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C:\Users\Luca\Desktop\INFORM RISK2022\"/>
    </mc:Choice>
  </mc:AlternateContent>
  <xr:revisionPtr revIDLastSave="0" documentId="8_{570590B4-177E-49F2-8080-30F5A8592862}" xr6:coauthVersionLast="47" xr6:coauthVersionMax="47" xr10:uidLastSave="{00000000-0000-0000-0000-000000000000}"/>
  <bookViews>
    <workbookView xWindow="-108" yWindow="-108" windowWidth="23256" windowHeight="12576" tabRatio="894" xr2:uid="{00000000-000D-0000-FFFF-FFFF00000000}"/>
  </bookViews>
  <sheets>
    <sheet name="About" sheetId="73" r:id="rId1"/>
    <sheet name="INFORM Risk 2022 (a-z)" sheetId="85" r:id="rId2"/>
    <sheet name="Hazard &amp; Exposure" sheetId="75" r:id="rId3"/>
    <sheet name="Vulnerability" sheetId="3" r:id="rId4"/>
    <sheet name="Lack of Coping Capacity" sheetId="4" r:id="rId5"/>
    <sheet name="Indicator Data" sheetId="74" r:id="rId6"/>
    <sheet name="Indicator Date" sheetId="78" r:id="rId7"/>
    <sheet name="Indicator Date hidden" sheetId="81" state="hidden" r:id="rId8"/>
    <sheet name="Indicator Date hidden2" sheetId="82" state="hidden" r:id="rId9"/>
    <sheet name="Indicator Source" sheetId="80" r:id="rId10"/>
    <sheet name="Indicator Data imputation" sheetId="79" r:id="rId11"/>
    <sheet name="Imputed and missing data hidden" sheetId="83" state="hidden" r:id="rId12"/>
    <sheet name="Lack of Reliability Index" sheetId="84" r:id="rId13"/>
    <sheet name="Indicator Metadata" sheetId="76" r:id="rId14"/>
    <sheet name="Regions" sheetId="77" r:id="rId15"/>
  </sheets>
  <definedNames>
    <definedName name="_2012.06.11___GFM_Indicator_List" localSheetId="13">'Indicator Metadata'!$F$49:$O$87</definedName>
    <definedName name="_xlnm._FilterDatabase" localSheetId="2" hidden="1">'Hazard &amp; Exposure'!$A$2:$DK$4</definedName>
    <definedName name="_xlnm._FilterDatabase" localSheetId="1" hidden="1">'INFORM Risk 2022 (a-z)'!$A$3:$AO$3</definedName>
    <definedName name="_xlnm._FilterDatabase" localSheetId="12" hidden="1">'Lack of Reliability Index'!$A$1:$H$1</definedName>
    <definedName name="_xlnm._FilterDatabase" localSheetId="14" hidden="1">Regions!$A$2:$H$193</definedName>
    <definedName name="_xlnm._FilterDatabase" localSheetId="3" hidden="1">Vulnerability!$A$2:$AM$196</definedName>
    <definedName name="_Key1" localSheetId="2" hidden="1">#REF!</definedName>
    <definedName name="_Key1" localSheetId="10"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Sort" localSheetId="2" hidden="1">#REF!</definedName>
    <definedName name="_Sort" localSheetId="10" hidden="1">#REF!</definedName>
    <definedName name="_Sort" localSheetId="6" hidden="1">#REF!</definedName>
    <definedName name="_Sort" localSheetId="7" hidden="1">#REF!</definedName>
    <definedName name="_Sort" localSheetId="9" hidden="1">#REF!</definedName>
    <definedName name="_Sort" hidden="1">#REF!</definedName>
    <definedName name="aa" localSheetId="7" hidden="1">#REF!</definedName>
    <definedName name="aa" hidden="1">#REF!</definedName>
    <definedName name="_xlnm.Print_Area" localSheetId="11">'Imputed and missing data hidden'!$A$1:$BZ$194</definedName>
    <definedName name="_xlnm.Print_Titles" localSheetId="11">'Imputed and missing data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 i="81" l="1"/>
  <c r="BE5" i="81"/>
  <c r="BE6" i="81"/>
  <c r="BE7" i="81"/>
  <c r="BE8" i="81"/>
  <c r="BE9" i="81"/>
  <c r="BE10" i="81"/>
  <c r="BE11" i="81"/>
  <c r="BE12" i="81"/>
  <c r="BE13" i="81"/>
  <c r="BE14" i="81"/>
  <c r="BE15" i="81"/>
  <c r="BE16" i="81"/>
  <c r="BE17" i="81"/>
  <c r="BE18" i="81"/>
  <c r="BE19" i="81"/>
  <c r="BE20" i="81"/>
  <c r="BE21" i="81"/>
  <c r="BE22" i="81"/>
  <c r="BE23" i="81"/>
  <c r="BE24" i="81"/>
  <c r="BE25" i="81"/>
  <c r="BE26" i="81"/>
  <c r="BE27" i="81"/>
  <c r="BE28" i="81"/>
  <c r="BE29" i="81"/>
  <c r="BE30" i="81"/>
  <c r="BE31" i="81"/>
  <c r="BE32" i="81"/>
  <c r="BE33" i="81"/>
  <c r="BE34" i="81"/>
  <c r="BE35" i="81"/>
  <c r="BE36" i="81"/>
  <c r="BE37" i="81"/>
  <c r="BE38" i="81"/>
  <c r="BE39" i="81"/>
  <c r="BE40" i="81"/>
  <c r="BE41" i="81"/>
  <c r="BE42" i="81"/>
  <c r="BE43" i="81"/>
  <c r="BE44" i="81"/>
  <c r="BE45" i="81"/>
  <c r="BE46" i="81"/>
  <c r="BE47" i="81"/>
  <c r="BE48" i="81"/>
  <c r="BE49" i="81"/>
  <c r="BE50" i="81"/>
  <c r="BE51" i="81"/>
  <c r="BE52" i="81"/>
  <c r="BE53" i="81"/>
  <c r="BE54" i="81"/>
  <c r="BE55" i="81"/>
  <c r="BE56" i="81"/>
  <c r="BE57" i="81"/>
  <c r="BE58" i="81"/>
  <c r="BE59" i="81"/>
  <c r="BE60" i="81"/>
  <c r="BE61" i="81"/>
  <c r="BE62" i="81"/>
  <c r="BE63" i="81"/>
  <c r="BE64" i="81"/>
  <c r="BE65" i="81"/>
  <c r="BE66" i="81"/>
  <c r="BE67" i="81"/>
  <c r="BE68" i="81"/>
  <c r="BE69" i="81"/>
  <c r="BE70" i="81"/>
  <c r="BE71" i="81"/>
  <c r="BE72" i="81"/>
  <c r="BE73" i="81"/>
  <c r="BE74" i="81"/>
  <c r="BE75" i="81"/>
  <c r="BE76" i="81"/>
  <c r="BE77" i="81"/>
  <c r="BE78" i="81"/>
  <c r="BE79" i="81"/>
  <c r="BE80" i="81"/>
  <c r="BE81" i="81"/>
  <c r="BE82" i="81"/>
  <c r="BE83" i="81"/>
  <c r="BE84" i="81"/>
  <c r="BE85" i="81"/>
  <c r="BE86" i="81"/>
  <c r="BE87" i="81"/>
  <c r="BE88" i="81"/>
  <c r="BE89" i="81"/>
  <c r="BE90" i="81"/>
  <c r="BE91" i="81"/>
  <c r="BE92" i="81"/>
  <c r="BE93" i="81"/>
  <c r="BE94" i="81"/>
  <c r="BE95" i="81"/>
  <c r="BE96" i="81"/>
  <c r="BE97" i="81"/>
  <c r="BE98" i="81"/>
  <c r="BE99" i="81"/>
  <c r="BE100" i="81"/>
  <c r="BE101" i="81"/>
  <c r="BE102" i="81"/>
  <c r="BE103" i="81"/>
  <c r="BE104" i="81"/>
  <c r="BE105" i="81"/>
  <c r="BE106" i="81"/>
  <c r="BE107" i="81"/>
  <c r="BE108" i="81"/>
  <c r="BE109" i="81"/>
  <c r="BE110" i="81"/>
  <c r="BE111" i="81"/>
  <c r="BE112" i="81"/>
  <c r="BE113" i="81"/>
  <c r="BE114" i="81"/>
  <c r="BE115" i="81"/>
  <c r="BE116" i="81"/>
  <c r="BE117" i="81"/>
  <c r="BE118" i="81"/>
  <c r="BE119" i="81"/>
  <c r="BE120" i="81"/>
  <c r="BE121" i="81"/>
  <c r="BE122" i="81"/>
  <c r="BE123" i="81"/>
  <c r="BE124" i="81"/>
  <c r="BE125" i="81"/>
  <c r="BE126" i="81"/>
  <c r="BE127" i="81"/>
  <c r="BE128" i="81"/>
  <c r="BE129" i="81"/>
  <c r="BE130" i="81"/>
  <c r="BE131" i="81"/>
  <c r="BE132" i="81"/>
  <c r="BE133" i="81"/>
  <c r="BE134" i="81"/>
  <c r="BE135" i="81"/>
  <c r="BE136" i="81"/>
  <c r="BE137" i="81"/>
  <c r="BE138" i="81"/>
  <c r="BE139" i="81"/>
  <c r="BE140" i="81"/>
  <c r="BE141" i="81"/>
  <c r="BE142" i="81"/>
  <c r="BE143" i="81"/>
  <c r="BE144" i="81"/>
  <c r="BE145" i="81"/>
  <c r="BE146" i="81"/>
  <c r="BE147" i="81"/>
  <c r="BE148" i="81"/>
  <c r="BE149" i="81"/>
  <c r="BE150" i="81"/>
  <c r="BE151" i="81"/>
  <c r="BE152" i="81"/>
  <c r="BE153" i="81"/>
  <c r="BE154" i="81"/>
  <c r="BE155" i="81"/>
  <c r="BE156" i="81"/>
  <c r="BE157" i="81"/>
  <c r="BE158" i="81"/>
  <c r="BE159" i="81"/>
  <c r="BE160" i="81"/>
  <c r="BE161" i="81"/>
  <c r="BE162" i="81"/>
  <c r="BE163" i="81"/>
  <c r="BE164" i="81"/>
  <c r="BE165" i="81"/>
  <c r="BE166" i="81"/>
  <c r="BE167" i="81"/>
  <c r="BE168" i="81"/>
  <c r="BE169" i="81"/>
  <c r="BE170" i="81"/>
  <c r="BE171" i="81"/>
  <c r="BE172" i="81"/>
  <c r="BE173" i="81"/>
  <c r="BE174" i="81"/>
  <c r="BE175" i="81"/>
  <c r="BE176" i="81"/>
  <c r="BE177" i="81"/>
  <c r="BE178" i="81"/>
  <c r="BE179" i="81"/>
  <c r="BE180" i="81"/>
  <c r="BE181" i="81"/>
  <c r="BE182" i="81"/>
  <c r="BE183" i="81"/>
  <c r="BE184" i="81"/>
  <c r="BE185" i="81"/>
  <c r="BE186" i="81"/>
  <c r="BE187" i="81"/>
  <c r="BE188" i="81"/>
  <c r="BE189" i="81"/>
  <c r="BE190" i="81"/>
  <c r="BE191" i="81"/>
  <c r="BE192" i="81"/>
  <c r="BE193" i="81"/>
  <c r="BE194" i="81"/>
  <c r="BR10" i="75" l="1"/>
  <c r="BR14" i="75"/>
  <c r="BR18" i="75"/>
  <c r="BR22" i="75"/>
  <c r="BR26" i="75"/>
  <c r="BR30" i="75"/>
  <c r="BR34" i="75"/>
  <c r="BR38" i="75"/>
  <c r="BR42" i="75"/>
  <c r="BR46" i="75"/>
  <c r="BR50" i="75"/>
  <c r="BR54" i="75"/>
  <c r="BR58" i="75"/>
  <c r="BR62" i="75"/>
  <c r="BR66" i="75"/>
  <c r="BR70" i="75"/>
  <c r="BR74" i="75"/>
  <c r="BR78" i="75"/>
  <c r="BR82" i="75"/>
  <c r="BR86" i="75"/>
  <c r="BR90" i="75"/>
  <c r="BR94" i="75"/>
  <c r="BR98" i="75"/>
  <c r="BR102" i="75"/>
  <c r="BR106" i="75"/>
  <c r="BR110" i="75"/>
  <c r="BR114" i="75"/>
  <c r="BR118" i="75"/>
  <c r="BR122" i="75"/>
  <c r="BR126" i="75"/>
  <c r="BR130" i="75"/>
  <c r="BR134" i="75"/>
  <c r="BR136" i="75"/>
  <c r="BR138" i="75"/>
  <c r="BR140" i="75"/>
  <c r="BR142" i="75"/>
  <c r="BR144" i="75"/>
  <c r="BR146" i="75"/>
  <c r="BR148" i="75"/>
  <c r="BR150" i="75"/>
  <c r="BR152" i="75"/>
  <c r="BR154" i="75"/>
  <c r="BR156" i="75"/>
  <c r="BR158" i="75"/>
  <c r="BR160" i="75"/>
  <c r="BR162" i="75"/>
  <c r="BR164" i="75"/>
  <c r="BR166" i="75"/>
  <c r="BR168" i="75"/>
  <c r="S166" i="83"/>
  <c r="BR172" i="75"/>
  <c r="S170" i="83"/>
  <c r="BR176" i="75"/>
  <c r="S174" i="83"/>
  <c r="BR180" i="75"/>
  <c r="S178" i="83"/>
  <c r="BR184" i="75"/>
  <c r="S182" i="83"/>
  <c r="BR188" i="75"/>
  <c r="S186" i="83"/>
  <c r="S187" i="83"/>
  <c r="BR192" i="75"/>
  <c r="S190" i="83"/>
  <c r="S191" i="83"/>
  <c r="BR196" i="75"/>
  <c r="BR6" i="75"/>
  <c r="BN42" i="75"/>
  <c r="BN46" i="75"/>
  <c r="BN50" i="75"/>
  <c r="BN54" i="75"/>
  <c r="BN58" i="75"/>
  <c r="BN62" i="75"/>
  <c r="BN66" i="75"/>
  <c r="BN70" i="75"/>
  <c r="BN74" i="75"/>
  <c r="BN78" i="75"/>
  <c r="BN82" i="75"/>
  <c r="BN86" i="75"/>
  <c r="BN90" i="75"/>
  <c r="BN94" i="75"/>
  <c r="BN98" i="75"/>
  <c r="BN102" i="75"/>
  <c r="BN106" i="75"/>
  <c r="BN110" i="75"/>
  <c r="BN114" i="75"/>
  <c r="BN118" i="75"/>
  <c r="BN122" i="75"/>
  <c r="BN126" i="75"/>
  <c r="BN130" i="75"/>
  <c r="BN134" i="75"/>
  <c r="BN138" i="75"/>
  <c r="BN142" i="75"/>
  <c r="BN146" i="75"/>
  <c r="BN150" i="75"/>
  <c r="BN152" i="75"/>
  <c r="BN154" i="75"/>
  <c r="BN156" i="75"/>
  <c r="BN158" i="75"/>
  <c r="BN160" i="75"/>
  <c r="BN162" i="75"/>
  <c r="BN164" i="75"/>
  <c r="BN166" i="75"/>
  <c r="BN168" i="75"/>
  <c r="BN170" i="75"/>
  <c r="BN172" i="75"/>
  <c r="BN174" i="75"/>
  <c r="BN176" i="75"/>
  <c r="BN178" i="75"/>
  <c r="BN180" i="75"/>
  <c r="BN182" i="75"/>
  <c r="BN184" i="75"/>
  <c r="BN186" i="75"/>
  <c r="BN188" i="75"/>
  <c r="BN190" i="75"/>
  <c r="BN192" i="75"/>
  <c r="BN194" i="75"/>
  <c r="BN196" i="75"/>
  <c r="BN6" i="75"/>
  <c r="BR7" i="75"/>
  <c r="BR8" i="75"/>
  <c r="BR9" i="75"/>
  <c r="BR11" i="75"/>
  <c r="BR12" i="75"/>
  <c r="BR13" i="75"/>
  <c r="BR15" i="75"/>
  <c r="BR16" i="75"/>
  <c r="BR17" i="75"/>
  <c r="BR19" i="75"/>
  <c r="BR20" i="75"/>
  <c r="BR21" i="75"/>
  <c r="BR23" i="75"/>
  <c r="BR24" i="75"/>
  <c r="BR25" i="75"/>
  <c r="BR27" i="75"/>
  <c r="BR28" i="75"/>
  <c r="BR29" i="75"/>
  <c r="BR31" i="75"/>
  <c r="BR32" i="75"/>
  <c r="BR33" i="75"/>
  <c r="BR35" i="75"/>
  <c r="BR36" i="75"/>
  <c r="BR37" i="75"/>
  <c r="BR39" i="75"/>
  <c r="BR40" i="75"/>
  <c r="BR41" i="75"/>
  <c r="BR43" i="75"/>
  <c r="BR44" i="75"/>
  <c r="BR45" i="75"/>
  <c r="BR47" i="75"/>
  <c r="BR48" i="75"/>
  <c r="BR49" i="75"/>
  <c r="BR51" i="75"/>
  <c r="BR52" i="75"/>
  <c r="BR53" i="75"/>
  <c r="BR55" i="75"/>
  <c r="BR56" i="75"/>
  <c r="BR57" i="75"/>
  <c r="BR59" i="75"/>
  <c r="BR60" i="75"/>
  <c r="BR61" i="75"/>
  <c r="BR63" i="75"/>
  <c r="BR64" i="75"/>
  <c r="BR65" i="75"/>
  <c r="BR67" i="75"/>
  <c r="BR68" i="75"/>
  <c r="BR69" i="75"/>
  <c r="BR71" i="75"/>
  <c r="BR72" i="75"/>
  <c r="BR73" i="75"/>
  <c r="BR75" i="75"/>
  <c r="BR76" i="75"/>
  <c r="BR77" i="75"/>
  <c r="BR79" i="75"/>
  <c r="BR80" i="75"/>
  <c r="BR81" i="75"/>
  <c r="BR83" i="75"/>
  <c r="BR84" i="75"/>
  <c r="BR85" i="75"/>
  <c r="BR87" i="75"/>
  <c r="BR88" i="75"/>
  <c r="BR89" i="75"/>
  <c r="BR91" i="75"/>
  <c r="BR92" i="75"/>
  <c r="BR93" i="75"/>
  <c r="BR95" i="75"/>
  <c r="BR96" i="75"/>
  <c r="BR97" i="75"/>
  <c r="BR99" i="75"/>
  <c r="BR100" i="75"/>
  <c r="BR101" i="75"/>
  <c r="BR103" i="75"/>
  <c r="BR104" i="75"/>
  <c r="BR105" i="75"/>
  <c r="BR107" i="75"/>
  <c r="BR108" i="75"/>
  <c r="BR109" i="75"/>
  <c r="BR111" i="75"/>
  <c r="BR112" i="75"/>
  <c r="BR113" i="75"/>
  <c r="BR115" i="75"/>
  <c r="BR116" i="75"/>
  <c r="BR117" i="75"/>
  <c r="BR119" i="75"/>
  <c r="BR120" i="75"/>
  <c r="BR121" i="75"/>
  <c r="BR123" i="75"/>
  <c r="BR124" i="75"/>
  <c r="BR125" i="75"/>
  <c r="BR127" i="75"/>
  <c r="BR128" i="75"/>
  <c r="BR129" i="75"/>
  <c r="BR131" i="75"/>
  <c r="BR132" i="75"/>
  <c r="BR133" i="75"/>
  <c r="BR135" i="75"/>
  <c r="BR137" i="75"/>
  <c r="BR139" i="75"/>
  <c r="BR141" i="75"/>
  <c r="BR143" i="75"/>
  <c r="BR145" i="75"/>
  <c r="BR147" i="75"/>
  <c r="BR149" i="75"/>
  <c r="BR151" i="75"/>
  <c r="BR153" i="75"/>
  <c r="BR155" i="75"/>
  <c r="BR157" i="75"/>
  <c r="BR159" i="75"/>
  <c r="BR161" i="75"/>
  <c r="BR163" i="75"/>
  <c r="BR165" i="75"/>
  <c r="BR167" i="75"/>
  <c r="BR169" i="75"/>
  <c r="BR171" i="75"/>
  <c r="BR173" i="75"/>
  <c r="BR175" i="75"/>
  <c r="BR177" i="75"/>
  <c r="BR179" i="75"/>
  <c r="BR181" i="75"/>
  <c r="BR183" i="75"/>
  <c r="BR185" i="75"/>
  <c r="BR187" i="75"/>
  <c r="BR189" i="75"/>
  <c r="BR191" i="75"/>
  <c r="BR193" i="75"/>
  <c r="BR195" i="75"/>
  <c r="BN7" i="75"/>
  <c r="BN8" i="75"/>
  <c r="BN9"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3" i="75"/>
  <c r="BN44" i="75"/>
  <c r="BN45" i="75"/>
  <c r="BN47" i="75"/>
  <c r="BN48" i="75"/>
  <c r="BN49" i="75"/>
  <c r="BN51" i="75"/>
  <c r="BN52" i="75"/>
  <c r="BN53" i="75"/>
  <c r="BN55" i="75"/>
  <c r="BN56" i="75"/>
  <c r="BN57" i="75"/>
  <c r="BN59" i="75"/>
  <c r="BN60" i="75"/>
  <c r="BN61" i="75"/>
  <c r="BN63" i="75"/>
  <c r="BN64" i="75"/>
  <c r="BN65" i="75"/>
  <c r="BN67" i="75"/>
  <c r="BN68" i="75"/>
  <c r="BN69" i="75"/>
  <c r="BN71" i="75"/>
  <c r="BN72" i="75"/>
  <c r="BN73" i="75"/>
  <c r="BN75" i="75"/>
  <c r="BN76" i="75"/>
  <c r="BN77" i="75"/>
  <c r="BN79" i="75"/>
  <c r="BN80" i="75"/>
  <c r="BN81" i="75"/>
  <c r="BN83" i="75"/>
  <c r="BN84" i="75"/>
  <c r="BN85" i="75"/>
  <c r="BN87" i="75"/>
  <c r="BN88" i="75"/>
  <c r="BN89" i="75"/>
  <c r="BN91" i="75"/>
  <c r="BN92" i="75"/>
  <c r="BN93" i="75"/>
  <c r="BN95" i="75"/>
  <c r="BN96" i="75"/>
  <c r="BN97" i="75"/>
  <c r="BN99" i="75"/>
  <c r="BN100" i="75"/>
  <c r="BN101" i="75"/>
  <c r="BN103" i="75"/>
  <c r="BN104" i="75"/>
  <c r="BN105" i="75"/>
  <c r="BN107" i="75"/>
  <c r="BN108" i="75"/>
  <c r="BN109" i="75"/>
  <c r="BN111" i="75"/>
  <c r="BN112" i="75"/>
  <c r="BN113" i="75"/>
  <c r="BN115" i="75"/>
  <c r="BN116" i="75"/>
  <c r="BN117" i="75"/>
  <c r="BN119" i="75"/>
  <c r="BN120" i="75"/>
  <c r="BN121" i="75"/>
  <c r="BN123" i="75"/>
  <c r="BN124" i="75"/>
  <c r="BN125" i="75"/>
  <c r="BN127" i="75"/>
  <c r="BN128" i="75"/>
  <c r="BN129" i="75"/>
  <c r="BN131" i="75"/>
  <c r="BN132" i="75"/>
  <c r="BN133" i="75"/>
  <c r="BN135" i="75"/>
  <c r="BN136" i="75"/>
  <c r="BN137" i="75"/>
  <c r="BN139" i="75"/>
  <c r="BN140" i="75"/>
  <c r="BN141" i="75"/>
  <c r="BN143" i="75"/>
  <c r="BN144" i="75"/>
  <c r="BN145" i="75"/>
  <c r="BN147" i="75"/>
  <c r="BN148" i="75"/>
  <c r="BN149" i="75"/>
  <c r="BN151" i="75"/>
  <c r="BN153" i="75"/>
  <c r="BN155" i="75"/>
  <c r="BN157" i="75"/>
  <c r="BN159" i="75"/>
  <c r="BN161" i="75"/>
  <c r="BN163" i="75"/>
  <c r="BN165" i="75"/>
  <c r="BN167" i="75"/>
  <c r="BN169" i="75"/>
  <c r="BN171" i="75"/>
  <c r="BN173" i="75"/>
  <c r="BN175" i="75"/>
  <c r="BN177" i="75"/>
  <c r="BN179" i="75"/>
  <c r="BN181" i="75"/>
  <c r="BN183" i="75"/>
  <c r="BN185" i="75"/>
  <c r="BN187" i="75"/>
  <c r="BN189" i="75"/>
  <c r="BN191" i="75"/>
  <c r="BN193" i="75"/>
  <c r="BN195" i="75"/>
  <c r="R3" i="81"/>
  <c r="Q2" i="82" s="1"/>
  <c r="T3" i="81"/>
  <c r="S2" i="82" s="1"/>
  <c r="R2" i="80"/>
  <c r="R3" i="80"/>
  <c r="T2" i="80"/>
  <c r="T3" i="80"/>
  <c r="R2" i="79"/>
  <c r="R3" i="79"/>
  <c r="T2" i="79"/>
  <c r="T3" i="79"/>
  <c r="T2" i="81"/>
  <c r="T4" i="81"/>
  <c r="T5" i="81"/>
  <c r="T6" i="81"/>
  <c r="T7" i="81"/>
  <c r="T8" i="81"/>
  <c r="T9" i="81"/>
  <c r="T10" i="81"/>
  <c r="T11" i="81"/>
  <c r="T12" i="81"/>
  <c r="T13" i="81"/>
  <c r="T14" i="81"/>
  <c r="T15" i="81"/>
  <c r="T16" i="81"/>
  <c r="T17" i="81"/>
  <c r="T18" i="81"/>
  <c r="T19" i="81"/>
  <c r="T20" i="81"/>
  <c r="T21" i="81"/>
  <c r="T22" i="81"/>
  <c r="T23" i="81"/>
  <c r="T24" i="81"/>
  <c r="T25" i="81"/>
  <c r="T26" i="81"/>
  <c r="T27" i="81"/>
  <c r="T28" i="81"/>
  <c r="T29" i="81"/>
  <c r="T30" i="81"/>
  <c r="T31" i="81"/>
  <c r="T32" i="81"/>
  <c r="T33" i="81"/>
  <c r="T34" i="81"/>
  <c r="T35" i="81"/>
  <c r="T36" i="81"/>
  <c r="T37" i="81"/>
  <c r="T38" i="81"/>
  <c r="T39" i="81"/>
  <c r="T40" i="81"/>
  <c r="T41" i="81"/>
  <c r="T42" i="81"/>
  <c r="T43" i="81"/>
  <c r="T44" i="81"/>
  <c r="T45" i="81"/>
  <c r="T46" i="81"/>
  <c r="T47" i="81"/>
  <c r="T48" i="81"/>
  <c r="T49" i="81"/>
  <c r="T50" i="81"/>
  <c r="T51" i="81"/>
  <c r="T52" i="81"/>
  <c r="T53" i="81"/>
  <c r="T54" i="81"/>
  <c r="T55" i="81"/>
  <c r="T56" i="81"/>
  <c r="T57" i="81"/>
  <c r="T58" i="81"/>
  <c r="T59" i="81"/>
  <c r="T60" i="81"/>
  <c r="T61" i="81"/>
  <c r="T62" i="81"/>
  <c r="T63" i="81"/>
  <c r="T64" i="81"/>
  <c r="T65" i="81"/>
  <c r="T66" i="81"/>
  <c r="T67" i="81"/>
  <c r="T68" i="81"/>
  <c r="T69" i="81"/>
  <c r="T70" i="81"/>
  <c r="T71" i="81"/>
  <c r="T72" i="81"/>
  <c r="T73" i="81"/>
  <c r="T74" i="81"/>
  <c r="T75" i="81"/>
  <c r="T76" i="81"/>
  <c r="T77" i="81"/>
  <c r="T78" i="81"/>
  <c r="T79" i="81"/>
  <c r="T80" i="81"/>
  <c r="T81" i="81"/>
  <c r="T82" i="81"/>
  <c r="T83" i="81"/>
  <c r="T84" i="81"/>
  <c r="T85" i="81"/>
  <c r="T86" i="81"/>
  <c r="T87" i="81"/>
  <c r="T88" i="81"/>
  <c r="T89" i="81"/>
  <c r="T90" i="81"/>
  <c r="T91" i="81"/>
  <c r="T92" i="81"/>
  <c r="T93" i="81"/>
  <c r="T94" i="81"/>
  <c r="T95" i="81"/>
  <c r="T96" i="81"/>
  <c r="T97" i="81"/>
  <c r="T98" i="81"/>
  <c r="T99" i="81"/>
  <c r="T100" i="81"/>
  <c r="T101" i="81"/>
  <c r="T102" i="81"/>
  <c r="T103" i="81"/>
  <c r="T104" i="81"/>
  <c r="T105" i="81"/>
  <c r="T106" i="81"/>
  <c r="T107" i="81"/>
  <c r="T108" i="81"/>
  <c r="T109" i="81"/>
  <c r="T110" i="81"/>
  <c r="T111" i="81"/>
  <c r="T112" i="81"/>
  <c r="T113" i="81"/>
  <c r="T114" i="81"/>
  <c r="T115" i="81"/>
  <c r="T116" i="81"/>
  <c r="T117" i="81"/>
  <c r="T118" i="81"/>
  <c r="T119" i="81"/>
  <c r="T120" i="81"/>
  <c r="T121" i="81"/>
  <c r="T122" i="81"/>
  <c r="T123" i="81"/>
  <c r="T124" i="81"/>
  <c r="T125" i="81"/>
  <c r="T126" i="81"/>
  <c r="T127" i="81"/>
  <c r="T128" i="81"/>
  <c r="T129" i="81"/>
  <c r="T130" i="81"/>
  <c r="T131" i="81"/>
  <c r="T132" i="81"/>
  <c r="T133" i="81"/>
  <c r="T134" i="81"/>
  <c r="T135" i="81"/>
  <c r="T136" i="81"/>
  <c r="T137" i="81"/>
  <c r="T138" i="81"/>
  <c r="T139" i="81"/>
  <c r="T140" i="81"/>
  <c r="T141" i="81"/>
  <c r="T142" i="81"/>
  <c r="T143" i="81"/>
  <c r="T144" i="81"/>
  <c r="T145" i="81"/>
  <c r="T146" i="81"/>
  <c r="T147" i="81"/>
  <c r="T148" i="81"/>
  <c r="T149" i="81"/>
  <c r="T150" i="81"/>
  <c r="T151" i="81"/>
  <c r="T152" i="81"/>
  <c r="T153" i="81"/>
  <c r="T154" i="81"/>
  <c r="T155" i="81"/>
  <c r="T156" i="81"/>
  <c r="T157" i="81"/>
  <c r="T158" i="81"/>
  <c r="T159" i="81"/>
  <c r="T160" i="81"/>
  <c r="T161" i="81"/>
  <c r="T162" i="81"/>
  <c r="T163" i="81"/>
  <c r="T164" i="81"/>
  <c r="T165" i="81"/>
  <c r="T166" i="81"/>
  <c r="T167" i="81"/>
  <c r="T168" i="81"/>
  <c r="T169" i="81"/>
  <c r="T170" i="81"/>
  <c r="T171" i="81"/>
  <c r="T172" i="81"/>
  <c r="T173" i="81"/>
  <c r="T174" i="81"/>
  <c r="T175" i="81"/>
  <c r="T176" i="81"/>
  <c r="T177" i="81"/>
  <c r="T178" i="81"/>
  <c r="T179" i="81"/>
  <c r="T180" i="81"/>
  <c r="T181" i="81"/>
  <c r="T182" i="81"/>
  <c r="T183" i="81"/>
  <c r="T184" i="81"/>
  <c r="T185" i="81"/>
  <c r="T186" i="81"/>
  <c r="T187" i="81"/>
  <c r="T188" i="81"/>
  <c r="T189" i="81"/>
  <c r="T190" i="81"/>
  <c r="T191" i="81"/>
  <c r="T192" i="81"/>
  <c r="T193" i="81"/>
  <c r="T194" i="81"/>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Q45" i="82" l="1"/>
  <c r="Q66" i="82"/>
  <c r="Q130" i="82"/>
  <c r="Q152" i="82"/>
  <c r="S193" i="83"/>
  <c r="S194" i="83" s="1"/>
  <c r="BR194" i="75"/>
  <c r="BR190" i="75"/>
  <c r="BR186" i="75"/>
  <c r="BR182" i="75"/>
  <c r="BR178" i="75"/>
  <c r="BR174" i="75"/>
  <c r="BR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S3" i="82"/>
  <c r="S9" i="82"/>
  <c r="S14" i="82"/>
  <c r="S19" i="82"/>
  <c r="S25" i="82"/>
  <c r="S30" i="82"/>
  <c r="S35" i="82"/>
  <c r="S41" i="82"/>
  <c r="S46" i="82"/>
  <c r="S51" i="82"/>
  <c r="S57" i="82"/>
  <c r="S62" i="82"/>
  <c r="S67" i="82"/>
  <c r="S73" i="82"/>
  <c r="S78" i="82"/>
  <c r="S83" i="82"/>
  <c r="S89" i="82"/>
  <c r="S94" i="82"/>
  <c r="S99" i="82"/>
  <c r="S105" i="82"/>
  <c r="S110" i="82"/>
  <c r="S115" i="82"/>
  <c r="S121" i="82"/>
  <c r="S126" i="82"/>
  <c r="S131" i="82"/>
  <c r="S137" i="82"/>
  <c r="S142" i="82"/>
  <c r="S147" i="82"/>
  <c r="S153" i="82"/>
  <c r="S158" i="82"/>
  <c r="S163" i="82"/>
  <c r="S169" i="82"/>
  <c r="S174" i="82"/>
  <c r="S179" i="82"/>
  <c r="S185" i="82"/>
  <c r="S190" i="82"/>
  <c r="S5" i="82"/>
  <c r="S10" i="82"/>
  <c r="S15" i="82"/>
  <c r="S21" i="82"/>
  <c r="S26" i="82"/>
  <c r="S31" i="82"/>
  <c r="S37" i="82"/>
  <c r="S42" i="82"/>
  <c r="S47" i="82"/>
  <c r="S53" i="82"/>
  <c r="S58" i="82"/>
  <c r="S63" i="82"/>
  <c r="S69" i="82"/>
  <c r="S74" i="82"/>
  <c r="S79" i="82"/>
  <c r="S85" i="82"/>
  <c r="S90" i="82"/>
  <c r="S95" i="82"/>
  <c r="S101" i="82"/>
  <c r="S106" i="82"/>
  <c r="S111" i="82"/>
  <c r="S117" i="82"/>
  <c r="S122" i="82"/>
  <c r="S127" i="82"/>
  <c r="S133" i="82"/>
  <c r="S138" i="82"/>
  <c r="S143" i="82"/>
  <c r="S149" i="82"/>
  <c r="S154" i="82"/>
  <c r="S159" i="82"/>
  <c r="S165" i="82"/>
  <c r="S170" i="82"/>
  <c r="S175" i="82"/>
  <c r="S181" i="82"/>
  <c r="S186" i="82"/>
  <c r="S191" i="82"/>
  <c r="S6" i="82"/>
  <c r="S11" i="82"/>
  <c r="S17" i="82"/>
  <c r="S22" i="82"/>
  <c r="S27" i="82"/>
  <c r="S33" i="82"/>
  <c r="S38" i="82"/>
  <c r="S43" i="82"/>
  <c r="S49" i="82"/>
  <c r="S54" i="82"/>
  <c r="S59" i="82"/>
  <c r="S65" i="82"/>
  <c r="S70" i="82"/>
  <c r="S75" i="82"/>
  <c r="S81" i="82"/>
  <c r="S86" i="82"/>
  <c r="S91" i="82"/>
  <c r="S97" i="82"/>
  <c r="S102" i="82"/>
  <c r="S107" i="82"/>
  <c r="S113" i="82"/>
  <c r="S118" i="82"/>
  <c r="S123" i="82"/>
  <c r="S129" i="82"/>
  <c r="S134" i="82"/>
  <c r="S139" i="82"/>
  <c r="S145" i="82"/>
  <c r="S150" i="82"/>
  <c r="S155" i="82"/>
  <c r="S161" i="82"/>
  <c r="S166" i="82"/>
  <c r="S171" i="82"/>
  <c r="S177" i="82"/>
  <c r="S182" i="82"/>
  <c r="S187" i="82"/>
  <c r="S193" i="82"/>
  <c r="S18" i="82"/>
  <c r="S39" i="82"/>
  <c r="S61" i="82"/>
  <c r="S82" i="82"/>
  <c r="S103" i="82"/>
  <c r="S125" i="82"/>
  <c r="S146" i="82"/>
  <c r="S167" i="82"/>
  <c r="S189" i="82"/>
  <c r="S119" i="82"/>
  <c r="S23" i="82"/>
  <c r="S45" i="82"/>
  <c r="S66" i="82"/>
  <c r="S87" i="82"/>
  <c r="S109" i="82"/>
  <c r="S130" i="82"/>
  <c r="S151" i="82"/>
  <c r="S173" i="82"/>
  <c r="S98" i="82"/>
  <c r="S7" i="82"/>
  <c r="S29" i="82"/>
  <c r="S50" i="82"/>
  <c r="S71" i="82"/>
  <c r="S93" i="82"/>
  <c r="S114" i="82"/>
  <c r="S135" i="82"/>
  <c r="S157" i="82"/>
  <c r="S178" i="82"/>
  <c r="S13" i="82"/>
  <c r="S34" i="82"/>
  <c r="S55" i="82"/>
  <c r="S77" i="82"/>
  <c r="S141" i="82"/>
  <c r="S162" i="82"/>
  <c r="S183"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S192" i="82"/>
  <c r="S188" i="82"/>
  <c r="S184" i="82"/>
  <c r="S180" i="82"/>
  <c r="S176" i="82"/>
  <c r="S172" i="82"/>
  <c r="S168" i="82"/>
  <c r="S164" i="82"/>
  <c r="S160" i="82"/>
  <c r="S156" i="82"/>
  <c r="S152" i="82"/>
  <c r="S148" i="82"/>
  <c r="S144" i="82"/>
  <c r="S140" i="82"/>
  <c r="S136" i="82"/>
  <c r="S132" i="82"/>
  <c r="S128" i="82"/>
  <c r="S124" i="82"/>
  <c r="S120" i="82"/>
  <c r="S116" i="82"/>
  <c r="S112" i="82"/>
  <c r="S108" i="82"/>
  <c r="S104" i="82"/>
  <c r="S100" i="82"/>
  <c r="S96" i="82"/>
  <c r="S92" i="82"/>
  <c r="S88" i="82"/>
  <c r="S84" i="82"/>
  <c r="S80" i="82"/>
  <c r="S76" i="82"/>
  <c r="S72" i="82"/>
  <c r="S68" i="82"/>
  <c r="S64" i="82"/>
  <c r="S60" i="82"/>
  <c r="S56" i="82"/>
  <c r="S52" i="82"/>
  <c r="S48" i="82"/>
  <c r="S44" i="82"/>
  <c r="S40" i="82"/>
  <c r="S36" i="82"/>
  <c r="S32" i="82"/>
  <c r="S28" i="82"/>
  <c r="S24" i="82"/>
  <c r="S20" i="82"/>
  <c r="S16" i="82"/>
  <c r="S12" i="82"/>
  <c r="S8" i="82"/>
  <c r="S4" i="82"/>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CZ29" i="75" l="1"/>
  <c r="CZ72" i="75"/>
  <c r="CZ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J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4" i="3" l="1"/>
  <c r="C183" i="3" l="1"/>
  <c r="C125"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4" i="3"/>
  <c r="C185" i="3"/>
  <c r="C186" i="3"/>
  <c r="C187" i="3"/>
  <c r="C188" i="3"/>
  <c r="C189" i="3"/>
  <c r="C190" i="3"/>
  <c r="C191" i="3"/>
  <c r="C192" i="3"/>
  <c r="C193" i="3"/>
  <c r="C194" i="3"/>
  <c r="C195" i="3"/>
  <c r="C196" i="3"/>
  <c r="C6" i="3"/>
  <c r="CI7" i="75" l="1"/>
  <c r="CJ7" i="75"/>
  <c r="CI8" i="75"/>
  <c r="CJ8" i="75"/>
  <c r="CI9" i="75"/>
  <c r="CJ9" i="75"/>
  <c r="CI10" i="75"/>
  <c r="CJ10" i="75"/>
  <c r="CI11" i="75"/>
  <c r="CJ11" i="75"/>
  <c r="CI12" i="75"/>
  <c r="CJ12" i="75"/>
  <c r="CI13" i="75"/>
  <c r="CJ13" i="75"/>
  <c r="CI14" i="75"/>
  <c r="CJ14" i="75"/>
  <c r="CI15" i="75"/>
  <c r="CJ15" i="75"/>
  <c r="CI16" i="75"/>
  <c r="CJ16" i="75"/>
  <c r="CI17" i="75"/>
  <c r="CJ17" i="75"/>
  <c r="CI18" i="75"/>
  <c r="CJ18" i="75"/>
  <c r="CI19" i="75"/>
  <c r="CJ19" i="75"/>
  <c r="CI20" i="75"/>
  <c r="CJ20" i="75"/>
  <c r="CI21" i="75"/>
  <c r="CJ21" i="75"/>
  <c r="CI22" i="75"/>
  <c r="CJ22" i="75"/>
  <c r="CI23" i="75"/>
  <c r="CJ23" i="75"/>
  <c r="CI24" i="75"/>
  <c r="CJ24" i="75"/>
  <c r="CI25" i="75"/>
  <c r="CJ25" i="75"/>
  <c r="CI26" i="75"/>
  <c r="CJ26" i="75"/>
  <c r="CI27" i="75"/>
  <c r="CJ27" i="75"/>
  <c r="CI28" i="75"/>
  <c r="CJ28" i="75"/>
  <c r="CI29" i="75"/>
  <c r="CJ29" i="75"/>
  <c r="CI30" i="75"/>
  <c r="CJ30" i="75"/>
  <c r="CI31" i="75"/>
  <c r="CJ31" i="75"/>
  <c r="CI32" i="75"/>
  <c r="CJ32" i="75"/>
  <c r="CI33" i="75"/>
  <c r="CJ33" i="75"/>
  <c r="CI34" i="75"/>
  <c r="CJ34" i="75"/>
  <c r="CI35" i="75"/>
  <c r="CJ35" i="75"/>
  <c r="CI36" i="75"/>
  <c r="CJ36" i="75"/>
  <c r="CI37" i="75"/>
  <c r="CJ37" i="75"/>
  <c r="CI38" i="75"/>
  <c r="CJ38" i="75"/>
  <c r="CI39" i="75"/>
  <c r="CJ39" i="75"/>
  <c r="CI40" i="75"/>
  <c r="CJ40" i="75"/>
  <c r="CI41" i="75"/>
  <c r="CJ41" i="75"/>
  <c r="CI42" i="75"/>
  <c r="CJ42" i="75"/>
  <c r="CI43" i="75"/>
  <c r="CJ43" i="75"/>
  <c r="CI44" i="75"/>
  <c r="CJ44" i="75"/>
  <c r="CI45" i="75"/>
  <c r="CJ45" i="75"/>
  <c r="CI46" i="75"/>
  <c r="CJ46" i="75"/>
  <c r="CI47" i="75"/>
  <c r="CJ47" i="75"/>
  <c r="CI48" i="75"/>
  <c r="CJ48" i="75"/>
  <c r="CI49" i="75"/>
  <c r="CJ49" i="75"/>
  <c r="CI50" i="75"/>
  <c r="CJ50" i="75"/>
  <c r="CI51" i="75"/>
  <c r="CJ51" i="75"/>
  <c r="CI52" i="75"/>
  <c r="CJ52" i="75"/>
  <c r="CI53" i="75"/>
  <c r="CJ53" i="75"/>
  <c r="CI54" i="75"/>
  <c r="CJ54" i="75"/>
  <c r="CI55" i="75"/>
  <c r="CJ55" i="75"/>
  <c r="CI56" i="75"/>
  <c r="CJ56" i="75"/>
  <c r="CI57" i="75"/>
  <c r="CJ57" i="75"/>
  <c r="CI58" i="75"/>
  <c r="CJ58" i="75"/>
  <c r="CI59" i="75"/>
  <c r="CJ59" i="75"/>
  <c r="CI60" i="75"/>
  <c r="CJ60" i="75"/>
  <c r="CI61" i="75"/>
  <c r="CJ61" i="75"/>
  <c r="CI62" i="75"/>
  <c r="CJ62" i="75"/>
  <c r="CI63" i="75"/>
  <c r="CJ63" i="75"/>
  <c r="CI64" i="75"/>
  <c r="CJ64" i="75"/>
  <c r="CI65" i="75"/>
  <c r="CJ65" i="75"/>
  <c r="CI66" i="75"/>
  <c r="CJ66" i="75"/>
  <c r="CI67" i="75"/>
  <c r="CJ67" i="75"/>
  <c r="CI68" i="75"/>
  <c r="CJ68" i="75"/>
  <c r="CI69" i="75"/>
  <c r="CJ69" i="75"/>
  <c r="CI70" i="75"/>
  <c r="CJ70" i="75"/>
  <c r="CI71" i="75"/>
  <c r="CJ71" i="75"/>
  <c r="CI72" i="75"/>
  <c r="CJ72" i="75"/>
  <c r="CI73" i="75"/>
  <c r="CJ73" i="75"/>
  <c r="CI74" i="75"/>
  <c r="CJ74" i="75"/>
  <c r="CI75" i="75"/>
  <c r="CJ75" i="75"/>
  <c r="CI76" i="75"/>
  <c r="CJ76" i="75"/>
  <c r="CI77" i="75"/>
  <c r="CJ77" i="75"/>
  <c r="CI78" i="75"/>
  <c r="CJ78" i="75"/>
  <c r="CI79" i="75"/>
  <c r="CJ79" i="75"/>
  <c r="CI80" i="75"/>
  <c r="CJ80" i="75"/>
  <c r="CI81" i="75"/>
  <c r="CJ81" i="75"/>
  <c r="CI82" i="75"/>
  <c r="CJ82" i="75"/>
  <c r="CI83" i="75"/>
  <c r="CJ83" i="75"/>
  <c r="CI84" i="75"/>
  <c r="CJ84" i="75"/>
  <c r="CI85" i="75"/>
  <c r="CJ85" i="75"/>
  <c r="CI86" i="75"/>
  <c r="CJ86" i="75"/>
  <c r="CI87" i="75"/>
  <c r="CJ87" i="75"/>
  <c r="CI88" i="75"/>
  <c r="CJ88" i="75"/>
  <c r="CI89" i="75"/>
  <c r="CJ89" i="75"/>
  <c r="CI90" i="75"/>
  <c r="CJ90" i="75"/>
  <c r="CI91" i="75"/>
  <c r="CJ91" i="75"/>
  <c r="CI92" i="75"/>
  <c r="CJ92" i="75"/>
  <c r="CI93" i="75"/>
  <c r="CJ93" i="75"/>
  <c r="CI94" i="75"/>
  <c r="CJ94" i="75"/>
  <c r="CI95" i="75"/>
  <c r="CJ95" i="75"/>
  <c r="CI96" i="75"/>
  <c r="CJ96" i="75"/>
  <c r="CI97" i="75"/>
  <c r="CJ97" i="75"/>
  <c r="CI98" i="75"/>
  <c r="CJ98" i="75"/>
  <c r="CI99" i="75"/>
  <c r="CJ99" i="75"/>
  <c r="CI100" i="75"/>
  <c r="CJ100" i="75"/>
  <c r="CI101" i="75"/>
  <c r="CJ101" i="75"/>
  <c r="CI102" i="75"/>
  <c r="CJ102" i="75"/>
  <c r="CI103" i="75"/>
  <c r="CJ103" i="75"/>
  <c r="CI104" i="75"/>
  <c r="CJ104" i="75"/>
  <c r="CI105" i="75"/>
  <c r="CJ105" i="75"/>
  <c r="CI106" i="75"/>
  <c r="CJ106" i="75"/>
  <c r="CI107" i="75"/>
  <c r="CJ107" i="75"/>
  <c r="CI108" i="75"/>
  <c r="CJ108" i="75"/>
  <c r="CI109" i="75"/>
  <c r="CJ109" i="75"/>
  <c r="CI110" i="75"/>
  <c r="CJ110" i="75"/>
  <c r="CI111" i="75"/>
  <c r="CJ111" i="75"/>
  <c r="CI112" i="75"/>
  <c r="CJ112" i="75"/>
  <c r="CI113" i="75"/>
  <c r="CJ113" i="75"/>
  <c r="CI114" i="75"/>
  <c r="CJ114" i="75"/>
  <c r="CI115" i="75"/>
  <c r="CJ115" i="75"/>
  <c r="CI116" i="75"/>
  <c r="CJ116" i="75"/>
  <c r="CI117" i="75"/>
  <c r="CJ117" i="75"/>
  <c r="CI118" i="75"/>
  <c r="CJ118" i="75"/>
  <c r="CI119" i="75"/>
  <c r="CJ119" i="75"/>
  <c r="CI120" i="75"/>
  <c r="CJ120" i="75"/>
  <c r="CI121" i="75"/>
  <c r="CJ121" i="75"/>
  <c r="CI122" i="75"/>
  <c r="CJ122" i="75"/>
  <c r="CI123" i="75"/>
  <c r="CJ123" i="75"/>
  <c r="CI124" i="75"/>
  <c r="CJ124" i="75"/>
  <c r="CI125" i="75"/>
  <c r="CJ125" i="75"/>
  <c r="CI126" i="75"/>
  <c r="CJ126" i="75"/>
  <c r="CI127" i="75"/>
  <c r="CJ127" i="75"/>
  <c r="CI128" i="75"/>
  <c r="CJ128" i="75"/>
  <c r="CI129" i="75"/>
  <c r="CJ129" i="75"/>
  <c r="CI130" i="75"/>
  <c r="CJ130" i="75"/>
  <c r="CI131" i="75"/>
  <c r="CJ131" i="75"/>
  <c r="CI132" i="75"/>
  <c r="CJ132" i="75"/>
  <c r="CI133" i="75"/>
  <c r="CJ133" i="75"/>
  <c r="CI134" i="75"/>
  <c r="CJ134" i="75"/>
  <c r="CI135" i="75"/>
  <c r="CJ135" i="75"/>
  <c r="CI136" i="75"/>
  <c r="CJ136" i="75"/>
  <c r="CI137" i="75"/>
  <c r="CJ137" i="75"/>
  <c r="CI138" i="75"/>
  <c r="CJ138" i="75"/>
  <c r="CI139" i="75"/>
  <c r="CJ139" i="75"/>
  <c r="CI140" i="75"/>
  <c r="CJ140" i="75"/>
  <c r="CI141" i="75"/>
  <c r="CJ141" i="75"/>
  <c r="CI142" i="75"/>
  <c r="CJ142" i="75"/>
  <c r="CI143" i="75"/>
  <c r="CJ143" i="75"/>
  <c r="CI144" i="75"/>
  <c r="CJ144" i="75"/>
  <c r="CI145" i="75"/>
  <c r="CJ145" i="75"/>
  <c r="CI146" i="75"/>
  <c r="CJ146" i="75"/>
  <c r="CI147" i="75"/>
  <c r="CJ147" i="75"/>
  <c r="CI148" i="75"/>
  <c r="CJ148" i="75"/>
  <c r="CI149" i="75"/>
  <c r="CJ149" i="75"/>
  <c r="CI150" i="75"/>
  <c r="CJ150" i="75"/>
  <c r="CI151" i="75"/>
  <c r="CJ151" i="75"/>
  <c r="CI152" i="75"/>
  <c r="CJ152" i="75"/>
  <c r="CI153" i="75"/>
  <c r="CJ153" i="75"/>
  <c r="CI154" i="75"/>
  <c r="CJ154" i="75"/>
  <c r="CI155" i="75"/>
  <c r="CJ155" i="75"/>
  <c r="CI156" i="75"/>
  <c r="CJ156" i="75"/>
  <c r="CI157" i="75"/>
  <c r="CJ157" i="75"/>
  <c r="CI158" i="75"/>
  <c r="CJ158" i="75"/>
  <c r="CI159" i="75"/>
  <c r="CJ159" i="75"/>
  <c r="CI160" i="75"/>
  <c r="CJ160" i="75"/>
  <c r="CI161" i="75"/>
  <c r="CJ161" i="75"/>
  <c r="CI162" i="75"/>
  <c r="CJ162" i="75"/>
  <c r="CI163" i="75"/>
  <c r="CJ163" i="75"/>
  <c r="CI164" i="75"/>
  <c r="CJ164" i="75"/>
  <c r="CI165" i="75"/>
  <c r="CJ165" i="75"/>
  <c r="CI166" i="75"/>
  <c r="CJ166" i="75"/>
  <c r="CI167" i="75"/>
  <c r="CJ167" i="75"/>
  <c r="CI168" i="75"/>
  <c r="CJ168" i="75"/>
  <c r="CI169" i="75"/>
  <c r="CJ169" i="75"/>
  <c r="CI170" i="75"/>
  <c r="CJ170" i="75"/>
  <c r="CI171" i="75"/>
  <c r="CJ171" i="75"/>
  <c r="CI172" i="75"/>
  <c r="CJ172" i="75"/>
  <c r="CI173" i="75"/>
  <c r="CJ173" i="75"/>
  <c r="CI174" i="75"/>
  <c r="CJ174" i="75"/>
  <c r="CI175" i="75"/>
  <c r="CJ175" i="75"/>
  <c r="CI176" i="75"/>
  <c r="CJ176" i="75"/>
  <c r="CI177" i="75"/>
  <c r="CJ177" i="75"/>
  <c r="CI178" i="75"/>
  <c r="CJ178" i="75"/>
  <c r="CI179" i="75"/>
  <c r="CJ179" i="75"/>
  <c r="CI180" i="75"/>
  <c r="CJ180" i="75"/>
  <c r="CI181" i="75"/>
  <c r="CJ181" i="75"/>
  <c r="CI182" i="75"/>
  <c r="CJ182" i="75"/>
  <c r="CI183" i="75"/>
  <c r="CJ183" i="75"/>
  <c r="CI184" i="75"/>
  <c r="CJ184" i="75"/>
  <c r="CI185" i="75"/>
  <c r="CJ185" i="75"/>
  <c r="CI186" i="75"/>
  <c r="CJ186" i="75"/>
  <c r="CI187" i="75"/>
  <c r="CJ187" i="75"/>
  <c r="CI188" i="75"/>
  <c r="CJ188" i="75"/>
  <c r="CI189" i="75"/>
  <c r="CJ189" i="75"/>
  <c r="CI190" i="75"/>
  <c r="CJ190" i="75"/>
  <c r="CI191" i="75"/>
  <c r="CJ191" i="75"/>
  <c r="CI192" i="75"/>
  <c r="CJ192" i="75"/>
  <c r="CI193" i="75"/>
  <c r="CJ193" i="75"/>
  <c r="CI194" i="75"/>
  <c r="CJ194" i="75"/>
  <c r="CI195" i="75"/>
  <c r="CJ195" i="75"/>
  <c r="CI196" i="75"/>
  <c r="CJ196" i="75"/>
  <c r="CJ6" i="75"/>
  <c r="CI6" i="75"/>
  <c r="BD4" i="82" l="1"/>
  <c r="BF5" i="81"/>
  <c r="BD5" i="82"/>
  <c r="BF6" i="81"/>
  <c r="BD6" i="82"/>
  <c r="BF7" i="81"/>
  <c r="BD7" i="82"/>
  <c r="BF8" i="81"/>
  <c r="BD8" i="82"/>
  <c r="BF9" i="81"/>
  <c r="BF10" i="81"/>
  <c r="BD10" i="82"/>
  <c r="BF11" i="81"/>
  <c r="BD11" i="82"/>
  <c r="BF12" i="81"/>
  <c r="BF13" i="81"/>
  <c r="BD13" i="82"/>
  <c r="BF14" i="81"/>
  <c r="BD14" i="82"/>
  <c r="BF15" i="81"/>
  <c r="BF16" i="81"/>
  <c r="BD16" i="82"/>
  <c r="BF17" i="81"/>
  <c r="BD17" i="82"/>
  <c r="BF18" i="81"/>
  <c r="BD18" i="82"/>
  <c r="BF19" i="81"/>
  <c r="BD19" i="82"/>
  <c r="BF20" i="81"/>
  <c r="BF21" i="81"/>
  <c r="BD21" i="82"/>
  <c r="BF22" i="81"/>
  <c r="BF23" i="81"/>
  <c r="BF24" i="81"/>
  <c r="BD24" i="82"/>
  <c r="BF25" i="81"/>
  <c r="BD25" i="82"/>
  <c r="BF26" i="81"/>
  <c r="BD26" i="82"/>
  <c r="BF27" i="81"/>
  <c r="BD27" i="82"/>
  <c r="BF28" i="81"/>
  <c r="BF29" i="81"/>
  <c r="BF30" i="81"/>
  <c r="BD30" i="82"/>
  <c r="BF31" i="81"/>
  <c r="BD31" i="82"/>
  <c r="BF32" i="81"/>
  <c r="BF33" i="81"/>
  <c r="BD33" i="82"/>
  <c r="BF34" i="81"/>
  <c r="BF35" i="81"/>
  <c r="BF36" i="81"/>
  <c r="BD36" i="82"/>
  <c r="BF37" i="81"/>
  <c r="BD37" i="82"/>
  <c r="BF38" i="81"/>
  <c r="BF39" i="81"/>
  <c r="BD39" i="82"/>
  <c r="BF40" i="81"/>
  <c r="BF41" i="81"/>
  <c r="BF42" i="81"/>
  <c r="BD42" i="82"/>
  <c r="BF43" i="81"/>
  <c r="BF44" i="81"/>
  <c r="BD44" i="82"/>
  <c r="BF45" i="81"/>
  <c r="BD45" i="82"/>
  <c r="BF46" i="81"/>
  <c r="BF47" i="81"/>
  <c r="BD47" i="82"/>
  <c r="BF48" i="81"/>
  <c r="BD48" i="82"/>
  <c r="BF49" i="81"/>
  <c r="BD49" i="82"/>
  <c r="BF50" i="81"/>
  <c r="BD50" i="82"/>
  <c r="BF51" i="81"/>
  <c r="BD51" i="82"/>
  <c r="BF52" i="81"/>
  <c r="BD52" i="82"/>
  <c r="BF53" i="81"/>
  <c r="BF54" i="81"/>
  <c r="BF55" i="81"/>
  <c r="BD55" i="82"/>
  <c r="BF56" i="81"/>
  <c r="BD56" i="82"/>
  <c r="BF57" i="81"/>
  <c r="BD57" i="82"/>
  <c r="BF58" i="81"/>
  <c r="BD58" i="82"/>
  <c r="BF59" i="81"/>
  <c r="BF60" i="81"/>
  <c r="BD60" i="82"/>
  <c r="BF61" i="81"/>
  <c r="BD61" i="82"/>
  <c r="BF62" i="81"/>
  <c r="BD62" i="82"/>
  <c r="BF63" i="81"/>
  <c r="BD63" i="82"/>
  <c r="BF64" i="81"/>
  <c r="BD64" i="82"/>
  <c r="BF65" i="81"/>
  <c r="BF66" i="81"/>
  <c r="BD66" i="82"/>
  <c r="BF67" i="81"/>
  <c r="BF68" i="81"/>
  <c r="BD68" i="82"/>
  <c r="BF69" i="81"/>
  <c r="BD69" i="82"/>
  <c r="BF70" i="81"/>
  <c r="BF71" i="81"/>
  <c r="BD71" i="82"/>
  <c r="BF72" i="81"/>
  <c r="BD72" i="82"/>
  <c r="BF73" i="81"/>
  <c r="BD73" i="82"/>
  <c r="BF74" i="81"/>
  <c r="BF75" i="81"/>
  <c r="BF76" i="81"/>
  <c r="BD76" i="82"/>
  <c r="BF77" i="81"/>
  <c r="BD77" i="82"/>
  <c r="BF78" i="81"/>
  <c r="BF79" i="81"/>
  <c r="BF80" i="81"/>
  <c r="BD80" i="82"/>
  <c r="BF81" i="81"/>
  <c r="BF82" i="81"/>
  <c r="BF83" i="81"/>
  <c r="BD83" i="82"/>
  <c r="BF84" i="81"/>
  <c r="BD84" i="82"/>
  <c r="BF85" i="81"/>
  <c r="BD85" i="82"/>
  <c r="BF86" i="81"/>
  <c r="BD86" i="82"/>
  <c r="BF87" i="81"/>
  <c r="BD87" i="82"/>
  <c r="BF88" i="81"/>
  <c r="BD88" i="82"/>
  <c r="BF89" i="81"/>
  <c r="BF90" i="81"/>
  <c r="BD90" i="82"/>
  <c r="BF91" i="81"/>
  <c r="BD91" i="82"/>
  <c r="BF92" i="81"/>
  <c r="BD92" i="82"/>
  <c r="BF93" i="81"/>
  <c r="BD93" i="82"/>
  <c r="BF94" i="81"/>
  <c r="BF95" i="81"/>
  <c r="BD95" i="82"/>
  <c r="BF96" i="81"/>
  <c r="BD96" i="82"/>
  <c r="BF97" i="81"/>
  <c r="BF98" i="81"/>
  <c r="BD98" i="82"/>
  <c r="BF99" i="81"/>
  <c r="BD99" i="82"/>
  <c r="BF100" i="81"/>
  <c r="BF101" i="81"/>
  <c r="BD101" i="82"/>
  <c r="BF102" i="81"/>
  <c r="BD102" i="82"/>
  <c r="BF103" i="81"/>
  <c r="BD103" i="82"/>
  <c r="BF104" i="81"/>
  <c r="BF105" i="81"/>
  <c r="BF106" i="81"/>
  <c r="BD106" i="82"/>
  <c r="BF107" i="81"/>
  <c r="BD107" i="82"/>
  <c r="BF108" i="81"/>
  <c r="BF109" i="81"/>
  <c r="BD109" i="82"/>
  <c r="BF110" i="81"/>
  <c r="BD110" i="82"/>
  <c r="BF111" i="81"/>
  <c r="BD111" i="82"/>
  <c r="BF112" i="81"/>
  <c r="BD112" i="82"/>
  <c r="BF113" i="81"/>
  <c r="BF114" i="81"/>
  <c r="BD114" i="82"/>
  <c r="BF115" i="81"/>
  <c r="BD115" i="82"/>
  <c r="BF116" i="81"/>
  <c r="BD116" i="82"/>
  <c r="BF117" i="81"/>
  <c r="BD117" i="82"/>
  <c r="BF118" i="81"/>
  <c r="BD118" i="82"/>
  <c r="BF119" i="81"/>
  <c r="BF120" i="81"/>
  <c r="BF121" i="81"/>
  <c r="BD121" i="82"/>
  <c r="BF122" i="81"/>
  <c r="BD122" i="82"/>
  <c r="BF123" i="81"/>
  <c r="BD123" i="82"/>
  <c r="BF124" i="81"/>
  <c r="BD124" i="82"/>
  <c r="BF125" i="81"/>
  <c r="BD125" i="82"/>
  <c r="BF126" i="81"/>
  <c r="BD126" i="82"/>
  <c r="BF127" i="81"/>
  <c r="BF128" i="81"/>
  <c r="BF129" i="81"/>
  <c r="BF130" i="81"/>
  <c r="BD130" i="82"/>
  <c r="BF131" i="81"/>
  <c r="BD131" i="82"/>
  <c r="BF132" i="81"/>
  <c r="BF133" i="81"/>
  <c r="BD133" i="82"/>
  <c r="BF134" i="81"/>
  <c r="BF135" i="81"/>
  <c r="BD135" i="82"/>
  <c r="BF136" i="81"/>
  <c r="BF137" i="81"/>
  <c r="BD137" i="82"/>
  <c r="BF138" i="81"/>
  <c r="BF139" i="81"/>
  <c r="BF140" i="81"/>
  <c r="BD140" i="82"/>
  <c r="BF141" i="81"/>
  <c r="BD141" i="82"/>
  <c r="BF142" i="81"/>
  <c r="BD142" i="82"/>
  <c r="BF143" i="81"/>
  <c r="BD143" i="82"/>
  <c r="BF144" i="81"/>
  <c r="BF145" i="81"/>
  <c r="BD145" i="82"/>
  <c r="BF146" i="81"/>
  <c r="BD146" i="82"/>
  <c r="BF147" i="81"/>
  <c r="BD147" i="82"/>
  <c r="BF148" i="81"/>
  <c r="BD148" i="82"/>
  <c r="BF149" i="81"/>
  <c r="BD149" i="82"/>
  <c r="BF150" i="81"/>
  <c r="BD150" i="82"/>
  <c r="BF151" i="81"/>
  <c r="BD151" i="82"/>
  <c r="BF152" i="81"/>
  <c r="BF153" i="81"/>
  <c r="BF154" i="81"/>
  <c r="BD154" i="82"/>
  <c r="BF155" i="81"/>
  <c r="BF156" i="81"/>
  <c r="BD156" i="82"/>
  <c r="BF157" i="81"/>
  <c r="BD157" i="82"/>
  <c r="BF158" i="81"/>
  <c r="BD158" i="82"/>
  <c r="BF159" i="81"/>
  <c r="BD159" i="82"/>
  <c r="BF160" i="81"/>
  <c r="BF161" i="81"/>
  <c r="BF162" i="81"/>
  <c r="BF163" i="81"/>
  <c r="BD163" i="82"/>
  <c r="BF164" i="81"/>
  <c r="BF165" i="81"/>
  <c r="BF166" i="81"/>
  <c r="BD166" i="82"/>
  <c r="BF167" i="81"/>
  <c r="BD167" i="82"/>
  <c r="BF168" i="81"/>
  <c r="BD168" i="82"/>
  <c r="BF169" i="81"/>
  <c r="BF170" i="81"/>
  <c r="BD170" i="82"/>
  <c r="BF171" i="81"/>
  <c r="BD171" i="82"/>
  <c r="BF172" i="81"/>
  <c r="BF173" i="81"/>
  <c r="BD173" i="82"/>
  <c r="BF174" i="81"/>
  <c r="BF175" i="81"/>
  <c r="BD175" i="82"/>
  <c r="BF176" i="81"/>
  <c r="BD176" i="82"/>
  <c r="BF177" i="81"/>
  <c r="BF178" i="81"/>
  <c r="BF179" i="81"/>
  <c r="BD179" i="82"/>
  <c r="BF180" i="81"/>
  <c r="BD180" i="82"/>
  <c r="BF181" i="81"/>
  <c r="BF182" i="81"/>
  <c r="BF183" i="81"/>
  <c r="BD183" i="82"/>
  <c r="BF184" i="81"/>
  <c r="BD184" i="82"/>
  <c r="BF185" i="81"/>
  <c r="BD185" i="82"/>
  <c r="BF186" i="81"/>
  <c r="BD186" i="82"/>
  <c r="BF187" i="81"/>
  <c r="BD187" i="82"/>
  <c r="BF188" i="81"/>
  <c r="BD188" i="82"/>
  <c r="BF189" i="81"/>
  <c r="BD189" i="82"/>
  <c r="BF190" i="81"/>
  <c r="BD190" i="82"/>
  <c r="BF191" i="81"/>
  <c r="BF192" i="81"/>
  <c r="BD192" i="82"/>
  <c r="BF193" i="81"/>
  <c r="BD193" i="82"/>
  <c r="BF194" i="81"/>
  <c r="BE4" i="81"/>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7" i="3" l="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U4" i="81"/>
  <c r="V4" i="81"/>
  <c r="W4" i="81"/>
  <c r="X4" i="81"/>
  <c r="Y4" i="81"/>
  <c r="Z4" i="81"/>
  <c r="AA4" i="81"/>
  <c r="AB4" i="81"/>
  <c r="AC4" i="81"/>
  <c r="AD4" i="81"/>
  <c r="AE4" i="81"/>
  <c r="AF4" i="81"/>
  <c r="AG4" i="81"/>
  <c r="AH4" i="81"/>
  <c r="AI4" i="81"/>
  <c r="AJ4" i="81"/>
  <c r="AK4" i="81"/>
  <c r="AL4" i="81"/>
  <c r="AN4" i="81"/>
  <c r="AO4" i="81"/>
  <c r="AP4" i="81"/>
  <c r="AQ4" i="81"/>
  <c r="AR4" i="81"/>
  <c r="AS4" i="81"/>
  <c r="AT4" i="81"/>
  <c r="AU4" i="81"/>
  <c r="AV4" i="81"/>
  <c r="AW4" i="8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S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S6" i="81"/>
  <c r="U6" i="81"/>
  <c r="V6" i="81"/>
  <c r="W6" i="81"/>
  <c r="X6" i="81"/>
  <c r="Y6" i="81"/>
  <c r="Z6" i="81"/>
  <c r="AA6" i="81"/>
  <c r="Z5" i="82" s="1"/>
  <c r="AB6" i="81"/>
  <c r="AC6" i="81"/>
  <c r="AD6" i="81"/>
  <c r="AE6" i="81"/>
  <c r="AF6" i="81"/>
  <c r="AE5" i="82" s="1"/>
  <c r="AG6" i="81"/>
  <c r="AH6" i="81"/>
  <c r="AI6" i="81"/>
  <c r="AJ6" i="81"/>
  <c r="AK6" i="81"/>
  <c r="AL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S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S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Z8" i="81"/>
  <c r="CA8" i="81"/>
  <c r="CB8" i="81"/>
  <c r="D9" i="81"/>
  <c r="E9" i="81"/>
  <c r="F9" i="81"/>
  <c r="G9" i="81"/>
  <c r="H9" i="81"/>
  <c r="I9" i="81"/>
  <c r="J9" i="81"/>
  <c r="K9" i="81"/>
  <c r="L9" i="81"/>
  <c r="M9" i="81"/>
  <c r="N9" i="81"/>
  <c r="O9" i="81"/>
  <c r="P9" i="81"/>
  <c r="Q9" i="81"/>
  <c r="S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S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S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S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S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S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S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S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S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S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S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S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S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S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S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W23" i="81"/>
  <c r="BX23" i="81"/>
  <c r="BY23" i="81"/>
  <c r="BZ23" i="81"/>
  <c r="CA23" i="81"/>
  <c r="CB23" i="81"/>
  <c r="D24" i="81"/>
  <c r="E24" i="81"/>
  <c r="F24" i="81"/>
  <c r="G24" i="81"/>
  <c r="H24" i="81"/>
  <c r="I24" i="81"/>
  <c r="J24" i="81"/>
  <c r="K24" i="81"/>
  <c r="L24" i="81"/>
  <c r="M24" i="81"/>
  <c r="N24" i="81"/>
  <c r="O24" i="81"/>
  <c r="P24" i="81"/>
  <c r="Q24" i="81"/>
  <c r="S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W24" i="8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S25" i="81"/>
  <c r="U25" i="81"/>
  <c r="V25" i="81"/>
  <c r="W25" i="81"/>
  <c r="X25" i="81"/>
  <c r="Y25" i="81"/>
  <c r="Z25" i="81"/>
  <c r="AA25" i="81"/>
  <c r="AB25" i="81"/>
  <c r="AC25" i="81"/>
  <c r="AB24" i="82" s="1"/>
  <c r="AD25" i="81"/>
  <c r="AE25" i="81"/>
  <c r="AF25" i="81"/>
  <c r="AE24" i="82" s="1"/>
  <c r="AG25" i="81"/>
  <c r="AH25" i="81"/>
  <c r="AI25" i="81"/>
  <c r="AJ25" i="81"/>
  <c r="AK25" i="81"/>
  <c r="AL25" i="8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S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S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S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S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S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S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S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S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S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S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S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S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S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S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S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S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S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S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S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S45" i="81"/>
  <c r="U45" i="81"/>
  <c r="V45" i="81"/>
  <c r="W45" i="81"/>
  <c r="X45" i="81"/>
  <c r="Y45" i="81"/>
  <c r="Z45" i="81"/>
  <c r="AA45" i="81"/>
  <c r="AB45" i="81"/>
  <c r="AC45" i="81"/>
  <c r="AB44" i="82" s="1"/>
  <c r="AD45" i="81"/>
  <c r="AE45" i="81"/>
  <c r="AF45" i="81"/>
  <c r="AE44" i="82" s="1"/>
  <c r="AG45" i="81"/>
  <c r="AH45" i="81"/>
  <c r="AI45" i="81"/>
  <c r="AJ45" i="81"/>
  <c r="AK45" i="81"/>
  <c r="AL45" i="81"/>
  <c r="AN45" i="81"/>
  <c r="AO45" i="81"/>
  <c r="AP45" i="81"/>
  <c r="AQ45" i="81"/>
  <c r="AP44" i="82" s="1"/>
  <c r="AR45" i="81"/>
  <c r="AS45" i="81"/>
  <c r="AT45" i="81"/>
  <c r="AS44" i="82" s="1"/>
  <c r="AU45" i="81"/>
  <c r="AV45" i="81"/>
  <c r="AW45" i="8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S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S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S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S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S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S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S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W52" i="81"/>
  <c r="BX52" i="81"/>
  <c r="BY52" i="81"/>
  <c r="BZ52" i="81"/>
  <c r="CA52" i="81"/>
  <c r="CB52" i="81"/>
  <c r="D53" i="81"/>
  <c r="E53" i="81"/>
  <c r="F53" i="81"/>
  <c r="G53" i="81"/>
  <c r="H53" i="81"/>
  <c r="I53" i="81"/>
  <c r="J53" i="81"/>
  <c r="K53" i="81"/>
  <c r="L53" i="81"/>
  <c r="M53" i="81"/>
  <c r="N53" i="81"/>
  <c r="O53" i="81"/>
  <c r="P53" i="81"/>
  <c r="Q53" i="81"/>
  <c r="S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S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S55" i="81"/>
  <c r="U55" i="81"/>
  <c r="V55" i="81"/>
  <c r="W55" i="81"/>
  <c r="X55" i="81"/>
  <c r="Y55" i="81"/>
  <c r="Z55" i="81"/>
  <c r="AA55" i="81"/>
  <c r="AB55" i="81"/>
  <c r="AC55" i="81"/>
  <c r="AD55" i="81"/>
  <c r="AE55" i="81"/>
  <c r="AF55" i="81"/>
  <c r="AG55" i="81"/>
  <c r="AH55" i="81"/>
  <c r="AI55" i="81"/>
  <c r="AJ55" i="81"/>
  <c r="AK55" i="81"/>
  <c r="AL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S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S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S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S59" i="81"/>
  <c r="U59" i="81"/>
  <c r="V59" i="81"/>
  <c r="W59" i="81"/>
  <c r="X59" i="81"/>
  <c r="Y59" i="81"/>
  <c r="Z59" i="81"/>
  <c r="AA59" i="81"/>
  <c r="AB59" i="81"/>
  <c r="AC59" i="81"/>
  <c r="AD59" i="81"/>
  <c r="AE59" i="81"/>
  <c r="AF59" i="81"/>
  <c r="AG59" i="81"/>
  <c r="AH59" i="81"/>
  <c r="AI59" i="81"/>
  <c r="AJ59" i="81"/>
  <c r="AK59" i="81"/>
  <c r="AL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S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S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X61" i="81"/>
  <c r="AW60" i="82" s="1"/>
  <c r="AY61" i="81"/>
  <c r="AZ61" i="81"/>
  <c r="BA61" i="81"/>
  <c r="BB61" i="81"/>
  <c r="BC61" i="81"/>
  <c r="BD61" i="81"/>
  <c r="BH61" i="81"/>
  <c r="BI61" i="81"/>
  <c r="BJ61" i="81"/>
  <c r="BK61" i="81"/>
  <c r="BL61" i="81"/>
  <c r="BK60" i="82" s="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S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W62" i="8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S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S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S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S66" i="81"/>
  <c r="U66" i="81"/>
  <c r="V66" i="81"/>
  <c r="W66" i="81"/>
  <c r="X66" i="81"/>
  <c r="Y66" i="81"/>
  <c r="Z66" i="81"/>
  <c r="AA66" i="81"/>
  <c r="AB66" i="81"/>
  <c r="AC66" i="81"/>
  <c r="AB65" i="82" s="1"/>
  <c r="AD66" i="81"/>
  <c r="AE66" i="81"/>
  <c r="AF66" i="81"/>
  <c r="AG66" i="81"/>
  <c r="AH66" i="81"/>
  <c r="AI66" i="81"/>
  <c r="AJ66" i="81"/>
  <c r="AK66" i="81"/>
  <c r="AL66" i="8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S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U67" i="81"/>
  <c r="AV67" i="81"/>
  <c r="AW67" i="8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S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S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S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X70" i="81"/>
  <c r="AW69" i="82" s="1"/>
  <c r="AY70" i="81"/>
  <c r="AZ70" i="81"/>
  <c r="AY69" i="82" s="1"/>
  <c r="BA70" i="81"/>
  <c r="AZ69" i="82" s="1"/>
  <c r="BB70" i="81"/>
  <c r="BC70" i="81"/>
  <c r="BD70" i="81"/>
  <c r="BH70" i="81"/>
  <c r="BI70" i="81"/>
  <c r="BJ70" i="81"/>
  <c r="BK70" i="81"/>
  <c r="BL70" i="81"/>
  <c r="BM70" i="81"/>
  <c r="BN70" i="8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S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S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S73" i="81"/>
  <c r="U73" i="81"/>
  <c r="V73" i="81"/>
  <c r="W73" i="81"/>
  <c r="X73" i="81"/>
  <c r="Y73" i="81"/>
  <c r="Z73" i="81"/>
  <c r="AA73" i="81"/>
  <c r="Z72" i="82" s="1"/>
  <c r="AB73" i="81"/>
  <c r="AC73" i="81"/>
  <c r="AD73" i="81"/>
  <c r="AE73" i="81"/>
  <c r="AF73" i="81"/>
  <c r="AG73" i="81"/>
  <c r="AH73" i="81"/>
  <c r="AI73" i="81"/>
  <c r="AJ73" i="81"/>
  <c r="AK73" i="81"/>
  <c r="AL73" i="8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S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S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X75" i="81"/>
  <c r="BY75" i="81"/>
  <c r="BZ75" i="81"/>
  <c r="CA75" i="81"/>
  <c r="CB75" i="81"/>
  <c r="D76" i="81"/>
  <c r="E76" i="81"/>
  <c r="F76" i="81"/>
  <c r="G76" i="81"/>
  <c r="H76" i="81"/>
  <c r="I76" i="81"/>
  <c r="J76" i="81"/>
  <c r="K76" i="81"/>
  <c r="L76" i="81"/>
  <c r="M76" i="81"/>
  <c r="N76" i="81"/>
  <c r="O76" i="81"/>
  <c r="P76" i="81"/>
  <c r="Q76" i="81"/>
  <c r="S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W76" i="81"/>
  <c r="BX76" i="81"/>
  <c r="BY76" i="81"/>
  <c r="BZ76" i="81"/>
  <c r="CA76" i="81"/>
  <c r="CB76" i="81"/>
  <c r="D77" i="81"/>
  <c r="E77" i="81"/>
  <c r="F77" i="81"/>
  <c r="G77" i="81"/>
  <c r="H77" i="81"/>
  <c r="I77" i="81"/>
  <c r="J77" i="81"/>
  <c r="K77" i="81"/>
  <c r="L77" i="81"/>
  <c r="M77" i="81"/>
  <c r="N77" i="81"/>
  <c r="O77" i="81"/>
  <c r="P77" i="81"/>
  <c r="Q77" i="81"/>
  <c r="S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S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W78" i="8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S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X79" i="81"/>
  <c r="BY79" i="81"/>
  <c r="BZ79" i="81"/>
  <c r="CA79" i="81"/>
  <c r="CB79" i="81"/>
  <c r="D80" i="81"/>
  <c r="E80" i="81"/>
  <c r="F80" i="81"/>
  <c r="G80" i="81"/>
  <c r="H80" i="81"/>
  <c r="I80" i="81"/>
  <c r="J80" i="81"/>
  <c r="K80" i="81"/>
  <c r="L80" i="81"/>
  <c r="M80" i="81"/>
  <c r="N80" i="81"/>
  <c r="O80" i="81"/>
  <c r="P80" i="81"/>
  <c r="Q80" i="81"/>
  <c r="S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X80" i="81"/>
  <c r="BY80" i="81"/>
  <c r="BZ80" i="81"/>
  <c r="CA80" i="81"/>
  <c r="CB80" i="81"/>
  <c r="D81" i="81"/>
  <c r="E81" i="81"/>
  <c r="F81" i="81"/>
  <c r="G81" i="81"/>
  <c r="H81" i="81"/>
  <c r="I81" i="81"/>
  <c r="J81" i="81"/>
  <c r="K81" i="81"/>
  <c r="L81" i="81"/>
  <c r="M81" i="81"/>
  <c r="N81" i="81"/>
  <c r="O81" i="81"/>
  <c r="P81" i="81"/>
  <c r="Q81" i="81"/>
  <c r="S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S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X82" i="81"/>
  <c r="BY82" i="81"/>
  <c r="BZ82" i="81"/>
  <c r="CA82" i="81"/>
  <c r="CB82" i="81"/>
  <c r="D83" i="81"/>
  <c r="E83" i="81"/>
  <c r="F83" i="81"/>
  <c r="G83" i="81"/>
  <c r="H83" i="81"/>
  <c r="I83" i="81"/>
  <c r="J83" i="81"/>
  <c r="K83" i="81"/>
  <c r="L83" i="81"/>
  <c r="M83" i="81"/>
  <c r="N83" i="81"/>
  <c r="O83" i="81"/>
  <c r="P83" i="81"/>
  <c r="Q83" i="81"/>
  <c r="S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S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W84" i="8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S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S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S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S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S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S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S91" i="81"/>
  <c r="U91" i="81"/>
  <c r="V91" i="81"/>
  <c r="W91" i="81"/>
  <c r="X91" i="81"/>
  <c r="Y91" i="81"/>
  <c r="Z91" i="81"/>
  <c r="AA91" i="81"/>
  <c r="Z90" i="82" s="1"/>
  <c r="AB91" i="81"/>
  <c r="AC91" i="81"/>
  <c r="AB90" i="82" s="1"/>
  <c r="AD91" i="81"/>
  <c r="AE91" i="81"/>
  <c r="AF91" i="81"/>
  <c r="AE90" i="82" s="1"/>
  <c r="AG91" i="81"/>
  <c r="AH91" i="81"/>
  <c r="AI91" i="81"/>
  <c r="AJ91" i="81"/>
  <c r="AK91" i="81"/>
  <c r="AL91" i="81"/>
  <c r="AN91" i="81"/>
  <c r="AO91" i="81"/>
  <c r="AP91" i="81"/>
  <c r="AQ91" i="81"/>
  <c r="AR91" i="81"/>
  <c r="AS91" i="81"/>
  <c r="AT91" i="81"/>
  <c r="AU91" i="81"/>
  <c r="AV91" i="81"/>
  <c r="AU90" i="82" s="1"/>
  <c r="AW91" i="8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S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S93" i="81"/>
  <c r="U93" i="81"/>
  <c r="V93" i="81"/>
  <c r="W93" i="81"/>
  <c r="X93" i="81"/>
  <c r="Y93" i="81"/>
  <c r="Z93" i="81"/>
  <c r="AA93" i="8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S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S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X95" i="81"/>
  <c r="BY95" i="81"/>
  <c r="BZ95" i="81"/>
  <c r="CA95" i="81"/>
  <c r="CB95" i="81"/>
  <c r="D96" i="81"/>
  <c r="E96" i="81"/>
  <c r="F96" i="81"/>
  <c r="G96" i="81"/>
  <c r="H96" i="81"/>
  <c r="I96" i="81"/>
  <c r="J96" i="81"/>
  <c r="K96" i="81"/>
  <c r="L96" i="81"/>
  <c r="M96" i="81"/>
  <c r="N96" i="81"/>
  <c r="O96" i="81"/>
  <c r="P96" i="81"/>
  <c r="Q96" i="81"/>
  <c r="S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X96" i="81"/>
  <c r="AY96" i="81"/>
  <c r="AZ96" i="81"/>
  <c r="BA96" i="81"/>
  <c r="BB96" i="81"/>
  <c r="BC96" i="81"/>
  <c r="BD96" i="81"/>
  <c r="BH96" i="81"/>
  <c r="BI96" i="81"/>
  <c r="BJ96" i="81"/>
  <c r="BK96" i="81"/>
  <c r="BL96" i="81"/>
  <c r="BM96" i="81"/>
  <c r="BN96" i="81"/>
  <c r="BO96" i="81"/>
  <c r="BP96" i="81"/>
  <c r="BQ96" i="81"/>
  <c r="BR96" i="81"/>
  <c r="BS96" i="81"/>
  <c r="BT96" i="81"/>
  <c r="BU96" i="81"/>
  <c r="BV96" i="81"/>
  <c r="BW96" i="81"/>
  <c r="BX96" i="81"/>
  <c r="BY96" i="81"/>
  <c r="BZ96" i="81"/>
  <c r="CA96" i="81"/>
  <c r="CB96" i="81"/>
  <c r="D97" i="81"/>
  <c r="E97" i="81"/>
  <c r="F97" i="81"/>
  <c r="G97" i="81"/>
  <c r="H97" i="81"/>
  <c r="I97" i="81"/>
  <c r="J97" i="81"/>
  <c r="K97" i="81"/>
  <c r="L97" i="81"/>
  <c r="M97" i="81"/>
  <c r="N97" i="81"/>
  <c r="O97" i="81"/>
  <c r="P97" i="81"/>
  <c r="Q97" i="81"/>
  <c r="S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S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X98" i="81"/>
  <c r="BY98" i="81"/>
  <c r="BZ98" i="81"/>
  <c r="CA98" i="81"/>
  <c r="CB98" i="81"/>
  <c r="D99" i="81"/>
  <c r="E99" i="81"/>
  <c r="F99" i="81"/>
  <c r="G99" i="81"/>
  <c r="H99" i="81"/>
  <c r="I99" i="81"/>
  <c r="J99" i="81"/>
  <c r="K99" i="81"/>
  <c r="L99" i="81"/>
  <c r="M99" i="81"/>
  <c r="N99" i="81"/>
  <c r="O99" i="81"/>
  <c r="P99" i="81"/>
  <c r="Q99" i="81"/>
  <c r="S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S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S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T101" i="81"/>
  <c r="AU101" i="81"/>
  <c r="AV101" i="81"/>
  <c r="AW101" i="8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S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V102" i="81"/>
  <c r="AU101" i="82" s="1"/>
  <c r="AW102" i="81"/>
  <c r="AX102" i="81"/>
  <c r="AW101" i="82" s="1"/>
  <c r="AY102" i="8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S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S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S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S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S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S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S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S110" i="81"/>
  <c r="U110" i="81"/>
  <c r="V110" i="81"/>
  <c r="W110" i="81"/>
  <c r="X110" i="81"/>
  <c r="Y110" i="81"/>
  <c r="Z110" i="81"/>
  <c r="AA110" i="81"/>
  <c r="AB110" i="81"/>
  <c r="AC110" i="81"/>
  <c r="AB109" i="82" s="1"/>
  <c r="AD110" i="81"/>
  <c r="AE110" i="81"/>
  <c r="AF110" i="81"/>
  <c r="AE109" i="82" s="1"/>
  <c r="AG110" i="81"/>
  <c r="AH110" i="81"/>
  <c r="AI110" i="81"/>
  <c r="AJ110" i="81"/>
  <c r="AK110" i="81"/>
  <c r="AL110" i="81"/>
  <c r="AL109" i="82"/>
  <c r="AN110" i="81"/>
  <c r="AO110" i="81"/>
  <c r="AP110" i="81"/>
  <c r="AQ110" i="81"/>
  <c r="AP109" i="82" s="1"/>
  <c r="AR110" i="81"/>
  <c r="AS110" i="81"/>
  <c r="AT110" i="81"/>
  <c r="AS109" i="82" s="1"/>
  <c r="AU110" i="81"/>
  <c r="AV110" i="81"/>
  <c r="AW110" i="8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S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S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S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S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S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N115" i="81"/>
  <c r="AO115" i="81"/>
  <c r="AP115" i="81"/>
  <c r="AQ115" i="81"/>
  <c r="AR115" i="81"/>
  <c r="AS115" i="81"/>
  <c r="AT115" i="81"/>
  <c r="AS114" i="82" s="1"/>
  <c r="AU115" i="81"/>
  <c r="AV115" i="81"/>
  <c r="AU114" i="82" s="1"/>
  <c r="AW115" i="8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S116" i="81"/>
  <c r="U116" i="81"/>
  <c r="V116" i="81"/>
  <c r="W116" i="81"/>
  <c r="X116" i="81"/>
  <c r="Y116" i="81"/>
  <c r="Z116" i="81"/>
  <c r="AA116" i="8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S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X117" i="81"/>
  <c r="BY117" i="81"/>
  <c r="BZ117" i="81"/>
  <c r="CA117" i="81"/>
  <c r="CB117" i="81"/>
  <c r="D118" i="81"/>
  <c r="E118" i="81"/>
  <c r="F118" i="81"/>
  <c r="G118" i="81"/>
  <c r="H118" i="81"/>
  <c r="I118" i="81"/>
  <c r="J118" i="81"/>
  <c r="K118" i="81"/>
  <c r="L118" i="81"/>
  <c r="M118" i="81"/>
  <c r="N118" i="81"/>
  <c r="O118" i="81"/>
  <c r="P118" i="81"/>
  <c r="Q118" i="81"/>
  <c r="S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S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S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S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S122" i="81"/>
  <c r="U122" i="81"/>
  <c r="V122" i="81"/>
  <c r="W122" i="81"/>
  <c r="X122" i="81"/>
  <c r="Y122" i="81"/>
  <c r="Z122" i="81"/>
  <c r="AA122" i="81"/>
  <c r="AB122" i="81"/>
  <c r="AC122" i="81"/>
  <c r="AD122" i="81"/>
  <c r="AE122" i="81"/>
  <c r="AF122" i="81"/>
  <c r="AG122" i="81"/>
  <c r="AH122" i="81"/>
  <c r="AI122" i="81"/>
  <c r="AJ122" i="81"/>
  <c r="AK122" i="81"/>
  <c r="AL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S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S123" i="81"/>
  <c r="AT123" i="81"/>
  <c r="AU123" i="81"/>
  <c r="AV123" i="81"/>
  <c r="AU122" i="82" s="1"/>
  <c r="AW123" i="81"/>
  <c r="AX123" i="81"/>
  <c r="AW122" i="82" s="1"/>
  <c r="AY123" i="81"/>
  <c r="AZ123" i="81"/>
  <c r="AY122" i="82" s="1"/>
  <c r="BA123" i="8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S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S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S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S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S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S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S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S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S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S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S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S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X135" i="81"/>
  <c r="AW134" i="82" s="1"/>
  <c r="AY135" i="8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S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S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S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S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S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S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X141" i="81"/>
  <c r="BY141" i="81"/>
  <c r="BZ141" i="81"/>
  <c r="CA141" i="81"/>
  <c r="CB141" i="81"/>
  <c r="D142" i="81"/>
  <c r="E142" i="81"/>
  <c r="F142" i="81"/>
  <c r="G142" i="81"/>
  <c r="H142" i="81"/>
  <c r="I142" i="81"/>
  <c r="J142" i="81"/>
  <c r="K142" i="81"/>
  <c r="L142" i="81"/>
  <c r="M142" i="81"/>
  <c r="N142" i="81"/>
  <c r="O142" i="81"/>
  <c r="P142" i="81"/>
  <c r="Q142" i="81"/>
  <c r="S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X142" i="81"/>
  <c r="BY142" i="81"/>
  <c r="BZ142" i="81"/>
  <c r="CA142" i="81"/>
  <c r="CB142" i="81"/>
  <c r="D143" i="81"/>
  <c r="E143" i="81"/>
  <c r="F143" i="81"/>
  <c r="G143" i="81"/>
  <c r="H143" i="81"/>
  <c r="I143" i="81"/>
  <c r="J143" i="81"/>
  <c r="K143" i="81"/>
  <c r="L143" i="81"/>
  <c r="M143" i="81"/>
  <c r="N143" i="81"/>
  <c r="O143" i="81"/>
  <c r="P143" i="81"/>
  <c r="Q143" i="81"/>
  <c r="S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S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S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S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S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S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S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S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S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S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S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S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X154" i="81"/>
  <c r="BY154" i="81"/>
  <c r="BZ154" i="81"/>
  <c r="CA154" i="81"/>
  <c r="CB154" i="81"/>
  <c r="D155" i="81"/>
  <c r="E155" i="81"/>
  <c r="F155" i="81"/>
  <c r="G155" i="81"/>
  <c r="H155" i="81"/>
  <c r="I155" i="81"/>
  <c r="J155" i="81"/>
  <c r="K155" i="81"/>
  <c r="L155" i="81"/>
  <c r="M155" i="81"/>
  <c r="N155" i="81"/>
  <c r="O155" i="81"/>
  <c r="P155" i="81"/>
  <c r="Q155" i="81"/>
  <c r="S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N155" i="81"/>
  <c r="AO155" i="81"/>
  <c r="AP155" i="81"/>
  <c r="AQ155" i="81"/>
  <c r="AR155" i="81"/>
  <c r="AS155" i="81"/>
  <c r="AT155" i="81"/>
  <c r="AU155" i="81"/>
  <c r="AV155" i="81"/>
  <c r="AU154" i="82" s="1"/>
  <c r="AW155" i="8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X155" i="81"/>
  <c r="BY155" i="81"/>
  <c r="BZ155" i="81"/>
  <c r="CA155" i="81"/>
  <c r="CB155" i="81"/>
  <c r="D156" i="81"/>
  <c r="E156" i="81"/>
  <c r="F156" i="81"/>
  <c r="G156" i="81"/>
  <c r="H156" i="81"/>
  <c r="I156" i="81"/>
  <c r="J156" i="81"/>
  <c r="K156" i="81"/>
  <c r="L156" i="81"/>
  <c r="M156" i="81"/>
  <c r="N156" i="81"/>
  <c r="O156" i="81"/>
  <c r="P156" i="81"/>
  <c r="Q156" i="81"/>
  <c r="S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S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S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S159" i="81"/>
  <c r="U159" i="81"/>
  <c r="V159" i="81"/>
  <c r="W159" i="81"/>
  <c r="X159" i="81"/>
  <c r="Y159" i="81"/>
  <c r="Z159" i="81"/>
  <c r="AA159" i="81"/>
  <c r="AB159" i="81"/>
  <c r="AC159" i="81"/>
  <c r="AB158" i="82" s="1"/>
  <c r="AD159" i="81"/>
  <c r="AE159" i="81"/>
  <c r="AF159" i="81"/>
  <c r="AG159" i="81"/>
  <c r="AH159" i="81"/>
  <c r="AI159" i="81"/>
  <c r="AJ159" i="81"/>
  <c r="AK159" i="81"/>
  <c r="AL159" i="8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S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X160" i="81"/>
  <c r="AY160" i="81"/>
  <c r="AZ160" i="81"/>
  <c r="AY159" i="82" s="1"/>
  <c r="BA160" i="81"/>
  <c r="BB160" i="81"/>
  <c r="BC160" i="81"/>
  <c r="BD160" i="81"/>
  <c r="BH160" i="81"/>
  <c r="BI160" i="81"/>
  <c r="BJ160" i="81"/>
  <c r="BK160" i="81"/>
  <c r="BL160" i="81"/>
  <c r="BM160" i="81"/>
  <c r="BN160" i="81"/>
  <c r="BO160" i="81"/>
  <c r="BP160" i="81"/>
  <c r="BQ160" i="81"/>
  <c r="BR160" i="81"/>
  <c r="BS160" i="81"/>
  <c r="BT160" i="81"/>
  <c r="BU160" i="81"/>
  <c r="BV160" i="81"/>
  <c r="BW160" i="81"/>
  <c r="BX160" i="81"/>
  <c r="BY160" i="81"/>
  <c r="BZ160" i="81"/>
  <c r="CA160" i="81"/>
  <c r="CB160" i="81"/>
  <c r="D161" i="81"/>
  <c r="E161" i="81"/>
  <c r="F161" i="81"/>
  <c r="G161" i="81"/>
  <c r="H161" i="81"/>
  <c r="I161" i="81"/>
  <c r="J161" i="81"/>
  <c r="K161" i="81"/>
  <c r="L161" i="81"/>
  <c r="M161" i="81"/>
  <c r="N161" i="81"/>
  <c r="O161" i="81"/>
  <c r="P161" i="81"/>
  <c r="Q161" i="81"/>
  <c r="S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S161" i="81"/>
  <c r="AT161" i="81"/>
  <c r="AU161" i="81"/>
  <c r="AV161" i="81"/>
  <c r="AW161" i="81"/>
  <c r="AX161" i="81"/>
  <c r="AY161" i="81"/>
  <c r="AZ161" i="81"/>
  <c r="BA161" i="8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S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S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Y163" i="81"/>
  <c r="BZ163" i="81"/>
  <c r="CA163" i="81"/>
  <c r="CB163" i="81"/>
  <c r="D164" i="81"/>
  <c r="E164" i="81"/>
  <c r="F164" i="81"/>
  <c r="G164" i="81"/>
  <c r="H164" i="81"/>
  <c r="I164" i="81"/>
  <c r="J164" i="81"/>
  <c r="K164" i="81"/>
  <c r="L164" i="81"/>
  <c r="M164" i="81"/>
  <c r="N164" i="81"/>
  <c r="O164" i="81"/>
  <c r="P164" i="81"/>
  <c r="Q164" i="81"/>
  <c r="S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X164" i="81"/>
  <c r="BY164" i="81"/>
  <c r="BZ164" i="81"/>
  <c r="CA164" i="81"/>
  <c r="CB164" i="81"/>
  <c r="D165" i="81"/>
  <c r="E165" i="81"/>
  <c r="F165" i="81"/>
  <c r="G165" i="81"/>
  <c r="H165" i="81"/>
  <c r="I165" i="81"/>
  <c r="J165" i="81"/>
  <c r="K165" i="81"/>
  <c r="L165" i="81"/>
  <c r="M165" i="81"/>
  <c r="N165" i="81"/>
  <c r="O165" i="81"/>
  <c r="P165" i="81"/>
  <c r="Q165" i="81"/>
  <c r="S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S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S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S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S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S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S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S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S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S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W174" i="8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S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S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S177" i="81"/>
  <c r="U177" i="81"/>
  <c r="V177" i="81"/>
  <c r="W177" i="81"/>
  <c r="X177" i="81"/>
  <c r="Y177" i="81"/>
  <c r="Z177" i="81"/>
  <c r="AA177" i="81"/>
  <c r="AB177" i="81"/>
  <c r="AC177" i="81"/>
  <c r="AD177" i="81"/>
  <c r="AE177" i="81"/>
  <c r="AF177" i="81"/>
  <c r="AG177" i="81"/>
  <c r="AH177" i="81"/>
  <c r="AI177" i="81"/>
  <c r="AJ177" i="81"/>
  <c r="AK177" i="81"/>
  <c r="AL177" i="81"/>
  <c r="AN177" i="81"/>
  <c r="AO177" i="81"/>
  <c r="AP177" i="81"/>
  <c r="AQ177" i="81"/>
  <c r="AP176" i="82" s="1"/>
  <c r="AR177" i="81"/>
  <c r="AS177" i="81"/>
  <c r="AT177" i="8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S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S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S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U180" i="81"/>
  <c r="AV180" i="81"/>
  <c r="AU179" i="82" s="1"/>
  <c r="AW180" i="8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S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L180" i="82"/>
  <c r="AN181" i="81"/>
  <c r="AO181" i="81"/>
  <c r="AP181" i="81"/>
  <c r="AQ181" i="81"/>
  <c r="AR181" i="81"/>
  <c r="AS181" i="81"/>
  <c r="AT181" i="81"/>
  <c r="AU181" i="81"/>
  <c r="AV181" i="81"/>
  <c r="AU180" i="82" s="1"/>
  <c r="AW181" i="8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S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S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S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X184" i="81"/>
  <c r="AY184" i="81"/>
  <c r="AZ184" i="81"/>
  <c r="BA184" i="8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S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S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W186" i="8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S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S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S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S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R190" i="81"/>
  <c r="AS190" i="81"/>
  <c r="AT190" i="81"/>
  <c r="AU190" i="81"/>
  <c r="AV190" i="81"/>
  <c r="AW190" i="81"/>
  <c r="AX190" i="81"/>
  <c r="AY190" i="81"/>
  <c r="AZ190" i="81"/>
  <c r="BA190" i="8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S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S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S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S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L54"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E3" i="81"/>
  <c r="BD2" i="82" s="1"/>
  <c r="BE2" i="82"/>
  <c r="BE3"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Y3" i="81"/>
  <c r="BX2" i="82" s="1"/>
  <c r="CA3" i="81"/>
  <c r="CB3" i="81"/>
  <c r="BT101" i="82" l="1"/>
  <c r="BD9" i="82"/>
  <c r="BD94" i="82"/>
  <c r="BD155" i="82"/>
  <c r="BD153" i="82"/>
  <c r="BD20" i="82"/>
  <c r="AZ160" i="82"/>
  <c r="AX101" i="82"/>
  <c r="AZ122" i="82"/>
  <c r="AT101" i="82"/>
  <c r="AU173" i="82"/>
  <c r="AX134" i="82"/>
  <c r="AQ160" i="82"/>
  <c r="AQ156" i="82"/>
  <c r="BM47" i="82"/>
  <c r="AV189" i="82"/>
  <c r="AZ189" i="82"/>
  <c r="AV167" i="82"/>
  <c r="BO3" i="82"/>
  <c r="AV159" i="82"/>
  <c r="AV87" i="82"/>
  <c r="AV82" i="82"/>
  <c r="AV95" i="82"/>
  <c r="AV92" i="82"/>
  <c r="AV90" i="82"/>
  <c r="BV153" i="82"/>
  <c r="AV149" i="82"/>
  <c r="AV147" i="82"/>
  <c r="AV140" i="82"/>
  <c r="BD177" i="82"/>
  <c r="BD174" i="82"/>
  <c r="BD161" i="82"/>
  <c r="BD54" i="82"/>
  <c r="BD105" i="82"/>
  <c r="BD81" i="82"/>
  <c r="BD22" i="82"/>
  <c r="AV190" i="82"/>
  <c r="AV185" i="82"/>
  <c r="AZ183" i="82"/>
  <c r="AV183" i="82"/>
  <c r="AV180" i="82"/>
  <c r="BV163" i="82"/>
  <c r="AL154" i="82"/>
  <c r="AV150" i="82"/>
  <c r="BV141" i="82"/>
  <c r="AL136" i="82"/>
  <c r="AV130" i="82"/>
  <c r="Z115" i="82"/>
  <c r="AV114" i="82"/>
  <c r="AV109" i="82"/>
  <c r="AV101" i="82"/>
  <c r="AU83" i="82"/>
  <c r="BV81" i="82"/>
  <c r="BV78" i="82"/>
  <c r="AV77" i="82"/>
  <c r="AU61" i="82"/>
  <c r="BU51" i="82"/>
  <c r="AV37" i="82"/>
  <c r="AS27" i="82"/>
  <c r="AL24" i="82"/>
  <c r="AV23" i="82"/>
  <c r="AV7" i="82"/>
  <c r="AU77" i="82"/>
  <c r="AV60" i="82"/>
  <c r="AL44" i="82"/>
  <c r="AV33" i="82"/>
  <c r="AU23" i="82"/>
  <c r="AV18" i="82"/>
  <c r="AS8" i="82"/>
  <c r="AV3" i="82"/>
  <c r="AV184" i="82"/>
  <c r="AV179" i="82"/>
  <c r="AV173" i="82"/>
  <c r="AV169" i="82"/>
  <c r="AV154" i="82"/>
  <c r="AV151" i="82"/>
  <c r="AV146" i="82"/>
  <c r="BV140" i="82"/>
  <c r="AV134" i="82"/>
  <c r="AV131" i="82"/>
  <c r="AV125" i="82"/>
  <c r="AL114" i="82"/>
  <c r="AV110" i="82"/>
  <c r="AS104" i="82"/>
  <c r="AV100" i="82"/>
  <c r="BV97" i="82"/>
  <c r="AZ86" i="82"/>
  <c r="BU75" i="82"/>
  <c r="BV74" i="82"/>
  <c r="AV69" i="82"/>
  <c r="AS66" i="82"/>
  <c r="AV21" i="82"/>
  <c r="AU185" i="82"/>
  <c r="BW162" i="82"/>
  <c r="AV191" i="82"/>
  <c r="AV188" i="82"/>
  <c r="AV178" i="82"/>
  <c r="AV175" i="82"/>
  <c r="AV172" i="82"/>
  <c r="AV168" i="82"/>
  <c r="AL164" i="82"/>
  <c r="AP162" i="82"/>
  <c r="BU159" i="82"/>
  <c r="BM159" i="82"/>
  <c r="BV154" i="82"/>
  <c r="AV148" i="82"/>
  <c r="AV133" i="82"/>
  <c r="AV128" i="82"/>
  <c r="AV122" i="82"/>
  <c r="AK121" i="82"/>
  <c r="BV116" i="82"/>
  <c r="AV112" i="82"/>
  <c r="AK109" i="82"/>
  <c r="AV107" i="82"/>
  <c r="AU100" i="82"/>
  <c r="AV96" i="82"/>
  <c r="BU95" i="82"/>
  <c r="BV94" i="82"/>
  <c r="Z92" i="82"/>
  <c r="AV91" i="82"/>
  <c r="AL90" i="82"/>
  <c r="AV83" i="82"/>
  <c r="AV81" i="82"/>
  <c r="BV79" i="82"/>
  <c r="AV66" i="82"/>
  <c r="AL65" i="82"/>
  <c r="Z65" i="82"/>
  <c r="AV61" i="82"/>
  <c r="AV50" i="82"/>
  <c r="AV44" i="82"/>
  <c r="AV38" i="82"/>
  <c r="AV26" i="82"/>
  <c r="BU22" i="82"/>
  <c r="AS80" i="82"/>
  <c r="AL176" i="82"/>
  <c r="AP58" i="82"/>
  <c r="AL5" i="82"/>
  <c r="AS3" i="82"/>
  <c r="BD172" i="82"/>
  <c r="BD128" i="82"/>
  <c r="BD40" i="82"/>
  <c r="BD169" i="82"/>
  <c r="BD127" i="82"/>
  <c r="BD89" i="82"/>
  <c r="BD65" i="82"/>
  <c r="BD41" i="82"/>
  <c r="BD182" i="82"/>
  <c r="BD144" i="82"/>
  <c r="BD70" i="82"/>
  <c r="BD160" i="82"/>
  <c r="BD120" i="82"/>
  <c r="BD32" i="82"/>
  <c r="BD162" i="82"/>
  <c r="BD165" i="82"/>
  <c r="BD119" i="82"/>
  <c r="BD79" i="82"/>
  <c r="BD59" i="82"/>
  <c r="BD35" i="82"/>
  <c r="BD178" i="82"/>
  <c r="BD138" i="82"/>
  <c r="BD46" i="82"/>
  <c r="BD104" i="82"/>
  <c r="BD129" i="82"/>
  <c r="BD67" i="82"/>
  <c r="BD78" i="82"/>
  <c r="BD136" i="82"/>
  <c r="BD108" i="82"/>
  <c r="BD134" i="82"/>
  <c r="BD139" i="82"/>
  <c r="BD113" i="82"/>
  <c r="BD75" i="82"/>
  <c r="BD53" i="82"/>
  <c r="BD164" i="82"/>
  <c r="BD82" i="82"/>
  <c r="BD38" i="82"/>
  <c r="BD132" i="82"/>
  <c r="BD181" i="82"/>
  <c r="BD97" i="82"/>
  <c r="BD43" i="82"/>
  <c r="BD152" i="82"/>
  <c r="BD34" i="82"/>
  <c r="AS179" i="82"/>
  <c r="AS176" i="82"/>
  <c r="AQ122" i="82"/>
  <c r="AK90" i="82"/>
  <c r="BM60" i="82"/>
  <c r="AY30" i="82"/>
  <c r="BX154" i="82"/>
  <c r="AL72" i="82"/>
  <c r="BM69" i="82"/>
  <c r="AP45" i="82"/>
  <c r="BM16" i="82"/>
  <c r="BX7" i="82"/>
  <c r="AY6" i="82"/>
  <c r="BE110" i="82"/>
  <c r="BE91" i="82"/>
  <c r="BE90" i="82"/>
  <c r="BE107" i="82"/>
  <c r="BE180" i="82"/>
  <c r="AP189" i="82"/>
  <c r="AK158" i="82"/>
  <c r="AR100" i="82"/>
  <c r="BO191" i="82"/>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X193" i="83"/>
  <c r="X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W164" i="83"/>
  <c r="W161" i="83"/>
  <c r="W55" i="83"/>
  <c r="W193" i="83" l="1"/>
  <c r="W194" i="83" s="1"/>
  <c r="BG194" i="83"/>
  <c r="C199" i="83"/>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194" i="75"/>
  <c r="CK195" i="75"/>
  <c r="CK196" i="75"/>
  <c r="CK6" i="75"/>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CW193" i="75" l="1"/>
  <c r="CW189" i="75"/>
  <c r="CW185" i="75"/>
  <c r="CW196" i="75"/>
  <c r="CW192" i="75"/>
  <c r="CW188" i="75"/>
  <c r="CW184" i="75"/>
  <c r="CW180" i="75"/>
  <c r="CW176" i="75"/>
  <c r="CW172" i="75"/>
  <c r="CW168" i="75"/>
  <c r="CW164" i="75"/>
  <c r="CW160" i="75"/>
  <c r="CW156" i="75"/>
  <c r="CW152" i="75"/>
  <c r="CW148" i="75"/>
  <c r="CW144" i="75"/>
  <c r="CW140" i="75"/>
  <c r="CW136" i="75"/>
  <c r="CW132" i="75"/>
  <c r="CW128" i="75"/>
  <c r="CW124" i="75"/>
  <c r="CW120" i="75"/>
  <c r="CW116" i="75"/>
  <c r="CW112" i="75"/>
  <c r="CW108" i="75"/>
  <c r="CW104" i="75"/>
  <c r="CW100" i="75"/>
  <c r="CW96" i="75"/>
  <c r="CW92" i="75"/>
  <c r="CW88" i="75"/>
  <c r="CW84" i="75"/>
  <c r="CW80" i="75"/>
  <c r="CW76" i="75"/>
  <c r="CW72" i="75"/>
  <c r="CW68" i="75"/>
  <c r="CW64" i="75"/>
  <c r="CW60" i="75"/>
  <c r="CW56" i="75"/>
  <c r="CW52" i="75"/>
  <c r="CW48" i="75"/>
  <c r="CW44" i="75"/>
  <c r="CW40" i="75"/>
  <c r="CW36" i="75"/>
  <c r="CW32" i="75"/>
  <c r="CW28" i="75"/>
  <c r="CW24" i="75"/>
  <c r="CW20" i="75"/>
  <c r="CW16" i="75"/>
  <c r="CW12" i="75"/>
  <c r="CW8" i="75"/>
  <c r="CW194" i="75"/>
  <c r="CW190" i="75"/>
  <c r="CW186" i="75"/>
  <c r="CW182" i="75"/>
  <c r="CW178" i="75"/>
  <c r="CW174" i="75"/>
  <c r="CW170" i="75"/>
  <c r="CW166" i="75"/>
  <c r="CW162" i="75"/>
  <c r="CW158" i="75"/>
  <c r="CW154" i="75"/>
  <c r="CW150" i="75"/>
  <c r="CW146" i="75"/>
  <c r="CW142" i="75"/>
  <c r="CW138" i="75"/>
  <c r="CW134" i="75"/>
  <c r="CW130" i="75"/>
  <c r="CW126" i="75"/>
  <c r="CW122" i="75"/>
  <c r="CW118" i="75"/>
  <c r="CW114" i="75"/>
  <c r="CW110" i="75"/>
  <c r="CW106" i="75"/>
  <c r="CW102" i="75"/>
  <c r="CW98" i="75"/>
  <c r="CW94" i="75"/>
  <c r="CW90" i="75"/>
  <c r="CW86" i="75"/>
  <c r="CW82" i="75"/>
  <c r="CW78" i="75"/>
  <c r="CW74" i="75"/>
  <c r="CW70" i="75"/>
  <c r="CW66" i="75"/>
  <c r="CW62" i="75"/>
  <c r="CW58" i="75"/>
  <c r="CW54" i="75"/>
  <c r="CW50" i="75"/>
  <c r="CW46" i="75"/>
  <c r="CW42" i="75"/>
  <c r="CW38" i="75"/>
  <c r="CW34" i="75"/>
  <c r="CW30" i="75"/>
  <c r="CW26" i="75"/>
  <c r="CW22" i="75"/>
  <c r="CW18" i="75"/>
  <c r="CW14" i="75"/>
  <c r="CW10" i="75"/>
  <c r="CW181" i="75"/>
  <c r="CW177" i="75"/>
  <c r="CW173" i="75"/>
  <c r="CW169" i="75"/>
  <c r="CW165" i="75"/>
  <c r="CW161" i="75"/>
  <c r="CW157" i="75"/>
  <c r="CW153" i="75"/>
  <c r="CW149" i="75"/>
  <c r="CW145" i="75"/>
  <c r="CW141" i="75"/>
  <c r="CW137" i="75"/>
  <c r="CW133" i="75"/>
  <c r="CW129" i="75"/>
  <c r="CW125" i="75"/>
  <c r="CW121" i="75"/>
  <c r="CW117" i="75"/>
  <c r="CW113" i="75"/>
  <c r="CW109" i="75"/>
  <c r="CW105" i="75"/>
  <c r="CW101" i="75"/>
  <c r="CW97" i="75"/>
  <c r="CW93" i="75"/>
  <c r="CW89" i="75"/>
  <c r="CW85" i="75"/>
  <c r="CW81" i="75"/>
  <c r="CW77" i="75"/>
  <c r="CW73" i="75"/>
  <c r="CW69" i="75"/>
  <c r="CW65" i="75"/>
  <c r="CW61" i="75"/>
  <c r="CW57" i="75"/>
  <c r="CW53" i="75"/>
  <c r="CW49" i="75"/>
  <c r="CW45" i="75"/>
  <c r="CW41" i="75"/>
  <c r="CW37" i="75"/>
  <c r="CW33" i="75"/>
  <c r="CW29" i="75"/>
  <c r="CW25" i="75"/>
  <c r="CW21" i="75"/>
  <c r="CW17" i="75"/>
  <c r="CW13" i="75"/>
  <c r="CW9" i="75"/>
  <c r="CW195" i="75"/>
  <c r="CW191" i="75"/>
  <c r="CW187" i="75"/>
  <c r="CW183" i="75"/>
  <c r="CW179" i="75"/>
  <c r="CW175" i="75"/>
  <c r="CW171" i="75"/>
  <c r="CW167" i="75"/>
  <c r="CW163" i="75"/>
  <c r="CW159" i="75"/>
  <c r="CW155" i="75"/>
  <c r="CW151" i="75"/>
  <c r="CW147" i="75"/>
  <c r="CW143" i="75"/>
  <c r="CW6" i="75"/>
  <c r="CW139" i="75"/>
  <c r="CW135" i="75"/>
  <c r="CW131" i="75"/>
  <c r="CW127" i="75"/>
  <c r="CW123" i="75"/>
  <c r="CW119" i="75"/>
  <c r="CW115" i="75"/>
  <c r="CW111" i="75"/>
  <c r="CW107" i="75"/>
  <c r="CW103" i="75"/>
  <c r="CW99" i="75"/>
  <c r="CW95" i="75"/>
  <c r="CW91" i="75"/>
  <c r="CW87" i="75"/>
  <c r="CW83" i="75"/>
  <c r="CW79" i="75"/>
  <c r="CW75" i="75"/>
  <c r="CW71" i="75"/>
  <c r="CW67" i="75"/>
  <c r="CW63" i="75"/>
  <c r="CW59" i="75"/>
  <c r="CW55" i="75"/>
  <c r="CW51" i="75"/>
  <c r="CW47" i="75"/>
  <c r="CW43" i="75"/>
  <c r="CW39" i="75"/>
  <c r="CW35" i="75"/>
  <c r="CW31" i="75"/>
  <c r="CW27" i="75"/>
  <c r="CW23" i="75"/>
  <c r="CW19" i="75"/>
  <c r="CW15" i="75"/>
  <c r="CW11" i="75"/>
  <c r="CW7" i="75"/>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6" i="3"/>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A7" i="75" l="1"/>
  <c r="CA8" i="75"/>
  <c r="CA9"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CA50" i="75"/>
  <c r="CA51" i="75"/>
  <c r="CA52" i="75"/>
  <c r="CA53" i="75"/>
  <c r="CA54" i="75"/>
  <c r="CA55" i="75"/>
  <c r="CA56" i="75"/>
  <c r="CA57" i="75"/>
  <c r="CA58" i="75"/>
  <c r="CA59" i="75"/>
  <c r="CA60" i="75"/>
  <c r="CA61" i="75"/>
  <c r="CA62" i="75"/>
  <c r="CA63" i="75"/>
  <c r="CA64" i="75"/>
  <c r="CA65" i="75"/>
  <c r="CA66" i="75"/>
  <c r="CA67" i="75"/>
  <c r="CA68" i="75"/>
  <c r="CA69" i="75"/>
  <c r="CA70" i="75"/>
  <c r="CA71" i="75"/>
  <c r="CA72" i="75"/>
  <c r="CA73" i="75"/>
  <c r="CA74" i="75"/>
  <c r="CA75" i="75"/>
  <c r="CA76" i="75"/>
  <c r="CA77" i="75"/>
  <c r="CA78" i="75"/>
  <c r="CA79" i="75"/>
  <c r="CA80" i="75"/>
  <c r="CA81" i="75"/>
  <c r="CA82" i="75"/>
  <c r="CA83" i="75"/>
  <c r="CA84" i="75"/>
  <c r="CA85" i="75"/>
  <c r="CA86" i="75"/>
  <c r="CA87" i="75"/>
  <c r="CA88" i="75"/>
  <c r="CA89" i="75"/>
  <c r="CA90" i="75"/>
  <c r="CA91" i="75"/>
  <c r="CA92" i="75"/>
  <c r="CA93" i="75"/>
  <c r="CA94" i="75"/>
  <c r="CA95" i="75"/>
  <c r="CA96" i="75"/>
  <c r="CA97" i="75"/>
  <c r="CA98" i="75"/>
  <c r="CA99" i="75"/>
  <c r="CA100" i="75"/>
  <c r="CA101" i="75"/>
  <c r="CA102" i="75"/>
  <c r="CA103" i="75"/>
  <c r="CA104" i="75"/>
  <c r="CA105" i="75"/>
  <c r="CA106" i="75"/>
  <c r="CA107" i="75"/>
  <c r="CA108" i="75"/>
  <c r="CA109" i="75"/>
  <c r="CA110" i="75"/>
  <c r="CA111" i="75"/>
  <c r="CA112" i="75"/>
  <c r="CA113" i="75"/>
  <c r="CA114" i="75"/>
  <c r="CA115" i="75"/>
  <c r="CA116" i="75"/>
  <c r="CA117" i="75"/>
  <c r="CA118" i="75"/>
  <c r="CA119" i="75"/>
  <c r="CA120" i="75"/>
  <c r="CA121" i="75"/>
  <c r="CA122" i="75"/>
  <c r="CA123" i="75"/>
  <c r="CA124" i="75"/>
  <c r="CA125" i="75"/>
  <c r="CA126" i="75"/>
  <c r="CA127" i="75"/>
  <c r="CA128" i="75"/>
  <c r="CA129" i="75"/>
  <c r="CA130" i="75"/>
  <c r="CA131" i="75"/>
  <c r="CA132" i="75"/>
  <c r="CA133" i="75"/>
  <c r="CA134" i="75"/>
  <c r="CA135" i="75"/>
  <c r="CA136" i="75"/>
  <c r="CA137" i="75"/>
  <c r="CA138" i="75"/>
  <c r="CA139" i="75"/>
  <c r="CA140" i="75"/>
  <c r="CA141" i="75"/>
  <c r="CA142" i="75"/>
  <c r="CA143" i="75"/>
  <c r="CA144" i="75"/>
  <c r="CA145" i="75"/>
  <c r="CA146" i="75"/>
  <c r="CA147" i="75"/>
  <c r="CA148" i="75"/>
  <c r="CA149" i="75"/>
  <c r="CA150" i="75"/>
  <c r="CA151" i="75"/>
  <c r="CA152" i="75"/>
  <c r="CA153" i="75"/>
  <c r="CA154" i="75"/>
  <c r="CA155" i="75"/>
  <c r="CA156" i="75"/>
  <c r="CA157" i="75"/>
  <c r="CA158" i="75"/>
  <c r="CA159" i="75"/>
  <c r="CA160" i="75"/>
  <c r="CA161" i="75"/>
  <c r="CA162" i="75"/>
  <c r="CA163" i="75"/>
  <c r="CA164" i="75"/>
  <c r="CA165" i="75"/>
  <c r="CA166" i="75"/>
  <c r="CA167" i="75"/>
  <c r="CA168" i="75"/>
  <c r="CA169" i="75"/>
  <c r="CA170" i="75"/>
  <c r="CA171" i="75"/>
  <c r="CA172" i="75"/>
  <c r="CA173" i="75"/>
  <c r="CA174" i="75"/>
  <c r="CA175" i="75"/>
  <c r="CA176" i="75"/>
  <c r="CA177" i="75"/>
  <c r="CA178" i="75"/>
  <c r="CA179" i="75"/>
  <c r="CA180" i="75"/>
  <c r="CA181" i="75"/>
  <c r="CA182" i="75"/>
  <c r="CA183" i="75"/>
  <c r="CA184" i="75"/>
  <c r="CA185" i="75"/>
  <c r="CA186" i="75"/>
  <c r="CA187" i="75"/>
  <c r="CA188" i="75"/>
  <c r="CA189" i="75"/>
  <c r="CA190" i="75"/>
  <c r="CA191" i="75"/>
  <c r="CA192" i="75"/>
  <c r="CA193" i="75"/>
  <c r="CA194" i="75"/>
  <c r="CA195" i="75"/>
  <c r="CA196" i="75"/>
  <c r="CA6" i="75"/>
  <c r="CX8" i="75" l="1"/>
  <c r="CY8" i="75" s="1"/>
  <c r="CX9" i="75"/>
  <c r="CY9" i="75" s="1"/>
  <c r="CX10" i="75"/>
  <c r="CY10" i="75" s="1"/>
  <c r="CX11" i="75"/>
  <c r="CY11" i="75" s="1"/>
  <c r="CX12" i="75"/>
  <c r="CY12" i="75" s="1"/>
  <c r="CX13" i="75"/>
  <c r="CY13" i="75" s="1"/>
  <c r="CX14" i="75"/>
  <c r="CY14" i="75" s="1"/>
  <c r="CX15" i="75"/>
  <c r="CY15" i="75" s="1"/>
  <c r="CX16" i="75"/>
  <c r="CY16" i="75" s="1"/>
  <c r="CX17" i="75"/>
  <c r="CY17" i="75" s="1"/>
  <c r="CX18" i="75"/>
  <c r="CY18" i="75" s="1"/>
  <c r="CX19" i="75"/>
  <c r="CY19" i="75" s="1"/>
  <c r="CX20" i="75"/>
  <c r="CY20" i="75" s="1"/>
  <c r="CX21" i="75"/>
  <c r="CY21" i="75" s="1"/>
  <c r="CX22" i="75"/>
  <c r="CY22" i="75" s="1"/>
  <c r="CX23" i="75"/>
  <c r="CY23" i="75" s="1"/>
  <c r="CX24" i="75"/>
  <c r="CY24" i="75" s="1"/>
  <c r="CX25" i="75"/>
  <c r="CY25" i="75" s="1"/>
  <c r="CX26" i="75"/>
  <c r="CY26" i="75" s="1"/>
  <c r="CX27" i="75"/>
  <c r="CY27" i="75" s="1"/>
  <c r="CX28" i="75"/>
  <c r="CY28" i="75" s="1"/>
  <c r="CX29" i="75"/>
  <c r="CY29" i="75" s="1"/>
  <c r="CX30" i="75"/>
  <c r="CY30" i="75" s="1"/>
  <c r="CX31" i="75"/>
  <c r="CY31" i="75" s="1"/>
  <c r="CX32" i="75"/>
  <c r="CY32" i="75" s="1"/>
  <c r="CX33" i="75"/>
  <c r="CY33" i="75" s="1"/>
  <c r="CX34" i="75"/>
  <c r="CY34" i="75" s="1"/>
  <c r="CX35" i="75"/>
  <c r="CY35" i="75" s="1"/>
  <c r="CX36" i="75"/>
  <c r="CY36" i="75" s="1"/>
  <c r="CX37" i="75"/>
  <c r="CY37" i="75" s="1"/>
  <c r="CX38" i="75"/>
  <c r="CY38" i="75" s="1"/>
  <c r="CX39" i="75"/>
  <c r="CY39" i="75" s="1"/>
  <c r="CX40" i="75"/>
  <c r="CY40" i="75" s="1"/>
  <c r="CX41" i="75"/>
  <c r="CY41" i="75" s="1"/>
  <c r="CX42" i="75"/>
  <c r="CY42" i="75" s="1"/>
  <c r="CX43" i="75"/>
  <c r="CY43" i="75" s="1"/>
  <c r="CX44" i="75"/>
  <c r="CY44" i="75" s="1"/>
  <c r="CX45" i="75"/>
  <c r="CY45" i="75" s="1"/>
  <c r="CX46" i="75"/>
  <c r="CY46" i="75" s="1"/>
  <c r="CX47" i="75"/>
  <c r="CY47" i="75" s="1"/>
  <c r="CX48" i="75"/>
  <c r="CY48" i="75" s="1"/>
  <c r="CX49" i="75"/>
  <c r="CY49" i="75" s="1"/>
  <c r="CX50" i="75"/>
  <c r="CY50" i="75" s="1"/>
  <c r="CX51" i="75"/>
  <c r="CY51" i="75" s="1"/>
  <c r="CX52" i="75"/>
  <c r="CY52" i="75" s="1"/>
  <c r="CX53" i="75"/>
  <c r="CY53" i="75" s="1"/>
  <c r="CX54" i="75"/>
  <c r="CY54" i="75" s="1"/>
  <c r="CX55" i="75"/>
  <c r="CY55" i="75" s="1"/>
  <c r="CX56" i="75"/>
  <c r="CY56" i="75" s="1"/>
  <c r="CX57" i="75"/>
  <c r="CY57" i="75" s="1"/>
  <c r="CX58" i="75"/>
  <c r="CY58" i="75" s="1"/>
  <c r="CX59" i="75"/>
  <c r="CY59" i="75" s="1"/>
  <c r="CX60" i="75"/>
  <c r="CY60" i="75" s="1"/>
  <c r="CX61" i="75"/>
  <c r="CY61" i="75" s="1"/>
  <c r="CX62" i="75"/>
  <c r="CY62" i="75" s="1"/>
  <c r="CX63" i="75"/>
  <c r="CY63" i="75" s="1"/>
  <c r="CX64" i="75"/>
  <c r="CY64" i="75" s="1"/>
  <c r="CX65" i="75"/>
  <c r="CY65" i="75" s="1"/>
  <c r="CX66" i="75"/>
  <c r="CY66" i="75" s="1"/>
  <c r="CX67" i="75"/>
  <c r="CY67" i="75" s="1"/>
  <c r="CX68" i="75"/>
  <c r="CY68" i="75" s="1"/>
  <c r="CX69" i="75"/>
  <c r="CY69" i="75" s="1"/>
  <c r="CX70" i="75"/>
  <c r="CY70" i="75" s="1"/>
  <c r="CX71" i="75"/>
  <c r="CY71" i="75" s="1"/>
  <c r="CX72" i="75"/>
  <c r="CY72" i="75" s="1"/>
  <c r="CX73" i="75"/>
  <c r="CY73" i="75" s="1"/>
  <c r="CX74" i="75"/>
  <c r="CY74" i="75" s="1"/>
  <c r="CX75" i="75"/>
  <c r="CY75" i="75" s="1"/>
  <c r="CX76" i="75"/>
  <c r="CY76" i="75" s="1"/>
  <c r="CX77" i="75"/>
  <c r="CY77" i="75" s="1"/>
  <c r="CX78" i="75"/>
  <c r="CY78" i="75" s="1"/>
  <c r="CX79" i="75"/>
  <c r="CY79" i="75" s="1"/>
  <c r="CX80" i="75"/>
  <c r="CY80" i="75" s="1"/>
  <c r="CX81" i="75"/>
  <c r="CY81" i="75" s="1"/>
  <c r="CX82" i="75"/>
  <c r="CY82" i="75" s="1"/>
  <c r="CX83" i="75"/>
  <c r="CY83" i="75" s="1"/>
  <c r="CX84" i="75"/>
  <c r="CY84" i="75" s="1"/>
  <c r="CX85" i="75"/>
  <c r="CY85" i="75" s="1"/>
  <c r="CX86" i="75"/>
  <c r="CY86" i="75" s="1"/>
  <c r="CX87" i="75"/>
  <c r="CY87" i="75" s="1"/>
  <c r="CX88" i="75"/>
  <c r="CY88" i="75" s="1"/>
  <c r="CX89" i="75"/>
  <c r="CY89" i="75" s="1"/>
  <c r="CX90" i="75"/>
  <c r="CY90" i="75" s="1"/>
  <c r="CX91" i="75"/>
  <c r="CY91" i="75" s="1"/>
  <c r="CX92" i="75"/>
  <c r="CY92" i="75" s="1"/>
  <c r="CX93" i="75"/>
  <c r="CY93" i="75" s="1"/>
  <c r="CX94" i="75"/>
  <c r="CY94" i="75" s="1"/>
  <c r="CX95" i="75"/>
  <c r="CY95" i="75" s="1"/>
  <c r="CX96" i="75"/>
  <c r="CY96" i="75" s="1"/>
  <c r="CX97" i="75"/>
  <c r="CY97" i="75" s="1"/>
  <c r="CX98" i="75"/>
  <c r="CY98" i="75" s="1"/>
  <c r="CX99" i="75"/>
  <c r="CY99" i="75" s="1"/>
  <c r="CX100" i="75"/>
  <c r="CY100" i="75" s="1"/>
  <c r="CX101" i="75"/>
  <c r="CY101" i="75" s="1"/>
  <c r="CX102" i="75"/>
  <c r="CY102" i="75" s="1"/>
  <c r="CX103" i="75"/>
  <c r="CY103" i="75" s="1"/>
  <c r="CX104" i="75"/>
  <c r="CY104" i="75" s="1"/>
  <c r="CX105" i="75"/>
  <c r="CY105" i="75" s="1"/>
  <c r="CX106" i="75"/>
  <c r="CY106" i="75" s="1"/>
  <c r="CX107" i="75"/>
  <c r="CY107" i="75" s="1"/>
  <c r="CX108" i="75"/>
  <c r="CY108" i="75" s="1"/>
  <c r="CX109" i="75"/>
  <c r="CY109" i="75" s="1"/>
  <c r="CX110" i="75"/>
  <c r="CY110" i="75" s="1"/>
  <c r="CX111" i="75"/>
  <c r="CY111" i="75" s="1"/>
  <c r="CX112" i="75"/>
  <c r="CY112" i="75" s="1"/>
  <c r="CX113" i="75"/>
  <c r="CY113" i="75" s="1"/>
  <c r="CX114" i="75"/>
  <c r="CY114" i="75" s="1"/>
  <c r="CX115" i="75"/>
  <c r="CY115" i="75" s="1"/>
  <c r="CX116" i="75"/>
  <c r="CY116" i="75" s="1"/>
  <c r="CX117" i="75"/>
  <c r="CY117" i="75" s="1"/>
  <c r="CX118" i="75"/>
  <c r="CY118" i="75" s="1"/>
  <c r="CX119" i="75"/>
  <c r="CY119" i="75" s="1"/>
  <c r="CX120" i="75"/>
  <c r="CY120" i="75" s="1"/>
  <c r="CX121" i="75"/>
  <c r="CY121" i="75" s="1"/>
  <c r="CX122" i="75"/>
  <c r="CY122" i="75" s="1"/>
  <c r="CX123" i="75"/>
  <c r="CY123" i="75" s="1"/>
  <c r="CX124" i="75"/>
  <c r="CY124" i="75" s="1"/>
  <c r="CX125" i="75"/>
  <c r="CY125" i="75" s="1"/>
  <c r="CX126" i="75"/>
  <c r="CY126" i="75" s="1"/>
  <c r="CX127" i="75"/>
  <c r="CY127" i="75" s="1"/>
  <c r="CX128" i="75"/>
  <c r="CY128" i="75" s="1"/>
  <c r="CX129" i="75"/>
  <c r="CY129" i="75" s="1"/>
  <c r="CX130" i="75"/>
  <c r="CY130" i="75" s="1"/>
  <c r="CX131" i="75"/>
  <c r="CY131" i="75" s="1"/>
  <c r="CX132" i="75"/>
  <c r="CY132" i="75" s="1"/>
  <c r="CX133" i="75"/>
  <c r="CY133" i="75" s="1"/>
  <c r="CX134" i="75"/>
  <c r="CY134" i="75" s="1"/>
  <c r="CX135" i="75"/>
  <c r="CY135" i="75" s="1"/>
  <c r="CX136" i="75"/>
  <c r="CY136" i="75" s="1"/>
  <c r="CX137" i="75"/>
  <c r="CY137" i="75" s="1"/>
  <c r="CX138" i="75"/>
  <c r="CY138" i="75" s="1"/>
  <c r="CX139" i="75"/>
  <c r="CY139" i="75" s="1"/>
  <c r="CX140" i="75"/>
  <c r="CY140" i="75" s="1"/>
  <c r="CX141" i="75"/>
  <c r="CY141" i="75" s="1"/>
  <c r="CX142" i="75"/>
  <c r="CY142" i="75" s="1"/>
  <c r="CX143" i="75"/>
  <c r="CY143" i="75" s="1"/>
  <c r="CX144" i="75"/>
  <c r="CY144" i="75" s="1"/>
  <c r="CX145" i="75"/>
  <c r="CY145" i="75" s="1"/>
  <c r="CX146" i="75"/>
  <c r="CY146" i="75" s="1"/>
  <c r="CX147" i="75"/>
  <c r="CY147" i="75" s="1"/>
  <c r="CX148" i="75"/>
  <c r="CY148" i="75" s="1"/>
  <c r="CX149" i="75"/>
  <c r="CY149" i="75" s="1"/>
  <c r="CX150" i="75"/>
  <c r="CY150" i="75" s="1"/>
  <c r="CX151" i="75"/>
  <c r="CY151" i="75" s="1"/>
  <c r="CX152" i="75"/>
  <c r="CY152" i="75" s="1"/>
  <c r="CX153" i="75"/>
  <c r="CY153" i="75" s="1"/>
  <c r="CX154" i="75"/>
  <c r="CY154" i="75" s="1"/>
  <c r="CX155" i="75"/>
  <c r="CY155" i="75" s="1"/>
  <c r="CX156" i="75"/>
  <c r="CY156" i="75" s="1"/>
  <c r="CX157" i="75"/>
  <c r="CY157" i="75" s="1"/>
  <c r="CX158" i="75"/>
  <c r="CY158" i="75" s="1"/>
  <c r="CX159" i="75"/>
  <c r="CY159" i="75" s="1"/>
  <c r="CX160" i="75"/>
  <c r="CY160" i="75" s="1"/>
  <c r="CX161" i="75"/>
  <c r="CY161" i="75" s="1"/>
  <c r="CX162" i="75"/>
  <c r="CY162" i="75" s="1"/>
  <c r="CX163" i="75"/>
  <c r="CY163" i="75" s="1"/>
  <c r="CX164" i="75"/>
  <c r="CY164" i="75" s="1"/>
  <c r="CX165" i="75"/>
  <c r="CY165" i="75" s="1"/>
  <c r="CX166" i="75"/>
  <c r="CY166" i="75" s="1"/>
  <c r="CX167" i="75"/>
  <c r="CY167" i="75" s="1"/>
  <c r="CX168" i="75"/>
  <c r="CY168" i="75" s="1"/>
  <c r="CX169" i="75"/>
  <c r="CY169" i="75" s="1"/>
  <c r="CX170" i="75"/>
  <c r="CY170" i="75" s="1"/>
  <c r="CX171" i="75"/>
  <c r="CY171" i="75" s="1"/>
  <c r="CX172" i="75"/>
  <c r="CY172" i="75" s="1"/>
  <c r="CX173" i="75"/>
  <c r="CY173" i="75" s="1"/>
  <c r="CX174" i="75"/>
  <c r="CY174" i="75" s="1"/>
  <c r="CX175" i="75"/>
  <c r="CY175" i="75" s="1"/>
  <c r="CX176" i="75"/>
  <c r="CY176" i="75" s="1"/>
  <c r="CX177" i="75"/>
  <c r="CY177" i="75" s="1"/>
  <c r="CX178" i="75"/>
  <c r="CY178" i="75" s="1"/>
  <c r="CX179" i="75"/>
  <c r="CY179" i="75" s="1"/>
  <c r="CX180" i="75"/>
  <c r="CY180" i="75" s="1"/>
  <c r="CX181" i="75"/>
  <c r="CY181" i="75" s="1"/>
  <c r="CX182" i="75"/>
  <c r="CY182" i="75" s="1"/>
  <c r="CX183" i="75"/>
  <c r="CY183" i="75" s="1"/>
  <c r="CX184" i="75"/>
  <c r="CY184" i="75" s="1"/>
  <c r="CX185" i="75"/>
  <c r="CY185" i="75" s="1"/>
  <c r="CX186" i="75"/>
  <c r="CY186" i="75" s="1"/>
  <c r="CX187" i="75"/>
  <c r="CY187" i="75" s="1"/>
  <c r="CX188" i="75"/>
  <c r="CY188" i="75" s="1"/>
  <c r="CX189" i="75"/>
  <c r="CY189" i="75" s="1"/>
  <c r="CX190" i="75"/>
  <c r="CY190" i="75" s="1"/>
  <c r="CX191" i="75"/>
  <c r="CY191" i="75" s="1"/>
  <c r="CX192" i="75"/>
  <c r="CY192" i="75" s="1"/>
  <c r="CX193" i="75"/>
  <c r="CY193" i="75" s="1"/>
  <c r="CX194" i="75"/>
  <c r="CY194" i="75" s="1"/>
  <c r="CX195" i="75"/>
  <c r="CY195" i="75" s="1"/>
  <c r="CX196" i="75"/>
  <c r="CY196" i="75" s="1"/>
  <c r="CX7" i="75"/>
  <c r="CY7" i="75" s="1"/>
  <c r="CX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S7" i="75"/>
  <c r="CS8" i="75"/>
  <c r="CS9"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CS50" i="75"/>
  <c r="CS51" i="75"/>
  <c r="CS52" i="75"/>
  <c r="CS53" i="75"/>
  <c r="CS54" i="75"/>
  <c r="CS55" i="75"/>
  <c r="CS56" i="75"/>
  <c r="CS57" i="75"/>
  <c r="CS58" i="75"/>
  <c r="CS59" i="75"/>
  <c r="CS60" i="75"/>
  <c r="CS61" i="75"/>
  <c r="CS62" i="75"/>
  <c r="CS63" i="75"/>
  <c r="CS64" i="75"/>
  <c r="CS65" i="75"/>
  <c r="CS66" i="75"/>
  <c r="CS67" i="75"/>
  <c r="CS68" i="75"/>
  <c r="CS69" i="75"/>
  <c r="CS70" i="75"/>
  <c r="CS71" i="75"/>
  <c r="CS72" i="75"/>
  <c r="CS73" i="75"/>
  <c r="CS74" i="75"/>
  <c r="CS75" i="75"/>
  <c r="CS76" i="75"/>
  <c r="CS77" i="75"/>
  <c r="CS78" i="75"/>
  <c r="CS79" i="75"/>
  <c r="CS80" i="75"/>
  <c r="CS81" i="75"/>
  <c r="CS82" i="75"/>
  <c r="CS83" i="75"/>
  <c r="CS84" i="75"/>
  <c r="CS85" i="75"/>
  <c r="CS86" i="75"/>
  <c r="CS87" i="75"/>
  <c r="CS88" i="75"/>
  <c r="CS89" i="75"/>
  <c r="CS90" i="75"/>
  <c r="CS91" i="75"/>
  <c r="CS92" i="75"/>
  <c r="CS93" i="75"/>
  <c r="CS94" i="75"/>
  <c r="CS95" i="75"/>
  <c r="CS96" i="75"/>
  <c r="CS97" i="75"/>
  <c r="CS98" i="75"/>
  <c r="CS99" i="75"/>
  <c r="CS100" i="75"/>
  <c r="CS101" i="75"/>
  <c r="CS102" i="75"/>
  <c r="CS103" i="75"/>
  <c r="CS104" i="75"/>
  <c r="CS105" i="75"/>
  <c r="CS106" i="75"/>
  <c r="CS107" i="75"/>
  <c r="CS108" i="75"/>
  <c r="CS109" i="75"/>
  <c r="CS110" i="75"/>
  <c r="CS111" i="75"/>
  <c r="CS112" i="75"/>
  <c r="CS113" i="75"/>
  <c r="CS114" i="75"/>
  <c r="CS115" i="75"/>
  <c r="CS116" i="75"/>
  <c r="CS117" i="75"/>
  <c r="CS118" i="75"/>
  <c r="CS119" i="75"/>
  <c r="CS120" i="75"/>
  <c r="CS121" i="75"/>
  <c r="CS122" i="75"/>
  <c r="CS123" i="75"/>
  <c r="CS124" i="75"/>
  <c r="CS125" i="75"/>
  <c r="CS126" i="75"/>
  <c r="CS127" i="75"/>
  <c r="CS128" i="75"/>
  <c r="CS129" i="75"/>
  <c r="CS130" i="75"/>
  <c r="CS131" i="75"/>
  <c r="CS132" i="75"/>
  <c r="CS133" i="75"/>
  <c r="CS134" i="75"/>
  <c r="CS135" i="75"/>
  <c r="CS136" i="75"/>
  <c r="CS137" i="75"/>
  <c r="CS138" i="75"/>
  <c r="CS139" i="75"/>
  <c r="CS140" i="75"/>
  <c r="CS141" i="75"/>
  <c r="CS142" i="75"/>
  <c r="CS143" i="75"/>
  <c r="CS144" i="75"/>
  <c r="CS145" i="75"/>
  <c r="CS146" i="75"/>
  <c r="CS147" i="75"/>
  <c r="CS148" i="75"/>
  <c r="CS149" i="75"/>
  <c r="CS150" i="75"/>
  <c r="CS151" i="75"/>
  <c r="CS152" i="75"/>
  <c r="CS153" i="75"/>
  <c r="CS154" i="75"/>
  <c r="CS155" i="75"/>
  <c r="CS156" i="75"/>
  <c r="CS157" i="75"/>
  <c r="CS158" i="75"/>
  <c r="CS159" i="75"/>
  <c r="CS160" i="75"/>
  <c r="CS161" i="75"/>
  <c r="CS162" i="75"/>
  <c r="CS163" i="75"/>
  <c r="CS164" i="75"/>
  <c r="CS165" i="75"/>
  <c r="CS166" i="75"/>
  <c r="CS167" i="75"/>
  <c r="CS168" i="75"/>
  <c r="CS169" i="75"/>
  <c r="CS170" i="75"/>
  <c r="CS171" i="75"/>
  <c r="CS172" i="75"/>
  <c r="CS173" i="75"/>
  <c r="CS174" i="75"/>
  <c r="CS175" i="75"/>
  <c r="CS176" i="75"/>
  <c r="CS177" i="75"/>
  <c r="CS178" i="75"/>
  <c r="CS179" i="75"/>
  <c r="CS180" i="75"/>
  <c r="CS181" i="75"/>
  <c r="CS182" i="75"/>
  <c r="CS183" i="75"/>
  <c r="CS184" i="75"/>
  <c r="CS185" i="75"/>
  <c r="CS186" i="75"/>
  <c r="CS187" i="75"/>
  <c r="CS188" i="75"/>
  <c r="CS189" i="75"/>
  <c r="CS190" i="75"/>
  <c r="CS191" i="75"/>
  <c r="CS192" i="75"/>
  <c r="CS193" i="75"/>
  <c r="CS194" i="75"/>
  <c r="CS195" i="75"/>
  <c r="CS196" i="75"/>
  <c r="CS6" i="75"/>
  <c r="CM14" i="75"/>
  <c r="CM22" i="75"/>
  <c r="CM30" i="75"/>
  <c r="CM38" i="75"/>
  <c r="CM46" i="75"/>
  <c r="CM54" i="75"/>
  <c r="CM62" i="75"/>
  <c r="CM70" i="75"/>
  <c r="CM78" i="75"/>
  <c r="CM86" i="75"/>
  <c r="CM94" i="75"/>
  <c r="CM102" i="75"/>
  <c r="CM110" i="75"/>
  <c r="CM118" i="75"/>
  <c r="CM126" i="75"/>
  <c r="CM134" i="75"/>
  <c r="CM142" i="75"/>
  <c r="CM150" i="75"/>
  <c r="CM158" i="75"/>
  <c r="CM166" i="75"/>
  <c r="CM174" i="75"/>
  <c r="CM182" i="75"/>
  <c r="CM190" i="75"/>
  <c r="CP7" i="75"/>
  <c r="CP8" i="75"/>
  <c r="CP9"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CP50" i="75"/>
  <c r="CP51" i="75"/>
  <c r="CP52" i="75"/>
  <c r="CP53" i="75"/>
  <c r="CP54" i="75"/>
  <c r="CP55" i="75"/>
  <c r="CP56" i="75"/>
  <c r="CP57" i="75"/>
  <c r="CP58" i="75"/>
  <c r="CP59" i="75"/>
  <c r="CP60" i="75"/>
  <c r="CP61" i="75"/>
  <c r="CP62" i="75"/>
  <c r="CP63" i="75"/>
  <c r="CP64" i="75"/>
  <c r="CP65" i="75"/>
  <c r="CP66" i="75"/>
  <c r="CP67" i="75"/>
  <c r="CP68" i="75"/>
  <c r="CP69" i="75"/>
  <c r="CP70" i="75"/>
  <c r="CP71" i="75"/>
  <c r="CP72" i="75"/>
  <c r="CP73" i="75"/>
  <c r="CP74" i="75"/>
  <c r="CP75" i="75"/>
  <c r="CP76" i="75"/>
  <c r="CP77" i="75"/>
  <c r="CP78" i="75"/>
  <c r="CP79" i="75"/>
  <c r="CP80" i="75"/>
  <c r="CP81" i="75"/>
  <c r="CP82" i="75"/>
  <c r="CP83" i="75"/>
  <c r="CP84" i="75"/>
  <c r="CP85" i="75"/>
  <c r="CP86" i="75"/>
  <c r="CP87" i="75"/>
  <c r="CP88" i="75"/>
  <c r="CP89" i="75"/>
  <c r="CP90" i="75"/>
  <c r="CP91" i="75"/>
  <c r="CP92" i="75"/>
  <c r="CP93" i="75"/>
  <c r="CP94" i="75"/>
  <c r="CP95" i="75"/>
  <c r="CP96" i="75"/>
  <c r="CP97" i="75"/>
  <c r="CP98" i="75"/>
  <c r="CP99" i="75"/>
  <c r="CP100" i="75"/>
  <c r="CP101" i="75"/>
  <c r="CP102" i="75"/>
  <c r="CP103" i="75"/>
  <c r="CP104" i="75"/>
  <c r="CP105" i="75"/>
  <c r="CP106" i="75"/>
  <c r="CP107" i="75"/>
  <c r="CP108" i="75"/>
  <c r="CP109" i="75"/>
  <c r="CP110" i="75"/>
  <c r="CP111" i="75"/>
  <c r="CP112" i="75"/>
  <c r="CP113" i="75"/>
  <c r="CP114" i="75"/>
  <c r="CP115" i="75"/>
  <c r="CP116" i="75"/>
  <c r="CP117" i="75"/>
  <c r="CP118" i="75"/>
  <c r="CP119" i="75"/>
  <c r="CP120" i="75"/>
  <c r="CP121" i="75"/>
  <c r="CP122" i="75"/>
  <c r="CP123" i="75"/>
  <c r="CP124" i="75"/>
  <c r="CP125" i="75"/>
  <c r="CP126" i="75"/>
  <c r="CP127" i="75"/>
  <c r="CP128" i="75"/>
  <c r="CP129" i="75"/>
  <c r="CP130" i="75"/>
  <c r="CP131" i="75"/>
  <c r="CP132" i="75"/>
  <c r="CP133" i="75"/>
  <c r="CP134" i="75"/>
  <c r="CP135" i="75"/>
  <c r="CP136" i="75"/>
  <c r="CP137" i="75"/>
  <c r="CP138" i="75"/>
  <c r="CP139" i="75"/>
  <c r="CP140" i="75"/>
  <c r="CP141" i="75"/>
  <c r="CP142" i="75"/>
  <c r="CP143" i="75"/>
  <c r="CP144" i="75"/>
  <c r="CP145" i="75"/>
  <c r="CP146" i="75"/>
  <c r="CP147" i="75"/>
  <c r="CP148" i="75"/>
  <c r="CP149" i="75"/>
  <c r="CP150" i="75"/>
  <c r="CP151" i="75"/>
  <c r="CP152" i="75"/>
  <c r="CP153" i="75"/>
  <c r="CP154" i="75"/>
  <c r="CP155" i="75"/>
  <c r="CP156" i="75"/>
  <c r="CP157" i="75"/>
  <c r="CP158" i="75"/>
  <c r="CP159" i="75"/>
  <c r="CP160" i="75"/>
  <c r="CP161" i="75"/>
  <c r="CP162" i="75"/>
  <c r="CP163" i="75"/>
  <c r="CP164" i="75"/>
  <c r="CP165" i="75"/>
  <c r="CP166" i="75"/>
  <c r="CP167" i="75"/>
  <c r="CP168" i="75"/>
  <c r="CP169" i="75"/>
  <c r="CP170" i="75"/>
  <c r="CP171" i="75"/>
  <c r="CP172" i="75"/>
  <c r="CP173" i="75"/>
  <c r="CP174" i="75"/>
  <c r="CP175" i="75"/>
  <c r="CP176" i="75"/>
  <c r="CP177" i="75"/>
  <c r="CP178" i="75"/>
  <c r="CP179" i="75"/>
  <c r="CP180" i="75"/>
  <c r="CP181" i="75"/>
  <c r="CP182" i="75"/>
  <c r="CP183" i="75"/>
  <c r="CP184" i="75"/>
  <c r="CP185" i="75"/>
  <c r="CP186" i="75"/>
  <c r="CP187" i="75"/>
  <c r="CP188" i="75"/>
  <c r="CP189" i="75"/>
  <c r="CP190" i="75"/>
  <c r="CP191" i="75"/>
  <c r="CP192" i="75"/>
  <c r="CP193" i="75"/>
  <c r="CP194" i="75"/>
  <c r="CP195" i="75"/>
  <c r="CP196" i="75"/>
  <c r="CP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6" i="75"/>
  <c r="CM7" i="75"/>
  <c r="CM8" i="75"/>
  <c r="CM9" i="75"/>
  <c r="CM10" i="75"/>
  <c r="CM11" i="75"/>
  <c r="CM12" i="75"/>
  <c r="CM13" i="75"/>
  <c r="CM15" i="75"/>
  <c r="CM16" i="75"/>
  <c r="CM17" i="75"/>
  <c r="CM18" i="75"/>
  <c r="CM19" i="75"/>
  <c r="CM20" i="75"/>
  <c r="CM21" i="75"/>
  <c r="CM23" i="75"/>
  <c r="CM24" i="75"/>
  <c r="CM25" i="75"/>
  <c r="CM26" i="75"/>
  <c r="CM27" i="75"/>
  <c r="CM28" i="75"/>
  <c r="CM29" i="75"/>
  <c r="CM31" i="75"/>
  <c r="CM32" i="75"/>
  <c r="CM33" i="75"/>
  <c r="CM34" i="75"/>
  <c r="CM35" i="75"/>
  <c r="CM36" i="75"/>
  <c r="CM37" i="75"/>
  <c r="CM39" i="75"/>
  <c r="CM40" i="75"/>
  <c r="CM41" i="75"/>
  <c r="CM42" i="75"/>
  <c r="CM43" i="75"/>
  <c r="CM44" i="75"/>
  <c r="CM45" i="75"/>
  <c r="CM47" i="75"/>
  <c r="CM48" i="75"/>
  <c r="CM49" i="75"/>
  <c r="CM50" i="75"/>
  <c r="CM51" i="75"/>
  <c r="CM52" i="75"/>
  <c r="CM53" i="75"/>
  <c r="CM55" i="75"/>
  <c r="CM56" i="75"/>
  <c r="CM57" i="75"/>
  <c r="CM58" i="75"/>
  <c r="CM59" i="75"/>
  <c r="CM60" i="75"/>
  <c r="CM61" i="75"/>
  <c r="CM63" i="75"/>
  <c r="CM64" i="75"/>
  <c r="CM65" i="75"/>
  <c r="CM66" i="75"/>
  <c r="CM67" i="75"/>
  <c r="CM68" i="75"/>
  <c r="CM69" i="75"/>
  <c r="CM71" i="75"/>
  <c r="CM72" i="75"/>
  <c r="CM73" i="75"/>
  <c r="CM74" i="75"/>
  <c r="CM75" i="75"/>
  <c r="CM76" i="75"/>
  <c r="CM77" i="75"/>
  <c r="CM79" i="75"/>
  <c r="CM80" i="75"/>
  <c r="CM81" i="75"/>
  <c r="CM82" i="75"/>
  <c r="CM83" i="75"/>
  <c r="CM84" i="75"/>
  <c r="CM85" i="75"/>
  <c r="CM87" i="75"/>
  <c r="CM88" i="75"/>
  <c r="CM89" i="75"/>
  <c r="CM90" i="75"/>
  <c r="CM91" i="75"/>
  <c r="CM92" i="75"/>
  <c r="CM93" i="75"/>
  <c r="CM95" i="75"/>
  <c r="CM96" i="75"/>
  <c r="CM97" i="75"/>
  <c r="CM98" i="75"/>
  <c r="CM99" i="75"/>
  <c r="CM100" i="75"/>
  <c r="CM101" i="75"/>
  <c r="CM103" i="75"/>
  <c r="CM104" i="75"/>
  <c r="CM105" i="75"/>
  <c r="CM106" i="75"/>
  <c r="CM107" i="75"/>
  <c r="CM108" i="75"/>
  <c r="CM109" i="75"/>
  <c r="CM111" i="75"/>
  <c r="CM112" i="75"/>
  <c r="CM113" i="75"/>
  <c r="CM114" i="75"/>
  <c r="CM115" i="75"/>
  <c r="CM116" i="75"/>
  <c r="CM117" i="75"/>
  <c r="CM119" i="75"/>
  <c r="CM120" i="75"/>
  <c r="CM121" i="75"/>
  <c r="CM122" i="75"/>
  <c r="CM123" i="75"/>
  <c r="CM124" i="75"/>
  <c r="CM125" i="75"/>
  <c r="CM127" i="75"/>
  <c r="CM128" i="75"/>
  <c r="CM129" i="75"/>
  <c r="CM130" i="75"/>
  <c r="CM131" i="75"/>
  <c r="CM132" i="75"/>
  <c r="CM133" i="75"/>
  <c r="CM135" i="75"/>
  <c r="CM136" i="75"/>
  <c r="CM137" i="75"/>
  <c r="CM138" i="75"/>
  <c r="CM139" i="75"/>
  <c r="CM140" i="75"/>
  <c r="CM141" i="75"/>
  <c r="CM143" i="75"/>
  <c r="CM144" i="75"/>
  <c r="CM145" i="75"/>
  <c r="CM146" i="75"/>
  <c r="CM147" i="75"/>
  <c r="CM148" i="75"/>
  <c r="CM149" i="75"/>
  <c r="CM151" i="75"/>
  <c r="CM152" i="75"/>
  <c r="CM153" i="75"/>
  <c r="CM154" i="75"/>
  <c r="CM155" i="75"/>
  <c r="CM156" i="75"/>
  <c r="CM157" i="75"/>
  <c r="CM159" i="75"/>
  <c r="CM160" i="75"/>
  <c r="CM161" i="75"/>
  <c r="CM162" i="75"/>
  <c r="CM163" i="75"/>
  <c r="CM164" i="75"/>
  <c r="CM165" i="75"/>
  <c r="CM167" i="75"/>
  <c r="CM168" i="75"/>
  <c r="CM169" i="75"/>
  <c r="CM170" i="75"/>
  <c r="CM171" i="75"/>
  <c r="CM172" i="75"/>
  <c r="CM173" i="75"/>
  <c r="CM175" i="75"/>
  <c r="CM176" i="75"/>
  <c r="CM177" i="75"/>
  <c r="CM178" i="75"/>
  <c r="CM179" i="75"/>
  <c r="CM180" i="75"/>
  <c r="CM181" i="75"/>
  <c r="CM183" i="75"/>
  <c r="CM184" i="75"/>
  <c r="CM185" i="75"/>
  <c r="CM186" i="75"/>
  <c r="CM187" i="75"/>
  <c r="CM188" i="75"/>
  <c r="CM189" i="75"/>
  <c r="CM191" i="75"/>
  <c r="CM192" i="75"/>
  <c r="CM193" i="75"/>
  <c r="CM194" i="75"/>
  <c r="CM195" i="75"/>
  <c r="CM196" i="75"/>
  <c r="CD7" i="75"/>
  <c r="CE7" i="75"/>
  <c r="CD8" i="75"/>
  <c r="CE8" i="75"/>
  <c r="CD9" i="75"/>
  <c r="CE9" i="75"/>
  <c r="CD10" i="75"/>
  <c r="CE10" i="75"/>
  <c r="CD11" i="75"/>
  <c r="CE11" i="75"/>
  <c r="CD12" i="75"/>
  <c r="CE12" i="75"/>
  <c r="CD13" i="75"/>
  <c r="CE13" i="75"/>
  <c r="CD14" i="75"/>
  <c r="CE14" i="75"/>
  <c r="CD15" i="75"/>
  <c r="CE15" i="75"/>
  <c r="CD16" i="75"/>
  <c r="CE16" i="75"/>
  <c r="CD17" i="75"/>
  <c r="CE17" i="75"/>
  <c r="CD18" i="75"/>
  <c r="CE18" i="75"/>
  <c r="CD19" i="75"/>
  <c r="CE19" i="75"/>
  <c r="CD20" i="75"/>
  <c r="CE20" i="75"/>
  <c r="CD21" i="75"/>
  <c r="CE21" i="75"/>
  <c r="CD22" i="75"/>
  <c r="CE22" i="75"/>
  <c r="CD23" i="75"/>
  <c r="CE23" i="75"/>
  <c r="CD24" i="75"/>
  <c r="CE24" i="75"/>
  <c r="CD25" i="75"/>
  <c r="CE25" i="75"/>
  <c r="CD26" i="75"/>
  <c r="CE26" i="75"/>
  <c r="CD27" i="75"/>
  <c r="CE27" i="75"/>
  <c r="CD28" i="75"/>
  <c r="CE28" i="75"/>
  <c r="CD29" i="75"/>
  <c r="CE29" i="75"/>
  <c r="CD30" i="75"/>
  <c r="CE30" i="75"/>
  <c r="CD31" i="75"/>
  <c r="CE31" i="75"/>
  <c r="CD32" i="75"/>
  <c r="CE32" i="75"/>
  <c r="CD33" i="75"/>
  <c r="CE33" i="75"/>
  <c r="CD34" i="75"/>
  <c r="CE34" i="75"/>
  <c r="CD35" i="75"/>
  <c r="CE35" i="75"/>
  <c r="CD36" i="75"/>
  <c r="CE36" i="75"/>
  <c r="CD37" i="75"/>
  <c r="CE37" i="75"/>
  <c r="CD38" i="75"/>
  <c r="CE38" i="75"/>
  <c r="CD39" i="75"/>
  <c r="CE39" i="75"/>
  <c r="CD40" i="75"/>
  <c r="CE40" i="75"/>
  <c r="CD41" i="75"/>
  <c r="CE41" i="75"/>
  <c r="CD42" i="75"/>
  <c r="CE42" i="75"/>
  <c r="CD43" i="75"/>
  <c r="CE43" i="75"/>
  <c r="CD44" i="75"/>
  <c r="CE44" i="75"/>
  <c r="CD45" i="75"/>
  <c r="CE45" i="75"/>
  <c r="CD46" i="75"/>
  <c r="CE46" i="75"/>
  <c r="CD47" i="75"/>
  <c r="CE47" i="75"/>
  <c r="CD48" i="75"/>
  <c r="CE48" i="75"/>
  <c r="CD49" i="75"/>
  <c r="CE49" i="75"/>
  <c r="CD50" i="75"/>
  <c r="CE50" i="75"/>
  <c r="CD51" i="75"/>
  <c r="CE51" i="75"/>
  <c r="CD52" i="75"/>
  <c r="CE52" i="75"/>
  <c r="CD53" i="75"/>
  <c r="CE53" i="75"/>
  <c r="CD54" i="75"/>
  <c r="CE54" i="75"/>
  <c r="CD55" i="75"/>
  <c r="CE55" i="75"/>
  <c r="CD56" i="75"/>
  <c r="CE56" i="75"/>
  <c r="CD57" i="75"/>
  <c r="CE57" i="75"/>
  <c r="CD58" i="75"/>
  <c r="CE58" i="75"/>
  <c r="CD59" i="75"/>
  <c r="CE59" i="75"/>
  <c r="CD60" i="75"/>
  <c r="CE60" i="75"/>
  <c r="CD61" i="75"/>
  <c r="CE61" i="75"/>
  <c r="CD62" i="75"/>
  <c r="CE62" i="75"/>
  <c r="CD63" i="75"/>
  <c r="CE63" i="75"/>
  <c r="CD64" i="75"/>
  <c r="CE64" i="75"/>
  <c r="CD65" i="75"/>
  <c r="CE65" i="75"/>
  <c r="CD66" i="75"/>
  <c r="CE66" i="75"/>
  <c r="CD67" i="75"/>
  <c r="CE67" i="75"/>
  <c r="CD68" i="75"/>
  <c r="CE68" i="75"/>
  <c r="CD69" i="75"/>
  <c r="CE69" i="75"/>
  <c r="CD70" i="75"/>
  <c r="CE70" i="75"/>
  <c r="CD71" i="75"/>
  <c r="CE71" i="75"/>
  <c r="CD72" i="75"/>
  <c r="CE72" i="75"/>
  <c r="CD73" i="75"/>
  <c r="CE73" i="75"/>
  <c r="CD74" i="75"/>
  <c r="CE74" i="75"/>
  <c r="CD75" i="75"/>
  <c r="CE75" i="75"/>
  <c r="CD76" i="75"/>
  <c r="CE76" i="75"/>
  <c r="CD77" i="75"/>
  <c r="CE77" i="75"/>
  <c r="CD78" i="75"/>
  <c r="CE78" i="75"/>
  <c r="CD79" i="75"/>
  <c r="CE79" i="75"/>
  <c r="CD80" i="75"/>
  <c r="CE80" i="75"/>
  <c r="CD81" i="75"/>
  <c r="CE81" i="75"/>
  <c r="CD82" i="75"/>
  <c r="CE82" i="75"/>
  <c r="CD83" i="75"/>
  <c r="CE83" i="75"/>
  <c r="CD84" i="75"/>
  <c r="CE84" i="75"/>
  <c r="CD85" i="75"/>
  <c r="CE85" i="75"/>
  <c r="CD86" i="75"/>
  <c r="CE86" i="75"/>
  <c r="CD87" i="75"/>
  <c r="CE87" i="75"/>
  <c r="CD88" i="75"/>
  <c r="CE88" i="75"/>
  <c r="CD89" i="75"/>
  <c r="CE89" i="75"/>
  <c r="CD90" i="75"/>
  <c r="CE90" i="75"/>
  <c r="CD91" i="75"/>
  <c r="CE91" i="75"/>
  <c r="CD92" i="75"/>
  <c r="CE92" i="75"/>
  <c r="CD93" i="75"/>
  <c r="CE93" i="75"/>
  <c r="CD94" i="75"/>
  <c r="CE94" i="75"/>
  <c r="CD95" i="75"/>
  <c r="CE95" i="75"/>
  <c r="CD96" i="75"/>
  <c r="CE96" i="75"/>
  <c r="CD97" i="75"/>
  <c r="CE97" i="75"/>
  <c r="CD98" i="75"/>
  <c r="CE98" i="75"/>
  <c r="CD99" i="75"/>
  <c r="CE99" i="75"/>
  <c r="CD100" i="75"/>
  <c r="CE100" i="75"/>
  <c r="CD101" i="75"/>
  <c r="CE101" i="75"/>
  <c r="CD102" i="75"/>
  <c r="CE102" i="75"/>
  <c r="CD103" i="75"/>
  <c r="CE103" i="75"/>
  <c r="CD104" i="75"/>
  <c r="CE104" i="75"/>
  <c r="CD105" i="75"/>
  <c r="CE105" i="75"/>
  <c r="CD106" i="75"/>
  <c r="CE106" i="75"/>
  <c r="CD107" i="75"/>
  <c r="CE107" i="75"/>
  <c r="CD108" i="75"/>
  <c r="CE108" i="75"/>
  <c r="CD109" i="75"/>
  <c r="CE109" i="75"/>
  <c r="CD110" i="75"/>
  <c r="CE110" i="75"/>
  <c r="CD111" i="75"/>
  <c r="CE111" i="75"/>
  <c r="CD112" i="75"/>
  <c r="CE112" i="75"/>
  <c r="CD113" i="75"/>
  <c r="CE113" i="75"/>
  <c r="CD114" i="75"/>
  <c r="CE114" i="75"/>
  <c r="CD115" i="75"/>
  <c r="CE115" i="75"/>
  <c r="CD116" i="75"/>
  <c r="CE116" i="75"/>
  <c r="CD117" i="75"/>
  <c r="CE117" i="75"/>
  <c r="CD118" i="75"/>
  <c r="CE118" i="75"/>
  <c r="CD119" i="75"/>
  <c r="CE119" i="75"/>
  <c r="CD120" i="75"/>
  <c r="CE120" i="75"/>
  <c r="CD121" i="75"/>
  <c r="CE121" i="75"/>
  <c r="CD122" i="75"/>
  <c r="CE122" i="75"/>
  <c r="CD123" i="75"/>
  <c r="CE123" i="75"/>
  <c r="CD124" i="75"/>
  <c r="CE124" i="75"/>
  <c r="CD125" i="75"/>
  <c r="CE125" i="75"/>
  <c r="CD126" i="75"/>
  <c r="CE126" i="75"/>
  <c r="CD127" i="75"/>
  <c r="CE127" i="75"/>
  <c r="CD128" i="75"/>
  <c r="CE128" i="75"/>
  <c r="CD129" i="75"/>
  <c r="CE129" i="75"/>
  <c r="CD130" i="75"/>
  <c r="CE130" i="75"/>
  <c r="CD131" i="75"/>
  <c r="CE131" i="75"/>
  <c r="CD132" i="75"/>
  <c r="CE132" i="75"/>
  <c r="CD133" i="75"/>
  <c r="CE133" i="75"/>
  <c r="CD134" i="75"/>
  <c r="CE134" i="75"/>
  <c r="CD135" i="75"/>
  <c r="CE135" i="75"/>
  <c r="CD136" i="75"/>
  <c r="CE136" i="75"/>
  <c r="CD137" i="75"/>
  <c r="CE137" i="75"/>
  <c r="CD138" i="75"/>
  <c r="CE138" i="75"/>
  <c r="CD139" i="75"/>
  <c r="CE139" i="75"/>
  <c r="CD140" i="75"/>
  <c r="CE140" i="75"/>
  <c r="CD141" i="75"/>
  <c r="CE141" i="75"/>
  <c r="CD142" i="75"/>
  <c r="CE142" i="75"/>
  <c r="CD143" i="75"/>
  <c r="CE143" i="75"/>
  <c r="CD144" i="75"/>
  <c r="CE144" i="75"/>
  <c r="CD145" i="75"/>
  <c r="CE145" i="75"/>
  <c r="CD146" i="75"/>
  <c r="CE146" i="75"/>
  <c r="CD147" i="75"/>
  <c r="CE147" i="75"/>
  <c r="CD148" i="75"/>
  <c r="CE148" i="75"/>
  <c r="CD149" i="75"/>
  <c r="CE149" i="75"/>
  <c r="CD150" i="75"/>
  <c r="CE150" i="75"/>
  <c r="CD151" i="75"/>
  <c r="CE151" i="75"/>
  <c r="CD152" i="75"/>
  <c r="CE152" i="75"/>
  <c r="CD153" i="75"/>
  <c r="CE153" i="75"/>
  <c r="CD154" i="75"/>
  <c r="CE154" i="75"/>
  <c r="CD155" i="75"/>
  <c r="CE155" i="75"/>
  <c r="CD156" i="75"/>
  <c r="CE156" i="75"/>
  <c r="CD157" i="75"/>
  <c r="CE157" i="75"/>
  <c r="CD158" i="75"/>
  <c r="CE158" i="75"/>
  <c r="CD159" i="75"/>
  <c r="CE159" i="75"/>
  <c r="CD160" i="75"/>
  <c r="CE160" i="75"/>
  <c r="CD161" i="75"/>
  <c r="CE161" i="75"/>
  <c r="CD162" i="75"/>
  <c r="CE162" i="75"/>
  <c r="CD163" i="75"/>
  <c r="CE163" i="75"/>
  <c r="CD164" i="75"/>
  <c r="CE164" i="75"/>
  <c r="CD165" i="75"/>
  <c r="CE165" i="75"/>
  <c r="CD166" i="75"/>
  <c r="CE166" i="75"/>
  <c r="CD167" i="75"/>
  <c r="CE167" i="75"/>
  <c r="CD168" i="75"/>
  <c r="CE168" i="75"/>
  <c r="CD169" i="75"/>
  <c r="CE169" i="75"/>
  <c r="CD170" i="75"/>
  <c r="CE170" i="75"/>
  <c r="CD171" i="75"/>
  <c r="CE171" i="75"/>
  <c r="CD172" i="75"/>
  <c r="CE172" i="75"/>
  <c r="CD173" i="75"/>
  <c r="CE173" i="75"/>
  <c r="CD174" i="75"/>
  <c r="CE174" i="75"/>
  <c r="CD175" i="75"/>
  <c r="CE175" i="75"/>
  <c r="CD176" i="75"/>
  <c r="CE176" i="75"/>
  <c r="CD177" i="75"/>
  <c r="CE177" i="75"/>
  <c r="CD178" i="75"/>
  <c r="CE178" i="75"/>
  <c r="CD179" i="75"/>
  <c r="CE179" i="75"/>
  <c r="CD180" i="75"/>
  <c r="CE180" i="75"/>
  <c r="CD181" i="75"/>
  <c r="CE181" i="75"/>
  <c r="CD182" i="75"/>
  <c r="CE182" i="75"/>
  <c r="CD183" i="75"/>
  <c r="CE183" i="75"/>
  <c r="CD184" i="75"/>
  <c r="CE184" i="75"/>
  <c r="CD185" i="75"/>
  <c r="CE185" i="75"/>
  <c r="CD186" i="75"/>
  <c r="CE186" i="75"/>
  <c r="CD187" i="75"/>
  <c r="CE187" i="75"/>
  <c r="CD188" i="75"/>
  <c r="CE188" i="75"/>
  <c r="CD189" i="75"/>
  <c r="CE189" i="75"/>
  <c r="CD190" i="75"/>
  <c r="CE190" i="75"/>
  <c r="CD191" i="75"/>
  <c r="CE191" i="75"/>
  <c r="CD192" i="75"/>
  <c r="CE192" i="75"/>
  <c r="CD193" i="75"/>
  <c r="CE193" i="75"/>
  <c r="CD194" i="75"/>
  <c r="CE194" i="75"/>
  <c r="CD195" i="75"/>
  <c r="CE195" i="75"/>
  <c r="CD196" i="75"/>
  <c r="CE196" i="75"/>
  <c r="CE6" i="75"/>
  <c r="CD6" i="75"/>
  <c r="BZ7" i="75"/>
  <c r="BZ8" i="75"/>
  <c r="BZ9"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BZ50" i="75"/>
  <c r="BZ51" i="75"/>
  <c r="BZ52" i="75"/>
  <c r="BZ53" i="75"/>
  <c r="BZ54" i="75"/>
  <c r="BZ55" i="75"/>
  <c r="BZ56" i="75"/>
  <c r="BZ57" i="75"/>
  <c r="BZ58" i="75"/>
  <c r="BZ59" i="75"/>
  <c r="BZ60" i="75"/>
  <c r="BZ61" i="75"/>
  <c r="BZ62" i="75"/>
  <c r="BZ63" i="75"/>
  <c r="BZ64" i="75"/>
  <c r="BZ65" i="75"/>
  <c r="BZ66" i="75"/>
  <c r="BZ67" i="75"/>
  <c r="BZ68" i="75"/>
  <c r="BZ69" i="75"/>
  <c r="BZ70" i="75"/>
  <c r="BZ71" i="75"/>
  <c r="BZ72" i="75"/>
  <c r="BZ73" i="75"/>
  <c r="BZ74" i="75"/>
  <c r="BZ75" i="75"/>
  <c r="BZ76" i="75"/>
  <c r="BZ77" i="75"/>
  <c r="BZ78" i="75"/>
  <c r="BZ79" i="75"/>
  <c r="BZ80" i="75"/>
  <c r="BZ81" i="75"/>
  <c r="BZ82" i="75"/>
  <c r="BZ83" i="75"/>
  <c r="BZ84" i="75"/>
  <c r="BZ85" i="75"/>
  <c r="BZ86" i="75"/>
  <c r="BZ87" i="75"/>
  <c r="BZ88" i="75"/>
  <c r="BZ89" i="75"/>
  <c r="BZ90" i="75"/>
  <c r="BZ91" i="75"/>
  <c r="BZ92" i="75"/>
  <c r="BZ93" i="75"/>
  <c r="BZ94" i="75"/>
  <c r="BZ95" i="75"/>
  <c r="BZ96" i="75"/>
  <c r="BZ97" i="75"/>
  <c r="BZ98" i="75"/>
  <c r="BZ99" i="75"/>
  <c r="BZ100" i="75"/>
  <c r="BZ101" i="75"/>
  <c r="BZ102" i="75"/>
  <c r="BZ103" i="75"/>
  <c r="BZ104" i="75"/>
  <c r="BZ105" i="75"/>
  <c r="BZ106" i="75"/>
  <c r="BZ107" i="75"/>
  <c r="BZ108" i="75"/>
  <c r="BZ109" i="75"/>
  <c r="BZ110" i="75"/>
  <c r="BZ111" i="75"/>
  <c r="BZ112" i="75"/>
  <c r="BZ113" i="75"/>
  <c r="BZ114" i="75"/>
  <c r="BZ115" i="75"/>
  <c r="BZ116" i="75"/>
  <c r="BZ117" i="75"/>
  <c r="BZ118" i="75"/>
  <c r="BZ119" i="75"/>
  <c r="BZ120" i="75"/>
  <c r="BZ121" i="75"/>
  <c r="BZ122" i="75"/>
  <c r="BZ123" i="75"/>
  <c r="BZ124" i="75"/>
  <c r="BZ125" i="75"/>
  <c r="BZ126" i="75"/>
  <c r="BZ127" i="75"/>
  <c r="BZ128" i="75"/>
  <c r="BZ129" i="75"/>
  <c r="BZ130" i="75"/>
  <c r="BZ131" i="75"/>
  <c r="BZ132" i="75"/>
  <c r="BZ133" i="75"/>
  <c r="BZ134" i="75"/>
  <c r="BZ135" i="75"/>
  <c r="BZ136" i="75"/>
  <c r="BZ137" i="75"/>
  <c r="BZ138" i="75"/>
  <c r="BZ139" i="75"/>
  <c r="BZ140" i="75"/>
  <c r="BZ141" i="75"/>
  <c r="BZ142" i="75"/>
  <c r="BZ143" i="75"/>
  <c r="BZ144" i="75"/>
  <c r="BZ145" i="75"/>
  <c r="BZ146" i="75"/>
  <c r="BZ147" i="75"/>
  <c r="BZ148" i="75"/>
  <c r="BZ149" i="75"/>
  <c r="BZ150" i="75"/>
  <c r="BZ151" i="75"/>
  <c r="BZ152" i="75"/>
  <c r="BZ153" i="75"/>
  <c r="BZ154" i="75"/>
  <c r="BZ155" i="75"/>
  <c r="BZ156" i="75"/>
  <c r="BZ157" i="75"/>
  <c r="BZ158" i="75"/>
  <c r="BZ159" i="75"/>
  <c r="BZ160" i="75"/>
  <c r="BZ161" i="75"/>
  <c r="BZ162" i="75"/>
  <c r="BZ163" i="75"/>
  <c r="BZ164" i="75"/>
  <c r="BZ165" i="75"/>
  <c r="BZ166" i="75"/>
  <c r="BZ167" i="75"/>
  <c r="BZ168" i="75"/>
  <c r="BZ169" i="75"/>
  <c r="BZ170" i="75"/>
  <c r="BZ171" i="75"/>
  <c r="BZ172" i="75"/>
  <c r="BZ173" i="75"/>
  <c r="BZ174" i="75"/>
  <c r="BZ175" i="75"/>
  <c r="BZ176" i="75"/>
  <c r="BZ177" i="75"/>
  <c r="BZ178" i="75"/>
  <c r="BZ179" i="75"/>
  <c r="BZ180" i="75"/>
  <c r="BZ181" i="75"/>
  <c r="BZ182" i="75"/>
  <c r="BZ183" i="75"/>
  <c r="BZ184" i="75"/>
  <c r="BZ185" i="75"/>
  <c r="BZ186" i="75"/>
  <c r="BZ187" i="75"/>
  <c r="BZ188" i="75"/>
  <c r="BZ189" i="75"/>
  <c r="BZ190" i="75"/>
  <c r="BZ191" i="75"/>
  <c r="BZ192" i="75"/>
  <c r="BZ193" i="75"/>
  <c r="BZ194" i="75"/>
  <c r="BZ195" i="75"/>
  <c r="BZ196" i="75"/>
  <c r="BZ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V194" i="75"/>
  <c r="BW194" i="75"/>
  <c r="BV195" i="75"/>
  <c r="BW195" i="75"/>
  <c r="BV196" i="75"/>
  <c r="BW196" i="75"/>
  <c r="BW6" i="75"/>
  <c r="BV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6" i="75"/>
  <c r="AV6" i="75"/>
  <c r="AV7" i="75"/>
  <c r="BH7" i="75"/>
  <c r="BJ7" i="75" s="1"/>
  <c r="BH8" i="75"/>
  <c r="BH9" i="75"/>
  <c r="BH10" i="75"/>
  <c r="BJ10" i="75" s="1"/>
  <c r="BH11" i="75"/>
  <c r="BJ11" i="75" s="1"/>
  <c r="BH12" i="75"/>
  <c r="BJ12" i="75" s="1"/>
  <c r="BH13" i="75"/>
  <c r="BJ13" i="75" s="1"/>
  <c r="BH14" i="75"/>
  <c r="BJ14" i="75" s="1"/>
  <c r="BH15" i="75"/>
  <c r="BJ15" i="75" s="1"/>
  <c r="BH16" i="75"/>
  <c r="BJ16" i="75" s="1"/>
  <c r="BH17" i="75"/>
  <c r="BJ17" i="75" s="1"/>
  <c r="BH18" i="75"/>
  <c r="BJ18" i="75" s="1"/>
  <c r="BH19" i="75"/>
  <c r="BH20" i="75"/>
  <c r="BJ20" i="75" s="1"/>
  <c r="BH21" i="75"/>
  <c r="BJ21" i="75" s="1"/>
  <c r="BH22" i="75"/>
  <c r="BJ22" i="75" s="1"/>
  <c r="BH23" i="75"/>
  <c r="BH24" i="75"/>
  <c r="BJ24" i="75" s="1"/>
  <c r="BH25" i="75"/>
  <c r="BH26" i="75"/>
  <c r="BJ26" i="75" s="1"/>
  <c r="BH27" i="75"/>
  <c r="BH28" i="75"/>
  <c r="BJ28" i="75" s="1"/>
  <c r="BH29" i="75"/>
  <c r="BH30" i="75"/>
  <c r="BJ30" i="75" s="1"/>
  <c r="BH31" i="75"/>
  <c r="BH32" i="75"/>
  <c r="BH33" i="75"/>
  <c r="BJ33" i="75" s="1"/>
  <c r="BH34" i="75"/>
  <c r="BJ34" i="75" s="1"/>
  <c r="BH35" i="75"/>
  <c r="BH36" i="75"/>
  <c r="BJ36" i="75" s="1"/>
  <c r="BH37" i="75"/>
  <c r="BH38" i="75"/>
  <c r="BH39" i="75"/>
  <c r="BJ39" i="75" s="1"/>
  <c r="BH40" i="75"/>
  <c r="BJ40" i="75" s="1"/>
  <c r="BH41" i="75"/>
  <c r="BJ41" i="75" s="1"/>
  <c r="BH42" i="75"/>
  <c r="BH43" i="75"/>
  <c r="BH44" i="75"/>
  <c r="BH45" i="75"/>
  <c r="BJ45" i="75" s="1"/>
  <c r="BH46" i="75"/>
  <c r="BH47" i="75"/>
  <c r="BJ47" i="75" s="1"/>
  <c r="BH48" i="75"/>
  <c r="BJ48" i="75" s="1"/>
  <c r="BH49" i="75"/>
  <c r="BH50" i="75"/>
  <c r="BH51" i="75"/>
  <c r="BJ51" i="75" s="1"/>
  <c r="BH52" i="75"/>
  <c r="BH53" i="75"/>
  <c r="BH54" i="75"/>
  <c r="BJ54" i="75" s="1"/>
  <c r="BH55" i="75"/>
  <c r="BJ55" i="75" s="1"/>
  <c r="BH56" i="75"/>
  <c r="BH57" i="75"/>
  <c r="BH58" i="75"/>
  <c r="BH59" i="75"/>
  <c r="BH60" i="75"/>
  <c r="BJ60" i="75" s="1"/>
  <c r="BH61" i="75"/>
  <c r="BH62" i="75"/>
  <c r="BH63" i="75"/>
  <c r="BJ63" i="75" s="1"/>
  <c r="BH64" i="75"/>
  <c r="BJ64" i="75" s="1"/>
  <c r="BH65" i="75"/>
  <c r="BJ65" i="75" s="1"/>
  <c r="BH66" i="75"/>
  <c r="BH67" i="75"/>
  <c r="BH68" i="75"/>
  <c r="BJ68" i="75" s="1"/>
  <c r="BH69" i="75"/>
  <c r="BJ69" i="75" s="1"/>
  <c r="BH70" i="75"/>
  <c r="BH71" i="75"/>
  <c r="BH72" i="75"/>
  <c r="BJ72" i="75" s="1"/>
  <c r="BH73" i="75"/>
  <c r="BJ73" i="75" s="1"/>
  <c r="BH74" i="75"/>
  <c r="BH75" i="75"/>
  <c r="BH76" i="75"/>
  <c r="BJ76" i="75" s="1"/>
  <c r="BH77" i="75"/>
  <c r="BJ77" i="75" s="1"/>
  <c r="BH78" i="75"/>
  <c r="BJ78" i="75" s="1"/>
  <c r="BH79" i="75"/>
  <c r="BH80" i="75"/>
  <c r="BJ80" i="75" s="1"/>
  <c r="BH81" i="75"/>
  <c r="BJ81" i="75" s="1"/>
  <c r="BH82" i="75"/>
  <c r="BH83" i="75"/>
  <c r="BH84" i="75"/>
  <c r="BH85" i="75"/>
  <c r="BJ85" i="75" s="1"/>
  <c r="BH86" i="75"/>
  <c r="BH87" i="75"/>
  <c r="BH88" i="75"/>
  <c r="BJ88" i="75" s="1"/>
  <c r="BH89" i="75"/>
  <c r="BJ89" i="75" s="1"/>
  <c r="BH90" i="75"/>
  <c r="BH91" i="75"/>
  <c r="BJ91" i="75" s="1"/>
  <c r="BH92" i="75"/>
  <c r="BH93" i="75"/>
  <c r="BJ93" i="75" s="1"/>
  <c r="BH94" i="75"/>
  <c r="BJ94" i="75" s="1"/>
  <c r="BH95" i="75"/>
  <c r="BJ95" i="75" s="1"/>
  <c r="BH96" i="75"/>
  <c r="BJ96" i="75" s="1"/>
  <c r="BH97" i="75"/>
  <c r="BJ97" i="75" s="1"/>
  <c r="BH98" i="75"/>
  <c r="BJ98" i="75" s="1"/>
  <c r="BH99" i="75"/>
  <c r="BJ99" i="75" s="1"/>
  <c r="BH100" i="75"/>
  <c r="BH101" i="75"/>
  <c r="BH102" i="75"/>
  <c r="BH103" i="75"/>
  <c r="BH104" i="75"/>
  <c r="BJ104" i="75" s="1"/>
  <c r="BH105" i="75"/>
  <c r="BJ105" i="75" s="1"/>
  <c r="BH106" i="75"/>
  <c r="BJ106" i="75" s="1"/>
  <c r="BH107" i="75"/>
  <c r="BH108" i="75"/>
  <c r="BH109" i="75"/>
  <c r="BH110" i="75"/>
  <c r="BJ110" i="75" s="1"/>
  <c r="BH111" i="75"/>
  <c r="BH112" i="75"/>
  <c r="BH113" i="75"/>
  <c r="BJ113" i="75" s="1"/>
  <c r="BH114" i="75"/>
  <c r="BH115" i="75"/>
  <c r="BJ115" i="75" s="1"/>
  <c r="BH116" i="75"/>
  <c r="BJ116" i="75" s="1"/>
  <c r="BH117" i="75"/>
  <c r="BJ117" i="75" s="1"/>
  <c r="BH118" i="75"/>
  <c r="BJ118" i="75" s="1"/>
  <c r="BH119" i="75"/>
  <c r="BJ119" i="75" s="1"/>
  <c r="BH120" i="75"/>
  <c r="BJ120" i="75" s="1"/>
  <c r="BH121" i="75"/>
  <c r="BH122" i="75"/>
  <c r="BH123" i="75"/>
  <c r="BJ123" i="75" s="1"/>
  <c r="BH124" i="75"/>
  <c r="BH125" i="75"/>
  <c r="BJ125" i="75" s="1"/>
  <c r="BH126" i="75"/>
  <c r="BJ126" i="75" s="1"/>
  <c r="BH127" i="75"/>
  <c r="BH128" i="75"/>
  <c r="BH129" i="75"/>
  <c r="BJ129" i="75" s="1"/>
  <c r="BH130" i="75"/>
  <c r="BH131" i="75"/>
  <c r="BH132" i="75"/>
  <c r="BJ132" i="75" s="1"/>
  <c r="BH133" i="75"/>
  <c r="BJ133" i="75" s="1"/>
  <c r="BH134" i="75"/>
  <c r="BH135" i="75"/>
  <c r="BH136" i="75"/>
  <c r="BJ136" i="75" s="1"/>
  <c r="BH137" i="75"/>
  <c r="BH138" i="75"/>
  <c r="BJ138" i="75" s="1"/>
  <c r="BH139" i="75"/>
  <c r="BJ139" i="75" s="1"/>
  <c r="BH140" i="75"/>
  <c r="BJ140" i="75" s="1"/>
  <c r="BH141" i="75"/>
  <c r="BJ141" i="75" s="1"/>
  <c r="BH142" i="75"/>
  <c r="BJ142" i="75" s="1"/>
  <c r="BH143" i="75"/>
  <c r="BJ143" i="75" s="1"/>
  <c r="BH144" i="75"/>
  <c r="BH145" i="75"/>
  <c r="BJ145" i="75" s="1"/>
  <c r="BH146" i="75"/>
  <c r="BJ146" i="75" s="1"/>
  <c r="BH147" i="75"/>
  <c r="BH148" i="75"/>
  <c r="BH149" i="75"/>
  <c r="BJ149" i="75" s="1"/>
  <c r="BH150" i="75"/>
  <c r="BH151" i="75"/>
  <c r="BJ151" i="75" s="1"/>
  <c r="BH152" i="75"/>
  <c r="BJ152" i="75" s="1"/>
  <c r="BH153" i="75"/>
  <c r="BH154" i="75"/>
  <c r="BH155" i="75"/>
  <c r="BH156" i="75"/>
  <c r="BJ156" i="75" s="1"/>
  <c r="BH157" i="75"/>
  <c r="BH158" i="75"/>
  <c r="BH159" i="75"/>
  <c r="BH160" i="75"/>
  <c r="BJ160" i="75" s="1"/>
  <c r="BH161" i="75"/>
  <c r="BJ161" i="75" s="1"/>
  <c r="BH162" i="75"/>
  <c r="BJ162" i="75" s="1"/>
  <c r="BH163" i="75"/>
  <c r="BH164" i="75"/>
  <c r="BH165" i="75"/>
  <c r="BH166" i="75"/>
  <c r="BH167" i="75"/>
  <c r="BJ167" i="75" s="1"/>
  <c r="BH168" i="75"/>
  <c r="BH169" i="75"/>
  <c r="BJ169" i="75" s="1"/>
  <c r="BH170" i="75"/>
  <c r="BJ170" i="75" s="1"/>
  <c r="BH171" i="75"/>
  <c r="BJ171" i="75" s="1"/>
  <c r="BH172" i="75"/>
  <c r="BH173" i="75"/>
  <c r="BH174" i="75"/>
  <c r="BH175" i="75"/>
  <c r="BH176" i="75"/>
  <c r="BJ176" i="75" s="1"/>
  <c r="BH177" i="75"/>
  <c r="BH178" i="75"/>
  <c r="BJ178" i="75" s="1"/>
  <c r="BH179" i="75"/>
  <c r="BJ179" i="75" s="1"/>
  <c r="BH180" i="75"/>
  <c r="BH181" i="75"/>
  <c r="BH182" i="75"/>
  <c r="BJ182" i="75" s="1"/>
  <c r="BH183" i="75"/>
  <c r="BJ183" i="75" s="1"/>
  <c r="BH184" i="75"/>
  <c r="BH185" i="75"/>
  <c r="BJ185" i="75" s="1"/>
  <c r="BH186" i="75"/>
  <c r="BJ186" i="75" s="1"/>
  <c r="BH187" i="75"/>
  <c r="BJ187" i="75" s="1"/>
  <c r="BH188" i="75"/>
  <c r="BH189" i="75"/>
  <c r="BJ189" i="75" s="1"/>
  <c r="BH190" i="75"/>
  <c r="BJ190" i="75" s="1"/>
  <c r="BH191" i="75"/>
  <c r="BH192" i="75"/>
  <c r="BJ192" i="75" s="1"/>
  <c r="BH193" i="75"/>
  <c r="BJ193" i="75" s="1"/>
  <c r="BH194" i="75"/>
  <c r="BH195" i="75"/>
  <c r="BH196" i="75"/>
  <c r="BH6" i="75"/>
  <c r="BJ6" i="75" s="1"/>
  <c r="BD7" i="75"/>
  <c r="BF7" i="75" s="1"/>
  <c r="BD8" i="75"/>
  <c r="BD9" i="75"/>
  <c r="BD10" i="75"/>
  <c r="BF10" i="75" s="1"/>
  <c r="BD11" i="75"/>
  <c r="BD12" i="75"/>
  <c r="BF12" i="75" s="1"/>
  <c r="BD13" i="75"/>
  <c r="BF13" i="75" s="1"/>
  <c r="BD14" i="75"/>
  <c r="BF14" i="75" s="1"/>
  <c r="BD15" i="75"/>
  <c r="BF15" i="75" s="1"/>
  <c r="BD16" i="75"/>
  <c r="BF16" i="75" s="1"/>
  <c r="BD17" i="75"/>
  <c r="BF17" i="75" s="1"/>
  <c r="BD18" i="75"/>
  <c r="BF18" i="75" s="1"/>
  <c r="BD19" i="75"/>
  <c r="BF19" i="75" s="1"/>
  <c r="BD20" i="75"/>
  <c r="BF20" i="75" s="1"/>
  <c r="BD21" i="75"/>
  <c r="BF21" i="75" s="1"/>
  <c r="BD22" i="75"/>
  <c r="BF22" i="75" s="1"/>
  <c r="BD23" i="75"/>
  <c r="BD24" i="75"/>
  <c r="BF24" i="75" s="1"/>
  <c r="BD25" i="75"/>
  <c r="BD26" i="75"/>
  <c r="BF26" i="75" s="1"/>
  <c r="BD27" i="75"/>
  <c r="BD28" i="75"/>
  <c r="BD29" i="75"/>
  <c r="BF29" i="75" s="1"/>
  <c r="BD30" i="75"/>
  <c r="BD31" i="75"/>
  <c r="BD32" i="75"/>
  <c r="BD33" i="75"/>
  <c r="BF33" i="75" s="1"/>
  <c r="BD34" i="75"/>
  <c r="BF34" i="75" s="1"/>
  <c r="BD35" i="75"/>
  <c r="BD36" i="75"/>
  <c r="BF36" i="75" s="1"/>
  <c r="BD37" i="75"/>
  <c r="BD38" i="75"/>
  <c r="BD39" i="75"/>
  <c r="BF39" i="75" s="1"/>
  <c r="BD40" i="75"/>
  <c r="BF40" i="75" s="1"/>
  <c r="BD41" i="75"/>
  <c r="BF41" i="75" s="1"/>
  <c r="BD42" i="75"/>
  <c r="BD43" i="75"/>
  <c r="BD44" i="75"/>
  <c r="BD45" i="75"/>
  <c r="BF45" i="75" s="1"/>
  <c r="BD46" i="75"/>
  <c r="BD47" i="75"/>
  <c r="BF47" i="75" s="1"/>
  <c r="BD48" i="75"/>
  <c r="BF48" i="75" s="1"/>
  <c r="BD49" i="75"/>
  <c r="BF49" i="75" s="1"/>
  <c r="BD50" i="75"/>
  <c r="BF50" i="75" s="1"/>
  <c r="BD51" i="75"/>
  <c r="BF51" i="75" s="1"/>
  <c r="BD52" i="75"/>
  <c r="BD53" i="75"/>
  <c r="BF53" i="75" s="1"/>
  <c r="BD54" i="75"/>
  <c r="BD55" i="75"/>
  <c r="BD56" i="75"/>
  <c r="BD57" i="75"/>
  <c r="BF57" i="75" s="1"/>
  <c r="BD58" i="75"/>
  <c r="BD59" i="75"/>
  <c r="BD60" i="75"/>
  <c r="BF60" i="75" s="1"/>
  <c r="BD61" i="75"/>
  <c r="BD62" i="75"/>
  <c r="BD63" i="75"/>
  <c r="BF63" i="75" s="1"/>
  <c r="BD64" i="75"/>
  <c r="BF64" i="75" s="1"/>
  <c r="BD65" i="75"/>
  <c r="BF65" i="75" s="1"/>
  <c r="BD66" i="75"/>
  <c r="BD67" i="75"/>
  <c r="BD68" i="75"/>
  <c r="BF68" i="75" s="1"/>
  <c r="BD69" i="75"/>
  <c r="BF69" i="75" s="1"/>
  <c r="BD70" i="75"/>
  <c r="BD71" i="75"/>
  <c r="BD72" i="75"/>
  <c r="BF72" i="75" s="1"/>
  <c r="BD73" i="75"/>
  <c r="BD74" i="75"/>
  <c r="BD75" i="75"/>
  <c r="BD76" i="75"/>
  <c r="BD77" i="75"/>
  <c r="BD78" i="75"/>
  <c r="BF78" i="75" s="1"/>
  <c r="BD79" i="75"/>
  <c r="BF79" i="75" s="1"/>
  <c r="BD80" i="75"/>
  <c r="BF80" i="75" s="1"/>
  <c r="BD81" i="75"/>
  <c r="BF81" i="75" s="1"/>
  <c r="BD82" i="75"/>
  <c r="BF82" i="75" s="1"/>
  <c r="BD83" i="75"/>
  <c r="BD84" i="75"/>
  <c r="BF84" i="75" s="1"/>
  <c r="BD85" i="75"/>
  <c r="BF85" i="75" s="1"/>
  <c r="BD86" i="75"/>
  <c r="BD87" i="75"/>
  <c r="BF87" i="75" s="1"/>
  <c r="BD88" i="75"/>
  <c r="BF88" i="75" s="1"/>
  <c r="BD89" i="75"/>
  <c r="BF89" i="75" s="1"/>
  <c r="BD90" i="75"/>
  <c r="BF90" i="75" s="1"/>
  <c r="BD91" i="75"/>
  <c r="BF91" i="75" s="1"/>
  <c r="BD92" i="75"/>
  <c r="BD93" i="75"/>
  <c r="BF93" i="75" s="1"/>
  <c r="BD94" i="75"/>
  <c r="BF94" i="75" s="1"/>
  <c r="BD95" i="75"/>
  <c r="BF95" i="75" s="1"/>
  <c r="BD96" i="75"/>
  <c r="BF96" i="75" s="1"/>
  <c r="BD97" i="75"/>
  <c r="BF97" i="75" s="1"/>
  <c r="BD98" i="75"/>
  <c r="BF98" i="75" s="1"/>
  <c r="BD99" i="75"/>
  <c r="BF99" i="75" s="1"/>
  <c r="BD100" i="75"/>
  <c r="BF100" i="75" s="1"/>
  <c r="BD101" i="75"/>
  <c r="BD102" i="75"/>
  <c r="BD103" i="75"/>
  <c r="BD104" i="75"/>
  <c r="BF104" i="75" s="1"/>
  <c r="BD105" i="75"/>
  <c r="BF105" i="75" s="1"/>
  <c r="BD106" i="75"/>
  <c r="BF106" i="75" s="1"/>
  <c r="BD107" i="75"/>
  <c r="BD108" i="75"/>
  <c r="BD109" i="75"/>
  <c r="BF109" i="75" s="1"/>
  <c r="BD110" i="75"/>
  <c r="BF110" i="75" s="1"/>
  <c r="BD111" i="75"/>
  <c r="BD112" i="75"/>
  <c r="BF112" i="75" s="1"/>
  <c r="BD113" i="75"/>
  <c r="BD114" i="75"/>
  <c r="BD115" i="75"/>
  <c r="BF115" i="75" s="1"/>
  <c r="BD116" i="75"/>
  <c r="BF116" i="75" s="1"/>
  <c r="BD117" i="75"/>
  <c r="BF117" i="75" s="1"/>
  <c r="BD118" i="75"/>
  <c r="BD119" i="75"/>
  <c r="BF119" i="75" s="1"/>
  <c r="BD120" i="75"/>
  <c r="BD121" i="75"/>
  <c r="BD122" i="75"/>
  <c r="BD123" i="75"/>
  <c r="BF123" i="75" s="1"/>
  <c r="BD124" i="75"/>
  <c r="BD125" i="75"/>
  <c r="BF125" i="75" s="1"/>
  <c r="BD126" i="75"/>
  <c r="BF126" i="75" s="1"/>
  <c r="BD127" i="75"/>
  <c r="BD128" i="75"/>
  <c r="BD129" i="75"/>
  <c r="BD130" i="75"/>
  <c r="BD131" i="75"/>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F142" i="75" s="1"/>
  <c r="BD143" i="75"/>
  <c r="BF143" i="75" s="1"/>
  <c r="BD144" i="75"/>
  <c r="BF144" i="75" s="1"/>
  <c r="BD145" i="75"/>
  <c r="BD146" i="75"/>
  <c r="BF146" i="75" s="1"/>
  <c r="BD147" i="75"/>
  <c r="BD148" i="75"/>
  <c r="BD149" i="75"/>
  <c r="BF149" i="75" s="1"/>
  <c r="BD150" i="75"/>
  <c r="BF150" i="75" s="1"/>
  <c r="BD151" i="75"/>
  <c r="BF151" i="75" s="1"/>
  <c r="BD152" i="75"/>
  <c r="BF152" i="75" s="1"/>
  <c r="BD153" i="75"/>
  <c r="BD154" i="75"/>
  <c r="BF154" i="75" s="1"/>
  <c r="BD155" i="75"/>
  <c r="BD156" i="75"/>
  <c r="BF156" i="75" s="1"/>
  <c r="BD157" i="75"/>
  <c r="BD158" i="75"/>
  <c r="BD159" i="75"/>
  <c r="BD160" i="75"/>
  <c r="BF160" i="75" s="1"/>
  <c r="BD161" i="75"/>
  <c r="BF161" i="75" s="1"/>
  <c r="BD162" i="75"/>
  <c r="BD163" i="75"/>
  <c r="BD164" i="75"/>
  <c r="BD165" i="75"/>
  <c r="BD166" i="75"/>
  <c r="BD167" i="75"/>
  <c r="BF167" i="75" s="1"/>
  <c r="BD168" i="75"/>
  <c r="BD169" i="75"/>
  <c r="BD170" i="75"/>
  <c r="BF170" i="75" s="1"/>
  <c r="BD171" i="75"/>
  <c r="BF171" i="75" s="1"/>
  <c r="BD172" i="75"/>
  <c r="BF172" i="75" s="1"/>
  <c r="BD173" i="75"/>
  <c r="BF173" i="75" s="1"/>
  <c r="BD174" i="75"/>
  <c r="BD175" i="75"/>
  <c r="BD176" i="75"/>
  <c r="BF176" i="75" s="1"/>
  <c r="BD177" i="75"/>
  <c r="BD178" i="75"/>
  <c r="BF178" i="75" s="1"/>
  <c r="BD179" i="75"/>
  <c r="BF179" i="75" s="1"/>
  <c r="BD180" i="75"/>
  <c r="BD181" i="75"/>
  <c r="BF181" i="75" s="1"/>
  <c r="BD182" i="75"/>
  <c r="BF182" i="75" s="1"/>
  <c r="BD183" i="75"/>
  <c r="BF183" i="75" s="1"/>
  <c r="BD184" i="75"/>
  <c r="BD185" i="75"/>
  <c r="BF185" i="75" s="1"/>
  <c r="BD186" i="75"/>
  <c r="BF186" i="75" s="1"/>
  <c r="BD187" i="75"/>
  <c r="BF187" i="75" s="1"/>
  <c r="BD188" i="75"/>
  <c r="BF188" i="75" s="1"/>
  <c r="BD189" i="75"/>
  <c r="BF189" i="75" s="1"/>
  <c r="BD190" i="75"/>
  <c r="BD191" i="75"/>
  <c r="BD192" i="75"/>
  <c r="BF192" i="75" s="1"/>
  <c r="BD193" i="75"/>
  <c r="BD194" i="75"/>
  <c r="BF194" i="75" s="1"/>
  <c r="BD195" i="75"/>
  <c r="BD196" i="75"/>
  <c r="BD6" i="75"/>
  <c r="AZ7" i="75"/>
  <c r="BB7" i="75" s="1"/>
  <c r="AZ8" i="75"/>
  <c r="AZ9" i="75"/>
  <c r="AZ10" i="75"/>
  <c r="BB10" i="75" s="1"/>
  <c r="AZ11" i="75"/>
  <c r="BB11" i="75" s="1"/>
  <c r="AZ12" i="75"/>
  <c r="BB12" i="75" s="1"/>
  <c r="AZ13" i="75"/>
  <c r="AZ14" i="75"/>
  <c r="AZ15" i="75"/>
  <c r="AZ16" i="75"/>
  <c r="BB16" i="75" s="1"/>
  <c r="AZ17" i="75"/>
  <c r="BB17" i="75" s="1"/>
  <c r="AZ18" i="75"/>
  <c r="BB18" i="75" s="1"/>
  <c r="AZ19" i="75"/>
  <c r="BB19" i="75" s="1"/>
  <c r="AZ20" i="75"/>
  <c r="BB20" i="75" s="1"/>
  <c r="AZ21" i="75"/>
  <c r="BB21" i="75" s="1"/>
  <c r="AZ22" i="75"/>
  <c r="BB22" i="75" s="1"/>
  <c r="AZ23" i="75"/>
  <c r="AZ24" i="75"/>
  <c r="BB24" i="75" s="1"/>
  <c r="AZ25" i="75"/>
  <c r="BB25" i="75" s="1"/>
  <c r="AZ26" i="75"/>
  <c r="AZ27" i="75"/>
  <c r="AZ28" i="75"/>
  <c r="BB28" i="75" s="1"/>
  <c r="AZ29" i="75"/>
  <c r="BB29" i="75" s="1"/>
  <c r="AZ30" i="75"/>
  <c r="BB30" i="75" s="1"/>
  <c r="AZ31" i="75"/>
  <c r="AZ32" i="75"/>
  <c r="AZ33" i="75"/>
  <c r="BB33" i="75" s="1"/>
  <c r="AZ34" i="75"/>
  <c r="AZ35" i="75"/>
  <c r="AZ36" i="75"/>
  <c r="BB36" i="75" s="1"/>
  <c r="AZ37" i="75"/>
  <c r="AZ38" i="75"/>
  <c r="AZ39" i="75"/>
  <c r="BB39" i="75" s="1"/>
  <c r="AZ40" i="75"/>
  <c r="BB40" i="75" s="1"/>
  <c r="AZ41" i="75"/>
  <c r="AZ42" i="75"/>
  <c r="AZ43" i="75"/>
  <c r="AZ44" i="75"/>
  <c r="AZ45" i="75"/>
  <c r="AZ46" i="75"/>
  <c r="AZ47" i="75"/>
  <c r="AZ48" i="75"/>
  <c r="BB48" i="75" s="1"/>
  <c r="AZ49" i="75"/>
  <c r="AZ50" i="75"/>
  <c r="BB50" i="75" s="1"/>
  <c r="AZ51" i="75"/>
  <c r="BB51" i="75" s="1"/>
  <c r="AZ52" i="75"/>
  <c r="AZ53" i="75"/>
  <c r="BB53" i="75" s="1"/>
  <c r="AZ54" i="75"/>
  <c r="BB54" i="75" s="1"/>
  <c r="AZ55" i="75"/>
  <c r="BB55" i="75" s="1"/>
  <c r="AZ56" i="75"/>
  <c r="AZ57" i="75"/>
  <c r="AZ58" i="75"/>
  <c r="AZ59" i="75"/>
  <c r="AZ60" i="75"/>
  <c r="AZ61" i="75"/>
  <c r="AZ62" i="75"/>
  <c r="AZ63" i="75"/>
  <c r="BB63" i="75" s="1"/>
  <c r="AZ64" i="75"/>
  <c r="BB64" i="75" s="1"/>
  <c r="AZ65" i="75"/>
  <c r="BB65" i="75" s="1"/>
  <c r="AZ66" i="75"/>
  <c r="AZ67" i="75"/>
  <c r="AZ68" i="75"/>
  <c r="BB68" i="75" s="1"/>
  <c r="AZ69" i="75"/>
  <c r="AZ70" i="75"/>
  <c r="AZ71" i="75"/>
  <c r="AZ72" i="75"/>
  <c r="AZ73" i="75"/>
  <c r="BB73" i="75" s="1"/>
  <c r="AZ74" i="75"/>
  <c r="AZ75" i="75"/>
  <c r="AZ76" i="75"/>
  <c r="BB76" i="75" s="1"/>
  <c r="AZ77" i="75"/>
  <c r="BB77" i="75" s="1"/>
  <c r="AZ78" i="75"/>
  <c r="BB78" i="75" s="1"/>
  <c r="AZ79" i="75"/>
  <c r="BB79" i="75" s="1"/>
  <c r="AZ80" i="75"/>
  <c r="BB80" i="75" s="1"/>
  <c r="AZ81" i="75"/>
  <c r="AZ82" i="75"/>
  <c r="AZ83" i="75"/>
  <c r="AZ84" i="75"/>
  <c r="AZ85" i="75"/>
  <c r="BB85" i="75" s="1"/>
  <c r="AZ86" i="75"/>
  <c r="AZ87" i="75"/>
  <c r="AZ88" i="75"/>
  <c r="BB88" i="75" s="1"/>
  <c r="AZ89" i="75"/>
  <c r="BB89" i="75" s="1"/>
  <c r="AZ90" i="75"/>
  <c r="AZ91" i="75"/>
  <c r="BB91" i="75" s="1"/>
  <c r="AZ92" i="75"/>
  <c r="AZ93" i="75"/>
  <c r="AZ94" i="75"/>
  <c r="BB94" i="75" s="1"/>
  <c r="AZ95" i="75"/>
  <c r="BB95" i="75" s="1"/>
  <c r="AZ96" i="75"/>
  <c r="AZ97" i="75"/>
  <c r="AZ98" i="75"/>
  <c r="BB98" i="75" s="1"/>
  <c r="AZ99" i="75"/>
  <c r="BB99" i="75" s="1"/>
  <c r="AZ100" i="75"/>
  <c r="AZ101" i="75"/>
  <c r="AZ102" i="75"/>
  <c r="AZ103" i="75"/>
  <c r="AZ104" i="75"/>
  <c r="BB104" i="75" s="1"/>
  <c r="AZ105" i="75"/>
  <c r="BB105" i="75" s="1"/>
  <c r="AZ106" i="75"/>
  <c r="AZ107" i="75"/>
  <c r="AZ108" i="75"/>
  <c r="AZ109" i="75"/>
  <c r="BB109" i="75" s="1"/>
  <c r="AZ110" i="75"/>
  <c r="BB110" i="75" s="1"/>
  <c r="AZ111" i="75"/>
  <c r="AZ112" i="75"/>
  <c r="AZ113" i="75"/>
  <c r="BB113" i="75" s="1"/>
  <c r="AZ114" i="75"/>
  <c r="AZ115" i="75"/>
  <c r="BB115" i="75" s="1"/>
  <c r="AZ116" i="75"/>
  <c r="BB116" i="75" s="1"/>
  <c r="AZ117" i="75"/>
  <c r="BB117" i="75" s="1"/>
  <c r="AZ118" i="75"/>
  <c r="BB118" i="75" s="1"/>
  <c r="AZ119" i="75"/>
  <c r="BB119" i="75" s="1"/>
  <c r="AZ120" i="75"/>
  <c r="AZ121" i="75"/>
  <c r="AZ122" i="75"/>
  <c r="AZ123" i="75"/>
  <c r="BB123" i="75" s="1"/>
  <c r="AZ124" i="75"/>
  <c r="AZ125" i="75"/>
  <c r="AZ126" i="75"/>
  <c r="BB126" i="75" s="1"/>
  <c r="AZ127" i="75"/>
  <c r="AZ128" i="75"/>
  <c r="BB128" i="75" s="1"/>
  <c r="AZ129" i="75"/>
  <c r="BB129" i="75" s="1"/>
  <c r="AZ130" i="75"/>
  <c r="AZ131" i="75"/>
  <c r="AZ132" i="75"/>
  <c r="BB132" i="75" s="1"/>
  <c r="AZ133" i="75"/>
  <c r="BB133" i="75" s="1"/>
  <c r="AZ134" i="75"/>
  <c r="AZ135" i="75"/>
  <c r="BB135" i="75" s="1"/>
  <c r="AZ136" i="75"/>
  <c r="AZ137" i="75"/>
  <c r="AZ138" i="75"/>
  <c r="BB138" i="75" s="1"/>
  <c r="AZ139" i="75"/>
  <c r="BB139" i="75" s="1"/>
  <c r="AZ140" i="75"/>
  <c r="BB140" i="75" s="1"/>
  <c r="AZ141" i="75"/>
  <c r="BB141" i="75" s="1"/>
  <c r="AZ142" i="75"/>
  <c r="BB142" i="75" s="1"/>
  <c r="AZ143" i="75"/>
  <c r="BB143" i="75" s="1"/>
  <c r="AZ144" i="75"/>
  <c r="AZ145" i="75"/>
  <c r="AZ146" i="75"/>
  <c r="AZ147" i="75"/>
  <c r="AZ148" i="75"/>
  <c r="AZ149" i="75"/>
  <c r="BB149" i="75" s="1"/>
  <c r="AZ150" i="75"/>
  <c r="BB150" i="75" s="1"/>
  <c r="AZ151" i="75"/>
  <c r="BB151" i="75" s="1"/>
  <c r="AZ152" i="75"/>
  <c r="BB152" i="75" s="1"/>
  <c r="AZ153" i="75"/>
  <c r="AZ154" i="75"/>
  <c r="AZ155" i="75"/>
  <c r="AZ156" i="75"/>
  <c r="AZ157" i="75"/>
  <c r="AZ158" i="75"/>
  <c r="AZ159" i="75"/>
  <c r="BB159" i="75" s="1"/>
  <c r="AZ160" i="75"/>
  <c r="AZ161" i="75"/>
  <c r="AZ162" i="75"/>
  <c r="BB162" i="75" s="1"/>
  <c r="AZ163" i="75"/>
  <c r="AZ164" i="75"/>
  <c r="AZ165" i="75"/>
  <c r="AZ166" i="75"/>
  <c r="AZ167" i="75"/>
  <c r="AZ168" i="75"/>
  <c r="AZ169" i="75"/>
  <c r="BB169" i="75" s="1"/>
  <c r="AZ170" i="75"/>
  <c r="BB170" i="75" s="1"/>
  <c r="AZ171" i="75"/>
  <c r="AZ172" i="75"/>
  <c r="AZ173" i="75"/>
  <c r="BB173" i="75" s="1"/>
  <c r="AZ174" i="75"/>
  <c r="AZ175" i="75"/>
  <c r="BB175" i="75" s="1"/>
  <c r="AZ176" i="75"/>
  <c r="BB176" i="75" s="1"/>
  <c r="AZ177" i="75"/>
  <c r="AZ178" i="75"/>
  <c r="AZ179" i="75"/>
  <c r="AZ180" i="75"/>
  <c r="AZ181" i="75"/>
  <c r="AZ182" i="75"/>
  <c r="BB182" i="75" s="1"/>
  <c r="AZ183" i="75"/>
  <c r="BB183" i="75" s="1"/>
  <c r="AZ184" i="75"/>
  <c r="AZ185" i="75"/>
  <c r="AZ186" i="75"/>
  <c r="AZ187" i="75"/>
  <c r="BB187" i="75" s="1"/>
  <c r="AZ188" i="75"/>
  <c r="AZ189" i="75"/>
  <c r="BB189" i="75" s="1"/>
  <c r="AZ190" i="75"/>
  <c r="BB190" i="75" s="1"/>
  <c r="AZ191" i="75"/>
  <c r="AZ192" i="75"/>
  <c r="BB192" i="75" s="1"/>
  <c r="AZ193" i="75"/>
  <c r="BB193" i="75" s="1"/>
  <c r="AZ194" i="75"/>
  <c r="AZ195" i="75"/>
  <c r="AZ196" i="75"/>
  <c r="AZ6" i="75"/>
  <c r="BB6" i="75" s="1"/>
  <c r="AV8" i="75"/>
  <c r="AV9" i="75"/>
  <c r="AV10" i="75"/>
  <c r="AV11" i="75"/>
  <c r="AX11" i="75" s="1"/>
  <c r="AV12" i="75"/>
  <c r="AV13" i="75"/>
  <c r="AV14" i="75"/>
  <c r="AV15" i="75"/>
  <c r="AV16" i="75"/>
  <c r="AX16" i="75" s="1"/>
  <c r="AV17" i="75"/>
  <c r="AV18" i="75"/>
  <c r="AV19" i="75"/>
  <c r="AV20" i="75"/>
  <c r="AV21" i="75"/>
  <c r="AV22" i="75"/>
  <c r="AV23" i="75"/>
  <c r="AV24" i="75"/>
  <c r="AV25" i="75"/>
  <c r="AX25" i="75" s="1"/>
  <c r="AV26" i="75"/>
  <c r="AV27" i="75"/>
  <c r="AV28" i="75"/>
  <c r="AX28" i="75" s="1"/>
  <c r="AV29" i="75"/>
  <c r="AV30" i="75"/>
  <c r="AV31" i="75"/>
  <c r="AV32" i="75"/>
  <c r="AV33" i="75"/>
  <c r="AV34" i="75"/>
  <c r="AV35" i="75"/>
  <c r="AV36" i="75"/>
  <c r="AX36" i="75" s="1"/>
  <c r="AV37" i="75"/>
  <c r="AV38" i="75"/>
  <c r="AV39" i="75"/>
  <c r="AX39" i="75" s="1"/>
  <c r="AV40" i="75"/>
  <c r="AV41" i="75"/>
  <c r="AX41" i="75" s="1"/>
  <c r="AV42" i="75"/>
  <c r="AV43" i="75"/>
  <c r="AV44" i="75"/>
  <c r="AV45" i="75"/>
  <c r="AX45" i="75" s="1"/>
  <c r="AV46" i="75"/>
  <c r="AV47" i="75"/>
  <c r="AV48" i="75"/>
  <c r="AX48" i="75" s="1"/>
  <c r="AV49" i="75"/>
  <c r="AV50" i="75"/>
  <c r="AV51" i="75"/>
  <c r="AV52" i="75"/>
  <c r="AV53" i="75"/>
  <c r="AX53" i="75" s="1"/>
  <c r="AV54" i="75"/>
  <c r="AV55" i="75"/>
  <c r="AV56" i="75"/>
  <c r="AV57" i="75"/>
  <c r="AX57" i="75" s="1"/>
  <c r="AV58" i="75"/>
  <c r="AV59" i="75"/>
  <c r="AV60" i="75"/>
  <c r="AV61" i="75"/>
  <c r="AV62" i="75"/>
  <c r="AV63" i="75"/>
  <c r="AV64" i="75"/>
  <c r="AV65" i="75"/>
  <c r="AV66" i="75"/>
  <c r="AV67" i="75"/>
  <c r="AV68" i="75"/>
  <c r="AV69" i="75"/>
  <c r="AV70" i="75"/>
  <c r="AV71" i="75"/>
  <c r="AV72" i="75"/>
  <c r="AX72" i="75" s="1"/>
  <c r="AV73" i="75"/>
  <c r="AV74" i="75"/>
  <c r="AV75" i="75"/>
  <c r="AV76" i="75"/>
  <c r="AX76" i="75" s="1"/>
  <c r="AV77" i="75"/>
  <c r="AX77" i="75" s="1"/>
  <c r="AV78" i="75"/>
  <c r="AX78" i="75" s="1"/>
  <c r="AV79" i="75"/>
  <c r="AV80" i="75"/>
  <c r="AX80" i="75" s="1"/>
  <c r="AV81" i="75"/>
  <c r="AV82" i="75"/>
  <c r="AV83" i="75"/>
  <c r="AV84" i="75"/>
  <c r="AV85" i="75"/>
  <c r="AV86" i="75"/>
  <c r="AV87" i="75"/>
  <c r="AV88" i="75"/>
  <c r="AX88" i="75" s="1"/>
  <c r="AV89" i="75"/>
  <c r="AV90" i="75"/>
  <c r="AV91" i="75"/>
  <c r="AV92" i="75"/>
  <c r="AV93" i="75"/>
  <c r="AX93" i="75" s="1"/>
  <c r="AV94" i="75"/>
  <c r="AV95" i="75"/>
  <c r="AV96" i="75"/>
  <c r="AV97" i="75"/>
  <c r="AV98" i="75"/>
  <c r="AV99" i="75"/>
  <c r="AV100" i="75"/>
  <c r="AV101" i="75"/>
  <c r="AV102" i="75"/>
  <c r="AV103" i="75"/>
  <c r="AV104" i="75"/>
  <c r="AV105" i="75"/>
  <c r="AV106" i="75"/>
  <c r="AV107" i="75"/>
  <c r="AV108" i="75"/>
  <c r="AV109" i="75"/>
  <c r="AV110" i="75"/>
  <c r="AX110" i="75" s="1"/>
  <c r="AV111" i="75"/>
  <c r="AV112" i="75"/>
  <c r="AV113" i="75"/>
  <c r="AX113" i="75" s="1"/>
  <c r="AV114" i="75"/>
  <c r="AV115" i="75"/>
  <c r="AV116" i="75"/>
  <c r="AX116" i="75" s="1"/>
  <c r="AV117" i="75"/>
  <c r="AV118" i="75"/>
  <c r="AV119" i="75"/>
  <c r="AV120" i="75"/>
  <c r="AV121" i="75"/>
  <c r="AV122" i="75"/>
  <c r="AV123" i="75"/>
  <c r="AV124" i="75"/>
  <c r="AV125" i="75"/>
  <c r="AX125" i="75" s="1"/>
  <c r="AV126" i="75"/>
  <c r="AV127" i="75"/>
  <c r="AV128" i="75"/>
  <c r="AX128" i="75" s="1"/>
  <c r="AV129" i="75"/>
  <c r="AX129" i="75" s="1"/>
  <c r="AV130" i="75"/>
  <c r="AV131" i="75"/>
  <c r="AV132" i="75"/>
  <c r="AV133" i="75"/>
  <c r="AV134" i="75"/>
  <c r="AV135" i="75"/>
  <c r="AV136" i="75"/>
  <c r="AV137" i="75"/>
  <c r="AV138" i="75"/>
  <c r="AX138" i="75" s="1"/>
  <c r="AV139" i="75"/>
  <c r="AV140" i="75"/>
  <c r="AV141" i="75"/>
  <c r="AV142" i="75"/>
  <c r="AV143" i="75"/>
  <c r="AV144" i="75"/>
  <c r="AV145" i="75"/>
  <c r="AV146" i="75"/>
  <c r="AV147" i="75"/>
  <c r="AV148" i="75"/>
  <c r="AV149" i="75"/>
  <c r="AX149" i="75" s="1"/>
  <c r="AV150" i="75"/>
  <c r="AX150" i="75" s="1"/>
  <c r="AV151" i="75"/>
  <c r="AX151" i="75" s="1"/>
  <c r="AV152" i="75"/>
  <c r="AX152" i="75" s="1"/>
  <c r="AV153" i="75"/>
  <c r="AV154" i="75"/>
  <c r="AV155" i="75"/>
  <c r="AV156" i="75"/>
  <c r="AV157" i="75"/>
  <c r="AV158" i="75"/>
  <c r="AV159" i="75"/>
  <c r="AV160" i="75"/>
  <c r="AV161" i="75"/>
  <c r="AV162" i="75"/>
  <c r="AV163" i="75"/>
  <c r="AV164" i="75"/>
  <c r="AV165" i="75"/>
  <c r="AV166" i="75"/>
  <c r="AV167" i="75"/>
  <c r="AV168" i="75"/>
  <c r="AV169" i="75"/>
  <c r="AX169" i="75" s="1"/>
  <c r="AV170" i="75"/>
  <c r="AV171" i="75"/>
  <c r="AV172" i="75"/>
  <c r="AV173" i="75"/>
  <c r="AV174" i="75"/>
  <c r="AV175" i="75"/>
  <c r="AV176" i="75"/>
  <c r="AV177" i="75"/>
  <c r="AV178" i="75"/>
  <c r="AX178" i="75" s="1"/>
  <c r="AV179" i="75"/>
  <c r="AV180" i="75"/>
  <c r="AV181" i="75"/>
  <c r="AV182" i="75"/>
  <c r="AV183" i="75"/>
  <c r="AX183" i="75" s="1"/>
  <c r="AV184" i="75"/>
  <c r="AV185" i="75"/>
  <c r="AV186" i="75"/>
  <c r="AV187" i="75"/>
  <c r="AV188" i="75"/>
  <c r="AX188" i="75" s="1"/>
  <c r="AV189" i="75"/>
  <c r="AX189" i="75" s="1"/>
  <c r="AV190" i="75"/>
  <c r="AV191" i="75"/>
  <c r="AV192" i="75"/>
  <c r="AX192" i="75" s="1"/>
  <c r="AV193" i="75"/>
  <c r="AV194" i="75"/>
  <c r="AV195" i="75"/>
  <c r="AV196" i="75"/>
  <c r="CQ13" i="75" l="1"/>
  <c r="CQ14" i="75"/>
  <c r="AW150" i="75"/>
  <c r="BA95" i="75"/>
  <c r="BA145" i="75"/>
  <c r="BB145" i="75"/>
  <c r="BI79" i="75"/>
  <c r="BJ79" i="75"/>
  <c r="AW82" i="75"/>
  <c r="AX82" i="75" s="1"/>
  <c r="AW10" i="75"/>
  <c r="AX10" i="75"/>
  <c r="BA72" i="75"/>
  <c r="BB72" i="75"/>
  <c r="BE127" i="75"/>
  <c r="BF127" i="75"/>
  <c r="BI174" i="75"/>
  <c r="BJ174" i="75" s="1"/>
  <c r="AW161" i="75"/>
  <c r="AX161" i="75" s="1"/>
  <c r="AW137" i="75"/>
  <c r="AX137" i="75" s="1"/>
  <c r="AW105" i="75"/>
  <c r="AX105" i="75" s="1"/>
  <c r="AW73" i="75"/>
  <c r="AX73" i="75"/>
  <c r="AW65" i="75"/>
  <c r="AX65" i="75" s="1"/>
  <c r="AW33" i="75"/>
  <c r="AX33" i="75" s="1"/>
  <c r="AW9" i="75"/>
  <c r="AX9" i="75" s="1"/>
  <c r="BA191" i="75"/>
  <c r="BB191" i="75"/>
  <c r="BA167" i="75"/>
  <c r="BB167" i="75"/>
  <c r="BA127" i="75"/>
  <c r="BB127" i="75"/>
  <c r="BA103" i="75"/>
  <c r="BB103" i="75" s="1"/>
  <c r="BA71" i="75"/>
  <c r="BB71" i="75" s="1"/>
  <c r="BA47" i="75"/>
  <c r="BB47" i="75"/>
  <c r="BA31" i="75"/>
  <c r="BB31" i="75" s="1"/>
  <c r="BA15" i="75"/>
  <c r="BB15" i="75"/>
  <c r="BE190" i="75"/>
  <c r="BF190" i="75"/>
  <c r="BE174" i="75"/>
  <c r="BF174" i="75" s="1"/>
  <c r="BE118" i="75"/>
  <c r="BF118" i="75"/>
  <c r="BE102" i="75"/>
  <c r="BF102" i="75" s="1"/>
  <c r="BE54" i="75"/>
  <c r="BF54" i="75"/>
  <c r="BE30" i="75"/>
  <c r="BF30" i="75"/>
  <c r="BI173" i="75"/>
  <c r="BJ173" i="75"/>
  <c r="BI109" i="75"/>
  <c r="BJ109" i="75"/>
  <c r="BI53" i="75"/>
  <c r="BJ53" i="75"/>
  <c r="BI29" i="75"/>
  <c r="BJ29" i="75"/>
  <c r="BA185" i="75"/>
  <c r="BB185" i="75"/>
  <c r="BA81" i="75"/>
  <c r="BB81" i="75"/>
  <c r="BA57" i="75"/>
  <c r="BB57" i="75"/>
  <c r="BE120" i="75"/>
  <c r="BF120" i="75"/>
  <c r="BI127" i="75"/>
  <c r="BJ127" i="75"/>
  <c r="AW106" i="75"/>
  <c r="AX106" i="75" s="1"/>
  <c r="AW18" i="75"/>
  <c r="AX18" i="75" s="1"/>
  <c r="BA56" i="75"/>
  <c r="BB56" i="75" s="1"/>
  <c r="BE191" i="75"/>
  <c r="BF191" i="75"/>
  <c r="BE175" i="75"/>
  <c r="BF175" i="75"/>
  <c r="BE159" i="75"/>
  <c r="BF159" i="75"/>
  <c r="BE111" i="75"/>
  <c r="BF111" i="75" s="1"/>
  <c r="BE71" i="75"/>
  <c r="BF71" i="75"/>
  <c r="BE55" i="75"/>
  <c r="BF55" i="75"/>
  <c r="BI150" i="75"/>
  <c r="BJ150" i="75"/>
  <c r="BA14" i="75"/>
  <c r="BB14" i="75"/>
  <c r="BE6" i="75"/>
  <c r="BF6" i="75"/>
  <c r="BE77" i="75"/>
  <c r="BF77" i="75"/>
  <c r="BI188" i="75"/>
  <c r="BJ188" i="75"/>
  <c r="BI52" i="75"/>
  <c r="BJ52" i="75" s="1"/>
  <c r="AW6" i="75"/>
  <c r="AX6" i="75" s="1"/>
  <c r="AW179" i="75"/>
  <c r="AX179" i="75"/>
  <c r="BA161" i="75"/>
  <c r="BB161" i="75"/>
  <c r="BA41" i="75"/>
  <c r="BB41" i="75"/>
  <c r="BI159" i="75"/>
  <c r="BJ159" i="75"/>
  <c r="AW50" i="75"/>
  <c r="AX50" i="75" s="1"/>
  <c r="BA184" i="75"/>
  <c r="BB184" i="75" s="1"/>
  <c r="BA160" i="75"/>
  <c r="BB160" i="75"/>
  <c r="AW135" i="75"/>
  <c r="AX135" i="75" s="1"/>
  <c r="AW127" i="75"/>
  <c r="AX127" i="75" s="1"/>
  <c r="AW103" i="75"/>
  <c r="AX103" i="75" s="1"/>
  <c r="AW95" i="75"/>
  <c r="AX95" i="75" s="1"/>
  <c r="AW87" i="75"/>
  <c r="AX87" i="75" s="1"/>
  <c r="AW23" i="75"/>
  <c r="AX23" i="75" s="1"/>
  <c r="BA157" i="75"/>
  <c r="BB157" i="75" s="1"/>
  <c r="BA13" i="75"/>
  <c r="BB13" i="75"/>
  <c r="BE28" i="75"/>
  <c r="BF28" i="75"/>
  <c r="BI131" i="75"/>
  <c r="BJ131" i="75" s="1"/>
  <c r="BI83" i="75"/>
  <c r="BJ83" i="75" s="1"/>
  <c r="AW118" i="75"/>
  <c r="AX118" i="75" s="1"/>
  <c r="AW86" i="75"/>
  <c r="AX86" i="75" s="1"/>
  <c r="AW54" i="75"/>
  <c r="AX54" i="75"/>
  <c r="AW22" i="75"/>
  <c r="AX22" i="75"/>
  <c r="BA188" i="75"/>
  <c r="BB188" i="75"/>
  <c r="BA156" i="75"/>
  <c r="BB156" i="75"/>
  <c r="BA148" i="75"/>
  <c r="BB148" i="75" s="1"/>
  <c r="BA124" i="75"/>
  <c r="BB124" i="75" s="1"/>
  <c r="BA60" i="75"/>
  <c r="BB60" i="75"/>
  <c r="BE147" i="75"/>
  <c r="BF147" i="75"/>
  <c r="BE83" i="75"/>
  <c r="BF83" i="75"/>
  <c r="BE11" i="75"/>
  <c r="BF11" i="75"/>
  <c r="BI130" i="75"/>
  <c r="BJ130" i="75" s="1"/>
  <c r="BI82" i="75"/>
  <c r="BJ82" i="75"/>
  <c r="BI50" i="75"/>
  <c r="BJ50" i="75"/>
  <c r="BE160" i="75"/>
  <c r="AW19" i="75"/>
  <c r="AX19" i="75"/>
  <c r="BA121" i="75"/>
  <c r="BB121" i="75" s="1"/>
  <c r="BA97" i="75"/>
  <c r="BB97" i="75"/>
  <c r="BE128" i="75"/>
  <c r="BF128" i="75"/>
  <c r="BI191" i="75"/>
  <c r="BJ191" i="75"/>
  <c r="BI175" i="75"/>
  <c r="BJ175" i="75"/>
  <c r="BI135" i="75"/>
  <c r="BJ135" i="75"/>
  <c r="AW34" i="75"/>
  <c r="AX34" i="75" s="1"/>
  <c r="BA120" i="75"/>
  <c r="BB120" i="75"/>
  <c r="AW191" i="75"/>
  <c r="AX191" i="75" s="1"/>
  <c r="AW159" i="75"/>
  <c r="AX159" i="75" s="1"/>
  <c r="AW55" i="75"/>
  <c r="AX55" i="75"/>
  <c r="BA125" i="75"/>
  <c r="BB125" i="75"/>
  <c r="BA45" i="75"/>
  <c r="BB45" i="75"/>
  <c r="BI147" i="75"/>
  <c r="BJ147" i="75"/>
  <c r="BI75" i="75"/>
  <c r="BJ75" i="75" s="1"/>
  <c r="BI19" i="75"/>
  <c r="BJ19" i="75"/>
  <c r="AW173" i="75"/>
  <c r="AX173" i="75" s="1"/>
  <c r="AW157" i="75"/>
  <c r="AX157" i="75" s="1"/>
  <c r="AW141" i="75"/>
  <c r="AX141" i="75"/>
  <c r="AW117" i="75"/>
  <c r="AX117" i="75" s="1"/>
  <c r="AW109" i="75"/>
  <c r="AX109" i="75" s="1"/>
  <c r="AW21" i="75"/>
  <c r="AX21" i="75" s="1"/>
  <c r="BA195" i="75"/>
  <c r="BB195" i="75" s="1"/>
  <c r="BA179" i="75"/>
  <c r="BB179" i="75"/>
  <c r="BA171" i="75"/>
  <c r="BB171" i="75"/>
  <c r="BA147" i="75"/>
  <c r="BB147" i="75"/>
  <c r="BA131" i="75"/>
  <c r="BB131" i="75" s="1"/>
  <c r="BA107" i="75"/>
  <c r="BB107" i="75" s="1"/>
  <c r="BA83" i="75"/>
  <c r="BB83" i="75" s="1"/>
  <c r="BA67" i="75"/>
  <c r="BB67" i="75" s="1"/>
  <c r="BA35" i="75"/>
  <c r="BB35" i="75" s="1"/>
  <c r="BE162" i="75"/>
  <c r="BF162" i="75"/>
  <c r="BE130" i="75"/>
  <c r="BF130" i="75" s="1"/>
  <c r="BE74" i="75"/>
  <c r="BF74" i="75" s="1"/>
  <c r="BI57" i="75"/>
  <c r="BJ57" i="75"/>
  <c r="BI25" i="75"/>
  <c r="BJ25" i="75"/>
  <c r="BE10" i="75"/>
  <c r="AW51" i="75"/>
  <c r="AX51" i="75" s="1"/>
  <c r="BE32" i="75"/>
  <c r="BF32" i="75" s="1"/>
  <c r="BI103" i="75"/>
  <c r="BJ103" i="75" s="1"/>
  <c r="AW42" i="75"/>
  <c r="AX42" i="75" s="1"/>
  <c r="BA136" i="75"/>
  <c r="BB136" i="75"/>
  <c r="BA96" i="75"/>
  <c r="BB96" i="75"/>
  <c r="AW119" i="75"/>
  <c r="AX119" i="75" s="1"/>
  <c r="AW63" i="75"/>
  <c r="AX63" i="75" s="1"/>
  <c r="AW31" i="75"/>
  <c r="AX31" i="75" s="1"/>
  <c r="BA93" i="75"/>
  <c r="BB93" i="75"/>
  <c r="BA69" i="75"/>
  <c r="BB69" i="75"/>
  <c r="BE76" i="75"/>
  <c r="BF76" i="75"/>
  <c r="AW180" i="75"/>
  <c r="AX180" i="75" s="1"/>
  <c r="AW172" i="75"/>
  <c r="AX172" i="75" s="1"/>
  <c r="AW140" i="75"/>
  <c r="AX140" i="75"/>
  <c r="AW108" i="75"/>
  <c r="AX108" i="75" s="1"/>
  <c r="AW44" i="75"/>
  <c r="AX44" i="75" s="1"/>
  <c r="AW20" i="75"/>
  <c r="AX20" i="75" s="1"/>
  <c r="BA186" i="75"/>
  <c r="BB186" i="75"/>
  <c r="BA178" i="75"/>
  <c r="BB178" i="75"/>
  <c r="BA146" i="75"/>
  <c r="BB146" i="75"/>
  <c r="BA122" i="75"/>
  <c r="BB122" i="75" s="1"/>
  <c r="BA106" i="75"/>
  <c r="BB106" i="75"/>
  <c r="BA82" i="75"/>
  <c r="BB82" i="75"/>
  <c r="BA42" i="75"/>
  <c r="BB42" i="75" s="1"/>
  <c r="BA34" i="75"/>
  <c r="BB34" i="75"/>
  <c r="BA26" i="75"/>
  <c r="BB26" i="75"/>
  <c r="BE193" i="75"/>
  <c r="BF193" i="75"/>
  <c r="BE169" i="75"/>
  <c r="BF169" i="75"/>
  <c r="BE145" i="75"/>
  <c r="BF145" i="75"/>
  <c r="BE129" i="75"/>
  <c r="BF129" i="75"/>
  <c r="BE113" i="75"/>
  <c r="BF113" i="75"/>
  <c r="BE73" i="75"/>
  <c r="BF73" i="75"/>
  <c r="BE25" i="75"/>
  <c r="BF25" i="75"/>
  <c r="BE9" i="75"/>
  <c r="BF9" i="75" s="1"/>
  <c r="BI128" i="75"/>
  <c r="BJ128" i="75"/>
  <c r="AW29" i="75"/>
  <c r="AX29" i="75" s="1"/>
  <c r="AW124" i="75"/>
  <c r="AX124" i="75" s="1"/>
  <c r="AW84" i="75"/>
  <c r="AX84" i="75" s="1"/>
  <c r="AW149" i="75"/>
  <c r="AW187" i="75"/>
  <c r="AX187" i="75" s="1"/>
  <c r="AW171" i="75"/>
  <c r="AX171" i="75" s="1"/>
  <c r="AW147" i="75"/>
  <c r="AX147" i="75" s="1"/>
  <c r="AW123" i="75"/>
  <c r="AX123" i="75" s="1"/>
  <c r="AW107" i="75"/>
  <c r="AX107" i="75" s="1"/>
  <c r="AW83" i="75"/>
  <c r="AX83" i="75" s="1"/>
  <c r="AW67" i="75"/>
  <c r="AX67" i="75" s="1"/>
  <c r="AW125" i="75"/>
  <c r="AW37" i="75"/>
  <c r="AX37" i="75" s="1"/>
  <c r="AW132" i="75"/>
  <c r="AX132" i="75" s="1"/>
  <c r="AW92" i="75"/>
  <c r="AX92" i="75" s="1"/>
  <c r="AW163" i="75"/>
  <c r="AX163" i="75" s="1"/>
  <c r="AW155" i="75"/>
  <c r="AX155" i="75" s="1"/>
  <c r="AW139" i="75"/>
  <c r="AX139" i="75" s="1"/>
  <c r="AW131" i="75"/>
  <c r="AX131" i="75" s="1"/>
  <c r="AW115" i="75"/>
  <c r="AX115" i="75" s="1"/>
  <c r="AW99" i="75"/>
  <c r="AX99" i="75" s="1"/>
  <c r="AW91" i="75"/>
  <c r="AX91" i="75" s="1"/>
  <c r="AW75" i="75"/>
  <c r="AX75" i="75" s="1"/>
  <c r="AW186" i="75"/>
  <c r="AX186" i="75" s="1"/>
  <c r="AW178" i="75"/>
  <c r="AW154" i="75"/>
  <c r="AX154" i="75" s="1"/>
  <c r="AW146" i="75"/>
  <c r="AX146" i="75" s="1"/>
  <c r="AW122" i="75"/>
  <c r="AX122" i="75" s="1"/>
  <c r="AW114" i="75"/>
  <c r="AX114" i="75" s="1"/>
  <c r="AW90" i="75"/>
  <c r="AX90" i="75" s="1"/>
  <c r="AW58" i="75"/>
  <c r="AX58" i="75" s="1"/>
  <c r="AW26" i="75"/>
  <c r="AX26" i="75" s="1"/>
  <c r="AW194" i="75"/>
  <c r="AX194" i="75" s="1"/>
  <c r="AW170" i="75"/>
  <c r="AX170" i="75" s="1"/>
  <c r="AW85" i="75"/>
  <c r="AX85" i="75" s="1"/>
  <c r="AW189" i="75"/>
  <c r="AW165" i="75"/>
  <c r="AX165" i="75" s="1"/>
  <c r="AW181" i="75"/>
  <c r="AX181" i="75" s="1"/>
  <c r="AW156" i="75"/>
  <c r="AX156" i="75" s="1"/>
  <c r="AW116" i="75"/>
  <c r="AW68" i="75"/>
  <c r="AX68" i="75" s="1"/>
  <c r="AW195" i="75"/>
  <c r="AX195" i="75" s="1"/>
  <c r="AW185" i="75"/>
  <c r="AX185" i="75" s="1"/>
  <c r="AW177" i="75"/>
  <c r="AX177" i="75" s="1"/>
  <c r="AW169" i="75"/>
  <c r="AW153" i="75"/>
  <c r="AX153" i="75" s="1"/>
  <c r="AW145" i="75"/>
  <c r="AX145" i="75" s="1"/>
  <c r="AW121" i="75"/>
  <c r="AX121" i="75" s="1"/>
  <c r="AW113" i="75"/>
  <c r="AW89" i="75"/>
  <c r="AX89" i="75" s="1"/>
  <c r="AW81" i="75"/>
  <c r="AX81" i="75" s="1"/>
  <c r="AW57" i="75"/>
  <c r="AW49" i="75"/>
  <c r="AX49" i="75" s="1"/>
  <c r="AW41" i="75"/>
  <c r="AW193" i="75"/>
  <c r="AX193" i="75" s="1"/>
  <c r="AW162" i="75"/>
  <c r="AX162" i="75" s="1"/>
  <c r="AW138" i="75"/>
  <c r="AW77" i="75"/>
  <c r="AW53" i="75"/>
  <c r="AW93" i="75"/>
  <c r="AW148" i="75"/>
  <c r="AX148" i="75" s="1"/>
  <c r="AW160" i="75"/>
  <c r="AX160" i="75" s="1"/>
  <c r="AW128" i="75"/>
  <c r="AW104" i="75"/>
  <c r="AX104" i="75" s="1"/>
  <c r="AW88" i="75"/>
  <c r="AW72" i="75"/>
  <c r="AW64" i="75"/>
  <c r="AX64" i="75" s="1"/>
  <c r="AW56" i="75"/>
  <c r="AX56" i="75" s="1"/>
  <c r="AW48" i="75"/>
  <c r="AW40" i="75"/>
  <c r="AX40" i="75" s="1"/>
  <c r="AW32" i="75"/>
  <c r="AX32" i="75" s="1"/>
  <c r="AW24" i="75"/>
  <c r="AX24" i="75" s="1"/>
  <c r="AW16" i="75"/>
  <c r="AW8" i="75"/>
  <c r="AX8" i="75" s="1"/>
  <c r="BA190" i="75"/>
  <c r="BA182" i="75"/>
  <c r="BA174" i="75"/>
  <c r="BB174" i="75" s="1"/>
  <c r="BA166" i="75"/>
  <c r="BB166" i="75" s="1"/>
  <c r="BA158" i="75"/>
  <c r="BB158" i="75" s="1"/>
  <c r="BA150" i="75"/>
  <c r="BA142" i="75"/>
  <c r="BA134" i="75"/>
  <c r="BB134" i="75" s="1"/>
  <c r="BA126" i="75"/>
  <c r="BA118" i="75"/>
  <c r="BA110" i="75"/>
  <c r="BA102" i="75"/>
  <c r="BB102" i="75" s="1"/>
  <c r="BA94" i="75"/>
  <c r="BA86" i="75"/>
  <c r="BB86" i="75" s="1"/>
  <c r="BA78" i="75"/>
  <c r="BA70" i="75"/>
  <c r="BB70" i="75" s="1"/>
  <c r="BA62" i="75"/>
  <c r="BB62" i="75" s="1"/>
  <c r="BA54" i="75"/>
  <c r="BA46" i="75"/>
  <c r="BB46" i="75" s="1"/>
  <c r="BA38" i="75"/>
  <c r="BB38" i="75" s="1"/>
  <c r="BA30" i="75"/>
  <c r="BA22" i="75"/>
  <c r="BE189" i="75"/>
  <c r="BE181" i="75"/>
  <c r="BE173" i="75"/>
  <c r="BE165" i="75"/>
  <c r="BF165" i="75" s="1"/>
  <c r="BE157" i="75"/>
  <c r="BF157" i="75" s="1"/>
  <c r="BE149" i="75"/>
  <c r="BE141" i="75"/>
  <c r="BE133" i="75"/>
  <c r="BE125" i="75"/>
  <c r="BE117" i="75"/>
  <c r="BE109" i="75"/>
  <c r="BE101" i="75"/>
  <c r="BF101" i="75" s="1"/>
  <c r="BE93" i="75"/>
  <c r="BE85" i="75"/>
  <c r="BE69" i="75"/>
  <c r="BE61" i="75"/>
  <c r="BF61" i="75" s="1"/>
  <c r="BE53" i="75"/>
  <c r="BE45" i="75"/>
  <c r="BE37" i="75"/>
  <c r="BF37" i="75" s="1"/>
  <c r="BE29" i="75"/>
  <c r="BE21" i="75"/>
  <c r="BE13" i="75"/>
  <c r="BI196" i="75"/>
  <c r="BJ196" i="75" s="1"/>
  <c r="BI180" i="75"/>
  <c r="BJ180" i="75" s="1"/>
  <c r="BI172" i="75"/>
  <c r="BJ172" i="75" s="1"/>
  <c r="BI164" i="75"/>
  <c r="BJ164" i="75" s="1"/>
  <c r="BI156" i="75"/>
  <c r="BI148" i="75"/>
  <c r="BJ148" i="75" s="1"/>
  <c r="BI140" i="75"/>
  <c r="BI132" i="75"/>
  <c r="BI124" i="75"/>
  <c r="BJ124" i="75" s="1"/>
  <c r="BI116" i="75"/>
  <c r="BI108" i="75"/>
  <c r="BJ108" i="75" s="1"/>
  <c r="BI100" i="75"/>
  <c r="BJ100" i="75" s="1"/>
  <c r="BI92" i="75"/>
  <c r="BJ92" i="75" s="1"/>
  <c r="BI84" i="75"/>
  <c r="BJ84" i="75" s="1"/>
  <c r="BI76" i="75"/>
  <c r="BI68" i="75"/>
  <c r="BI60" i="75"/>
  <c r="BI44" i="75"/>
  <c r="BJ44" i="75" s="1"/>
  <c r="BI36" i="75"/>
  <c r="BI28" i="75"/>
  <c r="BI20" i="75"/>
  <c r="AW130" i="75"/>
  <c r="AX130" i="75" s="1"/>
  <c r="AW76" i="75"/>
  <c r="AW45" i="75"/>
  <c r="AW133" i="75"/>
  <c r="AX133" i="75" s="1"/>
  <c r="AW101" i="75"/>
  <c r="AX101" i="75" s="1"/>
  <c r="AW69" i="75"/>
  <c r="AX69" i="75" s="1"/>
  <c r="AW188" i="75"/>
  <c r="AW100" i="75"/>
  <c r="AX100" i="75" s="1"/>
  <c r="AW184" i="75"/>
  <c r="AX184" i="75" s="1"/>
  <c r="AW176" i="75"/>
  <c r="AX176" i="75" s="1"/>
  <c r="AW152" i="75"/>
  <c r="AW136" i="75"/>
  <c r="AX136" i="75" s="1"/>
  <c r="AW112" i="75"/>
  <c r="AX112" i="75" s="1"/>
  <c r="AW96" i="75"/>
  <c r="AX96" i="75" s="1"/>
  <c r="AW175" i="75"/>
  <c r="AX175" i="75" s="1"/>
  <c r="AW167" i="75"/>
  <c r="AX167" i="75" s="1"/>
  <c r="AW143" i="75"/>
  <c r="AX143" i="75" s="1"/>
  <c r="AW111" i="75"/>
  <c r="AX111" i="75" s="1"/>
  <c r="AW79" i="75"/>
  <c r="AX79" i="75" s="1"/>
  <c r="AW71" i="75"/>
  <c r="AX71" i="75" s="1"/>
  <c r="AW47" i="75"/>
  <c r="AX47" i="75" s="1"/>
  <c r="AW39" i="75"/>
  <c r="AW15" i="75"/>
  <c r="AX15" i="75" s="1"/>
  <c r="BA6" i="75"/>
  <c r="BA189" i="75"/>
  <c r="BA181" i="75"/>
  <c r="BB181" i="75" s="1"/>
  <c r="BA173" i="75"/>
  <c r="BA165" i="75"/>
  <c r="BB165" i="75" s="1"/>
  <c r="BA149" i="75"/>
  <c r="BA141" i="75"/>
  <c r="BA133" i="75"/>
  <c r="BA117" i="75"/>
  <c r="BA109" i="75"/>
  <c r="BA101" i="75"/>
  <c r="BB101" i="75" s="1"/>
  <c r="BA85" i="75"/>
  <c r="BA77" i="75"/>
  <c r="BA61" i="75"/>
  <c r="BB61" i="75" s="1"/>
  <c r="BA53" i="75"/>
  <c r="BA37" i="75"/>
  <c r="BB37" i="75" s="1"/>
  <c r="BA29" i="75"/>
  <c r="BA21" i="75"/>
  <c r="BE196" i="75"/>
  <c r="BF196" i="75" s="1"/>
  <c r="BE188" i="75"/>
  <c r="BE180" i="75"/>
  <c r="BF180" i="75" s="1"/>
  <c r="BE172" i="75"/>
  <c r="BE164" i="75"/>
  <c r="BF164" i="75" s="1"/>
  <c r="BE156" i="75"/>
  <c r="BE148" i="75"/>
  <c r="BF148" i="75" s="1"/>
  <c r="BE140" i="75"/>
  <c r="BE132" i="75"/>
  <c r="BE124" i="75"/>
  <c r="BF124" i="75" s="1"/>
  <c r="BE116" i="75"/>
  <c r="BE108" i="75"/>
  <c r="BF108" i="75" s="1"/>
  <c r="BE100" i="75"/>
  <c r="BE92" i="75"/>
  <c r="BF92" i="75" s="1"/>
  <c r="BE84" i="75"/>
  <c r="BE68" i="75"/>
  <c r="BE60" i="75"/>
  <c r="BE52" i="75"/>
  <c r="BF52" i="75" s="1"/>
  <c r="BE44" i="75"/>
  <c r="BF44" i="75" s="1"/>
  <c r="BE36" i="75"/>
  <c r="BE20" i="75"/>
  <c r="BE12" i="75"/>
  <c r="BI195" i="75"/>
  <c r="BJ195" i="75" s="1"/>
  <c r="BI187" i="75"/>
  <c r="BI179" i="75"/>
  <c r="BI171" i="75"/>
  <c r="BI163" i="75"/>
  <c r="BJ163" i="75" s="1"/>
  <c r="BI155" i="75"/>
  <c r="BJ155" i="75" s="1"/>
  <c r="BI139" i="75"/>
  <c r="BI123" i="75"/>
  <c r="BI115" i="75"/>
  <c r="BI107" i="75"/>
  <c r="BJ107" i="75" s="1"/>
  <c r="BI99" i="75"/>
  <c r="BI91" i="75"/>
  <c r="BI67" i="75"/>
  <c r="BJ67" i="75" s="1"/>
  <c r="BI59" i="75"/>
  <c r="BJ59" i="75" s="1"/>
  <c r="BI51" i="75"/>
  <c r="BI43" i="75"/>
  <c r="BJ43" i="75" s="1"/>
  <c r="BI35" i="75"/>
  <c r="BJ35" i="75" s="1"/>
  <c r="BI27" i="75"/>
  <c r="BJ27" i="75" s="1"/>
  <c r="BI11" i="75"/>
  <c r="AW183" i="75"/>
  <c r="AW129" i="75"/>
  <c r="AW98" i="75"/>
  <c r="AX98" i="75" s="1"/>
  <c r="AW74" i="75"/>
  <c r="AX74" i="75" s="1"/>
  <c r="AW7" i="75"/>
  <c r="AX7" i="75" s="1"/>
  <c r="AW61" i="75"/>
  <c r="AX61" i="75" s="1"/>
  <c r="AW13" i="75"/>
  <c r="AX13" i="75" s="1"/>
  <c r="AW196" i="75"/>
  <c r="AX196" i="75" s="1"/>
  <c r="AW164" i="75"/>
  <c r="AX164" i="75" s="1"/>
  <c r="AW192" i="75"/>
  <c r="AW168" i="75"/>
  <c r="AX168" i="75" s="1"/>
  <c r="AW144" i="75"/>
  <c r="AX144" i="75" s="1"/>
  <c r="AW120" i="75"/>
  <c r="AX120" i="75" s="1"/>
  <c r="AW80" i="75"/>
  <c r="AW190" i="75"/>
  <c r="AX190" i="75" s="1"/>
  <c r="AW174" i="75"/>
  <c r="AX174" i="75" s="1"/>
  <c r="AW166" i="75"/>
  <c r="AX166" i="75" s="1"/>
  <c r="AW158" i="75"/>
  <c r="AX158" i="75" s="1"/>
  <c r="AW142" i="75"/>
  <c r="AX142" i="75" s="1"/>
  <c r="AW134" i="75"/>
  <c r="AX134" i="75" s="1"/>
  <c r="AW126" i="75"/>
  <c r="AX126" i="75" s="1"/>
  <c r="AW110" i="75"/>
  <c r="AW102" i="75"/>
  <c r="AX102" i="75" s="1"/>
  <c r="AW94" i="75"/>
  <c r="AX94" i="75" s="1"/>
  <c r="AW78" i="75"/>
  <c r="AW70" i="75"/>
  <c r="AX70" i="75" s="1"/>
  <c r="AW62" i="75"/>
  <c r="AX62" i="75" s="1"/>
  <c r="AW46" i="75"/>
  <c r="AX46" i="75" s="1"/>
  <c r="AW38" i="75"/>
  <c r="AX38" i="75" s="1"/>
  <c r="AW30" i="75"/>
  <c r="AX30" i="75" s="1"/>
  <c r="AW14" i="75"/>
  <c r="AX14" i="75" s="1"/>
  <c r="BA196" i="75"/>
  <c r="BB196" i="75" s="1"/>
  <c r="BA172" i="75"/>
  <c r="BB172" i="75" s="1"/>
  <c r="BA164" i="75"/>
  <c r="BB164" i="75" s="1"/>
  <c r="BA140" i="75"/>
  <c r="BA132" i="75"/>
  <c r="BA116" i="75"/>
  <c r="BA108" i="75"/>
  <c r="BB108" i="75" s="1"/>
  <c r="BA100" i="75"/>
  <c r="BB100" i="75" s="1"/>
  <c r="BA92" i="75"/>
  <c r="BB92" i="75" s="1"/>
  <c r="BA84" i="75"/>
  <c r="BB84" i="75" s="1"/>
  <c r="BA76" i="75"/>
  <c r="BA68" i="75"/>
  <c r="BA52" i="75"/>
  <c r="BB52" i="75" s="1"/>
  <c r="BA44" i="75"/>
  <c r="BB44" i="75" s="1"/>
  <c r="BA36" i="75"/>
  <c r="BA28" i="75"/>
  <c r="BA20" i="75"/>
  <c r="BA12" i="75"/>
  <c r="BE195" i="75"/>
  <c r="BF195" i="75" s="1"/>
  <c r="BE187" i="75"/>
  <c r="BE179" i="75"/>
  <c r="BE171" i="75"/>
  <c r="BE163" i="75"/>
  <c r="BF163" i="75" s="1"/>
  <c r="BE155" i="75"/>
  <c r="BF155" i="75" s="1"/>
  <c r="BE139" i="75"/>
  <c r="BE131" i="75"/>
  <c r="BF131" i="75" s="1"/>
  <c r="BE123" i="75"/>
  <c r="BE115" i="75"/>
  <c r="BE107" i="75"/>
  <c r="BF107" i="75" s="1"/>
  <c r="BE99" i="75"/>
  <c r="BE91" i="75"/>
  <c r="BE75" i="75"/>
  <c r="BF75" i="75" s="1"/>
  <c r="BE67" i="75"/>
  <c r="BF67" i="75" s="1"/>
  <c r="BE59" i="75"/>
  <c r="BF59" i="75" s="1"/>
  <c r="BE51" i="75"/>
  <c r="BE43" i="75"/>
  <c r="BF43" i="75" s="1"/>
  <c r="BE35" i="75"/>
  <c r="BF35" i="75" s="1"/>
  <c r="BE27" i="75"/>
  <c r="BF27" i="75" s="1"/>
  <c r="BE19" i="75"/>
  <c r="BI194" i="75"/>
  <c r="BJ194" i="75" s="1"/>
  <c r="BI186" i="75"/>
  <c r="BI178" i="75"/>
  <c r="BI170" i="75"/>
  <c r="BI162" i="75"/>
  <c r="BI154" i="75"/>
  <c r="BJ154" i="75" s="1"/>
  <c r="BI146" i="75"/>
  <c r="BI138" i="75"/>
  <c r="BI122" i="75"/>
  <c r="BJ122" i="75" s="1"/>
  <c r="BI114" i="75"/>
  <c r="BJ114" i="75" s="1"/>
  <c r="BI106" i="75"/>
  <c r="BI98" i="75"/>
  <c r="BI90" i="75"/>
  <c r="BJ90" i="75" s="1"/>
  <c r="BI74" i="75"/>
  <c r="BJ74" i="75" s="1"/>
  <c r="BI66" i="75"/>
  <c r="BJ66" i="75" s="1"/>
  <c r="BI58" i="75"/>
  <c r="BJ58" i="75" s="1"/>
  <c r="BI42" i="75"/>
  <c r="BJ42" i="75" s="1"/>
  <c r="BI34" i="75"/>
  <c r="BI26" i="75"/>
  <c r="BI18" i="75"/>
  <c r="BI10" i="75"/>
  <c r="AW182" i="75"/>
  <c r="AX182" i="75" s="1"/>
  <c r="AW151" i="75"/>
  <c r="AW97" i="75"/>
  <c r="AX97" i="75" s="1"/>
  <c r="AW66" i="75"/>
  <c r="AX66" i="75" s="1"/>
  <c r="BA180" i="75"/>
  <c r="BB180" i="75" s="1"/>
  <c r="BA187" i="75"/>
  <c r="BA163" i="75"/>
  <c r="BB163" i="75" s="1"/>
  <c r="BA155" i="75"/>
  <c r="BB155" i="75" s="1"/>
  <c r="BA139" i="75"/>
  <c r="BA123" i="75"/>
  <c r="BA99" i="75"/>
  <c r="BA91" i="75"/>
  <c r="BA75" i="75"/>
  <c r="BB75" i="75" s="1"/>
  <c r="BA51" i="75"/>
  <c r="BA43" i="75"/>
  <c r="BB43" i="75" s="1"/>
  <c r="BA27" i="75"/>
  <c r="BB27" i="75" s="1"/>
  <c r="BA11" i="75"/>
  <c r="BE194" i="75"/>
  <c r="BE186" i="75"/>
  <c r="BE178" i="75"/>
  <c r="BE170" i="75"/>
  <c r="BE154" i="75"/>
  <c r="BE146" i="75"/>
  <c r="BE138" i="75"/>
  <c r="BE122" i="75"/>
  <c r="BF122" i="75" s="1"/>
  <c r="BE114" i="75"/>
  <c r="BF114" i="75" s="1"/>
  <c r="BE106" i="75"/>
  <c r="BE98" i="75"/>
  <c r="BE90" i="75"/>
  <c r="BE82" i="75"/>
  <c r="BE66" i="75"/>
  <c r="BF66" i="75" s="1"/>
  <c r="BE58" i="75"/>
  <c r="BF58" i="75" s="1"/>
  <c r="BE50" i="75"/>
  <c r="BE42" i="75"/>
  <c r="BF42" i="75" s="1"/>
  <c r="BE34" i="75"/>
  <c r="BE26" i="75"/>
  <c r="BE18" i="75"/>
  <c r="BI193" i="75"/>
  <c r="BI185" i="75"/>
  <c r="BI177" i="75"/>
  <c r="BJ177" i="75" s="1"/>
  <c r="BI169" i="75"/>
  <c r="BI161" i="75"/>
  <c r="BI153" i="75"/>
  <c r="BJ153" i="75" s="1"/>
  <c r="BI145" i="75"/>
  <c r="BI137" i="75"/>
  <c r="BJ137" i="75" s="1"/>
  <c r="BI129" i="75"/>
  <c r="BI121" i="75"/>
  <c r="BJ121" i="75" s="1"/>
  <c r="BI113" i="75"/>
  <c r="BI105" i="75"/>
  <c r="BI97" i="75"/>
  <c r="BI89" i="75"/>
  <c r="BI81" i="75"/>
  <c r="BI73" i="75"/>
  <c r="BI65" i="75"/>
  <c r="BI49" i="75"/>
  <c r="BJ49" i="75" s="1"/>
  <c r="BI41" i="75"/>
  <c r="BI33" i="75"/>
  <c r="BI17" i="75"/>
  <c r="AW52" i="75"/>
  <c r="AX52" i="75" s="1"/>
  <c r="BA59" i="75"/>
  <c r="BB59" i="75" s="1"/>
  <c r="BE56" i="75"/>
  <c r="BF56" i="75" s="1"/>
  <c r="BA194" i="75"/>
  <c r="BB194" i="75" s="1"/>
  <c r="BA162" i="75"/>
  <c r="BA154" i="75"/>
  <c r="BB154" i="75" s="1"/>
  <c r="BA130" i="75"/>
  <c r="BB130" i="75" s="1"/>
  <c r="BA98" i="75"/>
  <c r="BA90" i="75"/>
  <c r="BB90" i="75" s="1"/>
  <c r="BA66" i="75"/>
  <c r="BB66" i="75" s="1"/>
  <c r="BA50" i="75"/>
  <c r="BA18" i="75"/>
  <c r="BE185" i="75"/>
  <c r="BE161" i="75"/>
  <c r="BE153" i="75"/>
  <c r="BF153" i="75" s="1"/>
  <c r="BE137" i="75"/>
  <c r="BE121" i="75"/>
  <c r="BF121" i="75" s="1"/>
  <c r="BE105" i="75"/>
  <c r="BE97" i="75"/>
  <c r="BE89" i="75"/>
  <c r="BE81" i="75"/>
  <c r="BE65" i="75"/>
  <c r="BE57" i="75"/>
  <c r="BE49" i="75"/>
  <c r="BE41" i="75"/>
  <c r="BE33" i="75"/>
  <c r="BE17" i="75"/>
  <c r="BI192" i="75"/>
  <c r="BI184" i="75"/>
  <c r="BJ184" i="75" s="1"/>
  <c r="BI176" i="75"/>
  <c r="BI168" i="75"/>
  <c r="BJ168" i="75" s="1"/>
  <c r="BI160" i="75"/>
  <c r="BI152" i="75"/>
  <c r="BI144" i="75"/>
  <c r="BJ144" i="75" s="1"/>
  <c r="BI136" i="75"/>
  <c r="BI120" i="75"/>
  <c r="BI112" i="75"/>
  <c r="BJ112" i="75" s="1"/>
  <c r="BI104" i="75"/>
  <c r="BI96" i="75"/>
  <c r="BI88" i="75"/>
  <c r="BI80" i="75"/>
  <c r="BI72" i="75"/>
  <c r="BI64" i="75"/>
  <c r="BI56" i="75"/>
  <c r="BJ56" i="75" s="1"/>
  <c r="BI48" i="75"/>
  <c r="BI40" i="75"/>
  <c r="BI32" i="75"/>
  <c r="BJ32" i="75" s="1"/>
  <c r="BI24" i="75"/>
  <c r="BI16" i="75"/>
  <c r="BI8" i="75"/>
  <c r="BJ8" i="75" s="1"/>
  <c r="BA170" i="75"/>
  <c r="BA115" i="75"/>
  <c r="BA58" i="75"/>
  <c r="BB58" i="75" s="1"/>
  <c r="AW59" i="75"/>
  <c r="AX59" i="75" s="1"/>
  <c r="AW43" i="75"/>
  <c r="AX43" i="75" s="1"/>
  <c r="AW35" i="75"/>
  <c r="AX35" i="75" s="1"/>
  <c r="AW27" i="75"/>
  <c r="AX27" i="75" s="1"/>
  <c r="AW11" i="75"/>
  <c r="BA193" i="75"/>
  <c r="BA177" i="75"/>
  <c r="BB177" i="75" s="1"/>
  <c r="BA153" i="75"/>
  <c r="BB153" i="75" s="1"/>
  <c r="BA129" i="75"/>
  <c r="BA113" i="75"/>
  <c r="BA89" i="75"/>
  <c r="BA73" i="75"/>
  <c r="BA65" i="75"/>
  <c r="BA49" i="75"/>
  <c r="BB49" i="75" s="1"/>
  <c r="BA33" i="75"/>
  <c r="BA25" i="75"/>
  <c r="BA17" i="75"/>
  <c r="BA9" i="75"/>
  <c r="BB9" i="75" s="1"/>
  <c r="BE192" i="75"/>
  <c r="BE184" i="75"/>
  <c r="BF184" i="75" s="1"/>
  <c r="BE168" i="75"/>
  <c r="BF168" i="75" s="1"/>
  <c r="BE152" i="75"/>
  <c r="BE136" i="75"/>
  <c r="BE112" i="75"/>
  <c r="BE104" i="75"/>
  <c r="BE88" i="75"/>
  <c r="BE80" i="75"/>
  <c r="BE72" i="75"/>
  <c r="BE64" i="75"/>
  <c r="BE40" i="75"/>
  <c r="BE24" i="75"/>
  <c r="BE16" i="75"/>
  <c r="BE8" i="75"/>
  <c r="BF8" i="75" s="1"/>
  <c r="BI183" i="75"/>
  <c r="BI167" i="75"/>
  <c r="BI151" i="75"/>
  <c r="BI143" i="75"/>
  <c r="BI119" i="75"/>
  <c r="BI111" i="75"/>
  <c r="BJ111" i="75" s="1"/>
  <c r="BI95" i="75"/>
  <c r="BI87" i="75"/>
  <c r="BJ87" i="75" s="1"/>
  <c r="BI71" i="75"/>
  <c r="BJ71" i="75" s="1"/>
  <c r="BI63" i="75"/>
  <c r="BI55" i="75"/>
  <c r="BI47" i="75"/>
  <c r="BI39" i="75"/>
  <c r="BI31" i="75"/>
  <c r="BJ31" i="75" s="1"/>
  <c r="BI23" i="75"/>
  <c r="BJ23" i="75" s="1"/>
  <c r="BI15" i="75"/>
  <c r="BI7" i="75"/>
  <c r="AW60" i="75"/>
  <c r="AX60" i="75" s="1"/>
  <c r="AW28" i="75"/>
  <c r="BA169" i="75"/>
  <c r="BA138" i="75"/>
  <c r="BA114" i="75"/>
  <c r="BB114" i="75" s="1"/>
  <c r="BA19" i="75"/>
  <c r="BE96" i="75"/>
  <c r="BE48" i="75"/>
  <c r="BA192" i="75"/>
  <c r="BA176" i="75"/>
  <c r="BA168" i="75"/>
  <c r="BB168" i="75" s="1"/>
  <c r="BA152" i="75"/>
  <c r="BA144" i="75"/>
  <c r="BB144" i="75" s="1"/>
  <c r="BA128" i="75"/>
  <c r="BA112" i="75"/>
  <c r="BB112" i="75" s="1"/>
  <c r="BA104" i="75"/>
  <c r="BA88" i="75"/>
  <c r="BA80" i="75"/>
  <c r="BA64" i="75"/>
  <c r="BA48" i="75"/>
  <c r="BA40" i="75"/>
  <c r="BA32" i="75"/>
  <c r="BB32" i="75" s="1"/>
  <c r="BA24" i="75"/>
  <c r="BA16" i="75"/>
  <c r="BA8" i="75"/>
  <c r="BB8" i="75" s="1"/>
  <c r="BE183" i="75"/>
  <c r="BE167" i="75"/>
  <c r="BE151" i="75"/>
  <c r="BE143" i="75"/>
  <c r="BE135" i="75"/>
  <c r="BE119" i="75"/>
  <c r="BE103" i="75"/>
  <c r="BF103" i="75" s="1"/>
  <c r="BE87" i="75"/>
  <c r="BE79" i="75"/>
  <c r="BE63" i="75"/>
  <c r="BE47" i="75"/>
  <c r="BE39" i="75"/>
  <c r="BE31" i="75"/>
  <c r="BF31" i="75" s="1"/>
  <c r="BE23" i="75"/>
  <c r="BF23" i="75" s="1"/>
  <c r="BE15" i="75"/>
  <c r="BE7" i="75"/>
  <c r="BI190" i="75"/>
  <c r="BI182" i="75"/>
  <c r="BI166" i="75"/>
  <c r="BJ166" i="75" s="1"/>
  <c r="BI158" i="75"/>
  <c r="BJ158" i="75" s="1"/>
  <c r="BI142" i="75"/>
  <c r="BI134" i="75"/>
  <c r="BJ134" i="75" s="1"/>
  <c r="BI126" i="75"/>
  <c r="BI118" i="75"/>
  <c r="BI110" i="75"/>
  <c r="BI94" i="75"/>
  <c r="BI86" i="75"/>
  <c r="BJ86" i="75" s="1"/>
  <c r="BI78" i="75"/>
  <c r="BI70" i="75"/>
  <c r="BJ70" i="75" s="1"/>
  <c r="BI62" i="75"/>
  <c r="BJ62" i="75" s="1"/>
  <c r="BI54" i="75"/>
  <c r="BI46" i="75"/>
  <c r="BJ46" i="75" s="1"/>
  <c r="BI38" i="75"/>
  <c r="BJ38" i="75" s="1"/>
  <c r="BI30" i="75"/>
  <c r="BI22" i="75"/>
  <c r="BI14" i="75"/>
  <c r="BA137" i="75"/>
  <c r="BB137" i="75" s="1"/>
  <c r="BA10" i="75"/>
  <c r="BE177" i="75"/>
  <c r="BF177" i="75" s="1"/>
  <c r="BE144" i="75"/>
  <c r="BE95" i="75"/>
  <c r="BI102" i="75"/>
  <c r="BJ102" i="75" s="1"/>
  <c r="AW17" i="75"/>
  <c r="AX17" i="75" s="1"/>
  <c r="BA183" i="75"/>
  <c r="BA175" i="75"/>
  <c r="BA151" i="75"/>
  <c r="BA143" i="75"/>
  <c r="BA119" i="75"/>
  <c r="BA111" i="75"/>
  <c r="BB111" i="75" s="1"/>
  <c r="BA87" i="75"/>
  <c r="BB87" i="75" s="1"/>
  <c r="BA79" i="75"/>
  <c r="BA63" i="75"/>
  <c r="BA55" i="75"/>
  <c r="BA39" i="75"/>
  <c r="BA23" i="75"/>
  <c r="BB23" i="75" s="1"/>
  <c r="BE182" i="75"/>
  <c r="BE166" i="75"/>
  <c r="BF166" i="75" s="1"/>
  <c r="BE158" i="75"/>
  <c r="BF158" i="75" s="1"/>
  <c r="BE150" i="75"/>
  <c r="BE142" i="75"/>
  <c r="BE134" i="75"/>
  <c r="BE126" i="75"/>
  <c r="BE110" i="75"/>
  <c r="BE86" i="75"/>
  <c r="BF86" i="75" s="1"/>
  <c r="BE78" i="75"/>
  <c r="BE70" i="75"/>
  <c r="BF70" i="75" s="1"/>
  <c r="BE62" i="75"/>
  <c r="BF62" i="75" s="1"/>
  <c r="BE46" i="75"/>
  <c r="BF46" i="75" s="1"/>
  <c r="BE38" i="75"/>
  <c r="BF38" i="75" s="1"/>
  <c r="BE22" i="75"/>
  <c r="BE14" i="75"/>
  <c r="BI6" i="75"/>
  <c r="BI189" i="75"/>
  <c r="BI181" i="75"/>
  <c r="BJ181" i="75" s="1"/>
  <c r="BI165" i="75"/>
  <c r="BJ165" i="75" s="1"/>
  <c r="BI157" i="75"/>
  <c r="BJ157" i="75" s="1"/>
  <c r="BI149" i="75"/>
  <c r="BI141" i="75"/>
  <c r="BI133" i="75"/>
  <c r="BI125" i="75"/>
  <c r="BI117" i="75"/>
  <c r="BI93" i="75"/>
  <c r="BI85" i="75"/>
  <c r="BI77" i="75"/>
  <c r="BI69" i="75"/>
  <c r="BI61" i="75"/>
  <c r="BJ61" i="75" s="1"/>
  <c r="BI45" i="75"/>
  <c r="BI37" i="75"/>
  <c r="BJ37" i="75" s="1"/>
  <c r="BI21" i="75"/>
  <c r="BI13" i="75"/>
  <c r="AW36" i="75"/>
  <c r="AW25" i="75"/>
  <c r="AW12" i="75"/>
  <c r="AX12" i="75" s="1"/>
  <c r="BA159" i="75"/>
  <c r="BA135" i="75"/>
  <c r="BA105" i="75"/>
  <c r="BA74" i="75"/>
  <c r="BB74" i="75" s="1"/>
  <c r="BA7" i="75"/>
  <c r="BE176" i="75"/>
  <c r="BE94" i="75"/>
  <c r="BI101" i="75"/>
  <c r="BJ101" i="75" s="1"/>
  <c r="BI12" i="75"/>
  <c r="BI9" i="75"/>
  <c r="BJ9" i="75" s="1"/>
  <c r="F7" i="75" l="1"/>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194" i="75"/>
  <c r="P194" i="75" s="1"/>
  <c r="Y194" i="75" s="1"/>
  <c r="F195" i="75"/>
  <c r="P195" i="75" s="1"/>
  <c r="Y195" i="75" s="1"/>
  <c r="F196" i="75"/>
  <c r="P196" i="75" s="1"/>
  <c r="Y196" i="75" s="1"/>
  <c r="F6" i="75" l="1"/>
  <c r="P6" i="75" s="1"/>
  <c r="Y6" i="75" s="1"/>
  <c r="AP7" i="75" l="1"/>
  <c r="J5" i="85" s="1"/>
  <c r="AP8" i="75"/>
  <c r="J6" i="85" s="1"/>
  <c r="AP9" i="75"/>
  <c r="J7" i="85" s="1"/>
  <c r="AP10" i="75"/>
  <c r="J8" i="85" s="1"/>
  <c r="AP11" i="75"/>
  <c r="J9" i="85" s="1"/>
  <c r="AP12" i="75"/>
  <c r="J10" i="85" s="1"/>
  <c r="AP13" i="75"/>
  <c r="J11" i="85" s="1"/>
  <c r="AP14" i="75"/>
  <c r="J12" i="85" s="1"/>
  <c r="AP15" i="75"/>
  <c r="J13" i="85" s="1"/>
  <c r="AP16" i="75"/>
  <c r="J14" i="85" s="1"/>
  <c r="AP17" i="75"/>
  <c r="J15" i="85" s="1"/>
  <c r="AP18" i="75"/>
  <c r="J16" i="85" s="1"/>
  <c r="AP19" i="75"/>
  <c r="J17" i="85" s="1"/>
  <c r="AP20" i="75"/>
  <c r="J18" i="85" s="1"/>
  <c r="AP21" i="75"/>
  <c r="J19" i="85" s="1"/>
  <c r="AP22" i="75"/>
  <c r="J20" i="85" s="1"/>
  <c r="AP23" i="75"/>
  <c r="J21" i="85" s="1"/>
  <c r="AP24" i="75"/>
  <c r="J22" i="85" s="1"/>
  <c r="AP25" i="75"/>
  <c r="J23" i="85" s="1"/>
  <c r="AP26" i="75"/>
  <c r="J24" i="85" s="1"/>
  <c r="AP27" i="75"/>
  <c r="J25" i="85" s="1"/>
  <c r="AP28" i="75"/>
  <c r="J26" i="85" s="1"/>
  <c r="AP29" i="75"/>
  <c r="J27" i="85" s="1"/>
  <c r="AP30" i="75"/>
  <c r="J28" i="85" s="1"/>
  <c r="AP31" i="75"/>
  <c r="J29" i="85" s="1"/>
  <c r="AP32" i="75"/>
  <c r="J30" i="85" s="1"/>
  <c r="AP33" i="75"/>
  <c r="J31" i="85" s="1"/>
  <c r="AP34" i="75"/>
  <c r="J32" i="85" s="1"/>
  <c r="AP35" i="75"/>
  <c r="J33" i="85" s="1"/>
  <c r="AP36" i="75"/>
  <c r="J34" i="85" s="1"/>
  <c r="AP37" i="75"/>
  <c r="J35" i="85" s="1"/>
  <c r="AP38" i="75"/>
  <c r="J36" i="85" s="1"/>
  <c r="AP39" i="75"/>
  <c r="J37" i="85" s="1"/>
  <c r="AP40" i="75"/>
  <c r="J38" i="85" s="1"/>
  <c r="AP41" i="75"/>
  <c r="J39" i="85" s="1"/>
  <c r="AP42" i="75"/>
  <c r="J40" i="85" s="1"/>
  <c r="AP43" i="75"/>
  <c r="J41" i="85" s="1"/>
  <c r="AP44" i="75"/>
  <c r="J42" i="85" s="1"/>
  <c r="AP45" i="75"/>
  <c r="J43" i="85" s="1"/>
  <c r="AP46" i="75"/>
  <c r="J44" i="85" s="1"/>
  <c r="AP47" i="75"/>
  <c r="J45" i="85" s="1"/>
  <c r="AP48" i="75"/>
  <c r="J46" i="85" s="1"/>
  <c r="AP49" i="75"/>
  <c r="J47" i="85" s="1"/>
  <c r="AP50" i="75"/>
  <c r="J48" i="85" s="1"/>
  <c r="AP51" i="75"/>
  <c r="J49" i="85" s="1"/>
  <c r="AP52" i="75"/>
  <c r="J50" i="85" s="1"/>
  <c r="AP53" i="75"/>
  <c r="J51" i="85" s="1"/>
  <c r="AP54" i="75"/>
  <c r="J52" i="85" s="1"/>
  <c r="AP55" i="75"/>
  <c r="J53" i="85" s="1"/>
  <c r="AP56" i="75"/>
  <c r="J54" i="85" s="1"/>
  <c r="AP57" i="75"/>
  <c r="J55" i="85" s="1"/>
  <c r="AP58" i="75"/>
  <c r="J56" i="85" s="1"/>
  <c r="AP59" i="75"/>
  <c r="J57" i="85" s="1"/>
  <c r="AP60" i="75"/>
  <c r="J58" i="85" s="1"/>
  <c r="AP61" i="75"/>
  <c r="J59" i="85" s="1"/>
  <c r="AP62" i="75"/>
  <c r="J60" i="85" s="1"/>
  <c r="AP63" i="75"/>
  <c r="J61" i="85" s="1"/>
  <c r="AP64" i="75"/>
  <c r="J62" i="85" s="1"/>
  <c r="AP65" i="75"/>
  <c r="J63" i="85" s="1"/>
  <c r="AP66" i="75"/>
  <c r="J64" i="85" s="1"/>
  <c r="AP67" i="75"/>
  <c r="J65" i="85" s="1"/>
  <c r="AP68" i="75"/>
  <c r="J66" i="85" s="1"/>
  <c r="AP69" i="75"/>
  <c r="J67" i="85" s="1"/>
  <c r="AP70" i="75"/>
  <c r="J68" i="85" s="1"/>
  <c r="AP71" i="75"/>
  <c r="J69" i="85" s="1"/>
  <c r="AP72" i="75"/>
  <c r="J70" i="85" s="1"/>
  <c r="AP73" i="75"/>
  <c r="J71" i="85" s="1"/>
  <c r="AP74" i="75"/>
  <c r="J72" i="85" s="1"/>
  <c r="AP75" i="75"/>
  <c r="J73" i="85" s="1"/>
  <c r="AP76" i="75"/>
  <c r="J74" i="85" s="1"/>
  <c r="AP77" i="75"/>
  <c r="J75" i="85" s="1"/>
  <c r="AP78" i="75"/>
  <c r="J76" i="85" s="1"/>
  <c r="AP79" i="75"/>
  <c r="J77" i="85" s="1"/>
  <c r="AP80" i="75"/>
  <c r="J78" i="85" s="1"/>
  <c r="AP81" i="75"/>
  <c r="J79" i="85" s="1"/>
  <c r="AP82" i="75"/>
  <c r="J80" i="85" s="1"/>
  <c r="AP83" i="75"/>
  <c r="J81" i="85" s="1"/>
  <c r="AP84" i="75"/>
  <c r="J82" i="85" s="1"/>
  <c r="AP85" i="75"/>
  <c r="J83" i="85" s="1"/>
  <c r="AP86" i="75"/>
  <c r="J84" i="85" s="1"/>
  <c r="AP87" i="75"/>
  <c r="J85" i="85" s="1"/>
  <c r="AP88" i="75"/>
  <c r="J86" i="85" s="1"/>
  <c r="AP89" i="75"/>
  <c r="J87" i="85" s="1"/>
  <c r="AP90" i="75"/>
  <c r="J88" i="85" s="1"/>
  <c r="AP91" i="75"/>
  <c r="J89" i="85" s="1"/>
  <c r="AP92" i="75"/>
  <c r="J90" i="85" s="1"/>
  <c r="AP93" i="75"/>
  <c r="J91" i="85" s="1"/>
  <c r="AP94" i="75"/>
  <c r="J92" i="85" s="1"/>
  <c r="AP95" i="75"/>
  <c r="J93" i="85" s="1"/>
  <c r="AP96" i="75"/>
  <c r="J94" i="85" s="1"/>
  <c r="AP97" i="75"/>
  <c r="J95" i="85" s="1"/>
  <c r="AP98" i="75"/>
  <c r="J96" i="85" s="1"/>
  <c r="AP99" i="75"/>
  <c r="J97" i="85" s="1"/>
  <c r="AP100" i="75"/>
  <c r="J98" i="85" s="1"/>
  <c r="AP101" i="75"/>
  <c r="J99" i="85" s="1"/>
  <c r="AP102" i="75"/>
  <c r="J100" i="85" s="1"/>
  <c r="AP103" i="75"/>
  <c r="J101" i="85" s="1"/>
  <c r="AP104" i="75"/>
  <c r="J102" i="85" s="1"/>
  <c r="AP105" i="75"/>
  <c r="J103" i="85" s="1"/>
  <c r="AP106" i="75"/>
  <c r="J104" i="85" s="1"/>
  <c r="AP107" i="75"/>
  <c r="J105" i="85" s="1"/>
  <c r="AP108" i="75"/>
  <c r="J106" i="85" s="1"/>
  <c r="AP109" i="75"/>
  <c r="J107" i="85" s="1"/>
  <c r="AP110" i="75"/>
  <c r="J108" i="85" s="1"/>
  <c r="AP111" i="75"/>
  <c r="J109" i="85" s="1"/>
  <c r="AP112" i="75"/>
  <c r="J110" i="85" s="1"/>
  <c r="AP113" i="75"/>
  <c r="J111" i="85" s="1"/>
  <c r="AP114" i="75"/>
  <c r="J112" i="85" s="1"/>
  <c r="AP115" i="75"/>
  <c r="J113" i="85" s="1"/>
  <c r="AP116" i="75"/>
  <c r="J114" i="85" s="1"/>
  <c r="AP117" i="75"/>
  <c r="J115" i="85" s="1"/>
  <c r="AP118" i="75"/>
  <c r="J116" i="85" s="1"/>
  <c r="AP119" i="75"/>
  <c r="J117" i="85" s="1"/>
  <c r="AP120" i="75"/>
  <c r="J118" i="85" s="1"/>
  <c r="AP121" i="75"/>
  <c r="J119" i="85" s="1"/>
  <c r="AP122" i="75"/>
  <c r="J120" i="85" s="1"/>
  <c r="AP123" i="75"/>
  <c r="J121" i="85" s="1"/>
  <c r="AP124" i="75"/>
  <c r="J122" i="85" s="1"/>
  <c r="AP125" i="75"/>
  <c r="J123" i="85" s="1"/>
  <c r="AP126" i="75"/>
  <c r="J124" i="85" s="1"/>
  <c r="AP127" i="75"/>
  <c r="J125" i="85" s="1"/>
  <c r="AP128" i="75"/>
  <c r="J126" i="85" s="1"/>
  <c r="AP129" i="75"/>
  <c r="J127" i="85" s="1"/>
  <c r="AP130" i="75"/>
  <c r="J128" i="85" s="1"/>
  <c r="AP131" i="75"/>
  <c r="J129" i="85" s="1"/>
  <c r="AP132" i="75"/>
  <c r="J130" i="85" s="1"/>
  <c r="AP133" i="75"/>
  <c r="J131" i="85" s="1"/>
  <c r="AP134" i="75"/>
  <c r="J132" i="85" s="1"/>
  <c r="AP135" i="75"/>
  <c r="J133" i="85" s="1"/>
  <c r="AP136" i="75"/>
  <c r="J134" i="85" s="1"/>
  <c r="AP137" i="75"/>
  <c r="J135" i="85" s="1"/>
  <c r="AP138" i="75"/>
  <c r="J136" i="85" s="1"/>
  <c r="AP139" i="75"/>
  <c r="J137" i="85" s="1"/>
  <c r="AP140" i="75"/>
  <c r="J138" i="85" s="1"/>
  <c r="AP141" i="75"/>
  <c r="J139" i="85" s="1"/>
  <c r="AP142" i="75"/>
  <c r="J140" i="85" s="1"/>
  <c r="AP143" i="75"/>
  <c r="J141" i="85" s="1"/>
  <c r="AP144" i="75"/>
  <c r="J142" i="85" s="1"/>
  <c r="AP145" i="75"/>
  <c r="J143" i="85" s="1"/>
  <c r="AP146" i="75"/>
  <c r="J144" i="85" s="1"/>
  <c r="AP147" i="75"/>
  <c r="J145" i="85" s="1"/>
  <c r="AP148" i="75"/>
  <c r="J146" i="85" s="1"/>
  <c r="AP149" i="75"/>
  <c r="J147" i="85" s="1"/>
  <c r="AP150" i="75"/>
  <c r="J148" i="85" s="1"/>
  <c r="AP151" i="75"/>
  <c r="J149" i="85" s="1"/>
  <c r="AP152" i="75"/>
  <c r="J150" i="85" s="1"/>
  <c r="AP153" i="75"/>
  <c r="J151" i="85" s="1"/>
  <c r="AP154" i="75"/>
  <c r="J152" i="85" s="1"/>
  <c r="AP155" i="75"/>
  <c r="J153" i="85" s="1"/>
  <c r="AP156" i="75"/>
  <c r="J154" i="85" s="1"/>
  <c r="AP157" i="75"/>
  <c r="J155" i="85" s="1"/>
  <c r="AP158" i="75"/>
  <c r="J156" i="85" s="1"/>
  <c r="AP159" i="75"/>
  <c r="J157" i="85" s="1"/>
  <c r="AP160" i="75"/>
  <c r="J158" i="85" s="1"/>
  <c r="AP161" i="75"/>
  <c r="J159" i="85" s="1"/>
  <c r="AP162" i="75"/>
  <c r="J160" i="85" s="1"/>
  <c r="AP163" i="75"/>
  <c r="J161" i="85" s="1"/>
  <c r="AP164" i="75"/>
  <c r="J162" i="85" s="1"/>
  <c r="AP165" i="75"/>
  <c r="J163" i="85" s="1"/>
  <c r="AP166" i="75"/>
  <c r="J164" i="85" s="1"/>
  <c r="AP167" i="75"/>
  <c r="J165" i="85" s="1"/>
  <c r="AP168" i="75"/>
  <c r="J166" i="85" s="1"/>
  <c r="AP169" i="75"/>
  <c r="J167" i="85" s="1"/>
  <c r="AP170" i="75"/>
  <c r="J168" i="85" s="1"/>
  <c r="AP171" i="75"/>
  <c r="J169" i="85" s="1"/>
  <c r="AP172" i="75"/>
  <c r="J170" i="85" s="1"/>
  <c r="AP173" i="75"/>
  <c r="J171" i="85" s="1"/>
  <c r="AP174" i="75"/>
  <c r="J172" i="85" s="1"/>
  <c r="AP175" i="75"/>
  <c r="J173" i="85" s="1"/>
  <c r="AP176" i="75"/>
  <c r="J174" i="85" s="1"/>
  <c r="AP177" i="75"/>
  <c r="J175" i="85" s="1"/>
  <c r="AP178" i="75"/>
  <c r="J176" i="85" s="1"/>
  <c r="AP179" i="75"/>
  <c r="J177" i="85" s="1"/>
  <c r="AP180" i="75"/>
  <c r="J178" i="85" s="1"/>
  <c r="AP181" i="75"/>
  <c r="J179" i="85" s="1"/>
  <c r="AP182" i="75"/>
  <c r="J180" i="85" s="1"/>
  <c r="AP183" i="75"/>
  <c r="J181" i="85" s="1"/>
  <c r="AP184" i="75"/>
  <c r="J182" i="85" s="1"/>
  <c r="AP185" i="75"/>
  <c r="J183" i="85" s="1"/>
  <c r="AP186" i="75"/>
  <c r="J184" i="85" s="1"/>
  <c r="AP187" i="75"/>
  <c r="J185" i="85" s="1"/>
  <c r="AP188" i="75"/>
  <c r="J186" i="85" s="1"/>
  <c r="AP189" i="75"/>
  <c r="J187" i="85" s="1"/>
  <c r="AP190" i="75"/>
  <c r="J188" i="85" s="1"/>
  <c r="AP191" i="75"/>
  <c r="J189" i="85" s="1"/>
  <c r="AP192" i="75"/>
  <c r="J190" i="85" s="1"/>
  <c r="AP193" i="75"/>
  <c r="J191" i="85" s="1"/>
  <c r="AP194" i="75"/>
  <c r="J192" i="85" s="1"/>
  <c r="AP195" i="75"/>
  <c r="J193" i="85" s="1"/>
  <c r="AP196" i="75"/>
  <c r="J194" i="85" s="1"/>
  <c r="AP6" i="75"/>
  <c r="J4" i="85" s="1"/>
  <c r="AY14" i="75" l="1"/>
  <c r="AY21" i="75"/>
  <c r="AY30" i="75"/>
  <c r="AY37" i="75"/>
  <c r="AY38" i="75"/>
  <c r="AY46" i="75"/>
  <c r="AY53" i="75"/>
  <c r="AY54" i="75"/>
  <c r="AY61" i="75"/>
  <c r="AY62" i="75"/>
  <c r="AY69" i="75"/>
  <c r="AY70" i="75"/>
  <c r="AY77" i="75"/>
  <c r="AY78" i="75"/>
  <c r="AY86" i="75"/>
  <c r="AY93" i="75"/>
  <c r="AY94" i="75"/>
  <c r="AY101" i="75"/>
  <c r="AY102" i="75"/>
  <c r="AY109" i="75"/>
  <c r="AY110" i="75"/>
  <c r="AY117" i="75"/>
  <c r="AY118" i="75"/>
  <c r="AY125" i="75"/>
  <c r="AY126" i="75"/>
  <c r="AY133" i="75"/>
  <c r="AY134" i="75"/>
  <c r="AY141" i="75"/>
  <c r="AY142" i="75"/>
  <c r="AY149" i="75"/>
  <c r="AY150" i="75"/>
  <c r="AY157" i="75"/>
  <c r="AY158" i="75"/>
  <c r="AY165" i="75"/>
  <c r="AY166" i="75"/>
  <c r="AY173" i="75"/>
  <c r="AY174" i="75"/>
  <c r="AY181" i="75"/>
  <c r="AY182" i="75"/>
  <c r="AY189" i="75"/>
  <c r="AY190" i="75"/>
  <c r="AY6" i="75"/>
  <c r="AY22" i="75"/>
  <c r="CL179" i="75"/>
  <c r="CU169" i="75"/>
  <c r="CL168" i="75"/>
  <c r="CQ161" i="75"/>
  <c r="CL155" i="75"/>
  <c r="CU145" i="75"/>
  <c r="CL139" i="75"/>
  <c r="CQ137" i="75"/>
  <c r="CQ120" i="75"/>
  <c r="CL118" i="75"/>
  <c r="CQ113" i="75"/>
  <c r="CL110" i="75"/>
  <c r="CL107" i="75"/>
  <c r="CL102" i="75"/>
  <c r="CQ96" i="75"/>
  <c r="CL94" i="75"/>
  <c r="CL83" i="75"/>
  <c r="CL78" i="75"/>
  <c r="CL75" i="75"/>
  <c r="CL72" i="75"/>
  <c r="CL70" i="75"/>
  <c r="CU64" i="75"/>
  <c r="CL64" i="75"/>
  <c r="CQ56" i="75"/>
  <c r="CL51" i="75"/>
  <c r="CU49" i="75"/>
  <c r="CL38" i="75"/>
  <c r="CL30" i="75"/>
  <c r="CU24" i="75"/>
  <c r="CL24" i="75"/>
  <c r="CL22" i="75"/>
  <c r="CQ17" i="75"/>
  <c r="CL16" i="75"/>
  <c r="CU9" i="75"/>
  <c r="CL8" i="75"/>
  <c r="BX195" i="75"/>
  <c r="CB194" i="75"/>
  <c r="CB193" i="75"/>
  <c r="CF192" i="75"/>
  <c r="CF191" i="75"/>
  <c r="BX191" i="75"/>
  <c r="CB190" i="75"/>
  <c r="CF188" i="75"/>
  <c r="BX187" i="75"/>
  <c r="CB186" i="75"/>
  <c r="CF184" i="75"/>
  <c r="CF183" i="75"/>
  <c r="CG183" i="75" s="1"/>
  <c r="BX183" i="75"/>
  <c r="CB182" i="75"/>
  <c r="BX182" i="75"/>
  <c r="CF180" i="75"/>
  <c r="BX179" i="75"/>
  <c r="CB178" i="75"/>
  <c r="BX175" i="75"/>
  <c r="CB174" i="75"/>
  <c r="CF172" i="75"/>
  <c r="BX171" i="75"/>
  <c r="CB170" i="75"/>
  <c r="CF168" i="75"/>
  <c r="BX167" i="75"/>
  <c r="CB166" i="75"/>
  <c r="CB165" i="75"/>
  <c r="CF164" i="75"/>
  <c r="BX163" i="75"/>
  <c r="CB162" i="75"/>
  <c r="CF160" i="75"/>
  <c r="CF159" i="75"/>
  <c r="BX159" i="75"/>
  <c r="CB158" i="75"/>
  <c r="CF156" i="75"/>
  <c r="BX155" i="75"/>
  <c r="CB154" i="75"/>
  <c r="CB153" i="75"/>
  <c r="CF152" i="75"/>
  <c r="CF151" i="75"/>
  <c r="BX151" i="75"/>
  <c r="CB150" i="75"/>
  <c r="BX150" i="75"/>
  <c r="CF148" i="75"/>
  <c r="BX147" i="75"/>
  <c r="CB146" i="75"/>
  <c r="CB145" i="75"/>
  <c r="CF144" i="75"/>
  <c r="BX143" i="75"/>
  <c r="CB142" i="75"/>
  <c r="CF140" i="75"/>
  <c r="CF139" i="75"/>
  <c r="BX139" i="75"/>
  <c r="CB138" i="75"/>
  <c r="CF136" i="75"/>
  <c r="BX135" i="75"/>
  <c r="CB134" i="75"/>
  <c r="CB133" i="75"/>
  <c r="CF132" i="75"/>
  <c r="CF131" i="75"/>
  <c r="BX131" i="75"/>
  <c r="CB130" i="75"/>
  <c r="CF128" i="75"/>
  <c r="BX127" i="75"/>
  <c r="CB126" i="75"/>
  <c r="CF124" i="75"/>
  <c r="BX123" i="75"/>
  <c r="CB122" i="75"/>
  <c r="CC122" i="75" s="1"/>
  <c r="CB121" i="75"/>
  <c r="CF120" i="75"/>
  <c r="BX119" i="75"/>
  <c r="CB118" i="75"/>
  <c r="CF116" i="75"/>
  <c r="BX115" i="75"/>
  <c r="CB114" i="75"/>
  <c r="CF112" i="75"/>
  <c r="BX111" i="75"/>
  <c r="CB110" i="75"/>
  <c r="CF108" i="75"/>
  <c r="BX107" i="75"/>
  <c r="CB106" i="75"/>
  <c r="BX105" i="75"/>
  <c r="CF104" i="75"/>
  <c r="BX103" i="75"/>
  <c r="BX101" i="75"/>
  <c r="BX99" i="75"/>
  <c r="CB98" i="75"/>
  <c r="BX97" i="75"/>
  <c r="CF96" i="75"/>
  <c r="BX95" i="75"/>
  <c r="CB94" i="75"/>
  <c r="BX93" i="75"/>
  <c r="CF92" i="75"/>
  <c r="BX91" i="75"/>
  <c r="CB90" i="75"/>
  <c r="BX89" i="75"/>
  <c r="CF88" i="75"/>
  <c r="BX87" i="75"/>
  <c r="CB86" i="75"/>
  <c r="BX85" i="75"/>
  <c r="CF84" i="75"/>
  <c r="BX83" i="75"/>
  <c r="CB82" i="75"/>
  <c r="BX81" i="75"/>
  <c r="CF80" i="75"/>
  <c r="BX79" i="75"/>
  <c r="BX77" i="75"/>
  <c r="CF76" i="75"/>
  <c r="BX75" i="75"/>
  <c r="CB74" i="75"/>
  <c r="BX71" i="75"/>
  <c r="CB70" i="75"/>
  <c r="BX69" i="75"/>
  <c r="CF68" i="75"/>
  <c r="CB66" i="75"/>
  <c r="CF64" i="75"/>
  <c r="BX63" i="75"/>
  <c r="CB62" i="75"/>
  <c r="BX61" i="75"/>
  <c r="BX59" i="75"/>
  <c r="CB58" i="75"/>
  <c r="BX57" i="75"/>
  <c r="BX55" i="75"/>
  <c r="CB54" i="75"/>
  <c r="BX51" i="75"/>
  <c r="CB50" i="75"/>
  <c r="BX49" i="75"/>
  <c r="CF48" i="75"/>
  <c r="BX47" i="75"/>
  <c r="CB46" i="75"/>
  <c r="BX45" i="75"/>
  <c r="CF44" i="75"/>
  <c r="BX41" i="75"/>
  <c r="CB38" i="75"/>
  <c r="BX35" i="75"/>
  <c r="CB34" i="75"/>
  <c r="BX33" i="75"/>
  <c r="CF32" i="75"/>
  <c r="BX31" i="75"/>
  <c r="CB30" i="75"/>
  <c r="BX27" i="75"/>
  <c r="BX25" i="75"/>
  <c r="BX23" i="75"/>
  <c r="CB22" i="75"/>
  <c r="BX21" i="75"/>
  <c r="CF20" i="75"/>
  <c r="CB18" i="75"/>
  <c r="BX17" i="75"/>
  <c r="CF16" i="75"/>
  <c r="BX15" i="75"/>
  <c r="CB14" i="75"/>
  <c r="BX13" i="75"/>
  <c r="CF12" i="75"/>
  <c r="CB10" i="75"/>
  <c r="BX9" i="75"/>
  <c r="CF8" i="75"/>
  <c r="BX7" i="75"/>
  <c r="CB6" i="75"/>
  <c r="BS195" i="75"/>
  <c r="BS193" i="75"/>
  <c r="BS189" i="75"/>
  <c r="BS187" i="75"/>
  <c r="BS183" i="75"/>
  <c r="BS179" i="75"/>
  <c r="BS175" i="75"/>
  <c r="BS173" i="75"/>
  <c r="BS171" i="75"/>
  <c r="BS163" i="75"/>
  <c r="BS157" i="75"/>
  <c r="BS155" i="75"/>
  <c r="BS153" i="75"/>
  <c r="BS149" i="75"/>
  <c r="BS145" i="75"/>
  <c r="BS143" i="75"/>
  <c r="BS141" i="75"/>
  <c r="BS135" i="75"/>
  <c r="BS133" i="75"/>
  <c r="BS129" i="75"/>
  <c r="BS127" i="75"/>
  <c r="BS125" i="75"/>
  <c r="BS119" i="75"/>
  <c r="BS77" i="75"/>
  <c r="BO196" i="75"/>
  <c r="BP196" i="75" s="1"/>
  <c r="BO190" i="75"/>
  <c r="BP190" i="75" s="1"/>
  <c r="BO188" i="75"/>
  <c r="BP188" i="75" s="1"/>
  <c r="BO182" i="75"/>
  <c r="BP182" i="75" s="1"/>
  <c r="BO180" i="75"/>
  <c r="BP180" i="75" s="1"/>
  <c r="BO178" i="75"/>
  <c r="BP178" i="75" s="1"/>
  <c r="BO174" i="75"/>
  <c r="BP174" i="75" s="1"/>
  <c r="BO170" i="75"/>
  <c r="BP170" i="75" s="1"/>
  <c r="BO166" i="75"/>
  <c r="BP166" i="75" s="1"/>
  <c r="BO164" i="75"/>
  <c r="BP164" i="75" s="1"/>
  <c r="BO162" i="75"/>
  <c r="BP162" i="75" s="1"/>
  <c r="BO156" i="75"/>
  <c r="BP156" i="75" s="1"/>
  <c r="BO148" i="75"/>
  <c r="BP148" i="75" s="1"/>
  <c r="BO146" i="75"/>
  <c r="BP146" i="75" s="1"/>
  <c r="BO138" i="75"/>
  <c r="BP138" i="75" s="1"/>
  <c r="BO132" i="75"/>
  <c r="BP132" i="75" s="1"/>
  <c r="BO130" i="75"/>
  <c r="BP130" i="75" s="1"/>
  <c r="BO126" i="75"/>
  <c r="BP126" i="75" s="1"/>
  <c r="BO124" i="75"/>
  <c r="BP124" i="75" s="1"/>
  <c r="BO120" i="75"/>
  <c r="BP120" i="75" s="1"/>
  <c r="BO114" i="75"/>
  <c r="BP114" i="75" s="1"/>
  <c r="BO106" i="75"/>
  <c r="BP106" i="75" s="1"/>
  <c r="BO104" i="75"/>
  <c r="BP104" i="75" s="1"/>
  <c r="BC196" i="75"/>
  <c r="AY196" i="75"/>
  <c r="BK195" i="75"/>
  <c r="BG195" i="75"/>
  <c r="BC195" i="75"/>
  <c r="AY195" i="75"/>
  <c r="BK194" i="75"/>
  <c r="BC194" i="75"/>
  <c r="BK193" i="75"/>
  <c r="BG193" i="75"/>
  <c r="AY193" i="75"/>
  <c r="BK192" i="75"/>
  <c r="BG192" i="75"/>
  <c r="BC192" i="75"/>
  <c r="AY192" i="75"/>
  <c r="BG191" i="75"/>
  <c r="BC191" i="75"/>
  <c r="AY191" i="75"/>
  <c r="BG190" i="75"/>
  <c r="BK189" i="75"/>
  <c r="BG189" i="75"/>
  <c r="BG188" i="75"/>
  <c r="AY188" i="75"/>
  <c r="BK187" i="75"/>
  <c r="BG187" i="75"/>
  <c r="AY187" i="75"/>
  <c r="BK186" i="75"/>
  <c r="BC186" i="75"/>
  <c r="AY186" i="75"/>
  <c r="BK185" i="75"/>
  <c r="BG185" i="75"/>
  <c r="BC185" i="75"/>
  <c r="AY185" i="75"/>
  <c r="BK184" i="75"/>
  <c r="BG184" i="75"/>
  <c r="AY184" i="75"/>
  <c r="BG183" i="75"/>
  <c r="BC183" i="75"/>
  <c r="BK182" i="75"/>
  <c r="BG182" i="75"/>
  <c r="BC182" i="75"/>
  <c r="BK181" i="75"/>
  <c r="BG181" i="75"/>
  <c r="BK180" i="75"/>
  <c r="BG180" i="75"/>
  <c r="BC180" i="75"/>
  <c r="AY180" i="75"/>
  <c r="BG179" i="75"/>
  <c r="AY179" i="75"/>
  <c r="BG178" i="75"/>
  <c r="BC178" i="75"/>
  <c r="AY178" i="75"/>
  <c r="BK177" i="75"/>
  <c r="BG177" i="75"/>
  <c r="BC177" i="75"/>
  <c r="BG176" i="75"/>
  <c r="AY176" i="75"/>
  <c r="BK175" i="75"/>
  <c r="BG175" i="75"/>
  <c r="BK174" i="75"/>
  <c r="BG174" i="75"/>
  <c r="BC174" i="75"/>
  <c r="BG173" i="75"/>
  <c r="BC173" i="75"/>
  <c r="BG172" i="75"/>
  <c r="BC172" i="75"/>
  <c r="AY172" i="75"/>
  <c r="BG171" i="75"/>
  <c r="AY171" i="75"/>
  <c r="BG170" i="75"/>
  <c r="AY170" i="75"/>
  <c r="BK169" i="75"/>
  <c r="BC169" i="75"/>
  <c r="AY169" i="75"/>
  <c r="BK168" i="75"/>
  <c r="BG168" i="75"/>
  <c r="BC168" i="75"/>
  <c r="AY168" i="75"/>
  <c r="BG167" i="75"/>
  <c r="AY167" i="75"/>
  <c r="BG166" i="75"/>
  <c r="BC166" i="75"/>
  <c r="BK165" i="75"/>
  <c r="BC165" i="75"/>
  <c r="BK164" i="75"/>
  <c r="BG164" i="75"/>
  <c r="BK163" i="75"/>
  <c r="BG163" i="75"/>
  <c r="BC163" i="75"/>
  <c r="AY163" i="75"/>
  <c r="BG162" i="75"/>
  <c r="AY162" i="75"/>
  <c r="BG161" i="75"/>
  <c r="BK160" i="75"/>
  <c r="BC160" i="75"/>
  <c r="BK159" i="75"/>
  <c r="BG159" i="75"/>
  <c r="AY159" i="75"/>
  <c r="BK158" i="75"/>
  <c r="BC158" i="75"/>
  <c r="BK157" i="75"/>
  <c r="BG157" i="75"/>
  <c r="BK156" i="75"/>
  <c r="BG156" i="75"/>
  <c r="BC156" i="75"/>
  <c r="AY156" i="75"/>
  <c r="BK155" i="75"/>
  <c r="BG155" i="75"/>
  <c r="BC155" i="75"/>
  <c r="BK154" i="75"/>
  <c r="BG154" i="75"/>
  <c r="AY154" i="75"/>
  <c r="BK153" i="75"/>
  <c r="BC153" i="75"/>
  <c r="AY153" i="75"/>
  <c r="BK152" i="75"/>
  <c r="BG152" i="75"/>
  <c r="BC152" i="75"/>
  <c r="BG151" i="75"/>
  <c r="BC151" i="75"/>
  <c r="AY151" i="75"/>
  <c r="BK150" i="75"/>
  <c r="BC150" i="75"/>
  <c r="BG149" i="75"/>
  <c r="BK148" i="75"/>
  <c r="BC148" i="75"/>
  <c r="BK147" i="75"/>
  <c r="BG147" i="75"/>
  <c r="AY147" i="75"/>
  <c r="BG146" i="75"/>
  <c r="BC146" i="75"/>
  <c r="AY146" i="75"/>
  <c r="BK145" i="75"/>
  <c r="BG145" i="75"/>
  <c r="BC145" i="75"/>
  <c r="BG144" i="75"/>
  <c r="BC144" i="75"/>
  <c r="AY144" i="75"/>
  <c r="BK143" i="75"/>
  <c r="BG143" i="75"/>
  <c r="BK142" i="75"/>
  <c r="BG142" i="75"/>
  <c r="BC142" i="75"/>
  <c r="BG141" i="75"/>
  <c r="BC141" i="75"/>
  <c r="BG140" i="75"/>
  <c r="BC140" i="75"/>
  <c r="AY140" i="75"/>
  <c r="BG139" i="75"/>
  <c r="AY139" i="75"/>
  <c r="BK138" i="75"/>
  <c r="BG138" i="75"/>
  <c r="BC138" i="75"/>
  <c r="AY138" i="75"/>
  <c r="BK137" i="75"/>
  <c r="BC137" i="75"/>
  <c r="AY137" i="75"/>
  <c r="BK136" i="75"/>
  <c r="BG136" i="75"/>
  <c r="BC136" i="75"/>
  <c r="AY136" i="75"/>
  <c r="BK135" i="75"/>
  <c r="BG135" i="75"/>
  <c r="AY135" i="75"/>
  <c r="BG134" i="75"/>
  <c r="BC134" i="75"/>
  <c r="BK133" i="75"/>
  <c r="BG133" i="75"/>
  <c r="BC133" i="75"/>
  <c r="BK132" i="75"/>
  <c r="BG132" i="75"/>
  <c r="AY132" i="75"/>
  <c r="BK131" i="75"/>
  <c r="BG131" i="75"/>
  <c r="BC131" i="75"/>
  <c r="AY131" i="75"/>
  <c r="BK130" i="75"/>
  <c r="BG130" i="75"/>
  <c r="AY130" i="75"/>
  <c r="BK129" i="75"/>
  <c r="BG129" i="75"/>
  <c r="BK128" i="75"/>
  <c r="BG128" i="75"/>
  <c r="BC128" i="75"/>
  <c r="BG127" i="75"/>
  <c r="AY127" i="75"/>
  <c r="BK126" i="75"/>
  <c r="BG126" i="75"/>
  <c r="BK125" i="75"/>
  <c r="BG125" i="75"/>
  <c r="BG124" i="75"/>
  <c r="BC124" i="75"/>
  <c r="AY124" i="75"/>
  <c r="BK123" i="75"/>
  <c r="BG123" i="75"/>
  <c r="BC123" i="75"/>
  <c r="AY123" i="75"/>
  <c r="BK122" i="75"/>
  <c r="BC122" i="75"/>
  <c r="AY122" i="75"/>
  <c r="BG121" i="75"/>
  <c r="AY121" i="75"/>
  <c r="BK120" i="75"/>
  <c r="BG120" i="75"/>
  <c r="AY120" i="75"/>
  <c r="BK119" i="75"/>
  <c r="BC119" i="75"/>
  <c r="AY119" i="75"/>
  <c r="BK118" i="75"/>
  <c r="BG118" i="75"/>
  <c r="BC118" i="75"/>
  <c r="BG117" i="75"/>
  <c r="BC117" i="75"/>
  <c r="BK116" i="75"/>
  <c r="BC116" i="75"/>
  <c r="BK115" i="75"/>
  <c r="BG115" i="75"/>
  <c r="AY115" i="75"/>
  <c r="BK114" i="75"/>
  <c r="BC114" i="75"/>
  <c r="AY114" i="75"/>
  <c r="BK113" i="75"/>
  <c r="BC113" i="75"/>
  <c r="AY113" i="75"/>
  <c r="BG112" i="75"/>
  <c r="AY112" i="75"/>
  <c r="BG111" i="75"/>
  <c r="BC111" i="75"/>
  <c r="BC110" i="75"/>
  <c r="BK109" i="75"/>
  <c r="BG109" i="75"/>
  <c r="BK108" i="75"/>
  <c r="BC108" i="75"/>
  <c r="AY108" i="75"/>
  <c r="BG107" i="75"/>
  <c r="AY107" i="75"/>
  <c r="BG106" i="75"/>
  <c r="BC106" i="75"/>
  <c r="BK105" i="75"/>
  <c r="BC105" i="75"/>
  <c r="AY105" i="75"/>
  <c r="BG104" i="75"/>
  <c r="BC104" i="75"/>
  <c r="AY104" i="75"/>
  <c r="BK103" i="75"/>
  <c r="BG103" i="75"/>
  <c r="AY103" i="75"/>
  <c r="BK102" i="75"/>
  <c r="BC102" i="75"/>
  <c r="BG101" i="75"/>
  <c r="BK100" i="75"/>
  <c r="BC100" i="75"/>
  <c r="BG99" i="75"/>
  <c r="AY99" i="75"/>
  <c r="BG98" i="75"/>
  <c r="AY98" i="75"/>
  <c r="BK97" i="75"/>
  <c r="BC97" i="75"/>
  <c r="AY97" i="75"/>
  <c r="BK96" i="75"/>
  <c r="BC96" i="75"/>
  <c r="BG95" i="75"/>
  <c r="BK94" i="75"/>
  <c r="BC94" i="75"/>
  <c r="BK93" i="75"/>
  <c r="BG93" i="75"/>
  <c r="BK92" i="75"/>
  <c r="BC92" i="75"/>
  <c r="BG91" i="75"/>
  <c r="BC91" i="75"/>
  <c r="AY91" i="75"/>
  <c r="BK90" i="75"/>
  <c r="BC90" i="75"/>
  <c r="BG89" i="75"/>
  <c r="BK88" i="75"/>
  <c r="BC88" i="75"/>
  <c r="AY88" i="75"/>
  <c r="BK87" i="75"/>
  <c r="BG87" i="75"/>
  <c r="BC87" i="75"/>
  <c r="BG86" i="75"/>
  <c r="BC86" i="75"/>
  <c r="BK85" i="75"/>
  <c r="BC85" i="75"/>
  <c r="BK84" i="75"/>
  <c r="BG84" i="75"/>
  <c r="BK83" i="75"/>
  <c r="BG83" i="75"/>
  <c r="BC83" i="75"/>
  <c r="BG82" i="75"/>
  <c r="AY82" i="75"/>
  <c r="BK81" i="75"/>
  <c r="BC81" i="75"/>
  <c r="BG80" i="75"/>
  <c r="AY80" i="75"/>
  <c r="BG79" i="75"/>
  <c r="BK78" i="75"/>
  <c r="BG78" i="75"/>
  <c r="BC78" i="75"/>
  <c r="BG77" i="75"/>
  <c r="BC77" i="75"/>
  <c r="BK76" i="75"/>
  <c r="BC76" i="75"/>
  <c r="AY76" i="75"/>
  <c r="BG75" i="75"/>
  <c r="BK74" i="75"/>
  <c r="BC74" i="75"/>
  <c r="BG73" i="75"/>
  <c r="BK72" i="75"/>
  <c r="BC72" i="75"/>
  <c r="BG71" i="75"/>
  <c r="BK70" i="75"/>
  <c r="BC70" i="75"/>
  <c r="BK69" i="75"/>
  <c r="BG69" i="75"/>
  <c r="BK68" i="75"/>
  <c r="BC68" i="75"/>
  <c r="BG67" i="75"/>
  <c r="BK66" i="75"/>
  <c r="BC66" i="75"/>
  <c r="BK65" i="75"/>
  <c r="BG65" i="75"/>
  <c r="BK64" i="75"/>
  <c r="BC64" i="75"/>
  <c r="BG63" i="75"/>
  <c r="BC63" i="75"/>
  <c r="BK62" i="75"/>
  <c r="BC62" i="75"/>
  <c r="BG61" i="75"/>
  <c r="BK60" i="75"/>
  <c r="BC60" i="75"/>
  <c r="BG59" i="75"/>
  <c r="BC58" i="75"/>
  <c r="BG57" i="75"/>
  <c r="BK56" i="75"/>
  <c r="BC56" i="75"/>
  <c r="BG55" i="75"/>
  <c r="BK54" i="75"/>
  <c r="BC54" i="75"/>
  <c r="BG53" i="75"/>
  <c r="BK52" i="75"/>
  <c r="BC52" i="75"/>
  <c r="BG51" i="75"/>
  <c r="BK50" i="75"/>
  <c r="BC50" i="75"/>
  <c r="BG49" i="75"/>
  <c r="BK48" i="75"/>
  <c r="BC48" i="75"/>
  <c r="BG47" i="75"/>
  <c r="BK46" i="75"/>
  <c r="BC46" i="75"/>
  <c r="BG45" i="75"/>
  <c r="BK44" i="75"/>
  <c r="BC44" i="75"/>
  <c r="BG43" i="75"/>
  <c r="BK42" i="75"/>
  <c r="BC42" i="75"/>
  <c r="BG41" i="75"/>
  <c r="BK40" i="75"/>
  <c r="BC40" i="75"/>
  <c r="BG39" i="75"/>
  <c r="BK38" i="75"/>
  <c r="BC38" i="75"/>
  <c r="BG37" i="75"/>
  <c r="BK36" i="75"/>
  <c r="BC36" i="75"/>
  <c r="BG35" i="75"/>
  <c r="BK34" i="75"/>
  <c r="BC34" i="75"/>
  <c r="BG33" i="75"/>
  <c r="BK32" i="75"/>
  <c r="BC32" i="75"/>
  <c r="BG31" i="75"/>
  <c r="BK30" i="75"/>
  <c r="BC30" i="75"/>
  <c r="BG29" i="75"/>
  <c r="BK28" i="75"/>
  <c r="BC28" i="75"/>
  <c r="BG27" i="75"/>
  <c r="BC26" i="75"/>
  <c r="BG25" i="75"/>
  <c r="BK24" i="75"/>
  <c r="BC24" i="75"/>
  <c r="BG23" i="75"/>
  <c r="BK22" i="75"/>
  <c r="BC22" i="75"/>
  <c r="BG21" i="75"/>
  <c r="BK20" i="75"/>
  <c r="BC20" i="75"/>
  <c r="BG19" i="75"/>
  <c r="BK18" i="75"/>
  <c r="BC18" i="75"/>
  <c r="BG17" i="75"/>
  <c r="BK16" i="75"/>
  <c r="BC16" i="75"/>
  <c r="BG15" i="75"/>
  <c r="BK14" i="75"/>
  <c r="BC14" i="75"/>
  <c r="BG13" i="75"/>
  <c r="BK12" i="75"/>
  <c r="BC12" i="75"/>
  <c r="BG11" i="75"/>
  <c r="BK10" i="75"/>
  <c r="BC10" i="75"/>
  <c r="BK8" i="75"/>
  <c r="BC8" i="75"/>
  <c r="BG7" i="75"/>
  <c r="BK6" i="75"/>
  <c r="BC6" i="75"/>
  <c r="CF196" i="75"/>
  <c r="CB196" i="75"/>
  <c r="BX196" i="75"/>
  <c r="BS196" i="75"/>
  <c r="BK196" i="75"/>
  <c r="BG196" i="75"/>
  <c r="CF195" i="75"/>
  <c r="CB195" i="75"/>
  <c r="BO195" i="75"/>
  <c r="BP195" i="75" s="1"/>
  <c r="CF194" i="75"/>
  <c r="CG194" i="75" s="1"/>
  <c r="BX194" i="75"/>
  <c r="BS194" i="75"/>
  <c r="BO194" i="75"/>
  <c r="BP194" i="75" s="1"/>
  <c r="BG194" i="75"/>
  <c r="AY194" i="75"/>
  <c r="CF193" i="75"/>
  <c r="BX193" i="75"/>
  <c r="BY193" i="75" s="1"/>
  <c r="BO193" i="75"/>
  <c r="BP193" i="75" s="1"/>
  <c r="BC193" i="75"/>
  <c r="CB192" i="75"/>
  <c r="BX192" i="75"/>
  <c r="BS192" i="75"/>
  <c r="BO192" i="75"/>
  <c r="BP192" i="75" s="1"/>
  <c r="CQ191" i="75"/>
  <c r="CB191" i="75"/>
  <c r="BS191" i="75"/>
  <c r="BO191" i="75"/>
  <c r="BP191" i="75" s="1"/>
  <c r="BK191" i="75"/>
  <c r="CF190" i="75"/>
  <c r="CG190" i="75" s="1"/>
  <c r="BX190" i="75"/>
  <c r="BS190" i="75"/>
  <c r="BK190" i="75"/>
  <c r="BC190" i="75"/>
  <c r="CU189" i="75"/>
  <c r="CF189" i="75"/>
  <c r="CG189" i="75" s="1"/>
  <c r="CB189" i="75"/>
  <c r="BX189" i="75"/>
  <c r="BY189" i="75" s="1"/>
  <c r="BO189" i="75"/>
  <c r="BP189" i="75" s="1"/>
  <c r="BC189" i="75"/>
  <c r="CB188" i="75"/>
  <c r="BX188" i="75"/>
  <c r="BY188" i="75" s="1"/>
  <c r="BS188" i="75"/>
  <c r="BK188" i="75"/>
  <c r="BC188" i="75"/>
  <c r="CF187" i="75"/>
  <c r="CB187" i="75"/>
  <c r="BO187" i="75"/>
  <c r="BP187" i="75" s="1"/>
  <c r="BC187" i="75"/>
  <c r="CQ186" i="75"/>
  <c r="CF186" i="75"/>
  <c r="CG186" i="75" s="1"/>
  <c r="BX186" i="75"/>
  <c r="BS186" i="75"/>
  <c r="BO186" i="75"/>
  <c r="BP186" i="75" s="1"/>
  <c r="BG186" i="75"/>
  <c r="CL185" i="75"/>
  <c r="CF185" i="75"/>
  <c r="CB185" i="75"/>
  <c r="BX185" i="75"/>
  <c r="BY185" i="75" s="1"/>
  <c r="BS185" i="75"/>
  <c r="BO185" i="75"/>
  <c r="BP185" i="75" s="1"/>
  <c r="CB184" i="75"/>
  <c r="BX184" i="75"/>
  <c r="BS184" i="75"/>
  <c r="BO184" i="75"/>
  <c r="BP184" i="75" s="1"/>
  <c r="BC184" i="75"/>
  <c r="CB183" i="75"/>
  <c r="BO183" i="75"/>
  <c r="BP183" i="75" s="1"/>
  <c r="BK183" i="75"/>
  <c r="AY183" i="75"/>
  <c r="CF182" i="75"/>
  <c r="CG182" i="75" s="1"/>
  <c r="BS182" i="75"/>
  <c r="CU181" i="75"/>
  <c r="CF181" i="75"/>
  <c r="CB181" i="75"/>
  <c r="BX181" i="75"/>
  <c r="BY181" i="75" s="1"/>
  <c r="BS181" i="75"/>
  <c r="BO181" i="75"/>
  <c r="BP181" i="75" s="1"/>
  <c r="BC181" i="75"/>
  <c r="CB180" i="75"/>
  <c r="CC180" i="75" s="1"/>
  <c r="BX180" i="75"/>
  <c r="BS180" i="75"/>
  <c r="CQ179" i="75"/>
  <c r="CF179" i="75"/>
  <c r="CB179" i="75"/>
  <c r="BO179" i="75"/>
  <c r="BP179" i="75" s="1"/>
  <c r="BK179" i="75"/>
  <c r="BC179" i="75"/>
  <c r="CF178" i="75"/>
  <c r="BX178" i="75"/>
  <c r="BS178" i="75"/>
  <c r="BK178" i="75"/>
  <c r="CF177" i="75"/>
  <c r="CB177" i="75"/>
  <c r="BX177" i="75"/>
  <c r="BY177" i="75" s="1"/>
  <c r="BS177" i="75"/>
  <c r="BO177" i="75"/>
  <c r="BP177" i="75" s="1"/>
  <c r="AY177" i="75"/>
  <c r="CF176" i="75"/>
  <c r="CB176" i="75"/>
  <c r="BX176" i="75"/>
  <c r="BS176" i="75"/>
  <c r="BO176" i="75"/>
  <c r="BP176" i="75" s="1"/>
  <c r="BK176" i="75"/>
  <c r="BC176" i="75"/>
  <c r="CF175" i="75"/>
  <c r="CB175" i="75"/>
  <c r="BO175" i="75"/>
  <c r="BP175" i="75" s="1"/>
  <c r="BC175" i="75"/>
  <c r="AY175" i="75"/>
  <c r="CF174" i="75"/>
  <c r="CG174" i="75" s="1"/>
  <c r="BX174" i="75"/>
  <c r="BS174" i="75"/>
  <c r="CF173" i="75"/>
  <c r="CG173" i="75" s="1"/>
  <c r="CB173" i="75"/>
  <c r="CC173" i="75" s="1"/>
  <c r="BX173" i="75"/>
  <c r="BO173" i="75"/>
  <c r="BP173" i="75" s="1"/>
  <c r="BK173" i="75"/>
  <c r="CB172" i="75"/>
  <c r="BX172" i="75"/>
  <c r="BY172" i="75" s="1"/>
  <c r="BS172" i="75"/>
  <c r="BO172" i="75"/>
  <c r="BP172" i="75" s="1"/>
  <c r="BK172" i="75"/>
  <c r="CF171" i="75"/>
  <c r="CB171" i="75"/>
  <c r="BO171" i="75"/>
  <c r="BP171" i="75" s="1"/>
  <c r="BK171" i="75"/>
  <c r="BC171" i="75"/>
  <c r="CU170" i="75"/>
  <c r="CL170" i="75"/>
  <c r="CF170" i="75"/>
  <c r="CG170" i="75" s="1"/>
  <c r="BX170" i="75"/>
  <c r="BS170" i="75"/>
  <c r="BK170" i="75"/>
  <c r="BC170" i="75"/>
  <c r="CL169" i="75"/>
  <c r="CF169" i="75"/>
  <c r="CB169" i="75"/>
  <c r="BX169" i="75"/>
  <c r="BS169" i="75"/>
  <c r="BO169" i="75"/>
  <c r="BP169" i="75" s="1"/>
  <c r="BG169" i="75"/>
  <c r="CB168" i="75"/>
  <c r="CC168" i="75" s="1"/>
  <c r="BX168" i="75"/>
  <c r="BS168" i="75"/>
  <c r="BO168" i="75"/>
  <c r="BP168" i="75" s="1"/>
  <c r="CF167" i="75"/>
  <c r="CB167" i="75"/>
  <c r="BS167" i="75"/>
  <c r="BO167" i="75"/>
  <c r="BP167" i="75" s="1"/>
  <c r="BK167" i="75"/>
  <c r="BC167" i="75"/>
  <c r="CL166" i="75"/>
  <c r="CF166" i="75"/>
  <c r="CG166" i="75" s="1"/>
  <c r="BX166" i="75"/>
  <c r="BS166" i="75"/>
  <c r="BK166" i="75"/>
  <c r="CF165" i="75"/>
  <c r="BX165" i="75"/>
  <c r="BY165" i="75" s="1"/>
  <c r="BS165" i="75"/>
  <c r="BO165" i="75"/>
  <c r="BP165" i="75" s="1"/>
  <c r="BG165" i="75"/>
  <c r="CB164" i="75"/>
  <c r="BX164" i="75"/>
  <c r="BS164" i="75"/>
  <c r="BC164" i="75"/>
  <c r="AY164" i="75"/>
  <c r="CF163" i="75"/>
  <c r="CB163" i="75"/>
  <c r="CC163" i="75" s="1"/>
  <c r="BO163" i="75"/>
  <c r="BP163" i="75" s="1"/>
  <c r="CF162" i="75"/>
  <c r="BX162" i="75"/>
  <c r="BS162" i="75"/>
  <c r="BK162" i="75"/>
  <c r="BC162" i="75"/>
  <c r="CF161" i="75"/>
  <c r="CG161" i="75" s="1"/>
  <c r="CB161" i="75"/>
  <c r="BX161" i="75"/>
  <c r="BY161" i="75" s="1"/>
  <c r="BS161" i="75"/>
  <c r="BO161" i="75"/>
  <c r="BP161" i="75" s="1"/>
  <c r="BK161" i="75"/>
  <c r="BC161" i="75"/>
  <c r="AY161" i="75"/>
  <c r="CB160" i="75"/>
  <c r="CC160" i="75" s="1"/>
  <c r="BX160" i="75"/>
  <c r="BS160" i="75"/>
  <c r="BO160" i="75"/>
  <c r="BP160" i="75" s="1"/>
  <c r="BG160" i="75"/>
  <c r="AY160" i="75"/>
  <c r="CQ159" i="75"/>
  <c r="CL159" i="75"/>
  <c r="CB159" i="75"/>
  <c r="CC159" i="75" s="1"/>
  <c r="BS159" i="75"/>
  <c r="BO159" i="75"/>
  <c r="BP159" i="75" s="1"/>
  <c r="BC159" i="75"/>
  <c r="CF158" i="75"/>
  <c r="CG158" i="75" s="1"/>
  <c r="BX158" i="75"/>
  <c r="BS158" i="75"/>
  <c r="BO158" i="75"/>
  <c r="BP158" i="75" s="1"/>
  <c r="BG158" i="75"/>
  <c r="CF157" i="75"/>
  <c r="CB157" i="75"/>
  <c r="BX157" i="75"/>
  <c r="BY157" i="75" s="1"/>
  <c r="BO157" i="75"/>
  <c r="BP157" i="75" s="1"/>
  <c r="BC157" i="75"/>
  <c r="CQ156" i="75"/>
  <c r="CL156" i="75"/>
  <c r="CB156" i="75"/>
  <c r="BX156" i="75"/>
  <c r="BS156" i="75"/>
  <c r="CF155" i="75"/>
  <c r="CB155" i="75"/>
  <c r="BO155" i="75"/>
  <c r="BP155" i="75" s="1"/>
  <c r="AY155" i="75"/>
  <c r="CF154" i="75"/>
  <c r="CG154" i="75" s="1"/>
  <c r="BX154" i="75"/>
  <c r="BS154" i="75"/>
  <c r="BO154" i="75"/>
  <c r="BP154" i="75" s="1"/>
  <c r="BC154" i="75"/>
  <c r="CL153" i="75"/>
  <c r="CF153" i="75"/>
  <c r="CG153" i="75" s="1"/>
  <c r="BX153" i="75"/>
  <c r="BO153" i="75"/>
  <c r="BP153" i="75" s="1"/>
  <c r="BG153" i="75"/>
  <c r="CB152" i="75"/>
  <c r="CC152" i="75" s="1"/>
  <c r="BX152" i="75"/>
  <c r="BS152" i="75"/>
  <c r="BO152" i="75"/>
  <c r="BP152" i="75" s="1"/>
  <c r="AY152" i="75"/>
  <c r="CB151" i="75"/>
  <c r="BS151" i="75"/>
  <c r="BO151" i="75"/>
  <c r="BP151" i="75" s="1"/>
  <c r="BK151" i="75"/>
  <c r="CF150" i="75"/>
  <c r="CG150" i="75" s="1"/>
  <c r="BS150" i="75"/>
  <c r="BO150" i="75"/>
  <c r="BP150" i="75" s="1"/>
  <c r="BG150" i="75"/>
  <c r="CQ149" i="75"/>
  <c r="CF149" i="75"/>
  <c r="CB149" i="75"/>
  <c r="BX149" i="75"/>
  <c r="BY149" i="75" s="1"/>
  <c r="BO149" i="75"/>
  <c r="BP149" i="75" s="1"/>
  <c r="BK149" i="75"/>
  <c r="BC149" i="75"/>
  <c r="CB148" i="75"/>
  <c r="BX148" i="75"/>
  <c r="BY148" i="75" s="1"/>
  <c r="BS148" i="75"/>
  <c r="BG148" i="75"/>
  <c r="AY148" i="75"/>
  <c r="CF147" i="75"/>
  <c r="CB147" i="75"/>
  <c r="CC147" i="75" s="1"/>
  <c r="BS147" i="75"/>
  <c r="BO147" i="75"/>
  <c r="BP147" i="75" s="1"/>
  <c r="BC147" i="75"/>
  <c r="CF146" i="75"/>
  <c r="BX146" i="75"/>
  <c r="BS146" i="75"/>
  <c r="BK146" i="75"/>
  <c r="CL145" i="75"/>
  <c r="CF145" i="75"/>
  <c r="BX145" i="75"/>
  <c r="BY145" i="75" s="1"/>
  <c r="BO145" i="75"/>
  <c r="BP145" i="75" s="1"/>
  <c r="AY145" i="75"/>
  <c r="CB144" i="75"/>
  <c r="BX144" i="75"/>
  <c r="BY144" i="75" s="1"/>
  <c r="BS144" i="75"/>
  <c r="BO144" i="75"/>
  <c r="BP144" i="75" s="1"/>
  <c r="BK144" i="75"/>
  <c r="CF143" i="75"/>
  <c r="CB143" i="75"/>
  <c r="BO143" i="75"/>
  <c r="BP143" i="75" s="1"/>
  <c r="BC143" i="75"/>
  <c r="AY143" i="75"/>
  <c r="CF142" i="75"/>
  <c r="BX142" i="75"/>
  <c r="BS142" i="75"/>
  <c r="BO142" i="75"/>
  <c r="BP142" i="75" s="1"/>
  <c r="CF141" i="75"/>
  <c r="CB141" i="75"/>
  <c r="BX141" i="75"/>
  <c r="BY141" i="75" s="1"/>
  <c r="BO141" i="75"/>
  <c r="BP141" i="75" s="1"/>
  <c r="BK141" i="75"/>
  <c r="CL140" i="75"/>
  <c r="CB140" i="75"/>
  <c r="BX140" i="75"/>
  <c r="BS140" i="75"/>
  <c r="BO140" i="75"/>
  <c r="BP140" i="75" s="1"/>
  <c r="BK140" i="75"/>
  <c r="CB139" i="75"/>
  <c r="CC139" i="75" s="1"/>
  <c r="BS139" i="75"/>
  <c r="BO139" i="75"/>
  <c r="BP139" i="75" s="1"/>
  <c r="BK139" i="75"/>
  <c r="BC139" i="75"/>
  <c r="CF138" i="75"/>
  <c r="CG138" i="75" s="1"/>
  <c r="BX138" i="75"/>
  <c r="BS138" i="75"/>
  <c r="CF137" i="75"/>
  <c r="CB137" i="75"/>
  <c r="BX137" i="75"/>
  <c r="BY137" i="75" s="1"/>
  <c r="BS137" i="75"/>
  <c r="BO137" i="75"/>
  <c r="BP137" i="75" s="1"/>
  <c r="BG137" i="75"/>
  <c r="CB136" i="75"/>
  <c r="BX136" i="75"/>
  <c r="BY136" i="75" s="1"/>
  <c r="BS136" i="75"/>
  <c r="BO136" i="75"/>
  <c r="BP136" i="75" s="1"/>
  <c r="CF135" i="75"/>
  <c r="CB135" i="75"/>
  <c r="BO135" i="75"/>
  <c r="BP135" i="75" s="1"/>
  <c r="BC135" i="75"/>
  <c r="CQ134" i="75"/>
  <c r="CF134" i="75"/>
  <c r="BX134" i="75"/>
  <c r="BS134" i="75"/>
  <c r="BO134" i="75"/>
  <c r="BP134" i="75" s="1"/>
  <c r="BK134" i="75"/>
  <c r="CF133" i="75"/>
  <c r="BX133" i="75"/>
  <c r="BO133" i="75"/>
  <c r="BP133" i="75" s="1"/>
  <c r="CU132" i="75"/>
  <c r="CL132" i="75"/>
  <c r="CB132" i="75"/>
  <c r="CC132" i="75" s="1"/>
  <c r="BX132" i="75"/>
  <c r="BY132" i="75" s="1"/>
  <c r="BS132" i="75"/>
  <c r="BC132" i="75"/>
  <c r="CB131" i="75"/>
  <c r="CC131" i="75" s="1"/>
  <c r="BS131" i="75"/>
  <c r="BO131" i="75"/>
  <c r="BP131" i="75" s="1"/>
  <c r="CF130" i="75"/>
  <c r="CG130" i="75" s="1"/>
  <c r="BX130" i="75"/>
  <c r="BS130" i="75"/>
  <c r="BC130" i="75"/>
  <c r="CF129" i="75"/>
  <c r="CB129" i="75"/>
  <c r="BX129" i="75"/>
  <c r="BY129" i="75" s="1"/>
  <c r="BO129" i="75"/>
  <c r="BP129" i="75" s="1"/>
  <c r="BC129" i="75"/>
  <c r="AY129" i="75"/>
  <c r="CB128" i="75"/>
  <c r="CC128" i="75" s="1"/>
  <c r="BX128" i="75"/>
  <c r="BY128" i="75" s="1"/>
  <c r="BS128" i="75"/>
  <c r="BO128" i="75"/>
  <c r="BP128" i="75" s="1"/>
  <c r="AY128" i="75"/>
  <c r="CF127" i="75"/>
  <c r="CB127" i="75"/>
  <c r="BO127" i="75"/>
  <c r="BP127" i="75" s="1"/>
  <c r="BK127" i="75"/>
  <c r="BC127" i="75"/>
  <c r="CF126" i="75"/>
  <c r="BX126" i="75"/>
  <c r="BS126" i="75"/>
  <c r="BC126" i="75"/>
  <c r="CF125" i="75"/>
  <c r="CG125" i="75" s="1"/>
  <c r="CB125" i="75"/>
  <c r="BX125" i="75"/>
  <c r="BO125" i="75"/>
  <c r="BP125" i="75" s="1"/>
  <c r="BC125" i="75"/>
  <c r="CL124" i="75"/>
  <c r="CB124" i="75"/>
  <c r="BX124" i="75"/>
  <c r="BS124" i="75"/>
  <c r="BK124" i="75"/>
  <c r="CF123" i="75"/>
  <c r="CB123" i="75"/>
  <c r="CC123" i="75" s="1"/>
  <c r="BS123" i="75"/>
  <c r="BO123" i="75"/>
  <c r="BP123" i="75" s="1"/>
  <c r="CQ122" i="75"/>
  <c r="CF122" i="75"/>
  <c r="CG122" i="75" s="1"/>
  <c r="BX122" i="75"/>
  <c r="BS122" i="75"/>
  <c r="BO122" i="75"/>
  <c r="BP122" i="75" s="1"/>
  <c r="BG122" i="75"/>
  <c r="CF121" i="75"/>
  <c r="BX121" i="75"/>
  <c r="BY121" i="75" s="1"/>
  <c r="BS121" i="75"/>
  <c r="BO121" i="75"/>
  <c r="BP121" i="75" s="1"/>
  <c r="BK121" i="75"/>
  <c r="BC121" i="75"/>
  <c r="CB120" i="75"/>
  <c r="CC120" i="75" s="1"/>
  <c r="BX120" i="75"/>
  <c r="BY120" i="75" s="1"/>
  <c r="BS120" i="75"/>
  <c r="BC120" i="75"/>
  <c r="CF119" i="75"/>
  <c r="CB119" i="75"/>
  <c r="CC119" i="75" s="1"/>
  <c r="BO119" i="75"/>
  <c r="BP119" i="75" s="1"/>
  <c r="BG119" i="75"/>
  <c r="CF118" i="75"/>
  <c r="BX118" i="75"/>
  <c r="BS118" i="75"/>
  <c r="BO118" i="75"/>
  <c r="CF117" i="75"/>
  <c r="CB117" i="75"/>
  <c r="BX117" i="75"/>
  <c r="BS117" i="75"/>
  <c r="BO117" i="75"/>
  <c r="BP117" i="75" s="1"/>
  <c r="BK117" i="75"/>
  <c r="CB116" i="75"/>
  <c r="BX116" i="75"/>
  <c r="BY116" i="75" s="1"/>
  <c r="BS116" i="75"/>
  <c r="BO116" i="75"/>
  <c r="BP116" i="75" s="1"/>
  <c r="BG116" i="75"/>
  <c r="AY116" i="75"/>
  <c r="CF115" i="75"/>
  <c r="CB115" i="75"/>
  <c r="BS115" i="75"/>
  <c r="BO115" i="75"/>
  <c r="BP115" i="75" s="1"/>
  <c r="BC115" i="75"/>
  <c r="CL114" i="75"/>
  <c r="CF114" i="75"/>
  <c r="BX114" i="75"/>
  <c r="BS114" i="75"/>
  <c r="BG114" i="75"/>
  <c r="CL113" i="75"/>
  <c r="CF113" i="75"/>
  <c r="CB113" i="75"/>
  <c r="BX113" i="75"/>
  <c r="BS113" i="75"/>
  <c r="BO113" i="75"/>
  <c r="BP113" i="75" s="1"/>
  <c r="BG113" i="75"/>
  <c r="CB112" i="75"/>
  <c r="BX112" i="75"/>
  <c r="BS112" i="75"/>
  <c r="BO112" i="75"/>
  <c r="BP112" i="75" s="1"/>
  <c r="BK112" i="75"/>
  <c r="BC112" i="75"/>
  <c r="CU111" i="75"/>
  <c r="CF111" i="75"/>
  <c r="CB111" i="75"/>
  <c r="BS111" i="75"/>
  <c r="BO111" i="75"/>
  <c r="BP111" i="75" s="1"/>
  <c r="BK111" i="75"/>
  <c r="AY111" i="75"/>
  <c r="CF110" i="75"/>
  <c r="CG110" i="75" s="1"/>
  <c r="BX110" i="75"/>
  <c r="BS110" i="75"/>
  <c r="BO110" i="75"/>
  <c r="BP110" i="75" s="1"/>
  <c r="BK110" i="75"/>
  <c r="BG110" i="75"/>
  <c r="CF109" i="75"/>
  <c r="CG109" i="75" s="1"/>
  <c r="CB109" i="75"/>
  <c r="BX109" i="75"/>
  <c r="BS109" i="75"/>
  <c r="BO109" i="75"/>
  <c r="BP109" i="75" s="1"/>
  <c r="BC109" i="75"/>
  <c r="CQ108" i="75"/>
  <c r="CB108" i="75"/>
  <c r="BX108" i="75"/>
  <c r="BY108" i="75" s="1"/>
  <c r="BS108" i="75"/>
  <c r="BO108" i="75"/>
  <c r="BG108" i="75"/>
  <c r="CF107" i="75"/>
  <c r="CB107" i="75"/>
  <c r="BS107" i="75"/>
  <c r="BO107" i="75"/>
  <c r="BP107" i="75" s="1"/>
  <c r="BK107" i="75"/>
  <c r="BC107" i="75"/>
  <c r="CF106" i="75"/>
  <c r="BX106" i="75"/>
  <c r="BS106" i="75"/>
  <c r="BK106" i="75"/>
  <c r="AY106" i="75"/>
  <c r="CL105" i="75"/>
  <c r="CF105" i="75"/>
  <c r="CB105" i="75"/>
  <c r="BS105" i="75"/>
  <c r="BO105" i="75"/>
  <c r="BP105" i="75" s="1"/>
  <c r="BG105" i="75"/>
  <c r="CB104" i="75"/>
  <c r="BX104" i="75"/>
  <c r="BS104" i="75"/>
  <c r="BK104" i="75"/>
  <c r="CF103" i="75"/>
  <c r="CB103" i="75"/>
  <c r="BS103" i="75"/>
  <c r="BO103" i="75"/>
  <c r="BP103" i="75" s="1"/>
  <c r="BC103" i="75"/>
  <c r="CQ102" i="75"/>
  <c r="CF102" i="75"/>
  <c r="CB102" i="75"/>
  <c r="CC102" i="75" s="1"/>
  <c r="BX102" i="75"/>
  <c r="BS102" i="75"/>
  <c r="BO102" i="75"/>
  <c r="BP102" i="75" s="1"/>
  <c r="BG102" i="75"/>
  <c r="CF101" i="75"/>
  <c r="CB101" i="75"/>
  <c r="BS101" i="75"/>
  <c r="BO101" i="75"/>
  <c r="BP101" i="75" s="1"/>
  <c r="BK101" i="75"/>
  <c r="BC101" i="75"/>
  <c r="CL100" i="75"/>
  <c r="CF100" i="75"/>
  <c r="CB100" i="75"/>
  <c r="CC100" i="75" s="1"/>
  <c r="BX100" i="75"/>
  <c r="BY100" i="75" s="1"/>
  <c r="BS100" i="75"/>
  <c r="BO100" i="75"/>
  <c r="BP100" i="75" s="1"/>
  <c r="BG100" i="75"/>
  <c r="AY100" i="75"/>
  <c r="CQ99" i="75"/>
  <c r="CF99" i="75"/>
  <c r="CB99" i="75"/>
  <c r="BS99" i="75"/>
  <c r="BO99" i="75"/>
  <c r="BP99" i="75" s="1"/>
  <c r="BK99" i="75"/>
  <c r="BC99" i="75"/>
  <c r="CF98" i="75"/>
  <c r="BX98" i="75"/>
  <c r="BS98" i="75"/>
  <c r="BO98" i="75"/>
  <c r="BP98" i="75" s="1"/>
  <c r="BK98" i="75"/>
  <c r="BC98" i="75"/>
  <c r="CF97" i="75"/>
  <c r="CB97" i="75"/>
  <c r="BS97" i="75"/>
  <c r="BO97" i="75"/>
  <c r="BP97" i="75" s="1"/>
  <c r="BG97" i="75"/>
  <c r="CB96" i="75"/>
  <c r="BX96" i="75"/>
  <c r="BY96" i="75" s="1"/>
  <c r="BS96" i="75"/>
  <c r="BO96" i="75"/>
  <c r="BP96" i="75" s="1"/>
  <c r="BG96" i="75"/>
  <c r="AY96" i="75"/>
  <c r="CF95" i="75"/>
  <c r="CB95" i="75"/>
  <c r="CC95" i="75" s="1"/>
  <c r="BS95" i="75"/>
  <c r="BO95" i="75"/>
  <c r="BP95" i="75" s="1"/>
  <c r="BK95" i="75"/>
  <c r="BC95" i="75"/>
  <c r="AY95" i="75"/>
  <c r="CQ94" i="75"/>
  <c r="CF94" i="75"/>
  <c r="CG94" i="75" s="1"/>
  <c r="BX94" i="75"/>
  <c r="BS94" i="75"/>
  <c r="BO94" i="75"/>
  <c r="BP94" i="75" s="1"/>
  <c r="BG94" i="75"/>
  <c r="CF93" i="75"/>
  <c r="CG93" i="75" s="1"/>
  <c r="CB93" i="75"/>
  <c r="BS93" i="75"/>
  <c r="BO93" i="75"/>
  <c r="BP93" i="75" s="1"/>
  <c r="BC93" i="75"/>
  <c r="CB92" i="75"/>
  <c r="CC92" i="75" s="1"/>
  <c r="BX92" i="75"/>
  <c r="BS92" i="75"/>
  <c r="BO92" i="75"/>
  <c r="BP92" i="75" s="1"/>
  <c r="BG92" i="75"/>
  <c r="AY92" i="75"/>
  <c r="CQ91" i="75"/>
  <c r="CF91" i="75"/>
  <c r="CB91" i="75"/>
  <c r="CC91" i="75" s="1"/>
  <c r="BS91" i="75"/>
  <c r="BO91" i="75"/>
  <c r="BP91" i="75" s="1"/>
  <c r="BK91" i="75"/>
  <c r="CU90" i="75"/>
  <c r="CF90" i="75"/>
  <c r="BX90" i="75"/>
  <c r="BS90" i="75"/>
  <c r="BO90" i="75"/>
  <c r="BP90" i="75" s="1"/>
  <c r="BG90" i="75"/>
  <c r="AY90" i="75"/>
  <c r="CF89" i="75"/>
  <c r="CB89" i="75"/>
  <c r="BS89" i="75"/>
  <c r="BO89" i="75"/>
  <c r="BP89" i="75" s="1"/>
  <c r="BK89" i="75"/>
  <c r="BC89" i="75"/>
  <c r="AY89" i="75"/>
  <c r="CB88" i="75"/>
  <c r="BX88" i="75"/>
  <c r="BS88" i="75"/>
  <c r="BO88" i="75"/>
  <c r="BP88" i="75" s="1"/>
  <c r="BG88" i="75"/>
  <c r="CF87" i="75"/>
  <c r="CB87" i="75"/>
  <c r="CC87" i="75" s="1"/>
  <c r="BS87" i="75"/>
  <c r="BO87" i="75"/>
  <c r="BP87" i="75" s="1"/>
  <c r="AY87" i="75"/>
  <c r="CU86" i="75"/>
  <c r="CF86" i="75"/>
  <c r="CG86" i="75" s="1"/>
  <c r="BX86" i="75"/>
  <c r="BS86" i="75"/>
  <c r="BO86" i="75"/>
  <c r="BP86" i="75" s="1"/>
  <c r="BK86" i="75"/>
  <c r="CQ85" i="75"/>
  <c r="CF85" i="75"/>
  <c r="CB85" i="75"/>
  <c r="BS85" i="75"/>
  <c r="BO85" i="75"/>
  <c r="BP85" i="75" s="1"/>
  <c r="BG85" i="75"/>
  <c r="AY85" i="75"/>
  <c r="CB84" i="75"/>
  <c r="BX84" i="75"/>
  <c r="BS84" i="75"/>
  <c r="BO84" i="75"/>
  <c r="BP84" i="75" s="1"/>
  <c r="BC84" i="75"/>
  <c r="AY84" i="75"/>
  <c r="CQ83" i="75"/>
  <c r="CF83" i="75"/>
  <c r="CB83" i="75"/>
  <c r="BS83" i="75"/>
  <c r="BO83" i="75"/>
  <c r="BP83" i="75" s="1"/>
  <c r="AY83" i="75"/>
  <c r="CF82" i="75"/>
  <c r="BX82" i="75"/>
  <c r="BS82" i="75"/>
  <c r="BO82" i="75"/>
  <c r="BP82" i="75" s="1"/>
  <c r="BK82" i="75"/>
  <c r="BC82" i="75"/>
  <c r="CL81" i="75"/>
  <c r="CF81" i="75"/>
  <c r="CB81" i="75"/>
  <c r="BS81" i="75"/>
  <c r="BO81" i="75"/>
  <c r="BP81" i="75" s="1"/>
  <c r="BG81" i="75"/>
  <c r="AY81" i="75"/>
  <c r="CB80" i="75"/>
  <c r="BX80" i="75"/>
  <c r="BY80" i="75" s="1"/>
  <c r="BS80" i="75"/>
  <c r="BO80" i="75"/>
  <c r="BP80" i="75" s="1"/>
  <c r="BK80" i="75"/>
  <c r="BC80" i="75"/>
  <c r="CU79" i="75"/>
  <c r="CL79" i="75"/>
  <c r="CF79" i="75"/>
  <c r="CB79" i="75"/>
  <c r="BS79" i="75"/>
  <c r="BO79" i="75"/>
  <c r="BP79" i="75" s="1"/>
  <c r="BK79" i="75"/>
  <c r="BC79" i="75"/>
  <c r="AY79" i="75"/>
  <c r="CF78" i="75"/>
  <c r="CG78" i="75" s="1"/>
  <c r="CB78" i="75"/>
  <c r="CC78" i="75" s="1"/>
  <c r="BX78" i="75"/>
  <c r="BS78" i="75"/>
  <c r="BO78" i="75"/>
  <c r="BP78" i="75" s="1"/>
  <c r="CF77" i="75"/>
  <c r="CG77" i="75" s="1"/>
  <c r="CB77" i="75"/>
  <c r="BO77" i="75"/>
  <c r="BP77" i="75" s="1"/>
  <c r="BK77" i="75"/>
  <c r="CB76" i="75"/>
  <c r="BX76" i="75"/>
  <c r="BS76" i="75"/>
  <c r="BO76" i="75"/>
  <c r="BP76" i="75" s="1"/>
  <c r="BG76" i="75"/>
  <c r="CQ75" i="75"/>
  <c r="CF75" i="75"/>
  <c r="CB75" i="75"/>
  <c r="BS75" i="75"/>
  <c r="BO75" i="75"/>
  <c r="BP75" i="75" s="1"/>
  <c r="BK75" i="75"/>
  <c r="BC75" i="75"/>
  <c r="AY75" i="75"/>
  <c r="CF74" i="75"/>
  <c r="BX74" i="75"/>
  <c r="BS74" i="75"/>
  <c r="BO74" i="75"/>
  <c r="BP74" i="75" s="1"/>
  <c r="BG74" i="75"/>
  <c r="AY74" i="75"/>
  <c r="CF73" i="75"/>
  <c r="CG73" i="75" s="1"/>
  <c r="CB73" i="75"/>
  <c r="BX73" i="75"/>
  <c r="BY73" i="75" s="1"/>
  <c r="BS73" i="75"/>
  <c r="BO73" i="75"/>
  <c r="BP73" i="75" s="1"/>
  <c r="BK73" i="75"/>
  <c r="BC73" i="75"/>
  <c r="AY73" i="75"/>
  <c r="CF72" i="75"/>
  <c r="CG72" i="75" s="1"/>
  <c r="CB72" i="75"/>
  <c r="BX72" i="75"/>
  <c r="BS72" i="75"/>
  <c r="BO72" i="75"/>
  <c r="BP72" i="75" s="1"/>
  <c r="BG72" i="75"/>
  <c r="AY72" i="75"/>
  <c r="CF71" i="75"/>
  <c r="CB71" i="75"/>
  <c r="BS71" i="75"/>
  <c r="BO71" i="75"/>
  <c r="BP71" i="75" s="1"/>
  <c r="BK71" i="75"/>
  <c r="BC71" i="75"/>
  <c r="AY71" i="75"/>
  <c r="CF70" i="75"/>
  <c r="CG70" i="75" s="1"/>
  <c r="BX70" i="75"/>
  <c r="BS70" i="75"/>
  <c r="BO70" i="75"/>
  <c r="BP70" i="75" s="1"/>
  <c r="BG70" i="75"/>
  <c r="CF69" i="75"/>
  <c r="CG69" i="75" s="1"/>
  <c r="CB69" i="75"/>
  <c r="BS69" i="75"/>
  <c r="BO69" i="75"/>
  <c r="BP69" i="75" s="1"/>
  <c r="BC69" i="75"/>
  <c r="CQ68" i="75"/>
  <c r="CB68" i="75"/>
  <c r="BX68" i="75"/>
  <c r="BS68" i="75"/>
  <c r="BO68" i="75"/>
  <c r="BP68" i="75" s="1"/>
  <c r="BG68" i="75"/>
  <c r="AY68" i="75"/>
  <c r="CF67" i="75"/>
  <c r="CB67" i="75"/>
  <c r="BX67" i="75"/>
  <c r="BS67" i="75"/>
  <c r="BO67" i="75"/>
  <c r="BP67" i="75" s="1"/>
  <c r="BK67" i="75"/>
  <c r="BC67" i="75"/>
  <c r="AY67" i="75"/>
  <c r="CF66" i="75"/>
  <c r="BX66" i="75"/>
  <c r="BS66" i="75"/>
  <c r="BO66" i="75"/>
  <c r="BP66" i="75" s="1"/>
  <c r="BG66" i="75"/>
  <c r="AY66" i="75"/>
  <c r="CF65" i="75"/>
  <c r="CG65" i="75" s="1"/>
  <c r="CB65" i="75"/>
  <c r="BX65" i="75"/>
  <c r="BS65" i="75"/>
  <c r="BO65" i="75"/>
  <c r="BP65" i="75" s="1"/>
  <c r="BC65" i="75"/>
  <c r="AY65" i="75"/>
  <c r="CB64" i="75"/>
  <c r="CC64" i="75" s="1"/>
  <c r="BX64" i="75"/>
  <c r="BS64" i="75"/>
  <c r="BO64" i="75"/>
  <c r="BP64" i="75" s="1"/>
  <c r="BG64" i="75"/>
  <c r="AY64" i="75"/>
  <c r="CF63" i="75"/>
  <c r="CB63" i="75"/>
  <c r="BS63" i="75"/>
  <c r="BO63" i="75"/>
  <c r="BP63" i="75" s="1"/>
  <c r="BK63" i="75"/>
  <c r="AY63" i="75"/>
  <c r="CF62" i="75"/>
  <c r="BX62" i="75"/>
  <c r="BS62" i="75"/>
  <c r="BO62" i="75"/>
  <c r="BP62" i="75" s="1"/>
  <c r="BG62" i="75"/>
  <c r="CF61" i="75"/>
  <c r="CB61" i="75"/>
  <c r="BS61" i="75"/>
  <c r="BO61" i="75"/>
  <c r="BP61" i="75" s="1"/>
  <c r="BK61" i="75"/>
  <c r="BC61" i="75"/>
  <c r="CL60" i="75"/>
  <c r="CF60" i="75"/>
  <c r="CG60" i="75" s="1"/>
  <c r="CB60" i="75"/>
  <c r="BX60" i="75"/>
  <c r="BY60" i="75" s="1"/>
  <c r="BS60" i="75"/>
  <c r="BO60" i="75"/>
  <c r="BP60" i="75" s="1"/>
  <c r="BG60" i="75"/>
  <c r="AY60" i="75"/>
  <c r="CF59" i="75"/>
  <c r="CB59" i="75"/>
  <c r="CC59" i="75" s="1"/>
  <c r="BS59" i="75"/>
  <c r="BO59" i="75"/>
  <c r="BP59" i="75" s="1"/>
  <c r="BK59" i="75"/>
  <c r="BC59" i="75"/>
  <c r="AY59" i="75"/>
  <c r="CF58" i="75"/>
  <c r="BX58" i="75"/>
  <c r="BS58" i="75"/>
  <c r="BO58" i="75"/>
  <c r="BP58" i="75" s="1"/>
  <c r="BK58" i="75"/>
  <c r="BG58" i="75"/>
  <c r="AY58" i="75"/>
  <c r="CL57" i="75"/>
  <c r="CF57" i="75"/>
  <c r="CB57" i="75"/>
  <c r="BS57" i="75"/>
  <c r="BO57" i="75"/>
  <c r="BP57" i="75" s="1"/>
  <c r="BK57" i="75"/>
  <c r="BC57" i="75"/>
  <c r="AY57" i="75"/>
  <c r="CF56" i="75"/>
  <c r="CG56" i="75" s="1"/>
  <c r="CB56" i="75"/>
  <c r="CC56" i="75" s="1"/>
  <c r="BX56" i="75"/>
  <c r="BS56" i="75"/>
  <c r="BO56" i="75"/>
  <c r="BP56" i="75" s="1"/>
  <c r="BG56" i="75"/>
  <c r="AY56" i="75"/>
  <c r="CF55" i="75"/>
  <c r="CB55" i="75"/>
  <c r="BS55" i="75"/>
  <c r="BO55" i="75"/>
  <c r="BP55" i="75" s="1"/>
  <c r="BK55" i="75"/>
  <c r="BC55" i="75"/>
  <c r="AY55" i="75"/>
  <c r="CF54" i="75"/>
  <c r="BX54" i="75"/>
  <c r="BS54" i="75"/>
  <c r="BO54" i="75"/>
  <c r="BP54" i="75" s="1"/>
  <c r="BG54" i="75"/>
  <c r="CQ53" i="75"/>
  <c r="CF53" i="75"/>
  <c r="CB53" i="75"/>
  <c r="BX53" i="75"/>
  <c r="BY53" i="75" s="1"/>
  <c r="BS53" i="75"/>
  <c r="BO53" i="75"/>
  <c r="BP53" i="75" s="1"/>
  <c r="BK53" i="75"/>
  <c r="BC53" i="75"/>
  <c r="CF52" i="75"/>
  <c r="CB52" i="75"/>
  <c r="CC52" i="75" s="1"/>
  <c r="BX52" i="75"/>
  <c r="BS52" i="75"/>
  <c r="BO52" i="75"/>
  <c r="BP52" i="75" s="1"/>
  <c r="BG52" i="75"/>
  <c r="AY52" i="75"/>
  <c r="CF51" i="75"/>
  <c r="CB51" i="75"/>
  <c r="BS51" i="75"/>
  <c r="BO51" i="75"/>
  <c r="BP51" i="75" s="1"/>
  <c r="BK51" i="75"/>
  <c r="BC51" i="75"/>
  <c r="AY51" i="75"/>
  <c r="CL50" i="75"/>
  <c r="CF50" i="75"/>
  <c r="BX50" i="75"/>
  <c r="BS50" i="75"/>
  <c r="BO50" i="75"/>
  <c r="BP50" i="75" s="1"/>
  <c r="BG50" i="75"/>
  <c r="AY50" i="75"/>
  <c r="CF49" i="75"/>
  <c r="CG49" i="75" s="1"/>
  <c r="CB49" i="75"/>
  <c r="BS49" i="75"/>
  <c r="BO49" i="75"/>
  <c r="BP49" i="75" s="1"/>
  <c r="BK49" i="75"/>
  <c r="BC49" i="75"/>
  <c r="AY49" i="75"/>
  <c r="CQ48" i="75"/>
  <c r="CB48" i="75"/>
  <c r="CC48" i="75" s="1"/>
  <c r="BX48" i="75"/>
  <c r="BS48" i="75"/>
  <c r="BO48" i="75"/>
  <c r="BP48" i="75" s="1"/>
  <c r="BG48" i="75"/>
  <c r="AY48" i="75"/>
  <c r="CF47" i="75"/>
  <c r="CB47" i="75"/>
  <c r="CC47" i="75" s="1"/>
  <c r="BS47" i="75"/>
  <c r="BO47" i="75"/>
  <c r="BP47" i="75" s="1"/>
  <c r="BK47" i="75"/>
  <c r="BC47" i="75"/>
  <c r="AY47" i="75"/>
  <c r="CF46" i="75"/>
  <c r="CG46" i="75" s="1"/>
  <c r="BX46" i="75"/>
  <c r="BY46" i="75" s="1"/>
  <c r="BS46" i="75"/>
  <c r="BO46" i="75"/>
  <c r="BP46" i="75" s="1"/>
  <c r="BG46" i="75"/>
  <c r="CF45" i="75"/>
  <c r="CB45" i="75"/>
  <c r="BS45" i="75"/>
  <c r="BO45" i="75"/>
  <c r="BP45" i="75" s="1"/>
  <c r="BK45" i="75"/>
  <c r="BC45" i="75"/>
  <c r="AY45" i="75"/>
  <c r="CB44" i="75"/>
  <c r="BX44" i="75"/>
  <c r="BY44" i="75" s="1"/>
  <c r="BS44" i="75"/>
  <c r="BO44" i="75"/>
  <c r="BP44" i="75" s="1"/>
  <c r="BG44" i="75"/>
  <c r="AY44" i="75"/>
  <c r="CF43" i="75"/>
  <c r="CB43" i="75"/>
  <c r="BX43" i="75"/>
  <c r="BS43" i="75"/>
  <c r="BO43" i="75"/>
  <c r="BP43" i="75" s="1"/>
  <c r="BK43" i="75"/>
  <c r="BC43" i="75"/>
  <c r="AY43" i="75"/>
  <c r="CF42" i="75"/>
  <c r="CB42" i="75"/>
  <c r="BX42" i="75"/>
  <c r="BS42" i="75"/>
  <c r="BO42" i="75"/>
  <c r="BP42" i="75" s="1"/>
  <c r="BG42" i="75"/>
  <c r="AY42" i="75"/>
  <c r="CF41" i="75"/>
  <c r="CB41" i="75"/>
  <c r="BS41" i="75"/>
  <c r="BO41" i="75"/>
  <c r="BP41" i="75" s="1"/>
  <c r="BK41" i="75"/>
  <c r="BC41" i="75"/>
  <c r="AY41" i="75"/>
  <c r="CF40" i="75"/>
  <c r="CB40" i="75"/>
  <c r="BX40" i="75"/>
  <c r="BY40" i="75" s="1"/>
  <c r="BS40" i="75"/>
  <c r="BO40" i="75"/>
  <c r="BP40" i="75" s="1"/>
  <c r="BG40" i="75"/>
  <c r="AY40" i="75"/>
  <c r="CL39" i="75"/>
  <c r="CF39" i="75"/>
  <c r="CB39" i="75"/>
  <c r="BX39" i="75"/>
  <c r="BS39" i="75"/>
  <c r="BO39" i="75"/>
  <c r="BP39" i="75" s="1"/>
  <c r="BK39" i="75"/>
  <c r="BC39" i="75"/>
  <c r="AY39" i="75"/>
  <c r="CF38" i="75"/>
  <c r="BX38" i="75"/>
  <c r="BS38" i="75"/>
  <c r="BO38" i="75"/>
  <c r="BP38" i="75" s="1"/>
  <c r="BG38" i="75"/>
  <c r="CL37" i="75"/>
  <c r="CF37" i="75"/>
  <c r="CG37" i="75" s="1"/>
  <c r="CB37" i="75"/>
  <c r="BX37" i="75"/>
  <c r="BY37" i="75" s="1"/>
  <c r="BS37" i="75"/>
  <c r="BO37" i="75"/>
  <c r="BP37" i="75" s="1"/>
  <c r="BK37" i="75"/>
  <c r="BC37" i="75"/>
  <c r="CQ36" i="75"/>
  <c r="CF36" i="75"/>
  <c r="CB36" i="75"/>
  <c r="BX36" i="75"/>
  <c r="BS36" i="75"/>
  <c r="BO36" i="75"/>
  <c r="BG36" i="75"/>
  <c r="AY36" i="75"/>
  <c r="CF35" i="75"/>
  <c r="CB35" i="75"/>
  <c r="CC35" i="75" s="1"/>
  <c r="BS35" i="75"/>
  <c r="BO35" i="75"/>
  <c r="BP35" i="75" s="1"/>
  <c r="BK35" i="75"/>
  <c r="BC35" i="75"/>
  <c r="AY35" i="75"/>
  <c r="CF34" i="75"/>
  <c r="BX34" i="75"/>
  <c r="BS34" i="75"/>
  <c r="BO34" i="75"/>
  <c r="BP34" i="75" s="1"/>
  <c r="BG34" i="75"/>
  <c r="AY34" i="75"/>
  <c r="CL33" i="75"/>
  <c r="CF33" i="75"/>
  <c r="CB33" i="75"/>
  <c r="BS33" i="75"/>
  <c r="BO33" i="75"/>
  <c r="BP33" i="75" s="1"/>
  <c r="BK33" i="75"/>
  <c r="BC33" i="75"/>
  <c r="AY33" i="75"/>
  <c r="CB32" i="75"/>
  <c r="CC32" i="75" s="1"/>
  <c r="BX32" i="75"/>
  <c r="BS32" i="75"/>
  <c r="BO32" i="75"/>
  <c r="BG32" i="75"/>
  <c r="AY32" i="75"/>
  <c r="CL31" i="75"/>
  <c r="CF31" i="75"/>
  <c r="CB31" i="75"/>
  <c r="CC31" i="75" s="1"/>
  <c r="BS31" i="75"/>
  <c r="BO31" i="75"/>
  <c r="BP31" i="75" s="1"/>
  <c r="BK31" i="75"/>
  <c r="BC31" i="75"/>
  <c r="AY31" i="75"/>
  <c r="CF30" i="75"/>
  <c r="CG30" i="75" s="1"/>
  <c r="BX30" i="75"/>
  <c r="BS30" i="75"/>
  <c r="BO30" i="75"/>
  <c r="BP30" i="75" s="1"/>
  <c r="BG30" i="75"/>
  <c r="CF29" i="75"/>
  <c r="CG29" i="75" s="1"/>
  <c r="CB29" i="75"/>
  <c r="BX29" i="75"/>
  <c r="BS29" i="75"/>
  <c r="BO29" i="75"/>
  <c r="BP29" i="75" s="1"/>
  <c r="BK29" i="75"/>
  <c r="BC29" i="75"/>
  <c r="AY29" i="75"/>
  <c r="CQ28" i="75"/>
  <c r="CL28" i="75"/>
  <c r="CF28" i="75"/>
  <c r="CB28" i="75"/>
  <c r="BX28" i="75"/>
  <c r="BS28" i="75"/>
  <c r="BO28" i="75"/>
  <c r="BP28" i="75" s="1"/>
  <c r="BG28" i="75"/>
  <c r="AY28" i="75"/>
  <c r="CF27" i="75"/>
  <c r="CB27" i="75"/>
  <c r="CC27" i="75" s="1"/>
  <c r="BS27" i="75"/>
  <c r="BO27" i="75"/>
  <c r="BP27" i="75" s="1"/>
  <c r="BK27" i="75"/>
  <c r="BC27" i="75"/>
  <c r="AY27" i="75"/>
  <c r="CL26" i="75"/>
  <c r="CF26" i="75"/>
  <c r="CG26" i="75" s="1"/>
  <c r="CB26" i="75"/>
  <c r="BX26" i="75"/>
  <c r="BS26" i="75"/>
  <c r="BO26" i="75"/>
  <c r="BP26" i="75" s="1"/>
  <c r="BK26" i="75"/>
  <c r="BG26" i="75"/>
  <c r="AY26" i="75"/>
  <c r="CF25" i="75"/>
  <c r="CG25" i="75" s="1"/>
  <c r="CB25" i="75"/>
  <c r="BS25" i="75"/>
  <c r="BO25" i="75"/>
  <c r="BP25" i="75" s="1"/>
  <c r="BK25" i="75"/>
  <c r="BC25" i="75"/>
  <c r="AY25" i="75"/>
  <c r="CF24" i="75"/>
  <c r="CG24" i="75" s="1"/>
  <c r="CB24" i="75"/>
  <c r="BX24" i="75"/>
  <c r="BS24" i="75"/>
  <c r="BO24" i="75"/>
  <c r="BP24" i="75" s="1"/>
  <c r="BG24" i="75"/>
  <c r="AY24" i="75"/>
  <c r="CF23" i="75"/>
  <c r="CB23" i="75"/>
  <c r="BS23" i="75"/>
  <c r="BO23" i="75"/>
  <c r="BP23" i="75" s="1"/>
  <c r="BK23" i="75"/>
  <c r="BC23" i="75"/>
  <c r="AY23" i="75"/>
  <c r="CQ22" i="75"/>
  <c r="CF22" i="75"/>
  <c r="BX22" i="75"/>
  <c r="BS22" i="75"/>
  <c r="BO22" i="75"/>
  <c r="BP22" i="75" s="1"/>
  <c r="BG22" i="75"/>
  <c r="CF21" i="75"/>
  <c r="CG21" i="75" s="1"/>
  <c r="CB21" i="75"/>
  <c r="BS21" i="75"/>
  <c r="BO21" i="75"/>
  <c r="BP21" i="75" s="1"/>
  <c r="BK21" i="75"/>
  <c r="BC21" i="75"/>
  <c r="CU20" i="75"/>
  <c r="CB20" i="75"/>
  <c r="CC20" i="75" s="1"/>
  <c r="BX20" i="75"/>
  <c r="BS20" i="75"/>
  <c r="BO20" i="75"/>
  <c r="BP20" i="75" s="1"/>
  <c r="BG20" i="75"/>
  <c r="AY20" i="75"/>
  <c r="CQ19" i="75"/>
  <c r="CF19" i="75"/>
  <c r="CB19" i="75"/>
  <c r="BX19" i="75"/>
  <c r="BS19" i="75"/>
  <c r="BO19" i="75"/>
  <c r="BP19" i="75" s="1"/>
  <c r="BK19" i="75"/>
  <c r="BC19" i="75"/>
  <c r="AY19" i="75"/>
  <c r="CF18" i="75"/>
  <c r="BX18" i="75"/>
  <c r="BY18" i="75" s="1"/>
  <c r="BS18" i="75"/>
  <c r="BO18" i="75"/>
  <c r="BP18" i="75" s="1"/>
  <c r="BG18" i="75"/>
  <c r="AY18" i="75"/>
  <c r="CF17" i="75"/>
  <c r="CG17" i="75" s="1"/>
  <c r="CB17" i="75"/>
  <c r="BS17" i="75"/>
  <c r="BO17" i="75"/>
  <c r="BP17" i="75" s="1"/>
  <c r="BK17" i="75"/>
  <c r="BC17" i="75"/>
  <c r="AY17" i="75"/>
  <c r="CB16" i="75"/>
  <c r="BX16" i="75"/>
  <c r="BS16" i="75"/>
  <c r="BO16" i="75"/>
  <c r="BP16" i="75" s="1"/>
  <c r="BG16" i="75"/>
  <c r="AY16" i="75"/>
  <c r="CF15" i="75"/>
  <c r="CB15" i="75"/>
  <c r="CC15" i="75" s="1"/>
  <c r="BS15" i="75"/>
  <c r="BO15" i="75"/>
  <c r="BP15" i="75" s="1"/>
  <c r="BK15" i="75"/>
  <c r="BC15" i="75"/>
  <c r="AY15" i="75"/>
  <c r="CF14" i="75"/>
  <c r="BX14" i="75"/>
  <c r="BS14" i="75"/>
  <c r="BO14" i="75"/>
  <c r="BP14" i="75" s="1"/>
  <c r="BG14" i="75"/>
  <c r="CF13" i="75"/>
  <c r="CB13" i="75"/>
  <c r="BS13" i="75"/>
  <c r="BO13" i="75"/>
  <c r="BP13" i="75" s="1"/>
  <c r="BK13" i="75"/>
  <c r="BC13" i="75"/>
  <c r="AY13" i="75"/>
  <c r="CL12" i="75"/>
  <c r="CB12" i="75"/>
  <c r="CC12" i="75" s="1"/>
  <c r="BX12" i="75"/>
  <c r="BY12" i="75" s="1"/>
  <c r="BS12" i="75"/>
  <c r="BO12" i="75"/>
  <c r="BP12" i="75" s="1"/>
  <c r="BG12" i="75"/>
  <c r="AY12" i="75"/>
  <c r="CF11" i="75"/>
  <c r="CB11" i="75"/>
  <c r="CC11" i="75" s="1"/>
  <c r="BX11" i="75"/>
  <c r="BS11" i="75"/>
  <c r="BO11" i="75"/>
  <c r="BP11" i="75" s="1"/>
  <c r="BK11" i="75"/>
  <c r="BC11" i="75"/>
  <c r="AY11" i="75"/>
  <c r="CF10" i="75"/>
  <c r="BX10" i="75"/>
  <c r="BS10" i="75"/>
  <c r="BO10" i="75"/>
  <c r="BP10" i="75" s="1"/>
  <c r="BG10" i="75"/>
  <c r="AY10" i="75"/>
  <c r="CF9" i="75"/>
  <c r="CB9" i="75"/>
  <c r="CC9" i="75" s="1"/>
  <c r="BS9" i="75"/>
  <c r="BO9" i="75"/>
  <c r="BP9" i="75" s="1"/>
  <c r="BK9" i="75"/>
  <c r="BG9" i="75"/>
  <c r="BC9" i="75"/>
  <c r="AY9" i="75"/>
  <c r="CQ8" i="75"/>
  <c r="CB8" i="75"/>
  <c r="BX8" i="75"/>
  <c r="BY8" i="75" s="1"/>
  <c r="BS8" i="75"/>
  <c r="BO8" i="75"/>
  <c r="BP8" i="75" s="1"/>
  <c r="BG8" i="75"/>
  <c r="AY8" i="75"/>
  <c r="CF7" i="75"/>
  <c r="CB7" i="75"/>
  <c r="CC7" i="75" s="1"/>
  <c r="BS7" i="75"/>
  <c r="BO7" i="75"/>
  <c r="BP7" i="75" s="1"/>
  <c r="BK7" i="75"/>
  <c r="BC7" i="75"/>
  <c r="AY7" i="75"/>
  <c r="CF6" i="75"/>
  <c r="CG6" i="75" s="1"/>
  <c r="BX6" i="75"/>
  <c r="BS6" i="75"/>
  <c r="BO6" i="75"/>
  <c r="BP6" i="75" s="1"/>
  <c r="BG6" i="75"/>
  <c r="BT7" i="75" l="1"/>
  <c r="BT11" i="75"/>
  <c r="BT14" i="75"/>
  <c r="BT31" i="75"/>
  <c r="BT40" i="75"/>
  <c r="BT17" i="75"/>
  <c r="BT21" i="75"/>
  <c r="BT35" i="75"/>
  <c r="BT39" i="75"/>
  <c r="BT60" i="75"/>
  <c r="BT61" i="75"/>
  <c r="BT74" i="75"/>
  <c r="BT97" i="75"/>
  <c r="BT99" i="75"/>
  <c r="BT147" i="75"/>
  <c r="BT77" i="75"/>
  <c r="BT155" i="75"/>
  <c r="BT6" i="75"/>
  <c r="BT10" i="75"/>
  <c r="BT16" i="75"/>
  <c r="BT19" i="75"/>
  <c r="BT20" i="75"/>
  <c r="BT22" i="75"/>
  <c r="BT23" i="75"/>
  <c r="BT28" i="75"/>
  <c r="BT30" i="75"/>
  <c r="BT34" i="75"/>
  <c r="BT38" i="75"/>
  <c r="BT41" i="75"/>
  <c r="BT45" i="75"/>
  <c r="BT47" i="75"/>
  <c r="BT50" i="75"/>
  <c r="BT51" i="75"/>
  <c r="BT55" i="75"/>
  <c r="BT62" i="75"/>
  <c r="BT64" i="75"/>
  <c r="BT68" i="75"/>
  <c r="BT72" i="75"/>
  <c r="BT73" i="75"/>
  <c r="BT76" i="75"/>
  <c r="BT78" i="75"/>
  <c r="BT79" i="75"/>
  <c r="BT80" i="75"/>
  <c r="BT88" i="75"/>
  <c r="BT94" i="75"/>
  <c r="BT95" i="75"/>
  <c r="BT102" i="75"/>
  <c r="BT105" i="75"/>
  <c r="BT109" i="75"/>
  <c r="BT112" i="75"/>
  <c r="BT114" i="75"/>
  <c r="BT116" i="75"/>
  <c r="BT121" i="75"/>
  <c r="BT126" i="75"/>
  <c r="BT130" i="75"/>
  <c r="BT131" i="75"/>
  <c r="BT148" i="75"/>
  <c r="BT150" i="75"/>
  <c r="BT151" i="75"/>
  <c r="BT152" i="75"/>
  <c r="BT161" i="75"/>
  <c r="BT178" i="75"/>
  <c r="BT184" i="75"/>
  <c r="BT185" i="75"/>
  <c r="BT190" i="75"/>
  <c r="BT119" i="75"/>
  <c r="BT133" i="75"/>
  <c r="BT145" i="75"/>
  <c r="BT157" i="75"/>
  <c r="BT175" i="75"/>
  <c r="BT189" i="75"/>
  <c r="BT87" i="75"/>
  <c r="BT89" i="75"/>
  <c r="BT93" i="75"/>
  <c r="BT104" i="75"/>
  <c r="BT137" i="75"/>
  <c r="BT166" i="75"/>
  <c r="BT182" i="75"/>
  <c r="BT194" i="75"/>
  <c r="BT143" i="75"/>
  <c r="BT187" i="75"/>
  <c r="BT8" i="75"/>
  <c r="BT26" i="75"/>
  <c r="BT33" i="75"/>
  <c r="BT36" i="75"/>
  <c r="BT37" i="75"/>
  <c r="BT44" i="75"/>
  <c r="BT46" i="75"/>
  <c r="BT53" i="75"/>
  <c r="BT54" i="75"/>
  <c r="BT59" i="75"/>
  <c r="BT66" i="75"/>
  <c r="BT67" i="75"/>
  <c r="BT82" i="75"/>
  <c r="BT84" i="75"/>
  <c r="BT86" i="75"/>
  <c r="BT90" i="75"/>
  <c r="BT98" i="75"/>
  <c r="BT107" i="75"/>
  <c r="BT111" i="75"/>
  <c r="BT113" i="75"/>
  <c r="BT117" i="75"/>
  <c r="BT122" i="75"/>
  <c r="BT134" i="75"/>
  <c r="BT139" i="75"/>
  <c r="BT140" i="75"/>
  <c r="BT144" i="75"/>
  <c r="BT156" i="75"/>
  <c r="BT158" i="75"/>
  <c r="BT160" i="75"/>
  <c r="BT176" i="75"/>
  <c r="BT180" i="75"/>
  <c r="BT188" i="75"/>
  <c r="BT191" i="75"/>
  <c r="BT192" i="75"/>
  <c r="BT125" i="75"/>
  <c r="BT135" i="75"/>
  <c r="BT149" i="75"/>
  <c r="BT163" i="75"/>
  <c r="BT179" i="75"/>
  <c r="BT193" i="75"/>
  <c r="BT70" i="75"/>
  <c r="BT85" i="75"/>
  <c r="BT91" i="75"/>
  <c r="BT101" i="75"/>
  <c r="BT103" i="75"/>
  <c r="BT110" i="75"/>
  <c r="BT132" i="75"/>
  <c r="BT138" i="75"/>
  <c r="BT142" i="75"/>
  <c r="BT165" i="75"/>
  <c r="BT169" i="75"/>
  <c r="BT177" i="75"/>
  <c r="BT186" i="75"/>
  <c r="BT196" i="75"/>
  <c r="BT129" i="75"/>
  <c r="BT173" i="75"/>
  <c r="BT18" i="75"/>
  <c r="BT9" i="75"/>
  <c r="BT12" i="75"/>
  <c r="BT13" i="75"/>
  <c r="BT15" i="75"/>
  <c r="BT24" i="75"/>
  <c r="BT25" i="75"/>
  <c r="BT27" i="75"/>
  <c r="BT29" i="75"/>
  <c r="BT32" i="75"/>
  <c r="BT42" i="75"/>
  <c r="BT43" i="75"/>
  <c r="BT48" i="75"/>
  <c r="BT49" i="75"/>
  <c r="BT52" i="75"/>
  <c r="BT56" i="75"/>
  <c r="BT57" i="75"/>
  <c r="BT58" i="75"/>
  <c r="BT63" i="75"/>
  <c r="BT65" i="75"/>
  <c r="BT69" i="75"/>
  <c r="BT71" i="75"/>
  <c r="BT75" i="75"/>
  <c r="BT81" i="75"/>
  <c r="BT83" i="75"/>
  <c r="BT92" i="75"/>
  <c r="BT96" i="75"/>
  <c r="BT100" i="75"/>
  <c r="BT106" i="75"/>
  <c r="BT108" i="75"/>
  <c r="BT115" i="75"/>
  <c r="BT118" i="75"/>
  <c r="BT120" i="75"/>
  <c r="BT123" i="75"/>
  <c r="BT124" i="75"/>
  <c r="BT128" i="75"/>
  <c r="BT136" i="75"/>
  <c r="BT146" i="75"/>
  <c r="BT154" i="75"/>
  <c r="BT159" i="75"/>
  <c r="BT162" i="75"/>
  <c r="BT164" i="75"/>
  <c r="BT167" i="75"/>
  <c r="BT168" i="75"/>
  <c r="BT170" i="75"/>
  <c r="BT172" i="75"/>
  <c r="BT174" i="75"/>
  <c r="BT181" i="75"/>
  <c r="BT127" i="75"/>
  <c r="BT141" i="75"/>
  <c r="BT153" i="75"/>
  <c r="BT171" i="75"/>
  <c r="BT183" i="75"/>
  <c r="BT195" i="75"/>
  <c r="BP108" i="75"/>
  <c r="BP32" i="75"/>
  <c r="BP118" i="75"/>
  <c r="BP36" i="75"/>
  <c r="BL69" i="75"/>
  <c r="BL187" i="75"/>
  <c r="BL130" i="75"/>
  <c r="BL126" i="75"/>
  <c r="BL193" i="75"/>
  <c r="BL135" i="75"/>
  <c r="BL184" i="75"/>
  <c r="BL132" i="75"/>
  <c r="BL171" i="75"/>
  <c r="BL179" i="75"/>
  <c r="BL115" i="75"/>
  <c r="BL159" i="75"/>
  <c r="BL164" i="75"/>
  <c r="BL57" i="75"/>
  <c r="BL59" i="75"/>
  <c r="BL65" i="75"/>
  <c r="BL120" i="75"/>
  <c r="BL37" i="75"/>
  <c r="BL127" i="75"/>
  <c r="BL109" i="75"/>
  <c r="BL147" i="75"/>
  <c r="BL58" i="75"/>
  <c r="BL68" i="75"/>
  <c r="BL77" i="75"/>
  <c r="BL81" i="75"/>
  <c r="BL96" i="75"/>
  <c r="BL117" i="75"/>
  <c r="BL155" i="75"/>
  <c r="BL168" i="75"/>
  <c r="BL195" i="75"/>
  <c r="BL7" i="75"/>
  <c r="BL11" i="75"/>
  <c r="BL15" i="75"/>
  <c r="BL51" i="75"/>
  <c r="BL95" i="75"/>
  <c r="BL99" i="75"/>
  <c r="BL139" i="75"/>
  <c r="BL190" i="75"/>
  <c r="BL39" i="75"/>
  <c r="BL23" i="75"/>
  <c r="BL93" i="75"/>
  <c r="BL143" i="75"/>
  <c r="BL154" i="75"/>
  <c r="BL170" i="75"/>
  <c r="BL133" i="75"/>
  <c r="BL182" i="75"/>
  <c r="BL21" i="75"/>
  <c r="BL43" i="75"/>
  <c r="BL82" i="75"/>
  <c r="BL107" i="75"/>
  <c r="BL167" i="75"/>
  <c r="BL67" i="75"/>
  <c r="BL75" i="75"/>
  <c r="BL98" i="75"/>
  <c r="BL101" i="75"/>
  <c r="BL112" i="75"/>
  <c r="BL125" i="75"/>
  <c r="BL188" i="75"/>
  <c r="BL24" i="75"/>
  <c r="BL30" i="75"/>
  <c r="BL46" i="75"/>
  <c r="BL76" i="75"/>
  <c r="BL113" i="75"/>
  <c r="BL116" i="75"/>
  <c r="BL119" i="75"/>
  <c r="BL122" i="75"/>
  <c r="BL131" i="75"/>
  <c r="BL142" i="75"/>
  <c r="BL145" i="75"/>
  <c r="BL160" i="75"/>
  <c r="BL177" i="75"/>
  <c r="BL13" i="75"/>
  <c r="BL17" i="75"/>
  <c r="BL27" i="75"/>
  <c r="BL47" i="75"/>
  <c r="BL49" i="75"/>
  <c r="BL73" i="75"/>
  <c r="BL80" i="75"/>
  <c r="BL84" i="75"/>
  <c r="BL121" i="75"/>
  <c r="BL149" i="75"/>
  <c r="BL162" i="75"/>
  <c r="BL181" i="75"/>
  <c r="BL189" i="75"/>
  <c r="BL8" i="75"/>
  <c r="BL14" i="75"/>
  <c r="BL36" i="75"/>
  <c r="BL52" i="75"/>
  <c r="BL63" i="75"/>
  <c r="BL72" i="75"/>
  <c r="BL91" i="75"/>
  <c r="BL106" i="75"/>
  <c r="BL134" i="75"/>
  <c r="BL148" i="75"/>
  <c r="BL152" i="75"/>
  <c r="BL174" i="75"/>
  <c r="BL180" i="75"/>
  <c r="BL183" i="75"/>
  <c r="BL192" i="75"/>
  <c r="BL20" i="75"/>
  <c r="BL9" i="75"/>
  <c r="BL45" i="75"/>
  <c r="BL71" i="75"/>
  <c r="BL10" i="75"/>
  <c r="BL26" i="75"/>
  <c r="BL32" i="75"/>
  <c r="BL48" i="75"/>
  <c r="BL64" i="75"/>
  <c r="BL85" i="75"/>
  <c r="BL88" i="75"/>
  <c r="BL92" i="75"/>
  <c r="BL100" i="75"/>
  <c r="BL111" i="75"/>
  <c r="BL114" i="75"/>
  <c r="BL123" i="75"/>
  <c r="BL137" i="75"/>
  <c r="BL158" i="75"/>
  <c r="BL165" i="75"/>
  <c r="BL186" i="75"/>
  <c r="BL31" i="75"/>
  <c r="BL35" i="75"/>
  <c r="BL89" i="75"/>
  <c r="BL175" i="75"/>
  <c r="BL176" i="75"/>
  <c r="BL16" i="75"/>
  <c r="BL38" i="75"/>
  <c r="BL54" i="75"/>
  <c r="BL60" i="75"/>
  <c r="BL74" i="75"/>
  <c r="BL78" i="75"/>
  <c r="BL104" i="75"/>
  <c r="BL118" i="75"/>
  <c r="BL140" i="75"/>
  <c r="BL146" i="75"/>
  <c r="BL150" i="75"/>
  <c r="BL178" i="75"/>
  <c r="BL33" i="75"/>
  <c r="BL79" i="75"/>
  <c r="BL157" i="75"/>
  <c r="BL22" i="75"/>
  <c r="BL28" i="75"/>
  <c r="BL44" i="75"/>
  <c r="BL86" i="75"/>
  <c r="BL97" i="75"/>
  <c r="BL153" i="75"/>
  <c r="BL166" i="75"/>
  <c r="BL172" i="75"/>
  <c r="BL110" i="75"/>
  <c r="BL25" i="75"/>
  <c r="BL53" i="75"/>
  <c r="BL55" i="75"/>
  <c r="BL61" i="75"/>
  <c r="BL103" i="75"/>
  <c r="BL161" i="75"/>
  <c r="BL6" i="75"/>
  <c r="BL12" i="75"/>
  <c r="BL34" i="75"/>
  <c r="BL50" i="75"/>
  <c r="BL70" i="75"/>
  <c r="BL83" i="75"/>
  <c r="BL90" i="75"/>
  <c r="BL102" i="75"/>
  <c r="BL108" i="75"/>
  <c r="BL138" i="75"/>
  <c r="BL141" i="75"/>
  <c r="BL144" i="75"/>
  <c r="BL156" i="75"/>
  <c r="BL163" i="75"/>
  <c r="BL169" i="75"/>
  <c r="BL191" i="75"/>
  <c r="BL196" i="75"/>
  <c r="BL42" i="75"/>
  <c r="BL19" i="75"/>
  <c r="BL29" i="75"/>
  <c r="BL41" i="75"/>
  <c r="BL129" i="75"/>
  <c r="BL18" i="75"/>
  <c r="BL40" i="75"/>
  <c r="BL56" i="75"/>
  <c r="BL62" i="75"/>
  <c r="BL66" i="75"/>
  <c r="BL87" i="75"/>
  <c r="BL94" i="75"/>
  <c r="BL105" i="75"/>
  <c r="BL124" i="75"/>
  <c r="BL128" i="75"/>
  <c r="BL136" i="75"/>
  <c r="BL151" i="75"/>
  <c r="BL173" i="75"/>
  <c r="BL185" i="75"/>
  <c r="BL194" i="75"/>
  <c r="CL122" i="75"/>
  <c r="CR122" i="75" s="1"/>
  <c r="CL154" i="75"/>
  <c r="CL183" i="75"/>
  <c r="CL191" i="75"/>
  <c r="CR191" i="75" s="1"/>
  <c r="BY30" i="75"/>
  <c r="CC21" i="75"/>
  <c r="CC185" i="75"/>
  <c r="BY158" i="75"/>
  <c r="CC6" i="75"/>
  <c r="CC22" i="75"/>
  <c r="CC30" i="75"/>
  <c r="CC38" i="75"/>
  <c r="CG48" i="75"/>
  <c r="CC70" i="75"/>
  <c r="CG80" i="75"/>
  <c r="CC82" i="75"/>
  <c r="CC86" i="75"/>
  <c r="CG88" i="75"/>
  <c r="CG92" i="75"/>
  <c r="CC94" i="75"/>
  <c r="CC106" i="75"/>
  <c r="CC110" i="75"/>
  <c r="CG116" i="75"/>
  <c r="CG128" i="75"/>
  <c r="CC130" i="75"/>
  <c r="CG132" i="75"/>
  <c r="CG136" i="75"/>
  <c r="CC138" i="75"/>
  <c r="CG152" i="75"/>
  <c r="CC154" i="75"/>
  <c r="CG160" i="75"/>
  <c r="CG164" i="75"/>
  <c r="CC174" i="75"/>
  <c r="CC182" i="75"/>
  <c r="CC186" i="75"/>
  <c r="CG188" i="75"/>
  <c r="CC190" i="75"/>
  <c r="CC194" i="75"/>
  <c r="CL15" i="75"/>
  <c r="CL34" i="75"/>
  <c r="CL71" i="75"/>
  <c r="CL103" i="75"/>
  <c r="CL111" i="75"/>
  <c r="CL127" i="75"/>
  <c r="CL151" i="75"/>
  <c r="CL175" i="75"/>
  <c r="CG119" i="75"/>
  <c r="CC121" i="75"/>
  <c r="CG131" i="75"/>
  <c r="CG139" i="75"/>
  <c r="CC145" i="75"/>
  <c r="CC153" i="75"/>
  <c r="CC85" i="75"/>
  <c r="CC141" i="75"/>
  <c r="CG51" i="75"/>
  <c r="CG15" i="75"/>
  <c r="CG195" i="75"/>
  <c r="CC17" i="75"/>
  <c r="CC57" i="75"/>
  <c r="CC65" i="75"/>
  <c r="CG91" i="75"/>
  <c r="CG95" i="75"/>
  <c r="BY118" i="75"/>
  <c r="CC181" i="75"/>
  <c r="CC189" i="75"/>
  <c r="CG67" i="75"/>
  <c r="CC29" i="75"/>
  <c r="CG11" i="75"/>
  <c r="CG19" i="75"/>
  <c r="CG99" i="75"/>
  <c r="CG163" i="75"/>
  <c r="CG35" i="75"/>
  <c r="CC101" i="75"/>
  <c r="CC113" i="75"/>
  <c r="CC161" i="75"/>
  <c r="CC77" i="75"/>
  <c r="CC177" i="75"/>
  <c r="CC33" i="75"/>
  <c r="CG7" i="75"/>
  <c r="CG27" i="75"/>
  <c r="CC41" i="75"/>
  <c r="CG63" i="75"/>
  <c r="CC69" i="75"/>
  <c r="CC193" i="75"/>
  <c r="CL77" i="75"/>
  <c r="CL117" i="75"/>
  <c r="CL125" i="75"/>
  <c r="CL157" i="75"/>
  <c r="CL173" i="75"/>
  <c r="CL181" i="75"/>
  <c r="CG59" i="75"/>
  <c r="BY9" i="75"/>
  <c r="BY13" i="75"/>
  <c r="BY21" i="75"/>
  <c r="BY45" i="75"/>
  <c r="BY61" i="75"/>
  <c r="BY69" i="75"/>
  <c r="BY77" i="75"/>
  <c r="BY89" i="75"/>
  <c r="BY105" i="75"/>
  <c r="BY11" i="75"/>
  <c r="BY19" i="75"/>
  <c r="BY67" i="75"/>
  <c r="BY10" i="75"/>
  <c r="BY91" i="75"/>
  <c r="BY103" i="75"/>
  <c r="BY119" i="75"/>
  <c r="BY127" i="75"/>
  <c r="BY135" i="75"/>
  <c r="BY147" i="75"/>
  <c r="BY171" i="75"/>
  <c r="BY70" i="75"/>
  <c r="BY90" i="75"/>
  <c r="BY182" i="75"/>
  <c r="BY150" i="75"/>
  <c r="BY26" i="75"/>
  <c r="BY98" i="75"/>
  <c r="BY15" i="75"/>
  <c r="BY27" i="75"/>
  <c r="BY47" i="75"/>
  <c r="BY51" i="75"/>
  <c r="BY55" i="75"/>
  <c r="BY106" i="75"/>
  <c r="BY178" i="75"/>
  <c r="BY186" i="75"/>
  <c r="BY194" i="75"/>
  <c r="BY34" i="75"/>
  <c r="BY78" i="75"/>
  <c r="BY126" i="75"/>
  <c r="BY134" i="75"/>
  <c r="BY174" i="75"/>
  <c r="BY6" i="75"/>
  <c r="CR8" i="75"/>
  <c r="CR113" i="75"/>
  <c r="CR102" i="75"/>
  <c r="CC183" i="75"/>
  <c r="CC150" i="75"/>
  <c r="BY155" i="75"/>
  <c r="BY163" i="75"/>
  <c r="CC167" i="75"/>
  <c r="CG176" i="75"/>
  <c r="BY7" i="75"/>
  <c r="CU10" i="75"/>
  <c r="CL6" i="75"/>
  <c r="CG9" i="75"/>
  <c r="CQ10" i="75"/>
  <c r="CG12" i="75"/>
  <c r="CL13" i="75"/>
  <c r="CU15" i="75"/>
  <c r="CG18" i="75"/>
  <c r="CG22" i="75"/>
  <c r="BY25" i="75"/>
  <c r="CL44" i="75"/>
  <c r="CU35" i="75"/>
  <c r="CQ35" i="75"/>
  <c r="CG13" i="75"/>
  <c r="CC14" i="75"/>
  <c r="CU14" i="75"/>
  <c r="CL7" i="75"/>
  <c r="CU11" i="75"/>
  <c r="BY17" i="75"/>
  <c r="CU7" i="75"/>
  <c r="CU6" i="75"/>
  <c r="CQ7" i="75"/>
  <c r="CC8" i="75"/>
  <c r="CL9" i="75"/>
  <c r="CL10" i="75"/>
  <c r="CL14" i="75"/>
  <c r="CU23" i="75"/>
  <c r="CQ25" i="75"/>
  <c r="BY31" i="75"/>
  <c r="CQ11" i="75"/>
  <c r="CG14" i="75"/>
  <c r="CC23" i="75"/>
  <c r="CQ27" i="75"/>
  <c r="CC37" i="75"/>
  <c r="CQ147" i="75"/>
  <c r="CU147" i="75"/>
  <c r="CU8" i="75"/>
  <c r="CQ9" i="75"/>
  <c r="CQ31" i="75"/>
  <c r="CR31" i="75" s="1"/>
  <c r="CG47" i="75"/>
  <c r="BY48" i="75"/>
  <c r="BY52" i="75"/>
  <c r="CL52" i="75"/>
  <c r="CG61" i="75"/>
  <c r="CQ61" i="75"/>
  <c r="CL65" i="75"/>
  <c r="CC71" i="75"/>
  <c r="BY16" i="75"/>
  <c r="CG16" i="75"/>
  <c r="CC26" i="75"/>
  <c r="CL29" i="75"/>
  <c r="CG39" i="75"/>
  <c r="CU40" i="75"/>
  <c r="BY41" i="75"/>
  <c r="CG44" i="75"/>
  <c r="CQ46" i="75"/>
  <c r="CU46" i="75"/>
  <c r="CG57" i="75"/>
  <c r="CU59" i="75"/>
  <c r="CL23" i="75"/>
  <c r="CQ24" i="75"/>
  <c r="CR24" i="75" s="1"/>
  <c r="CG28" i="75"/>
  <c r="CQ37" i="75"/>
  <c r="CR37" i="75" s="1"/>
  <c r="CC49" i="75"/>
  <c r="CU55" i="75"/>
  <c r="CQ55" i="75"/>
  <c r="CC13" i="75"/>
  <c r="CU16" i="75"/>
  <c r="CL18" i="75"/>
  <c r="CQ20" i="75"/>
  <c r="CQ23" i="75"/>
  <c r="BY24" i="75"/>
  <c r="CC25" i="75"/>
  <c r="CL27" i="75"/>
  <c r="BY39" i="75"/>
  <c r="CU39" i="75"/>
  <c r="BY42" i="75"/>
  <c r="CC44" i="75"/>
  <c r="CL49" i="75"/>
  <c r="CG53" i="75"/>
  <c r="CU56" i="75"/>
  <c r="CL58" i="75"/>
  <c r="CU19" i="75"/>
  <c r="CQ21" i="75"/>
  <c r="CU31" i="75"/>
  <c r="BY33" i="75"/>
  <c r="CU36" i="75"/>
  <c r="CG38" i="75"/>
  <c r="CC45" i="75"/>
  <c r="CG45" i="75"/>
  <c r="CQ45" i="75"/>
  <c r="CC50" i="75"/>
  <c r="CG55" i="75"/>
  <c r="CL90" i="75"/>
  <c r="CQ12" i="75"/>
  <c r="CR12" i="75" s="1"/>
  <c r="CC18" i="75"/>
  <c r="CU18" i="75"/>
  <c r="CL20" i="75"/>
  <c r="CG23" i="75"/>
  <c r="CC24" i="75"/>
  <c r="BY29" i="75"/>
  <c r="CU50" i="75"/>
  <c r="CU72" i="75"/>
  <c r="CG108" i="75"/>
  <c r="BY36" i="75"/>
  <c r="CQ38" i="75"/>
  <c r="CR38" i="75" s="1"/>
  <c r="CL40" i="75"/>
  <c r="CG41" i="75"/>
  <c r="CQ41" i="75"/>
  <c r="CG42" i="75"/>
  <c r="CL42" i="75"/>
  <c r="CQ47" i="75"/>
  <c r="CL48" i="75"/>
  <c r="CQ51" i="75"/>
  <c r="CR51" i="75" s="1"/>
  <c r="CC53" i="75"/>
  <c r="BY54" i="75"/>
  <c r="CQ54" i="75"/>
  <c r="BY57" i="75"/>
  <c r="CG64" i="75"/>
  <c r="CG66" i="75"/>
  <c r="CQ66" i="75"/>
  <c r="CU66" i="75"/>
  <c r="CU78" i="75"/>
  <c r="BY81" i="75"/>
  <c r="CU51" i="75"/>
  <c r="CU60" i="75"/>
  <c r="CQ101" i="75"/>
  <c r="CQ30" i="75"/>
  <c r="CR30" i="75" s="1"/>
  <c r="CL32" i="75"/>
  <c r="CG33" i="75"/>
  <c r="CU33" i="75"/>
  <c r="CC34" i="75"/>
  <c r="CU42" i="75"/>
  <c r="CL43" i="75"/>
  <c r="CQ44" i="75"/>
  <c r="CL45" i="75"/>
  <c r="CL46" i="75"/>
  <c r="CG50" i="75"/>
  <c r="CQ50" i="75"/>
  <c r="CR50" i="75" s="1"/>
  <c r="CC55" i="75"/>
  <c r="CL61" i="75"/>
  <c r="CC63" i="75"/>
  <c r="BY66" i="75"/>
  <c r="CL68" i="75"/>
  <c r="CR68" i="75" s="1"/>
  <c r="CU71" i="75"/>
  <c r="BY82" i="75"/>
  <c r="CG101" i="75"/>
  <c r="CQ33" i="75"/>
  <c r="CR33" i="75" s="1"/>
  <c r="CU34" i="75"/>
  <c r="BY35" i="75"/>
  <c r="CU37" i="75"/>
  <c r="CG40" i="75"/>
  <c r="CL47" i="75"/>
  <c r="CU48" i="75"/>
  <c r="BY49" i="75"/>
  <c r="CL54" i="75"/>
  <c r="CL59" i="75"/>
  <c r="CC60" i="75"/>
  <c r="CC66" i="75"/>
  <c r="CU69" i="75"/>
  <c r="BY74" i="75"/>
  <c r="CQ79" i="75"/>
  <c r="CR79" i="75" s="1"/>
  <c r="CU63" i="75"/>
  <c r="CQ64" i="75"/>
  <c r="CR64" i="75" s="1"/>
  <c r="CL67" i="75"/>
  <c r="CG68" i="75"/>
  <c r="CG76" i="75"/>
  <c r="CL80" i="75"/>
  <c r="CG85" i="75"/>
  <c r="CQ86" i="75"/>
  <c r="CL95" i="75"/>
  <c r="CL106" i="75"/>
  <c r="CU115" i="75"/>
  <c r="CQ115" i="75"/>
  <c r="CC72" i="75"/>
  <c r="BY75" i="75"/>
  <c r="BY76" i="75"/>
  <c r="CQ77" i="75"/>
  <c r="CG79" i="75"/>
  <c r="CG83" i="75"/>
  <c r="CU89" i="75"/>
  <c r="CQ89" i="75"/>
  <c r="CG102" i="75"/>
  <c r="CG120" i="75"/>
  <c r="CU126" i="75"/>
  <c r="CQ126" i="75"/>
  <c r="BY59" i="75"/>
  <c r="CQ62" i="75"/>
  <c r="CQ63" i="75"/>
  <c r="BY64" i="75"/>
  <c r="CQ65" i="75"/>
  <c r="CC67" i="75"/>
  <c r="CG74" i="75"/>
  <c r="CL74" i="75"/>
  <c r="CQ78" i="75"/>
  <c r="CR78" i="75" s="1"/>
  <c r="BY83" i="75"/>
  <c r="CL85" i="75"/>
  <c r="CR85" i="75" s="1"/>
  <c r="BY87" i="75"/>
  <c r="BY88" i="75"/>
  <c r="CU95" i="75"/>
  <c r="BY97" i="75"/>
  <c r="CC98" i="75"/>
  <c r="BY71" i="75"/>
  <c r="CG71" i="75"/>
  <c r="DA72" i="75"/>
  <c r="CL73" i="75"/>
  <c r="CC74" i="75"/>
  <c r="CC79" i="75"/>
  <c r="CG82" i="75"/>
  <c r="BY85" i="75"/>
  <c r="CL86" i="75"/>
  <c r="CC89" i="75"/>
  <c r="CQ92" i="75"/>
  <c r="CC93" i="75"/>
  <c r="CG103" i="75"/>
  <c r="CU103" i="75"/>
  <c r="CL109" i="75"/>
  <c r="CQ123" i="75"/>
  <c r="CU123" i="75"/>
  <c r="CG81" i="75"/>
  <c r="CU84" i="75"/>
  <c r="CU91" i="75"/>
  <c r="CU92" i="75"/>
  <c r="CL96" i="75"/>
  <c r="CR96" i="75" s="1"/>
  <c r="CQ97" i="75"/>
  <c r="CU100" i="75"/>
  <c r="CC103" i="75"/>
  <c r="BY104" i="75"/>
  <c r="CC116" i="75"/>
  <c r="CG121" i="75"/>
  <c r="CL128" i="75"/>
  <c r="BY99" i="75"/>
  <c r="CG100" i="75"/>
  <c r="CG113" i="75"/>
  <c r="CU128" i="75"/>
  <c r="CQ128" i="75"/>
  <c r="CC84" i="75"/>
  <c r="CG87" i="75"/>
  <c r="CL87" i="75"/>
  <c r="CL88" i="75"/>
  <c r="CL98" i="75"/>
  <c r="CU99" i="75"/>
  <c r="CU107" i="75"/>
  <c r="CC108" i="75"/>
  <c r="BY110" i="75"/>
  <c r="CQ110" i="75"/>
  <c r="CR110" i="75" s="1"/>
  <c r="BY112" i="75"/>
  <c r="CG114" i="75"/>
  <c r="CU119" i="75"/>
  <c r="CL123" i="75"/>
  <c r="BY125" i="75"/>
  <c r="CQ129" i="75"/>
  <c r="CC83" i="75"/>
  <c r="CQ84" i="75"/>
  <c r="BY86" i="75"/>
  <c r="CC88" i="75"/>
  <c r="CL89" i="75"/>
  <c r="CQ90" i="75"/>
  <c r="BY95" i="75"/>
  <c r="CL97" i="75"/>
  <c r="CG98" i="75"/>
  <c r="CQ100" i="75"/>
  <c r="CR100" i="75" s="1"/>
  <c r="CQ111" i="75"/>
  <c r="CQ117" i="75"/>
  <c r="CC90" i="75"/>
  <c r="CL92" i="75"/>
  <c r="CU98" i="75"/>
  <c r="CC99" i="75"/>
  <c r="BY102" i="75"/>
  <c r="CQ105" i="75"/>
  <c r="CR105" i="75" s="1"/>
  <c r="BY107" i="75"/>
  <c r="CC109" i="75"/>
  <c r="BY114" i="75"/>
  <c r="CQ114" i="75"/>
  <c r="CR114" i="75" s="1"/>
  <c r="CG124" i="75"/>
  <c r="CQ127" i="75"/>
  <c r="CQ130" i="75"/>
  <c r="CL104" i="75"/>
  <c r="CG106" i="75"/>
  <c r="CC111" i="75"/>
  <c r="CC112" i="75"/>
  <c r="CU114" i="75"/>
  <c r="CL116" i="75"/>
  <c r="CC117" i="75"/>
  <c r="CL120" i="75"/>
  <c r="CC124" i="75"/>
  <c r="CL131" i="75"/>
  <c r="CL134" i="75"/>
  <c r="CR134" i="75" s="1"/>
  <c r="CC137" i="75"/>
  <c r="CL137" i="75"/>
  <c r="CR137" i="75" s="1"/>
  <c r="CG141" i="75"/>
  <c r="CG145" i="75"/>
  <c r="CQ145" i="75"/>
  <c r="CR145" i="75" s="1"/>
  <c r="CU148" i="75"/>
  <c r="CU151" i="75"/>
  <c r="CQ151" i="75"/>
  <c r="CL164" i="75"/>
  <c r="CL112" i="75"/>
  <c r="CC114" i="75"/>
  <c r="CU120" i="75"/>
  <c r="BY123" i="75"/>
  <c r="CC125" i="75"/>
  <c r="CL133" i="75"/>
  <c r="CL146" i="75"/>
  <c r="CU121" i="75"/>
  <c r="CG123" i="75"/>
  <c r="CU124" i="75"/>
  <c r="CQ107" i="75"/>
  <c r="CR107" i="75" s="1"/>
  <c r="BY117" i="75"/>
  <c r="CQ119" i="75"/>
  <c r="BY122" i="75"/>
  <c r="CU122" i="75"/>
  <c r="CL129" i="75"/>
  <c r="CL130" i="75"/>
  <c r="CQ133" i="75"/>
  <c r="CU135" i="75"/>
  <c r="CQ146" i="75"/>
  <c r="CU146" i="75"/>
  <c r="CQ148" i="75"/>
  <c r="CG105" i="75"/>
  <c r="CU108" i="75"/>
  <c r="CG111" i="75"/>
  <c r="BY113" i="75"/>
  <c r="BY115" i="75"/>
  <c r="CG117" i="75"/>
  <c r="CG118" i="75"/>
  <c r="BY124" i="75"/>
  <c r="BY142" i="75"/>
  <c r="BY143" i="75"/>
  <c r="CU149" i="75"/>
  <c r="CQ141" i="75"/>
  <c r="CC142" i="75"/>
  <c r="CG143" i="75"/>
  <c r="CQ154" i="75"/>
  <c r="CQ158" i="75"/>
  <c r="CL161" i="75"/>
  <c r="CL187" i="75"/>
  <c r="CL135" i="75"/>
  <c r="CU136" i="75"/>
  <c r="CC143" i="75"/>
  <c r="CG144" i="75"/>
  <c r="CG147" i="75"/>
  <c r="CQ153" i="75"/>
  <c r="CR153" i="75" s="1"/>
  <c r="CC155" i="75"/>
  <c r="CG156" i="75"/>
  <c r="CL158" i="75"/>
  <c r="CG159" i="75"/>
  <c r="CG193" i="75"/>
  <c r="CU137" i="75"/>
  <c r="CG146" i="75"/>
  <c r="BY151" i="75"/>
  <c r="BY156" i="75"/>
  <c r="BY159" i="75"/>
  <c r="BY164" i="75"/>
  <c r="CC165" i="75"/>
  <c r="BY169" i="75"/>
  <c r="CG172" i="75"/>
  <c r="BY176" i="75"/>
  <c r="BY190" i="75"/>
  <c r="CQ136" i="75"/>
  <c r="CG137" i="75"/>
  <c r="CL141" i="75"/>
  <c r="CL143" i="75"/>
  <c r="CL148" i="75"/>
  <c r="BY153" i="75"/>
  <c r="BY154" i="75"/>
  <c r="CC158" i="75"/>
  <c r="CG168" i="75"/>
  <c r="BY139" i="75"/>
  <c r="CG142" i="75"/>
  <c r="CL144" i="75"/>
  <c r="CC146" i="75"/>
  <c r="CL147" i="75"/>
  <c r="CQ150" i="75"/>
  <c r="CU155" i="75"/>
  <c r="CU157" i="75"/>
  <c r="CQ162" i="75"/>
  <c r="CQ163" i="75"/>
  <c r="BY167" i="75"/>
  <c r="CL174" i="75"/>
  <c r="CU177" i="75"/>
  <c r="CG178" i="75"/>
  <c r="CU178" i="75"/>
  <c r="CG185" i="75"/>
  <c r="CQ189" i="75"/>
  <c r="CQ193" i="75"/>
  <c r="CL195" i="75"/>
  <c r="CC196" i="75"/>
  <c r="CU161" i="75"/>
  <c r="CC164" i="75"/>
  <c r="CG167" i="75"/>
  <c r="CC169" i="75"/>
  <c r="BY170" i="75"/>
  <c r="CQ177" i="75"/>
  <c r="BY179" i="75"/>
  <c r="CG179" i="75"/>
  <c r="CL186" i="75"/>
  <c r="CR186" i="75" s="1"/>
  <c r="CC188" i="75"/>
  <c r="CL188" i="75"/>
  <c r="CU195" i="75"/>
  <c r="CL180" i="75"/>
  <c r="CL192" i="75"/>
  <c r="BY168" i="75"/>
  <c r="CC170" i="75"/>
  <c r="CL171" i="75"/>
  <c r="CC172" i="75"/>
  <c r="CU174" i="75"/>
  <c r="CG175" i="75"/>
  <c r="CC176" i="75"/>
  <c r="CG181" i="75"/>
  <c r="CL182" i="75"/>
  <c r="BY183" i="75"/>
  <c r="BY184" i="75"/>
  <c r="CU186" i="75"/>
  <c r="CL194" i="75"/>
  <c r="CL196" i="75"/>
  <c r="CQ188" i="75"/>
  <c r="CL176" i="75"/>
  <c r="CG180" i="75"/>
  <c r="CQ183" i="75"/>
  <c r="CL184" i="75"/>
  <c r="CL189" i="75"/>
  <c r="BY195" i="75"/>
  <c r="CG196" i="75"/>
  <c r="CU196" i="75"/>
  <c r="CG162" i="75"/>
  <c r="CL165" i="75"/>
  <c r="CG169" i="75"/>
  <c r="CQ169" i="75"/>
  <c r="CR169" i="75" s="1"/>
  <c r="CQ171" i="75"/>
  <c r="CC175" i="75"/>
  <c r="CG177" i="75"/>
  <c r="CL177" i="75"/>
  <c r="CL178" i="75"/>
  <c r="BY180" i="75"/>
  <c r="CQ185" i="75"/>
  <c r="CR185" i="75" s="1"/>
  <c r="CC191" i="75"/>
  <c r="CG192" i="75"/>
  <c r="CL193" i="75"/>
  <c r="BY196" i="75"/>
  <c r="CR22" i="75"/>
  <c r="CC36" i="75"/>
  <c r="CQ58" i="75"/>
  <c r="CU58" i="75"/>
  <c r="CU28" i="75"/>
  <c r="CL36" i="75"/>
  <c r="CL56" i="75"/>
  <c r="CG8" i="75"/>
  <c r="BY28" i="75"/>
  <c r="CQ29" i="75"/>
  <c r="CU29" i="75"/>
  <c r="CG31" i="75"/>
  <c r="CG34" i="75"/>
  <c r="CC39" i="75"/>
  <c r="CQ43" i="75"/>
  <c r="CU43" i="75"/>
  <c r="CC62" i="75"/>
  <c r="CQ76" i="75"/>
  <c r="CU76" i="75"/>
  <c r="CU21" i="75"/>
  <c r="CQ32" i="75"/>
  <c r="CU32" i="75"/>
  <c r="CR28" i="75"/>
  <c r="CU13" i="75"/>
  <c r="CU17" i="75"/>
  <c r="CC19" i="75"/>
  <c r="BY23" i="75"/>
  <c r="CU47" i="75"/>
  <c r="CU38" i="75"/>
  <c r="CU45" i="75"/>
  <c r="CU80" i="75"/>
  <c r="CQ80" i="75"/>
  <c r="CG10" i="75"/>
  <c r="BY14" i="75"/>
  <c r="CC16" i="75"/>
  <c r="CQ18" i="75"/>
  <c r="BY22" i="75"/>
  <c r="CU25" i="75"/>
  <c r="CU27" i="75"/>
  <c r="CG36" i="75"/>
  <c r="CQ40" i="75"/>
  <c r="CL41" i="75"/>
  <c r="CL25" i="75"/>
  <c r="CC28" i="75"/>
  <c r="CL19" i="75"/>
  <c r="CG20" i="75"/>
  <c r="CU26" i="75"/>
  <c r="CU30" i="75"/>
  <c r="BY38" i="75"/>
  <c r="CC42" i="75"/>
  <c r="CQ49" i="75"/>
  <c r="CC10" i="75"/>
  <c r="CQ16" i="75"/>
  <c r="CR16" i="75" s="1"/>
  <c r="CQ6" i="75"/>
  <c r="CL11" i="75"/>
  <c r="CU12" i="75"/>
  <c r="CQ15" i="75"/>
  <c r="CL17" i="75"/>
  <c r="BY20" i="75"/>
  <c r="CL21" i="75"/>
  <c r="BY32" i="75"/>
  <c r="CG32" i="75"/>
  <c r="CL35" i="75"/>
  <c r="CQ39" i="75"/>
  <c r="CR39" i="75" s="1"/>
  <c r="CC40" i="75"/>
  <c r="CU41" i="75"/>
  <c r="BY43" i="75"/>
  <c r="CU44" i="75"/>
  <c r="BY50" i="75"/>
  <c r="CL55" i="75"/>
  <c r="CQ57" i="75"/>
  <c r="CR57" i="75" s="1"/>
  <c r="CU57" i="75"/>
  <c r="CU22" i="75"/>
  <c r="CQ26" i="75"/>
  <c r="CR26" i="75" s="1"/>
  <c r="CQ34" i="75"/>
  <c r="CQ42" i="75"/>
  <c r="CC46" i="75"/>
  <c r="CU52" i="75"/>
  <c r="CL53" i="75"/>
  <c r="CC58" i="75"/>
  <c r="CQ59" i="75"/>
  <c r="CQ69" i="75"/>
  <c r="CQ72" i="75"/>
  <c r="CR72" i="75" s="1"/>
  <c r="CR83" i="75"/>
  <c r="CU125" i="75"/>
  <c r="CQ125" i="75"/>
  <c r="CQ104" i="75"/>
  <c r="CU104" i="75"/>
  <c r="CG54" i="75"/>
  <c r="CL62" i="75"/>
  <c r="BY65" i="75"/>
  <c r="CQ70" i="75"/>
  <c r="CR70" i="75" s="1"/>
  <c r="BY72" i="75"/>
  <c r="CU73" i="75"/>
  <c r="CG43" i="75"/>
  <c r="CC43" i="75"/>
  <c r="CU53" i="75"/>
  <c r="CG62" i="75"/>
  <c r="CU68" i="75"/>
  <c r="CU54" i="75"/>
  <c r="BY56" i="75"/>
  <c r="BY62" i="75"/>
  <c r="CU62" i="75"/>
  <c r="CL63" i="75"/>
  <c r="CU65" i="75"/>
  <c r="CR75" i="75"/>
  <c r="BY84" i="75"/>
  <c r="CC51" i="75"/>
  <c r="CG52" i="75"/>
  <c r="CC54" i="75"/>
  <c r="BY58" i="75"/>
  <c r="CG58" i="75"/>
  <c r="CC61" i="75"/>
  <c r="CU61" i="75"/>
  <c r="BY63" i="75"/>
  <c r="CQ67" i="75"/>
  <c r="CC68" i="75"/>
  <c r="CU88" i="75"/>
  <c r="CQ112" i="75"/>
  <c r="CU112" i="75"/>
  <c r="CQ52" i="75"/>
  <c r="CQ60" i="75"/>
  <c r="CR60" i="75" s="1"/>
  <c r="CG75" i="75"/>
  <c r="CC76" i="75"/>
  <c r="BY79" i="75"/>
  <c r="CC80" i="75"/>
  <c r="CL82" i="75"/>
  <c r="BY92" i="75"/>
  <c r="CG107" i="75"/>
  <c r="CG112" i="75"/>
  <c r="CU83" i="75"/>
  <c r="CQ71" i="75"/>
  <c r="CU75" i="75"/>
  <c r="CU82" i="75"/>
  <c r="CL84" i="75"/>
  <c r="CQ93" i="75"/>
  <c r="CU93" i="75"/>
  <c r="CL108" i="75"/>
  <c r="BY68" i="75"/>
  <c r="CL69" i="75"/>
  <c r="CU74" i="75"/>
  <c r="CC75" i="75"/>
  <c r="CL76" i="75"/>
  <c r="CC81" i="75"/>
  <c r="CU85" i="75"/>
  <c r="CU87" i="75"/>
  <c r="CL66" i="75"/>
  <c r="CU67" i="75"/>
  <c r="CU70" i="75"/>
  <c r="CC73" i="75"/>
  <c r="CU77" i="75"/>
  <c r="CU81" i="75"/>
  <c r="CG84" i="75"/>
  <c r="CU94" i="75"/>
  <c r="CQ74" i="75"/>
  <c r="CQ82" i="75"/>
  <c r="CG89" i="75"/>
  <c r="CU96" i="75"/>
  <c r="CL101" i="75"/>
  <c r="CQ103" i="75"/>
  <c r="CC104" i="75"/>
  <c r="CU105" i="75"/>
  <c r="BY109" i="75"/>
  <c r="CQ118" i="75"/>
  <c r="CR118" i="75" s="1"/>
  <c r="CU118" i="75"/>
  <c r="CQ140" i="75"/>
  <c r="CR140" i="75" s="1"/>
  <c r="CU140" i="75"/>
  <c r="CQ73" i="75"/>
  <c r="CQ81" i="75"/>
  <c r="CR81" i="75" s="1"/>
  <c r="CG96" i="75"/>
  <c r="BY101" i="75"/>
  <c r="CU101" i="75"/>
  <c r="CC105" i="75"/>
  <c r="CC107" i="75"/>
  <c r="CU109" i="75"/>
  <c r="CL115" i="75"/>
  <c r="CU102" i="75"/>
  <c r="CQ88" i="75"/>
  <c r="BY94" i="75"/>
  <c r="CG97" i="75"/>
  <c r="CU106" i="75"/>
  <c r="CQ116" i="75"/>
  <c r="CU116" i="75"/>
  <c r="CL136" i="75"/>
  <c r="CL91" i="75"/>
  <c r="CL93" i="75"/>
  <c r="CQ95" i="75"/>
  <c r="CC96" i="75"/>
  <c r="CU97" i="75"/>
  <c r="CL99" i="75"/>
  <c r="BY111" i="75"/>
  <c r="CQ87" i="75"/>
  <c r="CG90" i="75"/>
  <c r="BY93" i="75"/>
  <c r="CR94" i="75"/>
  <c r="CC97" i="75"/>
  <c r="CG104" i="75"/>
  <c r="CQ109" i="75"/>
  <c r="CC118" i="75"/>
  <c r="CL119" i="75"/>
  <c r="CL121" i="75"/>
  <c r="CQ98" i="75"/>
  <c r="CQ106" i="75"/>
  <c r="CU110" i="75"/>
  <c r="CU113" i="75"/>
  <c r="CU117" i="75"/>
  <c r="CQ139" i="75"/>
  <c r="CR139" i="75" s="1"/>
  <c r="CU139" i="75"/>
  <c r="CG115" i="75"/>
  <c r="CC127" i="75"/>
  <c r="CC129" i="75"/>
  <c r="CC115" i="75"/>
  <c r="CQ121" i="75"/>
  <c r="CG126" i="75"/>
  <c r="CL126" i="75"/>
  <c r="CU127" i="75"/>
  <c r="CQ131" i="75"/>
  <c r="BY133" i="75"/>
  <c r="CG133" i="75"/>
  <c r="CU133" i="75"/>
  <c r="CL138" i="75"/>
  <c r="CQ144" i="75"/>
  <c r="CU144" i="75"/>
  <c r="CC126" i="75"/>
  <c r="CQ135" i="75"/>
  <c r="CC136" i="75"/>
  <c r="BY138" i="75"/>
  <c r="CG148" i="75"/>
  <c r="CU138" i="75"/>
  <c r="CQ124" i="75"/>
  <c r="CR124" i="75" s="1"/>
  <c r="CG129" i="75"/>
  <c r="BY130" i="75"/>
  <c r="CU130" i="75"/>
  <c r="BY131" i="75"/>
  <c r="CQ132" i="75"/>
  <c r="CR132" i="75" s="1"/>
  <c r="CC133" i="75"/>
  <c r="CG134" i="75"/>
  <c r="CR159" i="75"/>
  <c r="CU134" i="75"/>
  <c r="CG135" i="75"/>
  <c r="CG127" i="75"/>
  <c r="CU129" i="75"/>
  <c r="CC134" i="75"/>
  <c r="CC135" i="75"/>
  <c r="CQ138" i="75"/>
  <c r="BY140" i="75"/>
  <c r="CG140" i="75"/>
  <c r="CQ172" i="75"/>
  <c r="CU172" i="75"/>
  <c r="CU131" i="75"/>
  <c r="CC140" i="75"/>
  <c r="CU141" i="75"/>
  <c r="CL142" i="75"/>
  <c r="BY146" i="75"/>
  <c r="CU160" i="75"/>
  <c r="CQ160" i="75"/>
  <c r="CU143" i="75"/>
  <c r="CQ166" i="75"/>
  <c r="CR166" i="75" s="1"/>
  <c r="CU166" i="75"/>
  <c r="CU142" i="75"/>
  <c r="CQ142" i="75"/>
  <c r="CQ143" i="75"/>
  <c r="CC144" i="75"/>
  <c r="CQ152" i="75"/>
  <c r="CU152" i="75"/>
  <c r="CQ167" i="75"/>
  <c r="CU167" i="75"/>
  <c r="CC148" i="75"/>
  <c r="CG149" i="75"/>
  <c r="CU156" i="75"/>
  <c r="CG157" i="75"/>
  <c r="CU159" i="75"/>
  <c r="CC149" i="75"/>
  <c r="CL149" i="75"/>
  <c r="CC151" i="75"/>
  <c r="CC156" i="75"/>
  <c r="CC157" i="75"/>
  <c r="CU163" i="75"/>
  <c r="CU164" i="75"/>
  <c r="CL150" i="75"/>
  <c r="CU165" i="75"/>
  <c r="CQ165" i="75"/>
  <c r="CU154" i="75"/>
  <c r="CG155" i="75"/>
  <c r="CU158" i="75"/>
  <c r="CL162" i="75"/>
  <c r="CG165" i="75"/>
  <c r="CU150" i="75"/>
  <c r="CL152" i="75"/>
  <c r="CQ157" i="75"/>
  <c r="CL160" i="75"/>
  <c r="BY162" i="75"/>
  <c r="CQ175" i="75"/>
  <c r="CU175" i="75"/>
  <c r="CG151" i="75"/>
  <c r="BY152" i="75"/>
  <c r="CQ155" i="75"/>
  <c r="CR155" i="75" s="1"/>
  <c r="CR156" i="75"/>
  <c r="BY160" i="75"/>
  <c r="CU162" i="75"/>
  <c r="BY166" i="75"/>
  <c r="CL167" i="75"/>
  <c r="CQ168" i="75"/>
  <c r="CR168" i="75" s="1"/>
  <c r="CQ170" i="75"/>
  <c r="CR170" i="75" s="1"/>
  <c r="CU153" i="75"/>
  <c r="CC166" i="75"/>
  <c r="CC179" i="75"/>
  <c r="CL163" i="75"/>
  <c r="CQ176" i="75"/>
  <c r="CU176" i="75"/>
  <c r="CQ180" i="75"/>
  <c r="CU180" i="75"/>
  <c r="CC162" i="75"/>
  <c r="CQ164" i="75"/>
  <c r="CU168" i="75"/>
  <c r="CU188" i="75"/>
  <c r="CQ174" i="75"/>
  <c r="CC178" i="75"/>
  <c r="CQ178" i="75"/>
  <c r="CQ181" i="75"/>
  <c r="CU185" i="75"/>
  <c r="CG171" i="75"/>
  <c r="CU173" i="75"/>
  <c r="CR179" i="75"/>
  <c r="BY175" i="75"/>
  <c r="CC171" i="75"/>
  <c r="CL172" i="75"/>
  <c r="BY173" i="75"/>
  <c r="CU179" i="75"/>
  <c r="CQ184" i="75"/>
  <c r="CU184" i="75"/>
  <c r="CQ192" i="75"/>
  <c r="CU192" i="75"/>
  <c r="CU171" i="75"/>
  <c r="CQ173" i="75"/>
  <c r="CU183" i="75"/>
  <c r="CG184" i="75"/>
  <c r="CC187" i="75"/>
  <c r="CU190" i="75"/>
  <c r="BY191" i="75"/>
  <c r="CU182" i="75"/>
  <c r="CU194" i="75"/>
  <c r="CC184" i="75"/>
  <c r="CG187" i="75"/>
  <c r="BY192" i="75"/>
  <c r="CQ194" i="75"/>
  <c r="CQ195" i="75"/>
  <c r="CU187" i="75"/>
  <c r="BY187" i="75"/>
  <c r="CL190" i="75"/>
  <c r="CG191" i="75"/>
  <c r="CU191" i="75"/>
  <c r="CC192" i="75"/>
  <c r="CC195" i="75"/>
  <c r="CQ182" i="75"/>
  <c r="CQ190" i="75"/>
  <c r="CU193" i="75"/>
  <c r="CQ196" i="75"/>
  <c r="CQ187" i="75"/>
  <c r="BU39" i="75" l="1"/>
  <c r="BU111" i="75"/>
  <c r="CH111" i="75" s="1"/>
  <c r="BU43" i="75"/>
  <c r="CH43" i="75" s="1"/>
  <c r="BU11" i="75"/>
  <c r="CH11" i="75" s="1"/>
  <c r="DB72" i="75"/>
  <c r="BU116" i="75"/>
  <c r="CH116" i="75" s="1"/>
  <c r="BU168" i="75"/>
  <c r="CH168" i="75" s="1"/>
  <c r="BU50" i="75"/>
  <c r="CH50" i="75" s="1"/>
  <c r="BU160" i="75"/>
  <c r="CH160" i="75" s="1"/>
  <c r="BU184" i="75"/>
  <c r="CH184" i="75" s="1"/>
  <c r="BU118" i="75"/>
  <c r="CH118" i="75" s="1"/>
  <c r="BU36" i="75"/>
  <c r="CH36" i="75" s="1"/>
  <c r="BU139" i="75"/>
  <c r="CH139" i="75" s="1"/>
  <c r="BU27" i="75"/>
  <c r="CH27" i="75" s="1"/>
  <c r="BU81" i="75"/>
  <c r="CH81" i="75" s="1"/>
  <c r="CR183" i="75"/>
  <c r="BU69" i="75"/>
  <c r="CH69" i="75" s="1"/>
  <c r="BU79" i="75"/>
  <c r="BU187" i="75"/>
  <c r="CH187" i="75" s="1"/>
  <c r="BU58" i="75"/>
  <c r="CH58" i="75" s="1"/>
  <c r="BU30" i="75"/>
  <c r="CH30" i="75" s="1"/>
  <c r="BU117" i="75"/>
  <c r="CH117" i="75" s="1"/>
  <c r="BU67" i="75"/>
  <c r="CH67" i="75" s="1"/>
  <c r="BU186" i="75"/>
  <c r="CH186" i="75" s="1"/>
  <c r="BU49" i="75"/>
  <c r="CH49" i="75" s="1"/>
  <c r="BU51" i="75"/>
  <c r="CR80" i="75"/>
  <c r="BU166" i="75"/>
  <c r="CH166" i="75" s="1"/>
  <c r="BU48" i="75"/>
  <c r="CH48" i="75" s="1"/>
  <c r="BU57" i="75"/>
  <c r="CH57" i="75" s="1"/>
  <c r="BU32" i="75"/>
  <c r="CH32" i="75" s="1"/>
  <c r="BU44" i="75"/>
  <c r="CH44" i="75" s="1"/>
  <c r="BU126" i="75"/>
  <c r="CH126" i="75" s="1"/>
  <c r="BU109" i="75"/>
  <c r="CH109" i="75" s="1"/>
  <c r="CR34" i="75"/>
  <c r="CR175" i="75"/>
  <c r="CR71" i="75"/>
  <c r="BU152" i="75"/>
  <c r="CH152" i="75" s="1"/>
  <c r="BU47" i="75"/>
  <c r="CH47" i="75" s="1"/>
  <c r="BU26" i="75"/>
  <c r="BU77" i="75"/>
  <c r="CH77" i="75" s="1"/>
  <c r="BU31" i="75"/>
  <c r="CH31" i="75" s="1"/>
  <c r="BU169" i="75"/>
  <c r="BU133" i="75"/>
  <c r="CH133" i="75" s="1"/>
  <c r="BU182" i="75"/>
  <c r="CH182" i="75" s="1"/>
  <c r="BU156" i="75"/>
  <c r="BU196" i="75"/>
  <c r="CH196" i="75" s="1"/>
  <c r="BU25" i="75"/>
  <c r="CH25" i="75" s="1"/>
  <c r="BU165" i="75"/>
  <c r="CH165" i="75" s="1"/>
  <c r="BU167" i="75"/>
  <c r="CH167" i="75" s="1"/>
  <c r="BU34" i="75"/>
  <c r="CH34" i="75" s="1"/>
  <c r="BU171" i="75"/>
  <c r="CH171" i="75" s="1"/>
  <c r="BU89" i="75"/>
  <c r="CH89" i="75" s="1"/>
  <c r="BU19" i="75"/>
  <c r="CH19" i="75" s="1"/>
  <c r="BU143" i="75"/>
  <c r="CH143" i="75" s="1"/>
  <c r="BU170" i="75"/>
  <c r="CR65" i="75"/>
  <c r="BU71" i="75"/>
  <c r="CH71" i="75" s="1"/>
  <c r="CR117" i="75"/>
  <c r="BU159" i="75"/>
  <c r="BU52" i="75"/>
  <c r="CH52" i="75" s="1"/>
  <c r="BU128" i="75"/>
  <c r="CH128" i="75" s="1"/>
  <c r="BU179" i="75"/>
  <c r="CR154" i="75"/>
  <c r="CR20" i="75"/>
  <c r="CR125" i="75"/>
  <c r="CR141" i="75"/>
  <c r="CR89" i="75"/>
  <c r="CR111" i="75"/>
  <c r="CR135" i="75"/>
  <c r="CR43" i="75"/>
  <c r="CR48" i="75"/>
  <c r="CR178" i="75"/>
  <c r="CR98" i="75"/>
  <c r="CR157" i="75"/>
  <c r="CR144" i="75"/>
  <c r="CR173" i="75"/>
  <c r="CR165" i="75"/>
  <c r="CR109" i="75"/>
  <c r="CR15" i="75"/>
  <c r="CR14" i="75"/>
  <c r="CR182" i="75"/>
  <c r="CR151" i="75"/>
  <c r="BU113" i="75"/>
  <c r="BU195" i="75"/>
  <c r="CH195" i="75" s="1"/>
  <c r="CR164" i="75"/>
  <c r="BU82" i="75"/>
  <c r="CH82" i="75" s="1"/>
  <c r="CR187" i="75"/>
  <c r="BU188" i="75"/>
  <c r="CH188" i="75" s="1"/>
  <c r="CR127" i="75"/>
  <c r="BU7" i="75"/>
  <c r="CH7" i="75" s="1"/>
  <c r="BU103" i="75"/>
  <c r="CH103" i="75" s="1"/>
  <c r="CR106" i="75"/>
  <c r="CR23" i="75"/>
  <c r="CR52" i="75"/>
  <c r="CR104" i="75"/>
  <c r="CR73" i="75"/>
  <c r="CR77" i="75"/>
  <c r="CR174" i="75"/>
  <c r="CR180" i="75"/>
  <c r="CR103" i="75"/>
  <c r="CR29" i="75"/>
  <c r="CR128" i="75"/>
  <c r="CR6" i="75"/>
  <c r="BU28" i="75"/>
  <c r="BU180" i="75"/>
  <c r="CH180" i="75" s="1"/>
  <c r="BU114" i="75"/>
  <c r="CH114" i="75" s="1"/>
  <c r="BU104" i="75"/>
  <c r="CH104" i="75" s="1"/>
  <c r="BU23" i="75"/>
  <c r="CH23" i="75" s="1"/>
  <c r="BU75" i="75"/>
  <c r="CH75" i="75" s="1"/>
  <c r="BU9" i="75"/>
  <c r="CH9" i="75" s="1"/>
  <c r="BU147" i="75"/>
  <c r="CH147" i="75" s="1"/>
  <c r="CR158" i="75"/>
  <c r="BU6" i="75"/>
  <c r="CH6" i="75" s="1"/>
  <c r="CR181" i="75"/>
  <c r="BU97" i="75"/>
  <c r="CH97" i="75" s="1"/>
  <c r="BU87" i="75"/>
  <c r="CH87" i="75" s="1"/>
  <c r="BU155" i="75"/>
  <c r="CH155" i="75" s="1"/>
  <c r="CR176" i="75"/>
  <c r="BU124" i="75"/>
  <c r="CH124" i="75" s="1"/>
  <c r="CR133" i="75"/>
  <c r="CR74" i="75"/>
  <c r="BU14" i="75"/>
  <c r="CH14" i="75" s="1"/>
  <c r="BU88" i="75"/>
  <c r="CH88" i="75" s="1"/>
  <c r="CR193" i="75"/>
  <c r="CR129" i="75"/>
  <c r="CR97" i="75"/>
  <c r="CR44" i="75"/>
  <c r="BU101" i="75"/>
  <c r="CH101" i="75" s="1"/>
  <c r="BU13" i="75"/>
  <c r="CH13" i="75" s="1"/>
  <c r="BU96" i="75"/>
  <c r="CH96" i="75" s="1"/>
  <c r="BU115" i="75"/>
  <c r="CH115" i="75" s="1"/>
  <c r="BU163" i="75"/>
  <c r="CH163" i="75" s="1"/>
  <c r="BU177" i="75"/>
  <c r="CH177" i="75" s="1"/>
  <c r="BU122" i="75"/>
  <c r="CH122" i="75" s="1"/>
  <c r="BU78" i="75"/>
  <c r="CH78" i="75" s="1"/>
  <c r="BU164" i="75"/>
  <c r="CH164" i="75" s="1"/>
  <c r="CR195" i="75"/>
  <c r="BU191" i="75"/>
  <c r="CH191" i="75" s="1"/>
  <c r="CR18" i="75"/>
  <c r="BU53" i="75"/>
  <c r="CH53" i="75" s="1"/>
  <c r="CR13" i="75"/>
  <c r="BU123" i="75"/>
  <c r="CH123" i="75" s="1"/>
  <c r="CR58" i="75"/>
  <c r="CR27" i="75"/>
  <c r="CR192" i="75"/>
  <c r="CR47" i="75"/>
  <c r="CR194" i="75"/>
  <c r="BU134" i="75"/>
  <c r="CH134" i="75" s="1"/>
  <c r="CR116" i="75"/>
  <c r="CR92" i="75"/>
  <c r="CR42" i="75"/>
  <c r="CR188" i="75"/>
  <c r="BU108" i="75"/>
  <c r="CH108" i="75" s="1"/>
  <c r="BU42" i="75"/>
  <c r="CH42" i="75" s="1"/>
  <c r="BU16" i="75"/>
  <c r="CH16" i="75" s="1"/>
  <c r="BU20" i="75"/>
  <c r="CH20" i="75" s="1"/>
  <c r="CR87" i="75"/>
  <c r="CR67" i="75"/>
  <c r="BU18" i="75"/>
  <c r="CH18" i="75" s="1"/>
  <c r="CR184" i="75"/>
  <c r="BU107" i="75"/>
  <c r="BU10" i="75"/>
  <c r="CH10" i="75" s="1"/>
  <c r="BU12" i="75"/>
  <c r="CR143" i="75"/>
  <c r="CR88" i="75"/>
  <c r="BU24" i="75"/>
  <c r="CR146" i="75"/>
  <c r="BU66" i="75"/>
  <c r="CH66" i="75" s="1"/>
  <c r="BU105" i="75"/>
  <c r="CH105" i="75" s="1"/>
  <c r="BU127" i="75"/>
  <c r="CH127" i="75" s="1"/>
  <c r="BU70" i="75"/>
  <c r="CH70" i="75" s="1"/>
  <c r="BU64" i="75"/>
  <c r="CH64" i="75" s="1"/>
  <c r="CR171" i="75"/>
  <c r="CR177" i="75"/>
  <c r="CR130" i="75"/>
  <c r="BU84" i="75"/>
  <c r="CH84" i="75" s="1"/>
  <c r="CR123" i="75"/>
  <c r="CR59" i="75"/>
  <c r="BU56" i="75"/>
  <c r="CH56" i="75" s="1"/>
  <c r="CR10" i="75"/>
  <c r="BU154" i="75"/>
  <c r="CH154" i="75" s="1"/>
  <c r="CR86" i="75"/>
  <c r="BU63" i="75"/>
  <c r="CH63" i="75" s="1"/>
  <c r="BU121" i="75"/>
  <c r="CH121" i="75" s="1"/>
  <c r="CR61" i="75"/>
  <c r="BU65" i="75"/>
  <c r="CH65" i="75" s="1"/>
  <c r="CR7" i="75"/>
  <c r="BU137" i="75"/>
  <c r="CR196" i="75"/>
  <c r="CR161" i="75"/>
  <c r="CR147" i="75"/>
  <c r="BU102" i="75"/>
  <c r="BU40" i="75"/>
  <c r="CH40" i="75" s="1"/>
  <c r="BU22" i="75"/>
  <c r="CH22" i="75" s="1"/>
  <c r="BU8" i="75"/>
  <c r="CH8" i="75" s="1"/>
  <c r="CR45" i="75"/>
  <c r="CR90" i="75"/>
  <c r="CR49" i="75"/>
  <c r="BU38" i="75"/>
  <c r="CH38" i="75" s="1"/>
  <c r="BU178" i="75"/>
  <c r="CH178" i="75" s="1"/>
  <c r="BU145" i="75"/>
  <c r="CR131" i="75"/>
  <c r="BU181" i="75"/>
  <c r="CH181" i="75" s="1"/>
  <c r="BU83" i="75"/>
  <c r="CR54" i="75"/>
  <c r="BU60" i="75"/>
  <c r="CH60" i="75" s="1"/>
  <c r="CR148" i="75"/>
  <c r="BU132" i="75"/>
  <c r="CR120" i="75"/>
  <c r="CR40" i="75"/>
  <c r="BU29" i="75"/>
  <c r="CH29" i="75" s="1"/>
  <c r="CR189" i="75"/>
  <c r="BU54" i="75"/>
  <c r="CH54" i="75" s="1"/>
  <c r="CR9" i="75"/>
  <c r="BU95" i="75"/>
  <c r="CH95" i="75" s="1"/>
  <c r="CR112" i="75"/>
  <c r="BU76" i="75"/>
  <c r="CH76" i="75" s="1"/>
  <c r="BU92" i="75"/>
  <c r="CH92" i="75" s="1"/>
  <c r="CR46" i="75"/>
  <c r="BU112" i="75"/>
  <c r="CH112" i="75" s="1"/>
  <c r="CR95" i="75"/>
  <c r="BU46" i="75"/>
  <c r="CH46" i="75" s="1"/>
  <c r="CR32" i="75"/>
  <c r="CR172" i="75"/>
  <c r="CR167" i="75"/>
  <c r="CR91" i="75"/>
  <c r="CR63" i="75"/>
  <c r="CR55" i="75"/>
  <c r="CR35" i="75"/>
  <c r="CR21" i="75"/>
  <c r="CR138" i="75"/>
  <c r="CR121" i="75"/>
  <c r="CR99" i="75"/>
  <c r="CR136" i="75"/>
  <c r="BU98" i="75"/>
  <c r="CH98" i="75" s="1"/>
  <c r="CR101" i="75"/>
  <c r="CR84" i="75"/>
  <c r="CR82" i="75"/>
  <c r="CR53" i="75"/>
  <c r="CR56" i="75"/>
  <c r="CR152" i="75"/>
  <c r="CR149" i="75"/>
  <c r="CR126" i="75"/>
  <c r="BU129" i="75"/>
  <c r="CH129" i="75" s="1"/>
  <c r="CR62" i="75"/>
  <c r="CR17" i="75"/>
  <c r="BU185" i="75"/>
  <c r="CR162" i="75"/>
  <c r="CR119" i="75"/>
  <c r="CR115" i="75"/>
  <c r="CR108" i="75"/>
  <c r="BU74" i="75"/>
  <c r="CH74" i="75" s="1"/>
  <c r="BU73" i="75"/>
  <c r="CH73" i="75" s="1"/>
  <c r="CR25" i="75"/>
  <c r="CR190" i="75"/>
  <c r="CR163" i="75"/>
  <c r="CR160" i="75"/>
  <c r="CR76" i="75"/>
  <c r="CR69" i="75"/>
  <c r="BU68" i="75"/>
  <c r="CH68" i="75" s="1"/>
  <c r="CR11" i="75"/>
  <c r="CR19" i="75"/>
  <c r="CR41" i="75"/>
  <c r="CR36" i="75"/>
  <c r="CR150" i="75"/>
  <c r="CR142" i="75"/>
  <c r="CR93" i="75"/>
  <c r="CR66" i="75"/>
  <c r="BU41" i="75" l="1"/>
  <c r="CH41" i="75" s="1"/>
  <c r="BU150" i="75"/>
  <c r="CH150" i="75" s="1"/>
  <c r="BU138" i="75"/>
  <c r="CH138" i="75" s="1"/>
  <c r="BU175" i="75"/>
  <c r="CH175" i="75" s="1"/>
  <c r="BU15" i="75"/>
  <c r="CH15" i="75" s="1"/>
  <c r="BU161" i="75"/>
  <c r="CH161" i="75" s="1"/>
  <c r="BU174" i="75"/>
  <c r="CH174" i="75" s="1"/>
  <c r="BU144" i="75"/>
  <c r="CH144" i="75" s="1"/>
  <c r="BU33" i="75"/>
  <c r="CH33" i="75" s="1"/>
  <c r="BU17" i="75"/>
  <c r="CH17" i="75" s="1"/>
  <c r="BU120" i="75"/>
  <c r="CH120" i="75" s="1"/>
  <c r="BU61" i="75"/>
  <c r="CH61" i="75" s="1"/>
  <c r="BU119" i="75"/>
  <c r="CH119" i="75" s="1"/>
  <c r="BU59" i="75"/>
  <c r="CH59" i="75" s="1"/>
  <c r="BU157" i="75"/>
  <c r="CH157" i="75" s="1"/>
  <c r="BU148" i="75"/>
  <c r="CH148" i="75" s="1"/>
  <c r="BU183" i="75"/>
  <c r="CH183" i="75" s="1"/>
  <c r="BU146" i="75"/>
  <c r="CH146" i="75" s="1"/>
  <c r="BU149" i="75"/>
  <c r="CH149" i="75" s="1"/>
  <c r="BU110" i="75"/>
  <c r="CH110" i="75" s="1"/>
  <c r="BU193" i="75"/>
  <c r="CH193" i="75" s="1"/>
  <c r="BU100" i="75"/>
  <c r="CH100" i="75" s="1"/>
  <c r="BU72" i="75"/>
  <c r="CH72" i="75" s="1"/>
  <c r="DC72" i="75" s="1"/>
  <c r="N70" i="85" s="1"/>
  <c r="BU37" i="75"/>
  <c r="CH37" i="75" s="1"/>
  <c r="BU173" i="75"/>
  <c r="CH173" i="75" s="1"/>
  <c r="BU192" i="75"/>
  <c r="CH192" i="75" s="1"/>
  <c r="BU176" i="75"/>
  <c r="CH176" i="75" s="1"/>
  <c r="BU158" i="75"/>
  <c r="CH158" i="75" s="1"/>
  <c r="BU80" i="75"/>
  <c r="CH80" i="75" s="1"/>
  <c r="BU190" i="75"/>
  <c r="CH190" i="75" s="1"/>
  <c r="BU125" i="75"/>
  <c r="CH125" i="75" s="1"/>
  <c r="CH24" i="75"/>
  <c r="CH159" i="75"/>
  <c r="CH26" i="75"/>
  <c r="CH137" i="75"/>
  <c r="CH132" i="75"/>
  <c r="CH28" i="75"/>
  <c r="CH170" i="75"/>
  <c r="CH169" i="75"/>
  <c r="CH156" i="75"/>
  <c r="CH113" i="75"/>
  <c r="CH102" i="75"/>
  <c r="CH79" i="75"/>
  <c r="CH39" i="75"/>
  <c r="CH145" i="75"/>
  <c r="CH179" i="75"/>
  <c r="CH51" i="75"/>
  <c r="CH107" i="75"/>
  <c r="CH83" i="75"/>
  <c r="CH185" i="75"/>
  <c r="CH12" i="75"/>
  <c r="BU94" i="75"/>
  <c r="BU86" i="75"/>
  <c r="BU189" i="75"/>
  <c r="BU90" i="75"/>
  <c r="BU136" i="75"/>
  <c r="CH136" i="75" s="1"/>
  <c r="BU35" i="75"/>
  <c r="BU142" i="75"/>
  <c r="BU93" i="75"/>
  <c r="BU106" i="75"/>
  <c r="BU45" i="75"/>
  <c r="BU135" i="75"/>
  <c r="BU131" i="75"/>
  <c r="BU91" i="75"/>
  <c r="BU162" i="75"/>
  <c r="BU153" i="75"/>
  <c r="BU99" i="75"/>
  <c r="BU21" i="75"/>
  <c r="BU85" i="75"/>
  <c r="BU130" i="75"/>
  <c r="BU55" i="75"/>
  <c r="BU140" i="75"/>
  <c r="BU151" i="75"/>
  <c r="BU172" i="75"/>
  <c r="BU194" i="75"/>
  <c r="BU141" i="75"/>
  <c r="BU62" i="75"/>
  <c r="CH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H141" i="75" l="1"/>
  <c r="CH151" i="75"/>
  <c r="CH85" i="75"/>
  <c r="CH93" i="75"/>
  <c r="CH86" i="75"/>
  <c r="CH189" i="75"/>
  <c r="CH194" i="75"/>
  <c r="CH130" i="75"/>
  <c r="CH21" i="75"/>
  <c r="CH91" i="75"/>
  <c r="CH94" i="75"/>
  <c r="CH55" i="75"/>
  <c r="CH172" i="75"/>
  <c r="CH99" i="75"/>
  <c r="CH142" i="75"/>
  <c r="CH153" i="75"/>
  <c r="CH131" i="75"/>
  <c r="CH35" i="75"/>
  <c r="CH162" i="75"/>
  <c r="CH106" i="75"/>
  <c r="CH140" i="75"/>
  <c r="CH135" i="75"/>
  <c r="CH45" i="75"/>
  <c r="CH90"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T34" i="75" l="1"/>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194" i="75"/>
  <c r="AT195" i="75"/>
  <c r="AT19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6"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194" i="75"/>
  <c r="DF195" i="75"/>
  <c r="DF196"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K90" i="83" s="1"/>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D7" i="75"/>
  <c r="H7" i="75"/>
  <c r="I7" i="75"/>
  <c r="K7" i="75"/>
  <c r="N7" i="75"/>
  <c r="V7" i="75" s="1"/>
  <c r="O7" i="75"/>
  <c r="W7" i="75" s="1"/>
  <c r="Q7" i="75"/>
  <c r="Z7" i="75" s="1"/>
  <c r="R7" i="75"/>
  <c r="AA7" i="75" s="1"/>
  <c r="S7" i="75"/>
  <c r="AB7" i="75" s="1"/>
  <c r="T7" i="75"/>
  <c r="AD7" i="75" s="1"/>
  <c r="U7" i="75"/>
  <c r="AF7" i="75" s="1"/>
  <c r="DH7" i="75"/>
  <c r="DI7" i="75"/>
  <c r="D8" i="75"/>
  <c r="H8" i="75"/>
  <c r="I8" i="75"/>
  <c r="K8" i="75"/>
  <c r="M8" i="75"/>
  <c r="N8" i="75"/>
  <c r="V8" i="75" s="1"/>
  <c r="O8" i="75"/>
  <c r="W8" i="75" s="1"/>
  <c r="Q8" i="75"/>
  <c r="Z8" i="75" s="1"/>
  <c r="R8" i="75"/>
  <c r="AA8" i="75" s="1"/>
  <c r="S8" i="75"/>
  <c r="AB8" i="75" s="1"/>
  <c r="T8" i="75"/>
  <c r="AD8" i="75" s="1"/>
  <c r="U8" i="75"/>
  <c r="AF8" i="75" s="1"/>
  <c r="AG8" i="75"/>
  <c r="DH8" i="75"/>
  <c r="DI8" i="75"/>
  <c r="C9" i="75"/>
  <c r="D9" i="75"/>
  <c r="G9" i="75"/>
  <c r="H9" i="75"/>
  <c r="I9" i="75"/>
  <c r="K9" i="75"/>
  <c r="N9" i="75"/>
  <c r="V9" i="75" s="1"/>
  <c r="O9" i="75"/>
  <c r="W9" i="75" s="1"/>
  <c r="Q9" i="75"/>
  <c r="Z9" i="75" s="1"/>
  <c r="R9" i="75"/>
  <c r="AA9" i="75" s="1"/>
  <c r="S9" i="75"/>
  <c r="AB9" i="75" s="1"/>
  <c r="T9" i="75"/>
  <c r="AD9" i="75" s="1"/>
  <c r="U9" i="75"/>
  <c r="AF9" i="75" s="1"/>
  <c r="DH9" i="75"/>
  <c r="DI9" i="75"/>
  <c r="G10" i="75"/>
  <c r="M10" i="75"/>
  <c r="N10" i="75"/>
  <c r="V10" i="75" s="1"/>
  <c r="O10" i="75"/>
  <c r="W10" i="75" s="1"/>
  <c r="Q10" i="75"/>
  <c r="Z10" i="75" s="1"/>
  <c r="R10" i="75"/>
  <c r="S10" i="75"/>
  <c r="T10" i="75"/>
  <c r="AD10" i="75" s="1"/>
  <c r="U10" i="75"/>
  <c r="AF10" i="75" s="1"/>
  <c r="AG10" i="75"/>
  <c r="DH10" i="75"/>
  <c r="DI10" i="75"/>
  <c r="G11" i="75"/>
  <c r="H11" i="75"/>
  <c r="I11" i="75"/>
  <c r="K11" i="75"/>
  <c r="M11" i="75"/>
  <c r="N11" i="75"/>
  <c r="V11" i="75" s="1"/>
  <c r="O11" i="75"/>
  <c r="W11" i="75" s="1"/>
  <c r="Q11" i="75"/>
  <c r="Z11" i="75" s="1"/>
  <c r="R11" i="75"/>
  <c r="AA11" i="75" s="1"/>
  <c r="S11" i="75"/>
  <c r="T11" i="75"/>
  <c r="AD11" i="75" s="1"/>
  <c r="U11" i="75"/>
  <c r="AF11" i="75" s="1"/>
  <c r="DH11" i="75"/>
  <c r="DI11" i="75"/>
  <c r="G12" i="75"/>
  <c r="H12" i="75"/>
  <c r="I12" i="75"/>
  <c r="K12" i="75"/>
  <c r="N12" i="75"/>
  <c r="V12" i="75" s="1"/>
  <c r="O12" i="75"/>
  <c r="W12" i="75" s="1"/>
  <c r="Q12" i="75"/>
  <c r="Z12" i="75" s="1"/>
  <c r="R12" i="75"/>
  <c r="AA12" i="75" s="1"/>
  <c r="S12" i="75"/>
  <c r="AB12" i="75" s="1"/>
  <c r="T12" i="75"/>
  <c r="AD12" i="75" s="1"/>
  <c r="U12" i="75"/>
  <c r="AF12" i="75" s="1"/>
  <c r="DH12" i="75"/>
  <c r="DI12" i="75"/>
  <c r="D13" i="75"/>
  <c r="N13" i="75"/>
  <c r="V13" i="75" s="1"/>
  <c r="O13" i="75"/>
  <c r="W13" i="75" s="1"/>
  <c r="Q13" i="75"/>
  <c r="Z13" i="75" s="1"/>
  <c r="R13" i="75"/>
  <c r="AA13" i="75" s="1"/>
  <c r="S13" i="75"/>
  <c r="AB13" i="75" s="1"/>
  <c r="T13" i="75"/>
  <c r="U13" i="75"/>
  <c r="AF13" i="75" s="1"/>
  <c r="DH13" i="75"/>
  <c r="DI13" i="75"/>
  <c r="D14" i="75"/>
  <c r="G14" i="75"/>
  <c r="H14" i="75"/>
  <c r="I14" i="75"/>
  <c r="K14" i="75"/>
  <c r="M14" i="75"/>
  <c r="N14" i="75"/>
  <c r="V14" i="75" s="1"/>
  <c r="O14" i="75"/>
  <c r="W14" i="75" s="1"/>
  <c r="Q14" i="75"/>
  <c r="Z14" i="75" s="1"/>
  <c r="R14" i="75"/>
  <c r="AA14" i="75" s="1"/>
  <c r="S14" i="75"/>
  <c r="AB14" i="75" s="1"/>
  <c r="T14" i="75"/>
  <c r="AD14" i="75" s="1"/>
  <c r="U14" i="75"/>
  <c r="AF14" i="75" s="1"/>
  <c r="AG14" i="75"/>
  <c r="DH14" i="75"/>
  <c r="DI14" i="75"/>
  <c r="G15" i="75"/>
  <c r="H15" i="75"/>
  <c r="I15" i="75"/>
  <c r="K15" i="75"/>
  <c r="M15" i="75"/>
  <c r="N15" i="75"/>
  <c r="O15" i="75"/>
  <c r="W15" i="75" s="1"/>
  <c r="Q15" i="75"/>
  <c r="Z15" i="75" s="1"/>
  <c r="R15" i="75"/>
  <c r="AA15" i="75" s="1"/>
  <c r="S15" i="75"/>
  <c r="AB15" i="75" s="1"/>
  <c r="T15" i="75"/>
  <c r="AD15" i="75" s="1"/>
  <c r="U15" i="75"/>
  <c r="AF15" i="75" s="1"/>
  <c r="DH15" i="75"/>
  <c r="DI15" i="75"/>
  <c r="C16" i="75"/>
  <c r="D16" i="75"/>
  <c r="G16" i="75"/>
  <c r="M16" i="75"/>
  <c r="N16" i="75"/>
  <c r="V16" i="75" s="1"/>
  <c r="O16" i="75"/>
  <c r="W16" i="75" s="1"/>
  <c r="Q16" i="75"/>
  <c r="Z16" i="75" s="1"/>
  <c r="R16" i="75"/>
  <c r="AA16" i="75" s="1"/>
  <c r="S16" i="75"/>
  <c r="AB16" i="75" s="1"/>
  <c r="T16" i="75"/>
  <c r="AD16" i="75" s="1"/>
  <c r="U16" i="75"/>
  <c r="AF16" i="75" s="1"/>
  <c r="AG16" i="75"/>
  <c r="DH16" i="75"/>
  <c r="DI16" i="75"/>
  <c r="C17" i="75"/>
  <c r="D17" i="75"/>
  <c r="G17" i="75"/>
  <c r="H17" i="75"/>
  <c r="I17" i="75"/>
  <c r="K17" i="75"/>
  <c r="M17" i="75"/>
  <c r="N17" i="75"/>
  <c r="V17" i="75" s="1"/>
  <c r="O17" i="75"/>
  <c r="W17" i="75" s="1"/>
  <c r="Q17" i="75"/>
  <c r="Z17" i="75" s="1"/>
  <c r="R17" i="75"/>
  <c r="AA17" i="75" s="1"/>
  <c r="S17" i="75"/>
  <c r="AB17" i="75" s="1"/>
  <c r="T17" i="75"/>
  <c r="U17" i="75"/>
  <c r="AF17" i="75" s="1"/>
  <c r="AG17" i="75"/>
  <c r="DH17" i="75"/>
  <c r="DI17" i="75"/>
  <c r="N18" i="75"/>
  <c r="V18" i="75" s="1"/>
  <c r="O18" i="75"/>
  <c r="W18" i="75" s="1"/>
  <c r="Q18" i="75"/>
  <c r="Z18" i="75" s="1"/>
  <c r="R18" i="75"/>
  <c r="AA18" i="75" s="1"/>
  <c r="S18" i="75"/>
  <c r="AB18" i="75" s="1"/>
  <c r="T18" i="75"/>
  <c r="U18" i="75"/>
  <c r="AF18" i="75" s="1"/>
  <c r="DH18" i="75"/>
  <c r="DI18" i="75"/>
  <c r="C19" i="75"/>
  <c r="D19" i="75"/>
  <c r="H19" i="75"/>
  <c r="M19" i="75"/>
  <c r="N19" i="75"/>
  <c r="O19" i="75"/>
  <c r="W19" i="75" s="1"/>
  <c r="Q19" i="75"/>
  <c r="Z19" i="75" s="1"/>
  <c r="R19" i="75"/>
  <c r="AA19" i="75" s="1"/>
  <c r="S19" i="75"/>
  <c r="AB19" i="75" s="1"/>
  <c r="T19" i="75"/>
  <c r="AD19" i="75" s="1"/>
  <c r="U19" i="75"/>
  <c r="AF19" i="75" s="1"/>
  <c r="DH19" i="75"/>
  <c r="DI19" i="75"/>
  <c r="C20" i="75"/>
  <c r="D20" i="75"/>
  <c r="G20" i="75"/>
  <c r="H20" i="75"/>
  <c r="I20" i="75"/>
  <c r="K20" i="75"/>
  <c r="M20" i="75"/>
  <c r="N20" i="75"/>
  <c r="O20" i="75"/>
  <c r="W20" i="75" s="1"/>
  <c r="Q20" i="75"/>
  <c r="Z20" i="75" s="1"/>
  <c r="R20" i="75"/>
  <c r="AA20" i="75" s="1"/>
  <c r="S20" i="75"/>
  <c r="AB20" i="75" s="1"/>
  <c r="T20" i="75"/>
  <c r="AD20" i="75" s="1"/>
  <c r="U20" i="75"/>
  <c r="AF20" i="75" s="1"/>
  <c r="AG20" i="75"/>
  <c r="DH20" i="75"/>
  <c r="DI20" i="75"/>
  <c r="D21" i="75"/>
  <c r="G21" i="75"/>
  <c r="H21" i="75"/>
  <c r="I21" i="75"/>
  <c r="K21" i="75"/>
  <c r="M21" i="75"/>
  <c r="N21" i="75"/>
  <c r="O21" i="75"/>
  <c r="W21" i="75" s="1"/>
  <c r="Q21" i="75"/>
  <c r="Z21" i="75" s="1"/>
  <c r="R21" i="75"/>
  <c r="AA21" i="75" s="1"/>
  <c r="S21" i="75"/>
  <c r="AB21" i="75" s="1"/>
  <c r="T21" i="75"/>
  <c r="AD21" i="75" s="1"/>
  <c r="U21" i="75"/>
  <c r="AF21" i="75" s="1"/>
  <c r="AG21" i="75"/>
  <c r="DH21" i="75"/>
  <c r="DI21" i="75"/>
  <c r="D22" i="75"/>
  <c r="M22" i="75"/>
  <c r="N22" i="75"/>
  <c r="V22" i="75" s="1"/>
  <c r="O22" i="75"/>
  <c r="W22" i="75" s="1"/>
  <c r="Q22" i="75"/>
  <c r="Z22" i="75" s="1"/>
  <c r="R22" i="75"/>
  <c r="S22" i="75"/>
  <c r="T22" i="75"/>
  <c r="AD22" i="75" s="1"/>
  <c r="U22" i="75"/>
  <c r="AF22" i="75" s="1"/>
  <c r="AG22" i="75"/>
  <c r="DH22" i="75"/>
  <c r="DI22" i="75"/>
  <c r="C23" i="75"/>
  <c r="D23" i="75"/>
  <c r="G23" i="75"/>
  <c r="H23" i="75"/>
  <c r="I23" i="75"/>
  <c r="K23" i="75"/>
  <c r="M23" i="75"/>
  <c r="N23" i="75"/>
  <c r="V23" i="75" s="1"/>
  <c r="O23" i="75"/>
  <c r="W23" i="75" s="1"/>
  <c r="Q23" i="75"/>
  <c r="R23" i="75"/>
  <c r="S23" i="75"/>
  <c r="AB23" i="75" s="1"/>
  <c r="T23" i="75"/>
  <c r="AD23" i="75" s="1"/>
  <c r="U23" i="75"/>
  <c r="AF23" i="75" s="1"/>
  <c r="AG23" i="75"/>
  <c r="DH23" i="75"/>
  <c r="DI23" i="75"/>
  <c r="G24" i="75"/>
  <c r="H24" i="75"/>
  <c r="I24" i="75"/>
  <c r="K24" i="75"/>
  <c r="M24" i="75"/>
  <c r="N24" i="75"/>
  <c r="V24" i="75" s="1"/>
  <c r="O24" i="75"/>
  <c r="W24" i="75" s="1"/>
  <c r="Q24" i="75"/>
  <c r="Z24" i="75" s="1"/>
  <c r="R24" i="75"/>
  <c r="S24" i="75"/>
  <c r="T24" i="75"/>
  <c r="AD24" i="75" s="1"/>
  <c r="U24" i="75"/>
  <c r="AF24" i="75" s="1"/>
  <c r="AG24" i="75"/>
  <c r="DH24" i="75"/>
  <c r="DI24" i="75"/>
  <c r="D25" i="75"/>
  <c r="G25" i="75"/>
  <c r="H25" i="75"/>
  <c r="I25" i="75"/>
  <c r="K25" i="75"/>
  <c r="N25" i="75"/>
  <c r="V25" i="75" s="1"/>
  <c r="O25" i="75"/>
  <c r="W25" i="75" s="1"/>
  <c r="Q25" i="75"/>
  <c r="Z25" i="75" s="1"/>
  <c r="R25" i="75"/>
  <c r="AA25" i="75" s="1"/>
  <c r="S25" i="75"/>
  <c r="T25" i="75"/>
  <c r="AD25" i="75" s="1"/>
  <c r="U25" i="75"/>
  <c r="AF25" i="75" s="1"/>
  <c r="DH25" i="75"/>
  <c r="DI25" i="75"/>
  <c r="D26" i="75"/>
  <c r="H26" i="75"/>
  <c r="I26" i="75"/>
  <c r="K26" i="75"/>
  <c r="N26" i="75"/>
  <c r="O26" i="75"/>
  <c r="W26" i="75" s="1"/>
  <c r="Q26" i="75"/>
  <c r="Z26" i="75" s="1"/>
  <c r="R26" i="75"/>
  <c r="AA26" i="75" s="1"/>
  <c r="S26" i="75"/>
  <c r="AB26" i="75" s="1"/>
  <c r="T26" i="75"/>
  <c r="AD26" i="75" s="1"/>
  <c r="U26" i="75"/>
  <c r="AF26" i="75" s="1"/>
  <c r="DH26" i="75"/>
  <c r="DI26" i="75"/>
  <c r="C27" i="75"/>
  <c r="D27" i="75"/>
  <c r="G27" i="75"/>
  <c r="H27" i="75"/>
  <c r="I27" i="75"/>
  <c r="K27" i="75"/>
  <c r="N27" i="75"/>
  <c r="O27" i="75"/>
  <c r="Q27" i="75"/>
  <c r="Z27" i="75" s="1"/>
  <c r="R27" i="75"/>
  <c r="AA27" i="75" s="1"/>
  <c r="S27" i="75"/>
  <c r="AB27" i="75" s="1"/>
  <c r="T27" i="75"/>
  <c r="AD27" i="75" s="1"/>
  <c r="U27" i="75"/>
  <c r="AF27" i="75" s="1"/>
  <c r="DH27" i="75"/>
  <c r="DI27" i="75"/>
  <c r="D28" i="75"/>
  <c r="G28" i="75"/>
  <c r="H28" i="75"/>
  <c r="I28" i="75"/>
  <c r="K28" i="75"/>
  <c r="N28" i="75"/>
  <c r="V28" i="75" s="1"/>
  <c r="O28" i="75"/>
  <c r="W28" i="75" s="1"/>
  <c r="Q28" i="75"/>
  <c r="R28" i="75"/>
  <c r="S28" i="75"/>
  <c r="AB28" i="75" s="1"/>
  <c r="T28" i="75"/>
  <c r="AD28" i="75" s="1"/>
  <c r="U28" i="75"/>
  <c r="AF28" i="75" s="1"/>
  <c r="DH28" i="75"/>
  <c r="DI28" i="75"/>
  <c r="C29" i="75"/>
  <c r="D29" i="75"/>
  <c r="I29" i="75"/>
  <c r="M29" i="75"/>
  <c r="N29" i="75"/>
  <c r="V29" i="75" s="1"/>
  <c r="O29" i="75"/>
  <c r="W29" i="75" s="1"/>
  <c r="Q29" i="75"/>
  <c r="Z29" i="75" s="1"/>
  <c r="R29" i="75"/>
  <c r="AA29" i="75" s="1"/>
  <c r="S29" i="75"/>
  <c r="AB29" i="75" s="1"/>
  <c r="T29" i="75"/>
  <c r="U29" i="75"/>
  <c r="AG29" i="75"/>
  <c r="DH29" i="75"/>
  <c r="DI29" i="75"/>
  <c r="G30" i="75"/>
  <c r="H30" i="75"/>
  <c r="I30" i="75"/>
  <c r="K30" i="75"/>
  <c r="M30" i="75"/>
  <c r="N30" i="75"/>
  <c r="V30" i="75" s="1"/>
  <c r="O30" i="75"/>
  <c r="W30" i="75" s="1"/>
  <c r="Q30" i="75"/>
  <c r="Z30" i="75" s="1"/>
  <c r="R30" i="75"/>
  <c r="AA30" i="75" s="1"/>
  <c r="S30" i="75"/>
  <c r="AB30" i="75" s="1"/>
  <c r="T30" i="75"/>
  <c r="AD30" i="75" s="1"/>
  <c r="U30" i="75"/>
  <c r="DH30" i="75"/>
  <c r="DI30" i="75"/>
  <c r="C31" i="75"/>
  <c r="D31" i="75"/>
  <c r="G31" i="75"/>
  <c r="H31" i="75"/>
  <c r="I31" i="75"/>
  <c r="K31" i="75"/>
  <c r="N31" i="75"/>
  <c r="O31" i="75"/>
  <c r="W31" i="75" s="1"/>
  <c r="Q31" i="75"/>
  <c r="Z31" i="75" s="1"/>
  <c r="R31" i="75"/>
  <c r="AA31" i="75" s="1"/>
  <c r="S31" i="75"/>
  <c r="AB31" i="75" s="1"/>
  <c r="T31" i="75"/>
  <c r="AD31" i="75" s="1"/>
  <c r="U31" i="75"/>
  <c r="AF31" i="75" s="1"/>
  <c r="DH31" i="75"/>
  <c r="DI31" i="75"/>
  <c r="D32" i="75"/>
  <c r="G32" i="75"/>
  <c r="H32" i="75"/>
  <c r="I32" i="75"/>
  <c r="K32" i="75"/>
  <c r="N32" i="75"/>
  <c r="V32" i="75" s="1"/>
  <c r="O32" i="75"/>
  <c r="Q32" i="75"/>
  <c r="R32" i="75"/>
  <c r="AA32" i="75" s="1"/>
  <c r="S32" i="75"/>
  <c r="AB32" i="75" s="1"/>
  <c r="T32" i="75"/>
  <c r="AD32" i="75" s="1"/>
  <c r="U32" i="75"/>
  <c r="AF32" i="75" s="1"/>
  <c r="DH32" i="75"/>
  <c r="DI32" i="75"/>
  <c r="C33" i="75"/>
  <c r="D33" i="75"/>
  <c r="G33" i="75"/>
  <c r="H33" i="75"/>
  <c r="I33" i="75"/>
  <c r="K33" i="75"/>
  <c r="M33" i="75"/>
  <c r="N33" i="75"/>
  <c r="O33" i="75"/>
  <c r="Q33" i="75"/>
  <c r="Z33" i="75" s="1"/>
  <c r="R33" i="75"/>
  <c r="AA33" i="75" s="1"/>
  <c r="S33" i="75"/>
  <c r="AB33" i="75" s="1"/>
  <c r="T33" i="75"/>
  <c r="AD33" i="75" s="1"/>
  <c r="U33" i="75"/>
  <c r="AF33" i="75" s="1"/>
  <c r="DH33" i="75"/>
  <c r="DI33" i="75"/>
  <c r="C34" i="75"/>
  <c r="D34" i="75"/>
  <c r="N34" i="75"/>
  <c r="V34" i="75" s="1"/>
  <c r="O34" i="75"/>
  <c r="W34" i="75" s="1"/>
  <c r="Q34" i="75"/>
  <c r="Z34" i="75" s="1"/>
  <c r="R34" i="75"/>
  <c r="AA34" i="75" s="1"/>
  <c r="S34" i="75"/>
  <c r="AB34" i="75" s="1"/>
  <c r="T34" i="75"/>
  <c r="U34" i="75"/>
  <c r="DH34" i="75"/>
  <c r="DI34" i="75"/>
  <c r="D35" i="75"/>
  <c r="G35" i="75"/>
  <c r="H35" i="75"/>
  <c r="I35" i="75"/>
  <c r="K35" i="75"/>
  <c r="N35" i="75"/>
  <c r="O35" i="75"/>
  <c r="W35" i="75" s="1"/>
  <c r="Q35" i="75"/>
  <c r="Z35" i="75" s="1"/>
  <c r="R35" i="75"/>
  <c r="AA35" i="75" s="1"/>
  <c r="S35" i="75"/>
  <c r="AB35" i="75" s="1"/>
  <c r="T35" i="75"/>
  <c r="AD35" i="75" s="1"/>
  <c r="U35" i="75"/>
  <c r="AF35" i="75" s="1"/>
  <c r="DH35" i="75"/>
  <c r="DI35" i="75"/>
  <c r="N36" i="75"/>
  <c r="V36" i="75" s="1"/>
  <c r="O36" i="75"/>
  <c r="W36" i="75" s="1"/>
  <c r="Q36" i="75"/>
  <c r="Z36" i="75" s="1"/>
  <c r="R36" i="75"/>
  <c r="AA36" i="75" s="1"/>
  <c r="S36" i="75"/>
  <c r="AB36" i="75" s="1"/>
  <c r="T36" i="75"/>
  <c r="AD36" i="75" s="1"/>
  <c r="U36" i="75"/>
  <c r="DH36" i="75"/>
  <c r="DI36" i="75"/>
  <c r="D37" i="75"/>
  <c r="G37" i="75"/>
  <c r="H37" i="75"/>
  <c r="I37" i="75"/>
  <c r="K37" i="75"/>
  <c r="M37" i="75"/>
  <c r="N37" i="75"/>
  <c r="O37" i="75"/>
  <c r="W37" i="75" s="1"/>
  <c r="Q37" i="75"/>
  <c r="Z37" i="75" s="1"/>
  <c r="R37" i="75"/>
  <c r="AA37" i="75" s="1"/>
  <c r="S37" i="75"/>
  <c r="AB37" i="75" s="1"/>
  <c r="T37" i="75"/>
  <c r="AD37" i="75" s="1"/>
  <c r="U37" i="75"/>
  <c r="AF37" i="75" s="1"/>
  <c r="AG37" i="75"/>
  <c r="DH37" i="75"/>
  <c r="DI37" i="75"/>
  <c r="C38" i="75"/>
  <c r="D38" i="75"/>
  <c r="G38" i="75"/>
  <c r="H38" i="75"/>
  <c r="I38" i="75"/>
  <c r="K38" i="75"/>
  <c r="N38" i="75"/>
  <c r="O38" i="75"/>
  <c r="W38" i="75" s="1"/>
  <c r="Q38" i="75"/>
  <c r="Z38" i="75" s="1"/>
  <c r="R38" i="75"/>
  <c r="AA38" i="75" s="1"/>
  <c r="S38" i="75"/>
  <c r="AB38" i="75" s="1"/>
  <c r="T38" i="75"/>
  <c r="AD38" i="75" s="1"/>
  <c r="U38" i="75"/>
  <c r="AF38" i="75" s="1"/>
  <c r="DH38" i="75"/>
  <c r="DI38" i="75"/>
  <c r="H39" i="75"/>
  <c r="I39" i="75"/>
  <c r="K39" i="75"/>
  <c r="M39" i="75"/>
  <c r="N39" i="75"/>
  <c r="V39" i="75" s="1"/>
  <c r="O39" i="75"/>
  <c r="W39" i="75" s="1"/>
  <c r="Q39" i="75"/>
  <c r="R39" i="75"/>
  <c r="S39" i="75"/>
  <c r="AB39" i="75" s="1"/>
  <c r="T39" i="75"/>
  <c r="AD39" i="75" s="1"/>
  <c r="U39" i="75"/>
  <c r="AF39" i="75" s="1"/>
  <c r="DH39" i="75"/>
  <c r="DI39" i="75"/>
  <c r="N40" i="75"/>
  <c r="V40" i="75" s="1"/>
  <c r="O40" i="75"/>
  <c r="Q40" i="75"/>
  <c r="R40" i="75"/>
  <c r="AA40" i="75" s="1"/>
  <c r="S40" i="75"/>
  <c r="AB40" i="75" s="1"/>
  <c r="T40" i="75"/>
  <c r="AD40" i="75" s="1"/>
  <c r="U40" i="75"/>
  <c r="AF40" i="75" s="1"/>
  <c r="DH40" i="75"/>
  <c r="DI40" i="75"/>
  <c r="K41" i="75"/>
  <c r="N41" i="75"/>
  <c r="O41" i="75"/>
  <c r="W41" i="75" s="1"/>
  <c r="Q41" i="75"/>
  <c r="Z41" i="75" s="1"/>
  <c r="R41" i="75"/>
  <c r="AA41" i="75" s="1"/>
  <c r="S41" i="75"/>
  <c r="AB41" i="75" s="1"/>
  <c r="T41" i="75"/>
  <c r="AD41" i="75" s="1"/>
  <c r="U41" i="75"/>
  <c r="AF41" i="75" s="1"/>
  <c r="DH41" i="75"/>
  <c r="DI41" i="75"/>
  <c r="C42" i="75"/>
  <c r="D42" i="75"/>
  <c r="K42" i="75"/>
  <c r="M42" i="75"/>
  <c r="N42" i="75"/>
  <c r="V42" i="75" s="1"/>
  <c r="O42" i="75"/>
  <c r="W42" i="75" s="1"/>
  <c r="Q42" i="75"/>
  <c r="R42" i="75"/>
  <c r="AA42" i="75" s="1"/>
  <c r="S42" i="75"/>
  <c r="AB42" i="75" s="1"/>
  <c r="T42" i="75"/>
  <c r="AD42" i="75" s="1"/>
  <c r="U42" i="75"/>
  <c r="AF42" i="75" s="1"/>
  <c r="AG42" i="75"/>
  <c r="DH42" i="75"/>
  <c r="DI42" i="75"/>
  <c r="D43" i="75"/>
  <c r="G43" i="75"/>
  <c r="H43" i="75"/>
  <c r="I43" i="75"/>
  <c r="K43" i="75"/>
  <c r="M43" i="75"/>
  <c r="N43" i="75"/>
  <c r="V43" i="75" s="1"/>
  <c r="O43" i="75"/>
  <c r="W43" i="75" s="1"/>
  <c r="Q43" i="75"/>
  <c r="R43" i="75"/>
  <c r="AA43" i="75" s="1"/>
  <c r="S43" i="75"/>
  <c r="AB43" i="75" s="1"/>
  <c r="T43" i="75"/>
  <c r="AD43" i="75" s="1"/>
  <c r="U43" i="75"/>
  <c r="AF43" i="75" s="1"/>
  <c r="AG43" i="75"/>
  <c r="DH43" i="75"/>
  <c r="DI43" i="75"/>
  <c r="D44" i="75"/>
  <c r="G44" i="75"/>
  <c r="H44" i="75"/>
  <c r="I44" i="75"/>
  <c r="K44" i="75"/>
  <c r="N44" i="75"/>
  <c r="V44" i="75" s="1"/>
  <c r="O44" i="75"/>
  <c r="W44" i="75" s="1"/>
  <c r="Q44" i="75"/>
  <c r="Z44" i="75" s="1"/>
  <c r="R44" i="75"/>
  <c r="S44" i="75"/>
  <c r="AB44" i="75" s="1"/>
  <c r="T44" i="75"/>
  <c r="AD44" i="75" s="1"/>
  <c r="U44" i="75"/>
  <c r="AF44" i="75" s="1"/>
  <c r="DH44" i="75"/>
  <c r="DI44" i="75"/>
  <c r="I45" i="75"/>
  <c r="M45" i="75"/>
  <c r="N45" i="75"/>
  <c r="O45" i="75"/>
  <c r="W45" i="75" s="1"/>
  <c r="Q45" i="75"/>
  <c r="Z45" i="75" s="1"/>
  <c r="R45" i="75"/>
  <c r="AA45" i="75" s="1"/>
  <c r="S45" i="75"/>
  <c r="AB45" i="75" s="1"/>
  <c r="T45" i="75"/>
  <c r="AD45" i="75" s="1"/>
  <c r="U45" i="75"/>
  <c r="AF45" i="75" s="1"/>
  <c r="DH45" i="75"/>
  <c r="DI45" i="75"/>
  <c r="C46" i="75"/>
  <c r="D46" i="75"/>
  <c r="H46" i="75"/>
  <c r="I46" i="75"/>
  <c r="K46" i="75"/>
  <c r="M46" i="75"/>
  <c r="N46" i="75"/>
  <c r="V46" i="75" s="1"/>
  <c r="O46" i="75"/>
  <c r="Q46" i="75"/>
  <c r="Z46" i="75" s="1"/>
  <c r="R46" i="75"/>
  <c r="AA46" i="75" s="1"/>
  <c r="S46" i="75"/>
  <c r="AB46" i="75" s="1"/>
  <c r="T46" i="75"/>
  <c r="AD46" i="75" s="1"/>
  <c r="U46" i="75"/>
  <c r="AF46" i="75" s="1"/>
  <c r="AG46" i="75"/>
  <c r="DH46" i="75"/>
  <c r="DI46" i="75"/>
  <c r="H47" i="75"/>
  <c r="I47" i="75"/>
  <c r="K47" i="75"/>
  <c r="M47" i="75"/>
  <c r="N47" i="75"/>
  <c r="V47" i="75" s="1"/>
  <c r="O47" i="75"/>
  <c r="W47" i="75" s="1"/>
  <c r="Q47" i="75"/>
  <c r="Z47" i="75" s="1"/>
  <c r="R47" i="75"/>
  <c r="S47" i="75"/>
  <c r="AB47" i="75" s="1"/>
  <c r="T47" i="75"/>
  <c r="AD47" i="75" s="1"/>
  <c r="U47" i="75"/>
  <c r="AF47" i="75" s="1"/>
  <c r="DH47" i="75"/>
  <c r="DI47" i="75"/>
  <c r="H48" i="75"/>
  <c r="K48" i="75"/>
  <c r="N48" i="75"/>
  <c r="O48" i="75"/>
  <c r="W48" i="75" s="1"/>
  <c r="Q48" i="75"/>
  <c r="Z48" i="75" s="1"/>
  <c r="R48" i="75"/>
  <c r="AA48" i="75" s="1"/>
  <c r="S48" i="75"/>
  <c r="AB48" i="75" s="1"/>
  <c r="T48" i="75"/>
  <c r="AD48" i="75" s="1"/>
  <c r="U48" i="75"/>
  <c r="AF48" i="75" s="1"/>
  <c r="DH48" i="75"/>
  <c r="DI48" i="75"/>
  <c r="H49" i="75"/>
  <c r="H13" i="75"/>
  <c r="I49" i="75"/>
  <c r="I10" i="75"/>
  <c r="K49" i="75"/>
  <c r="K19" i="75"/>
  <c r="M49" i="75"/>
  <c r="M35" i="75"/>
  <c r="N49" i="75"/>
  <c r="V49" i="75" s="1"/>
  <c r="O49" i="75"/>
  <c r="W49" i="75" s="1"/>
  <c r="Q49" i="75"/>
  <c r="Z49" i="75" s="1"/>
  <c r="R49" i="75"/>
  <c r="AA49" i="75" s="1"/>
  <c r="S49" i="75"/>
  <c r="AB49" i="75" s="1"/>
  <c r="T49" i="75"/>
  <c r="AD49" i="75" s="1"/>
  <c r="U49" i="75"/>
  <c r="AF49" i="75" s="1"/>
  <c r="AN49" i="75" s="1"/>
  <c r="DH49" i="75"/>
  <c r="DI49" i="75"/>
  <c r="D50" i="75"/>
  <c r="G50" i="75"/>
  <c r="H50" i="75"/>
  <c r="I50" i="75"/>
  <c r="K50" i="75"/>
  <c r="M50" i="75"/>
  <c r="N50" i="75"/>
  <c r="O50" i="75"/>
  <c r="W50" i="75" s="1"/>
  <c r="Q50" i="75"/>
  <c r="Z50" i="75" s="1"/>
  <c r="R50" i="75"/>
  <c r="AA50" i="75" s="1"/>
  <c r="S50" i="75"/>
  <c r="AB50" i="75" s="1"/>
  <c r="T50" i="75"/>
  <c r="AD50" i="75" s="1"/>
  <c r="U50" i="75"/>
  <c r="AF50" i="75" s="1"/>
  <c r="AG50" i="75"/>
  <c r="DH50" i="75"/>
  <c r="DI50" i="75"/>
  <c r="C51" i="75"/>
  <c r="D51" i="75"/>
  <c r="G51" i="75"/>
  <c r="H51" i="75"/>
  <c r="I51" i="75"/>
  <c r="K51" i="75"/>
  <c r="M51" i="75"/>
  <c r="N51" i="75"/>
  <c r="V51" i="75" s="1"/>
  <c r="O51" i="75"/>
  <c r="W51" i="75" s="1"/>
  <c r="Q51" i="75"/>
  <c r="Z51" i="75" s="1"/>
  <c r="R51" i="75"/>
  <c r="AA51" i="75" s="1"/>
  <c r="S51" i="75"/>
  <c r="AB51" i="75" s="1"/>
  <c r="T51" i="75"/>
  <c r="AD51" i="75" s="1"/>
  <c r="U51" i="75"/>
  <c r="AF51" i="75" s="1"/>
  <c r="DH51" i="75"/>
  <c r="DI51" i="75"/>
  <c r="D52" i="75"/>
  <c r="H52" i="75"/>
  <c r="I52" i="75"/>
  <c r="K52" i="75"/>
  <c r="M52" i="75"/>
  <c r="N52" i="75"/>
  <c r="V52" i="75" s="1"/>
  <c r="O52" i="75"/>
  <c r="Q52" i="75"/>
  <c r="Z52" i="75" s="1"/>
  <c r="R52" i="75"/>
  <c r="AA52" i="75" s="1"/>
  <c r="S52" i="75"/>
  <c r="AB52" i="75" s="1"/>
  <c r="T52" i="75"/>
  <c r="AD52" i="75" s="1"/>
  <c r="U52" i="75"/>
  <c r="AF52" i="75" s="1"/>
  <c r="DH52" i="75"/>
  <c r="DI52" i="75"/>
  <c r="D53" i="75"/>
  <c r="H53" i="75"/>
  <c r="K53" i="75"/>
  <c r="M53" i="75"/>
  <c r="N53" i="75"/>
  <c r="V53" i="75" s="1"/>
  <c r="O53" i="75"/>
  <c r="W53" i="75" s="1"/>
  <c r="Q53" i="75"/>
  <c r="Z53" i="75" s="1"/>
  <c r="R53" i="75"/>
  <c r="AA53" i="75" s="1"/>
  <c r="S53" i="75"/>
  <c r="AB53" i="75" s="1"/>
  <c r="T53" i="75"/>
  <c r="AD53" i="75" s="1"/>
  <c r="U53" i="75"/>
  <c r="AF53" i="75" s="1"/>
  <c r="AG53" i="75"/>
  <c r="DH53" i="75"/>
  <c r="DI53" i="75"/>
  <c r="H54" i="75"/>
  <c r="K54" i="75"/>
  <c r="M54" i="75"/>
  <c r="N54" i="75"/>
  <c r="V54" i="75" s="1"/>
  <c r="O54" i="75"/>
  <c r="W54" i="75" s="1"/>
  <c r="Q54" i="75"/>
  <c r="Z54" i="75" s="1"/>
  <c r="R54" i="75"/>
  <c r="AA54" i="75" s="1"/>
  <c r="S54" i="75"/>
  <c r="AB54" i="75" s="1"/>
  <c r="T54" i="75"/>
  <c r="AD54" i="75" s="1"/>
  <c r="U54" i="75"/>
  <c r="AF54" i="75" s="1"/>
  <c r="AG54" i="75"/>
  <c r="DH54" i="75"/>
  <c r="DI54" i="75"/>
  <c r="H55" i="75"/>
  <c r="I55" i="75"/>
  <c r="K55" i="75"/>
  <c r="M55" i="75"/>
  <c r="N55" i="75"/>
  <c r="V55" i="75" s="1"/>
  <c r="O55" i="75"/>
  <c r="W55" i="75" s="1"/>
  <c r="Q55" i="75"/>
  <c r="Z55" i="75" s="1"/>
  <c r="R55" i="75"/>
  <c r="AA55" i="75" s="1"/>
  <c r="S55" i="75"/>
  <c r="AB55" i="75" s="1"/>
  <c r="T55" i="75"/>
  <c r="AD55" i="75" s="1"/>
  <c r="U55" i="75"/>
  <c r="AF55" i="75" s="1"/>
  <c r="DH55" i="75"/>
  <c r="DI55" i="75"/>
  <c r="D56" i="75"/>
  <c r="H56" i="75"/>
  <c r="I56" i="75"/>
  <c r="K56" i="75"/>
  <c r="M56" i="75"/>
  <c r="N56" i="75"/>
  <c r="V56" i="75" s="1"/>
  <c r="O56" i="75"/>
  <c r="W56" i="75" s="1"/>
  <c r="Q56" i="75"/>
  <c r="Z56" i="75" s="1"/>
  <c r="R56" i="75"/>
  <c r="AA56" i="75" s="1"/>
  <c r="S56" i="75"/>
  <c r="AB56" i="75" s="1"/>
  <c r="T56" i="75"/>
  <c r="AD56" i="75" s="1"/>
  <c r="U56" i="75"/>
  <c r="AF56" i="75" s="1"/>
  <c r="AG56" i="75"/>
  <c r="DH56" i="75"/>
  <c r="DI56" i="75"/>
  <c r="H57" i="75"/>
  <c r="K57" i="75"/>
  <c r="M57" i="75"/>
  <c r="N57" i="75"/>
  <c r="V57" i="75" s="1"/>
  <c r="O57" i="75"/>
  <c r="W57" i="75" s="1"/>
  <c r="Q57" i="75"/>
  <c r="Z57" i="75" s="1"/>
  <c r="R57" i="75"/>
  <c r="AA57" i="75" s="1"/>
  <c r="S57" i="75"/>
  <c r="AB57" i="75" s="1"/>
  <c r="T57" i="75"/>
  <c r="AD57" i="75" s="1"/>
  <c r="U57" i="75"/>
  <c r="AF57" i="75" s="1"/>
  <c r="DH57" i="75"/>
  <c r="DI57" i="75"/>
  <c r="D58" i="75"/>
  <c r="G58" i="75"/>
  <c r="H58" i="75"/>
  <c r="I58" i="75"/>
  <c r="K58" i="75"/>
  <c r="M58" i="75"/>
  <c r="N58" i="75"/>
  <c r="V58" i="75" s="1"/>
  <c r="O58" i="75"/>
  <c r="W58" i="75" s="1"/>
  <c r="Q58" i="75"/>
  <c r="Z58" i="75" s="1"/>
  <c r="R58" i="75"/>
  <c r="AA58" i="75" s="1"/>
  <c r="S58" i="75"/>
  <c r="AB58" i="75" s="1"/>
  <c r="T58" i="75"/>
  <c r="AD58" i="75" s="1"/>
  <c r="U58" i="75"/>
  <c r="AF58" i="75" s="1"/>
  <c r="AG58" i="75"/>
  <c r="DH58" i="75"/>
  <c r="DI58" i="75"/>
  <c r="D59" i="75"/>
  <c r="G59" i="75"/>
  <c r="H59" i="75"/>
  <c r="I59" i="75"/>
  <c r="K59" i="75"/>
  <c r="M59" i="75"/>
  <c r="N59" i="75"/>
  <c r="V59" i="75" s="1"/>
  <c r="O59" i="75"/>
  <c r="W59" i="75" s="1"/>
  <c r="Q59" i="75"/>
  <c r="Z59" i="75" s="1"/>
  <c r="R59" i="75"/>
  <c r="AA59" i="75" s="1"/>
  <c r="S59" i="75"/>
  <c r="AB59" i="75" s="1"/>
  <c r="T59" i="75"/>
  <c r="AD59" i="75" s="1"/>
  <c r="U59" i="75"/>
  <c r="AF59" i="75" s="1"/>
  <c r="DH59" i="75"/>
  <c r="DI59" i="75"/>
  <c r="C60" i="75"/>
  <c r="D60" i="75"/>
  <c r="G60" i="75"/>
  <c r="H60" i="75"/>
  <c r="I60" i="75"/>
  <c r="K60" i="75"/>
  <c r="M60" i="75"/>
  <c r="N60" i="75"/>
  <c r="V60" i="75" s="1"/>
  <c r="O60" i="75"/>
  <c r="W60" i="75" s="1"/>
  <c r="Q60" i="75"/>
  <c r="Z60" i="75" s="1"/>
  <c r="R60" i="75"/>
  <c r="AA60" i="75" s="1"/>
  <c r="S60" i="75"/>
  <c r="AB60" i="75" s="1"/>
  <c r="T60" i="75"/>
  <c r="AD60" i="75" s="1"/>
  <c r="U60" i="75"/>
  <c r="AF60" i="75" s="1"/>
  <c r="AG60" i="75"/>
  <c r="DH60" i="75"/>
  <c r="DI60" i="75"/>
  <c r="D61" i="75"/>
  <c r="G61" i="75"/>
  <c r="H61" i="75"/>
  <c r="I61" i="75"/>
  <c r="K61" i="75"/>
  <c r="M61" i="75"/>
  <c r="N61" i="75"/>
  <c r="V61" i="75" s="1"/>
  <c r="O61" i="75"/>
  <c r="W61" i="75" s="1"/>
  <c r="Q61" i="75"/>
  <c r="Z61" i="75" s="1"/>
  <c r="R61" i="75"/>
  <c r="AA61" i="75" s="1"/>
  <c r="S61" i="75"/>
  <c r="AB61" i="75" s="1"/>
  <c r="T61" i="75"/>
  <c r="AD61" i="75" s="1"/>
  <c r="U61" i="75"/>
  <c r="AF61" i="75" s="1"/>
  <c r="DH61" i="75"/>
  <c r="DI61" i="75"/>
  <c r="D62" i="75"/>
  <c r="H62" i="75"/>
  <c r="K62" i="75"/>
  <c r="M62" i="75"/>
  <c r="N62" i="75"/>
  <c r="V62" i="75" s="1"/>
  <c r="O62" i="75"/>
  <c r="W62" i="75" s="1"/>
  <c r="Q62" i="75"/>
  <c r="Z62" i="75" s="1"/>
  <c r="R62" i="75"/>
  <c r="AA62" i="75" s="1"/>
  <c r="S62" i="75"/>
  <c r="AB62" i="75" s="1"/>
  <c r="T62" i="75"/>
  <c r="AD62" i="75" s="1"/>
  <c r="U62" i="75"/>
  <c r="AF62" i="75" s="1"/>
  <c r="DH62" i="75"/>
  <c r="DI62" i="75"/>
  <c r="C63" i="75"/>
  <c r="D63" i="75"/>
  <c r="G63" i="75"/>
  <c r="H63" i="75"/>
  <c r="I63" i="75"/>
  <c r="K63" i="75"/>
  <c r="M63" i="75"/>
  <c r="N63" i="75"/>
  <c r="V63" i="75" s="1"/>
  <c r="O63" i="75"/>
  <c r="W63" i="75" s="1"/>
  <c r="Q63" i="75"/>
  <c r="Z63" i="75" s="1"/>
  <c r="R63" i="75"/>
  <c r="AA63" i="75" s="1"/>
  <c r="S63" i="75"/>
  <c r="AB63" i="75" s="1"/>
  <c r="T63" i="75"/>
  <c r="AD63" i="75" s="1"/>
  <c r="U63" i="75"/>
  <c r="AF63" i="75" s="1"/>
  <c r="AG63" i="75"/>
  <c r="DH63" i="75"/>
  <c r="DI63" i="75"/>
  <c r="D64" i="75"/>
  <c r="H64" i="75"/>
  <c r="I64" i="75"/>
  <c r="K64" i="75"/>
  <c r="M64" i="75"/>
  <c r="N64" i="75"/>
  <c r="V64" i="75" s="1"/>
  <c r="O64" i="75"/>
  <c r="W64" i="75" s="1"/>
  <c r="Q64" i="75"/>
  <c r="Z64" i="75" s="1"/>
  <c r="R64" i="75"/>
  <c r="AA64" i="75" s="1"/>
  <c r="S64" i="75"/>
  <c r="AB64" i="75" s="1"/>
  <c r="T64" i="75"/>
  <c r="AD64" i="75" s="1"/>
  <c r="U64" i="75"/>
  <c r="AF64" i="75" s="1"/>
  <c r="DH64" i="75"/>
  <c r="DI64" i="75"/>
  <c r="D65" i="75"/>
  <c r="G65" i="75"/>
  <c r="H65" i="75"/>
  <c r="I65" i="75"/>
  <c r="K65" i="75"/>
  <c r="M65" i="75"/>
  <c r="N65" i="75"/>
  <c r="O65" i="75"/>
  <c r="W65" i="75" s="1"/>
  <c r="Q65" i="75"/>
  <c r="Z65" i="75" s="1"/>
  <c r="R65" i="75"/>
  <c r="AA65" i="75" s="1"/>
  <c r="S65" i="75"/>
  <c r="AB65" i="75" s="1"/>
  <c r="T65" i="75"/>
  <c r="AD65" i="75" s="1"/>
  <c r="U65" i="75"/>
  <c r="AF65" i="75" s="1"/>
  <c r="AG65" i="75"/>
  <c r="DH65" i="75"/>
  <c r="DI65" i="75"/>
  <c r="C66" i="75"/>
  <c r="D66" i="75"/>
  <c r="H66" i="75"/>
  <c r="I66" i="75"/>
  <c r="K66" i="75"/>
  <c r="M66" i="75"/>
  <c r="N66" i="75"/>
  <c r="O66" i="75"/>
  <c r="Q66" i="75"/>
  <c r="Z66" i="75" s="1"/>
  <c r="R66" i="75"/>
  <c r="AA66" i="75" s="1"/>
  <c r="S66" i="75"/>
  <c r="AB66" i="75" s="1"/>
  <c r="T66" i="75"/>
  <c r="AD66" i="75" s="1"/>
  <c r="U66" i="75"/>
  <c r="AF66" i="75" s="1"/>
  <c r="DH66" i="75"/>
  <c r="DI66" i="75"/>
  <c r="G67" i="75"/>
  <c r="H67" i="75"/>
  <c r="I67" i="75"/>
  <c r="K67" i="75"/>
  <c r="M67" i="75"/>
  <c r="N67" i="75"/>
  <c r="V67" i="75" s="1"/>
  <c r="O67" i="75"/>
  <c r="W67" i="75" s="1"/>
  <c r="Q67" i="75"/>
  <c r="Z67" i="75" s="1"/>
  <c r="R67" i="75"/>
  <c r="AA67" i="75" s="1"/>
  <c r="S67" i="75"/>
  <c r="AB67" i="75" s="1"/>
  <c r="T67" i="75"/>
  <c r="AD67" i="75" s="1"/>
  <c r="U67" i="75"/>
  <c r="AF67" i="75" s="1"/>
  <c r="DH67" i="75"/>
  <c r="DI67" i="75"/>
  <c r="D68" i="75"/>
  <c r="G68" i="75"/>
  <c r="H68" i="75"/>
  <c r="I68" i="75"/>
  <c r="K68" i="75"/>
  <c r="M68" i="75"/>
  <c r="N68" i="75"/>
  <c r="V68" i="75" s="1"/>
  <c r="O68" i="75"/>
  <c r="W68" i="75" s="1"/>
  <c r="Q68" i="75"/>
  <c r="Z68" i="75" s="1"/>
  <c r="R68" i="75"/>
  <c r="S68" i="75"/>
  <c r="AB68" i="75" s="1"/>
  <c r="T68" i="75"/>
  <c r="AD68" i="75" s="1"/>
  <c r="U68" i="75"/>
  <c r="AF68" i="75" s="1"/>
  <c r="AG68" i="75"/>
  <c r="DH68" i="75"/>
  <c r="DI68" i="75"/>
  <c r="C69" i="75"/>
  <c r="D69" i="75"/>
  <c r="H69" i="75"/>
  <c r="I69" i="75"/>
  <c r="K69" i="75"/>
  <c r="M69" i="75"/>
  <c r="N69" i="75"/>
  <c r="V69" i="75" s="1"/>
  <c r="O69" i="75"/>
  <c r="W69" i="75" s="1"/>
  <c r="Q69" i="75"/>
  <c r="Z69" i="75" s="1"/>
  <c r="R69" i="75"/>
  <c r="S69" i="75"/>
  <c r="AB69" i="75" s="1"/>
  <c r="T69" i="75"/>
  <c r="AD69" i="75" s="1"/>
  <c r="U69" i="75"/>
  <c r="AF69" i="75" s="1"/>
  <c r="AG69" i="75"/>
  <c r="DH69" i="75"/>
  <c r="DI69" i="75"/>
  <c r="H70" i="75"/>
  <c r="I70" i="75"/>
  <c r="K70" i="75"/>
  <c r="M70" i="75"/>
  <c r="N70" i="75"/>
  <c r="V70" i="75" s="1"/>
  <c r="O70" i="75"/>
  <c r="W70" i="75" s="1"/>
  <c r="Q70" i="75"/>
  <c r="Z70" i="75" s="1"/>
  <c r="R70" i="75"/>
  <c r="AA70" i="75" s="1"/>
  <c r="S70" i="75"/>
  <c r="AB70" i="75" s="1"/>
  <c r="T70" i="75"/>
  <c r="AD70" i="75" s="1"/>
  <c r="U70" i="75"/>
  <c r="AF70" i="75" s="1"/>
  <c r="DH70" i="75"/>
  <c r="DI70" i="75"/>
  <c r="D71" i="75"/>
  <c r="G71" i="75"/>
  <c r="H71" i="75"/>
  <c r="I71" i="75"/>
  <c r="K71" i="75"/>
  <c r="M71" i="75"/>
  <c r="N71" i="75"/>
  <c r="V71" i="75" s="1"/>
  <c r="O71" i="75"/>
  <c r="W71" i="75" s="1"/>
  <c r="Q71" i="75"/>
  <c r="Z71" i="75" s="1"/>
  <c r="R71" i="75"/>
  <c r="AA71" i="75" s="1"/>
  <c r="S71" i="75"/>
  <c r="AB71" i="75" s="1"/>
  <c r="T71" i="75"/>
  <c r="AD71" i="75" s="1"/>
  <c r="U71" i="75"/>
  <c r="AF71" i="75" s="1"/>
  <c r="DH71" i="75"/>
  <c r="DI71" i="75"/>
  <c r="H72" i="75"/>
  <c r="I72" i="75"/>
  <c r="K72" i="75"/>
  <c r="M72" i="75"/>
  <c r="N72" i="75"/>
  <c r="V72" i="75" s="1"/>
  <c r="O72" i="75"/>
  <c r="Q72" i="75"/>
  <c r="Z72" i="75" s="1"/>
  <c r="R72" i="75"/>
  <c r="AA72" i="75" s="1"/>
  <c r="S72" i="75"/>
  <c r="AB72" i="75" s="1"/>
  <c r="T72" i="75"/>
  <c r="AD72" i="75" s="1"/>
  <c r="U72" i="75"/>
  <c r="AF72" i="75" s="1"/>
  <c r="DH72" i="75"/>
  <c r="DI72" i="75"/>
  <c r="C73" i="75"/>
  <c r="D73" i="75"/>
  <c r="H73" i="75"/>
  <c r="I73" i="75"/>
  <c r="K73" i="75"/>
  <c r="M73" i="75"/>
  <c r="N73" i="75"/>
  <c r="V73" i="75" s="1"/>
  <c r="O73" i="75"/>
  <c r="W73" i="75" s="1"/>
  <c r="Q73" i="75"/>
  <c r="R73" i="75"/>
  <c r="AA73" i="75" s="1"/>
  <c r="S73" i="75"/>
  <c r="AB73" i="75" s="1"/>
  <c r="T73" i="75"/>
  <c r="AD73" i="75" s="1"/>
  <c r="U73" i="75"/>
  <c r="AF73" i="75" s="1"/>
  <c r="DH73" i="75"/>
  <c r="DI73" i="75"/>
  <c r="C74" i="75"/>
  <c r="D74" i="75"/>
  <c r="H74" i="75"/>
  <c r="I74" i="75"/>
  <c r="K74" i="75"/>
  <c r="M74" i="75"/>
  <c r="N74" i="75"/>
  <c r="V74" i="75" s="1"/>
  <c r="O74" i="75"/>
  <c r="W74" i="75" s="1"/>
  <c r="Q74" i="75"/>
  <c r="Z74" i="75" s="1"/>
  <c r="R74" i="75"/>
  <c r="S74" i="75"/>
  <c r="AB74" i="75" s="1"/>
  <c r="T74" i="75"/>
  <c r="AD74" i="75" s="1"/>
  <c r="U74" i="75"/>
  <c r="AF74" i="75" s="1"/>
  <c r="DH74" i="75"/>
  <c r="DI74" i="75"/>
  <c r="C75" i="75"/>
  <c r="D75" i="75"/>
  <c r="H75" i="75"/>
  <c r="I75" i="75"/>
  <c r="K75" i="75"/>
  <c r="M75" i="75"/>
  <c r="N75" i="75"/>
  <c r="V75" i="75" s="1"/>
  <c r="O75" i="75"/>
  <c r="W75" i="75" s="1"/>
  <c r="Q75" i="75"/>
  <c r="Z75" i="75" s="1"/>
  <c r="R75" i="75"/>
  <c r="AA75" i="75" s="1"/>
  <c r="S75" i="75"/>
  <c r="T75" i="75"/>
  <c r="AD75" i="75" s="1"/>
  <c r="U75" i="75"/>
  <c r="AF75" i="75" s="1"/>
  <c r="DH75" i="75"/>
  <c r="DI75" i="75"/>
  <c r="D76" i="75"/>
  <c r="H76" i="75"/>
  <c r="I76" i="75"/>
  <c r="K76" i="75"/>
  <c r="M76" i="75"/>
  <c r="N76" i="75"/>
  <c r="V76" i="75" s="1"/>
  <c r="O76" i="75"/>
  <c r="W76" i="75" s="1"/>
  <c r="Q76" i="75"/>
  <c r="Z76" i="75" s="1"/>
  <c r="R76" i="75"/>
  <c r="AA76" i="75" s="1"/>
  <c r="S76" i="75"/>
  <c r="AB76" i="75" s="1"/>
  <c r="T76" i="75"/>
  <c r="AD76" i="75" s="1"/>
  <c r="U76" i="75"/>
  <c r="AF76" i="75" s="1"/>
  <c r="DH76" i="75"/>
  <c r="DI76" i="75"/>
  <c r="D77" i="75"/>
  <c r="H77" i="75"/>
  <c r="I77" i="75"/>
  <c r="K77" i="75"/>
  <c r="M77" i="75"/>
  <c r="N77" i="75"/>
  <c r="O77" i="75"/>
  <c r="W77" i="75" s="1"/>
  <c r="Q77" i="75"/>
  <c r="Z77" i="75" s="1"/>
  <c r="R77" i="75"/>
  <c r="AA77" i="75" s="1"/>
  <c r="S77" i="75"/>
  <c r="AB77" i="75" s="1"/>
  <c r="T77" i="75"/>
  <c r="AD77" i="75" s="1"/>
  <c r="U77" i="75"/>
  <c r="AF77" i="75" s="1"/>
  <c r="DH77" i="75"/>
  <c r="DI77" i="75"/>
  <c r="D78" i="75"/>
  <c r="G78" i="75"/>
  <c r="H78" i="75"/>
  <c r="I78" i="75"/>
  <c r="K78" i="75"/>
  <c r="M78" i="75"/>
  <c r="N78" i="75"/>
  <c r="V78" i="75" s="1"/>
  <c r="O78" i="75"/>
  <c r="Q78" i="75"/>
  <c r="Z78" i="75" s="1"/>
  <c r="R78" i="75"/>
  <c r="AA78" i="75" s="1"/>
  <c r="S78" i="75"/>
  <c r="AB78" i="75" s="1"/>
  <c r="T78" i="75"/>
  <c r="AD78" i="75" s="1"/>
  <c r="U78" i="75"/>
  <c r="AF78" i="75" s="1"/>
  <c r="DH78" i="75"/>
  <c r="DI78" i="75"/>
  <c r="G79" i="75"/>
  <c r="H79" i="75"/>
  <c r="I79" i="75"/>
  <c r="K79" i="75"/>
  <c r="M79" i="75"/>
  <c r="N79" i="75"/>
  <c r="V79" i="75" s="1"/>
  <c r="O79" i="75"/>
  <c r="Q79" i="75"/>
  <c r="Z79" i="75" s="1"/>
  <c r="R79" i="75"/>
  <c r="AA79" i="75" s="1"/>
  <c r="S79" i="75"/>
  <c r="AB79" i="75" s="1"/>
  <c r="T79" i="75"/>
  <c r="AD79" i="75" s="1"/>
  <c r="U79" i="75"/>
  <c r="AF79" i="75" s="1"/>
  <c r="AG79" i="75"/>
  <c r="DH79" i="75"/>
  <c r="DI79" i="75"/>
  <c r="H80" i="75"/>
  <c r="I80" i="75"/>
  <c r="K80" i="75"/>
  <c r="M80" i="75"/>
  <c r="N80" i="75"/>
  <c r="V80" i="75" s="1"/>
  <c r="O80" i="75"/>
  <c r="W80" i="75" s="1"/>
  <c r="Q80" i="75"/>
  <c r="Z80" i="75" s="1"/>
  <c r="R80" i="75"/>
  <c r="S80" i="75"/>
  <c r="AB80" i="75" s="1"/>
  <c r="T80" i="75"/>
  <c r="AD80" i="75" s="1"/>
  <c r="U80" i="75"/>
  <c r="AF80" i="75" s="1"/>
  <c r="DH80" i="75"/>
  <c r="DI80" i="75"/>
  <c r="H81" i="75"/>
  <c r="I81" i="75"/>
  <c r="K81" i="75"/>
  <c r="M81" i="75"/>
  <c r="N81" i="75"/>
  <c r="V81" i="75" s="1"/>
  <c r="O81" i="75"/>
  <c r="W81" i="75" s="1"/>
  <c r="Q81" i="75"/>
  <c r="Z81" i="75" s="1"/>
  <c r="R81" i="75"/>
  <c r="AA81" i="75" s="1"/>
  <c r="S81" i="75"/>
  <c r="AB81" i="75" s="1"/>
  <c r="T81" i="75"/>
  <c r="AD81" i="75" s="1"/>
  <c r="U81" i="75"/>
  <c r="DH81" i="75"/>
  <c r="DI81" i="75"/>
  <c r="H82" i="75"/>
  <c r="I82" i="75"/>
  <c r="K82" i="75"/>
  <c r="M82" i="75"/>
  <c r="N82" i="75"/>
  <c r="V82" i="75" s="1"/>
  <c r="O82" i="75"/>
  <c r="Q82" i="75"/>
  <c r="Z82" i="75" s="1"/>
  <c r="R82" i="75"/>
  <c r="AA82" i="75" s="1"/>
  <c r="S82" i="75"/>
  <c r="AB82" i="75" s="1"/>
  <c r="T82" i="75"/>
  <c r="AD82" i="75" s="1"/>
  <c r="U82" i="75"/>
  <c r="AF82" i="75" s="1"/>
  <c r="DH82" i="75"/>
  <c r="DI82" i="75"/>
  <c r="G83" i="75"/>
  <c r="H83" i="75"/>
  <c r="I83" i="75"/>
  <c r="K83" i="75"/>
  <c r="M83" i="75"/>
  <c r="N83" i="75"/>
  <c r="V83" i="75" s="1"/>
  <c r="O83" i="75"/>
  <c r="W83" i="75" s="1"/>
  <c r="Q83" i="75"/>
  <c r="Z83" i="75" s="1"/>
  <c r="R83" i="75"/>
  <c r="S83" i="75"/>
  <c r="AB83" i="75" s="1"/>
  <c r="T83" i="75"/>
  <c r="AD83" i="75" s="1"/>
  <c r="U83" i="75"/>
  <c r="AF83" i="75" s="1"/>
  <c r="DH83" i="75"/>
  <c r="DI83" i="75"/>
  <c r="C84" i="75"/>
  <c r="D84" i="75"/>
  <c r="H84" i="75"/>
  <c r="I84" i="75"/>
  <c r="K84" i="75"/>
  <c r="M84" i="75"/>
  <c r="N84" i="75"/>
  <c r="V84" i="75" s="1"/>
  <c r="O84" i="75"/>
  <c r="W84" i="75" s="1"/>
  <c r="Q84" i="75"/>
  <c r="Z84" i="75" s="1"/>
  <c r="R84" i="75"/>
  <c r="AA84" i="75" s="1"/>
  <c r="S84" i="75"/>
  <c r="T84" i="75"/>
  <c r="AD84" i="75" s="1"/>
  <c r="U84" i="75"/>
  <c r="AF84" i="75" s="1"/>
  <c r="AG84" i="75"/>
  <c r="DH84" i="75"/>
  <c r="DI84" i="75"/>
  <c r="D85" i="75"/>
  <c r="H85" i="75"/>
  <c r="I85" i="75"/>
  <c r="K85" i="75"/>
  <c r="M85" i="75"/>
  <c r="N85" i="75"/>
  <c r="V85" i="75" s="1"/>
  <c r="O85" i="75"/>
  <c r="W85" i="75" s="1"/>
  <c r="Q85" i="75"/>
  <c r="Z85" i="75" s="1"/>
  <c r="R85" i="75"/>
  <c r="AA85" i="75" s="1"/>
  <c r="S85" i="75"/>
  <c r="AB85" i="75" s="1"/>
  <c r="T85" i="75"/>
  <c r="AD85" i="75" s="1"/>
  <c r="U85" i="75"/>
  <c r="AF85" i="75" s="1"/>
  <c r="DH85" i="75"/>
  <c r="DI85" i="75"/>
  <c r="D86" i="75"/>
  <c r="H86" i="75"/>
  <c r="I86" i="75"/>
  <c r="K86" i="75"/>
  <c r="M86" i="75"/>
  <c r="N86" i="75"/>
  <c r="V86" i="75" s="1"/>
  <c r="O86" i="75"/>
  <c r="Q86" i="75"/>
  <c r="Z86" i="75" s="1"/>
  <c r="R86" i="75"/>
  <c r="AA86" i="75" s="1"/>
  <c r="S86" i="75"/>
  <c r="AB86" i="75" s="1"/>
  <c r="T86" i="75"/>
  <c r="AD86" i="75" s="1"/>
  <c r="U86" i="75"/>
  <c r="AF86" i="75" s="1"/>
  <c r="DH86" i="75"/>
  <c r="DI86" i="75"/>
  <c r="D87" i="75"/>
  <c r="G87" i="75"/>
  <c r="H87" i="75"/>
  <c r="I87" i="75"/>
  <c r="K87" i="75"/>
  <c r="M87" i="75"/>
  <c r="N87" i="75"/>
  <c r="O87" i="75"/>
  <c r="W87" i="75" s="1"/>
  <c r="Q87" i="75"/>
  <c r="Z87" i="75" s="1"/>
  <c r="R87" i="75"/>
  <c r="AA87" i="75" s="1"/>
  <c r="S87" i="75"/>
  <c r="AB87" i="75" s="1"/>
  <c r="T87" i="75"/>
  <c r="AD87" i="75" s="1"/>
  <c r="U87" i="75"/>
  <c r="AF87" i="75" s="1"/>
  <c r="DH87" i="75"/>
  <c r="DI87" i="75"/>
  <c r="H88" i="75"/>
  <c r="I88" i="75"/>
  <c r="K88" i="75"/>
  <c r="M88" i="75"/>
  <c r="N88" i="75"/>
  <c r="V88" i="75" s="1"/>
  <c r="O88" i="75"/>
  <c r="W88" i="75" s="1"/>
  <c r="Q88" i="75"/>
  <c r="Z88" i="75" s="1"/>
  <c r="R88" i="75"/>
  <c r="S88" i="75"/>
  <c r="AB88" i="75" s="1"/>
  <c r="T88" i="75"/>
  <c r="AD88" i="75" s="1"/>
  <c r="U88" i="75"/>
  <c r="AF88" i="75" s="1"/>
  <c r="AG88" i="75"/>
  <c r="DH88" i="75"/>
  <c r="DI88" i="75"/>
  <c r="D89" i="75"/>
  <c r="G89" i="75"/>
  <c r="H89" i="75"/>
  <c r="I89" i="75"/>
  <c r="K89" i="75"/>
  <c r="M89" i="75"/>
  <c r="N89" i="75"/>
  <c r="V89" i="75" s="1"/>
  <c r="O89" i="75"/>
  <c r="W89" i="75" s="1"/>
  <c r="Q89" i="75"/>
  <c r="Z89" i="75" s="1"/>
  <c r="R89" i="75"/>
  <c r="S89" i="75"/>
  <c r="AB89" i="75" s="1"/>
  <c r="T89" i="75"/>
  <c r="AD89" i="75" s="1"/>
  <c r="U89" i="75"/>
  <c r="AF89" i="75" s="1"/>
  <c r="DH89" i="75"/>
  <c r="DI89" i="75"/>
  <c r="G90" i="75"/>
  <c r="H90" i="75"/>
  <c r="I90" i="75"/>
  <c r="K90" i="75"/>
  <c r="M90" i="75"/>
  <c r="N90" i="75"/>
  <c r="V90" i="75" s="1"/>
  <c r="O90" i="75"/>
  <c r="W90" i="75" s="1"/>
  <c r="Q90" i="75"/>
  <c r="Z90" i="75" s="1"/>
  <c r="R90" i="75"/>
  <c r="AA90" i="75" s="1"/>
  <c r="S90" i="75"/>
  <c r="AB90" i="75" s="1"/>
  <c r="T90" i="75"/>
  <c r="AD90" i="75" s="1"/>
  <c r="U90" i="75"/>
  <c r="AF90" i="75" s="1"/>
  <c r="AG90" i="75"/>
  <c r="DH90" i="75"/>
  <c r="DI90" i="75"/>
  <c r="D91" i="75"/>
  <c r="H91" i="75"/>
  <c r="I91" i="75"/>
  <c r="K91" i="75"/>
  <c r="M91" i="75"/>
  <c r="N91" i="75"/>
  <c r="O91" i="75"/>
  <c r="W91" i="75" s="1"/>
  <c r="Q91" i="75"/>
  <c r="Z91" i="75" s="1"/>
  <c r="R91" i="75"/>
  <c r="AA91" i="75" s="1"/>
  <c r="S91" i="75"/>
  <c r="AB91" i="75" s="1"/>
  <c r="T91" i="75"/>
  <c r="AD91" i="75" s="1"/>
  <c r="U91" i="75"/>
  <c r="DH91" i="75"/>
  <c r="DI91" i="75"/>
  <c r="C92" i="75"/>
  <c r="D92" i="75"/>
  <c r="I92" i="75"/>
  <c r="K92" i="75"/>
  <c r="M92" i="75"/>
  <c r="N92" i="75"/>
  <c r="V92" i="75" s="1"/>
  <c r="O92" i="75"/>
  <c r="W92" i="75" s="1"/>
  <c r="Q92" i="75"/>
  <c r="Z92" i="75" s="1"/>
  <c r="R92" i="75"/>
  <c r="AA92" i="75" s="1"/>
  <c r="S92" i="75"/>
  <c r="AB92" i="75" s="1"/>
  <c r="T92" i="75"/>
  <c r="AD92" i="75" s="1"/>
  <c r="U92" i="75"/>
  <c r="AF92" i="75" s="1"/>
  <c r="DH92" i="75"/>
  <c r="DI92" i="75"/>
  <c r="D93" i="75"/>
  <c r="H93" i="75"/>
  <c r="I93" i="75"/>
  <c r="K93" i="75"/>
  <c r="M93" i="75"/>
  <c r="N93" i="75"/>
  <c r="V93" i="75" s="1"/>
  <c r="O93" i="75"/>
  <c r="Q93" i="75"/>
  <c r="R93" i="75"/>
  <c r="AA93" i="75" s="1"/>
  <c r="S93" i="75"/>
  <c r="AB93" i="75" s="1"/>
  <c r="T93" i="75"/>
  <c r="AD93" i="75" s="1"/>
  <c r="U93" i="75"/>
  <c r="AF93" i="75" s="1"/>
  <c r="DH93" i="75"/>
  <c r="DI93" i="75"/>
  <c r="C94" i="75"/>
  <c r="D94" i="75"/>
  <c r="H94" i="75"/>
  <c r="I94" i="75"/>
  <c r="K94" i="75"/>
  <c r="M94" i="75"/>
  <c r="N94" i="75"/>
  <c r="V94" i="75" s="1"/>
  <c r="O94" i="75"/>
  <c r="W94" i="75" s="1"/>
  <c r="Q94" i="75"/>
  <c r="R94" i="75"/>
  <c r="S94" i="75"/>
  <c r="AB94" i="75" s="1"/>
  <c r="T94" i="75"/>
  <c r="AD94" i="75" s="1"/>
  <c r="U94" i="75"/>
  <c r="AF94" i="75" s="1"/>
  <c r="DH94" i="75"/>
  <c r="DI94" i="75"/>
  <c r="D95" i="75"/>
  <c r="G95" i="75"/>
  <c r="H95" i="75"/>
  <c r="I95" i="75"/>
  <c r="K95" i="75"/>
  <c r="M95" i="75"/>
  <c r="N95" i="75"/>
  <c r="V95" i="75" s="1"/>
  <c r="O95" i="75"/>
  <c r="W95" i="75" s="1"/>
  <c r="Q95" i="75"/>
  <c r="Z95" i="75" s="1"/>
  <c r="R95" i="75"/>
  <c r="S95" i="75"/>
  <c r="T95" i="75"/>
  <c r="AD95" i="75" s="1"/>
  <c r="U95" i="75"/>
  <c r="AF95" i="75" s="1"/>
  <c r="AG95" i="75"/>
  <c r="DH95" i="75"/>
  <c r="DI95" i="75"/>
  <c r="G96" i="75"/>
  <c r="H96" i="75"/>
  <c r="I96" i="75"/>
  <c r="K96" i="75"/>
  <c r="M96" i="75"/>
  <c r="N96" i="75"/>
  <c r="V96" i="75" s="1"/>
  <c r="O96" i="75"/>
  <c r="W96" i="75" s="1"/>
  <c r="Q96" i="75"/>
  <c r="Z96" i="75" s="1"/>
  <c r="R96" i="75"/>
  <c r="AA96" i="75" s="1"/>
  <c r="S96" i="75"/>
  <c r="T96" i="75"/>
  <c r="U96" i="75"/>
  <c r="AF96" i="75" s="1"/>
  <c r="DH96" i="75"/>
  <c r="DI96" i="75"/>
  <c r="D97" i="75"/>
  <c r="G97" i="75"/>
  <c r="H97" i="75"/>
  <c r="I97" i="75"/>
  <c r="K97" i="75"/>
  <c r="M97" i="75"/>
  <c r="N97" i="75"/>
  <c r="V97" i="75" s="1"/>
  <c r="O97" i="75"/>
  <c r="W97" i="75" s="1"/>
  <c r="Q97" i="75"/>
  <c r="Z97" i="75" s="1"/>
  <c r="R97" i="75"/>
  <c r="AA97" i="75" s="1"/>
  <c r="S97" i="75"/>
  <c r="AB97" i="75" s="1"/>
  <c r="T97" i="75"/>
  <c r="U97" i="75"/>
  <c r="AF97" i="75" s="1"/>
  <c r="DH97" i="75"/>
  <c r="DI97" i="75"/>
  <c r="C98" i="75"/>
  <c r="D98" i="75"/>
  <c r="G98" i="75"/>
  <c r="H98" i="75"/>
  <c r="I98" i="75"/>
  <c r="K98" i="75"/>
  <c r="M98" i="75"/>
  <c r="N98" i="75"/>
  <c r="V98" i="75" s="1"/>
  <c r="O98" i="75"/>
  <c r="W98" i="75" s="1"/>
  <c r="Q98" i="75"/>
  <c r="Z98" i="75" s="1"/>
  <c r="R98" i="75"/>
  <c r="AA98" i="75" s="1"/>
  <c r="S98" i="75"/>
  <c r="AB98" i="75" s="1"/>
  <c r="T98" i="75"/>
  <c r="U98" i="75"/>
  <c r="AF98" i="75" s="1"/>
  <c r="AG98" i="75"/>
  <c r="DH98" i="75"/>
  <c r="DI98" i="75"/>
  <c r="D99" i="75"/>
  <c r="H99" i="75"/>
  <c r="I99" i="75"/>
  <c r="K99" i="75"/>
  <c r="M99" i="75"/>
  <c r="N99" i="75"/>
  <c r="V99" i="75" s="1"/>
  <c r="O99" i="75"/>
  <c r="W99" i="75" s="1"/>
  <c r="Q99" i="75"/>
  <c r="Z99" i="75" s="1"/>
  <c r="R99" i="75"/>
  <c r="AA99" i="75" s="1"/>
  <c r="S99" i="75"/>
  <c r="AB99" i="75" s="1"/>
  <c r="T99" i="75"/>
  <c r="AD99" i="75" s="1"/>
  <c r="U99" i="75"/>
  <c r="AG99" i="75"/>
  <c r="DH99" i="75"/>
  <c r="DI99" i="75"/>
  <c r="C100" i="75"/>
  <c r="D100" i="75"/>
  <c r="G100" i="75"/>
  <c r="H100" i="75"/>
  <c r="I100" i="75"/>
  <c r="K100" i="75"/>
  <c r="M100" i="75"/>
  <c r="N100" i="75"/>
  <c r="V100" i="75" s="1"/>
  <c r="O100" i="75"/>
  <c r="W100" i="75" s="1"/>
  <c r="Q100" i="75"/>
  <c r="Z100" i="75" s="1"/>
  <c r="R100" i="75"/>
  <c r="AA100" i="75" s="1"/>
  <c r="S100" i="75"/>
  <c r="AB100" i="75" s="1"/>
  <c r="T100" i="75"/>
  <c r="U100" i="75"/>
  <c r="AF100" i="75" s="1"/>
  <c r="DH100" i="75"/>
  <c r="DI100" i="75"/>
  <c r="C101" i="75"/>
  <c r="D101" i="75"/>
  <c r="H101" i="75"/>
  <c r="I101" i="75"/>
  <c r="K101" i="75"/>
  <c r="M101" i="75"/>
  <c r="N101" i="75"/>
  <c r="V101" i="75" s="1"/>
  <c r="O101" i="75"/>
  <c r="W101" i="75" s="1"/>
  <c r="Q101" i="75"/>
  <c r="Z101" i="75" s="1"/>
  <c r="R101" i="75"/>
  <c r="AA101" i="75" s="1"/>
  <c r="S101" i="75"/>
  <c r="AB101" i="75" s="1"/>
  <c r="T101" i="75"/>
  <c r="AD101" i="75" s="1"/>
  <c r="U101" i="75"/>
  <c r="AG101" i="75"/>
  <c r="DH101" i="75"/>
  <c r="DI101" i="75"/>
  <c r="D102" i="75"/>
  <c r="H102" i="75"/>
  <c r="I102" i="75"/>
  <c r="K102" i="75"/>
  <c r="M102" i="75"/>
  <c r="N102" i="75"/>
  <c r="O102" i="75"/>
  <c r="W102" i="75" s="1"/>
  <c r="Q102" i="75"/>
  <c r="Z102" i="75" s="1"/>
  <c r="R102" i="75"/>
  <c r="AA102" i="75" s="1"/>
  <c r="S102" i="75"/>
  <c r="AB102" i="75" s="1"/>
  <c r="T102" i="75"/>
  <c r="AD102" i="75" s="1"/>
  <c r="U102" i="75"/>
  <c r="AF102" i="75" s="1"/>
  <c r="AG102" i="75"/>
  <c r="DH102" i="75"/>
  <c r="DI102" i="75"/>
  <c r="D103" i="75"/>
  <c r="G103" i="75"/>
  <c r="H103" i="75"/>
  <c r="I103" i="75"/>
  <c r="K103" i="75"/>
  <c r="M103" i="75"/>
  <c r="N103" i="75"/>
  <c r="V103" i="75" s="1"/>
  <c r="O103" i="75"/>
  <c r="W103" i="75" s="1"/>
  <c r="Q103" i="75"/>
  <c r="Z103" i="75" s="1"/>
  <c r="R103" i="75"/>
  <c r="AA103" i="75" s="1"/>
  <c r="S103" i="75"/>
  <c r="AB103" i="75" s="1"/>
  <c r="T103" i="75"/>
  <c r="AD103" i="75" s="1"/>
  <c r="U103" i="75"/>
  <c r="AF103" i="75" s="1"/>
  <c r="AG103" i="75"/>
  <c r="DH103" i="75"/>
  <c r="DJ103" i="75" s="1"/>
  <c r="C99" i="84" s="1"/>
  <c r="DI103" i="75"/>
  <c r="C104" i="75"/>
  <c r="D104" i="75"/>
  <c r="G104" i="75"/>
  <c r="H104" i="75"/>
  <c r="I104" i="75"/>
  <c r="K104" i="75"/>
  <c r="M104" i="75"/>
  <c r="N104" i="75"/>
  <c r="V104" i="75" s="1"/>
  <c r="O104" i="75"/>
  <c r="W104" i="75" s="1"/>
  <c r="Q104" i="75"/>
  <c r="Z104" i="75" s="1"/>
  <c r="R104" i="75"/>
  <c r="AA104" i="75" s="1"/>
  <c r="S104" i="75"/>
  <c r="AB104" i="75" s="1"/>
  <c r="T104" i="75"/>
  <c r="AD104" i="75" s="1"/>
  <c r="U104" i="75"/>
  <c r="DH104" i="75"/>
  <c r="DI104" i="75"/>
  <c r="C105" i="75"/>
  <c r="D105" i="75"/>
  <c r="G105" i="75"/>
  <c r="H105" i="75"/>
  <c r="I105" i="75"/>
  <c r="K105" i="75"/>
  <c r="M105" i="75"/>
  <c r="N105" i="75"/>
  <c r="V105" i="75" s="1"/>
  <c r="O105" i="75"/>
  <c r="W105" i="75" s="1"/>
  <c r="Q105" i="75"/>
  <c r="Z105" i="75" s="1"/>
  <c r="R105" i="75"/>
  <c r="AA105" i="75" s="1"/>
  <c r="S105" i="75"/>
  <c r="AB105" i="75" s="1"/>
  <c r="T105" i="75"/>
  <c r="U105" i="75"/>
  <c r="AF105" i="75" s="1"/>
  <c r="AG105" i="75"/>
  <c r="DH105" i="75"/>
  <c r="DI105" i="75"/>
  <c r="C106" i="75"/>
  <c r="D106" i="75"/>
  <c r="H106" i="75"/>
  <c r="I106" i="75"/>
  <c r="K106" i="75"/>
  <c r="M106" i="75"/>
  <c r="N106" i="75"/>
  <c r="V106" i="75" s="1"/>
  <c r="O106" i="75"/>
  <c r="W106" i="75" s="1"/>
  <c r="Q106" i="75"/>
  <c r="Z106" i="75" s="1"/>
  <c r="R106" i="75"/>
  <c r="AA106" i="75" s="1"/>
  <c r="S106" i="75"/>
  <c r="AB106" i="75" s="1"/>
  <c r="T106" i="75"/>
  <c r="AD106" i="75" s="1"/>
  <c r="U106" i="75"/>
  <c r="DH106" i="75"/>
  <c r="DI106" i="75"/>
  <c r="D107" i="75"/>
  <c r="G107" i="75"/>
  <c r="H107" i="75"/>
  <c r="I107" i="75"/>
  <c r="K107" i="75"/>
  <c r="M107" i="75"/>
  <c r="N107" i="75"/>
  <c r="V107" i="75" s="1"/>
  <c r="O107" i="75"/>
  <c r="W107" i="75" s="1"/>
  <c r="Q107" i="75"/>
  <c r="Z107" i="75" s="1"/>
  <c r="R107" i="75"/>
  <c r="AA107" i="75" s="1"/>
  <c r="S107" i="75"/>
  <c r="AB107" i="75" s="1"/>
  <c r="T107" i="75"/>
  <c r="AD107" i="75" s="1"/>
  <c r="U107" i="75"/>
  <c r="AF107" i="75" s="1"/>
  <c r="DH107" i="75"/>
  <c r="DI107" i="75"/>
  <c r="D108" i="75"/>
  <c r="H108" i="75"/>
  <c r="I108" i="75"/>
  <c r="K108" i="75"/>
  <c r="M108" i="75"/>
  <c r="N108" i="75"/>
  <c r="O108" i="75"/>
  <c r="Q108" i="75"/>
  <c r="R108" i="75"/>
  <c r="AA108" i="75" s="1"/>
  <c r="S108" i="75"/>
  <c r="AB108" i="75" s="1"/>
  <c r="T108" i="75"/>
  <c r="AD108" i="75" s="1"/>
  <c r="U108" i="75"/>
  <c r="AF108" i="75" s="1"/>
  <c r="DH108" i="75"/>
  <c r="DI108" i="75"/>
  <c r="C109" i="75"/>
  <c r="D109" i="75"/>
  <c r="H109" i="75"/>
  <c r="I109" i="75"/>
  <c r="K109" i="75"/>
  <c r="M109" i="75"/>
  <c r="N109" i="75"/>
  <c r="V109" i="75" s="1"/>
  <c r="O109" i="75"/>
  <c r="W109" i="75" s="1"/>
  <c r="Q109" i="75"/>
  <c r="Z109" i="75" s="1"/>
  <c r="R109" i="75"/>
  <c r="AA109" i="75" s="1"/>
  <c r="S109" i="75"/>
  <c r="AB109" i="75" s="1"/>
  <c r="T109" i="75"/>
  <c r="AD109" i="75" s="1"/>
  <c r="U109" i="75"/>
  <c r="AF109" i="75" s="1"/>
  <c r="AG109" i="75"/>
  <c r="DH109" i="75"/>
  <c r="DI109" i="75"/>
  <c r="C110" i="75"/>
  <c r="D110" i="75"/>
  <c r="G110" i="75"/>
  <c r="H110" i="75"/>
  <c r="I110" i="75"/>
  <c r="K110" i="75"/>
  <c r="M110" i="75"/>
  <c r="N110" i="75"/>
  <c r="O110" i="75"/>
  <c r="W110" i="75" s="1"/>
  <c r="Q110" i="75"/>
  <c r="Z110" i="75" s="1"/>
  <c r="R110" i="75"/>
  <c r="AA110" i="75" s="1"/>
  <c r="S110" i="75"/>
  <c r="AB110" i="75" s="1"/>
  <c r="T110" i="75"/>
  <c r="AD110" i="75" s="1"/>
  <c r="U110" i="75"/>
  <c r="AF110" i="75" s="1"/>
  <c r="DH110" i="75"/>
  <c r="DI110" i="75"/>
  <c r="C111" i="75"/>
  <c r="D111" i="75"/>
  <c r="H111" i="75"/>
  <c r="I111" i="75"/>
  <c r="K111" i="75"/>
  <c r="M111" i="75"/>
  <c r="N111" i="75"/>
  <c r="V111" i="75" s="1"/>
  <c r="O111" i="75"/>
  <c r="Q111" i="75"/>
  <c r="Z111" i="75" s="1"/>
  <c r="R111" i="75"/>
  <c r="AA111" i="75" s="1"/>
  <c r="S111" i="75"/>
  <c r="AB111" i="75" s="1"/>
  <c r="T111" i="75"/>
  <c r="AD111" i="75" s="1"/>
  <c r="U111" i="75"/>
  <c r="AF111" i="75" s="1"/>
  <c r="AG111" i="75"/>
  <c r="DH111" i="75"/>
  <c r="DI111" i="75"/>
  <c r="C112" i="75"/>
  <c r="D112" i="75"/>
  <c r="H112" i="75"/>
  <c r="K112" i="75"/>
  <c r="M112" i="75"/>
  <c r="N112" i="75"/>
  <c r="V112" i="75" s="1"/>
  <c r="O112" i="75"/>
  <c r="W112" i="75" s="1"/>
  <c r="Q112" i="75"/>
  <c r="Z112" i="75" s="1"/>
  <c r="R112" i="75"/>
  <c r="AA112" i="75" s="1"/>
  <c r="S112" i="75"/>
  <c r="AB112" i="75" s="1"/>
  <c r="T112" i="75"/>
  <c r="AD112" i="75" s="1"/>
  <c r="U112" i="75"/>
  <c r="AF112" i="75" s="1"/>
  <c r="DH112" i="75"/>
  <c r="DI112" i="75"/>
  <c r="C113" i="75"/>
  <c r="D113" i="75"/>
  <c r="H113" i="75"/>
  <c r="I113" i="75"/>
  <c r="K113" i="75"/>
  <c r="M113" i="75"/>
  <c r="N113" i="75"/>
  <c r="V113" i="75" s="1"/>
  <c r="O113" i="75"/>
  <c r="W113" i="75" s="1"/>
  <c r="Q113" i="75"/>
  <c r="Z113" i="75" s="1"/>
  <c r="R113" i="75"/>
  <c r="AA113" i="75" s="1"/>
  <c r="S113" i="75"/>
  <c r="AB113" i="75" s="1"/>
  <c r="T113" i="75"/>
  <c r="AD113" i="75" s="1"/>
  <c r="U113" i="75"/>
  <c r="AF113" i="75" s="1"/>
  <c r="DH113" i="75"/>
  <c r="DI113" i="75"/>
  <c r="C114" i="75"/>
  <c r="D114" i="75"/>
  <c r="H114" i="75"/>
  <c r="I114" i="75"/>
  <c r="K114" i="75"/>
  <c r="M114" i="75"/>
  <c r="N114" i="75"/>
  <c r="O114" i="75"/>
  <c r="W114" i="75" s="1"/>
  <c r="Q114" i="75"/>
  <c r="Z114" i="75" s="1"/>
  <c r="R114" i="75"/>
  <c r="AA114" i="75" s="1"/>
  <c r="S114" i="75"/>
  <c r="AB114" i="75" s="1"/>
  <c r="T114" i="75"/>
  <c r="AD114" i="75" s="1"/>
  <c r="U114" i="75"/>
  <c r="AF114" i="75" s="1"/>
  <c r="DH114" i="75"/>
  <c r="DI114" i="75"/>
  <c r="H115" i="75"/>
  <c r="I115" i="75"/>
  <c r="K115" i="75"/>
  <c r="M115" i="75"/>
  <c r="N115" i="75"/>
  <c r="V115" i="75" s="1"/>
  <c r="O115" i="75"/>
  <c r="W115" i="75" s="1"/>
  <c r="Q115" i="75"/>
  <c r="Z115" i="75" s="1"/>
  <c r="R115" i="75"/>
  <c r="S115" i="75"/>
  <c r="AB115" i="75" s="1"/>
  <c r="T115" i="75"/>
  <c r="AD115" i="75" s="1"/>
  <c r="U115" i="75"/>
  <c r="AF115" i="75" s="1"/>
  <c r="DH115" i="75"/>
  <c r="DI115" i="75"/>
  <c r="D116" i="75"/>
  <c r="H116" i="75"/>
  <c r="I116" i="75"/>
  <c r="K116" i="75"/>
  <c r="M116" i="75"/>
  <c r="N116" i="75"/>
  <c r="V116" i="75" s="1"/>
  <c r="O116" i="75"/>
  <c r="W116" i="75" s="1"/>
  <c r="Q116" i="75"/>
  <c r="Z116" i="75" s="1"/>
  <c r="R116" i="75"/>
  <c r="AA116" i="75" s="1"/>
  <c r="S116" i="75"/>
  <c r="AB116" i="75" s="1"/>
  <c r="T116" i="75"/>
  <c r="AD116" i="75" s="1"/>
  <c r="U116" i="75"/>
  <c r="AF116" i="75" s="1"/>
  <c r="DH116" i="75"/>
  <c r="DI116" i="75"/>
  <c r="D117" i="75"/>
  <c r="G117" i="75"/>
  <c r="H117" i="75"/>
  <c r="I117" i="75"/>
  <c r="K117" i="75"/>
  <c r="M117" i="75"/>
  <c r="N117" i="75"/>
  <c r="V117" i="75" s="1"/>
  <c r="O117" i="75"/>
  <c r="W117" i="75" s="1"/>
  <c r="Q117" i="75"/>
  <c r="Z117" i="75" s="1"/>
  <c r="R117" i="75"/>
  <c r="AA117" i="75" s="1"/>
  <c r="S117" i="75"/>
  <c r="AB117" i="75" s="1"/>
  <c r="T117" i="75"/>
  <c r="AD117" i="75" s="1"/>
  <c r="U117" i="75"/>
  <c r="AF117" i="75" s="1"/>
  <c r="DH117" i="75"/>
  <c r="DI117" i="75"/>
  <c r="G118" i="75"/>
  <c r="H118" i="75"/>
  <c r="I118" i="75"/>
  <c r="K118" i="75"/>
  <c r="M118" i="75"/>
  <c r="N118" i="75"/>
  <c r="V118" i="75" s="1"/>
  <c r="O118" i="75"/>
  <c r="W118" i="75" s="1"/>
  <c r="Q118" i="75"/>
  <c r="Z118" i="75" s="1"/>
  <c r="R118" i="75"/>
  <c r="AA118" i="75" s="1"/>
  <c r="S118" i="75"/>
  <c r="AB118" i="75" s="1"/>
  <c r="T118" i="75"/>
  <c r="AD118" i="75" s="1"/>
  <c r="U118" i="75"/>
  <c r="AF118" i="75" s="1"/>
  <c r="DH118" i="75"/>
  <c r="DI118" i="75"/>
  <c r="D119" i="75"/>
  <c r="H119" i="75"/>
  <c r="I119" i="75"/>
  <c r="K119" i="75"/>
  <c r="M119" i="75"/>
  <c r="N119" i="75"/>
  <c r="V119" i="75" s="1"/>
  <c r="O119" i="75"/>
  <c r="W119" i="75" s="1"/>
  <c r="Q119" i="75"/>
  <c r="Z119" i="75" s="1"/>
  <c r="R119" i="75"/>
  <c r="AA119" i="75" s="1"/>
  <c r="S119" i="75"/>
  <c r="AB119" i="75" s="1"/>
  <c r="T119" i="75"/>
  <c r="AD119" i="75" s="1"/>
  <c r="U119" i="75"/>
  <c r="AF119" i="75" s="1"/>
  <c r="AG119" i="75"/>
  <c r="DH119" i="75"/>
  <c r="DI119" i="75"/>
  <c r="D120" i="75"/>
  <c r="H120" i="75"/>
  <c r="I120" i="75"/>
  <c r="K120" i="75"/>
  <c r="M120" i="75"/>
  <c r="N120" i="75"/>
  <c r="V120" i="75" s="1"/>
  <c r="O120" i="75"/>
  <c r="W120" i="75" s="1"/>
  <c r="Q120" i="75"/>
  <c r="Z120" i="75" s="1"/>
  <c r="R120" i="75"/>
  <c r="AA120" i="75" s="1"/>
  <c r="S120" i="75"/>
  <c r="AB120" i="75" s="1"/>
  <c r="T120" i="75"/>
  <c r="AD120" i="75" s="1"/>
  <c r="U120" i="75"/>
  <c r="AF120" i="75" s="1"/>
  <c r="DH120" i="75"/>
  <c r="DI120" i="75"/>
  <c r="D121" i="75"/>
  <c r="H121" i="75"/>
  <c r="I121" i="75"/>
  <c r="K121" i="75"/>
  <c r="M121" i="75"/>
  <c r="N121" i="75"/>
  <c r="V121" i="75" s="1"/>
  <c r="O121" i="75"/>
  <c r="W121" i="75" s="1"/>
  <c r="Q121" i="75"/>
  <c r="Z121" i="75" s="1"/>
  <c r="R121" i="75"/>
  <c r="AA121" i="75" s="1"/>
  <c r="S121" i="75"/>
  <c r="AB121" i="75" s="1"/>
  <c r="T121" i="75"/>
  <c r="AD121" i="75" s="1"/>
  <c r="U121" i="75"/>
  <c r="AF121" i="75" s="1"/>
  <c r="DH121" i="75"/>
  <c r="DI121" i="75"/>
  <c r="H122" i="75"/>
  <c r="I122" i="75"/>
  <c r="K122" i="75"/>
  <c r="M122" i="75"/>
  <c r="N122" i="75"/>
  <c r="V122" i="75" s="1"/>
  <c r="O122" i="75"/>
  <c r="W122" i="75" s="1"/>
  <c r="Q122" i="75"/>
  <c r="Z122" i="75" s="1"/>
  <c r="R122" i="75"/>
  <c r="AA122" i="75" s="1"/>
  <c r="S122" i="75"/>
  <c r="AB122" i="75" s="1"/>
  <c r="T122" i="75"/>
  <c r="AD122" i="75" s="1"/>
  <c r="U122" i="75"/>
  <c r="AF122" i="75" s="1"/>
  <c r="AG122" i="75"/>
  <c r="DH122" i="75"/>
  <c r="DI122" i="75"/>
  <c r="C123" i="75"/>
  <c r="D123" i="75"/>
  <c r="G123" i="75"/>
  <c r="H123" i="75"/>
  <c r="I123" i="75"/>
  <c r="K123" i="75"/>
  <c r="M123" i="75"/>
  <c r="N123" i="75"/>
  <c r="V123" i="75" s="1"/>
  <c r="O123" i="75"/>
  <c r="W123" i="75" s="1"/>
  <c r="Q123" i="75"/>
  <c r="Z123" i="75" s="1"/>
  <c r="R123" i="75"/>
  <c r="AA123" i="75" s="1"/>
  <c r="S123" i="75"/>
  <c r="AB123" i="75" s="1"/>
  <c r="T123" i="75"/>
  <c r="AD123" i="75" s="1"/>
  <c r="U123" i="75"/>
  <c r="AF123" i="75" s="1"/>
  <c r="DH123" i="75"/>
  <c r="DI123" i="75"/>
  <c r="C124" i="75"/>
  <c r="D124" i="75"/>
  <c r="H124" i="75"/>
  <c r="I124" i="75"/>
  <c r="K124" i="75"/>
  <c r="M124" i="75"/>
  <c r="N124" i="75"/>
  <c r="V124" i="75" s="1"/>
  <c r="O124" i="75"/>
  <c r="W124" i="75" s="1"/>
  <c r="Q124" i="75"/>
  <c r="Z124" i="75" s="1"/>
  <c r="R124" i="75"/>
  <c r="AA124" i="75" s="1"/>
  <c r="S124" i="75"/>
  <c r="AB124" i="75" s="1"/>
  <c r="T124" i="75"/>
  <c r="AD124" i="75" s="1"/>
  <c r="U124" i="75"/>
  <c r="AG124" i="75"/>
  <c r="DH124" i="75"/>
  <c r="DI124" i="75"/>
  <c r="G125" i="75"/>
  <c r="H125" i="75"/>
  <c r="I125" i="75"/>
  <c r="K125" i="75"/>
  <c r="M125" i="75"/>
  <c r="N125" i="75"/>
  <c r="V125" i="75" s="1"/>
  <c r="O125" i="75"/>
  <c r="W125" i="75" s="1"/>
  <c r="Q125" i="75"/>
  <c r="Z125" i="75" s="1"/>
  <c r="R125" i="75"/>
  <c r="AA125" i="75" s="1"/>
  <c r="S125" i="75"/>
  <c r="AB125" i="75" s="1"/>
  <c r="T125" i="75"/>
  <c r="AD125" i="75" s="1"/>
  <c r="U125" i="75"/>
  <c r="AF125" i="75" s="1"/>
  <c r="DH125" i="75"/>
  <c r="DI125" i="75"/>
  <c r="D126" i="75"/>
  <c r="G126" i="75"/>
  <c r="H126" i="75"/>
  <c r="I126" i="75"/>
  <c r="K126" i="75"/>
  <c r="M126" i="75"/>
  <c r="N126" i="75"/>
  <c r="O126" i="75"/>
  <c r="W126" i="75" s="1"/>
  <c r="Q126" i="75"/>
  <c r="R126" i="75"/>
  <c r="AA126" i="75" s="1"/>
  <c r="S126" i="75"/>
  <c r="AB126" i="75" s="1"/>
  <c r="T126" i="75"/>
  <c r="AD126" i="75" s="1"/>
  <c r="U126" i="75"/>
  <c r="AF126" i="75" s="1"/>
  <c r="AG126" i="75"/>
  <c r="DH126" i="75"/>
  <c r="DI126" i="75"/>
  <c r="H127" i="75"/>
  <c r="I127" i="75"/>
  <c r="K127" i="75"/>
  <c r="M127" i="75"/>
  <c r="N127" i="75"/>
  <c r="V127" i="75" s="1"/>
  <c r="O127" i="75"/>
  <c r="W127" i="75" s="1"/>
  <c r="Q127" i="75"/>
  <c r="Z127" i="75" s="1"/>
  <c r="R127" i="75"/>
  <c r="AA127" i="75" s="1"/>
  <c r="S127" i="75"/>
  <c r="AB127" i="75" s="1"/>
  <c r="T127" i="75"/>
  <c r="AD127" i="75" s="1"/>
  <c r="U127" i="75"/>
  <c r="AF127" i="75" s="1"/>
  <c r="DH127" i="75"/>
  <c r="DI127" i="75"/>
  <c r="H128" i="75"/>
  <c r="I128" i="75"/>
  <c r="K128" i="75"/>
  <c r="M128" i="75"/>
  <c r="N128" i="75"/>
  <c r="V128" i="75" s="1"/>
  <c r="O128" i="75"/>
  <c r="W128" i="75" s="1"/>
  <c r="Q128" i="75"/>
  <c r="Z128" i="75" s="1"/>
  <c r="R128" i="75"/>
  <c r="AA128" i="75" s="1"/>
  <c r="S128" i="75"/>
  <c r="AB128" i="75" s="1"/>
  <c r="T128" i="75"/>
  <c r="AD128" i="75" s="1"/>
  <c r="U128" i="75"/>
  <c r="AF128" i="75" s="1"/>
  <c r="DH128" i="75"/>
  <c r="DI128" i="75"/>
  <c r="C129" i="75"/>
  <c r="D129" i="75"/>
  <c r="G129" i="75"/>
  <c r="H129" i="75"/>
  <c r="I129" i="75"/>
  <c r="K129" i="75"/>
  <c r="M129" i="75"/>
  <c r="N129" i="75"/>
  <c r="V129" i="75" s="1"/>
  <c r="O129" i="75"/>
  <c r="W129" i="75" s="1"/>
  <c r="Q129" i="75"/>
  <c r="Z129" i="75" s="1"/>
  <c r="R129" i="75"/>
  <c r="AA129" i="75" s="1"/>
  <c r="S129" i="75"/>
  <c r="AB129" i="75" s="1"/>
  <c r="T129" i="75"/>
  <c r="U129" i="75"/>
  <c r="AF129" i="75" s="1"/>
  <c r="DH129" i="75"/>
  <c r="DI129" i="75"/>
  <c r="C130" i="75"/>
  <c r="D130" i="75"/>
  <c r="G130" i="75"/>
  <c r="H130" i="75"/>
  <c r="I130" i="75"/>
  <c r="K130" i="75"/>
  <c r="M130" i="75"/>
  <c r="N130" i="75"/>
  <c r="V130" i="75" s="1"/>
  <c r="O130" i="75"/>
  <c r="W130" i="75" s="1"/>
  <c r="Q130" i="75"/>
  <c r="Z130" i="75" s="1"/>
  <c r="R130" i="75"/>
  <c r="AA130" i="75" s="1"/>
  <c r="S130" i="75"/>
  <c r="AB130" i="75" s="1"/>
  <c r="T130" i="75"/>
  <c r="U130" i="75"/>
  <c r="AF130" i="75" s="1"/>
  <c r="AG130" i="75"/>
  <c r="DH130" i="75"/>
  <c r="DI130" i="75"/>
  <c r="D131" i="75"/>
  <c r="G131" i="75"/>
  <c r="H131" i="75"/>
  <c r="I131" i="75"/>
  <c r="K131" i="75"/>
  <c r="M131" i="75"/>
  <c r="N131" i="75"/>
  <c r="V131" i="75" s="1"/>
  <c r="O131" i="75"/>
  <c r="W131" i="75" s="1"/>
  <c r="Q131" i="75"/>
  <c r="Z131" i="75" s="1"/>
  <c r="R131" i="75"/>
  <c r="AA131" i="75" s="1"/>
  <c r="S131" i="75"/>
  <c r="T131" i="75"/>
  <c r="AD131" i="75" s="1"/>
  <c r="U131" i="75"/>
  <c r="AF131" i="75" s="1"/>
  <c r="AG131" i="75"/>
  <c r="DH131" i="75"/>
  <c r="DI131" i="75"/>
  <c r="H132" i="75"/>
  <c r="I132" i="75"/>
  <c r="K132" i="75"/>
  <c r="M132" i="75"/>
  <c r="N132" i="75"/>
  <c r="V132" i="75" s="1"/>
  <c r="O132" i="75"/>
  <c r="W132" i="75" s="1"/>
  <c r="Q132" i="75"/>
  <c r="Z132" i="75" s="1"/>
  <c r="R132" i="75"/>
  <c r="AA132" i="75" s="1"/>
  <c r="S132" i="75"/>
  <c r="AB132" i="75" s="1"/>
  <c r="T132" i="75"/>
  <c r="AD132" i="75" s="1"/>
  <c r="U132" i="75"/>
  <c r="AG132" i="75"/>
  <c r="DH132" i="75"/>
  <c r="DI132" i="75"/>
  <c r="H133" i="75"/>
  <c r="I133" i="75"/>
  <c r="K133" i="75"/>
  <c r="M133" i="75"/>
  <c r="N133" i="75"/>
  <c r="O133" i="75"/>
  <c r="W133" i="75" s="1"/>
  <c r="Q133" i="75"/>
  <c r="Z133" i="75" s="1"/>
  <c r="R133" i="75"/>
  <c r="AA133" i="75" s="1"/>
  <c r="S133" i="75"/>
  <c r="AB133" i="75" s="1"/>
  <c r="T133" i="75"/>
  <c r="AD133" i="75" s="1"/>
  <c r="U133" i="75"/>
  <c r="AF133" i="75" s="1"/>
  <c r="DH133" i="75"/>
  <c r="DI133" i="75"/>
  <c r="D134" i="75"/>
  <c r="H134" i="75"/>
  <c r="I134" i="75"/>
  <c r="K134" i="75"/>
  <c r="M134" i="75"/>
  <c r="N134" i="75"/>
  <c r="V134" i="75" s="1"/>
  <c r="O134" i="75"/>
  <c r="W134" i="75" s="1"/>
  <c r="Q134" i="75"/>
  <c r="Z134" i="75" s="1"/>
  <c r="R134" i="75"/>
  <c r="AA134" i="75" s="1"/>
  <c r="S134" i="75"/>
  <c r="AB134" i="75" s="1"/>
  <c r="T134" i="75"/>
  <c r="AD134" i="75" s="1"/>
  <c r="U134" i="75"/>
  <c r="AF134" i="75" s="1"/>
  <c r="AG134" i="75"/>
  <c r="DH134" i="75"/>
  <c r="DI134" i="75"/>
  <c r="D135" i="75"/>
  <c r="H135" i="75"/>
  <c r="I135" i="75"/>
  <c r="K135" i="75"/>
  <c r="M135" i="75"/>
  <c r="N135" i="75"/>
  <c r="V135" i="75" s="1"/>
  <c r="O135" i="75"/>
  <c r="W135" i="75" s="1"/>
  <c r="Q135" i="75"/>
  <c r="Z135" i="75" s="1"/>
  <c r="R135" i="75"/>
  <c r="AA135" i="75" s="1"/>
  <c r="S135" i="75"/>
  <c r="AB135" i="75" s="1"/>
  <c r="T135" i="75"/>
  <c r="AD135" i="75" s="1"/>
  <c r="U135" i="75"/>
  <c r="AF135" i="75" s="1"/>
  <c r="AG135" i="75"/>
  <c r="DH135" i="75"/>
  <c r="DI135" i="75"/>
  <c r="H136" i="75"/>
  <c r="I136" i="75"/>
  <c r="K136" i="75"/>
  <c r="M136" i="75"/>
  <c r="N136" i="75"/>
  <c r="V136" i="75" s="1"/>
  <c r="O136" i="75"/>
  <c r="W136" i="75" s="1"/>
  <c r="Q136" i="75"/>
  <c r="Z136" i="75" s="1"/>
  <c r="R136" i="75"/>
  <c r="AA136" i="75" s="1"/>
  <c r="S136" i="75"/>
  <c r="AB136" i="75" s="1"/>
  <c r="T136" i="75"/>
  <c r="AD136" i="75" s="1"/>
  <c r="U136" i="75"/>
  <c r="AF136" i="75" s="1"/>
  <c r="DH136" i="75"/>
  <c r="DI136" i="75"/>
  <c r="H137" i="75"/>
  <c r="I137" i="75"/>
  <c r="K137" i="75"/>
  <c r="M137" i="75"/>
  <c r="N137" i="75"/>
  <c r="V137" i="75" s="1"/>
  <c r="O137" i="75"/>
  <c r="Q137" i="75"/>
  <c r="Z137" i="75" s="1"/>
  <c r="R137" i="75"/>
  <c r="AA137" i="75" s="1"/>
  <c r="S137" i="75"/>
  <c r="AB137" i="75" s="1"/>
  <c r="T137" i="75"/>
  <c r="AD137" i="75" s="1"/>
  <c r="U137" i="75"/>
  <c r="AF137" i="75" s="1"/>
  <c r="DH137" i="75"/>
  <c r="DI137" i="75"/>
  <c r="C138" i="75"/>
  <c r="D138" i="75"/>
  <c r="G138" i="75"/>
  <c r="H138" i="75"/>
  <c r="I138" i="75"/>
  <c r="K138" i="75"/>
  <c r="M138" i="75"/>
  <c r="N138" i="75"/>
  <c r="O138" i="75"/>
  <c r="W138" i="75" s="1"/>
  <c r="Q138" i="75"/>
  <c r="Z138" i="75" s="1"/>
  <c r="R138" i="75"/>
  <c r="AA138" i="75" s="1"/>
  <c r="S138" i="75"/>
  <c r="AB138" i="75" s="1"/>
  <c r="T138" i="75"/>
  <c r="AD138" i="75" s="1"/>
  <c r="U138" i="75"/>
  <c r="AF138" i="75" s="1"/>
  <c r="DH138" i="75"/>
  <c r="DI138" i="75"/>
  <c r="H139" i="75"/>
  <c r="I139" i="75"/>
  <c r="K139" i="75"/>
  <c r="M139" i="75"/>
  <c r="N139" i="75"/>
  <c r="V139" i="75" s="1"/>
  <c r="O139" i="75"/>
  <c r="W139" i="75" s="1"/>
  <c r="Q139" i="75"/>
  <c r="R139" i="75"/>
  <c r="AA139" i="75" s="1"/>
  <c r="S139" i="75"/>
  <c r="AB139" i="75" s="1"/>
  <c r="T139" i="75"/>
  <c r="AD139" i="75" s="1"/>
  <c r="U139" i="75"/>
  <c r="AF139" i="75" s="1"/>
  <c r="DH139" i="75"/>
  <c r="DI139" i="75"/>
  <c r="H140" i="75"/>
  <c r="I140" i="75"/>
  <c r="K140" i="75"/>
  <c r="M140" i="75"/>
  <c r="N140" i="75"/>
  <c r="V140" i="75" s="1"/>
  <c r="O140" i="75"/>
  <c r="W140" i="75" s="1"/>
  <c r="Q140" i="75"/>
  <c r="Z140" i="75" s="1"/>
  <c r="R140" i="75"/>
  <c r="AA140" i="75" s="1"/>
  <c r="S140" i="75"/>
  <c r="AB140" i="75" s="1"/>
  <c r="T140" i="75"/>
  <c r="U140" i="75"/>
  <c r="AF140" i="75" s="1"/>
  <c r="DH140" i="75"/>
  <c r="DI140" i="75"/>
  <c r="D141" i="75"/>
  <c r="G141" i="75"/>
  <c r="H141" i="75"/>
  <c r="I141" i="75"/>
  <c r="K141" i="75"/>
  <c r="M141" i="75"/>
  <c r="N141" i="75"/>
  <c r="V141" i="75" s="1"/>
  <c r="O141" i="75"/>
  <c r="W141" i="75" s="1"/>
  <c r="Q141" i="75"/>
  <c r="Z141" i="75" s="1"/>
  <c r="R141" i="75"/>
  <c r="AA141" i="75" s="1"/>
  <c r="S141" i="75"/>
  <c r="AB141" i="75" s="1"/>
  <c r="T141" i="75"/>
  <c r="AD141" i="75" s="1"/>
  <c r="U141" i="75"/>
  <c r="AG141" i="75"/>
  <c r="DH141" i="75"/>
  <c r="DI141" i="75"/>
  <c r="D142" i="75"/>
  <c r="H142" i="75"/>
  <c r="I142" i="75"/>
  <c r="K142" i="75"/>
  <c r="M142" i="75"/>
  <c r="N142" i="75"/>
  <c r="V142" i="75" s="1"/>
  <c r="O142" i="75"/>
  <c r="W142" i="75" s="1"/>
  <c r="Q142" i="75"/>
  <c r="Z142" i="75" s="1"/>
  <c r="R142" i="75"/>
  <c r="AA142" i="75" s="1"/>
  <c r="S142" i="75"/>
  <c r="AB142" i="75" s="1"/>
  <c r="T142" i="75"/>
  <c r="AD142" i="75" s="1"/>
  <c r="U142" i="75"/>
  <c r="AF142" i="75" s="1"/>
  <c r="DH142" i="75"/>
  <c r="DI142" i="75"/>
  <c r="D143" i="75"/>
  <c r="G143" i="75"/>
  <c r="H143" i="75"/>
  <c r="H92" i="75"/>
  <c r="I143" i="75"/>
  <c r="I112" i="75"/>
  <c r="K143" i="75"/>
  <c r="M143" i="75"/>
  <c r="N143" i="75"/>
  <c r="V143" i="75" s="1"/>
  <c r="O143" i="75"/>
  <c r="W143" i="75" s="1"/>
  <c r="Q143" i="75"/>
  <c r="Z143" i="75" s="1"/>
  <c r="R143" i="75"/>
  <c r="AA143" i="75" s="1"/>
  <c r="S143" i="75"/>
  <c r="AB143" i="75" s="1"/>
  <c r="AK143" i="75" s="1"/>
  <c r="T143" i="75"/>
  <c r="AD143" i="75" s="1"/>
  <c r="U143" i="75"/>
  <c r="AG143" i="75"/>
  <c r="DH143" i="75"/>
  <c r="DI143" i="75"/>
  <c r="G144" i="75"/>
  <c r="H144" i="75"/>
  <c r="I144" i="75"/>
  <c r="K144" i="75"/>
  <c r="M144" i="75"/>
  <c r="N144" i="75"/>
  <c r="V144" i="75" s="1"/>
  <c r="O144" i="75"/>
  <c r="W144" i="75" s="1"/>
  <c r="Q144" i="75"/>
  <c r="Z144" i="75" s="1"/>
  <c r="R144" i="75"/>
  <c r="AA144" i="75" s="1"/>
  <c r="S144" i="75"/>
  <c r="AB144" i="75" s="1"/>
  <c r="T144" i="75"/>
  <c r="AD144" i="75" s="1"/>
  <c r="U144" i="75"/>
  <c r="AF144" i="75" s="1"/>
  <c r="DH144" i="75"/>
  <c r="DI144" i="75"/>
  <c r="H145" i="75"/>
  <c r="I145" i="75"/>
  <c r="K145" i="75"/>
  <c r="M145" i="75"/>
  <c r="N145" i="75"/>
  <c r="V145" i="75" s="1"/>
  <c r="O145" i="75"/>
  <c r="W145" i="75" s="1"/>
  <c r="Q145" i="75"/>
  <c r="R145" i="75"/>
  <c r="AA145" i="75" s="1"/>
  <c r="S145" i="75"/>
  <c r="AB145" i="75" s="1"/>
  <c r="T145" i="75"/>
  <c r="AD145" i="75" s="1"/>
  <c r="U145" i="75"/>
  <c r="AF145" i="75" s="1"/>
  <c r="DH145" i="75"/>
  <c r="DI145" i="75"/>
  <c r="D146" i="75"/>
  <c r="G146" i="75"/>
  <c r="H146" i="75"/>
  <c r="I146" i="75"/>
  <c r="K146" i="75"/>
  <c r="M146" i="75"/>
  <c r="N146" i="75"/>
  <c r="V146" i="75" s="1"/>
  <c r="O146" i="75"/>
  <c r="W146" i="75" s="1"/>
  <c r="Q146" i="75"/>
  <c r="Z146" i="75" s="1"/>
  <c r="R146" i="75"/>
  <c r="AA146" i="75" s="1"/>
  <c r="S146" i="75"/>
  <c r="AB146" i="75" s="1"/>
  <c r="T146" i="75"/>
  <c r="AD146" i="75" s="1"/>
  <c r="U146" i="75"/>
  <c r="AF146" i="75" s="1"/>
  <c r="DH146" i="75"/>
  <c r="DI146" i="75"/>
  <c r="C147" i="75"/>
  <c r="D147" i="75"/>
  <c r="G147" i="75"/>
  <c r="H147" i="75"/>
  <c r="I147" i="75"/>
  <c r="K147" i="75"/>
  <c r="M147" i="75"/>
  <c r="N147" i="75"/>
  <c r="V147" i="75" s="1"/>
  <c r="O147" i="75"/>
  <c r="W147" i="75" s="1"/>
  <c r="Q147" i="75"/>
  <c r="Z147" i="75" s="1"/>
  <c r="R147" i="75"/>
  <c r="AA147" i="75" s="1"/>
  <c r="S147" i="75"/>
  <c r="AB147" i="75" s="1"/>
  <c r="T147" i="75"/>
  <c r="AD147" i="75" s="1"/>
  <c r="U147" i="75"/>
  <c r="AF147" i="75" s="1"/>
  <c r="AG147" i="75"/>
  <c r="DH147" i="75"/>
  <c r="DI147" i="75"/>
  <c r="D148" i="75"/>
  <c r="G148" i="75"/>
  <c r="H148" i="75"/>
  <c r="I148" i="75"/>
  <c r="K148" i="75"/>
  <c r="M148" i="75"/>
  <c r="N148" i="75"/>
  <c r="V148" i="75" s="1"/>
  <c r="O148" i="75"/>
  <c r="W148" i="75" s="1"/>
  <c r="Q148" i="75"/>
  <c r="Z148" i="75" s="1"/>
  <c r="R148" i="75"/>
  <c r="AA148" i="75" s="1"/>
  <c r="S148" i="75"/>
  <c r="AB148" i="75" s="1"/>
  <c r="T148" i="75"/>
  <c r="AD148" i="75" s="1"/>
  <c r="U148" i="75"/>
  <c r="AF148" i="75" s="1"/>
  <c r="DH148" i="75"/>
  <c r="DI148" i="75"/>
  <c r="D149" i="75"/>
  <c r="G149" i="75"/>
  <c r="H149" i="75"/>
  <c r="I149" i="75"/>
  <c r="K149" i="75"/>
  <c r="M149" i="75"/>
  <c r="N149" i="75"/>
  <c r="V149" i="75" s="1"/>
  <c r="O149" i="75"/>
  <c r="W149" i="75" s="1"/>
  <c r="Q149" i="75"/>
  <c r="Z149" i="75" s="1"/>
  <c r="R149" i="75"/>
  <c r="AA149" i="75" s="1"/>
  <c r="S149" i="75"/>
  <c r="AB149" i="75" s="1"/>
  <c r="T149" i="75"/>
  <c r="AD149" i="75" s="1"/>
  <c r="U149" i="75"/>
  <c r="AF149" i="75" s="1"/>
  <c r="DH149" i="75"/>
  <c r="DI149" i="75"/>
  <c r="C150" i="75"/>
  <c r="D150" i="75"/>
  <c r="H150" i="75"/>
  <c r="I150" i="75"/>
  <c r="K150" i="75"/>
  <c r="M150" i="75"/>
  <c r="N150" i="75"/>
  <c r="V150" i="75" s="1"/>
  <c r="O150" i="75"/>
  <c r="W150" i="75" s="1"/>
  <c r="Q150" i="75"/>
  <c r="Z150" i="75" s="1"/>
  <c r="R150" i="75"/>
  <c r="AA150" i="75" s="1"/>
  <c r="S150" i="75"/>
  <c r="AB150" i="75" s="1"/>
  <c r="T150" i="75"/>
  <c r="AD150" i="75" s="1"/>
  <c r="U150" i="75"/>
  <c r="AF150" i="75" s="1"/>
  <c r="DH150" i="75"/>
  <c r="DI150" i="75"/>
  <c r="C151"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H151" i="75"/>
  <c r="DI151" i="75"/>
  <c r="D152" i="75"/>
  <c r="G152" i="75"/>
  <c r="H152" i="75"/>
  <c r="I152" i="75"/>
  <c r="K152" i="75"/>
  <c r="M152" i="75"/>
  <c r="N152" i="75"/>
  <c r="V152" i="75" s="1"/>
  <c r="O152" i="75"/>
  <c r="W152" i="75" s="1"/>
  <c r="Q152" i="75"/>
  <c r="Z152" i="75" s="1"/>
  <c r="R152" i="75"/>
  <c r="AA152" i="75" s="1"/>
  <c r="S152" i="75"/>
  <c r="AB152" i="75" s="1"/>
  <c r="T152" i="75"/>
  <c r="AD152" i="75" s="1"/>
  <c r="U152" i="75"/>
  <c r="AF152" i="75" s="1"/>
  <c r="AG152" i="75"/>
  <c r="DH152" i="75"/>
  <c r="DI152" i="75"/>
  <c r="C153" i="75"/>
  <c r="D153" i="75"/>
  <c r="H153" i="75"/>
  <c r="I153" i="75"/>
  <c r="K153" i="75"/>
  <c r="M153" i="75"/>
  <c r="N153" i="75"/>
  <c r="V153" i="75" s="1"/>
  <c r="O153" i="75"/>
  <c r="W153" i="75" s="1"/>
  <c r="Q153" i="75"/>
  <c r="Z153" i="75" s="1"/>
  <c r="R153" i="75"/>
  <c r="AA153" i="75" s="1"/>
  <c r="S153" i="75"/>
  <c r="AB153" i="75" s="1"/>
  <c r="T153" i="75"/>
  <c r="AD153" i="75" s="1"/>
  <c r="U153" i="75"/>
  <c r="AF153" i="75" s="1"/>
  <c r="DH153" i="75"/>
  <c r="DI153" i="75"/>
  <c r="D154" i="75"/>
  <c r="G154" i="75"/>
  <c r="H154" i="75"/>
  <c r="I154" i="75"/>
  <c r="K154" i="75"/>
  <c r="M154" i="75"/>
  <c r="N154" i="75"/>
  <c r="V154" i="75" s="1"/>
  <c r="O154" i="75"/>
  <c r="W154" i="75" s="1"/>
  <c r="Q154" i="75"/>
  <c r="Z154" i="75" s="1"/>
  <c r="R154" i="75"/>
  <c r="AA154" i="75" s="1"/>
  <c r="S154" i="75"/>
  <c r="AB154" i="75" s="1"/>
  <c r="T154" i="75"/>
  <c r="AD154" i="75" s="1"/>
  <c r="U154" i="75"/>
  <c r="AG154" i="75"/>
  <c r="DH154" i="75"/>
  <c r="DI154" i="75"/>
  <c r="C155" i="75"/>
  <c r="D155" i="75"/>
  <c r="H155" i="75"/>
  <c r="I155" i="75"/>
  <c r="K155" i="75"/>
  <c r="M155" i="75"/>
  <c r="N155" i="75"/>
  <c r="V155" i="75" s="1"/>
  <c r="O155" i="75"/>
  <c r="W155" i="75" s="1"/>
  <c r="Q155" i="75"/>
  <c r="Z155" i="75" s="1"/>
  <c r="R155" i="75"/>
  <c r="AA155" i="75" s="1"/>
  <c r="S155" i="75"/>
  <c r="AB155" i="75" s="1"/>
  <c r="T155" i="75"/>
  <c r="AD155" i="75" s="1"/>
  <c r="U155" i="75"/>
  <c r="AF155" i="75" s="1"/>
  <c r="AG155" i="75"/>
  <c r="DH155" i="75"/>
  <c r="DI155" i="75"/>
  <c r="C156" i="75"/>
  <c r="D156" i="75"/>
  <c r="H156" i="75"/>
  <c r="I156" i="75"/>
  <c r="K156" i="75"/>
  <c r="M156" i="75"/>
  <c r="N156" i="75"/>
  <c r="V156" i="75" s="1"/>
  <c r="O156" i="75"/>
  <c r="W156" i="75" s="1"/>
  <c r="Q156" i="75"/>
  <c r="Z156" i="75" s="1"/>
  <c r="R156" i="75"/>
  <c r="AA156" i="75" s="1"/>
  <c r="S156" i="75"/>
  <c r="AB156" i="75" s="1"/>
  <c r="T156" i="75"/>
  <c r="AD156" i="75" s="1"/>
  <c r="U156" i="75"/>
  <c r="AF156" i="75" s="1"/>
  <c r="AG156" i="75"/>
  <c r="DH156" i="75"/>
  <c r="DI156" i="75"/>
  <c r="C157" i="75"/>
  <c r="D157" i="75"/>
  <c r="G157" i="75"/>
  <c r="H157" i="75"/>
  <c r="I157" i="75"/>
  <c r="K157" i="75"/>
  <c r="M157" i="75"/>
  <c r="N157" i="75"/>
  <c r="V157" i="75" s="1"/>
  <c r="O157" i="75"/>
  <c r="W157" i="75" s="1"/>
  <c r="Q157" i="75"/>
  <c r="Z157" i="75" s="1"/>
  <c r="R157" i="75"/>
  <c r="AA157" i="75" s="1"/>
  <c r="S157" i="75"/>
  <c r="AB157" i="75" s="1"/>
  <c r="T157" i="75"/>
  <c r="AD157" i="75" s="1"/>
  <c r="U157" i="75"/>
  <c r="AF157" i="75" s="1"/>
  <c r="AG157" i="75"/>
  <c r="DH157" i="75"/>
  <c r="DI157" i="75"/>
  <c r="D158" i="75"/>
  <c r="G158" i="75"/>
  <c r="H158" i="75"/>
  <c r="I158" i="75"/>
  <c r="K158" i="75"/>
  <c r="M158" i="75"/>
  <c r="N158" i="75"/>
  <c r="V158" i="75" s="1"/>
  <c r="O158" i="75"/>
  <c r="W158" i="75" s="1"/>
  <c r="Q158" i="75"/>
  <c r="Z158" i="75" s="1"/>
  <c r="R158" i="75"/>
  <c r="AA158" i="75" s="1"/>
  <c r="S158" i="75"/>
  <c r="AB158" i="75" s="1"/>
  <c r="T158" i="75"/>
  <c r="AD158" i="75" s="1"/>
  <c r="U158" i="75"/>
  <c r="AF158" i="75" s="1"/>
  <c r="AG158" i="75"/>
  <c r="DH158" i="75"/>
  <c r="DI158" i="75"/>
  <c r="H159" i="75"/>
  <c r="I159" i="75"/>
  <c r="K159" i="75"/>
  <c r="M159" i="75"/>
  <c r="N159" i="75"/>
  <c r="V159" i="75" s="1"/>
  <c r="O159" i="75"/>
  <c r="W159" i="75" s="1"/>
  <c r="Q159" i="75"/>
  <c r="Z159" i="75" s="1"/>
  <c r="R159" i="75"/>
  <c r="AA159" i="75" s="1"/>
  <c r="S159" i="75"/>
  <c r="AB159" i="75" s="1"/>
  <c r="T159" i="75"/>
  <c r="AD159" i="75" s="1"/>
  <c r="U159" i="75"/>
  <c r="AF159" i="75" s="1"/>
  <c r="AG159" i="75"/>
  <c r="DH159" i="75"/>
  <c r="DI159" i="75"/>
  <c r="H160" i="75"/>
  <c r="I160" i="75"/>
  <c r="K160" i="75"/>
  <c r="M160" i="75"/>
  <c r="N160" i="75"/>
  <c r="V160" i="75" s="1"/>
  <c r="O160" i="75"/>
  <c r="W160" i="75" s="1"/>
  <c r="Q160" i="75"/>
  <c r="Z160" i="75" s="1"/>
  <c r="R160" i="75"/>
  <c r="AA160" i="75" s="1"/>
  <c r="S160" i="75"/>
  <c r="AB160" i="75" s="1"/>
  <c r="T160" i="75"/>
  <c r="AD160" i="75" s="1"/>
  <c r="U160" i="75"/>
  <c r="AF160" i="75" s="1"/>
  <c r="DH160" i="75"/>
  <c r="DI160" i="75"/>
  <c r="D161" i="75"/>
  <c r="H161" i="75"/>
  <c r="I161" i="75"/>
  <c r="K161" i="75"/>
  <c r="M161" i="75"/>
  <c r="N161" i="75"/>
  <c r="V161" i="75" s="1"/>
  <c r="O161" i="75"/>
  <c r="W161" i="75" s="1"/>
  <c r="Q161" i="75"/>
  <c r="Z161" i="75" s="1"/>
  <c r="R161" i="75"/>
  <c r="AA161" i="75" s="1"/>
  <c r="S161" i="75"/>
  <c r="AB161" i="75" s="1"/>
  <c r="T161" i="75"/>
  <c r="AD161" i="75" s="1"/>
  <c r="U161" i="75"/>
  <c r="AF161" i="75" s="1"/>
  <c r="DH161" i="75"/>
  <c r="DI161" i="75"/>
  <c r="D162" i="75"/>
  <c r="H162" i="75"/>
  <c r="I162" i="75"/>
  <c r="K162" i="75"/>
  <c r="M162" i="75"/>
  <c r="N162" i="75"/>
  <c r="V162" i="75" s="1"/>
  <c r="O162" i="75"/>
  <c r="W162" i="75" s="1"/>
  <c r="Q162" i="75"/>
  <c r="Z162" i="75" s="1"/>
  <c r="R162" i="75"/>
  <c r="AA162" i="75" s="1"/>
  <c r="S162" i="75"/>
  <c r="AB162" i="75" s="1"/>
  <c r="T162" i="75"/>
  <c r="AD162" i="75" s="1"/>
  <c r="U162" i="75"/>
  <c r="AF162" i="75" s="1"/>
  <c r="DH162" i="75"/>
  <c r="DI162" i="75"/>
  <c r="D163" i="75"/>
  <c r="G163" i="75"/>
  <c r="H163" i="75"/>
  <c r="I163" i="75"/>
  <c r="K163" i="75"/>
  <c r="M163" i="75"/>
  <c r="N163" i="75"/>
  <c r="V163" i="75" s="1"/>
  <c r="O163" i="75"/>
  <c r="W163" i="75" s="1"/>
  <c r="Q163" i="75"/>
  <c r="Z163" i="75" s="1"/>
  <c r="R163" i="75"/>
  <c r="AA163" i="75" s="1"/>
  <c r="S163" i="75"/>
  <c r="AB163" i="75" s="1"/>
  <c r="T163" i="75"/>
  <c r="AD163" i="75" s="1"/>
  <c r="U163" i="75"/>
  <c r="AF163" i="75" s="1"/>
  <c r="DH163" i="75"/>
  <c r="DJ163" i="75" s="1"/>
  <c r="C159" i="84" s="1"/>
  <c r="DI163" i="75"/>
  <c r="D164" i="75"/>
  <c r="H164" i="75"/>
  <c r="I164" i="75"/>
  <c r="K164" i="75"/>
  <c r="M164" i="75"/>
  <c r="N164" i="75"/>
  <c r="V164" i="75" s="1"/>
  <c r="O164" i="75"/>
  <c r="W164" i="75" s="1"/>
  <c r="Q164" i="75"/>
  <c r="Z164" i="75" s="1"/>
  <c r="R164" i="75"/>
  <c r="AA164" i="75" s="1"/>
  <c r="S164" i="75"/>
  <c r="AB164" i="75" s="1"/>
  <c r="T164" i="75"/>
  <c r="AD164" i="75" s="1"/>
  <c r="U164" i="75"/>
  <c r="AF164" i="75" s="1"/>
  <c r="DH164" i="75"/>
  <c r="DI164" i="75"/>
  <c r="C165" i="75"/>
  <c r="D165" i="75"/>
  <c r="H165" i="75"/>
  <c r="I165" i="75"/>
  <c r="K165" i="75"/>
  <c r="M165" i="75"/>
  <c r="N165" i="75"/>
  <c r="V165" i="75" s="1"/>
  <c r="O165" i="75"/>
  <c r="W165" i="75" s="1"/>
  <c r="Q165" i="75"/>
  <c r="Z165" i="75" s="1"/>
  <c r="R165" i="75"/>
  <c r="AA165" i="75" s="1"/>
  <c r="S165" i="75"/>
  <c r="AB165" i="75" s="1"/>
  <c r="T165" i="75"/>
  <c r="AD165" i="75" s="1"/>
  <c r="U165" i="75"/>
  <c r="AF165" i="75" s="1"/>
  <c r="DH165" i="75"/>
  <c r="DI165" i="75"/>
  <c r="C166" i="75"/>
  <c r="D166" i="75"/>
  <c r="G166" i="75"/>
  <c r="H166" i="75"/>
  <c r="I166" i="75"/>
  <c r="K166" i="75"/>
  <c r="M166" i="75"/>
  <c r="N166" i="75"/>
  <c r="V166" i="75" s="1"/>
  <c r="O166" i="75"/>
  <c r="W166" i="75" s="1"/>
  <c r="Q166" i="75"/>
  <c r="Z166" i="75" s="1"/>
  <c r="R166" i="75"/>
  <c r="AA166" i="75" s="1"/>
  <c r="S166" i="75"/>
  <c r="AB166" i="75" s="1"/>
  <c r="T166" i="75"/>
  <c r="AD166" i="75" s="1"/>
  <c r="U166" i="75"/>
  <c r="AF166" i="75" s="1"/>
  <c r="DH166" i="75"/>
  <c r="DI166" i="75"/>
  <c r="C167" i="75"/>
  <c r="D167" i="75"/>
  <c r="H167" i="75"/>
  <c r="I167" i="75"/>
  <c r="K167" i="75"/>
  <c r="M167" i="75"/>
  <c r="N167" i="75"/>
  <c r="V167" i="75" s="1"/>
  <c r="O167" i="75"/>
  <c r="W167" i="75" s="1"/>
  <c r="Q167" i="75"/>
  <c r="Z167" i="75" s="1"/>
  <c r="R167" i="75"/>
  <c r="AA167" i="75" s="1"/>
  <c r="S167" i="75"/>
  <c r="AB167" i="75" s="1"/>
  <c r="T167" i="75"/>
  <c r="AD167" i="75" s="1"/>
  <c r="U167" i="75"/>
  <c r="AF167" i="75" s="1"/>
  <c r="AG167" i="75"/>
  <c r="DH167" i="75"/>
  <c r="DI167" i="75"/>
  <c r="C168" i="75"/>
  <c r="D168" i="75"/>
  <c r="G168" i="75"/>
  <c r="H168" i="75"/>
  <c r="I168" i="75"/>
  <c r="K168" i="75"/>
  <c r="M168" i="75"/>
  <c r="N168" i="75"/>
  <c r="V168" i="75" s="1"/>
  <c r="O168" i="75"/>
  <c r="W168" i="75" s="1"/>
  <c r="Q168" i="75"/>
  <c r="Z168" i="75" s="1"/>
  <c r="R168" i="75"/>
  <c r="AA168" i="75" s="1"/>
  <c r="S168" i="75"/>
  <c r="AB168" i="75" s="1"/>
  <c r="T168" i="75"/>
  <c r="AD168" i="75" s="1"/>
  <c r="U168" i="75"/>
  <c r="AF168" i="75" s="1"/>
  <c r="DH168" i="75"/>
  <c r="DI168" i="75"/>
  <c r="C169" i="75"/>
  <c r="D169" i="75"/>
  <c r="G169" i="75"/>
  <c r="H169" i="75"/>
  <c r="I169" i="75"/>
  <c r="K169" i="75"/>
  <c r="M169" i="75"/>
  <c r="N169" i="75"/>
  <c r="V169" i="75" s="1"/>
  <c r="O169" i="75"/>
  <c r="W169" i="75" s="1"/>
  <c r="Q169" i="75"/>
  <c r="Z169" i="75" s="1"/>
  <c r="R169" i="75"/>
  <c r="S169" i="75"/>
  <c r="AB169" i="75" s="1"/>
  <c r="T169" i="75"/>
  <c r="AD169" i="75" s="1"/>
  <c r="U169" i="75"/>
  <c r="AF169" i="75" s="1"/>
  <c r="AG169" i="75"/>
  <c r="DH169" i="75"/>
  <c r="DI169" i="75"/>
  <c r="D170" i="75"/>
  <c r="G170" i="75"/>
  <c r="H170" i="75"/>
  <c r="I170" i="75"/>
  <c r="K170" i="75"/>
  <c r="M170" i="75"/>
  <c r="N170" i="75"/>
  <c r="V170" i="75" s="1"/>
  <c r="O170" i="75"/>
  <c r="W170" i="75" s="1"/>
  <c r="Q170" i="75"/>
  <c r="Z170" i="75" s="1"/>
  <c r="R170" i="75"/>
  <c r="AA170" i="75" s="1"/>
  <c r="S170" i="75"/>
  <c r="AB170" i="75" s="1"/>
  <c r="T170" i="75"/>
  <c r="AD170" i="75" s="1"/>
  <c r="U170" i="75"/>
  <c r="AG170" i="75"/>
  <c r="DH170" i="75"/>
  <c r="DI170" i="75"/>
  <c r="H171" i="75"/>
  <c r="I171" i="75"/>
  <c r="K171" i="75"/>
  <c r="M171" i="75"/>
  <c r="N171" i="75"/>
  <c r="V171" i="75" s="1"/>
  <c r="O171" i="75"/>
  <c r="W171" i="75" s="1"/>
  <c r="Q171" i="75"/>
  <c r="Z171" i="75" s="1"/>
  <c r="R171" i="75"/>
  <c r="AA171" i="75" s="1"/>
  <c r="S171" i="75"/>
  <c r="AB171" i="75" s="1"/>
  <c r="T171" i="75"/>
  <c r="AD171" i="75" s="1"/>
  <c r="U171" i="75"/>
  <c r="AF171" i="75" s="1"/>
  <c r="DH171" i="75"/>
  <c r="DI171" i="75"/>
  <c r="G172" i="75"/>
  <c r="H172" i="75"/>
  <c r="I172" i="75"/>
  <c r="K172" i="75"/>
  <c r="M172" i="75"/>
  <c r="N172" i="75"/>
  <c r="V172" i="75" s="1"/>
  <c r="O172" i="75"/>
  <c r="W172" i="75" s="1"/>
  <c r="Q172" i="75"/>
  <c r="Z172" i="75" s="1"/>
  <c r="R172" i="75"/>
  <c r="AA172" i="75" s="1"/>
  <c r="S172" i="75"/>
  <c r="AB172" i="75" s="1"/>
  <c r="T172" i="75"/>
  <c r="AD172" i="75" s="1"/>
  <c r="U172" i="75"/>
  <c r="AF172" i="75" s="1"/>
  <c r="DH172" i="75"/>
  <c r="DJ172" i="75" s="1"/>
  <c r="C168" i="84" s="1"/>
  <c r="DI172" i="75"/>
  <c r="D173" i="75"/>
  <c r="H173" i="75"/>
  <c r="I173" i="75"/>
  <c r="K173" i="75"/>
  <c r="M173" i="75"/>
  <c r="N173" i="75"/>
  <c r="V173" i="75" s="1"/>
  <c r="O173" i="75"/>
  <c r="W173" i="75" s="1"/>
  <c r="Q173" i="75"/>
  <c r="Z173" i="75" s="1"/>
  <c r="R173" i="75"/>
  <c r="AA173" i="75" s="1"/>
  <c r="S173" i="75"/>
  <c r="AB173" i="75" s="1"/>
  <c r="T173" i="75"/>
  <c r="AD173" i="75" s="1"/>
  <c r="U173" i="75"/>
  <c r="AF173" i="75" s="1"/>
  <c r="DH173" i="75"/>
  <c r="DI173" i="75"/>
  <c r="D174" i="75"/>
  <c r="H174" i="75"/>
  <c r="I174" i="75"/>
  <c r="K174" i="75"/>
  <c r="M174" i="75"/>
  <c r="N174" i="75"/>
  <c r="V174" i="75" s="1"/>
  <c r="O174" i="75"/>
  <c r="W174" i="75" s="1"/>
  <c r="Q174" i="75"/>
  <c r="Z174" i="75" s="1"/>
  <c r="R174" i="75"/>
  <c r="AA174" i="75" s="1"/>
  <c r="S174" i="75"/>
  <c r="AB174" i="75" s="1"/>
  <c r="T174" i="75"/>
  <c r="AD174" i="75" s="1"/>
  <c r="U174" i="75"/>
  <c r="AF174" i="75" s="1"/>
  <c r="DH174" i="75"/>
  <c r="DI174" i="75"/>
  <c r="G175" i="75"/>
  <c r="H175" i="75"/>
  <c r="I175" i="75"/>
  <c r="K175" i="75"/>
  <c r="M175" i="75"/>
  <c r="N175" i="75"/>
  <c r="V175" i="75" s="1"/>
  <c r="O175" i="75"/>
  <c r="W175" i="75" s="1"/>
  <c r="Q175" i="75"/>
  <c r="Z175" i="75" s="1"/>
  <c r="R175" i="75"/>
  <c r="AA175" i="75" s="1"/>
  <c r="S175" i="75"/>
  <c r="AB175" i="75" s="1"/>
  <c r="T175" i="75"/>
  <c r="AD175" i="75" s="1"/>
  <c r="U175" i="75"/>
  <c r="AF175" i="75" s="1"/>
  <c r="DH175" i="75"/>
  <c r="DI175" i="75"/>
  <c r="D176" i="75"/>
  <c r="H176" i="75"/>
  <c r="I176" i="75"/>
  <c r="K176" i="75"/>
  <c r="M176" i="75"/>
  <c r="N176" i="75"/>
  <c r="V176" i="75" s="1"/>
  <c r="O176" i="75"/>
  <c r="W176" i="75" s="1"/>
  <c r="Q176" i="75"/>
  <c r="Z176" i="75" s="1"/>
  <c r="R176" i="75"/>
  <c r="AA176" i="75" s="1"/>
  <c r="S176" i="75"/>
  <c r="AB176" i="75" s="1"/>
  <c r="T176" i="75"/>
  <c r="AD176" i="75" s="1"/>
  <c r="U176" i="75"/>
  <c r="AF176" i="75" s="1"/>
  <c r="DH176" i="75"/>
  <c r="DI176" i="75"/>
  <c r="C177" i="75"/>
  <c r="D177" i="75"/>
  <c r="G177" i="75"/>
  <c r="H177" i="75"/>
  <c r="I177" i="75"/>
  <c r="K177" i="75"/>
  <c r="M177" i="75"/>
  <c r="N177" i="75"/>
  <c r="V177" i="75" s="1"/>
  <c r="O177" i="75"/>
  <c r="W177" i="75" s="1"/>
  <c r="Q177" i="75"/>
  <c r="Z177" i="75" s="1"/>
  <c r="R177" i="75"/>
  <c r="AA177" i="75" s="1"/>
  <c r="S177" i="75"/>
  <c r="AB177" i="75" s="1"/>
  <c r="T177" i="75"/>
  <c r="AD177" i="75" s="1"/>
  <c r="U177" i="75"/>
  <c r="AF177" i="75" s="1"/>
  <c r="DH177" i="75"/>
  <c r="DI177" i="75"/>
  <c r="C178" i="75"/>
  <c r="D178" i="75"/>
  <c r="H178" i="75"/>
  <c r="I178" i="75"/>
  <c r="K178" i="75"/>
  <c r="M178" i="75"/>
  <c r="N178" i="75"/>
  <c r="V178" i="75" s="1"/>
  <c r="O178" i="75"/>
  <c r="W178" i="75" s="1"/>
  <c r="Q178" i="75"/>
  <c r="Z178" i="75" s="1"/>
  <c r="R178" i="75"/>
  <c r="AA178" i="75" s="1"/>
  <c r="S178" i="75"/>
  <c r="AB178" i="75" s="1"/>
  <c r="T178" i="75"/>
  <c r="AD178" i="75" s="1"/>
  <c r="U178" i="75"/>
  <c r="AF178" i="75" s="1"/>
  <c r="DH178" i="75"/>
  <c r="DI178" i="75"/>
  <c r="G179" i="75"/>
  <c r="H179" i="75"/>
  <c r="I179" i="75"/>
  <c r="K179" i="75"/>
  <c r="M179" i="75"/>
  <c r="N179" i="75"/>
  <c r="V179" i="75" s="1"/>
  <c r="O179" i="75"/>
  <c r="W179" i="75" s="1"/>
  <c r="Q179" i="75"/>
  <c r="Z179" i="75" s="1"/>
  <c r="R179" i="75"/>
  <c r="AA179" i="75" s="1"/>
  <c r="S179" i="75"/>
  <c r="AB179" i="75" s="1"/>
  <c r="T179" i="75"/>
  <c r="AD179" i="75" s="1"/>
  <c r="U179" i="75"/>
  <c r="AF179" i="75" s="1"/>
  <c r="DH179" i="75"/>
  <c r="DI179" i="75"/>
  <c r="D180" i="75"/>
  <c r="H180" i="75"/>
  <c r="I180" i="75"/>
  <c r="K180" i="75"/>
  <c r="M180" i="75"/>
  <c r="N180" i="75"/>
  <c r="V180" i="75" s="1"/>
  <c r="O180" i="75"/>
  <c r="W180" i="75" s="1"/>
  <c r="Q180" i="75"/>
  <c r="Z180" i="75" s="1"/>
  <c r="R180" i="75"/>
  <c r="AA180" i="75" s="1"/>
  <c r="S180" i="75"/>
  <c r="AB180" i="75" s="1"/>
  <c r="T180" i="75"/>
  <c r="AD180" i="75" s="1"/>
  <c r="U180" i="75"/>
  <c r="DH180" i="75"/>
  <c r="DI180" i="75"/>
  <c r="H181" i="75"/>
  <c r="I181" i="75"/>
  <c r="K181" i="75"/>
  <c r="M181" i="75"/>
  <c r="N181" i="75"/>
  <c r="V181" i="75" s="1"/>
  <c r="O181" i="75"/>
  <c r="W181" i="75" s="1"/>
  <c r="Q181" i="75"/>
  <c r="Z181" i="75" s="1"/>
  <c r="R181" i="75"/>
  <c r="AA181" i="75" s="1"/>
  <c r="S181" i="75"/>
  <c r="AB181" i="75" s="1"/>
  <c r="T181" i="75"/>
  <c r="AD181" i="75" s="1"/>
  <c r="U181" i="75"/>
  <c r="AF181" i="75" s="1"/>
  <c r="AG181" i="75"/>
  <c r="DH181" i="75"/>
  <c r="DI181" i="75"/>
  <c r="G182" i="75"/>
  <c r="H182" i="75"/>
  <c r="I182" i="75"/>
  <c r="K182" i="75"/>
  <c r="M182" i="75"/>
  <c r="N182" i="75"/>
  <c r="V182" i="75" s="1"/>
  <c r="O182" i="75"/>
  <c r="W182" i="75" s="1"/>
  <c r="Q182" i="75"/>
  <c r="Z182" i="75" s="1"/>
  <c r="R182" i="75"/>
  <c r="AA182" i="75" s="1"/>
  <c r="S182" i="75"/>
  <c r="AB182" i="75" s="1"/>
  <c r="T182" i="75"/>
  <c r="AD182" i="75" s="1"/>
  <c r="U182" i="75"/>
  <c r="AF182" i="75" s="1"/>
  <c r="AG182" i="75"/>
  <c r="DH182" i="75"/>
  <c r="DI182" i="75"/>
  <c r="C183" i="75"/>
  <c r="D183" i="75"/>
  <c r="H183" i="75"/>
  <c r="I183" i="75"/>
  <c r="K183" i="75"/>
  <c r="M183" i="75"/>
  <c r="N183" i="75"/>
  <c r="V183" i="75" s="1"/>
  <c r="O183" i="75"/>
  <c r="W183" i="75" s="1"/>
  <c r="Q183" i="75"/>
  <c r="Z183" i="75" s="1"/>
  <c r="R183" i="75"/>
  <c r="AA183" i="75" s="1"/>
  <c r="S183" i="75"/>
  <c r="AB183" i="75" s="1"/>
  <c r="T183" i="75"/>
  <c r="AD183" i="75" s="1"/>
  <c r="U183" i="75"/>
  <c r="AF183" i="75" s="1"/>
  <c r="DH183" i="75"/>
  <c r="DI183" i="75"/>
  <c r="D184" i="75"/>
  <c r="G184" i="75"/>
  <c r="H184" i="75"/>
  <c r="I184" i="75"/>
  <c r="K184" i="75"/>
  <c r="M184" i="75"/>
  <c r="N184" i="75"/>
  <c r="V184" i="75" s="1"/>
  <c r="O184" i="75"/>
  <c r="W184" i="75" s="1"/>
  <c r="Q184" i="75"/>
  <c r="Z184" i="75" s="1"/>
  <c r="R184" i="75"/>
  <c r="AA184" i="75" s="1"/>
  <c r="S184" i="75"/>
  <c r="AB184" i="75" s="1"/>
  <c r="T184" i="75"/>
  <c r="AD184" i="75" s="1"/>
  <c r="U184" i="75"/>
  <c r="AF184" i="75" s="1"/>
  <c r="DH184" i="75"/>
  <c r="DI184" i="75"/>
  <c r="D185" i="75"/>
  <c r="G185" i="75"/>
  <c r="H185" i="75"/>
  <c r="I185" i="75"/>
  <c r="K185" i="75"/>
  <c r="M185" i="75"/>
  <c r="N185" i="75"/>
  <c r="V185" i="75" s="1"/>
  <c r="O185" i="75"/>
  <c r="W185" i="75" s="1"/>
  <c r="Q185" i="75"/>
  <c r="Z185" i="75" s="1"/>
  <c r="R185" i="75"/>
  <c r="AA185" i="75" s="1"/>
  <c r="S185" i="75"/>
  <c r="AB185" i="75" s="1"/>
  <c r="T185" i="75"/>
  <c r="AD185" i="75" s="1"/>
  <c r="U185" i="75"/>
  <c r="AF185" i="75" s="1"/>
  <c r="DH185" i="75"/>
  <c r="DI185" i="75"/>
  <c r="H186" i="75"/>
  <c r="I186" i="75"/>
  <c r="K186" i="75"/>
  <c r="M186" i="75"/>
  <c r="N186" i="75"/>
  <c r="V186" i="75" s="1"/>
  <c r="O186" i="75"/>
  <c r="W186" i="75" s="1"/>
  <c r="Q186" i="75"/>
  <c r="Z186" i="75" s="1"/>
  <c r="R186" i="75"/>
  <c r="AA186" i="75" s="1"/>
  <c r="S186" i="75"/>
  <c r="AB186" i="75" s="1"/>
  <c r="T186" i="75"/>
  <c r="AD186" i="75" s="1"/>
  <c r="U186" i="75"/>
  <c r="AF186" i="75" s="1"/>
  <c r="AG186" i="75"/>
  <c r="DH186" i="75"/>
  <c r="DI186" i="75"/>
  <c r="C187" i="75"/>
  <c r="D187" i="75"/>
  <c r="H187" i="75"/>
  <c r="I187" i="75"/>
  <c r="K187" i="75"/>
  <c r="M187" i="75"/>
  <c r="N187" i="75"/>
  <c r="V187" i="75" s="1"/>
  <c r="O187" i="75"/>
  <c r="W187" i="75" s="1"/>
  <c r="Q187" i="75"/>
  <c r="Z187" i="75" s="1"/>
  <c r="R187" i="75"/>
  <c r="AA187" i="75" s="1"/>
  <c r="S187" i="75"/>
  <c r="AB187" i="75" s="1"/>
  <c r="T187" i="75"/>
  <c r="AD187" i="75" s="1"/>
  <c r="U187" i="75"/>
  <c r="AF187" i="75" s="1"/>
  <c r="AG187" i="75"/>
  <c r="DH187" i="75"/>
  <c r="DI187" i="75"/>
  <c r="H188" i="75"/>
  <c r="I188" i="75"/>
  <c r="K188" i="75"/>
  <c r="M188" i="75"/>
  <c r="N188" i="75"/>
  <c r="V188" i="75" s="1"/>
  <c r="O188" i="75"/>
  <c r="W188" i="75" s="1"/>
  <c r="Q188" i="75"/>
  <c r="Z188" i="75" s="1"/>
  <c r="R188" i="75"/>
  <c r="AA188" i="75" s="1"/>
  <c r="S188" i="75"/>
  <c r="AB188" i="75" s="1"/>
  <c r="T188" i="75"/>
  <c r="AD188" i="75" s="1"/>
  <c r="U188" i="75"/>
  <c r="AF188" i="75" s="1"/>
  <c r="DH188" i="75"/>
  <c r="DI188" i="75"/>
  <c r="C189" i="75"/>
  <c r="D189" i="75"/>
  <c r="G189" i="75"/>
  <c r="H189" i="75"/>
  <c r="I189" i="75"/>
  <c r="K189" i="75"/>
  <c r="M189" i="75"/>
  <c r="N189" i="75"/>
  <c r="V189" i="75" s="1"/>
  <c r="O189" i="75"/>
  <c r="W189" i="75" s="1"/>
  <c r="Q189" i="75"/>
  <c r="Z189" i="75" s="1"/>
  <c r="R189" i="75"/>
  <c r="AA189" i="75" s="1"/>
  <c r="S189" i="75"/>
  <c r="AB189" i="75" s="1"/>
  <c r="T189" i="75"/>
  <c r="AD189" i="75" s="1"/>
  <c r="U189" i="75"/>
  <c r="AF189" i="75" s="1"/>
  <c r="DH189" i="75"/>
  <c r="DI189" i="75"/>
  <c r="G190" i="75"/>
  <c r="H190" i="75"/>
  <c r="I190" i="75"/>
  <c r="K190" i="75"/>
  <c r="M190" i="75"/>
  <c r="N190" i="75"/>
  <c r="V190" i="75" s="1"/>
  <c r="O190" i="75"/>
  <c r="W190" i="75" s="1"/>
  <c r="Q190" i="75"/>
  <c r="Z190" i="75" s="1"/>
  <c r="R190" i="75"/>
  <c r="AA190" i="75" s="1"/>
  <c r="S190" i="75"/>
  <c r="AB190" i="75" s="1"/>
  <c r="T190" i="75"/>
  <c r="AD190" i="75" s="1"/>
  <c r="U190" i="75"/>
  <c r="AF190" i="75" s="1"/>
  <c r="DH190" i="75"/>
  <c r="DI190" i="75"/>
  <c r="H191" i="75"/>
  <c r="I191" i="75"/>
  <c r="K191" i="75"/>
  <c r="M191" i="75"/>
  <c r="N191" i="75"/>
  <c r="V191" i="75" s="1"/>
  <c r="O191" i="75"/>
  <c r="W191" i="75" s="1"/>
  <c r="Q191" i="75"/>
  <c r="Z191" i="75" s="1"/>
  <c r="R191" i="75"/>
  <c r="AA191" i="75" s="1"/>
  <c r="S191" i="75"/>
  <c r="T191" i="75"/>
  <c r="AD191" i="75" s="1"/>
  <c r="U191" i="75"/>
  <c r="AF191" i="75" s="1"/>
  <c r="AG191" i="75"/>
  <c r="DH191" i="75"/>
  <c r="DI191" i="75"/>
  <c r="H192" i="75"/>
  <c r="I192" i="75"/>
  <c r="K192" i="75"/>
  <c r="M192" i="75"/>
  <c r="N192" i="75"/>
  <c r="V192" i="75" s="1"/>
  <c r="O192" i="75"/>
  <c r="W192" i="75" s="1"/>
  <c r="Q192" i="75"/>
  <c r="Z192" i="75" s="1"/>
  <c r="R192" i="75"/>
  <c r="AA192" i="75" s="1"/>
  <c r="S192" i="75"/>
  <c r="AB192" i="75" s="1"/>
  <c r="T192" i="75"/>
  <c r="AD192" i="75" s="1"/>
  <c r="U192" i="75"/>
  <c r="AF192" i="75" s="1"/>
  <c r="DH192" i="75"/>
  <c r="DI192" i="75"/>
  <c r="D193" i="75"/>
  <c r="H193" i="75"/>
  <c r="I193" i="75"/>
  <c r="K193" i="75"/>
  <c r="M193" i="75"/>
  <c r="N193" i="75"/>
  <c r="V193" i="75" s="1"/>
  <c r="O193" i="75"/>
  <c r="W193" i="75" s="1"/>
  <c r="Q193" i="75"/>
  <c r="Z193" i="75" s="1"/>
  <c r="R193" i="75"/>
  <c r="AA193" i="75" s="1"/>
  <c r="S193" i="75"/>
  <c r="AB193" i="75" s="1"/>
  <c r="T193" i="75"/>
  <c r="AD193" i="75" s="1"/>
  <c r="U193" i="75"/>
  <c r="AF193" i="75" s="1"/>
  <c r="DH193" i="75"/>
  <c r="DI193" i="75"/>
  <c r="C194" i="75"/>
  <c r="D194" i="75"/>
  <c r="H194" i="75"/>
  <c r="I194" i="75"/>
  <c r="K194" i="75"/>
  <c r="M194" i="75"/>
  <c r="N194" i="75"/>
  <c r="V194" i="75" s="1"/>
  <c r="O194" i="75"/>
  <c r="W194" i="75" s="1"/>
  <c r="Q194" i="75"/>
  <c r="Z194" i="75" s="1"/>
  <c r="R194" i="75"/>
  <c r="AA194" i="75" s="1"/>
  <c r="S194" i="75"/>
  <c r="AB194" i="75" s="1"/>
  <c r="T194" i="75"/>
  <c r="AD194" i="75" s="1"/>
  <c r="U194" i="75"/>
  <c r="AF194" i="75" s="1"/>
  <c r="AG194" i="75"/>
  <c r="DH194" i="75"/>
  <c r="DJ194" i="75" s="1"/>
  <c r="C190" i="84" s="1"/>
  <c r="DI194" i="75"/>
  <c r="D195" i="75"/>
  <c r="G195" i="75"/>
  <c r="H195" i="75"/>
  <c r="I195" i="75"/>
  <c r="K195" i="75"/>
  <c r="M195" i="75"/>
  <c r="N195" i="75"/>
  <c r="V195" i="75" s="1"/>
  <c r="O195" i="75"/>
  <c r="W195" i="75" s="1"/>
  <c r="Q195" i="75"/>
  <c r="Z195" i="75" s="1"/>
  <c r="R195" i="75"/>
  <c r="AA195" i="75" s="1"/>
  <c r="S195" i="75"/>
  <c r="AB195" i="75" s="1"/>
  <c r="T195" i="75"/>
  <c r="AD195" i="75" s="1"/>
  <c r="U195" i="75"/>
  <c r="AF195" i="75" s="1"/>
  <c r="DH195" i="75"/>
  <c r="DI195" i="75"/>
  <c r="D196" i="75"/>
  <c r="G196" i="75"/>
  <c r="H196" i="75"/>
  <c r="I196" i="75"/>
  <c r="K196" i="75"/>
  <c r="M196" i="75"/>
  <c r="N196" i="75"/>
  <c r="O196" i="75"/>
  <c r="W196" i="75" s="1"/>
  <c r="Q196" i="75"/>
  <c r="Z196" i="75" s="1"/>
  <c r="R196" i="75"/>
  <c r="AA196" i="75" s="1"/>
  <c r="S196" i="75"/>
  <c r="AB196" i="75" s="1"/>
  <c r="T196" i="75"/>
  <c r="AD196" i="75" s="1"/>
  <c r="U196" i="75"/>
  <c r="AF196" i="75" s="1"/>
  <c r="DH196" i="75"/>
  <c r="DI196" i="75"/>
  <c r="E7" i="3"/>
  <c r="T5" i="85" s="1"/>
  <c r="F7" i="3"/>
  <c r="G7" i="3"/>
  <c r="J7" i="3"/>
  <c r="K7" i="3" s="1"/>
  <c r="L7" i="3"/>
  <c r="P7" i="3"/>
  <c r="R7" i="3" s="1"/>
  <c r="S7" i="3" s="1"/>
  <c r="U7" i="3"/>
  <c r="W7" i="3" s="1"/>
  <c r="X7" i="3"/>
  <c r="AC7" i="3"/>
  <c r="AD7" i="3"/>
  <c r="AF7" i="3"/>
  <c r="AG7" i="3" s="1"/>
  <c r="AH7" i="3" s="1"/>
  <c r="AA5" i="85" s="1"/>
  <c r="AI7" i="3"/>
  <c r="AJ7" i="3"/>
  <c r="E8" i="3"/>
  <c r="T6" i="85" s="1"/>
  <c r="F8" i="3"/>
  <c r="G8" i="3"/>
  <c r="J8" i="3"/>
  <c r="K8" i="3" s="1"/>
  <c r="L8" i="3"/>
  <c r="P8" i="3"/>
  <c r="Q8" i="3" s="1"/>
  <c r="U8" i="3"/>
  <c r="W8" i="3" s="1"/>
  <c r="X8" i="3"/>
  <c r="AC8" i="3"/>
  <c r="AD8" i="3"/>
  <c r="AF8" i="3"/>
  <c r="AG8" i="3" s="1"/>
  <c r="AH8" i="3" s="1"/>
  <c r="AA6" i="85" s="1"/>
  <c r="AI8" i="3"/>
  <c r="AJ8" i="3"/>
  <c r="E9" i="3"/>
  <c r="T7" i="85" s="1"/>
  <c r="F9" i="3"/>
  <c r="G9" i="3"/>
  <c r="J9" i="3"/>
  <c r="K9" i="3" s="1"/>
  <c r="L9" i="3"/>
  <c r="P9" i="3"/>
  <c r="Q9" i="3" s="1"/>
  <c r="U9" i="3"/>
  <c r="W9" i="3" s="1"/>
  <c r="X9" i="3"/>
  <c r="AC9" i="3"/>
  <c r="AD9" i="3"/>
  <c r="AF9" i="3"/>
  <c r="AG9" i="3" s="1"/>
  <c r="AH9" i="3" s="1"/>
  <c r="AA7" i="85" s="1"/>
  <c r="AI9" i="3"/>
  <c r="AJ9" i="3"/>
  <c r="F10" i="3"/>
  <c r="G10" i="3"/>
  <c r="J10" i="3"/>
  <c r="K10" i="3" s="1"/>
  <c r="L10" i="3"/>
  <c r="P10" i="3"/>
  <c r="Q10" i="3" s="1"/>
  <c r="U10" i="3"/>
  <c r="W10" i="3" s="1"/>
  <c r="X10" i="3"/>
  <c r="AC10" i="3"/>
  <c r="AD10" i="3"/>
  <c r="AF10" i="3"/>
  <c r="AG10" i="3" s="1"/>
  <c r="AH10" i="3" s="1"/>
  <c r="AA8" i="85" s="1"/>
  <c r="AI10" i="3"/>
  <c r="AJ10" i="3"/>
  <c r="F11" i="3"/>
  <c r="G11" i="3"/>
  <c r="J11" i="3"/>
  <c r="K11" i="3" s="1"/>
  <c r="L11" i="3"/>
  <c r="P11" i="3"/>
  <c r="Q11" i="3" s="1"/>
  <c r="U11" i="3"/>
  <c r="W11" i="3" s="1"/>
  <c r="X11" i="3"/>
  <c r="AC11" i="3"/>
  <c r="AD11" i="3"/>
  <c r="AF11" i="3"/>
  <c r="AG11" i="3" s="1"/>
  <c r="AH11" i="3" s="1"/>
  <c r="AA9" i="85" s="1"/>
  <c r="AI11" i="3"/>
  <c r="AJ11" i="3"/>
  <c r="F12" i="3"/>
  <c r="G12" i="3"/>
  <c r="J12" i="3"/>
  <c r="K12" i="3" s="1"/>
  <c r="L12" i="3"/>
  <c r="P12" i="3"/>
  <c r="Q12" i="3" s="1"/>
  <c r="U12" i="3"/>
  <c r="W12" i="3" s="1"/>
  <c r="X12" i="3"/>
  <c r="AC12" i="3"/>
  <c r="AD12" i="3"/>
  <c r="AF12" i="3"/>
  <c r="AG12" i="3" s="1"/>
  <c r="AH12" i="3" s="1"/>
  <c r="AA10" i="85" s="1"/>
  <c r="AI12" i="3"/>
  <c r="AJ12" i="3"/>
  <c r="F13" i="3"/>
  <c r="G13" i="3"/>
  <c r="J13" i="3"/>
  <c r="K13" i="3" s="1"/>
  <c r="L13" i="3"/>
  <c r="P13" i="3"/>
  <c r="R13" i="3" s="1"/>
  <c r="S13" i="3" s="1"/>
  <c r="U13" i="3"/>
  <c r="W13" i="3" s="1"/>
  <c r="X13" i="3"/>
  <c r="AC13" i="3"/>
  <c r="AD13" i="3"/>
  <c r="AF13" i="3"/>
  <c r="AG13" i="3" s="1"/>
  <c r="AH13" i="3" s="1"/>
  <c r="AA11" i="85" s="1"/>
  <c r="AI13" i="3"/>
  <c r="AJ13" i="3"/>
  <c r="F14" i="3"/>
  <c r="G14" i="3"/>
  <c r="J14" i="3"/>
  <c r="K14" i="3" s="1"/>
  <c r="L14" i="3"/>
  <c r="P14" i="3"/>
  <c r="Q14" i="3" s="1"/>
  <c r="U14" i="3"/>
  <c r="W14" i="3" s="1"/>
  <c r="X14" i="3"/>
  <c r="AC14" i="3"/>
  <c r="AD14" i="3"/>
  <c r="AF14" i="3"/>
  <c r="AG14" i="3" s="1"/>
  <c r="AH14" i="3" s="1"/>
  <c r="AA12" i="85" s="1"/>
  <c r="AI14" i="3"/>
  <c r="AJ14" i="3"/>
  <c r="E15" i="3"/>
  <c r="T13" i="85" s="1"/>
  <c r="F15" i="3"/>
  <c r="G15" i="3"/>
  <c r="J15" i="3"/>
  <c r="K15" i="3" s="1"/>
  <c r="L15" i="3"/>
  <c r="P15" i="3"/>
  <c r="Q15" i="3" s="1"/>
  <c r="U15" i="3"/>
  <c r="W15" i="3" s="1"/>
  <c r="X15" i="3"/>
  <c r="AC15" i="3"/>
  <c r="AD15" i="3"/>
  <c r="AF15" i="3"/>
  <c r="AG15" i="3" s="1"/>
  <c r="AH15" i="3" s="1"/>
  <c r="AA13" i="85" s="1"/>
  <c r="AI15" i="3"/>
  <c r="AJ15" i="3"/>
  <c r="F16" i="3"/>
  <c r="G16" i="3"/>
  <c r="J16" i="3"/>
  <c r="K16" i="3" s="1"/>
  <c r="L16" i="3"/>
  <c r="P16" i="3"/>
  <c r="R16" i="3" s="1"/>
  <c r="S16" i="3" s="1"/>
  <c r="U16" i="3"/>
  <c r="W16" i="3" s="1"/>
  <c r="X16" i="3"/>
  <c r="AC16" i="3"/>
  <c r="AD16" i="3"/>
  <c r="AF16" i="3"/>
  <c r="AG16" i="3" s="1"/>
  <c r="AH16" i="3" s="1"/>
  <c r="AA14" i="85" s="1"/>
  <c r="AI16" i="3"/>
  <c r="AJ16" i="3"/>
  <c r="E17" i="3"/>
  <c r="T15" i="85" s="1"/>
  <c r="F17" i="3"/>
  <c r="G17" i="3"/>
  <c r="J17" i="3"/>
  <c r="K17" i="3" s="1"/>
  <c r="L17" i="3"/>
  <c r="P17" i="3"/>
  <c r="Q17" i="3" s="1"/>
  <c r="U17" i="3"/>
  <c r="W17" i="3" s="1"/>
  <c r="X17" i="3"/>
  <c r="AC17" i="3"/>
  <c r="AD17" i="3"/>
  <c r="AF17" i="3"/>
  <c r="AG17" i="3" s="1"/>
  <c r="AH17" i="3" s="1"/>
  <c r="AA15" i="85" s="1"/>
  <c r="AI17" i="3"/>
  <c r="AJ17" i="3"/>
  <c r="F18" i="3"/>
  <c r="G18" i="3"/>
  <c r="J18" i="3"/>
  <c r="K18" i="3" s="1"/>
  <c r="L18" i="3"/>
  <c r="P18" i="3"/>
  <c r="Q18" i="3" s="1"/>
  <c r="U18" i="3"/>
  <c r="W18" i="3" s="1"/>
  <c r="X18" i="3"/>
  <c r="AC18" i="3"/>
  <c r="AD18" i="3"/>
  <c r="AF18" i="3"/>
  <c r="AG18" i="3" s="1"/>
  <c r="AH18" i="3" s="1"/>
  <c r="AA16" i="85" s="1"/>
  <c r="AI18" i="3"/>
  <c r="AJ18" i="3"/>
  <c r="F19" i="3"/>
  <c r="G19" i="3"/>
  <c r="J19" i="3"/>
  <c r="K19" i="3" s="1"/>
  <c r="L19" i="3"/>
  <c r="P19" i="3"/>
  <c r="R19" i="3" s="1"/>
  <c r="S19" i="3" s="1"/>
  <c r="U19" i="3"/>
  <c r="W19" i="3" s="1"/>
  <c r="X19" i="3"/>
  <c r="AC19" i="3"/>
  <c r="AD19" i="3"/>
  <c r="AF19" i="3"/>
  <c r="AG19" i="3" s="1"/>
  <c r="AH19" i="3" s="1"/>
  <c r="AA17" i="85" s="1"/>
  <c r="AI19" i="3"/>
  <c r="AJ19" i="3"/>
  <c r="F20" i="3"/>
  <c r="G20" i="3"/>
  <c r="J20" i="3"/>
  <c r="K20" i="3" s="1"/>
  <c r="L20" i="3"/>
  <c r="P20" i="3"/>
  <c r="Q20" i="3" s="1"/>
  <c r="U20" i="3"/>
  <c r="W20" i="3" s="1"/>
  <c r="X20" i="3"/>
  <c r="AC20" i="3"/>
  <c r="AD20" i="3"/>
  <c r="AF20" i="3"/>
  <c r="AG20" i="3" s="1"/>
  <c r="AH20" i="3" s="1"/>
  <c r="AA18" i="85" s="1"/>
  <c r="AI20" i="3"/>
  <c r="AJ20" i="3"/>
  <c r="F21" i="3"/>
  <c r="G21" i="3"/>
  <c r="J21" i="3"/>
  <c r="K21" i="3" s="1"/>
  <c r="L21" i="3"/>
  <c r="P21" i="3"/>
  <c r="U21" i="3"/>
  <c r="W21" i="3" s="1"/>
  <c r="X21" i="3"/>
  <c r="AC21" i="3"/>
  <c r="AD21" i="3"/>
  <c r="AF21" i="3"/>
  <c r="AG21" i="3" s="1"/>
  <c r="AH21" i="3" s="1"/>
  <c r="AA19" i="85" s="1"/>
  <c r="AI21" i="3"/>
  <c r="AJ21" i="3"/>
  <c r="E22" i="3"/>
  <c r="T20" i="85" s="1"/>
  <c r="F22" i="3"/>
  <c r="G22" i="3"/>
  <c r="J22" i="3"/>
  <c r="K22" i="3" s="1"/>
  <c r="L22" i="3"/>
  <c r="P22" i="3"/>
  <c r="U22" i="3"/>
  <c r="W22" i="3" s="1"/>
  <c r="X22" i="3"/>
  <c r="AC22" i="3"/>
  <c r="AD22" i="3"/>
  <c r="AF22" i="3"/>
  <c r="AG22" i="3" s="1"/>
  <c r="AH22" i="3" s="1"/>
  <c r="AA20" i="85" s="1"/>
  <c r="AI22" i="3"/>
  <c r="AJ22" i="3"/>
  <c r="F23" i="3"/>
  <c r="G23" i="3"/>
  <c r="J23" i="3"/>
  <c r="K23" i="3" s="1"/>
  <c r="L23" i="3"/>
  <c r="P23" i="3"/>
  <c r="Q23" i="3" s="1"/>
  <c r="U23" i="3"/>
  <c r="W23" i="3" s="1"/>
  <c r="X23" i="3"/>
  <c r="AC23" i="3"/>
  <c r="AD23" i="3"/>
  <c r="AF23" i="3"/>
  <c r="AG23" i="3" s="1"/>
  <c r="AH23" i="3" s="1"/>
  <c r="AA21" i="85" s="1"/>
  <c r="AI23" i="3"/>
  <c r="AJ23" i="3"/>
  <c r="F24" i="3"/>
  <c r="G24" i="3"/>
  <c r="J24" i="3"/>
  <c r="K24" i="3" s="1"/>
  <c r="L24" i="3"/>
  <c r="P24" i="3"/>
  <c r="Q24" i="3" s="1"/>
  <c r="U24" i="3"/>
  <c r="W24" i="3" s="1"/>
  <c r="X24" i="3"/>
  <c r="AC24" i="3"/>
  <c r="AD24" i="3"/>
  <c r="AF24" i="3"/>
  <c r="AG24" i="3" s="1"/>
  <c r="AH24" i="3" s="1"/>
  <c r="AA22" i="85" s="1"/>
  <c r="AI24" i="3"/>
  <c r="AJ24" i="3"/>
  <c r="E25" i="3"/>
  <c r="T23" i="85" s="1"/>
  <c r="F25" i="3"/>
  <c r="G25" i="3"/>
  <c r="J25" i="3"/>
  <c r="K25" i="3" s="1"/>
  <c r="L25" i="3"/>
  <c r="P25" i="3"/>
  <c r="R25" i="3" s="1"/>
  <c r="S25" i="3" s="1"/>
  <c r="U25" i="3"/>
  <c r="W25" i="3" s="1"/>
  <c r="X25" i="3"/>
  <c r="AC25" i="3"/>
  <c r="AD25" i="3"/>
  <c r="AF25" i="3"/>
  <c r="AG25" i="3" s="1"/>
  <c r="AH25" i="3" s="1"/>
  <c r="AA23" i="85" s="1"/>
  <c r="AI25" i="3"/>
  <c r="AJ25" i="3"/>
  <c r="F26" i="3"/>
  <c r="G26" i="3"/>
  <c r="J26" i="3"/>
  <c r="K26" i="3" s="1"/>
  <c r="L26" i="3"/>
  <c r="P26" i="3"/>
  <c r="Q26" i="3" s="1"/>
  <c r="U26" i="3"/>
  <c r="W26" i="3" s="1"/>
  <c r="X26" i="3"/>
  <c r="AC26" i="3"/>
  <c r="AD26" i="3"/>
  <c r="AF26" i="3"/>
  <c r="AG26" i="3" s="1"/>
  <c r="AH26" i="3" s="1"/>
  <c r="AA24" i="85" s="1"/>
  <c r="AI26" i="3"/>
  <c r="AJ26" i="3"/>
  <c r="F27" i="3"/>
  <c r="G27" i="3"/>
  <c r="J27" i="3"/>
  <c r="K27" i="3" s="1"/>
  <c r="L27" i="3"/>
  <c r="P27" i="3"/>
  <c r="Q27" i="3" s="1"/>
  <c r="U27" i="3"/>
  <c r="W27" i="3" s="1"/>
  <c r="X27" i="3"/>
  <c r="AC27" i="3"/>
  <c r="AD27" i="3"/>
  <c r="AF27" i="3"/>
  <c r="AG27" i="3" s="1"/>
  <c r="AH27" i="3" s="1"/>
  <c r="AA25" i="85" s="1"/>
  <c r="AI27" i="3"/>
  <c r="AJ27" i="3"/>
  <c r="F28" i="3"/>
  <c r="G28" i="3"/>
  <c r="J28" i="3"/>
  <c r="K28" i="3" s="1"/>
  <c r="L28" i="3"/>
  <c r="P28" i="3"/>
  <c r="Q28" i="3" s="1"/>
  <c r="U28" i="3"/>
  <c r="W28" i="3" s="1"/>
  <c r="X28" i="3"/>
  <c r="AC28" i="3"/>
  <c r="AD28" i="3"/>
  <c r="AF28" i="3"/>
  <c r="AG28" i="3" s="1"/>
  <c r="AH28" i="3" s="1"/>
  <c r="AA26" i="85" s="1"/>
  <c r="AI28" i="3"/>
  <c r="AJ28" i="3"/>
  <c r="F29" i="3"/>
  <c r="G29" i="3"/>
  <c r="J29" i="3"/>
  <c r="K29" i="3" s="1"/>
  <c r="L29" i="3"/>
  <c r="P29" i="3"/>
  <c r="R29" i="3" s="1"/>
  <c r="S29" i="3" s="1"/>
  <c r="U29" i="3"/>
  <c r="W29" i="3" s="1"/>
  <c r="X29" i="3"/>
  <c r="AC29" i="3"/>
  <c r="AD29" i="3"/>
  <c r="AF29" i="3"/>
  <c r="AG29" i="3" s="1"/>
  <c r="AH29" i="3" s="1"/>
  <c r="AA27" i="85" s="1"/>
  <c r="AI29" i="3"/>
  <c r="AJ29" i="3"/>
  <c r="E30" i="3"/>
  <c r="T28" i="85" s="1"/>
  <c r="F30" i="3"/>
  <c r="G30" i="3"/>
  <c r="J30" i="3"/>
  <c r="K30" i="3" s="1"/>
  <c r="L30" i="3"/>
  <c r="P30" i="3"/>
  <c r="R30" i="3" s="1"/>
  <c r="S30" i="3" s="1"/>
  <c r="U30" i="3"/>
  <c r="W30" i="3" s="1"/>
  <c r="X30" i="3"/>
  <c r="AC30" i="3"/>
  <c r="AD30" i="3"/>
  <c r="AF30" i="3"/>
  <c r="AG30" i="3" s="1"/>
  <c r="AH30" i="3" s="1"/>
  <c r="AA28" i="85" s="1"/>
  <c r="AI30" i="3"/>
  <c r="AJ30" i="3"/>
  <c r="F31" i="3"/>
  <c r="G31" i="3"/>
  <c r="J31" i="3"/>
  <c r="K31" i="3" s="1"/>
  <c r="L31" i="3"/>
  <c r="P31" i="3"/>
  <c r="Q31" i="3" s="1"/>
  <c r="U31" i="3"/>
  <c r="W31" i="3" s="1"/>
  <c r="X31" i="3"/>
  <c r="AC31" i="3"/>
  <c r="AD31" i="3"/>
  <c r="AF31" i="3"/>
  <c r="AG31" i="3" s="1"/>
  <c r="AH31" i="3" s="1"/>
  <c r="AA29" i="85" s="1"/>
  <c r="AI31" i="3"/>
  <c r="AJ31" i="3"/>
  <c r="E32" i="3"/>
  <c r="T30" i="85" s="1"/>
  <c r="F32" i="3"/>
  <c r="G32" i="3"/>
  <c r="J32" i="3"/>
  <c r="K32" i="3" s="1"/>
  <c r="L32" i="3"/>
  <c r="P32" i="3"/>
  <c r="Q32" i="3" s="1"/>
  <c r="U32" i="3"/>
  <c r="W32" i="3" s="1"/>
  <c r="X32" i="3"/>
  <c r="AC32" i="3"/>
  <c r="AD32" i="3"/>
  <c r="AF32" i="3"/>
  <c r="AG32" i="3" s="1"/>
  <c r="AH32" i="3" s="1"/>
  <c r="AA30" i="85" s="1"/>
  <c r="AI32" i="3"/>
  <c r="AJ32" i="3"/>
  <c r="E33" i="3"/>
  <c r="T31" i="85" s="1"/>
  <c r="F33" i="3"/>
  <c r="G33" i="3"/>
  <c r="J33" i="3"/>
  <c r="K33" i="3" s="1"/>
  <c r="L33" i="3"/>
  <c r="P33" i="3"/>
  <c r="Q33" i="3" s="1"/>
  <c r="U33" i="3"/>
  <c r="W33" i="3" s="1"/>
  <c r="X33" i="3"/>
  <c r="AC33" i="3"/>
  <c r="AD33" i="3"/>
  <c r="AF33" i="3"/>
  <c r="AG33" i="3" s="1"/>
  <c r="AH33" i="3" s="1"/>
  <c r="AA31" i="85" s="1"/>
  <c r="AI33" i="3"/>
  <c r="AJ33" i="3"/>
  <c r="F34" i="3"/>
  <c r="G34" i="3"/>
  <c r="J34" i="3"/>
  <c r="K34" i="3" s="1"/>
  <c r="L34" i="3"/>
  <c r="P34" i="3"/>
  <c r="Q34" i="3" s="1"/>
  <c r="U34" i="3"/>
  <c r="W34" i="3" s="1"/>
  <c r="X34" i="3"/>
  <c r="AC34" i="3"/>
  <c r="AD34" i="3"/>
  <c r="AF34" i="3"/>
  <c r="AG34" i="3" s="1"/>
  <c r="AH34" i="3" s="1"/>
  <c r="AA32" i="85" s="1"/>
  <c r="AI34" i="3"/>
  <c r="AJ34" i="3"/>
  <c r="F35" i="3"/>
  <c r="G35" i="3"/>
  <c r="J35" i="3"/>
  <c r="K35" i="3" s="1"/>
  <c r="L35" i="3"/>
  <c r="P35" i="3"/>
  <c r="Q35" i="3" s="1"/>
  <c r="U35" i="3"/>
  <c r="W35" i="3" s="1"/>
  <c r="X35" i="3"/>
  <c r="AC35" i="3"/>
  <c r="AD35" i="3"/>
  <c r="AF35" i="3"/>
  <c r="AG35" i="3" s="1"/>
  <c r="AH35" i="3" s="1"/>
  <c r="AA33" i="85" s="1"/>
  <c r="AI35" i="3"/>
  <c r="AJ35" i="3"/>
  <c r="F36" i="3"/>
  <c r="G36" i="3"/>
  <c r="J36" i="3"/>
  <c r="K36" i="3" s="1"/>
  <c r="L36" i="3"/>
  <c r="P36" i="3"/>
  <c r="Q36" i="3" s="1"/>
  <c r="U36" i="3"/>
  <c r="W36" i="3" s="1"/>
  <c r="X36" i="3"/>
  <c r="AC36" i="3"/>
  <c r="AD36" i="3"/>
  <c r="AF36" i="3"/>
  <c r="AG36" i="3" s="1"/>
  <c r="AH36" i="3" s="1"/>
  <c r="AA34" i="85" s="1"/>
  <c r="AI36" i="3"/>
  <c r="AJ36" i="3"/>
  <c r="E37" i="3"/>
  <c r="T35" i="85" s="1"/>
  <c r="F37" i="3"/>
  <c r="G37" i="3"/>
  <c r="J37" i="3"/>
  <c r="K37" i="3" s="1"/>
  <c r="L37" i="3"/>
  <c r="P37" i="3"/>
  <c r="R37" i="3" s="1"/>
  <c r="S37" i="3" s="1"/>
  <c r="U37" i="3"/>
  <c r="W37" i="3" s="1"/>
  <c r="X37" i="3"/>
  <c r="AC37" i="3"/>
  <c r="AD37" i="3"/>
  <c r="AF37" i="3"/>
  <c r="AG37" i="3" s="1"/>
  <c r="AH37" i="3" s="1"/>
  <c r="AA35" i="85" s="1"/>
  <c r="AI37" i="3"/>
  <c r="AJ37" i="3"/>
  <c r="E38" i="3"/>
  <c r="T36" i="85" s="1"/>
  <c r="F38" i="3"/>
  <c r="G38" i="3"/>
  <c r="J38" i="3"/>
  <c r="K38" i="3" s="1"/>
  <c r="L38" i="3"/>
  <c r="P38" i="3"/>
  <c r="R38" i="3" s="1"/>
  <c r="S38" i="3" s="1"/>
  <c r="U38" i="3"/>
  <c r="W38" i="3" s="1"/>
  <c r="X38" i="3"/>
  <c r="AC38" i="3"/>
  <c r="AD38" i="3"/>
  <c r="AF38" i="3"/>
  <c r="AG38" i="3" s="1"/>
  <c r="AH38" i="3" s="1"/>
  <c r="AA36" i="85" s="1"/>
  <c r="AI38" i="3"/>
  <c r="AJ38" i="3"/>
  <c r="E39" i="3"/>
  <c r="T37" i="85" s="1"/>
  <c r="F39" i="3"/>
  <c r="G39" i="3"/>
  <c r="J39" i="3"/>
  <c r="K39" i="3" s="1"/>
  <c r="L39" i="3"/>
  <c r="P39" i="3"/>
  <c r="R39" i="3" s="1"/>
  <c r="S39" i="3" s="1"/>
  <c r="U39" i="3"/>
  <c r="W39" i="3" s="1"/>
  <c r="X39" i="3"/>
  <c r="AC39" i="3"/>
  <c r="AD39" i="3"/>
  <c r="AF39" i="3"/>
  <c r="AG39" i="3" s="1"/>
  <c r="AH39" i="3" s="1"/>
  <c r="AA37" i="85" s="1"/>
  <c r="AI39" i="3"/>
  <c r="AJ39" i="3"/>
  <c r="E40" i="3"/>
  <c r="T38" i="85" s="1"/>
  <c r="F40" i="3"/>
  <c r="G40" i="3"/>
  <c r="J40" i="3"/>
  <c r="K40" i="3" s="1"/>
  <c r="L40" i="3"/>
  <c r="P40" i="3"/>
  <c r="Q40" i="3" s="1"/>
  <c r="U40" i="3"/>
  <c r="W40" i="3" s="1"/>
  <c r="X40" i="3"/>
  <c r="AC40" i="3"/>
  <c r="AD40" i="3"/>
  <c r="AF40" i="3"/>
  <c r="AG40" i="3" s="1"/>
  <c r="AH40" i="3" s="1"/>
  <c r="AA38" i="85" s="1"/>
  <c r="AI40" i="3"/>
  <c r="AJ40" i="3"/>
  <c r="E41" i="3"/>
  <c r="T39" i="85" s="1"/>
  <c r="F41" i="3"/>
  <c r="G41" i="3"/>
  <c r="J41" i="3"/>
  <c r="K41" i="3" s="1"/>
  <c r="L41" i="3"/>
  <c r="P41" i="3"/>
  <c r="Q41" i="3" s="1"/>
  <c r="U41" i="3"/>
  <c r="W41" i="3" s="1"/>
  <c r="X41" i="3"/>
  <c r="AC41" i="3"/>
  <c r="AD41" i="3"/>
  <c r="AF41" i="3"/>
  <c r="AG41" i="3" s="1"/>
  <c r="AH41" i="3" s="1"/>
  <c r="AA39" i="85" s="1"/>
  <c r="AI41" i="3"/>
  <c r="AJ41" i="3"/>
  <c r="F42" i="3"/>
  <c r="G42" i="3"/>
  <c r="J42" i="3"/>
  <c r="K42" i="3" s="1"/>
  <c r="L42" i="3"/>
  <c r="P42" i="3"/>
  <c r="Q42" i="3" s="1"/>
  <c r="U42" i="3"/>
  <c r="W42" i="3" s="1"/>
  <c r="X42" i="3"/>
  <c r="AC42" i="3"/>
  <c r="AD42" i="3"/>
  <c r="AF42" i="3"/>
  <c r="AG42" i="3" s="1"/>
  <c r="AH42" i="3" s="1"/>
  <c r="AA40" i="85" s="1"/>
  <c r="AI42" i="3"/>
  <c r="AJ42" i="3"/>
  <c r="E43" i="3"/>
  <c r="T41" i="85" s="1"/>
  <c r="F43" i="3"/>
  <c r="G43" i="3"/>
  <c r="J43" i="3"/>
  <c r="K43" i="3" s="1"/>
  <c r="L43" i="3"/>
  <c r="P43" i="3"/>
  <c r="R43" i="3" s="1"/>
  <c r="S43" i="3" s="1"/>
  <c r="U43" i="3"/>
  <c r="W43" i="3" s="1"/>
  <c r="X43" i="3"/>
  <c r="AC43" i="3"/>
  <c r="AD43" i="3"/>
  <c r="AF43" i="3"/>
  <c r="AG43" i="3" s="1"/>
  <c r="AH43" i="3" s="1"/>
  <c r="AA41" i="85" s="1"/>
  <c r="AI43" i="3"/>
  <c r="AJ43" i="3"/>
  <c r="E44" i="3"/>
  <c r="T42" i="85" s="1"/>
  <c r="F44" i="3"/>
  <c r="G44" i="3"/>
  <c r="J44" i="3"/>
  <c r="K44" i="3" s="1"/>
  <c r="L44" i="3"/>
  <c r="P44" i="3"/>
  <c r="U44" i="3"/>
  <c r="W44" i="3" s="1"/>
  <c r="X44" i="3"/>
  <c r="AC44" i="3"/>
  <c r="AD44" i="3"/>
  <c r="AF44" i="3"/>
  <c r="AG44" i="3" s="1"/>
  <c r="AH44" i="3" s="1"/>
  <c r="AA42" i="85" s="1"/>
  <c r="AI44" i="3"/>
  <c r="AJ44" i="3"/>
  <c r="F45" i="3"/>
  <c r="G45" i="3"/>
  <c r="J45" i="3"/>
  <c r="K45" i="3" s="1"/>
  <c r="L45" i="3"/>
  <c r="P45" i="3"/>
  <c r="Q45" i="3" s="1"/>
  <c r="U45" i="3"/>
  <c r="W45" i="3" s="1"/>
  <c r="X45" i="3"/>
  <c r="AC45" i="3"/>
  <c r="AD45" i="3"/>
  <c r="AF45" i="3"/>
  <c r="AG45" i="3" s="1"/>
  <c r="AH45" i="3" s="1"/>
  <c r="AA43" i="85" s="1"/>
  <c r="AI45" i="3"/>
  <c r="AJ45" i="3"/>
  <c r="F46" i="3"/>
  <c r="G46" i="3"/>
  <c r="J46" i="3"/>
  <c r="K46" i="3" s="1"/>
  <c r="L46" i="3"/>
  <c r="P46" i="3"/>
  <c r="R46" i="3" s="1"/>
  <c r="S46" i="3" s="1"/>
  <c r="U46" i="3"/>
  <c r="W46" i="3" s="1"/>
  <c r="X46" i="3"/>
  <c r="AC46" i="3"/>
  <c r="AD46" i="3"/>
  <c r="AF46" i="3"/>
  <c r="AG46" i="3" s="1"/>
  <c r="AH46" i="3" s="1"/>
  <c r="AA44" i="85" s="1"/>
  <c r="AI46" i="3"/>
  <c r="AJ46" i="3"/>
  <c r="F47" i="3"/>
  <c r="G47" i="3"/>
  <c r="J47" i="3"/>
  <c r="K47" i="3" s="1"/>
  <c r="L47" i="3"/>
  <c r="P47" i="3"/>
  <c r="R47" i="3" s="1"/>
  <c r="S47" i="3" s="1"/>
  <c r="U47" i="3"/>
  <c r="W47" i="3" s="1"/>
  <c r="X47" i="3"/>
  <c r="AC47" i="3"/>
  <c r="AD47" i="3"/>
  <c r="AF47" i="3"/>
  <c r="AG47" i="3" s="1"/>
  <c r="AH47" i="3" s="1"/>
  <c r="AA45" i="85" s="1"/>
  <c r="AI47" i="3"/>
  <c r="AJ47" i="3"/>
  <c r="F48" i="3"/>
  <c r="G48" i="3"/>
  <c r="J48" i="3"/>
  <c r="K48" i="3" s="1"/>
  <c r="L48" i="3"/>
  <c r="P48" i="3"/>
  <c r="Q48" i="3" s="1"/>
  <c r="U48" i="3"/>
  <c r="W48" i="3" s="1"/>
  <c r="X48" i="3"/>
  <c r="AC48" i="3"/>
  <c r="AD48" i="3"/>
  <c r="AF48" i="3"/>
  <c r="AG48" i="3" s="1"/>
  <c r="AH48" i="3" s="1"/>
  <c r="AA46" i="85" s="1"/>
  <c r="AI48" i="3"/>
  <c r="AJ48" i="3"/>
  <c r="F49" i="3"/>
  <c r="G49" i="3"/>
  <c r="J49" i="3"/>
  <c r="K49" i="3" s="1"/>
  <c r="L49" i="3"/>
  <c r="P49" i="3"/>
  <c r="Q49" i="3" s="1"/>
  <c r="U49" i="3"/>
  <c r="W49" i="3" s="1"/>
  <c r="X49" i="3"/>
  <c r="AC49" i="3"/>
  <c r="AD49" i="3"/>
  <c r="AF49" i="3"/>
  <c r="AG49" i="3" s="1"/>
  <c r="AH49" i="3" s="1"/>
  <c r="AA47" i="85" s="1"/>
  <c r="AI49" i="3"/>
  <c r="AJ49" i="3"/>
  <c r="F50" i="3"/>
  <c r="G50" i="3"/>
  <c r="J50" i="3"/>
  <c r="K50" i="3" s="1"/>
  <c r="L50" i="3"/>
  <c r="P50" i="3"/>
  <c r="R50" i="3" s="1"/>
  <c r="S50" i="3" s="1"/>
  <c r="U50" i="3"/>
  <c r="W50" i="3" s="1"/>
  <c r="X50" i="3"/>
  <c r="AC50" i="3"/>
  <c r="AD50" i="3"/>
  <c r="AF50" i="3"/>
  <c r="AG50" i="3" s="1"/>
  <c r="AH50" i="3" s="1"/>
  <c r="AA48" i="85" s="1"/>
  <c r="AI50" i="3"/>
  <c r="AJ50" i="3"/>
  <c r="F51" i="3"/>
  <c r="G51" i="3"/>
  <c r="J51" i="3"/>
  <c r="K51" i="3" s="1"/>
  <c r="L51" i="3"/>
  <c r="P51" i="3"/>
  <c r="Q51" i="3" s="1"/>
  <c r="U51" i="3"/>
  <c r="W51" i="3" s="1"/>
  <c r="X51" i="3"/>
  <c r="AC51" i="3"/>
  <c r="AD51" i="3"/>
  <c r="AF51" i="3"/>
  <c r="AG51" i="3" s="1"/>
  <c r="AH51" i="3" s="1"/>
  <c r="AA49" i="85" s="1"/>
  <c r="AI51" i="3"/>
  <c r="AJ51" i="3"/>
  <c r="E52" i="3"/>
  <c r="T50" i="85" s="1"/>
  <c r="F52" i="3"/>
  <c r="G52" i="3"/>
  <c r="J52" i="3"/>
  <c r="K52" i="3" s="1"/>
  <c r="L52" i="3"/>
  <c r="P52" i="3"/>
  <c r="Q52" i="3" s="1"/>
  <c r="U52" i="3"/>
  <c r="W52" i="3" s="1"/>
  <c r="X52" i="3"/>
  <c r="AC52" i="3"/>
  <c r="AD52" i="3"/>
  <c r="AF52" i="3"/>
  <c r="AG52" i="3" s="1"/>
  <c r="AH52" i="3" s="1"/>
  <c r="AA50" i="85" s="1"/>
  <c r="AI52" i="3"/>
  <c r="AJ52" i="3"/>
  <c r="E53" i="3"/>
  <c r="T51" i="85" s="1"/>
  <c r="F53" i="3"/>
  <c r="G53" i="3"/>
  <c r="J53" i="3"/>
  <c r="K53" i="3" s="1"/>
  <c r="L53" i="3"/>
  <c r="P53" i="3"/>
  <c r="Q53" i="3" s="1"/>
  <c r="U53" i="3"/>
  <c r="W53" i="3" s="1"/>
  <c r="X53" i="3"/>
  <c r="AC53" i="3"/>
  <c r="AD53" i="3"/>
  <c r="AF53" i="3"/>
  <c r="AG53" i="3" s="1"/>
  <c r="AH53" i="3" s="1"/>
  <c r="AA51" i="85" s="1"/>
  <c r="AI53" i="3"/>
  <c r="AJ53" i="3"/>
  <c r="E54" i="3"/>
  <c r="T52" i="85" s="1"/>
  <c r="F54" i="3"/>
  <c r="G54" i="3"/>
  <c r="J54" i="3"/>
  <c r="K54" i="3" s="1"/>
  <c r="L54" i="3"/>
  <c r="P54" i="3"/>
  <c r="R54" i="3" s="1"/>
  <c r="S54" i="3" s="1"/>
  <c r="U54" i="3"/>
  <c r="W54" i="3" s="1"/>
  <c r="X54" i="3"/>
  <c r="AC54" i="3"/>
  <c r="AD54" i="3"/>
  <c r="AF54" i="3"/>
  <c r="AG54" i="3" s="1"/>
  <c r="AH54" i="3" s="1"/>
  <c r="AA52" i="85" s="1"/>
  <c r="AI54" i="3"/>
  <c r="AJ54" i="3"/>
  <c r="F55" i="3"/>
  <c r="G55" i="3"/>
  <c r="J55" i="3"/>
  <c r="K55" i="3" s="1"/>
  <c r="L55" i="3"/>
  <c r="P55" i="3"/>
  <c r="Q55" i="3" s="1"/>
  <c r="U55" i="3"/>
  <c r="W55" i="3" s="1"/>
  <c r="X55" i="3"/>
  <c r="AC55" i="3"/>
  <c r="AD55" i="3"/>
  <c r="AF55" i="3"/>
  <c r="AG55" i="3" s="1"/>
  <c r="AH55" i="3" s="1"/>
  <c r="AA53" i="85" s="1"/>
  <c r="AI55" i="3"/>
  <c r="AJ55" i="3"/>
  <c r="F56" i="3"/>
  <c r="G56" i="3"/>
  <c r="J56" i="3"/>
  <c r="K56" i="3" s="1"/>
  <c r="L56" i="3"/>
  <c r="P56" i="3"/>
  <c r="Q56" i="3" s="1"/>
  <c r="U56" i="3"/>
  <c r="W56" i="3" s="1"/>
  <c r="X56" i="3"/>
  <c r="AC56" i="3"/>
  <c r="AD56" i="3"/>
  <c r="AF56" i="3"/>
  <c r="AG56" i="3" s="1"/>
  <c r="AH56" i="3" s="1"/>
  <c r="AA54" i="85" s="1"/>
  <c r="AI56" i="3"/>
  <c r="AJ56" i="3"/>
  <c r="E57" i="3"/>
  <c r="T55" i="85" s="1"/>
  <c r="F57" i="3"/>
  <c r="G57" i="3"/>
  <c r="J57" i="3"/>
  <c r="K57" i="3" s="1"/>
  <c r="L57" i="3"/>
  <c r="P57" i="3"/>
  <c r="Q57" i="3" s="1"/>
  <c r="U57" i="3"/>
  <c r="W57" i="3" s="1"/>
  <c r="X57" i="3"/>
  <c r="AC57" i="3"/>
  <c r="AD57" i="3"/>
  <c r="AF57" i="3"/>
  <c r="AG57" i="3" s="1"/>
  <c r="AH57" i="3" s="1"/>
  <c r="AA55" i="85" s="1"/>
  <c r="AI57" i="3"/>
  <c r="AJ57" i="3"/>
  <c r="F58" i="3"/>
  <c r="G58" i="3"/>
  <c r="J58" i="3"/>
  <c r="K58" i="3" s="1"/>
  <c r="L58" i="3"/>
  <c r="P58" i="3"/>
  <c r="Q58" i="3" s="1"/>
  <c r="U58" i="3"/>
  <c r="W58" i="3" s="1"/>
  <c r="X58" i="3"/>
  <c r="AC58" i="3"/>
  <c r="AD58" i="3"/>
  <c r="AF58" i="3"/>
  <c r="AG58" i="3" s="1"/>
  <c r="AH58" i="3" s="1"/>
  <c r="AA56" i="85" s="1"/>
  <c r="AI58" i="3"/>
  <c r="AJ58" i="3"/>
  <c r="E59" i="3"/>
  <c r="T57" i="85" s="1"/>
  <c r="F59" i="3"/>
  <c r="G59" i="3"/>
  <c r="J59" i="3"/>
  <c r="K59" i="3" s="1"/>
  <c r="L59" i="3"/>
  <c r="P59" i="3"/>
  <c r="U59" i="3"/>
  <c r="W59" i="3" s="1"/>
  <c r="X59" i="3"/>
  <c r="AC59" i="3"/>
  <c r="AD59" i="3"/>
  <c r="AF59" i="3"/>
  <c r="AG59" i="3" s="1"/>
  <c r="AH59" i="3" s="1"/>
  <c r="AA57" i="85" s="1"/>
  <c r="AI59" i="3"/>
  <c r="AJ59" i="3"/>
  <c r="F60" i="3"/>
  <c r="G60" i="3"/>
  <c r="J60" i="3"/>
  <c r="K60" i="3" s="1"/>
  <c r="L60" i="3"/>
  <c r="P60" i="3"/>
  <c r="Q60" i="3" s="1"/>
  <c r="U60" i="3"/>
  <c r="W60" i="3" s="1"/>
  <c r="X60" i="3"/>
  <c r="AC60" i="3"/>
  <c r="AD60" i="3"/>
  <c r="AF60" i="3"/>
  <c r="AG60" i="3" s="1"/>
  <c r="AH60" i="3" s="1"/>
  <c r="AA58" i="85" s="1"/>
  <c r="AI60" i="3"/>
  <c r="AJ60" i="3"/>
  <c r="E61" i="3"/>
  <c r="T59" i="85" s="1"/>
  <c r="F61" i="3"/>
  <c r="G61" i="3"/>
  <c r="J61" i="3"/>
  <c r="K61" i="3" s="1"/>
  <c r="L61" i="3"/>
  <c r="P61" i="3"/>
  <c r="Q61" i="3" s="1"/>
  <c r="U61" i="3"/>
  <c r="W61" i="3" s="1"/>
  <c r="X61" i="3"/>
  <c r="AC61" i="3"/>
  <c r="AD61" i="3"/>
  <c r="AF61" i="3"/>
  <c r="AG61" i="3" s="1"/>
  <c r="AH61" i="3" s="1"/>
  <c r="AA59" i="85" s="1"/>
  <c r="AI61" i="3"/>
  <c r="AJ61" i="3"/>
  <c r="E62" i="3"/>
  <c r="T60" i="85" s="1"/>
  <c r="F62" i="3"/>
  <c r="G62" i="3"/>
  <c r="J62" i="3"/>
  <c r="K62" i="3" s="1"/>
  <c r="L62" i="3"/>
  <c r="P62" i="3"/>
  <c r="R62" i="3" s="1"/>
  <c r="S62" i="3" s="1"/>
  <c r="U62" i="3"/>
  <c r="W62" i="3" s="1"/>
  <c r="X62" i="3"/>
  <c r="AC62" i="3"/>
  <c r="AD62" i="3"/>
  <c r="AF62" i="3"/>
  <c r="AG62" i="3" s="1"/>
  <c r="AH62" i="3" s="1"/>
  <c r="AA60" i="85" s="1"/>
  <c r="AI62" i="3"/>
  <c r="AJ62" i="3"/>
  <c r="F63" i="3"/>
  <c r="G63" i="3"/>
  <c r="J63" i="3"/>
  <c r="K63" i="3" s="1"/>
  <c r="L63" i="3"/>
  <c r="P63" i="3"/>
  <c r="Q63" i="3" s="1"/>
  <c r="U63" i="3"/>
  <c r="W63" i="3" s="1"/>
  <c r="X63" i="3"/>
  <c r="AC63" i="3"/>
  <c r="AD63" i="3"/>
  <c r="AF63" i="3"/>
  <c r="AG63" i="3" s="1"/>
  <c r="AH63" i="3" s="1"/>
  <c r="AA61" i="85" s="1"/>
  <c r="AI63" i="3"/>
  <c r="AJ63" i="3"/>
  <c r="F64" i="3"/>
  <c r="G64" i="3"/>
  <c r="J64" i="3"/>
  <c r="K64" i="3" s="1"/>
  <c r="L64" i="3"/>
  <c r="P64" i="3"/>
  <c r="Q64" i="3" s="1"/>
  <c r="U64" i="3"/>
  <c r="W64" i="3" s="1"/>
  <c r="X64" i="3"/>
  <c r="AC64" i="3"/>
  <c r="AD64" i="3"/>
  <c r="AF64" i="3"/>
  <c r="AG64" i="3" s="1"/>
  <c r="AH64" i="3" s="1"/>
  <c r="AA62" i="85" s="1"/>
  <c r="AI64" i="3"/>
  <c r="AJ64" i="3"/>
  <c r="F65" i="3"/>
  <c r="G65" i="3"/>
  <c r="J65" i="3"/>
  <c r="K65" i="3" s="1"/>
  <c r="L65" i="3"/>
  <c r="P65" i="3"/>
  <c r="Q65" i="3" s="1"/>
  <c r="U65" i="3"/>
  <c r="W65" i="3" s="1"/>
  <c r="X65" i="3"/>
  <c r="AC65" i="3"/>
  <c r="AD65" i="3"/>
  <c r="AF65" i="3"/>
  <c r="AG65" i="3" s="1"/>
  <c r="AH65" i="3" s="1"/>
  <c r="AA63" i="85" s="1"/>
  <c r="AI65" i="3"/>
  <c r="AJ65" i="3"/>
  <c r="E66" i="3"/>
  <c r="T64" i="85" s="1"/>
  <c r="F66" i="3"/>
  <c r="G66" i="3"/>
  <c r="J66" i="3"/>
  <c r="K66" i="3" s="1"/>
  <c r="L66" i="3"/>
  <c r="P66" i="3"/>
  <c r="Q66" i="3" s="1"/>
  <c r="U66" i="3"/>
  <c r="W66" i="3" s="1"/>
  <c r="X66" i="3"/>
  <c r="AC66" i="3"/>
  <c r="AD66" i="3"/>
  <c r="AF66" i="3"/>
  <c r="AG66" i="3" s="1"/>
  <c r="AH66" i="3" s="1"/>
  <c r="AA64" i="85" s="1"/>
  <c r="AI66" i="3"/>
  <c r="AJ66" i="3"/>
  <c r="E67" i="3"/>
  <c r="T65" i="85" s="1"/>
  <c r="F67" i="3"/>
  <c r="G67" i="3"/>
  <c r="J67" i="3"/>
  <c r="K67" i="3" s="1"/>
  <c r="L67" i="3"/>
  <c r="P67" i="3"/>
  <c r="Q67" i="3" s="1"/>
  <c r="U67" i="3"/>
  <c r="W67" i="3" s="1"/>
  <c r="X67" i="3"/>
  <c r="AC67" i="3"/>
  <c r="AD67" i="3"/>
  <c r="AF67" i="3"/>
  <c r="AG67" i="3" s="1"/>
  <c r="AH67" i="3" s="1"/>
  <c r="AA65" i="85" s="1"/>
  <c r="AI67" i="3"/>
  <c r="AJ67" i="3"/>
  <c r="F68" i="3"/>
  <c r="G68" i="3"/>
  <c r="J68" i="3"/>
  <c r="K68" i="3" s="1"/>
  <c r="L68" i="3"/>
  <c r="P68" i="3"/>
  <c r="Q68" i="3" s="1"/>
  <c r="U68" i="3"/>
  <c r="W68" i="3" s="1"/>
  <c r="X68" i="3"/>
  <c r="AC68" i="3"/>
  <c r="AD68" i="3"/>
  <c r="AF68" i="3"/>
  <c r="AG68" i="3" s="1"/>
  <c r="AH68" i="3" s="1"/>
  <c r="AA66" i="85" s="1"/>
  <c r="AI68" i="3"/>
  <c r="AJ68" i="3"/>
  <c r="E69" i="3"/>
  <c r="T67" i="85" s="1"/>
  <c r="F69" i="3"/>
  <c r="G69" i="3"/>
  <c r="J69" i="3"/>
  <c r="K69" i="3" s="1"/>
  <c r="L69" i="3"/>
  <c r="P69" i="3"/>
  <c r="R69" i="3" s="1"/>
  <c r="S69" i="3" s="1"/>
  <c r="U69" i="3"/>
  <c r="W69" i="3" s="1"/>
  <c r="X69" i="3"/>
  <c r="AC69" i="3"/>
  <c r="AD69" i="3"/>
  <c r="AF69" i="3"/>
  <c r="AG69" i="3" s="1"/>
  <c r="AH69" i="3" s="1"/>
  <c r="AA67" i="85" s="1"/>
  <c r="AI69" i="3"/>
  <c r="AJ69" i="3"/>
  <c r="F70" i="3"/>
  <c r="G70" i="3"/>
  <c r="J70" i="3"/>
  <c r="K70" i="3" s="1"/>
  <c r="L70" i="3"/>
  <c r="P70" i="3"/>
  <c r="R70" i="3" s="1"/>
  <c r="S70" i="3" s="1"/>
  <c r="U70" i="3"/>
  <c r="W70" i="3" s="1"/>
  <c r="X70" i="3"/>
  <c r="AC70" i="3"/>
  <c r="AD70" i="3"/>
  <c r="AF70" i="3"/>
  <c r="AG70" i="3" s="1"/>
  <c r="AH70" i="3" s="1"/>
  <c r="AA68" i="85" s="1"/>
  <c r="AI70" i="3"/>
  <c r="AJ70" i="3"/>
  <c r="F71" i="3"/>
  <c r="G71" i="3"/>
  <c r="J71" i="3"/>
  <c r="K71" i="3" s="1"/>
  <c r="L71" i="3"/>
  <c r="P71" i="3"/>
  <c r="Q71" i="3" s="1"/>
  <c r="U71" i="3"/>
  <c r="W71" i="3" s="1"/>
  <c r="X71" i="3"/>
  <c r="AC71" i="3"/>
  <c r="AD71" i="3"/>
  <c r="AF71" i="3"/>
  <c r="AG71" i="3" s="1"/>
  <c r="AH71" i="3" s="1"/>
  <c r="AA69" i="85" s="1"/>
  <c r="AI71" i="3"/>
  <c r="AJ71" i="3"/>
  <c r="F72" i="3"/>
  <c r="G72" i="3"/>
  <c r="J72" i="3"/>
  <c r="K72" i="3" s="1"/>
  <c r="L72" i="3"/>
  <c r="P72" i="3"/>
  <c r="Q72" i="3" s="1"/>
  <c r="U72" i="3"/>
  <c r="W72" i="3" s="1"/>
  <c r="X72" i="3"/>
  <c r="AC72" i="3"/>
  <c r="AD72" i="3"/>
  <c r="AF72" i="3"/>
  <c r="AG72" i="3" s="1"/>
  <c r="AH72" i="3" s="1"/>
  <c r="AA70" i="85" s="1"/>
  <c r="AI72" i="3"/>
  <c r="AJ72" i="3"/>
  <c r="E73" i="3"/>
  <c r="T71" i="85" s="1"/>
  <c r="F73" i="3"/>
  <c r="G73" i="3"/>
  <c r="J73" i="3"/>
  <c r="K73" i="3" s="1"/>
  <c r="L73" i="3"/>
  <c r="P73" i="3"/>
  <c r="Q73" i="3" s="1"/>
  <c r="U73" i="3"/>
  <c r="W73" i="3" s="1"/>
  <c r="X73" i="3"/>
  <c r="AC73" i="3"/>
  <c r="AD73" i="3"/>
  <c r="AF73" i="3"/>
  <c r="AG73" i="3" s="1"/>
  <c r="AH73" i="3" s="1"/>
  <c r="AA71" i="85" s="1"/>
  <c r="AI73" i="3"/>
  <c r="AJ73" i="3"/>
  <c r="E74" i="3"/>
  <c r="T72" i="85" s="1"/>
  <c r="F74" i="3"/>
  <c r="G74" i="3"/>
  <c r="J74" i="3"/>
  <c r="K74" i="3" s="1"/>
  <c r="L74" i="3"/>
  <c r="P74" i="3"/>
  <c r="Q74" i="3" s="1"/>
  <c r="U74" i="3"/>
  <c r="W74" i="3" s="1"/>
  <c r="X74" i="3"/>
  <c r="AC74" i="3"/>
  <c r="AD74" i="3"/>
  <c r="AF74" i="3"/>
  <c r="AG74" i="3" s="1"/>
  <c r="AH74" i="3" s="1"/>
  <c r="AA72" i="85" s="1"/>
  <c r="AI74" i="3"/>
  <c r="AJ74" i="3"/>
  <c r="F75" i="3"/>
  <c r="G75" i="3"/>
  <c r="J75" i="3"/>
  <c r="K75" i="3" s="1"/>
  <c r="L75" i="3"/>
  <c r="P75" i="3"/>
  <c r="R75" i="3" s="1"/>
  <c r="S75" i="3" s="1"/>
  <c r="U75" i="3"/>
  <c r="W75" i="3" s="1"/>
  <c r="X75" i="3"/>
  <c r="AC75" i="3"/>
  <c r="AD75" i="3"/>
  <c r="AF75" i="3"/>
  <c r="AG75" i="3" s="1"/>
  <c r="AH75" i="3" s="1"/>
  <c r="AA73" i="85" s="1"/>
  <c r="AI75" i="3"/>
  <c r="AJ75" i="3"/>
  <c r="E76" i="3"/>
  <c r="T74" i="85" s="1"/>
  <c r="F76" i="3"/>
  <c r="G76" i="3"/>
  <c r="J76" i="3"/>
  <c r="K76" i="3" s="1"/>
  <c r="L76" i="3"/>
  <c r="P76" i="3"/>
  <c r="Q76" i="3" s="1"/>
  <c r="U76" i="3"/>
  <c r="W76" i="3" s="1"/>
  <c r="X76" i="3"/>
  <c r="AC76" i="3"/>
  <c r="AD76" i="3"/>
  <c r="AF76" i="3"/>
  <c r="AG76" i="3" s="1"/>
  <c r="AH76" i="3" s="1"/>
  <c r="AA74" i="85" s="1"/>
  <c r="AI76" i="3"/>
  <c r="AJ76" i="3"/>
  <c r="F77" i="3"/>
  <c r="G77" i="3"/>
  <c r="J77" i="3"/>
  <c r="K77" i="3" s="1"/>
  <c r="L77" i="3"/>
  <c r="P77" i="3"/>
  <c r="Q77" i="3" s="1"/>
  <c r="U77" i="3"/>
  <c r="W77" i="3" s="1"/>
  <c r="X77" i="3"/>
  <c r="AC77" i="3"/>
  <c r="AD77" i="3"/>
  <c r="AF77" i="3"/>
  <c r="AG77" i="3" s="1"/>
  <c r="AH77" i="3" s="1"/>
  <c r="AA75" i="85" s="1"/>
  <c r="AI77" i="3"/>
  <c r="AJ77" i="3"/>
  <c r="F78" i="3"/>
  <c r="G78" i="3"/>
  <c r="J78" i="3"/>
  <c r="K78" i="3" s="1"/>
  <c r="L78" i="3"/>
  <c r="P78" i="3"/>
  <c r="Q78" i="3" s="1"/>
  <c r="U78" i="3"/>
  <c r="W78" i="3" s="1"/>
  <c r="X78" i="3"/>
  <c r="AC78" i="3"/>
  <c r="AD78" i="3"/>
  <c r="AF78" i="3"/>
  <c r="AG78" i="3" s="1"/>
  <c r="AH78" i="3" s="1"/>
  <c r="AA76" i="85" s="1"/>
  <c r="AI78" i="3"/>
  <c r="AJ78" i="3"/>
  <c r="F79" i="3"/>
  <c r="G79" i="3"/>
  <c r="J79" i="3"/>
  <c r="K79" i="3" s="1"/>
  <c r="L79" i="3"/>
  <c r="P79" i="3"/>
  <c r="Q79" i="3" s="1"/>
  <c r="U79" i="3"/>
  <c r="W79" i="3" s="1"/>
  <c r="X79" i="3"/>
  <c r="AC79" i="3"/>
  <c r="AD79" i="3"/>
  <c r="AF79" i="3"/>
  <c r="AG79" i="3" s="1"/>
  <c r="AH79" i="3" s="1"/>
  <c r="AA77" i="85" s="1"/>
  <c r="AI79" i="3"/>
  <c r="AJ79" i="3"/>
  <c r="F80" i="3"/>
  <c r="G80" i="3"/>
  <c r="J80" i="3"/>
  <c r="K80" i="3" s="1"/>
  <c r="L80" i="3"/>
  <c r="P80" i="3"/>
  <c r="R80" i="3" s="1"/>
  <c r="S80" i="3" s="1"/>
  <c r="U80" i="3"/>
  <c r="W80" i="3" s="1"/>
  <c r="X80" i="3"/>
  <c r="AC80" i="3"/>
  <c r="AD80" i="3"/>
  <c r="AF80" i="3"/>
  <c r="AG80" i="3" s="1"/>
  <c r="AH80" i="3" s="1"/>
  <c r="AA78" i="85" s="1"/>
  <c r="AI80" i="3"/>
  <c r="AJ80" i="3"/>
  <c r="F81" i="3"/>
  <c r="G81" i="3"/>
  <c r="J81" i="3"/>
  <c r="K81" i="3" s="1"/>
  <c r="L81" i="3"/>
  <c r="P81" i="3"/>
  <c r="Q81" i="3" s="1"/>
  <c r="U81" i="3"/>
  <c r="W81" i="3" s="1"/>
  <c r="X81" i="3"/>
  <c r="AC81" i="3"/>
  <c r="AD81" i="3"/>
  <c r="AF81" i="3"/>
  <c r="AG81" i="3" s="1"/>
  <c r="AH81" i="3" s="1"/>
  <c r="AA79" i="85" s="1"/>
  <c r="AI81" i="3"/>
  <c r="AJ81" i="3"/>
  <c r="F82" i="3"/>
  <c r="G82" i="3"/>
  <c r="J82" i="3"/>
  <c r="K82" i="3" s="1"/>
  <c r="L82" i="3"/>
  <c r="P82" i="3"/>
  <c r="U82" i="3"/>
  <c r="W82" i="3" s="1"/>
  <c r="X82" i="3"/>
  <c r="AC82" i="3"/>
  <c r="AD82" i="3"/>
  <c r="AF82" i="3"/>
  <c r="AG82" i="3" s="1"/>
  <c r="AH82" i="3" s="1"/>
  <c r="AA80" i="85" s="1"/>
  <c r="AI82" i="3"/>
  <c r="AJ82" i="3"/>
  <c r="E83" i="3"/>
  <c r="T81" i="85" s="1"/>
  <c r="F83" i="3"/>
  <c r="G83" i="3"/>
  <c r="J83" i="3"/>
  <c r="K83" i="3" s="1"/>
  <c r="L83" i="3"/>
  <c r="P83" i="3"/>
  <c r="U83" i="3"/>
  <c r="W83" i="3" s="1"/>
  <c r="X83" i="3"/>
  <c r="AC83" i="3"/>
  <c r="AD83" i="3"/>
  <c r="AF83" i="3"/>
  <c r="AG83" i="3" s="1"/>
  <c r="AH83" i="3" s="1"/>
  <c r="AA81" i="85" s="1"/>
  <c r="AI83" i="3"/>
  <c r="AJ83" i="3"/>
  <c r="F84" i="3"/>
  <c r="G84" i="3"/>
  <c r="J84" i="3"/>
  <c r="K84" i="3" s="1"/>
  <c r="L84" i="3"/>
  <c r="P84" i="3"/>
  <c r="Q84" i="3" s="1"/>
  <c r="U84" i="3"/>
  <c r="W84" i="3" s="1"/>
  <c r="X84" i="3"/>
  <c r="AC84" i="3"/>
  <c r="AD84" i="3"/>
  <c r="AF84" i="3"/>
  <c r="AG84" i="3" s="1"/>
  <c r="AH84" i="3" s="1"/>
  <c r="AA82" i="85" s="1"/>
  <c r="AI84" i="3"/>
  <c r="AJ84" i="3"/>
  <c r="F85" i="3"/>
  <c r="G85" i="3"/>
  <c r="J85" i="3"/>
  <c r="K85" i="3" s="1"/>
  <c r="L85" i="3"/>
  <c r="P85" i="3"/>
  <c r="Q85" i="3" s="1"/>
  <c r="U85" i="3"/>
  <c r="W85" i="3" s="1"/>
  <c r="X85" i="3"/>
  <c r="AC85" i="3"/>
  <c r="AD85" i="3"/>
  <c r="AF85" i="3"/>
  <c r="AG85" i="3" s="1"/>
  <c r="AH85" i="3" s="1"/>
  <c r="AA83" i="85" s="1"/>
  <c r="AI85" i="3"/>
  <c r="AJ85" i="3"/>
  <c r="F86" i="3"/>
  <c r="G86" i="3"/>
  <c r="J86" i="3"/>
  <c r="K86" i="3" s="1"/>
  <c r="L86" i="3"/>
  <c r="P86" i="3"/>
  <c r="Q86" i="3" s="1"/>
  <c r="U86" i="3"/>
  <c r="W86" i="3" s="1"/>
  <c r="X86" i="3"/>
  <c r="AC86" i="3"/>
  <c r="AD86" i="3"/>
  <c r="AF86" i="3"/>
  <c r="AG86" i="3" s="1"/>
  <c r="AH86" i="3" s="1"/>
  <c r="AA84" i="85" s="1"/>
  <c r="AI86" i="3"/>
  <c r="AJ86" i="3"/>
  <c r="F87" i="3"/>
  <c r="G87" i="3"/>
  <c r="J87" i="3"/>
  <c r="K87" i="3" s="1"/>
  <c r="L87" i="3"/>
  <c r="P87" i="3"/>
  <c r="Q87" i="3" s="1"/>
  <c r="U87" i="3"/>
  <c r="W87" i="3" s="1"/>
  <c r="X87" i="3"/>
  <c r="AC87" i="3"/>
  <c r="AD87" i="3"/>
  <c r="AF87" i="3"/>
  <c r="AG87" i="3" s="1"/>
  <c r="AH87" i="3" s="1"/>
  <c r="AA85" i="85" s="1"/>
  <c r="AI87" i="3"/>
  <c r="AJ87" i="3"/>
  <c r="F88" i="3"/>
  <c r="G88" i="3"/>
  <c r="J88" i="3"/>
  <c r="K88" i="3" s="1"/>
  <c r="L88" i="3"/>
  <c r="P88" i="3"/>
  <c r="R88" i="3" s="1"/>
  <c r="S88" i="3" s="1"/>
  <c r="U88" i="3"/>
  <c r="W88" i="3" s="1"/>
  <c r="X88" i="3"/>
  <c r="AC88" i="3"/>
  <c r="AD88" i="3"/>
  <c r="AF88" i="3"/>
  <c r="AG88" i="3" s="1"/>
  <c r="AH88" i="3" s="1"/>
  <c r="AA86" i="85" s="1"/>
  <c r="AI88" i="3"/>
  <c r="AJ88" i="3"/>
  <c r="E89" i="3"/>
  <c r="T87" i="85" s="1"/>
  <c r="F89" i="3"/>
  <c r="G89" i="3"/>
  <c r="J89" i="3"/>
  <c r="K89" i="3" s="1"/>
  <c r="L89" i="3"/>
  <c r="P89" i="3"/>
  <c r="Q89" i="3" s="1"/>
  <c r="U89" i="3"/>
  <c r="W89" i="3" s="1"/>
  <c r="X89" i="3"/>
  <c r="AC89" i="3"/>
  <c r="AD89" i="3"/>
  <c r="AF89" i="3"/>
  <c r="AG89" i="3" s="1"/>
  <c r="AH89" i="3" s="1"/>
  <c r="AA87" i="85" s="1"/>
  <c r="AI89" i="3"/>
  <c r="AJ89" i="3"/>
  <c r="E90" i="3"/>
  <c r="T88" i="85" s="1"/>
  <c r="F90" i="3"/>
  <c r="G90" i="3"/>
  <c r="J90" i="3"/>
  <c r="K90" i="3" s="1"/>
  <c r="L90" i="3"/>
  <c r="P90" i="3"/>
  <c r="U90" i="3"/>
  <c r="W90" i="3" s="1"/>
  <c r="X90" i="3"/>
  <c r="AC90" i="3"/>
  <c r="AD90" i="3"/>
  <c r="AF90" i="3"/>
  <c r="AG90" i="3" s="1"/>
  <c r="AH90" i="3" s="1"/>
  <c r="AA88" i="85" s="1"/>
  <c r="AI90" i="3"/>
  <c r="AJ90" i="3"/>
  <c r="F91" i="3"/>
  <c r="G91" i="3"/>
  <c r="J91" i="3"/>
  <c r="K91" i="3" s="1"/>
  <c r="L91" i="3"/>
  <c r="P91" i="3"/>
  <c r="R91" i="3" s="1"/>
  <c r="S91" i="3" s="1"/>
  <c r="U91" i="3"/>
  <c r="W91" i="3" s="1"/>
  <c r="X91" i="3"/>
  <c r="AC91" i="3"/>
  <c r="AD91" i="3"/>
  <c r="AF91" i="3"/>
  <c r="AG91" i="3" s="1"/>
  <c r="AH91" i="3" s="1"/>
  <c r="AA89" i="85" s="1"/>
  <c r="AI91" i="3"/>
  <c r="AJ91" i="3"/>
  <c r="E92" i="3"/>
  <c r="T90" i="85" s="1"/>
  <c r="F92" i="3"/>
  <c r="G92" i="3"/>
  <c r="J92" i="3"/>
  <c r="K92" i="3" s="1"/>
  <c r="L92" i="3"/>
  <c r="P92" i="3"/>
  <c r="R92" i="3" s="1"/>
  <c r="S92" i="3" s="1"/>
  <c r="U92" i="3"/>
  <c r="W92" i="3" s="1"/>
  <c r="X92" i="3"/>
  <c r="AC92" i="3"/>
  <c r="AD92" i="3"/>
  <c r="AF92" i="3"/>
  <c r="AG92" i="3" s="1"/>
  <c r="AH92" i="3" s="1"/>
  <c r="AA90" i="85" s="1"/>
  <c r="AI92" i="3"/>
  <c r="AJ92" i="3"/>
  <c r="E93" i="3"/>
  <c r="T91" i="85" s="1"/>
  <c r="F93" i="3"/>
  <c r="G93" i="3"/>
  <c r="J93" i="3"/>
  <c r="K93" i="3" s="1"/>
  <c r="L93" i="3"/>
  <c r="P93" i="3"/>
  <c r="R93" i="3" s="1"/>
  <c r="S93" i="3" s="1"/>
  <c r="U93" i="3"/>
  <c r="W93" i="3" s="1"/>
  <c r="X93" i="3"/>
  <c r="AC93" i="3"/>
  <c r="AD93" i="3"/>
  <c r="AF93" i="3"/>
  <c r="AG93" i="3" s="1"/>
  <c r="AH93" i="3" s="1"/>
  <c r="AA91" i="85" s="1"/>
  <c r="AI93" i="3"/>
  <c r="AJ93" i="3"/>
  <c r="E94" i="3"/>
  <c r="T92" i="85" s="1"/>
  <c r="F94" i="3"/>
  <c r="G94" i="3"/>
  <c r="J94" i="3"/>
  <c r="K94" i="3" s="1"/>
  <c r="L94" i="3"/>
  <c r="P94" i="3"/>
  <c r="Q94" i="3" s="1"/>
  <c r="U94" i="3"/>
  <c r="W94" i="3" s="1"/>
  <c r="X94" i="3"/>
  <c r="AC94" i="3"/>
  <c r="AD94" i="3"/>
  <c r="AF94" i="3"/>
  <c r="AG94" i="3" s="1"/>
  <c r="AH94" i="3" s="1"/>
  <c r="AA92" i="85" s="1"/>
  <c r="AI94" i="3"/>
  <c r="AJ94" i="3"/>
  <c r="F95" i="3"/>
  <c r="G95" i="3"/>
  <c r="J95" i="3"/>
  <c r="K95" i="3" s="1"/>
  <c r="L95" i="3"/>
  <c r="P95" i="3"/>
  <c r="R95" i="3" s="1"/>
  <c r="S95" i="3" s="1"/>
  <c r="U95" i="3"/>
  <c r="W95" i="3" s="1"/>
  <c r="X95" i="3"/>
  <c r="AC95" i="3"/>
  <c r="AD95" i="3"/>
  <c r="AF95" i="3"/>
  <c r="AG95" i="3" s="1"/>
  <c r="AH95" i="3" s="1"/>
  <c r="AA93" i="85" s="1"/>
  <c r="AI95" i="3"/>
  <c r="AJ95" i="3"/>
  <c r="F96" i="3"/>
  <c r="G96" i="3"/>
  <c r="J96" i="3"/>
  <c r="K96" i="3" s="1"/>
  <c r="L96" i="3"/>
  <c r="P96" i="3"/>
  <c r="Q96" i="3" s="1"/>
  <c r="U96" i="3"/>
  <c r="W96" i="3" s="1"/>
  <c r="X96" i="3"/>
  <c r="AC96" i="3"/>
  <c r="AD96" i="3"/>
  <c r="AF96" i="3"/>
  <c r="AG96" i="3" s="1"/>
  <c r="AH96" i="3" s="1"/>
  <c r="AA94" i="85" s="1"/>
  <c r="AI96" i="3"/>
  <c r="AJ96" i="3"/>
  <c r="E97" i="3"/>
  <c r="T95" i="85" s="1"/>
  <c r="F97" i="3"/>
  <c r="G97" i="3"/>
  <c r="J97" i="3"/>
  <c r="K97" i="3" s="1"/>
  <c r="L97" i="3"/>
  <c r="P97" i="3"/>
  <c r="Q97" i="3" s="1"/>
  <c r="U97" i="3"/>
  <c r="W97" i="3" s="1"/>
  <c r="X97" i="3"/>
  <c r="AC97" i="3"/>
  <c r="AD97" i="3"/>
  <c r="AF97" i="3"/>
  <c r="AG97" i="3" s="1"/>
  <c r="AH97" i="3" s="1"/>
  <c r="AA95" i="85" s="1"/>
  <c r="AI97" i="3"/>
  <c r="AJ97" i="3"/>
  <c r="F98" i="3"/>
  <c r="G98" i="3"/>
  <c r="J98" i="3"/>
  <c r="K98" i="3" s="1"/>
  <c r="L98" i="3"/>
  <c r="P98" i="3"/>
  <c r="Q98" i="3" s="1"/>
  <c r="U98" i="3"/>
  <c r="W98" i="3" s="1"/>
  <c r="X98" i="3"/>
  <c r="AC98" i="3"/>
  <c r="AD98" i="3"/>
  <c r="AF98" i="3"/>
  <c r="AG98" i="3" s="1"/>
  <c r="AH98" i="3" s="1"/>
  <c r="AA96" i="85" s="1"/>
  <c r="AI98" i="3"/>
  <c r="AJ98" i="3"/>
  <c r="F99" i="3"/>
  <c r="G99" i="3"/>
  <c r="J99" i="3"/>
  <c r="K99" i="3" s="1"/>
  <c r="L99" i="3"/>
  <c r="P99" i="3"/>
  <c r="Q99" i="3" s="1"/>
  <c r="U99" i="3"/>
  <c r="W99" i="3" s="1"/>
  <c r="X99" i="3"/>
  <c r="AC99" i="3"/>
  <c r="AD99" i="3"/>
  <c r="AF99" i="3"/>
  <c r="AG99" i="3" s="1"/>
  <c r="AH99" i="3" s="1"/>
  <c r="AA97" i="85" s="1"/>
  <c r="AI99" i="3"/>
  <c r="AJ99" i="3"/>
  <c r="F100" i="3"/>
  <c r="G100" i="3"/>
  <c r="J100" i="3"/>
  <c r="K100" i="3" s="1"/>
  <c r="L100" i="3"/>
  <c r="P100" i="3"/>
  <c r="R100" i="3" s="1"/>
  <c r="S100" i="3" s="1"/>
  <c r="U100" i="3"/>
  <c r="W100" i="3" s="1"/>
  <c r="X100" i="3"/>
  <c r="AC100" i="3"/>
  <c r="AD100" i="3"/>
  <c r="AF100" i="3"/>
  <c r="AG100" i="3" s="1"/>
  <c r="AH100" i="3" s="1"/>
  <c r="AA98" i="85" s="1"/>
  <c r="AI100" i="3"/>
  <c r="AJ100" i="3"/>
  <c r="E101" i="3"/>
  <c r="T99" i="85" s="1"/>
  <c r="F101" i="3"/>
  <c r="G101" i="3"/>
  <c r="J101" i="3"/>
  <c r="K101" i="3" s="1"/>
  <c r="L101" i="3"/>
  <c r="P101" i="3"/>
  <c r="Q101" i="3" s="1"/>
  <c r="U101" i="3"/>
  <c r="W101" i="3" s="1"/>
  <c r="X101" i="3"/>
  <c r="AC101" i="3"/>
  <c r="AD101" i="3"/>
  <c r="AF101" i="3"/>
  <c r="AG101" i="3" s="1"/>
  <c r="AH101" i="3" s="1"/>
  <c r="AA99" i="85" s="1"/>
  <c r="AI101" i="3"/>
  <c r="AJ101" i="3"/>
  <c r="F102" i="3"/>
  <c r="G102" i="3"/>
  <c r="J102" i="3"/>
  <c r="K102" i="3" s="1"/>
  <c r="L102" i="3"/>
  <c r="P102" i="3"/>
  <c r="Q102" i="3" s="1"/>
  <c r="U102" i="3"/>
  <c r="W102" i="3" s="1"/>
  <c r="X102" i="3"/>
  <c r="AC102" i="3"/>
  <c r="AD102" i="3"/>
  <c r="AF102" i="3"/>
  <c r="AG102" i="3" s="1"/>
  <c r="AH102" i="3" s="1"/>
  <c r="AA100" i="85" s="1"/>
  <c r="AI102" i="3"/>
  <c r="AJ102" i="3"/>
  <c r="F103" i="3"/>
  <c r="G103" i="3"/>
  <c r="J103" i="3"/>
  <c r="K103" i="3" s="1"/>
  <c r="L103" i="3"/>
  <c r="P103" i="3"/>
  <c r="R103" i="3" s="1"/>
  <c r="S103" i="3" s="1"/>
  <c r="U103" i="3"/>
  <c r="W103" i="3" s="1"/>
  <c r="X103" i="3"/>
  <c r="AC103" i="3"/>
  <c r="AD103" i="3"/>
  <c r="AF103" i="3"/>
  <c r="AG103" i="3" s="1"/>
  <c r="AH103" i="3" s="1"/>
  <c r="AI103" i="3"/>
  <c r="AJ103" i="3"/>
  <c r="E104" i="3"/>
  <c r="T102" i="85" s="1"/>
  <c r="F104" i="3"/>
  <c r="G104" i="3"/>
  <c r="J104" i="3"/>
  <c r="K104" i="3" s="1"/>
  <c r="L104" i="3"/>
  <c r="P104" i="3"/>
  <c r="U104" i="3"/>
  <c r="W104" i="3" s="1"/>
  <c r="X104" i="3"/>
  <c r="AC104" i="3"/>
  <c r="AD104" i="3"/>
  <c r="AF104" i="3"/>
  <c r="AG104" i="3" s="1"/>
  <c r="AH104" i="3" s="1"/>
  <c r="AI104" i="3"/>
  <c r="AJ104" i="3"/>
  <c r="E105" i="3"/>
  <c r="T103" i="85" s="1"/>
  <c r="F105" i="3"/>
  <c r="G105" i="3"/>
  <c r="J105" i="3"/>
  <c r="K105" i="3" s="1"/>
  <c r="L105" i="3"/>
  <c r="P105" i="3"/>
  <c r="Q105" i="3" s="1"/>
  <c r="U105" i="3"/>
  <c r="W105" i="3" s="1"/>
  <c r="X105" i="3"/>
  <c r="AC105" i="3"/>
  <c r="AD105" i="3"/>
  <c r="AF105" i="3"/>
  <c r="AG105" i="3" s="1"/>
  <c r="AH105" i="3" s="1"/>
  <c r="AA103" i="85" s="1"/>
  <c r="AI105" i="3"/>
  <c r="AJ105" i="3"/>
  <c r="F106" i="3"/>
  <c r="G106" i="3"/>
  <c r="J106" i="3"/>
  <c r="K106" i="3" s="1"/>
  <c r="L106" i="3"/>
  <c r="P106" i="3"/>
  <c r="Q106" i="3" s="1"/>
  <c r="U106" i="3"/>
  <c r="W106" i="3" s="1"/>
  <c r="X106" i="3"/>
  <c r="AC106" i="3"/>
  <c r="AD106" i="3"/>
  <c r="AF106" i="3"/>
  <c r="AG106" i="3" s="1"/>
  <c r="AH106" i="3" s="1"/>
  <c r="AA104" i="85" s="1"/>
  <c r="AI106" i="3"/>
  <c r="AJ106" i="3"/>
  <c r="F107" i="3"/>
  <c r="G107" i="3"/>
  <c r="J107" i="3"/>
  <c r="K107" i="3" s="1"/>
  <c r="L107" i="3"/>
  <c r="P107" i="3"/>
  <c r="R107" i="3" s="1"/>
  <c r="S107" i="3" s="1"/>
  <c r="U107" i="3"/>
  <c r="W107" i="3" s="1"/>
  <c r="X107" i="3"/>
  <c r="AC107" i="3"/>
  <c r="AD107" i="3"/>
  <c r="AF107" i="3"/>
  <c r="AG107" i="3" s="1"/>
  <c r="AH107" i="3" s="1"/>
  <c r="AA105" i="85" s="1"/>
  <c r="AI107" i="3"/>
  <c r="AJ107" i="3"/>
  <c r="F108" i="3"/>
  <c r="G108" i="3"/>
  <c r="J108" i="3"/>
  <c r="K108" i="3" s="1"/>
  <c r="L108" i="3"/>
  <c r="P108" i="3"/>
  <c r="R108" i="3" s="1"/>
  <c r="S108" i="3" s="1"/>
  <c r="U108" i="3"/>
  <c r="W108" i="3" s="1"/>
  <c r="X108" i="3"/>
  <c r="AC108" i="3"/>
  <c r="AD108" i="3"/>
  <c r="AF108" i="3"/>
  <c r="AG108" i="3" s="1"/>
  <c r="AH108" i="3" s="1"/>
  <c r="AA106" i="85" s="1"/>
  <c r="AI108" i="3"/>
  <c r="AJ108" i="3"/>
  <c r="F109" i="3"/>
  <c r="G109" i="3"/>
  <c r="J109" i="3"/>
  <c r="K109" i="3" s="1"/>
  <c r="L109" i="3"/>
  <c r="P109" i="3"/>
  <c r="R109" i="3" s="1"/>
  <c r="S109" i="3" s="1"/>
  <c r="U109" i="3"/>
  <c r="W109" i="3" s="1"/>
  <c r="X109" i="3"/>
  <c r="AC109" i="3"/>
  <c r="AD109" i="3"/>
  <c r="AF109" i="3"/>
  <c r="AG109" i="3" s="1"/>
  <c r="AH109" i="3" s="1"/>
  <c r="AA107" i="85" s="1"/>
  <c r="AI109" i="3"/>
  <c r="AJ109" i="3"/>
  <c r="F110" i="3"/>
  <c r="G110" i="3"/>
  <c r="J110" i="3"/>
  <c r="K110" i="3" s="1"/>
  <c r="L110" i="3"/>
  <c r="P110" i="3"/>
  <c r="R110" i="3" s="1"/>
  <c r="S110" i="3" s="1"/>
  <c r="U110" i="3"/>
  <c r="W110" i="3" s="1"/>
  <c r="X110" i="3"/>
  <c r="AC110" i="3"/>
  <c r="AD110" i="3"/>
  <c r="AF110" i="3"/>
  <c r="AG110" i="3" s="1"/>
  <c r="AH110" i="3" s="1"/>
  <c r="AA108" i="85" s="1"/>
  <c r="AI110" i="3"/>
  <c r="AJ110" i="3"/>
  <c r="F111" i="3"/>
  <c r="G111" i="3"/>
  <c r="J111" i="3"/>
  <c r="K111" i="3" s="1"/>
  <c r="L111" i="3"/>
  <c r="P111" i="3"/>
  <c r="R111" i="3" s="1"/>
  <c r="S111" i="3" s="1"/>
  <c r="U111" i="3"/>
  <c r="W111" i="3" s="1"/>
  <c r="X111" i="3"/>
  <c r="AC111" i="3"/>
  <c r="AD111" i="3"/>
  <c r="AF111" i="3"/>
  <c r="AG111" i="3" s="1"/>
  <c r="AH111" i="3" s="1"/>
  <c r="AA109" i="85" s="1"/>
  <c r="AI111" i="3"/>
  <c r="AJ111" i="3"/>
  <c r="E112" i="3"/>
  <c r="T110" i="85" s="1"/>
  <c r="F112" i="3"/>
  <c r="G112" i="3"/>
  <c r="J112" i="3"/>
  <c r="K112" i="3" s="1"/>
  <c r="L112" i="3"/>
  <c r="P112" i="3"/>
  <c r="U112" i="3"/>
  <c r="W112" i="3" s="1"/>
  <c r="X112" i="3"/>
  <c r="AC112" i="3"/>
  <c r="AD112" i="3"/>
  <c r="AF112" i="3"/>
  <c r="AG112" i="3" s="1"/>
  <c r="AH112" i="3" s="1"/>
  <c r="AA110" i="85" s="1"/>
  <c r="AI112" i="3"/>
  <c r="AJ112" i="3"/>
  <c r="F113" i="3"/>
  <c r="G113" i="3"/>
  <c r="J113" i="3"/>
  <c r="K113" i="3" s="1"/>
  <c r="L113" i="3"/>
  <c r="P113" i="3"/>
  <c r="R113" i="3" s="1"/>
  <c r="S113" i="3" s="1"/>
  <c r="U113" i="3"/>
  <c r="W113" i="3" s="1"/>
  <c r="X113" i="3"/>
  <c r="AC113" i="3"/>
  <c r="AD113" i="3"/>
  <c r="AF113" i="3"/>
  <c r="AG113" i="3" s="1"/>
  <c r="AH113" i="3" s="1"/>
  <c r="AA111" i="85" s="1"/>
  <c r="AI113" i="3"/>
  <c r="AJ113" i="3"/>
  <c r="F114" i="3"/>
  <c r="G114" i="3"/>
  <c r="J114" i="3"/>
  <c r="K114" i="3" s="1"/>
  <c r="L114" i="3"/>
  <c r="P114" i="3"/>
  <c r="Q114" i="3" s="1"/>
  <c r="U114" i="3"/>
  <c r="W114" i="3" s="1"/>
  <c r="X114" i="3"/>
  <c r="AC114" i="3"/>
  <c r="AD114" i="3"/>
  <c r="AF114" i="3"/>
  <c r="AG114" i="3" s="1"/>
  <c r="AH114" i="3" s="1"/>
  <c r="AA112" i="85" s="1"/>
  <c r="AI114" i="3"/>
  <c r="AJ114" i="3"/>
  <c r="F115" i="3"/>
  <c r="G115" i="3"/>
  <c r="J115" i="3"/>
  <c r="K115" i="3" s="1"/>
  <c r="L115" i="3"/>
  <c r="P115" i="3"/>
  <c r="Q115" i="3" s="1"/>
  <c r="U115" i="3"/>
  <c r="W115" i="3" s="1"/>
  <c r="X115" i="3"/>
  <c r="AC115" i="3"/>
  <c r="AD115" i="3"/>
  <c r="AF115" i="3"/>
  <c r="AG115" i="3" s="1"/>
  <c r="AH115" i="3" s="1"/>
  <c r="AA113" i="85" s="1"/>
  <c r="AI115" i="3"/>
  <c r="AJ115" i="3"/>
  <c r="F116" i="3"/>
  <c r="G116" i="3"/>
  <c r="J116" i="3"/>
  <c r="K116" i="3" s="1"/>
  <c r="L116" i="3"/>
  <c r="P116" i="3"/>
  <c r="R116" i="3" s="1"/>
  <c r="S116" i="3" s="1"/>
  <c r="U116" i="3"/>
  <c r="W116" i="3" s="1"/>
  <c r="X116" i="3"/>
  <c r="AC116" i="3"/>
  <c r="AD116" i="3"/>
  <c r="AF116" i="3"/>
  <c r="AG116" i="3" s="1"/>
  <c r="AH116" i="3" s="1"/>
  <c r="AA114" i="85" s="1"/>
  <c r="AI116" i="3"/>
  <c r="AJ116" i="3"/>
  <c r="F117" i="3"/>
  <c r="G117" i="3"/>
  <c r="J117" i="3"/>
  <c r="K117" i="3" s="1"/>
  <c r="L117" i="3"/>
  <c r="P117" i="3"/>
  <c r="Q117" i="3" s="1"/>
  <c r="U117" i="3"/>
  <c r="W117" i="3" s="1"/>
  <c r="X117" i="3"/>
  <c r="AC117" i="3"/>
  <c r="AD117" i="3"/>
  <c r="AF117" i="3"/>
  <c r="AG117" i="3" s="1"/>
  <c r="AH117" i="3" s="1"/>
  <c r="AA115" i="85" s="1"/>
  <c r="AI117" i="3"/>
  <c r="AJ117" i="3"/>
  <c r="F118" i="3"/>
  <c r="G118" i="3"/>
  <c r="J118" i="3"/>
  <c r="K118" i="3" s="1"/>
  <c r="L118" i="3"/>
  <c r="P118" i="3"/>
  <c r="U118" i="3"/>
  <c r="W118" i="3" s="1"/>
  <c r="X118" i="3"/>
  <c r="AC118" i="3"/>
  <c r="AD118" i="3"/>
  <c r="AF118" i="3"/>
  <c r="AG118" i="3" s="1"/>
  <c r="AH118" i="3" s="1"/>
  <c r="AA116" i="85" s="1"/>
  <c r="AI118" i="3"/>
  <c r="AJ118" i="3"/>
  <c r="E119" i="3"/>
  <c r="T117" i="85" s="1"/>
  <c r="F119" i="3"/>
  <c r="G119" i="3"/>
  <c r="J119" i="3"/>
  <c r="K119" i="3" s="1"/>
  <c r="L119" i="3"/>
  <c r="P119" i="3"/>
  <c r="Q119" i="3" s="1"/>
  <c r="U119" i="3"/>
  <c r="W119" i="3" s="1"/>
  <c r="X119" i="3"/>
  <c r="AC119" i="3"/>
  <c r="AD119" i="3"/>
  <c r="AF119" i="3"/>
  <c r="AG119" i="3" s="1"/>
  <c r="AH119" i="3" s="1"/>
  <c r="AA117" i="85" s="1"/>
  <c r="AI119" i="3"/>
  <c r="AJ119" i="3"/>
  <c r="E120" i="3"/>
  <c r="T118" i="85" s="1"/>
  <c r="F120" i="3"/>
  <c r="G120" i="3"/>
  <c r="J120" i="3"/>
  <c r="K120" i="3" s="1"/>
  <c r="L120" i="3"/>
  <c r="P120" i="3"/>
  <c r="Q120" i="3" s="1"/>
  <c r="U120" i="3"/>
  <c r="W120" i="3" s="1"/>
  <c r="X120" i="3"/>
  <c r="AC120" i="3"/>
  <c r="AD120" i="3"/>
  <c r="AF120" i="3"/>
  <c r="AG120" i="3" s="1"/>
  <c r="AH120" i="3" s="1"/>
  <c r="AA118" i="85" s="1"/>
  <c r="AI120" i="3"/>
  <c r="AJ120" i="3"/>
  <c r="F121" i="3"/>
  <c r="G121" i="3"/>
  <c r="J121" i="3"/>
  <c r="K121" i="3" s="1"/>
  <c r="L121" i="3"/>
  <c r="P121" i="3"/>
  <c r="Q121" i="3" s="1"/>
  <c r="U121" i="3"/>
  <c r="W121" i="3" s="1"/>
  <c r="X121" i="3"/>
  <c r="AC121" i="3"/>
  <c r="AD121" i="3"/>
  <c r="AF121" i="3"/>
  <c r="AG121" i="3" s="1"/>
  <c r="AH121" i="3" s="1"/>
  <c r="AA119" i="85" s="1"/>
  <c r="AI121" i="3"/>
  <c r="AJ121" i="3"/>
  <c r="E122" i="3"/>
  <c r="T120" i="85" s="1"/>
  <c r="F122" i="3"/>
  <c r="G122" i="3"/>
  <c r="J122" i="3"/>
  <c r="K122" i="3" s="1"/>
  <c r="L122" i="3"/>
  <c r="P122" i="3"/>
  <c r="Q122" i="3" s="1"/>
  <c r="U122" i="3"/>
  <c r="W122" i="3" s="1"/>
  <c r="X122" i="3"/>
  <c r="AC122" i="3"/>
  <c r="AD122" i="3"/>
  <c r="AF122" i="3"/>
  <c r="AG122" i="3" s="1"/>
  <c r="AH122" i="3" s="1"/>
  <c r="AA120" i="85" s="1"/>
  <c r="AI122" i="3"/>
  <c r="AJ122" i="3"/>
  <c r="F123" i="3"/>
  <c r="G123" i="3"/>
  <c r="J123" i="3"/>
  <c r="K123" i="3" s="1"/>
  <c r="L123" i="3"/>
  <c r="P123" i="3"/>
  <c r="Q123" i="3" s="1"/>
  <c r="U123" i="3"/>
  <c r="W123" i="3" s="1"/>
  <c r="X123" i="3"/>
  <c r="AC123" i="3"/>
  <c r="AD123" i="3"/>
  <c r="AF123" i="3"/>
  <c r="AG123" i="3" s="1"/>
  <c r="AH123" i="3" s="1"/>
  <c r="AA121" i="85" s="1"/>
  <c r="AI123" i="3"/>
  <c r="AJ123" i="3"/>
  <c r="F124" i="3"/>
  <c r="G124" i="3"/>
  <c r="J124" i="3"/>
  <c r="K124" i="3" s="1"/>
  <c r="L124" i="3"/>
  <c r="P124" i="3"/>
  <c r="Q124" i="3" s="1"/>
  <c r="U124" i="3"/>
  <c r="W124" i="3" s="1"/>
  <c r="X124" i="3"/>
  <c r="AC124" i="3"/>
  <c r="AD124" i="3"/>
  <c r="AF124" i="3"/>
  <c r="AG124" i="3" s="1"/>
  <c r="AH124" i="3" s="1"/>
  <c r="AA122" i="85" s="1"/>
  <c r="AI124" i="3"/>
  <c r="AJ124" i="3"/>
  <c r="F125" i="3"/>
  <c r="G125" i="3"/>
  <c r="J125" i="3"/>
  <c r="K125" i="3" s="1"/>
  <c r="L125" i="3"/>
  <c r="P125" i="3"/>
  <c r="R125" i="3" s="1"/>
  <c r="S125" i="3" s="1"/>
  <c r="U125" i="3"/>
  <c r="W125" i="3" s="1"/>
  <c r="X125" i="3"/>
  <c r="AC125" i="3"/>
  <c r="AD125" i="3"/>
  <c r="AF125" i="3"/>
  <c r="AG125" i="3" s="1"/>
  <c r="AH125" i="3" s="1"/>
  <c r="AA123" i="85" s="1"/>
  <c r="AI125" i="3"/>
  <c r="AJ125" i="3"/>
  <c r="E126" i="3"/>
  <c r="T124" i="85" s="1"/>
  <c r="F126" i="3"/>
  <c r="G126" i="3"/>
  <c r="J126" i="3"/>
  <c r="K126" i="3" s="1"/>
  <c r="L126" i="3"/>
  <c r="P126" i="3"/>
  <c r="R126" i="3" s="1"/>
  <c r="S126" i="3" s="1"/>
  <c r="U126" i="3"/>
  <c r="W126" i="3" s="1"/>
  <c r="X126" i="3"/>
  <c r="AC126" i="3"/>
  <c r="AD126" i="3"/>
  <c r="AF126" i="3"/>
  <c r="AG126" i="3" s="1"/>
  <c r="AH126" i="3" s="1"/>
  <c r="AA124" i="85" s="1"/>
  <c r="AI126" i="3"/>
  <c r="AJ126" i="3"/>
  <c r="E127" i="3"/>
  <c r="T125" i="85" s="1"/>
  <c r="F127" i="3"/>
  <c r="G127" i="3"/>
  <c r="J127" i="3"/>
  <c r="K127" i="3" s="1"/>
  <c r="L127" i="3"/>
  <c r="P127" i="3"/>
  <c r="R127" i="3" s="1"/>
  <c r="S127" i="3" s="1"/>
  <c r="U127" i="3"/>
  <c r="W127" i="3" s="1"/>
  <c r="X127" i="3"/>
  <c r="AC127" i="3"/>
  <c r="AD127" i="3"/>
  <c r="AF127" i="3"/>
  <c r="AG127" i="3" s="1"/>
  <c r="AH127" i="3" s="1"/>
  <c r="AA125" i="85" s="1"/>
  <c r="AI127" i="3"/>
  <c r="AJ127" i="3"/>
  <c r="F128" i="3"/>
  <c r="G128" i="3"/>
  <c r="J128" i="3"/>
  <c r="K128" i="3" s="1"/>
  <c r="L128" i="3"/>
  <c r="P128" i="3"/>
  <c r="Q128" i="3" s="1"/>
  <c r="U128" i="3"/>
  <c r="W128" i="3" s="1"/>
  <c r="X128" i="3"/>
  <c r="AC128" i="3"/>
  <c r="AD128" i="3"/>
  <c r="AF128" i="3"/>
  <c r="AG128" i="3" s="1"/>
  <c r="AH128" i="3" s="1"/>
  <c r="AA126" i="85" s="1"/>
  <c r="AI128" i="3"/>
  <c r="AJ128" i="3"/>
  <c r="F129" i="3"/>
  <c r="G129" i="3"/>
  <c r="J129" i="3"/>
  <c r="K129" i="3" s="1"/>
  <c r="L129" i="3"/>
  <c r="P129" i="3"/>
  <c r="Q129" i="3" s="1"/>
  <c r="U129" i="3"/>
  <c r="W129" i="3" s="1"/>
  <c r="X129" i="3"/>
  <c r="AC129" i="3"/>
  <c r="AD129" i="3"/>
  <c r="AF129" i="3"/>
  <c r="AG129" i="3" s="1"/>
  <c r="AH129" i="3" s="1"/>
  <c r="AA127" i="85" s="1"/>
  <c r="AI129" i="3"/>
  <c r="AJ129" i="3"/>
  <c r="E130" i="3"/>
  <c r="T128" i="85" s="1"/>
  <c r="F130" i="3"/>
  <c r="G130" i="3"/>
  <c r="J130" i="3"/>
  <c r="K130" i="3" s="1"/>
  <c r="L130" i="3"/>
  <c r="P130" i="3"/>
  <c r="Q130" i="3" s="1"/>
  <c r="U130" i="3"/>
  <c r="W130" i="3" s="1"/>
  <c r="X130" i="3"/>
  <c r="AC130" i="3"/>
  <c r="AD130" i="3"/>
  <c r="AF130" i="3"/>
  <c r="AG130" i="3" s="1"/>
  <c r="AH130" i="3" s="1"/>
  <c r="AA128" i="85" s="1"/>
  <c r="AI130" i="3"/>
  <c r="AJ130" i="3"/>
  <c r="F131" i="3"/>
  <c r="G131" i="3"/>
  <c r="J131" i="3"/>
  <c r="K131" i="3" s="1"/>
  <c r="L131" i="3"/>
  <c r="P131" i="3"/>
  <c r="Q131" i="3" s="1"/>
  <c r="U131" i="3"/>
  <c r="W131" i="3" s="1"/>
  <c r="X131" i="3"/>
  <c r="AC131" i="3"/>
  <c r="AD131" i="3"/>
  <c r="AF131" i="3"/>
  <c r="AG131" i="3" s="1"/>
  <c r="AH131" i="3" s="1"/>
  <c r="AA129" i="85" s="1"/>
  <c r="AI131" i="3"/>
  <c r="AJ131" i="3"/>
  <c r="F132" i="3"/>
  <c r="G132" i="3"/>
  <c r="J132" i="3"/>
  <c r="K132" i="3" s="1"/>
  <c r="L132" i="3"/>
  <c r="P132" i="3"/>
  <c r="Q132" i="3" s="1"/>
  <c r="U132" i="3"/>
  <c r="W132" i="3" s="1"/>
  <c r="X132" i="3"/>
  <c r="AC132" i="3"/>
  <c r="AD132" i="3"/>
  <c r="AF132" i="3"/>
  <c r="AG132" i="3" s="1"/>
  <c r="AH132" i="3" s="1"/>
  <c r="AA130" i="85" s="1"/>
  <c r="AI132" i="3"/>
  <c r="AJ132" i="3"/>
  <c r="F133" i="3"/>
  <c r="G133" i="3"/>
  <c r="J133" i="3"/>
  <c r="K133" i="3" s="1"/>
  <c r="L133" i="3"/>
  <c r="P133" i="3"/>
  <c r="R133" i="3" s="1"/>
  <c r="S133" i="3" s="1"/>
  <c r="U133" i="3"/>
  <c r="W133" i="3" s="1"/>
  <c r="X133" i="3"/>
  <c r="AC133" i="3"/>
  <c r="AD133" i="3"/>
  <c r="AF133" i="3"/>
  <c r="AG133" i="3" s="1"/>
  <c r="AH133" i="3" s="1"/>
  <c r="AA131" i="85" s="1"/>
  <c r="AI133" i="3"/>
  <c r="AJ133" i="3"/>
  <c r="E134" i="3"/>
  <c r="T132" i="85" s="1"/>
  <c r="F134" i="3"/>
  <c r="G134" i="3"/>
  <c r="J134" i="3"/>
  <c r="K134" i="3" s="1"/>
  <c r="L134" i="3"/>
  <c r="P134" i="3"/>
  <c r="R134" i="3" s="1"/>
  <c r="S134" i="3" s="1"/>
  <c r="U134" i="3"/>
  <c r="W134" i="3" s="1"/>
  <c r="X134" i="3"/>
  <c r="AC134" i="3"/>
  <c r="AD134" i="3"/>
  <c r="AF134" i="3"/>
  <c r="AG134" i="3" s="1"/>
  <c r="AH134" i="3" s="1"/>
  <c r="AA132" i="85" s="1"/>
  <c r="AI134" i="3"/>
  <c r="AJ134" i="3"/>
  <c r="E135" i="3"/>
  <c r="T133" i="85" s="1"/>
  <c r="F135" i="3"/>
  <c r="G135" i="3"/>
  <c r="J135" i="3"/>
  <c r="K135" i="3" s="1"/>
  <c r="L135" i="3"/>
  <c r="P135" i="3"/>
  <c r="Q135" i="3" s="1"/>
  <c r="U135" i="3"/>
  <c r="W135" i="3" s="1"/>
  <c r="X135" i="3"/>
  <c r="AC135" i="3"/>
  <c r="AD135" i="3"/>
  <c r="AF135" i="3"/>
  <c r="AG135" i="3" s="1"/>
  <c r="AH135" i="3" s="1"/>
  <c r="AA133" i="85" s="1"/>
  <c r="AI135" i="3"/>
  <c r="AJ135" i="3"/>
  <c r="E136" i="3"/>
  <c r="T134" i="85" s="1"/>
  <c r="F136" i="3"/>
  <c r="G136" i="3"/>
  <c r="J136" i="3"/>
  <c r="K136" i="3" s="1"/>
  <c r="L136" i="3"/>
  <c r="P136" i="3"/>
  <c r="Q136" i="3" s="1"/>
  <c r="U136" i="3"/>
  <c r="W136" i="3" s="1"/>
  <c r="X136" i="3"/>
  <c r="AC136" i="3"/>
  <c r="AD136" i="3"/>
  <c r="AF136" i="3"/>
  <c r="AG136" i="3" s="1"/>
  <c r="AH136" i="3" s="1"/>
  <c r="AA134" i="85" s="1"/>
  <c r="AI136" i="3"/>
  <c r="AJ136" i="3"/>
  <c r="F137" i="3"/>
  <c r="G137" i="3"/>
  <c r="J137" i="3"/>
  <c r="K137" i="3" s="1"/>
  <c r="L137" i="3"/>
  <c r="P137" i="3"/>
  <c r="Q137" i="3" s="1"/>
  <c r="U137" i="3"/>
  <c r="W137" i="3" s="1"/>
  <c r="X137" i="3"/>
  <c r="AC137" i="3"/>
  <c r="AD137" i="3"/>
  <c r="AF137" i="3"/>
  <c r="AG137" i="3" s="1"/>
  <c r="AH137" i="3" s="1"/>
  <c r="AA135" i="85" s="1"/>
  <c r="AI137" i="3"/>
  <c r="AJ137" i="3"/>
  <c r="F138" i="3"/>
  <c r="G138" i="3"/>
  <c r="J138" i="3"/>
  <c r="K138" i="3" s="1"/>
  <c r="L138" i="3"/>
  <c r="P138" i="3"/>
  <c r="Q138" i="3" s="1"/>
  <c r="U138" i="3"/>
  <c r="W138" i="3" s="1"/>
  <c r="X138" i="3"/>
  <c r="AC138" i="3"/>
  <c r="AD138" i="3"/>
  <c r="AF138" i="3"/>
  <c r="AG138" i="3" s="1"/>
  <c r="AH138" i="3" s="1"/>
  <c r="AA136" i="85" s="1"/>
  <c r="AI138" i="3"/>
  <c r="AJ138" i="3"/>
  <c r="F139" i="3"/>
  <c r="G139" i="3"/>
  <c r="J139" i="3"/>
  <c r="K139" i="3" s="1"/>
  <c r="L139" i="3"/>
  <c r="P139" i="3"/>
  <c r="Q139" i="3" s="1"/>
  <c r="U139" i="3"/>
  <c r="W139" i="3" s="1"/>
  <c r="X139" i="3"/>
  <c r="AC139" i="3"/>
  <c r="AD139" i="3"/>
  <c r="AF139" i="3"/>
  <c r="AG139" i="3" s="1"/>
  <c r="AH139" i="3" s="1"/>
  <c r="AA137" i="85" s="1"/>
  <c r="AI139" i="3"/>
  <c r="AJ139" i="3"/>
  <c r="F140" i="3"/>
  <c r="G140" i="3"/>
  <c r="J140" i="3"/>
  <c r="K140" i="3" s="1"/>
  <c r="L140" i="3"/>
  <c r="P140" i="3"/>
  <c r="Q140" i="3" s="1"/>
  <c r="U140" i="3"/>
  <c r="W140" i="3" s="1"/>
  <c r="X140" i="3"/>
  <c r="AC140" i="3"/>
  <c r="AD140" i="3"/>
  <c r="AF140" i="3"/>
  <c r="AG140" i="3" s="1"/>
  <c r="AH140" i="3" s="1"/>
  <c r="AA138" i="85" s="1"/>
  <c r="AI140" i="3"/>
  <c r="AJ140" i="3"/>
  <c r="F141" i="3"/>
  <c r="G141" i="3"/>
  <c r="J141" i="3"/>
  <c r="K141" i="3" s="1"/>
  <c r="L141" i="3"/>
  <c r="P141" i="3"/>
  <c r="R141" i="3" s="1"/>
  <c r="S141" i="3" s="1"/>
  <c r="U141" i="3"/>
  <c r="W141" i="3" s="1"/>
  <c r="X141" i="3"/>
  <c r="AC141" i="3"/>
  <c r="AD141" i="3"/>
  <c r="AF141" i="3"/>
  <c r="AG141" i="3" s="1"/>
  <c r="AH141" i="3" s="1"/>
  <c r="AA139" i="85" s="1"/>
  <c r="AI141" i="3"/>
  <c r="AJ141" i="3"/>
  <c r="E142" i="3"/>
  <c r="T140" i="85" s="1"/>
  <c r="F142" i="3"/>
  <c r="G142" i="3"/>
  <c r="J142" i="3"/>
  <c r="K142" i="3" s="1"/>
  <c r="L142" i="3"/>
  <c r="P142" i="3"/>
  <c r="Q142" i="3" s="1"/>
  <c r="U142" i="3"/>
  <c r="W142" i="3" s="1"/>
  <c r="X142" i="3"/>
  <c r="AC142" i="3"/>
  <c r="AD142" i="3"/>
  <c r="AF142" i="3"/>
  <c r="AG142" i="3" s="1"/>
  <c r="AH142" i="3" s="1"/>
  <c r="AA140" i="85" s="1"/>
  <c r="AI142" i="3"/>
  <c r="AJ142" i="3"/>
  <c r="E143" i="3"/>
  <c r="T141" i="85" s="1"/>
  <c r="F143" i="3"/>
  <c r="G143" i="3"/>
  <c r="J143" i="3"/>
  <c r="K143" i="3" s="1"/>
  <c r="L143" i="3"/>
  <c r="P143" i="3"/>
  <c r="Q143" i="3" s="1"/>
  <c r="U143" i="3"/>
  <c r="W143" i="3" s="1"/>
  <c r="X143" i="3"/>
  <c r="AC143" i="3"/>
  <c r="AD143" i="3"/>
  <c r="AF143" i="3"/>
  <c r="AG143" i="3" s="1"/>
  <c r="AH143" i="3" s="1"/>
  <c r="AA141" i="85" s="1"/>
  <c r="AI143" i="3"/>
  <c r="AJ143" i="3"/>
  <c r="F144" i="3"/>
  <c r="G144" i="3"/>
  <c r="J144" i="3"/>
  <c r="K144" i="3" s="1"/>
  <c r="L144" i="3"/>
  <c r="P144" i="3"/>
  <c r="R144" i="3" s="1"/>
  <c r="S144" i="3" s="1"/>
  <c r="U144" i="3"/>
  <c r="W144" i="3" s="1"/>
  <c r="X144" i="3"/>
  <c r="AC144" i="3"/>
  <c r="AD144" i="3"/>
  <c r="AF144" i="3"/>
  <c r="AG144" i="3" s="1"/>
  <c r="AH144" i="3" s="1"/>
  <c r="AA142" i="85" s="1"/>
  <c r="AI144" i="3"/>
  <c r="AJ144" i="3"/>
  <c r="F145" i="3"/>
  <c r="G145" i="3"/>
  <c r="J145" i="3"/>
  <c r="K145" i="3" s="1"/>
  <c r="L145" i="3"/>
  <c r="P145" i="3"/>
  <c r="Q145" i="3" s="1"/>
  <c r="U145" i="3"/>
  <c r="W145" i="3" s="1"/>
  <c r="X145" i="3"/>
  <c r="AC145" i="3"/>
  <c r="AD145" i="3"/>
  <c r="AF145" i="3"/>
  <c r="AG145" i="3" s="1"/>
  <c r="AH145" i="3" s="1"/>
  <c r="AA143" i="85" s="1"/>
  <c r="AI145" i="3"/>
  <c r="AJ145" i="3"/>
  <c r="F146" i="3"/>
  <c r="G146" i="3"/>
  <c r="J146" i="3"/>
  <c r="K146" i="3" s="1"/>
  <c r="L146" i="3"/>
  <c r="P146" i="3"/>
  <c r="Q146" i="3" s="1"/>
  <c r="U146" i="3"/>
  <c r="W146" i="3" s="1"/>
  <c r="X146" i="3"/>
  <c r="AC146" i="3"/>
  <c r="AD146" i="3"/>
  <c r="AF146" i="3"/>
  <c r="AG146" i="3" s="1"/>
  <c r="AH146" i="3" s="1"/>
  <c r="AA144" i="85" s="1"/>
  <c r="AI146" i="3"/>
  <c r="AJ146" i="3"/>
  <c r="F147" i="3"/>
  <c r="G147" i="3"/>
  <c r="J147" i="3"/>
  <c r="K147" i="3" s="1"/>
  <c r="L147" i="3"/>
  <c r="P147" i="3"/>
  <c r="Q147" i="3" s="1"/>
  <c r="U147" i="3"/>
  <c r="W147" i="3" s="1"/>
  <c r="X147" i="3"/>
  <c r="AC147" i="3"/>
  <c r="AD147" i="3"/>
  <c r="AF147" i="3"/>
  <c r="AG147" i="3" s="1"/>
  <c r="AH147" i="3" s="1"/>
  <c r="AA145" i="85" s="1"/>
  <c r="AI147" i="3"/>
  <c r="AJ147" i="3"/>
  <c r="E148" i="3"/>
  <c r="T146" i="85" s="1"/>
  <c r="F148" i="3"/>
  <c r="G148" i="3"/>
  <c r="J148" i="3"/>
  <c r="K148" i="3" s="1"/>
  <c r="L148" i="3"/>
  <c r="P148" i="3"/>
  <c r="U148" i="3"/>
  <c r="W148" i="3" s="1"/>
  <c r="X148" i="3"/>
  <c r="AC148" i="3"/>
  <c r="AD148" i="3"/>
  <c r="AF148" i="3"/>
  <c r="AG148" i="3" s="1"/>
  <c r="AH148" i="3" s="1"/>
  <c r="AA146" i="85" s="1"/>
  <c r="AI148" i="3"/>
  <c r="AJ148" i="3"/>
  <c r="E149" i="3"/>
  <c r="T147" i="85" s="1"/>
  <c r="F149" i="3"/>
  <c r="G149" i="3"/>
  <c r="J149" i="3"/>
  <c r="K149" i="3" s="1"/>
  <c r="L149" i="3"/>
  <c r="P149" i="3"/>
  <c r="Q149" i="3" s="1"/>
  <c r="U149" i="3"/>
  <c r="W149" i="3" s="1"/>
  <c r="X149" i="3"/>
  <c r="AC149" i="3"/>
  <c r="AD149" i="3"/>
  <c r="AF149" i="3"/>
  <c r="AG149" i="3" s="1"/>
  <c r="AH149" i="3" s="1"/>
  <c r="AA147" i="85" s="1"/>
  <c r="AI149" i="3"/>
  <c r="AJ149" i="3"/>
  <c r="F150" i="3"/>
  <c r="G150" i="3"/>
  <c r="J150" i="3"/>
  <c r="K150" i="3" s="1"/>
  <c r="L150" i="3"/>
  <c r="P150" i="3"/>
  <c r="R150" i="3" s="1"/>
  <c r="S150" i="3" s="1"/>
  <c r="U150" i="3"/>
  <c r="W150" i="3" s="1"/>
  <c r="X150" i="3"/>
  <c r="AC150" i="3"/>
  <c r="AD150" i="3"/>
  <c r="AF150" i="3"/>
  <c r="AG150" i="3" s="1"/>
  <c r="AH150" i="3" s="1"/>
  <c r="AA148" i="85" s="1"/>
  <c r="AI150" i="3"/>
  <c r="AJ150" i="3"/>
  <c r="E151" i="3"/>
  <c r="T149" i="85" s="1"/>
  <c r="F151" i="3"/>
  <c r="G151" i="3"/>
  <c r="J151" i="3"/>
  <c r="K151" i="3" s="1"/>
  <c r="L151" i="3"/>
  <c r="P151" i="3"/>
  <c r="Q151" i="3" s="1"/>
  <c r="U151" i="3"/>
  <c r="W151" i="3" s="1"/>
  <c r="X151" i="3"/>
  <c r="AC151" i="3"/>
  <c r="AD151" i="3"/>
  <c r="AF151" i="3"/>
  <c r="AG151" i="3" s="1"/>
  <c r="AH151" i="3" s="1"/>
  <c r="AA149" i="85" s="1"/>
  <c r="AI151" i="3"/>
  <c r="AJ151" i="3"/>
  <c r="F152" i="3"/>
  <c r="G152" i="3"/>
  <c r="J152" i="3"/>
  <c r="K152" i="3" s="1"/>
  <c r="L152" i="3"/>
  <c r="P152" i="3"/>
  <c r="Q152" i="3" s="1"/>
  <c r="U152" i="3"/>
  <c r="W152" i="3" s="1"/>
  <c r="X152" i="3"/>
  <c r="AC152" i="3"/>
  <c r="AD152" i="3"/>
  <c r="AF152" i="3"/>
  <c r="AG152" i="3" s="1"/>
  <c r="AH152" i="3" s="1"/>
  <c r="AA150" i="85" s="1"/>
  <c r="AI152" i="3"/>
  <c r="AJ152" i="3"/>
  <c r="F153" i="3"/>
  <c r="G153" i="3"/>
  <c r="J153" i="3"/>
  <c r="K153" i="3" s="1"/>
  <c r="L153" i="3"/>
  <c r="P153" i="3"/>
  <c r="Q153" i="3" s="1"/>
  <c r="U153" i="3"/>
  <c r="W153" i="3" s="1"/>
  <c r="X153" i="3"/>
  <c r="AC153" i="3"/>
  <c r="AD153" i="3"/>
  <c r="AF153" i="3"/>
  <c r="AG153" i="3" s="1"/>
  <c r="AH153" i="3" s="1"/>
  <c r="AA151" i="85" s="1"/>
  <c r="AI153" i="3"/>
  <c r="AJ153" i="3"/>
  <c r="F154" i="3"/>
  <c r="G154" i="3"/>
  <c r="J154" i="3"/>
  <c r="K154" i="3" s="1"/>
  <c r="L154" i="3"/>
  <c r="P154" i="3"/>
  <c r="Q154" i="3" s="1"/>
  <c r="U154" i="3"/>
  <c r="W154" i="3" s="1"/>
  <c r="X154" i="3"/>
  <c r="AC154" i="3"/>
  <c r="AD154" i="3"/>
  <c r="AF154" i="3"/>
  <c r="AG154" i="3" s="1"/>
  <c r="AH154" i="3" s="1"/>
  <c r="AA152" i="85" s="1"/>
  <c r="AI154" i="3"/>
  <c r="AJ154" i="3"/>
  <c r="F155" i="3"/>
  <c r="G155" i="3"/>
  <c r="J155" i="3"/>
  <c r="K155" i="3" s="1"/>
  <c r="L155" i="3"/>
  <c r="P155" i="3"/>
  <c r="Q155" i="3" s="1"/>
  <c r="U155" i="3"/>
  <c r="W155" i="3" s="1"/>
  <c r="X155" i="3"/>
  <c r="AC155" i="3"/>
  <c r="AD155" i="3"/>
  <c r="AF155" i="3"/>
  <c r="AG155" i="3" s="1"/>
  <c r="AH155" i="3" s="1"/>
  <c r="AA153" i="85" s="1"/>
  <c r="AI155" i="3"/>
  <c r="AJ155" i="3"/>
  <c r="F156" i="3"/>
  <c r="G156" i="3"/>
  <c r="J156" i="3"/>
  <c r="K156" i="3" s="1"/>
  <c r="L156" i="3"/>
  <c r="P156" i="3"/>
  <c r="Q156" i="3" s="1"/>
  <c r="U156" i="3"/>
  <c r="W156" i="3" s="1"/>
  <c r="X156" i="3"/>
  <c r="AC156" i="3"/>
  <c r="AD156" i="3"/>
  <c r="AF156" i="3"/>
  <c r="AG156" i="3" s="1"/>
  <c r="AH156" i="3" s="1"/>
  <c r="AA154" i="85" s="1"/>
  <c r="AI156" i="3"/>
  <c r="AJ156" i="3"/>
  <c r="E157" i="3"/>
  <c r="T155" i="85" s="1"/>
  <c r="F157" i="3"/>
  <c r="G157" i="3"/>
  <c r="J157" i="3"/>
  <c r="K157" i="3" s="1"/>
  <c r="L157" i="3"/>
  <c r="P157" i="3"/>
  <c r="Q157" i="3" s="1"/>
  <c r="U157" i="3"/>
  <c r="W157" i="3" s="1"/>
  <c r="X157" i="3"/>
  <c r="AC157" i="3"/>
  <c r="AD157" i="3"/>
  <c r="AF157" i="3"/>
  <c r="AG157" i="3" s="1"/>
  <c r="AH157" i="3" s="1"/>
  <c r="AA155" i="85" s="1"/>
  <c r="AI157" i="3"/>
  <c r="AJ157" i="3"/>
  <c r="F158" i="3"/>
  <c r="G158" i="3"/>
  <c r="J158" i="3"/>
  <c r="K158" i="3" s="1"/>
  <c r="L158" i="3"/>
  <c r="P158" i="3"/>
  <c r="R158" i="3" s="1"/>
  <c r="S158" i="3" s="1"/>
  <c r="U158" i="3"/>
  <c r="W158" i="3" s="1"/>
  <c r="X158" i="3"/>
  <c r="AC158" i="3"/>
  <c r="AD158" i="3"/>
  <c r="AF158" i="3"/>
  <c r="AG158" i="3" s="1"/>
  <c r="AH158" i="3" s="1"/>
  <c r="AA156" i="85" s="1"/>
  <c r="AI158" i="3"/>
  <c r="AJ158" i="3"/>
  <c r="F159" i="3"/>
  <c r="G159" i="3"/>
  <c r="J159" i="3"/>
  <c r="K159" i="3" s="1"/>
  <c r="L159" i="3"/>
  <c r="P159" i="3"/>
  <c r="Q159" i="3" s="1"/>
  <c r="U159" i="3"/>
  <c r="W159" i="3" s="1"/>
  <c r="X159" i="3"/>
  <c r="AC159" i="3"/>
  <c r="AD159" i="3"/>
  <c r="AF159" i="3"/>
  <c r="AG159" i="3" s="1"/>
  <c r="AH159" i="3" s="1"/>
  <c r="AA157" i="85" s="1"/>
  <c r="AI159" i="3"/>
  <c r="AJ159" i="3"/>
  <c r="F160" i="3"/>
  <c r="G160" i="3"/>
  <c r="J160" i="3"/>
  <c r="K160" i="3" s="1"/>
  <c r="L160" i="3"/>
  <c r="P160" i="3"/>
  <c r="Q160" i="3" s="1"/>
  <c r="U160" i="3"/>
  <c r="W160" i="3" s="1"/>
  <c r="X160" i="3"/>
  <c r="AC160" i="3"/>
  <c r="AD160" i="3"/>
  <c r="AF160" i="3"/>
  <c r="AG160" i="3" s="1"/>
  <c r="AH160" i="3" s="1"/>
  <c r="AA158" i="85" s="1"/>
  <c r="AI160" i="3"/>
  <c r="AJ160" i="3"/>
  <c r="F161" i="3"/>
  <c r="G161" i="3"/>
  <c r="J161" i="3"/>
  <c r="K161" i="3" s="1"/>
  <c r="L161" i="3"/>
  <c r="P161" i="3"/>
  <c r="R161" i="3" s="1"/>
  <c r="S161" i="3" s="1"/>
  <c r="U161" i="3"/>
  <c r="W161" i="3" s="1"/>
  <c r="X161" i="3"/>
  <c r="AC161" i="3"/>
  <c r="AD161" i="3"/>
  <c r="AF161" i="3"/>
  <c r="AG161" i="3" s="1"/>
  <c r="AH161" i="3" s="1"/>
  <c r="AA159" i="85" s="1"/>
  <c r="AI161" i="3"/>
  <c r="AJ161" i="3"/>
  <c r="F162" i="3"/>
  <c r="G162" i="3"/>
  <c r="J162" i="3"/>
  <c r="K162" i="3" s="1"/>
  <c r="L162" i="3"/>
  <c r="P162" i="3"/>
  <c r="Q162" i="3" s="1"/>
  <c r="U162" i="3"/>
  <c r="W162" i="3" s="1"/>
  <c r="X162" i="3"/>
  <c r="AC162" i="3"/>
  <c r="AD162" i="3"/>
  <c r="AF162" i="3"/>
  <c r="AG162" i="3" s="1"/>
  <c r="AH162" i="3" s="1"/>
  <c r="AA160" i="85" s="1"/>
  <c r="AI162" i="3"/>
  <c r="AJ162" i="3"/>
  <c r="E163" i="3"/>
  <c r="T161" i="85" s="1"/>
  <c r="F163" i="3"/>
  <c r="G163" i="3"/>
  <c r="J163" i="3"/>
  <c r="K163" i="3" s="1"/>
  <c r="L163" i="3"/>
  <c r="P163" i="3"/>
  <c r="U163" i="3"/>
  <c r="W163" i="3" s="1"/>
  <c r="X163" i="3"/>
  <c r="AC163" i="3"/>
  <c r="AD163" i="3"/>
  <c r="AF163" i="3"/>
  <c r="AG163" i="3" s="1"/>
  <c r="AH163" i="3" s="1"/>
  <c r="AA161" i="85" s="1"/>
  <c r="AI163" i="3"/>
  <c r="AJ163" i="3"/>
  <c r="E164" i="3"/>
  <c r="T162" i="85" s="1"/>
  <c r="F164" i="3"/>
  <c r="G164" i="3"/>
  <c r="J164" i="3"/>
  <c r="K164" i="3" s="1"/>
  <c r="L164" i="3"/>
  <c r="P164" i="3"/>
  <c r="R164" i="3" s="1"/>
  <c r="S164" i="3" s="1"/>
  <c r="U164" i="3"/>
  <c r="W164" i="3" s="1"/>
  <c r="X164" i="3"/>
  <c r="AC164" i="3"/>
  <c r="AD164" i="3"/>
  <c r="AF164" i="3"/>
  <c r="AG164" i="3" s="1"/>
  <c r="AH164" i="3" s="1"/>
  <c r="AA162" i="85" s="1"/>
  <c r="AI164" i="3"/>
  <c r="AJ164" i="3"/>
  <c r="F165" i="3"/>
  <c r="G165" i="3"/>
  <c r="J165" i="3"/>
  <c r="K165" i="3" s="1"/>
  <c r="L165" i="3"/>
  <c r="P165" i="3"/>
  <c r="Q165" i="3" s="1"/>
  <c r="U165" i="3"/>
  <c r="W165" i="3" s="1"/>
  <c r="X165" i="3"/>
  <c r="AC165" i="3"/>
  <c r="AD165" i="3"/>
  <c r="AF165" i="3"/>
  <c r="AG165" i="3" s="1"/>
  <c r="AH165" i="3" s="1"/>
  <c r="AA163" i="85" s="1"/>
  <c r="AI165" i="3"/>
  <c r="AJ165" i="3"/>
  <c r="F166" i="3"/>
  <c r="G166" i="3"/>
  <c r="J166" i="3"/>
  <c r="K166" i="3" s="1"/>
  <c r="L166" i="3"/>
  <c r="P166" i="3"/>
  <c r="R166" i="3" s="1"/>
  <c r="S166" i="3" s="1"/>
  <c r="U166" i="3"/>
  <c r="W166" i="3" s="1"/>
  <c r="X166" i="3"/>
  <c r="AC166" i="3"/>
  <c r="AD166" i="3"/>
  <c r="AF166" i="3"/>
  <c r="AG166" i="3" s="1"/>
  <c r="AH166" i="3" s="1"/>
  <c r="AA164" i="85" s="1"/>
  <c r="AI166" i="3"/>
  <c r="AJ166" i="3"/>
  <c r="F167" i="3"/>
  <c r="G167" i="3"/>
  <c r="J167" i="3"/>
  <c r="K167" i="3" s="1"/>
  <c r="L167" i="3"/>
  <c r="P167" i="3"/>
  <c r="R167" i="3" s="1"/>
  <c r="S167" i="3" s="1"/>
  <c r="U167" i="3"/>
  <c r="W167" i="3" s="1"/>
  <c r="X167" i="3"/>
  <c r="AC167" i="3"/>
  <c r="AD167" i="3"/>
  <c r="AF167" i="3"/>
  <c r="AG167" i="3" s="1"/>
  <c r="AH167" i="3" s="1"/>
  <c r="AA165" i="85" s="1"/>
  <c r="AI167" i="3"/>
  <c r="AJ167" i="3"/>
  <c r="F168" i="3"/>
  <c r="G168" i="3"/>
  <c r="J168" i="3"/>
  <c r="K168" i="3" s="1"/>
  <c r="L168" i="3"/>
  <c r="P168" i="3"/>
  <c r="Q168" i="3" s="1"/>
  <c r="U168" i="3"/>
  <c r="W168" i="3" s="1"/>
  <c r="X168" i="3"/>
  <c r="AC168" i="3"/>
  <c r="AD168" i="3"/>
  <c r="AF168" i="3"/>
  <c r="AG168" i="3" s="1"/>
  <c r="AH168" i="3" s="1"/>
  <c r="AA166" i="85" s="1"/>
  <c r="AI168" i="3"/>
  <c r="AJ168" i="3"/>
  <c r="F169" i="3"/>
  <c r="G169" i="3"/>
  <c r="J169" i="3"/>
  <c r="K169" i="3" s="1"/>
  <c r="L169" i="3"/>
  <c r="P169" i="3"/>
  <c r="Q169" i="3" s="1"/>
  <c r="U169" i="3"/>
  <c r="W169" i="3" s="1"/>
  <c r="X169" i="3"/>
  <c r="AC169" i="3"/>
  <c r="AD169" i="3"/>
  <c r="AF169" i="3"/>
  <c r="AG169" i="3" s="1"/>
  <c r="AH169" i="3" s="1"/>
  <c r="AA167" i="85" s="1"/>
  <c r="AI169" i="3"/>
  <c r="AJ169" i="3"/>
  <c r="F170" i="3"/>
  <c r="G170" i="3"/>
  <c r="J170" i="3"/>
  <c r="K170" i="3" s="1"/>
  <c r="L170" i="3"/>
  <c r="P170" i="3"/>
  <c r="R170" i="3" s="1"/>
  <c r="S170" i="3" s="1"/>
  <c r="U170" i="3"/>
  <c r="W170" i="3" s="1"/>
  <c r="X170" i="3"/>
  <c r="AC170" i="3"/>
  <c r="AD170" i="3"/>
  <c r="AF170" i="3"/>
  <c r="AG170" i="3" s="1"/>
  <c r="AH170" i="3" s="1"/>
  <c r="AA168" i="85" s="1"/>
  <c r="AI170" i="3"/>
  <c r="AJ170" i="3"/>
  <c r="F171" i="3"/>
  <c r="G171" i="3"/>
  <c r="J171" i="3"/>
  <c r="K171" i="3" s="1"/>
  <c r="L171" i="3"/>
  <c r="P171" i="3"/>
  <c r="U171" i="3"/>
  <c r="W171" i="3" s="1"/>
  <c r="X171" i="3"/>
  <c r="AC171" i="3"/>
  <c r="AD171" i="3"/>
  <c r="AF171" i="3"/>
  <c r="AG171" i="3" s="1"/>
  <c r="AH171" i="3" s="1"/>
  <c r="AA169" i="85" s="1"/>
  <c r="AI171" i="3"/>
  <c r="AJ171" i="3"/>
  <c r="E172" i="3"/>
  <c r="T170" i="85" s="1"/>
  <c r="F172" i="3"/>
  <c r="G172" i="3"/>
  <c r="J172" i="3"/>
  <c r="K172" i="3" s="1"/>
  <c r="L172" i="3"/>
  <c r="P172" i="3"/>
  <c r="Q172" i="3" s="1"/>
  <c r="U172" i="3"/>
  <c r="W172" i="3" s="1"/>
  <c r="X172" i="3"/>
  <c r="AC172" i="3"/>
  <c r="AD172" i="3"/>
  <c r="AF172" i="3"/>
  <c r="AG172" i="3" s="1"/>
  <c r="AH172" i="3" s="1"/>
  <c r="AA170" i="85" s="1"/>
  <c r="AI172" i="3"/>
  <c r="AJ172" i="3"/>
  <c r="E173" i="3"/>
  <c r="T171" i="85" s="1"/>
  <c r="F173" i="3"/>
  <c r="G173" i="3"/>
  <c r="J173" i="3"/>
  <c r="K173" i="3" s="1"/>
  <c r="L173" i="3"/>
  <c r="P173" i="3"/>
  <c r="Q173" i="3" s="1"/>
  <c r="U173" i="3"/>
  <c r="W173" i="3" s="1"/>
  <c r="X173" i="3"/>
  <c r="AC173" i="3"/>
  <c r="AD173" i="3"/>
  <c r="AF173" i="3"/>
  <c r="AG173" i="3" s="1"/>
  <c r="AH173" i="3" s="1"/>
  <c r="AA171" i="85" s="1"/>
  <c r="AI173" i="3"/>
  <c r="AJ173" i="3"/>
  <c r="F174" i="3"/>
  <c r="G174" i="3"/>
  <c r="J174" i="3"/>
  <c r="K174" i="3" s="1"/>
  <c r="L174" i="3"/>
  <c r="P174" i="3"/>
  <c r="R174" i="3" s="1"/>
  <c r="S174" i="3" s="1"/>
  <c r="U174" i="3"/>
  <c r="W174" i="3" s="1"/>
  <c r="X174" i="3"/>
  <c r="AC174" i="3"/>
  <c r="AD174" i="3"/>
  <c r="AF174" i="3"/>
  <c r="AG174" i="3" s="1"/>
  <c r="AH174" i="3" s="1"/>
  <c r="AA172" i="85" s="1"/>
  <c r="AI174" i="3"/>
  <c r="AJ174" i="3"/>
  <c r="F175" i="3"/>
  <c r="G175" i="3"/>
  <c r="J175" i="3"/>
  <c r="K175" i="3" s="1"/>
  <c r="L175" i="3"/>
  <c r="P175" i="3"/>
  <c r="R175" i="3" s="1"/>
  <c r="S175" i="3" s="1"/>
  <c r="U175" i="3"/>
  <c r="W175" i="3" s="1"/>
  <c r="X175" i="3"/>
  <c r="AC175" i="3"/>
  <c r="AD175" i="3"/>
  <c r="AF175" i="3"/>
  <c r="AG175" i="3" s="1"/>
  <c r="AH175" i="3" s="1"/>
  <c r="AA173" i="85" s="1"/>
  <c r="AI175" i="3"/>
  <c r="AJ175" i="3"/>
  <c r="F176" i="3"/>
  <c r="G176" i="3"/>
  <c r="J176" i="3"/>
  <c r="K176" i="3" s="1"/>
  <c r="L176" i="3"/>
  <c r="P176" i="3"/>
  <c r="R176" i="3" s="1"/>
  <c r="S176" i="3" s="1"/>
  <c r="U176" i="3"/>
  <c r="W176" i="3" s="1"/>
  <c r="X176" i="3"/>
  <c r="AC176" i="3"/>
  <c r="AD176" i="3"/>
  <c r="AF176" i="3"/>
  <c r="AG176" i="3" s="1"/>
  <c r="AH176" i="3" s="1"/>
  <c r="AA174" i="85" s="1"/>
  <c r="AI176" i="3"/>
  <c r="AJ176" i="3"/>
  <c r="E177" i="3"/>
  <c r="T175" i="85" s="1"/>
  <c r="F177" i="3"/>
  <c r="G177" i="3"/>
  <c r="J177" i="3"/>
  <c r="K177" i="3" s="1"/>
  <c r="L177" i="3"/>
  <c r="P177" i="3"/>
  <c r="Q177" i="3" s="1"/>
  <c r="U177" i="3"/>
  <c r="W177" i="3" s="1"/>
  <c r="X177" i="3"/>
  <c r="AC177" i="3"/>
  <c r="AD177" i="3"/>
  <c r="AF177" i="3"/>
  <c r="AG177" i="3" s="1"/>
  <c r="AH177" i="3" s="1"/>
  <c r="AA175" i="85" s="1"/>
  <c r="AI177" i="3"/>
  <c r="AJ177" i="3"/>
  <c r="F178" i="3"/>
  <c r="G178" i="3"/>
  <c r="J178" i="3"/>
  <c r="K178" i="3" s="1"/>
  <c r="L178" i="3"/>
  <c r="P178" i="3"/>
  <c r="Q178" i="3" s="1"/>
  <c r="U178" i="3"/>
  <c r="W178" i="3" s="1"/>
  <c r="X178" i="3"/>
  <c r="AC178" i="3"/>
  <c r="AD178" i="3"/>
  <c r="AF178" i="3"/>
  <c r="AG178" i="3" s="1"/>
  <c r="AH178" i="3" s="1"/>
  <c r="AA176" i="85" s="1"/>
  <c r="AI178" i="3"/>
  <c r="AJ178" i="3"/>
  <c r="E179" i="3"/>
  <c r="T177" i="85" s="1"/>
  <c r="F179" i="3"/>
  <c r="G179" i="3"/>
  <c r="J179" i="3"/>
  <c r="K179" i="3" s="1"/>
  <c r="L179" i="3"/>
  <c r="P179" i="3"/>
  <c r="U179" i="3"/>
  <c r="W179" i="3" s="1"/>
  <c r="X179" i="3"/>
  <c r="AC179" i="3"/>
  <c r="AD179" i="3"/>
  <c r="AF179" i="3"/>
  <c r="AG179" i="3" s="1"/>
  <c r="AH179" i="3" s="1"/>
  <c r="AA177" i="85" s="1"/>
  <c r="AI179" i="3"/>
  <c r="AJ179" i="3"/>
  <c r="F180" i="3"/>
  <c r="G180" i="3"/>
  <c r="J180" i="3"/>
  <c r="K180" i="3" s="1"/>
  <c r="L180" i="3"/>
  <c r="P180" i="3"/>
  <c r="R180" i="3" s="1"/>
  <c r="S180" i="3" s="1"/>
  <c r="U180" i="3"/>
  <c r="W180" i="3" s="1"/>
  <c r="X180" i="3"/>
  <c r="AC180" i="3"/>
  <c r="AD180" i="3"/>
  <c r="AF180" i="3"/>
  <c r="AG180" i="3" s="1"/>
  <c r="AH180" i="3" s="1"/>
  <c r="AA178" i="85" s="1"/>
  <c r="AI180" i="3"/>
  <c r="AJ180" i="3"/>
  <c r="E181" i="3"/>
  <c r="T179" i="85" s="1"/>
  <c r="F181" i="3"/>
  <c r="G181" i="3"/>
  <c r="J181" i="3"/>
  <c r="K181" i="3" s="1"/>
  <c r="L181" i="3"/>
  <c r="P181" i="3"/>
  <c r="Q181" i="3" s="1"/>
  <c r="U181" i="3"/>
  <c r="W181" i="3" s="1"/>
  <c r="X181" i="3"/>
  <c r="AC181" i="3"/>
  <c r="AD181" i="3"/>
  <c r="AF181" i="3"/>
  <c r="AG181" i="3" s="1"/>
  <c r="AH181" i="3" s="1"/>
  <c r="AA179" i="85" s="1"/>
  <c r="AI181" i="3"/>
  <c r="AJ181" i="3"/>
  <c r="E182" i="3"/>
  <c r="T180" i="85" s="1"/>
  <c r="F182" i="3"/>
  <c r="G182" i="3"/>
  <c r="J182" i="3"/>
  <c r="K182" i="3" s="1"/>
  <c r="L182" i="3"/>
  <c r="P182" i="3"/>
  <c r="Q182" i="3" s="1"/>
  <c r="U182" i="3"/>
  <c r="W182" i="3" s="1"/>
  <c r="X182" i="3"/>
  <c r="AC182" i="3"/>
  <c r="AD182" i="3"/>
  <c r="AF182" i="3"/>
  <c r="AG182" i="3" s="1"/>
  <c r="AH182" i="3" s="1"/>
  <c r="AA180" i="85" s="1"/>
  <c r="AI182" i="3"/>
  <c r="AJ182" i="3"/>
  <c r="E183" i="3"/>
  <c r="T181" i="85" s="1"/>
  <c r="F183" i="3"/>
  <c r="G183" i="3"/>
  <c r="J183" i="3"/>
  <c r="K183" i="3" s="1"/>
  <c r="L183" i="3"/>
  <c r="P183" i="3"/>
  <c r="Q183" i="3" s="1"/>
  <c r="U183" i="3"/>
  <c r="W183" i="3" s="1"/>
  <c r="X183" i="3"/>
  <c r="AC183" i="3"/>
  <c r="AD183" i="3"/>
  <c r="AF183" i="3"/>
  <c r="AG183" i="3" s="1"/>
  <c r="AH183" i="3" s="1"/>
  <c r="AA181" i="85" s="1"/>
  <c r="AI183" i="3"/>
  <c r="AJ183" i="3"/>
  <c r="E184" i="3"/>
  <c r="T182" i="85" s="1"/>
  <c r="F184" i="3"/>
  <c r="G184" i="3"/>
  <c r="J184" i="3"/>
  <c r="K184" i="3" s="1"/>
  <c r="L184" i="3"/>
  <c r="P184" i="3"/>
  <c r="R184" i="3" s="1"/>
  <c r="S184" i="3" s="1"/>
  <c r="U184" i="3"/>
  <c r="W184" i="3" s="1"/>
  <c r="X184" i="3"/>
  <c r="AC184" i="3"/>
  <c r="AD184" i="3"/>
  <c r="AF184" i="3"/>
  <c r="AG184" i="3" s="1"/>
  <c r="AH184" i="3" s="1"/>
  <c r="AA182" i="85" s="1"/>
  <c r="AI184" i="3"/>
  <c r="AJ184" i="3"/>
  <c r="E185" i="3"/>
  <c r="T183" i="85" s="1"/>
  <c r="F185" i="3"/>
  <c r="G185" i="3"/>
  <c r="J185" i="3"/>
  <c r="K185" i="3" s="1"/>
  <c r="L185" i="3"/>
  <c r="P185" i="3"/>
  <c r="Q185" i="3" s="1"/>
  <c r="U185" i="3"/>
  <c r="W185" i="3" s="1"/>
  <c r="X185" i="3"/>
  <c r="AC185" i="3"/>
  <c r="AD185" i="3"/>
  <c r="AF185" i="3"/>
  <c r="AG185" i="3" s="1"/>
  <c r="AH185" i="3" s="1"/>
  <c r="AA183" i="85" s="1"/>
  <c r="AI185" i="3"/>
  <c r="AJ185" i="3"/>
  <c r="F186" i="3"/>
  <c r="G186" i="3"/>
  <c r="J186" i="3"/>
  <c r="K186" i="3" s="1"/>
  <c r="L186" i="3"/>
  <c r="P186" i="3"/>
  <c r="U186" i="3"/>
  <c r="W186" i="3" s="1"/>
  <c r="X186" i="3"/>
  <c r="AC186" i="3"/>
  <c r="AD186" i="3"/>
  <c r="AF186" i="3"/>
  <c r="AG186" i="3" s="1"/>
  <c r="AH186" i="3" s="1"/>
  <c r="AA184" i="85" s="1"/>
  <c r="AI186" i="3"/>
  <c r="AJ186" i="3"/>
  <c r="E187" i="3"/>
  <c r="T185" i="85" s="1"/>
  <c r="F187" i="3"/>
  <c r="G187" i="3"/>
  <c r="J187" i="3"/>
  <c r="K187" i="3" s="1"/>
  <c r="L187" i="3"/>
  <c r="P187" i="3"/>
  <c r="Q187" i="3" s="1"/>
  <c r="U187" i="3"/>
  <c r="W187" i="3" s="1"/>
  <c r="X187" i="3"/>
  <c r="AC187" i="3"/>
  <c r="AD187" i="3"/>
  <c r="AF187" i="3"/>
  <c r="AG187" i="3" s="1"/>
  <c r="AH187" i="3" s="1"/>
  <c r="AA185" i="85" s="1"/>
  <c r="AI187" i="3"/>
  <c r="AJ187" i="3"/>
  <c r="F188" i="3"/>
  <c r="G188" i="3"/>
  <c r="J188" i="3"/>
  <c r="K188" i="3" s="1"/>
  <c r="L188" i="3"/>
  <c r="P188" i="3"/>
  <c r="R188" i="3" s="1"/>
  <c r="S188" i="3" s="1"/>
  <c r="U188" i="3"/>
  <c r="W188" i="3" s="1"/>
  <c r="X188" i="3"/>
  <c r="AC188" i="3"/>
  <c r="AD188" i="3"/>
  <c r="AF188" i="3"/>
  <c r="AG188" i="3" s="1"/>
  <c r="AH188" i="3" s="1"/>
  <c r="AA186" i="85" s="1"/>
  <c r="AI188" i="3"/>
  <c r="AJ188" i="3"/>
  <c r="F189" i="3"/>
  <c r="G189" i="3"/>
  <c r="J189" i="3"/>
  <c r="K189" i="3" s="1"/>
  <c r="L189" i="3"/>
  <c r="P189" i="3"/>
  <c r="Q189" i="3" s="1"/>
  <c r="U189" i="3"/>
  <c r="W189" i="3" s="1"/>
  <c r="X189" i="3"/>
  <c r="AC189" i="3"/>
  <c r="AD189" i="3"/>
  <c r="AF189" i="3"/>
  <c r="AG189" i="3" s="1"/>
  <c r="AH189" i="3" s="1"/>
  <c r="AA187" i="85" s="1"/>
  <c r="AI189" i="3"/>
  <c r="AJ189" i="3"/>
  <c r="F190" i="3"/>
  <c r="G190" i="3"/>
  <c r="J190" i="3"/>
  <c r="K190" i="3" s="1"/>
  <c r="L190" i="3"/>
  <c r="P190" i="3"/>
  <c r="R190" i="3" s="1"/>
  <c r="S190" i="3" s="1"/>
  <c r="U190" i="3"/>
  <c r="W190" i="3" s="1"/>
  <c r="X190" i="3"/>
  <c r="AC190" i="3"/>
  <c r="AD190" i="3"/>
  <c r="AF190" i="3"/>
  <c r="AG190" i="3" s="1"/>
  <c r="AH190" i="3" s="1"/>
  <c r="AA188" i="85" s="1"/>
  <c r="AI190" i="3"/>
  <c r="AJ190" i="3"/>
  <c r="F191" i="3"/>
  <c r="G191" i="3"/>
  <c r="J191" i="3"/>
  <c r="K191" i="3" s="1"/>
  <c r="L191" i="3"/>
  <c r="P191" i="3"/>
  <c r="Q191" i="3" s="1"/>
  <c r="U191" i="3"/>
  <c r="W191" i="3" s="1"/>
  <c r="X191" i="3"/>
  <c r="AC191" i="3"/>
  <c r="AD191" i="3"/>
  <c r="AF191" i="3"/>
  <c r="AG191" i="3" s="1"/>
  <c r="AH191" i="3" s="1"/>
  <c r="AA189" i="85" s="1"/>
  <c r="AI191" i="3"/>
  <c r="AJ191" i="3"/>
  <c r="F192" i="3"/>
  <c r="G192" i="3"/>
  <c r="J192" i="3"/>
  <c r="K192" i="3" s="1"/>
  <c r="L192" i="3"/>
  <c r="P192" i="3"/>
  <c r="Q192" i="3" s="1"/>
  <c r="U192" i="3"/>
  <c r="W192" i="3" s="1"/>
  <c r="X192" i="3"/>
  <c r="AC192" i="3"/>
  <c r="AD192" i="3"/>
  <c r="AF192" i="3"/>
  <c r="AG192" i="3" s="1"/>
  <c r="AH192" i="3" s="1"/>
  <c r="AA190" i="85" s="1"/>
  <c r="AI192" i="3"/>
  <c r="AJ192" i="3"/>
  <c r="F193" i="3"/>
  <c r="G193" i="3"/>
  <c r="J193" i="3"/>
  <c r="K193" i="3" s="1"/>
  <c r="L193" i="3"/>
  <c r="P193" i="3"/>
  <c r="Q193" i="3" s="1"/>
  <c r="U193" i="3"/>
  <c r="W193" i="3" s="1"/>
  <c r="X193" i="3"/>
  <c r="AC193" i="3"/>
  <c r="AD193" i="3"/>
  <c r="AF193" i="3"/>
  <c r="AG193" i="3" s="1"/>
  <c r="AH193" i="3" s="1"/>
  <c r="AA191" i="85" s="1"/>
  <c r="AI193" i="3"/>
  <c r="AJ193" i="3"/>
  <c r="E194" i="3"/>
  <c r="T192" i="85" s="1"/>
  <c r="F194" i="3"/>
  <c r="G194" i="3"/>
  <c r="J194" i="3"/>
  <c r="K194" i="3" s="1"/>
  <c r="L194" i="3"/>
  <c r="P194" i="3"/>
  <c r="R194" i="3" s="1"/>
  <c r="S194" i="3" s="1"/>
  <c r="U194" i="3"/>
  <c r="W194" i="3" s="1"/>
  <c r="X194" i="3"/>
  <c r="AC194" i="3"/>
  <c r="AD194" i="3"/>
  <c r="AF194" i="3"/>
  <c r="AG194" i="3" s="1"/>
  <c r="AH194" i="3" s="1"/>
  <c r="AA192" i="85" s="1"/>
  <c r="AI194" i="3"/>
  <c r="AJ194" i="3"/>
  <c r="E195" i="3"/>
  <c r="T193" i="85" s="1"/>
  <c r="F195" i="3"/>
  <c r="G195" i="3"/>
  <c r="J195" i="3"/>
  <c r="K195" i="3" s="1"/>
  <c r="L195" i="3"/>
  <c r="P195" i="3"/>
  <c r="R195" i="3" s="1"/>
  <c r="S195" i="3" s="1"/>
  <c r="U195" i="3"/>
  <c r="W195" i="3" s="1"/>
  <c r="X195" i="3"/>
  <c r="AC195" i="3"/>
  <c r="AD195" i="3"/>
  <c r="AF195" i="3"/>
  <c r="AG195" i="3" s="1"/>
  <c r="AH195" i="3" s="1"/>
  <c r="AA193" i="85" s="1"/>
  <c r="AI195" i="3"/>
  <c r="AJ195" i="3"/>
  <c r="F196" i="3"/>
  <c r="G196" i="3"/>
  <c r="J196" i="3"/>
  <c r="K196" i="3" s="1"/>
  <c r="L196" i="3"/>
  <c r="P196" i="3"/>
  <c r="R196" i="3" s="1"/>
  <c r="S196" i="3" s="1"/>
  <c r="U196" i="3"/>
  <c r="W196" i="3" s="1"/>
  <c r="X196" i="3"/>
  <c r="AC196" i="3"/>
  <c r="AD196" i="3"/>
  <c r="AF196" i="3"/>
  <c r="AG196" i="3" s="1"/>
  <c r="AH196" i="3" s="1"/>
  <c r="AA194" i="85" s="1"/>
  <c r="AI196" i="3"/>
  <c r="AJ196" i="3"/>
  <c r="C7" i="4"/>
  <c r="D7" i="4" s="1"/>
  <c r="AF5" i="85" s="1"/>
  <c r="E7" i="4"/>
  <c r="F7" i="4"/>
  <c r="I7" i="4"/>
  <c r="J7" i="4"/>
  <c r="K7" i="4"/>
  <c r="L7" i="4"/>
  <c r="N7" i="4"/>
  <c r="O7" i="4" s="1"/>
  <c r="P7" i="4"/>
  <c r="Q7" i="4"/>
  <c r="S7" i="4"/>
  <c r="X7" i="4"/>
  <c r="C8" i="4"/>
  <c r="D8" i="4" s="1"/>
  <c r="AF6" i="85" s="1"/>
  <c r="E8" i="4"/>
  <c r="F8" i="4"/>
  <c r="I8" i="4"/>
  <c r="J8" i="4"/>
  <c r="K8" i="4"/>
  <c r="L8" i="4"/>
  <c r="N8" i="4"/>
  <c r="O8" i="4" s="1"/>
  <c r="P8" i="4"/>
  <c r="Q8" i="4"/>
  <c r="S8" i="4"/>
  <c r="X8" i="4"/>
  <c r="C9" i="4"/>
  <c r="D9" i="4" s="1"/>
  <c r="AF7" i="85" s="1"/>
  <c r="E9" i="4"/>
  <c r="F9" i="4"/>
  <c r="I9" i="4"/>
  <c r="J9" i="4"/>
  <c r="K9" i="4"/>
  <c r="L9" i="4"/>
  <c r="N9" i="4"/>
  <c r="O9" i="4" s="1"/>
  <c r="P9" i="4"/>
  <c r="Q9" i="4"/>
  <c r="S9" i="4"/>
  <c r="X9" i="4"/>
  <c r="C10" i="4"/>
  <c r="D10" i="4" s="1"/>
  <c r="AF8" i="85" s="1"/>
  <c r="E10" i="4"/>
  <c r="F10" i="4"/>
  <c r="I10" i="4"/>
  <c r="J10" i="4"/>
  <c r="K10" i="4"/>
  <c r="L10" i="4"/>
  <c r="N10" i="4"/>
  <c r="O10" i="4" s="1"/>
  <c r="P10" i="4"/>
  <c r="Q10" i="4"/>
  <c r="S10" i="4"/>
  <c r="X10" i="4"/>
  <c r="C11" i="4"/>
  <c r="D11" i="4" s="1"/>
  <c r="AF9" i="85" s="1"/>
  <c r="E11" i="4"/>
  <c r="F11" i="4"/>
  <c r="I11" i="4"/>
  <c r="J11" i="4"/>
  <c r="K11" i="4"/>
  <c r="L11" i="4"/>
  <c r="N11" i="4"/>
  <c r="O11" i="4" s="1"/>
  <c r="P11" i="4"/>
  <c r="Q11" i="4"/>
  <c r="S11" i="4"/>
  <c r="X11" i="4"/>
  <c r="C12" i="4"/>
  <c r="D12" i="4" s="1"/>
  <c r="AF10" i="85" s="1"/>
  <c r="E12" i="4"/>
  <c r="F12" i="4"/>
  <c r="I12" i="4"/>
  <c r="J12" i="4"/>
  <c r="K12" i="4"/>
  <c r="L12" i="4"/>
  <c r="N12" i="4"/>
  <c r="O12" i="4" s="1"/>
  <c r="P12" i="4"/>
  <c r="Q12" i="4"/>
  <c r="S12" i="4"/>
  <c r="X12" i="4"/>
  <c r="C13" i="4"/>
  <c r="D13" i="4" s="1"/>
  <c r="AF11" i="85" s="1"/>
  <c r="E13" i="4"/>
  <c r="F13" i="4"/>
  <c r="I13" i="4"/>
  <c r="J13" i="4"/>
  <c r="K13" i="4"/>
  <c r="L13" i="4"/>
  <c r="N13" i="4"/>
  <c r="O13" i="4" s="1"/>
  <c r="P13" i="4"/>
  <c r="Q13" i="4"/>
  <c r="S13" i="4"/>
  <c r="X13" i="4"/>
  <c r="C14" i="4"/>
  <c r="D14" i="4" s="1"/>
  <c r="AF12" i="85" s="1"/>
  <c r="E14" i="4"/>
  <c r="F14" i="4"/>
  <c r="I14" i="4"/>
  <c r="J14" i="4"/>
  <c r="K14" i="4"/>
  <c r="L14" i="4"/>
  <c r="N14" i="4"/>
  <c r="O14" i="4" s="1"/>
  <c r="P14" i="4"/>
  <c r="Q14" i="4"/>
  <c r="S14" i="4"/>
  <c r="X14" i="4"/>
  <c r="C15" i="4"/>
  <c r="D15" i="4" s="1"/>
  <c r="AF13" i="85" s="1"/>
  <c r="E15" i="4"/>
  <c r="F15" i="4"/>
  <c r="I15" i="4"/>
  <c r="J15" i="4"/>
  <c r="K15" i="4"/>
  <c r="L15" i="4"/>
  <c r="N15" i="4"/>
  <c r="O15" i="4" s="1"/>
  <c r="P15" i="4"/>
  <c r="Q15" i="4"/>
  <c r="S15" i="4"/>
  <c r="X15" i="4"/>
  <c r="C16" i="4"/>
  <c r="D16" i="4" s="1"/>
  <c r="AF14" i="85" s="1"/>
  <c r="E16" i="4"/>
  <c r="F16" i="4"/>
  <c r="I16" i="4"/>
  <c r="J16" i="4"/>
  <c r="K16" i="4"/>
  <c r="L16" i="4"/>
  <c r="N16" i="4"/>
  <c r="O16" i="4" s="1"/>
  <c r="P16" i="4"/>
  <c r="Q16" i="4"/>
  <c r="S16" i="4"/>
  <c r="X16" i="4"/>
  <c r="C17" i="4"/>
  <c r="D17" i="4" s="1"/>
  <c r="AF15" i="85" s="1"/>
  <c r="E17" i="4"/>
  <c r="F17" i="4"/>
  <c r="I17" i="4"/>
  <c r="J17" i="4"/>
  <c r="K17" i="4"/>
  <c r="L17" i="4"/>
  <c r="N17" i="4"/>
  <c r="O17" i="4" s="1"/>
  <c r="P17" i="4"/>
  <c r="Q17" i="4"/>
  <c r="S17" i="4"/>
  <c r="X17" i="4"/>
  <c r="C18" i="4"/>
  <c r="D18" i="4" s="1"/>
  <c r="AF16" i="85" s="1"/>
  <c r="E18" i="4"/>
  <c r="F18" i="4"/>
  <c r="I18" i="4"/>
  <c r="J18" i="4"/>
  <c r="K18" i="4"/>
  <c r="L18" i="4"/>
  <c r="N18" i="4"/>
  <c r="O18" i="4" s="1"/>
  <c r="P18" i="4"/>
  <c r="Q18" i="4"/>
  <c r="S18" i="4"/>
  <c r="X18" i="4"/>
  <c r="C19" i="4"/>
  <c r="D19" i="4" s="1"/>
  <c r="AF17" i="85" s="1"/>
  <c r="E19" i="4"/>
  <c r="F19" i="4"/>
  <c r="I19" i="4"/>
  <c r="J19" i="4"/>
  <c r="K19" i="4"/>
  <c r="L19" i="4"/>
  <c r="N19" i="4"/>
  <c r="O19" i="4" s="1"/>
  <c r="P19" i="4"/>
  <c r="Q19" i="4"/>
  <c r="S19" i="4"/>
  <c r="X19" i="4"/>
  <c r="C20" i="4"/>
  <c r="D20" i="4" s="1"/>
  <c r="AF18" i="85" s="1"/>
  <c r="E20" i="4"/>
  <c r="F20" i="4"/>
  <c r="I20" i="4"/>
  <c r="J20" i="4"/>
  <c r="K20" i="4"/>
  <c r="L20" i="4"/>
  <c r="N20" i="4"/>
  <c r="O20" i="4" s="1"/>
  <c r="P20" i="4"/>
  <c r="Q20" i="4"/>
  <c r="S20" i="4"/>
  <c r="X20" i="4"/>
  <c r="C21" i="4"/>
  <c r="D21" i="4" s="1"/>
  <c r="AF19" i="85" s="1"/>
  <c r="E21" i="4"/>
  <c r="F21" i="4"/>
  <c r="I21" i="4"/>
  <c r="J21" i="4"/>
  <c r="K21" i="4"/>
  <c r="L21" i="4"/>
  <c r="N21" i="4"/>
  <c r="O21" i="4" s="1"/>
  <c r="P21" i="4"/>
  <c r="Q21" i="4"/>
  <c r="S21" i="4"/>
  <c r="X21" i="4"/>
  <c r="C22" i="4"/>
  <c r="D22" i="4" s="1"/>
  <c r="AF20" i="85" s="1"/>
  <c r="E22" i="4"/>
  <c r="F22" i="4"/>
  <c r="I22" i="4"/>
  <c r="J22" i="4"/>
  <c r="K22" i="4"/>
  <c r="L22" i="4"/>
  <c r="N22" i="4"/>
  <c r="O22" i="4" s="1"/>
  <c r="P22" i="4"/>
  <c r="Q22" i="4"/>
  <c r="S22" i="4"/>
  <c r="X22" i="4"/>
  <c r="C23" i="4"/>
  <c r="D23" i="4" s="1"/>
  <c r="AF21" i="85" s="1"/>
  <c r="E23" i="4"/>
  <c r="F23" i="4"/>
  <c r="I23" i="4"/>
  <c r="J23" i="4"/>
  <c r="K23" i="4"/>
  <c r="L23" i="4"/>
  <c r="N23" i="4"/>
  <c r="O23" i="4" s="1"/>
  <c r="P23" i="4"/>
  <c r="Q23" i="4"/>
  <c r="S23" i="4"/>
  <c r="X23" i="4"/>
  <c r="C24" i="4"/>
  <c r="D24" i="4" s="1"/>
  <c r="AF22" i="85" s="1"/>
  <c r="E24" i="4"/>
  <c r="F24" i="4"/>
  <c r="I24" i="4"/>
  <c r="J24" i="4"/>
  <c r="K24" i="4"/>
  <c r="L24" i="4"/>
  <c r="N24" i="4"/>
  <c r="O24" i="4" s="1"/>
  <c r="P24" i="4"/>
  <c r="Q24" i="4"/>
  <c r="S24" i="4"/>
  <c r="X24" i="4"/>
  <c r="C25" i="4"/>
  <c r="D25" i="4" s="1"/>
  <c r="AF23" i="85" s="1"/>
  <c r="E25" i="4"/>
  <c r="F25" i="4"/>
  <c r="I25" i="4"/>
  <c r="J25" i="4"/>
  <c r="K25" i="4"/>
  <c r="L25" i="4"/>
  <c r="N25" i="4"/>
  <c r="O25" i="4" s="1"/>
  <c r="P25" i="4"/>
  <c r="Q25" i="4"/>
  <c r="S25" i="4"/>
  <c r="X25" i="4"/>
  <c r="C26" i="4"/>
  <c r="D26" i="4" s="1"/>
  <c r="AF24" i="85" s="1"/>
  <c r="E26" i="4"/>
  <c r="F26" i="4"/>
  <c r="I26" i="4"/>
  <c r="J26" i="4"/>
  <c r="K26" i="4"/>
  <c r="L26" i="4"/>
  <c r="N26" i="4"/>
  <c r="O26" i="4" s="1"/>
  <c r="P26" i="4"/>
  <c r="Q26" i="4"/>
  <c r="S26" i="4"/>
  <c r="X26" i="4"/>
  <c r="C27" i="4"/>
  <c r="D27" i="4" s="1"/>
  <c r="AF25" i="85" s="1"/>
  <c r="E27" i="4"/>
  <c r="F27" i="4"/>
  <c r="I27" i="4"/>
  <c r="J27" i="4"/>
  <c r="K27" i="4"/>
  <c r="L27" i="4"/>
  <c r="N27" i="4"/>
  <c r="O27" i="4" s="1"/>
  <c r="P27" i="4"/>
  <c r="Q27" i="4"/>
  <c r="S27" i="4"/>
  <c r="X27" i="4"/>
  <c r="C28" i="4"/>
  <c r="D28" i="4" s="1"/>
  <c r="AF26" i="85" s="1"/>
  <c r="E28" i="4"/>
  <c r="F28" i="4"/>
  <c r="I28" i="4"/>
  <c r="J28" i="4"/>
  <c r="K28" i="4"/>
  <c r="L28" i="4"/>
  <c r="N28" i="4"/>
  <c r="O28" i="4" s="1"/>
  <c r="P28" i="4"/>
  <c r="Q28" i="4"/>
  <c r="S28" i="4"/>
  <c r="X28" i="4"/>
  <c r="C29" i="4"/>
  <c r="D29" i="4" s="1"/>
  <c r="AF27" i="85" s="1"/>
  <c r="E29" i="4"/>
  <c r="F29" i="4"/>
  <c r="I29" i="4"/>
  <c r="J29" i="4"/>
  <c r="K29" i="4"/>
  <c r="L29" i="4"/>
  <c r="N29" i="4"/>
  <c r="O29" i="4" s="1"/>
  <c r="P29" i="4"/>
  <c r="Q29" i="4"/>
  <c r="S29" i="4"/>
  <c r="X29" i="4"/>
  <c r="C30" i="4"/>
  <c r="D30" i="4" s="1"/>
  <c r="AF28" i="85" s="1"/>
  <c r="E30" i="4"/>
  <c r="F30" i="4"/>
  <c r="I30" i="4"/>
  <c r="J30" i="4"/>
  <c r="K30" i="4"/>
  <c r="L30" i="4"/>
  <c r="N30" i="4"/>
  <c r="O30" i="4" s="1"/>
  <c r="P30" i="4"/>
  <c r="Q30" i="4"/>
  <c r="S30" i="4"/>
  <c r="X30" i="4"/>
  <c r="C31" i="4"/>
  <c r="D31" i="4" s="1"/>
  <c r="AF29" i="85" s="1"/>
  <c r="E31" i="4"/>
  <c r="F31" i="4"/>
  <c r="I31" i="4"/>
  <c r="J31" i="4"/>
  <c r="K31" i="4"/>
  <c r="L31" i="4"/>
  <c r="N31" i="4"/>
  <c r="O31" i="4" s="1"/>
  <c r="P31" i="4"/>
  <c r="Q31" i="4"/>
  <c r="S31" i="4"/>
  <c r="X31" i="4"/>
  <c r="C32" i="4"/>
  <c r="D32" i="4" s="1"/>
  <c r="AF30" i="85" s="1"/>
  <c r="E32" i="4"/>
  <c r="F32" i="4"/>
  <c r="I32" i="4"/>
  <c r="J32" i="4"/>
  <c r="K32" i="4"/>
  <c r="L32" i="4"/>
  <c r="N32" i="4"/>
  <c r="O32" i="4" s="1"/>
  <c r="P32" i="4"/>
  <c r="Q32" i="4"/>
  <c r="S32" i="4"/>
  <c r="X32" i="4"/>
  <c r="C33" i="4"/>
  <c r="D33" i="4" s="1"/>
  <c r="AF31" i="85" s="1"/>
  <c r="E33" i="4"/>
  <c r="F33" i="4"/>
  <c r="I33" i="4"/>
  <c r="J33" i="4"/>
  <c r="K33" i="4"/>
  <c r="L33" i="4"/>
  <c r="N33" i="4"/>
  <c r="O33" i="4" s="1"/>
  <c r="P33" i="4"/>
  <c r="Q33" i="4"/>
  <c r="S33" i="4"/>
  <c r="X33" i="4"/>
  <c r="C34" i="4"/>
  <c r="D34" i="4" s="1"/>
  <c r="AF32" i="85" s="1"/>
  <c r="E34" i="4"/>
  <c r="F34" i="4"/>
  <c r="I34" i="4"/>
  <c r="J34" i="4"/>
  <c r="K34" i="4"/>
  <c r="L34" i="4"/>
  <c r="N34" i="4"/>
  <c r="O34" i="4" s="1"/>
  <c r="P34" i="4"/>
  <c r="Q34" i="4"/>
  <c r="S34" i="4"/>
  <c r="X34" i="4"/>
  <c r="C35" i="4"/>
  <c r="D35" i="4" s="1"/>
  <c r="AF33" i="85" s="1"/>
  <c r="E35" i="4"/>
  <c r="F35" i="4"/>
  <c r="I35" i="4"/>
  <c r="J35" i="4"/>
  <c r="K35" i="4"/>
  <c r="L35" i="4"/>
  <c r="N35" i="4"/>
  <c r="O35" i="4" s="1"/>
  <c r="P35" i="4"/>
  <c r="Q35" i="4"/>
  <c r="S35" i="4"/>
  <c r="X35" i="4"/>
  <c r="C36" i="4"/>
  <c r="D36" i="4" s="1"/>
  <c r="AF34" i="85" s="1"/>
  <c r="E36" i="4"/>
  <c r="F36" i="4"/>
  <c r="I36" i="4"/>
  <c r="J36" i="4"/>
  <c r="K36" i="4"/>
  <c r="L36" i="4"/>
  <c r="N36" i="4"/>
  <c r="O36" i="4" s="1"/>
  <c r="P36" i="4"/>
  <c r="Q36" i="4"/>
  <c r="S36" i="4"/>
  <c r="X36" i="4"/>
  <c r="C37" i="4"/>
  <c r="D37" i="4" s="1"/>
  <c r="AF35" i="85" s="1"/>
  <c r="E37" i="4"/>
  <c r="F37" i="4"/>
  <c r="I37" i="4"/>
  <c r="J37" i="4"/>
  <c r="K37" i="4"/>
  <c r="L37" i="4"/>
  <c r="N37" i="4"/>
  <c r="O37" i="4" s="1"/>
  <c r="P37" i="4"/>
  <c r="Q37" i="4"/>
  <c r="S37" i="4"/>
  <c r="X37" i="4"/>
  <c r="C38" i="4"/>
  <c r="D38" i="4" s="1"/>
  <c r="AF36" i="85" s="1"/>
  <c r="E38" i="4"/>
  <c r="F38" i="4"/>
  <c r="I38" i="4"/>
  <c r="J38" i="4"/>
  <c r="K38" i="4"/>
  <c r="L38" i="4"/>
  <c r="N38" i="4"/>
  <c r="O38" i="4" s="1"/>
  <c r="P38" i="4"/>
  <c r="Q38" i="4"/>
  <c r="S38" i="4"/>
  <c r="X38" i="4"/>
  <c r="C39" i="4"/>
  <c r="D39" i="4" s="1"/>
  <c r="AF37" i="85" s="1"/>
  <c r="E39" i="4"/>
  <c r="F39" i="4"/>
  <c r="I39" i="4"/>
  <c r="J39" i="4"/>
  <c r="K39" i="4"/>
  <c r="L39" i="4"/>
  <c r="N39" i="4"/>
  <c r="O39" i="4" s="1"/>
  <c r="P39" i="4"/>
  <c r="Q39" i="4"/>
  <c r="S39" i="4"/>
  <c r="X39" i="4"/>
  <c r="C40" i="4"/>
  <c r="D40" i="4" s="1"/>
  <c r="AF38" i="85" s="1"/>
  <c r="E40" i="4"/>
  <c r="F40" i="4"/>
  <c r="I40" i="4"/>
  <c r="J40" i="4"/>
  <c r="K40" i="4"/>
  <c r="L40" i="4"/>
  <c r="N40" i="4"/>
  <c r="O40" i="4" s="1"/>
  <c r="P40" i="4"/>
  <c r="Q40" i="4"/>
  <c r="S40" i="4"/>
  <c r="X40" i="4"/>
  <c r="C41" i="4"/>
  <c r="D41" i="4" s="1"/>
  <c r="AF39" i="85" s="1"/>
  <c r="E41" i="4"/>
  <c r="F41" i="4"/>
  <c r="I41" i="4"/>
  <c r="J41" i="4"/>
  <c r="K41" i="4"/>
  <c r="L41" i="4"/>
  <c r="N41" i="4"/>
  <c r="O41" i="4" s="1"/>
  <c r="P41" i="4"/>
  <c r="Q41" i="4"/>
  <c r="S41" i="4"/>
  <c r="X41" i="4"/>
  <c r="C42" i="4"/>
  <c r="D42" i="4" s="1"/>
  <c r="AF40" i="85" s="1"/>
  <c r="E42" i="4"/>
  <c r="F42" i="4"/>
  <c r="I42" i="4"/>
  <c r="J42" i="4"/>
  <c r="K42" i="4"/>
  <c r="L42" i="4"/>
  <c r="N42" i="4"/>
  <c r="O42" i="4" s="1"/>
  <c r="P42" i="4"/>
  <c r="Q42" i="4"/>
  <c r="S42" i="4"/>
  <c r="X42" i="4"/>
  <c r="C43" i="4"/>
  <c r="D43" i="4" s="1"/>
  <c r="AF41" i="85" s="1"/>
  <c r="E43" i="4"/>
  <c r="F43" i="4"/>
  <c r="I43" i="4"/>
  <c r="J43" i="4"/>
  <c r="K43" i="4"/>
  <c r="L43" i="4"/>
  <c r="N43" i="4"/>
  <c r="O43" i="4" s="1"/>
  <c r="P43" i="4"/>
  <c r="Q43" i="4"/>
  <c r="S43" i="4"/>
  <c r="X43" i="4"/>
  <c r="C44" i="4"/>
  <c r="D44" i="4" s="1"/>
  <c r="AF42" i="85" s="1"/>
  <c r="E44" i="4"/>
  <c r="F44" i="4"/>
  <c r="I44" i="4"/>
  <c r="J44" i="4"/>
  <c r="K44" i="4"/>
  <c r="L44" i="4"/>
  <c r="N44" i="4"/>
  <c r="O44" i="4" s="1"/>
  <c r="P44" i="4"/>
  <c r="Q44" i="4"/>
  <c r="S44" i="4"/>
  <c r="X44" i="4"/>
  <c r="C45" i="4"/>
  <c r="D45" i="4" s="1"/>
  <c r="AF43" i="85" s="1"/>
  <c r="E45" i="4"/>
  <c r="F45" i="4"/>
  <c r="I45" i="4"/>
  <c r="J45" i="4"/>
  <c r="K45" i="4"/>
  <c r="L45" i="4"/>
  <c r="N45" i="4"/>
  <c r="O45" i="4" s="1"/>
  <c r="P45" i="4"/>
  <c r="Q45" i="4"/>
  <c r="S45" i="4"/>
  <c r="X45" i="4"/>
  <c r="C46" i="4"/>
  <c r="D46" i="4" s="1"/>
  <c r="AF44" i="85" s="1"/>
  <c r="E46" i="4"/>
  <c r="F46" i="4"/>
  <c r="I46" i="4"/>
  <c r="J46" i="4"/>
  <c r="K46" i="4"/>
  <c r="L46" i="4"/>
  <c r="N46" i="4"/>
  <c r="O46" i="4" s="1"/>
  <c r="P46" i="4"/>
  <c r="Q46" i="4"/>
  <c r="S46" i="4"/>
  <c r="X46" i="4"/>
  <c r="C47" i="4"/>
  <c r="D47" i="4" s="1"/>
  <c r="AF45" i="85" s="1"/>
  <c r="E47" i="4"/>
  <c r="F47" i="4"/>
  <c r="I47" i="4"/>
  <c r="J47" i="4"/>
  <c r="K47" i="4"/>
  <c r="L47" i="4"/>
  <c r="N47" i="4"/>
  <c r="O47" i="4" s="1"/>
  <c r="P47" i="4"/>
  <c r="Q47" i="4"/>
  <c r="S47" i="4"/>
  <c r="X47" i="4"/>
  <c r="C48" i="4"/>
  <c r="D48" i="4" s="1"/>
  <c r="AF46" i="85" s="1"/>
  <c r="E48" i="4"/>
  <c r="F48" i="4"/>
  <c r="I48" i="4"/>
  <c r="J48" i="4"/>
  <c r="K48" i="4"/>
  <c r="L48" i="4"/>
  <c r="N48" i="4"/>
  <c r="O48" i="4" s="1"/>
  <c r="P48" i="4"/>
  <c r="Q48" i="4"/>
  <c r="S48" i="4"/>
  <c r="X48" i="4"/>
  <c r="C49" i="4"/>
  <c r="D49" i="4" s="1"/>
  <c r="AF47" i="85" s="1"/>
  <c r="E49" i="4"/>
  <c r="F49" i="4"/>
  <c r="I49" i="4"/>
  <c r="J49" i="4"/>
  <c r="K49" i="4"/>
  <c r="L49" i="4"/>
  <c r="N49" i="4"/>
  <c r="O49" i="4" s="1"/>
  <c r="P49" i="4"/>
  <c r="Q49" i="4"/>
  <c r="S49" i="4"/>
  <c r="X49" i="4"/>
  <c r="C50" i="4"/>
  <c r="D50" i="4" s="1"/>
  <c r="AF48" i="85" s="1"/>
  <c r="E50" i="4"/>
  <c r="F50" i="4"/>
  <c r="I50" i="4"/>
  <c r="J50" i="4"/>
  <c r="K50" i="4"/>
  <c r="L50" i="4"/>
  <c r="N50" i="4"/>
  <c r="O50" i="4" s="1"/>
  <c r="P50" i="4"/>
  <c r="Q50" i="4"/>
  <c r="S50" i="4"/>
  <c r="X50" i="4"/>
  <c r="C51" i="4"/>
  <c r="D51" i="4" s="1"/>
  <c r="AF49" i="85" s="1"/>
  <c r="E51" i="4"/>
  <c r="F51" i="4"/>
  <c r="I51" i="4"/>
  <c r="J51" i="4"/>
  <c r="K51" i="4"/>
  <c r="L51" i="4"/>
  <c r="N51" i="4"/>
  <c r="O51" i="4" s="1"/>
  <c r="P51" i="4"/>
  <c r="Q51" i="4"/>
  <c r="S51" i="4"/>
  <c r="X51" i="4"/>
  <c r="C52" i="4"/>
  <c r="D52" i="4" s="1"/>
  <c r="AF50" i="85" s="1"/>
  <c r="E52" i="4"/>
  <c r="F52" i="4"/>
  <c r="I52" i="4"/>
  <c r="J52" i="4"/>
  <c r="K52" i="4"/>
  <c r="L52" i="4"/>
  <c r="N52" i="4"/>
  <c r="O52" i="4" s="1"/>
  <c r="P52" i="4"/>
  <c r="Q52" i="4"/>
  <c r="S52" i="4"/>
  <c r="X52" i="4"/>
  <c r="C53" i="4"/>
  <c r="D53" i="4" s="1"/>
  <c r="AF51" i="85" s="1"/>
  <c r="E53" i="4"/>
  <c r="F53" i="4"/>
  <c r="I53" i="4"/>
  <c r="J53" i="4"/>
  <c r="K53" i="4"/>
  <c r="L53" i="4"/>
  <c r="N53" i="4"/>
  <c r="O53" i="4" s="1"/>
  <c r="P53" i="4"/>
  <c r="Q53" i="4"/>
  <c r="S53" i="4"/>
  <c r="X53" i="4"/>
  <c r="C54" i="4"/>
  <c r="D54" i="4" s="1"/>
  <c r="AF52" i="85" s="1"/>
  <c r="E54" i="4"/>
  <c r="F54" i="4"/>
  <c r="I54" i="4"/>
  <c r="J54" i="4"/>
  <c r="K54" i="4"/>
  <c r="L54" i="4"/>
  <c r="N54" i="4"/>
  <c r="O54" i="4" s="1"/>
  <c r="P54" i="4"/>
  <c r="Q54" i="4"/>
  <c r="S54" i="4"/>
  <c r="X54" i="4"/>
  <c r="C55" i="4"/>
  <c r="D55" i="4" s="1"/>
  <c r="AF53" i="85" s="1"/>
  <c r="E55" i="4"/>
  <c r="F55" i="4"/>
  <c r="I55" i="4"/>
  <c r="J55" i="4"/>
  <c r="K55" i="4"/>
  <c r="L55" i="4"/>
  <c r="N55" i="4"/>
  <c r="O55" i="4" s="1"/>
  <c r="P55" i="4"/>
  <c r="Q55" i="4"/>
  <c r="S55" i="4"/>
  <c r="X55" i="4"/>
  <c r="C56" i="4"/>
  <c r="D56" i="4" s="1"/>
  <c r="AF54" i="85" s="1"/>
  <c r="E56" i="4"/>
  <c r="F56" i="4"/>
  <c r="I56" i="4"/>
  <c r="J56" i="4"/>
  <c r="K56" i="4"/>
  <c r="L56" i="4"/>
  <c r="N56" i="4"/>
  <c r="O56" i="4" s="1"/>
  <c r="P56" i="4"/>
  <c r="Q56" i="4"/>
  <c r="S56" i="4"/>
  <c r="X56" i="4"/>
  <c r="C57" i="4"/>
  <c r="D57" i="4" s="1"/>
  <c r="AF55" i="85" s="1"/>
  <c r="E57" i="4"/>
  <c r="F57" i="4"/>
  <c r="I57" i="4"/>
  <c r="J57" i="4"/>
  <c r="K57" i="4"/>
  <c r="L57" i="4"/>
  <c r="N57" i="4"/>
  <c r="O57" i="4" s="1"/>
  <c r="P57" i="4"/>
  <c r="Q57" i="4"/>
  <c r="S57" i="4"/>
  <c r="X57" i="4"/>
  <c r="C58" i="4"/>
  <c r="D58" i="4" s="1"/>
  <c r="AF56" i="85" s="1"/>
  <c r="E58" i="4"/>
  <c r="F58" i="4"/>
  <c r="I58" i="4"/>
  <c r="J58" i="4"/>
  <c r="K58" i="4"/>
  <c r="L58" i="4"/>
  <c r="N58" i="4"/>
  <c r="O58" i="4" s="1"/>
  <c r="P58" i="4"/>
  <c r="Q58" i="4"/>
  <c r="S58" i="4"/>
  <c r="X58" i="4"/>
  <c r="C59" i="4"/>
  <c r="D59" i="4" s="1"/>
  <c r="AF57" i="85" s="1"/>
  <c r="E59" i="4"/>
  <c r="F59" i="4"/>
  <c r="I59" i="4"/>
  <c r="J59" i="4"/>
  <c r="K59" i="4"/>
  <c r="L59" i="4"/>
  <c r="N59" i="4"/>
  <c r="O59" i="4" s="1"/>
  <c r="P59" i="4"/>
  <c r="Q59" i="4"/>
  <c r="S59" i="4"/>
  <c r="X59" i="4"/>
  <c r="C60" i="4"/>
  <c r="D60" i="4" s="1"/>
  <c r="AF58" i="85" s="1"/>
  <c r="E60" i="4"/>
  <c r="F60" i="4"/>
  <c r="I60" i="4"/>
  <c r="J60" i="4"/>
  <c r="K60" i="4"/>
  <c r="L60" i="4"/>
  <c r="N60" i="4"/>
  <c r="O60" i="4" s="1"/>
  <c r="P60" i="4"/>
  <c r="Q60" i="4"/>
  <c r="S60" i="4"/>
  <c r="X60" i="4"/>
  <c r="C61" i="4"/>
  <c r="D61" i="4" s="1"/>
  <c r="AF59" i="85" s="1"/>
  <c r="E61" i="4"/>
  <c r="F61" i="4"/>
  <c r="I61" i="4"/>
  <c r="J61" i="4"/>
  <c r="K61" i="4"/>
  <c r="L61" i="4"/>
  <c r="N61" i="4"/>
  <c r="O61" i="4" s="1"/>
  <c r="P61" i="4"/>
  <c r="Q61" i="4"/>
  <c r="S61" i="4"/>
  <c r="X61" i="4"/>
  <c r="C62" i="4"/>
  <c r="D62" i="4" s="1"/>
  <c r="AF60" i="85" s="1"/>
  <c r="E62" i="4"/>
  <c r="F62" i="4"/>
  <c r="I62" i="4"/>
  <c r="J62" i="4"/>
  <c r="K62" i="4"/>
  <c r="L62" i="4"/>
  <c r="N62" i="4"/>
  <c r="O62" i="4" s="1"/>
  <c r="P62" i="4"/>
  <c r="Q62" i="4"/>
  <c r="S62" i="4"/>
  <c r="X62" i="4"/>
  <c r="C63" i="4"/>
  <c r="D63" i="4" s="1"/>
  <c r="AF61" i="85" s="1"/>
  <c r="E63" i="4"/>
  <c r="F63" i="4"/>
  <c r="I63" i="4"/>
  <c r="J63" i="4"/>
  <c r="K63" i="4"/>
  <c r="L63" i="4"/>
  <c r="N63" i="4"/>
  <c r="O63" i="4" s="1"/>
  <c r="P63" i="4"/>
  <c r="Q63" i="4"/>
  <c r="S63" i="4"/>
  <c r="X63" i="4"/>
  <c r="C64" i="4"/>
  <c r="D64" i="4" s="1"/>
  <c r="AF62" i="85" s="1"/>
  <c r="E64" i="4"/>
  <c r="F64" i="4"/>
  <c r="I64" i="4"/>
  <c r="J64" i="4"/>
  <c r="K64" i="4"/>
  <c r="L64" i="4"/>
  <c r="N64" i="4"/>
  <c r="O64" i="4" s="1"/>
  <c r="P64" i="4"/>
  <c r="Q64" i="4"/>
  <c r="S64" i="4"/>
  <c r="X64" i="4"/>
  <c r="C65" i="4"/>
  <c r="D65" i="4" s="1"/>
  <c r="AF63" i="85" s="1"/>
  <c r="E65" i="4"/>
  <c r="F65" i="4"/>
  <c r="I65" i="4"/>
  <c r="J65" i="4"/>
  <c r="K65" i="4"/>
  <c r="L65" i="4"/>
  <c r="N65" i="4"/>
  <c r="O65" i="4" s="1"/>
  <c r="P65" i="4"/>
  <c r="Q65" i="4"/>
  <c r="S65" i="4"/>
  <c r="X65" i="4"/>
  <c r="C66" i="4"/>
  <c r="D66" i="4" s="1"/>
  <c r="AF64" i="85" s="1"/>
  <c r="E66" i="4"/>
  <c r="F66" i="4"/>
  <c r="I66" i="4"/>
  <c r="J66" i="4"/>
  <c r="K66" i="4"/>
  <c r="L66" i="4"/>
  <c r="N66" i="4"/>
  <c r="O66" i="4" s="1"/>
  <c r="P66" i="4"/>
  <c r="Q66" i="4"/>
  <c r="S66" i="4"/>
  <c r="X66" i="4"/>
  <c r="C67" i="4"/>
  <c r="D67" i="4" s="1"/>
  <c r="AF65" i="85" s="1"/>
  <c r="E67" i="4"/>
  <c r="F67" i="4"/>
  <c r="I67" i="4"/>
  <c r="J67" i="4"/>
  <c r="K67" i="4"/>
  <c r="L67" i="4"/>
  <c r="N67" i="4"/>
  <c r="O67" i="4" s="1"/>
  <c r="P67" i="4"/>
  <c r="Q67" i="4"/>
  <c r="S67" i="4"/>
  <c r="X67" i="4"/>
  <c r="C68" i="4"/>
  <c r="D68" i="4" s="1"/>
  <c r="AF66" i="85" s="1"/>
  <c r="E68" i="4"/>
  <c r="F68" i="4"/>
  <c r="I68" i="4"/>
  <c r="J68" i="4"/>
  <c r="K68" i="4"/>
  <c r="L68" i="4"/>
  <c r="N68" i="4"/>
  <c r="O68" i="4" s="1"/>
  <c r="P68" i="4"/>
  <c r="Q68" i="4"/>
  <c r="S68" i="4"/>
  <c r="X68" i="4"/>
  <c r="C69" i="4"/>
  <c r="D69" i="4" s="1"/>
  <c r="AF67" i="85" s="1"/>
  <c r="E69" i="4"/>
  <c r="F69" i="4"/>
  <c r="I69" i="4"/>
  <c r="J69" i="4"/>
  <c r="K69" i="4"/>
  <c r="L69" i="4"/>
  <c r="N69" i="4"/>
  <c r="O69" i="4" s="1"/>
  <c r="P69" i="4"/>
  <c r="Q69" i="4"/>
  <c r="S69" i="4"/>
  <c r="X69" i="4"/>
  <c r="C70" i="4"/>
  <c r="D70" i="4" s="1"/>
  <c r="AF68" i="85" s="1"/>
  <c r="E70" i="4"/>
  <c r="F70" i="4"/>
  <c r="I70" i="4"/>
  <c r="J70" i="4"/>
  <c r="K70" i="4"/>
  <c r="L70" i="4"/>
  <c r="N70" i="4"/>
  <c r="O70" i="4" s="1"/>
  <c r="P70" i="4"/>
  <c r="Q70" i="4"/>
  <c r="S70" i="4"/>
  <c r="X70" i="4"/>
  <c r="C71" i="4"/>
  <c r="D71" i="4" s="1"/>
  <c r="AF69" i="85" s="1"/>
  <c r="E71" i="4"/>
  <c r="F71" i="4"/>
  <c r="I71" i="4"/>
  <c r="J71" i="4"/>
  <c r="K71" i="4"/>
  <c r="L71" i="4"/>
  <c r="N71" i="4"/>
  <c r="O71" i="4" s="1"/>
  <c r="P71" i="4"/>
  <c r="Q71" i="4"/>
  <c r="S71" i="4"/>
  <c r="X71" i="4"/>
  <c r="C72" i="4"/>
  <c r="D72" i="4" s="1"/>
  <c r="AF70" i="85" s="1"/>
  <c r="E72" i="4"/>
  <c r="F72" i="4"/>
  <c r="I72" i="4"/>
  <c r="J72" i="4"/>
  <c r="K72" i="4"/>
  <c r="L72" i="4"/>
  <c r="N72" i="4"/>
  <c r="O72" i="4" s="1"/>
  <c r="P72" i="4"/>
  <c r="Q72" i="4"/>
  <c r="S72" i="4"/>
  <c r="X72" i="4"/>
  <c r="C73" i="4"/>
  <c r="D73" i="4" s="1"/>
  <c r="AF71" i="85" s="1"/>
  <c r="E73" i="4"/>
  <c r="F73" i="4"/>
  <c r="I73" i="4"/>
  <c r="J73" i="4"/>
  <c r="K73" i="4"/>
  <c r="L73" i="4"/>
  <c r="N73" i="4"/>
  <c r="O73" i="4" s="1"/>
  <c r="P73" i="4"/>
  <c r="Q73" i="4"/>
  <c r="S73" i="4"/>
  <c r="X73" i="4"/>
  <c r="C74" i="4"/>
  <c r="D74" i="4" s="1"/>
  <c r="AF72" i="85" s="1"/>
  <c r="E74" i="4"/>
  <c r="F74" i="4"/>
  <c r="I74" i="4"/>
  <c r="J74" i="4"/>
  <c r="K74" i="4"/>
  <c r="L74" i="4"/>
  <c r="N74" i="4"/>
  <c r="O74" i="4" s="1"/>
  <c r="P74" i="4"/>
  <c r="Q74" i="4"/>
  <c r="S74" i="4"/>
  <c r="X74" i="4"/>
  <c r="C75" i="4"/>
  <c r="D75" i="4" s="1"/>
  <c r="AF73" i="85" s="1"/>
  <c r="E75" i="4"/>
  <c r="F75" i="4"/>
  <c r="I75" i="4"/>
  <c r="J75" i="4"/>
  <c r="K75" i="4"/>
  <c r="L75" i="4"/>
  <c r="N75" i="4"/>
  <c r="O75" i="4" s="1"/>
  <c r="P75" i="4"/>
  <c r="Q75" i="4"/>
  <c r="S75" i="4"/>
  <c r="X75" i="4"/>
  <c r="C76" i="4"/>
  <c r="D76" i="4" s="1"/>
  <c r="AF74" i="85" s="1"/>
  <c r="E76" i="4"/>
  <c r="F76" i="4"/>
  <c r="I76" i="4"/>
  <c r="J76" i="4"/>
  <c r="K76" i="4"/>
  <c r="L76" i="4"/>
  <c r="N76" i="4"/>
  <c r="O76" i="4" s="1"/>
  <c r="P76" i="4"/>
  <c r="Q76" i="4"/>
  <c r="S76" i="4"/>
  <c r="X76" i="4"/>
  <c r="C77" i="4"/>
  <c r="D77" i="4" s="1"/>
  <c r="AF75" i="85" s="1"/>
  <c r="E77" i="4"/>
  <c r="F77" i="4"/>
  <c r="I77" i="4"/>
  <c r="J77" i="4"/>
  <c r="K77" i="4"/>
  <c r="L77" i="4"/>
  <c r="N77" i="4"/>
  <c r="O77" i="4" s="1"/>
  <c r="P77" i="4"/>
  <c r="Q77" i="4"/>
  <c r="S77" i="4"/>
  <c r="X77" i="4"/>
  <c r="C78" i="4"/>
  <c r="D78" i="4" s="1"/>
  <c r="AF76" i="85" s="1"/>
  <c r="E78" i="4"/>
  <c r="F78" i="4"/>
  <c r="I78" i="4"/>
  <c r="J78" i="4"/>
  <c r="K78" i="4"/>
  <c r="L78" i="4"/>
  <c r="N78" i="4"/>
  <c r="O78" i="4" s="1"/>
  <c r="P78" i="4"/>
  <c r="Q78" i="4"/>
  <c r="S78" i="4"/>
  <c r="X78" i="4"/>
  <c r="C79" i="4"/>
  <c r="D79" i="4" s="1"/>
  <c r="AF77" i="85" s="1"/>
  <c r="E79" i="4"/>
  <c r="F79" i="4"/>
  <c r="I79" i="4"/>
  <c r="J79" i="4"/>
  <c r="K79" i="4"/>
  <c r="L79" i="4"/>
  <c r="N79" i="4"/>
  <c r="O79" i="4" s="1"/>
  <c r="P79" i="4"/>
  <c r="Q79" i="4"/>
  <c r="S79" i="4"/>
  <c r="X79" i="4"/>
  <c r="C80" i="4"/>
  <c r="D80" i="4" s="1"/>
  <c r="AF78" i="85" s="1"/>
  <c r="E80" i="4"/>
  <c r="F80" i="4"/>
  <c r="I80" i="4"/>
  <c r="J80" i="4"/>
  <c r="K80" i="4"/>
  <c r="L80" i="4"/>
  <c r="N80" i="4"/>
  <c r="O80" i="4" s="1"/>
  <c r="P80" i="4"/>
  <c r="Q80" i="4"/>
  <c r="S80" i="4"/>
  <c r="X80" i="4"/>
  <c r="C81" i="4"/>
  <c r="D81" i="4" s="1"/>
  <c r="AF79" i="85" s="1"/>
  <c r="E81" i="4"/>
  <c r="F81" i="4"/>
  <c r="I81" i="4"/>
  <c r="J81" i="4"/>
  <c r="K81" i="4"/>
  <c r="L81" i="4"/>
  <c r="N81" i="4"/>
  <c r="O81" i="4" s="1"/>
  <c r="P81" i="4"/>
  <c r="Q81" i="4"/>
  <c r="S81" i="4"/>
  <c r="X81" i="4"/>
  <c r="C82" i="4"/>
  <c r="D82" i="4" s="1"/>
  <c r="AF80" i="85" s="1"/>
  <c r="E82" i="4"/>
  <c r="F82" i="4"/>
  <c r="I82" i="4"/>
  <c r="J82" i="4"/>
  <c r="K82" i="4"/>
  <c r="L82" i="4"/>
  <c r="N82" i="4"/>
  <c r="O82" i="4" s="1"/>
  <c r="P82" i="4"/>
  <c r="Q82" i="4"/>
  <c r="S82" i="4"/>
  <c r="X82" i="4"/>
  <c r="C83" i="4"/>
  <c r="D83" i="4" s="1"/>
  <c r="AF81" i="85" s="1"/>
  <c r="E83" i="4"/>
  <c r="F83" i="4"/>
  <c r="I83" i="4"/>
  <c r="J83" i="4"/>
  <c r="K83" i="4"/>
  <c r="L83" i="4"/>
  <c r="N83" i="4"/>
  <c r="O83" i="4" s="1"/>
  <c r="P83" i="4"/>
  <c r="Q83" i="4"/>
  <c r="S83" i="4"/>
  <c r="X83" i="4"/>
  <c r="C84" i="4"/>
  <c r="D84" i="4" s="1"/>
  <c r="AF82" i="85" s="1"/>
  <c r="E84" i="4"/>
  <c r="F84" i="4"/>
  <c r="I84" i="4"/>
  <c r="J84" i="4"/>
  <c r="K84" i="4"/>
  <c r="L84" i="4"/>
  <c r="N84" i="4"/>
  <c r="O84" i="4" s="1"/>
  <c r="P84" i="4"/>
  <c r="Q84" i="4"/>
  <c r="S84" i="4"/>
  <c r="X84" i="4"/>
  <c r="C85" i="4"/>
  <c r="D85" i="4" s="1"/>
  <c r="AF83" i="85" s="1"/>
  <c r="E85" i="4"/>
  <c r="F85" i="4"/>
  <c r="I85" i="4"/>
  <c r="J85" i="4"/>
  <c r="K85" i="4"/>
  <c r="L85" i="4"/>
  <c r="N85" i="4"/>
  <c r="O85" i="4" s="1"/>
  <c r="P85" i="4"/>
  <c r="Q85" i="4"/>
  <c r="S85" i="4"/>
  <c r="X85" i="4"/>
  <c r="C86" i="4"/>
  <c r="D86" i="4" s="1"/>
  <c r="AF84" i="85" s="1"/>
  <c r="E86" i="4"/>
  <c r="F86" i="4"/>
  <c r="I86" i="4"/>
  <c r="J86" i="4"/>
  <c r="K86" i="4"/>
  <c r="L86" i="4"/>
  <c r="N86" i="4"/>
  <c r="O86" i="4" s="1"/>
  <c r="P86" i="4"/>
  <c r="Q86" i="4"/>
  <c r="S86" i="4"/>
  <c r="X86" i="4"/>
  <c r="C87" i="4"/>
  <c r="D87" i="4" s="1"/>
  <c r="AF85" i="85" s="1"/>
  <c r="E87" i="4"/>
  <c r="F87" i="4"/>
  <c r="I87" i="4"/>
  <c r="J87" i="4"/>
  <c r="K87" i="4"/>
  <c r="L87" i="4"/>
  <c r="N87" i="4"/>
  <c r="O87" i="4" s="1"/>
  <c r="P87" i="4"/>
  <c r="Q87" i="4"/>
  <c r="S87" i="4"/>
  <c r="X87" i="4"/>
  <c r="C88" i="4"/>
  <c r="D88" i="4" s="1"/>
  <c r="AF86" i="85" s="1"/>
  <c r="E88" i="4"/>
  <c r="F88" i="4"/>
  <c r="I88" i="4"/>
  <c r="J88" i="4"/>
  <c r="K88" i="4"/>
  <c r="L88" i="4"/>
  <c r="N88" i="4"/>
  <c r="O88" i="4" s="1"/>
  <c r="P88" i="4"/>
  <c r="Q88" i="4"/>
  <c r="S88" i="4"/>
  <c r="X88" i="4"/>
  <c r="C89" i="4"/>
  <c r="D89" i="4" s="1"/>
  <c r="AF87" i="85" s="1"/>
  <c r="E89" i="4"/>
  <c r="F89" i="4"/>
  <c r="I89" i="4"/>
  <c r="J89" i="4"/>
  <c r="K89" i="4"/>
  <c r="L89" i="4"/>
  <c r="N89" i="4"/>
  <c r="O89" i="4" s="1"/>
  <c r="P89" i="4"/>
  <c r="Q89" i="4"/>
  <c r="S89" i="4"/>
  <c r="X89" i="4"/>
  <c r="C90" i="4"/>
  <c r="D90" i="4" s="1"/>
  <c r="AF88" i="85" s="1"/>
  <c r="E90" i="4"/>
  <c r="F90" i="4"/>
  <c r="I90" i="4"/>
  <c r="J90" i="4"/>
  <c r="K90" i="4"/>
  <c r="L90" i="4"/>
  <c r="N90" i="4"/>
  <c r="O90" i="4" s="1"/>
  <c r="P90" i="4"/>
  <c r="Q90" i="4"/>
  <c r="S90" i="4"/>
  <c r="X90" i="4"/>
  <c r="C91" i="4"/>
  <c r="D91" i="4" s="1"/>
  <c r="AF89" i="85" s="1"/>
  <c r="E91" i="4"/>
  <c r="F91" i="4"/>
  <c r="I91" i="4"/>
  <c r="J91" i="4"/>
  <c r="K91" i="4"/>
  <c r="L91" i="4"/>
  <c r="N91" i="4"/>
  <c r="O91" i="4" s="1"/>
  <c r="P91" i="4"/>
  <c r="Q91" i="4"/>
  <c r="S91" i="4"/>
  <c r="X91" i="4"/>
  <c r="C92" i="4"/>
  <c r="D92" i="4" s="1"/>
  <c r="AF90" i="85" s="1"/>
  <c r="E92" i="4"/>
  <c r="F92" i="4"/>
  <c r="I92" i="4"/>
  <c r="J92" i="4"/>
  <c r="K92" i="4"/>
  <c r="L92" i="4"/>
  <c r="N92" i="4"/>
  <c r="O92" i="4" s="1"/>
  <c r="P92" i="4"/>
  <c r="Q92" i="4"/>
  <c r="S92" i="4"/>
  <c r="X92" i="4"/>
  <c r="C93" i="4"/>
  <c r="D93" i="4" s="1"/>
  <c r="AF91" i="85" s="1"/>
  <c r="E93" i="4"/>
  <c r="F93" i="4"/>
  <c r="I93" i="4"/>
  <c r="J93" i="4"/>
  <c r="K93" i="4"/>
  <c r="L93" i="4"/>
  <c r="N93" i="4"/>
  <c r="O93" i="4" s="1"/>
  <c r="P93" i="4"/>
  <c r="Q93" i="4"/>
  <c r="S93" i="4"/>
  <c r="X93" i="4"/>
  <c r="C94" i="4"/>
  <c r="D94" i="4" s="1"/>
  <c r="AF92" i="85" s="1"/>
  <c r="E94" i="4"/>
  <c r="F94" i="4"/>
  <c r="I94" i="4"/>
  <c r="J94" i="4"/>
  <c r="K94" i="4"/>
  <c r="L94" i="4"/>
  <c r="N94" i="4"/>
  <c r="O94" i="4" s="1"/>
  <c r="P94" i="4"/>
  <c r="Q94" i="4"/>
  <c r="S94" i="4"/>
  <c r="X94" i="4"/>
  <c r="C95" i="4"/>
  <c r="D95" i="4" s="1"/>
  <c r="AF93" i="85" s="1"/>
  <c r="E95" i="4"/>
  <c r="F95" i="4"/>
  <c r="I95" i="4"/>
  <c r="J95" i="4"/>
  <c r="K95" i="4"/>
  <c r="L95" i="4"/>
  <c r="N95" i="4"/>
  <c r="O95" i="4" s="1"/>
  <c r="P95" i="4"/>
  <c r="Q95" i="4"/>
  <c r="S95" i="4"/>
  <c r="X95" i="4"/>
  <c r="C96" i="4"/>
  <c r="D96" i="4" s="1"/>
  <c r="AF94" i="85" s="1"/>
  <c r="E96" i="4"/>
  <c r="F96" i="4"/>
  <c r="I96" i="4"/>
  <c r="J96" i="4"/>
  <c r="K96" i="4"/>
  <c r="L96" i="4"/>
  <c r="N96" i="4"/>
  <c r="O96" i="4" s="1"/>
  <c r="P96" i="4"/>
  <c r="Q96" i="4"/>
  <c r="S96" i="4"/>
  <c r="X96" i="4"/>
  <c r="C97" i="4"/>
  <c r="D97" i="4" s="1"/>
  <c r="AF95" i="85" s="1"/>
  <c r="E97" i="4"/>
  <c r="F97" i="4"/>
  <c r="I97" i="4"/>
  <c r="J97" i="4"/>
  <c r="K97" i="4"/>
  <c r="L97" i="4"/>
  <c r="N97" i="4"/>
  <c r="O97" i="4" s="1"/>
  <c r="P97" i="4"/>
  <c r="Q97" i="4"/>
  <c r="S97" i="4"/>
  <c r="X97" i="4"/>
  <c r="C98" i="4"/>
  <c r="D98" i="4" s="1"/>
  <c r="AF96" i="85" s="1"/>
  <c r="E98" i="4"/>
  <c r="F98" i="4"/>
  <c r="I98" i="4"/>
  <c r="J98" i="4"/>
  <c r="K98" i="4"/>
  <c r="L98" i="4"/>
  <c r="N98" i="4"/>
  <c r="O98" i="4" s="1"/>
  <c r="P98" i="4"/>
  <c r="Q98" i="4"/>
  <c r="S98" i="4"/>
  <c r="X98" i="4"/>
  <c r="C99" i="4"/>
  <c r="D99" i="4" s="1"/>
  <c r="AF97" i="85" s="1"/>
  <c r="E99" i="4"/>
  <c r="F99" i="4"/>
  <c r="I99" i="4"/>
  <c r="J99" i="4"/>
  <c r="K99" i="4"/>
  <c r="L99" i="4"/>
  <c r="N99" i="4"/>
  <c r="O99" i="4" s="1"/>
  <c r="P99" i="4"/>
  <c r="Q99" i="4"/>
  <c r="S99" i="4"/>
  <c r="X99" i="4"/>
  <c r="C100" i="4"/>
  <c r="D100" i="4" s="1"/>
  <c r="AF98" i="85" s="1"/>
  <c r="E100" i="4"/>
  <c r="F100" i="4"/>
  <c r="I100" i="4"/>
  <c r="J100" i="4"/>
  <c r="K100" i="4"/>
  <c r="L100" i="4"/>
  <c r="N100" i="4"/>
  <c r="O100" i="4" s="1"/>
  <c r="P100" i="4"/>
  <c r="Q100" i="4"/>
  <c r="S100" i="4"/>
  <c r="X100" i="4"/>
  <c r="C101" i="4"/>
  <c r="D101" i="4" s="1"/>
  <c r="AF99" i="85" s="1"/>
  <c r="E101" i="4"/>
  <c r="F101" i="4"/>
  <c r="I101" i="4"/>
  <c r="J101" i="4"/>
  <c r="K101" i="4"/>
  <c r="L101" i="4"/>
  <c r="N101" i="4"/>
  <c r="O101" i="4" s="1"/>
  <c r="P101" i="4"/>
  <c r="Q101" i="4"/>
  <c r="S101" i="4"/>
  <c r="X101" i="4"/>
  <c r="C102" i="4"/>
  <c r="D102" i="4" s="1"/>
  <c r="AF100" i="85" s="1"/>
  <c r="E102" i="4"/>
  <c r="F102" i="4"/>
  <c r="I102" i="4"/>
  <c r="J102" i="4"/>
  <c r="K102" i="4"/>
  <c r="L102" i="4"/>
  <c r="N102" i="4"/>
  <c r="O102" i="4" s="1"/>
  <c r="P102" i="4"/>
  <c r="Q102" i="4"/>
  <c r="S102" i="4"/>
  <c r="X102" i="4"/>
  <c r="C103" i="4"/>
  <c r="D103" i="4" s="1"/>
  <c r="AF101" i="85" s="1"/>
  <c r="E103" i="4"/>
  <c r="F103" i="4"/>
  <c r="I103" i="4"/>
  <c r="J103" i="4"/>
  <c r="K103" i="4"/>
  <c r="L103" i="4"/>
  <c r="N103" i="4"/>
  <c r="O103" i="4" s="1"/>
  <c r="P103" i="4"/>
  <c r="Q103" i="4"/>
  <c r="S103" i="4"/>
  <c r="X103" i="4"/>
  <c r="C104" i="4"/>
  <c r="D104" i="4" s="1"/>
  <c r="AF102" i="85" s="1"/>
  <c r="E104" i="4"/>
  <c r="F104" i="4"/>
  <c r="I104" i="4"/>
  <c r="J104" i="4"/>
  <c r="K104" i="4"/>
  <c r="L104" i="4"/>
  <c r="N104" i="4"/>
  <c r="O104" i="4" s="1"/>
  <c r="P104" i="4"/>
  <c r="Q104" i="4"/>
  <c r="S104" i="4"/>
  <c r="X104" i="4"/>
  <c r="C105" i="4"/>
  <c r="D105" i="4" s="1"/>
  <c r="AF103" i="85" s="1"/>
  <c r="E105" i="4"/>
  <c r="F105" i="4"/>
  <c r="I105" i="4"/>
  <c r="J105" i="4"/>
  <c r="K105" i="4"/>
  <c r="L105" i="4"/>
  <c r="N105" i="4"/>
  <c r="O105" i="4" s="1"/>
  <c r="P105" i="4"/>
  <c r="Q105" i="4"/>
  <c r="S105" i="4"/>
  <c r="X105" i="4"/>
  <c r="C106" i="4"/>
  <c r="D106" i="4" s="1"/>
  <c r="AF104" i="85" s="1"/>
  <c r="E106" i="4"/>
  <c r="F106" i="4"/>
  <c r="I106" i="4"/>
  <c r="J106" i="4"/>
  <c r="K106" i="4"/>
  <c r="L106" i="4"/>
  <c r="N106" i="4"/>
  <c r="O106" i="4" s="1"/>
  <c r="P106" i="4"/>
  <c r="Q106" i="4"/>
  <c r="S106" i="4"/>
  <c r="X106" i="4"/>
  <c r="C107" i="4"/>
  <c r="D107" i="4" s="1"/>
  <c r="AF105" i="85" s="1"/>
  <c r="E107" i="4"/>
  <c r="F107" i="4"/>
  <c r="I107" i="4"/>
  <c r="J107" i="4"/>
  <c r="K107" i="4"/>
  <c r="L107" i="4"/>
  <c r="N107" i="4"/>
  <c r="O107" i="4" s="1"/>
  <c r="P107" i="4"/>
  <c r="Q107" i="4"/>
  <c r="S107" i="4"/>
  <c r="X107" i="4"/>
  <c r="C108" i="4"/>
  <c r="D108" i="4" s="1"/>
  <c r="AF106" i="85" s="1"/>
  <c r="E108" i="4"/>
  <c r="F108" i="4"/>
  <c r="I108" i="4"/>
  <c r="J108" i="4"/>
  <c r="K108" i="4"/>
  <c r="L108" i="4"/>
  <c r="N108" i="4"/>
  <c r="O108" i="4" s="1"/>
  <c r="P108" i="4"/>
  <c r="Q108" i="4"/>
  <c r="S108" i="4"/>
  <c r="X108" i="4"/>
  <c r="C109" i="4"/>
  <c r="D109" i="4" s="1"/>
  <c r="AF107" i="85" s="1"/>
  <c r="E109" i="4"/>
  <c r="F109" i="4"/>
  <c r="I109" i="4"/>
  <c r="J109" i="4"/>
  <c r="K109" i="4"/>
  <c r="L109" i="4"/>
  <c r="N109" i="4"/>
  <c r="O109" i="4" s="1"/>
  <c r="P109" i="4"/>
  <c r="Q109" i="4"/>
  <c r="S109" i="4"/>
  <c r="X109" i="4"/>
  <c r="C110" i="4"/>
  <c r="D110" i="4" s="1"/>
  <c r="AF108" i="85" s="1"/>
  <c r="E110" i="4"/>
  <c r="F110" i="4"/>
  <c r="I110" i="4"/>
  <c r="J110" i="4"/>
  <c r="K110" i="4"/>
  <c r="L110" i="4"/>
  <c r="N110" i="4"/>
  <c r="O110" i="4" s="1"/>
  <c r="P110" i="4"/>
  <c r="Q110" i="4"/>
  <c r="S110" i="4"/>
  <c r="X110" i="4"/>
  <c r="C111" i="4"/>
  <c r="D111" i="4" s="1"/>
  <c r="AF109" i="85" s="1"/>
  <c r="E111" i="4"/>
  <c r="F111" i="4"/>
  <c r="I111" i="4"/>
  <c r="J111" i="4"/>
  <c r="K111" i="4"/>
  <c r="L111" i="4"/>
  <c r="N111" i="4"/>
  <c r="O111" i="4" s="1"/>
  <c r="P111" i="4"/>
  <c r="Q111" i="4"/>
  <c r="S111" i="4"/>
  <c r="X111" i="4"/>
  <c r="C112" i="4"/>
  <c r="D112" i="4" s="1"/>
  <c r="AF110" i="85" s="1"/>
  <c r="E112" i="4"/>
  <c r="F112" i="4"/>
  <c r="I112" i="4"/>
  <c r="J112" i="4"/>
  <c r="K112" i="4"/>
  <c r="L112" i="4"/>
  <c r="N112" i="4"/>
  <c r="O112" i="4" s="1"/>
  <c r="P112" i="4"/>
  <c r="Q112" i="4"/>
  <c r="S112" i="4"/>
  <c r="X112" i="4"/>
  <c r="C113" i="4"/>
  <c r="D113" i="4" s="1"/>
  <c r="AF111" i="85" s="1"/>
  <c r="E113" i="4"/>
  <c r="F113" i="4"/>
  <c r="I113" i="4"/>
  <c r="J113" i="4"/>
  <c r="K113" i="4"/>
  <c r="L113" i="4"/>
  <c r="N113" i="4"/>
  <c r="O113" i="4" s="1"/>
  <c r="P113" i="4"/>
  <c r="Q113" i="4"/>
  <c r="S113" i="4"/>
  <c r="X113" i="4"/>
  <c r="C114" i="4"/>
  <c r="D114" i="4" s="1"/>
  <c r="AF112" i="85" s="1"/>
  <c r="E114" i="4"/>
  <c r="F114" i="4"/>
  <c r="I114" i="4"/>
  <c r="J114" i="4"/>
  <c r="K114" i="4"/>
  <c r="L114" i="4"/>
  <c r="N114" i="4"/>
  <c r="O114" i="4" s="1"/>
  <c r="P114" i="4"/>
  <c r="Q114" i="4"/>
  <c r="S114" i="4"/>
  <c r="X114" i="4"/>
  <c r="C115" i="4"/>
  <c r="D115" i="4" s="1"/>
  <c r="AF113" i="85" s="1"/>
  <c r="E115" i="4"/>
  <c r="F115" i="4"/>
  <c r="I115" i="4"/>
  <c r="J115" i="4"/>
  <c r="K115" i="4"/>
  <c r="L115" i="4"/>
  <c r="N115" i="4"/>
  <c r="O115" i="4" s="1"/>
  <c r="P115" i="4"/>
  <c r="Q115" i="4"/>
  <c r="S115" i="4"/>
  <c r="X115" i="4"/>
  <c r="C116" i="4"/>
  <c r="D116" i="4" s="1"/>
  <c r="AF114" i="85" s="1"/>
  <c r="E116" i="4"/>
  <c r="F116" i="4"/>
  <c r="I116" i="4"/>
  <c r="J116" i="4"/>
  <c r="K116" i="4"/>
  <c r="L116" i="4"/>
  <c r="N116" i="4"/>
  <c r="O116" i="4" s="1"/>
  <c r="P116" i="4"/>
  <c r="Q116" i="4"/>
  <c r="S116" i="4"/>
  <c r="X116" i="4"/>
  <c r="C117" i="4"/>
  <c r="D117" i="4" s="1"/>
  <c r="AF115" i="85" s="1"/>
  <c r="E117" i="4"/>
  <c r="F117" i="4"/>
  <c r="I117" i="4"/>
  <c r="J117" i="4"/>
  <c r="K117" i="4"/>
  <c r="L117" i="4"/>
  <c r="N117" i="4"/>
  <c r="O117" i="4" s="1"/>
  <c r="P117" i="4"/>
  <c r="Q117" i="4"/>
  <c r="S117" i="4"/>
  <c r="X117" i="4"/>
  <c r="C118" i="4"/>
  <c r="D118" i="4" s="1"/>
  <c r="AF116" i="85" s="1"/>
  <c r="E118" i="4"/>
  <c r="F118" i="4"/>
  <c r="I118" i="4"/>
  <c r="J118" i="4"/>
  <c r="K118" i="4"/>
  <c r="L118" i="4"/>
  <c r="N118" i="4"/>
  <c r="O118" i="4" s="1"/>
  <c r="P118" i="4"/>
  <c r="Q118" i="4"/>
  <c r="S118" i="4"/>
  <c r="X118" i="4"/>
  <c r="C119" i="4"/>
  <c r="D119" i="4" s="1"/>
  <c r="AF117" i="85" s="1"/>
  <c r="E119" i="4"/>
  <c r="F119" i="4"/>
  <c r="I119" i="4"/>
  <c r="J119" i="4"/>
  <c r="K119" i="4"/>
  <c r="L119" i="4"/>
  <c r="N119" i="4"/>
  <c r="O119" i="4" s="1"/>
  <c r="P119" i="4"/>
  <c r="Q119" i="4"/>
  <c r="S119" i="4"/>
  <c r="X119" i="4"/>
  <c r="C120" i="4"/>
  <c r="D120" i="4" s="1"/>
  <c r="AF118" i="85" s="1"/>
  <c r="E120" i="4"/>
  <c r="F120" i="4"/>
  <c r="I120" i="4"/>
  <c r="J120" i="4"/>
  <c r="K120" i="4"/>
  <c r="L120" i="4"/>
  <c r="N120" i="4"/>
  <c r="O120" i="4" s="1"/>
  <c r="P120" i="4"/>
  <c r="Q120" i="4"/>
  <c r="S120" i="4"/>
  <c r="X120" i="4"/>
  <c r="C121" i="4"/>
  <c r="D121" i="4" s="1"/>
  <c r="AF119" i="85" s="1"/>
  <c r="E121" i="4"/>
  <c r="F121" i="4"/>
  <c r="I121" i="4"/>
  <c r="J121" i="4"/>
  <c r="K121" i="4"/>
  <c r="L121" i="4"/>
  <c r="N121" i="4"/>
  <c r="O121" i="4" s="1"/>
  <c r="P121" i="4"/>
  <c r="Q121" i="4"/>
  <c r="S121" i="4"/>
  <c r="X121" i="4"/>
  <c r="C122" i="4"/>
  <c r="D122" i="4" s="1"/>
  <c r="AF120" i="85" s="1"/>
  <c r="E122" i="4"/>
  <c r="F122" i="4"/>
  <c r="I122" i="4"/>
  <c r="J122" i="4"/>
  <c r="K122" i="4"/>
  <c r="L122" i="4"/>
  <c r="N122" i="4"/>
  <c r="O122" i="4" s="1"/>
  <c r="P122" i="4"/>
  <c r="Q122" i="4"/>
  <c r="S122" i="4"/>
  <c r="X122" i="4"/>
  <c r="C123" i="4"/>
  <c r="D123" i="4" s="1"/>
  <c r="AF121" i="85" s="1"/>
  <c r="E123" i="4"/>
  <c r="F123" i="4"/>
  <c r="I123" i="4"/>
  <c r="J123" i="4"/>
  <c r="K123" i="4"/>
  <c r="L123" i="4"/>
  <c r="N123" i="4"/>
  <c r="O123" i="4" s="1"/>
  <c r="P123" i="4"/>
  <c r="Q123" i="4"/>
  <c r="S123" i="4"/>
  <c r="X123" i="4"/>
  <c r="C124" i="4"/>
  <c r="D124" i="4" s="1"/>
  <c r="AF122" i="85" s="1"/>
  <c r="E124" i="4"/>
  <c r="F124" i="4"/>
  <c r="I124" i="4"/>
  <c r="J124" i="4"/>
  <c r="K124" i="4"/>
  <c r="L124" i="4"/>
  <c r="N124" i="4"/>
  <c r="O124" i="4" s="1"/>
  <c r="P124" i="4"/>
  <c r="Q124" i="4"/>
  <c r="S124" i="4"/>
  <c r="X124" i="4"/>
  <c r="C125" i="4"/>
  <c r="D125" i="4" s="1"/>
  <c r="AF123" i="85" s="1"/>
  <c r="E125" i="4"/>
  <c r="F125" i="4"/>
  <c r="I125" i="4"/>
  <c r="J125" i="4"/>
  <c r="K125" i="4"/>
  <c r="L125" i="4"/>
  <c r="N125" i="4"/>
  <c r="O125" i="4" s="1"/>
  <c r="P125" i="4"/>
  <c r="Q125" i="4"/>
  <c r="S125" i="4"/>
  <c r="X125" i="4"/>
  <c r="C126" i="4"/>
  <c r="D126" i="4" s="1"/>
  <c r="AF124" i="85" s="1"/>
  <c r="E126" i="4"/>
  <c r="F126" i="4"/>
  <c r="I126" i="4"/>
  <c r="J126" i="4"/>
  <c r="K126" i="4"/>
  <c r="L126" i="4"/>
  <c r="N126" i="4"/>
  <c r="O126" i="4" s="1"/>
  <c r="P126" i="4"/>
  <c r="Q126" i="4"/>
  <c r="S126" i="4"/>
  <c r="X126" i="4"/>
  <c r="C127" i="4"/>
  <c r="D127" i="4" s="1"/>
  <c r="AF125" i="85" s="1"/>
  <c r="E127" i="4"/>
  <c r="F127" i="4"/>
  <c r="I127" i="4"/>
  <c r="J127" i="4"/>
  <c r="K127" i="4"/>
  <c r="L127" i="4"/>
  <c r="N127" i="4"/>
  <c r="O127" i="4" s="1"/>
  <c r="P127" i="4"/>
  <c r="Q127" i="4"/>
  <c r="S127" i="4"/>
  <c r="X127" i="4"/>
  <c r="C128" i="4"/>
  <c r="D128" i="4" s="1"/>
  <c r="AF126" i="85" s="1"/>
  <c r="E128" i="4"/>
  <c r="F128" i="4"/>
  <c r="I128" i="4"/>
  <c r="J128" i="4"/>
  <c r="K128" i="4"/>
  <c r="L128" i="4"/>
  <c r="N128" i="4"/>
  <c r="O128" i="4" s="1"/>
  <c r="P128" i="4"/>
  <c r="Q128" i="4"/>
  <c r="S128" i="4"/>
  <c r="X128" i="4"/>
  <c r="C129" i="4"/>
  <c r="D129" i="4" s="1"/>
  <c r="AF127" i="85" s="1"/>
  <c r="E129" i="4"/>
  <c r="F129" i="4"/>
  <c r="I129" i="4"/>
  <c r="J129" i="4"/>
  <c r="K129" i="4"/>
  <c r="L129" i="4"/>
  <c r="N129" i="4"/>
  <c r="O129" i="4" s="1"/>
  <c r="P129" i="4"/>
  <c r="Q129" i="4"/>
  <c r="S129" i="4"/>
  <c r="X129" i="4"/>
  <c r="C130" i="4"/>
  <c r="D130" i="4" s="1"/>
  <c r="AF128" i="85" s="1"/>
  <c r="E130" i="4"/>
  <c r="F130" i="4"/>
  <c r="I130" i="4"/>
  <c r="J130" i="4"/>
  <c r="K130" i="4"/>
  <c r="L130" i="4"/>
  <c r="N130" i="4"/>
  <c r="O130" i="4" s="1"/>
  <c r="P130" i="4"/>
  <c r="Q130" i="4"/>
  <c r="S130" i="4"/>
  <c r="X130" i="4"/>
  <c r="C131" i="4"/>
  <c r="D131" i="4" s="1"/>
  <c r="AF129" i="85" s="1"/>
  <c r="E131" i="4"/>
  <c r="F131" i="4"/>
  <c r="I131" i="4"/>
  <c r="J131" i="4"/>
  <c r="K131" i="4"/>
  <c r="L131" i="4"/>
  <c r="N131" i="4"/>
  <c r="O131" i="4" s="1"/>
  <c r="P131" i="4"/>
  <c r="Q131" i="4"/>
  <c r="S131" i="4"/>
  <c r="X131" i="4"/>
  <c r="C132" i="4"/>
  <c r="D132" i="4" s="1"/>
  <c r="AF130" i="85" s="1"/>
  <c r="E132" i="4"/>
  <c r="F132" i="4"/>
  <c r="I132" i="4"/>
  <c r="J132" i="4"/>
  <c r="K132" i="4"/>
  <c r="L132" i="4"/>
  <c r="N132" i="4"/>
  <c r="O132" i="4" s="1"/>
  <c r="P132" i="4"/>
  <c r="Q132" i="4"/>
  <c r="S132" i="4"/>
  <c r="X132" i="4"/>
  <c r="C133" i="4"/>
  <c r="D133" i="4" s="1"/>
  <c r="AF131" i="85" s="1"/>
  <c r="E133" i="4"/>
  <c r="F133" i="4"/>
  <c r="I133" i="4"/>
  <c r="J133" i="4"/>
  <c r="K133" i="4"/>
  <c r="L133" i="4"/>
  <c r="N133" i="4"/>
  <c r="O133" i="4" s="1"/>
  <c r="P133" i="4"/>
  <c r="Q133" i="4"/>
  <c r="S133" i="4"/>
  <c r="X133" i="4"/>
  <c r="C134" i="4"/>
  <c r="D134" i="4" s="1"/>
  <c r="AF132" i="85" s="1"/>
  <c r="E134" i="4"/>
  <c r="F134" i="4"/>
  <c r="I134" i="4"/>
  <c r="J134" i="4"/>
  <c r="K134" i="4"/>
  <c r="L134" i="4"/>
  <c r="N134" i="4"/>
  <c r="O134" i="4" s="1"/>
  <c r="P134" i="4"/>
  <c r="Q134" i="4"/>
  <c r="S134" i="4"/>
  <c r="X134" i="4"/>
  <c r="C135" i="4"/>
  <c r="D135" i="4" s="1"/>
  <c r="AF133" i="85" s="1"/>
  <c r="E135" i="4"/>
  <c r="F135" i="4"/>
  <c r="I135" i="4"/>
  <c r="J135" i="4"/>
  <c r="K135" i="4"/>
  <c r="L135" i="4"/>
  <c r="N135" i="4"/>
  <c r="O135" i="4" s="1"/>
  <c r="P135" i="4"/>
  <c r="Q135" i="4"/>
  <c r="S135" i="4"/>
  <c r="X135" i="4"/>
  <c r="C136" i="4"/>
  <c r="D136" i="4" s="1"/>
  <c r="AF134" i="85" s="1"/>
  <c r="E136" i="4"/>
  <c r="F136" i="4"/>
  <c r="I136" i="4"/>
  <c r="J136" i="4"/>
  <c r="K136" i="4"/>
  <c r="L136" i="4"/>
  <c r="N136" i="4"/>
  <c r="O136" i="4" s="1"/>
  <c r="P136" i="4"/>
  <c r="Q136" i="4"/>
  <c r="S136" i="4"/>
  <c r="X136" i="4"/>
  <c r="C137" i="4"/>
  <c r="D137" i="4" s="1"/>
  <c r="AF135" i="85" s="1"/>
  <c r="E137" i="4"/>
  <c r="F137" i="4"/>
  <c r="I137" i="4"/>
  <c r="J137" i="4"/>
  <c r="K137" i="4"/>
  <c r="L137" i="4"/>
  <c r="N137" i="4"/>
  <c r="O137" i="4" s="1"/>
  <c r="P137" i="4"/>
  <c r="Q137" i="4"/>
  <c r="S137" i="4"/>
  <c r="X137" i="4"/>
  <c r="C138" i="4"/>
  <c r="D138" i="4" s="1"/>
  <c r="AF136" i="85" s="1"/>
  <c r="E138" i="4"/>
  <c r="F138" i="4"/>
  <c r="I138" i="4"/>
  <c r="J138" i="4"/>
  <c r="K138" i="4"/>
  <c r="L138" i="4"/>
  <c r="N138" i="4"/>
  <c r="O138" i="4" s="1"/>
  <c r="P138" i="4"/>
  <c r="Q138" i="4"/>
  <c r="S138" i="4"/>
  <c r="X138" i="4"/>
  <c r="C139" i="4"/>
  <c r="D139" i="4" s="1"/>
  <c r="AF137" i="85" s="1"/>
  <c r="E139" i="4"/>
  <c r="F139" i="4"/>
  <c r="I139" i="4"/>
  <c r="J139" i="4"/>
  <c r="K139" i="4"/>
  <c r="L139" i="4"/>
  <c r="N139" i="4"/>
  <c r="O139" i="4" s="1"/>
  <c r="P139" i="4"/>
  <c r="Q139" i="4"/>
  <c r="S139" i="4"/>
  <c r="X139" i="4"/>
  <c r="C140" i="4"/>
  <c r="D140" i="4" s="1"/>
  <c r="AF138" i="85" s="1"/>
  <c r="E140" i="4"/>
  <c r="F140" i="4"/>
  <c r="I140" i="4"/>
  <c r="J140" i="4"/>
  <c r="K140" i="4"/>
  <c r="L140" i="4"/>
  <c r="N140" i="4"/>
  <c r="O140" i="4" s="1"/>
  <c r="P140" i="4"/>
  <c r="Q140" i="4"/>
  <c r="S140" i="4"/>
  <c r="X140" i="4"/>
  <c r="C141" i="4"/>
  <c r="D141" i="4" s="1"/>
  <c r="AF139" i="85" s="1"/>
  <c r="E141" i="4"/>
  <c r="F141" i="4"/>
  <c r="I141" i="4"/>
  <c r="J141" i="4"/>
  <c r="K141" i="4"/>
  <c r="L141" i="4"/>
  <c r="N141" i="4"/>
  <c r="O141" i="4" s="1"/>
  <c r="P141" i="4"/>
  <c r="Q141" i="4"/>
  <c r="S141" i="4"/>
  <c r="X141" i="4"/>
  <c r="C142" i="4"/>
  <c r="D142" i="4" s="1"/>
  <c r="AF140" i="85" s="1"/>
  <c r="E142" i="4"/>
  <c r="F142" i="4"/>
  <c r="I142" i="4"/>
  <c r="J142" i="4"/>
  <c r="K142" i="4"/>
  <c r="L142" i="4"/>
  <c r="N142" i="4"/>
  <c r="O142" i="4" s="1"/>
  <c r="P142" i="4"/>
  <c r="Q142" i="4"/>
  <c r="S142" i="4"/>
  <c r="X142" i="4"/>
  <c r="C143" i="4"/>
  <c r="D143" i="4" s="1"/>
  <c r="AF141" i="85" s="1"/>
  <c r="E143" i="4"/>
  <c r="F143" i="4"/>
  <c r="I143" i="4"/>
  <c r="J143" i="4"/>
  <c r="K143" i="4"/>
  <c r="L143" i="4"/>
  <c r="N143" i="4"/>
  <c r="O143" i="4" s="1"/>
  <c r="P143" i="4"/>
  <c r="Q143" i="4"/>
  <c r="S143" i="4"/>
  <c r="X143" i="4"/>
  <c r="C144" i="4"/>
  <c r="D144" i="4" s="1"/>
  <c r="AF142" i="85" s="1"/>
  <c r="E144" i="4"/>
  <c r="F144" i="4"/>
  <c r="I144" i="4"/>
  <c r="J144" i="4"/>
  <c r="K144" i="4"/>
  <c r="L144" i="4"/>
  <c r="N144" i="4"/>
  <c r="O144" i="4" s="1"/>
  <c r="P144" i="4"/>
  <c r="Q144" i="4"/>
  <c r="S144" i="4"/>
  <c r="X144" i="4"/>
  <c r="C145" i="4"/>
  <c r="D145" i="4" s="1"/>
  <c r="AF143" i="85" s="1"/>
  <c r="E145" i="4"/>
  <c r="F145" i="4"/>
  <c r="I145" i="4"/>
  <c r="J145" i="4"/>
  <c r="K145" i="4"/>
  <c r="L145" i="4"/>
  <c r="N145" i="4"/>
  <c r="O145" i="4" s="1"/>
  <c r="P145" i="4"/>
  <c r="Q145" i="4"/>
  <c r="S145" i="4"/>
  <c r="X145" i="4"/>
  <c r="C146" i="4"/>
  <c r="D146" i="4" s="1"/>
  <c r="AF144" i="85" s="1"/>
  <c r="E146" i="4"/>
  <c r="F146" i="4"/>
  <c r="I146" i="4"/>
  <c r="J146" i="4"/>
  <c r="K146" i="4"/>
  <c r="L146" i="4"/>
  <c r="N146" i="4"/>
  <c r="O146" i="4" s="1"/>
  <c r="P146" i="4"/>
  <c r="Q146" i="4"/>
  <c r="S146" i="4"/>
  <c r="X146" i="4"/>
  <c r="C147" i="4"/>
  <c r="D147" i="4" s="1"/>
  <c r="AF145" i="85" s="1"/>
  <c r="E147" i="4"/>
  <c r="F147" i="4"/>
  <c r="I147" i="4"/>
  <c r="J147" i="4"/>
  <c r="K147" i="4"/>
  <c r="L147" i="4"/>
  <c r="N147" i="4"/>
  <c r="O147" i="4" s="1"/>
  <c r="P147" i="4"/>
  <c r="Q147" i="4"/>
  <c r="S147" i="4"/>
  <c r="X147" i="4"/>
  <c r="C148" i="4"/>
  <c r="D148" i="4" s="1"/>
  <c r="AF146" i="85" s="1"/>
  <c r="E148" i="4"/>
  <c r="F148" i="4"/>
  <c r="I148" i="4"/>
  <c r="J148" i="4"/>
  <c r="K148" i="4"/>
  <c r="L148" i="4"/>
  <c r="N148" i="4"/>
  <c r="O148" i="4" s="1"/>
  <c r="P148" i="4"/>
  <c r="Q148" i="4"/>
  <c r="S148" i="4"/>
  <c r="X148" i="4"/>
  <c r="C149" i="4"/>
  <c r="D149" i="4" s="1"/>
  <c r="AF147" i="85" s="1"/>
  <c r="E149" i="4"/>
  <c r="F149" i="4"/>
  <c r="I149" i="4"/>
  <c r="J149" i="4"/>
  <c r="K149" i="4"/>
  <c r="L149" i="4"/>
  <c r="N149" i="4"/>
  <c r="O149" i="4" s="1"/>
  <c r="P149" i="4"/>
  <c r="Q149" i="4"/>
  <c r="S149" i="4"/>
  <c r="X149" i="4"/>
  <c r="C150" i="4"/>
  <c r="D150" i="4" s="1"/>
  <c r="AF148" i="85" s="1"/>
  <c r="E150" i="4"/>
  <c r="F150" i="4"/>
  <c r="I150" i="4"/>
  <c r="J150" i="4"/>
  <c r="K150" i="4"/>
  <c r="L150" i="4"/>
  <c r="N150" i="4"/>
  <c r="O150" i="4" s="1"/>
  <c r="P150" i="4"/>
  <c r="Q150" i="4"/>
  <c r="S150" i="4"/>
  <c r="X150" i="4"/>
  <c r="C151" i="4"/>
  <c r="D151" i="4" s="1"/>
  <c r="AF149" i="85" s="1"/>
  <c r="E151" i="4"/>
  <c r="F151" i="4"/>
  <c r="I151" i="4"/>
  <c r="J151" i="4"/>
  <c r="K151" i="4"/>
  <c r="L151" i="4"/>
  <c r="N151" i="4"/>
  <c r="O151" i="4" s="1"/>
  <c r="P151" i="4"/>
  <c r="Q151" i="4"/>
  <c r="S151" i="4"/>
  <c r="X151" i="4"/>
  <c r="C152" i="4"/>
  <c r="D152" i="4" s="1"/>
  <c r="AF150" i="85" s="1"/>
  <c r="E152" i="4"/>
  <c r="F152" i="4"/>
  <c r="I152" i="4"/>
  <c r="J152" i="4"/>
  <c r="K152" i="4"/>
  <c r="L152" i="4"/>
  <c r="N152" i="4"/>
  <c r="O152" i="4" s="1"/>
  <c r="P152" i="4"/>
  <c r="Q152" i="4"/>
  <c r="S152" i="4"/>
  <c r="X152" i="4"/>
  <c r="C153" i="4"/>
  <c r="D153" i="4" s="1"/>
  <c r="AF151" i="85" s="1"/>
  <c r="E153" i="4"/>
  <c r="F153" i="4"/>
  <c r="I153" i="4"/>
  <c r="J153" i="4"/>
  <c r="K153" i="4"/>
  <c r="L153" i="4"/>
  <c r="N153" i="4"/>
  <c r="O153" i="4" s="1"/>
  <c r="P153" i="4"/>
  <c r="Q153" i="4"/>
  <c r="S153" i="4"/>
  <c r="X153" i="4"/>
  <c r="C154" i="4"/>
  <c r="D154" i="4" s="1"/>
  <c r="AF152" i="85" s="1"/>
  <c r="E154" i="4"/>
  <c r="F154" i="4"/>
  <c r="I154" i="4"/>
  <c r="J154" i="4"/>
  <c r="K154" i="4"/>
  <c r="L154" i="4"/>
  <c r="N154" i="4"/>
  <c r="O154" i="4" s="1"/>
  <c r="P154" i="4"/>
  <c r="Q154" i="4"/>
  <c r="S154" i="4"/>
  <c r="X154" i="4"/>
  <c r="C155" i="4"/>
  <c r="D155" i="4" s="1"/>
  <c r="AF153" i="85" s="1"/>
  <c r="E155" i="4"/>
  <c r="F155" i="4"/>
  <c r="I155" i="4"/>
  <c r="J155" i="4"/>
  <c r="K155" i="4"/>
  <c r="L155" i="4"/>
  <c r="N155" i="4"/>
  <c r="O155" i="4" s="1"/>
  <c r="P155" i="4"/>
  <c r="Q155" i="4"/>
  <c r="S155" i="4"/>
  <c r="X155" i="4"/>
  <c r="C156" i="4"/>
  <c r="D156" i="4" s="1"/>
  <c r="AF154" i="85" s="1"/>
  <c r="E156" i="4"/>
  <c r="F156" i="4"/>
  <c r="I156" i="4"/>
  <c r="J156" i="4"/>
  <c r="K156" i="4"/>
  <c r="L156" i="4"/>
  <c r="N156" i="4"/>
  <c r="O156" i="4" s="1"/>
  <c r="P156" i="4"/>
  <c r="Q156" i="4"/>
  <c r="S156" i="4"/>
  <c r="X156" i="4"/>
  <c r="C157" i="4"/>
  <c r="D157" i="4" s="1"/>
  <c r="AF155" i="85" s="1"/>
  <c r="E157" i="4"/>
  <c r="F157" i="4"/>
  <c r="I157" i="4"/>
  <c r="J157" i="4"/>
  <c r="K157" i="4"/>
  <c r="L157" i="4"/>
  <c r="N157" i="4"/>
  <c r="O157" i="4" s="1"/>
  <c r="P157" i="4"/>
  <c r="Q157" i="4"/>
  <c r="S157" i="4"/>
  <c r="X157" i="4"/>
  <c r="C158" i="4"/>
  <c r="D158" i="4" s="1"/>
  <c r="AF156" i="85" s="1"/>
  <c r="E158" i="4"/>
  <c r="F158" i="4"/>
  <c r="I158" i="4"/>
  <c r="J158" i="4"/>
  <c r="K158" i="4"/>
  <c r="L158" i="4"/>
  <c r="N158" i="4"/>
  <c r="O158" i="4" s="1"/>
  <c r="P158" i="4"/>
  <c r="Q158" i="4"/>
  <c r="S158" i="4"/>
  <c r="X158" i="4"/>
  <c r="C159" i="4"/>
  <c r="D159" i="4" s="1"/>
  <c r="AF157" i="85" s="1"/>
  <c r="E159" i="4"/>
  <c r="F159" i="4"/>
  <c r="I159" i="4"/>
  <c r="J159" i="4"/>
  <c r="K159" i="4"/>
  <c r="L159" i="4"/>
  <c r="N159" i="4"/>
  <c r="O159" i="4" s="1"/>
  <c r="P159" i="4"/>
  <c r="Q159" i="4"/>
  <c r="S159" i="4"/>
  <c r="X159" i="4"/>
  <c r="C160" i="4"/>
  <c r="D160" i="4" s="1"/>
  <c r="AF158" i="85" s="1"/>
  <c r="E160" i="4"/>
  <c r="F160" i="4"/>
  <c r="I160" i="4"/>
  <c r="J160" i="4"/>
  <c r="K160" i="4"/>
  <c r="L160" i="4"/>
  <c r="N160" i="4"/>
  <c r="O160" i="4" s="1"/>
  <c r="P160" i="4"/>
  <c r="Q160" i="4"/>
  <c r="S160" i="4"/>
  <c r="X160" i="4"/>
  <c r="C161" i="4"/>
  <c r="D161" i="4" s="1"/>
  <c r="AF159" i="85" s="1"/>
  <c r="E161" i="4"/>
  <c r="F161" i="4"/>
  <c r="I161" i="4"/>
  <c r="J161" i="4"/>
  <c r="K161" i="4"/>
  <c r="L161" i="4"/>
  <c r="N161" i="4"/>
  <c r="O161" i="4" s="1"/>
  <c r="P161" i="4"/>
  <c r="Q161" i="4"/>
  <c r="S161" i="4"/>
  <c r="X161" i="4"/>
  <c r="C162" i="4"/>
  <c r="D162" i="4" s="1"/>
  <c r="AF160" i="85" s="1"/>
  <c r="E162" i="4"/>
  <c r="F162" i="4"/>
  <c r="I162" i="4"/>
  <c r="J162" i="4"/>
  <c r="K162" i="4"/>
  <c r="L162" i="4"/>
  <c r="N162" i="4"/>
  <c r="O162" i="4" s="1"/>
  <c r="P162" i="4"/>
  <c r="Q162" i="4"/>
  <c r="S162" i="4"/>
  <c r="X162" i="4"/>
  <c r="C163" i="4"/>
  <c r="D163" i="4" s="1"/>
  <c r="AF161" i="85" s="1"/>
  <c r="E163" i="4"/>
  <c r="F163" i="4"/>
  <c r="I163" i="4"/>
  <c r="J163" i="4"/>
  <c r="K163" i="4"/>
  <c r="L163" i="4"/>
  <c r="N163" i="4"/>
  <c r="O163" i="4" s="1"/>
  <c r="P163" i="4"/>
  <c r="Q163" i="4"/>
  <c r="S163" i="4"/>
  <c r="X163" i="4"/>
  <c r="C164" i="4"/>
  <c r="D164" i="4" s="1"/>
  <c r="AF162" i="85" s="1"/>
  <c r="E164" i="4"/>
  <c r="F164" i="4"/>
  <c r="I164" i="4"/>
  <c r="J164" i="4"/>
  <c r="K164" i="4"/>
  <c r="L164" i="4"/>
  <c r="N164" i="4"/>
  <c r="O164" i="4" s="1"/>
  <c r="P164" i="4"/>
  <c r="Q164" i="4"/>
  <c r="S164" i="4"/>
  <c r="X164" i="4"/>
  <c r="C165" i="4"/>
  <c r="D165" i="4" s="1"/>
  <c r="AF163" i="85" s="1"/>
  <c r="E165" i="4"/>
  <c r="F165" i="4"/>
  <c r="I165" i="4"/>
  <c r="J165" i="4"/>
  <c r="K165" i="4"/>
  <c r="L165" i="4"/>
  <c r="N165" i="4"/>
  <c r="O165" i="4" s="1"/>
  <c r="P165" i="4"/>
  <c r="Q165" i="4"/>
  <c r="S165" i="4"/>
  <c r="X165" i="4"/>
  <c r="C166" i="4"/>
  <c r="D166" i="4" s="1"/>
  <c r="AF164" i="85" s="1"/>
  <c r="E166" i="4"/>
  <c r="F166" i="4"/>
  <c r="I166" i="4"/>
  <c r="J166" i="4"/>
  <c r="K166" i="4"/>
  <c r="L166" i="4"/>
  <c r="N166" i="4"/>
  <c r="O166" i="4" s="1"/>
  <c r="P166" i="4"/>
  <c r="Q166" i="4"/>
  <c r="S166" i="4"/>
  <c r="X166" i="4"/>
  <c r="C167" i="4"/>
  <c r="D167" i="4" s="1"/>
  <c r="AF165" i="85" s="1"/>
  <c r="E167" i="4"/>
  <c r="F167" i="4"/>
  <c r="I167" i="4"/>
  <c r="J167" i="4"/>
  <c r="K167" i="4"/>
  <c r="L167" i="4"/>
  <c r="N167" i="4"/>
  <c r="O167" i="4" s="1"/>
  <c r="P167" i="4"/>
  <c r="Q167" i="4"/>
  <c r="S167" i="4"/>
  <c r="X167" i="4"/>
  <c r="C168" i="4"/>
  <c r="D168" i="4" s="1"/>
  <c r="AF166" i="85" s="1"/>
  <c r="E168" i="4"/>
  <c r="F168" i="4"/>
  <c r="I168" i="4"/>
  <c r="J168" i="4"/>
  <c r="K168" i="4"/>
  <c r="L168" i="4"/>
  <c r="N168" i="4"/>
  <c r="O168" i="4" s="1"/>
  <c r="P168" i="4"/>
  <c r="Q168" i="4"/>
  <c r="S168" i="4"/>
  <c r="X168" i="4"/>
  <c r="C169" i="4"/>
  <c r="D169" i="4" s="1"/>
  <c r="AF167" i="85" s="1"/>
  <c r="E169" i="4"/>
  <c r="F169" i="4"/>
  <c r="I169" i="4"/>
  <c r="J169" i="4"/>
  <c r="K169" i="4"/>
  <c r="L169" i="4"/>
  <c r="N169" i="4"/>
  <c r="O169" i="4" s="1"/>
  <c r="P169" i="4"/>
  <c r="Q169" i="4"/>
  <c r="S169" i="4"/>
  <c r="X169" i="4"/>
  <c r="C170" i="4"/>
  <c r="D170" i="4" s="1"/>
  <c r="AF168" i="85" s="1"/>
  <c r="E170" i="4"/>
  <c r="F170" i="4"/>
  <c r="I170" i="4"/>
  <c r="J170" i="4"/>
  <c r="K170" i="4"/>
  <c r="L170" i="4"/>
  <c r="N170" i="4"/>
  <c r="O170" i="4" s="1"/>
  <c r="P170" i="4"/>
  <c r="Q170" i="4"/>
  <c r="S170" i="4"/>
  <c r="X170" i="4"/>
  <c r="C171" i="4"/>
  <c r="D171" i="4" s="1"/>
  <c r="AF169" i="85" s="1"/>
  <c r="E171" i="4"/>
  <c r="F171" i="4"/>
  <c r="I171" i="4"/>
  <c r="J171" i="4"/>
  <c r="K171" i="4"/>
  <c r="L171" i="4"/>
  <c r="N171" i="4"/>
  <c r="O171" i="4" s="1"/>
  <c r="P171" i="4"/>
  <c r="Q171" i="4"/>
  <c r="S171" i="4"/>
  <c r="X171" i="4"/>
  <c r="C172" i="4"/>
  <c r="D172" i="4" s="1"/>
  <c r="AF170" i="85" s="1"/>
  <c r="E172" i="4"/>
  <c r="F172" i="4"/>
  <c r="I172" i="4"/>
  <c r="J172" i="4"/>
  <c r="K172" i="4"/>
  <c r="L172" i="4"/>
  <c r="N172" i="4"/>
  <c r="O172" i="4" s="1"/>
  <c r="P172" i="4"/>
  <c r="Q172" i="4"/>
  <c r="S172" i="4"/>
  <c r="X172" i="4"/>
  <c r="C173" i="4"/>
  <c r="D173" i="4" s="1"/>
  <c r="AF171" i="85" s="1"/>
  <c r="E173" i="4"/>
  <c r="F173" i="4"/>
  <c r="I173" i="4"/>
  <c r="J173" i="4"/>
  <c r="K173" i="4"/>
  <c r="L173" i="4"/>
  <c r="N173" i="4"/>
  <c r="O173" i="4" s="1"/>
  <c r="P173" i="4"/>
  <c r="Q173" i="4"/>
  <c r="S173" i="4"/>
  <c r="X173" i="4"/>
  <c r="C174" i="4"/>
  <c r="D174" i="4" s="1"/>
  <c r="AF172" i="85" s="1"/>
  <c r="E174" i="4"/>
  <c r="F174" i="4"/>
  <c r="I174" i="4"/>
  <c r="J174" i="4"/>
  <c r="K174" i="4"/>
  <c r="L174" i="4"/>
  <c r="N174" i="4"/>
  <c r="O174" i="4" s="1"/>
  <c r="P174" i="4"/>
  <c r="Q174" i="4"/>
  <c r="S174" i="4"/>
  <c r="X174" i="4"/>
  <c r="C175" i="4"/>
  <c r="D175" i="4" s="1"/>
  <c r="AF173" i="85" s="1"/>
  <c r="E175" i="4"/>
  <c r="F175" i="4"/>
  <c r="I175" i="4"/>
  <c r="J175" i="4"/>
  <c r="K175" i="4"/>
  <c r="L175" i="4"/>
  <c r="N175" i="4"/>
  <c r="O175" i="4" s="1"/>
  <c r="P175" i="4"/>
  <c r="Q175" i="4"/>
  <c r="S175" i="4"/>
  <c r="X175" i="4"/>
  <c r="C176" i="4"/>
  <c r="D176" i="4" s="1"/>
  <c r="AF174" i="85" s="1"/>
  <c r="E176" i="4"/>
  <c r="F176" i="4"/>
  <c r="I176" i="4"/>
  <c r="J176" i="4"/>
  <c r="K176" i="4"/>
  <c r="L176" i="4"/>
  <c r="N176" i="4"/>
  <c r="O176" i="4" s="1"/>
  <c r="P176" i="4"/>
  <c r="Q176" i="4"/>
  <c r="S176" i="4"/>
  <c r="X176" i="4"/>
  <c r="C177" i="4"/>
  <c r="D177" i="4" s="1"/>
  <c r="AF175" i="85" s="1"/>
  <c r="E177" i="4"/>
  <c r="F177" i="4"/>
  <c r="I177" i="4"/>
  <c r="J177" i="4"/>
  <c r="K177" i="4"/>
  <c r="L177" i="4"/>
  <c r="N177" i="4"/>
  <c r="O177" i="4" s="1"/>
  <c r="P177" i="4"/>
  <c r="Q177" i="4"/>
  <c r="S177" i="4"/>
  <c r="X177" i="4"/>
  <c r="C178" i="4"/>
  <c r="D178" i="4" s="1"/>
  <c r="AF176" i="85" s="1"/>
  <c r="E178" i="4"/>
  <c r="F178" i="4"/>
  <c r="I178" i="4"/>
  <c r="J178" i="4"/>
  <c r="K178" i="4"/>
  <c r="L178" i="4"/>
  <c r="N178" i="4"/>
  <c r="O178" i="4" s="1"/>
  <c r="P178" i="4"/>
  <c r="Q178" i="4"/>
  <c r="S178" i="4"/>
  <c r="X178" i="4"/>
  <c r="C179" i="4"/>
  <c r="D179" i="4" s="1"/>
  <c r="AF177" i="85" s="1"/>
  <c r="E179" i="4"/>
  <c r="F179" i="4"/>
  <c r="I179" i="4"/>
  <c r="J179" i="4"/>
  <c r="K179" i="4"/>
  <c r="L179" i="4"/>
  <c r="N179" i="4"/>
  <c r="O179" i="4" s="1"/>
  <c r="P179" i="4"/>
  <c r="Q179" i="4"/>
  <c r="S179" i="4"/>
  <c r="X179" i="4"/>
  <c r="C180" i="4"/>
  <c r="D180" i="4" s="1"/>
  <c r="AF178" i="85" s="1"/>
  <c r="E180" i="4"/>
  <c r="F180" i="4"/>
  <c r="I180" i="4"/>
  <c r="J180" i="4"/>
  <c r="K180" i="4"/>
  <c r="L180" i="4"/>
  <c r="N180" i="4"/>
  <c r="O180" i="4" s="1"/>
  <c r="P180" i="4"/>
  <c r="Q180" i="4"/>
  <c r="S180" i="4"/>
  <c r="X180" i="4"/>
  <c r="C181" i="4"/>
  <c r="D181" i="4" s="1"/>
  <c r="AF179" i="85" s="1"/>
  <c r="E181" i="4"/>
  <c r="F181" i="4"/>
  <c r="I181" i="4"/>
  <c r="J181" i="4"/>
  <c r="K181" i="4"/>
  <c r="L181" i="4"/>
  <c r="N181" i="4"/>
  <c r="O181" i="4" s="1"/>
  <c r="P181" i="4"/>
  <c r="Q181" i="4"/>
  <c r="S181" i="4"/>
  <c r="X181" i="4"/>
  <c r="C182" i="4"/>
  <c r="D182" i="4" s="1"/>
  <c r="AF180" i="85" s="1"/>
  <c r="E182" i="4"/>
  <c r="F182" i="4"/>
  <c r="I182" i="4"/>
  <c r="J182" i="4"/>
  <c r="K182" i="4"/>
  <c r="L182" i="4"/>
  <c r="N182" i="4"/>
  <c r="O182" i="4" s="1"/>
  <c r="P182" i="4"/>
  <c r="Q182" i="4"/>
  <c r="S182" i="4"/>
  <c r="X182" i="4"/>
  <c r="C183" i="4"/>
  <c r="D183" i="4" s="1"/>
  <c r="AF181" i="85" s="1"/>
  <c r="E183" i="4"/>
  <c r="F183" i="4"/>
  <c r="I183" i="4"/>
  <c r="J183" i="4"/>
  <c r="K183" i="4"/>
  <c r="L183" i="4"/>
  <c r="N183" i="4"/>
  <c r="O183" i="4" s="1"/>
  <c r="P183" i="4"/>
  <c r="Q183" i="4"/>
  <c r="S183" i="4"/>
  <c r="X183" i="4"/>
  <c r="C184" i="4"/>
  <c r="D184" i="4" s="1"/>
  <c r="AF182" i="85" s="1"/>
  <c r="E184" i="4"/>
  <c r="F184" i="4"/>
  <c r="I184" i="4"/>
  <c r="J184" i="4"/>
  <c r="K184" i="4"/>
  <c r="L184" i="4"/>
  <c r="N184" i="4"/>
  <c r="O184" i="4" s="1"/>
  <c r="P184" i="4"/>
  <c r="Q184" i="4"/>
  <c r="S184" i="4"/>
  <c r="X184" i="4"/>
  <c r="C185" i="4"/>
  <c r="D185" i="4" s="1"/>
  <c r="AF183" i="85" s="1"/>
  <c r="E185" i="4"/>
  <c r="F185" i="4"/>
  <c r="I185" i="4"/>
  <c r="J185" i="4"/>
  <c r="K185" i="4"/>
  <c r="L185" i="4"/>
  <c r="N185" i="4"/>
  <c r="O185" i="4" s="1"/>
  <c r="P185" i="4"/>
  <c r="Q185" i="4"/>
  <c r="S185" i="4"/>
  <c r="X185" i="4"/>
  <c r="C186" i="4"/>
  <c r="D186" i="4" s="1"/>
  <c r="AF184" i="85" s="1"/>
  <c r="E186" i="4"/>
  <c r="F186" i="4"/>
  <c r="I186" i="4"/>
  <c r="J186" i="4"/>
  <c r="K186" i="4"/>
  <c r="L186" i="4"/>
  <c r="N186" i="4"/>
  <c r="O186" i="4" s="1"/>
  <c r="P186" i="4"/>
  <c r="Q186" i="4"/>
  <c r="S186" i="4"/>
  <c r="X186" i="4"/>
  <c r="C187" i="4"/>
  <c r="D187" i="4" s="1"/>
  <c r="AF185" i="85" s="1"/>
  <c r="E187" i="4"/>
  <c r="F187" i="4"/>
  <c r="I187" i="4"/>
  <c r="J187" i="4"/>
  <c r="K187" i="4"/>
  <c r="L187" i="4"/>
  <c r="N187" i="4"/>
  <c r="O187" i="4" s="1"/>
  <c r="P187" i="4"/>
  <c r="Q187" i="4"/>
  <c r="S187" i="4"/>
  <c r="X187" i="4"/>
  <c r="C188" i="4"/>
  <c r="D188" i="4" s="1"/>
  <c r="AF186" i="85" s="1"/>
  <c r="E188" i="4"/>
  <c r="F188" i="4"/>
  <c r="I188" i="4"/>
  <c r="J188" i="4"/>
  <c r="K188" i="4"/>
  <c r="L188" i="4"/>
  <c r="N188" i="4"/>
  <c r="O188" i="4" s="1"/>
  <c r="P188" i="4"/>
  <c r="Q188" i="4"/>
  <c r="S188" i="4"/>
  <c r="X188" i="4"/>
  <c r="C189" i="4"/>
  <c r="D189" i="4" s="1"/>
  <c r="AF187" i="85" s="1"/>
  <c r="E189" i="4"/>
  <c r="F189" i="4"/>
  <c r="I189" i="4"/>
  <c r="J189" i="4"/>
  <c r="K189" i="4"/>
  <c r="L189" i="4"/>
  <c r="N189" i="4"/>
  <c r="O189" i="4" s="1"/>
  <c r="P189" i="4"/>
  <c r="Q189" i="4"/>
  <c r="S189" i="4"/>
  <c r="X189" i="4"/>
  <c r="C190" i="4"/>
  <c r="D190" i="4" s="1"/>
  <c r="AF188" i="85" s="1"/>
  <c r="E190" i="4"/>
  <c r="F190" i="4"/>
  <c r="I190" i="4"/>
  <c r="J190" i="4"/>
  <c r="K190" i="4"/>
  <c r="L190" i="4"/>
  <c r="N190" i="4"/>
  <c r="O190" i="4" s="1"/>
  <c r="P190" i="4"/>
  <c r="Q190" i="4"/>
  <c r="S190" i="4"/>
  <c r="X190" i="4"/>
  <c r="C191" i="4"/>
  <c r="D191" i="4" s="1"/>
  <c r="AF189" i="85" s="1"/>
  <c r="E191" i="4"/>
  <c r="F191" i="4"/>
  <c r="I191" i="4"/>
  <c r="J191" i="4"/>
  <c r="K191" i="4"/>
  <c r="L191" i="4"/>
  <c r="N191" i="4"/>
  <c r="O191" i="4" s="1"/>
  <c r="P191" i="4"/>
  <c r="Q191" i="4"/>
  <c r="S191" i="4"/>
  <c r="X191" i="4"/>
  <c r="C192" i="4"/>
  <c r="D192" i="4" s="1"/>
  <c r="AF190" i="85" s="1"/>
  <c r="E192" i="4"/>
  <c r="F192" i="4"/>
  <c r="I192" i="4"/>
  <c r="J192" i="4"/>
  <c r="K192" i="4"/>
  <c r="L192" i="4"/>
  <c r="N192" i="4"/>
  <c r="O192" i="4" s="1"/>
  <c r="P192" i="4"/>
  <c r="Q192" i="4"/>
  <c r="S192" i="4"/>
  <c r="X192" i="4"/>
  <c r="C193" i="4"/>
  <c r="D193" i="4" s="1"/>
  <c r="AF191" i="85" s="1"/>
  <c r="E193" i="4"/>
  <c r="F193" i="4"/>
  <c r="I193" i="4"/>
  <c r="J193" i="4"/>
  <c r="K193" i="4"/>
  <c r="L193" i="4"/>
  <c r="N193" i="4"/>
  <c r="O193" i="4" s="1"/>
  <c r="P193" i="4"/>
  <c r="Q193" i="4"/>
  <c r="S193" i="4"/>
  <c r="X193" i="4"/>
  <c r="C194" i="4"/>
  <c r="D194" i="4" s="1"/>
  <c r="AF192" i="85" s="1"/>
  <c r="E194" i="4"/>
  <c r="F194" i="4"/>
  <c r="I194" i="4"/>
  <c r="J194" i="4"/>
  <c r="K194" i="4"/>
  <c r="L194" i="4"/>
  <c r="N194" i="4"/>
  <c r="O194" i="4" s="1"/>
  <c r="P194" i="4"/>
  <c r="Q194" i="4"/>
  <c r="S194" i="4"/>
  <c r="X194" i="4"/>
  <c r="C195" i="4"/>
  <c r="D195" i="4" s="1"/>
  <c r="AF193" i="85" s="1"/>
  <c r="E195" i="4"/>
  <c r="F195" i="4"/>
  <c r="I195" i="4"/>
  <c r="J195" i="4"/>
  <c r="K195" i="4"/>
  <c r="L195" i="4"/>
  <c r="N195" i="4"/>
  <c r="O195" i="4" s="1"/>
  <c r="P195" i="4"/>
  <c r="Q195" i="4"/>
  <c r="S195" i="4"/>
  <c r="X195" i="4"/>
  <c r="C196" i="4"/>
  <c r="D196" i="4" s="1"/>
  <c r="AF194" i="85" s="1"/>
  <c r="E196" i="4"/>
  <c r="F196" i="4"/>
  <c r="I196" i="4"/>
  <c r="J196" i="4"/>
  <c r="K196" i="4"/>
  <c r="L196" i="4"/>
  <c r="N196" i="4"/>
  <c r="O196" i="4" s="1"/>
  <c r="P196" i="4"/>
  <c r="Q196" i="4"/>
  <c r="S196" i="4"/>
  <c r="X196" i="4"/>
  <c r="AD105" i="75"/>
  <c r="AM105" i="75" s="1"/>
  <c r="AD140" i="75"/>
  <c r="AD129" i="75"/>
  <c r="AD130" i="75"/>
  <c r="AD98" i="75"/>
  <c r="I22" i="75"/>
  <c r="I16" i="75"/>
  <c r="I40" i="75"/>
  <c r="I57" i="75"/>
  <c r="I13" i="75"/>
  <c r="I34" i="75"/>
  <c r="I48" i="75"/>
  <c r="I18" i="75"/>
  <c r="I42" i="75"/>
  <c r="I53" i="75"/>
  <c r="I62" i="75"/>
  <c r="I36" i="75"/>
  <c r="I41" i="75"/>
  <c r="I19" i="75"/>
  <c r="I54" i="75"/>
  <c r="AD96" i="75"/>
  <c r="AD97" i="75"/>
  <c r="Z126" i="75"/>
  <c r="AD100" i="75"/>
  <c r="M44" i="75"/>
  <c r="M41" i="75"/>
  <c r="H40" i="75"/>
  <c r="M32" i="75"/>
  <c r="M28" i="75"/>
  <c r="M25" i="75"/>
  <c r="K22" i="75"/>
  <c r="H16" i="75"/>
  <c r="K10" i="75"/>
  <c r="Z43" i="75"/>
  <c r="M36" i="75"/>
  <c r="M26" i="75"/>
  <c r="H22" i="75"/>
  <c r="AD17" i="75"/>
  <c r="H10" i="75"/>
  <c r="M7" i="75"/>
  <c r="H41" i="75"/>
  <c r="K36" i="75"/>
  <c r="M18" i="75"/>
  <c r="M12" i="75"/>
  <c r="M48" i="75"/>
  <c r="K45" i="75"/>
  <c r="M34" i="75"/>
  <c r="Z32" i="75"/>
  <c r="K29" i="75"/>
  <c r="K18" i="75"/>
  <c r="M13" i="75"/>
  <c r="M9" i="75"/>
  <c r="M40" i="75"/>
  <c r="H36" i="75"/>
  <c r="K34" i="75"/>
  <c r="AD29" i="75"/>
  <c r="Z28" i="75"/>
  <c r="M27" i="75"/>
  <c r="AD18" i="75"/>
  <c r="K13" i="75"/>
  <c r="H45" i="75"/>
  <c r="H42" i="75"/>
  <c r="K40" i="75"/>
  <c r="AD34" i="75"/>
  <c r="M31" i="75"/>
  <c r="H29" i="75"/>
  <c r="J29" i="75" s="1"/>
  <c r="H18" i="75"/>
  <c r="K16" i="75"/>
  <c r="AD13" i="75"/>
  <c r="M38" i="75"/>
  <c r="H34" i="75"/>
  <c r="Z23" i="75"/>
  <c r="AQ23" i="75" s="1"/>
  <c r="K21" i="85" s="1"/>
  <c r="DJ92" i="75"/>
  <c r="C88" i="84" s="1"/>
  <c r="DJ107" i="75"/>
  <c r="C103" i="84" s="1"/>
  <c r="DJ26" i="75"/>
  <c r="C22" i="84" s="1"/>
  <c r="DJ142" i="75"/>
  <c r="C138" i="84" s="1"/>
  <c r="J96" i="75"/>
  <c r="DJ19" i="75"/>
  <c r="C15" i="84" s="1"/>
  <c r="E33" i="75"/>
  <c r="DJ31" i="75"/>
  <c r="C27" i="84" s="1"/>
  <c r="DJ38" i="75"/>
  <c r="C34" i="84" s="1"/>
  <c r="G6" i="75"/>
  <c r="K6" i="75"/>
  <c r="I6" i="75"/>
  <c r="H6" i="75"/>
  <c r="X6" i="4"/>
  <c r="S6" i="4"/>
  <c r="Q6" i="4"/>
  <c r="P6" i="4"/>
  <c r="L6" i="4"/>
  <c r="K6" i="4"/>
  <c r="J6" i="4"/>
  <c r="I6" i="4"/>
  <c r="F6" i="4"/>
  <c r="E6" i="4"/>
  <c r="C6" i="4"/>
  <c r="D6" i="4" s="1"/>
  <c r="AF4" i="85" s="1"/>
  <c r="AJ6" i="3"/>
  <c r="AI6" i="3"/>
  <c r="AD6" i="3"/>
  <c r="AC6" i="3"/>
  <c r="X6" i="3"/>
  <c r="U6" i="3"/>
  <c r="W6" i="3" s="1"/>
  <c r="L6" i="3"/>
  <c r="G6" i="3"/>
  <c r="F6" i="3"/>
  <c r="M6" i="75"/>
  <c r="U6" i="75"/>
  <c r="AF6" i="75" s="1"/>
  <c r="T6" i="75"/>
  <c r="AD6" i="75" s="1"/>
  <c r="S6" i="75"/>
  <c r="AB6" i="75" s="1"/>
  <c r="R6" i="75"/>
  <c r="AA6" i="75" s="1"/>
  <c r="Q6" i="75"/>
  <c r="Z6" i="75" s="1"/>
  <c r="O6" i="75"/>
  <c r="W6" i="75" s="1"/>
  <c r="N6" i="75"/>
  <c r="V6" i="75" s="1"/>
  <c r="AF6" i="3"/>
  <c r="AG6" i="3" s="1"/>
  <c r="AH6" i="3" s="1"/>
  <c r="AA4" i="85" s="1"/>
  <c r="J6" i="3"/>
  <c r="K6" i="3" s="1"/>
  <c r="N6" i="4"/>
  <c r="O6" i="4" s="1"/>
  <c r="DI6" i="75"/>
  <c r="DH6" i="75"/>
  <c r="DJ6" i="75" s="1"/>
  <c r="C2" i="84" s="1"/>
  <c r="P6" i="3"/>
  <c r="R6" i="3" s="1"/>
  <c r="S6" i="3" s="1"/>
  <c r="G115" i="75"/>
  <c r="G18" i="75"/>
  <c r="G114" i="75"/>
  <c r="V66" i="75"/>
  <c r="AG18" i="75"/>
  <c r="DE63" i="75"/>
  <c r="DG63" i="75" s="1"/>
  <c r="P61" i="85" s="1"/>
  <c r="DE180" i="75"/>
  <c r="G133" i="75"/>
  <c r="V19" i="75"/>
  <c r="G56" i="75"/>
  <c r="G124" i="75"/>
  <c r="DE67" i="75"/>
  <c r="DG67" i="75" s="1"/>
  <c r="P65" i="85" s="1"/>
  <c r="DE47" i="75"/>
  <c r="DG47" i="75" s="1"/>
  <c r="P45" i="85" s="1"/>
  <c r="V38" i="75"/>
  <c r="G108" i="75"/>
  <c r="DE35" i="75"/>
  <c r="DG35" i="75" s="1"/>
  <c r="P33" i="85" s="1"/>
  <c r="AG115" i="75"/>
  <c r="DE103" i="75"/>
  <c r="DG103" i="75" s="1"/>
  <c r="P101" i="85" s="1"/>
  <c r="DE73" i="75"/>
  <c r="DG73" i="75" s="1"/>
  <c r="P71" i="85" s="1"/>
  <c r="DE17" i="75"/>
  <c r="DG17" i="75" s="1"/>
  <c r="P15" i="85" s="1"/>
  <c r="V33" i="75"/>
  <c r="AH33" i="75" s="1"/>
  <c r="V31" i="75"/>
  <c r="G119" i="75"/>
  <c r="G66" i="75"/>
  <c r="DE121" i="75"/>
  <c r="DG121" i="75" s="1"/>
  <c r="P119" i="85" s="1"/>
  <c r="DE9" i="75"/>
  <c r="DG9" i="75" s="1"/>
  <c r="P7" i="85" s="1"/>
  <c r="AA115" i="75"/>
  <c r="DE110" i="75"/>
  <c r="DE84" i="75"/>
  <c r="DE120" i="75"/>
  <c r="DG120" i="75" s="1"/>
  <c r="P118" i="85" s="1"/>
  <c r="G180" i="75"/>
  <c r="G39" i="75"/>
  <c r="DE22" i="75"/>
  <c r="G174" i="75"/>
  <c r="G86" i="75"/>
  <c r="DE168" i="75"/>
  <c r="DG168" i="75" s="1"/>
  <c r="P166" i="85" s="1"/>
  <c r="G22" i="75"/>
  <c r="G176" i="75"/>
  <c r="DE60" i="75"/>
  <c r="G181" i="75"/>
  <c r="G183" i="75"/>
  <c r="AG175" i="75"/>
  <c r="G173" i="75"/>
  <c r="DE129" i="75"/>
  <c r="DG129" i="75" s="1"/>
  <c r="P127" i="85" s="1"/>
  <c r="DE44" i="75"/>
  <c r="DE174" i="75"/>
  <c r="DE80" i="75"/>
  <c r="DG80" i="75" s="1"/>
  <c r="P78" i="85" s="1"/>
  <c r="G127" i="75"/>
  <c r="G73" i="75"/>
  <c r="DE61" i="75"/>
  <c r="G136" i="75"/>
  <c r="DE93" i="75"/>
  <c r="DE64" i="75"/>
  <c r="DG64" i="75" s="1"/>
  <c r="P62" i="85" s="1"/>
  <c r="AA88" i="75"/>
  <c r="G128" i="75"/>
  <c r="C12" i="75"/>
  <c r="C45" i="75"/>
  <c r="C52" i="75"/>
  <c r="C7" i="75"/>
  <c r="C118" i="75"/>
  <c r="C35" i="75"/>
  <c r="C64" i="75"/>
  <c r="C131" i="75"/>
  <c r="C87" i="75"/>
  <c r="E87" i="75" s="1"/>
  <c r="C135" i="75"/>
  <c r="E135" i="75" s="1"/>
  <c r="C40" i="75"/>
  <c r="C22" i="75"/>
  <c r="C25" i="75"/>
  <c r="C88" i="75"/>
  <c r="C44" i="75"/>
  <c r="C115" i="75"/>
  <c r="C67" i="75"/>
  <c r="C108" i="75"/>
  <c r="C48" i="75"/>
  <c r="C21" i="75"/>
  <c r="C68" i="75"/>
  <c r="C132" i="75"/>
  <c r="C193" i="75"/>
  <c r="C83" i="75"/>
  <c r="C71" i="75"/>
  <c r="C82" i="75"/>
  <c r="C28" i="75"/>
  <c r="E28" i="75" s="1"/>
  <c r="C125" i="75"/>
  <c r="C54" i="75"/>
  <c r="C13" i="75"/>
  <c r="C26" i="75"/>
  <c r="C186" i="75"/>
  <c r="C149" i="75"/>
  <c r="C196" i="75"/>
  <c r="C24" i="75"/>
  <c r="C176" i="75"/>
  <c r="C154" i="75"/>
  <c r="C10" i="75"/>
  <c r="C121" i="75"/>
  <c r="C85" i="75"/>
  <c r="C152" i="75"/>
  <c r="C133" i="75"/>
  <c r="C181" i="75"/>
  <c r="C184" i="75"/>
  <c r="C36" i="75"/>
  <c r="C146" i="75"/>
  <c r="C140" i="75"/>
  <c r="C144" i="75"/>
  <c r="C56" i="75"/>
  <c r="C192" i="75"/>
  <c r="C30" i="75"/>
  <c r="C95" i="75"/>
  <c r="C102" i="75"/>
  <c r="C161" i="75"/>
  <c r="C162" i="75"/>
  <c r="C174" i="75"/>
  <c r="E174" i="75" s="1"/>
  <c r="C14" i="75"/>
  <c r="C134" i="75"/>
  <c r="C97" i="75"/>
  <c r="V114" i="75"/>
  <c r="V27" i="75"/>
  <c r="G156" i="75"/>
  <c r="AG127" i="75"/>
  <c r="DE155" i="75"/>
  <c r="DG155" i="75" s="1"/>
  <c r="P153" i="85" s="1"/>
  <c r="C120" i="75"/>
  <c r="E120" i="75" s="1"/>
  <c r="C90" i="75"/>
  <c r="DE19" i="75"/>
  <c r="DG19" i="75" s="1"/>
  <c r="P17" i="85" s="1"/>
  <c r="C70" i="75"/>
  <c r="G101" i="75"/>
  <c r="DE133" i="75"/>
  <c r="AA69" i="75"/>
  <c r="V20" i="75"/>
  <c r="C37" i="75"/>
  <c r="G187" i="75"/>
  <c r="DE94" i="75"/>
  <c r="DE37" i="75"/>
  <c r="C191" i="75"/>
  <c r="AA47" i="75"/>
  <c r="G155" i="75"/>
  <c r="G167" i="75"/>
  <c r="DE95" i="75"/>
  <c r="DG95" i="75" s="1"/>
  <c r="P93" i="85" s="1"/>
  <c r="DE23" i="75"/>
  <c r="DG23" i="75" s="1"/>
  <c r="P21" i="85" s="1"/>
  <c r="G47" i="75"/>
  <c r="DE83" i="75"/>
  <c r="DG83" i="75" s="1"/>
  <c r="P81" i="85" s="1"/>
  <c r="DE111" i="75"/>
  <c r="DG111" i="75" s="1"/>
  <c r="P109" i="85" s="1"/>
  <c r="G48" i="75"/>
  <c r="DE166" i="75"/>
  <c r="C116" i="75"/>
  <c r="DE10" i="75"/>
  <c r="C188" i="75"/>
  <c r="G84" i="75"/>
  <c r="G55" i="75"/>
  <c r="DE71" i="75"/>
  <c r="DG71" i="75" s="1"/>
  <c r="P69" i="85" s="1"/>
  <c r="G132" i="75"/>
  <c r="G192" i="75"/>
  <c r="DE149" i="75"/>
  <c r="C127" i="75"/>
  <c r="G140" i="75"/>
  <c r="DE138" i="75"/>
  <c r="C39" i="75"/>
  <c r="C6" i="75"/>
  <c r="G134" i="75"/>
  <c r="DE92" i="75"/>
  <c r="G34" i="75"/>
  <c r="C139" i="75"/>
  <c r="C41" i="75"/>
  <c r="DE41" i="75"/>
  <c r="DG41" i="75" s="1"/>
  <c r="P39" i="85" s="1"/>
  <c r="DE24" i="75"/>
  <c r="DG24" i="75" s="1"/>
  <c r="P22" i="85" s="1"/>
  <c r="DE141" i="75"/>
  <c r="C143" i="75"/>
  <c r="E143" i="75" s="1"/>
  <c r="DE157" i="75"/>
  <c r="DE15" i="75"/>
  <c r="DG15" i="75" s="1"/>
  <c r="P13" i="85" s="1"/>
  <c r="DE182" i="75"/>
  <c r="C78" i="75"/>
  <c r="C172" i="75"/>
  <c r="DE12" i="75"/>
  <c r="C86" i="75"/>
  <c r="AA39" i="75"/>
  <c r="C93" i="75"/>
  <c r="AA74" i="75"/>
  <c r="G88" i="75"/>
  <c r="G62" i="75"/>
  <c r="DE145" i="75"/>
  <c r="DG145" i="75" s="1"/>
  <c r="P143" i="85" s="1"/>
  <c r="DE66" i="75"/>
  <c r="DE91" i="75"/>
  <c r="DG91" i="75" s="1"/>
  <c r="P89" i="85" s="1"/>
  <c r="C18" i="75"/>
  <c r="V138" i="75"/>
  <c r="DE128" i="75"/>
  <c r="DG128" i="75" s="1"/>
  <c r="P126" i="85" s="1"/>
  <c r="G164" i="75"/>
  <c r="C62" i="75"/>
  <c r="DE116" i="75"/>
  <c r="DE150" i="75"/>
  <c r="C65" i="75"/>
  <c r="C160" i="75"/>
  <c r="V110" i="75"/>
  <c r="AH110" i="75" s="1"/>
  <c r="DE160" i="75"/>
  <c r="DG160" i="75" s="1"/>
  <c r="P158" i="85" s="1"/>
  <c r="AG57" i="75"/>
  <c r="C163" i="75"/>
  <c r="G102" i="75"/>
  <c r="AG39" i="75"/>
  <c r="AA23" i="75"/>
  <c r="G36" i="75"/>
  <c r="DE31" i="75"/>
  <c r="DG31" i="75" s="1"/>
  <c r="P29" i="85" s="1"/>
  <c r="DE34" i="75"/>
  <c r="D118" i="75"/>
  <c r="AF34" i="75"/>
  <c r="D15" i="75"/>
  <c r="W137" i="75"/>
  <c r="W82" i="75"/>
  <c r="W79" i="75"/>
  <c r="W40" i="75"/>
  <c r="W72" i="75"/>
  <c r="DE33" i="75"/>
  <c r="DG33" i="75" s="1"/>
  <c r="P31" i="85" s="1"/>
  <c r="V133" i="75"/>
  <c r="G46" i="75"/>
  <c r="DE135" i="75"/>
  <c r="DG135" i="75" s="1"/>
  <c r="P133" i="85" s="1"/>
  <c r="C128" i="75"/>
  <c r="C99" i="75"/>
  <c r="DE122" i="75"/>
  <c r="AG36" i="75"/>
  <c r="C145" i="75"/>
  <c r="G116" i="75"/>
  <c r="DE158" i="75"/>
  <c r="AG81" i="75"/>
  <c r="AA169" i="75"/>
  <c r="G121" i="75"/>
  <c r="DE159" i="75"/>
  <c r="DG159" i="75" s="1"/>
  <c r="P157" i="85" s="1"/>
  <c r="DE148" i="75"/>
  <c r="DE126" i="75"/>
  <c r="AG89" i="75"/>
  <c r="G142" i="75"/>
  <c r="DE161" i="75"/>
  <c r="DG161" i="75" s="1"/>
  <c r="P159" i="85" s="1"/>
  <c r="G109" i="75"/>
  <c r="DE102" i="75"/>
  <c r="C11" i="75"/>
  <c r="G40" i="75"/>
  <c r="D171" i="75"/>
  <c r="DE108" i="75"/>
  <c r="AG177" i="75"/>
  <c r="C148" i="75"/>
  <c r="C136" i="75"/>
  <c r="AA80" i="75"/>
  <c r="AA89" i="75"/>
  <c r="G74" i="75"/>
  <c r="C57" i="75"/>
  <c r="G45" i="75"/>
  <c r="C32" i="75"/>
  <c r="DE86" i="75"/>
  <c r="AG59" i="75"/>
  <c r="G81" i="75"/>
  <c r="DE177" i="75"/>
  <c r="DG177" i="75" s="1"/>
  <c r="P175" i="85" s="1"/>
  <c r="AG140" i="75"/>
  <c r="V15" i="75"/>
  <c r="DE76" i="75"/>
  <c r="AG41" i="75"/>
  <c r="W78" i="75"/>
  <c r="AG138" i="75"/>
  <c r="AB84" i="75"/>
  <c r="DE181" i="75"/>
  <c r="DE50" i="75"/>
  <c r="AG51" i="75"/>
  <c r="V45" i="75"/>
  <c r="D30" i="75"/>
  <c r="DE90" i="75"/>
  <c r="C77" i="75"/>
  <c r="C173" i="75"/>
  <c r="C43" i="75"/>
  <c r="E43" i="75" s="1"/>
  <c r="DE8" i="75"/>
  <c r="DG8" i="75" s="1"/>
  <c r="P6" i="85" s="1"/>
  <c r="DE79" i="75"/>
  <c r="DG79" i="75" s="1"/>
  <c r="P77" i="85" s="1"/>
  <c r="G150" i="75"/>
  <c r="DE146" i="75"/>
  <c r="C137" i="75"/>
  <c r="DE52" i="75"/>
  <c r="C142" i="75"/>
  <c r="G162" i="75"/>
  <c r="DE97" i="75"/>
  <c r="DG97" i="75" s="1"/>
  <c r="P95" i="85" s="1"/>
  <c r="DE85" i="75"/>
  <c r="C81" i="75"/>
  <c r="C58" i="75"/>
  <c r="G139" i="75"/>
  <c r="G122" i="75"/>
  <c r="C103" i="75"/>
  <c r="C164" i="75"/>
  <c r="C72" i="75"/>
  <c r="DE124" i="75"/>
  <c r="DE78" i="75"/>
  <c r="C47" i="75"/>
  <c r="C126" i="75"/>
  <c r="G145" i="75"/>
  <c r="DE162" i="75"/>
  <c r="DE57" i="75"/>
  <c r="DG57" i="75" s="1"/>
  <c r="P55" i="85" s="1"/>
  <c r="DE151" i="75"/>
  <c r="DG151" i="75" s="1"/>
  <c r="P149" i="85" s="1"/>
  <c r="C80" i="75"/>
  <c r="G92" i="75"/>
  <c r="DE167" i="75"/>
  <c r="DG167" i="75" s="1"/>
  <c r="P165" i="85" s="1"/>
  <c r="AG121" i="75"/>
  <c r="C89" i="75"/>
  <c r="C182" i="75"/>
  <c r="DE98" i="75"/>
  <c r="DE26" i="75"/>
  <c r="C195" i="75"/>
  <c r="G77" i="75"/>
  <c r="C96" i="75"/>
  <c r="DE104" i="75"/>
  <c r="DG104" i="75" s="1"/>
  <c r="P102" i="85" s="1"/>
  <c r="DE194" i="75"/>
  <c r="C91" i="75"/>
  <c r="C141" i="75"/>
  <c r="DE101" i="75"/>
  <c r="C171" i="75"/>
  <c r="DE183" i="75"/>
  <c r="DG183" i="75" s="1"/>
  <c r="P181" i="85" s="1"/>
  <c r="G191" i="75"/>
  <c r="AA44" i="75"/>
  <c r="C53" i="75"/>
  <c r="E53" i="75" s="1"/>
  <c r="C122" i="75"/>
  <c r="G111" i="75"/>
  <c r="AG120" i="75"/>
  <c r="DE172" i="75"/>
  <c r="AG6" i="75"/>
  <c r="D45" i="75"/>
  <c r="D80" i="75"/>
  <c r="DE171" i="75"/>
  <c r="AB25" i="75"/>
  <c r="DE178" i="75"/>
  <c r="W86" i="75"/>
  <c r="V87" i="75"/>
  <c r="AB95" i="75"/>
  <c r="D181" i="75"/>
  <c r="D39" i="75"/>
  <c r="G165" i="75"/>
  <c r="G94" i="75"/>
  <c r="C107" i="75"/>
  <c r="DE109" i="75"/>
  <c r="G106" i="75"/>
  <c r="DE163" i="75"/>
  <c r="DG163" i="75" s="1"/>
  <c r="P161" i="85" s="1"/>
  <c r="DE54" i="75"/>
  <c r="C117" i="75"/>
  <c r="C180" i="75"/>
  <c r="G76" i="75"/>
  <c r="G13" i="75"/>
  <c r="DE96" i="75"/>
  <c r="DG96" i="75" s="1"/>
  <c r="P94" i="85" s="1"/>
  <c r="AG189" i="75"/>
  <c r="AG73" i="75"/>
  <c r="AF36" i="75"/>
  <c r="DE53" i="75"/>
  <c r="AG93" i="75"/>
  <c r="D41" i="75"/>
  <c r="D47" i="75"/>
  <c r="D125" i="75"/>
  <c r="G26" i="75"/>
  <c r="D90" i="75"/>
  <c r="C61" i="75"/>
  <c r="DE48" i="75"/>
  <c r="DG48" i="75" s="1"/>
  <c r="P46" i="85" s="1"/>
  <c r="G75" i="75"/>
  <c r="C185" i="75"/>
  <c r="C79" i="75"/>
  <c r="DE45" i="75"/>
  <c r="DE77" i="75"/>
  <c r="C15" i="75"/>
  <c r="C8" i="75"/>
  <c r="V102" i="75"/>
  <c r="AG137" i="75"/>
  <c r="DE191" i="75"/>
  <c r="DG191" i="75" s="1"/>
  <c r="P189" i="85" s="1"/>
  <c r="AG129" i="75"/>
  <c r="DE189" i="75"/>
  <c r="G72" i="75"/>
  <c r="DE164" i="75"/>
  <c r="D139" i="75"/>
  <c r="D144" i="75"/>
  <c r="V91" i="75"/>
  <c r="AG149" i="75"/>
  <c r="DE190" i="75"/>
  <c r="DE169" i="75"/>
  <c r="DG169" i="75" s="1"/>
  <c r="P167" i="85" s="1"/>
  <c r="AA10" i="75"/>
  <c r="C50" i="75"/>
  <c r="G42" i="75"/>
  <c r="DE40" i="75"/>
  <c r="DG40" i="75" s="1"/>
  <c r="P38" i="85" s="1"/>
  <c r="C190" i="75"/>
  <c r="AA22" i="75"/>
  <c r="C159" i="75"/>
  <c r="AA83" i="75"/>
  <c r="G120" i="75"/>
  <c r="DE186" i="75"/>
  <c r="D137" i="75"/>
  <c r="AG174" i="75"/>
  <c r="D115" i="75"/>
  <c r="V26" i="75"/>
  <c r="AG165" i="75"/>
  <c r="AG113" i="75"/>
  <c r="AG26" i="75"/>
  <c r="DE107" i="75"/>
  <c r="DG107" i="75" s="1"/>
  <c r="P105" i="85" s="1"/>
  <c r="V77" i="75"/>
  <c r="DE39" i="75"/>
  <c r="DG39" i="75" s="1"/>
  <c r="P37" i="85" s="1"/>
  <c r="DE132" i="75"/>
  <c r="D133" i="75"/>
  <c r="D10" i="75"/>
  <c r="AG97" i="75"/>
  <c r="AG74" i="75"/>
  <c r="AG168" i="75"/>
  <c r="AG116" i="75"/>
  <c r="DE113" i="75"/>
  <c r="DG113" i="75" s="1"/>
  <c r="P111" i="85" s="1"/>
  <c r="AG166" i="75"/>
  <c r="DE179" i="75"/>
  <c r="DG179" i="75" s="1"/>
  <c r="P177" i="85" s="1"/>
  <c r="G194" i="75"/>
  <c r="G113" i="75"/>
  <c r="AG92" i="75"/>
  <c r="DE88" i="75"/>
  <c r="DG88" i="75" s="1"/>
  <c r="P86" i="85" s="1"/>
  <c r="G160" i="75"/>
  <c r="W93" i="75"/>
  <c r="AA95" i="75"/>
  <c r="AJ95" i="75" s="1"/>
  <c r="AA28" i="75"/>
  <c r="AG13" i="75"/>
  <c r="AG9" i="75"/>
  <c r="DE139" i="75"/>
  <c r="DE152" i="75"/>
  <c r="DG152" i="75" s="1"/>
  <c r="P150" i="85" s="1"/>
  <c r="AG193" i="75"/>
  <c r="DE188" i="75"/>
  <c r="AG72" i="75"/>
  <c r="AG192" i="75"/>
  <c r="AG30" i="75"/>
  <c r="AB10" i="75"/>
  <c r="C170" i="75"/>
  <c r="C175" i="75"/>
  <c r="AA68" i="75"/>
  <c r="G93" i="75"/>
  <c r="G41" i="75"/>
  <c r="AG67" i="75"/>
  <c r="AF29" i="75"/>
  <c r="AF30" i="75"/>
  <c r="AN30" i="75" s="1"/>
  <c r="AG86" i="75"/>
  <c r="D57" i="75"/>
  <c r="DE195" i="75"/>
  <c r="DG195" i="75" s="1"/>
  <c r="P193" i="85" s="1"/>
  <c r="DE30" i="75"/>
  <c r="DE72" i="75"/>
  <c r="DG72" i="75" s="1"/>
  <c r="P70" i="85" s="1"/>
  <c r="DE16" i="75"/>
  <c r="DG16" i="75" s="1"/>
  <c r="P14" i="85" s="1"/>
  <c r="V126" i="75"/>
  <c r="D136" i="75"/>
  <c r="AB24" i="75"/>
  <c r="W32" i="75"/>
  <c r="AF106" i="75"/>
  <c r="Z93" i="75"/>
  <c r="Z42" i="75"/>
  <c r="Z94" i="75"/>
  <c r="Z108" i="75"/>
  <c r="Z73" i="75"/>
  <c r="Z145" i="75"/>
  <c r="Z139" i="75"/>
  <c r="Z40" i="75"/>
  <c r="Z39" i="75"/>
  <c r="D132" i="75"/>
  <c r="DE154" i="75"/>
  <c r="DE185" i="75"/>
  <c r="DG185" i="75" s="1"/>
  <c r="P183" i="85" s="1"/>
  <c r="AG142" i="75"/>
  <c r="AG31" i="75"/>
  <c r="AG163" i="75"/>
  <c r="DE196" i="75"/>
  <c r="AG173" i="75"/>
  <c r="D122" i="75"/>
  <c r="DE136" i="75"/>
  <c r="DG136" i="75" s="1"/>
  <c r="P134" i="85" s="1"/>
  <c r="G52" i="75"/>
  <c r="G85" i="75"/>
  <c r="D182" i="75"/>
  <c r="AA94" i="75"/>
  <c r="AF104" i="75"/>
  <c r="D55" i="75"/>
  <c r="DE134" i="75"/>
  <c r="C55" i="75"/>
  <c r="AA24" i="75"/>
  <c r="AJ24" i="75" s="1"/>
  <c r="G186" i="75"/>
  <c r="AG47" i="75"/>
  <c r="DE6" i="75"/>
  <c r="AG133" i="75"/>
  <c r="AF124" i="75"/>
  <c r="G193" i="75"/>
  <c r="AG7" i="75"/>
  <c r="AG75" i="75"/>
  <c r="AG94" i="75"/>
  <c r="DE28" i="75"/>
  <c r="G161" i="75"/>
  <c r="V65" i="75"/>
  <c r="D54" i="75"/>
  <c r="D18" i="75"/>
  <c r="D186" i="75"/>
  <c r="AG35" i="75"/>
  <c r="D127" i="75"/>
  <c r="AG150" i="75"/>
  <c r="DE51" i="75"/>
  <c r="DG51" i="75" s="1"/>
  <c r="P49" i="85" s="1"/>
  <c r="G53" i="75"/>
  <c r="AG145" i="75"/>
  <c r="D11" i="75"/>
  <c r="D179" i="75"/>
  <c r="AG164" i="75"/>
  <c r="D67" i="75"/>
  <c r="D160" i="75"/>
  <c r="V48" i="75"/>
  <c r="D140" i="75"/>
  <c r="AF91" i="75"/>
  <c r="AF180" i="75"/>
  <c r="W52" i="75"/>
  <c r="DE82" i="75"/>
  <c r="AG66" i="75"/>
  <c r="G7" i="75"/>
  <c r="DE100" i="75"/>
  <c r="DE170" i="75"/>
  <c r="AG106" i="75"/>
  <c r="V35" i="75"/>
  <c r="AG153" i="75"/>
  <c r="AG64" i="75"/>
  <c r="AG139" i="75"/>
  <c r="DE29" i="75"/>
  <c r="D48" i="75"/>
  <c r="DE13" i="75"/>
  <c r="D83" i="75"/>
  <c r="AF170" i="75"/>
  <c r="DE21" i="75"/>
  <c r="AG128" i="75"/>
  <c r="DE69" i="75"/>
  <c r="AG160" i="75"/>
  <c r="D96" i="75"/>
  <c r="DE123" i="75"/>
  <c r="DE20" i="75"/>
  <c r="DE112" i="75"/>
  <c r="DG112" i="75" s="1"/>
  <c r="P110" i="85" s="1"/>
  <c r="D172" i="75"/>
  <c r="AG123" i="75"/>
  <c r="DE99" i="75"/>
  <c r="W111" i="75"/>
  <c r="DE147" i="75"/>
  <c r="DE25" i="75"/>
  <c r="DG25" i="75" s="1"/>
  <c r="P23" i="85" s="1"/>
  <c r="DE87" i="75"/>
  <c r="DG87" i="75" s="1"/>
  <c r="P85" i="85" s="1"/>
  <c r="DE192" i="75"/>
  <c r="DG192" i="75" s="1"/>
  <c r="P190" i="85" s="1"/>
  <c r="AG171" i="75"/>
  <c r="G54" i="75"/>
  <c r="DE119" i="75"/>
  <c r="DG119" i="75" s="1"/>
  <c r="P117" i="85" s="1"/>
  <c r="DE42" i="75"/>
  <c r="C59" i="75"/>
  <c r="G19" i="75"/>
  <c r="DE153" i="75"/>
  <c r="DG153" i="75" s="1"/>
  <c r="P151" i="85" s="1"/>
  <c r="D159" i="75"/>
  <c r="D72" i="75"/>
  <c r="AF99" i="75"/>
  <c r="DE89" i="75"/>
  <c r="DG89" i="75" s="1"/>
  <c r="P87" i="85" s="1"/>
  <c r="DE156" i="75"/>
  <c r="AG71" i="75"/>
  <c r="AG80" i="75"/>
  <c r="AG12" i="75"/>
  <c r="AG48" i="75"/>
  <c r="AG70" i="75"/>
  <c r="W108" i="75"/>
  <c r="W27" i="75"/>
  <c r="AG33" i="75"/>
  <c r="DE130" i="75"/>
  <c r="DE144" i="75"/>
  <c r="DG144" i="75" s="1"/>
  <c r="P142" i="85" s="1"/>
  <c r="DE131" i="75"/>
  <c r="DE74" i="75"/>
  <c r="D128" i="75"/>
  <c r="DE184" i="75"/>
  <c r="DG184" i="75" s="1"/>
  <c r="P182" i="85" s="1"/>
  <c r="AG61" i="75"/>
  <c r="AG25" i="75"/>
  <c r="C158" i="75"/>
  <c r="DE46" i="75"/>
  <c r="V50" i="75"/>
  <c r="AG85" i="75"/>
  <c r="AG144" i="75"/>
  <c r="AG83" i="75"/>
  <c r="DE68" i="75"/>
  <c r="AG96" i="75"/>
  <c r="AB75" i="75"/>
  <c r="DE165" i="75"/>
  <c r="D79" i="75"/>
  <c r="DE70" i="75"/>
  <c r="G57" i="75"/>
  <c r="C119" i="75"/>
  <c r="C179" i="75"/>
  <c r="DE125" i="75"/>
  <c r="DE176" i="75"/>
  <c r="DG176" i="75" s="1"/>
  <c r="P174" i="85" s="1"/>
  <c r="AG161" i="75"/>
  <c r="AF101" i="75"/>
  <c r="D24" i="75"/>
  <c r="AB131" i="75"/>
  <c r="D40" i="75"/>
  <c r="D192" i="75"/>
  <c r="DE193" i="75"/>
  <c r="DG193" i="75" s="1"/>
  <c r="P191" i="85" s="1"/>
  <c r="DE142" i="75"/>
  <c r="AG190" i="75"/>
  <c r="V41" i="75"/>
  <c r="AG114" i="75"/>
  <c r="DE140" i="75"/>
  <c r="DE65" i="75"/>
  <c r="DG65" i="75" s="1"/>
  <c r="P63" i="85" s="1"/>
  <c r="DE62" i="75"/>
  <c r="G188" i="75"/>
  <c r="D175" i="75"/>
  <c r="DE118" i="75"/>
  <c r="C49" i="75"/>
  <c r="C76" i="75"/>
  <c r="DE175" i="75"/>
  <c r="DG175" i="75" s="1"/>
  <c r="P173" i="85" s="1"/>
  <c r="DE7" i="75"/>
  <c r="DG7" i="75" s="1"/>
  <c r="P5" i="85" s="1"/>
  <c r="DE38" i="75"/>
  <c r="AG185" i="75"/>
  <c r="AG76" i="75"/>
  <c r="AG125" i="75"/>
  <c r="AF141" i="75"/>
  <c r="AN141" i="75" s="1"/>
  <c r="AS141" i="75" s="1"/>
  <c r="AG118" i="75"/>
  <c r="D190" i="75"/>
  <c r="AG11" i="75"/>
  <c r="AG117" i="75"/>
  <c r="DE81" i="75"/>
  <c r="DG81" i="75" s="1"/>
  <c r="P79" i="85" s="1"/>
  <c r="AG62" i="75"/>
  <c r="AG19" i="75"/>
  <c r="AG195" i="75"/>
  <c r="AG183" i="75"/>
  <c r="G135" i="75"/>
  <c r="AG176" i="75"/>
  <c r="AG188" i="75"/>
  <c r="G153" i="75"/>
  <c r="AG180" i="75"/>
  <c r="AF132" i="75"/>
  <c r="DE58" i="75"/>
  <c r="AG110" i="75"/>
  <c r="AB191" i="75"/>
  <c r="AG178" i="75"/>
  <c r="V108" i="75"/>
  <c r="AG100" i="75"/>
  <c r="G112" i="75"/>
  <c r="DE18" i="75"/>
  <c r="DE105" i="75"/>
  <c r="DG105" i="75" s="1"/>
  <c r="P103" i="85" s="1"/>
  <c r="D188" i="75"/>
  <c r="AG104" i="75"/>
  <c r="D191" i="75"/>
  <c r="AF81" i="75"/>
  <c r="DE143" i="75"/>
  <c r="DG143" i="75" s="1"/>
  <c r="P141" i="85" s="1"/>
  <c r="AB22" i="75"/>
  <c r="DE11" i="75"/>
  <c r="DG11" i="75" s="1"/>
  <c r="P9" i="85" s="1"/>
  <c r="AG179" i="75"/>
  <c r="V37" i="75"/>
  <c r="AB11" i="75"/>
  <c r="AG28" i="75"/>
  <c r="AG78" i="75"/>
  <c r="DE75" i="75"/>
  <c r="DG75" i="75" s="1"/>
  <c r="P73" i="85" s="1"/>
  <c r="AG27" i="75"/>
  <c r="AG196" i="75"/>
  <c r="AG108" i="75"/>
  <c r="AG107" i="75"/>
  <c r="DE115" i="75"/>
  <c r="DG115" i="75" s="1"/>
  <c r="P113" i="85" s="1"/>
  <c r="V21" i="75"/>
  <c r="DE114" i="75"/>
  <c r="D81" i="75"/>
  <c r="AF154" i="75"/>
  <c r="AG91" i="75"/>
  <c r="G137" i="75"/>
  <c r="D36" i="75"/>
  <c r="DE106" i="75"/>
  <c r="AG77" i="75"/>
  <c r="D88" i="75"/>
  <c r="AF143" i="75"/>
  <c r="AN143" i="75" s="1"/>
  <c r="AS143" i="75" s="1"/>
  <c r="DE43" i="75"/>
  <c r="DG43" i="75" s="1"/>
  <c r="P41" i="85" s="1"/>
  <c r="AG45" i="75"/>
  <c r="D12" i="75"/>
  <c r="AG82" i="75"/>
  <c r="G99" i="75"/>
  <c r="AG34" i="75"/>
  <c r="AG44" i="75"/>
  <c r="G69" i="75"/>
  <c r="W33" i="75"/>
  <c r="AI33" i="75" s="1"/>
  <c r="W46" i="75"/>
  <c r="AG55" i="75"/>
  <c r="DE56" i="75"/>
  <c r="DG56" i="75" s="1"/>
  <c r="P54" i="85" s="1"/>
  <c r="DE117" i="75"/>
  <c r="AG38" i="75"/>
  <c r="AG32" i="75"/>
  <c r="DE137" i="75"/>
  <c r="DG137" i="75" s="1"/>
  <c r="P135" i="85" s="1"/>
  <c r="AG146" i="75"/>
  <c r="W66" i="75"/>
  <c r="G178" i="75"/>
  <c r="G80" i="75"/>
  <c r="G159" i="75"/>
  <c r="DE127" i="75"/>
  <c r="DG127" i="75" s="1"/>
  <c r="P125" i="85" s="1"/>
  <c r="DE55" i="75"/>
  <c r="DG55" i="75" s="1"/>
  <c r="P53" i="85" s="1"/>
  <c r="DE32" i="75"/>
  <c r="DG32" i="75" s="1"/>
  <c r="P30" i="85" s="1"/>
  <c r="AG15" i="75"/>
  <c r="AG136" i="75"/>
  <c r="DE59" i="75"/>
  <c r="DG59" i="75" s="1"/>
  <c r="P57" i="85" s="1"/>
  <c r="G70" i="75"/>
  <c r="DE14" i="75"/>
  <c r="G8" i="75"/>
  <c r="DE36" i="75"/>
  <c r="DE187" i="75"/>
  <c r="DG187" i="75" s="1"/>
  <c r="P185" i="85" s="1"/>
  <c r="AG148" i="75"/>
  <c r="AG162" i="75"/>
  <c r="G29" i="75"/>
  <c r="G64" i="75"/>
  <c r="D70" i="75"/>
  <c r="AG52" i="75"/>
  <c r="DE27" i="75"/>
  <c r="DG27" i="75" s="1"/>
  <c r="P25" i="85" s="1"/>
  <c r="G91" i="75"/>
  <c r="AG112" i="75"/>
  <c r="AG172" i="75"/>
  <c r="D145" i="75"/>
  <c r="AG40" i="75"/>
  <c r="AG87" i="75"/>
  <c r="G171" i="75"/>
  <c r="AG49" i="75"/>
  <c r="AG184" i="75"/>
  <c r="AB96" i="75"/>
  <c r="V196" i="75"/>
  <c r="D82" i="75"/>
  <c r="D49" i="75"/>
  <c r="D6" i="75"/>
  <c r="DE49" i="75"/>
  <c r="DG49" i="75" s="1"/>
  <c r="P47" i="85" s="1"/>
  <c r="DE173" i="75"/>
  <c r="G49" i="75"/>
  <c r="G82" i="75"/>
  <c r="AK104" i="3" l="1"/>
  <c r="J11" i="75"/>
  <c r="AK103" i="3"/>
  <c r="AA102" i="85"/>
  <c r="AA101" i="85"/>
  <c r="AK11" i="75"/>
  <c r="AJ69" i="75"/>
  <c r="DG52" i="75"/>
  <c r="P50" i="85" s="1"/>
  <c r="DJ65" i="75"/>
  <c r="C61" i="84" s="1"/>
  <c r="E119" i="75"/>
  <c r="DG148" i="75"/>
  <c r="P146" i="85" s="1"/>
  <c r="AN183" i="75"/>
  <c r="DJ9" i="75"/>
  <c r="C5" i="84" s="1"/>
  <c r="J7" i="75"/>
  <c r="L7" i="75" s="1"/>
  <c r="AJ146" i="75"/>
  <c r="AK136" i="75"/>
  <c r="AI109" i="75"/>
  <c r="AQ147" i="75"/>
  <c r="K145" i="85" s="1"/>
  <c r="AH157" i="75"/>
  <c r="AN63" i="75"/>
  <c r="AS63" i="75" s="1"/>
  <c r="AU63" i="75" s="1"/>
  <c r="M61" i="85" s="1"/>
  <c r="AN14" i="75"/>
  <c r="AS14" i="75" s="1"/>
  <c r="AU14" i="75" s="1"/>
  <c r="M12" i="85" s="1"/>
  <c r="DG180" i="75"/>
  <c r="P178" i="85" s="1"/>
  <c r="J54" i="75"/>
  <c r="L54" i="75" s="1"/>
  <c r="AH114" i="75"/>
  <c r="DJ112" i="75"/>
  <c r="E156" i="75"/>
  <c r="AM106" i="75"/>
  <c r="E109" i="75"/>
  <c r="AK96" i="75"/>
  <c r="E134" i="75"/>
  <c r="AM100" i="75"/>
  <c r="AK115" i="75"/>
  <c r="AN132" i="75"/>
  <c r="AS132" i="75" s="1"/>
  <c r="AU132" i="75" s="1"/>
  <c r="M130" i="85" s="1"/>
  <c r="AN104" i="75"/>
  <c r="AI134" i="75"/>
  <c r="AM98" i="75"/>
  <c r="DJ110" i="75"/>
  <c r="AH109" i="75"/>
  <c r="DJ126" i="75"/>
  <c r="C122" i="84" s="1"/>
  <c r="DJ125" i="75"/>
  <c r="E114" i="75"/>
  <c r="AM90" i="75"/>
  <c r="AI87" i="75"/>
  <c r="DJ86" i="75"/>
  <c r="AM85" i="75"/>
  <c r="J84" i="75"/>
  <c r="AM60" i="75"/>
  <c r="AM59" i="75"/>
  <c r="AK80" i="75"/>
  <c r="J80" i="75"/>
  <c r="L80" i="75" s="1"/>
  <c r="AM76" i="75"/>
  <c r="AJ75" i="75"/>
  <c r="AI63" i="75"/>
  <c r="DJ55" i="75"/>
  <c r="C51" i="84" s="1"/>
  <c r="F51" i="84" s="1"/>
  <c r="AN51" i="75"/>
  <c r="AS51" i="75" s="1"/>
  <c r="AU51" i="75" s="1"/>
  <c r="M49" i="85" s="1"/>
  <c r="DJ48" i="75"/>
  <c r="DK48" i="75" s="1"/>
  <c r="O46" i="85" s="1"/>
  <c r="AH17" i="75"/>
  <c r="DJ109" i="75"/>
  <c r="C105" i="84" s="1"/>
  <c r="F105" i="84" s="1"/>
  <c r="DJ91" i="75"/>
  <c r="J89" i="75"/>
  <c r="L89" i="75" s="1"/>
  <c r="DJ45" i="75"/>
  <c r="AI43" i="75"/>
  <c r="AN81" i="75"/>
  <c r="AS81" i="75" s="1"/>
  <c r="AU81" i="75" s="1"/>
  <c r="M79" i="85" s="1"/>
  <c r="AK95" i="75"/>
  <c r="AJ89" i="75"/>
  <c r="AM129" i="75"/>
  <c r="AH113" i="75"/>
  <c r="AM61" i="75"/>
  <c r="AI114" i="75"/>
  <c r="AN91" i="75"/>
  <c r="AS91" i="75" s="1"/>
  <c r="AU91" i="75" s="1"/>
  <c r="M89" i="85" s="1"/>
  <c r="AI93" i="75"/>
  <c r="AJ80" i="75"/>
  <c r="AI131" i="75"/>
  <c r="DJ84" i="75"/>
  <c r="AN124" i="75"/>
  <c r="AS124" i="75" s="1"/>
  <c r="AU124" i="75" s="1"/>
  <c r="M122" i="85" s="1"/>
  <c r="J57" i="75"/>
  <c r="L57" i="75" s="1"/>
  <c r="E164" i="75"/>
  <c r="E148" i="75"/>
  <c r="E93" i="75"/>
  <c r="AM130" i="75"/>
  <c r="DJ62" i="75"/>
  <c r="C58" i="84" s="1"/>
  <c r="AI157" i="75"/>
  <c r="Q29" i="85"/>
  <c r="AN29" i="85" s="1"/>
  <c r="Q24" i="85"/>
  <c r="AN24" i="85" s="1"/>
  <c r="AI103" i="75"/>
  <c r="Q140" i="85"/>
  <c r="AN140" i="85" s="1"/>
  <c r="F103" i="84"/>
  <c r="Q105" i="85"/>
  <c r="AN105" i="85" s="1"/>
  <c r="Q90" i="85"/>
  <c r="AN90" i="85" s="1"/>
  <c r="Q170" i="85"/>
  <c r="AN170" i="85" s="1"/>
  <c r="Q101" i="85"/>
  <c r="AN101" i="85" s="1"/>
  <c r="Q4" i="85"/>
  <c r="AN4" i="85" s="1"/>
  <c r="F15" i="84"/>
  <c r="Q17" i="85"/>
  <c r="AN17" i="85" s="1"/>
  <c r="Q192" i="85"/>
  <c r="AN192" i="85" s="1"/>
  <c r="Q161" i="85"/>
  <c r="AN161" i="85" s="1"/>
  <c r="DJ131" i="75"/>
  <c r="Q36" i="85"/>
  <c r="AN36" i="85" s="1"/>
  <c r="AU141" i="75"/>
  <c r="M139" i="85" s="1"/>
  <c r="DG26" i="75"/>
  <c r="P24" i="85" s="1"/>
  <c r="DG66" i="75"/>
  <c r="P64" i="85" s="1"/>
  <c r="DG98" i="75"/>
  <c r="P96" i="85" s="1"/>
  <c r="DG50" i="75"/>
  <c r="P48" i="85" s="1"/>
  <c r="DG10" i="75"/>
  <c r="P8" i="85" s="1"/>
  <c r="DG162" i="75"/>
  <c r="P160" i="85" s="1"/>
  <c r="J135" i="75"/>
  <c r="L135" i="75" s="1"/>
  <c r="DJ132" i="75"/>
  <c r="C128" i="84" s="1"/>
  <c r="DJ117" i="75"/>
  <c r="C113" i="84" s="1"/>
  <c r="DJ106" i="75"/>
  <c r="C102" i="84" s="1"/>
  <c r="DJ104" i="75"/>
  <c r="DJ101" i="75"/>
  <c r="C97" i="84" s="1"/>
  <c r="DJ100" i="75"/>
  <c r="C96" i="84" s="1"/>
  <c r="DJ99" i="75"/>
  <c r="C95" i="84" s="1"/>
  <c r="DJ97" i="75"/>
  <c r="J69" i="75"/>
  <c r="L69" i="75" s="1"/>
  <c r="DJ51" i="75"/>
  <c r="C47" i="84" s="1"/>
  <c r="DJ49" i="75"/>
  <c r="C45" i="84" s="1"/>
  <c r="AK168" i="83"/>
  <c r="BY68" i="83"/>
  <c r="BY25" i="83"/>
  <c r="AB125" i="3"/>
  <c r="Y123" i="85" s="1"/>
  <c r="AB117" i="3"/>
  <c r="Y115" i="85" s="1"/>
  <c r="AB109" i="3"/>
  <c r="Y107" i="85" s="1"/>
  <c r="AB101" i="3"/>
  <c r="Y99" i="85" s="1"/>
  <c r="AB93" i="3"/>
  <c r="Y91" i="85" s="1"/>
  <c r="AB85" i="3"/>
  <c r="Y83" i="85" s="1"/>
  <c r="AB77" i="3"/>
  <c r="Y75" i="85" s="1"/>
  <c r="AB69" i="3"/>
  <c r="Y67" i="85" s="1"/>
  <c r="BY133" i="83"/>
  <c r="AB193" i="3"/>
  <c r="Y191" i="85" s="1"/>
  <c r="AB185" i="3"/>
  <c r="Y183" i="85" s="1"/>
  <c r="AB177" i="3"/>
  <c r="Y175" i="85" s="1"/>
  <c r="AB169" i="3"/>
  <c r="Y167" i="85" s="1"/>
  <c r="AB161" i="3"/>
  <c r="Y159" i="85" s="1"/>
  <c r="AB153" i="3"/>
  <c r="Y151" i="85" s="1"/>
  <c r="AB145" i="3"/>
  <c r="Y143" i="85" s="1"/>
  <c r="AB137" i="3"/>
  <c r="Y135" i="85" s="1"/>
  <c r="AB129" i="3"/>
  <c r="Y127" i="85" s="1"/>
  <c r="AB121" i="3"/>
  <c r="Y119" i="85" s="1"/>
  <c r="AB113" i="3"/>
  <c r="Y111" i="85" s="1"/>
  <c r="AB105" i="3"/>
  <c r="Y103" i="85" s="1"/>
  <c r="AB97" i="3"/>
  <c r="Y95" i="85" s="1"/>
  <c r="AB89" i="3"/>
  <c r="Y87" i="85" s="1"/>
  <c r="AB81" i="3"/>
  <c r="Y79" i="85" s="1"/>
  <c r="AB73" i="3"/>
  <c r="Y71" i="85" s="1"/>
  <c r="AB65" i="3"/>
  <c r="Y63" i="85" s="1"/>
  <c r="AB57" i="3"/>
  <c r="Y55" i="85" s="1"/>
  <c r="AB49" i="3"/>
  <c r="Y47" i="85" s="1"/>
  <c r="AB41" i="3"/>
  <c r="Y39" i="85" s="1"/>
  <c r="AB33" i="3"/>
  <c r="Y31" i="85" s="1"/>
  <c r="AB189" i="3"/>
  <c r="Y187" i="85" s="1"/>
  <c r="AB181" i="3"/>
  <c r="Y179" i="85" s="1"/>
  <c r="AB173" i="3"/>
  <c r="Y171" i="85" s="1"/>
  <c r="AB165" i="3"/>
  <c r="Y163" i="85" s="1"/>
  <c r="AB157" i="3"/>
  <c r="Y155" i="85" s="1"/>
  <c r="AB149" i="3"/>
  <c r="Y147" i="85" s="1"/>
  <c r="AB141" i="3"/>
  <c r="Y139" i="85" s="1"/>
  <c r="AB133" i="3"/>
  <c r="Y131" i="85" s="1"/>
  <c r="AB61" i="3"/>
  <c r="Y59" i="85" s="1"/>
  <c r="AB53" i="3"/>
  <c r="Y51" i="85" s="1"/>
  <c r="AB45" i="3"/>
  <c r="Y43" i="85" s="1"/>
  <c r="AB37" i="3"/>
  <c r="Y35" i="85" s="1"/>
  <c r="AB29" i="3"/>
  <c r="Y27" i="85" s="1"/>
  <c r="E34" i="75"/>
  <c r="DJ30" i="75"/>
  <c r="C26" i="84" s="1"/>
  <c r="J24" i="75"/>
  <c r="L24" i="75" s="1"/>
  <c r="DJ20" i="75"/>
  <c r="C16" i="84" s="1"/>
  <c r="DJ17" i="75"/>
  <c r="C13" i="84" s="1"/>
  <c r="E17" i="75"/>
  <c r="DJ8" i="75"/>
  <c r="AJ23" i="75"/>
  <c r="AK24" i="75"/>
  <c r="AL24" i="75" s="1"/>
  <c r="N193" i="3"/>
  <c r="V191" i="85" s="1"/>
  <c r="N189" i="3"/>
  <c r="V187" i="85" s="1"/>
  <c r="N185" i="3"/>
  <c r="V183" i="85" s="1"/>
  <c r="N181" i="3"/>
  <c r="V179" i="85" s="1"/>
  <c r="N177" i="3"/>
  <c r="V175" i="85" s="1"/>
  <c r="N173" i="3"/>
  <c r="V171" i="85" s="1"/>
  <c r="N169" i="3"/>
  <c r="V167" i="85" s="1"/>
  <c r="N165" i="3"/>
  <c r="V163" i="85" s="1"/>
  <c r="N161" i="3"/>
  <c r="V159" i="85" s="1"/>
  <c r="N157" i="3"/>
  <c r="V155" i="85" s="1"/>
  <c r="N153" i="3"/>
  <c r="V151" i="85" s="1"/>
  <c r="N149" i="3"/>
  <c r="V147" i="85" s="1"/>
  <c r="N145" i="3"/>
  <c r="V143" i="85" s="1"/>
  <c r="N141" i="3"/>
  <c r="V139" i="85" s="1"/>
  <c r="N137" i="3"/>
  <c r="V135" i="85" s="1"/>
  <c r="N133" i="3"/>
  <c r="V131" i="85" s="1"/>
  <c r="N129" i="3"/>
  <c r="V127" i="85" s="1"/>
  <c r="N125" i="3"/>
  <c r="V123" i="85" s="1"/>
  <c r="N121" i="3"/>
  <c r="V119" i="85" s="1"/>
  <c r="N117" i="3"/>
  <c r="V115" i="85" s="1"/>
  <c r="N113" i="3"/>
  <c r="V111" i="85" s="1"/>
  <c r="N109" i="3"/>
  <c r="V107" i="85" s="1"/>
  <c r="N105" i="3"/>
  <c r="V103" i="85" s="1"/>
  <c r="N101" i="3"/>
  <c r="V99" i="85" s="1"/>
  <c r="N97" i="3"/>
  <c r="V95" i="85" s="1"/>
  <c r="N93" i="3"/>
  <c r="V91" i="85" s="1"/>
  <c r="N89" i="3"/>
  <c r="V87" i="85" s="1"/>
  <c r="N85" i="3"/>
  <c r="V83" i="85" s="1"/>
  <c r="N81" i="3"/>
  <c r="V79" i="85" s="1"/>
  <c r="N77" i="3"/>
  <c r="V75" i="85" s="1"/>
  <c r="N73" i="3"/>
  <c r="V71" i="85" s="1"/>
  <c r="N69" i="3"/>
  <c r="V67" i="85" s="1"/>
  <c r="N65" i="3"/>
  <c r="V63" i="85" s="1"/>
  <c r="N61" i="3"/>
  <c r="V59" i="85" s="1"/>
  <c r="N57" i="3"/>
  <c r="V55" i="85" s="1"/>
  <c r="N53" i="3"/>
  <c r="V51" i="85" s="1"/>
  <c r="N49" i="3"/>
  <c r="V47" i="85" s="1"/>
  <c r="N45" i="3"/>
  <c r="V43" i="85" s="1"/>
  <c r="N41" i="3"/>
  <c r="V39" i="85" s="1"/>
  <c r="N37" i="3"/>
  <c r="V35" i="85" s="1"/>
  <c r="N33" i="3"/>
  <c r="V31" i="85" s="1"/>
  <c r="N29" i="3"/>
  <c r="V27" i="85" s="1"/>
  <c r="N25" i="3"/>
  <c r="V23" i="85" s="1"/>
  <c r="N21" i="3"/>
  <c r="V19" i="85" s="1"/>
  <c r="N17" i="3"/>
  <c r="V15" i="85" s="1"/>
  <c r="N13" i="3"/>
  <c r="V11" i="85" s="1"/>
  <c r="N195" i="3"/>
  <c r="V193" i="85" s="1"/>
  <c r="N191" i="3"/>
  <c r="V189" i="85" s="1"/>
  <c r="N187" i="3"/>
  <c r="V185" i="85" s="1"/>
  <c r="N183" i="3"/>
  <c r="V181" i="85" s="1"/>
  <c r="N179" i="3"/>
  <c r="V177" i="85" s="1"/>
  <c r="N175" i="3"/>
  <c r="V173" i="85" s="1"/>
  <c r="N171" i="3"/>
  <c r="V169" i="85" s="1"/>
  <c r="N167" i="3"/>
  <c r="V165" i="85" s="1"/>
  <c r="N163" i="3"/>
  <c r="V161" i="85" s="1"/>
  <c r="N159" i="3"/>
  <c r="V157" i="85" s="1"/>
  <c r="N155" i="3"/>
  <c r="V153" i="85" s="1"/>
  <c r="N151" i="3"/>
  <c r="V149" i="85" s="1"/>
  <c r="N147" i="3"/>
  <c r="V145" i="85" s="1"/>
  <c r="N143" i="3"/>
  <c r="V141" i="85" s="1"/>
  <c r="N139" i="3"/>
  <c r="V137" i="85" s="1"/>
  <c r="N135" i="3"/>
  <c r="V133" i="85" s="1"/>
  <c r="N131" i="3"/>
  <c r="V129" i="85" s="1"/>
  <c r="N127" i="3"/>
  <c r="V125" i="85" s="1"/>
  <c r="N123" i="3"/>
  <c r="V121" i="85" s="1"/>
  <c r="N119" i="3"/>
  <c r="V117" i="85" s="1"/>
  <c r="N115" i="3"/>
  <c r="V113" i="85" s="1"/>
  <c r="N111" i="3"/>
  <c r="V109" i="85" s="1"/>
  <c r="N107" i="3"/>
  <c r="V105" i="85" s="1"/>
  <c r="N103" i="3"/>
  <c r="V101" i="85" s="1"/>
  <c r="N99" i="3"/>
  <c r="V97" i="85" s="1"/>
  <c r="N95" i="3"/>
  <c r="V93" i="85" s="1"/>
  <c r="N91" i="3"/>
  <c r="V89" i="85" s="1"/>
  <c r="N87" i="3"/>
  <c r="V85" i="85" s="1"/>
  <c r="N83" i="3"/>
  <c r="V81" i="85" s="1"/>
  <c r="N79" i="3"/>
  <c r="V77" i="85" s="1"/>
  <c r="N75" i="3"/>
  <c r="V73" i="85" s="1"/>
  <c r="N71" i="3"/>
  <c r="V69" i="85" s="1"/>
  <c r="N67" i="3"/>
  <c r="V65" i="85" s="1"/>
  <c r="N63" i="3"/>
  <c r="V61" i="85" s="1"/>
  <c r="N59" i="3"/>
  <c r="V57" i="85" s="1"/>
  <c r="N55" i="3"/>
  <c r="V53" i="85" s="1"/>
  <c r="N51" i="3"/>
  <c r="V49" i="85" s="1"/>
  <c r="N47" i="3"/>
  <c r="V45" i="85" s="1"/>
  <c r="N43" i="3"/>
  <c r="V41" i="85" s="1"/>
  <c r="N39" i="3"/>
  <c r="V37" i="85" s="1"/>
  <c r="N35" i="3"/>
  <c r="V33" i="85" s="1"/>
  <c r="N31" i="3"/>
  <c r="V29" i="85" s="1"/>
  <c r="N27" i="3"/>
  <c r="V25" i="85" s="1"/>
  <c r="N23" i="3"/>
  <c r="V21" i="85" s="1"/>
  <c r="N19" i="3"/>
  <c r="V17" i="85" s="1"/>
  <c r="N15" i="3"/>
  <c r="V13" i="85" s="1"/>
  <c r="N11" i="3"/>
  <c r="V9" i="85" s="1"/>
  <c r="N7" i="3"/>
  <c r="V5" i="85" s="1"/>
  <c r="CB190" i="82"/>
  <c r="CC190" i="82"/>
  <c r="CA190" i="82"/>
  <c r="BY190" i="82"/>
  <c r="BZ190" i="82" s="1"/>
  <c r="CB182" i="82"/>
  <c r="CC182" i="82"/>
  <c r="CA182" i="82"/>
  <c r="BY182" i="82"/>
  <c r="BZ182" i="82" s="1"/>
  <c r="AO183" i="85" s="1"/>
  <c r="CB174" i="82"/>
  <c r="CA174" i="82"/>
  <c r="CC174" i="82"/>
  <c r="BY174" i="82"/>
  <c r="BZ174" i="82" s="1"/>
  <c r="AO175" i="85" s="1"/>
  <c r="CB166" i="82"/>
  <c r="CA166" i="82"/>
  <c r="CC166" i="82"/>
  <c r="BY166" i="82"/>
  <c r="BZ166" i="82" s="1"/>
  <c r="AO167" i="85" s="1"/>
  <c r="CB158" i="82"/>
  <c r="CC158" i="82"/>
  <c r="CA158" i="82"/>
  <c r="BY158" i="82"/>
  <c r="BZ158" i="82" s="1"/>
  <c r="CB150" i="82"/>
  <c r="CC150" i="82"/>
  <c r="CA150" i="82"/>
  <c r="BY150" i="82"/>
  <c r="BZ150" i="82" s="1"/>
  <c r="CB142" i="82"/>
  <c r="CA142" i="82"/>
  <c r="CC142" i="82"/>
  <c r="BY142" i="82"/>
  <c r="BZ142" i="82" s="1"/>
  <c r="CB134" i="82"/>
  <c r="CA134" i="82"/>
  <c r="BY134" i="82"/>
  <c r="BZ134" i="82" s="1"/>
  <c r="CC134" i="82"/>
  <c r="CB126" i="82"/>
  <c r="CA126" i="82"/>
  <c r="CC126" i="82"/>
  <c r="BY126" i="82"/>
  <c r="BZ126" i="82" s="1"/>
  <c r="CB118" i="82"/>
  <c r="CA118" i="82"/>
  <c r="BY118" i="82"/>
  <c r="BZ118" i="82" s="1"/>
  <c r="CC118" i="82"/>
  <c r="CB110" i="82"/>
  <c r="CA110" i="82"/>
  <c r="BY110" i="82"/>
  <c r="BZ110" i="82" s="1"/>
  <c r="CC110" i="82"/>
  <c r="CB102" i="82"/>
  <c r="CA102" i="82"/>
  <c r="BY102" i="82"/>
  <c r="BZ102" i="82" s="1"/>
  <c r="AO103" i="85" s="1"/>
  <c r="CC102" i="82"/>
  <c r="CB94" i="82"/>
  <c r="CA94" i="82"/>
  <c r="CC94" i="82"/>
  <c r="BY94" i="82"/>
  <c r="BZ94" i="82" s="1"/>
  <c r="CB86" i="82"/>
  <c r="CA86" i="82"/>
  <c r="BY86" i="82"/>
  <c r="BZ86" i="82" s="1"/>
  <c r="CC86" i="82"/>
  <c r="CB78" i="82"/>
  <c r="CA78" i="82"/>
  <c r="BY78" i="82"/>
  <c r="BZ78" i="82" s="1"/>
  <c r="CC78" i="82"/>
  <c r="CB70" i="82"/>
  <c r="CA70" i="82"/>
  <c r="BY70" i="82"/>
  <c r="BZ70" i="82" s="1"/>
  <c r="CC70" i="82"/>
  <c r="CB62" i="82"/>
  <c r="CA62" i="82"/>
  <c r="CC62" i="82"/>
  <c r="BY62" i="82"/>
  <c r="BZ62" i="82" s="1"/>
  <c r="CB54" i="82"/>
  <c r="CA54" i="82"/>
  <c r="BY54" i="82"/>
  <c r="BZ54" i="82" s="1"/>
  <c r="CC54" i="82"/>
  <c r="CB46" i="82"/>
  <c r="CA46" i="82"/>
  <c r="BY46" i="82"/>
  <c r="BZ46" i="82" s="1"/>
  <c r="CC46" i="82"/>
  <c r="CB38" i="82"/>
  <c r="CA38" i="82"/>
  <c r="BY38" i="82"/>
  <c r="BZ38" i="82" s="1"/>
  <c r="AO39" i="85" s="1"/>
  <c r="CC38" i="82"/>
  <c r="CB30" i="82"/>
  <c r="CA30" i="82"/>
  <c r="CC30" i="82"/>
  <c r="BY30" i="82"/>
  <c r="BZ30" i="82" s="1"/>
  <c r="CB22" i="82"/>
  <c r="CA22" i="82"/>
  <c r="BY22" i="82"/>
  <c r="BZ22" i="82" s="1"/>
  <c r="CC22" i="82"/>
  <c r="CB14" i="82"/>
  <c r="CA14" i="82"/>
  <c r="BY14" i="82"/>
  <c r="BZ14" i="82" s="1"/>
  <c r="CC14" i="82"/>
  <c r="CB6" i="82"/>
  <c r="CA6" i="82"/>
  <c r="BY6" i="82"/>
  <c r="BZ6" i="82" s="1"/>
  <c r="CC6" i="82"/>
  <c r="CA189" i="82"/>
  <c r="CB189" i="82"/>
  <c r="CC189" i="82"/>
  <c r="BY189" i="82"/>
  <c r="BZ189" i="82" s="1"/>
  <c r="AO190" i="85" s="1"/>
  <c r="CB181" i="82"/>
  <c r="CC181" i="82"/>
  <c r="CA181" i="82"/>
  <c r="BY181" i="82"/>
  <c r="BZ181" i="82" s="1"/>
  <c r="CA173" i="82"/>
  <c r="CB173" i="82"/>
  <c r="CC173" i="82"/>
  <c r="BY173" i="82"/>
  <c r="BZ173" i="82" s="1"/>
  <c r="CA165" i="82"/>
  <c r="CC165" i="82"/>
  <c r="BY165" i="82"/>
  <c r="BZ165" i="82" s="1"/>
  <c r="CB165" i="82"/>
  <c r="CA157" i="82"/>
  <c r="CB157" i="82"/>
  <c r="BY157" i="82"/>
  <c r="BZ157" i="82" s="1"/>
  <c r="CC157" i="82"/>
  <c r="CB149" i="82"/>
  <c r="CC149" i="82"/>
  <c r="CA149" i="82"/>
  <c r="BY149" i="82"/>
  <c r="BZ149" i="82" s="1"/>
  <c r="AO150" i="85" s="1"/>
  <c r="CA141" i="82"/>
  <c r="CB141" i="82"/>
  <c r="CC141" i="82"/>
  <c r="BY141" i="82"/>
  <c r="BZ141" i="82" s="1"/>
  <c r="AO142" i="85" s="1"/>
  <c r="CC133" i="82"/>
  <c r="BY133" i="82"/>
  <c r="BZ133" i="82" s="1"/>
  <c r="AO134" i="85" s="1"/>
  <c r="CB133" i="82"/>
  <c r="CA133" i="82"/>
  <c r="CA125" i="82"/>
  <c r="CB125" i="82"/>
  <c r="CC125" i="82"/>
  <c r="BY125" i="82"/>
  <c r="BZ125" i="82" s="1"/>
  <c r="AO126" i="85" s="1"/>
  <c r="CA117" i="82"/>
  <c r="CB117" i="82"/>
  <c r="CC117" i="82"/>
  <c r="BY117" i="82"/>
  <c r="BZ117" i="82" s="1"/>
  <c r="CA109" i="82"/>
  <c r="CB109" i="82"/>
  <c r="CC109" i="82"/>
  <c r="BY109" i="82"/>
  <c r="BZ109" i="82" s="1"/>
  <c r="CA101" i="82"/>
  <c r="CC101" i="82"/>
  <c r="BY101" i="82"/>
  <c r="BZ101" i="82" s="1"/>
  <c r="AO102" i="85" s="1"/>
  <c r="CB101" i="82"/>
  <c r="CA93" i="82"/>
  <c r="CB93" i="82"/>
  <c r="CC93" i="82"/>
  <c r="BY93" i="82"/>
  <c r="BZ93" i="82" s="1"/>
  <c r="AO94" i="85" s="1"/>
  <c r="CA85" i="82"/>
  <c r="CB85" i="82"/>
  <c r="CC85" i="82"/>
  <c r="BY85" i="82"/>
  <c r="BZ85" i="82" s="1"/>
  <c r="AO86" i="85" s="1"/>
  <c r="CA77" i="82"/>
  <c r="CB77" i="82"/>
  <c r="CC77" i="82"/>
  <c r="BY77" i="82"/>
  <c r="BZ77" i="82" s="1"/>
  <c r="AO78" i="85" s="1"/>
  <c r="CA69" i="82"/>
  <c r="CC69" i="82"/>
  <c r="BY69" i="82"/>
  <c r="BZ69" i="82" s="1"/>
  <c r="AO70" i="85" s="1"/>
  <c r="CB69" i="82"/>
  <c r="CA61" i="82"/>
  <c r="CB61" i="82"/>
  <c r="CC61" i="82"/>
  <c r="BY61" i="82"/>
  <c r="BZ61" i="82" s="1"/>
  <c r="AO62" i="85" s="1"/>
  <c r="CA53" i="82"/>
  <c r="CB53" i="82"/>
  <c r="CC53" i="82"/>
  <c r="BY53" i="82"/>
  <c r="BZ53" i="82" s="1"/>
  <c r="AO54" i="85" s="1"/>
  <c r="CA45" i="82"/>
  <c r="CB45" i="82"/>
  <c r="CC45" i="82"/>
  <c r="BY45" i="82"/>
  <c r="BZ45" i="82" s="1"/>
  <c r="CA37" i="82"/>
  <c r="CC37" i="82"/>
  <c r="BY37" i="82"/>
  <c r="BZ37" i="82" s="1"/>
  <c r="AO38" i="85" s="1"/>
  <c r="CB37" i="82"/>
  <c r="CA29" i="82"/>
  <c r="CB29" i="82"/>
  <c r="CC29" i="82"/>
  <c r="BY29" i="82"/>
  <c r="BZ29" i="82" s="1"/>
  <c r="CA21" i="82"/>
  <c r="CB21" i="82"/>
  <c r="CC21" i="82"/>
  <c r="BY21" i="82"/>
  <c r="BZ21" i="82" s="1"/>
  <c r="CA13" i="82"/>
  <c r="CB13" i="82"/>
  <c r="CC13" i="82"/>
  <c r="BY13" i="82"/>
  <c r="BZ13" i="82" s="1"/>
  <c r="AO14" i="85" s="1"/>
  <c r="CA5" i="82"/>
  <c r="CC5" i="82"/>
  <c r="BY5" i="82"/>
  <c r="BZ5" i="82" s="1"/>
  <c r="AO6" i="85" s="1"/>
  <c r="CB5" i="82"/>
  <c r="G121" i="4"/>
  <c r="AG119" i="85" s="1"/>
  <c r="Z105" i="4"/>
  <c r="AK103" i="85" s="1"/>
  <c r="G105" i="4"/>
  <c r="AG103" i="85" s="1"/>
  <c r="Z97" i="4"/>
  <c r="AK95" i="85" s="1"/>
  <c r="G97" i="4"/>
  <c r="AG95" i="85" s="1"/>
  <c r="Z89" i="4"/>
  <c r="AK87" i="85" s="1"/>
  <c r="Z81" i="4"/>
  <c r="AK79" i="85" s="1"/>
  <c r="Z73" i="4"/>
  <c r="AK71" i="85" s="1"/>
  <c r="Z65" i="4"/>
  <c r="AK63" i="85" s="1"/>
  <c r="Z57" i="4"/>
  <c r="AK55" i="85" s="1"/>
  <c r="Z49" i="4"/>
  <c r="AK47" i="85" s="1"/>
  <c r="Z41" i="4"/>
  <c r="AK39" i="85" s="1"/>
  <c r="Z33" i="4"/>
  <c r="AK31" i="85" s="1"/>
  <c r="G33" i="4"/>
  <c r="Z25" i="4"/>
  <c r="AK23" i="85" s="1"/>
  <c r="Z17" i="4"/>
  <c r="AK15" i="85" s="1"/>
  <c r="G17" i="4"/>
  <c r="AG15" i="85" s="1"/>
  <c r="Z14" i="4"/>
  <c r="AK12" i="85" s="1"/>
  <c r="CB188" i="82"/>
  <c r="CC188" i="82"/>
  <c r="CA188" i="82"/>
  <c r="BY188" i="82"/>
  <c r="BZ188" i="82" s="1"/>
  <c r="CB180" i="82"/>
  <c r="CC180" i="82"/>
  <c r="CA180" i="82"/>
  <c r="BY180" i="82"/>
  <c r="BZ180" i="82" s="1"/>
  <c r="CB172" i="82"/>
  <c r="CC172" i="82"/>
  <c r="CA172" i="82"/>
  <c r="BY172" i="82"/>
  <c r="BZ172" i="82" s="1"/>
  <c r="AO173" i="85" s="1"/>
  <c r="CB164" i="82"/>
  <c r="CC164" i="82"/>
  <c r="CA164" i="82"/>
  <c r="BY164" i="82"/>
  <c r="BZ164" i="82" s="1"/>
  <c r="AO165" i="85" s="1"/>
  <c r="CB156" i="82"/>
  <c r="CC156" i="82"/>
  <c r="CA156" i="82"/>
  <c r="BY156" i="82"/>
  <c r="BZ156" i="82" s="1"/>
  <c r="AO157" i="85" s="1"/>
  <c r="CB148" i="82"/>
  <c r="CC148" i="82"/>
  <c r="CA148" i="82"/>
  <c r="BY148" i="82"/>
  <c r="BZ148" i="82" s="1"/>
  <c r="AO149" i="85" s="1"/>
  <c r="CB140" i="82"/>
  <c r="CC140" i="82"/>
  <c r="CA140" i="82"/>
  <c r="BY140" i="82"/>
  <c r="BZ140" i="82" s="1"/>
  <c r="AO141" i="85" s="1"/>
  <c r="CA132" i="82"/>
  <c r="CB132" i="82"/>
  <c r="CC132" i="82"/>
  <c r="BY132" i="82"/>
  <c r="BZ132" i="82" s="1"/>
  <c r="AO133" i="85" s="1"/>
  <c r="CA124" i="82"/>
  <c r="CB124" i="82"/>
  <c r="CC124" i="82"/>
  <c r="BY124" i="82"/>
  <c r="BZ124" i="82" s="1"/>
  <c r="AO125" i="85" s="1"/>
  <c r="CA116" i="82"/>
  <c r="CB116" i="82"/>
  <c r="CC116" i="82"/>
  <c r="BY116" i="82"/>
  <c r="BZ116" i="82" s="1"/>
  <c r="AO117" i="85" s="1"/>
  <c r="CA108" i="82"/>
  <c r="CB108" i="82"/>
  <c r="CC108" i="82"/>
  <c r="BY108" i="82"/>
  <c r="BZ108" i="82" s="1"/>
  <c r="AO109" i="85" s="1"/>
  <c r="CA100" i="82"/>
  <c r="CB100" i="82"/>
  <c r="CC100" i="82"/>
  <c r="BY100" i="82"/>
  <c r="BZ100" i="82" s="1"/>
  <c r="AO101" i="85" s="1"/>
  <c r="CA92" i="82"/>
  <c r="CB92" i="82"/>
  <c r="CC92" i="82"/>
  <c r="BY92" i="82"/>
  <c r="BZ92" i="82" s="1"/>
  <c r="AO93" i="85" s="1"/>
  <c r="CA84" i="82"/>
  <c r="CB84" i="82"/>
  <c r="CC84" i="82"/>
  <c r="BY84" i="82"/>
  <c r="BZ84" i="82" s="1"/>
  <c r="AO85" i="85" s="1"/>
  <c r="CA76" i="82"/>
  <c r="CB76" i="82"/>
  <c r="CC76" i="82"/>
  <c r="BY76" i="82"/>
  <c r="BZ76" i="82" s="1"/>
  <c r="AO77" i="85" s="1"/>
  <c r="CA68" i="82"/>
  <c r="CB68" i="82"/>
  <c r="CC68" i="82"/>
  <c r="BY68" i="82"/>
  <c r="BZ68" i="82" s="1"/>
  <c r="CA60" i="82"/>
  <c r="CB60" i="82"/>
  <c r="CC60" i="82"/>
  <c r="BY60" i="82"/>
  <c r="BZ60" i="82" s="1"/>
  <c r="CA52" i="82"/>
  <c r="CB52" i="82"/>
  <c r="CC52" i="82"/>
  <c r="BY52" i="82"/>
  <c r="BZ52" i="82" s="1"/>
  <c r="AO53" i="85" s="1"/>
  <c r="CA44" i="82"/>
  <c r="CB44" i="82"/>
  <c r="CC44" i="82"/>
  <c r="BY44" i="82"/>
  <c r="BZ44" i="82" s="1"/>
  <c r="AO45" i="85" s="1"/>
  <c r="CA36" i="82"/>
  <c r="CB36" i="82"/>
  <c r="CC36" i="82"/>
  <c r="BY36" i="82"/>
  <c r="BZ36" i="82" s="1"/>
  <c r="AO37" i="85" s="1"/>
  <c r="CA28" i="82"/>
  <c r="CB28" i="82"/>
  <c r="CC28" i="82"/>
  <c r="BY28" i="82"/>
  <c r="BZ28" i="82" s="1"/>
  <c r="CA20" i="82"/>
  <c r="CB20" i="82"/>
  <c r="CC20" i="82"/>
  <c r="BY20" i="82"/>
  <c r="BZ20" i="82" s="1"/>
  <c r="CA12" i="82"/>
  <c r="CB12" i="82"/>
  <c r="CC12" i="82"/>
  <c r="BY12" i="82"/>
  <c r="BZ12" i="82" s="1"/>
  <c r="AO13" i="85" s="1"/>
  <c r="CA4" i="82"/>
  <c r="CB4" i="82"/>
  <c r="CC4" i="82"/>
  <c r="BY4" i="82"/>
  <c r="BZ4" i="82" s="1"/>
  <c r="AO5" i="85" s="1"/>
  <c r="CB187" i="82"/>
  <c r="CC187" i="82"/>
  <c r="BY187" i="82"/>
  <c r="BZ187" i="82" s="1"/>
  <c r="AO188" i="85" s="1"/>
  <c r="CA187" i="82"/>
  <c r="CB179" i="82"/>
  <c r="CC179" i="82"/>
  <c r="BY179" i="82"/>
  <c r="BZ179" i="82" s="1"/>
  <c r="AO180" i="85" s="1"/>
  <c r="CA179" i="82"/>
  <c r="CB171" i="82"/>
  <c r="CC171" i="82"/>
  <c r="CA171" i="82"/>
  <c r="BY171" i="82"/>
  <c r="BZ171" i="82" s="1"/>
  <c r="AO172" i="85" s="1"/>
  <c r="CB163" i="82"/>
  <c r="CC163" i="82"/>
  <c r="CA163" i="82"/>
  <c r="BY163" i="82"/>
  <c r="BZ163" i="82" s="1"/>
  <c r="CB155" i="82"/>
  <c r="CC155" i="82"/>
  <c r="BY155" i="82"/>
  <c r="BZ155" i="82" s="1"/>
  <c r="AO156" i="85" s="1"/>
  <c r="CA155" i="82"/>
  <c r="CB147" i="82"/>
  <c r="CC147" i="82"/>
  <c r="BY147" i="82"/>
  <c r="BZ147" i="82" s="1"/>
  <c r="AO148" i="85" s="1"/>
  <c r="CA147" i="82"/>
  <c r="CB139" i="82"/>
  <c r="CC139" i="82"/>
  <c r="BY139" i="82"/>
  <c r="BZ139" i="82" s="1"/>
  <c r="AO140" i="85" s="1"/>
  <c r="CA139" i="82"/>
  <c r="CB131" i="82"/>
  <c r="CC131" i="82"/>
  <c r="CA131" i="82"/>
  <c r="BY131" i="82"/>
  <c r="BZ131" i="82" s="1"/>
  <c r="AO132" i="85" s="1"/>
  <c r="CB123" i="82"/>
  <c r="CC123" i="82"/>
  <c r="CA123" i="82"/>
  <c r="BY123" i="82"/>
  <c r="BZ123" i="82" s="1"/>
  <c r="AO124" i="85" s="1"/>
  <c r="CB115" i="82"/>
  <c r="CC115" i="82"/>
  <c r="CA115" i="82"/>
  <c r="BY115" i="82"/>
  <c r="BZ115" i="82" s="1"/>
  <c r="AO116" i="85" s="1"/>
  <c r="CB107" i="82"/>
  <c r="CC107" i="82"/>
  <c r="CA107" i="82"/>
  <c r="BY107" i="82"/>
  <c r="BZ107" i="82" s="1"/>
  <c r="AO108" i="85" s="1"/>
  <c r="CB99" i="82"/>
  <c r="CC99" i="82"/>
  <c r="BY99" i="82"/>
  <c r="BZ99" i="82" s="1"/>
  <c r="AO100" i="85" s="1"/>
  <c r="CA99" i="82"/>
  <c r="CB91" i="82"/>
  <c r="CC91" i="82"/>
  <c r="BY91" i="82"/>
  <c r="BZ91" i="82" s="1"/>
  <c r="AO92" i="85" s="1"/>
  <c r="CA91" i="82"/>
  <c r="CB83" i="82"/>
  <c r="CC83" i="82"/>
  <c r="CA83" i="82"/>
  <c r="BY83" i="82"/>
  <c r="BZ83" i="82" s="1"/>
  <c r="AO84" i="85" s="1"/>
  <c r="CB75" i="82"/>
  <c r="CC75" i="82"/>
  <c r="BY75" i="82"/>
  <c r="BZ75" i="82" s="1"/>
  <c r="AO76" i="85" s="1"/>
  <c r="CA75" i="82"/>
  <c r="CB67" i="82"/>
  <c r="CC67" i="82"/>
  <c r="CA67" i="82"/>
  <c r="BY67" i="82"/>
  <c r="BZ67" i="82" s="1"/>
  <c r="CB59" i="82"/>
  <c r="CC59" i="82"/>
  <c r="CA59" i="82"/>
  <c r="BY59" i="82"/>
  <c r="BZ59" i="82" s="1"/>
  <c r="CB51" i="82"/>
  <c r="CC51" i="82"/>
  <c r="CA51" i="82"/>
  <c r="BY51" i="82"/>
  <c r="BZ51" i="82" s="1"/>
  <c r="AO52" i="85" s="1"/>
  <c r="CB43" i="82"/>
  <c r="CC43" i="82"/>
  <c r="CA43" i="82"/>
  <c r="BY43" i="82"/>
  <c r="BZ43" i="82" s="1"/>
  <c r="AO44" i="85" s="1"/>
  <c r="CB35" i="82"/>
  <c r="CC35" i="82"/>
  <c r="BY35" i="82"/>
  <c r="BZ35" i="82" s="1"/>
  <c r="AO36" i="85" s="1"/>
  <c r="CA35" i="82"/>
  <c r="CB27" i="82"/>
  <c r="CC27" i="82"/>
  <c r="BY27" i="82"/>
  <c r="BZ27" i="82" s="1"/>
  <c r="CA27" i="82"/>
  <c r="CB19" i="82"/>
  <c r="CC19" i="82"/>
  <c r="CA19" i="82"/>
  <c r="BY19" i="82"/>
  <c r="BZ19" i="82" s="1"/>
  <c r="CB11" i="82"/>
  <c r="CC11" i="82"/>
  <c r="BY11" i="82"/>
  <c r="BZ11" i="82" s="1"/>
  <c r="CA11" i="82"/>
  <c r="CC3" i="82"/>
  <c r="CB3" i="82"/>
  <c r="CA3" i="82"/>
  <c r="BY3" i="82"/>
  <c r="BZ3" i="82" s="1"/>
  <c r="CB186" i="82"/>
  <c r="CC186" i="82"/>
  <c r="CA186" i="82"/>
  <c r="BY186" i="82"/>
  <c r="BZ186" i="82" s="1"/>
  <c r="CB178" i="82"/>
  <c r="CA178" i="82"/>
  <c r="CC178" i="82"/>
  <c r="BY178" i="82"/>
  <c r="BZ178" i="82" s="1"/>
  <c r="CB170" i="82"/>
  <c r="CC170" i="82"/>
  <c r="CA170" i="82"/>
  <c r="BY170" i="82"/>
  <c r="BZ170" i="82" s="1"/>
  <c r="CB162" i="82"/>
  <c r="CC162" i="82"/>
  <c r="CA162" i="82"/>
  <c r="BY162" i="82"/>
  <c r="BZ162" i="82" s="1"/>
  <c r="CB154" i="82"/>
  <c r="CC154" i="82"/>
  <c r="CA154" i="82"/>
  <c r="BY154" i="82"/>
  <c r="BZ154" i="82" s="1"/>
  <c r="CB146" i="82"/>
  <c r="CA146" i="82"/>
  <c r="BY146" i="82"/>
  <c r="BZ146" i="82" s="1"/>
  <c r="CC146" i="82"/>
  <c r="CB138" i="82"/>
  <c r="CA138" i="82"/>
  <c r="CC138" i="82"/>
  <c r="BY138" i="82"/>
  <c r="BZ138" i="82" s="1"/>
  <c r="CB130" i="82"/>
  <c r="CA130" i="82"/>
  <c r="CC130" i="82"/>
  <c r="BY130" i="82"/>
  <c r="BZ130" i="82" s="1"/>
  <c r="AO131" i="85" s="1"/>
  <c r="CB122" i="82"/>
  <c r="CA122" i="82"/>
  <c r="CC122" i="82"/>
  <c r="BY122" i="82"/>
  <c r="BZ122" i="82" s="1"/>
  <c r="CB114" i="82"/>
  <c r="CA114" i="82"/>
  <c r="CC114" i="82"/>
  <c r="BY114" i="82"/>
  <c r="BZ114" i="82" s="1"/>
  <c r="CB106" i="82"/>
  <c r="CA106" i="82"/>
  <c r="CC106" i="82"/>
  <c r="BY106" i="82"/>
  <c r="BZ106" i="82" s="1"/>
  <c r="CB98" i="82"/>
  <c r="CA98" i="82"/>
  <c r="CC98" i="82"/>
  <c r="BY98" i="82"/>
  <c r="BZ98" i="82" s="1"/>
  <c r="CB90" i="82"/>
  <c r="CA90" i="82"/>
  <c r="CC90" i="82"/>
  <c r="BY90" i="82"/>
  <c r="BZ90" i="82" s="1"/>
  <c r="CB82" i="82"/>
  <c r="CA82" i="82"/>
  <c r="CC82" i="82"/>
  <c r="BY82" i="82"/>
  <c r="BZ82" i="82" s="1"/>
  <c r="CB74" i="82"/>
  <c r="CA74" i="82"/>
  <c r="CC74" i="82"/>
  <c r="BY74" i="82"/>
  <c r="BZ74" i="82" s="1"/>
  <c r="CB66" i="82"/>
  <c r="CA66" i="82"/>
  <c r="CC66" i="82"/>
  <c r="BY66" i="82"/>
  <c r="BZ66" i="82" s="1"/>
  <c r="CB58" i="82"/>
  <c r="CA58" i="82"/>
  <c r="CC58" i="82"/>
  <c r="BY58" i="82"/>
  <c r="BZ58" i="82" s="1"/>
  <c r="CB50" i="82"/>
  <c r="CA50" i="82"/>
  <c r="CC50" i="82"/>
  <c r="BY50" i="82"/>
  <c r="BZ50" i="82" s="1"/>
  <c r="CB42" i="82"/>
  <c r="CA42" i="82"/>
  <c r="CC42" i="82"/>
  <c r="BY42" i="82"/>
  <c r="BZ42" i="82" s="1"/>
  <c r="CB34" i="82"/>
  <c r="CA34" i="82"/>
  <c r="CC34" i="82"/>
  <c r="BY34" i="82"/>
  <c r="BZ34" i="82" s="1"/>
  <c r="CB26" i="82"/>
  <c r="CA26" i="82"/>
  <c r="CC26" i="82"/>
  <c r="BY26" i="82"/>
  <c r="BZ26" i="82" s="1"/>
  <c r="CB18" i="82"/>
  <c r="CA18" i="82"/>
  <c r="BY18" i="82"/>
  <c r="BZ18" i="82" s="1"/>
  <c r="CC18" i="82"/>
  <c r="CB10" i="82"/>
  <c r="CA10" i="82"/>
  <c r="CC10" i="82"/>
  <c r="BY10" i="82"/>
  <c r="BZ10" i="82" s="1"/>
  <c r="AB6" i="3"/>
  <c r="Y4" i="85" s="1"/>
  <c r="AB195" i="3"/>
  <c r="Y193" i="85" s="1"/>
  <c r="AB191" i="3"/>
  <c r="Y189" i="85" s="1"/>
  <c r="AB187" i="3"/>
  <c r="Y185" i="85" s="1"/>
  <c r="AB183" i="3"/>
  <c r="Y181" i="85" s="1"/>
  <c r="AB179" i="3"/>
  <c r="Y177" i="85" s="1"/>
  <c r="AB175" i="3"/>
  <c r="Y173" i="85" s="1"/>
  <c r="AB171" i="3"/>
  <c r="Y169" i="85" s="1"/>
  <c r="AB167" i="3"/>
  <c r="Y165" i="85" s="1"/>
  <c r="AB163" i="3"/>
  <c r="Y161" i="85" s="1"/>
  <c r="AB159" i="3"/>
  <c r="Y157" i="85" s="1"/>
  <c r="AB155" i="3"/>
  <c r="Y153" i="85" s="1"/>
  <c r="AB151" i="3"/>
  <c r="Y149" i="85" s="1"/>
  <c r="AB147" i="3"/>
  <c r="Y145" i="85" s="1"/>
  <c r="AB143" i="3"/>
  <c r="Y141" i="85" s="1"/>
  <c r="AB139" i="3"/>
  <c r="Y137" i="85" s="1"/>
  <c r="AB135" i="3"/>
  <c r="Y133" i="85" s="1"/>
  <c r="AB131" i="3"/>
  <c r="Y129" i="85" s="1"/>
  <c r="AB127" i="3"/>
  <c r="Y125" i="85" s="1"/>
  <c r="AB123" i="3"/>
  <c r="Y121" i="85" s="1"/>
  <c r="AB119" i="3"/>
  <c r="Y117" i="85" s="1"/>
  <c r="AB115" i="3"/>
  <c r="Y113" i="85" s="1"/>
  <c r="AB111" i="3"/>
  <c r="Y109" i="85" s="1"/>
  <c r="AB107" i="3"/>
  <c r="Y105" i="85" s="1"/>
  <c r="AB103" i="3"/>
  <c r="Y101" i="85" s="1"/>
  <c r="AB99" i="3"/>
  <c r="Y97" i="85" s="1"/>
  <c r="AB95" i="3"/>
  <c r="Y93" i="85" s="1"/>
  <c r="AB91" i="3"/>
  <c r="Y89" i="85" s="1"/>
  <c r="AB87" i="3"/>
  <c r="Y85" i="85" s="1"/>
  <c r="AB83" i="3"/>
  <c r="Y81" i="85" s="1"/>
  <c r="AB79" i="3"/>
  <c r="Y77" i="85" s="1"/>
  <c r="AB75" i="3"/>
  <c r="Y73" i="85" s="1"/>
  <c r="AB71" i="3"/>
  <c r="Y69" i="85" s="1"/>
  <c r="AB67" i="3"/>
  <c r="Y65" i="85" s="1"/>
  <c r="AB63" i="3"/>
  <c r="Y61" i="85" s="1"/>
  <c r="AB59" i="3"/>
  <c r="Y57" i="85" s="1"/>
  <c r="AB55" i="3"/>
  <c r="Y53" i="85" s="1"/>
  <c r="AB51" i="3"/>
  <c r="Y49" i="85" s="1"/>
  <c r="AB47" i="3"/>
  <c r="Y45" i="85" s="1"/>
  <c r="AB43" i="3"/>
  <c r="Y41" i="85" s="1"/>
  <c r="AB39" i="3"/>
  <c r="Y37" i="85" s="1"/>
  <c r="AB35" i="3"/>
  <c r="Y33" i="85" s="1"/>
  <c r="CB193" i="82"/>
  <c r="CC193" i="82"/>
  <c r="CA193" i="82"/>
  <c r="BY193" i="82"/>
  <c r="BZ193" i="82" s="1"/>
  <c r="CB185" i="82"/>
  <c r="CA185" i="82"/>
  <c r="BY185" i="82"/>
  <c r="BZ185" i="82" s="1"/>
  <c r="CC185" i="82"/>
  <c r="CB177" i="82"/>
  <c r="CA177" i="82"/>
  <c r="CC177" i="82"/>
  <c r="BY177" i="82"/>
  <c r="BZ177" i="82" s="1"/>
  <c r="CC169" i="82"/>
  <c r="CA169" i="82"/>
  <c r="CB169" i="82"/>
  <c r="BY169" i="82"/>
  <c r="BZ169" i="82" s="1"/>
  <c r="AO170" i="85" s="1"/>
  <c r="CB161" i="82"/>
  <c r="CC161" i="82"/>
  <c r="CA161" i="82"/>
  <c r="BY161" i="82"/>
  <c r="BZ161" i="82" s="1"/>
  <c r="CB153" i="82"/>
  <c r="CA153" i="82"/>
  <c r="BY153" i="82"/>
  <c r="BZ153" i="82" s="1"/>
  <c r="CC153" i="82"/>
  <c r="CB145" i="82"/>
  <c r="CA145" i="82"/>
  <c r="CC145" i="82"/>
  <c r="BY145" i="82"/>
  <c r="BZ145" i="82" s="1"/>
  <c r="CC137" i="82"/>
  <c r="CA137" i="82"/>
  <c r="CB137" i="82"/>
  <c r="BY137" i="82"/>
  <c r="BZ137" i="82" s="1"/>
  <c r="CB129" i="82"/>
  <c r="CC129" i="82"/>
  <c r="CA129" i="82"/>
  <c r="BY129" i="82"/>
  <c r="BZ129" i="82" s="1"/>
  <c r="CB121" i="82"/>
  <c r="BY121" i="82"/>
  <c r="BZ121" i="82" s="1"/>
  <c r="CA121" i="82"/>
  <c r="CC121" i="82"/>
  <c r="BY113" i="82"/>
  <c r="BZ113" i="82" s="1"/>
  <c r="CB113" i="82"/>
  <c r="CC113" i="82"/>
  <c r="CA113" i="82"/>
  <c r="CC105" i="82"/>
  <c r="CA105" i="82"/>
  <c r="BY105" i="82"/>
  <c r="BZ105" i="82" s="1"/>
  <c r="CB105" i="82"/>
  <c r="CB97" i="82"/>
  <c r="CC97" i="82"/>
  <c r="BY97" i="82"/>
  <c r="BZ97" i="82" s="1"/>
  <c r="AO98" i="85" s="1"/>
  <c r="CA97" i="82"/>
  <c r="CB89" i="82"/>
  <c r="CA89" i="82"/>
  <c r="BY89" i="82"/>
  <c r="BZ89" i="82" s="1"/>
  <c r="AO90" i="85" s="1"/>
  <c r="CC89" i="82"/>
  <c r="CA81" i="82"/>
  <c r="BY81" i="82"/>
  <c r="BZ81" i="82" s="1"/>
  <c r="CB81" i="82"/>
  <c r="CC81" i="82"/>
  <c r="CC73" i="82"/>
  <c r="BY73" i="82"/>
  <c r="BZ73" i="82" s="1"/>
  <c r="CA73" i="82"/>
  <c r="CB73" i="82"/>
  <c r="CB65" i="82"/>
  <c r="CC65" i="82"/>
  <c r="CA65" i="82"/>
  <c r="BY65" i="82"/>
  <c r="BZ65" i="82" s="1"/>
  <c r="CB57" i="82"/>
  <c r="BY57" i="82"/>
  <c r="BZ57" i="82" s="1"/>
  <c r="AO58" i="85" s="1"/>
  <c r="CA57" i="82"/>
  <c r="CC57" i="82"/>
  <c r="BY49" i="82"/>
  <c r="BZ49" i="82" s="1"/>
  <c r="AO50" i="85" s="1"/>
  <c r="CB49" i="82"/>
  <c r="CC49" i="82"/>
  <c r="CA49" i="82"/>
  <c r="CC41" i="82"/>
  <c r="CA41" i="82"/>
  <c r="BY41" i="82"/>
  <c r="BZ41" i="82" s="1"/>
  <c r="CB41" i="82"/>
  <c r="CB33" i="82"/>
  <c r="CC33" i="82"/>
  <c r="BY33" i="82"/>
  <c r="BZ33" i="82" s="1"/>
  <c r="CA33" i="82"/>
  <c r="CB25" i="82"/>
  <c r="CA25" i="82"/>
  <c r="BY25" i="82"/>
  <c r="BZ25" i="82" s="1"/>
  <c r="CC25" i="82"/>
  <c r="CA17" i="82"/>
  <c r="BY17" i="82"/>
  <c r="BZ17" i="82" s="1"/>
  <c r="CB17" i="82"/>
  <c r="CC17" i="82"/>
  <c r="CC9" i="82"/>
  <c r="BY9" i="82"/>
  <c r="BZ9" i="82" s="1"/>
  <c r="AO10" i="85" s="1"/>
  <c r="CA9" i="82"/>
  <c r="CB9" i="82"/>
  <c r="N38" i="3"/>
  <c r="V36" i="85" s="1"/>
  <c r="N34" i="3"/>
  <c r="V32" i="85" s="1"/>
  <c r="N30" i="3"/>
  <c r="V28" i="85" s="1"/>
  <c r="N26" i="3"/>
  <c r="V24" i="85" s="1"/>
  <c r="N22" i="3"/>
  <c r="V20" i="85" s="1"/>
  <c r="N18" i="3"/>
  <c r="V16" i="85" s="1"/>
  <c r="N14" i="3"/>
  <c r="V12" i="85" s="1"/>
  <c r="N10" i="3"/>
  <c r="V8" i="85" s="1"/>
  <c r="AI164" i="75"/>
  <c r="AI156" i="75"/>
  <c r="AI153" i="75"/>
  <c r="CB192" i="82"/>
  <c r="CC192" i="82"/>
  <c r="BY192" i="82"/>
  <c r="BZ192" i="82" s="1"/>
  <c r="AO193" i="85" s="1"/>
  <c r="CA192" i="82"/>
  <c r="CB184" i="82"/>
  <c r="CC184" i="82"/>
  <c r="BY184" i="82"/>
  <c r="BZ184" i="82" s="1"/>
  <c r="CA184" i="82"/>
  <c r="CB176" i="82"/>
  <c r="CC176" i="82"/>
  <c r="BY176" i="82"/>
  <c r="BZ176" i="82" s="1"/>
  <c r="AO177" i="85" s="1"/>
  <c r="CA176" i="82"/>
  <c r="CB168" i="82"/>
  <c r="CC168" i="82"/>
  <c r="BY168" i="82"/>
  <c r="BZ168" i="82" s="1"/>
  <c r="CA168" i="82"/>
  <c r="CB160" i="82"/>
  <c r="CC160" i="82"/>
  <c r="BY160" i="82"/>
  <c r="BZ160" i="82" s="1"/>
  <c r="CA160" i="82"/>
  <c r="CB152" i="82"/>
  <c r="CC152" i="82"/>
  <c r="BY152" i="82"/>
  <c r="BZ152" i="82" s="1"/>
  <c r="CA152" i="82"/>
  <c r="CB144" i="82"/>
  <c r="CC144" i="82"/>
  <c r="BY144" i="82"/>
  <c r="BZ144" i="82" s="1"/>
  <c r="CA144" i="82"/>
  <c r="CB136" i="82"/>
  <c r="CC136" i="82"/>
  <c r="BY136" i="82"/>
  <c r="BZ136" i="82" s="1"/>
  <c r="CA136" i="82"/>
  <c r="CB128" i="82"/>
  <c r="CC128" i="82"/>
  <c r="CA128" i="82"/>
  <c r="BY128" i="82"/>
  <c r="BZ128" i="82" s="1"/>
  <c r="CB120" i="82"/>
  <c r="CC120" i="82"/>
  <c r="BY120" i="82"/>
  <c r="BZ120" i="82" s="1"/>
  <c r="CA120" i="82"/>
  <c r="CB112" i="82"/>
  <c r="CC112" i="82"/>
  <c r="BY112" i="82"/>
  <c r="BZ112" i="82" s="1"/>
  <c r="AO113" i="85" s="1"/>
  <c r="CA112" i="82"/>
  <c r="CB104" i="82"/>
  <c r="CC104" i="82"/>
  <c r="CA104" i="82"/>
  <c r="BY104" i="82"/>
  <c r="BZ104" i="82" s="1"/>
  <c r="CB96" i="82"/>
  <c r="CC96" i="82"/>
  <c r="BY96" i="82"/>
  <c r="BZ96" i="82" s="1"/>
  <c r="CA96" i="82"/>
  <c r="CB88" i="82"/>
  <c r="CC88" i="82"/>
  <c r="CA88" i="82"/>
  <c r="BY88" i="82"/>
  <c r="BZ88" i="82" s="1"/>
  <c r="CB80" i="82"/>
  <c r="CC80" i="82"/>
  <c r="BY80" i="82"/>
  <c r="BZ80" i="82" s="1"/>
  <c r="CA80" i="82"/>
  <c r="CB72" i="82"/>
  <c r="CC72" i="82"/>
  <c r="BY72" i="82"/>
  <c r="BZ72" i="82" s="1"/>
  <c r="CA72" i="82"/>
  <c r="CB64" i="82"/>
  <c r="CC64" i="82"/>
  <c r="CA64" i="82"/>
  <c r="BY64" i="82"/>
  <c r="BZ64" i="82" s="1"/>
  <c r="CB56" i="82"/>
  <c r="CC56" i="82"/>
  <c r="BY56" i="82"/>
  <c r="BZ56" i="82" s="1"/>
  <c r="CA56" i="82"/>
  <c r="CB48" i="82"/>
  <c r="CC48" i="82"/>
  <c r="BY48" i="82"/>
  <c r="BZ48" i="82" s="1"/>
  <c r="AO49" i="85" s="1"/>
  <c r="CA48" i="82"/>
  <c r="CB40" i="82"/>
  <c r="CC40" i="82"/>
  <c r="CA40" i="82"/>
  <c r="BY40" i="82"/>
  <c r="BZ40" i="82" s="1"/>
  <c r="CB32" i="82"/>
  <c r="CC32" i="82"/>
  <c r="BY32" i="82"/>
  <c r="BZ32" i="82" s="1"/>
  <c r="CA32" i="82"/>
  <c r="CB24" i="82"/>
  <c r="CC24" i="82"/>
  <c r="CA24" i="82"/>
  <c r="BY24" i="82"/>
  <c r="BZ24" i="82" s="1"/>
  <c r="CB16" i="82"/>
  <c r="CC16" i="82"/>
  <c r="BY16" i="82"/>
  <c r="BZ16" i="82" s="1"/>
  <c r="CA16" i="82"/>
  <c r="CB8" i="82"/>
  <c r="CC8" i="82"/>
  <c r="BY8" i="82"/>
  <c r="BZ8" i="82" s="1"/>
  <c r="CA8" i="82"/>
  <c r="CB191" i="82"/>
  <c r="CC191" i="82"/>
  <c r="CA191" i="82"/>
  <c r="BY191" i="82"/>
  <c r="BZ191" i="82" s="1"/>
  <c r="CB183" i="82"/>
  <c r="CC183" i="82"/>
  <c r="CA183" i="82"/>
  <c r="BY183" i="82"/>
  <c r="BZ183" i="82" s="1"/>
  <c r="CB175" i="82"/>
  <c r="CC175" i="82"/>
  <c r="CA175" i="82"/>
  <c r="BY175" i="82"/>
  <c r="BZ175" i="82" s="1"/>
  <c r="CB167" i="82"/>
  <c r="CC167" i="82"/>
  <c r="CA167" i="82"/>
  <c r="BY167" i="82"/>
  <c r="BZ167" i="82" s="1"/>
  <c r="AO168" i="85" s="1"/>
  <c r="CB159" i="82"/>
  <c r="CC159" i="82"/>
  <c r="CA159" i="82"/>
  <c r="BY159" i="82"/>
  <c r="BZ159" i="82" s="1"/>
  <c r="AO160" i="85" s="1"/>
  <c r="CB151" i="82"/>
  <c r="CC151" i="82"/>
  <c r="CA151" i="82"/>
  <c r="BY151" i="82"/>
  <c r="BZ151" i="82" s="1"/>
  <c r="AO152" i="85" s="1"/>
  <c r="CB143" i="82"/>
  <c r="CC143" i="82"/>
  <c r="CA143" i="82"/>
  <c r="BY143" i="82"/>
  <c r="BZ143" i="82" s="1"/>
  <c r="AO144" i="85" s="1"/>
  <c r="CB135" i="82"/>
  <c r="CC135" i="82"/>
  <c r="CA135" i="82"/>
  <c r="BY135" i="82"/>
  <c r="BZ135" i="82" s="1"/>
  <c r="AO136" i="85" s="1"/>
  <c r="CB127" i="82"/>
  <c r="CC127" i="82"/>
  <c r="CA127" i="82"/>
  <c r="BY127" i="82"/>
  <c r="BZ127" i="82" s="1"/>
  <c r="CB119" i="82"/>
  <c r="CC119" i="82"/>
  <c r="CA119" i="82"/>
  <c r="BY119" i="82"/>
  <c r="BZ119" i="82" s="1"/>
  <c r="CB111" i="82"/>
  <c r="CC111" i="82"/>
  <c r="CA111" i="82"/>
  <c r="BY111" i="82"/>
  <c r="BZ111" i="82" s="1"/>
  <c r="CB103" i="82"/>
  <c r="CC103" i="82"/>
  <c r="CA103" i="82"/>
  <c r="BY103" i="82"/>
  <c r="BZ103" i="82" s="1"/>
  <c r="CB95" i="82"/>
  <c r="CC95" i="82"/>
  <c r="CA95" i="82"/>
  <c r="BY95" i="82"/>
  <c r="BZ95" i="82" s="1"/>
  <c r="AO96" i="85" s="1"/>
  <c r="CB87" i="82"/>
  <c r="CC87" i="82"/>
  <c r="CA87" i="82"/>
  <c r="BY87" i="82"/>
  <c r="BZ87" i="82" s="1"/>
  <c r="CB79" i="82"/>
  <c r="CC79" i="82"/>
  <c r="CA79" i="82"/>
  <c r="BY79" i="82"/>
  <c r="BZ79" i="82" s="1"/>
  <c r="AO80" i="85" s="1"/>
  <c r="CB71" i="82"/>
  <c r="CC71" i="82"/>
  <c r="CA71" i="82"/>
  <c r="BY71" i="82"/>
  <c r="BZ71" i="82" s="1"/>
  <c r="CB63" i="82"/>
  <c r="CC63" i="82"/>
  <c r="CA63" i="82"/>
  <c r="BY63" i="82"/>
  <c r="BZ63" i="82" s="1"/>
  <c r="CB55" i="82"/>
  <c r="CC55" i="82"/>
  <c r="CA55" i="82"/>
  <c r="BY55" i="82"/>
  <c r="BZ55" i="82" s="1"/>
  <c r="AO56" i="85" s="1"/>
  <c r="CB47" i="82"/>
  <c r="CC47" i="82"/>
  <c r="CA47" i="82"/>
  <c r="BY47" i="82"/>
  <c r="BZ47" i="82" s="1"/>
  <c r="AO48" i="85" s="1"/>
  <c r="CB39" i="82"/>
  <c r="CC39" i="82"/>
  <c r="CA39" i="82"/>
  <c r="BY39" i="82"/>
  <c r="BZ39" i="82" s="1"/>
  <c r="CB31" i="82"/>
  <c r="CC31" i="82"/>
  <c r="CA31" i="82"/>
  <c r="BY31" i="82"/>
  <c r="BZ31" i="82" s="1"/>
  <c r="AO32" i="85" s="1"/>
  <c r="CB23" i="82"/>
  <c r="CC23" i="82"/>
  <c r="CA23" i="82"/>
  <c r="BY23" i="82"/>
  <c r="BZ23" i="82" s="1"/>
  <c r="CB15" i="82"/>
  <c r="CC15" i="82"/>
  <c r="CA15" i="82"/>
  <c r="BY15" i="82"/>
  <c r="BZ15" i="82" s="1"/>
  <c r="AO16" i="85" s="1"/>
  <c r="CB7" i="82"/>
  <c r="CC7" i="82"/>
  <c r="CA7" i="82"/>
  <c r="BY7" i="82"/>
  <c r="BZ7" i="82" s="1"/>
  <c r="N196" i="3"/>
  <c r="V194" i="85" s="1"/>
  <c r="N192" i="3"/>
  <c r="V190" i="85" s="1"/>
  <c r="N188" i="3"/>
  <c r="V186" i="85" s="1"/>
  <c r="N184" i="3"/>
  <c r="V182" i="85" s="1"/>
  <c r="N180" i="3"/>
  <c r="V178" i="85" s="1"/>
  <c r="N176" i="3"/>
  <c r="V174" i="85" s="1"/>
  <c r="N172" i="3"/>
  <c r="V170" i="85" s="1"/>
  <c r="N168" i="3"/>
  <c r="V166" i="85" s="1"/>
  <c r="N164" i="3"/>
  <c r="V162" i="85" s="1"/>
  <c r="N160" i="3"/>
  <c r="V158" i="85" s="1"/>
  <c r="N156" i="3"/>
  <c r="V154" i="85" s="1"/>
  <c r="N152" i="3"/>
  <c r="V150" i="85" s="1"/>
  <c r="N148" i="3"/>
  <c r="V146" i="85" s="1"/>
  <c r="N144" i="3"/>
  <c r="V142" i="85" s="1"/>
  <c r="N140" i="3"/>
  <c r="V138" i="85" s="1"/>
  <c r="N136" i="3"/>
  <c r="V134" i="85" s="1"/>
  <c r="N132" i="3"/>
  <c r="V130" i="85" s="1"/>
  <c r="N128" i="3"/>
  <c r="V126" i="85" s="1"/>
  <c r="N124" i="3"/>
  <c r="V122" i="85" s="1"/>
  <c r="N120" i="3"/>
  <c r="V118" i="85" s="1"/>
  <c r="N116" i="3"/>
  <c r="V114" i="85" s="1"/>
  <c r="N112" i="3"/>
  <c r="V110" i="85" s="1"/>
  <c r="N108" i="3"/>
  <c r="V106" i="85" s="1"/>
  <c r="N104" i="3"/>
  <c r="V102" i="85" s="1"/>
  <c r="N100" i="3"/>
  <c r="V98" i="85" s="1"/>
  <c r="N96" i="3"/>
  <c r="V94" i="85" s="1"/>
  <c r="N92" i="3"/>
  <c r="V90" i="85" s="1"/>
  <c r="N88" i="3"/>
  <c r="V86" i="85" s="1"/>
  <c r="N84" i="3"/>
  <c r="V82" i="85" s="1"/>
  <c r="N80" i="3"/>
  <c r="V78" i="85" s="1"/>
  <c r="N76" i="3"/>
  <c r="V74" i="85" s="1"/>
  <c r="N72" i="3"/>
  <c r="V70" i="85" s="1"/>
  <c r="N68" i="3"/>
  <c r="V66" i="85" s="1"/>
  <c r="N64" i="3"/>
  <c r="V62" i="85" s="1"/>
  <c r="N60" i="3"/>
  <c r="V58" i="85" s="1"/>
  <c r="N56" i="3"/>
  <c r="V54" i="85" s="1"/>
  <c r="N52" i="3"/>
  <c r="V50" i="85" s="1"/>
  <c r="N48" i="3"/>
  <c r="V46" i="85" s="1"/>
  <c r="N44" i="3"/>
  <c r="V42" i="85" s="1"/>
  <c r="N40" i="3"/>
  <c r="V38" i="85" s="1"/>
  <c r="N36" i="3"/>
  <c r="V34" i="85" s="1"/>
  <c r="N32" i="3"/>
  <c r="V30" i="85" s="1"/>
  <c r="N28" i="3"/>
  <c r="V26" i="85" s="1"/>
  <c r="N24" i="3"/>
  <c r="V22" i="85" s="1"/>
  <c r="N20" i="3"/>
  <c r="V18" i="85" s="1"/>
  <c r="N16" i="3"/>
  <c r="V14" i="85" s="1"/>
  <c r="N12" i="3"/>
  <c r="V10" i="85" s="1"/>
  <c r="N8" i="3"/>
  <c r="V6" i="85" s="1"/>
  <c r="AB194" i="3"/>
  <c r="Y192" i="85" s="1"/>
  <c r="AB190" i="3"/>
  <c r="Y188" i="85" s="1"/>
  <c r="AB186" i="3"/>
  <c r="Y184" i="85" s="1"/>
  <c r="AB182" i="3"/>
  <c r="Y180" i="85" s="1"/>
  <c r="AB178" i="3"/>
  <c r="Y176" i="85" s="1"/>
  <c r="AB174" i="3"/>
  <c r="Y172" i="85" s="1"/>
  <c r="AB170" i="3"/>
  <c r="Y168" i="85" s="1"/>
  <c r="AB166" i="3"/>
  <c r="Y164" i="85" s="1"/>
  <c r="AB162" i="3"/>
  <c r="Y160" i="85" s="1"/>
  <c r="AB158" i="3"/>
  <c r="Y156" i="85" s="1"/>
  <c r="AB154" i="3"/>
  <c r="Y152" i="85" s="1"/>
  <c r="AB150" i="3"/>
  <c r="Y148" i="85" s="1"/>
  <c r="AB146" i="3"/>
  <c r="Y144" i="85" s="1"/>
  <c r="AB142" i="3"/>
  <c r="Y140" i="85" s="1"/>
  <c r="AB138" i="3"/>
  <c r="Y136" i="85" s="1"/>
  <c r="AB134" i="3"/>
  <c r="Y132" i="85" s="1"/>
  <c r="AB130" i="3"/>
  <c r="Y128" i="85" s="1"/>
  <c r="AB126" i="3"/>
  <c r="Y124" i="85" s="1"/>
  <c r="AB122" i="3"/>
  <c r="Y120" i="85" s="1"/>
  <c r="AB118" i="3"/>
  <c r="Y116" i="85" s="1"/>
  <c r="AB114" i="3"/>
  <c r="Y112" i="85" s="1"/>
  <c r="AB110" i="3"/>
  <c r="Y108" i="85" s="1"/>
  <c r="AB106" i="3"/>
  <c r="Y104" i="85" s="1"/>
  <c r="AB102" i="3"/>
  <c r="Y100" i="85" s="1"/>
  <c r="AB98" i="3"/>
  <c r="Y96" i="85" s="1"/>
  <c r="AB94" i="3"/>
  <c r="Y92" i="85" s="1"/>
  <c r="AB90" i="3"/>
  <c r="Y88" i="85" s="1"/>
  <c r="AB86" i="3"/>
  <c r="Y84" i="85" s="1"/>
  <c r="AB82" i="3"/>
  <c r="Y80" i="85" s="1"/>
  <c r="AB78" i="3"/>
  <c r="Y76" i="85" s="1"/>
  <c r="AB74" i="3"/>
  <c r="Y72" i="85" s="1"/>
  <c r="AB70" i="3"/>
  <c r="Y68" i="85" s="1"/>
  <c r="AB66" i="3"/>
  <c r="Y64" i="85" s="1"/>
  <c r="AB62" i="3"/>
  <c r="Y60" i="85" s="1"/>
  <c r="AB58" i="3"/>
  <c r="Y56" i="85" s="1"/>
  <c r="AB54" i="3"/>
  <c r="Y52" i="85" s="1"/>
  <c r="AB50" i="3"/>
  <c r="Y48" i="85" s="1"/>
  <c r="AB46" i="3"/>
  <c r="Y44" i="85" s="1"/>
  <c r="AB42" i="3"/>
  <c r="Y40" i="85" s="1"/>
  <c r="AB38" i="3"/>
  <c r="Y36" i="85" s="1"/>
  <c r="AB34" i="3"/>
  <c r="Y32" i="85" s="1"/>
  <c r="AB30" i="3"/>
  <c r="Y28" i="85" s="1"/>
  <c r="N9" i="3"/>
  <c r="V7" i="85" s="1"/>
  <c r="AB31" i="3"/>
  <c r="Y29" i="85" s="1"/>
  <c r="N194" i="3"/>
  <c r="V192" i="85" s="1"/>
  <c r="N190" i="3"/>
  <c r="V188" i="85" s="1"/>
  <c r="N186" i="3"/>
  <c r="V184" i="85" s="1"/>
  <c r="N182" i="3"/>
  <c r="V180" i="85" s="1"/>
  <c r="N178" i="3"/>
  <c r="V176" i="85" s="1"/>
  <c r="N174" i="3"/>
  <c r="V172" i="85" s="1"/>
  <c r="N170" i="3"/>
  <c r="V168" i="85" s="1"/>
  <c r="N166" i="3"/>
  <c r="V164" i="85" s="1"/>
  <c r="N162" i="3"/>
  <c r="V160" i="85" s="1"/>
  <c r="N158" i="3"/>
  <c r="V156" i="85" s="1"/>
  <c r="N154" i="3"/>
  <c r="V152" i="85" s="1"/>
  <c r="N150" i="3"/>
  <c r="V148" i="85" s="1"/>
  <c r="N146" i="3"/>
  <c r="V144" i="85" s="1"/>
  <c r="N142" i="3"/>
  <c r="V140" i="85" s="1"/>
  <c r="N138" i="3"/>
  <c r="V136" i="85" s="1"/>
  <c r="N134" i="3"/>
  <c r="V132" i="85" s="1"/>
  <c r="N130" i="3"/>
  <c r="V128" i="85" s="1"/>
  <c r="N126" i="3"/>
  <c r="V124" i="85" s="1"/>
  <c r="N122" i="3"/>
  <c r="V120" i="85" s="1"/>
  <c r="N118" i="3"/>
  <c r="V116" i="85" s="1"/>
  <c r="N114" i="3"/>
  <c r="V112" i="85" s="1"/>
  <c r="N110" i="3"/>
  <c r="V108" i="85" s="1"/>
  <c r="N106" i="3"/>
  <c r="V104" i="85" s="1"/>
  <c r="N102" i="3"/>
  <c r="V100" i="85" s="1"/>
  <c r="N98" i="3"/>
  <c r="V96" i="85" s="1"/>
  <c r="N94" i="3"/>
  <c r="V92" i="85" s="1"/>
  <c r="N90" i="3"/>
  <c r="V88" i="85" s="1"/>
  <c r="N86" i="3"/>
  <c r="V84" i="85" s="1"/>
  <c r="N82" i="3"/>
  <c r="V80" i="85" s="1"/>
  <c r="N78" i="3"/>
  <c r="V76" i="85" s="1"/>
  <c r="N74" i="3"/>
  <c r="V72" i="85" s="1"/>
  <c r="N70" i="3"/>
  <c r="V68" i="85" s="1"/>
  <c r="N66" i="3"/>
  <c r="V64" i="85" s="1"/>
  <c r="N62" i="3"/>
  <c r="V60" i="85" s="1"/>
  <c r="N58" i="3"/>
  <c r="V56" i="85" s="1"/>
  <c r="N54" i="3"/>
  <c r="V52" i="85" s="1"/>
  <c r="N50" i="3"/>
  <c r="V48" i="85" s="1"/>
  <c r="N46" i="3"/>
  <c r="V44" i="85" s="1"/>
  <c r="N42" i="3"/>
  <c r="V40" i="85" s="1"/>
  <c r="AB196" i="3"/>
  <c r="Y194" i="85" s="1"/>
  <c r="AB192" i="3"/>
  <c r="Y190" i="85" s="1"/>
  <c r="AB188" i="3"/>
  <c r="Y186" i="85" s="1"/>
  <c r="AB184" i="3"/>
  <c r="Y182" i="85" s="1"/>
  <c r="AB180" i="3"/>
  <c r="Y178" i="85" s="1"/>
  <c r="AB176" i="3"/>
  <c r="Y174" i="85" s="1"/>
  <c r="AB172" i="3"/>
  <c r="Y170" i="85" s="1"/>
  <c r="AB168" i="3"/>
  <c r="Y166" i="85" s="1"/>
  <c r="AB164" i="3"/>
  <c r="Y162" i="85" s="1"/>
  <c r="AB160" i="3"/>
  <c r="Y158" i="85" s="1"/>
  <c r="AB156" i="3"/>
  <c r="Y154" i="85" s="1"/>
  <c r="AB152" i="3"/>
  <c r="Y150" i="85" s="1"/>
  <c r="AB148" i="3"/>
  <c r="Y146" i="85" s="1"/>
  <c r="AB144" i="3"/>
  <c r="Y142" i="85" s="1"/>
  <c r="AB140" i="3"/>
  <c r="Y138" i="85" s="1"/>
  <c r="AB136" i="3"/>
  <c r="Y134" i="85" s="1"/>
  <c r="AB132" i="3"/>
  <c r="Y130" i="85" s="1"/>
  <c r="AB128" i="3"/>
  <c r="Y126" i="85" s="1"/>
  <c r="AB124" i="3"/>
  <c r="Y122" i="85" s="1"/>
  <c r="AB120" i="3"/>
  <c r="Y118" i="85" s="1"/>
  <c r="AB116" i="3"/>
  <c r="Y114" i="85" s="1"/>
  <c r="AB112" i="3"/>
  <c r="Y110" i="85" s="1"/>
  <c r="AB108" i="3"/>
  <c r="Y106" i="85" s="1"/>
  <c r="AB104" i="3"/>
  <c r="AB100" i="3"/>
  <c r="Y98" i="85" s="1"/>
  <c r="AB96" i="3"/>
  <c r="Y94" i="85" s="1"/>
  <c r="AB92" i="3"/>
  <c r="Y90" i="85" s="1"/>
  <c r="AB88" i="3"/>
  <c r="Y86" i="85" s="1"/>
  <c r="AB84" i="3"/>
  <c r="Y82" i="85" s="1"/>
  <c r="AB80" i="3"/>
  <c r="Y78" i="85" s="1"/>
  <c r="AB76" i="3"/>
  <c r="Y74" i="85" s="1"/>
  <c r="AB72" i="3"/>
  <c r="Y70" i="85" s="1"/>
  <c r="AB68" i="3"/>
  <c r="Y66" i="85" s="1"/>
  <c r="AB64" i="3"/>
  <c r="Y62" i="85" s="1"/>
  <c r="AB60" i="3"/>
  <c r="Y58" i="85" s="1"/>
  <c r="AB56" i="3"/>
  <c r="Y54" i="85" s="1"/>
  <c r="AB52" i="3"/>
  <c r="Y50" i="85" s="1"/>
  <c r="AB48" i="3"/>
  <c r="Y46" i="85" s="1"/>
  <c r="AB44" i="3"/>
  <c r="Y42" i="85" s="1"/>
  <c r="AB40" i="3"/>
  <c r="Y38" i="85" s="1"/>
  <c r="AB36" i="3"/>
  <c r="Y34" i="85" s="1"/>
  <c r="AB32" i="3"/>
  <c r="Y30" i="85" s="1"/>
  <c r="E78" i="75"/>
  <c r="AQ43" i="75"/>
  <c r="K41" i="85" s="1"/>
  <c r="AH20" i="75"/>
  <c r="L11" i="75"/>
  <c r="AK25" i="75"/>
  <c r="AJ47" i="75"/>
  <c r="E13" i="75"/>
  <c r="AN29" i="75"/>
  <c r="AS29" i="75" s="1"/>
  <c r="AU29" i="75" s="1"/>
  <c r="M27" i="85" s="1"/>
  <c r="AM7" i="75"/>
  <c r="J39" i="75"/>
  <c r="L39" i="75" s="1"/>
  <c r="AI78" i="75"/>
  <c r="E65" i="75"/>
  <c r="AQ44" i="75"/>
  <c r="K42" i="85" s="1"/>
  <c r="AJ67" i="75"/>
  <c r="AI32" i="75"/>
  <c r="AH63" i="75"/>
  <c r="AI73" i="75"/>
  <c r="AJ39" i="75"/>
  <c r="E56" i="75"/>
  <c r="AI65" i="75"/>
  <c r="AI56" i="75"/>
  <c r="AK69" i="75"/>
  <c r="E108" i="75"/>
  <c r="AK94" i="75"/>
  <c r="AH112" i="75"/>
  <c r="AQ126" i="75"/>
  <c r="K124" i="85" s="1"/>
  <c r="J53" i="75"/>
  <c r="L53" i="75" s="1"/>
  <c r="DG68" i="75"/>
  <c r="P66" i="85" s="1"/>
  <c r="DG28" i="75"/>
  <c r="P26" i="85" s="1"/>
  <c r="AM69" i="75"/>
  <c r="Z32" i="4"/>
  <c r="AK30" i="85" s="1"/>
  <c r="Z24" i="4"/>
  <c r="AK22" i="85" s="1"/>
  <c r="Z16" i="4"/>
  <c r="AK14" i="85" s="1"/>
  <c r="Z13" i="4"/>
  <c r="AK11" i="85" s="1"/>
  <c r="AK196" i="3"/>
  <c r="AB194" i="85" s="1"/>
  <c r="AK195" i="3"/>
  <c r="AB193" i="85" s="1"/>
  <c r="AK194" i="3"/>
  <c r="AB192" i="85" s="1"/>
  <c r="AK193" i="3"/>
  <c r="AB191" i="85" s="1"/>
  <c r="AK192" i="3"/>
  <c r="AB190" i="85" s="1"/>
  <c r="AK191" i="3"/>
  <c r="AB189" i="85" s="1"/>
  <c r="AK190" i="3"/>
  <c r="AB188" i="85" s="1"/>
  <c r="AK189" i="3"/>
  <c r="AB187" i="85" s="1"/>
  <c r="AK188" i="3"/>
  <c r="AB186" i="85" s="1"/>
  <c r="AK187" i="3"/>
  <c r="AB185" i="85" s="1"/>
  <c r="AK186" i="3"/>
  <c r="AB184" i="85" s="1"/>
  <c r="AK185" i="3"/>
  <c r="AB183" i="85" s="1"/>
  <c r="AK184" i="3"/>
  <c r="AB182" i="85" s="1"/>
  <c r="AK183" i="3"/>
  <c r="AB181" i="85" s="1"/>
  <c r="AK182" i="3"/>
  <c r="AB180" i="85" s="1"/>
  <c r="AK181" i="3"/>
  <c r="AB179" i="85" s="1"/>
  <c r="AK180" i="3"/>
  <c r="AB178" i="85" s="1"/>
  <c r="AK179" i="3"/>
  <c r="AB177" i="85" s="1"/>
  <c r="AK178" i="3"/>
  <c r="AB176" i="85" s="1"/>
  <c r="AK177" i="3"/>
  <c r="AB175" i="85" s="1"/>
  <c r="AK176" i="3"/>
  <c r="AB174" i="85" s="1"/>
  <c r="AK175" i="3"/>
  <c r="AB173" i="85" s="1"/>
  <c r="AK174" i="3"/>
  <c r="AB172" i="85" s="1"/>
  <c r="AK173" i="3"/>
  <c r="AB171" i="85" s="1"/>
  <c r="AK172" i="3"/>
  <c r="AB170" i="85" s="1"/>
  <c r="AK171" i="3"/>
  <c r="AB169" i="85" s="1"/>
  <c r="AK170" i="3"/>
  <c r="AB168" i="85" s="1"/>
  <c r="AK169" i="3"/>
  <c r="AB167" i="85" s="1"/>
  <c r="AK168" i="3"/>
  <c r="AB166" i="85" s="1"/>
  <c r="AK167" i="3"/>
  <c r="AB165" i="85" s="1"/>
  <c r="AK166" i="3"/>
  <c r="AB164" i="85" s="1"/>
  <c r="AK165" i="3"/>
  <c r="AB163" i="85" s="1"/>
  <c r="AK164" i="3"/>
  <c r="AB162" i="85" s="1"/>
  <c r="AK163" i="3"/>
  <c r="AB161" i="85" s="1"/>
  <c r="AK162" i="3"/>
  <c r="AB160" i="85" s="1"/>
  <c r="AK161" i="3"/>
  <c r="AB159" i="85" s="1"/>
  <c r="AK160" i="3"/>
  <c r="AB158" i="85" s="1"/>
  <c r="AK159" i="3"/>
  <c r="AB157" i="85" s="1"/>
  <c r="AK158" i="3"/>
  <c r="AB156" i="85" s="1"/>
  <c r="AK157" i="3"/>
  <c r="AB155" i="85" s="1"/>
  <c r="AK156" i="3"/>
  <c r="AB154" i="85" s="1"/>
  <c r="AK155" i="3"/>
  <c r="AB153" i="85" s="1"/>
  <c r="AK154" i="3"/>
  <c r="AB152" i="85" s="1"/>
  <c r="AK153" i="3"/>
  <c r="AB151" i="85" s="1"/>
  <c r="AK152" i="3"/>
  <c r="AB150" i="85" s="1"/>
  <c r="AK151" i="3"/>
  <c r="AB149" i="85" s="1"/>
  <c r="AK150" i="3"/>
  <c r="AB148" i="85" s="1"/>
  <c r="AK149" i="3"/>
  <c r="AB147" i="85" s="1"/>
  <c r="AK148" i="3"/>
  <c r="AB146" i="85" s="1"/>
  <c r="AK147" i="3"/>
  <c r="AB145" i="85" s="1"/>
  <c r="AK146" i="3"/>
  <c r="AB144" i="85" s="1"/>
  <c r="AK145" i="3"/>
  <c r="AB143" i="85" s="1"/>
  <c r="AK144" i="3"/>
  <c r="AB142" i="85" s="1"/>
  <c r="AK143" i="3"/>
  <c r="AB141" i="85" s="1"/>
  <c r="AK142" i="3"/>
  <c r="AB140" i="85" s="1"/>
  <c r="AK141" i="3"/>
  <c r="AB139" i="85" s="1"/>
  <c r="AK140" i="3"/>
  <c r="AB138" i="85" s="1"/>
  <c r="AK139" i="3"/>
  <c r="AB137" i="85" s="1"/>
  <c r="AK138" i="3"/>
  <c r="AB136" i="85" s="1"/>
  <c r="AK137" i="3"/>
  <c r="AB135" i="85" s="1"/>
  <c r="AK136" i="3"/>
  <c r="AB134" i="85" s="1"/>
  <c r="AK135" i="3"/>
  <c r="AB133" i="85" s="1"/>
  <c r="AK134" i="3"/>
  <c r="AB132" i="85" s="1"/>
  <c r="AK133" i="3"/>
  <c r="AB131" i="85" s="1"/>
  <c r="AK132" i="3"/>
  <c r="AB130" i="85" s="1"/>
  <c r="AK131" i="3"/>
  <c r="AB129" i="85" s="1"/>
  <c r="AK130" i="3"/>
  <c r="AB128" i="85" s="1"/>
  <c r="AK129" i="3"/>
  <c r="AB127" i="85" s="1"/>
  <c r="AK128" i="3"/>
  <c r="AB126" i="85" s="1"/>
  <c r="AK127" i="3"/>
  <c r="AB125" i="85" s="1"/>
  <c r="AK126" i="3"/>
  <c r="AB124" i="85" s="1"/>
  <c r="AK125" i="3"/>
  <c r="AB123" i="85" s="1"/>
  <c r="AK124" i="3"/>
  <c r="AB122" i="85" s="1"/>
  <c r="AK123" i="3"/>
  <c r="AB121" i="85" s="1"/>
  <c r="AK122" i="3"/>
  <c r="AB120" i="85" s="1"/>
  <c r="AK121" i="3"/>
  <c r="AB119" i="85" s="1"/>
  <c r="AK120" i="3"/>
  <c r="AB118" i="85" s="1"/>
  <c r="H51" i="3"/>
  <c r="U49" i="85" s="1"/>
  <c r="F99" i="84"/>
  <c r="Z11" i="4"/>
  <c r="AK9" i="85" s="1"/>
  <c r="Z12" i="4"/>
  <c r="AK10" i="85" s="1"/>
  <c r="AB28" i="3"/>
  <c r="Y26" i="85" s="1"/>
  <c r="AB27" i="3"/>
  <c r="Y25" i="85" s="1"/>
  <c r="AB26" i="3"/>
  <c r="Y24" i="85" s="1"/>
  <c r="AB25" i="3"/>
  <c r="Y23" i="85" s="1"/>
  <c r="AB24" i="3"/>
  <c r="Y22" i="85" s="1"/>
  <c r="AB23" i="3"/>
  <c r="Y21" i="85" s="1"/>
  <c r="AB22" i="3"/>
  <c r="Y20" i="85" s="1"/>
  <c r="AB21" i="3"/>
  <c r="Y19" i="85" s="1"/>
  <c r="AB20" i="3"/>
  <c r="Y18" i="85" s="1"/>
  <c r="AB19" i="3"/>
  <c r="Y17" i="85" s="1"/>
  <c r="AB18" i="3"/>
  <c r="Y16" i="85" s="1"/>
  <c r="AB17" i="3"/>
  <c r="Y15" i="85" s="1"/>
  <c r="AB16" i="3"/>
  <c r="Y14" i="85" s="1"/>
  <c r="AB15" i="3"/>
  <c r="Y13" i="85" s="1"/>
  <c r="AB14" i="3"/>
  <c r="Y12" i="85" s="1"/>
  <c r="AB13" i="3"/>
  <c r="Y11" i="85" s="1"/>
  <c r="AB12" i="3"/>
  <c r="Y10" i="85" s="1"/>
  <c r="AB11" i="3"/>
  <c r="Y9" i="85" s="1"/>
  <c r="AB10" i="3"/>
  <c r="Y8" i="85" s="1"/>
  <c r="AB9" i="3"/>
  <c r="Y7" i="85" s="1"/>
  <c r="AB8" i="3"/>
  <c r="Y6" i="85" s="1"/>
  <c r="AB7" i="3"/>
  <c r="Y5" i="85" s="1"/>
  <c r="AK6" i="3"/>
  <c r="AB4" i="85" s="1"/>
  <c r="Z193" i="4"/>
  <c r="AK191" i="85" s="1"/>
  <c r="Z185" i="4"/>
  <c r="AK183" i="85" s="1"/>
  <c r="Z177" i="4"/>
  <c r="AK175" i="85" s="1"/>
  <c r="Z169" i="4"/>
  <c r="AK167" i="85" s="1"/>
  <c r="Z161" i="4"/>
  <c r="AK159" i="85" s="1"/>
  <c r="Z153" i="4"/>
  <c r="AK151" i="85" s="1"/>
  <c r="Z145" i="4"/>
  <c r="AK143" i="85" s="1"/>
  <c r="Z137" i="4"/>
  <c r="AK135" i="85" s="1"/>
  <c r="Z129" i="4"/>
  <c r="AK127" i="85" s="1"/>
  <c r="Z121" i="4"/>
  <c r="AK119" i="85" s="1"/>
  <c r="Z113" i="4"/>
  <c r="AK111" i="85" s="1"/>
  <c r="AK119" i="3"/>
  <c r="AB117" i="85" s="1"/>
  <c r="AK118" i="3"/>
  <c r="AB116" i="85" s="1"/>
  <c r="AK117" i="3"/>
  <c r="AB115" i="85" s="1"/>
  <c r="AK116" i="3"/>
  <c r="AB114" i="85" s="1"/>
  <c r="AK115" i="3"/>
  <c r="AB113" i="85" s="1"/>
  <c r="AK114" i="3"/>
  <c r="AB112" i="85" s="1"/>
  <c r="AK113" i="3"/>
  <c r="AB111" i="85" s="1"/>
  <c r="AK112" i="3"/>
  <c r="AB110" i="85" s="1"/>
  <c r="AK111" i="3"/>
  <c r="AB109" i="85" s="1"/>
  <c r="AK110" i="3"/>
  <c r="AB108" i="85" s="1"/>
  <c r="AK109" i="3"/>
  <c r="AB107" i="85" s="1"/>
  <c r="AK108" i="3"/>
  <c r="AB106" i="85" s="1"/>
  <c r="AK107" i="3"/>
  <c r="AB105" i="85" s="1"/>
  <c r="AK106" i="3"/>
  <c r="AB104" i="85" s="1"/>
  <c r="AK105" i="3"/>
  <c r="AB103" i="85" s="1"/>
  <c r="AB102" i="85"/>
  <c r="AB101" i="85"/>
  <c r="AK102" i="3"/>
  <c r="AB100" i="85" s="1"/>
  <c r="AK101" i="3"/>
  <c r="AB99" i="85" s="1"/>
  <c r="AK100" i="3"/>
  <c r="AB98" i="85" s="1"/>
  <c r="AK99" i="3"/>
  <c r="AB97" i="85" s="1"/>
  <c r="AK98" i="3"/>
  <c r="AB96" i="85" s="1"/>
  <c r="AK97" i="3"/>
  <c r="AB95" i="85" s="1"/>
  <c r="AK96" i="3"/>
  <c r="AB94" i="85" s="1"/>
  <c r="AK95" i="3"/>
  <c r="AB93" i="85" s="1"/>
  <c r="AK94" i="3"/>
  <c r="AB92" i="85" s="1"/>
  <c r="AK93" i="3"/>
  <c r="AB91" i="85" s="1"/>
  <c r="AK92" i="3"/>
  <c r="AB90" i="85" s="1"/>
  <c r="AK91" i="3"/>
  <c r="AB89" i="85" s="1"/>
  <c r="Z196" i="4"/>
  <c r="AK194" i="85" s="1"/>
  <c r="Z188" i="4"/>
  <c r="AK186" i="85" s="1"/>
  <c r="Z180" i="4"/>
  <c r="AK178" i="85" s="1"/>
  <c r="Z172" i="4"/>
  <c r="AK170" i="85" s="1"/>
  <c r="Z164" i="4"/>
  <c r="AK162" i="85" s="1"/>
  <c r="Z156" i="4"/>
  <c r="AK154" i="85" s="1"/>
  <c r="Z148" i="4"/>
  <c r="AK146" i="85" s="1"/>
  <c r="Z140" i="4"/>
  <c r="AK138" i="85" s="1"/>
  <c r="Z132" i="4"/>
  <c r="AK130" i="85" s="1"/>
  <c r="Z124" i="4"/>
  <c r="AK122" i="85" s="1"/>
  <c r="Z116" i="4"/>
  <c r="AK114" i="85" s="1"/>
  <c r="Z108" i="4"/>
  <c r="AK106" i="85" s="1"/>
  <c r="Z100" i="4"/>
  <c r="AK98" i="85" s="1"/>
  <c r="Z92" i="4"/>
  <c r="AK90" i="85" s="1"/>
  <c r="Z84" i="4"/>
  <c r="AK82" i="85" s="1"/>
  <c r="Z76" i="4"/>
  <c r="AK74" i="85" s="1"/>
  <c r="Z68" i="4"/>
  <c r="AK66" i="85" s="1"/>
  <c r="Z60" i="4"/>
  <c r="AK58" i="85" s="1"/>
  <c r="Z52" i="4"/>
  <c r="AK50" i="85" s="1"/>
  <c r="Z44" i="4"/>
  <c r="AK42" i="85" s="1"/>
  <c r="Z36" i="4"/>
  <c r="AK34" i="85" s="1"/>
  <c r="Z28" i="4"/>
  <c r="AK26" i="85" s="1"/>
  <c r="Z20" i="4"/>
  <c r="AK18" i="85" s="1"/>
  <c r="Z9" i="4"/>
  <c r="AK7" i="85" s="1"/>
  <c r="Z6" i="4"/>
  <c r="AK4" i="85" s="1"/>
  <c r="Z189" i="4"/>
  <c r="AK187" i="85" s="1"/>
  <c r="Z181" i="4"/>
  <c r="AK179" i="85" s="1"/>
  <c r="Z173" i="4"/>
  <c r="AK171" i="85" s="1"/>
  <c r="Z165" i="4"/>
  <c r="AK163" i="85" s="1"/>
  <c r="Z157" i="4"/>
  <c r="AK155" i="85" s="1"/>
  <c r="Z149" i="4"/>
  <c r="AK147" i="85" s="1"/>
  <c r="Z141" i="4"/>
  <c r="AK139" i="85" s="1"/>
  <c r="Z133" i="4"/>
  <c r="AK131" i="85" s="1"/>
  <c r="Z125" i="4"/>
  <c r="AK123" i="85" s="1"/>
  <c r="Z117" i="4"/>
  <c r="AK115" i="85" s="1"/>
  <c r="Z109" i="4"/>
  <c r="AK107" i="85" s="1"/>
  <c r="Z101" i="4"/>
  <c r="AK99" i="85" s="1"/>
  <c r="Z93" i="4"/>
  <c r="AK91" i="85" s="1"/>
  <c r="Z85" i="4"/>
  <c r="AK83" i="85" s="1"/>
  <c r="Z77" i="4"/>
  <c r="AK75" i="85" s="1"/>
  <c r="Z69" i="4"/>
  <c r="AK67" i="85" s="1"/>
  <c r="Z61" i="4"/>
  <c r="AK59" i="85" s="1"/>
  <c r="Z53" i="4"/>
  <c r="AK51" i="85" s="1"/>
  <c r="Z45" i="4"/>
  <c r="AK43" i="85" s="1"/>
  <c r="Z37" i="4"/>
  <c r="AK35" i="85" s="1"/>
  <c r="Z29" i="4"/>
  <c r="AK27" i="85" s="1"/>
  <c r="Z21" i="4"/>
  <c r="AK19" i="85" s="1"/>
  <c r="Z10" i="4"/>
  <c r="AK8" i="85" s="1"/>
  <c r="Z192" i="4"/>
  <c r="AK190" i="85" s="1"/>
  <c r="Z184" i="4"/>
  <c r="AK182" i="85" s="1"/>
  <c r="Z176" i="4"/>
  <c r="AK174" i="85" s="1"/>
  <c r="Z168" i="4"/>
  <c r="AK166" i="85" s="1"/>
  <c r="Z160" i="4"/>
  <c r="AK158" i="85" s="1"/>
  <c r="Z152" i="4"/>
  <c r="AK150" i="85" s="1"/>
  <c r="Z144" i="4"/>
  <c r="AK142" i="85" s="1"/>
  <c r="Z136" i="4"/>
  <c r="AK134" i="85" s="1"/>
  <c r="Z128" i="4"/>
  <c r="AK126" i="85" s="1"/>
  <c r="Z120" i="4"/>
  <c r="AK118" i="85" s="1"/>
  <c r="Z112" i="4"/>
  <c r="AK110" i="85" s="1"/>
  <c r="Z104" i="4"/>
  <c r="AK102" i="85" s="1"/>
  <c r="Z96" i="4"/>
  <c r="AK94" i="85" s="1"/>
  <c r="Z88" i="4"/>
  <c r="AK86" i="85" s="1"/>
  <c r="Z80" i="4"/>
  <c r="AK78" i="85" s="1"/>
  <c r="Z72" i="4"/>
  <c r="AK70" i="85" s="1"/>
  <c r="Z64" i="4"/>
  <c r="AK62" i="85" s="1"/>
  <c r="Z56" i="4"/>
  <c r="AK54" i="85" s="1"/>
  <c r="Z48" i="4"/>
  <c r="AK46" i="85" s="1"/>
  <c r="Z40" i="4"/>
  <c r="AK38" i="85" s="1"/>
  <c r="AK90" i="3"/>
  <c r="AB88" i="85" s="1"/>
  <c r="AK89" i="3"/>
  <c r="AB87" i="85" s="1"/>
  <c r="AK88" i="3"/>
  <c r="AB86" i="85" s="1"/>
  <c r="AK87" i="3"/>
  <c r="AB85" i="85" s="1"/>
  <c r="AK86" i="3"/>
  <c r="AB84" i="85" s="1"/>
  <c r="AK85" i="3"/>
  <c r="AB83" i="85" s="1"/>
  <c r="AK84" i="3"/>
  <c r="AB82" i="85" s="1"/>
  <c r="AK83" i="3"/>
  <c r="AB81" i="85" s="1"/>
  <c r="AK82" i="3"/>
  <c r="AB80" i="85" s="1"/>
  <c r="AK81" i="3"/>
  <c r="AB79" i="85" s="1"/>
  <c r="AK80" i="3"/>
  <c r="AB78" i="85" s="1"/>
  <c r="AK79" i="3"/>
  <c r="AB77" i="85" s="1"/>
  <c r="AK78" i="3"/>
  <c r="AB76" i="85" s="1"/>
  <c r="AK77" i="3"/>
  <c r="AB75" i="85" s="1"/>
  <c r="AK76" i="3"/>
  <c r="AB74" i="85" s="1"/>
  <c r="AK75" i="3"/>
  <c r="AB73" i="85" s="1"/>
  <c r="AK74" i="3"/>
  <c r="AB72" i="85" s="1"/>
  <c r="AK73" i="3"/>
  <c r="AB71" i="85" s="1"/>
  <c r="AK72" i="3"/>
  <c r="AB70" i="85" s="1"/>
  <c r="AK71" i="3"/>
  <c r="AB69" i="85" s="1"/>
  <c r="AK70" i="3"/>
  <c r="AB68" i="85" s="1"/>
  <c r="AK69" i="3"/>
  <c r="AB67" i="85" s="1"/>
  <c r="AK68" i="3"/>
  <c r="AB66" i="85" s="1"/>
  <c r="AK67" i="3"/>
  <c r="AB65" i="85" s="1"/>
  <c r="AK66" i="3"/>
  <c r="AB64" i="85" s="1"/>
  <c r="AK65" i="3"/>
  <c r="AB63" i="85" s="1"/>
  <c r="AK64" i="3"/>
  <c r="AB62" i="85" s="1"/>
  <c r="AK63" i="3"/>
  <c r="AB61" i="85" s="1"/>
  <c r="AK62" i="3"/>
  <c r="AB60" i="85" s="1"/>
  <c r="AK61" i="3"/>
  <c r="AB59" i="85" s="1"/>
  <c r="AK60" i="3"/>
  <c r="AB58" i="85" s="1"/>
  <c r="AK59" i="3"/>
  <c r="AB57" i="85" s="1"/>
  <c r="AK58" i="3"/>
  <c r="AB56" i="85" s="1"/>
  <c r="AK57" i="3"/>
  <c r="AB55" i="85" s="1"/>
  <c r="AK56" i="3"/>
  <c r="AB54" i="85" s="1"/>
  <c r="AK55" i="3"/>
  <c r="AB53" i="85" s="1"/>
  <c r="AK54" i="3"/>
  <c r="AB52" i="85" s="1"/>
  <c r="AK53" i="3"/>
  <c r="AB51" i="85" s="1"/>
  <c r="AK52" i="3"/>
  <c r="AB50" i="85" s="1"/>
  <c r="AK51" i="3"/>
  <c r="AB49" i="85" s="1"/>
  <c r="AK50" i="3"/>
  <c r="AB48" i="85" s="1"/>
  <c r="AK49" i="3"/>
  <c r="AB47" i="85" s="1"/>
  <c r="AK48" i="3"/>
  <c r="AB46" i="85" s="1"/>
  <c r="AK47" i="3"/>
  <c r="AB45" i="85" s="1"/>
  <c r="AK46" i="3"/>
  <c r="AB44" i="85" s="1"/>
  <c r="AK45" i="3"/>
  <c r="AB43" i="85" s="1"/>
  <c r="AK44" i="3"/>
  <c r="AB42" i="85" s="1"/>
  <c r="AK43" i="3"/>
  <c r="AB41" i="85" s="1"/>
  <c r="AK42" i="3"/>
  <c r="AB40" i="85" s="1"/>
  <c r="AK41" i="3"/>
  <c r="AB39" i="85" s="1"/>
  <c r="AK40" i="3"/>
  <c r="AB38" i="85" s="1"/>
  <c r="AK39" i="3"/>
  <c r="AB37" i="85" s="1"/>
  <c r="AK38" i="3"/>
  <c r="AB36" i="85" s="1"/>
  <c r="AK37" i="3"/>
  <c r="AB35" i="85" s="1"/>
  <c r="AK36" i="3"/>
  <c r="AB34" i="85" s="1"/>
  <c r="AK35" i="3"/>
  <c r="AB33" i="85" s="1"/>
  <c r="AK34" i="3"/>
  <c r="AB32" i="85" s="1"/>
  <c r="AK33" i="3"/>
  <c r="AB31" i="85" s="1"/>
  <c r="AK32" i="3"/>
  <c r="AB30" i="85" s="1"/>
  <c r="AK31" i="3"/>
  <c r="AB29" i="85" s="1"/>
  <c r="AK30" i="3"/>
  <c r="AB28" i="85" s="1"/>
  <c r="AK29" i="3"/>
  <c r="AB27" i="85" s="1"/>
  <c r="AK28" i="3"/>
  <c r="AB26" i="85" s="1"/>
  <c r="AK27" i="3"/>
  <c r="AB25" i="85" s="1"/>
  <c r="AK26" i="3"/>
  <c r="AB24" i="85" s="1"/>
  <c r="AK25" i="3"/>
  <c r="AB23" i="85" s="1"/>
  <c r="AK24" i="3"/>
  <c r="AB22" i="85" s="1"/>
  <c r="AK23" i="3"/>
  <c r="AB21" i="85" s="1"/>
  <c r="AK22" i="3"/>
  <c r="AB20" i="85" s="1"/>
  <c r="AK21" i="3"/>
  <c r="AB19" i="85" s="1"/>
  <c r="AK20" i="3"/>
  <c r="AB18" i="85" s="1"/>
  <c r="AK19" i="3"/>
  <c r="AB17" i="85" s="1"/>
  <c r="AK18" i="3"/>
  <c r="AB16" i="85" s="1"/>
  <c r="AK17" i="3"/>
  <c r="AB15" i="85" s="1"/>
  <c r="AK16" i="3"/>
  <c r="AB14" i="85" s="1"/>
  <c r="AK15" i="3"/>
  <c r="AB13" i="85" s="1"/>
  <c r="AK14" i="3"/>
  <c r="AB12" i="85" s="1"/>
  <c r="AK13" i="3"/>
  <c r="AB11" i="85" s="1"/>
  <c r="AK12" i="3"/>
  <c r="AB10" i="85" s="1"/>
  <c r="AK11" i="3"/>
  <c r="AB9" i="85" s="1"/>
  <c r="AK10" i="3"/>
  <c r="AB8" i="85" s="1"/>
  <c r="AK9" i="3"/>
  <c r="AB7" i="85" s="1"/>
  <c r="AK8" i="3"/>
  <c r="AB6" i="85" s="1"/>
  <c r="AK7" i="3"/>
  <c r="AB5" i="85" s="1"/>
  <c r="J183" i="75"/>
  <c r="L183" i="75" s="1"/>
  <c r="DK163" i="75"/>
  <c r="O161" i="85" s="1"/>
  <c r="Z191" i="4"/>
  <c r="AK189" i="85" s="1"/>
  <c r="Z183" i="4"/>
  <c r="AK181" i="85" s="1"/>
  <c r="Z175" i="4"/>
  <c r="AK173" i="85" s="1"/>
  <c r="Z167" i="4"/>
  <c r="AK165" i="85" s="1"/>
  <c r="Z159" i="4"/>
  <c r="AK157" i="85" s="1"/>
  <c r="Z151" i="4"/>
  <c r="AK149" i="85" s="1"/>
  <c r="Z143" i="4"/>
  <c r="AK141" i="85" s="1"/>
  <c r="Z135" i="4"/>
  <c r="AK133" i="85" s="1"/>
  <c r="Z127" i="4"/>
  <c r="AK125" i="85" s="1"/>
  <c r="Z119" i="4"/>
  <c r="AK117" i="85" s="1"/>
  <c r="Z111" i="4"/>
  <c r="AK109" i="85" s="1"/>
  <c r="Z103" i="4"/>
  <c r="AK101" i="85" s="1"/>
  <c r="Z95" i="4"/>
  <c r="AK93" i="85" s="1"/>
  <c r="Z87" i="4"/>
  <c r="AK85" i="85" s="1"/>
  <c r="Z79" i="4"/>
  <c r="AK77" i="85" s="1"/>
  <c r="Z71" i="4"/>
  <c r="AK69" i="85" s="1"/>
  <c r="Z63" i="4"/>
  <c r="AK61" i="85" s="1"/>
  <c r="Z55" i="4"/>
  <c r="AK53" i="85" s="1"/>
  <c r="Z47" i="4"/>
  <c r="AK45" i="85" s="1"/>
  <c r="Z39" i="4"/>
  <c r="AK37" i="85" s="1"/>
  <c r="Z31" i="4"/>
  <c r="AK29" i="85" s="1"/>
  <c r="Z23" i="4"/>
  <c r="AK21" i="85" s="1"/>
  <c r="Z194" i="4"/>
  <c r="AK192" i="85" s="1"/>
  <c r="Z186" i="4"/>
  <c r="AK184" i="85" s="1"/>
  <c r="Z178" i="4"/>
  <c r="AK176" i="85" s="1"/>
  <c r="Z170" i="4"/>
  <c r="AK168" i="85" s="1"/>
  <c r="Z162" i="4"/>
  <c r="AK160" i="85" s="1"/>
  <c r="Z154" i="4"/>
  <c r="AK152" i="85" s="1"/>
  <c r="Z146" i="4"/>
  <c r="AK144" i="85" s="1"/>
  <c r="Z138" i="4"/>
  <c r="AK136" i="85" s="1"/>
  <c r="Z130" i="4"/>
  <c r="AK128" i="85" s="1"/>
  <c r="Z122" i="4"/>
  <c r="AK120" i="85" s="1"/>
  <c r="Z114" i="4"/>
  <c r="AK112" i="85" s="1"/>
  <c r="Z106" i="4"/>
  <c r="AK104" i="85" s="1"/>
  <c r="Z98" i="4"/>
  <c r="AK96" i="85" s="1"/>
  <c r="Z90" i="4"/>
  <c r="AK88" i="85" s="1"/>
  <c r="Z82" i="4"/>
  <c r="AK80" i="85" s="1"/>
  <c r="Z74" i="4"/>
  <c r="AK72" i="85" s="1"/>
  <c r="Z66" i="4"/>
  <c r="AK64" i="85" s="1"/>
  <c r="Z58" i="4"/>
  <c r="AK56" i="85" s="1"/>
  <c r="Z50" i="4"/>
  <c r="AK48" i="85" s="1"/>
  <c r="Z42" i="4"/>
  <c r="AK40" i="85" s="1"/>
  <c r="Z34" i="4"/>
  <c r="AK32" i="85" s="1"/>
  <c r="Z26" i="4"/>
  <c r="AK24" i="85" s="1"/>
  <c r="Z18" i="4"/>
  <c r="AK16" i="85" s="1"/>
  <c r="Z15" i="4"/>
  <c r="AK13" i="85" s="1"/>
  <c r="Z7" i="4"/>
  <c r="AK5" i="85" s="1"/>
  <c r="Z195" i="4"/>
  <c r="AK193" i="85" s="1"/>
  <c r="Z187" i="4"/>
  <c r="AK185" i="85" s="1"/>
  <c r="Z179" i="4"/>
  <c r="AK177" i="85" s="1"/>
  <c r="Z171" i="4"/>
  <c r="AK169" i="85" s="1"/>
  <c r="Z163" i="4"/>
  <c r="AK161" i="85" s="1"/>
  <c r="Z155" i="4"/>
  <c r="AK153" i="85" s="1"/>
  <c r="Z147" i="4"/>
  <c r="AK145" i="85" s="1"/>
  <c r="Z139" i="4"/>
  <c r="AK137" i="85" s="1"/>
  <c r="Z131" i="4"/>
  <c r="AK129" i="85" s="1"/>
  <c r="Z123" i="4"/>
  <c r="AK121" i="85" s="1"/>
  <c r="Z115" i="4"/>
  <c r="AK113" i="85" s="1"/>
  <c r="Z107" i="4"/>
  <c r="AK105" i="85" s="1"/>
  <c r="Z99" i="4"/>
  <c r="AK97" i="85" s="1"/>
  <c r="Z91" i="4"/>
  <c r="AK89" i="85" s="1"/>
  <c r="Z83" i="4"/>
  <c r="AK81" i="85" s="1"/>
  <c r="Z75" i="4"/>
  <c r="AK73" i="85" s="1"/>
  <c r="Z67" i="4"/>
  <c r="AK65" i="85" s="1"/>
  <c r="Z59" i="4"/>
  <c r="AK57" i="85" s="1"/>
  <c r="Z51" i="4"/>
  <c r="AK49" i="85" s="1"/>
  <c r="Z43" i="4"/>
  <c r="AK41" i="85" s="1"/>
  <c r="Z35" i="4"/>
  <c r="AK33" i="85" s="1"/>
  <c r="Z27" i="4"/>
  <c r="AK25" i="85" s="1"/>
  <c r="Z19" i="4"/>
  <c r="AK17" i="85" s="1"/>
  <c r="Z8" i="4"/>
  <c r="AK6" i="85" s="1"/>
  <c r="Z190" i="4"/>
  <c r="AK188" i="85" s="1"/>
  <c r="Z182" i="4"/>
  <c r="AK180" i="85" s="1"/>
  <c r="Z174" i="4"/>
  <c r="AK172" i="85" s="1"/>
  <c r="Z166" i="4"/>
  <c r="AK164" i="85" s="1"/>
  <c r="Z158" i="4"/>
  <c r="AK156" i="85" s="1"/>
  <c r="Z150" i="4"/>
  <c r="AK148" i="85" s="1"/>
  <c r="Z142" i="4"/>
  <c r="AK140" i="85" s="1"/>
  <c r="Z134" i="4"/>
  <c r="AK132" i="85" s="1"/>
  <c r="Z126" i="4"/>
  <c r="AK124" i="85" s="1"/>
  <c r="Z118" i="4"/>
  <c r="AK116" i="85" s="1"/>
  <c r="Z110" i="4"/>
  <c r="AK108" i="85" s="1"/>
  <c r="Z102" i="4"/>
  <c r="AK100" i="85" s="1"/>
  <c r="Z94" i="4"/>
  <c r="AK92" i="85" s="1"/>
  <c r="Z86" i="4"/>
  <c r="AK84" i="85" s="1"/>
  <c r="Z78" i="4"/>
  <c r="AK76" i="85" s="1"/>
  <c r="Z70" i="4"/>
  <c r="AK68" i="85" s="1"/>
  <c r="Z62" i="4"/>
  <c r="AK60" i="85" s="1"/>
  <c r="Z54" i="4"/>
  <c r="AK52" i="85" s="1"/>
  <c r="Z46" i="4"/>
  <c r="AK44" i="85" s="1"/>
  <c r="Z38" i="4"/>
  <c r="AK36" i="85" s="1"/>
  <c r="Z30" i="4"/>
  <c r="AK28" i="85" s="1"/>
  <c r="Z22" i="4"/>
  <c r="AK20" i="85" s="1"/>
  <c r="DJ179" i="75"/>
  <c r="N6" i="3"/>
  <c r="V4" i="85" s="1"/>
  <c r="DJ76" i="75"/>
  <c r="C72" i="84" s="1"/>
  <c r="DJ61" i="75"/>
  <c r="C57" i="84" s="1"/>
  <c r="DJ34" i="75"/>
  <c r="J23" i="75"/>
  <c r="L23" i="75" s="1"/>
  <c r="E20" i="75"/>
  <c r="DJ14" i="75"/>
  <c r="C10" i="84" s="1"/>
  <c r="DG124" i="75"/>
  <c r="P122" i="85" s="1"/>
  <c r="AJ53" i="75"/>
  <c r="DG100" i="75"/>
  <c r="AK23" i="75"/>
  <c r="AU143" i="75"/>
  <c r="M141" i="85" s="1"/>
  <c r="DG140" i="75"/>
  <c r="P138" i="85" s="1"/>
  <c r="AJ44" i="75"/>
  <c r="DG20" i="75"/>
  <c r="P18" i="85" s="1"/>
  <c r="DG172" i="75"/>
  <c r="P170" i="85" s="1"/>
  <c r="DG44" i="75"/>
  <c r="P42" i="85" s="1"/>
  <c r="DG84" i="75"/>
  <c r="P82" i="85" s="1"/>
  <c r="AH31" i="75"/>
  <c r="AQ33" i="75"/>
  <c r="K31" i="85" s="1"/>
  <c r="AN11" i="75"/>
  <c r="AS11" i="75" s="1"/>
  <c r="AU11" i="75" s="1"/>
  <c r="M9" i="85" s="1"/>
  <c r="AQ32" i="75"/>
  <c r="K30" i="85" s="1"/>
  <c r="AI50" i="75"/>
  <c r="DG196" i="75"/>
  <c r="P194" i="85" s="1"/>
  <c r="AJ28" i="75"/>
  <c r="DG108" i="75"/>
  <c r="P106" i="85" s="1"/>
  <c r="DG116" i="75"/>
  <c r="P114" i="85" s="1"/>
  <c r="DG36" i="75"/>
  <c r="P34" i="85" s="1"/>
  <c r="DG76" i="75"/>
  <c r="P74" i="85" s="1"/>
  <c r="DG92" i="75"/>
  <c r="P90" i="85" s="1"/>
  <c r="DG156" i="75"/>
  <c r="P154" i="85" s="1"/>
  <c r="DG188" i="75"/>
  <c r="P186" i="85" s="1"/>
  <c r="DG132" i="75"/>
  <c r="P130" i="85" s="1"/>
  <c r="DG164" i="75"/>
  <c r="P162" i="85" s="1"/>
  <c r="DG12" i="75"/>
  <c r="P10" i="85" s="1"/>
  <c r="DG60" i="75"/>
  <c r="P58" i="85" s="1"/>
  <c r="AM75" i="75"/>
  <c r="J13" i="75"/>
  <c r="L13" i="75" s="1"/>
  <c r="AK196" i="75"/>
  <c r="J196" i="75"/>
  <c r="L196" i="75" s="1"/>
  <c r="AJ195" i="75"/>
  <c r="AJ194" i="75"/>
  <c r="AN191" i="75"/>
  <c r="AS191" i="75" s="1"/>
  <c r="AU191" i="75" s="1"/>
  <c r="M189" i="85" s="1"/>
  <c r="AK190" i="75"/>
  <c r="J190" i="75"/>
  <c r="L190" i="75" s="1"/>
  <c r="AQ189" i="75"/>
  <c r="K187" i="85" s="1"/>
  <c r="DJ187" i="75"/>
  <c r="DJ186" i="75"/>
  <c r="AM185" i="75"/>
  <c r="AK184" i="75"/>
  <c r="J184" i="75"/>
  <c r="L184" i="75" s="1"/>
  <c r="AK182" i="75"/>
  <c r="J182" i="75"/>
  <c r="L182" i="75" s="1"/>
  <c r="AJ181" i="75"/>
  <c r="AN179" i="75"/>
  <c r="AS179" i="75" s="1"/>
  <c r="AU179" i="75" s="1"/>
  <c r="M177" i="85" s="1"/>
  <c r="AK178" i="75"/>
  <c r="J178" i="75"/>
  <c r="L178" i="75" s="1"/>
  <c r="AK177" i="75"/>
  <c r="J177" i="75"/>
  <c r="L177" i="75" s="1"/>
  <c r="AK176" i="75"/>
  <c r="J176" i="75"/>
  <c r="L176" i="75" s="1"/>
  <c r="AQ175" i="75"/>
  <c r="K173" i="85" s="1"/>
  <c r="AN173" i="75"/>
  <c r="AS173" i="75" s="1"/>
  <c r="AU173" i="75" s="1"/>
  <c r="M171" i="85" s="1"/>
  <c r="AK172" i="75"/>
  <c r="J172" i="75"/>
  <c r="L172" i="75" s="1"/>
  <c r="DJ169" i="75"/>
  <c r="C165" i="84" s="1"/>
  <c r="AM163" i="75"/>
  <c r="AK162" i="75"/>
  <c r="J162" i="75"/>
  <c r="L162" i="75" s="1"/>
  <c r="AM158" i="75"/>
  <c r="AM157" i="75"/>
  <c r="DJ154" i="75"/>
  <c r="AN145" i="75"/>
  <c r="AS145" i="75" s="1"/>
  <c r="AU145" i="75" s="1"/>
  <c r="M143" i="85" s="1"/>
  <c r="E131" i="75"/>
  <c r="E193" i="75"/>
  <c r="E161" i="75"/>
  <c r="E113" i="75"/>
  <c r="E111" i="75"/>
  <c r="E110" i="75"/>
  <c r="E73" i="75"/>
  <c r="G171" i="4"/>
  <c r="AG169" i="85" s="1"/>
  <c r="G155" i="4"/>
  <c r="G107" i="4"/>
  <c r="AG105" i="85" s="1"/>
  <c r="G43" i="4"/>
  <c r="AG41" i="85" s="1"/>
  <c r="G35" i="4"/>
  <c r="E63" i="75"/>
  <c r="AN195" i="75"/>
  <c r="AS195" i="75" s="1"/>
  <c r="AU195" i="75" s="1"/>
  <c r="M193" i="85" s="1"/>
  <c r="AN194" i="75"/>
  <c r="AS194" i="75" s="1"/>
  <c r="AU194" i="75" s="1"/>
  <c r="M192" i="85" s="1"/>
  <c r="AM188" i="75"/>
  <c r="AJ186" i="75"/>
  <c r="AN181" i="75"/>
  <c r="AS181" i="75" s="1"/>
  <c r="AU181" i="75" s="1"/>
  <c r="M179" i="85" s="1"/>
  <c r="DJ178" i="75"/>
  <c r="DJ177" i="75"/>
  <c r="DJ176" i="75"/>
  <c r="AM171" i="75"/>
  <c r="AJ170" i="75"/>
  <c r="DJ162" i="75"/>
  <c r="C158" i="84" s="1"/>
  <c r="AJ160" i="75"/>
  <c r="DJ158" i="75"/>
  <c r="DJ157" i="75"/>
  <c r="E157" i="75"/>
  <c r="E153" i="75"/>
  <c r="AQ152" i="75"/>
  <c r="K150" i="85" s="1"/>
  <c r="AQ151" i="75"/>
  <c r="K149" i="85" s="1"/>
  <c r="AQ146" i="75"/>
  <c r="K144" i="85" s="1"/>
  <c r="AN144" i="75"/>
  <c r="AS144" i="75" s="1"/>
  <c r="AU144" i="75" s="1"/>
  <c r="M142" i="85" s="1"/>
  <c r="AM143" i="75"/>
  <c r="AN142" i="75"/>
  <c r="AS142" i="75" s="1"/>
  <c r="AU142" i="75" s="1"/>
  <c r="M140" i="85" s="1"/>
  <c r="AM141" i="75"/>
  <c r="AK140" i="75"/>
  <c r="J140" i="75"/>
  <c r="L140" i="75" s="1"/>
  <c r="AN138" i="75"/>
  <c r="AS138" i="75" s="1"/>
  <c r="AU138" i="75" s="1"/>
  <c r="M136" i="85" s="1"/>
  <c r="AN137" i="75"/>
  <c r="AS137" i="75" s="1"/>
  <c r="AU137" i="75" s="1"/>
  <c r="M135" i="85" s="1"/>
  <c r="AJ136" i="75"/>
  <c r="DJ133" i="75"/>
  <c r="AM132" i="75"/>
  <c r="AJ131" i="75"/>
  <c r="AK130" i="75"/>
  <c r="J130" i="75"/>
  <c r="L130" i="75" s="1"/>
  <c r="AK129" i="75"/>
  <c r="J129" i="75"/>
  <c r="AK128" i="75"/>
  <c r="J128" i="75"/>
  <c r="L128" i="75" s="1"/>
  <c r="AN125" i="75"/>
  <c r="AS125" i="75" s="1"/>
  <c r="AU125" i="75" s="1"/>
  <c r="M123" i="85" s="1"/>
  <c r="AM124" i="75"/>
  <c r="AM123" i="75"/>
  <c r="X138" i="75"/>
  <c r="AI151" i="75"/>
  <c r="AH150" i="75"/>
  <c r="E66" i="75"/>
  <c r="AI108" i="75"/>
  <c r="E103" i="75"/>
  <c r="E50" i="75"/>
  <c r="AI111" i="75"/>
  <c r="AH92" i="75"/>
  <c r="AH46" i="75"/>
  <c r="AH169" i="75"/>
  <c r="AH168" i="75"/>
  <c r="AH166" i="75"/>
  <c r="E46" i="75"/>
  <c r="E42" i="75"/>
  <c r="AI193" i="75"/>
  <c r="AI161" i="75"/>
  <c r="AI52" i="75"/>
  <c r="AI16" i="75"/>
  <c r="E37" i="75"/>
  <c r="AI20" i="75"/>
  <c r="AI42" i="75"/>
  <c r="AI27" i="75"/>
  <c r="E21" i="75"/>
  <c r="E22" i="75"/>
  <c r="AH106" i="75"/>
  <c r="E169" i="75"/>
  <c r="E168" i="75"/>
  <c r="E167" i="75"/>
  <c r="E151" i="75"/>
  <c r="E150" i="75"/>
  <c r="AH34" i="75"/>
  <c r="AQ143" i="75"/>
  <c r="K141" i="85" s="1"/>
  <c r="DJ136" i="75"/>
  <c r="DJ130" i="75"/>
  <c r="C126" i="84" s="1"/>
  <c r="DJ121" i="75"/>
  <c r="DJ105" i="75"/>
  <c r="DJ98" i="75"/>
  <c r="DJ96" i="75"/>
  <c r="C92" i="84" s="1"/>
  <c r="E92" i="75"/>
  <c r="DJ90" i="75"/>
  <c r="C86" i="84" s="1"/>
  <c r="E149" i="75"/>
  <c r="AM184" i="75"/>
  <c r="DJ123" i="75"/>
  <c r="DJ78" i="75"/>
  <c r="AN77" i="75"/>
  <c r="AS77" i="75" s="1"/>
  <c r="AU77" i="75" s="1"/>
  <c r="M75" i="85" s="1"/>
  <c r="J76" i="75"/>
  <c r="L76" i="75" s="1"/>
  <c r="E75" i="75"/>
  <c r="AK71" i="75"/>
  <c r="J71" i="75"/>
  <c r="L71" i="75" s="1"/>
  <c r="AK70" i="75"/>
  <c r="J70" i="75"/>
  <c r="L70" i="75" s="1"/>
  <c r="E69" i="75"/>
  <c r="AQ68" i="75"/>
  <c r="K66" i="85" s="1"/>
  <c r="DJ66" i="75"/>
  <c r="AN64" i="75"/>
  <c r="AS64" i="75" s="1"/>
  <c r="AU64" i="75" s="1"/>
  <c r="M62" i="85" s="1"/>
  <c r="AM63" i="75"/>
  <c r="AN62" i="75"/>
  <c r="AS62" i="75" s="1"/>
  <c r="AU62" i="75" s="1"/>
  <c r="M60" i="85" s="1"/>
  <c r="AK61" i="75"/>
  <c r="J61" i="75"/>
  <c r="L61" i="75" s="1"/>
  <c r="AK60" i="75"/>
  <c r="J60" i="75"/>
  <c r="L60" i="75" s="1"/>
  <c r="AK59" i="75"/>
  <c r="J59" i="75"/>
  <c r="L59" i="75" s="1"/>
  <c r="AK58" i="75"/>
  <c r="J58" i="75"/>
  <c r="L58" i="75" s="1"/>
  <c r="DJ56" i="75"/>
  <c r="C52" i="84" s="1"/>
  <c r="AN55" i="75"/>
  <c r="AS55" i="75" s="1"/>
  <c r="AU55" i="75" s="1"/>
  <c r="M53" i="85" s="1"/>
  <c r="AM51" i="75"/>
  <c r="AN50" i="75"/>
  <c r="AS50" i="75" s="1"/>
  <c r="AU50" i="75" s="1"/>
  <c r="M48" i="85" s="1"/>
  <c r="AN45" i="75"/>
  <c r="AS45" i="75" s="1"/>
  <c r="AU45" i="75" s="1"/>
  <c r="M43" i="85" s="1"/>
  <c r="DJ42" i="75"/>
  <c r="C38" i="84" s="1"/>
  <c r="AN37" i="75"/>
  <c r="AS37" i="75" s="1"/>
  <c r="AU37" i="75" s="1"/>
  <c r="M35" i="85" s="1"/>
  <c r="AN196" i="75"/>
  <c r="AS196" i="75" s="1"/>
  <c r="AU196" i="75" s="1"/>
  <c r="M194" i="85" s="1"/>
  <c r="AN172" i="75"/>
  <c r="AS172" i="75" s="1"/>
  <c r="AU172" i="75" s="1"/>
  <c r="M170" i="85" s="1"/>
  <c r="AQ149" i="75"/>
  <c r="K147" i="85" s="1"/>
  <c r="AI148" i="75"/>
  <c r="AI147" i="75"/>
  <c r="AH94" i="75"/>
  <c r="AE31" i="3"/>
  <c r="Z29" i="85" s="1"/>
  <c r="DJ143" i="75"/>
  <c r="C139" i="84" s="1"/>
  <c r="DJ141" i="75"/>
  <c r="C137" i="84" s="1"/>
  <c r="DJ140" i="75"/>
  <c r="C136" i="84" s="1"/>
  <c r="AK139" i="75"/>
  <c r="AI138" i="75"/>
  <c r="E138" i="75"/>
  <c r="AN136" i="75"/>
  <c r="AS136" i="75" s="1"/>
  <c r="AU136" i="75" s="1"/>
  <c r="M134" i="85" s="1"/>
  <c r="AN131" i="75"/>
  <c r="AS131" i="75" s="1"/>
  <c r="AU131" i="75" s="1"/>
  <c r="M129" i="85" s="1"/>
  <c r="AH124" i="75"/>
  <c r="AH123" i="75"/>
  <c r="AN121" i="75"/>
  <c r="AS121" i="75" s="1"/>
  <c r="AU121" i="75" s="1"/>
  <c r="M119" i="85" s="1"/>
  <c r="AK120" i="75"/>
  <c r="AN116" i="75"/>
  <c r="AS116" i="75" s="1"/>
  <c r="AU116" i="75" s="1"/>
  <c r="M114" i="85" s="1"/>
  <c r="AN96" i="75"/>
  <c r="AS96" i="75" s="1"/>
  <c r="AU96" i="75" s="1"/>
  <c r="M94" i="85" s="1"/>
  <c r="AM89" i="75"/>
  <c r="AQ87" i="75"/>
  <c r="K85" i="85" s="1"/>
  <c r="AJ79" i="75"/>
  <c r="E79" i="75"/>
  <c r="R8" i="3"/>
  <c r="S8" i="3" s="1"/>
  <c r="T8" i="3" s="1"/>
  <c r="X6" i="85" s="1"/>
  <c r="Q50" i="3"/>
  <c r="T50" i="3" s="1"/>
  <c r="X48" i="85" s="1"/>
  <c r="R36" i="3"/>
  <c r="S36" i="3" s="1"/>
  <c r="T36" i="3" s="1"/>
  <c r="X34" i="85" s="1"/>
  <c r="AI187" i="75"/>
  <c r="AN185" i="75"/>
  <c r="AS185" i="75" s="1"/>
  <c r="AU185" i="75" s="1"/>
  <c r="M183" i="85" s="1"/>
  <c r="AC175" i="75"/>
  <c r="AE175" i="75" s="1"/>
  <c r="AI174" i="75"/>
  <c r="AC171" i="75"/>
  <c r="AE171" i="75" s="1"/>
  <c r="AI170" i="75"/>
  <c r="AI169" i="75"/>
  <c r="AI168" i="75"/>
  <c r="AI166" i="75"/>
  <c r="AM162" i="75"/>
  <c r="AN158" i="75"/>
  <c r="AS158" i="75" s="1"/>
  <c r="AU158" i="75" s="1"/>
  <c r="M156" i="85" s="1"/>
  <c r="AN157" i="75"/>
  <c r="AS157" i="75" s="1"/>
  <c r="AU157" i="75" s="1"/>
  <c r="M155" i="85" s="1"/>
  <c r="AH155" i="75"/>
  <c r="AI154" i="75"/>
  <c r="AI149" i="75"/>
  <c r="E51" i="75"/>
  <c r="J44" i="75"/>
  <c r="L44" i="75" s="1"/>
  <c r="J43" i="75"/>
  <c r="L43" i="75" s="1"/>
  <c r="E38" i="75"/>
  <c r="E31" i="75"/>
  <c r="DJ29" i="75"/>
  <c r="C25" i="84" s="1"/>
  <c r="DJ25" i="75"/>
  <c r="AQ14" i="75"/>
  <c r="K12" i="85" s="1"/>
  <c r="R118" i="4"/>
  <c r="AJ116" i="85" s="1"/>
  <c r="R102" i="4"/>
  <c r="AJ100" i="85" s="1"/>
  <c r="R62" i="4"/>
  <c r="AJ60" i="85" s="1"/>
  <c r="R54" i="4"/>
  <c r="AJ52" i="85" s="1"/>
  <c r="R46" i="4"/>
  <c r="AJ44" i="85" s="1"/>
  <c r="R30" i="4"/>
  <c r="AJ28" i="85" s="1"/>
  <c r="M26" i="4"/>
  <c r="AI24" i="85" s="1"/>
  <c r="R22" i="4"/>
  <c r="AJ20" i="85" s="1"/>
  <c r="AH187" i="75"/>
  <c r="AI167" i="75"/>
  <c r="AH165" i="75"/>
  <c r="AQ38" i="75"/>
  <c r="K36" i="85" s="1"/>
  <c r="AK32" i="75"/>
  <c r="R174" i="4"/>
  <c r="AJ172" i="85" s="1"/>
  <c r="Q16" i="3"/>
  <c r="T16" i="3" s="1"/>
  <c r="X14" i="85" s="1"/>
  <c r="AM147" i="75"/>
  <c r="AI143" i="75"/>
  <c r="AQ78" i="75"/>
  <c r="K76" i="85" s="1"/>
  <c r="AK74" i="75"/>
  <c r="AJ73" i="75"/>
  <c r="DJ71" i="75"/>
  <c r="DJ70" i="75"/>
  <c r="AQ65" i="75"/>
  <c r="K63" i="85" s="1"/>
  <c r="AH51" i="75"/>
  <c r="AK47" i="75"/>
  <c r="J47" i="75"/>
  <c r="L47" i="75" s="1"/>
  <c r="AJ43" i="75"/>
  <c r="AK39" i="75"/>
  <c r="AI37" i="75"/>
  <c r="E27" i="75"/>
  <c r="AM24" i="75"/>
  <c r="AI21" i="75"/>
  <c r="DJ18" i="75"/>
  <c r="C14" i="84" s="1"/>
  <c r="E16" i="75"/>
  <c r="R182" i="4"/>
  <c r="AJ180" i="85" s="1"/>
  <c r="R110" i="4"/>
  <c r="AJ108" i="85" s="1"/>
  <c r="R12" i="3"/>
  <c r="S12" i="3" s="1"/>
  <c r="T12" i="3" s="1"/>
  <c r="X10" i="85" s="1"/>
  <c r="Q7" i="3"/>
  <c r="T7" i="3" s="1"/>
  <c r="X5" i="85" s="1"/>
  <c r="R134" i="4"/>
  <c r="AJ132" i="85" s="1"/>
  <c r="DJ195" i="75"/>
  <c r="AJ145" i="75"/>
  <c r="AN140" i="75"/>
  <c r="AS140" i="75" s="1"/>
  <c r="AU140" i="75" s="1"/>
  <c r="M138" i="85" s="1"/>
  <c r="AJ135" i="75"/>
  <c r="AJ120" i="75"/>
  <c r="R9" i="3"/>
  <c r="S9" i="3" s="1"/>
  <c r="T9" i="3" s="1"/>
  <c r="X7" i="85" s="1"/>
  <c r="R14" i="3"/>
  <c r="S14" i="3" s="1"/>
  <c r="T14" i="3" s="1"/>
  <c r="X12" i="85" s="1"/>
  <c r="AQ10" i="75"/>
  <c r="K8" i="85" s="1"/>
  <c r="R18" i="3"/>
  <c r="S18" i="3" s="1"/>
  <c r="T18" i="3" s="1"/>
  <c r="X16" i="85" s="1"/>
  <c r="R99" i="4"/>
  <c r="AJ97" i="85" s="1"/>
  <c r="G94" i="4"/>
  <c r="AG92" i="85" s="1"/>
  <c r="R51" i="4"/>
  <c r="AJ49" i="85" s="1"/>
  <c r="R40" i="4"/>
  <c r="AJ38" i="85" s="1"/>
  <c r="R13" i="4"/>
  <c r="AJ11" i="85" s="1"/>
  <c r="G11" i="4"/>
  <c r="AM194" i="75"/>
  <c r="J193" i="75"/>
  <c r="L193" i="75" s="1"/>
  <c r="J189" i="75"/>
  <c r="L189" i="75" s="1"/>
  <c r="E187" i="75"/>
  <c r="DJ185" i="75"/>
  <c r="AH185" i="75"/>
  <c r="J175" i="75"/>
  <c r="L175" i="75" s="1"/>
  <c r="E165" i="75"/>
  <c r="E155" i="75"/>
  <c r="AN122" i="75"/>
  <c r="AS122" i="75" s="1"/>
  <c r="AU122" i="75" s="1"/>
  <c r="M120" i="85" s="1"/>
  <c r="AN118" i="75"/>
  <c r="AS118" i="75" s="1"/>
  <c r="AU118" i="75" s="1"/>
  <c r="M116" i="85" s="1"/>
  <c r="AK117" i="75"/>
  <c r="J117" i="75"/>
  <c r="L117" i="75" s="1"/>
  <c r="AJ116" i="75"/>
  <c r="DJ114" i="75"/>
  <c r="DJ113" i="75"/>
  <c r="DJ108" i="75"/>
  <c r="AM107" i="75"/>
  <c r="J106" i="75"/>
  <c r="L106" i="75" s="1"/>
  <c r="AK105" i="75"/>
  <c r="J105" i="75"/>
  <c r="L105" i="75" s="1"/>
  <c r="AK104" i="75"/>
  <c r="J104" i="75"/>
  <c r="L104" i="75" s="1"/>
  <c r="AM103" i="75"/>
  <c r="AN102" i="75"/>
  <c r="AS102" i="75" s="1"/>
  <c r="AU102" i="75" s="1"/>
  <c r="M100" i="85" s="1"/>
  <c r="AM101" i="75"/>
  <c r="AK100" i="75"/>
  <c r="J100" i="75"/>
  <c r="L100" i="75" s="1"/>
  <c r="AM99" i="75"/>
  <c r="AK98" i="75"/>
  <c r="J98" i="75"/>
  <c r="L98" i="75" s="1"/>
  <c r="AK97" i="75"/>
  <c r="J97" i="75"/>
  <c r="L97" i="75" s="1"/>
  <c r="AJ96" i="75"/>
  <c r="AQ95" i="75"/>
  <c r="K93" i="85" s="1"/>
  <c r="AN92" i="75"/>
  <c r="AS92" i="75" s="1"/>
  <c r="AU92" i="75" s="1"/>
  <c r="M90" i="85" s="1"/>
  <c r="AK90" i="75"/>
  <c r="J90" i="75"/>
  <c r="L90" i="75" s="1"/>
  <c r="AQ89" i="75"/>
  <c r="K87" i="85" s="1"/>
  <c r="AN86" i="75"/>
  <c r="AS86" i="75" s="1"/>
  <c r="AU86" i="75" s="1"/>
  <c r="M84" i="85" s="1"/>
  <c r="AK85" i="75"/>
  <c r="J85" i="75"/>
  <c r="L85" i="75" s="1"/>
  <c r="AJ84" i="75"/>
  <c r="AM81" i="75"/>
  <c r="AH138" i="75"/>
  <c r="AC83" i="75"/>
  <c r="AE83" i="75" s="1"/>
  <c r="AC168" i="75"/>
  <c r="AE168" i="75" s="1"/>
  <c r="AC154" i="75"/>
  <c r="AE154" i="75" s="1"/>
  <c r="AH98" i="75"/>
  <c r="AQ8" i="75"/>
  <c r="K6" i="85" s="1"/>
  <c r="AQ52" i="75"/>
  <c r="K50" i="85" s="1"/>
  <c r="AH41" i="75"/>
  <c r="E125" i="75"/>
  <c r="X46" i="75"/>
  <c r="E15" i="75"/>
  <c r="AQ109" i="75"/>
  <c r="K107" i="85" s="1"/>
  <c r="DJ75" i="75"/>
  <c r="AQ18" i="75"/>
  <c r="K16" i="85" s="1"/>
  <c r="X103" i="75"/>
  <c r="AQ42" i="75"/>
  <c r="K40" i="85" s="1"/>
  <c r="AH26" i="75"/>
  <c r="AI55" i="75"/>
  <c r="AH122" i="75"/>
  <c r="J195" i="75"/>
  <c r="L195" i="75" s="1"/>
  <c r="J194" i="75"/>
  <c r="L194" i="75" s="1"/>
  <c r="J181" i="75"/>
  <c r="L181" i="75" s="1"/>
  <c r="J171" i="75"/>
  <c r="L171" i="75" s="1"/>
  <c r="E166" i="75"/>
  <c r="DJ155" i="75"/>
  <c r="X144" i="75"/>
  <c r="J136" i="75"/>
  <c r="L136" i="75" s="1"/>
  <c r="J131" i="75"/>
  <c r="L131" i="75" s="1"/>
  <c r="AN130" i="75"/>
  <c r="AS130" i="75" s="1"/>
  <c r="AU130" i="75" s="1"/>
  <c r="M128" i="85" s="1"/>
  <c r="J121" i="75"/>
  <c r="L121" i="75" s="1"/>
  <c r="J116" i="75"/>
  <c r="L116" i="75" s="1"/>
  <c r="DJ111" i="75"/>
  <c r="C107" i="84" s="1"/>
  <c r="AH111" i="75"/>
  <c r="AN105" i="75"/>
  <c r="AS105" i="75" s="1"/>
  <c r="AU105" i="75" s="1"/>
  <c r="M103" i="85" s="1"/>
  <c r="J95" i="75"/>
  <c r="L95" i="75" s="1"/>
  <c r="E94" i="75"/>
  <c r="AM84" i="75"/>
  <c r="AQ79" i="75"/>
  <c r="K77" i="85" s="1"/>
  <c r="J75" i="75"/>
  <c r="L75" i="75" s="1"/>
  <c r="E74" i="75"/>
  <c r="DJ64" i="75"/>
  <c r="C60" i="84" s="1"/>
  <c r="DJ46" i="75"/>
  <c r="C42" i="84" s="1"/>
  <c r="DJ35" i="75"/>
  <c r="AM25" i="75"/>
  <c r="DJ21" i="75"/>
  <c r="DJ33" i="75"/>
  <c r="C29" i="84" s="1"/>
  <c r="AM30" i="75"/>
  <c r="E29" i="75"/>
  <c r="DJ27" i="75"/>
  <c r="AQ24" i="75"/>
  <c r="K22" i="85" s="1"/>
  <c r="AI23" i="75"/>
  <c r="E23" i="75"/>
  <c r="AN21" i="75"/>
  <c r="AS21" i="75" s="1"/>
  <c r="AU21" i="75" s="1"/>
  <c r="M19" i="85" s="1"/>
  <c r="AN20" i="75"/>
  <c r="AS20" i="75" s="1"/>
  <c r="AU20" i="75" s="1"/>
  <c r="M18" i="85" s="1"/>
  <c r="AN19" i="75"/>
  <c r="AS19" i="75" s="1"/>
  <c r="AU19" i="75" s="1"/>
  <c r="M17" i="85" s="1"/>
  <c r="AN17" i="75"/>
  <c r="AS17" i="75" s="1"/>
  <c r="AU17" i="75" s="1"/>
  <c r="M15" i="85" s="1"/>
  <c r="DJ16" i="75"/>
  <c r="AN15" i="75"/>
  <c r="AS15" i="75" s="1"/>
  <c r="AU15" i="75" s="1"/>
  <c r="M13" i="85" s="1"/>
  <c r="AM14" i="75"/>
  <c r="AJ11" i="75"/>
  <c r="AL11" i="75" s="1"/>
  <c r="E132" i="75"/>
  <c r="AI69" i="75"/>
  <c r="AJ54" i="75"/>
  <c r="AM48" i="75"/>
  <c r="AM41" i="75"/>
  <c r="AM38" i="75"/>
  <c r="AM35" i="75"/>
  <c r="AM31" i="75"/>
  <c r="AM26" i="75"/>
  <c r="AQ25" i="75"/>
  <c r="K23" i="85" s="1"/>
  <c r="AJ83" i="75"/>
  <c r="G133" i="4"/>
  <c r="AG131" i="85" s="1"/>
  <c r="R109" i="4"/>
  <c r="AJ107" i="85" s="1"/>
  <c r="R37" i="4"/>
  <c r="AJ35" i="85" s="1"/>
  <c r="R29" i="4"/>
  <c r="AJ27" i="85" s="1"/>
  <c r="G21" i="4"/>
  <c r="AG19" i="85" s="1"/>
  <c r="R10" i="4"/>
  <c r="AJ8" i="85" s="1"/>
  <c r="G10" i="4"/>
  <c r="AG8" i="85" s="1"/>
  <c r="R7" i="4"/>
  <c r="AJ5" i="85" s="1"/>
  <c r="R170" i="4"/>
  <c r="AJ168" i="85" s="1"/>
  <c r="R157" i="4"/>
  <c r="AJ155" i="85" s="1"/>
  <c r="R141" i="4"/>
  <c r="AJ139" i="85" s="1"/>
  <c r="AH37" i="75"/>
  <c r="E59" i="75"/>
  <c r="AJ127" i="75"/>
  <c r="AN163" i="75"/>
  <c r="AS163" i="75" s="1"/>
  <c r="AU163" i="75" s="1"/>
  <c r="M161" i="85" s="1"/>
  <c r="AK84" i="75"/>
  <c r="E32" i="75"/>
  <c r="AJ193" i="75"/>
  <c r="E44" i="75"/>
  <c r="AH66" i="75"/>
  <c r="R49" i="3"/>
  <c r="S49" i="3" s="1"/>
  <c r="T49" i="3" s="1"/>
  <c r="X47" i="85" s="1"/>
  <c r="AQ12" i="75"/>
  <c r="K10" i="85" s="1"/>
  <c r="AQ28" i="75"/>
  <c r="K26" i="85" s="1"/>
  <c r="AQ35" i="75"/>
  <c r="K33" i="85" s="1"/>
  <c r="AM97" i="75"/>
  <c r="X55" i="75"/>
  <c r="AI119" i="75"/>
  <c r="AI165" i="75"/>
  <c r="AN106" i="75"/>
  <c r="AS106" i="75" s="1"/>
  <c r="AU106" i="75" s="1"/>
  <c r="M104" i="85" s="1"/>
  <c r="E170" i="75"/>
  <c r="AN123" i="75"/>
  <c r="AS123" i="75" s="1"/>
  <c r="AU123" i="75" s="1"/>
  <c r="M121" i="85" s="1"/>
  <c r="AH156" i="75"/>
  <c r="E184" i="75"/>
  <c r="AJ88" i="75"/>
  <c r="R17" i="3"/>
  <c r="S17" i="3" s="1"/>
  <c r="T17" i="3" s="1"/>
  <c r="X15" i="85" s="1"/>
  <c r="Q13" i="3"/>
  <c r="T13" i="3" s="1"/>
  <c r="X11" i="85" s="1"/>
  <c r="AM58" i="75"/>
  <c r="AM104" i="75"/>
  <c r="AM71" i="75"/>
  <c r="AM172" i="75"/>
  <c r="M114" i="4"/>
  <c r="AI112" i="85" s="1"/>
  <c r="M106" i="4"/>
  <c r="AI104" i="85" s="1"/>
  <c r="M66" i="4"/>
  <c r="AI64" i="85" s="1"/>
  <c r="M50" i="4"/>
  <c r="AI48" i="85" s="1"/>
  <c r="AI135" i="75"/>
  <c r="AI120" i="75"/>
  <c r="AI94" i="75"/>
  <c r="AI74" i="75"/>
  <c r="AI53" i="75"/>
  <c r="AI44" i="75"/>
  <c r="AH42" i="75"/>
  <c r="AN35" i="75"/>
  <c r="AS35" i="75" s="1"/>
  <c r="AU35" i="75" s="1"/>
  <c r="M33" i="85" s="1"/>
  <c r="AN31" i="75"/>
  <c r="AS31" i="75" s="1"/>
  <c r="AU31" i="75" s="1"/>
  <c r="M29" i="85" s="1"/>
  <c r="AK29" i="75"/>
  <c r="AI28" i="75"/>
  <c r="M42" i="4"/>
  <c r="AI40" i="85" s="1"/>
  <c r="X109" i="75"/>
  <c r="AH97" i="75"/>
  <c r="E90" i="75"/>
  <c r="E196" i="75"/>
  <c r="H178" i="3"/>
  <c r="U176" i="85" s="1"/>
  <c r="AE177" i="3"/>
  <c r="Z175" i="85" s="1"/>
  <c r="H172" i="3"/>
  <c r="U170" i="85" s="1"/>
  <c r="AE171" i="3"/>
  <c r="Z169" i="85" s="1"/>
  <c r="H170" i="3"/>
  <c r="U168" i="85" s="1"/>
  <c r="AE169" i="3"/>
  <c r="Z167" i="85" s="1"/>
  <c r="AE165" i="3"/>
  <c r="Z163" i="85" s="1"/>
  <c r="H162" i="3"/>
  <c r="U160" i="85" s="1"/>
  <c r="AE161" i="3"/>
  <c r="Z159" i="85" s="1"/>
  <c r="AE157" i="3"/>
  <c r="Z155" i="85" s="1"/>
  <c r="H157" i="3"/>
  <c r="U155" i="85" s="1"/>
  <c r="H154" i="3"/>
  <c r="U152" i="85" s="1"/>
  <c r="AE153" i="3"/>
  <c r="Z151" i="85" s="1"/>
  <c r="AE149" i="3"/>
  <c r="Z147" i="85" s="1"/>
  <c r="H149" i="3"/>
  <c r="U147" i="85" s="1"/>
  <c r="H148" i="3"/>
  <c r="U146" i="85" s="1"/>
  <c r="AE147" i="3"/>
  <c r="Z145" i="85" s="1"/>
  <c r="H147" i="3"/>
  <c r="U145" i="85" s="1"/>
  <c r="AE145" i="3"/>
  <c r="Z143" i="85" s="1"/>
  <c r="AE143" i="3"/>
  <c r="Z141" i="85" s="1"/>
  <c r="H143" i="3"/>
  <c r="U141" i="85" s="1"/>
  <c r="AE142" i="3"/>
  <c r="Z140" i="85" s="1"/>
  <c r="H142" i="3"/>
  <c r="U140" i="85" s="1"/>
  <c r="AE141" i="3"/>
  <c r="Z139" i="85" s="1"/>
  <c r="AE139" i="3"/>
  <c r="Z137" i="85" s="1"/>
  <c r="AE134" i="3"/>
  <c r="Z132" i="85" s="1"/>
  <c r="H134" i="3"/>
  <c r="U132" i="85" s="1"/>
  <c r="AE133" i="3"/>
  <c r="Z131" i="85" s="1"/>
  <c r="H132" i="3"/>
  <c r="U130" i="85" s="1"/>
  <c r="AE127" i="3"/>
  <c r="Z125" i="85" s="1"/>
  <c r="H127" i="3"/>
  <c r="U125" i="85" s="1"/>
  <c r="AE126" i="3"/>
  <c r="Z124" i="85" s="1"/>
  <c r="AE125" i="3"/>
  <c r="Z123" i="85" s="1"/>
  <c r="H123" i="3"/>
  <c r="U121" i="85" s="1"/>
  <c r="H120" i="3"/>
  <c r="U118" i="85" s="1"/>
  <c r="AE119" i="3"/>
  <c r="Z117" i="85" s="1"/>
  <c r="AE118" i="3"/>
  <c r="Z116" i="85" s="1"/>
  <c r="AE117" i="3"/>
  <c r="Z115" i="85" s="1"/>
  <c r="H117" i="3"/>
  <c r="U115" i="85" s="1"/>
  <c r="H113" i="3"/>
  <c r="U111" i="85" s="1"/>
  <c r="AE111" i="3"/>
  <c r="Z109" i="85" s="1"/>
  <c r="AE110" i="3"/>
  <c r="Z108" i="85" s="1"/>
  <c r="AE106" i="3"/>
  <c r="Z104" i="85" s="1"/>
  <c r="H106" i="3"/>
  <c r="U104" i="85" s="1"/>
  <c r="AE105" i="3"/>
  <c r="Z103" i="85" s="1"/>
  <c r="H104" i="3"/>
  <c r="U102" i="85" s="1"/>
  <c r="AE103" i="3"/>
  <c r="Z101" i="85" s="1"/>
  <c r="AE100" i="3"/>
  <c r="Z98" i="85" s="1"/>
  <c r="AE99" i="3"/>
  <c r="Z97" i="85" s="1"/>
  <c r="H98" i="3"/>
  <c r="U96" i="85" s="1"/>
  <c r="H97" i="3"/>
  <c r="U95" i="85" s="1"/>
  <c r="AE96" i="3"/>
  <c r="Z94" i="85" s="1"/>
  <c r="H95" i="3"/>
  <c r="U93" i="85" s="1"/>
  <c r="AE93" i="3"/>
  <c r="Z91" i="85" s="1"/>
  <c r="AE92" i="3"/>
  <c r="Z90" i="85" s="1"/>
  <c r="H92" i="3"/>
  <c r="U90" i="85" s="1"/>
  <c r="AE91" i="3"/>
  <c r="Z89" i="85" s="1"/>
  <c r="DJ188" i="75"/>
  <c r="AI178" i="75"/>
  <c r="E178" i="75"/>
  <c r="E177" i="75"/>
  <c r="AJ173" i="75"/>
  <c r="DJ171" i="75"/>
  <c r="AN167" i="75"/>
  <c r="AS167" i="75" s="1"/>
  <c r="AU167" i="75" s="1"/>
  <c r="M165" i="85" s="1"/>
  <c r="J164" i="75"/>
  <c r="L164" i="75" s="1"/>
  <c r="DJ161" i="75"/>
  <c r="C157" i="84" s="1"/>
  <c r="J159" i="75"/>
  <c r="L159" i="75" s="1"/>
  <c r="AK156" i="75"/>
  <c r="AK151" i="75"/>
  <c r="AM148" i="75"/>
  <c r="AN147" i="75"/>
  <c r="AS147" i="75" s="1"/>
  <c r="AU147" i="75" s="1"/>
  <c r="M145" i="85" s="1"/>
  <c r="AN139" i="75"/>
  <c r="AS139" i="75" s="1"/>
  <c r="AU139" i="75" s="1"/>
  <c r="M137" i="85" s="1"/>
  <c r="AN135" i="75"/>
  <c r="AS135" i="75" s="1"/>
  <c r="AU135" i="75" s="1"/>
  <c r="M133" i="85" s="1"/>
  <c r="AK133" i="75"/>
  <c r="E130" i="75"/>
  <c r="E129" i="75"/>
  <c r="AN127" i="75"/>
  <c r="AS127" i="75" s="1"/>
  <c r="AU127" i="75" s="1"/>
  <c r="M125" i="85" s="1"/>
  <c r="AN120" i="75"/>
  <c r="AS120" i="75" s="1"/>
  <c r="AU120" i="75" s="1"/>
  <c r="M118" i="85" s="1"/>
  <c r="AJ118" i="75"/>
  <c r="AQ107" i="75"/>
  <c r="K105" i="85" s="1"/>
  <c r="AQ103" i="75"/>
  <c r="K101" i="85" s="1"/>
  <c r="AN94" i="75"/>
  <c r="AS94" i="75" s="1"/>
  <c r="AU94" i="75" s="1"/>
  <c r="M92" i="85" s="1"/>
  <c r="AJ92" i="75"/>
  <c r="DJ89" i="75"/>
  <c r="DJ83" i="75"/>
  <c r="C79" i="84" s="1"/>
  <c r="DJ80" i="75"/>
  <c r="AN74" i="75"/>
  <c r="AS74" i="75" s="1"/>
  <c r="AU74" i="75" s="1"/>
  <c r="M72" i="85" s="1"/>
  <c r="AN67" i="75"/>
  <c r="AS67" i="75" s="1"/>
  <c r="AU67" i="75" s="1"/>
  <c r="M65" i="85" s="1"/>
  <c r="AC64" i="75"/>
  <c r="AE64" i="75" s="1"/>
  <c r="AQ63" i="75"/>
  <c r="K61" i="85" s="1"/>
  <c r="AI59" i="75"/>
  <c r="AN53" i="75"/>
  <c r="AS53" i="75" s="1"/>
  <c r="AU53" i="75" s="1"/>
  <c r="M51" i="85" s="1"/>
  <c r="AQ51" i="75"/>
  <c r="K49" i="85" s="1"/>
  <c r="AN47" i="75"/>
  <c r="AS47" i="75" s="1"/>
  <c r="AU47" i="75" s="1"/>
  <c r="M45" i="85" s="1"/>
  <c r="AC45" i="75"/>
  <c r="AE45" i="75" s="1"/>
  <c r="AN39" i="75"/>
  <c r="AS39" i="75" s="1"/>
  <c r="AU39" i="75" s="1"/>
  <c r="M37" i="85" s="1"/>
  <c r="AI34" i="75"/>
  <c r="J32" i="75"/>
  <c r="L32" i="75" s="1"/>
  <c r="AN23" i="75"/>
  <c r="AS23" i="75" s="1"/>
  <c r="AU23" i="75" s="1"/>
  <c r="M21" i="85" s="1"/>
  <c r="AI13" i="75"/>
  <c r="AC8" i="75"/>
  <c r="AE8" i="75" s="1"/>
  <c r="AN8" i="75"/>
  <c r="AS8" i="75" s="1"/>
  <c r="AU8" i="75" s="1"/>
  <c r="M6" i="85" s="1"/>
  <c r="AK7" i="75"/>
  <c r="H91" i="3"/>
  <c r="U89" i="85" s="1"/>
  <c r="AE90" i="3"/>
  <c r="Z88" i="85" s="1"/>
  <c r="AE89" i="3"/>
  <c r="Z87" i="85" s="1"/>
  <c r="AE88" i="3"/>
  <c r="Z86" i="85" s="1"/>
  <c r="H88" i="3"/>
  <c r="U86" i="85" s="1"/>
  <c r="AE85" i="3"/>
  <c r="Z83" i="85" s="1"/>
  <c r="H85" i="3"/>
  <c r="U83" i="85" s="1"/>
  <c r="AE84" i="3"/>
  <c r="Z82" i="85" s="1"/>
  <c r="AE83" i="3"/>
  <c r="Z81" i="85" s="1"/>
  <c r="H83" i="3"/>
  <c r="U81" i="85" s="1"/>
  <c r="H82" i="3"/>
  <c r="U80" i="85" s="1"/>
  <c r="AE81" i="3"/>
  <c r="Z79" i="85" s="1"/>
  <c r="AE80" i="3"/>
  <c r="Z78" i="85" s="1"/>
  <c r="H80" i="3"/>
  <c r="U78" i="85" s="1"/>
  <c r="AE77" i="3"/>
  <c r="Z75" i="85" s="1"/>
  <c r="H77" i="3"/>
  <c r="U75" i="85" s="1"/>
  <c r="AE76" i="3"/>
  <c r="Z74" i="85" s="1"/>
  <c r="AE75" i="3"/>
  <c r="Z73" i="85" s="1"/>
  <c r="H75" i="3"/>
  <c r="U73" i="85" s="1"/>
  <c r="AE74" i="3"/>
  <c r="Z72" i="85" s="1"/>
  <c r="H74" i="3"/>
  <c r="U72" i="85" s="1"/>
  <c r="AE73" i="3"/>
  <c r="Z71" i="85" s="1"/>
  <c r="AE72" i="3"/>
  <c r="Z70" i="85" s="1"/>
  <c r="H72" i="3"/>
  <c r="U70" i="85" s="1"/>
  <c r="AE69" i="3"/>
  <c r="Z67" i="85" s="1"/>
  <c r="AE68" i="3"/>
  <c r="Z66" i="85" s="1"/>
  <c r="AE67" i="3"/>
  <c r="Z65" i="85" s="1"/>
  <c r="H67" i="3"/>
  <c r="U65" i="85" s="1"/>
  <c r="AE66" i="3"/>
  <c r="Z64" i="85" s="1"/>
  <c r="H66" i="3"/>
  <c r="U64" i="85" s="1"/>
  <c r="AE65" i="3"/>
  <c r="Z63" i="85" s="1"/>
  <c r="AE64" i="3"/>
  <c r="Z62" i="85" s="1"/>
  <c r="AE63" i="3"/>
  <c r="Z61" i="85" s="1"/>
  <c r="H62" i="3"/>
  <c r="U60" i="85" s="1"/>
  <c r="AE61" i="3"/>
  <c r="Z59" i="85" s="1"/>
  <c r="AE60" i="3"/>
  <c r="Z58" i="85" s="1"/>
  <c r="H60" i="3"/>
  <c r="U58" i="85" s="1"/>
  <c r="AE59" i="3"/>
  <c r="Z57" i="85" s="1"/>
  <c r="H59" i="3"/>
  <c r="U57" i="85" s="1"/>
  <c r="H57" i="3"/>
  <c r="U55" i="85" s="1"/>
  <c r="AE56" i="3"/>
  <c r="Z54" i="85" s="1"/>
  <c r="H56" i="3"/>
  <c r="U54" i="85" s="1"/>
  <c r="AE55" i="3"/>
  <c r="Z53" i="85" s="1"/>
  <c r="H53" i="3"/>
  <c r="U51" i="85" s="1"/>
  <c r="AE52" i="3"/>
  <c r="Z50" i="85" s="1"/>
  <c r="AE51" i="3"/>
  <c r="Z49" i="85" s="1"/>
  <c r="AE49" i="3"/>
  <c r="Z47" i="85" s="1"/>
  <c r="H49" i="3"/>
  <c r="U47" i="85" s="1"/>
  <c r="AE47" i="3"/>
  <c r="Z45" i="85" s="1"/>
  <c r="AE44" i="3"/>
  <c r="Z42" i="85" s="1"/>
  <c r="AE43" i="3"/>
  <c r="Z41" i="85" s="1"/>
  <c r="H43" i="3"/>
  <c r="U41" i="85" s="1"/>
  <c r="H42" i="3"/>
  <c r="U40" i="85" s="1"/>
  <c r="AE40" i="3"/>
  <c r="Z38" i="85" s="1"/>
  <c r="H40" i="3"/>
  <c r="U38" i="85" s="1"/>
  <c r="AE39" i="3"/>
  <c r="Z37" i="85" s="1"/>
  <c r="H39" i="3"/>
  <c r="U37" i="85" s="1"/>
  <c r="H38" i="3"/>
  <c r="U36" i="85" s="1"/>
  <c r="AE36" i="3"/>
  <c r="Z34" i="85" s="1"/>
  <c r="H36" i="3"/>
  <c r="U34" i="85" s="1"/>
  <c r="AE35" i="3"/>
  <c r="Z33" i="85" s="1"/>
  <c r="H35" i="3"/>
  <c r="U33" i="85" s="1"/>
  <c r="H31" i="3"/>
  <c r="U29" i="85" s="1"/>
  <c r="H30" i="3"/>
  <c r="U28" i="85" s="1"/>
  <c r="H29" i="3"/>
  <c r="U27" i="85" s="1"/>
  <c r="AE28" i="3"/>
  <c r="Z26" i="85" s="1"/>
  <c r="AE27" i="3"/>
  <c r="Z25" i="85" s="1"/>
  <c r="H27" i="3"/>
  <c r="U25" i="85" s="1"/>
  <c r="AE25" i="3"/>
  <c r="Z23" i="85" s="1"/>
  <c r="AE23" i="3"/>
  <c r="Z21" i="85" s="1"/>
  <c r="H23" i="3"/>
  <c r="U21" i="85" s="1"/>
  <c r="H21" i="3"/>
  <c r="U19" i="85" s="1"/>
  <c r="AE20" i="3"/>
  <c r="Z18" i="85" s="1"/>
  <c r="H20" i="3"/>
  <c r="U18" i="85" s="1"/>
  <c r="AE19" i="3"/>
  <c r="Z17" i="85" s="1"/>
  <c r="AE16" i="3"/>
  <c r="Z14" i="85" s="1"/>
  <c r="H16" i="3"/>
  <c r="U14" i="85" s="1"/>
  <c r="AE15" i="3"/>
  <c r="Z13" i="85" s="1"/>
  <c r="H15" i="3"/>
  <c r="U13" i="85" s="1"/>
  <c r="AE12" i="3"/>
  <c r="Z10" i="85" s="1"/>
  <c r="H12" i="3"/>
  <c r="U10" i="85" s="1"/>
  <c r="AE9" i="3"/>
  <c r="Z7" i="85" s="1"/>
  <c r="H9" i="3"/>
  <c r="U7" i="85" s="1"/>
  <c r="AE8" i="3"/>
  <c r="Z6" i="85" s="1"/>
  <c r="H8" i="3"/>
  <c r="U6" i="85" s="1"/>
  <c r="M18" i="4"/>
  <c r="AI16" i="85" s="1"/>
  <c r="M15" i="4"/>
  <c r="AI13" i="85" s="1"/>
  <c r="M7" i="4"/>
  <c r="AI5" i="85" s="1"/>
  <c r="AH133" i="75"/>
  <c r="AH86" i="75"/>
  <c r="E122" i="75"/>
  <c r="X19" i="75"/>
  <c r="X195" i="75"/>
  <c r="E86" i="75"/>
  <c r="AC72" i="75"/>
  <c r="AE72" i="75" s="1"/>
  <c r="AI71" i="75"/>
  <c r="E64" i="75"/>
  <c r="X61" i="75"/>
  <c r="X29" i="75"/>
  <c r="AN28" i="75"/>
  <c r="AS28" i="75" s="1"/>
  <c r="AU28" i="75" s="1"/>
  <c r="M26" i="85" s="1"/>
  <c r="AI18" i="75"/>
  <c r="AQ15" i="75"/>
  <c r="K13" i="85" s="1"/>
  <c r="DJ11" i="75"/>
  <c r="E9" i="75"/>
  <c r="AI36" i="75"/>
  <c r="AQ72" i="75"/>
  <c r="K70" i="85" s="1"/>
  <c r="E80" i="75"/>
  <c r="X141" i="75"/>
  <c r="AJ119" i="75"/>
  <c r="AH196" i="75"/>
  <c r="AH64" i="75"/>
  <c r="AH22" i="75"/>
  <c r="AJ42" i="75"/>
  <c r="AH101" i="75"/>
  <c r="AI107" i="75"/>
  <c r="X26" i="75"/>
  <c r="AJ188" i="75"/>
  <c r="AC188" i="75"/>
  <c r="AE188" i="75" s="1"/>
  <c r="AH151" i="75"/>
  <c r="X151" i="75"/>
  <c r="AQ155" i="75"/>
  <c r="K153" i="85" s="1"/>
  <c r="AQ154" i="75"/>
  <c r="K152" i="85" s="1"/>
  <c r="AN188" i="75"/>
  <c r="AS188" i="75" s="1"/>
  <c r="AU188" i="75" s="1"/>
  <c r="M186" i="85" s="1"/>
  <c r="AK40" i="75"/>
  <c r="R101" i="4"/>
  <c r="AJ99" i="85" s="1"/>
  <c r="AI8" i="75"/>
  <c r="AI126" i="75"/>
  <c r="AK93" i="75"/>
  <c r="AH182" i="75"/>
  <c r="AQ56" i="75"/>
  <c r="K54" i="85" s="1"/>
  <c r="AN177" i="75"/>
  <c r="AS177" i="75" s="1"/>
  <c r="AU177" i="75" s="1"/>
  <c r="M175" i="85" s="1"/>
  <c r="AN182" i="75"/>
  <c r="AS182" i="75" s="1"/>
  <c r="AU182" i="75" s="1"/>
  <c r="M180" i="85" s="1"/>
  <c r="AH61" i="75"/>
  <c r="AH118" i="75"/>
  <c r="AH176" i="75"/>
  <c r="AH129" i="75"/>
  <c r="AQ170" i="75"/>
  <c r="K168" i="85" s="1"/>
  <c r="AQ168" i="75"/>
  <c r="K166" i="85" s="1"/>
  <c r="J191" i="75"/>
  <c r="L191" i="75" s="1"/>
  <c r="J179" i="75"/>
  <c r="L179" i="75" s="1"/>
  <c r="J173" i="75"/>
  <c r="L173" i="75" s="1"/>
  <c r="DJ145" i="75"/>
  <c r="C141" i="84" s="1"/>
  <c r="J144" i="75"/>
  <c r="L144" i="75" s="1"/>
  <c r="J142" i="75"/>
  <c r="L142" i="75" s="1"/>
  <c r="DJ139" i="75"/>
  <c r="C135" i="84" s="1"/>
  <c r="J138" i="75"/>
  <c r="L138" i="75" s="1"/>
  <c r="J137" i="75"/>
  <c r="L137" i="75" s="1"/>
  <c r="DJ127" i="75"/>
  <c r="C123" i="84" s="1"/>
  <c r="AM126" i="75"/>
  <c r="J125" i="75"/>
  <c r="L125" i="75" s="1"/>
  <c r="J122" i="75"/>
  <c r="L122" i="75" s="1"/>
  <c r="DJ120" i="75"/>
  <c r="J118" i="75"/>
  <c r="L118" i="75" s="1"/>
  <c r="AM113" i="75"/>
  <c r="J111" i="75"/>
  <c r="L111" i="75" s="1"/>
  <c r="J110" i="75"/>
  <c r="L110" i="75" s="1"/>
  <c r="J92" i="75"/>
  <c r="L92" i="75" s="1"/>
  <c r="DJ88" i="75"/>
  <c r="C84" i="84" s="1"/>
  <c r="DJ74" i="75"/>
  <c r="C70" i="84" s="1"/>
  <c r="DJ69" i="75"/>
  <c r="DJ68" i="75"/>
  <c r="C64" i="84" s="1"/>
  <c r="DJ67" i="75"/>
  <c r="C63" i="84" s="1"/>
  <c r="DJ47" i="75"/>
  <c r="C43" i="84" s="1"/>
  <c r="DJ44" i="75"/>
  <c r="C40" i="84" s="1"/>
  <c r="AI22" i="75"/>
  <c r="AI35" i="75"/>
  <c r="AN162" i="75"/>
  <c r="AS162" i="75" s="1"/>
  <c r="AU162" i="75" s="1"/>
  <c r="M160" i="85" s="1"/>
  <c r="AN6" i="75"/>
  <c r="AS6" i="75" s="1"/>
  <c r="AU6" i="75" s="1"/>
  <c r="M4" i="85" s="1"/>
  <c r="AI191" i="75"/>
  <c r="AN95" i="75"/>
  <c r="AS95" i="75" s="1"/>
  <c r="AU95" i="75" s="1"/>
  <c r="M93" i="85" s="1"/>
  <c r="AI62" i="75"/>
  <c r="AI155" i="75"/>
  <c r="AI64" i="75"/>
  <c r="X110" i="75"/>
  <c r="X163" i="75"/>
  <c r="AI152" i="75"/>
  <c r="AQ169" i="75"/>
  <c r="K167" i="85" s="1"/>
  <c r="AQ37" i="75"/>
  <c r="K35" i="85" s="1"/>
  <c r="AJ49" i="75"/>
  <c r="AK44" i="75"/>
  <c r="AI123" i="75"/>
  <c r="AN184" i="75"/>
  <c r="AS184" i="75" s="1"/>
  <c r="AU184" i="75" s="1"/>
  <c r="M182" i="85" s="1"/>
  <c r="AN128" i="75"/>
  <c r="AS128" i="75" s="1"/>
  <c r="AU128" i="75" s="1"/>
  <c r="M126" i="85" s="1"/>
  <c r="X91" i="75"/>
  <c r="AI51" i="75"/>
  <c r="E180" i="75"/>
  <c r="AN117" i="75"/>
  <c r="AS117" i="75" s="1"/>
  <c r="AU117" i="75" s="1"/>
  <c r="M115" i="85" s="1"/>
  <c r="E126" i="75"/>
  <c r="AH14" i="75"/>
  <c r="E152" i="75"/>
  <c r="E71" i="75"/>
  <c r="AN75" i="75"/>
  <c r="AS75" i="75" s="1"/>
  <c r="AU75" i="75" s="1"/>
  <c r="M73" i="85" s="1"/>
  <c r="X191" i="75"/>
  <c r="AH107" i="75"/>
  <c r="AN115" i="75"/>
  <c r="AS115" i="75" s="1"/>
  <c r="AU115" i="75" s="1"/>
  <c r="M113" i="85" s="1"/>
  <c r="AK187" i="75"/>
  <c r="AN176" i="75"/>
  <c r="AS176" i="75" s="1"/>
  <c r="AU176" i="75" s="1"/>
  <c r="M174" i="85" s="1"/>
  <c r="AH153" i="75"/>
  <c r="AH140" i="75"/>
  <c r="AH121" i="75"/>
  <c r="G182" i="4"/>
  <c r="AG180" i="85" s="1"/>
  <c r="G174" i="4"/>
  <c r="AG172" i="85" s="1"/>
  <c r="R112" i="4"/>
  <c r="AJ110" i="85" s="1"/>
  <c r="G110" i="4"/>
  <c r="AG108" i="85" s="1"/>
  <c r="R107" i="4"/>
  <c r="AJ105" i="85" s="1"/>
  <c r="M103" i="4"/>
  <c r="AI101" i="85" s="1"/>
  <c r="R96" i="4"/>
  <c r="AJ94" i="85" s="1"/>
  <c r="R91" i="4"/>
  <c r="AJ89" i="85" s="1"/>
  <c r="G86" i="4"/>
  <c r="AG84" i="85" s="1"/>
  <c r="R83" i="4"/>
  <c r="AJ81" i="85" s="1"/>
  <c r="R80" i="4"/>
  <c r="AJ78" i="85" s="1"/>
  <c r="R67" i="4"/>
  <c r="AJ65" i="85" s="1"/>
  <c r="R48" i="4"/>
  <c r="AJ46" i="85" s="1"/>
  <c r="M47" i="4"/>
  <c r="AI45" i="85" s="1"/>
  <c r="G46" i="4"/>
  <c r="AG44" i="85" s="1"/>
  <c r="R43" i="4"/>
  <c r="AJ41" i="85" s="1"/>
  <c r="G38" i="4"/>
  <c r="AG36" i="85" s="1"/>
  <c r="R35" i="4"/>
  <c r="AJ33" i="85" s="1"/>
  <c r="R27" i="4"/>
  <c r="AJ25" i="85" s="1"/>
  <c r="M23" i="4"/>
  <c r="AI21" i="85" s="1"/>
  <c r="G22" i="4"/>
  <c r="AG20" i="85" s="1"/>
  <c r="R19" i="4"/>
  <c r="AJ17" i="85" s="1"/>
  <c r="R16" i="4"/>
  <c r="AJ14" i="85" s="1"/>
  <c r="AI6" i="75"/>
  <c r="AN190" i="75"/>
  <c r="AS190" i="75" s="1"/>
  <c r="AU190" i="75" s="1"/>
  <c r="M188" i="85" s="1"/>
  <c r="AH68" i="75"/>
  <c r="AN146" i="75"/>
  <c r="AS146" i="75" s="1"/>
  <c r="AU146" i="75" s="1"/>
  <c r="M144" i="85" s="1"/>
  <c r="AN178" i="75"/>
  <c r="AS178" i="75" s="1"/>
  <c r="AU178" i="75" s="1"/>
  <c r="M176" i="85" s="1"/>
  <c r="AN129" i="75"/>
  <c r="AS129" i="75" s="1"/>
  <c r="AU129" i="75" s="1"/>
  <c r="M127" i="85" s="1"/>
  <c r="AJ22" i="75"/>
  <c r="AC125" i="75"/>
  <c r="AE125" i="75" s="1"/>
  <c r="AI180" i="75"/>
  <c r="E118" i="75"/>
  <c r="AQ148" i="75"/>
  <c r="K146" i="85" s="1"/>
  <c r="AQ166" i="75"/>
  <c r="K164" i="85" s="1"/>
  <c r="AH82" i="75"/>
  <c r="AQ142" i="75"/>
  <c r="K140" i="85" s="1"/>
  <c r="AH108" i="75"/>
  <c r="AC93" i="75"/>
  <c r="AE93" i="75" s="1"/>
  <c r="AN89" i="75"/>
  <c r="AS89" i="75" s="1"/>
  <c r="AU89" i="75" s="1"/>
  <c r="M87" i="85" s="1"/>
  <c r="AH21" i="75"/>
  <c r="AI38" i="75"/>
  <c r="AH91" i="75"/>
  <c r="AH100" i="75"/>
  <c r="X54" i="75"/>
  <c r="AJ65" i="75"/>
  <c r="AN88" i="75"/>
  <c r="AS88" i="75" s="1"/>
  <c r="AU88" i="75" s="1"/>
  <c r="M86" i="85" s="1"/>
  <c r="AN68" i="75"/>
  <c r="AS68" i="75" s="1"/>
  <c r="AU68" i="75" s="1"/>
  <c r="M66" i="85" s="1"/>
  <c r="E133" i="75"/>
  <c r="AH45" i="75"/>
  <c r="E139" i="75"/>
  <c r="AQ110" i="75"/>
  <c r="K108" i="85" s="1"/>
  <c r="AQ21" i="75"/>
  <c r="K19" i="85" s="1"/>
  <c r="E14" i="75"/>
  <c r="AI54" i="75"/>
  <c r="AH71" i="75"/>
  <c r="E82" i="75"/>
  <c r="AI14" i="75"/>
  <c r="X97" i="75"/>
  <c r="AN80" i="75"/>
  <c r="AS80" i="75" s="1"/>
  <c r="AU80" i="75" s="1"/>
  <c r="M78" i="85" s="1"/>
  <c r="AJ151" i="75"/>
  <c r="AH130" i="75"/>
  <c r="R121" i="4"/>
  <c r="AJ119" i="85" s="1"/>
  <c r="R119" i="4"/>
  <c r="AJ117" i="85" s="1"/>
  <c r="R87" i="4"/>
  <c r="AJ85" i="85" s="1"/>
  <c r="R57" i="4"/>
  <c r="AJ55" i="85" s="1"/>
  <c r="M46" i="4"/>
  <c r="AI44" i="85" s="1"/>
  <c r="E194" i="75"/>
  <c r="E189" i="75"/>
  <c r="AK185" i="75"/>
  <c r="J185" i="75"/>
  <c r="L185" i="75" s="1"/>
  <c r="AQ181" i="75"/>
  <c r="K179" i="85" s="1"/>
  <c r="AJ176" i="75"/>
  <c r="E176" i="75"/>
  <c r="AJ172" i="75"/>
  <c r="AJ162" i="75"/>
  <c r="E162" i="75"/>
  <c r="AM155" i="75"/>
  <c r="AI146" i="75"/>
  <c r="AM144" i="75"/>
  <c r="AK141" i="75"/>
  <c r="X139" i="75"/>
  <c r="AM138" i="75"/>
  <c r="AM137" i="75"/>
  <c r="AK132" i="75"/>
  <c r="J132" i="75"/>
  <c r="L132" i="75" s="1"/>
  <c r="AQ131" i="75"/>
  <c r="K129" i="85" s="1"/>
  <c r="AJ130" i="75"/>
  <c r="J124" i="75"/>
  <c r="L124" i="75" s="1"/>
  <c r="J123" i="75"/>
  <c r="L123" i="75" s="1"/>
  <c r="AH120" i="75"/>
  <c r="AQ116" i="75"/>
  <c r="K114" i="85" s="1"/>
  <c r="AJ104" i="75"/>
  <c r="X88" i="75"/>
  <c r="AQ84" i="75"/>
  <c r="K82" i="85" s="1"/>
  <c r="AK49" i="75"/>
  <c r="AM45" i="75"/>
  <c r="AJ34" i="75"/>
  <c r="AJ13" i="75"/>
  <c r="AM12" i="75"/>
  <c r="AM9" i="75"/>
  <c r="AJ7" i="75"/>
  <c r="DG85" i="75"/>
  <c r="P83" i="85" s="1"/>
  <c r="X159" i="75"/>
  <c r="DG147" i="75"/>
  <c r="P145" i="85" s="1"/>
  <c r="DG171" i="75"/>
  <c r="P169" i="85" s="1"/>
  <c r="E77" i="75"/>
  <c r="E128" i="75"/>
  <c r="AH163" i="75"/>
  <c r="AH60" i="75"/>
  <c r="AQ20" i="75"/>
  <c r="K18" i="85" s="1"/>
  <c r="AQ118" i="75"/>
  <c r="K116" i="85" s="1"/>
  <c r="AQ125" i="75"/>
  <c r="K123" i="85" s="1"/>
  <c r="E105" i="75"/>
  <c r="E104" i="75"/>
  <c r="E101" i="75"/>
  <c r="E100" i="75"/>
  <c r="E98" i="75"/>
  <c r="AH59" i="75"/>
  <c r="AN175" i="75"/>
  <c r="AS175" i="75" s="1"/>
  <c r="AU175" i="75" s="1"/>
  <c r="M173" i="85" s="1"/>
  <c r="AK62" i="75"/>
  <c r="AH143" i="75"/>
  <c r="AN83" i="75"/>
  <c r="AS83" i="75" s="1"/>
  <c r="AU83" i="75" s="1"/>
  <c r="M81" i="85" s="1"/>
  <c r="AH142" i="75"/>
  <c r="E175" i="75"/>
  <c r="DG139" i="75"/>
  <c r="P137" i="85" s="1"/>
  <c r="AI124" i="75"/>
  <c r="AI185" i="75"/>
  <c r="AH105" i="75"/>
  <c r="AN69" i="75"/>
  <c r="AS69" i="75" s="1"/>
  <c r="AU69" i="75" s="1"/>
  <c r="M67" i="85" s="1"/>
  <c r="E35" i="75"/>
  <c r="AQ50" i="75"/>
  <c r="K48" i="85" s="1"/>
  <c r="AQ17" i="75"/>
  <c r="K15" i="85" s="1"/>
  <c r="M111" i="4"/>
  <c r="AI109" i="85" s="1"/>
  <c r="R104" i="4"/>
  <c r="AJ102" i="85" s="1"/>
  <c r="R93" i="4"/>
  <c r="AJ91" i="85" s="1"/>
  <c r="DG131" i="75"/>
  <c r="P129" i="85" s="1"/>
  <c r="X194" i="75"/>
  <c r="AI159" i="75"/>
  <c r="AH125" i="75"/>
  <c r="AN171" i="75"/>
  <c r="AS171" i="75" s="1"/>
  <c r="AU171" i="75" s="1"/>
  <c r="M169" i="85" s="1"/>
  <c r="AQ160" i="75"/>
  <c r="K158" i="85" s="1"/>
  <c r="AI9" i="75"/>
  <c r="E8" i="75"/>
  <c r="AI47" i="75"/>
  <c r="E107" i="75"/>
  <c r="E45" i="75"/>
  <c r="AI102" i="75"/>
  <c r="AC27" i="75"/>
  <c r="AE27" i="75" s="1"/>
  <c r="E102" i="75"/>
  <c r="DG99" i="75"/>
  <c r="P97" i="85" s="1"/>
  <c r="DG123" i="75"/>
  <c r="P121" i="85" s="1"/>
  <c r="X76" i="75"/>
  <c r="AN18" i="75"/>
  <c r="AS18" i="75" s="1"/>
  <c r="AU18" i="75" s="1"/>
  <c r="M16" i="85" s="1"/>
  <c r="AN193" i="75"/>
  <c r="AS193" i="75" s="1"/>
  <c r="AU193" i="75" s="1"/>
  <c r="M191" i="85" s="1"/>
  <c r="AI92" i="75"/>
  <c r="AQ133" i="75"/>
  <c r="K131" i="85" s="1"/>
  <c r="AN189" i="75"/>
  <c r="AS189" i="75" s="1"/>
  <c r="AU189" i="75" s="1"/>
  <c r="M187" i="85" s="1"/>
  <c r="AH7" i="75"/>
  <c r="AI86" i="75"/>
  <c r="AN161" i="75"/>
  <c r="AS161" i="75" s="1"/>
  <c r="AU161" i="75" s="1"/>
  <c r="M159" i="85" s="1"/>
  <c r="AI15" i="75"/>
  <c r="E62" i="75"/>
  <c r="AJ143" i="75"/>
  <c r="AL143" i="75" s="1"/>
  <c r="AH19" i="75"/>
  <c r="AH177" i="75"/>
  <c r="AQ27" i="75"/>
  <c r="K25" i="85" s="1"/>
  <c r="G180" i="4"/>
  <c r="AG178" i="85" s="1"/>
  <c r="G172" i="4"/>
  <c r="AG170" i="85" s="1"/>
  <c r="G156" i="4"/>
  <c r="AG154" i="85" s="1"/>
  <c r="G132" i="4"/>
  <c r="AG130" i="85" s="1"/>
  <c r="G124" i="4"/>
  <c r="AG122" i="85" s="1"/>
  <c r="G108" i="4"/>
  <c r="G76" i="4"/>
  <c r="AG74" i="85" s="1"/>
  <c r="G68" i="4"/>
  <c r="AG66" i="85" s="1"/>
  <c r="G60" i="4"/>
  <c r="AG58" i="85" s="1"/>
  <c r="G44" i="4"/>
  <c r="G36" i="4"/>
  <c r="AG34" i="85" s="1"/>
  <c r="G20" i="4"/>
  <c r="AG18" i="85" s="1"/>
  <c r="G176" i="4"/>
  <c r="AG174" i="85" s="1"/>
  <c r="G160" i="4"/>
  <c r="G152" i="4"/>
  <c r="G144" i="4"/>
  <c r="AG142" i="85" s="1"/>
  <c r="G120" i="4"/>
  <c r="AG118" i="85" s="1"/>
  <c r="G96" i="4"/>
  <c r="AG94" i="85" s="1"/>
  <c r="G64" i="4"/>
  <c r="AG62" i="85" s="1"/>
  <c r="G40" i="4"/>
  <c r="AG38" i="85" s="1"/>
  <c r="AE7" i="3"/>
  <c r="Z5" i="85" s="1"/>
  <c r="E159" i="75"/>
  <c r="AK173" i="75"/>
  <c r="AK48" i="75"/>
  <c r="X17" i="75"/>
  <c r="E195" i="75"/>
  <c r="M64" i="4"/>
  <c r="AI62" i="85" s="1"/>
  <c r="DJ165" i="75"/>
  <c r="C161" i="84" s="1"/>
  <c r="AH149" i="75"/>
  <c r="AI139" i="75"/>
  <c r="AH134" i="75"/>
  <c r="AQ115" i="75"/>
  <c r="K113" i="85" s="1"/>
  <c r="E95" i="75"/>
  <c r="X93" i="75"/>
  <c r="E89" i="75"/>
  <c r="AH79" i="75"/>
  <c r="AH56" i="75"/>
  <c r="AK54" i="75"/>
  <c r="AN48" i="75"/>
  <c r="AS48" i="75" s="1"/>
  <c r="AU48" i="75" s="1"/>
  <c r="M46" i="85" s="1"/>
  <c r="J48" i="75"/>
  <c r="L48" i="75" s="1"/>
  <c r="AI39" i="75"/>
  <c r="AN38" i="75"/>
  <c r="AS38" i="75" s="1"/>
  <c r="AU38" i="75" s="1"/>
  <c r="M36" i="85" s="1"/>
  <c r="J35" i="75"/>
  <c r="L35" i="75" s="1"/>
  <c r="AN26" i="75"/>
  <c r="AS26" i="75" s="1"/>
  <c r="AU26" i="75" s="1"/>
  <c r="M24" i="85" s="1"/>
  <c r="J19" i="75"/>
  <c r="L19" i="75" s="1"/>
  <c r="AK13" i="75"/>
  <c r="AN9" i="75"/>
  <c r="AS9" i="75" s="1"/>
  <c r="AU9" i="75" s="1"/>
  <c r="M7" i="85" s="1"/>
  <c r="E7" i="75"/>
  <c r="AJ29" i="75"/>
  <c r="X20" i="75"/>
  <c r="AH76" i="75"/>
  <c r="AQ124" i="75"/>
  <c r="K122" i="85" s="1"/>
  <c r="AQ94" i="75"/>
  <c r="K92" i="85" s="1"/>
  <c r="AI30" i="75"/>
  <c r="G141" i="4"/>
  <c r="AG139" i="85" s="1"/>
  <c r="G125" i="4"/>
  <c r="AG123" i="85" s="1"/>
  <c r="DJ146" i="75"/>
  <c r="C142" i="84" s="1"/>
  <c r="E60" i="75"/>
  <c r="AK46" i="75"/>
  <c r="E19" i="75"/>
  <c r="AC10" i="75"/>
  <c r="AE10" i="75" s="1"/>
  <c r="AN44" i="75"/>
  <c r="AS44" i="75" s="1"/>
  <c r="AU44" i="75" s="1"/>
  <c r="M42" i="85" s="1"/>
  <c r="AH99" i="75"/>
  <c r="AI106" i="75"/>
  <c r="AC47" i="75"/>
  <c r="AE47" i="75" s="1"/>
  <c r="X41" i="75"/>
  <c r="E70" i="75"/>
  <c r="X116" i="75"/>
  <c r="AC75" i="75"/>
  <c r="AE75" i="75" s="1"/>
  <c r="AC89" i="75"/>
  <c r="AE89" i="75" s="1"/>
  <c r="AH49" i="75"/>
  <c r="AQ73" i="75"/>
  <c r="K71" i="85" s="1"/>
  <c r="AQ41" i="75"/>
  <c r="K39" i="85" s="1"/>
  <c r="E136" i="75"/>
  <c r="X6" i="75"/>
  <c r="E49" i="75"/>
  <c r="X92" i="75"/>
  <c r="AH25" i="75"/>
  <c r="AQ192" i="75"/>
  <c r="K190" i="85" s="1"/>
  <c r="X71" i="75"/>
  <c r="J16" i="75"/>
  <c r="L16" i="75" s="1"/>
  <c r="AH12" i="75"/>
  <c r="AH87" i="75"/>
  <c r="X105" i="75"/>
  <c r="AI12" i="75"/>
  <c r="X100" i="75"/>
  <c r="AH18" i="75"/>
  <c r="E11" i="75"/>
  <c r="AH15" i="75"/>
  <c r="AI41" i="75"/>
  <c r="AN36" i="75"/>
  <c r="AS36" i="75" s="1"/>
  <c r="AU36" i="75" s="1"/>
  <c r="M34" i="85" s="1"/>
  <c r="X36" i="75"/>
  <c r="AI137" i="75"/>
  <c r="R187" i="4"/>
  <c r="AJ185" i="85" s="1"/>
  <c r="G177" i="4"/>
  <c r="AG175" i="85" s="1"/>
  <c r="AJ121" i="75"/>
  <c r="AC121" i="75"/>
  <c r="AE121" i="75" s="1"/>
  <c r="AH73" i="75"/>
  <c r="X73" i="75"/>
  <c r="AC25" i="75"/>
  <c r="AE25" i="75" s="1"/>
  <c r="AJ25" i="75"/>
  <c r="AH167" i="75"/>
  <c r="X167" i="75"/>
  <c r="AJ128" i="75"/>
  <c r="AC128" i="75"/>
  <c r="AE128" i="75" s="1"/>
  <c r="AK31" i="75"/>
  <c r="AH178" i="75"/>
  <c r="X178" i="75"/>
  <c r="R137" i="4"/>
  <c r="AJ135" i="85" s="1"/>
  <c r="G127" i="4"/>
  <c r="AG125" i="85" s="1"/>
  <c r="M125" i="4"/>
  <c r="AI123" i="85" s="1"/>
  <c r="M101" i="4"/>
  <c r="AI99" i="85" s="1"/>
  <c r="M61" i="4"/>
  <c r="AI59" i="85" s="1"/>
  <c r="M45" i="4"/>
  <c r="AI43" i="85" s="1"/>
  <c r="AJ184" i="75"/>
  <c r="AC184" i="75"/>
  <c r="AE184" i="75" s="1"/>
  <c r="AH139" i="75"/>
  <c r="AK137" i="75"/>
  <c r="AK16" i="75"/>
  <c r="AC16" i="75"/>
  <c r="AE16" i="75" s="1"/>
  <c r="AC195" i="75"/>
  <c r="AE195" i="75" s="1"/>
  <c r="AI7" i="75"/>
  <c r="AJ141" i="75"/>
  <c r="AJ157" i="75"/>
  <c r="E116" i="75"/>
  <c r="E36" i="75"/>
  <c r="AH36" i="75"/>
  <c r="E154" i="75"/>
  <c r="AH154" i="75"/>
  <c r="E68" i="75"/>
  <c r="E25" i="75"/>
  <c r="AM17" i="75"/>
  <c r="AM153" i="75"/>
  <c r="AQ195" i="75"/>
  <c r="K193" i="85" s="1"/>
  <c r="M69" i="4"/>
  <c r="AI67" i="85" s="1"/>
  <c r="R65" i="4"/>
  <c r="AJ63" i="85" s="1"/>
  <c r="R28" i="4"/>
  <c r="AJ26" i="85" s="1"/>
  <c r="DJ192" i="75"/>
  <c r="C188" i="84" s="1"/>
  <c r="AI189" i="75"/>
  <c r="AM173" i="75"/>
  <c r="AK163" i="75"/>
  <c r="DJ160" i="75"/>
  <c r="C156" i="84" s="1"/>
  <c r="X135" i="75"/>
  <c r="AO135" i="75" s="1"/>
  <c r="I133" i="85" s="1"/>
  <c r="AK123" i="75"/>
  <c r="AM122" i="75"/>
  <c r="AM111" i="75"/>
  <c r="J107" i="75"/>
  <c r="L107" i="75" s="1"/>
  <c r="AK103" i="75"/>
  <c r="AJ97" i="75"/>
  <c r="AH135" i="75"/>
  <c r="AH50" i="75"/>
  <c r="AI176" i="75"/>
  <c r="AK144" i="75"/>
  <c r="AK179" i="75"/>
  <c r="AH69" i="75"/>
  <c r="R153" i="4"/>
  <c r="AJ151" i="85" s="1"/>
  <c r="R124" i="4"/>
  <c r="AJ122" i="85" s="1"/>
  <c r="G119" i="4"/>
  <c r="R113" i="4"/>
  <c r="AJ111" i="85" s="1"/>
  <c r="R81" i="4"/>
  <c r="AJ79" i="85" s="1"/>
  <c r="M53" i="4"/>
  <c r="AI51" i="85" s="1"/>
  <c r="AM179" i="75"/>
  <c r="DJ168" i="75"/>
  <c r="AK158" i="75"/>
  <c r="J157" i="75"/>
  <c r="L157" i="75" s="1"/>
  <c r="DJ150" i="75"/>
  <c r="C146" i="84" s="1"/>
  <c r="DJ149" i="75"/>
  <c r="C145" i="84" s="1"/>
  <c r="DJ147" i="75"/>
  <c r="C143" i="84" s="1"/>
  <c r="J141" i="75"/>
  <c r="L141" i="75" s="1"/>
  <c r="DJ135" i="75"/>
  <c r="AM125" i="75"/>
  <c r="AN108" i="75"/>
  <c r="AS108" i="75" s="1"/>
  <c r="AU108" i="75" s="1"/>
  <c r="M106" i="85" s="1"/>
  <c r="AJ106" i="75"/>
  <c r="AJ105" i="75"/>
  <c r="AM102" i="75"/>
  <c r="AJ98" i="75"/>
  <c r="AI95" i="75"/>
  <c r="AK91" i="75"/>
  <c r="AJ90" i="75"/>
  <c r="AI68" i="75"/>
  <c r="DJ40" i="75"/>
  <c r="C36" i="84" s="1"/>
  <c r="J14" i="75"/>
  <c r="L14" i="75" s="1"/>
  <c r="AN154" i="75"/>
  <c r="AS154" i="75" s="1"/>
  <c r="AU154" i="75" s="1"/>
  <c r="M152" i="85" s="1"/>
  <c r="AN119" i="75"/>
  <c r="AS119" i="75" s="1"/>
  <c r="AU119" i="75" s="1"/>
  <c r="M117" i="85" s="1"/>
  <c r="AJ68" i="75"/>
  <c r="AC68" i="75"/>
  <c r="AE68" i="75" s="1"/>
  <c r="AM118" i="75"/>
  <c r="R185" i="4"/>
  <c r="AJ183" i="85" s="1"/>
  <c r="M109" i="4"/>
  <c r="AI107" i="85" s="1"/>
  <c r="R20" i="4"/>
  <c r="AJ18" i="85" s="1"/>
  <c r="M16" i="4"/>
  <c r="AI14" i="85" s="1"/>
  <c r="AM191" i="75"/>
  <c r="AJ182" i="75"/>
  <c r="AJ178" i="75"/>
  <c r="J158" i="75"/>
  <c r="L158" i="75" s="1"/>
  <c r="AC136" i="75"/>
  <c r="AE136" i="75" s="1"/>
  <c r="AH195" i="75"/>
  <c r="X86" i="75"/>
  <c r="AJ85" i="75"/>
  <c r="AH159" i="75"/>
  <c r="AI121" i="75"/>
  <c r="AH104" i="75"/>
  <c r="X104" i="75"/>
  <c r="AH75" i="75"/>
  <c r="AM109" i="75"/>
  <c r="X192" i="75"/>
  <c r="AH192" i="75"/>
  <c r="R129" i="4"/>
  <c r="AJ127" i="85" s="1"/>
  <c r="M117" i="4"/>
  <c r="AI115" i="85" s="1"/>
  <c r="R73" i="4"/>
  <c r="AJ71" i="85" s="1"/>
  <c r="G47" i="4"/>
  <c r="AG45" i="85" s="1"/>
  <c r="R41" i="4"/>
  <c r="AJ39" i="85" s="1"/>
  <c r="M21" i="4"/>
  <c r="AI19" i="85" s="1"/>
  <c r="AJ196" i="75"/>
  <c r="AJ190" i="75"/>
  <c r="AC190" i="75"/>
  <c r="AE190" i="75" s="1"/>
  <c r="J163" i="75"/>
  <c r="L163" i="75" s="1"/>
  <c r="AK157" i="75"/>
  <c r="E147" i="75"/>
  <c r="AM142" i="75"/>
  <c r="AJ140" i="75"/>
  <c r="AK124" i="75"/>
  <c r="AM112" i="75"/>
  <c r="J112" i="75"/>
  <c r="L112" i="75" s="1"/>
  <c r="AM110" i="75"/>
  <c r="AK107" i="75"/>
  <c r="J103" i="75"/>
  <c r="L103" i="75" s="1"/>
  <c r="J101" i="75"/>
  <c r="L101" i="75" s="1"/>
  <c r="AK99" i="75"/>
  <c r="J99" i="75"/>
  <c r="L99" i="75" s="1"/>
  <c r="AQ96" i="75"/>
  <c r="K94" i="85" s="1"/>
  <c r="J91" i="75"/>
  <c r="L91" i="75" s="1"/>
  <c r="AI89" i="75"/>
  <c r="AN78" i="75"/>
  <c r="AS78" i="75" s="1"/>
  <c r="AU78" i="75" s="1"/>
  <c r="M76" i="85" s="1"/>
  <c r="X64" i="75"/>
  <c r="AI195" i="75"/>
  <c r="AJ123" i="75"/>
  <c r="AH186" i="75"/>
  <c r="AH38" i="75"/>
  <c r="X38" i="75"/>
  <c r="AK81" i="75"/>
  <c r="AJ71" i="75"/>
  <c r="AJ70" i="75"/>
  <c r="X67" i="75"/>
  <c r="AN65" i="75"/>
  <c r="AS65" i="75" s="1"/>
  <c r="AU65" i="75" s="1"/>
  <c r="M63" i="85" s="1"/>
  <c r="AK63" i="75"/>
  <c r="AM62" i="75"/>
  <c r="AJ60" i="75"/>
  <c r="AN52" i="75"/>
  <c r="AS52" i="75" s="1"/>
  <c r="AU52" i="75" s="1"/>
  <c r="M50" i="85" s="1"/>
  <c r="AK51" i="75"/>
  <c r="J51" i="75"/>
  <c r="L51" i="75" s="1"/>
  <c r="AM50" i="75"/>
  <c r="AN46" i="75"/>
  <c r="AS46" i="75" s="1"/>
  <c r="AU46" i="75" s="1"/>
  <c r="M44" i="85" s="1"/>
  <c r="J38" i="75"/>
  <c r="L38" i="75" s="1"/>
  <c r="AM37" i="75"/>
  <c r="AN33" i="75"/>
  <c r="AS33" i="75" s="1"/>
  <c r="AU33" i="75" s="1"/>
  <c r="M31" i="85" s="1"/>
  <c r="J31" i="75"/>
  <c r="L31" i="75" s="1"/>
  <c r="AK30" i="75"/>
  <c r="J30" i="75"/>
  <c r="L30" i="75" s="1"/>
  <c r="AN27" i="75"/>
  <c r="AS27" i="75" s="1"/>
  <c r="AU27" i="75" s="1"/>
  <c r="M25" i="85" s="1"/>
  <c r="J26" i="75"/>
  <c r="L26" i="75" s="1"/>
  <c r="DJ23" i="75"/>
  <c r="AM21" i="75"/>
  <c r="AM20" i="75"/>
  <c r="AM19" i="75"/>
  <c r="AM15" i="75"/>
  <c r="AK14" i="75"/>
  <c r="J12" i="75"/>
  <c r="L12" i="75" s="1"/>
  <c r="AQ11" i="75"/>
  <c r="K9" i="85" s="1"/>
  <c r="J9" i="75"/>
  <c r="L9" i="75" s="1"/>
  <c r="AM8" i="75"/>
  <c r="DG37" i="75"/>
  <c r="P35" i="85" s="1"/>
  <c r="AN87" i="75"/>
  <c r="AS87" i="75" s="1"/>
  <c r="AU87" i="75" s="1"/>
  <c r="M85" i="85" s="1"/>
  <c r="AM86" i="75"/>
  <c r="E84" i="75"/>
  <c r="J81" i="75"/>
  <c r="L81" i="75" s="1"/>
  <c r="AM77" i="75"/>
  <c r="AJ76" i="75"/>
  <c r="DJ73" i="75"/>
  <c r="AN72" i="75"/>
  <c r="AS72" i="75" s="1"/>
  <c r="AU72" i="75" s="1"/>
  <c r="M70" i="85" s="1"/>
  <c r="AN66" i="75"/>
  <c r="AS66" i="75" s="1"/>
  <c r="AU66" i="75" s="1"/>
  <c r="M64" i="85" s="1"/>
  <c r="AM64" i="75"/>
  <c r="J63" i="75"/>
  <c r="L63" i="75" s="1"/>
  <c r="AJ61" i="75"/>
  <c r="AJ59" i="75"/>
  <c r="AM55" i="75"/>
  <c r="AN148" i="75"/>
  <c r="AS148" i="75" s="1"/>
  <c r="AU148" i="75" s="1"/>
  <c r="M146" i="85" s="1"/>
  <c r="AI81" i="75"/>
  <c r="X30" i="75"/>
  <c r="AQ139" i="75"/>
  <c r="K137" i="85" s="1"/>
  <c r="AQ45" i="75"/>
  <c r="K43" i="85" s="1"/>
  <c r="AN150" i="75"/>
  <c r="AS150" i="75" s="1"/>
  <c r="AU150" i="75" s="1"/>
  <c r="M148" i="85" s="1"/>
  <c r="X27" i="75"/>
  <c r="E146" i="75"/>
  <c r="E10" i="75"/>
  <c r="AH132" i="75"/>
  <c r="E88" i="75"/>
  <c r="AH29" i="75"/>
  <c r="AQ29" i="75"/>
  <c r="K27" i="85" s="1"/>
  <c r="AK112" i="75"/>
  <c r="AI188" i="75"/>
  <c r="AH194" i="75"/>
  <c r="AI192" i="75"/>
  <c r="AI183" i="75"/>
  <c r="AI194" i="75"/>
  <c r="AI67" i="75"/>
  <c r="AQ39" i="75"/>
  <c r="K37" i="85" s="1"/>
  <c r="AQ47" i="75"/>
  <c r="K45" i="85" s="1"/>
  <c r="AI115" i="75"/>
  <c r="AI116" i="75"/>
  <c r="AC74" i="75"/>
  <c r="AE74" i="75" s="1"/>
  <c r="AM114" i="75"/>
  <c r="AQ70" i="75"/>
  <c r="K68" i="85" s="1"/>
  <c r="AK191" i="75"/>
  <c r="AN187" i="75"/>
  <c r="AS187" i="75" s="1"/>
  <c r="AU187" i="75" s="1"/>
  <c r="M185" i="85" s="1"/>
  <c r="AQ180" i="75"/>
  <c r="K178" i="85" s="1"/>
  <c r="AI85" i="75"/>
  <c r="AK125" i="75"/>
  <c r="AK53" i="75"/>
  <c r="X118" i="75"/>
  <c r="X82" i="75"/>
  <c r="AJ158" i="75"/>
  <c r="AJ185" i="75"/>
  <c r="F88" i="84"/>
  <c r="AC131" i="75"/>
  <c r="AE131" i="75" s="1"/>
  <c r="AK142" i="75"/>
  <c r="AQ145" i="75"/>
  <c r="K143" i="85" s="1"/>
  <c r="AN149" i="75"/>
  <c r="AS149" i="75" s="1"/>
  <c r="AU149" i="75" s="1"/>
  <c r="M147" i="85" s="1"/>
  <c r="AK118" i="75"/>
  <c r="AM156" i="75"/>
  <c r="X150" i="75"/>
  <c r="AI175" i="75"/>
  <c r="AN134" i="75"/>
  <c r="AS134" i="75" s="1"/>
  <c r="AU134" i="75" s="1"/>
  <c r="M132" i="85" s="1"/>
  <c r="AH65" i="75"/>
  <c r="AK138" i="75"/>
  <c r="AM13" i="75"/>
  <c r="AM34" i="75"/>
  <c r="AM159" i="75"/>
  <c r="AM164" i="75"/>
  <c r="R196" i="4"/>
  <c r="AJ194" i="85" s="1"/>
  <c r="R154" i="4"/>
  <c r="AJ152" i="85" s="1"/>
  <c r="R148" i="4"/>
  <c r="AJ146" i="85" s="1"/>
  <c r="R146" i="4"/>
  <c r="AJ144" i="85" s="1"/>
  <c r="M145" i="4"/>
  <c r="AI143" i="85" s="1"/>
  <c r="R138" i="4"/>
  <c r="AJ136" i="85" s="1"/>
  <c r="R135" i="4"/>
  <c r="AJ133" i="85" s="1"/>
  <c r="R132" i="4"/>
  <c r="AJ130" i="85" s="1"/>
  <c r="R127" i="4"/>
  <c r="AJ125" i="85" s="1"/>
  <c r="R122" i="4"/>
  <c r="AJ120" i="85" s="1"/>
  <c r="R116" i="4"/>
  <c r="AJ114" i="85" s="1"/>
  <c r="R114" i="4"/>
  <c r="AJ112" i="85" s="1"/>
  <c r="R108" i="4"/>
  <c r="AJ106" i="85" s="1"/>
  <c r="R95" i="4"/>
  <c r="AJ93" i="85" s="1"/>
  <c r="R92" i="4"/>
  <c r="AJ90" i="85" s="1"/>
  <c r="R90" i="4"/>
  <c r="AJ88" i="85" s="1"/>
  <c r="M86" i="4"/>
  <c r="AI84" i="85" s="1"/>
  <c r="R84" i="4"/>
  <c r="AJ82" i="85" s="1"/>
  <c r="R82" i="4"/>
  <c r="AJ80" i="85" s="1"/>
  <c r="R79" i="4"/>
  <c r="AJ77" i="85" s="1"/>
  <c r="R76" i="4"/>
  <c r="AJ74" i="85" s="1"/>
  <c r="R74" i="4"/>
  <c r="AJ72" i="85" s="1"/>
  <c r="R71" i="4"/>
  <c r="AJ69" i="85" s="1"/>
  <c r="M70" i="4"/>
  <c r="AI68" i="85" s="1"/>
  <c r="R68" i="4"/>
  <c r="AJ66" i="85" s="1"/>
  <c r="R63" i="4"/>
  <c r="AJ61" i="85" s="1"/>
  <c r="M62" i="4"/>
  <c r="AI60" i="85" s="1"/>
  <c r="R58" i="4"/>
  <c r="AJ56" i="85" s="1"/>
  <c r="M54" i="4"/>
  <c r="AI52" i="85" s="1"/>
  <c r="R52" i="4"/>
  <c r="AJ50" i="85" s="1"/>
  <c r="R50" i="4"/>
  <c r="AJ48" i="85" s="1"/>
  <c r="R47" i="4"/>
  <c r="AJ45" i="85" s="1"/>
  <c r="R44" i="4"/>
  <c r="AJ42" i="85" s="1"/>
  <c r="H137" i="3"/>
  <c r="U135" i="85" s="1"/>
  <c r="AE113" i="3"/>
  <c r="Z111" i="85" s="1"/>
  <c r="AE98" i="3"/>
  <c r="Z96" i="85" s="1"/>
  <c r="AQ196" i="75"/>
  <c r="K194" i="85" s="1"/>
  <c r="AQ190" i="75"/>
  <c r="K188" i="85" s="1"/>
  <c r="AQ184" i="75"/>
  <c r="K182" i="85" s="1"/>
  <c r="E183" i="75"/>
  <c r="AQ182" i="75"/>
  <c r="K180" i="85" s="1"/>
  <c r="AQ177" i="75"/>
  <c r="K175" i="85" s="1"/>
  <c r="AQ172" i="75"/>
  <c r="K170" i="85" s="1"/>
  <c r="AQ130" i="75"/>
  <c r="K128" i="85" s="1"/>
  <c r="AQ129" i="75"/>
  <c r="K127" i="85" s="1"/>
  <c r="AQ117" i="75"/>
  <c r="K115" i="85" s="1"/>
  <c r="AK45" i="75"/>
  <c r="AK38" i="75"/>
  <c r="AK35" i="75"/>
  <c r="AM27" i="75"/>
  <c r="AK26" i="75"/>
  <c r="AK12" i="75"/>
  <c r="X174" i="75"/>
  <c r="AO174" i="75" s="1"/>
  <c r="I172" i="85" s="1"/>
  <c r="AM29" i="75"/>
  <c r="AM152" i="75"/>
  <c r="AQ179" i="75"/>
  <c r="K177" i="85" s="1"/>
  <c r="AI162" i="75"/>
  <c r="J160" i="75"/>
  <c r="L160" i="75" s="1"/>
  <c r="AC159" i="75"/>
  <c r="AE159" i="75" s="1"/>
  <c r="J143" i="75"/>
  <c r="L143" i="75" s="1"/>
  <c r="E124" i="75"/>
  <c r="E123" i="75"/>
  <c r="E112" i="75"/>
  <c r="AJ48" i="75"/>
  <c r="AJ19" i="75"/>
  <c r="AQ165" i="75"/>
  <c r="K163" i="85" s="1"/>
  <c r="AJ132" i="75"/>
  <c r="AJ163" i="75"/>
  <c r="AK110" i="75"/>
  <c r="E121" i="75"/>
  <c r="J45" i="75"/>
  <c r="L45" i="75" s="1"/>
  <c r="G163" i="4"/>
  <c r="AG161" i="85" s="1"/>
  <c r="G99" i="4"/>
  <c r="AG97" i="85" s="1"/>
  <c r="G83" i="4"/>
  <c r="AG81" i="85" s="1"/>
  <c r="G67" i="4"/>
  <c r="AG65" i="85" s="1"/>
  <c r="G8" i="4"/>
  <c r="AG6" i="85" s="1"/>
  <c r="J88" i="75"/>
  <c r="L88" i="75" s="1"/>
  <c r="J83" i="75"/>
  <c r="L83" i="75" s="1"/>
  <c r="J68" i="75"/>
  <c r="L68" i="75" s="1"/>
  <c r="J25" i="75"/>
  <c r="L25" i="75" s="1"/>
  <c r="AM151" i="75"/>
  <c r="G117" i="4"/>
  <c r="AG115" i="85" s="1"/>
  <c r="G101" i="4"/>
  <c r="AG99" i="85" s="1"/>
  <c r="G93" i="4"/>
  <c r="AG91" i="85" s="1"/>
  <c r="G85" i="4"/>
  <c r="AG83" i="85" s="1"/>
  <c r="G77" i="4"/>
  <c r="AG75" i="85" s="1"/>
  <c r="G69" i="4"/>
  <c r="G53" i="4"/>
  <c r="G81" i="4"/>
  <c r="AG79" i="85" s="1"/>
  <c r="G65" i="4"/>
  <c r="AG63" i="85" s="1"/>
  <c r="G135" i="4"/>
  <c r="AG133" i="85" s="1"/>
  <c r="G111" i="4"/>
  <c r="AG109" i="85" s="1"/>
  <c r="G87" i="4"/>
  <c r="AG85" i="85" s="1"/>
  <c r="G79" i="4"/>
  <c r="AG77" i="85" s="1"/>
  <c r="G63" i="4"/>
  <c r="AG61" i="85" s="1"/>
  <c r="G196" i="4"/>
  <c r="AG194" i="85" s="1"/>
  <c r="G188" i="4"/>
  <c r="AG186" i="85" s="1"/>
  <c r="M128" i="4"/>
  <c r="AI126" i="85" s="1"/>
  <c r="M112" i="4"/>
  <c r="AI110" i="85" s="1"/>
  <c r="M88" i="4"/>
  <c r="AI86" i="85" s="1"/>
  <c r="M80" i="4"/>
  <c r="AI78" i="85" s="1"/>
  <c r="M72" i="4"/>
  <c r="AI70" i="85" s="1"/>
  <c r="M48" i="4"/>
  <c r="AI46" i="85" s="1"/>
  <c r="M13" i="4"/>
  <c r="AI11" i="85" s="1"/>
  <c r="M40" i="4"/>
  <c r="AI38" i="85" s="1"/>
  <c r="M187" i="4"/>
  <c r="AI185" i="85" s="1"/>
  <c r="M147" i="4"/>
  <c r="AI145" i="85" s="1"/>
  <c r="M139" i="4"/>
  <c r="AI137" i="85" s="1"/>
  <c r="M123" i="4"/>
  <c r="AI121" i="85" s="1"/>
  <c r="M115" i="4"/>
  <c r="AI113" i="85" s="1"/>
  <c r="M91" i="4"/>
  <c r="AI89" i="85" s="1"/>
  <c r="M83" i="4"/>
  <c r="AI81" i="85" s="1"/>
  <c r="M67" i="4"/>
  <c r="AI65" i="85" s="1"/>
  <c r="M43" i="4"/>
  <c r="AI41" i="85" s="1"/>
  <c r="G183" i="4"/>
  <c r="AG181" i="85" s="1"/>
  <c r="G186" i="4"/>
  <c r="AG184" i="85" s="1"/>
  <c r="G146" i="4"/>
  <c r="G90" i="4"/>
  <c r="AG88" i="85" s="1"/>
  <c r="G82" i="4"/>
  <c r="G66" i="4"/>
  <c r="AG64" i="85" s="1"/>
  <c r="G42" i="4"/>
  <c r="AG40" i="85" s="1"/>
  <c r="G159" i="4"/>
  <c r="AG157" i="85" s="1"/>
  <c r="G39" i="4"/>
  <c r="G143" i="4"/>
  <c r="AG141" i="85" s="1"/>
  <c r="DG173" i="75"/>
  <c r="P171" i="85" s="1"/>
  <c r="DG165" i="75"/>
  <c r="P163" i="85" s="1"/>
  <c r="DG21" i="75"/>
  <c r="P19" i="85" s="1"/>
  <c r="DG29" i="75"/>
  <c r="P27" i="85" s="1"/>
  <c r="DG141" i="75"/>
  <c r="P139" i="85" s="1"/>
  <c r="DG53" i="75"/>
  <c r="P51" i="85" s="1"/>
  <c r="DG109" i="75"/>
  <c r="P107" i="85" s="1"/>
  <c r="DG189" i="75"/>
  <c r="P187" i="85" s="1"/>
  <c r="DG93" i="75"/>
  <c r="P91" i="85" s="1"/>
  <c r="DG149" i="75"/>
  <c r="P147" i="85" s="1"/>
  <c r="DG117" i="75"/>
  <c r="DG69" i="75"/>
  <c r="P67" i="85" s="1"/>
  <c r="DG77" i="75"/>
  <c r="P75" i="85" s="1"/>
  <c r="DG181" i="75"/>
  <c r="P179" i="85" s="1"/>
  <c r="DG61" i="75"/>
  <c r="P59" i="85" s="1"/>
  <c r="DG125" i="75"/>
  <c r="P123" i="85" s="1"/>
  <c r="DG13" i="75"/>
  <c r="P11" i="85" s="1"/>
  <c r="DG45" i="75"/>
  <c r="P43" i="85" s="1"/>
  <c r="DG157" i="75"/>
  <c r="DG101" i="75"/>
  <c r="DG133" i="75"/>
  <c r="P131" i="85" s="1"/>
  <c r="AJ100" i="75"/>
  <c r="AC100" i="75"/>
  <c r="AE100" i="75" s="1"/>
  <c r="X83" i="75"/>
  <c r="AI83" i="75"/>
  <c r="AI75" i="75"/>
  <c r="X75" i="75"/>
  <c r="AC58" i="75"/>
  <c r="AE58" i="75" s="1"/>
  <c r="AJ58" i="75"/>
  <c r="AH128" i="75"/>
  <c r="AC157" i="75"/>
  <c r="AE157" i="75" s="1"/>
  <c r="X35" i="75"/>
  <c r="X95" i="75"/>
  <c r="AK18" i="75"/>
  <c r="AN43" i="75"/>
  <c r="AS43" i="75" s="1"/>
  <c r="AU43" i="75" s="1"/>
  <c r="M41" i="85" s="1"/>
  <c r="AI190" i="75"/>
  <c r="R156" i="4"/>
  <c r="AJ154" i="85" s="1"/>
  <c r="G154" i="4"/>
  <c r="AG152" i="85" s="1"/>
  <c r="R151" i="4"/>
  <c r="AJ149" i="85" s="1"/>
  <c r="M144" i="4"/>
  <c r="AI142" i="85" s="1"/>
  <c r="M142" i="4"/>
  <c r="AI140" i="85" s="1"/>
  <c r="R140" i="4"/>
  <c r="AJ138" i="85" s="1"/>
  <c r="M102" i="4"/>
  <c r="AI100" i="85" s="1"/>
  <c r="G98" i="4"/>
  <c r="AG96" i="85" s="1"/>
  <c r="R9" i="4"/>
  <c r="AJ7" i="85" s="1"/>
  <c r="X121" i="75"/>
  <c r="E190" i="75"/>
  <c r="AI24" i="75"/>
  <c r="X158" i="75"/>
  <c r="AN79" i="75"/>
  <c r="AS79" i="75" s="1"/>
  <c r="AU79" i="75" s="1"/>
  <c r="M77" i="85" s="1"/>
  <c r="AQ104" i="75"/>
  <c r="K102" i="85" s="1"/>
  <c r="R191" i="4"/>
  <c r="AJ189" i="85" s="1"/>
  <c r="G109" i="4"/>
  <c r="AG107" i="85" s="1"/>
  <c r="AE167" i="3"/>
  <c r="Z165" i="85" s="1"/>
  <c r="AE163" i="3"/>
  <c r="Z161" i="85" s="1"/>
  <c r="AE151" i="3"/>
  <c r="Z149" i="85" s="1"/>
  <c r="H141" i="3"/>
  <c r="U139" i="85" s="1"/>
  <c r="H109" i="3"/>
  <c r="U107" i="85" s="1"/>
  <c r="AH193" i="75"/>
  <c r="AH188" i="75"/>
  <c r="AH146" i="75"/>
  <c r="AI88" i="75"/>
  <c r="AJ103" i="75"/>
  <c r="AH173" i="75"/>
  <c r="AJ51" i="75"/>
  <c r="AJ9" i="75"/>
  <c r="AJ26" i="75"/>
  <c r="AJ91" i="75"/>
  <c r="AM87" i="75"/>
  <c r="M137" i="4"/>
  <c r="AI135" i="85" s="1"/>
  <c r="M113" i="4"/>
  <c r="AI111" i="85" s="1"/>
  <c r="M89" i="4"/>
  <c r="AI87" i="85" s="1"/>
  <c r="M81" i="4"/>
  <c r="AI79" i="85" s="1"/>
  <c r="AI196" i="75"/>
  <c r="DJ193" i="75"/>
  <c r="C189" i="84" s="1"/>
  <c r="AH35" i="75"/>
  <c r="AH27" i="75"/>
  <c r="AI118" i="75"/>
  <c r="AC85" i="75"/>
  <c r="AE85" i="75" s="1"/>
  <c r="AI17" i="75"/>
  <c r="AI122" i="75"/>
  <c r="AH13" i="75"/>
  <c r="AC140" i="75"/>
  <c r="AE140" i="75" s="1"/>
  <c r="AH148" i="75"/>
  <c r="AH11" i="75"/>
  <c r="AM49" i="75"/>
  <c r="M180" i="4"/>
  <c r="AI178" i="85" s="1"/>
  <c r="M178" i="4"/>
  <c r="AI176" i="85" s="1"/>
  <c r="R176" i="4"/>
  <c r="AJ174" i="85" s="1"/>
  <c r="R173" i="4"/>
  <c r="AJ171" i="85" s="1"/>
  <c r="G139" i="4"/>
  <c r="AG137" i="85" s="1"/>
  <c r="M92" i="4"/>
  <c r="AI90" i="85" s="1"/>
  <c r="R53" i="4"/>
  <c r="AJ51" i="85" s="1"/>
  <c r="R32" i="4"/>
  <c r="AJ30" i="85" s="1"/>
  <c r="G32" i="4"/>
  <c r="AG30" i="85" s="1"/>
  <c r="M28" i="4"/>
  <c r="AI26" i="85" s="1"/>
  <c r="R26" i="4"/>
  <c r="AJ24" i="85" s="1"/>
  <c r="M25" i="4"/>
  <c r="AI23" i="85" s="1"/>
  <c r="R24" i="4"/>
  <c r="AJ22" i="85" s="1"/>
  <c r="R21" i="4"/>
  <c r="AJ19" i="85" s="1"/>
  <c r="M20" i="4"/>
  <c r="AI18" i="85" s="1"/>
  <c r="G19" i="4"/>
  <c r="AG17" i="85" s="1"/>
  <c r="R18" i="4"/>
  <c r="AJ16" i="85" s="1"/>
  <c r="M17" i="4"/>
  <c r="AI15" i="85" s="1"/>
  <c r="G16" i="4"/>
  <c r="AG14" i="85" s="1"/>
  <c r="AH10" i="75"/>
  <c r="AC196" i="75"/>
  <c r="AE196" i="75" s="1"/>
  <c r="AC162" i="75"/>
  <c r="AE162" i="75" s="1"/>
  <c r="AN93" i="75"/>
  <c r="AS93" i="75" s="1"/>
  <c r="AU93" i="75" s="1"/>
  <c r="M91" i="85" s="1"/>
  <c r="AJ35" i="75"/>
  <c r="AN73" i="75"/>
  <c r="AS73" i="75" s="1"/>
  <c r="AU73" i="75" s="1"/>
  <c r="M71" i="85" s="1"/>
  <c r="AK20" i="75"/>
  <c r="AK6" i="75"/>
  <c r="R88" i="4"/>
  <c r="AJ86" i="85" s="1"/>
  <c r="M87" i="4"/>
  <c r="AI85" i="85" s="1"/>
  <c r="M71" i="4"/>
  <c r="AI69" i="85" s="1"/>
  <c r="AC34" i="75"/>
  <c r="AE34" i="75" s="1"/>
  <c r="E55" i="75"/>
  <c r="AH88" i="75"/>
  <c r="AN56" i="75"/>
  <c r="AS56" i="75" s="1"/>
  <c r="AU56" i="75" s="1"/>
  <c r="M54" i="85" s="1"/>
  <c r="X80" i="75"/>
  <c r="AN16" i="75"/>
  <c r="AS16" i="75" s="1"/>
  <c r="AU16" i="75" s="1"/>
  <c r="M14" i="85" s="1"/>
  <c r="AN42" i="75"/>
  <c r="AS42" i="75" s="1"/>
  <c r="AU42" i="75" s="1"/>
  <c r="M40" i="85" s="1"/>
  <c r="AQ75" i="75"/>
  <c r="K73" i="85" s="1"/>
  <c r="E106" i="75"/>
  <c r="J62" i="75"/>
  <c r="L62" i="75" s="1"/>
  <c r="J40" i="75"/>
  <c r="L40" i="75" s="1"/>
  <c r="M194" i="4"/>
  <c r="AI192" i="85" s="1"/>
  <c r="R193" i="4"/>
  <c r="AJ191" i="85" s="1"/>
  <c r="AC120" i="75"/>
  <c r="AE120" i="75" s="1"/>
  <c r="AN82" i="75"/>
  <c r="AS82" i="75" s="1"/>
  <c r="AU82" i="75" s="1"/>
  <c r="M80" i="85" s="1"/>
  <c r="AQ122" i="75"/>
  <c r="K120" i="85" s="1"/>
  <c r="AI76" i="75"/>
  <c r="AK55" i="75"/>
  <c r="X133" i="75"/>
  <c r="E85" i="75"/>
  <c r="G95" i="4"/>
  <c r="AG93" i="85" s="1"/>
  <c r="R94" i="4"/>
  <c r="AJ92" i="85" s="1"/>
  <c r="R89" i="4"/>
  <c r="AJ87" i="85" s="1"/>
  <c r="G84" i="4"/>
  <c r="AG82" i="85" s="1"/>
  <c r="AM192" i="75"/>
  <c r="AJ191" i="75"/>
  <c r="AM187" i="75"/>
  <c r="AM186" i="75"/>
  <c r="AI184" i="75"/>
  <c r="AM180" i="75"/>
  <c r="AJ179" i="75"/>
  <c r="AM174" i="75"/>
  <c r="AM170" i="75"/>
  <c r="AM169" i="75"/>
  <c r="AM168" i="75"/>
  <c r="AM166" i="75"/>
  <c r="AM165" i="75"/>
  <c r="AK164" i="75"/>
  <c r="AM160" i="75"/>
  <c r="J156" i="75"/>
  <c r="L156" i="75" s="1"/>
  <c r="AK155" i="75"/>
  <c r="J155" i="75"/>
  <c r="L155" i="75" s="1"/>
  <c r="AM154" i="75"/>
  <c r="AK153" i="75"/>
  <c r="J153" i="75"/>
  <c r="L153" i="75" s="1"/>
  <c r="AK152" i="75"/>
  <c r="J152" i="75"/>
  <c r="L152" i="75" s="1"/>
  <c r="J151" i="75"/>
  <c r="L151" i="75" s="1"/>
  <c r="AM150" i="75"/>
  <c r="AM149" i="75"/>
  <c r="AJ144" i="75"/>
  <c r="AJ138" i="75"/>
  <c r="AJ137" i="75"/>
  <c r="J133" i="75"/>
  <c r="L133" i="75" s="1"/>
  <c r="AK126" i="75"/>
  <c r="J126" i="75"/>
  <c r="L126" i="75" s="1"/>
  <c r="AJ125" i="75"/>
  <c r="AJ122" i="75"/>
  <c r="AM119" i="75"/>
  <c r="AI117" i="75"/>
  <c r="AK114" i="75"/>
  <c r="J114" i="75"/>
  <c r="L114" i="75" s="1"/>
  <c r="AK113" i="75"/>
  <c r="J113" i="75"/>
  <c r="L113" i="75" s="1"/>
  <c r="AJ111" i="75"/>
  <c r="AK109" i="75"/>
  <c r="J109" i="75"/>
  <c r="L109" i="75" s="1"/>
  <c r="AM108" i="75"/>
  <c r="AK102" i="75"/>
  <c r="J102" i="75"/>
  <c r="L102" i="75" s="1"/>
  <c r="AJ101" i="75"/>
  <c r="AJ99" i="75"/>
  <c r="E99" i="75"/>
  <c r="AK92" i="75"/>
  <c r="J86" i="75"/>
  <c r="L86" i="75" s="1"/>
  <c r="AJ81" i="75"/>
  <c r="AM78" i="75"/>
  <c r="AK77" i="75"/>
  <c r="J77" i="75"/>
  <c r="L77" i="75" s="1"/>
  <c r="AM72" i="75"/>
  <c r="AM66" i="75"/>
  <c r="AM65" i="75"/>
  <c r="AK64" i="75"/>
  <c r="J64" i="75"/>
  <c r="L64" i="75" s="1"/>
  <c r="AJ63" i="75"/>
  <c r="AI57" i="75"/>
  <c r="J55" i="75"/>
  <c r="L55" i="75" s="1"/>
  <c r="AM52" i="75"/>
  <c r="AK50" i="75"/>
  <c r="J50" i="75"/>
  <c r="L50" i="75" s="1"/>
  <c r="AM46" i="75"/>
  <c r="AK37" i="75"/>
  <c r="J37" i="75"/>
  <c r="L37" i="75" s="1"/>
  <c r="AJ36" i="75"/>
  <c r="AM33" i="75"/>
  <c r="J27" i="75"/>
  <c r="L27" i="75" s="1"/>
  <c r="E26" i="75"/>
  <c r="AK21" i="75"/>
  <c r="J21" i="75"/>
  <c r="L21" i="75" s="1"/>
  <c r="J20" i="75"/>
  <c r="L20" i="75" s="1"/>
  <c r="AK19" i="75"/>
  <c r="J17" i="75"/>
  <c r="L17" i="75" s="1"/>
  <c r="AK15" i="75"/>
  <c r="J15" i="75"/>
  <c r="L15" i="75" s="1"/>
  <c r="AI11" i="75"/>
  <c r="AK8" i="75"/>
  <c r="J8" i="75"/>
  <c r="L8" i="75" s="1"/>
  <c r="J192" i="75"/>
  <c r="L192" i="75" s="1"/>
  <c r="J170" i="75"/>
  <c r="L170" i="75" s="1"/>
  <c r="AK169" i="75"/>
  <c r="AK165" i="75"/>
  <c r="J165" i="75"/>
  <c r="L165" i="75" s="1"/>
  <c r="AK160" i="75"/>
  <c r="AJ156" i="75"/>
  <c r="AJ155" i="75"/>
  <c r="J154" i="75"/>
  <c r="L154" i="75" s="1"/>
  <c r="J150" i="75"/>
  <c r="L150" i="75" s="1"/>
  <c r="AK148" i="75"/>
  <c r="J148" i="75"/>
  <c r="L148" i="75" s="1"/>
  <c r="J147" i="75"/>
  <c r="L147" i="75" s="1"/>
  <c r="J145" i="75"/>
  <c r="L145" i="75" s="1"/>
  <c r="J139" i="75"/>
  <c r="L139" i="75" s="1"/>
  <c r="AM135" i="75"/>
  <c r="AJ133" i="75"/>
  <c r="J127" i="75"/>
  <c r="L127" i="75" s="1"/>
  <c r="J120" i="75"/>
  <c r="L120" i="75" s="1"/>
  <c r="J93" i="75"/>
  <c r="L93" i="75" s="1"/>
  <c r="J82" i="75"/>
  <c r="L82" i="75" s="1"/>
  <c r="AM79" i="75"/>
  <c r="J79" i="75"/>
  <c r="L79" i="75" s="1"/>
  <c r="J73" i="75"/>
  <c r="L73" i="75" s="1"/>
  <c r="J72" i="75"/>
  <c r="L72" i="75" s="1"/>
  <c r="AM56" i="75"/>
  <c r="J56" i="75"/>
  <c r="L56" i="75" s="1"/>
  <c r="AJ50" i="75"/>
  <c r="AJ38" i="75"/>
  <c r="AM32" i="75"/>
  <c r="AJ31" i="75"/>
  <c r="J28" i="75"/>
  <c r="L28" i="75" s="1"/>
  <c r="AK27" i="75"/>
  <c r="AJ12" i="75"/>
  <c r="AM195" i="75"/>
  <c r="AK188" i="75"/>
  <c r="J188" i="75"/>
  <c r="L188" i="75" s="1"/>
  <c r="AM183" i="75"/>
  <c r="AM181" i="75"/>
  <c r="AK175" i="75"/>
  <c r="AK171" i="75"/>
  <c r="J161" i="75"/>
  <c r="L161" i="75" s="1"/>
  <c r="J146" i="75"/>
  <c r="L146" i="75" s="1"/>
  <c r="AM136" i="75"/>
  <c r="AM131" i="75"/>
  <c r="AM121" i="75"/>
  <c r="AM116" i="75"/>
  <c r="J115" i="75"/>
  <c r="L115" i="75" s="1"/>
  <c r="AM95" i="75"/>
  <c r="J94" i="75"/>
  <c r="L94" i="75" s="1"/>
  <c r="AJ93" i="75"/>
  <c r="AM88" i="75"/>
  <c r="AM83" i="75"/>
  <c r="AJ82" i="75"/>
  <c r="AM80" i="75"/>
  <c r="J74" i="75"/>
  <c r="L74" i="75" s="1"/>
  <c r="AM68" i="75"/>
  <c r="J67" i="75"/>
  <c r="L67" i="75" s="1"/>
  <c r="AJ56" i="75"/>
  <c r="AJ40" i="75"/>
  <c r="DJ102" i="75"/>
  <c r="C98" i="84" s="1"/>
  <c r="AE45" i="3"/>
  <c r="Z43" i="85" s="1"/>
  <c r="AE38" i="3"/>
  <c r="Z36" i="85" s="1"/>
  <c r="AE37" i="3"/>
  <c r="Z35" i="85" s="1"/>
  <c r="H37" i="3"/>
  <c r="U35" i="85" s="1"/>
  <c r="AE32" i="3"/>
  <c r="Z30" i="85" s="1"/>
  <c r="H32" i="3"/>
  <c r="U30" i="85" s="1"/>
  <c r="AE30" i="3"/>
  <c r="Z28" i="85" s="1"/>
  <c r="AE29" i="3"/>
  <c r="Z27" i="85" s="1"/>
  <c r="AE22" i="3"/>
  <c r="Z20" i="85" s="1"/>
  <c r="AE21" i="3"/>
  <c r="Z19" i="85" s="1"/>
  <c r="AE14" i="3"/>
  <c r="Z12" i="85" s="1"/>
  <c r="AE13" i="3"/>
  <c r="Z11" i="85" s="1"/>
  <c r="AN164" i="75"/>
  <c r="AS164" i="75" s="1"/>
  <c r="AU164" i="75" s="1"/>
  <c r="M162" i="85" s="1"/>
  <c r="AN159" i="75"/>
  <c r="AS159" i="75" s="1"/>
  <c r="AU159" i="75" s="1"/>
  <c r="M157" i="85" s="1"/>
  <c r="AN156" i="75"/>
  <c r="AS156" i="75" s="1"/>
  <c r="AU156" i="75" s="1"/>
  <c r="M154" i="85" s="1"/>
  <c r="AN155" i="75"/>
  <c r="AS155" i="75" s="1"/>
  <c r="AU155" i="75" s="1"/>
  <c r="M153" i="85" s="1"/>
  <c r="DJ32" i="75"/>
  <c r="C28" i="84" s="1"/>
  <c r="R72" i="3"/>
  <c r="S72" i="3" s="1"/>
  <c r="T72" i="3" s="1"/>
  <c r="X70" i="85" s="1"/>
  <c r="Q108" i="3"/>
  <c r="T108" i="3" s="1"/>
  <c r="X106" i="85" s="1"/>
  <c r="R128" i="3"/>
  <c r="S128" i="3" s="1"/>
  <c r="T128" i="3" s="1"/>
  <c r="X126" i="85" s="1"/>
  <c r="R94" i="3"/>
  <c r="S94" i="3" s="1"/>
  <c r="T94" i="3" s="1"/>
  <c r="X92" i="85" s="1"/>
  <c r="R78" i="3"/>
  <c r="S78" i="3" s="1"/>
  <c r="T78" i="3" s="1"/>
  <c r="X76" i="85" s="1"/>
  <c r="Q116" i="3"/>
  <c r="T116" i="3" s="1"/>
  <c r="X114" i="85" s="1"/>
  <c r="R160" i="3"/>
  <c r="S160" i="3" s="1"/>
  <c r="T160" i="3" s="1"/>
  <c r="X158" i="85" s="1"/>
  <c r="R130" i="3"/>
  <c r="S130" i="3" s="1"/>
  <c r="T130" i="3" s="1"/>
  <c r="X128" i="85" s="1"/>
  <c r="R106" i="3"/>
  <c r="S106" i="3" s="1"/>
  <c r="T106" i="3" s="1"/>
  <c r="X104" i="85" s="1"/>
  <c r="R191" i="3"/>
  <c r="S191" i="3" s="1"/>
  <c r="T191" i="3" s="1"/>
  <c r="X189" i="85" s="1"/>
  <c r="R64" i="3"/>
  <c r="S64" i="3" s="1"/>
  <c r="T64" i="3" s="1"/>
  <c r="X62" i="85" s="1"/>
  <c r="R84" i="3"/>
  <c r="S84" i="3" s="1"/>
  <c r="T84" i="3" s="1"/>
  <c r="X82" i="85" s="1"/>
  <c r="Q164" i="3"/>
  <c r="T164" i="3" s="1"/>
  <c r="X162" i="85" s="1"/>
  <c r="R81" i="3"/>
  <c r="S81" i="3" s="1"/>
  <c r="T81" i="3" s="1"/>
  <c r="X79" i="85" s="1"/>
  <c r="Q100" i="3"/>
  <c r="T100" i="3" s="1"/>
  <c r="X98" i="85" s="1"/>
  <c r="R60" i="3"/>
  <c r="S60" i="3" s="1"/>
  <c r="T60" i="3" s="1"/>
  <c r="X58" i="85" s="1"/>
  <c r="Q69" i="3"/>
  <c r="T69" i="3" s="1"/>
  <c r="X67" i="85" s="1"/>
  <c r="R136" i="3"/>
  <c r="S136" i="3" s="1"/>
  <c r="T136" i="3" s="1"/>
  <c r="X134" i="85" s="1"/>
  <c r="Q70" i="3"/>
  <c r="T70" i="3" s="1"/>
  <c r="X68" i="85" s="1"/>
  <c r="R99" i="3"/>
  <c r="S99" i="3" s="1"/>
  <c r="T99" i="3" s="1"/>
  <c r="X97" i="85" s="1"/>
  <c r="R89" i="3"/>
  <c r="S89" i="3" s="1"/>
  <c r="T89" i="3" s="1"/>
  <c r="X87" i="85" s="1"/>
  <c r="R41" i="3"/>
  <c r="S41" i="3" s="1"/>
  <c r="T41" i="3" s="1"/>
  <c r="X39" i="85" s="1"/>
  <c r="Q93" i="3"/>
  <c r="T93" i="3" s="1"/>
  <c r="X91" i="85" s="1"/>
  <c r="Q88" i="3"/>
  <c r="T88" i="3" s="1"/>
  <c r="X86" i="85" s="1"/>
  <c r="R142" i="3"/>
  <c r="S142" i="3" s="1"/>
  <c r="T142" i="3" s="1"/>
  <c r="X140" i="85" s="1"/>
  <c r="Q150" i="3"/>
  <c r="T150" i="3" s="1"/>
  <c r="X148" i="85" s="1"/>
  <c r="R123" i="3"/>
  <c r="S123" i="3" s="1"/>
  <c r="T123" i="3" s="1"/>
  <c r="X121" i="85" s="1"/>
  <c r="Q110" i="3"/>
  <c r="T110" i="3" s="1"/>
  <c r="X108" i="85" s="1"/>
  <c r="R132" i="3"/>
  <c r="S132" i="3" s="1"/>
  <c r="T132" i="3" s="1"/>
  <c r="X130" i="85" s="1"/>
  <c r="Q54" i="3"/>
  <c r="T54" i="3" s="1"/>
  <c r="X52" i="85" s="1"/>
  <c r="R79" i="3"/>
  <c r="S79" i="3" s="1"/>
  <c r="T79" i="3" s="1"/>
  <c r="X77" i="85" s="1"/>
  <c r="R189" i="3"/>
  <c r="S189" i="3" s="1"/>
  <c r="T189" i="3" s="1"/>
  <c r="X187" i="85" s="1"/>
  <c r="R124" i="3"/>
  <c r="S124" i="3" s="1"/>
  <c r="T124" i="3" s="1"/>
  <c r="X122" i="85" s="1"/>
  <c r="R182" i="3"/>
  <c r="S182" i="3" s="1"/>
  <c r="T182" i="3" s="1"/>
  <c r="X180" i="85" s="1"/>
  <c r="R129" i="3"/>
  <c r="S129" i="3" s="1"/>
  <c r="T129" i="3" s="1"/>
  <c r="X127" i="85" s="1"/>
  <c r="Q30" i="3"/>
  <c r="T30" i="3" s="1"/>
  <c r="X28" i="85" s="1"/>
  <c r="R162" i="3"/>
  <c r="S162" i="3" s="1"/>
  <c r="T162" i="3" s="1"/>
  <c r="X160" i="85" s="1"/>
  <c r="Q25" i="3"/>
  <c r="T25" i="3" s="1"/>
  <c r="X23" i="85" s="1"/>
  <c r="R40" i="3"/>
  <c r="S40" i="3" s="1"/>
  <c r="T40" i="3" s="1"/>
  <c r="X38" i="85" s="1"/>
  <c r="R120" i="3"/>
  <c r="S120" i="3" s="1"/>
  <c r="T120" i="3" s="1"/>
  <c r="X118" i="85" s="1"/>
  <c r="Q62" i="3"/>
  <c r="T62" i="3" s="1"/>
  <c r="X60" i="85" s="1"/>
  <c r="R76" i="3"/>
  <c r="S76" i="3" s="1"/>
  <c r="T76" i="3" s="1"/>
  <c r="X74" i="85" s="1"/>
  <c r="Q194" i="3"/>
  <c r="T194" i="3" s="1"/>
  <c r="X192" i="85" s="1"/>
  <c r="R77" i="3"/>
  <c r="S77" i="3" s="1"/>
  <c r="T77" i="3" s="1"/>
  <c r="X75" i="85" s="1"/>
  <c r="R168" i="3"/>
  <c r="S168" i="3" s="1"/>
  <c r="T168" i="3" s="1"/>
  <c r="X166" i="85" s="1"/>
  <c r="R28" i="3"/>
  <c r="S28" i="3" s="1"/>
  <c r="T28" i="3" s="1"/>
  <c r="X26" i="85" s="1"/>
  <c r="Q37" i="3"/>
  <c r="T37" i="3" s="1"/>
  <c r="X35" i="85" s="1"/>
  <c r="R53" i="3"/>
  <c r="S53" i="3" s="1"/>
  <c r="T53" i="3" s="1"/>
  <c r="X51" i="85" s="1"/>
  <c r="R61" i="3"/>
  <c r="S61" i="3" s="1"/>
  <c r="T61" i="3" s="1"/>
  <c r="X59" i="85" s="1"/>
  <c r="R42" i="3"/>
  <c r="S42" i="3" s="1"/>
  <c r="T42" i="3" s="1"/>
  <c r="X40" i="85" s="1"/>
  <c r="R122" i="3"/>
  <c r="S122" i="3" s="1"/>
  <c r="T122" i="3" s="1"/>
  <c r="X120" i="85" s="1"/>
  <c r="R48" i="3"/>
  <c r="S48" i="3" s="1"/>
  <c r="T48" i="3" s="1"/>
  <c r="X46" i="85" s="1"/>
  <c r="R45" i="3"/>
  <c r="S45" i="3" s="1"/>
  <c r="T45" i="3" s="1"/>
  <c r="X43" i="85" s="1"/>
  <c r="Q174" i="3"/>
  <c r="T174" i="3" s="1"/>
  <c r="X172" i="85" s="1"/>
  <c r="R154" i="3"/>
  <c r="S154" i="3" s="1"/>
  <c r="T154" i="3" s="1"/>
  <c r="X152" i="85" s="1"/>
  <c r="R183" i="3"/>
  <c r="S183" i="3" s="1"/>
  <c r="T183" i="3" s="1"/>
  <c r="X181" i="85" s="1"/>
  <c r="R140" i="3"/>
  <c r="S140" i="3" s="1"/>
  <c r="T140" i="3" s="1"/>
  <c r="X138" i="85" s="1"/>
  <c r="Q166" i="3"/>
  <c r="T166" i="3" s="1"/>
  <c r="X164" i="85" s="1"/>
  <c r="M84" i="4"/>
  <c r="AI82" i="85" s="1"/>
  <c r="M68" i="4"/>
  <c r="AI66" i="85" s="1"/>
  <c r="M192" i="4"/>
  <c r="AI190" i="85" s="1"/>
  <c r="M131" i="4"/>
  <c r="AI129" i="85" s="1"/>
  <c r="M90" i="4"/>
  <c r="AI88" i="85" s="1"/>
  <c r="M8" i="4"/>
  <c r="AI6" i="85" s="1"/>
  <c r="M184" i="4"/>
  <c r="AI182" i="85" s="1"/>
  <c r="M195" i="4"/>
  <c r="AI193" i="85" s="1"/>
  <c r="DK103" i="75"/>
  <c r="O101" i="85" s="1"/>
  <c r="DG30" i="75"/>
  <c r="P28" i="85" s="1"/>
  <c r="AQ141" i="75"/>
  <c r="K139" i="85" s="1"/>
  <c r="AQ97" i="75"/>
  <c r="K95" i="85" s="1"/>
  <c r="AQ71" i="75"/>
  <c r="K69" i="85" s="1"/>
  <c r="AQ61" i="75"/>
  <c r="K59" i="85" s="1"/>
  <c r="AQ60" i="75"/>
  <c r="K58" i="85" s="1"/>
  <c r="AI141" i="75"/>
  <c r="X140" i="75"/>
  <c r="AI91" i="75"/>
  <c r="AI61" i="75"/>
  <c r="AC9" i="75"/>
  <c r="AE9" i="75" s="1"/>
  <c r="AJ108" i="75"/>
  <c r="AM67" i="75"/>
  <c r="AK43" i="75"/>
  <c r="AC41" i="75"/>
  <c r="AE41" i="75" s="1"/>
  <c r="X147" i="75"/>
  <c r="AI90" i="75"/>
  <c r="AK36" i="75"/>
  <c r="AM177" i="75"/>
  <c r="AH144" i="75"/>
  <c r="AH81" i="75"/>
  <c r="AJ150" i="75"/>
  <c r="AC150" i="75"/>
  <c r="AE150" i="75" s="1"/>
  <c r="AJ113" i="75"/>
  <c r="AC113" i="75"/>
  <c r="AE113" i="75" s="1"/>
  <c r="AC142" i="75"/>
  <c r="AE142" i="75" s="1"/>
  <c r="AJ142" i="75"/>
  <c r="AJ112" i="75"/>
  <c r="AC112" i="75"/>
  <c r="AE112" i="75" s="1"/>
  <c r="AJ107" i="75"/>
  <c r="AC107" i="75"/>
  <c r="AE107" i="75" s="1"/>
  <c r="AJ30" i="75"/>
  <c r="AC30" i="75"/>
  <c r="AE30" i="75" s="1"/>
  <c r="AK86" i="75"/>
  <c r="AC86" i="75"/>
  <c r="AE86" i="75" s="1"/>
  <c r="AK108" i="75"/>
  <c r="AC108" i="75"/>
  <c r="AE108" i="75" s="1"/>
  <c r="AJ102" i="75"/>
  <c r="AC102" i="75"/>
  <c r="AE102" i="75" s="1"/>
  <c r="AJ62" i="75"/>
  <c r="AC62" i="75"/>
  <c r="AE62" i="75" s="1"/>
  <c r="AC143" i="75"/>
  <c r="AE143" i="75" s="1"/>
  <c r="AC194" i="75"/>
  <c r="AE194" i="75" s="1"/>
  <c r="AK194" i="75"/>
  <c r="AC193" i="75"/>
  <c r="AE193" i="75" s="1"/>
  <c r="AK189" i="75"/>
  <c r="AC189" i="75"/>
  <c r="AE189" i="75" s="1"/>
  <c r="AJ167" i="75"/>
  <c r="AC167" i="75"/>
  <c r="AE167" i="75" s="1"/>
  <c r="AJ147" i="75"/>
  <c r="AC147" i="75"/>
  <c r="AE147" i="75" s="1"/>
  <c r="AJ139" i="75"/>
  <c r="AC139" i="75"/>
  <c r="AE139" i="75" s="1"/>
  <c r="AJ20" i="75"/>
  <c r="AC20" i="75"/>
  <c r="AE20" i="75" s="1"/>
  <c r="AC101" i="75"/>
  <c r="AE101" i="75" s="1"/>
  <c r="AC130" i="75"/>
  <c r="AE130" i="75" s="1"/>
  <c r="AJ64" i="75"/>
  <c r="AJ152" i="75"/>
  <c r="AK192" i="75"/>
  <c r="J187" i="75"/>
  <c r="L187" i="75" s="1"/>
  <c r="AK186" i="75"/>
  <c r="J186" i="75"/>
  <c r="L186" i="75" s="1"/>
  <c r="AK180" i="75"/>
  <c r="J180" i="75"/>
  <c r="L180" i="75" s="1"/>
  <c r="AK174" i="75"/>
  <c r="J174" i="75"/>
  <c r="L174" i="75" s="1"/>
  <c r="J169" i="75"/>
  <c r="L169" i="75" s="1"/>
  <c r="AK168" i="75"/>
  <c r="J168" i="75"/>
  <c r="L168" i="75" s="1"/>
  <c r="AM167" i="75"/>
  <c r="AK167" i="75"/>
  <c r="J167" i="75"/>
  <c r="L167" i="75" s="1"/>
  <c r="AK166" i="75"/>
  <c r="J166" i="75"/>
  <c r="L166" i="75" s="1"/>
  <c r="AJ164" i="75"/>
  <c r="AJ159" i="75"/>
  <c r="AK154" i="75"/>
  <c r="AJ153" i="75"/>
  <c r="AK150" i="75"/>
  <c r="J149" i="75"/>
  <c r="L149" i="75" s="1"/>
  <c r="AM145" i="75"/>
  <c r="AM139" i="75"/>
  <c r="AK134" i="75"/>
  <c r="J134" i="75"/>
  <c r="L134" i="75" s="1"/>
  <c r="AM127" i="75"/>
  <c r="AM120" i="75"/>
  <c r="J119" i="75"/>
  <c r="L119" i="75" s="1"/>
  <c r="AJ114" i="75"/>
  <c r="AJ109" i="75"/>
  <c r="AM93" i="75"/>
  <c r="AC92" i="75"/>
  <c r="AE92" i="75" s="1"/>
  <c r="AK87" i="75"/>
  <c r="AC87" i="75"/>
  <c r="AE87" i="75" s="1"/>
  <c r="J87" i="75"/>
  <c r="L87" i="75" s="1"/>
  <c r="AJ86" i="75"/>
  <c r="AM82" i="75"/>
  <c r="AK78" i="75"/>
  <c r="J78" i="75"/>
  <c r="L78" i="75" s="1"/>
  <c r="AJ77" i="75"/>
  <c r="AM73" i="75"/>
  <c r="AK66" i="75"/>
  <c r="J66" i="75"/>
  <c r="L66" i="75" s="1"/>
  <c r="AK65" i="75"/>
  <c r="J65" i="75"/>
  <c r="L65" i="75" s="1"/>
  <c r="AJ55" i="75"/>
  <c r="AK52" i="75"/>
  <c r="J52" i="75"/>
  <c r="L52" i="75" s="1"/>
  <c r="J46" i="75"/>
  <c r="L46" i="75" s="1"/>
  <c r="AM43" i="75"/>
  <c r="AM42" i="75"/>
  <c r="AK33" i="75"/>
  <c r="J33" i="75"/>
  <c r="L33" i="75" s="1"/>
  <c r="AJ17" i="75"/>
  <c r="AJ8" i="75"/>
  <c r="AK106" i="75"/>
  <c r="AC106" i="75"/>
  <c r="AE106" i="75" s="1"/>
  <c r="AJ169" i="75"/>
  <c r="AC169" i="75"/>
  <c r="AE169" i="75" s="1"/>
  <c r="AM190" i="75"/>
  <c r="AC146" i="75"/>
  <c r="AE146" i="75" s="1"/>
  <c r="J49" i="75"/>
  <c r="L49" i="75" s="1"/>
  <c r="AJ32" i="75"/>
  <c r="AJ16" i="75"/>
  <c r="AJ183" i="75"/>
  <c r="AC183" i="75"/>
  <c r="AE183" i="75" s="1"/>
  <c r="AM16" i="75"/>
  <c r="AC21" i="75"/>
  <c r="AE21" i="75" s="1"/>
  <c r="AC180" i="75"/>
  <c r="AE180" i="75" s="1"/>
  <c r="AC44" i="75"/>
  <c r="AE44" i="75" s="1"/>
  <c r="AJ15" i="75"/>
  <c r="AJ192" i="75"/>
  <c r="AC122" i="75"/>
  <c r="AE122" i="75" s="1"/>
  <c r="AJ180" i="75"/>
  <c r="AC69" i="75"/>
  <c r="AE69" i="75" s="1"/>
  <c r="AJ14" i="75"/>
  <c r="AC14" i="75"/>
  <c r="AE14" i="75" s="1"/>
  <c r="AK170" i="75"/>
  <c r="AJ129" i="75"/>
  <c r="AC129" i="75"/>
  <c r="AE129" i="75" s="1"/>
  <c r="AC79" i="75"/>
  <c r="AE79" i="75" s="1"/>
  <c r="AC179" i="75"/>
  <c r="AE179" i="75" s="1"/>
  <c r="AJ37" i="75"/>
  <c r="AC170" i="75"/>
  <c r="AE170" i="75" s="1"/>
  <c r="AK127" i="75"/>
  <c r="AJ21" i="75"/>
  <c r="AC71" i="75"/>
  <c r="AE71" i="75" s="1"/>
  <c r="AC55" i="75"/>
  <c r="AE55" i="75" s="1"/>
  <c r="AC191" i="75"/>
  <c r="AE191" i="75" s="1"/>
  <c r="AC91" i="75"/>
  <c r="AE91" i="75" s="1"/>
  <c r="AC99" i="75"/>
  <c r="AE99" i="75" s="1"/>
  <c r="AC15" i="75"/>
  <c r="AE15" i="75" s="1"/>
  <c r="AL80" i="75"/>
  <c r="AJ187" i="75"/>
  <c r="AJ124" i="75"/>
  <c r="AC124" i="75"/>
  <c r="AE124" i="75" s="1"/>
  <c r="AJ171" i="75"/>
  <c r="AJ165" i="75"/>
  <c r="AC66" i="75"/>
  <c r="AE66" i="75" s="1"/>
  <c r="AJ115" i="75"/>
  <c r="J108" i="75"/>
  <c r="L108" i="75" s="1"/>
  <c r="AM161" i="75"/>
  <c r="AK119" i="75"/>
  <c r="AJ117" i="75"/>
  <c r="AC117" i="75"/>
  <c r="AE117" i="75" s="1"/>
  <c r="AC138" i="75"/>
  <c r="AE138" i="75" s="1"/>
  <c r="AC185" i="75"/>
  <c r="AE185" i="75" s="1"/>
  <c r="AC52" i="75"/>
  <c r="AE52" i="75" s="1"/>
  <c r="AC145" i="75"/>
  <c r="AE145" i="75" s="1"/>
  <c r="AC153" i="75"/>
  <c r="AE153" i="75" s="1"/>
  <c r="AK82" i="75"/>
  <c r="AK145" i="75"/>
  <c r="AK79" i="75"/>
  <c r="AK76" i="75"/>
  <c r="AC76" i="75"/>
  <c r="AE76" i="75" s="1"/>
  <c r="AK116" i="75"/>
  <c r="J10" i="75"/>
  <c r="L10" i="75" s="1"/>
  <c r="AM196" i="75"/>
  <c r="AK73" i="75"/>
  <c r="AC90" i="75"/>
  <c r="AE90" i="75" s="1"/>
  <c r="AJ94" i="75"/>
  <c r="AK68" i="75"/>
  <c r="AK89" i="75"/>
  <c r="AL89" i="75" s="1"/>
  <c r="AJ189" i="75"/>
  <c r="AJ174" i="75"/>
  <c r="AJ175" i="75"/>
  <c r="AJ161" i="75"/>
  <c r="AJ149" i="75"/>
  <c r="AJ87" i="75"/>
  <c r="AJ166" i="75"/>
  <c r="AM11" i="75"/>
  <c r="AM117" i="75"/>
  <c r="AM140" i="75"/>
  <c r="AM176" i="75"/>
  <c r="AM178" i="75"/>
  <c r="AM133" i="75"/>
  <c r="AK183" i="75"/>
  <c r="AK88" i="75"/>
  <c r="AK135" i="75"/>
  <c r="AC78" i="75"/>
  <c r="AE78" i="75" s="1"/>
  <c r="AK147" i="75"/>
  <c r="AK83" i="75"/>
  <c r="AJ52" i="75"/>
  <c r="L96" i="75"/>
  <c r="AM40" i="75"/>
  <c r="AM53" i="75"/>
  <c r="AM44" i="75"/>
  <c r="AM146" i="75"/>
  <c r="AM128" i="75"/>
  <c r="AM189" i="75"/>
  <c r="AK75" i="75"/>
  <c r="AL75" i="75" s="1"/>
  <c r="AC111" i="75"/>
  <c r="AE111" i="75" s="1"/>
  <c r="AK42" i="75"/>
  <c r="AK57" i="75"/>
  <c r="AJ134" i="75"/>
  <c r="AJ168" i="75"/>
  <c r="AM23" i="75"/>
  <c r="AM39" i="75"/>
  <c r="AM28" i="75"/>
  <c r="AM74" i="75"/>
  <c r="AM115" i="75"/>
  <c r="AM182" i="75"/>
  <c r="AK181" i="75"/>
  <c r="AK121" i="75"/>
  <c r="AJ154" i="75"/>
  <c r="AJ74" i="75"/>
  <c r="AJ72" i="75"/>
  <c r="L84" i="75"/>
  <c r="L129" i="75"/>
  <c r="AM57" i="75"/>
  <c r="AM94" i="75"/>
  <c r="AM96" i="75"/>
  <c r="AM47" i="75"/>
  <c r="AM193" i="75"/>
  <c r="AQ178" i="75"/>
  <c r="K176" i="85" s="1"/>
  <c r="AQ134" i="75"/>
  <c r="K132" i="85" s="1"/>
  <c r="AQ22" i="75"/>
  <c r="K20" i="85" s="1"/>
  <c r="AQ66" i="75"/>
  <c r="K64" i="85" s="1"/>
  <c r="AQ93" i="75"/>
  <c r="K91" i="85" s="1"/>
  <c r="AQ62" i="75"/>
  <c r="K60" i="85" s="1"/>
  <c r="AQ156" i="75"/>
  <c r="K154" i="85" s="1"/>
  <c r="AQ136" i="75"/>
  <c r="K134" i="85" s="1"/>
  <c r="AQ183" i="75"/>
  <c r="K181" i="85" s="1"/>
  <c r="AQ185" i="75"/>
  <c r="K183" i="85" s="1"/>
  <c r="AQ163" i="75"/>
  <c r="K161" i="85" s="1"/>
  <c r="AQ158" i="75"/>
  <c r="K156" i="85" s="1"/>
  <c r="AQ157" i="75"/>
  <c r="K155" i="85" s="1"/>
  <c r="AQ90" i="75"/>
  <c r="K88" i="85" s="1"/>
  <c r="AQ58" i="75"/>
  <c r="K56" i="85" s="1"/>
  <c r="AQ128" i="75"/>
  <c r="K126" i="85" s="1"/>
  <c r="AQ102" i="75"/>
  <c r="K100" i="85" s="1"/>
  <c r="AQ167" i="75"/>
  <c r="K165" i="85" s="1"/>
  <c r="AQ108" i="75"/>
  <c r="K106" i="85" s="1"/>
  <c r="AQ40" i="75"/>
  <c r="K38" i="85" s="1"/>
  <c r="AQ86" i="75"/>
  <c r="K84" i="85" s="1"/>
  <c r="AQ13" i="75"/>
  <c r="K11" i="85" s="1"/>
  <c r="AQ76" i="75"/>
  <c r="K74" i="85" s="1"/>
  <c r="AQ127" i="75"/>
  <c r="K125" i="85" s="1"/>
  <c r="AQ55" i="75"/>
  <c r="K53" i="85" s="1"/>
  <c r="AQ194" i="75"/>
  <c r="K192" i="85" s="1"/>
  <c r="AQ98" i="75"/>
  <c r="K96" i="85" s="1"/>
  <c r="AQ100" i="75"/>
  <c r="K98" i="85" s="1"/>
  <c r="AQ91" i="75"/>
  <c r="K89" i="85" s="1"/>
  <c r="AQ113" i="75"/>
  <c r="K111" i="85" s="1"/>
  <c r="AQ69" i="75"/>
  <c r="K67" i="85" s="1"/>
  <c r="AQ53" i="75"/>
  <c r="K51" i="85" s="1"/>
  <c r="AQ153" i="75"/>
  <c r="K151" i="85" s="1"/>
  <c r="AQ80" i="75"/>
  <c r="K78" i="85" s="1"/>
  <c r="AQ59" i="75"/>
  <c r="K57" i="85" s="1"/>
  <c r="AQ82" i="75"/>
  <c r="K80" i="85" s="1"/>
  <c r="AQ173" i="75"/>
  <c r="K171" i="85" s="1"/>
  <c r="AQ111" i="75"/>
  <c r="K109" i="85" s="1"/>
  <c r="AQ36" i="75"/>
  <c r="K34" i="85" s="1"/>
  <c r="AQ138" i="75"/>
  <c r="K136" i="85" s="1"/>
  <c r="AQ49" i="75"/>
  <c r="K47" i="85" s="1"/>
  <c r="AQ34" i="75"/>
  <c r="K32" i="85" s="1"/>
  <c r="AQ16" i="75"/>
  <c r="K14" i="85" s="1"/>
  <c r="AQ30" i="75"/>
  <c r="K28" i="85" s="1"/>
  <c r="AQ9" i="75"/>
  <c r="K7" i="85" s="1"/>
  <c r="AQ57" i="75"/>
  <c r="K55" i="85" s="1"/>
  <c r="AQ121" i="75"/>
  <c r="K119" i="85" s="1"/>
  <c r="AQ162" i="75"/>
  <c r="K160" i="85" s="1"/>
  <c r="AQ31" i="75"/>
  <c r="K29" i="85" s="1"/>
  <c r="AQ171" i="75"/>
  <c r="K169" i="85" s="1"/>
  <c r="AQ144" i="75"/>
  <c r="K142" i="85" s="1"/>
  <c r="AI177" i="75"/>
  <c r="X177" i="75"/>
  <c r="AI130" i="75"/>
  <c r="X130" i="75"/>
  <c r="X129" i="75"/>
  <c r="AI129" i="75"/>
  <c r="AI84" i="75"/>
  <c r="X84" i="75"/>
  <c r="AI101" i="75"/>
  <c r="X162" i="75"/>
  <c r="AI99" i="75"/>
  <c r="AI96" i="75"/>
  <c r="AI98" i="75"/>
  <c r="X96" i="75"/>
  <c r="AI104" i="75"/>
  <c r="AI158" i="75"/>
  <c r="E163" i="75"/>
  <c r="X115" i="75"/>
  <c r="X53" i="75"/>
  <c r="AO53" i="75" s="1"/>
  <c r="I51" i="85" s="1"/>
  <c r="X47" i="75"/>
  <c r="X44" i="75"/>
  <c r="X39" i="75"/>
  <c r="X126" i="75"/>
  <c r="AI140" i="75"/>
  <c r="AI58" i="75"/>
  <c r="E191" i="75"/>
  <c r="E97" i="75"/>
  <c r="E30" i="75"/>
  <c r="E181" i="75"/>
  <c r="E24" i="75"/>
  <c r="E48" i="75"/>
  <c r="E67" i="75"/>
  <c r="X154" i="75"/>
  <c r="AI97" i="75"/>
  <c r="AI100" i="75"/>
  <c r="X190" i="75"/>
  <c r="AI182" i="75"/>
  <c r="E185" i="75"/>
  <c r="AI112" i="75"/>
  <c r="AI163" i="75"/>
  <c r="AI142" i="75"/>
  <c r="E173" i="75"/>
  <c r="AI186" i="75"/>
  <c r="X89" i="75"/>
  <c r="X123" i="75"/>
  <c r="X119" i="75"/>
  <c r="AO119" i="75" s="1"/>
  <c r="I117" i="85" s="1"/>
  <c r="AI70" i="75"/>
  <c r="X172" i="75"/>
  <c r="X40" i="75"/>
  <c r="E58" i="75"/>
  <c r="E137" i="75"/>
  <c r="X59" i="75"/>
  <c r="X7" i="75"/>
  <c r="AI105" i="75"/>
  <c r="X62" i="75"/>
  <c r="AI26" i="75"/>
  <c r="E186" i="75"/>
  <c r="E83" i="75"/>
  <c r="E115" i="75"/>
  <c r="E41" i="75"/>
  <c r="AI127" i="75"/>
  <c r="AI19" i="75"/>
  <c r="E61" i="75"/>
  <c r="E141" i="75"/>
  <c r="E47" i="75"/>
  <c r="X78" i="75"/>
  <c r="X14" i="75"/>
  <c r="X22" i="75"/>
  <c r="X70" i="75"/>
  <c r="X170" i="75"/>
  <c r="E158" i="75"/>
  <c r="E91" i="75"/>
  <c r="E142" i="75"/>
  <c r="AI144" i="75"/>
  <c r="E172" i="75"/>
  <c r="AH189" i="75"/>
  <c r="X189" i="75"/>
  <c r="X175" i="75"/>
  <c r="AH175" i="75"/>
  <c r="X161" i="75"/>
  <c r="AH161" i="75"/>
  <c r="AH74" i="75"/>
  <c r="X74" i="75"/>
  <c r="AH162" i="75"/>
  <c r="X124" i="75"/>
  <c r="AH85" i="75"/>
  <c r="AH174" i="75"/>
  <c r="X173" i="75"/>
  <c r="AH160" i="75"/>
  <c r="AH131" i="75"/>
  <c r="AH67" i="75"/>
  <c r="E144" i="75"/>
  <c r="X142" i="75"/>
  <c r="AH141" i="75"/>
  <c r="AH117" i="75"/>
  <c r="AH171" i="75"/>
  <c r="AH84" i="75"/>
  <c r="AH78" i="75"/>
  <c r="X106" i="75"/>
  <c r="AH70" i="75"/>
  <c r="AH40" i="75"/>
  <c r="AH52" i="75"/>
  <c r="AH83" i="75"/>
  <c r="AH116" i="75"/>
  <c r="X113" i="75"/>
  <c r="AH127" i="75"/>
  <c r="AH183" i="75"/>
  <c r="AC12" i="75"/>
  <c r="AE12" i="75" s="1"/>
  <c r="AC48" i="75"/>
  <c r="AE48" i="75" s="1"/>
  <c r="AH147" i="75"/>
  <c r="AK111" i="75"/>
  <c r="AH28" i="75"/>
  <c r="X180" i="75"/>
  <c r="AC152" i="75"/>
  <c r="AE152" i="75" s="1"/>
  <c r="E54" i="75"/>
  <c r="AJ66" i="75"/>
  <c r="DK19" i="75"/>
  <c r="O17" i="85" s="1"/>
  <c r="AC39" i="75"/>
  <c r="AE39" i="75" s="1"/>
  <c r="AC23" i="75"/>
  <c r="AE23" i="75" s="1"/>
  <c r="AC144" i="75"/>
  <c r="AE144" i="75" s="1"/>
  <c r="AH96" i="75"/>
  <c r="E160" i="75"/>
  <c r="AC155" i="75"/>
  <c r="AE155" i="75" s="1"/>
  <c r="AC109" i="75"/>
  <c r="AE109" i="75" s="1"/>
  <c r="AK131" i="75"/>
  <c r="AI29" i="75"/>
  <c r="X184" i="75"/>
  <c r="AI48" i="75"/>
  <c r="AQ161" i="75"/>
  <c r="K159" i="85" s="1"/>
  <c r="AI10" i="75"/>
  <c r="AQ92" i="75"/>
  <c r="K90" i="85" s="1"/>
  <c r="X15" i="75"/>
  <c r="M186" i="4"/>
  <c r="AI184" i="85" s="1"/>
  <c r="E192" i="75"/>
  <c r="E52" i="75"/>
  <c r="AC95" i="75"/>
  <c r="AE95" i="75" s="1"/>
  <c r="AI110" i="75"/>
  <c r="X179" i="75"/>
  <c r="X33" i="75"/>
  <c r="AO33" i="75" s="1"/>
  <c r="I31" i="85" s="1"/>
  <c r="X85" i="75"/>
  <c r="AH32" i="75"/>
  <c r="J22" i="75"/>
  <c r="L22" i="75" s="1"/>
  <c r="R86" i="4"/>
  <c r="AJ84" i="85" s="1"/>
  <c r="M85" i="4"/>
  <c r="AI83" i="85" s="1"/>
  <c r="M82" i="4"/>
  <c r="AI80" i="85" s="1"/>
  <c r="R78" i="4"/>
  <c r="AJ76" i="85" s="1"/>
  <c r="AH115" i="75"/>
  <c r="AJ27" i="75"/>
  <c r="AC173" i="75"/>
  <c r="AE173" i="75" s="1"/>
  <c r="AC127" i="75"/>
  <c r="AE127" i="75" s="1"/>
  <c r="AH95" i="75"/>
  <c r="AC13" i="75"/>
  <c r="AE13" i="75" s="1"/>
  <c r="AC119" i="75"/>
  <c r="AE119" i="75" s="1"/>
  <c r="AH62" i="75"/>
  <c r="X183" i="75"/>
  <c r="AH137" i="75"/>
  <c r="AH170" i="75"/>
  <c r="AC98" i="75"/>
  <c r="AE98" i="75" s="1"/>
  <c r="AH180" i="75"/>
  <c r="AC70" i="75"/>
  <c r="AE70" i="75" s="1"/>
  <c r="AC24" i="75"/>
  <c r="AE24" i="75" s="1"/>
  <c r="AH89" i="75"/>
  <c r="X50" i="75"/>
  <c r="X164" i="75"/>
  <c r="X8" i="75"/>
  <c r="AC158" i="75"/>
  <c r="AE158" i="75" s="1"/>
  <c r="E40" i="75"/>
  <c r="AH44" i="75"/>
  <c r="AC156" i="75"/>
  <c r="AE156" i="75" s="1"/>
  <c r="AC18" i="75"/>
  <c r="AE18" i="75" s="1"/>
  <c r="AH172" i="75"/>
  <c r="E127" i="75"/>
  <c r="AC61" i="75"/>
  <c r="AE61" i="75" s="1"/>
  <c r="AH80" i="75"/>
  <c r="X155" i="75"/>
  <c r="AK10" i="75"/>
  <c r="AC178" i="75"/>
  <c r="AE178" i="75" s="1"/>
  <c r="E6" i="75"/>
  <c r="AQ159" i="75"/>
  <c r="K157" i="85" s="1"/>
  <c r="X193" i="75"/>
  <c r="L29" i="75"/>
  <c r="X114" i="75"/>
  <c r="AO114" i="75" s="1"/>
  <c r="I112" i="85" s="1"/>
  <c r="X101" i="75"/>
  <c r="AC94" i="75"/>
  <c r="AE94" i="75" s="1"/>
  <c r="AI173" i="75"/>
  <c r="AC42" i="75"/>
  <c r="AE42" i="75" s="1"/>
  <c r="AH57" i="75"/>
  <c r="X60" i="75"/>
  <c r="AQ46" i="75"/>
  <c r="K44" i="85" s="1"/>
  <c r="X152" i="75"/>
  <c r="AN25" i="75"/>
  <c r="AS25" i="75" s="1"/>
  <c r="AU25" i="75" s="1"/>
  <c r="M23" i="85" s="1"/>
  <c r="X102" i="75"/>
  <c r="X57" i="75"/>
  <c r="X94" i="75"/>
  <c r="AH181" i="75"/>
  <c r="AC133" i="75"/>
  <c r="AE133" i="75" s="1"/>
  <c r="X156" i="75"/>
  <c r="AO156" i="75" s="1"/>
  <c r="I154" i="85" s="1"/>
  <c r="X169" i="75"/>
  <c r="X98" i="75"/>
  <c r="AC59" i="75"/>
  <c r="AE59" i="75" s="1"/>
  <c r="AC36" i="75"/>
  <c r="AE36" i="75" s="1"/>
  <c r="AJ78" i="75"/>
  <c r="E76" i="75"/>
  <c r="AK146" i="75"/>
  <c r="AC56" i="75"/>
  <c r="AE56" i="75" s="1"/>
  <c r="X21" i="75"/>
  <c r="AK22" i="75"/>
  <c r="AI40" i="75"/>
  <c r="AI128" i="75"/>
  <c r="AH77" i="75"/>
  <c r="AQ120" i="75"/>
  <c r="K118" i="85" s="1"/>
  <c r="R194" i="4"/>
  <c r="AJ192" i="85" s="1"/>
  <c r="M190" i="4"/>
  <c r="AI188" i="85" s="1"/>
  <c r="R189" i="4"/>
  <c r="AJ187" i="85" s="1"/>
  <c r="M188" i="4"/>
  <c r="AI186" i="85" s="1"/>
  <c r="AC51" i="75"/>
  <c r="AE51" i="75" s="1"/>
  <c r="X120" i="75"/>
  <c r="AO120" i="75" s="1"/>
  <c r="I118" i="85" s="1"/>
  <c r="AI46" i="75"/>
  <c r="X37" i="75"/>
  <c r="AH48" i="75"/>
  <c r="AI179" i="75"/>
  <c r="AQ64" i="75"/>
  <c r="K62" i="85" s="1"/>
  <c r="AH90" i="75"/>
  <c r="AH24" i="75"/>
  <c r="M179" i="4"/>
  <c r="AI177" i="85" s="1"/>
  <c r="M177" i="4"/>
  <c r="AI175" i="85" s="1"/>
  <c r="G173" i="4"/>
  <c r="AG171" i="85" s="1"/>
  <c r="G170" i="4"/>
  <c r="R169" i="4"/>
  <c r="AJ167" i="85" s="1"/>
  <c r="M167" i="4"/>
  <c r="AI165" i="85" s="1"/>
  <c r="R166" i="4"/>
  <c r="AJ164" i="85" s="1"/>
  <c r="G161" i="4"/>
  <c r="AG159" i="85" s="1"/>
  <c r="M159" i="4"/>
  <c r="AI157" i="85" s="1"/>
  <c r="M157" i="4"/>
  <c r="AI155" i="85" s="1"/>
  <c r="M156" i="4"/>
  <c r="AI154" i="85" s="1"/>
  <c r="R155" i="4"/>
  <c r="AJ153" i="85" s="1"/>
  <c r="G153" i="4"/>
  <c r="AG151" i="85" s="1"/>
  <c r="R152" i="4"/>
  <c r="AJ150" i="85" s="1"/>
  <c r="R150" i="4"/>
  <c r="AJ148" i="85" s="1"/>
  <c r="R147" i="4"/>
  <c r="AJ145" i="85" s="1"/>
  <c r="R142" i="4"/>
  <c r="AJ140" i="85" s="1"/>
  <c r="M141" i="4"/>
  <c r="AI139" i="85" s="1"/>
  <c r="G134" i="4"/>
  <c r="AG132" i="85" s="1"/>
  <c r="R133" i="4"/>
  <c r="AJ131" i="85" s="1"/>
  <c r="R131" i="4"/>
  <c r="AJ129" i="85" s="1"/>
  <c r="M130" i="4"/>
  <c r="AI128" i="85" s="1"/>
  <c r="M127" i="4"/>
  <c r="AI125" i="85" s="1"/>
  <c r="G126" i="4"/>
  <c r="AG124" i="85" s="1"/>
  <c r="R125" i="4"/>
  <c r="AJ123" i="85" s="1"/>
  <c r="M124" i="4"/>
  <c r="AI122" i="85" s="1"/>
  <c r="R123" i="4"/>
  <c r="AJ121" i="85" s="1"/>
  <c r="M122" i="4"/>
  <c r="AI120" i="85" s="1"/>
  <c r="R120" i="4"/>
  <c r="AJ118" i="85" s="1"/>
  <c r="G118" i="4"/>
  <c r="AG116" i="85" s="1"/>
  <c r="M116" i="4"/>
  <c r="AI114" i="85" s="1"/>
  <c r="G115" i="4"/>
  <c r="M63" i="4"/>
  <c r="AI61" i="85" s="1"/>
  <c r="G62" i="4"/>
  <c r="AG60" i="85" s="1"/>
  <c r="R61" i="4"/>
  <c r="AJ59" i="85" s="1"/>
  <c r="R59" i="4"/>
  <c r="AJ57" i="85" s="1"/>
  <c r="G59" i="4"/>
  <c r="AG57" i="85" s="1"/>
  <c r="M57" i="4"/>
  <c r="AI55" i="85" s="1"/>
  <c r="R56" i="4"/>
  <c r="AJ54" i="85" s="1"/>
  <c r="M55" i="4"/>
  <c r="AI53" i="85" s="1"/>
  <c r="M52" i="4"/>
  <c r="AI50" i="85" s="1"/>
  <c r="M49" i="4"/>
  <c r="AI47" i="85" s="1"/>
  <c r="R45" i="4"/>
  <c r="AJ43" i="85" s="1"/>
  <c r="G45" i="4"/>
  <c r="AG43" i="85" s="1"/>
  <c r="M44" i="4"/>
  <c r="AI42" i="85" s="1"/>
  <c r="R42" i="4"/>
  <c r="AJ40" i="85" s="1"/>
  <c r="M41" i="4"/>
  <c r="AI39" i="85" s="1"/>
  <c r="R39" i="4"/>
  <c r="AJ37" i="85" s="1"/>
  <c r="G37" i="4"/>
  <c r="AG35" i="85" s="1"/>
  <c r="R36" i="4"/>
  <c r="AJ34" i="85" s="1"/>
  <c r="R34" i="4"/>
  <c r="AJ32" i="85" s="1"/>
  <c r="G34" i="4"/>
  <c r="AG32" i="85" s="1"/>
  <c r="R33" i="4"/>
  <c r="AJ31" i="85" s="1"/>
  <c r="R31" i="4"/>
  <c r="AJ29" i="85" s="1"/>
  <c r="G31" i="4"/>
  <c r="AG29" i="85" s="1"/>
  <c r="M30" i="4"/>
  <c r="AI28" i="85" s="1"/>
  <c r="M29" i="4"/>
  <c r="AI27" i="85" s="1"/>
  <c r="M27" i="4"/>
  <c r="AI25" i="85" s="1"/>
  <c r="M24" i="4"/>
  <c r="AI22" i="85" s="1"/>
  <c r="R23" i="4"/>
  <c r="AJ21" i="85" s="1"/>
  <c r="G23" i="4"/>
  <c r="M22" i="4"/>
  <c r="AI20" i="85" s="1"/>
  <c r="M19" i="4"/>
  <c r="AI17" i="85" s="1"/>
  <c r="G18" i="4"/>
  <c r="AG16" i="85" s="1"/>
  <c r="R17" i="4"/>
  <c r="AJ15" i="85" s="1"/>
  <c r="G15" i="4"/>
  <c r="AG13" i="85" s="1"/>
  <c r="R14" i="4"/>
  <c r="AJ12" i="85" s="1"/>
  <c r="R12" i="4"/>
  <c r="AJ10" i="85" s="1"/>
  <c r="G12" i="4"/>
  <c r="AG10" i="85" s="1"/>
  <c r="R11" i="4"/>
  <c r="AJ9" i="85" s="1"/>
  <c r="G9" i="4"/>
  <c r="R8" i="4"/>
  <c r="AJ6" i="85" s="1"/>
  <c r="G179" i="4"/>
  <c r="AG177" i="85" s="1"/>
  <c r="M169" i="4"/>
  <c r="AI167" i="85" s="1"/>
  <c r="G167" i="4"/>
  <c r="AG165" i="85" s="1"/>
  <c r="M166" i="4"/>
  <c r="AI164" i="85" s="1"/>
  <c r="G164" i="4"/>
  <c r="AG162" i="85" s="1"/>
  <c r="G151" i="4"/>
  <c r="AG149" i="85" s="1"/>
  <c r="M136" i="4"/>
  <c r="AI134" i="85" s="1"/>
  <c r="R126" i="4"/>
  <c r="AJ124" i="85" s="1"/>
  <c r="G113" i="4"/>
  <c r="AG111" i="85" s="1"/>
  <c r="AE194" i="3"/>
  <c r="Z192" i="85" s="1"/>
  <c r="AE193" i="3"/>
  <c r="Z191" i="85" s="1"/>
  <c r="AE187" i="3"/>
  <c r="Z185" i="85" s="1"/>
  <c r="AE185" i="3"/>
  <c r="Z183" i="85" s="1"/>
  <c r="AE184" i="3"/>
  <c r="Z182" i="85" s="1"/>
  <c r="AE178" i="3"/>
  <c r="Z176" i="85" s="1"/>
  <c r="AE176" i="3"/>
  <c r="Z174" i="85" s="1"/>
  <c r="AE174" i="3"/>
  <c r="Z172" i="85" s="1"/>
  <c r="AE170" i="3"/>
  <c r="Z168" i="85" s="1"/>
  <c r="H166" i="3"/>
  <c r="U164" i="85" s="1"/>
  <c r="AE162" i="3"/>
  <c r="Z160" i="85" s="1"/>
  <c r="AE158" i="3"/>
  <c r="Z156" i="85" s="1"/>
  <c r="AE155" i="3"/>
  <c r="Z153" i="85" s="1"/>
  <c r="AE150" i="3"/>
  <c r="Z148" i="85" s="1"/>
  <c r="AE144" i="3"/>
  <c r="Z142" i="85" s="1"/>
  <c r="H144" i="3"/>
  <c r="U142" i="85" s="1"/>
  <c r="AE136" i="3"/>
  <c r="Z134" i="85" s="1"/>
  <c r="H136" i="3"/>
  <c r="U134" i="85" s="1"/>
  <c r="AE129" i="3"/>
  <c r="Z127" i="85" s="1"/>
  <c r="AE128" i="3"/>
  <c r="Z126" i="85" s="1"/>
  <c r="AE123" i="3"/>
  <c r="Z121" i="85" s="1"/>
  <c r="AE121" i="3"/>
  <c r="Z119" i="85" s="1"/>
  <c r="H121" i="3"/>
  <c r="U119" i="85" s="1"/>
  <c r="AE120" i="3"/>
  <c r="Z118" i="85" s="1"/>
  <c r="H118" i="3"/>
  <c r="U116" i="85" s="1"/>
  <c r="AE115" i="3"/>
  <c r="Z113" i="85" s="1"/>
  <c r="AE112" i="3"/>
  <c r="Z110" i="85" s="1"/>
  <c r="AE107" i="3"/>
  <c r="Z105" i="85" s="1"/>
  <c r="H107" i="3"/>
  <c r="U105" i="85" s="1"/>
  <c r="R105" i="4"/>
  <c r="AJ103" i="85" s="1"/>
  <c r="R100" i="4"/>
  <c r="AJ98" i="85" s="1"/>
  <c r="H102" i="3"/>
  <c r="U100" i="85" s="1"/>
  <c r="R171" i="4"/>
  <c r="AJ169" i="85" s="1"/>
  <c r="M170" i="4"/>
  <c r="AI168" i="85" s="1"/>
  <c r="G169" i="4"/>
  <c r="AG167" i="85" s="1"/>
  <c r="M105" i="4"/>
  <c r="AI103" i="85" s="1"/>
  <c r="R60" i="4"/>
  <c r="AJ58" i="85" s="1"/>
  <c r="G58" i="4"/>
  <c r="AG56" i="85" s="1"/>
  <c r="AN112" i="75"/>
  <c r="AS112" i="75" s="1"/>
  <c r="AU112" i="75" s="1"/>
  <c r="M110" i="85" s="1"/>
  <c r="AN111" i="75"/>
  <c r="AS111" i="75" s="1"/>
  <c r="AU111" i="75" s="1"/>
  <c r="M109" i="85" s="1"/>
  <c r="AN110" i="75"/>
  <c r="AS110" i="75" s="1"/>
  <c r="AU110" i="75" s="1"/>
  <c r="M108" i="85" s="1"/>
  <c r="AN107" i="75"/>
  <c r="AS107" i="75" s="1"/>
  <c r="AU107" i="75" s="1"/>
  <c r="M105" i="85" s="1"/>
  <c r="AN103" i="75"/>
  <c r="AS103" i="75" s="1"/>
  <c r="AU103" i="75" s="1"/>
  <c r="M101" i="85" s="1"/>
  <c r="G112" i="4"/>
  <c r="R111" i="4"/>
  <c r="AJ109" i="85" s="1"/>
  <c r="M108" i="4"/>
  <c r="AI106" i="85" s="1"/>
  <c r="M107" i="4"/>
  <c r="AI105" i="85" s="1"/>
  <c r="R106" i="4"/>
  <c r="AJ104" i="85" s="1"/>
  <c r="R98" i="4"/>
  <c r="AJ96" i="85" s="1"/>
  <c r="H81" i="3"/>
  <c r="U79" i="85" s="1"/>
  <c r="H71" i="3"/>
  <c r="U69" i="85" s="1"/>
  <c r="H55" i="3"/>
  <c r="U53" i="85" s="1"/>
  <c r="H33" i="3"/>
  <c r="U31" i="85" s="1"/>
  <c r="DJ189" i="75"/>
  <c r="C185" i="84" s="1"/>
  <c r="DJ79" i="75"/>
  <c r="C75" i="84" s="1"/>
  <c r="AC105" i="75"/>
  <c r="AE105" i="75" s="1"/>
  <c r="AC29" i="75"/>
  <c r="AE29" i="75" s="1"/>
  <c r="AC186" i="75"/>
  <c r="AE186" i="75" s="1"/>
  <c r="AH47" i="75"/>
  <c r="E171" i="75"/>
  <c r="AC22" i="75"/>
  <c r="AE22" i="75" s="1"/>
  <c r="E81" i="75"/>
  <c r="AC11" i="75"/>
  <c r="AE11" i="75" s="1"/>
  <c r="AC187" i="75"/>
  <c r="AE187" i="75" s="1"/>
  <c r="AH190" i="75"/>
  <c r="AC132" i="75"/>
  <c r="AE132" i="75" s="1"/>
  <c r="X165" i="75"/>
  <c r="X99" i="75"/>
  <c r="AK101" i="75"/>
  <c r="X168" i="75"/>
  <c r="AQ99" i="75"/>
  <c r="K97" i="85" s="1"/>
  <c r="AC53" i="75"/>
  <c r="AE53" i="75" s="1"/>
  <c r="AC104" i="75"/>
  <c r="AE104" i="75" s="1"/>
  <c r="X112" i="75"/>
  <c r="AC35" i="75"/>
  <c r="AE35" i="75" s="1"/>
  <c r="AH102" i="75"/>
  <c r="E117" i="75"/>
  <c r="E140" i="75"/>
  <c r="AH93" i="75"/>
  <c r="X111" i="75"/>
  <c r="AC176" i="75"/>
  <c r="AE176" i="75" s="1"/>
  <c r="AH164" i="75"/>
  <c r="AH103" i="75"/>
  <c r="AC19" i="75"/>
  <c r="AE19" i="75" s="1"/>
  <c r="AC49" i="75"/>
  <c r="AE49" i="75" s="1"/>
  <c r="X166" i="75"/>
  <c r="AC37" i="75"/>
  <c r="AE37" i="75" s="1"/>
  <c r="R103" i="4"/>
  <c r="AJ101" i="85" s="1"/>
  <c r="AC63" i="75"/>
  <c r="AE63" i="75" s="1"/>
  <c r="X63" i="75"/>
  <c r="E12" i="75"/>
  <c r="AH152" i="75"/>
  <c r="AC54" i="75"/>
  <c r="AE54" i="75" s="1"/>
  <c r="X157" i="75"/>
  <c r="AH53" i="75"/>
  <c r="AC141" i="75"/>
  <c r="AE141" i="75" s="1"/>
  <c r="AI150" i="75"/>
  <c r="AI60" i="75"/>
  <c r="AC50" i="75"/>
  <c r="AE50" i="75" s="1"/>
  <c r="AI49" i="75"/>
  <c r="X196" i="75"/>
  <c r="X122" i="75"/>
  <c r="AI132" i="75"/>
  <c r="X87" i="75"/>
  <c r="AO87" i="75" s="1"/>
  <c r="I85" i="85" s="1"/>
  <c r="X153" i="75"/>
  <c r="AC160" i="75"/>
  <c r="AE160" i="75" s="1"/>
  <c r="AQ88" i="75"/>
  <c r="K86" i="85" s="1"/>
  <c r="AC123" i="75"/>
  <c r="AE123" i="75" s="1"/>
  <c r="X107" i="75"/>
  <c r="X145" i="75"/>
  <c r="AC161" i="75"/>
  <c r="AE161" i="75" s="1"/>
  <c r="R192" i="4"/>
  <c r="AJ190" i="85" s="1"/>
  <c r="R178" i="4"/>
  <c r="AJ176" i="85" s="1"/>
  <c r="R158" i="4"/>
  <c r="AJ156" i="85" s="1"/>
  <c r="M149" i="4"/>
  <c r="AI147" i="85" s="1"/>
  <c r="R115" i="4"/>
  <c r="AJ113" i="85" s="1"/>
  <c r="AC82" i="75"/>
  <c r="AE82" i="75" s="1"/>
  <c r="AC134" i="75"/>
  <c r="AE134" i="75" s="1"/>
  <c r="AQ54" i="75"/>
  <c r="K52" i="85" s="1"/>
  <c r="AH72" i="75"/>
  <c r="R70" i="4"/>
  <c r="AJ68" i="85" s="1"/>
  <c r="AH30" i="75"/>
  <c r="AH184" i="75"/>
  <c r="AC60" i="75"/>
  <c r="AE60" i="75" s="1"/>
  <c r="AC165" i="75"/>
  <c r="AE165" i="75" s="1"/>
  <c r="AC192" i="75"/>
  <c r="AE192" i="75" s="1"/>
  <c r="AC7" i="75"/>
  <c r="AE7" i="75" s="1"/>
  <c r="AH8" i="75"/>
  <c r="AC97" i="75"/>
  <c r="AE97" i="75" s="1"/>
  <c r="AC84" i="75"/>
  <c r="AE84" i="75" s="1"/>
  <c r="AI145" i="75"/>
  <c r="AI79" i="75"/>
  <c r="X132" i="75"/>
  <c r="AQ191" i="75"/>
  <c r="K189" i="85" s="1"/>
  <c r="AM6" i="75"/>
  <c r="R131" i="3"/>
  <c r="S131" i="3" s="1"/>
  <c r="T131" i="3" s="1"/>
  <c r="X129" i="85" s="1"/>
  <c r="Q107" i="3"/>
  <c r="T107" i="3" s="1"/>
  <c r="X105" i="85" s="1"/>
  <c r="M193" i="4"/>
  <c r="AI191" i="85" s="1"/>
  <c r="G187" i="4"/>
  <c r="AG185" i="85" s="1"/>
  <c r="R186" i="4"/>
  <c r="AJ184" i="85" s="1"/>
  <c r="G184" i="4"/>
  <c r="DJ164" i="75"/>
  <c r="C160" i="84" s="1"/>
  <c r="AN100" i="75"/>
  <c r="AS100" i="75" s="1"/>
  <c r="AU100" i="75" s="1"/>
  <c r="M98" i="85" s="1"/>
  <c r="AN98" i="75"/>
  <c r="AS98" i="75" s="1"/>
  <c r="AU98" i="75" s="1"/>
  <c r="M96" i="85" s="1"/>
  <c r="AN97" i="75"/>
  <c r="AS97" i="75" s="1"/>
  <c r="AU97" i="75" s="1"/>
  <c r="M95" i="85" s="1"/>
  <c r="AN84" i="75"/>
  <c r="AS84" i="75" s="1"/>
  <c r="AU84" i="75" s="1"/>
  <c r="M82" i="85" s="1"/>
  <c r="AN57" i="75"/>
  <c r="AS57" i="75" s="1"/>
  <c r="AU57" i="75" s="1"/>
  <c r="M55" i="85" s="1"/>
  <c r="M185" i="4"/>
  <c r="AI183" i="85" s="1"/>
  <c r="M165" i="4"/>
  <c r="AI163" i="85" s="1"/>
  <c r="R195" i="4"/>
  <c r="AJ193" i="85" s="1"/>
  <c r="M191" i="4"/>
  <c r="AI189" i="85" s="1"/>
  <c r="H180" i="3"/>
  <c r="U178" i="85" s="1"/>
  <c r="AE179" i="3"/>
  <c r="Z177" i="85" s="1"/>
  <c r="AE53" i="3"/>
  <c r="Z51" i="85" s="1"/>
  <c r="AM70" i="75"/>
  <c r="AQ67" i="75"/>
  <c r="K65" i="85" s="1"/>
  <c r="AM54" i="75"/>
  <c r="DJ50" i="75"/>
  <c r="C46" i="84" s="1"/>
  <c r="DJ37" i="75"/>
  <c r="C33" i="84" s="1"/>
  <c r="DJ7" i="75"/>
  <c r="C3" i="84" s="1"/>
  <c r="R155" i="3"/>
  <c r="S155" i="3" s="1"/>
  <c r="T155" i="3" s="1"/>
  <c r="X153" i="85" s="1"/>
  <c r="AE114" i="3"/>
  <c r="Z112" i="85" s="1"/>
  <c r="R147" i="3"/>
  <c r="S147" i="3" s="1"/>
  <c r="T147" i="3" s="1"/>
  <c r="X145" i="85" s="1"/>
  <c r="R168" i="4"/>
  <c r="AJ166" i="85" s="1"/>
  <c r="M56" i="4"/>
  <c r="AI54" i="85" s="1"/>
  <c r="AM10" i="75"/>
  <c r="G106" i="4"/>
  <c r="M104" i="4"/>
  <c r="AI102" i="85" s="1"/>
  <c r="G100" i="4"/>
  <c r="G88" i="4"/>
  <c r="AG86" i="85" s="1"/>
  <c r="R85" i="4"/>
  <c r="AJ83" i="85" s="1"/>
  <c r="R69" i="4"/>
  <c r="AJ67" i="85" s="1"/>
  <c r="M65" i="4"/>
  <c r="AI63" i="85" s="1"/>
  <c r="R64" i="4"/>
  <c r="AJ62" i="85" s="1"/>
  <c r="R38" i="4"/>
  <c r="AJ36" i="85" s="1"/>
  <c r="AE97" i="3"/>
  <c r="Z95" i="85" s="1"/>
  <c r="AE58" i="3"/>
  <c r="Z56" i="85" s="1"/>
  <c r="AE50" i="3"/>
  <c r="Z48" i="85" s="1"/>
  <c r="J42" i="75"/>
  <c r="L42" i="75" s="1"/>
  <c r="R183" i="4"/>
  <c r="AJ181" i="85" s="1"/>
  <c r="M181" i="4"/>
  <c r="AI179" i="85" s="1"/>
  <c r="R177" i="4"/>
  <c r="AJ175" i="85" s="1"/>
  <c r="R175" i="4"/>
  <c r="AJ173" i="85" s="1"/>
  <c r="R172" i="4"/>
  <c r="AJ170" i="85" s="1"/>
  <c r="M168" i="4"/>
  <c r="AI166" i="85" s="1"/>
  <c r="M164" i="4"/>
  <c r="AI162" i="85" s="1"/>
  <c r="G158" i="4"/>
  <c r="AG156" i="85" s="1"/>
  <c r="G150" i="4"/>
  <c r="AG148" i="85" s="1"/>
  <c r="R149" i="4"/>
  <c r="AJ147" i="85" s="1"/>
  <c r="M148" i="4"/>
  <c r="AI146" i="85" s="1"/>
  <c r="R136" i="4"/>
  <c r="AJ134" i="85" s="1"/>
  <c r="R130" i="4"/>
  <c r="AJ128" i="85" s="1"/>
  <c r="M129" i="4"/>
  <c r="AI127" i="85" s="1"/>
  <c r="M126" i="4"/>
  <c r="AI124" i="85" s="1"/>
  <c r="G123" i="4"/>
  <c r="G78" i="4"/>
  <c r="AG76" i="85" s="1"/>
  <c r="R75" i="4"/>
  <c r="AJ73" i="85" s="1"/>
  <c r="M74" i="4"/>
  <c r="AI72" i="85" s="1"/>
  <c r="DJ156" i="75"/>
  <c r="C152" i="84" s="1"/>
  <c r="DJ122" i="75"/>
  <c r="DJ60" i="75"/>
  <c r="DJ54" i="75"/>
  <c r="C50" i="84" s="1"/>
  <c r="AK122" i="75"/>
  <c r="AC103" i="75"/>
  <c r="AE103" i="75" s="1"/>
  <c r="X143" i="75"/>
  <c r="AO143" i="75" s="1"/>
  <c r="I141" i="85" s="1"/>
  <c r="AI82" i="75"/>
  <c r="AC166" i="75"/>
  <c r="AE166" i="75" s="1"/>
  <c r="AC174" i="75"/>
  <c r="AE174" i="75" s="1"/>
  <c r="AC137" i="75"/>
  <c r="AE137" i="75" s="1"/>
  <c r="AC148" i="75"/>
  <c r="AE148" i="75" s="1"/>
  <c r="AQ137" i="75"/>
  <c r="K135" i="85" s="1"/>
  <c r="E96" i="75"/>
  <c r="AQ77" i="75"/>
  <c r="K75" i="85" s="1"/>
  <c r="AH191" i="75"/>
  <c r="AC151" i="75"/>
  <c r="AE151" i="75" s="1"/>
  <c r="AH145" i="75"/>
  <c r="AK72" i="75"/>
  <c r="AI113" i="75"/>
  <c r="AK9" i="75"/>
  <c r="AQ19" i="75"/>
  <c r="K17" i="85" s="1"/>
  <c r="AC73" i="75"/>
  <c r="AE73" i="75" s="1"/>
  <c r="AH55" i="75"/>
  <c r="AK195" i="75"/>
  <c r="AH119" i="75"/>
  <c r="X81" i="75"/>
  <c r="X186" i="75"/>
  <c r="AC32" i="75"/>
  <c r="AE32" i="75" s="1"/>
  <c r="AQ140" i="75"/>
  <c r="K138" i="85" s="1"/>
  <c r="R6" i="4"/>
  <c r="AJ4" i="85" s="1"/>
  <c r="AM18" i="75"/>
  <c r="G26" i="4"/>
  <c r="AG24" i="85" s="1"/>
  <c r="H190" i="3"/>
  <c r="U188" i="85" s="1"/>
  <c r="AE181" i="3"/>
  <c r="Z179" i="85" s="1"/>
  <c r="H181" i="3"/>
  <c r="U179" i="85" s="1"/>
  <c r="AE173" i="3"/>
  <c r="Z171" i="85" s="1"/>
  <c r="H173" i="3"/>
  <c r="U171" i="85" s="1"/>
  <c r="H48" i="3"/>
  <c r="U46" i="85" s="1"/>
  <c r="DJ174" i="75"/>
  <c r="C170" i="84" s="1"/>
  <c r="DJ170" i="75"/>
  <c r="C166" i="84" s="1"/>
  <c r="DJ167" i="75"/>
  <c r="C163" i="84" s="1"/>
  <c r="DJ119" i="75"/>
  <c r="C115" i="84" s="1"/>
  <c r="DG102" i="75"/>
  <c r="P100" i="85" s="1"/>
  <c r="E190" i="3"/>
  <c r="T188" i="85" s="1"/>
  <c r="AE188" i="3"/>
  <c r="Z186" i="85" s="1"/>
  <c r="H188" i="3"/>
  <c r="U186" i="85" s="1"/>
  <c r="AE180" i="3"/>
  <c r="Z178" i="85" s="1"/>
  <c r="AE172" i="3"/>
  <c r="Z170" i="85" s="1"/>
  <c r="AE164" i="3"/>
  <c r="Z162" i="85" s="1"/>
  <c r="AE156" i="3"/>
  <c r="Z154" i="85" s="1"/>
  <c r="AE148" i="3"/>
  <c r="Z146" i="85" s="1"/>
  <c r="AE140" i="3"/>
  <c r="Z138" i="85" s="1"/>
  <c r="H140" i="3"/>
  <c r="U138" i="85" s="1"/>
  <c r="AE132" i="3"/>
  <c r="Z130" i="85" s="1"/>
  <c r="AE124" i="3"/>
  <c r="Z122" i="85" s="1"/>
  <c r="E96" i="3"/>
  <c r="T94" i="85" s="1"/>
  <c r="AE94" i="3"/>
  <c r="Z92" i="85" s="1"/>
  <c r="E88" i="3"/>
  <c r="T86" i="85" s="1"/>
  <c r="AE78" i="3"/>
  <c r="Z76" i="85" s="1"/>
  <c r="E64" i="3"/>
  <c r="T62" i="85" s="1"/>
  <c r="AE62" i="3"/>
  <c r="Z60" i="85" s="1"/>
  <c r="AE54" i="3"/>
  <c r="Z52" i="85" s="1"/>
  <c r="AE46" i="3"/>
  <c r="Z44" i="85" s="1"/>
  <c r="H46" i="3"/>
  <c r="U44" i="85" s="1"/>
  <c r="AH39" i="75"/>
  <c r="R144" i="4"/>
  <c r="AJ142" i="85" s="1"/>
  <c r="M143" i="4"/>
  <c r="AI141" i="85" s="1"/>
  <c r="G142" i="4"/>
  <c r="AG140" i="85" s="1"/>
  <c r="M140" i="4"/>
  <c r="AI138" i="85" s="1"/>
  <c r="R117" i="4"/>
  <c r="AJ115" i="85" s="1"/>
  <c r="R77" i="4"/>
  <c r="AJ75" i="85" s="1"/>
  <c r="G75" i="4"/>
  <c r="AG73" i="85" s="1"/>
  <c r="M73" i="4"/>
  <c r="AI71" i="85" s="1"/>
  <c r="R72" i="4"/>
  <c r="AJ70" i="85" s="1"/>
  <c r="R55" i="4"/>
  <c r="AJ53" i="85" s="1"/>
  <c r="M51" i="4"/>
  <c r="AI49" i="85" s="1"/>
  <c r="R49" i="4"/>
  <c r="AJ47" i="85" s="1"/>
  <c r="R15" i="4"/>
  <c r="AJ13" i="85" s="1"/>
  <c r="M182" i="4"/>
  <c r="AI180" i="85" s="1"/>
  <c r="G181" i="4"/>
  <c r="AG179" i="85" s="1"/>
  <c r="R128" i="4"/>
  <c r="AJ126" i="85" s="1"/>
  <c r="G27" i="4"/>
  <c r="AG25" i="85" s="1"/>
  <c r="AE186" i="3"/>
  <c r="Z184" i="85" s="1"/>
  <c r="AE154" i="3"/>
  <c r="Z152" i="85" s="1"/>
  <c r="E133" i="3"/>
  <c r="T131" i="85" s="1"/>
  <c r="H122" i="3"/>
  <c r="U120" i="85" s="1"/>
  <c r="AQ83" i="75"/>
  <c r="K81" i="85" s="1"/>
  <c r="DJ36" i="75"/>
  <c r="J34" i="75"/>
  <c r="L34" i="75" s="1"/>
  <c r="X187" i="75"/>
  <c r="X48" i="75"/>
  <c r="AQ193" i="75"/>
  <c r="K191" i="85" s="1"/>
  <c r="X131" i="75"/>
  <c r="X160" i="75"/>
  <c r="AQ187" i="75"/>
  <c r="K185" i="85" s="1"/>
  <c r="J36" i="75"/>
  <c r="L36" i="75" s="1"/>
  <c r="R190" i="4"/>
  <c r="AJ188" i="85" s="1"/>
  <c r="M189" i="4"/>
  <c r="AI187" i="85" s="1"/>
  <c r="R184" i="4"/>
  <c r="AJ182" i="85" s="1"/>
  <c r="G138" i="4"/>
  <c r="AG136" i="85" s="1"/>
  <c r="G25" i="4"/>
  <c r="AG23" i="85" s="1"/>
  <c r="AE104" i="3"/>
  <c r="Z102" i="85" s="1"/>
  <c r="AE82" i="3"/>
  <c r="Z80" i="85" s="1"/>
  <c r="AE42" i="3"/>
  <c r="Z40" i="85" s="1"/>
  <c r="E21" i="3"/>
  <c r="T19" i="85" s="1"/>
  <c r="H19" i="3"/>
  <c r="U17" i="85" s="1"/>
  <c r="AQ135" i="75"/>
  <c r="K133" i="85" s="1"/>
  <c r="AQ74" i="75"/>
  <c r="K72" i="85" s="1"/>
  <c r="AC135" i="75"/>
  <c r="AE135" i="75" s="1"/>
  <c r="G185" i="4"/>
  <c r="AG183" i="85" s="1"/>
  <c r="G122" i="4"/>
  <c r="AG120" i="85" s="1"/>
  <c r="G71" i="4"/>
  <c r="AE191" i="3"/>
  <c r="Z189" i="85" s="1"/>
  <c r="AH43" i="75"/>
  <c r="X148" i="75"/>
  <c r="AC26" i="75"/>
  <c r="AE26" i="75" s="1"/>
  <c r="X182" i="75"/>
  <c r="AQ114" i="75"/>
  <c r="K112" i="85" s="1"/>
  <c r="X34" i="75"/>
  <c r="AI181" i="75"/>
  <c r="AQ150" i="75"/>
  <c r="K148" i="85" s="1"/>
  <c r="AJ45" i="75"/>
  <c r="J18" i="75"/>
  <c r="L18" i="75" s="1"/>
  <c r="H119" i="3"/>
  <c r="U117" i="85" s="1"/>
  <c r="AE24" i="3"/>
  <c r="Z22" i="85" s="1"/>
  <c r="H24" i="3"/>
  <c r="U22" i="85" s="1"/>
  <c r="DJ58" i="75"/>
  <c r="C54" i="84" s="1"/>
  <c r="E139" i="3"/>
  <c r="T137" i="85" s="1"/>
  <c r="E26" i="3"/>
  <c r="T24" i="85" s="1"/>
  <c r="E10" i="3"/>
  <c r="T8" i="85" s="1"/>
  <c r="E102" i="3"/>
  <c r="T100" i="85" s="1"/>
  <c r="E87" i="3"/>
  <c r="T85" i="85" s="1"/>
  <c r="E196" i="3"/>
  <c r="T194" i="85" s="1"/>
  <c r="E132" i="3"/>
  <c r="T130" i="85" s="1"/>
  <c r="E123" i="3"/>
  <c r="T121" i="85" s="1"/>
  <c r="E193" i="3"/>
  <c r="T191" i="85" s="1"/>
  <c r="E161" i="3"/>
  <c r="T159" i="85" s="1"/>
  <c r="E49" i="3"/>
  <c r="T47" i="85" s="1"/>
  <c r="M110" i="4"/>
  <c r="AI108" i="85" s="1"/>
  <c r="M14" i="4"/>
  <c r="AI12" i="85" s="1"/>
  <c r="AN7" i="75"/>
  <c r="AS7" i="75" s="1"/>
  <c r="AU7" i="75" s="1"/>
  <c r="M5" i="85" s="1"/>
  <c r="R193" i="3"/>
  <c r="S193" i="3" s="1"/>
  <c r="T193" i="3" s="1"/>
  <c r="X191" i="85" s="1"/>
  <c r="R71" i="3"/>
  <c r="S71" i="3" s="1"/>
  <c r="T71" i="3" s="1"/>
  <c r="X69" i="85" s="1"/>
  <c r="R35" i="3"/>
  <c r="S35" i="3" s="1"/>
  <c r="T35" i="3" s="1"/>
  <c r="X33" i="85" s="1"/>
  <c r="R105" i="3"/>
  <c r="S105" i="3" s="1"/>
  <c r="T105" i="3" s="1"/>
  <c r="X103" i="85" s="1"/>
  <c r="R67" i="3"/>
  <c r="S67" i="3" s="1"/>
  <c r="T67" i="3" s="1"/>
  <c r="X65" i="85" s="1"/>
  <c r="Q95" i="3"/>
  <c r="T95" i="3" s="1"/>
  <c r="X93" i="85" s="1"/>
  <c r="AN59" i="75"/>
  <c r="AS59" i="75" s="1"/>
  <c r="AU59" i="75" s="1"/>
  <c r="M57" i="85" s="1"/>
  <c r="AN170" i="75"/>
  <c r="AS170" i="75" s="1"/>
  <c r="AU170" i="75" s="1"/>
  <c r="M168" i="85" s="1"/>
  <c r="R185" i="3"/>
  <c r="S185" i="3" s="1"/>
  <c r="T185" i="3" s="1"/>
  <c r="X183" i="85" s="1"/>
  <c r="Q43" i="3"/>
  <c r="T43" i="3" s="1"/>
  <c r="X41" i="85" s="1"/>
  <c r="Q113" i="3"/>
  <c r="T113" i="3" s="1"/>
  <c r="X111" i="85" s="1"/>
  <c r="R23" i="3"/>
  <c r="S23" i="3" s="1"/>
  <c r="T23" i="3" s="1"/>
  <c r="X21" i="85" s="1"/>
  <c r="R137" i="3"/>
  <c r="S137" i="3" s="1"/>
  <c r="T137" i="3" s="1"/>
  <c r="X135" i="85" s="1"/>
  <c r="AN13" i="75"/>
  <c r="AS13" i="75" s="1"/>
  <c r="AU13" i="75" s="1"/>
  <c r="M11" i="85" s="1"/>
  <c r="AN54" i="75"/>
  <c r="AS54" i="75" s="1"/>
  <c r="AU54" i="75" s="1"/>
  <c r="M52" i="85" s="1"/>
  <c r="AN169" i="75"/>
  <c r="AS169" i="75" s="1"/>
  <c r="AU169" i="75" s="1"/>
  <c r="M167" i="85" s="1"/>
  <c r="R145" i="3"/>
  <c r="S145" i="3" s="1"/>
  <c r="T145" i="3" s="1"/>
  <c r="X143" i="85" s="1"/>
  <c r="R55" i="3"/>
  <c r="S55" i="3" s="1"/>
  <c r="T55" i="3" s="1"/>
  <c r="X53" i="85" s="1"/>
  <c r="R181" i="3"/>
  <c r="S181" i="3" s="1"/>
  <c r="T181" i="3" s="1"/>
  <c r="X179" i="85" s="1"/>
  <c r="AN12" i="75"/>
  <c r="AS12" i="75" s="1"/>
  <c r="AU12" i="75" s="1"/>
  <c r="M10" i="85" s="1"/>
  <c r="R27" i="3"/>
  <c r="S27" i="3" s="1"/>
  <c r="T27" i="3" s="1"/>
  <c r="X25" i="85" s="1"/>
  <c r="R102" i="3"/>
  <c r="S102" i="3" s="1"/>
  <c r="T102" i="3" s="1"/>
  <c r="X100" i="85" s="1"/>
  <c r="Q188" i="3"/>
  <c r="T188" i="3" s="1"/>
  <c r="X186" i="85" s="1"/>
  <c r="Q196" i="3"/>
  <c r="T196" i="3" s="1"/>
  <c r="X194" i="85" s="1"/>
  <c r="Q133" i="3"/>
  <c r="T133" i="3" s="1"/>
  <c r="X131" i="85" s="1"/>
  <c r="AS30" i="75"/>
  <c r="AU30" i="75" s="1"/>
  <c r="M28" i="85" s="1"/>
  <c r="AN40" i="75"/>
  <c r="AS40" i="75" s="1"/>
  <c r="AU40" i="75" s="1"/>
  <c r="M38" i="85" s="1"/>
  <c r="AN34" i="75"/>
  <c r="AS34" i="75" s="1"/>
  <c r="AU34" i="75" s="1"/>
  <c r="M32" i="85" s="1"/>
  <c r="AE195" i="3"/>
  <c r="Z193" i="85" s="1"/>
  <c r="AE146" i="3"/>
  <c r="Z144" i="85" s="1"/>
  <c r="AE138" i="3"/>
  <c r="Z136" i="85" s="1"/>
  <c r="AE109" i="3"/>
  <c r="Z107" i="85" s="1"/>
  <c r="AE102" i="3"/>
  <c r="Z100" i="85" s="1"/>
  <c r="AE95" i="3"/>
  <c r="Z93" i="85" s="1"/>
  <c r="AE87" i="3"/>
  <c r="Z85" i="85" s="1"/>
  <c r="AE79" i="3"/>
  <c r="Z77" i="85" s="1"/>
  <c r="AE71" i="3"/>
  <c r="Z69" i="85" s="1"/>
  <c r="AN166" i="75"/>
  <c r="AS166" i="75" s="1"/>
  <c r="AU166" i="75" s="1"/>
  <c r="M164" i="85" s="1"/>
  <c r="AN113" i="75"/>
  <c r="AS113" i="75" s="1"/>
  <c r="AU113" i="75" s="1"/>
  <c r="M111" i="85" s="1"/>
  <c r="AN24" i="75"/>
  <c r="AS24" i="75" s="1"/>
  <c r="AU24" i="75" s="1"/>
  <c r="M22" i="85" s="1"/>
  <c r="AN22" i="75"/>
  <c r="AS22" i="75" s="1"/>
  <c r="AU22" i="75" s="1"/>
  <c r="M20" i="85" s="1"/>
  <c r="DG166" i="75"/>
  <c r="P164" i="85" s="1"/>
  <c r="DG150" i="75"/>
  <c r="P148" i="85" s="1"/>
  <c r="DG126" i="75"/>
  <c r="P124" i="85" s="1"/>
  <c r="DG94" i="75"/>
  <c r="P92" i="85" s="1"/>
  <c r="DG86" i="75"/>
  <c r="DG22" i="75"/>
  <c r="P20" i="85" s="1"/>
  <c r="AE192" i="3"/>
  <c r="Z190" i="85" s="1"/>
  <c r="AN32" i="75"/>
  <c r="AS32" i="75" s="1"/>
  <c r="AU32" i="75" s="1"/>
  <c r="M30" i="85" s="1"/>
  <c r="AE10" i="3"/>
  <c r="Z8" i="85" s="1"/>
  <c r="AE190" i="3"/>
  <c r="Z188" i="85" s="1"/>
  <c r="AE183" i="3"/>
  <c r="Z181" i="85" s="1"/>
  <c r="AE175" i="3"/>
  <c r="Z173" i="85" s="1"/>
  <c r="AE135" i="3"/>
  <c r="Z133" i="85" s="1"/>
  <c r="AE57" i="3"/>
  <c r="Z55" i="85" s="1"/>
  <c r="AE33" i="3"/>
  <c r="Z31" i="85" s="1"/>
  <c r="AE48" i="3"/>
  <c r="Z46" i="85" s="1"/>
  <c r="AN160" i="75"/>
  <c r="AS160" i="75" s="1"/>
  <c r="AU160" i="75" s="1"/>
  <c r="M158" i="85" s="1"/>
  <c r="DG6" i="75"/>
  <c r="P4" i="85" s="1"/>
  <c r="DG110" i="75"/>
  <c r="AN58" i="75"/>
  <c r="AS58" i="75" s="1"/>
  <c r="AU58" i="75" s="1"/>
  <c r="M56" i="85" s="1"/>
  <c r="AN61" i="75"/>
  <c r="AS61" i="75" s="1"/>
  <c r="AU61" i="75" s="1"/>
  <c r="M59" i="85" s="1"/>
  <c r="DG190" i="75"/>
  <c r="P188" i="85" s="1"/>
  <c r="AN192" i="75"/>
  <c r="AS192" i="75" s="1"/>
  <c r="AU192" i="75" s="1"/>
  <c r="M190" i="85" s="1"/>
  <c r="AN133" i="75"/>
  <c r="AS133" i="75" s="1"/>
  <c r="AU133" i="75" s="1"/>
  <c r="M131" i="85" s="1"/>
  <c r="AN90" i="75"/>
  <c r="AS90" i="75" s="1"/>
  <c r="AU90" i="75" s="1"/>
  <c r="M88" i="85" s="1"/>
  <c r="AN76" i="75"/>
  <c r="AS76" i="75" s="1"/>
  <c r="AU76" i="75" s="1"/>
  <c r="M74" i="85" s="1"/>
  <c r="AN60" i="75"/>
  <c r="AS60" i="75" s="1"/>
  <c r="AU60" i="75" s="1"/>
  <c r="M58" i="85" s="1"/>
  <c r="DG14" i="75"/>
  <c r="P12" i="85" s="1"/>
  <c r="DG62" i="75"/>
  <c r="P60" i="85" s="1"/>
  <c r="DG142" i="75"/>
  <c r="P140" i="85" s="1"/>
  <c r="AN126" i="75"/>
  <c r="AS126" i="75" s="1"/>
  <c r="AU126" i="75" s="1"/>
  <c r="M124" i="85" s="1"/>
  <c r="DG134" i="75"/>
  <c r="P132" i="85" s="1"/>
  <c r="AN151" i="75"/>
  <c r="AS151" i="75" s="1"/>
  <c r="AU151" i="75" s="1"/>
  <c r="M149" i="85" s="1"/>
  <c r="AN85" i="75"/>
  <c r="AS85" i="75" s="1"/>
  <c r="AU85" i="75" s="1"/>
  <c r="M83" i="85" s="1"/>
  <c r="AN168" i="75"/>
  <c r="AS168" i="75" s="1"/>
  <c r="AU168" i="75" s="1"/>
  <c r="M166" i="85" s="1"/>
  <c r="AN153" i="75"/>
  <c r="AS153" i="75" s="1"/>
  <c r="AU153" i="75" s="1"/>
  <c r="M151" i="85" s="1"/>
  <c r="AN152" i="75"/>
  <c r="AS152" i="75" s="1"/>
  <c r="AU152" i="75" s="1"/>
  <c r="M150" i="85" s="1"/>
  <c r="DG70" i="75"/>
  <c r="P68" i="85" s="1"/>
  <c r="AN99" i="75"/>
  <c r="AS99" i="75" s="1"/>
  <c r="AU99" i="75" s="1"/>
  <c r="M97" i="85" s="1"/>
  <c r="AN180" i="75"/>
  <c r="AS180" i="75" s="1"/>
  <c r="AU180" i="75" s="1"/>
  <c r="M178" i="85" s="1"/>
  <c r="AN71" i="75"/>
  <c r="AS71" i="75" s="1"/>
  <c r="AU71" i="75" s="1"/>
  <c r="M69" i="85" s="1"/>
  <c r="AN174" i="75"/>
  <c r="AS174" i="75" s="1"/>
  <c r="AU174" i="75" s="1"/>
  <c r="M172" i="85" s="1"/>
  <c r="DG118" i="75"/>
  <c r="P116" i="85" s="1"/>
  <c r="DG46" i="75"/>
  <c r="P44" i="85" s="1"/>
  <c r="AN10" i="75"/>
  <c r="AS10" i="75" s="1"/>
  <c r="AU10" i="75" s="1"/>
  <c r="M8" i="85" s="1"/>
  <c r="AN186" i="75"/>
  <c r="AS186" i="75" s="1"/>
  <c r="AU186" i="75" s="1"/>
  <c r="M184" i="85" s="1"/>
  <c r="AN109" i="75"/>
  <c r="AS109" i="75" s="1"/>
  <c r="AU109" i="75" s="1"/>
  <c r="M107" i="85" s="1"/>
  <c r="AN165" i="75"/>
  <c r="AS165" i="75" s="1"/>
  <c r="AU165" i="75" s="1"/>
  <c r="M163" i="85" s="1"/>
  <c r="DG38" i="75"/>
  <c r="P36" i="85" s="1"/>
  <c r="AN101" i="75"/>
  <c r="AS101" i="75" s="1"/>
  <c r="AU101" i="75" s="1"/>
  <c r="M99" i="85" s="1"/>
  <c r="AN114" i="75"/>
  <c r="AS114" i="75" s="1"/>
  <c r="AU114" i="75" s="1"/>
  <c r="M112" i="85" s="1"/>
  <c r="AN70" i="75"/>
  <c r="AS70" i="75" s="1"/>
  <c r="AU70" i="75" s="1"/>
  <c r="M68" i="85" s="1"/>
  <c r="X77" i="75"/>
  <c r="AI77" i="75"/>
  <c r="AC40" i="75"/>
  <c r="AE40" i="75" s="1"/>
  <c r="AC118" i="75"/>
  <c r="AE118" i="75" s="1"/>
  <c r="AH54" i="75"/>
  <c r="AC182" i="75"/>
  <c r="AE182" i="75" s="1"/>
  <c r="X49" i="75"/>
  <c r="E145" i="75"/>
  <c r="AJ46" i="75"/>
  <c r="AC46" i="75"/>
  <c r="AE46" i="75" s="1"/>
  <c r="AK193" i="75"/>
  <c r="AC77" i="75"/>
  <c r="AE77" i="75" s="1"/>
  <c r="AC149" i="75"/>
  <c r="AE149" i="75" s="1"/>
  <c r="AK149" i="75"/>
  <c r="AJ110" i="75"/>
  <c r="AC110" i="75"/>
  <c r="AE110" i="75" s="1"/>
  <c r="X32" i="75"/>
  <c r="X42" i="75"/>
  <c r="X65" i="75"/>
  <c r="AO65" i="75" s="1"/>
  <c r="I63" i="85" s="1"/>
  <c r="X108" i="75"/>
  <c r="AC116" i="75"/>
  <c r="AE116" i="75" s="1"/>
  <c r="AI133" i="75"/>
  <c r="AC38" i="75"/>
  <c r="AE38" i="75" s="1"/>
  <c r="AK56" i="75"/>
  <c r="AS49" i="75"/>
  <c r="AU49" i="75" s="1"/>
  <c r="M47" i="85" s="1"/>
  <c r="AJ57" i="75"/>
  <c r="AC57" i="75"/>
  <c r="AE57" i="75" s="1"/>
  <c r="AJ126" i="75"/>
  <c r="AC126" i="75"/>
  <c r="AE126" i="75" s="1"/>
  <c r="E72" i="75"/>
  <c r="AH126" i="75"/>
  <c r="AC6" i="75"/>
  <c r="AE6" i="75" s="1"/>
  <c r="AH179" i="75"/>
  <c r="X52" i="75"/>
  <c r="AK34" i="75"/>
  <c r="AK28" i="75"/>
  <c r="AL28" i="75" s="1"/>
  <c r="AC28" i="75"/>
  <c r="AE28" i="75" s="1"/>
  <c r="X31" i="75"/>
  <c r="AI31" i="75"/>
  <c r="X13" i="75"/>
  <c r="AQ188" i="75"/>
  <c r="K186" i="85" s="1"/>
  <c r="X79" i="75"/>
  <c r="AC163" i="75"/>
  <c r="AE163" i="75" s="1"/>
  <c r="X181" i="75"/>
  <c r="AQ106" i="75"/>
  <c r="K104" i="85" s="1"/>
  <c r="E39" i="75"/>
  <c r="X10" i="75"/>
  <c r="AI171" i="75"/>
  <c r="DG158" i="75"/>
  <c r="P156" i="85" s="1"/>
  <c r="DG182" i="75"/>
  <c r="P180" i="85" s="1"/>
  <c r="J6" i="75"/>
  <c r="L6" i="75" s="1"/>
  <c r="AQ123" i="75"/>
  <c r="K121" i="85" s="1"/>
  <c r="M183" i="4"/>
  <c r="AI181" i="85" s="1"/>
  <c r="R139" i="4"/>
  <c r="AJ137" i="85" s="1"/>
  <c r="AN41" i="75"/>
  <c r="AS41" i="75" s="1"/>
  <c r="AU41" i="75" s="1"/>
  <c r="M39" i="85" s="1"/>
  <c r="DG174" i="75"/>
  <c r="P172" i="85" s="1"/>
  <c r="X134" i="75"/>
  <c r="AS183" i="75"/>
  <c r="AU183" i="75" s="1"/>
  <c r="M181" i="85" s="1"/>
  <c r="E182" i="75"/>
  <c r="DG78" i="75"/>
  <c r="P76" i="85" s="1"/>
  <c r="X11" i="75"/>
  <c r="G189" i="4"/>
  <c r="AG187" i="85" s="1"/>
  <c r="R188" i="4"/>
  <c r="AJ186" i="85" s="1"/>
  <c r="AI160" i="75"/>
  <c r="AQ176" i="75"/>
  <c r="K174" i="85" s="1"/>
  <c r="M196" i="4"/>
  <c r="AI194" i="85" s="1"/>
  <c r="AC172" i="75"/>
  <c r="AE172" i="75" s="1"/>
  <c r="AQ132" i="75"/>
  <c r="K130" i="85" s="1"/>
  <c r="AJ10" i="75"/>
  <c r="AJ18" i="75"/>
  <c r="AH58" i="75"/>
  <c r="AQ81" i="75"/>
  <c r="K79" i="85" s="1"/>
  <c r="AQ48" i="75"/>
  <c r="K46" i="85" s="1"/>
  <c r="AQ101" i="75"/>
  <c r="K99" i="85" s="1"/>
  <c r="AS104" i="75"/>
  <c r="AU104" i="75" s="1"/>
  <c r="M102" i="85" s="1"/>
  <c r="AC177" i="75"/>
  <c r="AE177" i="75" s="1"/>
  <c r="AK41" i="75"/>
  <c r="E57" i="75"/>
  <c r="AC81" i="75"/>
  <c r="AE81" i="75" s="1"/>
  <c r="DG54" i="75"/>
  <c r="P52" i="85" s="1"/>
  <c r="AQ105" i="75"/>
  <c r="K103" i="85" s="1"/>
  <c r="AM134" i="75"/>
  <c r="R165" i="4"/>
  <c r="AJ163" i="85" s="1"/>
  <c r="G165" i="4"/>
  <c r="R164" i="4"/>
  <c r="AJ162" i="85" s="1"/>
  <c r="M163" i="4"/>
  <c r="AI161" i="85" s="1"/>
  <c r="R162" i="4"/>
  <c r="AJ160" i="85" s="1"/>
  <c r="G162" i="4"/>
  <c r="M161" i="4"/>
  <c r="AI159" i="85" s="1"/>
  <c r="M160" i="4"/>
  <c r="AI158" i="85" s="1"/>
  <c r="M158" i="4"/>
  <c r="AI156" i="85" s="1"/>
  <c r="G157" i="4"/>
  <c r="M146" i="4"/>
  <c r="AI144" i="85" s="1"/>
  <c r="R145" i="4"/>
  <c r="AJ143" i="85" s="1"/>
  <c r="G145" i="4"/>
  <c r="AG143" i="85" s="1"/>
  <c r="G140" i="4"/>
  <c r="AG138" i="85" s="1"/>
  <c r="M138" i="4"/>
  <c r="AI136" i="85" s="1"/>
  <c r="G136" i="4"/>
  <c r="AG134" i="85" s="1"/>
  <c r="R66" i="4"/>
  <c r="AJ64" i="85" s="1"/>
  <c r="G50" i="4"/>
  <c r="AG48" i="85" s="1"/>
  <c r="R25" i="4"/>
  <c r="AJ23" i="85" s="1"/>
  <c r="AE196" i="3"/>
  <c r="Z194" i="85" s="1"/>
  <c r="H125" i="3"/>
  <c r="U123" i="85" s="1"/>
  <c r="E42" i="3"/>
  <c r="T40" i="85" s="1"/>
  <c r="AE41" i="3"/>
  <c r="Z39" i="85" s="1"/>
  <c r="AE34" i="3"/>
  <c r="Z32" i="85" s="1"/>
  <c r="H34" i="3"/>
  <c r="U32" i="85" s="1"/>
  <c r="E28" i="3"/>
  <c r="T26" i="85" s="1"/>
  <c r="AE26" i="3"/>
  <c r="Z24" i="85" s="1"/>
  <c r="AE18" i="3"/>
  <c r="Z16" i="85" s="1"/>
  <c r="H18" i="3"/>
  <c r="U16" i="85" s="1"/>
  <c r="AE11" i="3"/>
  <c r="Z9" i="85" s="1"/>
  <c r="H11" i="3"/>
  <c r="U9" i="85" s="1"/>
  <c r="H10" i="3"/>
  <c r="U8" i="85" s="1"/>
  <c r="DJ191" i="75"/>
  <c r="C187" i="84" s="1"/>
  <c r="R143" i="4"/>
  <c r="AJ141" i="85" s="1"/>
  <c r="H186" i="3"/>
  <c r="U184" i="85" s="1"/>
  <c r="H163" i="3"/>
  <c r="U161" i="85" s="1"/>
  <c r="E150" i="3"/>
  <c r="T148" i="85" s="1"/>
  <c r="AE116" i="3"/>
  <c r="Z114" i="85" s="1"/>
  <c r="H116" i="3"/>
  <c r="U114" i="85" s="1"/>
  <c r="R97" i="4"/>
  <c r="AJ95" i="85" s="1"/>
  <c r="G56" i="4"/>
  <c r="AG54" i="85" s="1"/>
  <c r="G30" i="4"/>
  <c r="AE131" i="3"/>
  <c r="Z129" i="85" s="1"/>
  <c r="E125" i="3"/>
  <c r="T123" i="85" s="1"/>
  <c r="E117" i="3"/>
  <c r="T115" i="85" s="1"/>
  <c r="DJ57" i="75"/>
  <c r="C53" i="84" s="1"/>
  <c r="R160" i="4"/>
  <c r="AJ158" i="85" s="1"/>
  <c r="H138" i="3"/>
  <c r="U136" i="85" s="1"/>
  <c r="H76" i="3"/>
  <c r="U74" i="85" s="1"/>
  <c r="AM36" i="75"/>
  <c r="AM91" i="75"/>
  <c r="AM175" i="75"/>
  <c r="M38" i="4"/>
  <c r="AI36" i="85" s="1"/>
  <c r="AE168" i="3"/>
  <c r="Z166" i="85" s="1"/>
  <c r="H168" i="3"/>
  <c r="U166" i="85" s="1"/>
  <c r="E162" i="3"/>
  <c r="T160" i="85" s="1"/>
  <c r="AE160" i="3"/>
  <c r="Z158" i="85" s="1"/>
  <c r="H160" i="3"/>
  <c r="U158" i="85" s="1"/>
  <c r="H153" i="3"/>
  <c r="U151" i="85" s="1"/>
  <c r="DJ134" i="75"/>
  <c r="C130" i="84" s="1"/>
  <c r="AM22" i="75"/>
  <c r="AM92" i="75"/>
  <c r="H174" i="3"/>
  <c r="U172" i="85" s="1"/>
  <c r="AE166" i="3"/>
  <c r="Z164" i="85" s="1"/>
  <c r="H158" i="3"/>
  <c r="U156" i="85" s="1"/>
  <c r="E153" i="3"/>
  <c r="T151" i="85" s="1"/>
  <c r="H151" i="3"/>
  <c r="U149" i="85" s="1"/>
  <c r="DJ13" i="75"/>
  <c r="C9" i="84" s="1"/>
  <c r="AE189" i="3"/>
  <c r="Z187" i="85" s="1"/>
  <c r="H189" i="3"/>
  <c r="U187" i="85" s="1"/>
  <c r="AE182" i="3"/>
  <c r="Z180" i="85" s="1"/>
  <c r="H195" i="3"/>
  <c r="U193" i="85" s="1"/>
  <c r="E27" i="3"/>
  <c r="T25" i="85" s="1"/>
  <c r="Q22" i="3"/>
  <c r="R22" i="3"/>
  <c r="S22" i="3" s="1"/>
  <c r="R83" i="3"/>
  <c r="S83" i="3" s="1"/>
  <c r="Q83" i="3"/>
  <c r="Q59" i="3"/>
  <c r="R59" i="3"/>
  <c r="S59" i="3" s="1"/>
  <c r="Q44" i="3"/>
  <c r="R44" i="3"/>
  <c r="S44" i="3" s="1"/>
  <c r="H25" i="3"/>
  <c r="U23" i="85" s="1"/>
  <c r="R21" i="3"/>
  <c r="S21" i="3" s="1"/>
  <c r="Q21" i="3"/>
  <c r="AE17" i="3"/>
  <c r="Z15" i="85" s="1"/>
  <c r="Q112" i="3"/>
  <c r="R112" i="3"/>
  <c r="S112" i="3" s="1"/>
  <c r="AE108" i="3"/>
  <c r="Z106" i="85" s="1"/>
  <c r="Q104" i="3"/>
  <c r="R104" i="3"/>
  <c r="S104" i="3" s="1"/>
  <c r="AE101" i="3"/>
  <c r="Z99" i="85" s="1"/>
  <c r="H101" i="3"/>
  <c r="U99" i="85" s="1"/>
  <c r="H94" i="3"/>
  <c r="U92" i="85" s="1"/>
  <c r="R90" i="3"/>
  <c r="S90" i="3" s="1"/>
  <c r="Q90" i="3"/>
  <c r="AE86" i="3"/>
  <c r="Z84" i="85" s="1"/>
  <c r="Q82" i="3"/>
  <c r="R82" i="3"/>
  <c r="S82" i="3" s="1"/>
  <c r="H78" i="3"/>
  <c r="U76" i="85" s="1"/>
  <c r="AE70" i="3"/>
  <c r="Z68" i="85" s="1"/>
  <c r="H54" i="3"/>
  <c r="U52" i="85" s="1"/>
  <c r="H115" i="3"/>
  <c r="U113" i="85" s="1"/>
  <c r="AE130" i="3"/>
  <c r="Z128" i="85" s="1"/>
  <c r="H130" i="3"/>
  <c r="U128" i="85" s="1"/>
  <c r="AE122" i="3"/>
  <c r="Z120" i="85" s="1"/>
  <c r="R118" i="3"/>
  <c r="S118" i="3" s="1"/>
  <c r="Q118" i="3"/>
  <c r="Q91" i="3"/>
  <c r="T91" i="3" s="1"/>
  <c r="X89" i="85" s="1"/>
  <c r="AE137" i="3"/>
  <c r="Z135" i="85" s="1"/>
  <c r="R186" i="3"/>
  <c r="S186" i="3" s="1"/>
  <c r="Q186" i="3"/>
  <c r="Q179" i="3"/>
  <c r="R179" i="3"/>
  <c r="S179" i="3" s="1"/>
  <c r="Q171" i="3"/>
  <c r="R171" i="3"/>
  <c r="S171" i="3" s="1"/>
  <c r="Q163" i="3"/>
  <c r="R163" i="3"/>
  <c r="S163" i="3" s="1"/>
  <c r="AE159" i="3"/>
  <c r="Z157" i="85" s="1"/>
  <c r="AE152" i="3"/>
  <c r="Z150" i="85" s="1"/>
  <c r="H152" i="3"/>
  <c r="U150" i="85" s="1"/>
  <c r="R148" i="3"/>
  <c r="S148" i="3" s="1"/>
  <c r="Q148" i="3"/>
  <c r="H187" i="3"/>
  <c r="U185" i="85" s="1"/>
  <c r="E131" i="3"/>
  <c r="T129" i="85" s="1"/>
  <c r="H114" i="3"/>
  <c r="U112" i="85" s="1"/>
  <c r="H193" i="3"/>
  <c r="U191" i="85" s="1"/>
  <c r="H112" i="3"/>
  <c r="U110" i="85" s="1"/>
  <c r="H14" i="3"/>
  <c r="U12" i="85" s="1"/>
  <c r="H44" i="3"/>
  <c r="U42" i="85" s="1"/>
  <c r="E91" i="3"/>
  <c r="T89" i="85" s="1"/>
  <c r="H89" i="3"/>
  <c r="U87" i="85" s="1"/>
  <c r="H13" i="3"/>
  <c r="U11" i="85" s="1"/>
  <c r="H183" i="3"/>
  <c r="U181" i="85" s="1"/>
  <c r="H176" i="3"/>
  <c r="U174" i="85" s="1"/>
  <c r="H79" i="3"/>
  <c r="U77" i="85" s="1"/>
  <c r="E51" i="3"/>
  <c r="T49" i="85" s="1"/>
  <c r="H41" i="3"/>
  <c r="U39" i="85" s="1"/>
  <c r="J41" i="75"/>
  <c r="L41" i="75" s="1"/>
  <c r="AJ41" i="75"/>
  <c r="AC164" i="75"/>
  <c r="AE164" i="75" s="1"/>
  <c r="AC88" i="75"/>
  <c r="AE88" i="75" s="1"/>
  <c r="X43" i="75"/>
  <c r="AO43" i="75" s="1"/>
  <c r="I41" i="85" s="1"/>
  <c r="AJ177" i="75"/>
  <c r="AK161" i="75"/>
  <c r="AC181" i="75"/>
  <c r="AE181" i="75" s="1"/>
  <c r="X51" i="75"/>
  <c r="AK159" i="75"/>
  <c r="AI66" i="75"/>
  <c r="X66" i="75"/>
  <c r="AH23" i="75"/>
  <c r="X23" i="75"/>
  <c r="AC115" i="75"/>
  <c r="AE115" i="75" s="1"/>
  <c r="X56" i="75"/>
  <c r="X72" i="75"/>
  <c r="E188" i="75"/>
  <c r="AH9" i="75"/>
  <c r="X9" i="75"/>
  <c r="X28" i="75"/>
  <c r="AO28" i="75" s="1"/>
  <c r="I26" i="85" s="1"/>
  <c r="X176" i="75"/>
  <c r="AC114" i="75"/>
  <c r="AE114" i="75" s="1"/>
  <c r="AH16" i="75"/>
  <c r="X16" i="75"/>
  <c r="X149" i="75"/>
  <c r="AC65" i="75"/>
  <c r="AE65" i="75" s="1"/>
  <c r="AI72" i="75"/>
  <c r="AI172" i="75"/>
  <c r="AQ174" i="75"/>
  <c r="K172" i="85" s="1"/>
  <c r="X146" i="75"/>
  <c r="E179" i="75"/>
  <c r="X128" i="75"/>
  <c r="AQ26" i="75"/>
  <c r="K24" i="85" s="1"/>
  <c r="AQ164" i="75"/>
  <c r="K162" i="85" s="1"/>
  <c r="AQ112" i="75"/>
  <c r="K110" i="85" s="1"/>
  <c r="AQ7" i="75"/>
  <c r="K5" i="85" s="1"/>
  <c r="X45" i="75"/>
  <c r="X24" i="75"/>
  <c r="AE6" i="3"/>
  <c r="Z4" i="85" s="1"/>
  <c r="AQ6" i="75"/>
  <c r="K4" i="85" s="1"/>
  <c r="AJ6" i="75"/>
  <c r="E18" i="75"/>
  <c r="AQ186" i="75"/>
  <c r="K184" i="85" s="1"/>
  <c r="X127" i="75"/>
  <c r="AL95" i="75"/>
  <c r="X69" i="75"/>
  <c r="AI136" i="75"/>
  <c r="X125" i="75"/>
  <c r="AI80" i="75"/>
  <c r="X188" i="75"/>
  <c r="X12" i="75"/>
  <c r="X90" i="75"/>
  <c r="X137" i="75"/>
  <c r="AC80" i="75"/>
  <c r="AE80" i="75" s="1"/>
  <c r="X185" i="75"/>
  <c r="X171" i="75"/>
  <c r="AQ85" i="75"/>
  <c r="K83" i="85" s="1"/>
  <c r="AQ119" i="75"/>
  <c r="K117" i="85" s="1"/>
  <c r="X117" i="75"/>
  <c r="AI45" i="75"/>
  <c r="AH6" i="75"/>
  <c r="M134" i="4"/>
  <c r="AI132" i="85" s="1"/>
  <c r="M120" i="4"/>
  <c r="AI118" i="85" s="1"/>
  <c r="M31" i="4"/>
  <c r="AI29" i="85" s="1"/>
  <c r="M9" i="4"/>
  <c r="AI7" i="85" s="1"/>
  <c r="G195" i="4"/>
  <c r="M171" i="4"/>
  <c r="AI169" i="85" s="1"/>
  <c r="R161" i="4"/>
  <c r="AJ159" i="85" s="1"/>
  <c r="G89" i="4"/>
  <c r="AG87" i="85" s="1"/>
  <c r="M77" i="4"/>
  <c r="AI75" i="85" s="1"/>
  <c r="G52" i="4"/>
  <c r="M32" i="4"/>
  <c r="AI30" i="85" s="1"/>
  <c r="M10" i="4"/>
  <c r="AI8" i="85" s="1"/>
  <c r="H171" i="3"/>
  <c r="U169" i="85" s="1"/>
  <c r="H156" i="3"/>
  <c r="U154" i="85" s="1"/>
  <c r="H128" i="3"/>
  <c r="U126" i="85" s="1"/>
  <c r="H70" i="3"/>
  <c r="U68" i="85" s="1"/>
  <c r="H69" i="3"/>
  <c r="U67" i="85" s="1"/>
  <c r="H28" i="3"/>
  <c r="U26" i="85" s="1"/>
  <c r="R179" i="4"/>
  <c r="AJ177" i="85" s="1"/>
  <c r="M176" i="4"/>
  <c r="AI174" i="85" s="1"/>
  <c r="M172" i="4"/>
  <c r="AI170" i="85" s="1"/>
  <c r="R159" i="4"/>
  <c r="AJ157" i="85" s="1"/>
  <c r="M153" i="4"/>
  <c r="AI151" i="85" s="1"/>
  <c r="M121" i="4"/>
  <c r="AI119" i="85" s="1"/>
  <c r="M33" i="4"/>
  <c r="AI31" i="85" s="1"/>
  <c r="M11" i="4"/>
  <c r="AI9" i="85" s="1"/>
  <c r="E171" i="3"/>
  <c r="T169" i="85" s="1"/>
  <c r="H169" i="3"/>
  <c r="U167" i="85" s="1"/>
  <c r="H155" i="3"/>
  <c r="U153" i="85" s="1"/>
  <c r="E128" i="3"/>
  <c r="T126" i="85" s="1"/>
  <c r="E107" i="3"/>
  <c r="T105" i="85" s="1"/>
  <c r="E100" i="3"/>
  <c r="T98" i="85" s="1"/>
  <c r="E70" i="3"/>
  <c r="T68" i="85" s="1"/>
  <c r="H68" i="3"/>
  <c r="U66" i="85" s="1"/>
  <c r="DJ159" i="75"/>
  <c r="C155" i="84" s="1"/>
  <c r="DJ81" i="75"/>
  <c r="C77" i="84" s="1"/>
  <c r="DJ77" i="75"/>
  <c r="C73" i="84" s="1"/>
  <c r="G166" i="4"/>
  <c r="AG164" i="85" s="1"/>
  <c r="G137" i="4"/>
  <c r="AG135" i="85" s="1"/>
  <c r="M132" i="4"/>
  <c r="AI130" i="85" s="1"/>
  <c r="M100" i="4"/>
  <c r="AI98" i="85" s="1"/>
  <c r="M60" i="4"/>
  <c r="AI58" i="85" s="1"/>
  <c r="G28" i="4"/>
  <c r="G24" i="4"/>
  <c r="AG22" i="85" s="1"/>
  <c r="M12" i="4"/>
  <c r="AI10" i="85" s="1"/>
  <c r="E156" i="3"/>
  <c r="T154" i="85" s="1"/>
  <c r="E141" i="3"/>
  <c r="T139" i="85" s="1"/>
  <c r="E55" i="3"/>
  <c r="T53" i="85" s="1"/>
  <c r="DJ166" i="75"/>
  <c r="G193" i="4"/>
  <c r="AG191" i="85" s="1"/>
  <c r="R180" i="4"/>
  <c r="AJ178" i="85" s="1"/>
  <c r="G178" i="4"/>
  <c r="M118" i="4"/>
  <c r="AI116" i="85" s="1"/>
  <c r="G29" i="4"/>
  <c r="G7" i="4"/>
  <c r="AG5" i="85" s="1"/>
  <c r="H131" i="3"/>
  <c r="U129" i="85" s="1"/>
  <c r="H103" i="3"/>
  <c r="U101" i="85" s="1"/>
  <c r="E82" i="3"/>
  <c r="T80" i="85" s="1"/>
  <c r="DJ180" i="75"/>
  <c r="C176" i="84" s="1"/>
  <c r="M96" i="4"/>
  <c r="AI94" i="85" s="1"/>
  <c r="M35" i="4"/>
  <c r="AI33" i="85" s="1"/>
  <c r="R181" i="4"/>
  <c r="AJ179" i="85" s="1"/>
  <c r="R163" i="4"/>
  <c r="AJ161" i="85" s="1"/>
  <c r="M162" i="4"/>
  <c r="AI160" i="85" s="1"/>
  <c r="M119" i="4"/>
  <c r="AI117" i="85" s="1"/>
  <c r="H185" i="3"/>
  <c r="U183" i="85" s="1"/>
  <c r="H184" i="3"/>
  <c r="U182" i="85" s="1"/>
  <c r="E180" i="3"/>
  <c r="T178" i="85" s="1"/>
  <c r="H86" i="3"/>
  <c r="U84" i="85" s="1"/>
  <c r="H52" i="3"/>
  <c r="U50" i="85" s="1"/>
  <c r="DJ190" i="75"/>
  <c r="DJ184" i="75"/>
  <c r="C180" i="84" s="1"/>
  <c r="DJ182" i="75"/>
  <c r="DJ39" i="75"/>
  <c r="C35" i="84" s="1"/>
  <c r="X136" i="75"/>
  <c r="AH136" i="75"/>
  <c r="AJ33" i="75"/>
  <c r="AC33" i="75"/>
  <c r="AE33" i="75" s="1"/>
  <c r="AH158" i="75"/>
  <c r="AC17" i="75"/>
  <c r="AE17" i="75" s="1"/>
  <c r="AK17" i="75"/>
  <c r="X25" i="75"/>
  <c r="AI25" i="75"/>
  <c r="AC96" i="75"/>
  <c r="AE96" i="75" s="1"/>
  <c r="AJ148" i="75"/>
  <c r="AC31" i="75"/>
  <c r="AE31" i="75" s="1"/>
  <c r="AK67" i="75"/>
  <c r="AC67" i="75"/>
  <c r="AE67" i="75" s="1"/>
  <c r="AI125" i="75"/>
  <c r="X18" i="75"/>
  <c r="X68" i="75"/>
  <c r="AC43" i="75"/>
  <c r="AE43" i="75" s="1"/>
  <c r="X58" i="75"/>
  <c r="M174" i="4"/>
  <c r="AI172" i="85" s="1"/>
  <c r="M150" i="4"/>
  <c r="AI148" i="85" s="1"/>
  <c r="M133" i="4"/>
  <c r="AI131" i="85" s="1"/>
  <c r="G194" i="4"/>
  <c r="AG192" i="85" s="1"/>
  <c r="M155" i="4"/>
  <c r="AI153" i="85" s="1"/>
  <c r="M151" i="4"/>
  <c r="AI149" i="85" s="1"/>
  <c r="M175" i="4"/>
  <c r="AI173" i="85" s="1"/>
  <c r="G168" i="4"/>
  <c r="R167" i="4"/>
  <c r="AJ165" i="85" s="1"/>
  <c r="M152" i="4"/>
  <c r="AI150" i="85" s="1"/>
  <c r="G190" i="4"/>
  <c r="G191" i="4"/>
  <c r="AG189" i="85" s="1"/>
  <c r="G192" i="4"/>
  <c r="AG190" i="85" s="1"/>
  <c r="M173" i="4"/>
  <c r="AI171" i="85" s="1"/>
  <c r="M154" i="4"/>
  <c r="AI152" i="85" s="1"/>
  <c r="M135" i="4"/>
  <c r="AI133" i="85" s="1"/>
  <c r="G114" i="4"/>
  <c r="AG112" i="85" s="1"/>
  <c r="G91" i="4"/>
  <c r="AG89" i="85" s="1"/>
  <c r="M79" i="4"/>
  <c r="AI77" i="85" s="1"/>
  <c r="G73" i="4"/>
  <c r="AG71" i="85" s="1"/>
  <c r="M59" i="4"/>
  <c r="AI57" i="85" s="1"/>
  <c r="G54" i="4"/>
  <c r="AG52" i="85" s="1"/>
  <c r="M34" i="4"/>
  <c r="AI32" i="85" s="1"/>
  <c r="G149" i="4"/>
  <c r="G148" i="4"/>
  <c r="AG146" i="85" s="1"/>
  <c r="G147" i="4"/>
  <c r="G131" i="4"/>
  <c r="G130" i="4"/>
  <c r="AG128" i="85" s="1"/>
  <c r="G129" i="4"/>
  <c r="AG127" i="85" s="1"/>
  <c r="G128" i="4"/>
  <c r="AG126" i="85" s="1"/>
  <c r="G116" i="4"/>
  <c r="M97" i="4"/>
  <c r="AI95" i="85" s="1"/>
  <c r="M93" i="4"/>
  <c r="AI91" i="85" s="1"/>
  <c r="G92" i="4"/>
  <c r="AG90" i="85" s="1"/>
  <c r="M75" i="4"/>
  <c r="AI73" i="85" s="1"/>
  <c r="G74" i="4"/>
  <c r="G55" i="4"/>
  <c r="M98" i="4"/>
  <c r="AI96" i="85" s="1"/>
  <c r="M36" i="4"/>
  <c r="AI34" i="85" s="1"/>
  <c r="M99" i="4"/>
  <c r="AI97" i="85" s="1"/>
  <c r="M94" i="4"/>
  <c r="AI92" i="85" s="1"/>
  <c r="M76" i="4"/>
  <c r="AI74" i="85" s="1"/>
  <c r="G70" i="4"/>
  <c r="AG68" i="85" s="1"/>
  <c r="G49" i="4"/>
  <c r="AG47" i="85" s="1"/>
  <c r="G48" i="4"/>
  <c r="M37" i="4"/>
  <c r="AI35" i="85" s="1"/>
  <c r="M95" i="4"/>
  <c r="AI93" i="85" s="1"/>
  <c r="M78" i="4"/>
  <c r="AI76" i="85" s="1"/>
  <c r="G72" i="4"/>
  <c r="M58" i="4"/>
  <c r="AI56" i="85" s="1"/>
  <c r="G57" i="4"/>
  <c r="AG55" i="85" s="1"/>
  <c r="G51" i="4"/>
  <c r="M39" i="4"/>
  <c r="AI37" i="85" s="1"/>
  <c r="H196" i="3"/>
  <c r="U194" i="85" s="1"/>
  <c r="H191" i="3"/>
  <c r="U189" i="85" s="1"/>
  <c r="H175" i="3"/>
  <c r="U173" i="85" s="1"/>
  <c r="H164" i="3"/>
  <c r="U162" i="85" s="1"/>
  <c r="H159" i="3"/>
  <c r="U157" i="85" s="1"/>
  <c r="H139" i="3"/>
  <c r="U137" i="85" s="1"/>
  <c r="H126" i="3"/>
  <c r="U124" i="85" s="1"/>
  <c r="H96" i="3"/>
  <c r="U94" i="85" s="1"/>
  <c r="H90" i="3"/>
  <c r="U88" i="85" s="1"/>
  <c r="E85" i="3"/>
  <c r="T83" i="85" s="1"/>
  <c r="H63" i="3"/>
  <c r="U61" i="85" s="1"/>
  <c r="H50" i="3"/>
  <c r="U48" i="85" s="1"/>
  <c r="DJ148" i="75"/>
  <c r="C144" i="84" s="1"/>
  <c r="H105" i="3"/>
  <c r="U103" i="85" s="1"/>
  <c r="H100" i="3"/>
  <c r="U98" i="85" s="1"/>
  <c r="H61" i="3"/>
  <c r="U59" i="85" s="1"/>
  <c r="E18" i="3"/>
  <c r="T16" i="85" s="1"/>
  <c r="H17" i="3"/>
  <c r="U15" i="85" s="1"/>
  <c r="DJ63" i="75"/>
  <c r="C59" i="84" s="1"/>
  <c r="H179" i="3"/>
  <c r="U177" i="85" s="1"/>
  <c r="H146" i="3"/>
  <c r="U144" i="85" s="1"/>
  <c r="H145" i="3"/>
  <c r="U143" i="85" s="1"/>
  <c r="H133" i="3"/>
  <c r="U131" i="85" s="1"/>
  <c r="DG194" i="75"/>
  <c r="P192" i="85" s="1"/>
  <c r="DG186" i="75"/>
  <c r="P184" i="85" s="1"/>
  <c r="DG178" i="75"/>
  <c r="P176" i="85" s="1"/>
  <c r="DG138" i="75"/>
  <c r="P136" i="85" s="1"/>
  <c r="DG130" i="75"/>
  <c r="P128" i="85" s="1"/>
  <c r="DG122" i="75"/>
  <c r="P120" i="85" s="1"/>
  <c r="DG106" i="75"/>
  <c r="P104" i="85" s="1"/>
  <c r="DG42" i="75"/>
  <c r="P40" i="85" s="1"/>
  <c r="DG34" i="75"/>
  <c r="P32" i="85" s="1"/>
  <c r="DG18" i="75"/>
  <c r="P16" i="85" s="1"/>
  <c r="H167" i="3"/>
  <c r="U165" i="85" s="1"/>
  <c r="H111" i="3"/>
  <c r="U109" i="85" s="1"/>
  <c r="H99" i="3"/>
  <c r="U97" i="85" s="1"/>
  <c r="H93" i="3"/>
  <c r="U91" i="85" s="1"/>
  <c r="H87" i="3"/>
  <c r="U85" i="85" s="1"/>
  <c r="DJ175" i="75"/>
  <c r="DJ153" i="75"/>
  <c r="C149" i="84" s="1"/>
  <c r="H150" i="3"/>
  <c r="U148" i="85" s="1"/>
  <c r="E146" i="3"/>
  <c r="T144" i="85" s="1"/>
  <c r="H124" i="3"/>
  <c r="U122" i="85" s="1"/>
  <c r="H73" i="3"/>
  <c r="U71" i="85" s="1"/>
  <c r="E31" i="3"/>
  <c r="T29" i="85" s="1"/>
  <c r="E178" i="3"/>
  <c r="T176" i="85" s="1"/>
  <c r="H161" i="3"/>
  <c r="U159" i="85" s="1"/>
  <c r="H129" i="3"/>
  <c r="U127" i="85" s="1"/>
  <c r="H110" i="3"/>
  <c r="U108" i="85" s="1"/>
  <c r="H47" i="3"/>
  <c r="U45" i="85" s="1"/>
  <c r="G104" i="4"/>
  <c r="AG102" i="85" s="1"/>
  <c r="G103" i="4"/>
  <c r="G102" i="4"/>
  <c r="AG100" i="85" s="1"/>
  <c r="G80" i="4"/>
  <c r="AG78" i="85" s="1"/>
  <c r="G61" i="4"/>
  <c r="AG59" i="85" s="1"/>
  <c r="G41" i="4"/>
  <c r="G14" i="4"/>
  <c r="G13" i="4"/>
  <c r="AG11" i="85" s="1"/>
  <c r="H135" i="3"/>
  <c r="U133" i="85" s="1"/>
  <c r="E124" i="3"/>
  <c r="T122" i="85" s="1"/>
  <c r="E116" i="3"/>
  <c r="T114" i="85" s="1"/>
  <c r="E111" i="3"/>
  <c r="T109" i="85" s="1"/>
  <c r="H108" i="3"/>
  <c r="U106" i="85" s="1"/>
  <c r="E103" i="3"/>
  <c r="T101" i="85" s="1"/>
  <c r="E99" i="3"/>
  <c r="T97" i="85" s="1"/>
  <c r="H84" i="3"/>
  <c r="U82" i="85" s="1"/>
  <c r="E79" i="3"/>
  <c r="T77" i="85" s="1"/>
  <c r="H65" i="3"/>
  <c r="U63" i="85" s="1"/>
  <c r="H64" i="3"/>
  <c r="U62" i="85" s="1"/>
  <c r="H58" i="3"/>
  <c r="U56" i="85" s="1"/>
  <c r="H45" i="3"/>
  <c r="U43" i="85" s="1"/>
  <c r="H26" i="3"/>
  <c r="U24" i="85" s="1"/>
  <c r="DK51" i="75"/>
  <c r="O49" i="85" s="1"/>
  <c r="DG154" i="75"/>
  <c r="P152" i="85" s="1"/>
  <c r="DG90" i="75"/>
  <c r="P88" i="85" s="1"/>
  <c r="DG146" i="75"/>
  <c r="P144" i="85" s="1"/>
  <c r="DG114" i="75"/>
  <c r="P112" i="85" s="1"/>
  <c r="DG58" i="75"/>
  <c r="P56" i="85" s="1"/>
  <c r="DG170" i="75"/>
  <c r="P168" i="85" s="1"/>
  <c r="DG82" i="75"/>
  <c r="P80" i="85" s="1"/>
  <c r="DG74" i="75"/>
  <c r="P72" i="85" s="1"/>
  <c r="DK31" i="75"/>
  <c r="O29" i="85" s="1"/>
  <c r="DK26" i="75"/>
  <c r="O24" i="85" s="1"/>
  <c r="DK9" i="75"/>
  <c r="O7" i="85" s="1"/>
  <c r="DK172" i="75"/>
  <c r="O170" i="85" s="1"/>
  <c r="DK17" i="75"/>
  <c r="O15" i="85" s="1"/>
  <c r="M6" i="4"/>
  <c r="AI4" i="85" s="1"/>
  <c r="G175" i="4"/>
  <c r="AG173" i="85" s="1"/>
  <c r="G6" i="4"/>
  <c r="AG4" i="85" s="1"/>
  <c r="Q109" i="3"/>
  <c r="T109" i="3" s="1"/>
  <c r="X107" i="85" s="1"/>
  <c r="R139" i="3"/>
  <c r="S139" i="3" s="1"/>
  <c r="T139" i="3" s="1"/>
  <c r="X137" i="85" s="1"/>
  <c r="R119" i="3"/>
  <c r="S119" i="3" s="1"/>
  <c r="T119" i="3" s="1"/>
  <c r="X117" i="85" s="1"/>
  <c r="Q19" i="3"/>
  <c r="T19" i="3" s="1"/>
  <c r="X17" i="85" s="1"/>
  <c r="R15" i="3"/>
  <c r="S15" i="3" s="1"/>
  <c r="T15" i="3" s="1"/>
  <c r="X13" i="85" s="1"/>
  <c r="R10" i="3"/>
  <c r="S10" i="3" s="1"/>
  <c r="T10" i="3" s="1"/>
  <c r="X8" i="85" s="1"/>
  <c r="R66" i="3"/>
  <c r="S66" i="3" s="1"/>
  <c r="T66" i="3" s="1"/>
  <c r="X64" i="85" s="1"/>
  <c r="Q127" i="3"/>
  <c r="T127" i="3" s="1"/>
  <c r="X125" i="85" s="1"/>
  <c r="R73" i="3"/>
  <c r="S73" i="3" s="1"/>
  <c r="T73" i="3" s="1"/>
  <c r="X71" i="85" s="1"/>
  <c r="R149" i="3"/>
  <c r="S149" i="3" s="1"/>
  <c r="T149" i="3" s="1"/>
  <c r="X147" i="85" s="1"/>
  <c r="R20" i="3"/>
  <c r="S20" i="3" s="1"/>
  <c r="T20" i="3" s="1"/>
  <c r="X18" i="85" s="1"/>
  <c r="Q170" i="3"/>
  <c r="T170" i="3" s="1"/>
  <c r="X168" i="85" s="1"/>
  <c r="Q167" i="3"/>
  <c r="T167" i="3" s="1"/>
  <c r="X165" i="85" s="1"/>
  <c r="Q6" i="3"/>
  <c r="T6" i="3" s="1"/>
  <c r="X4" i="85" s="1"/>
  <c r="Q161" i="3"/>
  <c r="T161" i="3" s="1"/>
  <c r="X159" i="85" s="1"/>
  <c r="R33" i="3"/>
  <c r="S33" i="3" s="1"/>
  <c r="T33" i="3" s="1"/>
  <c r="X31" i="85" s="1"/>
  <c r="R192" i="3"/>
  <c r="S192" i="3" s="1"/>
  <c r="T192" i="3" s="1"/>
  <c r="X190" i="85" s="1"/>
  <c r="Q176" i="3"/>
  <c r="T176" i="3" s="1"/>
  <c r="X174" i="85" s="1"/>
  <c r="Q39" i="3"/>
  <c r="T39" i="3" s="1"/>
  <c r="X37" i="85" s="1"/>
  <c r="R57" i="3"/>
  <c r="S57" i="3" s="1"/>
  <c r="T57" i="3" s="1"/>
  <c r="X55" i="85" s="1"/>
  <c r="Q92" i="3"/>
  <c r="T92" i="3" s="1"/>
  <c r="X90" i="85" s="1"/>
  <c r="R138" i="3"/>
  <c r="S138" i="3" s="1"/>
  <c r="T138" i="3" s="1"/>
  <c r="X136" i="85" s="1"/>
  <c r="Q141" i="3"/>
  <c r="T141" i="3" s="1"/>
  <c r="X139" i="85" s="1"/>
  <c r="R32" i="3"/>
  <c r="S32" i="3" s="1"/>
  <c r="T32" i="3" s="1"/>
  <c r="X30" i="85" s="1"/>
  <c r="R58" i="3"/>
  <c r="S58" i="3" s="1"/>
  <c r="T58" i="3" s="1"/>
  <c r="X56" i="85" s="1"/>
  <c r="R187" i="3"/>
  <c r="S187" i="3" s="1"/>
  <c r="T187" i="3" s="1"/>
  <c r="X185" i="85" s="1"/>
  <c r="Q103" i="3"/>
  <c r="T103" i="3" s="1"/>
  <c r="X101" i="85" s="1"/>
  <c r="R143" i="3"/>
  <c r="S143" i="3" s="1"/>
  <c r="T143" i="3" s="1"/>
  <c r="X141" i="85" s="1"/>
  <c r="R172" i="3"/>
  <c r="S172" i="3" s="1"/>
  <c r="T172" i="3" s="1"/>
  <c r="X170" i="85" s="1"/>
  <c r="Q80" i="3"/>
  <c r="T80" i="3" s="1"/>
  <c r="X78" i="85" s="1"/>
  <c r="R52" i="3"/>
  <c r="S52" i="3" s="1"/>
  <c r="T52" i="3" s="1"/>
  <c r="X50" i="85" s="1"/>
  <c r="R86" i="3"/>
  <c r="S86" i="3" s="1"/>
  <c r="T86" i="3" s="1"/>
  <c r="X84" i="85" s="1"/>
  <c r="Q175" i="3"/>
  <c r="T175" i="3" s="1"/>
  <c r="X173" i="85" s="1"/>
  <c r="R63" i="3"/>
  <c r="S63" i="3" s="1"/>
  <c r="T63" i="3" s="1"/>
  <c r="X61" i="85" s="1"/>
  <c r="Q158" i="3"/>
  <c r="T158" i="3" s="1"/>
  <c r="X156" i="85" s="1"/>
  <c r="Q184" i="3"/>
  <c r="T184" i="3" s="1"/>
  <c r="X182" i="85" s="1"/>
  <c r="Q126" i="3"/>
  <c r="T126" i="3" s="1"/>
  <c r="X124" i="85" s="1"/>
  <c r="R98" i="3"/>
  <c r="S98" i="3" s="1"/>
  <c r="T98" i="3" s="1"/>
  <c r="X96" i="85" s="1"/>
  <c r="R26" i="3"/>
  <c r="S26" i="3" s="1"/>
  <c r="T26" i="3" s="1"/>
  <c r="X24" i="85" s="1"/>
  <c r="R31" i="3"/>
  <c r="S31" i="3" s="1"/>
  <c r="T31" i="3" s="1"/>
  <c r="X29" i="85" s="1"/>
  <c r="Q134" i="3"/>
  <c r="T134" i="3" s="1"/>
  <c r="X132" i="85" s="1"/>
  <c r="R87" i="3"/>
  <c r="S87" i="3" s="1"/>
  <c r="T87" i="3" s="1"/>
  <c r="X85" i="85" s="1"/>
  <c r="R97" i="3"/>
  <c r="S97" i="3" s="1"/>
  <c r="T97" i="3" s="1"/>
  <c r="X95" i="85" s="1"/>
  <c r="R117" i="3"/>
  <c r="S117" i="3" s="1"/>
  <c r="T117" i="3" s="1"/>
  <c r="X115" i="85" s="1"/>
  <c r="R169" i="3"/>
  <c r="S169" i="3" s="1"/>
  <c r="T169" i="3" s="1"/>
  <c r="X167" i="85" s="1"/>
  <c r="R11" i="3"/>
  <c r="S11" i="3" s="1"/>
  <c r="T11" i="3" s="1"/>
  <c r="X9" i="85" s="1"/>
  <c r="R56" i="3"/>
  <c r="S56" i="3" s="1"/>
  <c r="T56" i="3" s="1"/>
  <c r="X54" i="85" s="1"/>
  <c r="R165" i="3"/>
  <c r="S165" i="3" s="1"/>
  <c r="T165" i="3" s="1"/>
  <c r="X163" i="85" s="1"/>
  <c r="Q190" i="3"/>
  <c r="T190" i="3" s="1"/>
  <c r="X188" i="85" s="1"/>
  <c r="R34" i="3"/>
  <c r="S34" i="3" s="1"/>
  <c r="T34" i="3" s="1"/>
  <c r="X32" i="85" s="1"/>
  <c r="R157" i="3"/>
  <c r="S157" i="3" s="1"/>
  <c r="T157" i="3" s="1"/>
  <c r="X155" i="85" s="1"/>
  <c r="R115" i="3"/>
  <c r="S115" i="3" s="1"/>
  <c r="T115" i="3" s="1"/>
  <c r="X113" i="85" s="1"/>
  <c r="Q47" i="3"/>
  <c r="T47" i="3" s="1"/>
  <c r="X45" i="85" s="1"/>
  <c r="R24" i="3"/>
  <c r="S24" i="3" s="1"/>
  <c r="T24" i="3" s="1"/>
  <c r="X22" i="85" s="1"/>
  <c r="R74" i="3"/>
  <c r="S74" i="3" s="1"/>
  <c r="T74" i="3" s="1"/>
  <c r="X72" i="85" s="1"/>
  <c r="Q75" i="3"/>
  <c r="T75" i="3" s="1"/>
  <c r="X73" i="85" s="1"/>
  <c r="Q38" i="3"/>
  <c r="T38" i="3" s="1"/>
  <c r="X36" i="85" s="1"/>
  <c r="R101" i="3"/>
  <c r="S101" i="3" s="1"/>
  <c r="T101" i="3" s="1"/>
  <c r="X99" i="85" s="1"/>
  <c r="Q111" i="3"/>
  <c r="T111" i="3" s="1"/>
  <c r="X109" i="85" s="1"/>
  <c r="R68" i="3"/>
  <c r="S68" i="3" s="1"/>
  <c r="T68" i="3" s="1"/>
  <c r="X66" i="85" s="1"/>
  <c r="R146" i="3"/>
  <c r="S146" i="3" s="1"/>
  <c r="T146" i="3" s="1"/>
  <c r="X144" i="85" s="1"/>
  <c r="R96" i="3"/>
  <c r="S96" i="3" s="1"/>
  <c r="T96" i="3" s="1"/>
  <c r="X94" i="85" s="1"/>
  <c r="R65" i="3"/>
  <c r="S65" i="3" s="1"/>
  <c r="T65" i="3" s="1"/>
  <c r="X63" i="85" s="1"/>
  <c r="R151" i="3"/>
  <c r="S151" i="3" s="1"/>
  <c r="T151" i="3" s="1"/>
  <c r="X149" i="85" s="1"/>
  <c r="R85" i="3"/>
  <c r="S85" i="3" s="1"/>
  <c r="T85" i="3" s="1"/>
  <c r="X83" i="85" s="1"/>
  <c r="Q195" i="3"/>
  <c r="T195" i="3" s="1"/>
  <c r="X193" i="85" s="1"/>
  <c r="R121" i="3"/>
  <c r="S121" i="3" s="1"/>
  <c r="T121" i="3" s="1"/>
  <c r="X119" i="85" s="1"/>
  <c r="R178" i="3"/>
  <c r="S178" i="3" s="1"/>
  <c r="T178" i="3" s="1"/>
  <c r="X176" i="85" s="1"/>
  <c r="R51" i="3"/>
  <c r="S51" i="3" s="1"/>
  <c r="T51" i="3" s="1"/>
  <c r="X49" i="85" s="1"/>
  <c r="R153" i="3"/>
  <c r="S153" i="3" s="1"/>
  <c r="T153" i="3" s="1"/>
  <c r="X151" i="85" s="1"/>
  <c r="R173" i="3"/>
  <c r="S173" i="3" s="1"/>
  <c r="T173" i="3" s="1"/>
  <c r="X171" i="85" s="1"/>
  <c r="R135" i="3"/>
  <c r="S135" i="3" s="1"/>
  <c r="T135" i="3" s="1"/>
  <c r="X133" i="85" s="1"/>
  <c r="R114" i="3"/>
  <c r="S114" i="3" s="1"/>
  <c r="T114" i="3" s="1"/>
  <c r="X112" i="85" s="1"/>
  <c r="Q125" i="3"/>
  <c r="T125" i="3" s="1"/>
  <c r="X123" i="85" s="1"/>
  <c r="Q29" i="3"/>
  <c r="T29" i="3" s="1"/>
  <c r="X27" i="85" s="1"/>
  <c r="Q144" i="3"/>
  <c r="T144" i="3" s="1"/>
  <c r="X142" i="85" s="1"/>
  <c r="R156" i="3"/>
  <c r="S156" i="3" s="1"/>
  <c r="T156" i="3" s="1"/>
  <c r="X154" i="85" s="1"/>
  <c r="Q46" i="3"/>
  <c r="T46" i="3" s="1"/>
  <c r="X44" i="85" s="1"/>
  <c r="R177" i="3"/>
  <c r="S177" i="3" s="1"/>
  <c r="T177" i="3" s="1"/>
  <c r="X175" i="85" s="1"/>
  <c r="R152" i="3"/>
  <c r="S152" i="3" s="1"/>
  <c r="T152" i="3" s="1"/>
  <c r="X150" i="85" s="1"/>
  <c r="R159" i="3"/>
  <c r="S159" i="3" s="1"/>
  <c r="T159" i="3" s="1"/>
  <c r="X157" i="85" s="1"/>
  <c r="Q180" i="3"/>
  <c r="T180" i="3" s="1"/>
  <c r="X178" i="85" s="1"/>
  <c r="H192" i="3"/>
  <c r="U190" i="85" s="1"/>
  <c r="H182" i="3"/>
  <c r="U180" i="85" s="1"/>
  <c r="H177" i="3"/>
  <c r="U175" i="85" s="1"/>
  <c r="H165" i="3"/>
  <c r="U163" i="85" s="1"/>
  <c r="H22" i="3"/>
  <c r="U20" i="85" s="1"/>
  <c r="H7" i="3"/>
  <c r="U5" i="85" s="1"/>
  <c r="H194" i="3"/>
  <c r="U192" i="85" s="1"/>
  <c r="H6" i="3"/>
  <c r="U4" i="85" s="1"/>
  <c r="E192" i="3"/>
  <c r="T190" i="85" s="1"/>
  <c r="E175" i="3"/>
  <c r="T173" i="85" s="1"/>
  <c r="E113" i="3"/>
  <c r="T111" i="85" s="1"/>
  <c r="E109" i="3"/>
  <c r="T107" i="85" s="1"/>
  <c r="DJ95" i="75"/>
  <c r="C91" i="84" s="1"/>
  <c r="DJ94" i="75"/>
  <c r="C90" i="84" s="1"/>
  <c r="DJ82" i="75"/>
  <c r="C78" i="84" s="1"/>
  <c r="DJ72" i="75"/>
  <c r="C68" i="84" s="1"/>
  <c r="DJ59" i="75"/>
  <c r="C55" i="84" s="1"/>
  <c r="DJ28" i="75"/>
  <c r="C24" i="84" s="1"/>
  <c r="DJ24" i="75"/>
  <c r="C20" i="84" s="1"/>
  <c r="DJ22" i="75"/>
  <c r="C18" i="84" s="1"/>
  <c r="E176" i="3"/>
  <c r="T174" i="85" s="1"/>
  <c r="E154" i="3"/>
  <c r="T152" i="85" s="1"/>
  <c r="E114" i="3"/>
  <c r="T112" i="85" s="1"/>
  <c r="E110" i="3"/>
  <c r="T108" i="85" s="1"/>
  <c r="E35" i="3"/>
  <c r="T33" i="85" s="1"/>
  <c r="E19" i="3"/>
  <c r="T17" i="85" s="1"/>
  <c r="E11" i="3"/>
  <c r="T9" i="85" s="1"/>
  <c r="E170" i="3"/>
  <c r="T168" i="85" s="1"/>
  <c r="E140" i="3"/>
  <c r="T138" i="85" s="1"/>
  <c r="E50" i="3"/>
  <c r="T48" i="85" s="1"/>
  <c r="E23" i="3"/>
  <c r="T21" i="85" s="1"/>
  <c r="E12" i="3"/>
  <c r="T10" i="85" s="1"/>
  <c r="E191" i="3"/>
  <c r="T189" i="85" s="1"/>
  <c r="E174" i="3"/>
  <c r="T172" i="85" s="1"/>
  <c r="E121" i="3"/>
  <c r="T119" i="85" s="1"/>
  <c r="E108" i="3"/>
  <c r="T106" i="85" s="1"/>
  <c r="E71" i="3"/>
  <c r="T69" i="85" s="1"/>
  <c r="DJ85" i="75"/>
  <c r="C81" i="84" s="1"/>
  <c r="E155" i="3"/>
  <c r="T153" i="85" s="1"/>
  <c r="E147" i="3"/>
  <c r="T145" i="85" s="1"/>
  <c r="E115" i="3"/>
  <c r="T113" i="85" s="1"/>
  <c r="E86" i="3"/>
  <c r="T84" i="85" s="1"/>
  <c r="E81" i="3"/>
  <c r="T79" i="85" s="1"/>
  <c r="E80" i="3"/>
  <c r="T78" i="85" s="1"/>
  <c r="E72" i="3"/>
  <c r="T70" i="85" s="1"/>
  <c r="E65" i="3"/>
  <c r="T63" i="85" s="1"/>
  <c r="E60" i="3"/>
  <c r="T58" i="85" s="1"/>
  <c r="E58" i="3"/>
  <c r="T56" i="85" s="1"/>
  <c r="E36" i="3"/>
  <c r="T34" i="85" s="1"/>
  <c r="E24" i="3"/>
  <c r="T22" i="85" s="1"/>
  <c r="E16" i="3"/>
  <c r="T14" i="85" s="1"/>
  <c r="E14" i="3"/>
  <c r="T12" i="85" s="1"/>
  <c r="E13" i="3"/>
  <c r="T11" i="85" s="1"/>
  <c r="E189" i="3"/>
  <c r="T187" i="85" s="1"/>
  <c r="E188" i="3"/>
  <c r="T186" i="85" s="1"/>
  <c r="E186" i="3"/>
  <c r="T184" i="85" s="1"/>
  <c r="E167" i="3"/>
  <c r="T165" i="85" s="1"/>
  <c r="E165" i="3"/>
  <c r="T163" i="85" s="1"/>
  <c r="E159" i="3"/>
  <c r="T157" i="85" s="1"/>
  <c r="E158" i="3"/>
  <c r="T156" i="85" s="1"/>
  <c r="E137" i="3"/>
  <c r="T135" i="85" s="1"/>
  <c r="E118" i="3"/>
  <c r="T116" i="85" s="1"/>
  <c r="E95" i="3"/>
  <c r="T93" i="85" s="1"/>
  <c r="E77" i="3"/>
  <c r="T75" i="85" s="1"/>
  <c r="E75" i="3"/>
  <c r="T73" i="85" s="1"/>
  <c r="E68" i="3"/>
  <c r="T66" i="85" s="1"/>
  <c r="E45" i="3"/>
  <c r="T43" i="85" s="1"/>
  <c r="E169" i="3"/>
  <c r="T167" i="85" s="1"/>
  <c r="E168" i="3"/>
  <c r="T166" i="85" s="1"/>
  <c r="E166" i="3"/>
  <c r="T164" i="85" s="1"/>
  <c r="E160" i="3"/>
  <c r="T158" i="85" s="1"/>
  <c r="E152" i="3"/>
  <c r="T150" i="85" s="1"/>
  <c r="E145" i="3"/>
  <c r="T143" i="85" s="1"/>
  <c r="E144" i="3"/>
  <c r="T142" i="85" s="1"/>
  <c r="E138" i="3"/>
  <c r="T136" i="85" s="1"/>
  <c r="E129" i="3"/>
  <c r="T127" i="85" s="1"/>
  <c r="E106" i="3"/>
  <c r="T104" i="85" s="1"/>
  <c r="E98" i="3"/>
  <c r="T96" i="85" s="1"/>
  <c r="E84" i="3"/>
  <c r="T82" i="85" s="1"/>
  <c r="E78" i="3"/>
  <c r="T76" i="85" s="1"/>
  <c r="E63" i="3"/>
  <c r="T61" i="85" s="1"/>
  <c r="E56" i="3"/>
  <c r="T54" i="85" s="1"/>
  <c r="E48" i="3"/>
  <c r="T46" i="85" s="1"/>
  <c r="E47" i="3"/>
  <c r="T45" i="85" s="1"/>
  <c r="E46" i="3"/>
  <c r="T44" i="85" s="1"/>
  <c r="E34" i="3"/>
  <c r="T32" i="85" s="1"/>
  <c r="E29" i="3"/>
  <c r="T27" i="85" s="1"/>
  <c r="E20" i="3"/>
  <c r="T18" i="85" s="1"/>
  <c r="E6" i="3"/>
  <c r="T4" i="85" s="1"/>
  <c r="DJ173" i="75"/>
  <c r="C169" i="84" s="1"/>
  <c r="DJ144" i="75"/>
  <c r="C140" i="84" s="1"/>
  <c r="DJ138" i="75"/>
  <c r="C134" i="84" s="1"/>
  <c r="DJ137" i="75"/>
  <c r="C133" i="84" s="1"/>
  <c r="DJ196" i="75"/>
  <c r="C192" i="84" s="1"/>
  <c r="DJ183" i="75"/>
  <c r="C179" i="84" s="1"/>
  <c r="DJ181" i="75"/>
  <c r="C177" i="84" s="1"/>
  <c r="DJ152" i="75"/>
  <c r="C148" i="84" s="1"/>
  <c r="DJ151" i="75"/>
  <c r="C147" i="84" s="1"/>
  <c r="DJ118" i="75"/>
  <c r="C114" i="84" s="1"/>
  <c r="DJ93" i="75"/>
  <c r="C89" i="84" s="1"/>
  <c r="DJ87" i="75"/>
  <c r="C83" i="84" s="1"/>
  <c r="DJ15" i="75"/>
  <c r="C11" i="84" s="1"/>
  <c r="DJ12" i="75"/>
  <c r="C8" i="84" s="1"/>
  <c r="DK107" i="75"/>
  <c r="O105" i="85" s="1"/>
  <c r="DK91" i="75"/>
  <c r="O89" i="85" s="1"/>
  <c r="DK92" i="75"/>
  <c r="O90" i="85" s="1"/>
  <c r="DK65" i="75"/>
  <c r="O63" i="85" s="1"/>
  <c r="DJ10" i="75"/>
  <c r="C6" i="84" s="1"/>
  <c r="DJ129" i="75"/>
  <c r="C125" i="84" s="1"/>
  <c r="DJ128" i="75"/>
  <c r="C124" i="84" s="1"/>
  <c r="DJ124" i="75"/>
  <c r="C120" i="84" s="1"/>
  <c r="DJ116" i="75"/>
  <c r="C112" i="84" s="1"/>
  <c r="DJ115" i="75"/>
  <c r="C111" i="84" s="1"/>
  <c r="DJ53" i="75"/>
  <c r="C49" i="84" s="1"/>
  <c r="DJ52" i="75"/>
  <c r="C48" i="84" s="1"/>
  <c r="DJ43" i="75"/>
  <c r="C39" i="84" s="1"/>
  <c r="DJ41" i="75"/>
  <c r="C37" i="84" s="1"/>
  <c r="DK112" i="75"/>
  <c r="O110" i="85" s="1"/>
  <c r="DK142" i="75"/>
  <c r="O140" i="85" s="1"/>
  <c r="DK194" i="75"/>
  <c r="O192" i="85" s="1"/>
  <c r="DK6" i="75"/>
  <c r="O4" i="85" s="1"/>
  <c r="AO63" i="75" l="1"/>
  <c r="I61" i="85" s="1"/>
  <c r="AL69" i="75"/>
  <c r="AO93" i="75"/>
  <c r="I91" i="85" s="1"/>
  <c r="H97" i="4"/>
  <c r="AE95" i="85" s="1"/>
  <c r="AL146" i="75"/>
  <c r="AL104" i="3"/>
  <c r="AC102" i="85" s="1"/>
  <c r="AL103" i="3"/>
  <c r="AO134" i="75"/>
  <c r="I132" i="85" s="1"/>
  <c r="DK55" i="75"/>
  <c r="O53" i="85" s="1"/>
  <c r="Q53" i="85"/>
  <c r="AN53" i="85" s="1"/>
  <c r="Y102" i="85"/>
  <c r="Q63" i="85"/>
  <c r="AN63" i="85" s="1"/>
  <c r="AL70" i="75"/>
  <c r="AL194" i="75"/>
  <c r="AL184" i="75"/>
  <c r="AR193" i="75"/>
  <c r="L191" i="85" s="1"/>
  <c r="AO131" i="75"/>
  <c r="I129" i="85" s="1"/>
  <c r="AL177" i="75"/>
  <c r="AL128" i="75"/>
  <c r="AL115" i="75"/>
  <c r="AO109" i="75"/>
  <c r="I107" i="85" s="1"/>
  <c r="AL136" i="75"/>
  <c r="AR80" i="75"/>
  <c r="L78" i="85" s="1"/>
  <c r="Q7" i="85"/>
  <c r="AN7" i="85" s="1"/>
  <c r="Q124" i="85"/>
  <c r="AN124" i="85" s="1"/>
  <c r="AR161" i="75"/>
  <c r="L159" i="85" s="1"/>
  <c r="Q107" i="85"/>
  <c r="AN107" i="85" s="1"/>
  <c r="AL96" i="75"/>
  <c r="AO4" i="85"/>
  <c r="D2" i="84"/>
  <c r="G2" i="84" s="1"/>
  <c r="H121" i="4"/>
  <c r="AE119" i="85" s="1"/>
  <c r="H133" i="4"/>
  <c r="AE131" i="85" s="1"/>
  <c r="H17" i="4"/>
  <c r="AE15" i="85" s="1"/>
  <c r="H177" i="4"/>
  <c r="AE175" i="85" s="1"/>
  <c r="AR7" i="75"/>
  <c r="L5" i="85" s="1"/>
  <c r="Q21" i="85"/>
  <c r="AN21" i="85" s="1"/>
  <c r="C19" i="84"/>
  <c r="F19" i="84" s="1"/>
  <c r="Q133" i="85"/>
  <c r="AN133" i="85" s="1"/>
  <c r="C131" i="84"/>
  <c r="F131" i="84" s="1"/>
  <c r="Q87" i="85"/>
  <c r="AN87" i="85" s="1"/>
  <c r="C85" i="84"/>
  <c r="F85" i="84" s="1"/>
  <c r="Q111" i="85"/>
  <c r="AN111" i="85" s="1"/>
  <c r="C109" i="84"/>
  <c r="F109" i="84" s="1"/>
  <c r="Q68" i="85"/>
  <c r="AN68" i="85" s="1"/>
  <c r="C66" i="84"/>
  <c r="F66" i="84" s="1"/>
  <c r="Q96" i="85"/>
  <c r="AN96" i="85" s="1"/>
  <c r="C94" i="84"/>
  <c r="F94" i="84" s="1"/>
  <c r="Q134" i="85"/>
  <c r="AN134" i="85" s="1"/>
  <c r="C132" i="84"/>
  <c r="F132" i="84" s="1"/>
  <c r="Q155" i="85"/>
  <c r="AN155" i="85" s="1"/>
  <c r="C153" i="84"/>
  <c r="F153" i="84" s="1"/>
  <c r="Q176" i="85"/>
  <c r="AN176" i="85" s="1"/>
  <c r="C174" i="84"/>
  <c r="F174" i="84" s="1"/>
  <c r="Q152" i="85"/>
  <c r="AN152" i="85" s="1"/>
  <c r="C150" i="84"/>
  <c r="F150" i="84" s="1"/>
  <c r="Q184" i="85"/>
  <c r="AN184" i="85" s="1"/>
  <c r="C182" i="84"/>
  <c r="F182" i="84" s="1"/>
  <c r="AK193" i="83"/>
  <c r="AK194" i="83" s="1"/>
  <c r="DK131" i="75"/>
  <c r="O129" i="85" s="1"/>
  <c r="C127" i="84"/>
  <c r="F127" i="84" s="1"/>
  <c r="Q46" i="85"/>
  <c r="AN46" i="85" s="1"/>
  <c r="C44" i="84"/>
  <c r="F44" i="84" s="1"/>
  <c r="Q84" i="85"/>
  <c r="AN84" i="85" s="1"/>
  <c r="C82" i="84"/>
  <c r="F82" i="84" s="1"/>
  <c r="Q123" i="85"/>
  <c r="AN123" i="85" s="1"/>
  <c r="C121" i="84"/>
  <c r="F121" i="84" s="1"/>
  <c r="Q164" i="85"/>
  <c r="AN164" i="85" s="1"/>
  <c r="C162" i="84"/>
  <c r="F162" i="84" s="1"/>
  <c r="Q188" i="85"/>
  <c r="AN188" i="85" s="1"/>
  <c r="C186" i="84"/>
  <c r="F186" i="84" s="1"/>
  <c r="Q58" i="85"/>
  <c r="AN58" i="85" s="1"/>
  <c r="C56" i="84"/>
  <c r="F56" i="84" s="1"/>
  <c r="Q67" i="85"/>
  <c r="AN67" i="85" s="1"/>
  <c r="C65" i="84"/>
  <c r="F65" i="84" s="1"/>
  <c r="Q118" i="85"/>
  <c r="AN118" i="85" s="1"/>
  <c r="C116" i="84"/>
  <c r="F116" i="84" s="1"/>
  <c r="Q169" i="85"/>
  <c r="AN169" i="85" s="1"/>
  <c r="C167" i="84"/>
  <c r="F167" i="84" s="1"/>
  <c r="Q33" i="85"/>
  <c r="AN33" i="85" s="1"/>
  <c r="C31" i="84"/>
  <c r="F31" i="84" s="1"/>
  <c r="Q112" i="85"/>
  <c r="AN112" i="85" s="1"/>
  <c r="C110" i="84"/>
  <c r="F110" i="84" s="1"/>
  <c r="Q69" i="85"/>
  <c r="AN69" i="85" s="1"/>
  <c r="C67" i="84"/>
  <c r="F67" i="84" s="1"/>
  <c r="Q76" i="85"/>
  <c r="AN76" i="85" s="1"/>
  <c r="C74" i="84"/>
  <c r="F74" i="84" s="1"/>
  <c r="Q103" i="85"/>
  <c r="AN103" i="85" s="1"/>
  <c r="C101" i="84"/>
  <c r="F101" i="84" s="1"/>
  <c r="Q131" i="85"/>
  <c r="AN131" i="85" s="1"/>
  <c r="C129" i="84"/>
  <c r="F129" i="84" s="1"/>
  <c r="Q156" i="85"/>
  <c r="AN156" i="85" s="1"/>
  <c r="C154" i="84"/>
  <c r="F154" i="84" s="1"/>
  <c r="Q185" i="85"/>
  <c r="AN185" i="85" s="1"/>
  <c r="C183" i="84"/>
  <c r="F183" i="84" s="1"/>
  <c r="Q32" i="85"/>
  <c r="AN32" i="85" s="1"/>
  <c r="C30" i="84"/>
  <c r="F30" i="84" s="1"/>
  <c r="Q177" i="85"/>
  <c r="AN177" i="85" s="1"/>
  <c r="C175" i="84"/>
  <c r="F175" i="84" s="1"/>
  <c r="Q6" i="85"/>
  <c r="AN6" i="85" s="1"/>
  <c r="C4" i="84"/>
  <c r="F4" i="84" s="1"/>
  <c r="DK97" i="75"/>
  <c r="O95" i="85" s="1"/>
  <c r="C93" i="84"/>
  <c r="F93" i="84" s="1"/>
  <c r="DK104" i="75"/>
  <c r="O102" i="85" s="1"/>
  <c r="C100" i="84"/>
  <c r="F100" i="84" s="1"/>
  <c r="Q89" i="85"/>
  <c r="AN89" i="85" s="1"/>
  <c r="C87" i="84"/>
  <c r="F87" i="84" s="1"/>
  <c r="Q180" i="85"/>
  <c r="AN180" i="85" s="1"/>
  <c r="C178" i="84"/>
  <c r="F178" i="84" s="1"/>
  <c r="Q34" i="85"/>
  <c r="AN34" i="85" s="1"/>
  <c r="C32" i="84"/>
  <c r="F32" i="84" s="1"/>
  <c r="Q120" i="85"/>
  <c r="AN120" i="85" s="1"/>
  <c r="C118" i="84"/>
  <c r="F118" i="84" s="1"/>
  <c r="AL74" i="75"/>
  <c r="AL61" i="75"/>
  <c r="Q9" i="85"/>
  <c r="AN9" i="85" s="1"/>
  <c r="C7" i="84"/>
  <c r="F7" i="84" s="1"/>
  <c r="Q78" i="85"/>
  <c r="AN78" i="85" s="1"/>
  <c r="C76" i="84"/>
  <c r="F76" i="84" s="1"/>
  <c r="Q186" i="85"/>
  <c r="AN186" i="85" s="1"/>
  <c r="C184" i="84"/>
  <c r="F184" i="84" s="1"/>
  <c r="Q193" i="85"/>
  <c r="AN193" i="85" s="1"/>
  <c r="C191" i="84"/>
  <c r="F191" i="84" s="1"/>
  <c r="Q121" i="85"/>
  <c r="AN121" i="85" s="1"/>
  <c r="C119" i="84"/>
  <c r="F119" i="84" s="1"/>
  <c r="Q119" i="85"/>
  <c r="AN119" i="85" s="1"/>
  <c r="C117" i="84"/>
  <c r="F117" i="84" s="1"/>
  <c r="Q174" i="85"/>
  <c r="AN174" i="85" s="1"/>
  <c r="C172" i="84"/>
  <c r="F172" i="84" s="1"/>
  <c r="Q82" i="85"/>
  <c r="AN82" i="85" s="1"/>
  <c r="C80" i="84"/>
  <c r="F80" i="84" s="1"/>
  <c r="Q173" i="85"/>
  <c r="AN173" i="85" s="1"/>
  <c r="C171" i="84"/>
  <c r="F171" i="84" s="1"/>
  <c r="DK73" i="75"/>
  <c r="O71" i="85" s="1"/>
  <c r="C69" i="84"/>
  <c r="F69" i="84" s="1"/>
  <c r="Q166" i="85"/>
  <c r="AN166" i="85" s="1"/>
  <c r="C164" i="84"/>
  <c r="F164" i="84" s="1"/>
  <c r="Q14" i="85"/>
  <c r="AN14" i="85" s="1"/>
  <c r="C12" i="84"/>
  <c r="F12" i="84" s="1"/>
  <c r="Q25" i="85"/>
  <c r="AN25" i="85" s="1"/>
  <c r="C23" i="84"/>
  <c r="F23" i="84" s="1"/>
  <c r="Q19" i="85"/>
  <c r="AN19" i="85" s="1"/>
  <c r="C17" i="84"/>
  <c r="F17" i="84" s="1"/>
  <c r="Q153" i="85"/>
  <c r="AN153" i="85" s="1"/>
  <c r="C151" i="84"/>
  <c r="F151" i="84" s="1"/>
  <c r="Q73" i="85"/>
  <c r="AN73" i="85" s="1"/>
  <c r="C71" i="84"/>
  <c r="F71" i="84" s="1"/>
  <c r="Q106" i="85"/>
  <c r="AN106" i="85" s="1"/>
  <c r="C104" i="84"/>
  <c r="F104" i="84" s="1"/>
  <c r="Q183" i="85"/>
  <c r="AN183" i="85" s="1"/>
  <c r="C181" i="84"/>
  <c r="F181" i="84" s="1"/>
  <c r="Q23" i="85"/>
  <c r="AN23" i="85" s="1"/>
  <c r="C21" i="84"/>
  <c r="F21" i="84" s="1"/>
  <c r="Q64" i="85"/>
  <c r="AN64" i="85" s="1"/>
  <c r="C62" i="84"/>
  <c r="F62" i="84" s="1"/>
  <c r="Q175" i="85"/>
  <c r="AN175" i="85" s="1"/>
  <c r="C173" i="84"/>
  <c r="F173" i="84" s="1"/>
  <c r="Q43" i="85"/>
  <c r="AN43" i="85" s="1"/>
  <c r="C41" i="84"/>
  <c r="F41" i="84" s="1"/>
  <c r="Q108" i="85"/>
  <c r="AN108" i="85" s="1"/>
  <c r="C106" i="84"/>
  <c r="F106" i="84" s="1"/>
  <c r="Q110" i="85"/>
  <c r="AN110" i="85" s="1"/>
  <c r="C108" i="84"/>
  <c r="F108" i="84" s="1"/>
  <c r="AR57" i="75"/>
  <c r="L55" i="85" s="1"/>
  <c r="H62" i="4"/>
  <c r="AE60" i="85" s="1"/>
  <c r="AR149" i="75"/>
  <c r="L147" i="85" s="1"/>
  <c r="AO164" i="75"/>
  <c r="I162" i="85" s="1"/>
  <c r="DK89" i="75"/>
  <c r="O87" i="85" s="1"/>
  <c r="AO73" i="75"/>
  <c r="I71" i="85" s="1"/>
  <c r="Q60" i="85"/>
  <c r="AN60" i="85" s="1"/>
  <c r="AL94" i="75"/>
  <c r="DK84" i="75"/>
  <c r="O82" i="85" s="1"/>
  <c r="AL178" i="75"/>
  <c r="AO149" i="75"/>
  <c r="I147" i="85" s="1"/>
  <c r="AL156" i="75"/>
  <c r="DK8" i="75"/>
  <c r="O6" i="85" s="1"/>
  <c r="AO16" i="75"/>
  <c r="I14" i="85" s="1"/>
  <c r="AO10" i="75"/>
  <c r="I8" i="85" s="1"/>
  <c r="AL119" i="75"/>
  <c r="AO178" i="75"/>
  <c r="I176" i="85" s="1"/>
  <c r="AO148" i="75"/>
  <c r="I146" i="85" s="1"/>
  <c r="AL145" i="75"/>
  <c r="AO108" i="75"/>
  <c r="I106" i="85" s="1"/>
  <c r="AO17" i="75"/>
  <c r="I15" i="85" s="1"/>
  <c r="DK45" i="75"/>
  <c r="O43" i="85" s="1"/>
  <c r="BZ25" i="83"/>
  <c r="AL27" i="85"/>
  <c r="AM27" i="85" s="1"/>
  <c r="BZ68" i="83"/>
  <c r="AL70" i="85"/>
  <c r="AM70" i="85" s="1"/>
  <c r="BZ133" i="83"/>
  <c r="AL135" i="85"/>
  <c r="AM135" i="85" s="1"/>
  <c r="D112" i="84"/>
  <c r="G112" i="84" s="1"/>
  <c r="AO114" i="85"/>
  <c r="D70" i="84"/>
  <c r="G70" i="84" s="1"/>
  <c r="AO72" i="85"/>
  <c r="D7" i="84"/>
  <c r="G7" i="84" s="1"/>
  <c r="AO9" i="85"/>
  <c r="D15" i="84"/>
  <c r="G15" i="84" s="1"/>
  <c r="AO17" i="85"/>
  <c r="D31" i="84"/>
  <c r="G31" i="84" s="1"/>
  <c r="AO33" i="85"/>
  <c r="D55" i="84"/>
  <c r="G55" i="84" s="1"/>
  <c r="AO57" i="85"/>
  <c r="D71" i="84"/>
  <c r="G71" i="84" s="1"/>
  <c r="AO73" i="85"/>
  <c r="D79" i="84"/>
  <c r="G79" i="84" s="1"/>
  <c r="AO81" i="85"/>
  <c r="D95" i="84"/>
  <c r="G95" i="84" s="1"/>
  <c r="AO97" i="85"/>
  <c r="D119" i="84"/>
  <c r="G119" i="84" s="1"/>
  <c r="AO121" i="85"/>
  <c r="D135" i="84"/>
  <c r="G135" i="84" s="1"/>
  <c r="AO137" i="85"/>
  <c r="D143" i="84"/>
  <c r="G143" i="84" s="1"/>
  <c r="AO145" i="85"/>
  <c r="D151" i="84"/>
  <c r="G151" i="84" s="1"/>
  <c r="AO153" i="85"/>
  <c r="D159" i="84"/>
  <c r="G159" i="84" s="1"/>
  <c r="AO161" i="85"/>
  <c r="D167" i="84"/>
  <c r="G167" i="84" s="1"/>
  <c r="AO169" i="85"/>
  <c r="D183" i="84"/>
  <c r="G183" i="84" s="1"/>
  <c r="AO185" i="85"/>
  <c r="D16" i="84"/>
  <c r="G16" i="84" s="1"/>
  <c r="AO18" i="85"/>
  <c r="D72" i="84"/>
  <c r="G72" i="84" s="1"/>
  <c r="AO74" i="85"/>
  <c r="D80" i="84"/>
  <c r="G80" i="84" s="1"/>
  <c r="AO82" i="85"/>
  <c r="D120" i="84"/>
  <c r="G120" i="84" s="1"/>
  <c r="AO122" i="85"/>
  <c r="D9" i="84"/>
  <c r="G9" i="84" s="1"/>
  <c r="AO11" i="85"/>
  <c r="D25" i="84"/>
  <c r="G25" i="84" s="1"/>
  <c r="AO27" i="85"/>
  <c r="D33" i="84"/>
  <c r="G33" i="84" s="1"/>
  <c r="AO35" i="85"/>
  <c r="D41" i="84"/>
  <c r="G41" i="84" s="1"/>
  <c r="AO43" i="85"/>
  <c r="D49" i="84"/>
  <c r="G49" i="84" s="1"/>
  <c r="AO51" i="85"/>
  <c r="D57" i="84"/>
  <c r="G57" i="84" s="1"/>
  <c r="AO59" i="85"/>
  <c r="D65" i="84"/>
  <c r="G65" i="84" s="1"/>
  <c r="AO67" i="85"/>
  <c r="D73" i="84"/>
  <c r="G73" i="84" s="1"/>
  <c r="AO75" i="85"/>
  <c r="D81" i="84"/>
  <c r="G81" i="84" s="1"/>
  <c r="AO83" i="85"/>
  <c r="D89" i="84"/>
  <c r="G89" i="84" s="1"/>
  <c r="AO91" i="85"/>
  <c r="D97" i="84"/>
  <c r="G97" i="84" s="1"/>
  <c r="AO99" i="85"/>
  <c r="D105" i="84"/>
  <c r="G105" i="84" s="1"/>
  <c r="AO107" i="85"/>
  <c r="D113" i="84"/>
  <c r="G113" i="84" s="1"/>
  <c r="AO115" i="85"/>
  <c r="D121" i="84"/>
  <c r="G121" i="84" s="1"/>
  <c r="AO123" i="85"/>
  <c r="D137" i="84"/>
  <c r="G137" i="84" s="1"/>
  <c r="AO139" i="85"/>
  <c r="D153" i="84"/>
  <c r="G153" i="84" s="1"/>
  <c r="AO155" i="85"/>
  <c r="D161" i="84"/>
  <c r="G161" i="84" s="1"/>
  <c r="AO163" i="85"/>
  <c r="D169" i="84"/>
  <c r="G169" i="84" s="1"/>
  <c r="AO171" i="85"/>
  <c r="D177" i="84"/>
  <c r="G177" i="84" s="1"/>
  <c r="AO179" i="85"/>
  <c r="D185" i="84"/>
  <c r="G185" i="84" s="1"/>
  <c r="AO187" i="85"/>
  <c r="D18" i="84"/>
  <c r="G18" i="84" s="1"/>
  <c r="AO20" i="85"/>
  <c r="D58" i="84"/>
  <c r="G58" i="84" s="1"/>
  <c r="AO60" i="85"/>
  <c r="D66" i="84"/>
  <c r="G66" i="84" s="1"/>
  <c r="AO68" i="85"/>
  <c r="D162" i="84"/>
  <c r="G162" i="84" s="1"/>
  <c r="AO164" i="85"/>
  <c r="D19" i="84"/>
  <c r="G19" i="84" s="1"/>
  <c r="AO21" i="85"/>
  <c r="D27" i="84"/>
  <c r="G27" i="84" s="1"/>
  <c r="AO29" i="85"/>
  <c r="D59" i="84"/>
  <c r="G59" i="84" s="1"/>
  <c r="AO61" i="85"/>
  <c r="D67" i="84"/>
  <c r="G67" i="84" s="1"/>
  <c r="AO69" i="85"/>
  <c r="D179" i="84"/>
  <c r="G179" i="84" s="1"/>
  <c r="AO181" i="85"/>
  <c r="D187" i="84"/>
  <c r="G187" i="84" s="1"/>
  <c r="AO189" i="85"/>
  <c r="D145" i="84"/>
  <c r="G145" i="84" s="1"/>
  <c r="AO147" i="85"/>
  <c r="D10" i="84"/>
  <c r="G10" i="84" s="1"/>
  <c r="AO12" i="85"/>
  <c r="D64" i="84"/>
  <c r="G64" i="84" s="1"/>
  <c r="AO66" i="85"/>
  <c r="D128" i="84"/>
  <c r="G128" i="84" s="1"/>
  <c r="AO130" i="85"/>
  <c r="D136" i="84"/>
  <c r="G136" i="84" s="1"/>
  <c r="AO138" i="85"/>
  <c r="D144" i="84"/>
  <c r="G144" i="84" s="1"/>
  <c r="AO146" i="85"/>
  <c r="D160" i="84"/>
  <c r="G160" i="84" s="1"/>
  <c r="AO162" i="85"/>
  <c r="D176" i="84"/>
  <c r="G176" i="84" s="1"/>
  <c r="AO178" i="85"/>
  <c r="D192" i="84"/>
  <c r="G192" i="84" s="1"/>
  <c r="AO194" i="85"/>
  <c r="D20" i="84"/>
  <c r="G20" i="84" s="1"/>
  <c r="AO22" i="85"/>
  <c r="D28" i="84"/>
  <c r="G28" i="84" s="1"/>
  <c r="AO30" i="85"/>
  <c r="D44" i="84"/>
  <c r="G44" i="84" s="1"/>
  <c r="AO46" i="85"/>
  <c r="D108" i="84"/>
  <c r="G108" i="84" s="1"/>
  <c r="AO110" i="85"/>
  <c r="D116" i="84"/>
  <c r="G116" i="84" s="1"/>
  <c r="AO118" i="85"/>
  <c r="D172" i="84"/>
  <c r="G172" i="84" s="1"/>
  <c r="AO174" i="85"/>
  <c r="D180" i="84"/>
  <c r="G180" i="84" s="1"/>
  <c r="AO182" i="85"/>
  <c r="D29" i="84"/>
  <c r="G29" i="84" s="1"/>
  <c r="AO31" i="85"/>
  <c r="D61" i="84"/>
  <c r="G61" i="84" s="1"/>
  <c r="AO63" i="85"/>
  <c r="D93" i="84"/>
  <c r="G93" i="84" s="1"/>
  <c r="AO95" i="85"/>
  <c r="D125" i="84"/>
  <c r="G125" i="84" s="1"/>
  <c r="AO127" i="85"/>
  <c r="D141" i="84"/>
  <c r="G141" i="84" s="1"/>
  <c r="AO143" i="85"/>
  <c r="D149" i="84"/>
  <c r="G149" i="84" s="1"/>
  <c r="AO151" i="85"/>
  <c r="D157" i="84"/>
  <c r="G157" i="84" s="1"/>
  <c r="AO159" i="85"/>
  <c r="D189" i="84"/>
  <c r="G189" i="84" s="1"/>
  <c r="AO191" i="85"/>
  <c r="D17" i="84"/>
  <c r="G17" i="84" s="1"/>
  <c r="AO19" i="85"/>
  <c r="D26" i="84"/>
  <c r="G26" i="84" s="1"/>
  <c r="AO28" i="85"/>
  <c r="D6" i="84"/>
  <c r="G6" i="84" s="1"/>
  <c r="AO8" i="85"/>
  <c r="D22" i="84"/>
  <c r="G22" i="84" s="1"/>
  <c r="AO24" i="85"/>
  <c r="D38" i="84"/>
  <c r="G38" i="84" s="1"/>
  <c r="AO40" i="85"/>
  <c r="D62" i="84"/>
  <c r="G62" i="84" s="1"/>
  <c r="AO64" i="85"/>
  <c r="D86" i="84"/>
  <c r="G86" i="84" s="1"/>
  <c r="AO88" i="85"/>
  <c r="D102" i="84"/>
  <c r="G102" i="84" s="1"/>
  <c r="AO104" i="85"/>
  <c r="D110" i="84"/>
  <c r="G110" i="84" s="1"/>
  <c r="AO112" i="85"/>
  <c r="D118" i="84"/>
  <c r="G118" i="84" s="1"/>
  <c r="AO120" i="85"/>
  <c r="D126" i="84"/>
  <c r="G126" i="84" s="1"/>
  <c r="AO128" i="85"/>
  <c r="D174" i="84"/>
  <c r="G174" i="84" s="1"/>
  <c r="AO176" i="85"/>
  <c r="D182" i="84"/>
  <c r="G182" i="84" s="1"/>
  <c r="AO184" i="85"/>
  <c r="D190" i="84"/>
  <c r="G190" i="84" s="1"/>
  <c r="AO192" i="85"/>
  <c r="D23" i="84"/>
  <c r="G23" i="84" s="1"/>
  <c r="AO25" i="85"/>
  <c r="D39" i="84"/>
  <c r="G39" i="84" s="1"/>
  <c r="AO41" i="85"/>
  <c r="D63" i="84"/>
  <c r="G63" i="84" s="1"/>
  <c r="AO65" i="85"/>
  <c r="D87" i="84"/>
  <c r="G87" i="84" s="1"/>
  <c r="AO89" i="85"/>
  <c r="D103" i="84"/>
  <c r="G103" i="84" s="1"/>
  <c r="AO105" i="85"/>
  <c r="D127" i="84"/>
  <c r="G127" i="84" s="1"/>
  <c r="AO129" i="85"/>
  <c r="D24" i="84"/>
  <c r="G24" i="84" s="1"/>
  <c r="AO26" i="85"/>
  <c r="D32" i="84"/>
  <c r="G32" i="84" s="1"/>
  <c r="AO34" i="85"/>
  <c r="D40" i="84"/>
  <c r="G40" i="84" s="1"/>
  <c r="AO42" i="85"/>
  <c r="D104" i="84"/>
  <c r="G104" i="84" s="1"/>
  <c r="AO106" i="85"/>
  <c r="D152" i="84"/>
  <c r="G152" i="84" s="1"/>
  <c r="AO154" i="85"/>
  <c r="D184" i="84"/>
  <c r="G184" i="84" s="1"/>
  <c r="AO186" i="85"/>
  <c r="D156" i="84"/>
  <c r="G156" i="84" s="1"/>
  <c r="AO158" i="85"/>
  <c r="D164" i="84"/>
  <c r="G164" i="84" s="1"/>
  <c r="AO166" i="85"/>
  <c r="D5" i="84"/>
  <c r="G5" i="84" s="1"/>
  <c r="AO7" i="85"/>
  <c r="D13" i="84"/>
  <c r="G13" i="84" s="1"/>
  <c r="AO15" i="85"/>
  <c r="D21" i="84"/>
  <c r="G21" i="84" s="1"/>
  <c r="AO23" i="85"/>
  <c r="D45" i="84"/>
  <c r="G45" i="84" s="1"/>
  <c r="AO47" i="85"/>
  <c r="D53" i="84"/>
  <c r="G53" i="84" s="1"/>
  <c r="AO55" i="85"/>
  <c r="D69" i="84"/>
  <c r="G69" i="84" s="1"/>
  <c r="AO71" i="85"/>
  <c r="D77" i="84"/>
  <c r="G77" i="84" s="1"/>
  <c r="AO79" i="85"/>
  <c r="D85" i="84"/>
  <c r="G85" i="84" s="1"/>
  <c r="AO87" i="85"/>
  <c r="D109" i="84"/>
  <c r="G109" i="84" s="1"/>
  <c r="AO111" i="85"/>
  <c r="D117" i="84"/>
  <c r="G117" i="84" s="1"/>
  <c r="AO119" i="85"/>
  <c r="D133" i="84"/>
  <c r="G133" i="84" s="1"/>
  <c r="AO135" i="85"/>
  <c r="H41" i="4"/>
  <c r="AE39" i="85" s="1"/>
  <c r="AG39" i="85"/>
  <c r="H52" i="4"/>
  <c r="AE50" i="85" s="1"/>
  <c r="AG50" i="85"/>
  <c r="H100" i="4"/>
  <c r="AE98" i="85" s="1"/>
  <c r="AG98" i="85"/>
  <c r="H115" i="4"/>
  <c r="AE113" i="85" s="1"/>
  <c r="AG113" i="85"/>
  <c r="H170" i="4"/>
  <c r="AE168" i="85" s="1"/>
  <c r="AG168" i="85"/>
  <c r="H53" i="4"/>
  <c r="AE51" i="85" s="1"/>
  <c r="AG51" i="85"/>
  <c r="H108" i="4"/>
  <c r="AE106" i="85" s="1"/>
  <c r="AG106" i="85"/>
  <c r="H155" i="4"/>
  <c r="AE153" i="85" s="1"/>
  <c r="AG153" i="85"/>
  <c r="H51" i="4"/>
  <c r="AE49" i="85" s="1"/>
  <c r="AG49" i="85"/>
  <c r="H74" i="4"/>
  <c r="AE72" i="85" s="1"/>
  <c r="AG72" i="85"/>
  <c r="H149" i="4"/>
  <c r="AE147" i="85" s="1"/>
  <c r="AG147" i="85"/>
  <c r="H168" i="4"/>
  <c r="AE166" i="85" s="1"/>
  <c r="AG166" i="85"/>
  <c r="H195" i="4"/>
  <c r="AE193" i="85" s="1"/>
  <c r="AG193" i="85"/>
  <c r="H30" i="4"/>
  <c r="AE28" i="85" s="1"/>
  <c r="AG28" i="85"/>
  <c r="H157" i="4"/>
  <c r="AE155" i="85" s="1"/>
  <c r="AG155" i="85"/>
  <c r="H162" i="4"/>
  <c r="AE160" i="85" s="1"/>
  <c r="AG160" i="85"/>
  <c r="H165" i="4"/>
  <c r="AE163" i="85" s="1"/>
  <c r="AG163" i="85"/>
  <c r="H71" i="4"/>
  <c r="AE69" i="85" s="1"/>
  <c r="AG69" i="85"/>
  <c r="H123" i="4"/>
  <c r="AE121" i="85" s="1"/>
  <c r="AG121" i="85"/>
  <c r="H9" i="4"/>
  <c r="AE7" i="85" s="1"/>
  <c r="AG7" i="85"/>
  <c r="H39" i="4"/>
  <c r="AE37" i="85" s="1"/>
  <c r="AG37" i="85"/>
  <c r="H82" i="4"/>
  <c r="AE80" i="85" s="1"/>
  <c r="AG80" i="85"/>
  <c r="H69" i="4"/>
  <c r="AE67" i="85" s="1"/>
  <c r="AG67" i="85"/>
  <c r="H35" i="4"/>
  <c r="AE33" i="85" s="1"/>
  <c r="AG33" i="85"/>
  <c r="H72" i="4"/>
  <c r="AE70" i="85" s="1"/>
  <c r="AG70" i="85"/>
  <c r="H184" i="4"/>
  <c r="AE182" i="85" s="1"/>
  <c r="AG182" i="85"/>
  <c r="H44" i="4"/>
  <c r="AE42" i="85" s="1"/>
  <c r="AG42" i="85"/>
  <c r="H33" i="4"/>
  <c r="AE31" i="85" s="1"/>
  <c r="AG31" i="85"/>
  <c r="H116" i="4"/>
  <c r="AE114" i="85" s="1"/>
  <c r="AG114" i="85"/>
  <c r="H131" i="4"/>
  <c r="AE129" i="85" s="1"/>
  <c r="AG129" i="85"/>
  <c r="H190" i="4"/>
  <c r="AE188" i="85" s="1"/>
  <c r="AG188" i="85"/>
  <c r="H178" i="4"/>
  <c r="AE176" i="85" s="1"/>
  <c r="AG176" i="85"/>
  <c r="H106" i="4"/>
  <c r="AE104" i="85" s="1"/>
  <c r="AG104" i="85"/>
  <c r="H11" i="4"/>
  <c r="AE9" i="85" s="1"/>
  <c r="AG9" i="85"/>
  <c r="H103" i="4"/>
  <c r="AE101" i="85" s="1"/>
  <c r="AG101" i="85"/>
  <c r="H48" i="4"/>
  <c r="AE46" i="85" s="1"/>
  <c r="AG46" i="85"/>
  <c r="H55" i="4"/>
  <c r="AE53" i="85" s="1"/>
  <c r="AG53" i="85"/>
  <c r="H29" i="4"/>
  <c r="AE27" i="85" s="1"/>
  <c r="AG27" i="85"/>
  <c r="H160" i="4"/>
  <c r="AE158" i="85" s="1"/>
  <c r="AG158" i="85"/>
  <c r="H14" i="4"/>
  <c r="AE12" i="85" s="1"/>
  <c r="AG12" i="85"/>
  <c r="H147" i="4"/>
  <c r="AE145" i="85" s="1"/>
  <c r="AG145" i="85"/>
  <c r="H28" i="4"/>
  <c r="AE26" i="85" s="1"/>
  <c r="AG26" i="85"/>
  <c r="H112" i="4"/>
  <c r="AE110" i="85" s="1"/>
  <c r="AG110" i="85"/>
  <c r="H23" i="4"/>
  <c r="AE21" i="85" s="1"/>
  <c r="AG21" i="85"/>
  <c r="H146" i="4"/>
  <c r="AE144" i="85" s="1"/>
  <c r="AG144" i="85"/>
  <c r="H119" i="4"/>
  <c r="AE117" i="85" s="1"/>
  <c r="AG117" i="85"/>
  <c r="H152" i="4"/>
  <c r="AE150" i="85" s="1"/>
  <c r="AG150" i="85"/>
  <c r="AO15" i="75"/>
  <c r="I13" i="85" s="1"/>
  <c r="AO22" i="75"/>
  <c r="I20" i="85" s="1"/>
  <c r="AL148" i="75"/>
  <c r="AO78" i="75"/>
  <c r="I76" i="85" s="1"/>
  <c r="AR69" i="75"/>
  <c r="L67" i="85" s="1"/>
  <c r="AL23" i="75"/>
  <c r="F37" i="84"/>
  <c r="Q39" i="85"/>
  <c r="AN39" i="85" s="1"/>
  <c r="F111" i="84"/>
  <c r="Q113" i="85"/>
  <c r="AN113" i="85" s="1"/>
  <c r="F125" i="84"/>
  <c r="Q127" i="85"/>
  <c r="AN127" i="85" s="1"/>
  <c r="F83" i="84"/>
  <c r="Q85" i="85"/>
  <c r="AN85" i="85" s="1"/>
  <c r="F148" i="84"/>
  <c r="Q150" i="85"/>
  <c r="AN150" i="85" s="1"/>
  <c r="F133" i="84"/>
  <c r="Q135" i="85"/>
  <c r="AN135" i="85" s="1"/>
  <c r="Q57" i="85"/>
  <c r="AN57" i="85" s="1"/>
  <c r="F91" i="84"/>
  <c r="Q93" i="85"/>
  <c r="AN93" i="85" s="1"/>
  <c r="F59" i="84"/>
  <c r="Q61" i="85"/>
  <c r="AN61" i="85" s="1"/>
  <c r="F73" i="84"/>
  <c r="Q75" i="85"/>
  <c r="AN75" i="85" s="1"/>
  <c r="F53" i="84"/>
  <c r="Q55" i="85"/>
  <c r="AN55" i="85" s="1"/>
  <c r="Q165" i="85"/>
  <c r="AN165" i="85" s="1"/>
  <c r="F75" i="84"/>
  <c r="Q77" i="85"/>
  <c r="AN77" i="85" s="1"/>
  <c r="Q71" i="85"/>
  <c r="AN71" i="85" s="1"/>
  <c r="F145" i="84"/>
  <c r="Q147" i="85"/>
  <c r="AN147" i="85" s="1"/>
  <c r="F161" i="84"/>
  <c r="Q163" i="85"/>
  <c r="AN163" i="85" s="1"/>
  <c r="F40" i="84"/>
  <c r="Q42" i="85"/>
  <c r="AN42" i="85" s="1"/>
  <c r="F123" i="84"/>
  <c r="Q125" i="85"/>
  <c r="AN125" i="85" s="1"/>
  <c r="F107" i="84"/>
  <c r="Q109" i="85"/>
  <c r="AN109" i="85" s="1"/>
  <c r="F25" i="84"/>
  <c r="Q27" i="85"/>
  <c r="AN27" i="85" s="1"/>
  <c r="F137" i="84"/>
  <c r="Q139" i="85"/>
  <c r="AN139" i="85" s="1"/>
  <c r="F10" i="84"/>
  <c r="Q12" i="85"/>
  <c r="AN12" i="85" s="1"/>
  <c r="F57" i="84"/>
  <c r="Q59" i="85"/>
  <c r="AN59" i="85" s="1"/>
  <c r="F13" i="84"/>
  <c r="Q15" i="85"/>
  <c r="AN15" i="85" s="1"/>
  <c r="F47" i="84"/>
  <c r="Q49" i="85"/>
  <c r="AN49" i="85" s="1"/>
  <c r="F96" i="84"/>
  <c r="Q98" i="85"/>
  <c r="AN98" i="85" s="1"/>
  <c r="F113" i="84"/>
  <c r="Q115" i="85"/>
  <c r="AN115" i="85" s="1"/>
  <c r="F39" i="84"/>
  <c r="Q41" i="85"/>
  <c r="AN41" i="85" s="1"/>
  <c r="F112" i="84"/>
  <c r="Q114" i="85"/>
  <c r="AN114" i="85" s="1"/>
  <c r="F6" i="84"/>
  <c r="Q8" i="85"/>
  <c r="AN8" i="85" s="1"/>
  <c r="F89" i="84"/>
  <c r="Q91" i="85"/>
  <c r="AN91" i="85" s="1"/>
  <c r="F177" i="84"/>
  <c r="Q179" i="85"/>
  <c r="AN179" i="85" s="1"/>
  <c r="F134" i="84"/>
  <c r="Q136" i="85"/>
  <c r="AN136" i="85" s="1"/>
  <c r="F18" i="84"/>
  <c r="Q20" i="85"/>
  <c r="AN20" i="85" s="1"/>
  <c r="F68" i="84"/>
  <c r="Q70" i="85"/>
  <c r="AN70" i="85" s="1"/>
  <c r="F180" i="84"/>
  <c r="Q182" i="85"/>
  <c r="AN182" i="85" s="1"/>
  <c r="F77" i="84"/>
  <c r="Q79" i="85"/>
  <c r="AN79" i="85" s="1"/>
  <c r="F187" i="84"/>
  <c r="Q189" i="85"/>
  <c r="AN189" i="85" s="1"/>
  <c r="DK86" i="75"/>
  <c r="O84" i="85" s="1"/>
  <c r="P84" i="85"/>
  <c r="F166" i="84"/>
  <c r="Q168" i="85"/>
  <c r="AN168" i="85" s="1"/>
  <c r="F152" i="84"/>
  <c r="Q154" i="85"/>
  <c r="AN154" i="85" s="1"/>
  <c r="F3" i="84"/>
  <c r="Q5" i="85"/>
  <c r="AN5" i="85" s="1"/>
  <c r="F185" i="84"/>
  <c r="Q187" i="85"/>
  <c r="AN187" i="85" s="1"/>
  <c r="F189" i="84"/>
  <c r="Q191" i="85"/>
  <c r="AN191" i="85" s="1"/>
  <c r="F146" i="84"/>
  <c r="Q148" i="85"/>
  <c r="AN148" i="85" s="1"/>
  <c r="F156" i="84"/>
  <c r="Q158" i="85"/>
  <c r="AN158" i="85" s="1"/>
  <c r="F188" i="84"/>
  <c r="Q190" i="85"/>
  <c r="AN190" i="85" s="1"/>
  <c r="F43" i="84"/>
  <c r="Q45" i="85"/>
  <c r="AN45" i="85" s="1"/>
  <c r="F70" i="84"/>
  <c r="Q72" i="85"/>
  <c r="AN72" i="85" s="1"/>
  <c r="F14" i="84"/>
  <c r="Q16" i="85"/>
  <c r="AN16" i="85" s="1"/>
  <c r="F139" i="84"/>
  <c r="Q141" i="85"/>
  <c r="AN141" i="85" s="1"/>
  <c r="F86" i="84"/>
  <c r="Q88" i="85"/>
  <c r="AN88" i="85" s="1"/>
  <c r="DK100" i="75"/>
  <c r="O98" i="85" s="1"/>
  <c r="P98" i="85"/>
  <c r="F72" i="84"/>
  <c r="Q74" i="85"/>
  <c r="AN74" i="85" s="1"/>
  <c r="F16" i="84"/>
  <c r="Q18" i="85"/>
  <c r="AN18" i="85" s="1"/>
  <c r="F97" i="84"/>
  <c r="Q99" i="85"/>
  <c r="AN99" i="85" s="1"/>
  <c r="F128" i="84"/>
  <c r="Q130" i="85"/>
  <c r="AN130" i="85" s="1"/>
  <c r="F48" i="84"/>
  <c r="Q50" i="85"/>
  <c r="AN50" i="85" s="1"/>
  <c r="F120" i="84"/>
  <c r="Q122" i="85"/>
  <c r="AN122" i="85" s="1"/>
  <c r="F8" i="84"/>
  <c r="Q10" i="85"/>
  <c r="AN10" i="85" s="1"/>
  <c r="F114" i="84"/>
  <c r="Q116" i="85"/>
  <c r="AN116" i="85" s="1"/>
  <c r="F179" i="84"/>
  <c r="Q181" i="85"/>
  <c r="AN181" i="85" s="1"/>
  <c r="F140" i="84"/>
  <c r="Q142" i="85"/>
  <c r="AN142" i="85" s="1"/>
  <c r="F20" i="84"/>
  <c r="Q22" i="85"/>
  <c r="AN22" i="85" s="1"/>
  <c r="F78" i="84"/>
  <c r="Q80" i="85"/>
  <c r="AN80" i="85" s="1"/>
  <c r="F144" i="84"/>
  <c r="Q146" i="85"/>
  <c r="AN146" i="85" s="1"/>
  <c r="F176" i="84"/>
  <c r="Q178" i="85"/>
  <c r="AN178" i="85" s="1"/>
  <c r="F155" i="84"/>
  <c r="Q157" i="85"/>
  <c r="AN157" i="85" s="1"/>
  <c r="F9" i="84"/>
  <c r="Q11" i="85"/>
  <c r="AN11" i="85" s="1"/>
  <c r="F130" i="84"/>
  <c r="Q132" i="85"/>
  <c r="AN132" i="85" s="1"/>
  <c r="DK110" i="75"/>
  <c r="O108" i="85" s="1"/>
  <c r="P108" i="85"/>
  <c r="F54" i="84"/>
  <c r="Q56" i="85"/>
  <c r="AN56" i="85" s="1"/>
  <c r="F170" i="84"/>
  <c r="Q172" i="85"/>
  <c r="AN172" i="85" s="1"/>
  <c r="F50" i="84"/>
  <c r="Q52" i="85"/>
  <c r="AN52" i="85" s="1"/>
  <c r="F33" i="84"/>
  <c r="Q35" i="85"/>
  <c r="AN35" i="85" s="1"/>
  <c r="F28" i="84"/>
  <c r="Q30" i="85"/>
  <c r="AN30" i="85" s="1"/>
  <c r="DK101" i="75"/>
  <c r="O99" i="85" s="1"/>
  <c r="P99" i="85"/>
  <c r="F36" i="84"/>
  <c r="Q38" i="85"/>
  <c r="AN38" i="85" s="1"/>
  <c r="F142" i="84"/>
  <c r="Q144" i="85"/>
  <c r="AN144" i="85" s="1"/>
  <c r="F63" i="84"/>
  <c r="Q65" i="85"/>
  <c r="AN65" i="85" s="1"/>
  <c r="F84" i="84"/>
  <c r="Q86" i="85"/>
  <c r="AN86" i="85" s="1"/>
  <c r="F141" i="84"/>
  <c r="Q143" i="85"/>
  <c r="AN143" i="85" s="1"/>
  <c r="F157" i="84"/>
  <c r="Q159" i="85"/>
  <c r="AN159" i="85" s="1"/>
  <c r="F29" i="84"/>
  <c r="Q31" i="85"/>
  <c r="AN31" i="85" s="1"/>
  <c r="F42" i="84"/>
  <c r="Q44" i="85"/>
  <c r="AN44" i="85" s="1"/>
  <c r="F38" i="84"/>
  <c r="Q40" i="85"/>
  <c r="AN40" i="85" s="1"/>
  <c r="F165" i="84"/>
  <c r="Q167" i="85"/>
  <c r="AN167" i="85" s="1"/>
  <c r="Q95" i="85"/>
  <c r="AN95" i="85" s="1"/>
  <c r="Q102" i="85"/>
  <c r="AN102" i="85" s="1"/>
  <c r="Q129" i="85"/>
  <c r="AN129" i="85" s="1"/>
  <c r="F49" i="84"/>
  <c r="Q51" i="85"/>
  <c r="AN51" i="85" s="1"/>
  <c r="F124" i="84"/>
  <c r="Q126" i="85"/>
  <c r="AN126" i="85" s="1"/>
  <c r="F11" i="84"/>
  <c r="Q13" i="85"/>
  <c r="AN13" i="85" s="1"/>
  <c r="F147" i="84"/>
  <c r="Q149" i="85"/>
  <c r="AN149" i="85" s="1"/>
  <c r="F192" i="84"/>
  <c r="Q194" i="85"/>
  <c r="AN194" i="85" s="1"/>
  <c r="F169" i="84"/>
  <c r="Q171" i="85"/>
  <c r="AN171" i="85" s="1"/>
  <c r="F81" i="84"/>
  <c r="Q83" i="85"/>
  <c r="AN83" i="85" s="1"/>
  <c r="F24" i="84"/>
  <c r="Q26" i="85"/>
  <c r="AN26" i="85" s="1"/>
  <c r="F90" i="84"/>
  <c r="Q92" i="85"/>
  <c r="AN92" i="85" s="1"/>
  <c r="F149" i="84"/>
  <c r="Q151" i="85"/>
  <c r="AN151" i="85" s="1"/>
  <c r="F35" i="84"/>
  <c r="Q37" i="85"/>
  <c r="AN37" i="85" s="1"/>
  <c r="F115" i="84"/>
  <c r="Q117" i="85"/>
  <c r="AN117" i="85" s="1"/>
  <c r="F46" i="84"/>
  <c r="Q48" i="85"/>
  <c r="AN48" i="85" s="1"/>
  <c r="F160" i="84"/>
  <c r="Q162" i="85"/>
  <c r="AN162" i="85" s="1"/>
  <c r="F98" i="84"/>
  <c r="Q100" i="85"/>
  <c r="AN100" i="85" s="1"/>
  <c r="DK157" i="75"/>
  <c r="O155" i="85" s="1"/>
  <c r="P155" i="85"/>
  <c r="DK117" i="75"/>
  <c r="O115" i="85" s="1"/>
  <c r="P115" i="85"/>
  <c r="F143" i="84"/>
  <c r="Q145" i="85"/>
  <c r="AN145" i="85" s="1"/>
  <c r="F64" i="84"/>
  <c r="Q66" i="85"/>
  <c r="AN66" i="85" s="1"/>
  <c r="F135" i="84"/>
  <c r="Q137" i="85"/>
  <c r="AN137" i="85" s="1"/>
  <c r="F79" i="84"/>
  <c r="Q81" i="85"/>
  <c r="AN81" i="85" s="1"/>
  <c r="F60" i="84"/>
  <c r="Q62" i="85"/>
  <c r="AN62" i="85" s="1"/>
  <c r="F136" i="84"/>
  <c r="Q138" i="85"/>
  <c r="AN138" i="85" s="1"/>
  <c r="F52" i="84"/>
  <c r="Q54" i="85"/>
  <c r="AN54" i="85" s="1"/>
  <c r="F92" i="84"/>
  <c r="Q94" i="85"/>
  <c r="AN94" i="85" s="1"/>
  <c r="F126" i="84"/>
  <c r="Q128" i="85"/>
  <c r="AN128" i="85" s="1"/>
  <c r="F158" i="84"/>
  <c r="Q160" i="85"/>
  <c r="AN160" i="85" s="1"/>
  <c r="F26" i="84"/>
  <c r="Q28" i="85"/>
  <c r="AN28" i="85" s="1"/>
  <c r="F45" i="84"/>
  <c r="Q47" i="85"/>
  <c r="AN47" i="85" s="1"/>
  <c r="F95" i="84"/>
  <c r="Q97" i="85"/>
  <c r="AN97" i="85" s="1"/>
  <c r="F102" i="84"/>
  <c r="Q104" i="85"/>
  <c r="AN104" i="85" s="1"/>
  <c r="DK132" i="75"/>
  <c r="O130" i="85" s="1"/>
  <c r="H151" i="4"/>
  <c r="AE149" i="85" s="1"/>
  <c r="H107" i="4"/>
  <c r="AE105" i="85" s="1"/>
  <c r="H60" i="4"/>
  <c r="AE58" i="85" s="1"/>
  <c r="H109" i="4"/>
  <c r="AE107" i="85" s="1"/>
  <c r="H120" i="4"/>
  <c r="AE118" i="85" s="1"/>
  <c r="H105" i="4"/>
  <c r="AE103" i="85" s="1"/>
  <c r="H180" i="4"/>
  <c r="AE178" i="85" s="1"/>
  <c r="DK162" i="75"/>
  <c r="O160" i="85" s="1"/>
  <c r="DK99" i="75"/>
  <c r="O97" i="85" s="1"/>
  <c r="DK169" i="75"/>
  <c r="O167" i="85" s="1"/>
  <c r="DK49" i="75"/>
  <c r="O47" i="85" s="1"/>
  <c r="DK30" i="75"/>
  <c r="O28" i="85" s="1"/>
  <c r="DK56" i="75"/>
  <c r="O54" i="85" s="1"/>
  <c r="F61" i="84"/>
  <c r="AL25" i="75"/>
  <c r="DK16" i="75"/>
  <c r="O14" i="85" s="1"/>
  <c r="DK27" i="75"/>
  <c r="O25" i="85" s="1"/>
  <c r="F122" i="84"/>
  <c r="F138" i="84"/>
  <c r="F5" i="84"/>
  <c r="O39" i="3"/>
  <c r="S37" i="85" s="1"/>
  <c r="F55" i="84"/>
  <c r="DK195" i="75"/>
  <c r="O193" i="85" s="1"/>
  <c r="DK187" i="75"/>
  <c r="O185" i="85" s="1"/>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E41" i="85" s="1"/>
  <c r="AO56" i="75"/>
  <c r="I54" i="85" s="1"/>
  <c r="AL73" i="75"/>
  <c r="P193" i="83"/>
  <c r="P194" i="83" s="1"/>
  <c r="H144" i="4"/>
  <c r="AE142" i="85" s="1"/>
  <c r="AO107" i="75"/>
  <c r="I105" i="85" s="1"/>
  <c r="DK35" i="75"/>
  <c r="O33" i="85" s="1"/>
  <c r="DK14" i="75"/>
  <c r="O12" i="85" s="1"/>
  <c r="H68" i="4"/>
  <c r="AE66" i="85" s="1"/>
  <c r="AR37" i="75"/>
  <c r="L35" i="85" s="1"/>
  <c r="DK11" i="75"/>
  <c r="O9" i="85" s="1"/>
  <c r="AL85" i="3"/>
  <c r="AC83" i="85" s="1"/>
  <c r="O147" i="3"/>
  <c r="S145" i="85" s="1"/>
  <c r="AL77" i="3"/>
  <c r="AC75" i="85" s="1"/>
  <c r="AR96" i="75"/>
  <c r="L94" i="85" s="1"/>
  <c r="AL43" i="75"/>
  <c r="AO34" i="75"/>
  <c r="I32" i="85" s="1"/>
  <c r="AL53" i="75"/>
  <c r="O20" i="3"/>
  <c r="S18" i="85" s="1"/>
  <c r="AL135" i="75"/>
  <c r="AO13" i="75"/>
  <c r="I11" i="85" s="1"/>
  <c r="H143" i="4"/>
  <c r="AE141" i="85" s="1"/>
  <c r="H10" i="4"/>
  <c r="AE8" i="85" s="1"/>
  <c r="H64" i="4"/>
  <c r="AE62" i="85" s="1"/>
  <c r="H156" i="4"/>
  <c r="AE154" i="85" s="1"/>
  <c r="AL172" i="75"/>
  <c r="AO38" i="75"/>
  <c r="I36" i="85" s="1"/>
  <c r="AL39" i="75"/>
  <c r="H22" i="4"/>
  <c r="AE20" i="85" s="1"/>
  <c r="AL10" i="75"/>
  <c r="AR92" i="75"/>
  <c r="L90" i="85" s="1"/>
  <c r="DK23" i="75"/>
  <c r="O21" i="85" s="1"/>
  <c r="H171" i="4"/>
  <c r="AE169" i="85" s="1"/>
  <c r="AR11" i="75"/>
  <c r="L9" i="85" s="1"/>
  <c r="AR38" i="75"/>
  <c r="L36" i="85" s="1"/>
  <c r="AL45" i="75"/>
  <c r="DK179" i="75"/>
  <c r="O177" i="85" s="1"/>
  <c r="AO31" i="75"/>
  <c r="I29" i="85" s="1"/>
  <c r="AL79" i="75"/>
  <c r="AL98" i="75"/>
  <c r="DK136" i="75"/>
  <c r="O134" i="85" s="1"/>
  <c r="DK71" i="75"/>
  <c r="O69" i="85" s="1"/>
  <c r="DK143" i="75"/>
  <c r="O141" i="85" s="1"/>
  <c r="AL129" i="75"/>
  <c r="AL47" i="75"/>
  <c r="DK20" i="75"/>
  <c r="O18" i="85" s="1"/>
  <c r="AL195" i="75"/>
  <c r="AL170" i="75"/>
  <c r="AR89" i="75"/>
  <c r="L87" i="85" s="1"/>
  <c r="DK76" i="75"/>
  <c r="O74" i="85" s="1"/>
  <c r="DK121" i="75"/>
  <c r="O119" i="85" s="1"/>
  <c r="AO66" i="75"/>
  <c r="I64" i="85" s="1"/>
  <c r="DK123" i="75"/>
  <c r="O121" i="85" s="1"/>
  <c r="AR53" i="75"/>
  <c r="L51" i="85" s="1"/>
  <c r="AO193" i="75"/>
  <c r="I191" i="85" s="1"/>
  <c r="AL186" i="75"/>
  <c r="AL107" i="75"/>
  <c r="AL160" i="75"/>
  <c r="DK168" i="75"/>
  <c r="O166" i="85" s="1"/>
  <c r="DK25" i="75"/>
  <c r="O23" i="85" s="1"/>
  <c r="DK149" i="75"/>
  <c r="O147" i="85" s="1"/>
  <c r="DK113" i="75"/>
  <c r="O111" i="85" s="1"/>
  <c r="DK105" i="75"/>
  <c r="O103" i="85" s="1"/>
  <c r="AL67" i="75"/>
  <c r="AL81" i="75"/>
  <c r="DK130" i="75"/>
  <c r="O128" i="85" s="1"/>
  <c r="AR31" i="75"/>
  <c r="L29" i="85" s="1"/>
  <c r="AL34" i="75"/>
  <c r="AO176" i="75"/>
  <c r="I174" i="85" s="1"/>
  <c r="AR177" i="75"/>
  <c r="L175" i="85" s="1"/>
  <c r="AR107" i="75"/>
  <c r="L105" i="85" s="1"/>
  <c r="AR13" i="75"/>
  <c r="L11" i="85" s="1"/>
  <c r="AL173" i="3"/>
  <c r="AC171" i="85" s="1"/>
  <c r="AL76" i="3"/>
  <c r="O97" i="3"/>
  <c r="S95" i="85" s="1"/>
  <c r="O120" i="3"/>
  <c r="S118" i="85" s="1"/>
  <c r="DK108" i="75"/>
  <c r="O106" i="85" s="1"/>
  <c r="AR24" i="75"/>
  <c r="L22" i="85" s="1"/>
  <c r="DK177" i="75"/>
  <c r="O175" i="85" s="1"/>
  <c r="DK135" i="75"/>
  <c r="O133" i="85" s="1"/>
  <c r="DK98" i="75"/>
  <c r="O96" i="85" s="1"/>
  <c r="DK140" i="75"/>
  <c r="O138" i="85" s="1"/>
  <c r="AL181" i="75"/>
  <c r="AL97" i="75"/>
  <c r="AO111" i="75"/>
  <c r="I109" i="85" s="1"/>
  <c r="AR153" i="75"/>
  <c r="L151" i="85" s="1"/>
  <c r="DK75" i="75"/>
  <c r="O73" i="85" s="1"/>
  <c r="AO157" i="75"/>
  <c r="I155" i="85" s="1"/>
  <c r="AL131" i="75"/>
  <c r="AR112" i="75"/>
  <c r="L110" i="85" s="1"/>
  <c r="AR71" i="75"/>
  <c r="L69" i="85" s="1"/>
  <c r="AL139" i="75"/>
  <c r="AL29" i="75"/>
  <c r="AL120" i="75"/>
  <c r="DK80" i="75"/>
  <c r="O78" i="85" s="1"/>
  <c r="AL85" i="75"/>
  <c r="AL7" i="75"/>
  <c r="DK176" i="75"/>
  <c r="O174" i="85" s="1"/>
  <c r="DK96" i="75"/>
  <c r="O94" i="85" s="1"/>
  <c r="AL6" i="75"/>
  <c r="AO170" i="75"/>
  <c r="I168" i="85" s="1"/>
  <c r="DK120" i="75"/>
  <c r="O118" i="85" s="1"/>
  <c r="H50" i="4"/>
  <c r="AE48" i="85" s="1"/>
  <c r="AO125" i="75"/>
  <c r="I123" i="85" s="1"/>
  <c r="DK185" i="75"/>
  <c r="O183" i="85" s="1"/>
  <c r="DK64" i="75"/>
  <c r="O62" i="85" s="1"/>
  <c r="AL127" i="75"/>
  <c r="AR14" i="75"/>
  <c r="L12" i="85" s="1"/>
  <c r="AO20" i="75"/>
  <c r="I18" i="85" s="1"/>
  <c r="AL162" i="75"/>
  <c r="AL44" i="75"/>
  <c r="DK155" i="75"/>
  <c r="O153" i="85" s="1"/>
  <c r="AR54" i="75"/>
  <c r="L52" i="85" s="1"/>
  <c r="AL137" i="75"/>
  <c r="DK66" i="75"/>
  <c r="O64" i="85" s="1"/>
  <c r="AR175" i="75"/>
  <c r="L173" i="85" s="1"/>
  <c r="AO153" i="75"/>
  <c r="I151" i="85" s="1"/>
  <c r="AR95" i="75"/>
  <c r="L93" i="85" s="1"/>
  <c r="AO168" i="75"/>
  <c r="I166" i="85" s="1"/>
  <c r="AO71" i="75"/>
  <c r="I69" i="85" s="1"/>
  <c r="AL182" i="75"/>
  <c r="AL46" i="75"/>
  <c r="AL32" i="75"/>
  <c r="AL77" i="75"/>
  <c r="AL190" i="75"/>
  <c r="AL141" i="75"/>
  <c r="AL176" i="75"/>
  <c r="DK126" i="75"/>
  <c r="O124" i="85" s="1"/>
  <c r="AR65" i="75"/>
  <c r="L63" i="85" s="1"/>
  <c r="AR104" i="75"/>
  <c r="L102" i="85" s="1"/>
  <c r="AR165" i="75"/>
  <c r="L163" i="85" s="1"/>
  <c r="AO161" i="75"/>
  <c r="I159" i="85" s="1"/>
  <c r="DK119" i="75"/>
  <c r="O117" i="85" s="1"/>
  <c r="AR60" i="75"/>
  <c r="L58" i="85" s="1"/>
  <c r="AL164" i="75"/>
  <c r="DK145" i="75"/>
  <c r="O143" i="85" s="1"/>
  <c r="DK175" i="75"/>
  <c r="O173" i="85" s="1"/>
  <c r="DK72" i="75"/>
  <c r="O70" i="85" s="1"/>
  <c r="AL161" i="75"/>
  <c r="AR18" i="75"/>
  <c r="L16" i="85" s="1"/>
  <c r="F163" i="84"/>
  <c r="DK83" i="75"/>
  <c r="O81" i="85" s="1"/>
  <c r="AO103" i="75"/>
  <c r="I101" i="85" s="1"/>
  <c r="DK52" i="75"/>
  <c r="O50" i="85" s="1"/>
  <c r="DK12" i="75"/>
  <c r="O10" i="85" s="1"/>
  <c r="DK183" i="75"/>
  <c r="O181" i="85" s="1"/>
  <c r="AR123" i="75"/>
  <c r="L121" i="85" s="1"/>
  <c r="AO113" i="75"/>
  <c r="I111" i="85" s="1"/>
  <c r="AL116" i="75"/>
  <c r="DK193" i="75"/>
  <c r="O191" i="85" s="1"/>
  <c r="DK144" i="75"/>
  <c r="O142" i="85" s="1"/>
  <c r="DK180" i="75"/>
  <c r="O178" i="85" s="1"/>
  <c r="DK85" i="75"/>
  <c r="O83" i="85" s="1"/>
  <c r="H24" i="4"/>
  <c r="AE22" i="85" s="1"/>
  <c r="DK148" i="75"/>
  <c r="O146" i="85" s="1"/>
  <c r="AR17" i="75"/>
  <c r="L15" i="85" s="1"/>
  <c r="DK156" i="75"/>
  <c r="O154" i="85" s="1"/>
  <c r="AO163" i="75"/>
  <c r="I161" i="85" s="1"/>
  <c r="AL93" i="75"/>
  <c r="AL90" i="75"/>
  <c r="AL173" i="75"/>
  <c r="DK47" i="75"/>
  <c r="O45" i="85" s="1"/>
  <c r="DK128" i="75"/>
  <c r="O126" i="85" s="1"/>
  <c r="DK38" i="75"/>
  <c r="O36" i="85" s="1"/>
  <c r="DK95" i="75"/>
  <c r="O93" i="85" s="1"/>
  <c r="H167" i="4"/>
  <c r="AE165" i="85" s="1"/>
  <c r="F58" i="84"/>
  <c r="DK184" i="75"/>
  <c r="O182" i="85" s="1"/>
  <c r="DK37" i="75"/>
  <c r="O35" i="85" s="1"/>
  <c r="F190" i="84"/>
  <c r="AR39" i="75"/>
  <c r="L37" i="85" s="1"/>
  <c r="AR183" i="75"/>
  <c r="L181" i="85" s="1"/>
  <c r="AL60" i="75"/>
  <c r="DK67" i="75"/>
  <c r="O65" i="85" s="1"/>
  <c r="DK161" i="75"/>
  <c r="O159" i="85" s="1"/>
  <c r="DK188" i="75"/>
  <c r="O186" i="85" s="1"/>
  <c r="DK129" i="75"/>
  <c r="O127" i="85" s="1"/>
  <c r="O90" i="3"/>
  <c r="S88" i="85" s="1"/>
  <c r="F22" i="84"/>
  <c r="DK153" i="75"/>
  <c r="O151" i="85" s="1"/>
  <c r="F159" i="84"/>
  <c r="AR114" i="75"/>
  <c r="L112" i="85" s="1"/>
  <c r="DK50" i="75"/>
  <c r="O48" i="85" s="1"/>
  <c r="H36" i="4"/>
  <c r="AE34" i="85" s="1"/>
  <c r="DK69" i="75"/>
  <c r="O67" i="85" s="1"/>
  <c r="AO151" i="75"/>
  <c r="I149" i="85" s="1"/>
  <c r="F27" i="84"/>
  <c r="DK13" i="75"/>
  <c r="O11" i="85" s="1"/>
  <c r="F34" i="84"/>
  <c r="F168" i="84"/>
  <c r="DK21" i="75"/>
  <c r="O19" i="85" s="1"/>
  <c r="DK36" i="75"/>
  <c r="O34" i="85" s="1"/>
  <c r="DK60" i="75"/>
  <c r="O58" i="85" s="1"/>
  <c r="H138" i="4"/>
  <c r="AE136" i="85" s="1"/>
  <c r="H21" i="4"/>
  <c r="AE19" i="85" s="1"/>
  <c r="H66" i="4"/>
  <c r="AE64" i="85" s="1"/>
  <c r="H38" i="4"/>
  <c r="AE36" i="85" s="1"/>
  <c r="H135" i="4"/>
  <c r="AE133" i="85" s="1"/>
  <c r="AA23" i="4"/>
  <c r="AH21" i="85" s="1"/>
  <c r="AL139" i="3"/>
  <c r="AL100" i="3"/>
  <c r="AC98" i="85" s="1"/>
  <c r="AL93" i="3"/>
  <c r="O40" i="3"/>
  <c r="S38" i="85" s="1"/>
  <c r="AL68" i="3"/>
  <c r="O66" i="3"/>
  <c r="S64" i="85" s="1"/>
  <c r="AL25" i="3"/>
  <c r="AC23" i="85" s="1"/>
  <c r="AL113" i="3"/>
  <c r="AL151" i="3"/>
  <c r="AC149" i="85" s="1"/>
  <c r="AL167" i="3"/>
  <c r="AL47" i="3"/>
  <c r="AL75" i="3"/>
  <c r="AC73" i="85" s="1"/>
  <c r="AL40" i="3"/>
  <c r="AC38" i="85" s="1"/>
  <c r="AL9" i="3"/>
  <c r="AC7" i="85" s="1"/>
  <c r="AL53" i="3"/>
  <c r="AL12" i="3"/>
  <c r="AL52" i="3"/>
  <c r="AC50" i="85" s="1"/>
  <c r="AR176" i="75"/>
  <c r="L174" i="85" s="1"/>
  <c r="AL8" i="75"/>
  <c r="AL138" i="75"/>
  <c r="H94" i="4"/>
  <c r="AE92" i="85" s="1"/>
  <c r="AL59" i="75"/>
  <c r="AL196" i="75"/>
  <c r="AL140" i="75"/>
  <c r="AR62" i="75"/>
  <c r="L60" i="85" s="1"/>
  <c r="AL56" i="75"/>
  <c r="AR101" i="75"/>
  <c r="L99" i="85" s="1"/>
  <c r="AL130" i="75"/>
  <c r="AO110" i="75"/>
  <c r="I108" i="85" s="1"/>
  <c r="AR33" i="75"/>
  <c r="L31" i="85" s="1"/>
  <c r="AR164" i="75"/>
  <c r="L162" i="85" s="1"/>
  <c r="AL104" i="75"/>
  <c r="H70" i="4"/>
  <c r="AE68" i="85" s="1"/>
  <c r="AR61" i="75"/>
  <c r="L59" i="85" s="1"/>
  <c r="AR90" i="75"/>
  <c r="L88" i="85" s="1"/>
  <c r="AL69" i="3"/>
  <c r="AC67" i="85" s="1"/>
  <c r="AA103" i="4"/>
  <c r="AH101" i="85" s="1"/>
  <c r="AO138" i="75"/>
  <c r="I136" i="85" s="1"/>
  <c r="AO54" i="75"/>
  <c r="I52" i="85" s="1"/>
  <c r="AO194" i="75"/>
  <c r="I192" i="85" s="1"/>
  <c r="AO42" i="75"/>
  <c r="I40" i="85" s="1"/>
  <c r="AO21" i="75"/>
  <c r="I19" i="85" s="1"/>
  <c r="AO32" i="75"/>
  <c r="I30" i="85" s="1"/>
  <c r="AO50" i="75"/>
  <c r="I48" i="85" s="1"/>
  <c r="AO46" i="75"/>
  <c r="I44" i="85" s="1"/>
  <c r="AO150" i="75"/>
  <c r="I148" i="85" s="1"/>
  <c r="AO100" i="75"/>
  <c r="I98" i="85" s="1"/>
  <c r="AO112" i="75"/>
  <c r="I110" i="85" s="1"/>
  <c r="AO175" i="75"/>
  <c r="I173" i="85" s="1"/>
  <c r="AO179" i="75"/>
  <c r="I177" i="85" s="1"/>
  <c r="AO146" i="75"/>
  <c r="I144" i="85" s="1"/>
  <c r="AO58" i="75"/>
  <c r="I56" i="85" s="1"/>
  <c r="AO60" i="75"/>
  <c r="I58" i="85" s="1"/>
  <c r="AO26" i="75"/>
  <c r="I24" i="85" s="1"/>
  <c r="AO136" i="75"/>
  <c r="I134" i="85" s="1"/>
  <c r="AO90" i="75"/>
  <c r="I88" i="85" s="1"/>
  <c r="AO169" i="75"/>
  <c r="I167" i="85" s="1"/>
  <c r="AO37" i="75"/>
  <c r="I35" i="85" s="1"/>
  <c r="AO41" i="75"/>
  <c r="I39" i="85" s="1"/>
  <c r="AO104" i="75"/>
  <c r="I102" i="85" s="1"/>
  <c r="AO25" i="75"/>
  <c r="I23" i="85" s="1"/>
  <c r="AO44" i="75"/>
  <c r="I42" i="85" s="1"/>
  <c r="AO129" i="75"/>
  <c r="I127" i="85" s="1"/>
  <c r="AO105" i="75"/>
  <c r="I103" i="85" s="1"/>
  <c r="AO49" i="75"/>
  <c r="I47" i="85" s="1"/>
  <c r="AO27" i="75"/>
  <c r="I25" i="85" s="1"/>
  <c r="AO79" i="75"/>
  <c r="I77" i="85" s="1"/>
  <c r="AO185" i="75"/>
  <c r="I183" i="85" s="1"/>
  <c r="AO69" i="75"/>
  <c r="I67" i="85" s="1"/>
  <c r="AO167" i="75"/>
  <c r="I165" i="85" s="1"/>
  <c r="AO132" i="75"/>
  <c r="I130" i="85" s="1"/>
  <c r="AO24" i="75"/>
  <c r="I22" i="85" s="1"/>
  <c r="AO165" i="75"/>
  <c r="I163" i="85" s="1"/>
  <c r="AO94" i="75"/>
  <c r="I92" i="85" s="1"/>
  <c r="AO155" i="75"/>
  <c r="I153" i="85" s="1"/>
  <c r="AO30" i="75"/>
  <c r="I28" i="85" s="1"/>
  <c r="AO35" i="75"/>
  <c r="I33" i="85" s="1"/>
  <c r="AO45" i="75"/>
  <c r="I43" i="85" s="1"/>
  <c r="AO9" i="75"/>
  <c r="I7" i="85" s="1"/>
  <c r="AO23" i="75"/>
  <c r="I21" i="85" s="1"/>
  <c r="AO91" i="75"/>
  <c r="I89" i="85" s="1"/>
  <c r="DK102" i="75"/>
  <c r="O100" i="85" s="1"/>
  <c r="AL64" i="3"/>
  <c r="AC62" i="85" s="1"/>
  <c r="AR174" i="75"/>
  <c r="L172" i="85" s="1"/>
  <c r="AL109" i="3"/>
  <c r="AR166" i="75"/>
  <c r="L164" i="85" s="1"/>
  <c r="AO14" i="75"/>
  <c r="I12" i="85" s="1"/>
  <c r="AO127" i="75"/>
  <c r="I125" i="85" s="1"/>
  <c r="AO68" i="75"/>
  <c r="I66" i="85" s="1"/>
  <c r="AL143" i="3"/>
  <c r="AC141" i="85" s="1"/>
  <c r="AR82" i="75"/>
  <c r="L80" i="85" s="1"/>
  <c r="AO122" i="75"/>
  <c r="I120" i="85" s="1"/>
  <c r="AO89" i="75"/>
  <c r="I87" i="85" s="1"/>
  <c r="AO80" i="75"/>
  <c r="I78" i="85" s="1"/>
  <c r="H61" i="4"/>
  <c r="AE59" i="85" s="1"/>
  <c r="AO98" i="75"/>
  <c r="I96" i="85" s="1"/>
  <c r="AO102" i="75"/>
  <c r="I100" i="85" s="1"/>
  <c r="H174" i="4"/>
  <c r="AE172" i="85" s="1"/>
  <c r="AR97" i="75"/>
  <c r="L95" i="85" s="1"/>
  <c r="AO77" i="75"/>
  <c r="I75" i="85" s="1"/>
  <c r="AL154" i="75"/>
  <c r="H132" i="4"/>
  <c r="AE130" i="85" s="1"/>
  <c r="AL13" i="75"/>
  <c r="DK165" i="75"/>
  <c r="O163" i="85" s="1"/>
  <c r="AR126" i="75"/>
  <c r="L124" i="85" s="1"/>
  <c r="AL40" i="75"/>
  <c r="H20" i="4"/>
  <c r="AE18" i="85" s="1"/>
  <c r="H40" i="4"/>
  <c r="AE38" i="85" s="1"/>
  <c r="AA114" i="4"/>
  <c r="AH112" i="85" s="1"/>
  <c r="H84" i="4"/>
  <c r="AE82" i="85" s="1"/>
  <c r="AR156" i="75"/>
  <c r="L154" i="85" s="1"/>
  <c r="AL23" i="3"/>
  <c r="AL59" i="3"/>
  <c r="AC57" i="85" s="1"/>
  <c r="DK192" i="75"/>
  <c r="O190" i="85" s="1"/>
  <c r="AR151" i="75"/>
  <c r="L149" i="85" s="1"/>
  <c r="AL105" i="75"/>
  <c r="AR184" i="75"/>
  <c r="L182" i="85" s="1"/>
  <c r="AO29" i="75"/>
  <c r="I27" i="85" s="1"/>
  <c r="DK79" i="75"/>
  <c r="O77" i="85" s="1"/>
  <c r="AO187" i="75"/>
  <c r="I185" i="85" s="1"/>
  <c r="AO166" i="75"/>
  <c r="I164" i="85" s="1"/>
  <c r="DK111" i="75"/>
  <c r="O109" i="85" s="1"/>
  <c r="AL58" i="75"/>
  <c r="AR118" i="75"/>
  <c r="L116" i="85" s="1"/>
  <c r="AO191" i="75"/>
  <c r="I189" i="85" s="1"/>
  <c r="AR44" i="75"/>
  <c r="L42" i="85" s="1"/>
  <c r="AL48" i="75"/>
  <c r="AR100" i="75"/>
  <c r="L98" i="85" s="1"/>
  <c r="DK139" i="75"/>
  <c r="O137" i="85" s="1"/>
  <c r="AL42" i="75"/>
  <c r="AL63" i="75"/>
  <c r="AL121" i="75"/>
  <c r="AL133" i="75"/>
  <c r="AO64" i="75"/>
  <c r="I62" i="85" s="1"/>
  <c r="DK68" i="75"/>
  <c r="O66" i="85" s="1"/>
  <c r="AO82" i="75"/>
  <c r="I80" i="85" s="1"/>
  <c r="AL71" i="75"/>
  <c r="AR144" i="75"/>
  <c r="L142" i="85" s="1"/>
  <c r="AO74" i="75"/>
  <c r="I72" i="85" s="1"/>
  <c r="AL117" i="75"/>
  <c r="AL16" i="75"/>
  <c r="AR9" i="75"/>
  <c r="L7" i="85" s="1"/>
  <c r="AR25" i="75"/>
  <c r="L23" i="85" s="1"/>
  <c r="AO118" i="75"/>
  <c r="I116" i="85" s="1"/>
  <c r="AO126" i="75"/>
  <c r="I124" i="85" s="1"/>
  <c r="AO141" i="75"/>
  <c r="I139" i="85" s="1"/>
  <c r="AR76" i="75"/>
  <c r="L74" i="85" s="1"/>
  <c r="AL54" i="75"/>
  <c r="AL84" i="75"/>
  <c r="AL96" i="3"/>
  <c r="AC94" i="85" s="1"/>
  <c r="AL172" i="3"/>
  <c r="AC170" i="85" s="1"/>
  <c r="AL20" i="3"/>
  <c r="AC18" i="85" s="1"/>
  <c r="AR116" i="75"/>
  <c r="L114" i="85" s="1"/>
  <c r="AR132" i="75"/>
  <c r="L130" i="85" s="1"/>
  <c r="AL100" i="75"/>
  <c r="AO92" i="75"/>
  <c r="I90" i="85" s="1"/>
  <c r="AL165" i="3"/>
  <c r="AL31" i="3"/>
  <c r="AC29" i="85" s="1"/>
  <c r="AL60" i="3"/>
  <c r="AL142" i="3"/>
  <c r="AC140" i="85" s="1"/>
  <c r="AO51" i="75"/>
  <c r="I49" i="85" s="1"/>
  <c r="AR59" i="75"/>
  <c r="L57" i="85" s="1"/>
  <c r="AO184" i="75"/>
  <c r="I182" i="85" s="1"/>
  <c r="H176" i="4"/>
  <c r="AE174" i="85" s="1"/>
  <c r="AL44" i="3"/>
  <c r="AC42" i="85" s="1"/>
  <c r="DK127" i="75"/>
  <c r="O125" i="85" s="1"/>
  <c r="AL72" i="3"/>
  <c r="AC70" i="85" s="1"/>
  <c r="AA7" i="4"/>
  <c r="AH5" i="85" s="1"/>
  <c r="H186" i="4"/>
  <c r="AE184" i="85" s="1"/>
  <c r="AR75" i="75"/>
  <c r="L73" i="85" s="1"/>
  <c r="AO75" i="75"/>
  <c r="I73" i="85" s="1"/>
  <c r="AL55" i="3"/>
  <c r="AC53" i="85" s="1"/>
  <c r="AO128" i="75"/>
  <c r="I126" i="85" s="1"/>
  <c r="AR56" i="75"/>
  <c r="L54" i="85" s="1"/>
  <c r="AL163" i="75"/>
  <c r="DK58" i="75"/>
  <c r="O56" i="85" s="1"/>
  <c r="AL193" i="75"/>
  <c r="DK44" i="75"/>
  <c r="O42" i="85" s="1"/>
  <c r="AL83" i="75"/>
  <c r="AR122" i="75"/>
  <c r="L120" i="85" s="1"/>
  <c r="AO133" i="75"/>
  <c r="I131" i="85" s="1"/>
  <c r="AL61" i="3"/>
  <c r="AL118" i="3"/>
  <c r="AC116" i="85" s="1"/>
  <c r="O142" i="3"/>
  <c r="S140" i="85" s="1"/>
  <c r="AO52" i="75"/>
  <c r="I50" i="85" s="1"/>
  <c r="AR110" i="75"/>
  <c r="L108" i="85" s="1"/>
  <c r="AR133" i="75"/>
  <c r="L131" i="85" s="1"/>
  <c r="AO177" i="75"/>
  <c r="I175" i="85" s="1"/>
  <c r="AR171" i="75"/>
  <c r="L169" i="85" s="1"/>
  <c r="DK182" i="75"/>
  <c r="O180" i="85" s="1"/>
  <c r="AO142" i="75"/>
  <c r="I140" i="85" s="1"/>
  <c r="AR170" i="75"/>
  <c r="L168" i="85" s="1"/>
  <c r="AR102" i="75"/>
  <c r="L100" i="85" s="1"/>
  <c r="AO81" i="75"/>
  <c r="I79" i="85" s="1"/>
  <c r="AL21" i="75"/>
  <c r="AR113" i="75"/>
  <c r="L111" i="85" s="1"/>
  <c r="DK170" i="75"/>
  <c r="O168" i="85" s="1"/>
  <c r="AR105" i="75"/>
  <c r="L103" i="85" s="1"/>
  <c r="AO106" i="75"/>
  <c r="I104" i="85" s="1"/>
  <c r="AL106" i="75"/>
  <c r="H104" i="4"/>
  <c r="AE102" i="85" s="1"/>
  <c r="AO190" i="75"/>
  <c r="I188" i="85" s="1"/>
  <c r="AO55" i="75"/>
  <c r="I53" i="85" s="1"/>
  <c r="AA118" i="4"/>
  <c r="AH116" i="85" s="1"/>
  <c r="O162" i="3"/>
  <c r="S160" i="85" s="1"/>
  <c r="AR15" i="75"/>
  <c r="L13" i="85" s="1"/>
  <c r="AO147" i="75"/>
  <c r="I145" i="85" s="1"/>
  <c r="AL35" i="75"/>
  <c r="AR84" i="75"/>
  <c r="L82" i="85" s="1"/>
  <c r="AL33" i="75"/>
  <c r="AL110" i="75"/>
  <c r="AL151" i="75"/>
  <c r="AL88" i="75"/>
  <c r="AL185" i="75"/>
  <c r="AO116" i="75"/>
  <c r="I114" i="85" s="1"/>
  <c r="AO19" i="75"/>
  <c r="I17" i="85" s="1"/>
  <c r="AL76" i="75"/>
  <c r="AL187" i="75"/>
  <c r="AL20" i="75"/>
  <c r="AO57" i="75"/>
  <c r="I55" i="85" s="1"/>
  <c r="AL18" i="75"/>
  <c r="AL91" i="75"/>
  <c r="AO159" i="75"/>
  <c r="I157" i="85" s="1"/>
  <c r="AR190" i="75"/>
  <c r="L188" i="85" s="1"/>
  <c r="AO39" i="75"/>
  <c r="I37" i="85" s="1"/>
  <c r="AL30" i="75"/>
  <c r="AR188" i="75"/>
  <c r="L186" i="85" s="1"/>
  <c r="AL125" i="75"/>
  <c r="AL158" i="75"/>
  <c r="AO195" i="75"/>
  <c r="I193" i="85" s="1"/>
  <c r="AL65" i="75"/>
  <c r="AO96" i="75"/>
  <c r="I94" i="85" s="1"/>
  <c r="AL114" i="75"/>
  <c r="DK166" i="75"/>
  <c r="O164" i="85" s="1"/>
  <c r="DK33" i="75"/>
  <c r="O31" i="85" s="1"/>
  <c r="AO11" i="75"/>
  <c r="I9" i="85" s="1"/>
  <c r="AR23" i="75"/>
  <c r="L21" i="85" s="1"/>
  <c r="AO180" i="75"/>
  <c r="I178" i="85" s="1"/>
  <c r="AR58" i="75"/>
  <c r="L56" i="85" s="1"/>
  <c r="AR163" i="75"/>
  <c r="L161" i="85" s="1"/>
  <c r="AR121" i="75"/>
  <c r="L119" i="85" s="1"/>
  <c r="AL36" i="75"/>
  <c r="AL92" i="75"/>
  <c r="AO130" i="75"/>
  <c r="I128" i="85" s="1"/>
  <c r="AO97" i="75"/>
  <c r="I95" i="85" s="1"/>
  <c r="AR140" i="75"/>
  <c r="L138" i="85" s="1"/>
  <c r="AR85" i="75"/>
  <c r="L83" i="85" s="1"/>
  <c r="AL26" i="75"/>
  <c r="DK171" i="75"/>
  <c r="O169" i="85" s="1"/>
  <c r="AL22" i="75"/>
  <c r="AL179" i="75"/>
  <c r="AL14" i="75"/>
  <c r="AR181" i="75"/>
  <c r="L179" i="85" s="1"/>
  <c r="AO61" i="75"/>
  <c r="I59" i="85" s="1"/>
  <c r="AR106" i="75"/>
  <c r="L104" i="85" s="1"/>
  <c r="DK150" i="75"/>
  <c r="O148" i="85" s="1"/>
  <c r="AL57" i="75"/>
  <c r="AR185" i="75"/>
  <c r="L183" i="85" s="1"/>
  <c r="AO86" i="75"/>
  <c r="I84" i="85" s="1"/>
  <c r="AO196" i="75"/>
  <c r="I194" i="85" s="1"/>
  <c r="AO144" i="75"/>
  <c r="I142" i="85" s="1"/>
  <c r="AO84" i="75"/>
  <c r="I82" i="85" s="1"/>
  <c r="AR30" i="75"/>
  <c r="L28" i="85" s="1"/>
  <c r="DK39" i="75"/>
  <c r="O37" i="85" s="1"/>
  <c r="AL9" i="75"/>
  <c r="AL113" i="75"/>
  <c r="AR159" i="75"/>
  <c r="L157" i="85" s="1"/>
  <c r="AR51" i="75"/>
  <c r="L49" i="85" s="1"/>
  <c r="AR70" i="75"/>
  <c r="L68" i="85" s="1"/>
  <c r="AO59" i="75"/>
  <c r="I57" i="85" s="1"/>
  <c r="DK88" i="75"/>
  <c r="O86" i="85" s="1"/>
  <c r="AR77" i="75"/>
  <c r="L75" i="85" s="1"/>
  <c r="AR148" i="75"/>
  <c r="L146" i="85" s="1"/>
  <c r="AR49" i="75"/>
  <c r="L47" i="85" s="1"/>
  <c r="AL126" i="75"/>
  <c r="AO152" i="75"/>
  <c r="I150" i="85" s="1"/>
  <c r="AL31" i="75"/>
  <c r="AR98" i="75"/>
  <c r="L96" i="85" s="1"/>
  <c r="AR63" i="75"/>
  <c r="L61" i="85" s="1"/>
  <c r="AR35" i="75"/>
  <c r="L33" i="85" s="1"/>
  <c r="AO8" i="75"/>
  <c r="I6" i="85" s="1"/>
  <c r="AL188" i="75"/>
  <c r="AL118" i="75"/>
  <c r="O31" i="3"/>
  <c r="S29" i="85" s="1"/>
  <c r="AA66" i="4"/>
  <c r="AH64" i="85" s="1"/>
  <c r="AA34" i="4"/>
  <c r="AH32" i="85" s="1"/>
  <c r="AA117" i="4"/>
  <c r="AH115" i="85" s="1"/>
  <c r="AR127" i="75"/>
  <c r="L125" i="85" s="1"/>
  <c r="AR86" i="75"/>
  <c r="L84" i="85" s="1"/>
  <c r="AO121" i="75"/>
  <c r="I119" i="85" s="1"/>
  <c r="AO36" i="75"/>
  <c r="I34" i="85" s="1"/>
  <c r="AL62" i="75"/>
  <c r="AO83" i="75"/>
  <c r="I81" i="85" s="1"/>
  <c r="AO88" i="75"/>
  <c r="I86" i="85" s="1"/>
  <c r="AL132" i="75"/>
  <c r="H86" i="4"/>
  <c r="AE84" i="85" s="1"/>
  <c r="O154" i="3"/>
  <c r="S152" i="85" s="1"/>
  <c r="H126" i="4"/>
  <c r="AE124" i="85" s="1"/>
  <c r="AR47" i="75"/>
  <c r="L45" i="85" s="1"/>
  <c r="AO172" i="75"/>
  <c r="I170" i="85" s="1"/>
  <c r="AL192" i="75"/>
  <c r="AL102" i="75"/>
  <c r="AR150" i="75"/>
  <c r="L148" i="85" s="1"/>
  <c r="AR131" i="75"/>
  <c r="L129" i="85" s="1"/>
  <c r="AL157" i="75"/>
  <c r="AL49" i="75"/>
  <c r="AR146" i="75"/>
  <c r="L144" i="85" s="1"/>
  <c r="AO139" i="75"/>
  <c r="I137" i="85" s="1"/>
  <c r="AR55" i="75"/>
  <c r="L53" i="85" s="1"/>
  <c r="AR125" i="75"/>
  <c r="L123" i="85" s="1"/>
  <c r="AL88" i="3"/>
  <c r="AC86" i="85" s="1"/>
  <c r="H46" i="4"/>
  <c r="AE44" i="85" s="1"/>
  <c r="AL149" i="3"/>
  <c r="AC147" i="85" s="1"/>
  <c r="AA115" i="4"/>
  <c r="AH113" i="85" s="1"/>
  <c r="AO145" i="75"/>
  <c r="I143" i="85" s="1"/>
  <c r="AO48" i="75"/>
  <c r="I46" i="85" s="1"/>
  <c r="H110" i="4"/>
  <c r="AE108" i="85" s="1"/>
  <c r="AR103" i="75"/>
  <c r="L101" i="85" s="1"/>
  <c r="AR134" i="75"/>
  <c r="L132" i="85" s="1"/>
  <c r="H124" i="4"/>
  <c r="AE122" i="85" s="1"/>
  <c r="AO140" i="75"/>
  <c r="I138" i="85" s="1"/>
  <c r="H65" i="4"/>
  <c r="AE63" i="85" s="1"/>
  <c r="AR152" i="75"/>
  <c r="L150" i="85" s="1"/>
  <c r="AO62" i="75"/>
  <c r="I60" i="85" s="1"/>
  <c r="AR91" i="75"/>
  <c r="L89" i="85" s="1"/>
  <c r="H99" i="4"/>
  <c r="AE97" i="85" s="1"/>
  <c r="DK122" i="75"/>
  <c r="O120" i="85" s="1"/>
  <c r="AL27" i="3"/>
  <c r="H142" i="4"/>
  <c r="AE140" i="85" s="1"/>
  <c r="AL91" i="3"/>
  <c r="AC89" i="85" s="1"/>
  <c r="AR10" i="75"/>
  <c r="L8" i="85" s="1"/>
  <c r="AO171" i="75"/>
  <c r="I169" i="85" s="1"/>
  <c r="AR88" i="75"/>
  <c r="L86" i="85" s="1"/>
  <c r="AR135" i="75"/>
  <c r="L133" i="85" s="1"/>
  <c r="H182" i="4"/>
  <c r="AE180" i="85" s="1"/>
  <c r="AA16" i="4"/>
  <c r="AH14" i="85" s="1"/>
  <c r="AL175" i="75"/>
  <c r="AR52" i="75"/>
  <c r="L50" i="85" s="1"/>
  <c r="AR124" i="75"/>
  <c r="L122" i="85" s="1"/>
  <c r="AR168" i="75"/>
  <c r="L166" i="85" s="1"/>
  <c r="AL152" i="75"/>
  <c r="AL19" i="75"/>
  <c r="AL51" i="75"/>
  <c r="DK46" i="75"/>
  <c r="O44" i="85" s="1"/>
  <c r="O9" i="3"/>
  <c r="S7" i="85" s="1"/>
  <c r="DK159" i="75"/>
  <c r="O157" i="85" s="1"/>
  <c r="AL35" i="3"/>
  <c r="AR36" i="75"/>
  <c r="L34" i="85" s="1"/>
  <c r="AR141" i="75"/>
  <c r="L139" i="85" s="1"/>
  <c r="AO76" i="75"/>
  <c r="I74" i="85" s="1"/>
  <c r="AO40" i="75"/>
  <c r="I38" i="85" s="1"/>
  <c r="AL189" i="75"/>
  <c r="AL169" i="75"/>
  <c r="AL112" i="75"/>
  <c r="AR136" i="75"/>
  <c r="L134" i="85" s="1"/>
  <c r="DK158" i="75"/>
  <c r="O156" i="85" s="1"/>
  <c r="DK42" i="75"/>
  <c r="O40" i="85" s="1"/>
  <c r="DK78" i="75"/>
  <c r="O76" i="85" s="1"/>
  <c r="AA129" i="4"/>
  <c r="AH127" i="85" s="1"/>
  <c r="AL15" i="3"/>
  <c r="AC13" i="85" s="1"/>
  <c r="H141" i="4"/>
  <c r="AE139" i="85" s="1"/>
  <c r="AA134" i="4"/>
  <c r="AH132" i="85" s="1"/>
  <c r="H140" i="4"/>
  <c r="AE138" i="85" s="1"/>
  <c r="AA87" i="4"/>
  <c r="AH85" i="85" s="1"/>
  <c r="AR137" i="75"/>
  <c r="L135" i="85" s="1"/>
  <c r="AR42" i="75"/>
  <c r="L40" i="85" s="1"/>
  <c r="AL78" i="75"/>
  <c r="AR158" i="75"/>
  <c r="L156" i="85" s="1"/>
  <c r="AR111" i="75"/>
  <c r="L109" i="85" s="1"/>
  <c r="AR128" i="75"/>
  <c r="L126" i="85" s="1"/>
  <c r="AR167" i="75"/>
  <c r="L165" i="85" s="1"/>
  <c r="AL142" i="75"/>
  <c r="AR74" i="75"/>
  <c r="L72" i="85" s="1"/>
  <c r="AO99" i="75"/>
  <c r="I97" i="85" s="1"/>
  <c r="AL125" i="3"/>
  <c r="AC123" i="85" s="1"/>
  <c r="AL105" i="3"/>
  <c r="AC103" i="85" s="1"/>
  <c r="AL11" i="3"/>
  <c r="AC9" i="85" s="1"/>
  <c r="AL17" i="75"/>
  <c r="AA18" i="4"/>
  <c r="AH16" i="85" s="1"/>
  <c r="H93" i="4"/>
  <c r="AE91" i="85" s="1"/>
  <c r="AL101" i="75"/>
  <c r="AL87" i="75"/>
  <c r="H85" i="4"/>
  <c r="AE83" i="85" s="1"/>
  <c r="DK191" i="75"/>
  <c r="O189" i="85" s="1"/>
  <c r="AL74" i="3"/>
  <c r="AC72" i="85" s="1"/>
  <c r="T21" i="3"/>
  <c r="X19" i="85" s="1"/>
  <c r="AR172" i="75"/>
  <c r="L170" i="85" s="1"/>
  <c r="AA27" i="4"/>
  <c r="AH25" i="85" s="1"/>
  <c r="AO101" i="75"/>
  <c r="I99" i="85" s="1"/>
  <c r="AR83" i="75"/>
  <c r="L81" i="85" s="1"/>
  <c r="AL15" i="75"/>
  <c r="AO7" i="75"/>
  <c r="I5" i="85" s="1"/>
  <c r="AO6" i="75"/>
  <c r="I4" i="85" s="1"/>
  <c r="O141" i="3"/>
  <c r="S139" i="85" s="1"/>
  <c r="AL158" i="3"/>
  <c r="AC156" i="85" s="1"/>
  <c r="AL127" i="3"/>
  <c r="AC125" i="85" s="1"/>
  <c r="AR178" i="75"/>
  <c r="L176" i="85" s="1"/>
  <c r="AL99" i="75"/>
  <c r="AR32" i="75"/>
  <c r="L30" i="85" s="1"/>
  <c r="H96" i="4"/>
  <c r="AE94" i="85" s="1"/>
  <c r="AL12" i="75"/>
  <c r="AA171" i="4"/>
  <c r="AH169" i="85" s="1"/>
  <c r="AL110" i="3"/>
  <c r="AL185" i="3"/>
  <c r="AC183" i="85" s="1"/>
  <c r="AO189" i="75"/>
  <c r="I187" i="85" s="1"/>
  <c r="AO115" i="75"/>
  <c r="I113" i="85" s="1"/>
  <c r="AO162" i="75"/>
  <c r="I160" i="85" s="1"/>
  <c r="AR66" i="75"/>
  <c r="L64" i="85" s="1"/>
  <c r="DK28" i="75"/>
  <c r="O26" i="85" s="1"/>
  <c r="H122" i="4"/>
  <c r="AE120" i="85" s="1"/>
  <c r="AA122" i="4"/>
  <c r="AH120" i="85" s="1"/>
  <c r="AO186" i="75"/>
  <c r="I184" i="85" s="1"/>
  <c r="AO70" i="75"/>
  <c r="I68" i="85" s="1"/>
  <c r="AL165" i="75"/>
  <c r="AR143" i="75"/>
  <c r="L141" i="85" s="1"/>
  <c r="AA170" i="4"/>
  <c r="AH168" i="85" s="1"/>
  <c r="AL117" i="3"/>
  <c r="AC115" i="85" s="1"/>
  <c r="AL39" i="3"/>
  <c r="AC37" i="85" s="1"/>
  <c r="H83" i="4"/>
  <c r="AE81" i="85" s="1"/>
  <c r="AO181" i="75"/>
  <c r="I179" i="85" s="1"/>
  <c r="AL171" i="75"/>
  <c r="AL55" i="75"/>
  <c r="AR78" i="75"/>
  <c r="L76" i="85" s="1"/>
  <c r="AA54" i="4"/>
  <c r="AH52" i="85" s="1"/>
  <c r="AL148" i="3"/>
  <c r="AC146" i="85" s="1"/>
  <c r="AA164" i="4"/>
  <c r="AH162" i="85" s="1"/>
  <c r="AO117" i="75"/>
  <c r="I115" i="85" s="1"/>
  <c r="H172" i="4"/>
  <c r="AE170" i="85" s="1"/>
  <c r="AL111" i="75"/>
  <c r="AL174" i="75"/>
  <c r="AL183" i="75"/>
  <c r="AL155" i="75"/>
  <c r="H111" i="4"/>
  <c r="AE109" i="85" s="1"/>
  <c r="H47" i="4"/>
  <c r="AE45" i="85" s="1"/>
  <c r="H117" i="4"/>
  <c r="AE115" i="85" s="1"/>
  <c r="H76" i="4"/>
  <c r="AE74" i="85" s="1"/>
  <c r="H31" i="4"/>
  <c r="AE29" i="85" s="1"/>
  <c r="H42" i="4"/>
  <c r="AE40" i="85" s="1"/>
  <c r="T44" i="3"/>
  <c r="X42" i="85" s="1"/>
  <c r="T179" i="3"/>
  <c r="X177" i="85" s="1"/>
  <c r="O83" i="3"/>
  <c r="S81" i="85" s="1"/>
  <c r="AL155" i="3"/>
  <c r="AA133" i="4"/>
  <c r="AH131" i="85" s="1"/>
  <c r="AL14" i="3"/>
  <c r="AC12" i="85" s="1"/>
  <c r="AL184" i="3"/>
  <c r="AC182" i="85" s="1"/>
  <c r="AL73" i="3"/>
  <c r="AC71" i="85" s="1"/>
  <c r="AL28" i="3"/>
  <c r="AC26" i="85" s="1"/>
  <c r="AL49" i="3"/>
  <c r="AC47" i="85" s="1"/>
  <c r="H101" i="4"/>
  <c r="AE99" i="85" s="1"/>
  <c r="AA186" i="4"/>
  <c r="AH184" i="85" s="1"/>
  <c r="AR87" i="75"/>
  <c r="L85" i="85" s="1"/>
  <c r="AR93" i="75"/>
  <c r="L91" i="85" s="1"/>
  <c r="AL168" i="75"/>
  <c r="AO95" i="75"/>
  <c r="I93" i="85" s="1"/>
  <c r="AL191" i="75"/>
  <c r="AL123" i="75"/>
  <c r="AL124" i="75"/>
  <c r="H127" i="4"/>
  <c r="AE125" i="85" s="1"/>
  <c r="AO160" i="75"/>
  <c r="I158" i="85" s="1"/>
  <c r="AL66" i="75"/>
  <c r="AR48" i="75"/>
  <c r="L46" i="85" s="1"/>
  <c r="AR27" i="75"/>
  <c r="L25" i="85" s="1"/>
  <c r="AR120" i="75"/>
  <c r="L118" i="85" s="1"/>
  <c r="AR21" i="75"/>
  <c r="L19" i="85" s="1"/>
  <c r="AL64" i="75"/>
  <c r="AL144" i="75"/>
  <c r="AR157" i="75"/>
  <c r="L155" i="85" s="1"/>
  <c r="DK7" i="75"/>
  <c r="O5" i="85" s="1"/>
  <c r="O89" i="3"/>
  <c r="S87" i="85" s="1"/>
  <c r="AL196" i="3"/>
  <c r="AC194" i="85" s="1"/>
  <c r="AR81" i="75"/>
  <c r="L79" i="85" s="1"/>
  <c r="AR160" i="75"/>
  <c r="L158" i="85" s="1"/>
  <c r="AR12" i="75"/>
  <c r="L10" i="85" s="1"/>
  <c r="AO173" i="75"/>
  <c r="I171" i="85" s="1"/>
  <c r="AO67" i="75"/>
  <c r="I65" i="85" s="1"/>
  <c r="AR94" i="75"/>
  <c r="L92" i="85" s="1"/>
  <c r="AR79" i="75"/>
  <c r="L77" i="85" s="1"/>
  <c r="DK133" i="75"/>
  <c r="O131" i="85" s="1"/>
  <c r="DK141" i="75"/>
  <c r="O139" i="85" s="1"/>
  <c r="O107" i="3"/>
  <c r="S105" i="85" s="1"/>
  <c r="AA8" i="4"/>
  <c r="AH6" i="85" s="1"/>
  <c r="AL152" i="3"/>
  <c r="AC150" i="85" s="1"/>
  <c r="AR67" i="75"/>
  <c r="L65" i="85" s="1"/>
  <c r="AR115" i="75"/>
  <c r="L113" i="85" s="1"/>
  <c r="AL41" i="75"/>
  <c r="AR34" i="75"/>
  <c r="L32" i="85" s="1"/>
  <c r="H81" i="4"/>
  <c r="AE79" i="85" s="1"/>
  <c r="AR72" i="75"/>
  <c r="L70" i="85" s="1"/>
  <c r="AR194" i="75"/>
  <c r="L192" i="85" s="1"/>
  <c r="AL50" i="75"/>
  <c r="AR195" i="75"/>
  <c r="L193" i="85" s="1"/>
  <c r="AA97" i="4"/>
  <c r="AH95" i="85" s="1"/>
  <c r="AD95" i="85" s="1"/>
  <c r="AL66" i="3"/>
  <c r="AL106" i="3"/>
  <c r="AA109" i="4"/>
  <c r="AH107" i="85" s="1"/>
  <c r="AR41" i="75"/>
  <c r="L39" i="85" s="1"/>
  <c r="H181" i="4"/>
  <c r="AE179" i="85" s="1"/>
  <c r="AR154" i="75"/>
  <c r="L152" i="85" s="1"/>
  <c r="AL27" i="75"/>
  <c r="AR169" i="75"/>
  <c r="L167" i="85" s="1"/>
  <c r="AO123" i="75"/>
  <c r="I121" i="85" s="1"/>
  <c r="H87" i="4"/>
  <c r="AE85" i="85" s="1"/>
  <c r="T112" i="3"/>
  <c r="X110" i="85" s="1"/>
  <c r="AL149" i="75"/>
  <c r="AL37" i="75"/>
  <c r="AL153" i="75"/>
  <c r="H125" i="4"/>
  <c r="AE123" i="85" s="1"/>
  <c r="AL103" i="75"/>
  <c r="DK77" i="75"/>
  <c r="O75" i="85" s="1"/>
  <c r="AA80" i="4"/>
  <c r="AH78" i="85" s="1"/>
  <c r="AL107" i="3"/>
  <c r="AC105" i="85" s="1"/>
  <c r="H163" i="4"/>
  <c r="AE161" i="85" s="1"/>
  <c r="AR192" i="75"/>
  <c r="L190" i="85" s="1"/>
  <c r="AO158" i="75"/>
  <c r="I156" i="85" s="1"/>
  <c r="AO47" i="75"/>
  <c r="I45" i="85" s="1"/>
  <c r="AL166" i="75"/>
  <c r="AL68" i="75"/>
  <c r="AL82" i="75"/>
  <c r="AR179" i="75"/>
  <c r="L177" i="85" s="1"/>
  <c r="AR20" i="75"/>
  <c r="L18" i="85" s="1"/>
  <c r="AL84" i="3"/>
  <c r="O15" i="3"/>
  <c r="S13" i="85" s="1"/>
  <c r="O30" i="3"/>
  <c r="S28" i="85" s="1"/>
  <c r="AL135" i="3"/>
  <c r="AC133" i="85" s="1"/>
  <c r="AL89" i="3"/>
  <c r="AC87" i="85" s="1"/>
  <c r="H134" i="4"/>
  <c r="AE132" i="85" s="1"/>
  <c r="AR46" i="75"/>
  <c r="L44" i="85" s="1"/>
  <c r="AR73" i="75"/>
  <c r="L71" i="85" s="1"/>
  <c r="AL72" i="75"/>
  <c r="AL122" i="75"/>
  <c r="AR187" i="75"/>
  <c r="L185" i="85" s="1"/>
  <c r="AR173" i="75"/>
  <c r="L171" i="85" s="1"/>
  <c r="AO124" i="75"/>
  <c r="I122" i="85" s="1"/>
  <c r="AR145" i="75"/>
  <c r="L143" i="85" s="1"/>
  <c r="AR189" i="75"/>
  <c r="L187" i="85" s="1"/>
  <c r="AO137" i="75"/>
  <c r="I135" i="85" s="1"/>
  <c r="DK125" i="75"/>
  <c r="O123" i="85" s="1"/>
  <c r="DK22" i="75"/>
  <c r="O20" i="85" s="1"/>
  <c r="O136" i="3"/>
  <c r="S134" i="85" s="1"/>
  <c r="AA93" i="4"/>
  <c r="AH91" i="85" s="1"/>
  <c r="AA111" i="4"/>
  <c r="AH109" i="85" s="1"/>
  <c r="DK189" i="75"/>
  <c r="O187" i="85" s="1"/>
  <c r="AR43" i="75"/>
  <c r="L41" i="85" s="1"/>
  <c r="AA149" i="4"/>
  <c r="AH147" i="85" s="1"/>
  <c r="AR19" i="75"/>
  <c r="L17" i="85" s="1"/>
  <c r="AR22" i="75"/>
  <c r="L20" i="85" s="1"/>
  <c r="AR138" i="75"/>
  <c r="L136" i="85" s="1"/>
  <c r="AR109" i="75"/>
  <c r="L107" i="85" s="1"/>
  <c r="H154" i="4"/>
  <c r="AE152" i="85" s="1"/>
  <c r="AR99" i="75"/>
  <c r="L97" i="85" s="1"/>
  <c r="AR142" i="75"/>
  <c r="L140" i="85" s="1"/>
  <c r="H63" i="4"/>
  <c r="AE61" i="85" s="1"/>
  <c r="DK164" i="75"/>
  <c r="O162" i="85" s="1"/>
  <c r="O143" i="3"/>
  <c r="S141" i="85" s="1"/>
  <c r="O181" i="3"/>
  <c r="S179" i="85" s="1"/>
  <c r="O37" i="3"/>
  <c r="S35" i="85" s="1"/>
  <c r="AA48" i="4"/>
  <c r="AH46" i="85" s="1"/>
  <c r="AA84" i="4"/>
  <c r="AH82" i="85" s="1"/>
  <c r="AL182" i="3"/>
  <c r="H77" i="4"/>
  <c r="AE75" i="85" s="1"/>
  <c r="AA53" i="4"/>
  <c r="AH51" i="85" s="1"/>
  <c r="AA17" i="4"/>
  <c r="AH15" i="85" s="1"/>
  <c r="AA89" i="4"/>
  <c r="AH87" i="85" s="1"/>
  <c r="H173" i="4"/>
  <c r="AE171" i="85" s="1"/>
  <c r="AO192" i="75"/>
  <c r="I190" i="85" s="1"/>
  <c r="AR155" i="75"/>
  <c r="L153" i="85" s="1"/>
  <c r="AO154" i="75"/>
  <c r="I152" i="85" s="1"/>
  <c r="AR68" i="75"/>
  <c r="L66" i="85" s="1"/>
  <c r="AL38" i="75"/>
  <c r="AA85" i="4"/>
  <c r="AH83" i="85" s="1"/>
  <c r="O36" i="3"/>
  <c r="S34" i="85" s="1"/>
  <c r="AA135" i="4"/>
  <c r="AH133" i="85" s="1"/>
  <c r="AL67" i="3"/>
  <c r="AC65" i="85" s="1"/>
  <c r="AL38" i="3"/>
  <c r="AC36" i="85" s="1"/>
  <c r="AL115" i="3"/>
  <c r="AC113" i="85" s="1"/>
  <c r="AL129" i="3"/>
  <c r="H37" i="4"/>
  <c r="AE35" i="85" s="1"/>
  <c r="H192" i="4"/>
  <c r="AE190" i="85" s="1"/>
  <c r="H67" i="4"/>
  <c r="AE65" i="85" s="1"/>
  <c r="AO85" i="75"/>
  <c r="I83" i="85" s="1"/>
  <c r="AR191" i="75"/>
  <c r="L189" i="85" s="1"/>
  <c r="AR147" i="75"/>
  <c r="L145" i="85" s="1"/>
  <c r="DK54" i="75"/>
  <c r="O52" i="85" s="1"/>
  <c r="O134" i="3"/>
  <c r="S132" i="85" s="1"/>
  <c r="AA178" i="4"/>
  <c r="AH176" i="85" s="1"/>
  <c r="AL26" i="3"/>
  <c r="AC24" i="85" s="1"/>
  <c r="AL192" i="3"/>
  <c r="AL177" i="3"/>
  <c r="AC175" i="85" s="1"/>
  <c r="H8" i="4"/>
  <c r="AE6" i="85" s="1"/>
  <c r="DK147" i="75"/>
  <c r="O145" i="85" s="1"/>
  <c r="DK160" i="75"/>
  <c r="O158" i="85" s="1"/>
  <c r="AL191" i="3"/>
  <c r="AC189" i="85" s="1"/>
  <c r="AL159" i="75"/>
  <c r="AR28" i="75"/>
  <c r="L26" i="85" s="1"/>
  <c r="AR26" i="75"/>
  <c r="L24" i="85" s="1"/>
  <c r="AR50" i="75"/>
  <c r="L48" i="85" s="1"/>
  <c r="AO183" i="75"/>
  <c r="I181" i="85" s="1"/>
  <c r="AR196" i="75"/>
  <c r="L194" i="85" s="1"/>
  <c r="AR119" i="75"/>
  <c r="L117" i="85" s="1"/>
  <c r="AL183" i="3"/>
  <c r="AL63" i="3"/>
  <c r="O53" i="3"/>
  <c r="S51" i="85" s="1"/>
  <c r="AL46" i="3"/>
  <c r="AL119" i="3"/>
  <c r="AC117" i="85" s="1"/>
  <c r="AL45" i="3"/>
  <c r="AL145" i="3"/>
  <c r="AC143" i="85" s="1"/>
  <c r="AA30" i="4"/>
  <c r="AH28" i="85" s="1"/>
  <c r="AL83" i="3"/>
  <c r="AC81" i="85" s="1"/>
  <c r="AR182" i="75"/>
  <c r="L180" i="85" s="1"/>
  <c r="DK40" i="75"/>
  <c r="O38" i="85" s="1"/>
  <c r="AL109" i="75"/>
  <c r="AA88" i="4"/>
  <c r="AH86" i="85" s="1"/>
  <c r="O146" i="3"/>
  <c r="S144" i="85" s="1"/>
  <c r="AA83" i="4"/>
  <c r="AH81" i="85" s="1"/>
  <c r="O160" i="3"/>
  <c r="S158" i="85" s="1"/>
  <c r="O74" i="3"/>
  <c r="S72" i="85" s="1"/>
  <c r="H90" i="4"/>
  <c r="AE88" i="85" s="1"/>
  <c r="H164" i="4"/>
  <c r="AE162" i="85" s="1"/>
  <c r="H25" i="4"/>
  <c r="AE23" i="85" s="1"/>
  <c r="H89" i="4"/>
  <c r="AE87" i="85" s="1"/>
  <c r="H187" i="4"/>
  <c r="AE185" i="85" s="1"/>
  <c r="H137" i="4"/>
  <c r="AE135" i="85" s="1"/>
  <c r="H188" i="4"/>
  <c r="AE186" i="85" s="1"/>
  <c r="H58" i="4"/>
  <c r="AE56" i="85" s="1"/>
  <c r="H191" i="4"/>
  <c r="AE189" i="85" s="1"/>
  <c r="H185" i="4"/>
  <c r="AE183" i="85" s="1"/>
  <c r="H49" i="4"/>
  <c r="AE47" i="85" s="1"/>
  <c r="H113" i="4"/>
  <c r="AE111" i="85" s="1"/>
  <c r="H18" i="4"/>
  <c r="AE16" i="85" s="1"/>
  <c r="H114" i="4"/>
  <c r="AE112" i="85" s="1"/>
  <c r="H75" i="4"/>
  <c r="AE73" i="85" s="1"/>
  <c r="H88" i="4"/>
  <c r="AE86" i="85" s="1"/>
  <c r="H27" i="4"/>
  <c r="AE25" i="85" s="1"/>
  <c r="H139" i="4"/>
  <c r="AE137" i="85" s="1"/>
  <c r="H16" i="4"/>
  <c r="AE14" i="85" s="1"/>
  <c r="H179" i="4"/>
  <c r="AE177" i="85" s="1"/>
  <c r="H196" i="4"/>
  <c r="AE194" i="85" s="1"/>
  <c r="H158" i="4"/>
  <c r="AE156" i="85" s="1"/>
  <c r="H92" i="4"/>
  <c r="AE90" i="85" s="1"/>
  <c r="H78" i="4"/>
  <c r="AE76" i="85" s="1"/>
  <c r="H136" i="4"/>
  <c r="AE134" i="85" s="1"/>
  <c r="H32" i="4"/>
  <c r="AE30" i="85" s="1"/>
  <c r="H7" i="4"/>
  <c r="AE5" i="85" s="1"/>
  <c r="H79" i="4"/>
  <c r="AE77" i="85" s="1"/>
  <c r="H91" i="4"/>
  <c r="AE89" i="85" s="1"/>
  <c r="H183" i="4"/>
  <c r="AE181" i="85" s="1"/>
  <c r="AA194" i="4"/>
  <c r="AH192" i="85" s="1"/>
  <c r="AA55" i="4"/>
  <c r="AH53" i="85" s="1"/>
  <c r="AA6" i="4"/>
  <c r="AH4" i="85" s="1"/>
  <c r="AA131" i="4"/>
  <c r="AH129" i="85" s="1"/>
  <c r="AA191" i="4"/>
  <c r="AH189" i="85" s="1"/>
  <c r="AA56" i="4"/>
  <c r="AH54" i="85" s="1"/>
  <c r="AA31" i="4"/>
  <c r="AH29" i="85" s="1"/>
  <c r="AA74" i="4"/>
  <c r="AH72" i="85" s="1"/>
  <c r="AA121" i="4"/>
  <c r="AH119" i="85" s="1"/>
  <c r="AD119" i="85" s="1"/>
  <c r="AA11" i="4"/>
  <c r="AH9" i="85" s="1"/>
  <c r="AA29" i="4"/>
  <c r="AH27" i="85" s="1"/>
  <c r="AA142" i="4"/>
  <c r="AH140" i="85" s="1"/>
  <c r="AA92" i="4"/>
  <c r="AH90" i="85" s="1"/>
  <c r="AA166" i="4"/>
  <c r="AH164" i="85" s="1"/>
  <c r="AA156" i="4"/>
  <c r="AH154" i="85" s="1"/>
  <c r="AA51" i="4"/>
  <c r="AH49" i="85" s="1"/>
  <c r="AA21" i="4"/>
  <c r="AH19" i="85" s="1"/>
  <c r="AA58" i="4"/>
  <c r="AH56" i="85" s="1"/>
  <c r="AL134" i="3"/>
  <c r="AC132" i="85" s="1"/>
  <c r="AL153" i="3"/>
  <c r="AA157" i="4"/>
  <c r="AH155" i="85" s="1"/>
  <c r="AL37" i="3"/>
  <c r="AC35" i="85" s="1"/>
  <c r="AA45" i="4"/>
  <c r="AH43" i="85" s="1"/>
  <c r="AL21" i="3"/>
  <c r="AC19" i="85" s="1"/>
  <c r="AL166" i="3"/>
  <c r="AC164" i="85" s="1"/>
  <c r="AL123" i="3"/>
  <c r="AC121" i="85" s="1"/>
  <c r="AL16" i="3"/>
  <c r="AC14" i="85" s="1"/>
  <c r="AL128" i="3"/>
  <c r="AC126" i="85" s="1"/>
  <c r="AA65" i="4"/>
  <c r="AH63" i="85" s="1"/>
  <c r="AL32" i="3"/>
  <c r="AC30" i="85" s="1"/>
  <c r="AL190" i="3"/>
  <c r="AL162" i="3"/>
  <c r="AC160" i="85" s="1"/>
  <c r="AL114" i="3"/>
  <c r="DK29" i="75"/>
  <c r="O27" i="85" s="1"/>
  <c r="DK174" i="75"/>
  <c r="O172" i="85" s="1"/>
  <c r="O32" i="3"/>
  <c r="S30" i="85" s="1"/>
  <c r="O54" i="3"/>
  <c r="S52" i="85" s="1"/>
  <c r="H128" i="4"/>
  <c r="AE126" i="85" s="1"/>
  <c r="H153" i="4"/>
  <c r="AE151" i="85" s="1"/>
  <c r="H59" i="4"/>
  <c r="AE57" i="85" s="1"/>
  <c r="H169" i="4"/>
  <c r="AE167" i="85" s="1"/>
  <c r="H159" i="4"/>
  <c r="AE157" i="85" s="1"/>
  <c r="H19" i="4"/>
  <c r="AE17" i="85" s="1"/>
  <c r="H193" i="4"/>
  <c r="AE191" i="85" s="1"/>
  <c r="H57" i="4"/>
  <c r="AE55" i="85" s="1"/>
  <c r="H45" i="4"/>
  <c r="AE43" i="85" s="1"/>
  <c r="DK34" i="75"/>
  <c r="O32" i="85" s="1"/>
  <c r="DK109" i="75"/>
  <c r="O107" i="85" s="1"/>
  <c r="DK61" i="75"/>
  <c r="O59" i="85" s="1"/>
  <c r="DK57" i="75"/>
  <c r="O55" i="85" s="1"/>
  <c r="AA68" i="4"/>
  <c r="AH66" i="85" s="1"/>
  <c r="AR16" i="75"/>
  <c r="L14" i="85" s="1"/>
  <c r="AR180" i="75"/>
  <c r="L178" i="85" s="1"/>
  <c r="DK32" i="75"/>
  <c r="O30" i="85" s="1"/>
  <c r="AR8" i="75"/>
  <c r="L6" i="85" s="1"/>
  <c r="AL167" i="75"/>
  <c r="AR64" i="75"/>
  <c r="L62" i="85" s="1"/>
  <c r="T148" i="3"/>
  <c r="X146" i="85" s="1"/>
  <c r="AA32" i="4"/>
  <c r="AH30" i="85" s="1"/>
  <c r="AL108" i="75"/>
  <c r="H98" i="4"/>
  <c r="AE96" i="85" s="1"/>
  <c r="AR162" i="75"/>
  <c r="L160" i="85" s="1"/>
  <c r="H95" i="4"/>
  <c r="AE93" i="85" s="1"/>
  <c r="T163" i="3"/>
  <c r="X161" i="85" s="1"/>
  <c r="T82" i="3"/>
  <c r="X80" i="85" s="1"/>
  <c r="T59" i="3"/>
  <c r="X57" i="85" s="1"/>
  <c r="T83" i="3"/>
  <c r="X81" i="85" s="1"/>
  <c r="AA39" i="4"/>
  <c r="AH37" i="85" s="1"/>
  <c r="AA40" i="4"/>
  <c r="AH38" i="85" s="1"/>
  <c r="AA90" i="4"/>
  <c r="AH88" i="85" s="1"/>
  <c r="AA102" i="4"/>
  <c r="AH100" i="85" s="1"/>
  <c r="AA38" i="4"/>
  <c r="AH36" i="85" s="1"/>
  <c r="AA167" i="4"/>
  <c r="AH165" i="85" s="1"/>
  <c r="AA49" i="4"/>
  <c r="AH47" i="85" s="1"/>
  <c r="T186" i="3"/>
  <c r="X184" i="85" s="1"/>
  <c r="T118" i="3"/>
  <c r="X116" i="85" s="1"/>
  <c r="O187" i="3"/>
  <c r="S185" i="85" s="1"/>
  <c r="O101" i="3"/>
  <c r="S99" i="85" s="1"/>
  <c r="O164" i="3"/>
  <c r="S162" i="85" s="1"/>
  <c r="O127" i="3"/>
  <c r="S125" i="85" s="1"/>
  <c r="O76" i="3"/>
  <c r="S74" i="85" s="1"/>
  <c r="AA108" i="4"/>
  <c r="AH106" i="85" s="1"/>
  <c r="AA124" i="4"/>
  <c r="AH122" i="85" s="1"/>
  <c r="AA71" i="4"/>
  <c r="AH69" i="85" s="1"/>
  <c r="AA189" i="4"/>
  <c r="AH187" i="85" s="1"/>
  <c r="AA127" i="4"/>
  <c r="AH125" i="85" s="1"/>
  <c r="AA188" i="4"/>
  <c r="AH186" i="85" s="1"/>
  <c r="AA13" i="4"/>
  <c r="AH11" i="85" s="1"/>
  <c r="AA10" i="4"/>
  <c r="AH8" i="85" s="1"/>
  <c r="AA57" i="4"/>
  <c r="AH55" i="85" s="1"/>
  <c r="AA81" i="4"/>
  <c r="AH79" i="85" s="1"/>
  <c r="AA20" i="4"/>
  <c r="AH18" i="85" s="1"/>
  <c r="AA177" i="4"/>
  <c r="AH175" i="85" s="1"/>
  <c r="AA46" i="4"/>
  <c r="AH44" i="85" s="1"/>
  <c r="AA19" i="4"/>
  <c r="AH17" i="85" s="1"/>
  <c r="AA73" i="4"/>
  <c r="AH71" i="85" s="1"/>
  <c r="AA36" i="4"/>
  <c r="AH34" i="85" s="1"/>
  <c r="AA28" i="4"/>
  <c r="AH26" i="85" s="1"/>
  <c r="AA126" i="4"/>
  <c r="AH124" i="85" s="1"/>
  <c r="AA139" i="4"/>
  <c r="AH137" i="85" s="1"/>
  <c r="AA86" i="4"/>
  <c r="AH84" i="85" s="1"/>
  <c r="AA67" i="4"/>
  <c r="AH65" i="85" s="1"/>
  <c r="O150" i="3"/>
  <c r="S148" i="85" s="1"/>
  <c r="O44" i="3"/>
  <c r="S42" i="85" s="1"/>
  <c r="O105" i="3"/>
  <c r="S103" i="85" s="1"/>
  <c r="O61" i="3"/>
  <c r="S59" i="85" s="1"/>
  <c r="O7" i="3"/>
  <c r="S5" i="85" s="1"/>
  <c r="AA110" i="4"/>
  <c r="AH108" i="85" s="1"/>
  <c r="AA104" i="4"/>
  <c r="AH102" i="85" s="1"/>
  <c r="AA63" i="4"/>
  <c r="AH61" i="85" s="1"/>
  <c r="AA99" i="4"/>
  <c r="AH97" i="85" s="1"/>
  <c r="AA169" i="4"/>
  <c r="AH167" i="85" s="1"/>
  <c r="AA96" i="4"/>
  <c r="AH94" i="85" s="1"/>
  <c r="AA52" i="4"/>
  <c r="AH50" i="85" s="1"/>
  <c r="AA195" i="4"/>
  <c r="AH193" i="85" s="1"/>
  <c r="AL174" i="3"/>
  <c r="AL138" i="3"/>
  <c r="AC136" i="85" s="1"/>
  <c r="AL144" i="3"/>
  <c r="AL57" i="3"/>
  <c r="AC55" i="85" s="1"/>
  <c r="AL146" i="3"/>
  <c r="AC144" i="85" s="1"/>
  <c r="AL179" i="3"/>
  <c r="AC177" i="85" s="1"/>
  <c r="AL120" i="3"/>
  <c r="AC118" i="85" s="1"/>
  <c r="AL87" i="3"/>
  <c r="AC85" i="85" s="1"/>
  <c r="AL159" i="3"/>
  <c r="AC157" i="85" s="1"/>
  <c r="AL140" i="3"/>
  <c r="AL97" i="3"/>
  <c r="AC95" i="85" s="1"/>
  <c r="AL131" i="3"/>
  <c r="AC129" i="85" s="1"/>
  <c r="AL18" i="3"/>
  <c r="AL62" i="3"/>
  <c r="AC60" i="85" s="1"/>
  <c r="AL136" i="3"/>
  <c r="AC134" i="85" s="1"/>
  <c r="AL78" i="3"/>
  <c r="AL124" i="3"/>
  <c r="AL180" i="3"/>
  <c r="AC178" i="85" s="1"/>
  <c r="AL189" i="3"/>
  <c r="AC187" i="85" s="1"/>
  <c r="AL79" i="3"/>
  <c r="AC77" i="85" s="1"/>
  <c r="O41" i="3"/>
  <c r="S39" i="85" s="1"/>
  <c r="O104" i="3"/>
  <c r="S102" i="85" s="1"/>
  <c r="O148" i="3"/>
  <c r="S146" i="85" s="1"/>
  <c r="O186" i="3"/>
  <c r="S184" i="85" s="1"/>
  <c r="O95" i="3"/>
  <c r="S93" i="85" s="1"/>
  <c r="O172" i="3"/>
  <c r="S170" i="85" s="1"/>
  <c r="O185" i="3"/>
  <c r="S183" i="85" s="1"/>
  <c r="O114" i="3"/>
  <c r="S112" i="85" s="1"/>
  <c r="O64" i="3"/>
  <c r="S62" i="85" s="1"/>
  <c r="AL180" i="75"/>
  <c r="AL134" i="75"/>
  <c r="AL86" i="75"/>
  <c r="AL147" i="75"/>
  <c r="AR186" i="75"/>
  <c r="L184" i="85" s="1"/>
  <c r="AR29" i="75"/>
  <c r="L27" i="85" s="1"/>
  <c r="AR129" i="75"/>
  <c r="L127" i="85" s="1"/>
  <c r="AR108" i="75"/>
  <c r="L106" i="85" s="1"/>
  <c r="AR117" i="75"/>
  <c r="L115" i="85" s="1"/>
  <c r="AL52" i="75"/>
  <c r="AR45" i="75"/>
  <c r="L43" i="85" s="1"/>
  <c r="AR139" i="75"/>
  <c r="L137" i="85" s="1"/>
  <c r="AR130" i="75"/>
  <c r="L128" i="85" s="1"/>
  <c r="AL150" i="75"/>
  <c r="DK70" i="75"/>
  <c r="O68" i="85" s="1"/>
  <c r="O126" i="3"/>
  <c r="S124" i="85" s="1"/>
  <c r="AA91" i="4"/>
  <c r="AH89" i="85" s="1"/>
  <c r="AA94" i="4"/>
  <c r="AH92" i="85" s="1"/>
  <c r="AL13" i="3"/>
  <c r="AA22" i="4"/>
  <c r="AH20" i="85" s="1"/>
  <c r="AL122" i="3"/>
  <c r="AC120" i="85" s="1"/>
  <c r="H145" i="4"/>
  <c r="AE143" i="85" s="1"/>
  <c r="AA33" i="4"/>
  <c r="AH31" i="85" s="1"/>
  <c r="AA44" i="4"/>
  <c r="AH42" i="85" s="1"/>
  <c r="AL7" i="3"/>
  <c r="AL193" i="3"/>
  <c r="AC191" i="85" s="1"/>
  <c r="AL126" i="3"/>
  <c r="AC124" i="85" s="1"/>
  <c r="AA79" i="4"/>
  <c r="AH77" i="85" s="1"/>
  <c r="AA24" i="4"/>
  <c r="AH22" i="85" s="1"/>
  <c r="AL156" i="3"/>
  <c r="AC154" i="85" s="1"/>
  <c r="DK134" i="75"/>
  <c r="O132" i="85" s="1"/>
  <c r="AA60" i="4"/>
  <c r="AH58" i="85" s="1"/>
  <c r="AL132" i="3"/>
  <c r="AC130" i="85" s="1"/>
  <c r="AL95" i="3"/>
  <c r="AC93" i="85" s="1"/>
  <c r="AL70" i="3"/>
  <c r="AC68" i="85" s="1"/>
  <c r="AL130" i="3"/>
  <c r="AC128" i="85" s="1"/>
  <c r="O25" i="3"/>
  <c r="S23" i="85" s="1"/>
  <c r="AL41" i="3"/>
  <c r="AC39" i="85" s="1"/>
  <c r="AL82" i="3"/>
  <c r="AC80" i="85" s="1"/>
  <c r="H129" i="4"/>
  <c r="AE127" i="85" s="1"/>
  <c r="AA144" i="4"/>
  <c r="AH142" i="85" s="1"/>
  <c r="AA37" i="4"/>
  <c r="AH35" i="85" s="1"/>
  <c r="O116" i="3"/>
  <c r="S114" i="85" s="1"/>
  <c r="H34" i="4"/>
  <c r="AE32" i="85" s="1"/>
  <c r="AL157" i="3"/>
  <c r="AC155" i="85" s="1"/>
  <c r="AL101" i="3"/>
  <c r="AL92" i="3"/>
  <c r="AL54" i="3"/>
  <c r="AC52" i="85" s="1"/>
  <c r="H15" i="4"/>
  <c r="AE13" i="85" s="1"/>
  <c r="O119" i="3"/>
  <c r="S117" i="85" s="1"/>
  <c r="AA9" i="4"/>
  <c r="AH7" i="85" s="1"/>
  <c r="AL188" i="3"/>
  <c r="AL99" i="3"/>
  <c r="AC97" i="85" s="1"/>
  <c r="H26" i="4"/>
  <c r="AE24" i="85" s="1"/>
  <c r="H118" i="4"/>
  <c r="AE116" i="85" s="1"/>
  <c r="AA147" i="4"/>
  <c r="AH145" i="85" s="1"/>
  <c r="AA173" i="4"/>
  <c r="AH171" i="85" s="1"/>
  <c r="AL121" i="3"/>
  <c r="AC119" i="85" s="1"/>
  <c r="AA182" i="4"/>
  <c r="AH180" i="85" s="1"/>
  <c r="AA106" i="4"/>
  <c r="AH104" i="85" s="1"/>
  <c r="H12" i="4"/>
  <c r="AE10" i="85" s="1"/>
  <c r="O177" i="3"/>
  <c r="S175" i="85" s="1"/>
  <c r="AA25" i="4"/>
  <c r="AH23" i="85" s="1"/>
  <c r="AA116" i="4"/>
  <c r="AH114" i="85" s="1"/>
  <c r="AA193" i="4"/>
  <c r="AH191" i="85" s="1"/>
  <c r="AA152" i="4"/>
  <c r="AH150" i="85" s="1"/>
  <c r="AA176" i="4"/>
  <c r="AH174" i="85" s="1"/>
  <c r="AL194" i="3"/>
  <c r="AL137" i="3"/>
  <c r="AL150" i="3"/>
  <c r="AC148" i="85" s="1"/>
  <c r="AL176" i="3"/>
  <c r="AC174" i="85" s="1"/>
  <c r="AL51" i="3"/>
  <c r="AC49" i="85" s="1"/>
  <c r="AA77" i="4"/>
  <c r="AH75" i="85" s="1"/>
  <c r="AA47" i="4"/>
  <c r="AH45" i="85" s="1"/>
  <c r="O173" i="3"/>
  <c r="S171" i="85" s="1"/>
  <c r="AA125" i="4"/>
  <c r="AH123" i="85" s="1"/>
  <c r="AL170" i="3"/>
  <c r="AL102" i="3"/>
  <c r="AC100" i="85" s="1"/>
  <c r="AA155" i="4"/>
  <c r="AH153" i="85" s="1"/>
  <c r="H161" i="4"/>
  <c r="AE159" i="85" s="1"/>
  <c r="O10" i="3"/>
  <c r="S8" i="85" s="1"/>
  <c r="O85" i="3"/>
  <c r="S83" i="85" s="1"/>
  <c r="O102" i="3"/>
  <c r="S100" i="85" s="1"/>
  <c r="O87" i="3"/>
  <c r="S85" i="85" s="1"/>
  <c r="O51" i="3"/>
  <c r="S49" i="85" s="1"/>
  <c r="O79" i="3"/>
  <c r="S77" i="85" s="1"/>
  <c r="O193" i="3"/>
  <c r="S191" i="85" s="1"/>
  <c r="O111" i="3"/>
  <c r="S109" i="85" s="1"/>
  <c r="O73" i="3"/>
  <c r="S71" i="85" s="1"/>
  <c r="O91" i="3"/>
  <c r="S89" i="85" s="1"/>
  <c r="O21" i="3"/>
  <c r="S19" i="85" s="1"/>
  <c r="AA72" i="4"/>
  <c r="AH70" i="85" s="1"/>
  <c r="AL186" i="3"/>
  <c r="AC184" i="85" s="1"/>
  <c r="AL133" i="3"/>
  <c r="AC131" i="85" s="1"/>
  <c r="AA160" i="4"/>
  <c r="AH158" i="85" s="1"/>
  <c r="AO12" i="75"/>
  <c r="I10" i="85" s="1"/>
  <c r="DK94" i="75"/>
  <c r="O92" i="85" s="1"/>
  <c r="O179" i="3"/>
  <c r="S177" i="85" s="1"/>
  <c r="AA154" i="4"/>
  <c r="AH152" i="85" s="1"/>
  <c r="AA196" i="4"/>
  <c r="AH194" i="85" s="1"/>
  <c r="AL116" i="3"/>
  <c r="AC114" i="85" s="1"/>
  <c r="AL90" i="3"/>
  <c r="AC88" i="85" s="1"/>
  <c r="AL175" i="3"/>
  <c r="H80" i="4"/>
  <c r="AE78" i="85" s="1"/>
  <c r="AA138" i="4"/>
  <c r="AH136" i="85" s="1"/>
  <c r="AA143" i="4"/>
  <c r="AH141" i="85" s="1"/>
  <c r="AL24" i="3"/>
  <c r="AA140" i="4"/>
  <c r="AH138" i="85" s="1"/>
  <c r="AA15" i="4"/>
  <c r="AH13" i="85" s="1"/>
  <c r="O133" i="3"/>
  <c r="S131" i="85" s="1"/>
  <c r="O52" i="3"/>
  <c r="S50" i="85" s="1"/>
  <c r="AA75" i="4"/>
  <c r="AH73" i="85" s="1"/>
  <c r="AL65" i="3"/>
  <c r="AC63" i="85" s="1"/>
  <c r="AL22" i="3"/>
  <c r="AC20" i="85" s="1"/>
  <c r="AL48" i="3"/>
  <c r="AC46" i="85" s="1"/>
  <c r="AL169" i="3"/>
  <c r="AC167" i="85" s="1"/>
  <c r="H56" i="4"/>
  <c r="AE54" i="85" s="1"/>
  <c r="H148" i="4"/>
  <c r="AE146" i="85" s="1"/>
  <c r="AA162" i="4"/>
  <c r="AH160" i="85" s="1"/>
  <c r="AA70" i="4"/>
  <c r="AH68" i="85" s="1"/>
  <c r="AA132" i="4"/>
  <c r="AH130" i="85" s="1"/>
  <c r="AL187" i="3"/>
  <c r="AL94" i="3"/>
  <c r="AC92" i="85" s="1"/>
  <c r="AO182" i="75"/>
  <c r="I180" i="85" s="1"/>
  <c r="AA136" i="4"/>
  <c r="AH134" i="85" s="1"/>
  <c r="O161" i="3"/>
  <c r="S159" i="85" s="1"/>
  <c r="AA128" i="4"/>
  <c r="AH126" i="85" s="1"/>
  <c r="DK81" i="75"/>
  <c r="O79" i="85" s="1"/>
  <c r="O122" i="3"/>
  <c r="S120" i="85" s="1"/>
  <c r="O131" i="3"/>
  <c r="S129" i="85" s="1"/>
  <c r="O171" i="3"/>
  <c r="S169" i="85" s="1"/>
  <c r="O183" i="3"/>
  <c r="S181" i="85" s="1"/>
  <c r="O117" i="3"/>
  <c r="S115" i="85" s="1"/>
  <c r="DK63" i="75"/>
  <c r="O61" i="85" s="1"/>
  <c r="AA163" i="4"/>
  <c r="AH161" i="85" s="1"/>
  <c r="AL8" i="3"/>
  <c r="AC6" i="85" s="1"/>
  <c r="O195" i="3"/>
  <c r="S193" i="85" s="1"/>
  <c r="O125" i="3"/>
  <c r="S123" i="85" s="1"/>
  <c r="AL181" i="3"/>
  <c r="AL71" i="3"/>
  <c r="O42" i="3"/>
  <c r="S40" i="85" s="1"/>
  <c r="O69" i="3"/>
  <c r="S67" i="85" s="1"/>
  <c r="O192" i="3"/>
  <c r="S190" i="85" s="1"/>
  <c r="O100" i="3"/>
  <c r="S98" i="85" s="1"/>
  <c r="DK167" i="75"/>
  <c r="O165" i="85" s="1"/>
  <c r="AA12" i="4"/>
  <c r="AH10" i="85" s="1"/>
  <c r="AA174" i="4"/>
  <c r="AH172" i="85" s="1"/>
  <c r="AA168" i="4"/>
  <c r="AH166" i="85" s="1"/>
  <c r="O93" i="3"/>
  <c r="S91" i="85" s="1"/>
  <c r="AL30" i="3"/>
  <c r="AC28" i="85" s="1"/>
  <c r="AL164" i="3"/>
  <c r="AC162" i="85" s="1"/>
  <c r="H166" i="4"/>
  <c r="AE164" i="85" s="1"/>
  <c r="AA181" i="4"/>
  <c r="AH179" i="85" s="1"/>
  <c r="H150" i="4"/>
  <c r="AE148" i="85" s="1"/>
  <c r="O72" i="3"/>
  <c r="S70" i="85" s="1"/>
  <c r="DK152" i="75"/>
  <c r="O150" i="85" s="1"/>
  <c r="DK18" i="75"/>
  <c r="O16" i="85" s="1"/>
  <c r="O196" i="3"/>
  <c r="S194" i="85" s="1"/>
  <c r="O82" i="3"/>
  <c r="S80" i="85" s="1"/>
  <c r="O184" i="3"/>
  <c r="S182" i="85" s="1"/>
  <c r="AA78" i="4"/>
  <c r="AH76" i="85" s="1"/>
  <c r="AL10" i="3"/>
  <c r="AC8" i="85" s="1"/>
  <c r="AL33" i="3"/>
  <c r="H6" i="4"/>
  <c r="AE4" i="85" s="1"/>
  <c r="AL50" i="3"/>
  <c r="AC48" i="85" s="1"/>
  <c r="AL29" i="3"/>
  <c r="AC27" i="85" s="1"/>
  <c r="AA26" i="4"/>
  <c r="AH24" i="85" s="1"/>
  <c r="AO72" i="75"/>
  <c r="I70" i="85" s="1"/>
  <c r="AA69" i="4"/>
  <c r="AH67" i="85" s="1"/>
  <c r="AR40" i="75"/>
  <c r="L38" i="85" s="1"/>
  <c r="O156" i="3"/>
  <c r="S154" i="85" s="1"/>
  <c r="O123" i="3"/>
  <c r="S121" i="85" s="1"/>
  <c r="O98" i="3"/>
  <c r="S96" i="85" s="1"/>
  <c r="AA119" i="4"/>
  <c r="AH117" i="85" s="1"/>
  <c r="AL154" i="3"/>
  <c r="AC152" i="85" s="1"/>
  <c r="AA145" i="4"/>
  <c r="AH143" i="85" s="1"/>
  <c r="DK106" i="75"/>
  <c r="O104" i="85" s="1"/>
  <c r="AA14" i="4"/>
  <c r="AH12" i="85" s="1"/>
  <c r="AL6" i="3"/>
  <c r="AC4" i="85" s="1"/>
  <c r="DK74" i="75"/>
  <c r="O72" i="85" s="1"/>
  <c r="AA150" i="4"/>
  <c r="AH148" i="85" s="1"/>
  <c r="AA64" i="4"/>
  <c r="AH62" i="85" s="1"/>
  <c r="DK178" i="75"/>
  <c r="O176" i="85" s="1"/>
  <c r="AA148" i="4"/>
  <c r="AH146" i="85" s="1"/>
  <c r="AA146" i="4"/>
  <c r="AH144" i="85" s="1"/>
  <c r="AA112" i="4"/>
  <c r="AH110" i="85" s="1"/>
  <c r="AL161" i="3"/>
  <c r="AC159" i="85" s="1"/>
  <c r="DK146" i="75"/>
  <c r="O144" i="85" s="1"/>
  <c r="AA120" i="4"/>
  <c r="AH118" i="85" s="1"/>
  <c r="AA82" i="4"/>
  <c r="AH80" i="85" s="1"/>
  <c r="AL34" i="3"/>
  <c r="AC32" i="85" s="1"/>
  <c r="AA62" i="4"/>
  <c r="AH60" i="85" s="1"/>
  <c r="AD60" i="85" s="1"/>
  <c r="AA151" i="4"/>
  <c r="AH149" i="85" s="1"/>
  <c r="AA61" i="4"/>
  <c r="AH59" i="85" s="1"/>
  <c r="AL36" i="3"/>
  <c r="AL112" i="3"/>
  <c r="AC110" i="85" s="1"/>
  <c r="AL19" i="3"/>
  <c r="AC17" i="85" s="1"/>
  <c r="AL163" i="3"/>
  <c r="AC161" i="85" s="1"/>
  <c r="AA141" i="4"/>
  <c r="AH139" i="85" s="1"/>
  <c r="AL147" i="3"/>
  <c r="AC145" i="85" s="1"/>
  <c r="AL141" i="3"/>
  <c r="AL81" i="3"/>
  <c r="AA100" i="4"/>
  <c r="AH98" i="85" s="1"/>
  <c r="AA50" i="4"/>
  <c r="AH48" i="85" s="1"/>
  <c r="AA187" i="4"/>
  <c r="AH185" i="85" s="1"/>
  <c r="O33" i="3"/>
  <c r="S31" i="85" s="1"/>
  <c r="O17" i="3"/>
  <c r="S15" i="85" s="1"/>
  <c r="AL160" i="3"/>
  <c r="AC158" i="85" s="1"/>
  <c r="O34" i="3"/>
  <c r="S32" i="85" s="1"/>
  <c r="O48" i="3"/>
  <c r="S46" i="85" s="1"/>
  <c r="O153" i="3"/>
  <c r="S151" i="85" s="1"/>
  <c r="O110" i="3"/>
  <c r="S108" i="85" s="1"/>
  <c r="O55" i="3"/>
  <c r="S53" i="85" s="1"/>
  <c r="AL86" i="3"/>
  <c r="AC84" i="85" s="1"/>
  <c r="O163" i="3"/>
  <c r="S161" i="85" s="1"/>
  <c r="O28" i="3"/>
  <c r="S26" i="85" s="1"/>
  <c r="O77" i="3"/>
  <c r="S75" i="85" s="1"/>
  <c r="O92" i="3"/>
  <c r="S90" i="85" s="1"/>
  <c r="DK62" i="75"/>
  <c r="O60" i="85" s="1"/>
  <c r="DK190" i="75"/>
  <c r="O188" i="85" s="1"/>
  <c r="O190" i="3"/>
  <c r="S188" i="85" s="1"/>
  <c r="O26" i="3"/>
  <c r="S24" i="85" s="1"/>
  <c r="O149" i="3"/>
  <c r="S147" i="85" s="1"/>
  <c r="O99" i="3"/>
  <c r="S97" i="85" s="1"/>
  <c r="O151" i="3"/>
  <c r="S149" i="85" s="1"/>
  <c r="O46" i="3"/>
  <c r="S44" i="85" s="1"/>
  <c r="O57" i="3"/>
  <c r="S55" i="85" s="1"/>
  <c r="DK114" i="75"/>
  <c r="O112" i="85" s="1"/>
  <c r="H189" i="4"/>
  <c r="AE187" i="85" s="1"/>
  <c r="T104" i="3"/>
  <c r="T22" i="3"/>
  <c r="X20" i="85" s="1"/>
  <c r="AA192" i="4"/>
  <c r="AH190" i="85" s="1"/>
  <c r="DK181" i="75"/>
  <c r="O179" i="85" s="1"/>
  <c r="O19" i="3"/>
  <c r="S17" i="85" s="1"/>
  <c r="H102" i="4"/>
  <c r="AE100" i="85" s="1"/>
  <c r="AA172" i="4"/>
  <c r="AH170" i="85" s="1"/>
  <c r="AL98" i="3"/>
  <c r="AL42" i="3"/>
  <c r="AC40" i="85" s="1"/>
  <c r="AA101" i="4"/>
  <c r="AH99" i="85" s="1"/>
  <c r="AA137" i="4"/>
  <c r="AH135" i="85" s="1"/>
  <c r="AA130" i="4"/>
  <c r="AH128" i="85" s="1"/>
  <c r="DK173" i="75"/>
  <c r="O171" i="85" s="1"/>
  <c r="DK41" i="75"/>
  <c r="O39" i="85" s="1"/>
  <c r="O12" i="3"/>
  <c r="S10" i="85" s="1"/>
  <c r="AA98" i="4"/>
  <c r="AH96" i="85" s="1"/>
  <c r="H13" i="4"/>
  <c r="AE11" i="85" s="1"/>
  <c r="H194" i="4"/>
  <c r="AE192" i="85" s="1"/>
  <c r="H73" i="4"/>
  <c r="AE71" i="85" s="1"/>
  <c r="AA35" i="4"/>
  <c r="AH33" i="85" s="1"/>
  <c r="DK90" i="75"/>
  <c r="O88" i="85" s="1"/>
  <c r="AO18" i="75"/>
  <c r="I16" i="85" s="1"/>
  <c r="AA113" i="4"/>
  <c r="AH111" i="85" s="1"/>
  <c r="O103" i="3"/>
  <c r="S101" i="85" s="1"/>
  <c r="AA76" i="4"/>
  <c r="AH74" i="85" s="1"/>
  <c r="AR6" i="75"/>
  <c r="L4" i="85" s="1"/>
  <c r="AL108" i="3"/>
  <c r="AC106" i="85" s="1"/>
  <c r="O49" i="3"/>
  <c r="S47" i="85" s="1"/>
  <c r="AL17" i="3"/>
  <c r="AC15" i="85" s="1"/>
  <c r="O135" i="3"/>
  <c r="S133" i="85" s="1"/>
  <c r="O16" i="3"/>
  <c r="S14" i="85" s="1"/>
  <c r="O78" i="3"/>
  <c r="S76" i="85" s="1"/>
  <c r="O96" i="3"/>
  <c r="S94" i="85" s="1"/>
  <c r="AL178" i="3"/>
  <c r="AC176" i="85" s="1"/>
  <c r="O128" i="3"/>
  <c r="S126" i="85" s="1"/>
  <c r="O8" i="3"/>
  <c r="S6" i="85" s="1"/>
  <c r="AL195" i="3"/>
  <c r="AC193" i="85" s="1"/>
  <c r="AL168" i="3"/>
  <c r="O157" i="3"/>
  <c r="S155" i="85" s="1"/>
  <c r="O152" i="3"/>
  <c r="S150" i="85" s="1"/>
  <c r="O81" i="3"/>
  <c r="S79" i="85" s="1"/>
  <c r="O167" i="3"/>
  <c r="S165" i="85" s="1"/>
  <c r="O38" i="3"/>
  <c r="S36" i="85" s="1"/>
  <c r="O112" i="3"/>
  <c r="S110" i="85" s="1"/>
  <c r="O70" i="3"/>
  <c r="S68" i="85" s="1"/>
  <c r="O18" i="3"/>
  <c r="S16" i="85" s="1"/>
  <c r="O67" i="3"/>
  <c r="S65" i="85" s="1"/>
  <c r="AL111" i="3"/>
  <c r="AC109" i="85" s="1"/>
  <c r="O59" i="3"/>
  <c r="S57" i="85" s="1"/>
  <c r="O75" i="3"/>
  <c r="S73" i="85" s="1"/>
  <c r="O35" i="3"/>
  <c r="S33" i="85" s="1"/>
  <c r="O138" i="3"/>
  <c r="S136" i="85" s="1"/>
  <c r="O174" i="3"/>
  <c r="S172" i="85" s="1"/>
  <c r="O132" i="3"/>
  <c r="S130" i="85" s="1"/>
  <c r="O180" i="3"/>
  <c r="S178" i="85" s="1"/>
  <c r="O139" i="3"/>
  <c r="S137" i="85" s="1"/>
  <c r="O124" i="3"/>
  <c r="S122" i="85" s="1"/>
  <c r="T171" i="3"/>
  <c r="X169" i="85" s="1"/>
  <c r="AL80" i="3"/>
  <c r="AC78" i="85" s="1"/>
  <c r="O178" i="3"/>
  <c r="S176" i="85" s="1"/>
  <c r="AL171" i="3"/>
  <c r="AC169" i="85" s="1"/>
  <c r="AL43" i="3"/>
  <c r="AC41" i="85" s="1"/>
  <c r="AL56" i="3"/>
  <c r="AC54" i="85" s="1"/>
  <c r="AL58" i="3"/>
  <c r="AC56" i="85" s="1"/>
  <c r="T90" i="3"/>
  <c r="X88" i="85" s="1"/>
  <c r="AA161" i="4"/>
  <c r="AH159" i="85" s="1"/>
  <c r="O62" i="3"/>
  <c r="S60" i="85" s="1"/>
  <c r="O23" i="3"/>
  <c r="S21" i="85" s="1"/>
  <c r="O140" i="3"/>
  <c r="S138" i="85" s="1"/>
  <c r="AA41" i="4"/>
  <c r="AH39" i="85" s="1"/>
  <c r="AA159" i="4"/>
  <c r="AH157" i="85" s="1"/>
  <c r="AA180" i="4"/>
  <c r="AH178" i="85" s="1"/>
  <c r="AO188" i="75"/>
  <c r="I186" i="85" s="1"/>
  <c r="O191" i="3"/>
  <c r="S189" i="85" s="1"/>
  <c r="AA153" i="4"/>
  <c r="AH151" i="85" s="1"/>
  <c r="DK186" i="75"/>
  <c r="O184" i="85" s="1"/>
  <c r="AA105" i="4"/>
  <c r="AH103" i="85" s="1"/>
  <c r="AA165" i="4"/>
  <c r="AH163" i="85" s="1"/>
  <c r="H130" i="4"/>
  <c r="AE128" i="85" s="1"/>
  <c r="AA43" i="4"/>
  <c r="AH41" i="85" s="1"/>
  <c r="AA183" i="4"/>
  <c r="AH181" i="85" s="1"/>
  <c r="AA123" i="4"/>
  <c r="AH121" i="85" s="1"/>
  <c r="AA179" i="4"/>
  <c r="AH177" i="85" s="1"/>
  <c r="AA107" i="4"/>
  <c r="AH105" i="85" s="1"/>
  <c r="O88" i="3"/>
  <c r="S86" i="85" s="1"/>
  <c r="AA190" i="4"/>
  <c r="AH188" i="85" s="1"/>
  <c r="AA158" i="4"/>
  <c r="AH156" i="85" s="1"/>
  <c r="O29" i="3"/>
  <c r="S27" i="85" s="1"/>
  <c r="AA184" i="4"/>
  <c r="AH182" i="85" s="1"/>
  <c r="AA42" i="4"/>
  <c r="AH40" i="85" s="1"/>
  <c r="DK138" i="75"/>
  <c r="O136" i="85" s="1"/>
  <c r="O144" i="3"/>
  <c r="S142" i="85" s="1"/>
  <c r="AA185" i="4"/>
  <c r="AH183" i="85" s="1"/>
  <c r="H175" i="4"/>
  <c r="AE173" i="85" s="1"/>
  <c r="O130" i="3"/>
  <c r="S128" i="85" s="1"/>
  <c r="O168" i="3"/>
  <c r="S166" i="85" s="1"/>
  <c r="O176" i="3"/>
  <c r="S174" i="85" s="1"/>
  <c r="AA95" i="4"/>
  <c r="AH93" i="85" s="1"/>
  <c r="DK196" i="75"/>
  <c r="O194" i="85" s="1"/>
  <c r="O11" i="3"/>
  <c r="S9" i="85" s="1"/>
  <c r="O43" i="3"/>
  <c r="S41" i="85" s="1"/>
  <c r="O188" i="3"/>
  <c r="S186" i="85" s="1"/>
  <c r="O108" i="3"/>
  <c r="S106" i="85" s="1"/>
  <c r="O106" i="3"/>
  <c r="S104" i="85" s="1"/>
  <c r="O137" i="3"/>
  <c r="S135" i="85" s="1"/>
  <c r="O71" i="3"/>
  <c r="S69" i="85" s="1"/>
  <c r="O94" i="3"/>
  <c r="S92" i="85" s="1"/>
  <c r="O27" i="3"/>
  <c r="S25" i="85" s="1"/>
  <c r="DK24" i="75"/>
  <c r="O22" i="85" s="1"/>
  <c r="DK15" i="75"/>
  <c r="O13" i="85" s="1"/>
  <c r="H54" i="4"/>
  <c r="AE52" i="85" s="1"/>
  <c r="AA59" i="4"/>
  <c r="AH57" i="85" s="1"/>
  <c r="DK116" i="75"/>
  <c r="O114" i="85" s="1"/>
  <c r="DK118" i="75"/>
  <c r="O116" i="85" s="1"/>
  <c r="AA175" i="4"/>
  <c r="AH173" i="85" s="1"/>
  <c r="DK154" i="75"/>
  <c r="O152" i="85" s="1"/>
  <c r="O182" i="3"/>
  <c r="S180" i="85" s="1"/>
  <c r="O6" i="3"/>
  <c r="S4" i="85" s="1"/>
  <c r="O194" i="3"/>
  <c r="S192" i="85" s="1"/>
  <c r="O22" i="3"/>
  <c r="S20" i="85" s="1"/>
  <c r="O169" i="3"/>
  <c r="S167" i="85" s="1"/>
  <c r="DK82" i="75"/>
  <c r="O80" i="85" s="1"/>
  <c r="DK87" i="75"/>
  <c r="O85" i="85" s="1"/>
  <c r="O109" i="3"/>
  <c r="S107" i="85" s="1"/>
  <c r="O170" i="3"/>
  <c r="S168" i="85" s="1"/>
  <c r="O50" i="3"/>
  <c r="S48" i="85" s="1"/>
  <c r="O113" i="3"/>
  <c r="S111" i="85" s="1"/>
  <c r="DK93" i="75"/>
  <c r="O91" i="85" s="1"/>
  <c r="O121" i="3"/>
  <c r="S119" i="85" s="1"/>
  <c r="O47" i="3"/>
  <c r="S45" i="85" s="1"/>
  <c r="O129" i="3"/>
  <c r="S127" i="85" s="1"/>
  <c r="O175" i="3"/>
  <c r="S173" i="85" s="1"/>
  <c r="O189" i="3"/>
  <c r="S187" i="85" s="1"/>
  <c r="DK59" i="75"/>
  <c r="O57" i="85" s="1"/>
  <c r="O118" i="3"/>
  <c r="S116" i="85" s="1"/>
  <c r="O63" i="3"/>
  <c r="S61" i="85" s="1"/>
  <c r="O145" i="3"/>
  <c r="S143" i="85" s="1"/>
  <c r="O158" i="3"/>
  <c r="S156" i="85" s="1"/>
  <c r="O159" i="3"/>
  <c r="S157" i="85" s="1"/>
  <c r="O56" i="3"/>
  <c r="S54" i="85" s="1"/>
  <c r="O58" i="3"/>
  <c r="S56" i="85" s="1"/>
  <c r="O68" i="3"/>
  <c r="S66" i="85" s="1"/>
  <c r="O84" i="3"/>
  <c r="S82" i="85" s="1"/>
  <c r="O166" i="3"/>
  <c r="S164" i="85" s="1"/>
  <c r="O45" i="3"/>
  <c r="S43" i="85" s="1"/>
  <c r="O165" i="3"/>
  <c r="S163" i="85" s="1"/>
  <c r="O13" i="3"/>
  <c r="S11" i="85" s="1"/>
  <c r="O14" i="3"/>
  <c r="S12" i="85" s="1"/>
  <c r="O80" i="3"/>
  <c r="S78" i="85" s="1"/>
  <c r="O24" i="3"/>
  <c r="S22" i="85" s="1"/>
  <c r="O86" i="3"/>
  <c r="S84" i="85" s="1"/>
  <c r="O115" i="3"/>
  <c r="S113" i="85" s="1"/>
  <c r="O60" i="3"/>
  <c r="S58" i="85" s="1"/>
  <c r="O155" i="3"/>
  <c r="S153" i="85" s="1"/>
  <c r="O65" i="3"/>
  <c r="S63" i="85" s="1"/>
  <c r="DK10" i="75"/>
  <c r="O8" i="85" s="1"/>
  <c r="DK124" i="75"/>
  <c r="O122" i="85" s="1"/>
  <c r="DK137" i="75"/>
  <c r="O135" i="85" s="1"/>
  <c r="DK151" i="75"/>
  <c r="O149" i="85" s="1"/>
  <c r="DK53" i="75"/>
  <c r="O51" i="85" s="1"/>
  <c r="DK43" i="75"/>
  <c r="O41" i="85" s="1"/>
  <c r="DK115" i="75"/>
  <c r="O113" i="85" s="1"/>
  <c r="F2" i="84"/>
  <c r="AD131" i="85" l="1"/>
  <c r="AD43" i="85"/>
  <c r="AD32" i="85"/>
  <c r="X102" i="85"/>
  <c r="AM104" i="3"/>
  <c r="W102" i="85" s="1"/>
  <c r="R102" i="85" s="1"/>
  <c r="AD100" i="85"/>
  <c r="AD15" i="85"/>
  <c r="AD175" i="85"/>
  <c r="C198" i="83"/>
  <c r="AD5" i="85"/>
  <c r="AD14" i="85"/>
  <c r="AD132" i="85"/>
  <c r="AD85" i="85"/>
  <c r="AD25" i="85"/>
  <c r="AD86" i="85"/>
  <c r="AD127" i="85"/>
  <c r="AD6" i="85"/>
  <c r="AM77" i="3"/>
  <c r="W75" i="85" s="1"/>
  <c r="R75" i="85" s="1"/>
  <c r="AD164" i="85"/>
  <c r="AD54" i="85"/>
  <c r="AD128" i="85"/>
  <c r="AD4" i="85"/>
  <c r="AD11" i="85"/>
  <c r="AD148" i="85"/>
  <c r="AD87" i="85"/>
  <c r="AD187" i="85"/>
  <c r="AM181" i="3"/>
  <c r="W179" i="85" s="1"/>
  <c r="R179" i="85" s="1"/>
  <c r="AC179" i="85"/>
  <c r="AM101" i="3"/>
  <c r="W99" i="85" s="1"/>
  <c r="R99" i="85" s="1"/>
  <c r="AC99" i="85"/>
  <c r="AM144" i="3"/>
  <c r="W142" i="85" s="1"/>
  <c r="R142" i="85" s="1"/>
  <c r="AC142" i="85"/>
  <c r="AM45" i="3"/>
  <c r="W43" i="85" s="1"/>
  <c r="R43" i="85" s="1"/>
  <c r="AC43" i="85"/>
  <c r="AM63" i="3"/>
  <c r="W61" i="85" s="1"/>
  <c r="R61" i="85" s="1"/>
  <c r="AC61" i="85"/>
  <c r="AM60" i="3"/>
  <c r="W58" i="85" s="1"/>
  <c r="R58" i="85" s="1"/>
  <c r="AC58" i="85"/>
  <c r="AM53" i="3"/>
  <c r="W51" i="85" s="1"/>
  <c r="R51" i="85" s="1"/>
  <c r="AC51" i="85"/>
  <c r="AM47" i="3"/>
  <c r="W45" i="85" s="1"/>
  <c r="R45" i="85" s="1"/>
  <c r="AC45" i="85"/>
  <c r="AM93" i="3"/>
  <c r="W91" i="85" s="1"/>
  <c r="R91" i="85" s="1"/>
  <c r="AC91" i="85"/>
  <c r="AM168" i="3"/>
  <c r="W166" i="85" s="1"/>
  <c r="R166" i="85" s="1"/>
  <c r="AC166" i="85"/>
  <c r="AM36" i="3"/>
  <c r="W34" i="85" s="1"/>
  <c r="R34" i="85" s="1"/>
  <c r="AC34" i="85"/>
  <c r="AM33" i="3"/>
  <c r="W31" i="85" s="1"/>
  <c r="R31" i="85" s="1"/>
  <c r="AC31" i="85"/>
  <c r="AM24" i="3"/>
  <c r="W22" i="85" s="1"/>
  <c r="R22" i="85" s="1"/>
  <c r="AC22" i="85"/>
  <c r="AM175" i="3"/>
  <c r="W173" i="85" s="1"/>
  <c r="R173" i="85" s="1"/>
  <c r="AC173" i="85"/>
  <c r="AM170" i="3"/>
  <c r="W168" i="85" s="1"/>
  <c r="R168" i="85" s="1"/>
  <c r="AC168" i="85"/>
  <c r="AM137" i="3"/>
  <c r="W135" i="85" s="1"/>
  <c r="R135" i="85" s="1"/>
  <c r="AC135" i="85"/>
  <c r="AM7" i="3"/>
  <c r="W5" i="85" s="1"/>
  <c r="R5" i="85" s="1"/>
  <c r="AC5" i="85"/>
  <c r="AM140" i="3"/>
  <c r="W138" i="85" s="1"/>
  <c r="R138" i="85" s="1"/>
  <c r="AC138" i="85"/>
  <c r="AM114" i="3"/>
  <c r="W112" i="85" s="1"/>
  <c r="R112" i="85" s="1"/>
  <c r="AC112" i="85"/>
  <c r="AM183" i="3"/>
  <c r="W181" i="85" s="1"/>
  <c r="R181" i="85" s="1"/>
  <c r="AC181" i="85"/>
  <c r="AM129" i="3"/>
  <c r="W127" i="85" s="1"/>
  <c r="R127" i="85" s="1"/>
  <c r="AC127" i="85"/>
  <c r="AM27" i="3"/>
  <c r="W25" i="85" s="1"/>
  <c r="R25" i="85" s="1"/>
  <c r="AC25" i="85"/>
  <c r="AM61" i="3"/>
  <c r="W59" i="85" s="1"/>
  <c r="R59" i="85" s="1"/>
  <c r="AC59" i="85"/>
  <c r="AM167" i="3"/>
  <c r="W165" i="85" s="1"/>
  <c r="R165" i="85" s="1"/>
  <c r="AC165" i="85"/>
  <c r="AM76" i="3"/>
  <c r="W74" i="85" s="1"/>
  <c r="R74" i="85" s="1"/>
  <c r="AC74" i="85"/>
  <c r="AM81" i="3"/>
  <c r="W79" i="85" s="1"/>
  <c r="R79" i="85" s="1"/>
  <c r="AC79" i="85"/>
  <c r="AM187" i="3"/>
  <c r="W185" i="85" s="1"/>
  <c r="R185" i="85" s="1"/>
  <c r="AC185" i="85"/>
  <c r="AM194" i="3"/>
  <c r="W192" i="85" s="1"/>
  <c r="R192" i="85" s="1"/>
  <c r="AC192" i="85"/>
  <c r="AM188" i="3"/>
  <c r="W186" i="85" s="1"/>
  <c r="R186" i="85" s="1"/>
  <c r="AC186" i="85"/>
  <c r="AM124" i="3"/>
  <c r="W122" i="85" s="1"/>
  <c r="R122" i="85" s="1"/>
  <c r="AC122" i="85"/>
  <c r="AM18" i="3"/>
  <c r="W16" i="85" s="1"/>
  <c r="R16" i="85" s="1"/>
  <c r="AC16" i="85"/>
  <c r="AM174" i="3"/>
  <c r="W172" i="85" s="1"/>
  <c r="R172" i="85" s="1"/>
  <c r="AC172" i="85"/>
  <c r="AM46" i="3"/>
  <c r="W44" i="85" s="1"/>
  <c r="R44" i="85" s="1"/>
  <c r="AC44" i="85"/>
  <c r="AM192" i="3"/>
  <c r="W190" i="85" s="1"/>
  <c r="R190" i="85" s="1"/>
  <c r="AC190" i="85"/>
  <c r="AM106" i="3"/>
  <c r="W104" i="85" s="1"/>
  <c r="R104" i="85" s="1"/>
  <c r="AC104" i="85"/>
  <c r="AM155" i="3"/>
  <c r="W153" i="85" s="1"/>
  <c r="R153" i="85" s="1"/>
  <c r="AC153" i="85"/>
  <c r="AM110" i="3"/>
  <c r="W108" i="85" s="1"/>
  <c r="R108" i="85" s="1"/>
  <c r="AC108" i="85"/>
  <c r="AM35" i="3"/>
  <c r="W33" i="85" s="1"/>
  <c r="R33" i="85" s="1"/>
  <c r="AC33" i="85"/>
  <c r="AM165" i="3"/>
  <c r="W163" i="85" s="1"/>
  <c r="R163" i="85" s="1"/>
  <c r="AC163" i="85"/>
  <c r="AM109" i="3"/>
  <c r="W107" i="85" s="1"/>
  <c r="R107" i="85" s="1"/>
  <c r="AC107" i="85"/>
  <c r="AM68" i="3"/>
  <c r="W66" i="85" s="1"/>
  <c r="R66" i="85" s="1"/>
  <c r="AC66" i="85"/>
  <c r="AM139" i="3"/>
  <c r="W137" i="85" s="1"/>
  <c r="R137" i="85" s="1"/>
  <c r="AC137" i="85"/>
  <c r="AM98" i="3"/>
  <c r="W96" i="85" s="1"/>
  <c r="R96" i="85" s="1"/>
  <c r="AC96" i="85"/>
  <c r="AM141" i="3"/>
  <c r="W139" i="85" s="1"/>
  <c r="R139" i="85" s="1"/>
  <c r="AC139" i="85"/>
  <c r="AM71" i="3"/>
  <c r="W69" i="85" s="1"/>
  <c r="R69" i="85" s="1"/>
  <c r="AC69" i="85"/>
  <c r="AM92" i="3"/>
  <c r="W90" i="85" s="1"/>
  <c r="R90" i="85" s="1"/>
  <c r="AC90" i="85"/>
  <c r="AM13" i="3"/>
  <c r="W11" i="85" s="1"/>
  <c r="R11" i="85" s="1"/>
  <c r="AC11" i="85"/>
  <c r="AM78" i="3"/>
  <c r="W76" i="85" s="1"/>
  <c r="R76" i="85" s="1"/>
  <c r="AC76" i="85"/>
  <c r="AM190" i="3"/>
  <c r="W188" i="85" s="1"/>
  <c r="R188" i="85" s="1"/>
  <c r="AC188" i="85"/>
  <c r="AM103" i="3"/>
  <c r="W101" i="85" s="1"/>
  <c r="R101" i="85" s="1"/>
  <c r="AC101" i="85"/>
  <c r="AM153" i="3"/>
  <c r="W151" i="85" s="1"/>
  <c r="R151" i="85" s="1"/>
  <c r="AC151" i="85"/>
  <c r="AM182" i="3"/>
  <c r="W180" i="85" s="1"/>
  <c r="R180" i="85" s="1"/>
  <c r="AC180" i="85"/>
  <c r="AM84" i="3"/>
  <c r="W82" i="85" s="1"/>
  <c r="R82" i="85" s="1"/>
  <c r="AC82" i="85"/>
  <c r="AM66" i="3"/>
  <c r="W64" i="85" s="1"/>
  <c r="R64" i="85" s="1"/>
  <c r="AC64" i="85"/>
  <c r="AM23" i="3"/>
  <c r="W21" i="85" s="1"/>
  <c r="R21" i="85" s="1"/>
  <c r="AC21" i="85"/>
  <c r="AM12" i="3"/>
  <c r="W10" i="85" s="1"/>
  <c r="R10" i="85" s="1"/>
  <c r="AC10" i="85"/>
  <c r="AM113" i="3"/>
  <c r="W111" i="85" s="1"/>
  <c r="R111" i="85" s="1"/>
  <c r="AC111" i="85"/>
  <c r="AD52" i="85"/>
  <c r="AD146" i="85"/>
  <c r="AD159" i="85"/>
  <c r="AD191" i="85"/>
  <c r="AD186" i="85"/>
  <c r="AD93" i="85"/>
  <c r="AD47" i="85"/>
  <c r="AD23" i="85"/>
  <c r="AD171" i="85"/>
  <c r="AD75" i="85"/>
  <c r="AD152" i="85"/>
  <c r="AD81" i="85"/>
  <c r="AD83" i="85"/>
  <c r="AD64" i="85"/>
  <c r="AD169" i="85"/>
  <c r="AD73" i="85"/>
  <c r="AD65" i="85"/>
  <c r="AD125" i="85"/>
  <c r="AD40" i="85"/>
  <c r="AD45" i="85"/>
  <c r="AD138" i="85"/>
  <c r="AD180" i="85"/>
  <c r="AD68" i="85"/>
  <c r="AD92" i="85"/>
  <c r="AD34" i="85"/>
  <c r="AD22" i="85"/>
  <c r="AD154" i="85"/>
  <c r="AD142" i="85"/>
  <c r="AD41" i="85"/>
  <c r="AD178" i="85"/>
  <c r="AD33" i="85"/>
  <c r="AD7" i="85"/>
  <c r="AD160" i="85"/>
  <c r="AD166" i="85"/>
  <c r="AD72" i="85"/>
  <c r="AD188" i="85"/>
  <c r="AD90" i="85"/>
  <c r="AD66" i="85"/>
  <c r="AD114" i="85"/>
  <c r="AD80" i="85"/>
  <c r="AD116" i="85"/>
  <c r="AD17" i="85"/>
  <c r="AD151" i="85"/>
  <c r="AD181" i="85"/>
  <c r="AD30" i="85"/>
  <c r="AD156" i="85"/>
  <c r="AD137" i="85"/>
  <c r="AD112" i="85"/>
  <c r="AD183" i="85"/>
  <c r="AD135" i="85"/>
  <c r="AD162" i="85"/>
  <c r="AD190" i="85"/>
  <c r="AD61" i="85"/>
  <c r="AD179" i="85"/>
  <c r="AD99" i="85"/>
  <c r="AD29" i="85"/>
  <c r="AD109" i="85"/>
  <c r="AD120" i="85"/>
  <c r="AD97" i="85"/>
  <c r="AD63" i="85"/>
  <c r="AD124" i="85"/>
  <c r="AD174" i="85"/>
  <c r="AD38" i="85"/>
  <c r="AD19" i="85"/>
  <c r="AD62" i="85"/>
  <c r="AD103" i="85"/>
  <c r="AD105" i="85"/>
  <c r="AD150" i="85"/>
  <c r="AD144" i="85"/>
  <c r="AD110" i="85"/>
  <c r="AD145" i="85"/>
  <c r="AD158" i="85"/>
  <c r="AD53" i="85"/>
  <c r="AD101" i="85"/>
  <c r="AD70" i="85"/>
  <c r="AD153" i="85"/>
  <c r="AD51" i="85"/>
  <c r="AD113" i="85"/>
  <c r="AD50" i="85"/>
  <c r="AD57" i="85"/>
  <c r="AD184" i="85"/>
  <c r="AD20" i="85"/>
  <c r="AD69" i="85"/>
  <c r="AD28" i="85"/>
  <c r="AD71" i="85"/>
  <c r="AD78" i="85"/>
  <c r="AD24" i="85"/>
  <c r="AD143" i="85"/>
  <c r="AD96" i="85"/>
  <c r="AD157" i="85"/>
  <c r="AD126" i="85"/>
  <c r="AD89" i="85"/>
  <c r="AD134" i="85"/>
  <c r="AD194" i="85"/>
  <c r="AD16" i="85"/>
  <c r="AD189" i="85"/>
  <c r="AD185" i="85"/>
  <c r="AD88" i="85"/>
  <c r="AD35" i="85"/>
  <c r="AD161" i="85"/>
  <c r="AD74" i="85"/>
  <c r="AD170" i="85"/>
  <c r="AD139" i="85"/>
  <c r="AD140" i="85"/>
  <c r="AD108" i="85"/>
  <c r="AD18" i="85"/>
  <c r="AD59" i="85"/>
  <c r="AD133" i="85"/>
  <c r="AD136" i="85"/>
  <c r="AD165" i="85"/>
  <c r="AD48" i="85"/>
  <c r="AD8" i="85"/>
  <c r="AD118" i="85"/>
  <c r="AD149" i="85"/>
  <c r="AD176" i="85"/>
  <c r="AD129" i="85"/>
  <c r="AD31" i="85"/>
  <c r="AD67" i="85"/>
  <c r="AD37" i="85"/>
  <c r="AD121" i="85"/>
  <c r="AD163" i="85"/>
  <c r="AD155" i="85"/>
  <c r="AD193" i="85"/>
  <c r="AD147" i="85"/>
  <c r="AD49" i="85"/>
  <c r="AD58" i="85"/>
  <c r="AD42" i="85"/>
  <c r="AD173" i="85"/>
  <c r="AD192" i="85"/>
  <c r="AD10" i="85"/>
  <c r="AD13" i="85"/>
  <c r="AD55" i="85"/>
  <c r="AD167" i="85"/>
  <c r="AD77" i="85"/>
  <c r="AD76" i="85"/>
  <c r="AD177" i="85"/>
  <c r="AD111" i="85"/>
  <c r="AD56" i="85"/>
  <c r="AD123" i="85"/>
  <c r="AD79" i="85"/>
  <c r="AD115" i="85"/>
  <c r="AD94" i="85"/>
  <c r="AD91" i="85"/>
  <c r="AD122" i="85"/>
  <c r="AD44" i="85"/>
  <c r="AD84" i="85"/>
  <c r="AD102" i="85"/>
  <c r="AD82" i="85"/>
  <c r="AD130" i="85"/>
  <c r="AD172" i="85"/>
  <c r="AD36" i="85"/>
  <c r="AD141" i="85"/>
  <c r="AD107" i="85"/>
  <c r="AD117" i="85"/>
  <c r="AD21" i="85"/>
  <c r="AD26" i="85"/>
  <c r="AD12" i="85"/>
  <c r="AD27" i="85"/>
  <c r="AD46" i="85"/>
  <c r="AD9" i="85"/>
  <c r="AD104" i="85"/>
  <c r="AD182" i="85"/>
  <c r="AD106" i="85"/>
  <c r="AD168" i="85"/>
  <c r="AD98" i="85"/>
  <c r="AD39" i="85"/>
  <c r="AM173" i="3"/>
  <c r="W171" i="85" s="1"/>
  <c r="R171" i="85" s="1"/>
  <c r="AM85" i="3"/>
  <c r="W83" i="85" s="1"/>
  <c r="R83" i="85" s="1"/>
  <c r="AM100" i="3"/>
  <c r="W98" i="85" s="1"/>
  <c r="R98" i="85" s="1"/>
  <c r="AM14" i="3"/>
  <c r="W12" i="85" s="1"/>
  <c r="R12" i="85" s="1"/>
  <c r="AM97" i="3"/>
  <c r="W95" i="85" s="1"/>
  <c r="R95" i="85" s="1"/>
  <c r="AM151" i="3"/>
  <c r="W149" i="85" s="1"/>
  <c r="R149" i="85" s="1"/>
  <c r="H68" i="84"/>
  <c r="F70" i="85" s="1"/>
  <c r="AM9" i="3"/>
  <c r="W7" i="85" s="1"/>
  <c r="R7" i="85" s="1"/>
  <c r="AM39" i="3"/>
  <c r="W37" i="85" s="1"/>
  <c r="R37" i="85" s="1"/>
  <c r="AM69" i="3"/>
  <c r="W67" i="85" s="1"/>
  <c r="R67" i="85" s="1"/>
  <c r="AM52" i="3"/>
  <c r="W50" i="85" s="1"/>
  <c r="R50" i="85" s="1"/>
  <c r="AM28" i="3"/>
  <c r="W26" i="85" s="1"/>
  <c r="R26" i="85" s="1"/>
  <c r="AM15" i="3"/>
  <c r="W13" i="85" s="1"/>
  <c r="R13" i="85" s="1"/>
  <c r="AM177" i="3"/>
  <c r="W175" i="85" s="1"/>
  <c r="R175" i="85" s="1"/>
  <c r="AM25" i="3"/>
  <c r="W23" i="85" s="1"/>
  <c r="R23" i="85" s="1"/>
  <c r="AM196" i="3"/>
  <c r="W194" i="85" s="1"/>
  <c r="R194" i="85" s="1"/>
  <c r="AM64" i="3"/>
  <c r="W62" i="85" s="1"/>
  <c r="R62" i="85" s="1"/>
  <c r="AM143" i="3"/>
  <c r="W141" i="85" s="1"/>
  <c r="R141" i="85" s="1"/>
  <c r="AM74" i="3"/>
  <c r="W72" i="85" s="1"/>
  <c r="R72" i="85" s="1"/>
  <c r="AM75" i="3"/>
  <c r="W73" i="85" s="1"/>
  <c r="R73" i="85" s="1"/>
  <c r="AM72" i="3"/>
  <c r="W70" i="85" s="1"/>
  <c r="R70" i="85" s="1"/>
  <c r="AM172" i="3"/>
  <c r="W170" i="85" s="1"/>
  <c r="R170" i="85" s="1"/>
  <c r="AM149" i="3"/>
  <c r="W147" i="85" s="1"/>
  <c r="R147" i="85" s="1"/>
  <c r="AM115" i="3"/>
  <c r="W113" i="85" s="1"/>
  <c r="R113" i="85" s="1"/>
  <c r="AM96" i="3"/>
  <c r="W94" i="85" s="1"/>
  <c r="R94" i="85" s="1"/>
  <c r="AM62" i="3"/>
  <c r="W60" i="85" s="1"/>
  <c r="R60" i="85" s="1"/>
  <c r="AM142" i="3"/>
  <c r="W140" i="85" s="1"/>
  <c r="R140" i="85" s="1"/>
  <c r="AM118" i="3"/>
  <c r="W116" i="85" s="1"/>
  <c r="R116" i="85" s="1"/>
  <c r="AM107" i="3"/>
  <c r="W105" i="85" s="1"/>
  <c r="R105" i="85" s="1"/>
  <c r="AM152" i="3"/>
  <c r="W150" i="85" s="1"/>
  <c r="R150" i="85" s="1"/>
  <c r="AM40" i="3"/>
  <c r="W38" i="85" s="1"/>
  <c r="R38" i="85" s="1"/>
  <c r="AM20" i="3"/>
  <c r="W18" i="85" s="1"/>
  <c r="R18" i="85" s="1"/>
  <c r="AM117" i="3"/>
  <c r="W115" i="85" s="1"/>
  <c r="R115" i="85" s="1"/>
  <c r="AM185" i="3"/>
  <c r="W183" i="85" s="1"/>
  <c r="R183" i="85" s="1"/>
  <c r="AM49" i="3"/>
  <c r="W47" i="85" s="1"/>
  <c r="R47" i="85" s="1"/>
  <c r="AM21" i="3"/>
  <c r="W19" i="85" s="1"/>
  <c r="R19" i="85" s="1"/>
  <c r="AM32" i="3"/>
  <c r="W30" i="85" s="1"/>
  <c r="R30" i="85" s="1"/>
  <c r="AM136" i="3"/>
  <c r="W134" i="85" s="1"/>
  <c r="R134" i="85" s="1"/>
  <c r="AM31" i="3"/>
  <c r="W29" i="85" s="1"/>
  <c r="R29" i="85" s="1"/>
  <c r="AM119" i="3"/>
  <c r="W117" i="85" s="1"/>
  <c r="R117" i="85" s="1"/>
  <c r="AM179" i="3"/>
  <c r="W177" i="85" s="1"/>
  <c r="R177" i="85" s="1"/>
  <c r="AM127" i="3"/>
  <c r="W125" i="85" s="1"/>
  <c r="R125" i="85" s="1"/>
  <c r="AM125" i="3"/>
  <c r="W123" i="85" s="1"/>
  <c r="R123" i="85" s="1"/>
  <c r="AM120" i="3"/>
  <c r="W118" i="85" s="1"/>
  <c r="R118" i="85" s="1"/>
  <c r="AM55" i="3"/>
  <c r="W53" i="85" s="1"/>
  <c r="R53" i="85" s="1"/>
  <c r="AM16" i="3"/>
  <c r="W14" i="85" s="1"/>
  <c r="R14" i="85" s="1"/>
  <c r="DD72" i="75"/>
  <c r="H70" i="85" s="1"/>
  <c r="G70" i="85" s="1"/>
  <c r="AM105" i="3"/>
  <c r="W103" i="85" s="1"/>
  <c r="R103" i="85" s="1"/>
  <c r="AM91" i="3"/>
  <c r="W89" i="85" s="1"/>
  <c r="R89" i="85" s="1"/>
  <c r="AM157" i="3"/>
  <c r="W155" i="85" s="1"/>
  <c r="R155" i="85" s="1"/>
  <c r="AM70" i="3"/>
  <c r="W68" i="85" s="1"/>
  <c r="R68" i="85" s="1"/>
  <c r="AM44" i="3"/>
  <c r="W42" i="85" s="1"/>
  <c r="R42" i="85" s="1"/>
  <c r="AM128" i="3"/>
  <c r="W126" i="85" s="1"/>
  <c r="R126" i="85" s="1"/>
  <c r="AM184" i="3"/>
  <c r="W182" i="85" s="1"/>
  <c r="R182" i="85" s="1"/>
  <c r="AM88" i="3"/>
  <c r="W86" i="85" s="1"/>
  <c r="R86" i="85" s="1"/>
  <c r="AM11" i="3"/>
  <c r="W9" i="85" s="1"/>
  <c r="R9" i="85" s="1"/>
  <c r="AM10" i="3"/>
  <c r="W8" i="85" s="1"/>
  <c r="R8" i="85" s="1"/>
  <c r="AM158" i="3"/>
  <c r="W156" i="85" s="1"/>
  <c r="R156" i="85" s="1"/>
  <c r="AM133" i="3"/>
  <c r="W131" i="85" s="1"/>
  <c r="R131" i="85" s="1"/>
  <c r="AM82" i="3"/>
  <c r="W80" i="85" s="1"/>
  <c r="R80" i="85" s="1"/>
  <c r="AM130" i="3"/>
  <c r="W128" i="85" s="1"/>
  <c r="R128" i="85" s="1"/>
  <c r="AM73" i="3"/>
  <c r="W71" i="85" s="1"/>
  <c r="R71" i="85" s="1"/>
  <c r="AM83" i="3"/>
  <c r="W81" i="85" s="1"/>
  <c r="R81" i="85" s="1"/>
  <c r="AM162" i="3"/>
  <c r="W160" i="85" s="1"/>
  <c r="R160" i="85" s="1"/>
  <c r="AM89" i="3"/>
  <c r="W87" i="85" s="1"/>
  <c r="R87" i="85" s="1"/>
  <c r="AM26" i="3"/>
  <c r="W24" i="85" s="1"/>
  <c r="R24" i="85" s="1"/>
  <c r="AM145" i="3"/>
  <c r="W143" i="85" s="1"/>
  <c r="R143" i="85" s="1"/>
  <c r="AM148" i="3"/>
  <c r="W146" i="85" s="1"/>
  <c r="R146" i="85" s="1"/>
  <c r="AM191" i="3"/>
  <c r="W189" i="85" s="1"/>
  <c r="R189" i="85" s="1"/>
  <c r="AM87" i="3"/>
  <c r="W85" i="85" s="1"/>
  <c r="R85" i="85" s="1"/>
  <c r="AM67" i="3"/>
  <c r="W65" i="85" s="1"/>
  <c r="R65" i="85" s="1"/>
  <c r="AM134" i="3"/>
  <c r="W132" i="85" s="1"/>
  <c r="R132" i="85" s="1"/>
  <c r="AM38" i="3"/>
  <c r="W36" i="85" s="1"/>
  <c r="R36" i="85" s="1"/>
  <c r="AM135" i="3"/>
  <c r="W133" i="85" s="1"/>
  <c r="R133" i="85" s="1"/>
  <c r="AM59" i="3"/>
  <c r="W57" i="85" s="1"/>
  <c r="R57" i="85" s="1"/>
  <c r="AM166" i="3"/>
  <c r="W164" i="85" s="1"/>
  <c r="R164" i="85" s="1"/>
  <c r="AM37" i="3"/>
  <c r="W35" i="85" s="1"/>
  <c r="R35" i="85" s="1"/>
  <c r="AM94" i="3"/>
  <c r="W92" i="85" s="1"/>
  <c r="R92" i="85" s="1"/>
  <c r="AM132" i="3"/>
  <c r="W130" i="85" s="1"/>
  <c r="R130" i="85" s="1"/>
  <c r="AM176" i="3"/>
  <c r="W174" i="85" s="1"/>
  <c r="R174" i="85" s="1"/>
  <c r="AM123" i="3"/>
  <c r="W121" i="85" s="1"/>
  <c r="R121" i="85" s="1"/>
  <c r="AM19" i="3"/>
  <c r="W17" i="85" s="1"/>
  <c r="R17" i="85" s="1"/>
  <c r="AM6" i="3"/>
  <c r="W4" i="85" s="1"/>
  <c r="R4" i="85" s="1"/>
  <c r="AM161" i="3"/>
  <c r="W159" i="85" s="1"/>
  <c r="R159" i="85" s="1"/>
  <c r="AM43" i="3"/>
  <c r="W41" i="85" s="1"/>
  <c r="R41" i="85" s="1"/>
  <c r="AM146" i="3"/>
  <c r="W144" i="85" s="1"/>
  <c r="R144" i="85" s="1"/>
  <c r="AM22" i="3"/>
  <c r="W20" i="85" s="1"/>
  <c r="R20" i="85" s="1"/>
  <c r="AM138" i="3"/>
  <c r="W136" i="85" s="1"/>
  <c r="R136" i="85" s="1"/>
  <c r="AM147" i="3"/>
  <c r="W145" i="85" s="1"/>
  <c r="R145" i="85" s="1"/>
  <c r="AM48" i="3"/>
  <c r="W46" i="85" s="1"/>
  <c r="R46" i="85" s="1"/>
  <c r="AM156" i="3"/>
  <c r="W154" i="85" s="1"/>
  <c r="R154" i="85" s="1"/>
  <c r="AM180" i="3"/>
  <c r="W178" i="85" s="1"/>
  <c r="R178" i="85" s="1"/>
  <c r="AM41" i="3"/>
  <c r="W39" i="85" s="1"/>
  <c r="R39" i="85" s="1"/>
  <c r="AM8" i="3"/>
  <c r="W6" i="85" s="1"/>
  <c r="R6" i="85" s="1"/>
  <c r="AM159" i="3"/>
  <c r="W157" i="85" s="1"/>
  <c r="R157" i="85" s="1"/>
  <c r="AM116" i="3"/>
  <c r="W114" i="85" s="1"/>
  <c r="R114" i="85" s="1"/>
  <c r="AM57" i="3"/>
  <c r="W55" i="85" s="1"/>
  <c r="R55" i="85" s="1"/>
  <c r="AM79" i="3"/>
  <c r="W77" i="85" s="1"/>
  <c r="R77" i="85" s="1"/>
  <c r="AM150" i="3"/>
  <c r="W148" i="85" s="1"/>
  <c r="R148" i="85" s="1"/>
  <c r="AM131" i="3"/>
  <c r="W129" i="85" s="1"/>
  <c r="R129" i="85" s="1"/>
  <c r="AM54" i="3"/>
  <c r="W52" i="85" s="1"/>
  <c r="R52" i="85" s="1"/>
  <c r="AM112" i="3"/>
  <c r="W110" i="85" s="1"/>
  <c r="R110" i="85" s="1"/>
  <c r="AM164" i="3"/>
  <c r="W162" i="85" s="1"/>
  <c r="R162" i="85" s="1"/>
  <c r="AM160" i="3"/>
  <c r="W158" i="85" s="1"/>
  <c r="R158" i="85" s="1"/>
  <c r="AM34" i="3"/>
  <c r="W32" i="85" s="1"/>
  <c r="R32" i="85" s="1"/>
  <c r="AM189" i="3"/>
  <c r="W187" i="85" s="1"/>
  <c r="R187" i="85" s="1"/>
  <c r="AM30" i="3"/>
  <c r="W28" i="85" s="1"/>
  <c r="R28" i="85" s="1"/>
  <c r="AM169" i="3"/>
  <c r="W167" i="85" s="1"/>
  <c r="R167" i="85" s="1"/>
  <c r="AM50" i="3"/>
  <c r="W48" i="85" s="1"/>
  <c r="R48" i="85" s="1"/>
  <c r="AM186" i="3"/>
  <c r="W184" i="85" s="1"/>
  <c r="R184" i="85" s="1"/>
  <c r="AM102" i="3"/>
  <c r="W100" i="85" s="1"/>
  <c r="R100" i="85" s="1"/>
  <c r="AM51" i="3"/>
  <c r="W49" i="85" s="1"/>
  <c r="R49" i="85" s="1"/>
  <c r="AM193" i="3"/>
  <c r="W191" i="85" s="1"/>
  <c r="R191" i="85" s="1"/>
  <c r="AM163" i="3"/>
  <c r="W161" i="85" s="1"/>
  <c r="R161" i="85" s="1"/>
  <c r="AM121" i="3"/>
  <c r="W119" i="85" s="1"/>
  <c r="R119" i="85" s="1"/>
  <c r="AM58" i="3"/>
  <c r="W56" i="85" s="1"/>
  <c r="R56" i="85" s="1"/>
  <c r="AM95" i="3"/>
  <c r="W93" i="85" s="1"/>
  <c r="R93" i="85" s="1"/>
  <c r="AM122" i="3"/>
  <c r="W120" i="85" s="1"/>
  <c r="R120" i="85" s="1"/>
  <c r="AM195" i="3"/>
  <c r="W193" i="85" s="1"/>
  <c r="R193" i="85" s="1"/>
  <c r="AM99" i="3"/>
  <c r="W97" i="85" s="1"/>
  <c r="R97" i="85" s="1"/>
  <c r="AM65" i="3"/>
  <c r="W63" i="85" s="1"/>
  <c r="R63" i="85" s="1"/>
  <c r="AM86" i="3"/>
  <c r="W84" i="85" s="1"/>
  <c r="R84" i="85" s="1"/>
  <c r="AM29" i="3"/>
  <c r="W27" i="85" s="1"/>
  <c r="R27" i="85" s="1"/>
  <c r="AM17" i="3"/>
  <c r="W15" i="85" s="1"/>
  <c r="R15" i="85" s="1"/>
  <c r="AM56" i="3"/>
  <c r="W54" i="85" s="1"/>
  <c r="R54" i="85" s="1"/>
  <c r="AM126" i="3"/>
  <c r="W124" i="85" s="1"/>
  <c r="R124" i="85" s="1"/>
  <c r="AM154" i="3"/>
  <c r="W152" i="85" s="1"/>
  <c r="R152" i="85" s="1"/>
  <c r="AM171" i="3"/>
  <c r="W169" i="85" s="1"/>
  <c r="R169" i="85" s="1"/>
  <c r="AM178" i="3"/>
  <c r="W176" i="85" s="1"/>
  <c r="R176" i="85" s="1"/>
  <c r="AM42" i="3"/>
  <c r="W40" i="85" s="1"/>
  <c r="R40" i="85" s="1"/>
  <c r="AM111" i="3"/>
  <c r="W109" i="85" s="1"/>
  <c r="R109" i="85" s="1"/>
  <c r="AM80" i="3"/>
  <c r="W78" i="85" s="1"/>
  <c r="R78" i="85" s="1"/>
  <c r="AM90" i="3"/>
  <c r="W88" i="85" s="1"/>
  <c r="R88" i="85" s="1"/>
  <c r="AM108" i="3"/>
  <c r="W106" i="85" s="1"/>
  <c r="R106" i="85" s="1"/>
  <c r="H133" i="84"/>
  <c r="F135" i="85" s="1"/>
  <c r="D194" i="84"/>
  <c r="D195" i="84"/>
  <c r="H25" i="84"/>
  <c r="F27" i="85" s="1"/>
  <c r="C194" i="84"/>
  <c r="C195" i="84"/>
  <c r="C70" i="85" l="1"/>
  <c r="CY6" i="75"/>
  <c r="DA29" i="75"/>
  <c r="DB29" i="75" s="1"/>
  <c r="DC29" i="75" s="1"/>
  <c r="DA137" i="75"/>
  <c r="DB137" i="75" s="1"/>
  <c r="DC137" i="75" s="1"/>
  <c r="N135" i="85" s="1"/>
  <c r="D70" i="85" l="1"/>
  <c r="DD29" i="75"/>
  <c r="H27" i="85" s="1"/>
  <c r="G27" i="85" s="1"/>
  <c r="C27" i="85" s="1"/>
  <c r="N27" i="85"/>
  <c r="DD137" i="75"/>
  <c r="H135" i="85" s="1"/>
  <c r="G135" i="85" s="1"/>
  <c r="C135" i="85" s="1"/>
  <c r="D135" i="85" l="1"/>
  <c r="D27" i="85"/>
  <c r="CZ140" i="75" l="1"/>
  <c r="DA140" i="75" s="1"/>
  <c r="DB140" i="75" s="1"/>
  <c r="DC140" i="75" s="1"/>
  <c r="AD136" i="83"/>
  <c r="BY136" i="83" s="1"/>
  <c r="CZ73" i="75"/>
  <c r="DA73" i="75" s="1"/>
  <c r="DB73" i="75" s="1"/>
  <c r="DC73" i="75" s="1"/>
  <c r="AD69" i="83"/>
  <c r="BY69" i="83" s="1"/>
  <c r="CZ143" i="75"/>
  <c r="DA143" i="75" s="1"/>
  <c r="DB143" i="75" s="1"/>
  <c r="DC143" i="75" s="1"/>
  <c r="AD139" i="83"/>
  <c r="BY139" i="83" s="1"/>
  <c r="CZ12" i="75"/>
  <c r="DA12" i="75" s="1"/>
  <c r="DB12" i="75" s="1"/>
  <c r="DC12" i="75" s="1"/>
  <c r="AD8" i="83"/>
  <c r="BY8" i="83" s="1"/>
  <c r="CZ66" i="75"/>
  <c r="DA66" i="75" s="1"/>
  <c r="DB66" i="75" s="1"/>
  <c r="DC66" i="75" s="1"/>
  <c r="AD62" i="83"/>
  <c r="BY62" i="83" s="1"/>
  <c r="CZ65" i="75"/>
  <c r="DA65" i="75" s="1"/>
  <c r="DB65" i="75" s="1"/>
  <c r="DC65" i="75" s="1"/>
  <c r="AD61" i="83"/>
  <c r="BY61" i="83" s="1"/>
  <c r="CZ194" i="75"/>
  <c r="DA194" i="75" s="1"/>
  <c r="DB194" i="75" s="1"/>
  <c r="DC194" i="75" s="1"/>
  <c r="AD190" i="83"/>
  <c r="BY190" i="83" s="1"/>
  <c r="CZ129" i="75"/>
  <c r="DA129" i="75" s="1"/>
  <c r="DB129" i="75" s="1"/>
  <c r="DC129" i="75" s="1"/>
  <c r="AD125" i="83"/>
  <c r="BY125" i="83" s="1"/>
  <c r="CZ64" i="75"/>
  <c r="DA64" i="75" s="1"/>
  <c r="DB64" i="75" s="1"/>
  <c r="DC64" i="75" s="1"/>
  <c r="AD60" i="83"/>
  <c r="BY60" i="83" s="1"/>
  <c r="CZ193" i="75"/>
  <c r="DA193" i="75" s="1"/>
  <c r="DB193" i="75" s="1"/>
  <c r="DC193" i="75" s="1"/>
  <c r="AD189" i="83"/>
  <c r="BY189" i="83" s="1"/>
  <c r="CZ128" i="75"/>
  <c r="DA128" i="75" s="1"/>
  <c r="DB128" i="75" s="1"/>
  <c r="DC128" i="75" s="1"/>
  <c r="AD124" i="83"/>
  <c r="BY124" i="83" s="1"/>
  <c r="CZ63" i="75"/>
  <c r="DA63" i="75" s="1"/>
  <c r="DB63" i="75" s="1"/>
  <c r="DC63" i="75" s="1"/>
  <c r="AD59" i="83"/>
  <c r="BY59" i="83" s="1"/>
  <c r="CZ189" i="75"/>
  <c r="DA189" i="75" s="1"/>
  <c r="DB189" i="75" s="1"/>
  <c r="DC189" i="75" s="1"/>
  <c r="AD185" i="83"/>
  <c r="BY185" i="83" s="1"/>
  <c r="CZ124" i="75"/>
  <c r="DA124" i="75" s="1"/>
  <c r="DB124" i="75" s="1"/>
  <c r="DC124" i="75" s="1"/>
  <c r="AD120" i="83"/>
  <c r="BY120" i="83" s="1"/>
  <c r="CZ59" i="75"/>
  <c r="DA59" i="75" s="1"/>
  <c r="DB59" i="75" s="1"/>
  <c r="DC59" i="75" s="1"/>
  <c r="AD55" i="83"/>
  <c r="BY55" i="83" s="1"/>
  <c r="CZ142" i="75"/>
  <c r="DA142" i="75" s="1"/>
  <c r="DB142" i="75" s="1"/>
  <c r="DC142" i="75" s="1"/>
  <c r="AD138" i="83"/>
  <c r="BY138" i="83" s="1"/>
  <c r="CZ136" i="75"/>
  <c r="DA136" i="75" s="1"/>
  <c r="DB136" i="75" s="1"/>
  <c r="DC136" i="75" s="1"/>
  <c r="AD132" i="83"/>
  <c r="BY132" i="83" s="1"/>
  <c r="CZ87" i="75"/>
  <c r="DA87" i="75" s="1"/>
  <c r="DB87" i="75" s="1"/>
  <c r="DC87" i="75" s="1"/>
  <c r="AD83" i="83"/>
  <c r="BY83" i="83" s="1"/>
  <c r="CZ131" i="75"/>
  <c r="DA131" i="75" s="1"/>
  <c r="DB131" i="75" s="1"/>
  <c r="DC131" i="75" s="1"/>
  <c r="AD127" i="83"/>
  <c r="BY127" i="83" s="1"/>
  <c r="CZ79" i="75"/>
  <c r="DA79" i="75" s="1"/>
  <c r="DB79" i="75" s="1"/>
  <c r="DC79" i="75" s="1"/>
  <c r="AD75" i="83"/>
  <c r="BY75" i="83" s="1"/>
  <c r="CZ13" i="75"/>
  <c r="DA13" i="75" s="1"/>
  <c r="DB13" i="75" s="1"/>
  <c r="DC13" i="75" s="1"/>
  <c r="AD9" i="83"/>
  <c r="BY9" i="83" s="1"/>
  <c r="CZ134" i="75"/>
  <c r="DA134" i="75" s="1"/>
  <c r="DB134" i="75" s="1"/>
  <c r="DC134" i="75" s="1"/>
  <c r="AD130" i="83"/>
  <c r="BY130" i="83" s="1"/>
  <c r="CZ69" i="75"/>
  <c r="DA69" i="75" s="1"/>
  <c r="DB69" i="75" s="1"/>
  <c r="DC69" i="75" s="1"/>
  <c r="AD65" i="83"/>
  <c r="BY65" i="83" s="1"/>
  <c r="CZ190" i="75"/>
  <c r="DA190" i="75" s="1"/>
  <c r="DB190" i="75" s="1"/>
  <c r="DC190" i="75" s="1"/>
  <c r="AD186" i="83"/>
  <c r="BY186" i="83" s="1"/>
  <c r="CZ125" i="75"/>
  <c r="DA125" i="75" s="1"/>
  <c r="DB125" i="75" s="1"/>
  <c r="DC125" i="75" s="1"/>
  <c r="AD121" i="83"/>
  <c r="BY121" i="83" s="1"/>
  <c r="CZ60" i="75"/>
  <c r="DA60" i="75" s="1"/>
  <c r="DB60" i="75" s="1"/>
  <c r="DC60" i="75" s="1"/>
  <c r="AD56" i="83"/>
  <c r="BY56" i="83" s="1"/>
  <c r="CZ188" i="75"/>
  <c r="DA188" i="75" s="1"/>
  <c r="DB188" i="75" s="1"/>
  <c r="DC188" i="75" s="1"/>
  <c r="AD184" i="83"/>
  <c r="BY184" i="83" s="1"/>
  <c r="CZ123" i="75"/>
  <c r="DA123" i="75" s="1"/>
  <c r="DB123" i="75" s="1"/>
  <c r="DC123" i="75" s="1"/>
  <c r="AD119" i="83"/>
  <c r="BY119" i="83" s="1"/>
  <c r="CZ58" i="75"/>
  <c r="DA58" i="75" s="1"/>
  <c r="DB58" i="75" s="1"/>
  <c r="DC58" i="75" s="1"/>
  <c r="AD54" i="83"/>
  <c r="BY54" i="83" s="1"/>
  <c r="CZ187" i="75"/>
  <c r="DA187" i="75" s="1"/>
  <c r="DB187" i="75" s="1"/>
  <c r="DC187" i="75" s="1"/>
  <c r="AD183" i="83"/>
  <c r="BY183" i="83" s="1"/>
  <c r="CZ122" i="75"/>
  <c r="DA122" i="75" s="1"/>
  <c r="DB122" i="75" s="1"/>
  <c r="DC122" i="75" s="1"/>
  <c r="AD118" i="83"/>
  <c r="BY118" i="83" s="1"/>
  <c r="CZ57" i="75"/>
  <c r="DA57" i="75" s="1"/>
  <c r="DB57" i="75" s="1"/>
  <c r="DC57" i="75" s="1"/>
  <c r="AD53" i="83"/>
  <c r="BY53" i="83" s="1"/>
  <c r="CZ186" i="75"/>
  <c r="DA186" i="75" s="1"/>
  <c r="DB186" i="75" s="1"/>
  <c r="DC186" i="75" s="1"/>
  <c r="AD182" i="83"/>
  <c r="BY182" i="83" s="1"/>
  <c r="CZ121" i="75"/>
  <c r="DA121" i="75" s="1"/>
  <c r="DB121" i="75" s="1"/>
  <c r="DC121" i="75" s="1"/>
  <c r="AD117" i="83"/>
  <c r="BY117" i="83" s="1"/>
  <c r="CZ56" i="75"/>
  <c r="DA56" i="75" s="1"/>
  <c r="DB56" i="75" s="1"/>
  <c r="DC56" i="75" s="1"/>
  <c r="AD52" i="83"/>
  <c r="BY52" i="83" s="1"/>
  <c r="CZ185" i="75"/>
  <c r="DA185" i="75" s="1"/>
  <c r="DB185" i="75" s="1"/>
  <c r="DC185" i="75" s="1"/>
  <c r="AD181" i="83"/>
  <c r="BY181" i="83" s="1"/>
  <c r="CZ120" i="75"/>
  <c r="DA120" i="75" s="1"/>
  <c r="DB120" i="75" s="1"/>
  <c r="DC120" i="75" s="1"/>
  <c r="AD116" i="83"/>
  <c r="BY116" i="83" s="1"/>
  <c r="CZ55" i="75"/>
  <c r="DA55" i="75" s="1"/>
  <c r="DB55" i="75" s="1"/>
  <c r="DC55" i="75" s="1"/>
  <c r="AD51" i="83"/>
  <c r="BY51" i="83" s="1"/>
  <c r="CZ181" i="75"/>
  <c r="DA181" i="75" s="1"/>
  <c r="DB181" i="75" s="1"/>
  <c r="DC181" i="75" s="1"/>
  <c r="AD177" i="83"/>
  <c r="BY177" i="83" s="1"/>
  <c r="CZ116" i="75"/>
  <c r="DA116" i="75" s="1"/>
  <c r="DB116" i="75" s="1"/>
  <c r="DC116" i="75" s="1"/>
  <c r="AD112" i="83"/>
  <c r="BY112" i="83" s="1"/>
  <c r="CZ51" i="75"/>
  <c r="DA51" i="75" s="1"/>
  <c r="DB51" i="75" s="1"/>
  <c r="DC51" i="75" s="1"/>
  <c r="AD47" i="83"/>
  <c r="BY47" i="83" s="1"/>
  <c r="CZ160" i="75"/>
  <c r="DA160" i="75" s="1"/>
  <c r="DB160" i="75" s="1"/>
  <c r="DC160" i="75" s="1"/>
  <c r="AD156" i="83"/>
  <c r="BY156" i="83" s="1"/>
  <c r="CZ77" i="75"/>
  <c r="DA77" i="75" s="1"/>
  <c r="DB77" i="75" s="1"/>
  <c r="DC77" i="75" s="1"/>
  <c r="AD73" i="83"/>
  <c r="BY73" i="83" s="1"/>
  <c r="CZ11" i="75"/>
  <c r="DA11" i="75" s="1"/>
  <c r="DB11" i="75" s="1"/>
  <c r="DC11" i="75" s="1"/>
  <c r="AD7" i="83"/>
  <c r="BY7" i="83" s="1"/>
  <c r="CZ9" i="75"/>
  <c r="DA9" i="75" s="1"/>
  <c r="DB9" i="75" s="1"/>
  <c r="DC9" i="75" s="1"/>
  <c r="AD5" i="83"/>
  <c r="BY5" i="83" s="1"/>
  <c r="CZ71" i="75"/>
  <c r="DA71" i="75" s="1"/>
  <c r="DB71" i="75" s="1"/>
  <c r="DC71" i="75" s="1"/>
  <c r="AD67" i="83"/>
  <c r="BY67" i="83" s="1"/>
  <c r="CZ196" i="75"/>
  <c r="DA196" i="75" s="1"/>
  <c r="DB196" i="75" s="1"/>
  <c r="DC196" i="75" s="1"/>
  <c r="AD192" i="83"/>
  <c r="BY192" i="83" s="1"/>
  <c r="CZ135" i="75"/>
  <c r="DA135" i="75" s="1"/>
  <c r="DB135" i="75" s="1"/>
  <c r="DC135" i="75" s="1"/>
  <c r="AD131" i="83"/>
  <c r="BY131" i="83" s="1"/>
  <c r="CZ191" i="75"/>
  <c r="DA191" i="75" s="1"/>
  <c r="DB191" i="75" s="1"/>
  <c r="DC191" i="75" s="1"/>
  <c r="AD187" i="83"/>
  <c r="BY187" i="83" s="1"/>
  <c r="CZ126" i="75"/>
  <c r="DA126" i="75" s="1"/>
  <c r="DB126" i="75" s="1"/>
  <c r="DC126" i="75" s="1"/>
  <c r="AD122" i="83"/>
  <c r="BY122" i="83" s="1"/>
  <c r="CZ61" i="75"/>
  <c r="DA61" i="75" s="1"/>
  <c r="DB61" i="75" s="1"/>
  <c r="DC61" i="75" s="1"/>
  <c r="AD57" i="83"/>
  <c r="BY57" i="83" s="1"/>
  <c r="CZ182" i="75"/>
  <c r="DA182" i="75" s="1"/>
  <c r="DB182" i="75" s="1"/>
  <c r="DC182" i="75" s="1"/>
  <c r="AD178" i="83"/>
  <c r="BY178" i="83" s="1"/>
  <c r="CZ117" i="75"/>
  <c r="DA117" i="75" s="1"/>
  <c r="DB117" i="75" s="1"/>
  <c r="DC117" i="75" s="1"/>
  <c r="AD113" i="83"/>
  <c r="BY113" i="83" s="1"/>
  <c r="CZ52" i="75"/>
  <c r="DA52" i="75" s="1"/>
  <c r="DB52" i="75" s="1"/>
  <c r="DC52" i="75" s="1"/>
  <c r="AD48" i="83"/>
  <c r="BY48" i="83" s="1"/>
  <c r="CZ180" i="75"/>
  <c r="DA180" i="75" s="1"/>
  <c r="DB180" i="75" s="1"/>
  <c r="DC180" i="75" s="1"/>
  <c r="AD176" i="83"/>
  <c r="BY176" i="83" s="1"/>
  <c r="CZ115" i="75"/>
  <c r="DA115" i="75" s="1"/>
  <c r="DB115" i="75" s="1"/>
  <c r="DC115" i="75" s="1"/>
  <c r="AD111" i="83"/>
  <c r="BY111" i="83" s="1"/>
  <c r="CZ50" i="75"/>
  <c r="DA50" i="75" s="1"/>
  <c r="DB50" i="75" s="1"/>
  <c r="DC50" i="75" s="1"/>
  <c r="AD46" i="83"/>
  <c r="BY46" i="83" s="1"/>
  <c r="CZ179" i="75"/>
  <c r="DA179" i="75" s="1"/>
  <c r="DB179" i="75" s="1"/>
  <c r="DC179" i="75" s="1"/>
  <c r="AD175" i="83"/>
  <c r="BY175" i="83" s="1"/>
  <c r="CZ114" i="75"/>
  <c r="DA114" i="75" s="1"/>
  <c r="DB114" i="75" s="1"/>
  <c r="DC114" i="75" s="1"/>
  <c r="AD110" i="83"/>
  <c r="BY110" i="83" s="1"/>
  <c r="CZ49" i="75"/>
  <c r="DA49" i="75" s="1"/>
  <c r="DB49" i="75" s="1"/>
  <c r="DC49" i="75" s="1"/>
  <c r="AD45" i="83"/>
  <c r="BY45" i="83" s="1"/>
  <c r="CZ178" i="75"/>
  <c r="DA178" i="75" s="1"/>
  <c r="DB178" i="75" s="1"/>
  <c r="DC178" i="75" s="1"/>
  <c r="AD174" i="83"/>
  <c r="BY174" i="83" s="1"/>
  <c r="CZ113" i="75"/>
  <c r="DA113" i="75" s="1"/>
  <c r="DB113" i="75" s="1"/>
  <c r="DC113" i="75" s="1"/>
  <c r="AD109" i="83"/>
  <c r="BY109" i="83" s="1"/>
  <c r="CZ48" i="75"/>
  <c r="DA48" i="75" s="1"/>
  <c r="DB48" i="75" s="1"/>
  <c r="DC48" i="75" s="1"/>
  <c r="AD44" i="83"/>
  <c r="BY44" i="83" s="1"/>
  <c r="CZ177" i="75"/>
  <c r="DA177" i="75" s="1"/>
  <c r="DB177" i="75" s="1"/>
  <c r="DC177" i="75" s="1"/>
  <c r="AD173" i="83"/>
  <c r="BY173" i="83" s="1"/>
  <c r="CZ112" i="75"/>
  <c r="DA112" i="75" s="1"/>
  <c r="DB112" i="75" s="1"/>
  <c r="DC112" i="75" s="1"/>
  <c r="AD108" i="83"/>
  <c r="BY108" i="83" s="1"/>
  <c r="CZ47" i="75"/>
  <c r="DA47" i="75" s="1"/>
  <c r="DB47" i="75" s="1"/>
  <c r="DC47" i="75" s="1"/>
  <c r="AD43" i="83"/>
  <c r="BY43" i="83" s="1"/>
  <c r="CZ173" i="75"/>
  <c r="DA173" i="75" s="1"/>
  <c r="DB173" i="75" s="1"/>
  <c r="DC173" i="75" s="1"/>
  <c r="AD169" i="83"/>
  <c r="BY169" i="83" s="1"/>
  <c r="CZ108" i="75"/>
  <c r="DA108" i="75" s="1"/>
  <c r="DB108" i="75" s="1"/>
  <c r="DC108" i="75" s="1"/>
  <c r="AD104" i="83"/>
  <c r="BY104" i="83" s="1"/>
  <c r="CZ43" i="75"/>
  <c r="DA43" i="75" s="1"/>
  <c r="DB43" i="75" s="1"/>
  <c r="DC43" i="75" s="1"/>
  <c r="AD39" i="83"/>
  <c r="BY39" i="83" s="1"/>
  <c r="CZ86" i="75"/>
  <c r="DA86" i="75" s="1"/>
  <c r="DB86" i="75" s="1"/>
  <c r="DC86" i="75" s="1"/>
  <c r="AD82" i="83"/>
  <c r="BY82" i="83" s="1"/>
  <c r="CZ74" i="75"/>
  <c r="DA74" i="75" s="1"/>
  <c r="DB74" i="75" s="1"/>
  <c r="DC74" i="75" s="1"/>
  <c r="AD70" i="83"/>
  <c r="BY70" i="83" s="1"/>
  <c r="CZ152" i="75"/>
  <c r="DA152" i="75" s="1"/>
  <c r="DB152" i="75" s="1"/>
  <c r="DC152" i="75" s="1"/>
  <c r="AD148" i="83"/>
  <c r="BY148" i="83" s="1"/>
  <c r="CZ21" i="75"/>
  <c r="DA21" i="75" s="1"/>
  <c r="DB21" i="75" s="1"/>
  <c r="DC21" i="75" s="1"/>
  <c r="AD17" i="83"/>
  <c r="BY17" i="83" s="1"/>
  <c r="CZ68" i="75"/>
  <c r="DA68" i="75" s="1"/>
  <c r="DB68" i="75" s="1"/>
  <c r="DC68" i="75" s="1"/>
  <c r="AD64" i="83"/>
  <c r="BY64" i="83" s="1"/>
  <c r="CZ192" i="75"/>
  <c r="DA192" i="75" s="1"/>
  <c r="DB192" i="75" s="1"/>
  <c r="DC192" i="75" s="1"/>
  <c r="AD188" i="83"/>
  <c r="BY188" i="83" s="1"/>
  <c r="CZ62" i="75"/>
  <c r="DA62" i="75" s="1"/>
  <c r="DB62" i="75" s="1"/>
  <c r="DC62" i="75" s="1"/>
  <c r="AD58" i="83"/>
  <c r="BY58" i="83" s="1"/>
  <c r="CZ183" i="75"/>
  <c r="DA183" i="75" s="1"/>
  <c r="DB183" i="75" s="1"/>
  <c r="DC183" i="75" s="1"/>
  <c r="AD179" i="83"/>
  <c r="BY179" i="83" s="1"/>
  <c r="CZ118" i="75"/>
  <c r="DA118" i="75" s="1"/>
  <c r="DB118" i="75" s="1"/>
  <c r="DC118" i="75" s="1"/>
  <c r="AD114" i="83"/>
  <c r="BY114" i="83" s="1"/>
  <c r="CZ53" i="75"/>
  <c r="DA53" i="75" s="1"/>
  <c r="DB53" i="75" s="1"/>
  <c r="DC53" i="75" s="1"/>
  <c r="AD49" i="83"/>
  <c r="BY49" i="83" s="1"/>
  <c r="CZ174" i="75"/>
  <c r="DA174" i="75" s="1"/>
  <c r="DB174" i="75" s="1"/>
  <c r="DC174" i="75" s="1"/>
  <c r="AD170" i="83"/>
  <c r="BY170" i="83" s="1"/>
  <c r="CZ109" i="75"/>
  <c r="DA109" i="75" s="1"/>
  <c r="DB109" i="75" s="1"/>
  <c r="DC109" i="75" s="1"/>
  <c r="AD105" i="83"/>
  <c r="BY105" i="83" s="1"/>
  <c r="CZ44" i="75"/>
  <c r="DA44" i="75" s="1"/>
  <c r="DB44" i="75" s="1"/>
  <c r="DC44" i="75" s="1"/>
  <c r="AD40" i="83"/>
  <c r="BY40" i="83" s="1"/>
  <c r="CZ172" i="75"/>
  <c r="DA172" i="75" s="1"/>
  <c r="DB172" i="75" s="1"/>
  <c r="DC172" i="75" s="1"/>
  <c r="AD168" i="83"/>
  <c r="BY168" i="83" s="1"/>
  <c r="CZ107" i="75"/>
  <c r="DA107" i="75" s="1"/>
  <c r="DB107" i="75" s="1"/>
  <c r="DC107" i="75" s="1"/>
  <c r="AD103" i="83"/>
  <c r="BY103" i="83" s="1"/>
  <c r="CZ42" i="75"/>
  <c r="DA42" i="75" s="1"/>
  <c r="DB42" i="75" s="1"/>
  <c r="DC42" i="75" s="1"/>
  <c r="AD38" i="83"/>
  <c r="BY38" i="83" s="1"/>
  <c r="CZ171" i="75"/>
  <c r="DA171" i="75" s="1"/>
  <c r="DB171" i="75" s="1"/>
  <c r="DC171" i="75" s="1"/>
  <c r="AD167" i="83"/>
  <c r="BY167" i="83" s="1"/>
  <c r="CZ106" i="75"/>
  <c r="DA106" i="75" s="1"/>
  <c r="DB106" i="75" s="1"/>
  <c r="DC106" i="75" s="1"/>
  <c r="AD102" i="83"/>
  <c r="BY102" i="83" s="1"/>
  <c r="CZ41" i="75"/>
  <c r="DA41" i="75" s="1"/>
  <c r="DB41" i="75" s="1"/>
  <c r="DC41" i="75" s="1"/>
  <c r="AD37" i="83"/>
  <c r="BY37" i="83" s="1"/>
  <c r="CZ170" i="75"/>
  <c r="DA170" i="75" s="1"/>
  <c r="DB170" i="75" s="1"/>
  <c r="DC170" i="75" s="1"/>
  <c r="AD166" i="83"/>
  <c r="BY166" i="83" s="1"/>
  <c r="CZ105" i="75"/>
  <c r="DA105" i="75" s="1"/>
  <c r="DB105" i="75" s="1"/>
  <c r="DC105" i="75" s="1"/>
  <c r="AD101" i="83"/>
  <c r="BY101" i="83" s="1"/>
  <c r="CZ40" i="75"/>
  <c r="DA40" i="75" s="1"/>
  <c r="DB40" i="75" s="1"/>
  <c r="DC40" i="75" s="1"/>
  <c r="AD36" i="83"/>
  <c r="BY36" i="83" s="1"/>
  <c r="CZ169" i="75"/>
  <c r="DA169" i="75" s="1"/>
  <c r="DB169" i="75" s="1"/>
  <c r="DC169" i="75" s="1"/>
  <c r="AD165" i="83"/>
  <c r="BY165" i="83" s="1"/>
  <c r="CZ104" i="75"/>
  <c r="DA104" i="75" s="1"/>
  <c r="DB104" i="75" s="1"/>
  <c r="DC104" i="75" s="1"/>
  <c r="AD100" i="83"/>
  <c r="BY100" i="83" s="1"/>
  <c r="CZ39" i="75"/>
  <c r="DA39" i="75" s="1"/>
  <c r="DB39" i="75" s="1"/>
  <c r="DC39" i="75" s="1"/>
  <c r="AD35" i="83"/>
  <c r="BY35" i="83" s="1"/>
  <c r="CZ165" i="75"/>
  <c r="DA165" i="75" s="1"/>
  <c r="DB165" i="75" s="1"/>
  <c r="DC165" i="75" s="1"/>
  <c r="AD161" i="83"/>
  <c r="BY161" i="83" s="1"/>
  <c r="CZ100" i="75"/>
  <c r="DA100" i="75" s="1"/>
  <c r="DB100" i="75" s="1"/>
  <c r="DC100" i="75" s="1"/>
  <c r="AD96" i="83"/>
  <c r="BY96" i="83" s="1"/>
  <c r="CZ35" i="75"/>
  <c r="DA35" i="75" s="1"/>
  <c r="DB35" i="75" s="1"/>
  <c r="DC35" i="75" s="1"/>
  <c r="AD31" i="83"/>
  <c r="BY31" i="83" s="1"/>
  <c r="CZ95" i="75"/>
  <c r="DA95" i="75" s="1"/>
  <c r="DB95" i="75" s="1"/>
  <c r="DC95" i="75" s="1"/>
  <c r="AD91" i="83"/>
  <c r="BY91" i="83" s="1"/>
  <c r="CZ20" i="75"/>
  <c r="DA20" i="75" s="1"/>
  <c r="DB20" i="75" s="1"/>
  <c r="DC20" i="75" s="1"/>
  <c r="AD16" i="83"/>
  <c r="BY16" i="83" s="1"/>
  <c r="CZ138" i="75"/>
  <c r="DA138" i="75" s="1"/>
  <c r="DB138" i="75" s="1"/>
  <c r="DC138" i="75" s="1"/>
  <c r="AD134" i="83"/>
  <c r="BY134" i="83" s="1"/>
  <c r="CZ7" i="75"/>
  <c r="DA7" i="75" s="1"/>
  <c r="DB7" i="75" s="1"/>
  <c r="DC7" i="75" s="1"/>
  <c r="AD3" i="83"/>
  <c r="BY3" i="83" s="1"/>
  <c r="CZ6" i="75"/>
  <c r="DA6" i="75" s="1"/>
  <c r="DB6" i="75" s="1"/>
  <c r="DC6" i="75" s="1"/>
  <c r="AD2" i="83"/>
  <c r="CZ133" i="75"/>
  <c r="DA133" i="75" s="1"/>
  <c r="DB133" i="75" s="1"/>
  <c r="DC133" i="75" s="1"/>
  <c r="AD129" i="83"/>
  <c r="BY129" i="83" s="1"/>
  <c r="CZ144" i="75"/>
  <c r="DA144" i="75" s="1"/>
  <c r="DB144" i="75" s="1"/>
  <c r="DC144" i="75" s="1"/>
  <c r="AD140" i="83"/>
  <c r="BY140" i="83" s="1"/>
  <c r="CZ70" i="75"/>
  <c r="DA70" i="75" s="1"/>
  <c r="DB70" i="75" s="1"/>
  <c r="DC70" i="75" s="1"/>
  <c r="AD66" i="83"/>
  <c r="BY66" i="83" s="1"/>
  <c r="CZ119" i="75"/>
  <c r="DA119" i="75" s="1"/>
  <c r="DB119" i="75" s="1"/>
  <c r="DC119" i="75" s="1"/>
  <c r="AD115" i="83"/>
  <c r="BY115" i="83" s="1"/>
  <c r="CZ54" i="75"/>
  <c r="DA54" i="75" s="1"/>
  <c r="DB54" i="75" s="1"/>
  <c r="DC54" i="75" s="1"/>
  <c r="AD50" i="83"/>
  <c r="BY50" i="83" s="1"/>
  <c r="CZ110" i="75"/>
  <c r="DA110" i="75" s="1"/>
  <c r="DB110" i="75" s="1"/>
  <c r="DC110" i="75" s="1"/>
  <c r="AD106" i="83"/>
  <c r="BY106" i="83" s="1"/>
  <c r="CZ45" i="75"/>
  <c r="DA45" i="75" s="1"/>
  <c r="DB45" i="75" s="1"/>
  <c r="DC45" i="75" s="1"/>
  <c r="AD41" i="83"/>
  <c r="BY41" i="83" s="1"/>
  <c r="CZ166" i="75"/>
  <c r="DA166" i="75" s="1"/>
  <c r="DB166" i="75" s="1"/>
  <c r="DC166" i="75" s="1"/>
  <c r="AD162" i="83"/>
  <c r="BY162" i="83" s="1"/>
  <c r="CZ101" i="75"/>
  <c r="DA101" i="75" s="1"/>
  <c r="DB101" i="75" s="1"/>
  <c r="DC101" i="75" s="1"/>
  <c r="AD97" i="83"/>
  <c r="BY97" i="83" s="1"/>
  <c r="CZ36" i="75"/>
  <c r="DA36" i="75" s="1"/>
  <c r="DB36" i="75" s="1"/>
  <c r="DC36" i="75" s="1"/>
  <c r="AD32" i="83"/>
  <c r="BY32" i="83" s="1"/>
  <c r="CZ164" i="75"/>
  <c r="DA164" i="75" s="1"/>
  <c r="DB164" i="75" s="1"/>
  <c r="DC164" i="75" s="1"/>
  <c r="AD160" i="83"/>
  <c r="BY160" i="83" s="1"/>
  <c r="CZ99" i="75"/>
  <c r="DA99" i="75" s="1"/>
  <c r="DB99" i="75" s="1"/>
  <c r="DC99" i="75" s="1"/>
  <c r="AD95" i="83"/>
  <c r="BY95" i="83" s="1"/>
  <c r="CZ34" i="75"/>
  <c r="DA34" i="75" s="1"/>
  <c r="DB34" i="75" s="1"/>
  <c r="DC34" i="75" s="1"/>
  <c r="AD30" i="83"/>
  <c r="BY30" i="83" s="1"/>
  <c r="CZ163" i="75"/>
  <c r="DA163" i="75" s="1"/>
  <c r="DB163" i="75" s="1"/>
  <c r="DC163" i="75" s="1"/>
  <c r="AD159" i="83"/>
  <c r="BY159" i="83" s="1"/>
  <c r="CZ98" i="75"/>
  <c r="DA98" i="75" s="1"/>
  <c r="DB98" i="75" s="1"/>
  <c r="DC98" i="75" s="1"/>
  <c r="AD94" i="83"/>
  <c r="BY94" i="83" s="1"/>
  <c r="CZ33" i="75"/>
  <c r="DA33" i="75" s="1"/>
  <c r="DB33" i="75" s="1"/>
  <c r="DC33" i="75" s="1"/>
  <c r="AD29" i="83"/>
  <c r="BY29" i="83" s="1"/>
  <c r="CZ162" i="75"/>
  <c r="DA162" i="75" s="1"/>
  <c r="DB162" i="75" s="1"/>
  <c r="DC162" i="75" s="1"/>
  <c r="AD158" i="83"/>
  <c r="BY158" i="83" s="1"/>
  <c r="CZ97" i="75"/>
  <c r="DA97" i="75" s="1"/>
  <c r="DB97" i="75" s="1"/>
  <c r="DC97" i="75" s="1"/>
  <c r="AD93" i="83"/>
  <c r="BY93" i="83" s="1"/>
  <c r="CZ32" i="75"/>
  <c r="DA32" i="75" s="1"/>
  <c r="DB32" i="75" s="1"/>
  <c r="DC32" i="75" s="1"/>
  <c r="AD28" i="83"/>
  <c r="BY28" i="83" s="1"/>
  <c r="CZ161" i="75"/>
  <c r="DA161" i="75" s="1"/>
  <c r="DB161" i="75" s="1"/>
  <c r="DC161" i="75" s="1"/>
  <c r="AD157" i="83"/>
  <c r="BY157" i="83" s="1"/>
  <c r="CZ96" i="75"/>
  <c r="DA96" i="75" s="1"/>
  <c r="DB96" i="75" s="1"/>
  <c r="DC96" i="75" s="1"/>
  <c r="AD92" i="83"/>
  <c r="BY92" i="83" s="1"/>
  <c r="CZ31" i="75"/>
  <c r="DA31" i="75" s="1"/>
  <c r="DB31" i="75" s="1"/>
  <c r="DC31" i="75" s="1"/>
  <c r="AD27" i="83"/>
  <c r="BY27" i="83" s="1"/>
  <c r="CZ157" i="75"/>
  <c r="DA157" i="75" s="1"/>
  <c r="DB157" i="75" s="1"/>
  <c r="DC157" i="75" s="1"/>
  <c r="AD153" i="83"/>
  <c r="BY153" i="83" s="1"/>
  <c r="CZ92" i="75"/>
  <c r="DA92" i="75" s="1"/>
  <c r="DB92" i="75" s="1"/>
  <c r="DC92" i="75" s="1"/>
  <c r="AD88" i="83"/>
  <c r="BY88" i="83" s="1"/>
  <c r="CZ26" i="75"/>
  <c r="DA26" i="75" s="1"/>
  <c r="DB26" i="75" s="1"/>
  <c r="DC26" i="75" s="1"/>
  <c r="AD22" i="83"/>
  <c r="BY22" i="83" s="1"/>
  <c r="CZ30" i="75"/>
  <c r="DA30" i="75" s="1"/>
  <c r="DB30" i="75" s="1"/>
  <c r="DC30" i="75" s="1"/>
  <c r="AD26" i="83"/>
  <c r="BY26" i="83" s="1"/>
  <c r="CZ139" i="75"/>
  <c r="DA139" i="75" s="1"/>
  <c r="DB139" i="75" s="1"/>
  <c r="DC139" i="75" s="1"/>
  <c r="AD135" i="83"/>
  <c r="BY135" i="83" s="1"/>
  <c r="CZ8" i="75"/>
  <c r="DA8" i="75" s="1"/>
  <c r="DB8" i="75" s="1"/>
  <c r="DC8" i="75" s="1"/>
  <c r="AD4" i="83"/>
  <c r="BY4" i="83" s="1"/>
  <c r="CZ67" i="75"/>
  <c r="DA67" i="75" s="1"/>
  <c r="DB67" i="75" s="1"/>
  <c r="DC67" i="75" s="1"/>
  <c r="AD63" i="83"/>
  <c r="BY63" i="83" s="1"/>
  <c r="CZ195" i="75"/>
  <c r="DA195" i="75" s="1"/>
  <c r="DB195" i="75" s="1"/>
  <c r="DC195" i="75" s="1"/>
  <c r="AD191" i="83"/>
  <c r="BY191" i="83" s="1"/>
  <c r="CZ184" i="75"/>
  <c r="DA184" i="75" s="1"/>
  <c r="DB184" i="75" s="1"/>
  <c r="DC184" i="75" s="1"/>
  <c r="AD180" i="83"/>
  <c r="BY180" i="83" s="1"/>
  <c r="CZ176" i="75"/>
  <c r="DA176" i="75" s="1"/>
  <c r="DB176" i="75" s="1"/>
  <c r="DC176" i="75" s="1"/>
  <c r="AD172" i="83"/>
  <c r="BY172" i="83" s="1"/>
  <c r="CZ111" i="75"/>
  <c r="DA111" i="75" s="1"/>
  <c r="DB111" i="75" s="1"/>
  <c r="DC111" i="75" s="1"/>
  <c r="AD107" i="83"/>
  <c r="BY107" i="83" s="1"/>
  <c r="CZ46" i="75"/>
  <c r="DA46" i="75" s="1"/>
  <c r="DB46" i="75" s="1"/>
  <c r="DC46" i="75" s="1"/>
  <c r="AD42" i="83"/>
  <c r="BY42" i="83" s="1"/>
  <c r="CZ167" i="75"/>
  <c r="DA167" i="75" s="1"/>
  <c r="DB167" i="75" s="1"/>
  <c r="DC167" i="75" s="1"/>
  <c r="AD163" i="83"/>
  <c r="BY163" i="83" s="1"/>
  <c r="CZ102" i="75"/>
  <c r="DA102" i="75" s="1"/>
  <c r="DB102" i="75" s="1"/>
  <c r="DC102" i="75" s="1"/>
  <c r="AD98" i="83"/>
  <c r="BY98" i="83" s="1"/>
  <c r="CZ37" i="75"/>
  <c r="DA37" i="75" s="1"/>
  <c r="DB37" i="75" s="1"/>
  <c r="DC37" i="75" s="1"/>
  <c r="AD33" i="83"/>
  <c r="BY33" i="83" s="1"/>
  <c r="CZ158" i="75"/>
  <c r="DA158" i="75" s="1"/>
  <c r="DB158" i="75" s="1"/>
  <c r="DC158" i="75" s="1"/>
  <c r="AD154" i="83"/>
  <c r="BY154" i="83" s="1"/>
  <c r="CZ93" i="75"/>
  <c r="DA93" i="75" s="1"/>
  <c r="DB93" i="75" s="1"/>
  <c r="DC93" i="75" s="1"/>
  <c r="AD89" i="83"/>
  <c r="BY89" i="83" s="1"/>
  <c r="CZ27" i="75"/>
  <c r="DA27" i="75" s="1"/>
  <c r="DB27" i="75" s="1"/>
  <c r="DC27" i="75" s="1"/>
  <c r="AD23" i="83"/>
  <c r="BY23" i="83" s="1"/>
  <c r="CZ156" i="75"/>
  <c r="DA156" i="75" s="1"/>
  <c r="DB156" i="75" s="1"/>
  <c r="DC156" i="75" s="1"/>
  <c r="AD152" i="83"/>
  <c r="BY152" i="83" s="1"/>
  <c r="CZ91" i="75"/>
  <c r="DA91" i="75" s="1"/>
  <c r="DB91" i="75" s="1"/>
  <c r="DC91" i="75" s="1"/>
  <c r="AD87" i="83"/>
  <c r="BY87" i="83" s="1"/>
  <c r="CZ25" i="75"/>
  <c r="DA25" i="75" s="1"/>
  <c r="DB25" i="75" s="1"/>
  <c r="DC25" i="75" s="1"/>
  <c r="AD21" i="83"/>
  <c r="BY21" i="83" s="1"/>
  <c r="CZ155" i="75"/>
  <c r="DA155" i="75" s="1"/>
  <c r="DB155" i="75" s="1"/>
  <c r="DC155" i="75" s="1"/>
  <c r="AD151" i="83"/>
  <c r="BY151" i="83" s="1"/>
  <c r="CZ90" i="75"/>
  <c r="DA90" i="75" s="1"/>
  <c r="DB90" i="75" s="1"/>
  <c r="DC90" i="75" s="1"/>
  <c r="AD86" i="83"/>
  <c r="BY86" i="83" s="1"/>
  <c r="CZ24" i="75"/>
  <c r="DA24" i="75" s="1"/>
  <c r="DB24" i="75" s="1"/>
  <c r="DC24" i="75" s="1"/>
  <c r="AD20" i="83"/>
  <c r="BY20" i="83" s="1"/>
  <c r="CZ154" i="75"/>
  <c r="DA154" i="75" s="1"/>
  <c r="DB154" i="75" s="1"/>
  <c r="DC154" i="75" s="1"/>
  <c r="AD150" i="83"/>
  <c r="BY150" i="83" s="1"/>
  <c r="CZ89" i="75"/>
  <c r="DA89" i="75" s="1"/>
  <c r="DB89" i="75" s="1"/>
  <c r="DC89" i="75" s="1"/>
  <c r="AD85" i="83"/>
  <c r="BY85" i="83" s="1"/>
  <c r="CZ23" i="75"/>
  <c r="DA23" i="75" s="1"/>
  <c r="DB23" i="75" s="1"/>
  <c r="DC23" i="75" s="1"/>
  <c r="AD19" i="83"/>
  <c r="BY19" i="83" s="1"/>
  <c r="CZ153" i="75"/>
  <c r="DA153" i="75" s="1"/>
  <c r="DB153" i="75" s="1"/>
  <c r="DC153" i="75" s="1"/>
  <c r="AD149" i="83"/>
  <c r="BY149" i="83" s="1"/>
  <c r="CZ88" i="75"/>
  <c r="DA88" i="75" s="1"/>
  <c r="DB88" i="75" s="1"/>
  <c r="DC88" i="75" s="1"/>
  <c r="AD84" i="83"/>
  <c r="BY84" i="83" s="1"/>
  <c r="CZ22" i="75"/>
  <c r="DA22" i="75" s="1"/>
  <c r="DB22" i="75" s="1"/>
  <c r="DC22" i="75" s="1"/>
  <c r="AD18" i="83"/>
  <c r="BY18" i="83" s="1"/>
  <c r="CZ149" i="75"/>
  <c r="DA149" i="75" s="1"/>
  <c r="DB149" i="75" s="1"/>
  <c r="DC149" i="75" s="1"/>
  <c r="AD145" i="83"/>
  <c r="BY145" i="83" s="1"/>
  <c r="CZ84" i="75"/>
  <c r="DA84" i="75" s="1"/>
  <c r="DB84" i="75" s="1"/>
  <c r="DC84" i="75" s="1"/>
  <c r="AD80" i="83"/>
  <c r="BY80" i="83" s="1"/>
  <c r="CZ18" i="75"/>
  <c r="DA18" i="75" s="1"/>
  <c r="DB18" i="75" s="1"/>
  <c r="DC18" i="75" s="1"/>
  <c r="AD14" i="83"/>
  <c r="BY14" i="83" s="1"/>
  <c r="CZ151" i="75"/>
  <c r="DA151" i="75" s="1"/>
  <c r="DB151" i="75" s="1"/>
  <c r="DC151" i="75" s="1"/>
  <c r="AD147" i="83"/>
  <c r="BY147" i="83" s="1"/>
  <c r="CZ75" i="75"/>
  <c r="DA75" i="75" s="1"/>
  <c r="DB75" i="75" s="1"/>
  <c r="DC75" i="75" s="1"/>
  <c r="AD71" i="83"/>
  <c r="BY71" i="83" s="1"/>
  <c r="CZ132" i="75"/>
  <c r="DA132" i="75" s="1"/>
  <c r="DB132" i="75" s="1"/>
  <c r="DC132" i="75" s="1"/>
  <c r="AD128" i="83"/>
  <c r="BY128" i="83" s="1"/>
  <c r="CZ78" i="75"/>
  <c r="DA78" i="75" s="1"/>
  <c r="DB78" i="75" s="1"/>
  <c r="DC78" i="75" s="1"/>
  <c r="AD74" i="83"/>
  <c r="BY74" i="83" s="1"/>
  <c r="CZ130" i="75"/>
  <c r="DA130" i="75" s="1"/>
  <c r="DB130" i="75" s="1"/>
  <c r="DC130" i="75" s="1"/>
  <c r="AD126" i="83"/>
  <c r="BY126" i="83" s="1"/>
  <c r="CZ127" i="75"/>
  <c r="DA127" i="75" s="1"/>
  <c r="DB127" i="75" s="1"/>
  <c r="DC127" i="75" s="1"/>
  <c r="AD123" i="83"/>
  <c r="BY123" i="83" s="1"/>
  <c r="CZ175" i="75"/>
  <c r="DA175" i="75" s="1"/>
  <c r="DB175" i="75" s="1"/>
  <c r="DC175" i="75" s="1"/>
  <c r="AD171" i="83"/>
  <c r="BY171" i="83" s="1"/>
  <c r="CZ168" i="75"/>
  <c r="DA168" i="75" s="1"/>
  <c r="DB168" i="75" s="1"/>
  <c r="DC168" i="75" s="1"/>
  <c r="AD164" i="83"/>
  <c r="BY164" i="83" s="1"/>
  <c r="CZ103" i="75"/>
  <c r="DA103" i="75" s="1"/>
  <c r="DB103" i="75" s="1"/>
  <c r="DC103" i="75" s="1"/>
  <c r="AD99" i="83"/>
  <c r="BY99" i="83" s="1"/>
  <c r="CZ38" i="75"/>
  <c r="DA38" i="75" s="1"/>
  <c r="DB38" i="75" s="1"/>
  <c r="DC38" i="75" s="1"/>
  <c r="AD34" i="83"/>
  <c r="BY34" i="83" s="1"/>
  <c r="CZ159" i="75"/>
  <c r="DA159" i="75" s="1"/>
  <c r="DB159" i="75" s="1"/>
  <c r="DC159" i="75" s="1"/>
  <c r="AD155" i="83"/>
  <c r="BY155" i="83" s="1"/>
  <c r="CZ94" i="75"/>
  <c r="DA94" i="75" s="1"/>
  <c r="DB94" i="75" s="1"/>
  <c r="DC94" i="75" s="1"/>
  <c r="AD90" i="83"/>
  <c r="BY90" i="83" s="1"/>
  <c r="CZ28" i="75"/>
  <c r="DA28" i="75" s="1"/>
  <c r="DB28" i="75" s="1"/>
  <c r="DC28" i="75" s="1"/>
  <c r="AD24" i="83"/>
  <c r="BY24" i="83" s="1"/>
  <c r="CZ150" i="75"/>
  <c r="DA150" i="75" s="1"/>
  <c r="DB150" i="75" s="1"/>
  <c r="DC150" i="75" s="1"/>
  <c r="AD146" i="83"/>
  <c r="BY146" i="83" s="1"/>
  <c r="CZ85" i="75"/>
  <c r="DA85" i="75" s="1"/>
  <c r="DB85" i="75" s="1"/>
  <c r="DC85" i="75" s="1"/>
  <c r="AD81" i="83"/>
  <c r="BY81" i="83" s="1"/>
  <c r="CZ19" i="75"/>
  <c r="DA19" i="75" s="1"/>
  <c r="DB19" i="75" s="1"/>
  <c r="DC19" i="75" s="1"/>
  <c r="AD15" i="83"/>
  <c r="BY15" i="83" s="1"/>
  <c r="CZ148" i="75"/>
  <c r="DA148" i="75" s="1"/>
  <c r="DB148" i="75" s="1"/>
  <c r="DC148" i="75" s="1"/>
  <c r="AD144" i="83"/>
  <c r="BY144" i="83" s="1"/>
  <c r="CZ83" i="75"/>
  <c r="DA83" i="75" s="1"/>
  <c r="DB83" i="75" s="1"/>
  <c r="DC83" i="75" s="1"/>
  <c r="AD79" i="83"/>
  <c r="BY79" i="83" s="1"/>
  <c r="CZ17" i="75"/>
  <c r="DA17" i="75" s="1"/>
  <c r="DB17" i="75" s="1"/>
  <c r="DC17" i="75" s="1"/>
  <c r="AD13" i="83"/>
  <c r="BY13" i="83" s="1"/>
  <c r="CZ147" i="75"/>
  <c r="DA147" i="75" s="1"/>
  <c r="DB147" i="75" s="1"/>
  <c r="DC147" i="75" s="1"/>
  <c r="AD143" i="83"/>
  <c r="BY143" i="83" s="1"/>
  <c r="CZ82" i="75"/>
  <c r="DA82" i="75" s="1"/>
  <c r="DB82" i="75" s="1"/>
  <c r="DC82" i="75" s="1"/>
  <c r="AD78" i="83"/>
  <c r="BY78" i="83" s="1"/>
  <c r="CZ16" i="75"/>
  <c r="DA16" i="75" s="1"/>
  <c r="DB16" i="75" s="1"/>
  <c r="DC16" i="75" s="1"/>
  <c r="AD12" i="83"/>
  <c r="BY12" i="83" s="1"/>
  <c r="CZ146" i="75"/>
  <c r="DA146" i="75" s="1"/>
  <c r="DB146" i="75" s="1"/>
  <c r="DC146" i="75" s="1"/>
  <c r="AD142" i="83"/>
  <c r="BY142" i="83" s="1"/>
  <c r="CZ81" i="75"/>
  <c r="DA81" i="75" s="1"/>
  <c r="DB81" i="75" s="1"/>
  <c r="DC81" i="75" s="1"/>
  <c r="AD77" i="83"/>
  <c r="BY77" i="83" s="1"/>
  <c r="CZ15" i="75"/>
  <c r="DA15" i="75" s="1"/>
  <c r="DB15" i="75" s="1"/>
  <c r="DC15" i="75" s="1"/>
  <c r="AD11" i="83"/>
  <c r="BY11" i="83" s="1"/>
  <c r="CZ145" i="75"/>
  <c r="DA145" i="75" s="1"/>
  <c r="DB145" i="75" s="1"/>
  <c r="DC145" i="75" s="1"/>
  <c r="AD141" i="83"/>
  <c r="BY141" i="83" s="1"/>
  <c r="CZ80" i="75"/>
  <c r="DA80" i="75" s="1"/>
  <c r="DB80" i="75" s="1"/>
  <c r="DC80" i="75" s="1"/>
  <c r="AD76" i="83"/>
  <c r="BY76" i="83" s="1"/>
  <c r="CZ14" i="75"/>
  <c r="DA14" i="75" s="1"/>
  <c r="DB14" i="75" s="1"/>
  <c r="DC14" i="75" s="1"/>
  <c r="AD10" i="83"/>
  <c r="BY10" i="83" s="1"/>
  <c r="CZ141" i="75"/>
  <c r="DA141" i="75" s="1"/>
  <c r="DB141" i="75" s="1"/>
  <c r="DC141" i="75" s="1"/>
  <c r="AD137" i="83"/>
  <c r="BY137" i="83" s="1"/>
  <c r="CZ76" i="75"/>
  <c r="DA76" i="75" s="1"/>
  <c r="DB76" i="75" s="1"/>
  <c r="DC76" i="75" s="1"/>
  <c r="AD72" i="83"/>
  <c r="BY72" i="83" s="1"/>
  <c r="CZ10" i="75"/>
  <c r="DA10" i="75" s="1"/>
  <c r="DB10" i="75" s="1"/>
  <c r="DC10" i="75" s="1"/>
  <c r="AD6" i="83"/>
  <c r="BY6" i="83" s="1"/>
  <c r="N12" i="85" l="1"/>
  <c r="DD14" i="75"/>
  <c r="H12" i="85" s="1"/>
  <c r="G12" i="85" s="1"/>
  <c r="C12" i="85" s="1"/>
  <c r="N92" i="85"/>
  <c r="DD94" i="75"/>
  <c r="H92" i="85" s="1"/>
  <c r="G92" i="85" s="1"/>
  <c r="C92" i="85" s="1"/>
  <c r="AL78" i="85"/>
  <c r="AM78" i="85" s="1"/>
  <c r="B76" i="84"/>
  <c r="E76" i="84" s="1"/>
  <c r="H76" i="84" s="1"/>
  <c r="F78" i="85" s="1"/>
  <c r="BZ76" i="83"/>
  <c r="AL15" i="85"/>
  <c r="AM15" i="85" s="1"/>
  <c r="BZ13" i="83"/>
  <c r="B13" i="84"/>
  <c r="E13" i="84" s="1"/>
  <c r="H13" i="84" s="1"/>
  <c r="F15" i="85" s="1"/>
  <c r="BZ171" i="83"/>
  <c r="AL173" i="85"/>
  <c r="AM173" i="85" s="1"/>
  <c r="B171" i="84"/>
  <c r="E171" i="84" s="1"/>
  <c r="H171" i="84" s="1"/>
  <c r="F173" i="85" s="1"/>
  <c r="BZ80" i="83"/>
  <c r="AL82" i="85"/>
  <c r="AM82" i="85" s="1"/>
  <c r="B80" i="84"/>
  <c r="E80" i="84" s="1"/>
  <c r="H80" i="84" s="1"/>
  <c r="F82" i="85" s="1"/>
  <c r="B20" i="84"/>
  <c r="E20" i="84" s="1"/>
  <c r="H20" i="84" s="1"/>
  <c r="F22" i="85" s="1"/>
  <c r="BZ20" i="83"/>
  <c r="AL22" i="85"/>
  <c r="AM22" i="85" s="1"/>
  <c r="B154" i="84"/>
  <c r="E154" i="84" s="1"/>
  <c r="H154" i="84" s="1"/>
  <c r="F156" i="85" s="1"/>
  <c r="BZ154" i="83"/>
  <c r="AL156" i="85"/>
  <c r="AM156" i="85" s="1"/>
  <c r="AL44" i="85"/>
  <c r="AM44" i="85" s="1"/>
  <c r="B42" i="84"/>
  <c r="E42" i="84" s="1"/>
  <c r="H42" i="84" s="1"/>
  <c r="F44" i="85" s="1"/>
  <c r="BZ42" i="83"/>
  <c r="BZ27" i="83"/>
  <c r="AL29" i="85"/>
  <c r="AM29" i="85" s="1"/>
  <c r="B27" i="84"/>
  <c r="E27" i="84" s="1"/>
  <c r="H27" i="84" s="1"/>
  <c r="F29" i="85" s="1"/>
  <c r="AL95" i="85"/>
  <c r="AM95" i="85" s="1"/>
  <c r="B93" i="84"/>
  <c r="E93" i="84" s="1"/>
  <c r="H93" i="84" s="1"/>
  <c r="F95" i="85" s="1"/>
  <c r="BZ93" i="83"/>
  <c r="B32" i="84"/>
  <c r="E32" i="84" s="1"/>
  <c r="H32" i="84" s="1"/>
  <c r="F34" i="85" s="1"/>
  <c r="BZ32" i="83"/>
  <c r="AL34" i="85"/>
  <c r="AM34" i="85" s="1"/>
  <c r="B140" i="84"/>
  <c r="E140" i="84" s="1"/>
  <c r="H140" i="84" s="1"/>
  <c r="F142" i="85" s="1"/>
  <c r="BZ140" i="83"/>
  <c r="AL142" i="85"/>
  <c r="AM142" i="85" s="1"/>
  <c r="AL98" i="85"/>
  <c r="AM98" i="85" s="1"/>
  <c r="B96" i="84"/>
  <c r="E96" i="84" s="1"/>
  <c r="H96" i="84" s="1"/>
  <c r="F98" i="85" s="1"/>
  <c r="BZ96" i="83"/>
  <c r="BZ37" i="83"/>
  <c r="AL39" i="85"/>
  <c r="AM39" i="85" s="1"/>
  <c r="B37" i="84"/>
  <c r="E37" i="84" s="1"/>
  <c r="H37" i="84" s="1"/>
  <c r="F39" i="85" s="1"/>
  <c r="AL172" i="85"/>
  <c r="AM172" i="85" s="1"/>
  <c r="B170" i="84"/>
  <c r="E170" i="84" s="1"/>
  <c r="H170" i="84" s="1"/>
  <c r="F172" i="85" s="1"/>
  <c r="BZ170" i="83"/>
  <c r="BZ148" i="83"/>
  <c r="AL150" i="85"/>
  <c r="AM150" i="85" s="1"/>
  <c r="B148" i="84"/>
  <c r="E148" i="84" s="1"/>
  <c r="H148" i="84" s="1"/>
  <c r="F150" i="85" s="1"/>
  <c r="BZ173" i="83"/>
  <c r="AL175" i="85"/>
  <c r="AM175" i="85" s="1"/>
  <c r="B173" i="84"/>
  <c r="E173" i="84" s="1"/>
  <c r="H173" i="84" s="1"/>
  <c r="F175" i="85" s="1"/>
  <c r="AL113" i="85"/>
  <c r="AM113" i="85" s="1"/>
  <c r="B111" i="84"/>
  <c r="E111" i="84" s="1"/>
  <c r="H111" i="84" s="1"/>
  <c r="F113" i="85" s="1"/>
  <c r="BZ111" i="83"/>
  <c r="AL180" i="85"/>
  <c r="AM180" i="85" s="1"/>
  <c r="B178" i="84"/>
  <c r="E178" i="84" s="1"/>
  <c r="H178" i="84" s="1"/>
  <c r="F180" i="85" s="1"/>
  <c r="BZ178" i="83"/>
  <c r="B7" i="84"/>
  <c r="E7" i="84" s="1"/>
  <c r="H7" i="84" s="1"/>
  <c r="F9" i="85" s="1"/>
  <c r="BZ7" i="83"/>
  <c r="AL9" i="85"/>
  <c r="AM9" i="85" s="1"/>
  <c r="BZ53" i="83"/>
  <c r="AL55" i="85"/>
  <c r="AM55" i="85" s="1"/>
  <c r="B53" i="84"/>
  <c r="E53" i="84" s="1"/>
  <c r="H53" i="84" s="1"/>
  <c r="F55" i="85" s="1"/>
  <c r="BZ186" i="83"/>
  <c r="B186" i="84"/>
  <c r="E186" i="84" s="1"/>
  <c r="H186" i="84" s="1"/>
  <c r="F188" i="85" s="1"/>
  <c r="AL188" i="85"/>
  <c r="AM188" i="85" s="1"/>
  <c r="BZ138" i="83"/>
  <c r="B138" i="84"/>
  <c r="E138" i="84" s="1"/>
  <c r="H138" i="84" s="1"/>
  <c r="F140" i="85" s="1"/>
  <c r="AL140" i="85"/>
  <c r="AM140" i="85" s="1"/>
  <c r="BZ125" i="83"/>
  <c r="AL127" i="85"/>
  <c r="AM127" i="85" s="1"/>
  <c r="B125" i="84"/>
  <c r="E125" i="84" s="1"/>
  <c r="H125" i="84" s="1"/>
  <c r="F127" i="85" s="1"/>
  <c r="N8" i="85"/>
  <c r="DD10" i="75"/>
  <c r="H8" i="85" s="1"/>
  <c r="G8" i="85" s="1"/>
  <c r="C8" i="85" s="1"/>
  <c r="N144" i="85"/>
  <c r="DD146" i="75"/>
  <c r="H144" i="85" s="1"/>
  <c r="G144" i="85" s="1"/>
  <c r="C144" i="85" s="1"/>
  <c r="N83" i="85"/>
  <c r="DD85" i="75"/>
  <c r="H83" i="85" s="1"/>
  <c r="G83" i="85" s="1"/>
  <c r="C83" i="85" s="1"/>
  <c r="N173" i="85"/>
  <c r="DD175" i="75"/>
  <c r="H173" i="85" s="1"/>
  <c r="G173" i="85" s="1"/>
  <c r="C173" i="85" s="1"/>
  <c r="N82" i="85"/>
  <c r="DD84" i="75"/>
  <c r="H82" i="85" s="1"/>
  <c r="G82" i="85" s="1"/>
  <c r="C82" i="85" s="1"/>
  <c r="N22" i="85"/>
  <c r="DD24" i="75"/>
  <c r="H22" i="85" s="1"/>
  <c r="G22" i="85" s="1"/>
  <c r="C22" i="85" s="1"/>
  <c r="N156" i="85"/>
  <c r="DD158" i="75"/>
  <c r="H156" i="85" s="1"/>
  <c r="G156" i="85" s="1"/>
  <c r="C156" i="85" s="1"/>
  <c r="N193" i="85"/>
  <c r="DD195" i="75"/>
  <c r="H193" i="85" s="1"/>
  <c r="G193" i="85" s="1"/>
  <c r="C193" i="85" s="1"/>
  <c r="N29" i="85"/>
  <c r="DD31" i="75"/>
  <c r="H29" i="85" s="1"/>
  <c r="G29" i="85" s="1"/>
  <c r="C29" i="85" s="1"/>
  <c r="DD163" i="75"/>
  <c r="H161" i="85" s="1"/>
  <c r="G161" i="85" s="1"/>
  <c r="C161" i="85" s="1"/>
  <c r="N161" i="85"/>
  <c r="N34" i="85"/>
  <c r="DD36" i="75"/>
  <c r="H34" i="85" s="1"/>
  <c r="G34" i="85" s="1"/>
  <c r="C34" i="85" s="1"/>
  <c r="N108" i="85"/>
  <c r="DD110" i="75"/>
  <c r="H108" i="85" s="1"/>
  <c r="G108" i="85" s="1"/>
  <c r="C108" i="85" s="1"/>
  <c r="N142" i="85"/>
  <c r="DD144" i="75"/>
  <c r="H142" i="85" s="1"/>
  <c r="G142" i="85" s="1"/>
  <c r="C142" i="85" s="1"/>
  <c r="N136" i="85"/>
  <c r="DD138" i="75"/>
  <c r="H136" i="85" s="1"/>
  <c r="G136" i="85" s="1"/>
  <c r="C136" i="85" s="1"/>
  <c r="N98" i="85"/>
  <c r="DD100" i="75"/>
  <c r="H98" i="85" s="1"/>
  <c r="G98" i="85" s="1"/>
  <c r="C98" i="85" s="1"/>
  <c r="N167" i="85"/>
  <c r="DD169" i="75"/>
  <c r="H167" i="85" s="1"/>
  <c r="G167" i="85" s="1"/>
  <c r="C167" i="85" s="1"/>
  <c r="N39" i="85"/>
  <c r="DD41" i="75"/>
  <c r="H39" i="85" s="1"/>
  <c r="G39" i="85" s="1"/>
  <c r="C39" i="85" s="1"/>
  <c r="N105" i="85"/>
  <c r="DD107" i="75"/>
  <c r="H105" i="85" s="1"/>
  <c r="G105" i="85" s="1"/>
  <c r="C105" i="85" s="1"/>
  <c r="N172" i="85"/>
  <c r="DD174" i="75"/>
  <c r="H172" i="85" s="1"/>
  <c r="G172" i="85" s="1"/>
  <c r="C172" i="85" s="1"/>
  <c r="N60" i="85"/>
  <c r="DD62" i="75"/>
  <c r="H60" i="85" s="1"/>
  <c r="G60" i="85" s="1"/>
  <c r="C60" i="85" s="1"/>
  <c r="N150" i="85"/>
  <c r="DD152" i="75"/>
  <c r="H150" i="85" s="1"/>
  <c r="G150" i="85" s="1"/>
  <c r="C150" i="85" s="1"/>
  <c r="N106" i="85"/>
  <c r="DD108" i="75"/>
  <c r="H106" i="85" s="1"/>
  <c r="G106" i="85" s="1"/>
  <c r="C106" i="85" s="1"/>
  <c r="N175" i="85"/>
  <c r="DD177" i="75"/>
  <c r="H175" i="85" s="1"/>
  <c r="G175" i="85" s="1"/>
  <c r="C175" i="85" s="1"/>
  <c r="N47" i="85"/>
  <c r="DD49" i="75"/>
  <c r="H47" i="85" s="1"/>
  <c r="G47" i="85" s="1"/>
  <c r="C47" i="85" s="1"/>
  <c r="N113" i="85"/>
  <c r="DD115" i="75"/>
  <c r="H113" i="85" s="1"/>
  <c r="G113" i="85" s="1"/>
  <c r="C113" i="85" s="1"/>
  <c r="N180" i="85"/>
  <c r="DD182" i="75"/>
  <c r="H180" i="85" s="1"/>
  <c r="G180" i="85" s="1"/>
  <c r="C180" i="85" s="1"/>
  <c r="N133" i="85"/>
  <c r="DD135" i="75"/>
  <c r="H133" i="85" s="1"/>
  <c r="G133" i="85" s="1"/>
  <c r="C133" i="85" s="1"/>
  <c r="N9" i="85"/>
  <c r="DD11" i="75"/>
  <c r="H9" i="85" s="1"/>
  <c r="G9" i="85" s="1"/>
  <c r="C9" i="85" s="1"/>
  <c r="N114" i="85"/>
  <c r="DD116" i="75"/>
  <c r="H114" i="85" s="1"/>
  <c r="G114" i="85" s="1"/>
  <c r="C114" i="85" s="1"/>
  <c r="N183" i="85"/>
  <c r="DD185" i="75"/>
  <c r="H183" i="85" s="1"/>
  <c r="G183" i="85" s="1"/>
  <c r="C183" i="85" s="1"/>
  <c r="N55" i="85"/>
  <c r="DD57" i="75"/>
  <c r="H55" i="85" s="1"/>
  <c r="G55" i="85" s="1"/>
  <c r="C55" i="85" s="1"/>
  <c r="DD123" i="75"/>
  <c r="H121" i="85" s="1"/>
  <c r="G121" i="85" s="1"/>
  <c r="C121" i="85" s="1"/>
  <c r="N121" i="85"/>
  <c r="N188" i="85"/>
  <c r="DD190" i="75"/>
  <c r="H188" i="85" s="1"/>
  <c r="G188" i="85" s="1"/>
  <c r="C188" i="85" s="1"/>
  <c r="N77" i="85"/>
  <c r="DD79" i="75"/>
  <c r="H77" i="85" s="1"/>
  <c r="G77" i="85" s="1"/>
  <c r="C77" i="85" s="1"/>
  <c r="N140" i="85"/>
  <c r="DD142" i="75"/>
  <c r="H140" i="85" s="1"/>
  <c r="G140" i="85" s="1"/>
  <c r="C140" i="85" s="1"/>
  <c r="N61" i="85"/>
  <c r="DD63" i="75"/>
  <c r="H61" i="85" s="1"/>
  <c r="G61" i="85" s="1"/>
  <c r="C61" i="85" s="1"/>
  <c r="N127" i="85"/>
  <c r="DD129" i="75"/>
  <c r="H127" i="85" s="1"/>
  <c r="G127" i="85" s="1"/>
  <c r="C127" i="85" s="1"/>
  <c r="N10" i="85"/>
  <c r="DD12" i="75"/>
  <c r="H10" i="85" s="1"/>
  <c r="G10" i="85" s="1"/>
  <c r="C10" i="85" s="1"/>
  <c r="N17" i="85"/>
  <c r="DD19" i="75"/>
  <c r="H17" i="85" s="1"/>
  <c r="G17" i="85" s="1"/>
  <c r="C17" i="85" s="1"/>
  <c r="BZ6" i="83"/>
  <c r="AL8" i="85"/>
  <c r="AM8" i="85" s="1"/>
  <c r="B6" i="84"/>
  <c r="E6" i="84" s="1"/>
  <c r="H6" i="84" s="1"/>
  <c r="F8" i="85" s="1"/>
  <c r="AL144" i="85"/>
  <c r="AM144" i="85" s="1"/>
  <c r="B142" i="84"/>
  <c r="E142" i="84" s="1"/>
  <c r="H142" i="84" s="1"/>
  <c r="F144" i="85" s="1"/>
  <c r="BZ142" i="83"/>
  <c r="BZ81" i="83"/>
  <c r="AL83" i="85"/>
  <c r="AM83" i="85" s="1"/>
  <c r="B81" i="84"/>
  <c r="E81" i="84" s="1"/>
  <c r="H81" i="84" s="1"/>
  <c r="F83" i="85" s="1"/>
  <c r="AL157" i="85"/>
  <c r="AM157" i="85" s="1"/>
  <c r="B155" i="84"/>
  <c r="E155" i="84" s="1"/>
  <c r="H155" i="84" s="1"/>
  <c r="F157" i="85" s="1"/>
  <c r="BZ155" i="83"/>
  <c r="BZ128" i="83"/>
  <c r="AL130" i="85"/>
  <c r="AM130" i="85" s="1"/>
  <c r="B128" i="84"/>
  <c r="E128" i="84" s="1"/>
  <c r="H128" i="84" s="1"/>
  <c r="F130" i="85" s="1"/>
  <c r="AL151" i="85"/>
  <c r="AM151" i="85" s="1"/>
  <c r="B149" i="84"/>
  <c r="E149" i="84" s="1"/>
  <c r="H149" i="84" s="1"/>
  <c r="F151" i="85" s="1"/>
  <c r="BZ149" i="83"/>
  <c r="BZ87" i="83"/>
  <c r="B87" i="84"/>
  <c r="E87" i="84" s="1"/>
  <c r="H87" i="84" s="1"/>
  <c r="F89" i="85" s="1"/>
  <c r="AL89" i="85"/>
  <c r="AM89" i="85" s="1"/>
  <c r="AL193" i="85"/>
  <c r="AM193" i="85" s="1"/>
  <c r="BZ191" i="83"/>
  <c r="B191" i="84"/>
  <c r="E191" i="84" s="1"/>
  <c r="H191" i="84" s="1"/>
  <c r="F193" i="85" s="1"/>
  <c r="B26" i="84"/>
  <c r="E26" i="84" s="1"/>
  <c r="H26" i="84" s="1"/>
  <c r="F28" i="85" s="1"/>
  <c r="BZ26" i="83"/>
  <c r="AL28" i="85"/>
  <c r="AM28" i="85" s="1"/>
  <c r="B159" i="84"/>
  <c r="E159" i="84" s="1"/>
  <c r="H159" i="84" s="1"/>
  <c r="F161" i="85" s="1"/>
  <c r="BZ159" i="83"/>
  <c r="AL161" i="85"/>
  <c r="AM161" i="85" s="1"/>
  <c r="BZ106" i="83"/>
  <c r="AL108" i="85"/>
  <c r="AM108" i="85" s="1"/>
  <c r="B106" i="84"/>
  <c r="E106" i="84" s="1"/>
  <c r="H106" i="84" s="1"/>
  <c r="F108" i="85" s="1"/>
  <c r="BZ134" i="83"/>
  <c r="AL136" i="85"/>
  <c r="AM136" i="85" s="1"/>
  <c r="B134" i="84"/>
  <c r="E134" i="84" s="1"/>
  <c r="H134" i="84" s="1"/>
  <c r="F136" i="85" s="1"/>
  <c r="B165" i="84"/>
  <c r="E165" i="84" s="1"/>
  <c r="H165" i="84" s="1"/>
  <c r="F167" i="85" s="1"/>
  <c r="BZ165" i="83"/>
  <c r="AL167" i="85"/>
  <c r="AM167" i="85" s="1"/>
  <c r="AL105" i="85"/>
  <c r="AM105" i="85" s="1"/>
  <c r="BZ103" i="83"/>
  <c r="B103" i="84"/>
  <c r="E103" i="84" s="1"/>
  <c r="H103" i="84" s="1"/>
  <c r="F105" i="85" s="1"/>
  <c r="B58" i="84"/>
  <c r="E58" i="84" s="1"/>
  <c r="H58" i="84" s="1"/>
  <c r="F60" i="85" s="1"/>
  <c r="BZ58" i="83"/>
  <c r="AL60" i="85"/>
  <c r="AM60" i="85" s="1"/>
  <c r="BZ104" i="83"/>
  <c r="B104" i="84"/>
  <c r="E104" i="84" s="1"/>
  <c r="H104" i="84" s="1"/>
  <c r="F106" i="85" s="1"/>
  <c r="AL106" i="85"/>
  <c r="AM106" i="85" s="1"/>
  <c r="BZ45" i="83"/>
  <c r="AL47" i="85"/>
  <c r="AM47" i="85" s="1"/>
  <c r="B45" i="84"/>
  <c r="E45" i="84" s="1"/>
  <c r="H45" i="84" s="1"/>
  <c r="F47" i="85" s="1"/>
  <c r="BZ131" i="83"/>
  <c r="AL133" i="85"/>
  <c r="AM133" i="85" s="1"/>
  <c r="B131" i="84"/>
  <c r="E131" i="84" s="1"/>
  <c r="H131" i="84" s="1"/>
  <c r="F133" i="85" s="1"/>
  <c r="BZ112" i="83"/>
  <c r="B112" i="84"/>
  <c r="E112" i="84" s="1"/>
  <c r="H112" i="84" s="1"/>
  <c r="F114" i="85" s="1"/>
  <c r="AL114" i="85"/>
  <c r="AM114" i="85" s="1"/>
  <c r="BZ181" i="83"/>
  <c r="AL183" i="85"/>
  <c r="AM183" i="85" s="1"/>
  <c r="B181" i="84"/>
  <c r="E181" i="84" s="1"/>
  <c r="H181" i="84" s="1"/>
  <c r="F183" i="85" s="1"/>
  <c r="BZ119" i="83"/>
  <c r="AL121" i="85"/>
  <c r="AM121" i="85" s="1"/>
  <c r="B119" i="84"/>
  <c r="E119" i="84" s="1"/>
  <c r="H119" i="84" s="1"/>
  <c r="F121" i="85" s="1"/>
  <c r="BZ75" i="83"/>
  <c r="AL77" i="85"/>
  <c r="AM77" i="85" s="1"/>
  <c r="B75" i="84"/>
  <c r="E75" i="84" s="1"/>
  <c r="H75" i="84" s="1"/>
  <c r="F77" i="85" s="1"/>
  <c r="BZ59" i="83"/>
  <c r="AL61" i="85"/>
  <c r="AM61" i="85" s="1"/>
  <c r="B59" i="84"/>
  <c r="E59" i="84" s="1"/>
  <c r="H59" i="84" s="1"/>
  <c r="F61" i="85" s="1"/>
  <c r="AL10" i="85"/>
  <c r="AM10" i="85" s="1"/>
  <c r="B8" i="84"/>
  <c r="E8" i="84" s="1"/>
  <c r="H8" i="84" s="1"/>
  <c r="F10" i="85" s="1"/>
  <c r="BZ8" i="83"/>
  <c r="N78" i="85"/>
  <c r="DD80" i="75"/>
  <c r="H78" i="85" s="1"/>
  <c r="G78" i="85" s="1"/>
  <c r="C78" i="85" s="1"/>
  <c r="N15" i="85"/>
  <c r="DD17" i="75"/>
  <c r="H15" i="85" s="1"/>
  <c r="G15" i="85" s="1"/>
  <c r="C15" i="85" s="1"/>
  <c r="N157" i="85"/>
  <c r="DD159" i="75"/>
  <c r="H157" i="85" s="1"/>
  <c r="G157" i="85" s="1"/>
  <c r="C157" i="85" s="1"/>
  <c r="N130" i="85"/>
  <c r="DD132" i="75"/>
  <c r="H130" i="85" s="1"/>
  <c r="G130" i="85" s="1"/>
  <c r="C130" i="85" s="1"/>
  <c r="N151" i="85"/>
  <c r="DD153" i="75"/>
  <c r="H151" i="85" s="1"/>
  <c r="G151" i="85" s="1"/>
  <c r="C151" i="85" s="1"/>
  <c r="N89" i="85"/>
  <c r="DD91" i="75"/>
  <c r="H89" i="85" s="1"/>
  <c r="G89" i="85" s="1"/>
  <c r="C89" i="85" s="1"/>
  <c r="N44" i="85"/>
  <c r="DD46" i="75"/>
  <c r="H44" i="85" s="1"/>
  <c r="G44" i="85" s="1"/>
  <c r="C44" i="85" s="1"/>
  <c r="N28" i="85"/>
  <c r="DD30" i="75"/>
  <c r="H28" i="85" s="1"/>
  <c r="G28" i="85" s="1"/>
  <c r="C28" i="85" s="1"/>
  <c r="N95" i="85"/>
  <c r="DD97" i="75"/>
  <c r="H95" i="85" s="1"/>
  <c r="G95" i="85" s="1"/>
  <c r="C95" i="85" s="1"/>
  <c r="B72" i="84"/>
  <c r="E72" i="84" s="1"/>
  <c r="H72" i="84" s="1"/>
  <c r="F74" i="85" s="1"/>
  <c r="BZ72" i="83"/>
  <c r="AL74" i="85"/>
  <c r="AM74" i="85" s="1"/>
  <c r="AL143" i="85"/>
  <c r="AM143" i="85" s="1"/>
  <c r="B141" i="84"/>
  <c r="E141" i="84" s="1"/>
  <c r="H141" i="84" s="1"/>
  <c r="F143" i="85" s="1"/>
  <c r="BZ141" i="83"/>
  <c r="BZ12" i="83"/>
  <c r="AL14" i="85"/>
  <c r="AM14" i="85" s="1"/>
  <c r="B12" i="84"/>
  <c r="E12" i="84" s="1"/>
  <c r="H12" i="84" s="1"/>
  <c r="F14" i="85" s="1"/>
  <c r="B79" i="84"/>
  <c r="E79" i="84" s="1"/>
  <c r="H79" i="84" s="1"/>
  <c r="F81" i="85" s="1"/>
  <c r="BZ79" i="83"/>
  <c r="AL81" i="85"/>
  <c r="AM81" i="85" s="1"/>
  <c r="BZ146" i="83"/>
  <c r="AL148" i="85"/>
  <c r="AM148" i="85" s="1"/>
  <c r="B146" i="84"/>
  <c r="E146" i="84" s="1"/>
  <c r="H146" i="84" s="1"/>
  <c r="F148" i="85" s="1"/>
  <c r="BZ34" i="83"/>
  <c r="B34" i="84"/>
  <c r="E34" i="84" s="1"/>
  <c r="H34" i="84" s="1"/>
  <c r="F36" i="85" s="1"/>
  <c r="AL36" i="85"/>
  <c r="AM36" i="85" s="1"/>
  <c r="B123" i="84"/>
  <c r="E123" i="84" s="1"/>
  <c r="H123" i="84" s="1"/>
  <c r="F125" i="85" s="1"/>
  <c r="BZ123" i="83"/>
  <c r="AL125" i="85"/>
  <c r="AM125" i="85" s="1"/>
  <c r="B71" i="84"/>
  <c r="E71" i="84" s="1"/>
  <c r="H71" i="84" s="1"/>
  <c r="F73" i="85" s="1"/>
  <c r="BZ71" i="83"/>
  <c r="AL73" i="85"/>
  <c r="AM73" i="85" s="1"/>
  <c r="AL147" i="85"/>
  <c r="AM147" i="85" s="1"/>
  <c r="B145" i="84"/>
  <c r="E145" i="84" s="1"/>
  <c r="H145" i="84" s="1"/>
  <c r="F147" i="85" s="1"/>
  <c r="BZ145" i="83"/>
  <c r="BZ19" i="83"/>
  <c r="B19" i="84"/>
  <c r="E19" i="84" s="1"/>
  <c r="H19" i="84" s="1"/>
  <c r="F21" i="85" s="1"/>
  <c r="AL21" i="85"/>
  <c r="AM21" i="85" s="1"/>
  <c r="B86" i="84"/>
  <c r="E86" i="84" s="1"/>
  <c r="H86" i="84" s="1"/>
  <c r="F88" i="85" s="1"/>
  <c r="BZ86" i="83"/>
  <c r="AL88" i="85"/>
  <c r="AM88" i="85" s="1"/>
  <c r="B152" i="84"/>
  <c r="E152" i="84" s="1"/>
  <c r="H152" i="84" s="1"/>
  <c r="F154" i="85" s="1"/>
  <c r="BZ152" i="83"/>
  <c r="AL154" i="85"/>
  <c r="AM154" i="85" s="1"/>
  <c r="BZ33" i="83"/>
  <c r="B33" i="84"/>
  <c r="E33" i="84" s="1"/>
  <c r="H33" i="84" s="1"/>
  <c r="F35" i="85" s="1"/>
  <c r="AL35" i="85"/>
  <c r="AM35" i="85" s="1"/>
  <c r="BZ107" i="83"/>
  <c r="AL109" i="85"/>
  <c r="AM109" i="85" s="1"/>
  <c r="B107" i="84"/>
  <c r="E107" i="84" s="1"/>
  <c r="H107" i="84" s="1"/>
  <c r="F109" i="85" s="1"/>
  <c r="AL65" i="85"/>
  <c r="AM65" i="85" s="1"/>
  <c r="B63" i="84"/>
  <c r="E63" i="84" s="1"/>
  <c r="H63" i="84" s="1"/>
  <c r="F65" i="85" s="1"/>
  <c r="BZ63" i="83"/>
  <c r="AL24" i="85"/>
  <c r="AM24" i="85" s="1"/>
  <c r="B22" i="84"/>
  <c r="E22" i="84" s="1"/>
  <c r="H22" i="84" s="1"/>
  <c r="F24" i="85" s="1"/>
  <c r="BZ22" i="83"/>
  <c r="BZ92" i="83"/>
  <c r="AL94" i="85"/>
  <c r="AM94" i="85" s="1"/>
  <c r="B92" i="84"/>
  <c r="E92" i="84" s="1"/>
  <c r="H92" i="84" s="1"/>
  <c r="F94" i="85" s="1"/>
  <c r="BZ158" i="83"/>
  <c r="AL160" i="85"/>
  <c r="AM160" i="85" s="1"/>
  <c r="B158" i="84"/>
  <c r="E158" i="84" s="1"/>
  <c r="H158" i="84" s="1"/>
  <c r="F160" i="85" s="1"/>
  <c r="BZ30" i="83"/>
  <c r="B30" i="84"/>
  <c r="E30" i="84" s="1"/>
  <c r="H30" i="84" s="1"/>
  <c r="F32" i="85" s="1"/>
  <c r="AL32" i="85"/>
  <c r="AM32" i="85" s="1"/>
  <c r="BZ97" i="83"/>
  <c r="AL99" i="85"/>
  <c r="AM99" i="85" s="1"/>
  <c r="B97" i="84"/>
  <c r="E97" i="84" s="1"/>
  <c r="H97" i="84" s="1"/>
  <c r="F99" i="85" s="1"/>
  <c r="AL52" i="85"/>
  <c r="AM52" i="85" s="1"/>
  <c r="BZ50" i="83"/>
  <c r="B50" i="84"/>
  <c r="E50" i="84" s="1"/>
  <c r="H50" i="84" s="1"/>
  <c r="F52" i="85" s="1"/>
  <c r="B129" i="84"/>
  <c r="E129" i="84" s="1"/>
  <c r="H129" i="84" s="1"/>
  <c r="F131" i="85" s="1"/>
  <c r="BZ129" i="83"/>
  <c r="AL131" i="85"/>
  <c r="AM131" i="85" s="1"/>
  <c r="AL18" i="85"/>
  <c r="AM18" i="85" s="1"/>
  <c r="B16" i="84"/>
  <c r="E16" i="84" s="1"/>
  <c r="H16" i="84" s="1"/>
  <c r="F18" i="85" s="1"/>
  <c r="BZ16" i="83"/>
  <c r="B161" i="84"/>
  <c r="E161" i="84" s="1"/>
  <c r="H161" i="84" s="1"/>
  <c r="F163" i="85" s="1"/>
  <c r="BZ161" i="83"/>
  <c r="AL163" i="85"/>
  <c r="AM163" i="85" s="1"/>
  <c r="AL38" i="85"/>
  <c r="AM38" i="85" s="1"/>
  <c r="B36" i="84"/>
  <c r="E36" i="84" s="1"/>
  <c r="H36" i="84" s="1"/>
  <c r="F38" i="85" s="1"/>
  <c r="BZ36" i="83"/>
  <c r="BZ102" i="83"/>
  <c r="AL104" i="85"/>
  <c r="AM104" i="85" s="1"/>
  <c r="B102" i="84"/>
  <c r="E102" i="84" s="1"/>
  <c r="H102" i="84" s="1"/>
  <c r="F104" i="85" s="1"/>
  <c r="AL170" i="85"/>
  <c r="AM170" i="85" s="1"/>
  <c r="B168" i="84"/>
  <c r="E168" i="84" s="1"/>
  <c r="H168" i="84" s="1"/>
  <c r="F170" i="85" s="1"/>
  <c r="BZ168" i="83"/>
  <c r="BZ49" i="83"/>
  <c r="B49" i="84"/>
  <c r="E49" i="84" s="1"/>
  <c r="H49" i="84" s="1"/>
  <c r="F51" i="85" s="1"/>
  <c r="AL51" i="85"/>
  <c r="AM51" i="85" s="1"/>
  <c r="BZ188" i="83"/>
  <c r="AL190" i="85"/>
  <c r="AM190" i="85" s="1"/>
  <c r="B188" i="84"/>
  <c r="E188" i="84" s="1"/>
  <c r="H188" i="84" s="1"/>
  <c r="F190" i="85" s="1"/>
  <c r="AL72" i="85"/>
  <c r="AM72" i="85" s="1"/>
  <c r="B70" i="84"/>
  <c r="E70" i="84" s="1"/>
  <c r="H70" i="84" s="1"/>
  <c r="F72" i="85" s="1"/>
  <c r="BZ70" i="83"/>
  <c r="BZ169" i="83"/>
  <c r="AL171" i="85"/>
  <c r="AM171" i="85" s="1"/>
  <c r="B169" i="84"/>
  <c r="E169" i="84" s="1"/>
  <c r="H169" i="84" s="1"/>
  <c r="F171" i="85" s="1"/>
  <c r="B44" i="84"/>
  <c r="E44" i="84" s="1"/>
  <c r="H44" i="84" s="1"/>
  <c r="F46" i="85" s="1"/>
  <c r="BZ44" i="83"/>
  <c r="AL46" i="85"/>
  <c r="AM46" i="85" s="1"/>
  <c r="BZ110" i="83"/>
  <c r="AL112" i="85"/>
  <c r="AM112" i="85" s="1"/>
  <c r="B110" i="84"/>
  <c r="E110" i="84" s="1"/>
  <c r="H110" i="84" s="1"/>
  <c r="F112" i="85" s="1"/>
  <c r="BZ176" i="83"/>
  <c r="AL178" i="85"/>
  <c r="AM178" i="85" s="1"/>
  <c r="B176" i="84"/>
  <c r="E176" i="84" s="1"/>
  <c r="H176" i="84" s="1"/>
  <c r="F178" i="85" s="1"/>
  <c r="AL59" i="85"/>
  <c r="AM59" i="85" s="1"/>
  <c r="B57" i="84"/>
  <c r="E57" i="84" s="1"/>
  <c r="H57" i="84" s="1"/>
  <c r="F59" i="85" s="1"/>
  <c r="BZ57" i="83"/>
  <c r="B192" i="84"/>
  <c r="E192" i="84" s="1"/>
  <c r="H192" i="84" s="1"/>
  <c r="F194" i="85" s="1"/>
  <c r="BZ192" i="83"/>
  <c r="AL194" i="85"/>
  <c r="AM194" i="85" s="1"/>
  <c r="B73" i="84"/>
  <c r="E73" i="84" s="1"/>
  <c r="H73" i="84" s="1"/>
  <c r="F75" i="85" s="1"/>
  <c r="BZ73" i="83"/>
  <c r="AL75" i="85"/>
  <c r="AM75" i="85" s="1"/>
  <c r="BZ177" i="83"/>
  <c r="AL179" i="85"/>
  <c r="AM179" i="85" s="1"/>
  <c r="B177" i="84"/>
  <c r="E177" i="84" s="1"/>
  <c r="H177" i="84" s="1"/>
  <c r="F179" i="85" s="1"/>
  <c r="B52" i="84"/>
  <c r="E52" i="84" s="1"/>
  <c r="H52" i="84" s="1"/>
  <c r="F54" i="85" s="1"/>
  <c r="BZ52" i="83"/>
  <c r="AL54" i="85"/>
  <c r="AM54" i="85" s="1"/>
  <c r="B118" i="84"/>
  <c r="E118" i="84" s="1"/>
  <c r="H118" i="84" s="1"/>
  <c r="F120" i="85" s="1"/>
  <c r="BZ118" i="83"/>
  <c r="AL120" i="85"/>
  <c r="AM120" i="85" s="1"/>
  <c r="BZ184" i="83"/>
  <c r="AL186" i="85"/>
  <c r="AM186" i="85" s="1"/>
  <c r="B184" i="84"/>
  <c r="E184" i="84" s="1"/>
  <c r="H184" i="84" s="1"/>
  <c r="F186" i="85" s="1"/>
  <c r="AL67" i="85"/>
  <c r="AM67" i="85" s="1"/>
  <c r="BZ65" i="83"/>
  <c r="B65" i="84"/>
  <c r="E65" i="84" s="1"/>
  <c r="H65" i="84" s="1"/>
  <c r="F67" i="85" s="1"/>
  <c r="BZ127" i="83"/>
  <c r="AL129" i="85"/>
  <c r="AM129" i="85" s="1"/>
  <c r="B127" i="84"/>
  <c r="E127" i="84" s="1"/>
  <c r="H127" i="84" s="1"/>
  <c r="F129" i="85" s="1"/>
  <c r="AL57" i="85"/>
  <c r="AM57" i="85" s="1"/>
  <c r="B55" i="84"/>
  <c r="E55" i="84" s="1"/>
  <c r="H55" i="84" s="1"/>
  <c r="F57" i="85" s="1"/>
  <c r="BZ55" i="83"/>
  <c r="AL126" i="85"/>
  <c r="AM126" i="85" s="1"/>
  <c r="B124" i="84"/>
  <c r="E124" i="84" s="1"/>
  <c r="H124" i="84" s="1"/>
  <c r="F126" i="85" s="1"/>
  <c r="BZ124" i="83"/>
  <c r="AL192" i="85"/>
  <c r="AM192" i="85" s="1"/>
  <c r="B190" i="84"/>
  <c r="E190" i="84" s="1"/>
  <c r="H190" i="84" s="1"/>
  <c r="F192" i="85" s="1"/>
  <c r="BZ190" i="83"/>
  <c r="B139" i="84"/>
  <c r="E139" i="84" s="1"/>
  <c r="H139" i="84" s="1"/>
  <c r="F141" i="85" s="1"/>
  <c r="BZ139" i="83"/>
  <c r="AL141" i="85"/>
  <c r="AM141" i="85" s="1"/>
  <c r="N79" i="85"/>
  <c r="DD81" i="75"/>
  <c r="H79" i="85" s="1"/>
  <c r="G79" i="85" s="1"/>
  <c r="C79" i="85" s="1"/>
  <c r="N143" i="85"/>
  <c r="DD145" i="75"/>
  <c r="H143" i="85" s="1"/>
  <c r="G143" i="85" s="1"/>
  <c r="C143" i="85" s="1"/>
  <c r="N148" i="85"/>
  <c r="DD150" i="75"/>
  <c r="H148" i="85" s="1"/>
  <c r="G148" i="85" s="1"/>
  <c r="C148" i="85" s="1"/>
  <c r="N125" i="85"/>
  <c r="DD127" i="75"/>
  <c r="H125" i="85" s="1"/>
  <c r="G125" i="85" s="1"/>
  <c r="C125" i="85" s="1"/>
  <c r="N73" i="85"/>
  <c r="DD75" i="75"/>
  <c r="H73" i="85" s="1"/>
  <c r="G73" i="85" s="1"/>
  <c r="C73" i="85" s="1"/>
  <c r="N21" i="85"/>
  <c r="DD23" i="75"/>
  <c r="H21" i="85" s="1"/>
  <c r="G21" i="85" s="1"/>
  <c r="C21" i="85" s="1"/>
  <c r="N88" i="85"/>
  <c r="DD90" i="75"/>
  <c r="H88" i="85" s="1"/>
  <c r="G88" i="85" s="1"/>
  <c r="C88" i="85" s="1"/>
  <c r="N154" i="85"/>
  <c r="DD156" i="75"/>
  <c r="H154" i="85" s="1"/>
  <c r="G154" i="85" s="1"/>
  <c r="C154" i="85" s="1"/>
  <c r="N35" i="85"/>
  <c r="DD37" i="75"/>
  <c r="H35" i="85" s="1"/>
  <c r="G35" i="85" s="1"/>
  <c r="C35" i="85" s="1"/>
  <c r="N109" i="85"/>
  <c r="DD111" i="75"/>
  <c r="H109" i="85" s="1"/>
  <c r="G109" i="85" s="1"/>
  <c r="C109" i="85" s="1"/>
  <c r="N65" i="85"/>
  <c r="DD67" i="75"/>
  <c r="H65" i="85" s="1"/>
  <c r="G65" i="85" s="1"/>
  <c r="C65" i="85" s="1"/>
  <c r="N24" i="85"/>
  <c r="DD26" i="75"/>
  <c r="H24" i="85" s="1"/>
  <c r="G24" i="85" s="1"/>
  <c r="C24" i="85" s="1"/>
  <c r="N94" i="85"/>
  <c r="DD96" i="75"/>
  <c r="H94" i="85" s="1"/>
  <c r="G94" i="85" s="1"/>
  <c r="C94" i="85" s="1"/>
  <c r="N160" i="85"/>
  <c r="DD162" i="75"/>
  <c r="H160" i="85" s="1"/>
  <c r="G160" i="85" s="1"/>
  <c r="C160" i="85" s="1"/>
  <c r="N32" i="85"/>
  <c r="DD34" i="75"/>
  <c r="H32" i="85" s="1"/>
  <c r="G32" i="85" s="1"/>
  <c r="C32" i="85" s="1"/>
  <c r="N99" i="85"/>
  <c r="DD101" i="75"/>
  <c r="H99" i="85" s="1"/>
  <c r="G99" i="85" s="1"/>
  <c r="C99" i="85" s="1"/>
  <c r="N52" i="85"/>
  <c r="DD54" i="75"/>
  <c r="H52" i="85" s="1"/>
  <c r="G52" i="85" s="1"/>
  <c r="C52" i="85" s="1"/>
  <c r="N131" i="85"/>
  <c r="DD133" i="75"/>
  <c r="H131" i="85" s="1"/>
  <c r="G131" i="85" s="1"/>
  <c r="C131" i="85" s="1"/>
  <c r="N18" i="85"/>
  <c r="DD20" i="75"/>
  <c r="H18" i="85" s="1"/>
  <c r="G18" i="85" s="1"/>
  <c r="C18" i="85" s="1"/>
  <c r="N163" i="85"/>
  <c r="DD165" i="75"/>
  <c r="H163" i="85" s="1"/>
  <c r="G163" i="85" s="1"/>
  <c r="C163" i="85" s="1"/>
  <c r="N38" i="85"/>
  <c r="DD40" i="75"/>
  <c r="H38" i="85" s="1"/>
  <c r="G38" i="85" s="1"/>
  <c r="C38" i="85" s="1"/>
  <c r="N104" i="85"/>
  <c r="DD106" i="75"/>
  <c r="H104" i="85" s="1"/>
  <c r="G104" i="85" s="1"/>
  <c r="C104" i="85" s="1"/>
  <c r="N170" i="85"/>
  <c r="DD172" i="75"/>
  <c r="H170" i="85" s="1"/>
  <c r="G170" i="85" s="1"/>
  <c r="C170" i="85" s="1"/>
  <c r="N51" i="85"/>
  <c r="DD53" i="75"/>
  <c r="H51" i="85" s="1"/>
  <c r="G51" i="85" s="1"/>
  <c r="C51" i="85" s="1"/>
  <c r="N190" i="85"/>
  <c r="DD192" i="75"/>
  <c r="H190" i="85" s="1"/>
  <c r="G190" i="85" s="1"/>
  <c r="C190" i="85" s="1"/>
  <c r="N72" i="85"/>
  <c r="DD74" i="75"/>
  <c r="H72" i="85" s="1"/>
  <c r="G72" i="85" s="1"/>
  <c r="C72" i="85" s="1"/>
  <c r="N171" i="85"/>
  <c r="DD173" i="75"/>
  <c r="H171" i="85" s="1"/>
  <c r="G171" i="85" s="1"/>
  <c r="C171" i="85" s="1"/>
  <c r="N46" i="85"/>
  <c r="DD48" i="75"/>
  <c r="H46" i="85" s="1"/>
  <c r="G46" i="85" s="1"/>
  <c r="C46" i="85" s="1"/>
  <c r="N112" i="85"/>
  <c r="DD114" i="75"/>
  <c r="H112" i="85" s="1"/>
  <c r="G112" i="85" s="1"/>
  <c r="C112" i="85" s="1"/>
  <c r="N178" i="85"/>
  <c r="DD180" i="75"/>
  <c r="H178" i="85" s="1"/>
  <c r="G178" i="85" s="1"/>
  <c r="C178" i="85" s="1"/>
  <c r="N59" i="85"/>
  <c r="DD61" i="75"/>
  <c r="H59" i="85" s="1"/>
  <c r="G59" i="85" s="1"/>
  <c r="C59" i="85" s="1"/>
  <c r="N194" i="85"/>
  <c r="DD196" i="75"/>
  <c r="H194" i="85" s="1"/>
  <c r="G194" i="85" s="1"/>
  <c r="C194" i="85" s="1"/>
  <c r="N75" i="85"/>
  <c r="DD77" i="75"/>
  <c r="H75" i="85" s="1"/>
  <c r="G75" i="85" s="1"/>
  <c r="C75" i="85" s="1"/>
  <c r="N179" i="85"/>
  <c r="DD181" i="75"/>
  <c r="H179" i="85" s="1"/>
  <c r="G179" i="85" s="1"/>
  <c r="C179" i="85" s="1"/>
  <c r="N54" i="85"/>
  <c r="DD56" i="75"/>
  <c r="H54" i="85" s="1"/>
  <c r="G54" i="85" s="1"/>
  <c r="C54" i="85" s="1"/>
  <c r="N120" i="85"/>
  <c r="DD122" i="75"/>
  <c r="H120" i="85" s="1"/>
  <c r="G120" i="85" s="1"/>
  <c r="C120" i="85" s="1"/>
  <c r="N186" i="85"/>
  <c r="DD188" i="75"/>
  <c r="H186" i="85" s="1"/>
  <c r="G186" i="85" s="1"/>
  <c r="C186" i="85" s="1"/>
  <c r="N67" i="85"/>
  <c r="DD69" i="75"/>
  <c r="H67" i="85" s="1"/>
  <c r="G67" i="85" s="1"/>
  <c r="C67" i="85" s="1"/>
  <c r="N129" i="85"/>
  <c r="DD131" i="75"/>
  <c r="H129" i="85" s="1"/>
  <c r="G129" i="85" s="1"/>
  <c r="C129" i="85" s="1"/>
  <c r="N57" i="85"/>
  <c r="DD59" i="75"/>
  <c r="H57" i="85" s="1"/>
  <c r="G57" i="85" s="1"/>
  <c r="C57" i="85" s="1"/>
  <c r="N126" i="85"/>
  <c r="DD128" i="75"/>
  <c r="H126" i="85" s="1"/>
  <c r="G126" i="85" s="1"/>
  <c r="C126" i="85" s="1"/>
  <c r="N192" i="85"/>
  <c r="DD194" i="75"/>
  <c r="H192" i="85" s="1"/>
  <c r="G192" i="85" s="1"/>
  <c r="C192" i="85" s="1"/>
  <c r="N141" i="85"/>
  <c r="DD143" i="75"/>
  <c r="H141" i="85" s="1"/>
  <c r="G141" i="85" s="1"/>
  <c r="C141" i="85" s="1"/>
  <c r="N74" i="85"/>
  <c r="DD76" i="75"/>
  <c r="H74" i="85" s="1"/>
  <c r="G74" i="85" s="1"/>
  <c r="C74" i="85" s="1"/>
  <c r="N14" i="85"/>
  <c r="DD16" i="75"/>
  <c r="H14" i="85" s="1"/>
  <c r="G14" i="85" s="1"/>
  <c r="C14" i="85" s="1"/>
  <c r="N81" i="85"/>
  <c r="DD83" i="75"/>
  <c r="H81" i="85" s="1"/>
  <c r="G81" i="85" s="1"/>
  <c r="C81" i="85" s="1"/>
  <c r="N36" i="85"/>
  <c r="DD38" i="75"/>
  <c r="H36" i="85" s="1"/>
  <c r="G36" i="85" s="1"/>
  <c r="C36" i="85" s="1"/>
  <c r="N147" i="85"/>
  <c r="DD149" i="75"/>
  <c r="H147" i="85" s="1"/>
  <c r="G147" i="85" s="1"/>
  <c r="C147" i="85" s="1"/>
  <c r="AL139" i="85"/>
  <c r="AM139" i="85" s="1"/>
  <c r="B137" i="84"/>
  <c r="E137" i="84" s="1"/>
  <c r="H137" i="84" s="1"/>
  <c r="F139" i="85" s="1"/>
  <c r="BZ137" i="83"/>
  <c r="B11" i="84"/>
  <c r="E11" i="84" s="1"/>
  <c r="H11" i="84" s="1"/>
  <c r="F13" i="85" s="1"/>
  <c r="BZ11" i="83"/>
  <c r="AL13" i="85"/>
  <c r="AM13" i="85" s="1"/>
  <c r="B78" i="84"/>
  <c r="E78" i="84" s="1"/>
  <c r="H78" i="84" s="1"/>
  <c r="F80" i="85" s="1"/>
  <c r="BZ78" i="83"/>
  <c r="AL80" i="85"/>
  <c r="AM80" i="85" s="1"/>
  <c r="AL146" i="85"/>
  <c r="AM146" i="85" s="1"/>
  <c r="B144" i="84"/>
  <c r="E144" i="84" s="1"/>
  <c r="H144" i="84" s="1"/>
  <c r="F146" i="85" s="1"/>
  <c r="BZ144" i="83"/>
  <c r="BZ24" i="83"/>
  <c r="AL26" i="85"/>
  <c r="AM26" i="85" s="1"/>
  <c r="B24" i="84"/>
  <c r="E24" i="84" s="1"/>
  <c r="H24" i="84" s="1"/>
  <c r="F26" i="85" s="1"/>
  <c r="BZ99" i="83"/>
  <c r="AL101" i="85"/>
  <c r="AM101" i="85" s="1"/>
  <c r="B99" i="84"/>
  <c r="E99" i="84" s="1"/>
  <c r="H99" i="84" s="1"/>
  <c r="F101" i="85" s="1"/>
  <c r="BZ126" i="83"/>
  <c r="AL128" i="85"/>
  <c r="AM128" i="85" s="1"/>
  <c r="B126" i="84"/>
  <c r="E126" i="84" s="1"/>
  <c r="H126" i="84" s="1"/>
  <c r="F128" i="85" s="1"/>
  <c r="BZ147" i="83"/>
  <c r="AL149" i="85"/>
  <c r="AM149" i="85" s="1"/>
  <c r="B147" i="84"/>
  <c r="E147" i="84" s="1"/>
  <c r="H147" i="84" s="1"/>
  <c r="F149" i="85" s="1"/>
  <c r="B18" i="84"/>
  <c r="E18" i="84" s="1"/>
  <c r="H18" i="84" s="1"/>
  <c r="F20" i="85" s="1"/>
  <c r="BZ18" i="83"/>
  <c r="AL20" i="85"/>
  <c r="AM20" i="85" s="1"/>
  <c r="B85" i="84"/>
  <c r="E85" i="84" s="1"/>
  <c r="H85" i="84" s="1"/>
  <c r="F87" i="85" s="1"/>
  <c r="BZ85" i="83"/>
  <c r="AL87" i="85"/>
  <c r="AM87" i="85" s="1"/>
  <c r="B151" i="84"/>
  <c r="E151" i="84" s="1"/>
  <c r="H151" i="84" s="1"/>
  <c r="F153" i="85" s="1"/>
  <c r="BZ151" i="83"/>
  <c r="AL153" i="85"/>
  <c r="AM153" i="85" s="1"/>
  <c r="BZ23" i="83"/>
  <c r="AL25" i="85"/>
  <c r="AM25" i="85" s="1"/>
  <c r="B23" i="84"/>
  <c r="E23" i="84" s="1"/>
  <c r="H23" i="84" s="1"/>
  <c r="F25" i="85" s="1"/>
  <c r="B98" i="84"/>
  <c r="E98" i="84" s="1"/>
  <c r="H98" i="84" s="1"/>
  <c r="F100" i="85" s="1"/>
  <c r="BZ98" i="83"/>
  <c r="AL100" i="85"/>
  <c r="AM100" i="85" s="1"/>
  <c r="B172" i="84"/>
  <c r="E172" i="84" s="1"/>
  <c r="H172" i="84" s="1"/>
  <c r="F174" i="85" s="1"/>
  <c r="BZ172" i="83"/>
  <c r="AL174" i="85"/>
  <c r="AM174" i="85" s="1"/>
  <c r="B4" i="84"/>
  <c r="E4" i="84" s="1"/>
  <c r="H4" i="84" s="1"/>
  <c r="F6" i="85" s="1"/>
  <c r="BZ4" i="83"/>
  <c r="AL6" i="85"/>
  <c r="AM6" i="85" s="1"/>
  <c r="AL90" i="85"/>
  <c r="AM90" i="85" s="1"/>
  <c r="BZ88" i="83"/>
  <c r="B88" i="84"/>
  <c r="E88" i="84" s="1"/>
  <c r="H88" i="84" s="1"/>
  <c r="F90" i="85" s="1"/>
  <c r="BZ157" i="83"/>
  <c r="AL159" i="85"/>
  <c r="AM159" i="85" s="1"/>
  <c r="B157" i="84"/>
  <c r="E157" i="84" s="1"/>
  <c r="H157" i="84" s="1"/>
  <c r="F159" i="85" s="1"/>
  <c r="BZ29" i="83"/>
  <c r="AL31" i="85"/>
  <c r="AM31" i="85" s="1"/>
  <c r="B29" i="84"/>
  <c r="E29" i="84" s="1"/>
  <c r="H29" i="84" s="1"/>
  <c r="F31" i="85" s="1"/>
  <c r="BZ95" i="83"/>
  <c r="AL97" i="85"/>
  <c r="AM97" i="85" s="1"/>
  <c r="B95" i="84"/>
  <c r="E95" i="84" s="1"/>
  <c r="H95" i="84" s="1"/>
  <c r="F97" i="85" s="1"/>
  <c r="BZ162" i="83"/>
  <c r="AL164" i="85"/>
  <c r="AM164" i="85" s="1"/>
  <c r="B162" i="84"/>
  <c r="E162" i="84" s="1"/>
  <c r="H162" i="84" s="1"/>
  <c r="F164" i="85" s="1"/>
  <c r="BZ115" i="83"/>
  <c r="AL117" i="85"/>
  <c r="AM117" i="85" s="1"/>
  <c r="B115" i="84"/>
  <c r="E115" i="84" s="1"/>
  <c r="H115" i="84" s="1"/>
  <c r="F117" i="85" s="1"/>
  <c r="AD193" i="83"/>
  <c r="BY2" i="83"/>
  <c r="AL93" i="85"/>
  <c r="AM93" i="85" s="1"/>
  <c r="B91" i="84"/>
  <c r="E91" i="84" s="1"/>
  <c r="H91" i="84" s="1"/>
  <c r="F93" i="85" s="1"/>
  <c r="BZ91" i="83"/>
  <c r="B35" i="84"/>
  <c r="E35" i="84" s="1"/>
  <c r="H35" i="84" s="1"/>
  <c r="F37" i="85" s="1"/>
  <c r="BZ35" i="83"/>
  <c r="AL37" i="85"/>
  <c r="AM37" i="85" s="1"/>
  <c r="AL103" i="85"/>
  <c r="AM103" i="85" s="1"/>
  <c r="BZ101" i="83"/>
  <c r="B101" i="84"/>
  <c r="E101" i="84" s="1"/>
  <c r="H101" i="84" s="1"/>
  <c r="F103" i="85" s="1"/>
  <c r="B167" i="84"/>
  <c r="E167" i="84" s="1"/>
  <c r="H167" i="84" s="1"/>
  <c r="F169" i="85" s="1"/>
  <c r="BZ167" i="83"/>
  <c r="AL169" i="85"/>
  <c r="AM169" i="85" s="1"/>
  <c r="BZ40" i="83"/>
  <c r="AL42" i="85"/>
  <c r="AM42" i="85" s="1"/>
  <c r="B40" i="84"/>
  <c r="E40" i="84" s="1"/>
  <c r="H40" i="84" s="1"/>
  <c r="F42" i="85" s="1"/>
  <c r="B114" i="84"/>
  <c r="E114" i="84" s="1"/>
  <c r="H114" i="84" s="1"/>
  <c r="F116" i="85" s="1"/>
  <c r="BZ114" i="83"/>
  <c r="AL116" i="85"/>
  <c r="AM116" i="85" s="1"/>
  <c r="BZ64" i="83"/>
  <c r="AL66" i="85"/>
  <c r="AM66" i="85" s="1"/>
  <c r="B64" i="84"/>
  <c r="E64" i="84" s="1"/>
  <c r="H64" i="84" s="1"/>
  <c r="F66" i="85" s="1"/>
  <c r="BZ82" i="83"/>
  <c r="AL84" i="85"/>
  <c r="AM84" i="85" s="1"/>
  <c r="B82" i="84"/>
  <c r="E82" i="84" s="1"/>
  <c r="H82" i="84" s="1"/>
  <c r="F84" i="85" s="1"/>
  <c r="AL45" i="85"/>
  <c r="AM45" i="85" s="1"/>
  <c r="B43" i="84"/>
  <c r="E43" i="84" s="1"/>
  <c r="H43" i="84" s="1"/>
  <c r="F45" i="85" s="1"/>
  <c r="BZ43" i="83"/>
  <c r="B109" i="84"/>
  <c r="E109" i="84" s="1"/>
  <c r="H109" i="84" s="1"/>
  <c r="F111" i="85" s="1"/>
  <c r="BZ109" i="83"/>
  <c r="AL111" i="85"/>
  <c r="AM111" i="85" s="1"/>
  <c r="B175" i="84"/>
  <c r="E175" i="84" s="1"/>
  <c r="H175" i="84" s="1"/>
  <c r="F177" i="85" s="1"/>
  <c r="BZ175" i="83"/>
  <c r="AL177" i="85"/>
  <c r="AM177" i="85" s="1"/>
  <c r="BZ48" i="83"/>
  <c r="AL50" i="85"/>
  <c r="AM50" i="85" s="1"/>
  <c r="B48" i="84"/>
  <c r="E48" i="84" s="1"/>
  <c r="H48" i="84" s="1"/>
  <c r="F50" i="85" s="1"/>
  <c r="BZ122" i="83"/>
  <c r="AL124" i="85"/>
  <c r="AM124" i="85" s="1"/>
  <c r="B122" i="84"/>
  <c r="E122" i="84" s="1"/>
  <c r="H122" i="84" s="1"/>
  <c r="F124" i="85" s="1"/>
  <c r="B67" i="84"/>
  <c r="E67" i="84" s="1"/>
  <c r="H67" i="84" s="1"/>
  <c r="F69" i="85" s="1"/>
  <c r="BZ67" i="83"/>
  <c r="AL69" i="85"/>
  <c r="AM69" i="85" s="1"/>
  <c r="B156" i="84"/>
  <c r="E156" i="84" s="1"/>
  <c r="H156" i="84" s="1"/>
  <c r="F158" i="85" s="1"/>
  <c r="BZ156" i="83"/>
  <c r="AL158" i="85"/>
  <c r="AM158" i="85" s="1"/>
  <c r="AL53" i="85"/>
  <c r="AM53" i="85" s="1"/>
  <c r="BZ51" i="83"/>
  <c r="B51" i="84"/>
  <c r="E51" i="84" s="1"/>
  <c r="H51" i="84" s="1"/>
  <c r="F53" i="85" s="1"/>
  <c r="B117" i="84"/>
  <c r="E117" i="84" s="1"/>
  <c r="H117" i="84" s="1"/>
  <c r="F119" i="85" s="1"/>
  <c r="BZ117" i="83"/>
  <c r="AL119" i="85"/>
  <c r="AM119" i="85" s="1"/>
  <c r="AL185" i="85"/>
  <c r="AM185" i="85" s="1"/>
  <c r="B183" i="84"/>
  <c r="E183" i="84" s="1"/>
  <c r="H183" i="84" s="1"/>
  <c r="F185" i="85" s="1"/>
  <c r="BZ183" i="83"/>
  <c r="BZ56" i="83"/>
  <c r="AL58" i="85"/>
  <c r="AM58" i="85" s="1"/>
  <c r="B56" i="84"/>
  <c r="E56" i="84" s="1"/>
  <c r="H56" i="84" s="1"/>
  <c r="F58" i="85" s="1"/>
  <c r="AL132" i="85"/>
  <c r="AM132" i="85" s="1"/>
  <c r="B130" i="84"/>
  <c r="E130" i="84" s="1"/>
  <c r="H130" i="84" s="1"/>
  <c r="F132" i="85" s="1"/>
  <c r="BZ130" i="83"/>
  <c r="B83" i="84"/>
  <c r="E83" i="84" s="1"/>
  <c r="H83" i="84" s="1"/>
  <c r="F85" i="85" s="1"/>
  <c r="BZ83" i="83"/>
  <c r="AL85" i="85"/>
  <c r="AM85" i="85" s="1"/>
  <c r="B120" i="84"/>
  <c r="E120" i="84" s="1"/>
  <c r="H120" i="84" s="1"/>
  <c r="F122" i="85" s="1"/>
  <c r="BZ120" i="83"/>
  <c r="AL122" i="85"/>
  <c r="AM122" i="85" s="1"/>
  <c r="B189" i="84"/>
  <c r="E189" i="84" s="1"/>
  <c r="H189" i="84" s="1"/>
  <c r="F191" i="85" s="1"/>
  <c r="BZ189" i="83"/>
  <c r="AL191" i="85"/>
  <c r="AM191" i="85" s="1"/>
  <c r="B61" i="84"/>
  <c r="E61" i="84" s="1"/>
  <c r="H61" i="84" s="1"/>
  <c r="F63" i="85" s="1"/>
  <c r="BZ61" i="83"/>
  <c r="AL63" i="85"/>
  <c r="AM63" i="85" s="1"/>
  <c r="BZ69" i="83"/>
  <c r="B69" i="84"/>
  <c r="E69" i="84" s="1"/>
  <c r="H69" i="84" s="1"/>
  <c r="F71" i="85" s="1"/>
  <c r="AL71" i="85"/>
  <c r="AM71" i="85" s="1"/>
  <c r="N13" i="85"/>
  <c r="DD15" i="75"/>
  <c r="H13" i="85" s="1"/>
  <c r="G13" i="85" s="1"/>
  <c r="C13" i="85" s="1"/>
  <c r="N146" i="85"/>
  <c r="DD148" i="75"/>
  <c r="H146" i="85" s="1"/>
  <c r="G146" i="85" s="1"/>
  <c r="C146" i="85" s="1"/>
  <c r="N101" i="85"/>
  <c r="DD103" i="75"/>
  <c r="H101" i="85" s="1"/>
  <c r="G101" i="85" s="1"/>
  <c r="C101" i="85" s="1"/>
  <c r="N149" i="85"/>
  <c r="DD151" i="75"/>
  <c r="H149" i="85" s="1"/>
  <c r="G149" i="85" s="1"/>
  <c r="C149" i="85" s="1"/>
  <c r="N87" i="85"/>
  <c r="DD89" i="75"/>
  <c r="H87" i="85" s="1"/>
  <c r="G87" i="85" s="1"/>
  <c r="C87" i="85" s="1"/>
  <c r="N153" i="85"/>
  <c r="DD155" i="75"/>
  <c r="H153" i="85" s="1"/>
  <c r="G153" i="85" s="1"/>
  <c r="C153" i="85" s="1"/>
  <c r="N25" i="85"/>
  <c r="DD27" i="75"/>
  <c r="H25" i="85" s="1"/>
  <c r="G25" i="85" s="1"/>
  <c r="C25" i="85" s="1"/>
  <c r="N100" i="85"/>
  <c r="DD102" i="75"/>
  <c r="H100" i="85" s="1"/>
  <c r="G100" i="85" s="1"/>
  <c r="C100" i="85" s="1"/>
  <c r="N174" i="85"/>
  <c r="DD176" i="75"/>
  <c r="H174" i="85" s="1"/>
  <c r="G174" i="85" s="1"/>
  <c r="C174" i="85" s="1"/>
  <c r="N6" i="85"/>
  <c r="DD8" i="75"/>
  <c r="H6" i="85" s="1"/>
  <c r="G6" i="85" s="1"/>
  <c r="C6" i="85" s="1"/>
  <c r="N90" i="85"/>
  <c r="DD92" i="75"/>
  <c r="H90" i="85" s="1"/>
  <c r="G90" i="85" s="1"/>
  <c r="C90" i="85" s="1"/>
  <c r="N159" i="85"/>
  <c r="DD161" i="75"/>
  <c r="H159" i="85" s="1"/>
  <c r="G159" i="85" s="1"/>
  <c r="C159" i="85" s="1"/>
  <c r="N31" i="85"/>
  <c r="DD33" i="75"/>
  <c r="H31" i="85" s="1"/>
  <c r="G31" i="85" s="1"/>
  <c r="C31" i="85" s="1"/>
  <c r="N97" i="85"/>
  <c r="DD99" i="75"/>
  <c r="H97" i="85" s="1"/>
  <c r="G97" i="85" s="1"/>
  <c r="C97" i="85" s="1"/>
  <c r="N164" i="85"/>
  <c r="DD166" i="75"/>
  <c r="H164" i="85" s="1"/>
  <c r="G164" i="85" s="1"/>
  <c r="C164" i="85" s="1"/>
  <c r="N117" i="85"/>
  <c r="DD119" i="75"/>
  <c r="H117" i="85" s="1"/>
  <c r="G117" i="85" s="1"/>
  <c r="C117" i="85" s="1"/>
  <c r="N4" i="85"/>
  <c r="DD6" i="75"/>
  <c r="H4" i="85" s="1"/>
  <c r="G4" i="85" s="1"/>
  <c r="C4" i="85" s="1"/>
  <c r="N93" i="85"/>
  <c r="DD95" i="75"/>
  <c r="H93" i="85" s="1"/>
  <c r="G93" i="85" s="1"/>
  <c r="C93" i="85" s="1"/>
  <c r="N37" i="85"/>
  <c r="DD39" i="75"/>
  <c r="H37" i="85" s="1"/>
  <c r="G37" i="85" s="1"/>
  <c r="C37" i="85" s="1"/>
  <c r="N103" i="85"/>
  <c r="DD105" i="75"/>
  <c r="H103" i="85" s="1"/>
  <c r="G103" i="85" s="1"/>
  <c r="C103" i="85" s="1"/>
  <c r="N169" i="85"/>
  <c r="DD171" i="75"/>
  <c r="H169" i="85" s="1"/>
  <c r="G169" i="85" s="1"/>
  <c r="C169" i="85" s="1"/>
  <c r="N42" i="85"/>
  <c r="DD44" i="75"/>
  <c r="H42" i="85" s="1"/>
  <c r="G42" i="85" s="1"/>
  <c r="C42" i="85" s="1"/>
  <c r="N116" i="85"/>
  <c r="DD118" i="75"/>
  <c r="H116" i="85" s="1"/>
  <c r="G116" i="85" s="1"/>
  <c r="C116" i="85" s="1"/>
  <c r="N66" i="85"/>
  <c r="DD68" i="75"/>
  <c r="H66" i="85" s="1"/>
  <c r="G66" i="85" s="1"/>
  <c r="C66" i="85" s="1"/>
  <c r="N84" i="85"/>
  <c r="DD86" i="75"/>
  <c r="H84" i="85" s="1"/>
  <c r="G84" i="85" s="1"/>
  <c r="C84" i="85" s="1"/>
  <c r="N45" i="85"/>
  <c r="DD47" i="75"/>
  <c r="H45" i="85" s="1"/>
  <c r="G45" i="85" s="1"/>
  <c r="C45" i="85" s="1"/>
  <c r="N111" i="85"/>
  <c r="DD113" i="75"/>
  <c r="H111" i="85" s="1"/>
  <c r="G111" i="85" s="1"/>
  <c r="C111" i="85" s="1"/>
  <c r="DD179" i="75"/>
  <c r="H177" i="85" s="1"/>
  <c r="G177" i="85" s="1"/>
  <c r="C177" i="85" s="1"/>
  <c r="N177" i="85"/>
  <c r="N50" i="85"/>
  <c r="DD52" i="75"/>
  <c r="H50" i="85" s="1"/>
  <c r="G50" i="85" s="1"/>
  <c r="C50" i="85" s="1"/>
  <c r="DD126" i="75"/>
  <c r="H124" i="85" s="1"/>
  <c r="G124" i="85" s="1"/>
  <c r="C124" i="85" s="1"/>
  <c r="N124" i="85"/>
  <c r="N69" i="85"/>
  <c r="DD71" i="75"/>
  <c r="H69" i="85" s="1"/>
  <c r="G69" i="85" s="1"/>
  <c r="C69" i="85" s="1"/>
  <c r="N158" i="85"/>
  <c r="DD160" i="75"/>
  <c r="H158" i="85" s="1"/>
  <c r="G158" i="85" s="1"/>
  <c r="C158" i="85" s="1"/>
  <c r="N53" i="85"/>
  <c r="DD55" i="75"/>
  <c r="H53" i="85" s="1"/>
  <c r="G53" i="85" s="1"/>
  <c r="C53" i="85" s="1"/>
  <c r="N119" i="85"/>
  <c r="DD121" i="75"/>
  <c r="H119" i="85" s="1"/>
  <c r="G119" i="85" s="1"/>
  <c r="C119" i="85" s="1"/>
  <c r="N185" i="85"/>
  <c r="DD187" i="75"/>
  <c r="H185" i="85" s="1"/>
  <c r="G185" i="85" s="1"/>
  <c r="C185" i="85" s="1"/>
  <c r="N58" i="85"/>
  <c r="DD60" i="75"/>
  <c r="H58" i="85" s="1"/>
  <c r="G58" i="85" s="1"/>
  <c r="C58" i="85" s="1"/>
  <c r="N132" i="85"/>
  <c r="DD134" i="75"/>
  <c r="H132" i="85" s="1"/>
  <c r="G132" i="85" s="1"/>
  <c r="C132" i="85" s="1"/>
  <c r="N85" i="85"/>
  <c r="DD87" i="75"/>
  <c r="H85" i="85" s="1"/>
  <c r="G85" i="85" s="1"/>
  <c r="C85" i="85" s="1"/>
  <c r="N122" i="85"/>
  <c r="DD124" i="75"/>
  <c r="H122" i="85" s="1"/>
  <c r="G122" i="85" s="1"/>
  <c r="C122" i="85" s="1"/>
  <c r="N191" i="85"/>
  <c r="DD193" i="75"/>
  <c r="H191" i="85" s="1"/>
  <c r="G191" i="85" s="1"/>
  <c r="C191" i="85" s="1"/>
  <c r="N63" i="85"/>
  <c r="DD65" i="75"/>
  <c r="H63" i="85" s="1"/>
  <c r="G63" i="85" s="1"/>
  <c r="C63" i="85" s="1"/>
  <c r="N71" i="85"/>
  <c r="DD73" i="75"/>
  <c r="H71" i="85" s="1"/>
  <c r="G71" i="85" s="1"/>
  <c r="C71" i="85" s="1"/>
  <c r="N139" i="85"/>
  <c r="DD141" i="75"/>
  <c r="H139" i="85" s="1"/>
  <c r="G139" i="85" s="1"/>
  <c r="C139" i="85" s="1"/>
  <c r="N80" i="85"/>
  <c r="DD82" i="75"/>
  <c r="H80" i="85" s="1"/>
  <c r="G80" i="85" s="1"/>
  <c r="C80" i="85" s="1"/>
  <c r="N26" i="85"/>
  <c r="DD28" i="75"/>
  <c r="H26" i="85" s="1"/>
  <c r="G26" i="85" s="1"/>
  <c r="C26" i="85" s="1"/>
  <c r="N128" i="85"/>
  <c r="DD130" i="75"/>
  <c r="H128" i="85" s="1"/>
  <c r="G128" i="85" s="1"/>
  <c r="C128" i="85" s="1"/>
  <c r="N20" i="85"/>
  <c r="DD22" i="75"/>
  <c r="H20" i="85" s="1"/>
  <c r="G20" i="85" s="1"/>
  <c r="C20" i="85" s="1"/>
  <c r="B10" i="84"/>
  <c r="E10" i="84" s="1"/>
  <c r="H10" i="84" s="1"/>
  <c r="F12" i="85" s="1"/>
  <c r="BZ10" i="83"/>
  <c r="AL12" i="85"/>
  <c r="AM12" i="85" s="1"/>
  <c r="B77" i="84"/>
  <c r="E77" i="84" s="1"/>
  <c r="H77" i="84" s="1"/>
  <c r="F79" i="85" s="1"/>
  <c r="BZ77" i="83"/>
  <c r="AL79" i="85"/>
  <c r="AM79" i="85" s="1"/>
  <c r="BZ143" i="83"/>
  <c r="AL145" i="85"/>
  <c r="AM145" i="85" s="1"/>
  <c r="B143" i="84"/>
  <c r="E143" i="84" s="1"/>
  <c r="H143" i="84" s="1"/>
  <c r="F145" i="85" s="1"/>
  <c r="B15" i="84"/>
  <c r="E15" i="84" s="1"/>
  <c r="H15" i="84" s="1"/>
  <c r="F17" i="85" s="1"/>
  <c r="BZ15" i="83"/>
  <c r="AL17" i="85"/>
  <c r="AM17" i="85" s="1"/>
  <c r="AL92" i="85"/>
  <c r="AM92" i="85" s="1"/>
  <c r="B90" i="84"/>
  <c r="E90" i="84" s="1"/>
  <c r="H90" i="84" s="1"/>
  <c r="F92" i="85" s="1"/>
  <c r="BZ90" i="83"/>
  <c r="AL166" i="85"/>
  <c r="AM166" i="85" s="1"/>
  <c r="BZ164" i="83"/>
  <c r="B164" i="84"/>
  <c r="E164" i="84" s="1"/>
  <c r="H164" i="84" s="1"/>
  <c r="F166" i="85" s="1"/>
  <c r="BZ74" i="83"/>
  <c r="B74" i="84"/>
  <c r="E74" i="84" s="1"/>
  <c r="H74" i="84" s="1"/>
  <c r="F76" i="85" s="1"/>
  <c r="AL76" i="85"/>
  <c r="AM76" i="85" s="1"/>
  <c r="AL16" i="85"/>
  <c r="AM16" i="85" s="1"/>
  <c r="BZ14" i="83"/>
  <c r="B14" i="84"/>
  <c r="E14" i="84" s="1"/>
  <c r="H14" i="84" s="1"/>
  <c r="F16" i="85" s="1"/>
  <c r="AL86" i="85"/>
  <c r="AM86" i="85" s="1"/>
  <c r="B84" i="84"/>
  <c r="E84" i="84" s="1"/>
  <c r="H84" i="84" s="1"/>
  <c r="F86" i="85" s="1"/>
  <c r="BZ84" i="83"/>
  <c r="AL152" i="85"/>
  <c r="AM152" i="85" s="1"/>
  <c r="B150" i="84"/>
  <c r="E150" i="84" s="1"/>
  <c r="H150" i="84" s="1"/>
  <c r="F152" i="85" s="1"/>
  <c r="BZ150" i="83"/>
  <c r="AL23" i="85"/>
  <c r="AM23" i="85" s="1"/>
  <c r="B21" i="84"/>
  <c r="E21" i="84" s="1"/>
  <c r="H21" i="84" s="1"/>
  <c r="F23" i="85" s="1"/>
  <c r="BZ21" i="83"/>
  <c r="B89" i="84"/>
  <c r="E89" i="84" s="1"/>
  <c r="H89" i="84" s="1"/>
  <c r="F91" i="85" s="1"/>
  <c r="BZ89" i="83"/>
  <c r="AL91" i="85"/>
  <c r="AM91" i="85" s="1"/>
  <c r="B163" i="84"/>
  <c r="E163" i="84" s="1"/>
  <c r="H163" i="84" s="1"/>
  <c r="F165" i="85" s="1"/>
  <c r="BZ163" i="83"/>
  <c r="AL165" i="85"/>
  <c r="AM165" i="85" s="1"/>
  <c r="B180" i="84"/>
  <c r="E180" i="84" s="1"/>
  <c r="H180" i="84" s="1"/>
  <c r="F182" i="85" s="1"/>
  <c r="BZ180" i="83"/>
  <c r="AL182" i="85"/>
  <c r="AM182" i="85" s="1"/>
  <c r="BZ135" i="83"/>
  <c r="AL137" i="85"/>
  <c r="AM137" i="85" s="1"/>
  <c r="B135" i="84"/>
  <c r="E135" i="84" s="1"/>
  <c r="H135" i="84" s="1"/>
  <c r="F137" i="85" s="1"/>
  <c r="B153" i="84"/>
  <c r="E153" i="84" s="1"/>
  <c r="H153" i="84" s="1"/>
  <c r="F155" i="85" s="1"/>
  <c r="BZ153" i="83"/>
  <c r="AL155" i="85"/>
  <c r="AM155" i="85" s="1"/>
  <c r="BZ28" i="83"/>
  <c r="AL30" i="85"/>
  <c r="AM30" i="85" s="1"/>
  <c r="B28" i="84"/>
  <c r="E28" i="84" s="1"/>
  <c r="H28" i="84" s="1"/>
  <c r="F30" i="85" s="1"/>
  <c r="BZ94" i="83"/>
  <c r="AL96" i="85"/>
  <c r="AM96" i="85" s="1"/>
  <c r="B94" i="84"/>
  <c r="E94" i="84" s="1"/>
  <c r="H94" i="84" s="1"/>
  <c r="F96" i="85" s="1"/>
  <c r="B160" i="84"/>
  <c r="E160" i="84" s="1"/>
  <c r="H160" i="84" s="1"/>
  <c r="F162" i="85" s="1"/>
  <c r="BZ160" i="83"/>
  <c r="AL162" i="85"/>
  <c r="AM162" i="85" s="1"/>
  <c r="BZ41" i="83"/>
  <c r="AL43" i="85"/>
  <c r="AM43" i="85" s="1"/>
  <c r="B41" i="84"/>
  <c r="E41" i="84" s="1"/>
  <c r="H41" i="84" s="1"/>
  <c r="F43" i="85" s="1"/>
  <c r="B66" i="84"/>
  <c r="E66" i="84" s="1"/>
  <c r="H66" i="84" s="1"/>
  <c r="F68" i="85" s="1"/>
  <c r="BZ66" i="83"/>
  <c r="AL68" i="85"/>
  <c r="AM68" i="85" s="1"/>
  <c r="BZ3" i="83"/>
  <c r="AL5" i="85"/>
  <c r="AM5" i="85" s="1"/>
  <c r="B3" i="84"/>
  <c r="E3" i="84" s="1"/>
  <c r="H3" i="84" s="1"/>
  <c r="F5" i="85" s="1"/>
  <c r="B31" i="84"/>
  <c r="E31" i="84" s="1"/>
  <c r="H31" i="84" s="1"/>
  <c r="F33" i="85" s="1"/>
  <c r="BZ31" i="83"/>
  <c r="AL33" i="85"/>
  <c r="AM33" i="85" s="1"/>
  <c r="BZ100" i="83"/>
  <c r="AL102" i="85"/>
  <c r="AM102" i="85" s="1"/>
  <c r="B100" i="84"/>
  <c r="E100" i="84" s="1"/>
  <c r="H100" i="84" s="1"/>
  <c r="F102" i="85" s="1"/>
  <c r="BZ166" i="83"/>
  <c r="AL168" i="85"/>
  <c r="AM168" i="85" s="1"/>
  <c r="B166" i="84"/>
  <c r="E166" i="84" s="1"/>
  <c r="H166" i="84" s="1"/>
  <c r="F168" i="85" s="1"/>
  <c r="BZ38" i="83"/>
  <c r="B38" i="84"/>
  <c r="E38" i="84" s="1"/>
  <c r="H38" i="84" s="1"/>
  <c r="F40" i="85" s="1"/>
  <c r="AL40" i="85"/>
  <c r="AM40" i="85" s="1"/>
  <c r="B105" i="84"/>
  <c r="E105" i="84" s="1"/>
  <c r="H105" i="84" s="1"/>
  <c r="F107" i="85" s="1"/>
  <c r="BZ105" i="83"/>
  <c r="AL107" i="85"/>
  <c r="AM107" i="85" s="1"/>
  <c r="AL181" i="85"/>
  <c r="AM181" i="85" s="1"/>
  <c r="B179" i="84"/>
  <c r="E179" i="84" s="1"/>
  <c r="H179" i="84" s="1"/>
  <c r="F181" i="85" s="1"/>
  <c r="BZ179" i="83"/>
  <c r="AL19" i="85"/>
  <c r="AM19" i="85" s="1"/>
  <c r="B17" i="84"/>
  <c r="E17" i="84" s="1"/>
  <c r="H17" i="84" s="1"/>
  <c r="F19" i="85" s="1"/>
  <c r="BZ17" i="83"/>
  <c r="BZ39" i="83"/>
  <c r="AL41" i="85"/>
  <c r="AM41" i="85" s="1"/>
  <c r="B39" i="84"/>
  <c r="E39" i="84" s="1"/>
  <c r="H39" i="84" s="1"/>
  <c r="F41" i="85" s="1"/>
  <c r="BZ108" i="83"/>
  <c r="AL110" i="85"/>
  <c r="AM110" i="85" s="1"/>
  <c r="B108" i="84"/>
  <c r="E108" i="84" s="1"/>
  <c r="H108" i="84" s="1"/>
  <c r="F110" i="85" s="1"/>
  <c r="BZ174" i="83"/>
  <c r="AL176" i="85"/>
  <c r="AM176" i="85" s="1"/>
  <c r="B174" i="84"/>
  <c r="E174" i="84" s="1"/>
  <c r="H174" i="84" s="1"/>
  <c r="F176" i="85" s="1"/>
  <c r="B46" i="84"/>
  <c r="E46" i="84" s="1"/>
  <c r="H46" i="84" s="1"/>
  <c r="F48" i="85" s="1"/>
  <c r="BZ46" i="83"/>
  <c r="AL48" i="85"/>
  <c r="AM48" i="85" s="1"/>
  <c r="B113" i="84"/>
  <c r="E113" i="84" s="1"/>
  <c r="H113" i="84" s="1"/>
  <c r="F115" i="85" s="1"/>
  <c r="BZ113" i="83"/>
  <c r="AL115" i="85"/>
  <c r="AM115" i="85" s="1"/>
  <c r="BZ187" i="83"/>
  <c r="AL189" i="85"/>
  <c r="AM189" i="85" s="1"/>
  <c r="B187" i="84"/>
  <c r="E187" i="84" s="1"/>
  <c r="H187" i="84" s="1"/>
  <c r="F189" i="85" s="1"/>
  <c r="BZ5" i="83"/>
  <c r="AL7" i="85"/>
  <c r="AM7" i="85" s="1"/>
  <c r="B5" i="84"/>
  <c r="E5" i="84" s="1"/>
  <c r="H5" i="84" s="1"/>
  <c r="F7" i="85" s="1"/>
  <c r="B47" i="84"/>
  <c r="E47" i="84" s="1"/>
  <c r="H47" i="84" s="1"/>
  <c r="F49" i="85" s="1"/>
  <c r="BZ47" i="83"/>
  <c r="AL49" i="85"/>
  <c r="AM49" i="85" s="1"/>
  <c r="BZ116" i="83"/>
  <c r="B116" i="84"/>
  <c r="E116" i="84" s="1"/>
  <c r="H116" i="84" s="1"/>
  <c r="F118" i="85" s="1"/>
  <c r="AL118" i="85"/>
  <c r="AM118" i="85" s="1"/>
  <c r="BZ182" i="83"/>
  <c r="AL184" i="85"/>
  <c r="AM184" i="85" s="1"/>
  <c r="B182" i="84"/>
  <c r="E182" i="84" s="1"/>
  <c r="H182" i="84" s="1"/>
  <c r="F184" i="85" s="1"/>
  <c r="B54" i="84"/>
  <c r="E54" i="84" s="1"/>
  <c r="H54" i="84" s="1"/>
  <c r="F56" i="85" s="1"/>
  <c r="BZ54" i="83"/>
  <c r="AL56" i="85"/>
  <c r="AM56" i="85" s="1"/>
  <c r="BZ121" i="83"/>
  <c r="AL123" i="85"/>
  <c r="AM123" i="85" s="1"/>
  <c r="B121" i="84"/>
  <c r="E121" i="84" s="1"/>
  <c r="H121" i="84" s="1"/>
  <c r="F123" i="85" s="1"/>
  <c r="AL11" i="85"/>
  <c r="AM11" i="85" s="1"/>
  <c r="B9" i="84"/>
  <c r="E9" i="84" s="1"/>
  <c r="H9" i="84" s="1"/>
  <c r="F11" i="85" s="1"/>
  <c r="BZ9" i="83"/>
  <c r="BZ132" i="83"/>
  <c r="AL134" i="85"/>
  <c r="AM134" i="85" s="1"/>
  <c r="B132" i="84"/>
  <c r="E132" i="84" s="1"/>
  <c r="H132" i="84" s="1"/>
  <c r="F134" i="85" s="1"/>
  <c r="AL187" i="85"/>
  <c r="AM187" i="85" s="1"/>
  <c r="BZ185" i="83"/>
  <c r="B185" i="84"/>
  <c r="E185" i="84" s="1"/>
  <c r="H185" i="84" s="1"/>
  <c r="F187" i="85" s="1"/>
  <c r="BZ60" i="83"/>
  <c r="B60" i="84"/>
  <c r="E60" i="84" s="1"/>
  <c r="H60" i="84" s="1"/>
  <c r="F62" i="85" s="1"/>
  <c r="AL62" i="85"/>
  <c r="AM62" i="85" s="1"/>
  <c r="AL64" i="85"/>
  <c r="AM64" i="85" s="1"/>
  <c r="B62" i="84"/>
  <c r="E62" i="84" s="1"/>
  <c r="H62" i="84" s="1"/>
  <c r="F64" i="85" s="1"/>
  <c r="BZ62" i="83"/>
  <c r="AL138" i="85"/>
  <c r="AM138" i="85" s="1"/>
  <c r="B136" i="84"/>
  <c r="E136" i="84" s="1"/>
  <c r="H136" i="84" s="1"/>
  <c r="F138" i="85" s="1"/>
  <c r="BZ136" i="83"/>
  <c r="N145" i="85"/>
  <c r="DD147" i="75"/>
  <c r="H145" i="85" s="1"/>
  <c r="G145" i="85" s="1"/>
  <c r="C145" i="85" s="1"/>
  <c r="N166" i="85"/>
  <c r="DD168" i="75"/>
  <c r="H166" i="85" s="1"/>
  <c r="G166" i="85" s="1"/>
  <c r="C166" i="85" s="1"/>
  <c r="N76" i="85"/>
  <c r="DD78" i="75"/>
  <c r="H76" i="85" s="1"/>
  <c r="G76" i="85" s="1"/>
  <c r="C76" i="85" s="1"/>
  <c r="N16" i="85"/>
  <c r="DD18" i="75"/>
  <c r="H16" i="85" s="1"/>
  <c r="G16" i="85" s="1"/>
  <c r="C16" i="85" s="1"/>
  <c r="N86" i="85"/>
  <c r="DD88" i="75"/>
  <c r="H86" i="85" s="1"/>
  <c r="G86" i="85" s="1"/>
  <c r="C86" i="85" s="1"/>
  <c r="N152" i="85"/>
  <c r="DD154" i="75"/>
  <c r="H152" i="85" s="1"/>
  <c r="G152" i="85" s="1"/>
  <c r="C152" i="85" s="1"/>
  <c r="N23" i="85"/>
  <c r="DD25" i="75"/>
  <c r="H23" i="85" s="1"/>
  <c r="G23" i="85" s="1"/>
  <c r="C23" i="85" s="1"/>
  <c r="N91" i="85"/>
  <c r="DD93" i="75"/>
  <c r="H91" i="85" s="1"/>
  <c r="G91" i="85" s="1"/>
  <c r="C91" i="85" s="1"/>
  <c r="N165" i="85"/>
  <c r="DD167" i="75"/>
  <c r="H165" i="85" s="1"/>
  <c r="G165" i="85" s="1"/>
  <c r="C165" i="85" s="1"/>
  <c r="N182" i="85"/>
  <c r="DD184" i="75"/>
  <c r="H182" i="85" s="1"/>
  <c r="G182" i="85" s="1"/>
  <c r="C182" i="85" s="1"/>
  <c r="N137" i="85"/>
  <c r="DD139" i="75"/>
  <c r="H137" i="85" s="1"/>
  <c r="G137" i="85" s="1"/>
  <c r="C137" i="85" s="1"/>
  <c r="N155" i="85"/>
  <c r="DD157" i="75"/>
  <c r="H155" i="85" s="1"/>
  <c r="G155" i="85" s="1"/>
  <c r="C155" i="85" s="1"/>
  <c r="N30" i="85"/>
  <c r="DD32" i="75"/>
  <c r="H30" i="85" s="1"/>
  <c r="G30" i="85" s="1"/>
  <c r="C30" i="85" s="1"/>
  <c r="N96" i="85"/>
  <c r="DD98" i="75"/>
  <c r="H96" i="85" s="1"/>
  <c r="G96" i="85" s="1"/>
  <c r="C96" i="85" s="1"/>
  <c r="N162" i="85"/>
  <c r="DD164" i="75"/>
  <c r="H162" i="85" s="1"/>
  <c r="G162" i="85" s="1"/>
  <c r="C162" i="85" s="1"/>
  <c r="N43" i="85"/>
  <c r="DD45" i="75"/>
  <c r="H43" i="85" s="1"/>
  <c r="G43" i="85" s="1"/>
  <c r="C43" i="85" s="1"/>
  <c r="N68" i="85"/>
  <c r="DD70" i="75"/>
  <c r="H68" i="85" s="1"/>
  <c r="G68" i="85" s="1"/>
  <c r="C68" i="85" s="1"/>
  <c r="N5" i="85"/>
  <c r="DD7" i="75"/>
  <c r="H5" i="85" s="1"/>
  <c r="G5" i="85" s="1"/>
  <c r="C5" i="85" s="1"/>
  <c r="N33" i="85"/>
  <c r="DD35" i="75"/>
  <c r="H33" i="85" s="1"/>
  <c r="G33" i="85" s="1"/>
  <c r="C33" i="85" s="1"/>
  <c r="N102" i="85"/>
  <c r="DD104" i="75"/>
  <c r="H102" i="85" s="1"/>
  <c r="G102" i="85" s="1"/>
  <c r="C102" i="85" s="1"/>
  <c r="N168" i="85"/>
  <c r="DD170" i="75"/>
  <c r="H168" i="85" s="1"/>
  <c r="G168" i="85" s="1"/>
  <c r="C168" i="85" s="1"/>
  <c r="N40" i="85"/>
  <c r="DD42" i="75"/>
  <c r="H40" i="85" s="1"/>
  <c r="G40" i="85" s="1"/>
  <c r="C40" i="85" s="1"/>
  <c r="N107" i="85"/>
  <c r="DD109" i="75"/>
  <c r="H107" i="85" s="1"/>
  <c r="G107" i="85" s="1"/>
  <c r="C107" i="85" s="1"/>
  <c r="N181" i="85"/>
  <c r="DD183" i="75"/>
  <c r="H181" i="85" s="1"/>
  <c r="G181" i="85" s="1"/>
  <c r="C181" i="85" s="1"/>
  <c r="N19" i="85"/>
  <c r="DD21" i="75"/>
  <c r="H19" i="85" s="1"/>
  <c r="G19" i="85" s="1"/>
  <c r="C19" i="85" s="1"/>
  <c r="N41" i="85"/>
  <c r="DD43" i="75"/>
  <c r="H41" i="85" s="1"/>
  <c r="G41" i="85" s="1"/>
  <c r="C41" i="85" s="1"/>
  <c r="N110" i="85"/>
  <c r="DD112" i="75"/>
  <c r="H110" i="85" s="1"/>
  <c r="G110" i="85" s="1"/>
  <c r="C110" i="85" s="1"/>
  <c r="N176" i="85"/>
  <c r="DD178" i="75"/>
  <c r="H176" i="85" s="1"/>
  <c r="G176" i="85" s="1"/>
  <c r="C176" i="85" s="1"/>
  <c r="N48" i="85"/>
  <c r="DD50" i="75"/>
  <c r="H48" i="85" s="1"/>
  <c r="G48" i="85" s="1"/>
  <c r="C48" i="85" s="1"/>
  <c r="N115" i="85"/>
  <c r="DD117" i="75"/>
  <c r="H115" i="85" s="1"/>
  <c r="G115" i="85" s="1"/>
  <c r="C115" i="85" s="1"/>
  <c r="N189" i="85"/>
  <c r="DD191" i="75"/>
  <c r="H189" i="85" s="1"/>
  <c r="G189" i="85" s="1"/>
  <c r="C189" i="85" s="1"/>
  <c r="N7" i="85"/>
  <c r="DD9" i="75"/>
  <c r="H7" i="85" s="1"/>
  <c r="G7" i="85" s="1"/>
  <c r="C7" i="85" s="1"/>
  <c r="N49" i="85"/>
  <c r="DD51" i="75"/>
  <c r="H49" i="85" s="1"/>
  <c r="G49" i="85" s="1"/>
  <c r="C49" i="85" s="1"/>
  <c r="N118" i="85"/>
  <c r="DD120" i="75"/>
  <c r="H118" i="85" s="1"/>
  <c r="G118" i="85" s="1"/>
  <c r="C118" i="85" s="1"/>
  <c r="N184" i="85"/>
  <c r="DD186" i="75"/>
  <c r="H184" i="85" s="1"/>
  <c r="G184" i="85" s="1"/>
  <c r="C184" i="85" s="1"/>
  <c r="N56" i="85"/>
  <c r="DD58" i="75"/>
  <c r="H56" i="85" s="1"/>
  <c r="G56" i="85" s="1"/>
  <c r="C56" i="85" s="1"/>
  <c r="N123" i="85"/>
  <c r="DD125" i="75"/>
  <c r="H123" i="85" s="1"/>
  <c r="G123" i="85" s="1"/>
  <c r="C123" i="85" s="1"/>
  <c r="N11" i="85"/>
  <c r="DD13" i="75"/>
  <c r="H11" i="85" s="1"/>
  <c r="G11" i="85" s="1"/>
  <c r="C11" i="85" s="1"/>
  <c r="N134" i="85"/>
  <c r="DD136" i="75"/>
  <c r="H134" i="85" s="1"/>
  <c r="G134" i="85" s="1"/>
  <c r="C134" i="85" s="1"/>
  <c r="N187" i="85"/>
  <c r="DD189" i="75"/>
  <c r="H187" i="85" s="1"/>
  <c r="G187" i="85" s="1"/>
  <c r="C187" i="85" s="1"/>
  <c r="N62" i="85"/>
  <c r="DD64" i="75"/>
  <c r="H62" i="85" s="1"/>
  <c r="G62" i="85" s="1"/>
  <c r="C62" i="85" s="1"/>
  <c r="N64" i="85"/>
  <c r="DD66" i="75"/>
  <c r="H64" i="85" s="1"/>
  <c r="G64" i="85" s="1"/>
  <c r="C64" i="85" s="1"/>
  <c r="N138" i="85"/>
  <c r="DD140" i="75"/>
  <c r="H138" i="85" s="1"/>
  <c r="G138" i="85" s="1"/>
  <c r="C138" i="85" s="1"/>
  <c r="E69" i="85" l="1"/>
  <c r="D69" i="85"/>
  <c r="D90" i="85"/>
  <c r="E90" i="85"/>
  <c r="E25" i="85"/>
  <c r="D25" i="85"/>
  <c r="D101" i="85"/>
  <c r="E101" i="85"/>
  <c r="E14" i="85"/>
  <c r="D14" i="85"/>
  <c r="E126" i="85"/>
  <c r="D126" i="85"/>
  <c r="E186" i="85"/>
  <c r="D186" i="85"/>
  <c r="E75" i="85"/>
  <c r="D75" i="85"/>
  <c r="D112" i="85"/>
  <c r="E112" i="85"/>
  <c r="D190" i="85"/>
  <c r="E190" i="85"/>
  <c r="D38" i="85"/>
  <c r="E38" i="85"/>
  <c r="E52" i="85"/>
  <c r="D52" i="85"/>
  <c r="E94" i="85"/>
  <c r="D94" i="85"/>
  <c r="D35" i="85"/>
  <c r="E35" i="85"/>
  <c r="E73" i="85"/>
  <c r="D73" i="85"/>
  <c r="D79" i="85"/>
  <c r="E79" i="85"/>
  <c r="E121" i="85"/>
  <c r="D121" i="85"/>
  <c r="E122" i="85"/>
  <c r="D122" i="85"/>
  <c r="E37" i="85"/>
  <c r="D37" i="85"/>
  <c r="E48" i="85"/>
  <c r="D48" i="85"/>
  <c r="E145" i="85"/>
  <c r="D145" i="85"/>
  <c r="E175" i="85"/>
  <c r="D175" i="85"/>
  <c r="E71" i="85"/>
  <c r="D71" i="85"/>
  <c r="D119" i="85"/>
  <c r="E119" i="85"/>
  <c r="D42" i="85"/>
  <c r="E42" i="85"/>
  <c r="E97" i="85"/>
  <c r="D97" i="85"/>
  <c r="D6" i="85"/>
  <c r="E6" i="85"/>
  <c r="E153" i="85"/>
  <c r="D153" i="85"/>
  <c r="E146" i="85"/>
  <c r="D146" i="85"/>
  <c r="AD194" i="83"/>
  <c r="C197" i="83"/>
  <c r="D147" i="85"/>
  <c r="E147" i="85"/>
  <c r="E74" i="85"/>
  <c r="D74" i="85"/>
  <c r="D57" i="85"/>
  <c r="E57" i="85"/>
  <c r="E120" i="85"/>
  <c r="D120" i="85"/>
  <c r="D194" i="85"/>
  <c r="E194" i="85"/>
  <c r="D46" i="85"/>
  <c r="E46" i="85"/>
  <c r="D51" i="85"/>
  <c r="E51" i="85"/>
  <c r="E163" i="85"/>
  <c r="D163" i="85"/>
  <c r="E99" i="85"/>
  <c r="D99" i="85"/>
  <c r="D24" i="85"/>
  <c r="E24" i="85"/>
  <c r="E154" i="85"/>
  <c r="D154" i="85"/>
  <c r="D125" i="85"/>
  <c r="E125" i="85"/>
  <c r="D111" i="85"/>
  <c r="E111" i="85"/>
  <c r="D123" i="85"/>
  <c r="E123" i="85"/>
  <c r="E165" i="85"/>
  <c r="D165" i="85"/>
  <c r="D28" i="85"/>
  <c r="E28" i="85"/>
  <c r="D140" i="85"/>
  <c r="E140" i="85"/>
  <c r="E156" i="85"/>
  <c r="D156" i="85"/>
  <c r="D128" i="85"/>
  <c r="E128" i="85"/>
  <c r="D85" i="85"/>
  <c r="E85" i="85"/>
  <c r="D45" i="85"/>
  <c r="E45" i="85"/>
  <c r="E93" i="85"/>
  <c r="D93" i="85"/>
  <c r="E187" i="85"/>
  <c r="D187" i="85"/>
  <c r="D56" i="85"/>
  <c r="E56" i="85"/>
  <c r="E7" i="85"/>
  <c r="D7" i="85"/>
  <c r="D176" i="85"/>
  <c r="E176" i="85"/>
  <c r="D181" i="85"/>
  <c r="E181" i="85"/>
  <c r="E102" i="85"/>
  <c r="D102" i="85"/>
  <c r="D43" i="85"/>
  <c r="E43" i="85"/>
  <c r="D155" i="85"/>
  <c r="E155" i="85"/>
  <c r="D91" i="85"/>
  <c r="E91" i="85"/>
  <c r="D16" i="85"/>
  <c r="E16" i="85"/>
  <c r="E124" i="85"/>
  <c r="D124" i="85"/>
  <c r="E44" i="85"/>
  <c r="D44" i="85"/>
  <c r="E157" i="85"/>
  <c r="D157" i="85"/>
  <c r="E10" i="85"/>
  <c r="D10" i="85"/>
  <c r="E77" i="85"/>
  <c r="D77" i="85"/>
  <c r="D183" i="85"/>
  <c r="E183" i="85"/>
  <c r="D180" i="85"/>
  <c r="E180" i="85"/>
  <c r="E106" i="85"/>
  <c r="D106" i="85"/>
  <c r="D105" i="85"/>
  <c r="E105" i="85"/>
  <c r="D136" i="85"/>
  <c r="E136" i="85"/>
  <c r="D22" i="85"/>
  <c r="E22" i="85"/>
  <c r="D144" i="85"/>
  <c r="E144" i="85"/>
  <c r="D185" i="85"/>
  <c r="E185" i="85"/>
  <c r="E62" i="85"/>
  <c r="D62" i="85"/>
  <c r="D68" i="85"/>
  <c r="E68" i="85"/>
  <c r="AL4" i="85"/>
  <c r="AM4" i="85" s="1"/>
  <c r="BZ2" i="83"/>
  <c r="B2" i="84"/>
  <c r="E55" i="85"/>
  <c r="D55" i="85"/>
  <c r="D34" i="85"/>
  <c r="E34" i="85"/>
  <c r="D26" i="85"/>
  <c r="E26" i="85"/>
  <c r="E63" i="85"/>
  <c r="D63" i="85"/>
  <c r="E132" i="85"/>
  <c r="D132" i="85"/>
  <c r="D53" i="85"/>
  <c r="E53" i="85"/>
  <c r="E50" i="85"/>
  <c r="D50" i="85"/>
  <c r="E84" i="85"/>
  <c r="D84" i="85"/>
  <c r="D169" i="85"/>
  <c r="E169" i="85"/>
  <c r="E70" i="85"/>
  <c r="E4" i="85"/>
  <c r="E27" i="85"/>
  <c r="D4" i="85"/>
  <c r="E135" i="85"/>
  <c r="D31" i="85"/>
  <c r="E31" i="85"/>
  <c r="D174" i="85"/>
  <c r="E174" i="85"/>
  <c r="D87" i="85"/>
  <c r="E87" i="85"/>
  <c r="E13" i="85"/>
  <c r="D13" i="85"/>
  <c r="E36" i="85"/>
  <c r="D36" i="85"/>
  <c r="E141" i="85"/>
  <c r="D141" i="85"/>
  <c r="E129" i="85"/>
  <c r="D129" i="85"/>
  <c r="E54" i="85"/>
  <c r="D54" i="85"/>
  <c r="E59" i="85"/>
  <c r="D59" i="85"/>
  <c r="D171" i="85"/>
  <c r="E171" i="85"/>
  <c r="D170" i="85"/>
  <c r="E170" i="85"/>
  <c r="D18" i="85"/>
  <c r="E18" i="85"/>
  <c r="E32" i="85"/>
  <c r="D32" i="85"/>
  <c r="D65" i="85"/>
  <c r="E65" i="85"/>
  <c r="E88" i="85"/>
  <c r="D88" i="85"/>
  <c r="D148" i="85"/>
  <c r="E148" i="85"/>
  <c r="D161" i="85"/>
  <c r="E161" i="85"/>
  <c r="D92" i="85"/>
  <c r="E92" i="85"/>
  <c r="D168" i="85"/>
  <c r="E168" i="85"/>
  <c r="D17" i="85"/>
  <c r="E17" i="85"/>
  <c r="D98" i="85"/>
  <c r="E98" i="85"/>
  <c r="D184" i="85"/>
  <c r="E184" i="85"/>
  <c r="E107" i="85"/>
  <c r="D107" i="85"/>
  <c r="D23" i="85"/>
  <c r="E23" i="85"/>
  <c r="D89" i="85"/>
  <c r="E89" i="85"/>
  <c r="D15" i="85"/>
  <c r="E15" i="85"/>
  <c r="D127" i="85"/>
  <c r="E127" i="85"/>
  <c r="D188" i="85"/>
  <c r="E188" i="85"/>
  <c r="D114" i="85"/>
  <c r="E114" i="85"/>
  <c r="E113" i="85"/>
  <c r="D113" i="85"/>
  <c r="D150" i="85"/>
  <c r="E150" i="85"/>
  <c r="D39" i="85"/>
  <c r="E39" i="85"/>
  <c r="D142" i="85"/>
  <c r="E142" i="85"/>
  <c r="D29" i="85"/>
  <c r="E29" i="85"/>
  <c r="D82" i="85"/>
  <c r="E82" i="85"/>
  <c r="D8" i="85"/>
  <c r="E8" i="85"/>
  <c r="E139" i="85"/>
  <c r="D139" i="85"/>
  <c r="E164" i="85"/>
  <c r="D164" i="85"/>
  <c r="D19" i="85"/>
  <c r="E19" i="85"/>
  <c r="D86" i="85"/>
  <c r="E86" i="85"/>
  <c r="D130" i="85"/>
  <c r="E130" i="85"/>
  <c r="E133" i="85"/>
  <c r="D133" i="85"/>
  <c r="D83" i="85"/>
  <c r="E83" i="85"/>
  <c r="D134" i="85"/>
  <c r="E134" i="85"/>
  <c r="E110" i="85"/>
  <c r="D110" i="85"/>
  <c r="E162" i="85"/>
  <c r="D162" i="85"/>
  <c r="D76" i="85"/>
  <c r="E76" i="85"/>
  <c r="E80" i="85"/>
  <c r="D80" i="85"/>
  <c r="E191" i="85"/>
  <c r="D191" i="85"/>
  <c r="E58" i="85"/>
  <c r="D58" i="85"/>
  <c r="D158" i="85"/>
  <c r="E158" i="85"/>
  <c r="E66" i="85"/>
  <c r="D66" i="85"/>
  <c r="D103" i="85"/>
  <c r="E103" i="85"/>
  <c r="D117" i="85"/>
  <c r="E117" i="85"/>
  <c r="D159" i="85"/>
  <c r="E159" i="85"/>
  <c r="D100" i="85"/>
  <c r="E100" i="85"/>
  <c r="E149" i="85"/>
  <c r="D149" i="85"/>
  <c r="D81" i="85"/>
  <c r="E81" i="85"/>
  <c r="D192" i="85"/>
  <c r="E192" i="85"/>
  <c r="D67" i="85"/>
  <c r="E67" i="85"/>
  <c r="D179" i="85"/>
  <c r="E179" i="85"/>
  <c r="D178" i="85"/>
  <c r="E178" i="85"/>
  <c r="E72" i="85"/>
  <c r="D72" i="85"/>
  <c r="D104" i="85"/>
  <c r="E104" i="85"/>
  <c r="D131" i="85"/>
  <c r="E131" i="85"/>
  <c r="D160" i="85"/>
  <c r="E160" i="85"/>
  <c r="E109" i="85"/>
  <c r="D109" i="85"/>
  <c r="D21" i="85"/>
  <c r="E21" i="85"/>
  <c r="D143" i="85"/>
  <c r="E143" i="85"/>
  <c r="E12" i="85"/>
  <c r="D12" i="85"/>
  <c r="D20" i="85"/>
  <c r="E20" i="85"/>
  <c r="E116" i="85"/>
  <c r="D116" i="85"/>
  <c r="D49" i="85"/>
  <c r="E49" i="85"/>
  <c r="D30" i="85"/>
  <c r="E30" i="85"/>
  <c r="D172" i="85"/>
  <c r="E172" i="85"/>
  <c r="D138" i="85"/>
  <c r="E138" i="85"/>
  <c r="E189" i="85"/>
  <c r="D189" i="85"/>
  <c r="D33" i="85"/>
  <c r="E33" i="85"/>
  <c r="D137" i="85"/>
  <c r="E137" i="85"/>
  <c r="D64" i="85"/>
  <c r="E64" i="85"/>
  <c r="E11" i="85"/>
  <c r="D11" i="85"/>
  <c r="E118" i="85"/>
  <c r="D118" i="85"/>
  <c r="E115" i="85"/>
  <c r="D115" i="85"/>
  <c r="D41" i="85"/>
  <c r="E41" i="85"/>
  <c r="D40" i="85"/>
  <c r="E40" i="85"/>
  <c r="E5" i="85"/>
  <c r="D5" i="85"/>
  <c r="E96" i="85"/>
  <c r="D96" i="85"/>
  <c r="E182" i="85"/>
  <c r="D182" i="85"/>
  <c r="E152" i="85"/>
  <c r="D152" i="85"/>
  <c r="D166" i="85"/>
  <c r="E166" i="85"/>
  <c r="D177" i="85"/>
  <c r="E177" i="85"/>
  <c r="D95" i="85"/>
  <c r="E95" i="85"/>
  <c r="D151" i="85"/>
  <c r="E151" i="85"/>
  <c r="E78" i="85"/>
  <c r="D78" i="85"/>
  <c r="E61" i="85"/>
  <c r="D61" i="85"/>
  <c r="E9" i="85"/>
  <c r="D9" i="85"/>
  <c r="E47" i="85"/>
  <c r="D47" i="85"/>
  <c r="D60" i="85"/>
  <c r="E60" i="85"/>
  <c r="E167" i="85"/>
  <c r="D167" i="85"/>
  <c r="D108" i="85"/>
  <c r="E108" i="85"/>
  <c r="E193" i="85"/>
  <c r="D193" i="85"/>
  <c r="E173" i="85"/>
  <c r="D173" i="85"/>
  <c r="E2" i="84" l="1"/>
  <c r="H2" i="84" s="1"/>
  <c r="F4" i="85" s="1"/>
  <c r="B194" i="84"/>
  <c r="B195"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luca vernaccini</author>
    <author>%EC_USER_DISPLAY_NAME%</author>
  </authors>
  <commentList>
    <comment ref="AN3" authorId="0" shapeId="0" xr:uid="{00000000-0006-0000-0500-000001000000}">
      <text>
        <r>
          <rPr>
            <b/>
            <sz val="9"/>
            <color indexed="81"/>
            <rFont val="Tahoma"/>
            <family val="2"/>
          </rPr>
          <t>Luca Vernaccini:</t>
        </r>
        <r>
          <rPr>
            <sz val="9"/>
            <color indexed="81"/>
            <rFont val="Tahoma"/>
            <family val="2"/>
          </rPr>
          <t xml:space="preserve">
Data of 2020 at 29/8/2020</t>
        </r>
      </text>
    </comment>
    <comment ref="BD3" authorId="1" shapeId="0" xr:uid="{00000000-0006-0000-0500-000002000000}">
      <text>
        <r>
          <rPr>
            <b/>
            <sz val="9"/>
            <color indexed="81"/>
            <rFont val="Tahoma"/>
            <family val="2"/>
          </rPr>
          <t>luca vernaccini:</t>
        </r>
        <r>
          <rPr>
            <sz val="9"/>
            <color indexed="81"/>
            <rFont val="Tahoma"/>
            <family val="2"/>
          </rPr>
          <t xml:space="preserve">
Data of 2020 at 29/8/2020</t>
        </r>
      </text>
    </comment>
    <comment ref="BZ94" authorId="2" shapeId="0" xr:uid="{00000000-0006-0000-0500-000003000000}">
      <text>
        <r>
          <rPr>
            <b/>
            <sz val="9"/>
            <color indexed="81"/>
            <rFont val="Tahoma"/>
            <family val="2"/>
          </rPr>
          <t>JRC:</t>
        </r>
        <r>
          <rPr>
            <sz val="9"/>
            <color indexed="81"/>
            <rFont val="Tahoma"/>
            <family val="2"/>
          </rPr>
          <t xml:space="preserve">
Average of estimation from different sources</t>
        </r>
      </text>
    </comment>
    <comment ref="AT165" authorId="0" shapeId="0" xr:uid="{5663775D-DD67-47C2-9AED-C8D6C1B1D1F1}">
      <text>
        <r>
          <rPr>
            <b/>
            <sz val="9"/>
            <color indexed="81"/>
            <rFont val="Tahoma"/>
            <family val="2"/>
          </rPr>
          <t>Luca Vernaccini:</t>
        </r>
        <r>
          <rPr>
            <sz val="9"/>
            <color indexed="81"/>
            <rFont val="Tahoma"/>
            <family val="2"/>
          </rPr>
          <t xml:space="preserve">
EMRO, WHO (2012)</t>
        </r>
      </text>
    </comment>
    <comment ref="BQ188" authorId="0" shapeId="0" xr:uid="{00000000-0006-0000-05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<sst xmlns="http://schemas.openxmlformats.org/spreadsheetml/2006/main" count="22051" uniqueCount="1410">
  <si>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</si>
  <si>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</si>
  <si>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</si>
  <si>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</si>
  <si>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</si>
  <si>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</si>
  <si>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</si>
  <si>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</si>
  <si>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</si>
  <si>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</si>
  <si>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</si>
  <si>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</si>
  <si>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</si>
  <si>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</si>
  <si>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</si>
  <si>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</si>
  <si>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</si>
  <si>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</si>
  <si>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</si>
  <si>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</si>
  <si>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</si>
  <si>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</si>
  <si>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</si>
  <si>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</si>
  <si>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</si>
  <si>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</si>
  <si>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</si>
  <si>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</si>
  <si>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</si>
  <si>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</si>
  <si>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</si>
  <si>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</si>
  <si>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</si>
  <si>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</si>
  <si>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</si>
  <si>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</si>
  <si>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</si>
  <si>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</si>
  <si>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</si>
  <si>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</si>
  <si>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</si>
  <si>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</si>
  <si>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</si>
  <si>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</si>
  <si>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</si>
  <si>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</si>
  <si>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</si>
  <si>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</si>
  <si>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</si>
  <si>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</si>
  <si>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</si>
  <si>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</si>
  <si>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</si>
  <si>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</si>
  <si>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</si>
  <si>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</si>
  <si>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</si>
  <si>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</si>
  <si>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</si>
  <si>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</si>
  <si>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</si>
  <si>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</si>
  <si>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</si>
  <si>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</si>
  <si>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</si>
  <si>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</si>
  <si>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</si>
  <si>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</si>
  <si>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</si>
  <si>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</si>
  <si>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</si>
  <si>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</si>
  <si>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</si>
  <si>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</si>
  <si>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</si>
  <si>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</si>
  <si>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</si>
  <si>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</si>
  <si>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</si>
  <si>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</si>
  <si>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</si>
  <si>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</si>
  <si>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</si>
  <si>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</si>
  <si>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</si>
  <si>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</si>
  <si>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</si>
  <si>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</si>
  <si>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</si>
  <si>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</si>
  <si>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</si>
  <si>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</si>
  <si>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</si>
  <si>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</si>
  <si>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</si>
  <si>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</si>
  <si>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</si>
  <si>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</si>
  <si>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</si>
  <si>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</si>
  <si>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</si>
  <si>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</si>
  <si>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</si>
  <si>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</si>
  <si>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</si>
  <si>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</si>
  <si>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</si>
  <si>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</si>
  <si>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</si>
  <si>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</si>
  <si>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</si>
  <si>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</si>
  <si>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</si>
  <si>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</si>
  <si>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</si>
  <si>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</si>
  <si>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</si>
  <si>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</si>
  <si>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</si>
  <si>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</si>
  <si>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</si>
  <si>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</si>
  <si>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</si>
  <si>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</si>
  <si>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</si>
  <si>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</si>
  <si>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</si>
  <si>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</si>
  <si>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</si>
  <si>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</si>
  <si>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</si>
  <si>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</si>
  <si>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</si>
  <si>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</si>
  <si>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</si>
  <si>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</si>
  <si>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</si>
  <si>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</si>
  <si>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</si>
  <si>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</si>
  <si>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</si>
  <si>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</si>
  <si>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</si>
  <si>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</si>
  <si>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</si>
  <si>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</si>
  <si>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</si>
  <si>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</si>
  <si>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</si>
  <si>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</si>
  <si>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</si>
  <si>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</si>
  <si>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</si>
  <si>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</si>
  <si>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</si>
  <si>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</si>
  <si>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</si>
  <si>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</si>
  <si>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</si>
  <si>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</si>
  <si>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</si>
  <si>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</si>
  <si>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</si>
  <si>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</si>
  <si>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</si>
  <si>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</si>
  <si>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</si>
  <si>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</si>
  <si>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</si>
  <si>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</si>
  <si>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</si>
  <si>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</si>
  <si>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</si>
  <si>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</si>
  <si>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</si>
  <si>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</si>
  <si>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</si>
  <si>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</si>
  <si>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</si>
  <si>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</si>
  <si>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</si>
  <si>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</si>
  <si>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</si>
  <si>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</si>
  <si>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</si>
  <si>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</si>
  <si>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</si>
  <si>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</si>
  <si>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</si>
  <si>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</si>
  <si>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</si>
  <si>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</si>
  <si>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</si>
  <si>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</si>
  <si>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</si>
  <si>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</si>
  <si>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</si>
  <si>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</si>
  <si>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</si>
  <si>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</si>
  <si>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</si>
  <si>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</si>
  <si>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</si>
  <si>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</si>
  <si>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</si>
  <si>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</si>
  <si>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</si>
  <si>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</si>
  <si>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</si>
  <si>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</si>
  <si>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</si>
  <si>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</si>
  <si>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</si>
  <si>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</si>
  <si>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</si>
  <si>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</si>
  <si>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</si>
  <si>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</si>
  <si>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</si>
  <si>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</si>
  <si>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</si>
  <si>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</si>
  <si>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</si>
  <si>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</si>
  <si>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</si>
  <si>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</si>
  <si>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</si>
  <si>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</si>
  <si>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</si>
  <si>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</si>
  <si>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</si>
  <si>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</si>
  <si>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</si>
  <si>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</si>
  <si>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</si>
  <si>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</si>
  <si>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</si>
  <si>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</si>
  <si>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</si>
  <si>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</si>
  <si>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</si>
  <si>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</si>
  <si>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</si>
  <si>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</si>
  <si>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</si>
  <si>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</si>
  <si>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</si>
  <si>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</si>
  <si>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</si>
  <si>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</si>
  <si>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</si>
  <si>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</si>
  <si>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</si>
  <si>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</si>
  <si>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</si>
  <si>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</si>
  <si>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</si>
  <si>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</si>
  <si>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</si>
  <si>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</si>
  <si>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</si>
  <si>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</si>
  <si>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</si>
  <si>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</si>
  <si>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</si>
  <si>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</si>
  <si>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</si>
  <si>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</si>
  <si>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</si>
  <si>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</si>
  <si>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</si>
  <si>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</si>
  <si>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</si>
  <si>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</si>
  <si>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</si>
  <si>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</si>
  <si>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</si>
  <si>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</si>
  <si>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</si>
  <si>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</si>
  <si>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</si>
  <si>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</si>
  <si>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</si>
  <si>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</si>
  <si>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</si>
  <si>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</si>
  <si>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</si>
  <si>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</si>
  <si>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</si>
  <si>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</si>
  <si>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</si>
  <si>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</si>
  <si>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</si>
  <si>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</si>
  <si>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</si>
  <si>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</si>
  <si>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</si>
  <si>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</si>
  <si>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</si>
  <si>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</si>
  <si>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</si>
  <si>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</si>
  <si>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</si>
  <si>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</si>
  <si>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</si>
  <si>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</si>
  <si>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</si>
  <si>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</si>
  <si>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</si>
  <si>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</si>
  <si>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</si>
  <si>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</si>
  <si>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</si>
  <si>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</si>
  <si>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</si>
  <si>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</si>
  <si>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</si>
  <si>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</si>
  <si>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</si>
  <si>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</si>
  <si>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</si>
  <si>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</si>
  <si>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</si>
  <si>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</si>
  <si>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</si>
  <si>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</si>
  <si>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</si>
  <si>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</si>
  <si>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</si>
  <si>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</si>
  <si>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</si>
  <si>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</si>
  <si>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</si>
  <si>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</si>
  <si>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</si>
  <si>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</si>
  <si>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</si>
  <si>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</si>
  <si>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</si>
  <si>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</si>
  <si>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</si>
  <si>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</si>
  <si>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</si>
  <si>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</si>
  <si>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</si>
  <si>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</si>
  <si>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</si>
  <si>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</si>
  <si>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</si>
  <si>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</si>
  <si>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</si>
  <si>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</si>
  <si>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</si>
  <si>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</si>
  <si>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</si>
  <si>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</si>
  <si>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</si>
  <si>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</si>
  <si>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</si>
  <si>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</si>
  <si>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</si>
  <si>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</si>
  <si>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</si>
  <si>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</si>
  <si>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</si>
  <si>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</si>
  <si>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</si>
  <si>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</si>
  <si>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</si>
  <si>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</si>
  <si>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</si>
  <si>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</si>
  <si>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</si>
  <si>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</si>
  <si>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</si>
  <si>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</si>
  <si>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</si>
  <si>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</si>
  <si>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</si>
  <si>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</si>
  <si>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</si>
  <si>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</si>
  <si>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</si>
  <si>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</si>
  <si>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</si>
  <si>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</si>
  <si>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</si>
  <si>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</si>
  <si>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</si>
  <si>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</si>
  <si>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</si>
  <si>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</si>
  <si>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</si>
  <si>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</si>
  <si>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</si>
  <si>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</si>
  <si>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</si>
  <si>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</si>
  <si>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</si>
  <si>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</si>
  <si>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</si>
  <si>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</si>
  <si>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</si>
  <si>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</si>
  <si>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</si>
  <si>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</si>
  <si>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</si>
  <si>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</si>
  <si>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</si>
  <si>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</si>
  <si>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</si>
  <si>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</si>
  <si>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</si>
  <si>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</si>
  <si>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</si>
  <si>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</si>
  <si>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</si>
  <si>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</si>
  <si>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</si>
  <si>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</si>
  <si>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</si>
  <si>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</si>
  <si>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</si>
  <si>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</si>
  <si>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</si>
  <si>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</si>
  <si>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</si>
  <si>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</si>
  <si>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</si>
  <si>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</si>
  <si>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</si>
  <si>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</si>
  <si>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</si>
  <si>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</si>
  <si>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</si>
  <si>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</si>
  <si>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</si>
  <si>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</si>
  <si>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</si>
  <si>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</si>
  <si>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</si>
  <si>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</si>
  <si>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</si>
  <si>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</si>
  <si>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</si>
  <si>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</si>
  <si>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</si>
  <si>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</si>
  <si>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</si>
  <si>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</si>
  <si>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</si>
  <si>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</si>
  <si>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</si>
  <si>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</si>
  <si>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</si>
  <si>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</si>
  <si>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</si>
  <si>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</si>
  <si>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</si>
  <si>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</si>
  <si>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</si>
  <si>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</si>
  <si>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</si>
  <si>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</si>
  <si>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</si>
  <si>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</si>
  <si>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</si>
  <si>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</si>
  <si>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</si>
  <si>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</si>
  <si>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</si>
  <si>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</si>
  <si>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</si>
  <si>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</si>
  <si>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</si>
  <si>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</si>
  <si>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</si>
  <si>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</si>
  <si>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</si>
  <si>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</si>
  <si>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</si>
  <si>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</si>
  <si>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</si>
  <si>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</si>
  <si>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</si>
  <si>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</si>
  <si>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</si>
  <si>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</si>
  <si>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</si>
  <si>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</si>
  <si>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</si>
  <si>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</si>
  <si>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</si>
  <si>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</si>
  <si>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</si>
  <si>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</si>
  <si>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</si>
  <si>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</si>
  <si>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</si>
  <si>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</si>
  <si>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</si>
  <si>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</si>
  <si>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</si>
  <si>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</si>
  <si>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</si>
  <si>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</si>
  <si>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</si>
  <si>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</si>
  <si>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</si>
  <si>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</si>
  <si>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</si>
  <si>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</si>
  <si>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</si>
  <si>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</si>
  <si>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</si>
  <si>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</si>
  <si>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</si>
  <si>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</si>
  <si>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</si>
  <si>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</si>
  <si>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</si>
  <si>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</si>
  <si>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</si>
  <si>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</si>
  <si>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</si>
  <si>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</si>
  <si>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</si>
  <si>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</si>
  <si>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</si>
  <si>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</si>
  <si>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</si>
  <si>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</si>
  <si>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</si>
  <si>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</si>
  <si>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</si>
  <si>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</si>
  <si>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</si>
  <si>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</si>
  <si>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</si>
  <si>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</si>
  <si>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</si>
  <si>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</si>
  <si>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</si>
  <si>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</si>
  <si>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</si>
  <si>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</si>
  <si>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</si>
  <si>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</si>
  <si>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</si>
  <si>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</si>
  <si>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</si>
  <si>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</si>
  <si>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</si>
  <si>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</si>
  <si>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</si>
  <si>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</si>
  <si>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</si>
  <si>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</si>
  <si>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</si>
  <si>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</si>
  <si>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</si>
  <si>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</si>
  <si>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</si>
  <si>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</si>
  <si>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</si>
  <si>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</si>
  <si>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</si>
  <si>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</si>
  <si>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</si>
  <si>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</si>
  <si>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</si>
  <si>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</si>
  <si>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</si>
  <si>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</si>
  <si>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</si>
  <si>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</si>
  <si>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</si>
  <si>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</si>
  <si>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</si>
  <si>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</si>
  <si>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</si>
  <si>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</si>
  <si>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</si>
  <si>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</si>
  <si>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</si>
  <si>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</si>
  <si>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</si>
  <si>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</si>
  <si>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</si>
  <si>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</si>
  <si>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</si>
  <si>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</si>
  <si>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</si>
  <si>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</si>
  <si>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</si>
  <si>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</si>
  <si>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</si>
  <si>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</si>
  <si>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</si>
  <si>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</si>
  <si>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</si>
  <si>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</si>
  <si>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</si>
  <si>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</si>
  <si>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</si>
  <si>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</si>
  <si>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</si>
  <si>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</si>
  <si>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</si>
  <si>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</si>
  <si>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</si>
  <si>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</si>
  <si>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</si>
  <si>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</si>
  <si>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</si>
  <si>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</si>
  <si>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</si>
  <si>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</si>
  <si>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</si>
  <si>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</si>
  <si>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</si>
  <si>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</si>
  <si>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</si>
  <si>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</si>
  <si>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</si>
  <si>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</si>
  <si>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</si>
  <si>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</si>
  <si>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</si>
  <si>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</si>
  <si>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</si>
  <si>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</si>
  <si>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</si>
  <si>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</si>
  <si>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</si>
  <si>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</si>
  <si>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</si>
  <si>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</si>
  <si>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</si>
  <si>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</si>
  <si>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</si>
  <si>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</si>
  <si>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</si>
  <si>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</si>
  <si>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</si>
  <si>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</si>
  <si>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</si>
  <si>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</si>
  <si>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</si>
  <si>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</si>
  <si>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</si>
  <si>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</si>
  <si>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</si>
  <si>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</si>
  <si>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</si>
  <si>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</si>
  <si>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</si>
  <si>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</si>
  <si>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</si>
  <si>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</si>
  <si>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</si>
  <si>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</si>
  <si>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</si>
  <si>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</si>
  <si>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</si>
  <si>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</si>
  <si>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</si>
  <si>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</si>
  <si>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</si>
  <si>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</si>
  <si>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</si>
  <si>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</si>
  <si>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</si>
  <si>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</si>
  <si>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</si>
  <si>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</si>
  <si>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</si>
  <si>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</si>
  <si>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</si>
  <si>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</si>
  <si>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</si>
  <si>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</si>
  <si>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</si>
  <si>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</si>
  <si>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</si>
  <si>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</si>
  <si>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</si>
  <si>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</si>
  <si>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</si>
  <si>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</si>
  <si>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</si>
  <si>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</si>
  <si>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</si>
  <si>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</si>
  <si>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</si>
  <si>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</si>
  <si>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</si>
  <si>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</si>
  <si>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</si>
  <si>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</si>
  <si>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</si>
  <si>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</si>
  <si>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</si>
  <si>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</si>
  <si>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</si>
  <si>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</si>
  <si>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</si>
  <si>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</si>
  <si>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</si>
  <si>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</si>
  <si>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</si>
  <si>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</si>
  <si>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</si>
  <si>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</si>
  <si>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</si>
  <si>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</si>
  <si>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</si>
  <si>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</si>
  <si>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</si>
  <si>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</si>
  <si>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</si>
  <si>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</si>
  <si>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</si>
  <si>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</si>
  <si>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</si>
  <si>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</si>
  <si>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</si>
  <si>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</si>
  <si>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</si>
  <si>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</si>
  <si>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</si>
  <si>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</si>
  <si>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</si>
  <si>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</si>
  <si>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</si>
  <si>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</si>
  <si>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</si>
  <si>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</si>
  <si>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</si>
  <si>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</si>
  <si>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</si>
  <si>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</si>
  <si>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</si>
  <si>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</si>
  <si>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</si>
  <si>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</si>
  <si>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</si>
  <si>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</si>
  <si>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</si>
  <si>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</si>
  <si>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</si>
  <si>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</si>
  <si>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</si>
  <si>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</si>
  <si>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</si>
  <si>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</si>
  <si>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</si>
  <si>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</si>
  <si>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</si>
  <si>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</si>
  <si>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</si>
  <si>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</si>
  <si>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</si>
  <si>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</si>
  <si>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</si>
  <si>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</si>
  <si>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</si>
  <si>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</si>
  <si>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</si>
  <si>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</si>
  <si>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</si>
  <si>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</si>
  <si>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</si>
  <si>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</si>
  <si>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</si>
  <si>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</si>
  <si>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</si>
  <si>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</si>
  <si>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</si>
  <si>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</si>
  <si>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</si>
  <si>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</si>
  <si>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</si>
  <si>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</si>
  <si>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</si>
  <si>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</si>
  <si>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</si>
  <si>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</si>
  <si>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</si>
  <si>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</si>
  <si>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</si>
  <si>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</si>
  <si>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</si>
  <si>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</si>
  <si>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</si>
  <si>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</si>
  <si>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</si>
  <si>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</si>
  <si>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</si>
  <si>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</si>
  <si>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</si>
  <si>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</si>
  <si>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</si>
  <si>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</si>
  <si>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</si>
  <si>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</si>
  <si>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</si>
  <si>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</si>
  <si>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</si>
  <si>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</si>
  <si>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</si>
  <si>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</si>
  <si>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</si>
  <si>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</si>
  <si>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</si>
  <si>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</si>
  <si>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</si>
  <si>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</si>
  <si>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</si>
  <si>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</si>
  <si>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</si>
  <si>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</si>
  <si>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</si>
  <si>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</si>
  <si>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</si>
  <si>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</si>
  <si>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</si>
  <si>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</si>
  <si>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</si>
  <si>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</si>
  <si>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</si>
  <si>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</si>
  <si>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</si>
  <si>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</si>
  <si>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</si>
  <si>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</si>
  <si>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</si>
  <si>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</si>
  <si>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</si>
  <si>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</si>
  <si>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</si>
  <si>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</si>
  <si>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</si>
  <si>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</si>
  <si>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</si>
  <si>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</si>
  <si>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</si>
  <si>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</si>
  <si>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</si>
  <si>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</si>
  <si>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</si>
  <si>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</si>
  <si>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</si>
  <si>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</si>
  <si>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</si>
  <si>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</si>
  <si>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</si>
  <si>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</si>
  <si>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</si>
  <si>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</si>
  <si>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</si>
  <si>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</si>
  <si>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</si>
  <si>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</si>
  <si>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</si>
  <si>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</si>
  <si>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</si>
  <si>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</si>
  <si>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</si>
  <si>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</si>
  <si>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</si>
  <si>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</si>
  <si>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</si>
  <si>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</si>
  <si>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</si>
  <si>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</si>
  <si>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</si>
  <si>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</si>
  <si>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</si>
  <si>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</si>
  <si>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</si>
  <si>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</si>
  <si>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</si>
  <si>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</si>
  <si>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</si>
  <si>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</si>
  <si>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</si>
  <si>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</si>
  <si>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</si>
  <si>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</si>
  <si>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</si>
  <si>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</si>
  <si>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</si>
  <si>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</si>
  <si>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</si>
  <si>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</si>
  <si>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</si>
  <si>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</si>
  <si>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</si>
  <si>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</si>
  <si>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</si>
  <si>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</si>
  <si>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</si>
  <si>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</si>
  <si>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</si>
  <si>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</si>
  <si>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</si>
  <si>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</si>
  <si>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</si>
  <si>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</si>
  <si>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</si>
  <si>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</si>
  <si>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</si>
  <si>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</si>
  <si>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</si>
  <si>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</si>
  <si>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</si>
  <si>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</si>
  <si>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</si>
  <si>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</si>
  <si>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</si>
  <si>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</si>
  <si>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</si>
  <si>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</si>
  <si>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</si>
  <si>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</si>
  <si>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</si>
  <si>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</si>
  <si>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</si>
  <si>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</si>
  <si>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</si>
  <si>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</si>
  <si>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</si>
  <si>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</si>
  <si>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</si>
  <si>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</si>
  <si>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</si>
  <si>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</si>
  <si>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</si>
  <si>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</si>
  <si>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</si>
  <si>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</si>
  <si>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</si>
  <si>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</si>
  <si>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</si>
  <si>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</si>
  <si>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</si>
  <si>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</si>
  <si>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</si>
  <si>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</si>
  <si>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</si>
  <si>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</si>
  <si>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</si>
  <si>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</si>
  <si>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</si>
  <si>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</si>
  <si>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</si>
  <si>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</si>
  <si>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</si>
  <si>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</si>
  <si>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</si>
  <si>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</si>
  <si>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</si>
  <si>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</si>
  <si>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</si>
  <si>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</si>
  <si>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</si>
  <si>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</si>
  <si>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</si>
  <si>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</si>
  <si>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</si>
  <si>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</si>
  <si>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</si>
  <si>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</si>
  <si>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</si>
  <si>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</si>
  <si>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</si>
  <si>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</si>
  <si>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</si>
  <si>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</si>
  <si>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</si>
  <si>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</si>
  <si>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</si>
  <si>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</si>
  <si>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</si>
  <si>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</si>
  <si>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</si>
  <si>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</si>
  <si>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</si>
  <si>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</si>
  <si>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</si>
  <si>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</si>
  <si>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</si>
  <si>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</si>
  <si>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</si>
  <si>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</si>
  <si>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</si>
  <si>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</si>
  <si>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</si>
  <si>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</si>
  <si>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</si>
  <si>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</si>
  <si>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</si>
  <si>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</si>
  <si>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</si>
  <si>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</si>
  <si>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</si>
  <si>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</si>
  <si>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</si>
  <si>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</si>
  <si>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</si>
  <si>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</si>
  <si>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</si>
  <si>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</si>
  <si>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2007-2015</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</si>
  <si>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</si>
  <si>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</si>
  <si>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</si>
  <si>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</si>
  <si>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</si>
  <si>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</si>
  <si>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</si>
  <si>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</si>
  <si>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</si>
  <si>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</si>
  <si>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</si>
  <si>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</si>
  <si>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</si>
  <si>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</si>
  <si>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</si>
  <si>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</si>
  <si>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</si>
  <si>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</si>
  <si>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</si>
  <si>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</si>
  <si>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</si>
  <si>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</si>
  <si>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</si>
  <si>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</si>
  <si>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</si>
  <si>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</si>
  <si>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</si>
  <si>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</si>
  <si>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</si>
  <si>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</si>
  <si>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</si>
  <si>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</si>
  <si>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</si>
  <si>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</si>
  <si>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</si>
  <si>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</si>
  <si>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</si>
  <si>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</si>
  <si>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</si>
  <si>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</si>
  <si>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</si>
  <si>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</si>
  <si>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</si>
  <si>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</si>
  <si>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</si>
  <si>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</si>
  <si>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</si>
  <si>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</si>
  <si>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</si>
  <si>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</si>
  <si>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</si>
  <si>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</si>
  <si>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</si>
  <si>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</si>
  <si>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</si>
  <si>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</si>
  <si>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</si>
  <si>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</si>
  <si>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</si>
  <si>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</si>
  <si>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</si>
  <si>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</si>
  <si>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</si>
  <si>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</si>
  <si>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</si>
  <si>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</si>
  <si>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</si>
  <si>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</si>
  <si>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</si>
  <si>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</si>
  <si>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</si>
  <si>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</si>
  <si>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</si>
  <si>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</si>
  <si>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</si>
  <si>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</si>
  <si>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</si>
  <si>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</si>
  <si>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</si>
  <si>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</si>
  <si>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</si>
  <si>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</si>
  <si>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</si>
  <si>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</si>
  <si>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</si>
  <si>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</si>
  <si>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</si>
  <si>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</si>
  <si>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</si>
  <si>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</si>
  <si>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</si>
  <si>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</si>
  <si>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</si>
  <si>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</si>
  <si>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</si>
  <si>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</si>
  <si>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</si>
  <si>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</si>
  <si>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</si>
  <si>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</si>
  <si>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</si>
  <si>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</si>
  <si>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</si>
  <si>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</si>
  <si>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</si>
  <si>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</si>
  <si>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</si>
  <si>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</si>
  <si>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</si>
  <si>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</si>
  <si>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</si>
  <si>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</si>
  <si>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</si>
  <si>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</si>
  <si>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</si>
  <si>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</si>
  <si>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</si>
  <si>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</si>
  <si>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</si>
  <si>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</si>
  <si>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</si>
  <si>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</si>
  <si>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</si>
  <si>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</si>
  <si>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</si>
  <si>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</si>
  <si>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</si>
  <si>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</si>
  <si>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</si>
  <si>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</si>
  <si>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</si>
  <si>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</si>
  <si>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</si>
  <si>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</si>
  <si>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</si>
  <si>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</si>
  <si>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</si>
  <si>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</si>
  <si>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</si>
  <si>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</si>
  <si>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</si>
  <si>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</si>
  <si>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</si>
  <si>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</si>
  <si>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</si>
  <si>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</si>
  <si>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</si>
  <si>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</si>
  <si>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</si>
  <si>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</si>
  <si>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</si>
  <si>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</si>
  <si>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</si>
  <si>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</si>
  <si>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</si>
  <si>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</si>
  <si>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</si>
  <si>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</si>
  <si>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</si>
  <si>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</si>
  <si>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</si>
  <si>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</si>
  <si>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</si>
  <si>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</si>
  <si>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</si>
  <si>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</si>
  <si>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</si>
  <si>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</si>
  <si>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</si>
  <si>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</si>
  <si>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</si>
  <si>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</si>
  <si>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</si>
  <si>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</si>
  <si>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</si>
  <si>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</si>
  <si>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</si>
  <si>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</si>
  <si>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</si>
  <si>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</si>
  <si>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</si>
  <si>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</si>
  <si>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</si>
  <si>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</si>
  <si>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</si>
  <si>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</si>
  <si>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</si>
  <si>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</si>
  <si>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</si>
  <si>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</si>
  <si>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</si>
  <si>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</si>
  <si>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</si>
  <si>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</si>
  <si>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</si>
  <si>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</si>
  <si>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</si>
  <si>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</si>
  <si>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</si>
  <si>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</si>
  <si>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</si>
  <si>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</si>
  <si>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</si>
  <si>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</si>
  <si>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</si>
  <si>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</si>
  <si>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</si>
  <si>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</si>
  <si>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</si>
  <si>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</si>
  <si>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</si>
  <si>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</si>
  <si>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</si>
  <si>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</si>
  <si>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</si>
  <si>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</si>
  <si>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</si>
  <si>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</si>
  <si>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</si>
  <si>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</si>
  <si>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</si>
  <si>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</si>
  <si>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</si>
  <si>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</si>
  <si>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</si>
  <si>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</si>
  <si>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</si>
  <si>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</si>
  <si>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</si>
  <si>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</si>
  <si>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</si>
  <si>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</si>
  <si>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</si>
  <si>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</si>
  <si>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</si>
  <si>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</si>
  <si>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</si>
  <si>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</si>
  <si>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</si>
  <si>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</si>
  <si>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</si>
  <si>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</si>
  <si>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</si>
  <si>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</si>
  <si>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</si>
  <si>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</si>
  <si>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</si>
  <si>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</si>
  <si>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</si>
  <si>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</si>
  <si>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</si>
  <si>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</si>
  <si>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</si>
  <si>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</si>
  <si>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</si>
  <si>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</si>
  <si>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</si>
  <si>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</si>
  <si>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</si>
  <si>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</si>
  <si>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</si>
  <si>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</si>
  <si>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</si>
  <si>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</si>
  <si>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</si>
  <si>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</si>
  <si>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</si>
  <si>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</si>
  <si>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</si>
  <si>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</si>
  <si>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</si>
  <si>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</si>
  <si>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</si>
  <si>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</si>
  <si>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</si>
  <si>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</si>
  <si>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</si>
  <si>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</si>
  <si>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</si>
  <si>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</si>
  <si>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</si>
  <si>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</si>
  <si>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</si>
  <si>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</si>
  <si>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</si>
  <si>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</si>
  <si>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</si>
  <si>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</si>
  <si>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</si>
  <si>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</si>
  <si>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</si>
  <si>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</si>
  <si>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</si>
  <si>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</si>
  <si>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2015/2016</t>
  </si>
  <si>
    <t>2017/2018</t>
  </si>
  <si>
    <t>2012/2013</t>
  </si>
  <si>
    <t>2016/2017</t>
  </si>
  <si>
    <t>2014/2015</t>
  </si>
  <si>
    <t>2013/2014</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</si>
  <si>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</si>
  <si>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</si>
  <si>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</si>
  <si>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</si>
  <si>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</si>
  <si>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</si>
  <si>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</si>
  <si>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</si>
  <si>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</si>
  <si>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</si>
  <si>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</si>
  <si>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</si>
  <si>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</si>
  <si>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</si>
  <si>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</si>
  <si>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</si>
  <si>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</si>
  <si>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</si>
  <si>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</si>
  <si>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</si>
  <si>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</si>
  <si>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</si>
  <si>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</si>
  <si>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</si>
  <si>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</si>
  <si>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</si>
  <si>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2018/2019</t>
  </si>
  <si>
    <t>2016/2018</t>
  </si>
  <si>
    <t>Violent Conflict probability</t>
  </si>
  <si>
    <t>Highly Violent Conflict probability</t>
  </si>
  <si>
    <t>GCRI derived</t>
  </si>
  <si>
    <t>Violent Internal Conflict probability</t>
  </si>
  <si>
    <t>HA.HUM.VC</t>
  </si>
  <si>
    <t>HA.HUM.HVC</t>
  </si>
  <si>
    <t>High Violent Internal Conflict probability</t>
  </si>
  <si>
    <t>GCRI derived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</si>
  <si>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</si>
  <si>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</si>
  <si>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</si>
  <si>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</si>
  <si>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</si>
  <si>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</si>
  <si>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2009-2019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</si>
  <si>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</si>
  <si>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</si>
  <si>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</si>
  <si>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</si>
  <si>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</si>
  <si>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</si>
  <si>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</si>
  <si>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</si>
  <si>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</si>
  <si>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</si>
  <si>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</si>
  <si>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</si>
  <si>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RISK INDEX</t>
  </si>
  <si>
    <t>2022</t>
  </si>
  <si>
    <t>OBJECTIVES AND PROCESS</t>
  </si>
  <si>
    <t>release:</t>
  </si>
  <si>
    <t>31 August 2021 v 0.6.1</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</si>
  <si>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</si>
  <si>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</si>
  <si>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</si>
  <si>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</si>
  <si>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</si>
  <si>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</si>
  <si>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</si>
  <si>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</si>
  <si>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</si>
  <si>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</si>
  <si>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</si>
  <si>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t>2006-2019</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</si>
  <si>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</si>
  <si>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</si>
  <si>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</si>
  <si>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</si>
  <si>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1986-2020</t>
  </si>
  <si>
    <t>POP.EXP.VECT.PV.MAL.ZS</t>
  </si>
  <si>
    <t>POP.EXP.VECT.PF.MAL.ZS</t>
  </si>
  <si>
    <t>2018-2020</t>
  </si>
  <si>
    <t>31/12/2020</t>
  </si>
  <si>
    <t>30/06/2021</t>
  </si>
  <si>
    <t>30/07/2021</t>
  </si>
  <si>
    <t>19/08/2021</t>
  </si>
  <si>
    <t>No Data</t>
  </si>
  <si>
    <t>2016-2020</t>
  </si>
  <si>
    <t>2010-2020</t>
  </si>
  <si>
    <t>2014-2019</t>
  </si>
  <si>
    <r>
      <t>Average Dietary Energy Supply Adequacy</t>
    </r>
    <r>
      <rPr>
        <sz val="10"/>
        <color rgb="FFFFFF00"/>
        <rFont val="Calibri"/>
        <family val="2"/>
        <scheme val="minor"/>
      </rPr>
      <t xml:space="preserve"> </t>
    </r>
  </si>
  <si>
    <t>Prevalence of Undernourishment</t>
  </si>
  <si>
    <t xml:space="preserve">Average Dietary Energy Supply Adequacy </t>
  </si>
  <si>
    <t>Regional average</t>
  </si>
  <si>
    <t xml:space="preserve">Regional average </t>
  </si>
  <si>
    <t>31 August 2022 v 0.6.1 - Revised indicators: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Updated indicators: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</si>
  <si>
    <t>INFORM RISK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</si>
</sst>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_-* #,##0_-;\-* #,##0_-;_-* &quot;-&quot;_-;_-@_-"/>
    <numFmt numFmtId="165" formatCode="_-* #,##0.00_-;\-* #,##0.00_-;_-* &quot;-&quot;??_-;_-@_-"/>
    <numFmt numFmtId="166" formatCode="0.0"/>
    <numFmt numFmtId="167" formatCode="0.000%"/>
    <numFmt numFmtId="168" formatCode="_-* #,##0.0_-;\-* #,##0.0_-;_-* &quot;-&quot;??_-;_-@_-"/>
    <numFmt numFmtId="169" formatCode="0.0%"/>
    <numFmt numFmtId="170" formatCode="_-* #,##0.00_-;_-* #,##0.00\-;_-* &quot;-&quot;??_-;_-@_-"/>
    <numFmt numFmtId="171" formatCode="&quot;$&quot;#,##0\ ;\(&quot;$&quot;#,##0\)"/>
    <numFmt numFmtId="172" formatCode="_-* #,##0\ _F_B_-;\-* #,##0\ _F_B_-;_-* &quot;-&quot;\ _F_B_-;_-@_-"/>
    <numFmt numFmtId="173" formatCode="_-* #,##0.00\ _F_B_-;\-* #,##0.00\ _F_B_-;_-* &quot;-&quot;??\ _F_B_-;_-@_-"/>
    <numFmt numFmtId="174" formatCode="_(&quot;€&quot;* #,##0.00_);_(&quot;€&quot;* \(#,##0.00\);_(&quot;€&quot;* &quot;-&quot;??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s>
  <fonts count="1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43"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0" fontId="2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1"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42" fillId="51" borderId="18">
      <protection locked="0"/>
    </xf>
    <xf numFmtId="0" fontId="18" fillId="51" borderId="16"/>
    <xf numFmtId="0" fontId="18" fillId="50" borderId="0"/>
    <xf numFmtId="174"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70"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7"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7" fontId="18" fillId="0" borderId="0" applyFill="0" applyBorder="0" applyProtection="0">
      <alignment horizontal="right" vertical="center" wrapText="1"/>
    </xf>
    <xf numFmtId="178"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7"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6" fontId="27" fillId="49" borderId="39">
      <alignment horizontal="center" vertical="center"/>
    </xf>
    <xf numFmtId="0" fontId="110" fillId="0" borderId="0" applyNumberFormat="0" applyFill="0" applyBorder="0" applyAlignment="0" applyProtection="0"/>
    <xf numFmtId="0" fontId="1" fillId="0" borderId="0"/>
  </cellStyleXfs>
  <cellXfs count="292">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6"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1" fillId="47" borderId="0" xfId="0" applyFont="1" applyFill="1" applyBorder="1" applyAlignment="1">
      <alignment horizontal="right" wrapText="1"/>
    </xf>
    <xf numFmtId="0" fontId="86" fillId="48" borderId="0" xfId="0" applyFont="1" applyFill="1" applyAlignment="1">
      <alignment horizontal="center"/>
    </xf>
    <xf numFmtId="0" fontId="89" fillId="47" borderId="0" xfId="34" applyFont="1" applyFill="1" applyBorder="1" applyAlignment="1">
      <alignment horizontal="center" vertical="center"/>
    </xf>
    <xf numFmtId="0" fontId="86" fillId="48" borderId="0" xfId="0" applyFont="1" applyFill="1" applyAlignment="1">
      <alignment horizontal="center" wrapText="1"/>
    </xf>
    <xf numFmtId="0" fontId="89" fillId="47" borderId="0" xfId="0" applyFont="1" applyFill="1" applyBorder="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6" fillId="0" borderId="37" xfId="0" applyFont="1" applyFill="1" applyBorder="1" applyAlignment="1">
      <alignment horizontal="center"/>
    </xf>
    <xf numFmtId="0" fontId="105" fillId="0" borderId="0" xfId="0" applyFont="1"/>
    <xf numFmtId="0" fontId="105" fillId="0" borderId="0" xfId="71" applyFont="1"/>
    <xf numFmtId="0" fontId="105" fillId="0" borderId="0" xfId="71" applyFont="1" applyFill="1"/>
    <xf numFmtId="0" fontId="92"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0" fillId="0" borderId="25" xfId="0" applyFont="1" applyFill="1" applyBorder="1" applyAlignment="1">
      <alignment horizontal="left" vertical="top" wrapText="1" indent="1"/>
    </xf>
    <xf numFmtId="0" fontId="90" fillId="0" borderId="16" xfId="0" applyFont="1" applyFill="1" applyBorder="1" applyAlignment="1">
      <alignment horizontal="left" vertical="top" wrapText="1" indent="1"/>
    </xf>
    <xf numFmtId="0" fontId="90" fillId="47" borderId="16" xfId="0" applyFont="1" applyFill="1" applyBorder="1" applyAlignment="1">
      <alignment horizontal="left" vertical="top" wrapText="1" indent="1"/>
    </xf>
    <xf numFmtId="0" fontId="86" fillId="0" borderId="0" xfId="0" applyFont="1" applyFill="1" applyAlignment="1">
      <alignment horizontal="center" textRotation="90" wrapText="1"/>
    </xf>
    <xf numFmtId="0" fontId="86" fillId="0" borderId="0" xfId="0" applyFont="1" applyFill="1" applyAlignment="1">
      <alignment horizontal="left" indent="1"/>
    </xf>
    <xf numFmtId="0" fontId="86" fillId="0" borderId="0" xfId="0" applyFont="1" applyFill="1"/>
    <xf numFmtId="0" fontId="108"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08" fillId="48" borderId="0" xfId="3" applyFont="1" applyFill="1" applyBorder="1" applyAlignment="1">
      <alignment horizontal="center" textRotation="90"/>
    </xf>
    <xf numFmtId="166" fontId="0" fillId="0" borderId="0" xfId="0" applyNumberFormat="1"/>
    <xf numFmtId="0" fontId="85" fillId="0" borderId="0" xfId="0" applyFont="1" applyFill="1" applyAlignment="1">
      <alignment horizontal="center"/>
    </xf>
    <xf numFmtId="0" fontId="16" fillId="0" borderId="40" xfId="0" applyFont="1" applyBorder="1"/>
    <xf numFmtId="2" fontId="0" fillId="48" borderId="0" xfId="0" applyNumberFormat="1" applyFill="1"/>
    <xf numFmtId="14" fontId="90" fillId="0" borderId="16" xfId="0" applyNumberFormat="1" applyFont="1" applyFill="1" applyBorder="1" applyAlignment="1">
      <alignment horizontal="left" vertical="top" wrapText="1" indent="1"/>
    </xf>
    <xf numFmtId="0" fontId="87" fillId="0" borderId="0" xfId="0" applyFont="1" applyFill="1" applyAlignment="1">
      <alignment horizontal="left" indent="1"/>
    </xf>
    <xf numFmtId="0" fontId="90" fillId="0" borderId="16" xfId="0" applyNumberFormat="1" applyFont="1" applyFill="1" applyBorder="1" applyAlignment="1">
      <alignment horizontal="left" vertical="top" wrapText="1" indent="1"/>
    </xf>
    <xf numFmtId="0" fontId="111" fillId="47" borderId="16" xfId="0" applyFont="1" applyFill="1" applyBorder="1" applyAlignment="1">
      <alignment horizontal="center" vertical="top" wrapText="1"/>
    </xf>
    <xf numFmtId="0" fontId="112" fillId="47" borderId="16" xfId="0" applyFont="1" applyFill="1" applyBorder="1" applyAlignment="1">
      <alignment horizontal="center" vertical="center" wrapText="1"/>
    </xf>
    <xf numFmtId="0" fontId="90" fillId="67" borderId="16" xfId="0" applyFont="1" applyFill="1" applyBorder="1" applyAlignment="1">
      <alignment horizontal="left" vertical="top" wrapText="1" indent="1"/>
    </xf>
    <xf numFmtId="0" fontId="0" fillId="0" borderId="0" xfId="0" applyFill="1" applyBorder="1"/>
    <xf numFmtId="14" fontId="90" fillId="0" borderId="25" xfId="0" applyNumberFormat="1" applyFont="1" applyFill="1" applyBorder="1" applyAlignment="1">
      <alignment horizontal="left" vertical="top" wrapText="1" indent="1"/>
    </xf>
    <xf numFmtId="0" fontId="86" fillId="66" borderId="0" xfId="0" applyFont="1" applyFill="1" applyAlignment="1"/>
    <xf numFmtId="0" fontId="0" fillId="48" borderId="0" xfId="0" applyNumberFormat="1" applyFill="1"/>
    <xf numFmtId="1" fontId="85" fillId="0" borderId="0" xfId="0" applyNumberFormat="1" applyFont="1" applyAlignment="1">
      <alignment horizontal="center"/>
    </xf>
    <xf numFmtId="182" fontId="0" fillId="48" borderId="0" xfId="0" applyNumberFormat="1" applyFill="1"/>
    <xf numFmtId="0" fontId="85" fillId="48" borderId="0" xfId="0" applyNumberFormat="1" applyFont="1" applyFill="1" applyAlignment="1">
      <alignment horizontal="center" vertical="center"/>
    </xf>
    <xf numFmtId="0" fontId="90" fillId="48" borderId="41" xfId="0" applyFont="1" applyFill="1" applyBorder="1" applyAlignment="1">
      <alignment horizontal="left" indent="1"/>
    </xf>
    <xf numFmtId="0" fontId="80" fillId="48" borderId="25" xfId="286" applyFill="1" applyBorder="1" applyAlignment="1" applyProtection="1">
      <alignment horizontal="left" indent="1"/>
    </xf>
    <xf numFmtId="0" fontId="88" fillId="48" borderId="41" xfId="286" applyFont="1" applyFill="1" applyBorder="1" applyAlignment="1" applyProtection="1">
      <alignment horizontal="left" indent="1"/>
    </xf>
    <xf numFmtId="0" fontId="95" fillId="48" borderId="13" xfId="0" applyFont="1" applyFill="1" applyBorder="1" applyAlignment="1">
      <alignment horizontal="left" indent="1"/>
    </xf>
    <xf numFmtId="0" fontId="109" fillId="48" borderId="41" xfId="0" applyFont="1" applyFill="1" applyBorder="1" applyAlignment="1">
      <alignment horizontal="left" wrapText="1" indent="1"/>
    </xf>
    <xf numFmtId="0" fontId="94" fillId="0" borderId="13" xfId="0" applyFont="1" applyFill="1" applyBorder="1" applyAlignment="1">
      <alignment horizontal="left" wrapText="1" indent="1"/>
    </xf>
    <xf numFmtId="0" fontId="94" fillId="48" borderId="13" xfId="0" applyFont="1" applyFill="1" applyBorder="1" applyAlignment="1">
      <alignment horizontal="left" wrapText="1" indent="1"/>
    </xf>
    <xf numFmtId="0" fontId="94" fillId="48" borderId="25"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0" fontId="96" fillId="48" borderId="14" xfId="3" applyFont="1" applyFill="1" applyBorder="1" applyAlignment="1" applyProtection="1">
      <alignment horizontal="left" indent="1"/>
      <protection locked="0"/>
    </xf>
    <xf numFmtId="0" fontId="96" fillId="48" borderId="14" xfId="3" applyFont="1" applyFill="1" applyBorder="1" applyProtection="1">
      <protection locked="0"/>
    </xf>
    <xf numFmtId="0" fontId="98" fillId="48" borderId="15" xfId="3" applyFont="1" applyFill="1" applyBorder="1" applyAlignment="1" applyProtection="1">
      <alignment horizontal="center" textRotation="90" wrapText="1"/>
      <protection locked="0"/>
    </xf>
    <xf numFmtId="0" fontId="97" fillId="48" borderId="15" xfId="3" applyFont="1" applyFill="1" applyBorder="1" applyAlignment="1" applyProtection="1">
      <alignment horizontal="center" textRotation="90" wrapText="1"/>
      <protection locked="0"/>
    </xf>
    <xf numFmtId="0" fontId="101" fillId="48" borderId="0" xfId="3" applyFont="1" applyFill="1" applyBorder="1" applyAlignment="1" applyProtection="1">
      <alignment horizontal="left" indent="1"/>
      <protection locked="0"/>
    </xf>
    <xf numFmtId="0" fontId="101" fillId="48" borderId="0" xfId="3" applyFont="1" applyFill="1" applyBorder="1" applyProtection="1">
      <protection locked="0"/>
    </xf>
    <xf numFmtId="0" fontId="101"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4" fillId="47" borderId="0" xfId="0" applyFont="1" applyFill="1" applyAlignment="1">
      <alignment horizontal="right" wrapText="1"/>
    </xf>
    <xf numFmtId="0" fontId="114" fillId="47" borderId="0" xfId="0" applyFont="1" applyFill="1" applyBorder="1" applyAlignment="1">
      <alignment horizontal="right" wrapText="1"/>
    </xf>
    <xf numFmtId="0" fontId="114" fillId="48" borderId="0" xfId="0" applyFont="1" applyFill="1" applyBorder="1" applyAlignment="1">
      <alignment horizontal="left" vertical="center" wrapText="1" indent="1"/>
    </xf>
    <xf numFmtId="0" fontId="115" fillId="48" borderId="0" xfId="0" applyFont="1" applyFill="1" applyAlignment="1">
      <alignment horizontal="center" vertical="center"/>
    </xf>
    <xf numFmtId="17" fontId="116" fillId="48" borderId="0" xfId="0" quotePrefix="1" applyNumberFormat="1" applyFont="1" applyFill="1" applyAlignment="1">
      <alignment horizontal="center" vertical="top"/>
    </xf>
    <xf numFmtId="0" fontId="117" fillId="48" borderId="0" xfId="0" applyFont="1" applyFill="1" applyAlignment="1">
      <alignment horizontal="left" vertical="top" wrapText="1" indent="1"/>
    </xf>
    <xf numFmtId="0" fontId="0" fillId="68" borderId="0" xfId="0" applyFill="1" applyProtection="1">
      <protection locked="0"/>
    </xf>
    <xf numFmtId="0" fontId="96" fillId="48" borderId="42" xfId="290" applyFont="1" applyFill="1" applyBorder="1" applyAlignment="1" applyProtection="1">
      <alignment horizontal="left" indent="1"/>
      <protection locked="0"/>
    </xf>
    <xf numFmtId="0" fontId="118" fillId="69" borderId="15" xfId="2" applyFont="1" applyFill="1" applyBorder="1" applyAlignment="1" applyProtection="1">
      <alignment horizontal="center" textRotation="90" wrapText="1"/>
      <protection locked="0"/>
    </xf>
    <xf numFmtId="166"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6" fontId="105"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6" fontId="27" fillId="75" borderId="43" xfId="0" applyNumberFormat="1" applyFont="1" applyFill="1" applyBorder="1" applyAlignment="1" applyProtection="1">
      <alignment horizontal="center" vertical="center"/>
      <protection locked="0"/>
    </xf>
    <xf numFmtId="0" fontId="120" fillId="48" borderId="15" xfId="3" applyFont="1" applyFill="1" applyBorder="1" applyAlignment="1" applyProtection="1">
      <alignment horizontal="center" textRotation="90" wrapText="1"/>
      <protection locked="0"/>
    </xf>
    <xf numFmtId="0" fontId="121" fillId="48" borderId="15" xfId="3"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wrapText="1"/>
      <protection locked="0"/>
    </xf>
    <xf numFmtId="0" fontId="119"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8"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69"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6"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9"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11" borderId="16" xfId="19" applyFont="1" applyBorder="1" applyAlignment="1">
      <alignment horizontal="center" textRotation="90" wrapText="1"/>
    </xf>
    <xf numFmtId="0" fontId="86" fillId="74" borderId="16" xfId="19" applyFont="1" applyFill="1" applyBorder="1" applyAlignment="1">
      <alignment horizontal="center" textRotation="90" wrapText="1"/>
    </xf>
    <xf numFmtId="0" fontId="100" fillId="73" borderId="16" xfId="20" applyFont="1" applyFill="1" applyBorder="1" applyAlignment="1">
      <alignment horizontal="center" textRotation="90" wrapText="1"/>
    </xf>
    <xf numFmtId="0" fontId="100" fillId="72" borderId="16" xfId="17" applyFont="1" applyFill="1" applyBorder="1" applyAlignment="1">
      <alignment horizontal="center" textRotation="90" wrapText="1"/>
    </xf>
    <xf numFmtId="0" fontId="100" fillId="12" borderId="16" xfId="20" applyFont="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6" fontId="32" fillId="47" borderId="47" xfId="74" applyNumberFormat="1" applyFont="1" applyFill="1" applyBorder="1" applyAlignment="1">
      <alignment horizontal="center" vertical="center" wrapText="1"/>
    </xf>
    <xf numFmtId="166"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NumberFormat="1"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6"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8"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6"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NumberFormat="1"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6"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8"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4" fillId="48" borderId="15" xfId="4" applyFont="1" applyFill="1" applyBorder="1" applyAlignment="1" applyProtection="1">
      <alignment horizontal="center" textRotation="90" wrapText="1"/>
      <protection locked="0"/>
    </xf>
    <xf numFmtId="0" fontId="125" fillId="48" borderId="15" xfId="4" applyFont="1" applyFill="1" applyBorder="1" applyAlignment="1" applyProtection="1">
      <alignment horizontal="center" textRotation="90" wrapText="1"/>
      <protection locked="0"/>
    </xf>
    <xf numFmtId="166" fontId="27" fillId="84" borderId="43" xfId="0" applyNumberFormat="1" applyFont="1" applyFill="1" applyBorder="1" applyAlignment="1" applyProtection="1">
      <alignment horizontal="center" vertical="center"/>
      <protection locked="0"/>
    </xf>
    <xf numFmtId="166" fontId="27" fillId="83" borderId="43" xfId="0" applyNumberFormat="1" applyFont="1" applyFill="1" applyBorder="1" applyAlignment="1" applyProtection="1">
      <alignment horizontal="center" vertical="center"/>
      <protection locked="0"/>
    </xf>
    <xf numFmtId="0" fontId="126" fillId="86" borderId="15" xfId="2" applyFont="1" applyFill="1" applyBorder="1" applyAlignment="1" applyProtection="1">
      <alignment horizontal="center" textRotation="90" wrapText="1"/>
      <protection locked="0"/>
    </xf>
    <xf numFmtId="0" fontId="123" fillId="79" borderId="15" xfId="2" applyFont="1" applyFill="1" applyBorder="1" applyAlignment="1" applyProtection="1">
      <alignment horizontal="center" textRotation="90" wrapText="1"/>
      <protection locked="0"/>
    </xf>
    <xf numFmtId="0" fontId="127" fillId="48" borderId="15" xfId="3" applyFont="1" applyFill="1" applyBorder="1" applyAlignment="1" applyProtection="1">
      <alignment horizontal="center" textRotation="90" wrapText="1"/>
      <protection locked="0"/>
    </xf>
    <xf numFmtId="0" fontId="128" fillId="48" borderId="15" xfId="4" applyFont="1" applyFill="1" applyBorder="1" applyAlignment="1" applyProtection="1">
      <alignment horizontal="center" textRotation="90" wrapText="1"/>
      <protection locked="0"/>
    </xf>
    <xf numFmtId="166" fontId="27" fillId="90" borderId="43" xfId="0" applyNumberFormat="1" applyFont="1" applyFill="1" applyBorder="1" applyAlignment="1" applyProtection="1">
      <alignment horizontal="center" vertical="center"/>
      <protection locked="0"/>
    </xf>
    <xf numFmtId="1" fontId="89" fillId="77" borderId="0" xfId="31" applyNumberFormat="1" applyFont="1" applyFill="1" applyBorder="1" applyAlignment="1">
      <alignment horizontal="center" vertical="center" wrapText="1"/>
    </xf>
    <xf numFmtId="1" fontId="103" fillId="77" borderId="0" xfId="32" applyNumberFormat="1" applyFont="1" applyFill="1" applyBorder="1" applyAlignment="1">
      <alignment horizontal="center" vertical="center" wrapText="1"/>
    </xf>
    <xf numFmtId="166" fontId="89" fillId="77" borderId="0" xfId="31" applyNumberFormat="1" applyFont="1" applyFill="1" applyBorder="1" applyAlignment="1">
      <alignment horizontal="center" vertical="center" wrapText="1"/>
    </xf>
    <xf numFmtId="0" fontId="103" fillId="77" borderId="0" xfId="32" applyFont="1" applyFill="1" applyBorder="1" applyAlignment="1">
      <alignment horizontal="center" vertical="center" wrapText="1"/>
    </xf>
    <xf numFmtId="166" fontId="104"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6"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6" fontId="65" fillId="47" borderId="0" xfId="31" applyNumberFormat="1" applyFont="1" applyFill="1" applyBorder="1" applyAlignment="1">
      <alignment horizontal="center" vertical="center" wrapText="1"/>
    </xf>
    <xf numFmtId="0" fontId="18" fillId="77" borderId="0" xfId="0" applyFont="1" applyFill="1" applyBorder="1" applyAlignment="1">
      <alignment horizontal="left" indent="1"/>
    </xf>
    <xf numFmtId="0" fontId="18" fillId="77" borderId="0" xfId="34" applyFont="1" applyFill="1" applyBorder="1" applyAlignment="1">
      <alignment horizontal="left" wrapText="1" indent="1"/>
    </xf>
    <xf numFmtId="0" fontId="100" fillId="87" borderId="36" xfId="29" applyFont="1" applyFill="1" applyBorder="1" applyAlignment="1">
      <alignment horizontal="center" textRotation="90" wrapText="1"/>
    </xf>
    <xf numFmtId="0" fontId="100"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6" fontId="86" fillId="89" borderId="44" xfId="31" applyNumberFormat="1" applyFont="1" applyFill="1" applyBorder="1" applyAlignment="1">
      <alignment horizontal="center" vertical="center"/>
    </xf>
    <xf numFmtId="166" fontId="100" fillId="88" borderId="44" xfId="32" applyNumberFormat="1" applyFont="1" applyFill="1" applyBorder="1" applyAlignment="1">
      <alignment horizontal="center" vertical="center"/>
    </xf>
    <xf numFmtId="166" fontId="100"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6" fontId="86" fillId="48" borderId="44" xfId="30" applyNumberFormat="1" applyFont="1" applyFill="1" applyBorder="1" applyAlignment="1">
      <alignment horizontal="center" vertical="center"/>
    </xf>
    <xf numFmtId="166"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6" fontId="85" fillId="0" borderId="43" xfId="0" applyNumberFormat="1" applyFont="1" applyBorder="1" applyAlignment="1">
      <alignment horizontal="right"/>
    </xf>
    <xf numFmtId="183"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6" fontId="86" fillId="76" borderId="43" xfId="19" applyNumberFormat="1" applyFont="1" applyFill="1" applyBorder="1" applyAlignment="1">
      <alignment horizontal="center" vertical="center"/>
    </xf>
    <xf numFmtId="166"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6" fontId="86" fillId="74" borderId="43" xfId="19" applyNumberFormat="1" applyFont="1" applyFill="1" applyBorder="1" applyAlignment="1">
      <alignment horizontal="center" vertical="center"/>
    </xf>
    <xf numFmtId="166" fontId="99" fillId="73" borderId="43" xfId="20" applyNumberFormat="1" applyFont="1" applyFill="1" applyBorder="1" applyAlignment="1">
      <alignment horizontal="center" vertical="center"/>
    </xf>
    <xf numFmtId="166" fontId="86" fillId="11" borderId="43" xfId="19" applyNumberFormat="1" applyFont="1" applyBorder="1" applyAlignment="1">
      <alignment horizontal="center" vertical="center"/>
    </xf>
    <xf numFmtId="166" fontId="100" fillId="72" borderId="43" xfId="17" applyNumberFormat="1" applyFont="1" applyFill="1" applyBorder="1" applyAlignment="1">
      <alignment horizontal="center"/>
    </xf>
    <xf numFmtId="166" fontId="99" fillId="12" borderId="43" xfId="20" applyNumberFormat="1" applyFont="1" applyBorder="1" applyAlignment="1">
      <alignment horizontal="center" vertical="center"/>
    </xf>
    <xf numFmtId="166"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1" fillId="85" borderId="16" xfId="0" applyFont="1" applyFill="1" applyBorder="1" applyAlignment="1">
      <alignment horizontal="center" vertical="top" wrapText="1"/>
    </xf>
    <xf numFmtId="0" fontId="112" fillId="85" borderId="16" xfId="0" applyFont="1" applyFill="1" applyBorder="1" applyAlignment="1">
      <alignment horizontal="center" vertical="center" wrapText="1"/>
    </xf>
    <xf numFmtId="0" fontId="100" fillId="80" borderId="36" xfId="37" applyFont="1" applyFill="1" applyBorder="1" applyAlignment="1">
      <alignment horizontal="center" textRotation="90" wrapText="1"/>
    </xf>
    <xf numFmtId="0" fontId="100" fillId="80" borderId="34" xfId="37" applyFont="1" applyFill="1" applyBorder="1" applyAlignment="1">
      <alignment horizontal="center" textRotation="90" wrapText="1"/>
    </xf>
    <xf numFmtId="0" fontId="99" fillId="81" borderId="36" xfId="33" applyFont="1" applyFill="1" applyBorder="1" applyAlignment="1">
      <alignment horizontal="center" textRotation="90" wrapText="1"/>
    </xf>
    <xf numFmtId="0" fontId="99" fillId="81" borderId="34" xfId="33" applyFont="1" applyFill="1" applyBorder="1" applyAlignment="1">
      <alignment horizontal="center" textRotation="90" wrapText="1"/>
    </xf>
    <xf numFmtId="0" fontId="99" fillId="81" borderId="34" xfId="36" applyFont="1" applyFill="1" applyBorder="1" applyAlignment="1">
      <alignment horizontal="center" textRotation="90" wrapText="1"/>
    </xf>
    <xf numFmtId="0" fontId="99"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9" fillId="77" borderId="0" xfId="0" applyFont="1" applyFill="1" applyAlignment="1">
      <alignment horizontal="center" vertical="center"/>
    </xf>
    <xf numFmtId="9" fontId="89" fillId="77" borderId="0" xfId="73" applyFont="1" applyFill="1" applyAlignment="1">
      <alignment horizontal="center" vertical="center"/>
    </xf>
    <xf numFmtId="0" fontId="18" fillId="77" borderId="0" xfId="0" applyFont="1" applyFill="1" applyAlignment="1">
      <alignment horizontal="left" indent="1"/>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7" fontId="32" fillId="47" borderId="0" xfId="73" applyNumberFormat="1" applyFont="1" applyFill="1" applyAlignment="1">
      <alignment horizontal="center" vertical="center"/>
    </xf>
    <xf numFmtId="9"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6" fontId="86" fillId="83" borderId="43" xfId="35" applyNumberFormat="1" applyFont="1" applyFill="1" applyBorder="1" applyAlignment="1">
      <alignment horizontal="center" vertical="center"/>
    </xf>
    <xf numFmtId="166" fontId="99"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6" fontId="99" fillId="80" borderId="43" xfId="37" applyNumberFormat="1" applyFont="1" applyFill="1" applyBorder="1" applyAlignment="1">
      <alignment horizontal="center" vertical="center"/>
    </xf>
    <xf numFmtId="181"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6" fontId="99" fillId="81" borderId="43" xfId="33" applyNumberFormat="1" applyFont="1" applyFill="1" applyBorder="1" applyAlignment="1">
      <alignment horizontal="center" vertical="center"/>
    </xf>
    <xf numFmtId="166" fontId="86" fillId="84" borderId="43" xfId="35" applyNumberFormat="1" applyFont="1" applyFill="1" applyBorder="1" applyAlignment="1">
      <alignment horizontal="center" vertical="center"/>
    </xf>
    <xf numFmtId="166" fontId="99" fillId="82" borderId="43" xfId="36" applyNumberFormat="1" applyFont="1" applyFill="1" applyBorder="1" applyAlignment="1">
      <alignment horizontal="center" vertical="center"/>
    </xf>
    <xf numFmtId="169" fontId="86" fillId="48" borderId="43" xfId="73" applyNumberFormat="1" applyFont="1" applyFill="1" applyBorder="1" applyAlignment="1">
      <alignment horizontal="right" vertical="center"/>
    </xf>
    <xf numFmtId="166" fontId="100" fillId="80" borderId="43" xfId="37" applyNumberFormat="1" applyFont="1" applyFill="1" applyBorder="1" applyAlignment="1">
      <alignment horizontal="center" vertical="center"/>
    </xf>
    <xf numFmtId="166" fontId="86" fillId="83" borderId="50" xfId="35" applyNumberFormat="1" applyFont="1" applyFill="1" applyBorder="1" applyAlignment="1">
      <alignment horizontal="center" vertical="center"/>
    </xf>
    <xf numFmtId="0" fontId="111" fillId="78" borderId="16" xfId="0" applyFont="1" applyFill="1" applyBorder="1" applyAlignment="1">
      <alignment horizontal="center" vertical="top" wrapText="1"/>
    </xf>
    <xf numFmtId="0" fontId="112" fillId="78" borderId="16" xfId="0" applyFont="1" applyFill="1" applyBorder="1" applyAlignment="1">
      <alignment horizontal="center" vertical="center" wrapText="1"/>
    </xf>
    <xf numFmtId="0" fontId="111" fillId="70" borderId="16" xfId="0" applyFont="1" applyFill="1" applyBorder="1" applyAlignment="1">
      <alignment horizontal="center" vertical="top" wrapText="1"/>
    </xf>
    <xf numFmtId="0" fontId="112" fillId="70" borderId="16" xfId="0" applyFont="1" applyFill="1" applyBorder="1" applyAlignment="1">
      <alignment horizontal="center" vertical="center" wrapText="1"/>
    </xf>
    <xf numFmtId="0" fontId="113" fillId="70" borderId="16" xfId="0" applyFont="1" applyFill="1" applyBorder="1" applyAlignment="1">
      <alignment horizontal="center" vertical="center" wrapText="1"/>
    </xf>
    <xf numFmtId="0" fontId="90" fillId="70" borderId="25" xfId="0" applyFont="1" applyFill="1" applyBorder="1" applyAlignment="1">
      <alignment horizontal="left" vertical="top" wrapText="1" indent="1"/>
    </xf>
    <xf numFmtId="0" fontId="90" fillId="70" borderId="16" xfId="0" applyFont="1" applyFill="1" applyBorder="1" applyAlignment="1">
      <alignment horizontal="left" vertical="top" wrapText="1" indent="1"/>
    </xf>
    <xf numFmtId="0" fontId="90" fillId="78" borderId="16" xfId="0" applyFont="1" applyFill="1" applyBorder="1" applyAlignment="1">
      <alignment horizontal="left" vertical="top" wrapText="1" indent="1"/>
    </xf>
    <xf numFmtId="0" fontId="90" fillId="85" borderId="16" xfId="0" applyFont="1" applyFill="1" applyBorder="1" applyAlignment="1">
      <alignment horizontal="left" vertical="top" wrapText="1" indent="1"/>
    </xf>
    <xf numFmtId="0" fontId="0" fillId="68" borderId="0" xfId="0" applyFill="1"/>
    <xf numFmtId="169"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182" fontId="85" fillId="48" borderId="0" xfId="0" applyNumberFormat="1" applyFont="1" applyFill="1" applyAlignment="1">
      <alignment horizontal="center"/>
    </xf>
    <xf numFmtId="182" fontId="86" fillId="0" borderId="0" xfId="0" applyNumberFormat="1" applyFont="1" applyFill="1" applyAlignment="1">
      <alignment horizontal="center" textRotation="90" wrapText="1"/>
    </xf>
    <xf numFmtId="0" fontId="87" fillId="48" borderId="0" xfId="0" applyFont="1" applyFill="1" applyAlignment="1">
      <alignment horizontal="center" vertical="center" wrapText="1"/>
    </xf>
    <xf numFmtId="0" fontId="86" fillId="48" borderId="0" xfId="0" applyFont="1" applyFill="1" applyAlignment="1">
      <alignment horizontal="center" textRotation="90" wrapText="1"/>
    </xf>
    <xf numFmtId="0" fontId="87" fillId="48" borderId="0" xfId="0" applyNumberFormat="1" applyFont="1" applyFill="1" applyAlignment="1">
      <alignment horizontal="center" vertical="center" wrapText="1"/>
    </xf>
    <xf numFmtId="2" fontId="85" fillId="0" borderId="0" xfId="0" applyNumberFormat="1" applyFont="1" applyAlignment="1">
      <alignment horizontal="right"/>
    </xf>
    <xf numFmtId="0" fontId="85" fillId="48" borderId="0" xfId="0" applyFont="1" applyFill="1" applyAlignment="1">
      <alignment horizontal="center"/>
    </xf>
    <xf numFmtId="0" fontId="85" fillId="0" borderId="0" xfId="0" applyNumberFormat="1" applyFont="1" applyAlignment="1">
      <alignment horizontal="center"/>
    </xf>
    <xf numFmtId="0" fontId="85" fillId="48" borderId="0" xfId="0" applyNumberFormat="1" applyFont="1" applyFill="1" applyAlignment="1">
      <alignment horizontal="center"/>
    </xf>
    <xf numFmtId="2" fontId="85" fillId="48" borderId="43" xfId="0" applyNumberFormat="1" applyFont="1" applyFill="1" applyBorder="1" applyAlignment="1">
      <alignment horizontal="right"/>
    </xf>
    <xf numFmtId="2" fontId="111" fillId="70" borderId="16" xfId="0" applyNumberFormat="1" applyFont="1" applyFill="1" applyBorder="1" applyAlignment="1">
      <alignment horizontal="center" vertical="top" wrapText="1"/>
    </xf>
    <xf numFmtId="2" fontId="112"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1" fontId="85" fillId="0" borderId="52" xfId="0" applyNumberFormat="1" applyFont="1" applyBorder="1" applyAlignment="1">
      <alignment horizontal="right"/>
    </xf>
    <xf numFmtId="2" fontId="85" fillId="0" borderId="52" xfId="73" applyNumberFormat="1" applyFont="1" applyBorder="1" applyAlignment="1">
      <alignment horizontal="right"/>
    </xf>
    <xf numFmtId="0" fontId="0" fillId="48" borderId="0" xfId="0" applyNumberFormat="1" applyFill="1" applyBorder="1"/>
    <xf numFmtId="0" fontId="85" fillId="0" borderId="0"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1" fontId="85" fillId="0" borderId="49" xfId="0" applyNumberFormat="1" applyFont="1" applyBorder="1" applyAlignment="1">
      <alignment horizontal="right"/>
    </xf>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2" fontId="85" fillId="0" borderId="53" xfId="0" applyNumberFormat="1" applyFont="1" applyBorder="1" applyAlignment="1">
      <alignment horizontal="right"/>
    </xf>
    <xf numFmtId="166" fontId="111" fillId="78" borderId="16" xfId="0" applyNumberFormat="1" applyFont="1" applyFill="1" applyBorder="1" applyAlignment="1">
      <alignment horizontal="center" vertical="top" wrapText="1"/>
    </xf>
    <xf numFmtId="166" fontId="87" fillId="48" borderId="0" xfId="0" applyNumberFormat="1" applyFont="1" applyFill="1" applyAlignment="1">
      <alignment horizontal="center" vertical="center" wrapText="1"/>
    </xf>
    <xf numFmtId="166" fontId="112" fillId="78" borderId="16" xfId="0" applyNumberFormat="1" applyFont="1" applyFill="1" applyBorder="1" applyAlignment="1">
      <alignment horizontal="center" vertical="center" wrapText="1"/>
    </xf>
    <xf numFmtId="166" fontId="87" fillId="47" borderId="0" xfId="0" applyNumberFormat="1" applyFont="1" applyFill="1" applyAlignment="1">
      <alignment horizontal="center" vertical="center" wrapText="1"/>
    </xf>
    <xf numFmtId="166" fontId="85" fillId="48" borderId="43" xfId="0" applyNumberFormat="1" applyFont="1" applyFill="1" applyBorder="1" applyAlignment="1">
      <alignment horizontal="right"/>
    </xf>
    <xf numFmtId="0" fontId="102" fillId="70" borderId="0" xfId="0" applyFont="1" applyFill="1" applyBorder="1" applyAlignment="1">
      <alignment horizontal="center"/>
    </xf>
    <xf numFmtId="0" fontId="0" fillId="78" borderId="0" xfId="0" applyFill="1" applyBorder="1" applyAlignment="1">
      <alignment horizontal="center"/>
    </xf>
    <xf numFmtId="0" fontId="86" fillId="85" borderId="0" xfId="0" applyFont="1" applyFill="1" applyBorder="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cellXfs>
  <cellStyles count="291">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 5" xfId="290" xr:uid="{00000000-0005-0000-0000-0000CE000000}"/>
    <cellStyle name="Normal 3_SSI2012-Finaldata_JRCresults_2003" xfId="214" xr:uid="{00000000-0005-0000-0000-0000CF000000}"/>
    <cellStyle name="Normal 4" xfId="215" xr:uid="{00000000-0005-0000-0000-0000D0000000}"/>
    <cellStyle name="Normal 5" xfId="216" xr:uid="{00000000-0005-0000-0000-0000D1000000}"/>
    <cellStyle name="Normal 6" xfId="217" xr:uid="{00000000-0005-0000-0000-0000D2000000}"/>
    <cellStyle name="Normal 6 2" xfId="218" xr:uid="{00000000-0005-0000-0000-0000D3000000}"/>
    <cellStyle name="Normal 7" xfId="219" xr:uid="{00000000-0005-0000-0000-0000D4000000}"/>
    <cellStyle name="Normal 8" xfId="220" xr:uid="{00000000-0005-0000-0000-0000D5000000}"/>
    <cellStyle name="Normale_Foglio1" xfId="221" xr:uid="{00000000-0005-0000-0000-0000D6000000}"/>
    <cellStyle name="Nota" xfId="222" xr:uid="{00000000-0005-0000-0000-0000D7000000}"/>
    <cellStyle name="Note" xfId="75" builtinId="10" customBuiltin="1"/>
    <cellStyle name="Note 2" xfId="66" xr:uid="{00000000-0005-0000-0000-0000D9000000}"/>
    <cellStyle name="Note 2 2" xfId="72" xr:uid="{00000000-0005-0000-0000-0000DA000000}"/>
    <cellStyle name="Note 2 3" xfId="223" xr:uid="{00000000-0005-0000-0000-0000DB000000}"/>
    <cellStyle name="Notitie 2" xfId="224" xr:uid="{00000000-0005-0000-0000-0000DC000000}"/>
    <cellStyle name="Ongeldig 2" xfId="225" xr:uid="{00000000-0005-0000-0000-0000DD000000}"/>
    <cellStyle name="Output" xfId="10" builtinId="21" customBuiltin="1"/>
    <cellStyle name="Output 2" xfId="67" xr:uid="{00000000-0005-0000-0000-0000DF000000}"/>
    <cellStyle name="Percent" xfId="73" builtinId="5"/>
    <cellStyle name="Percent 2" xfId="226" xr:uid="{00000000-0005-0000-0000-0000E1000000}"/>
    <cellStyle name="Prozent_SubCatperStud" xfId="227" xr:uid="{00000000-0005-0000-0000-0000E2000000}"/>
    <cellStyle name="row" xfId="228" xr:uid="{00000000-0005-0000-0000-0000E3000000}"/>
    <cellStyle name="RowCodes" xfId="229" xr:uid="{00000000-0005-0000-0000-0000E4000000}"/>
    <cellStyle name="Row-Col Headings" xfId="230" xr:uid="{00000000-0005-0000-0000-0000E5000000}"/>
    <cellStyle name="RowTitles" xfId="231" xr:uid="{00000000-0005-0000-0000-0000E6000000}"/>
    <cellStyle name="RowTitles1-Detail" xfId="232" xr:uid="{00000000-0005-0000-0000-0000E7000000}"/>
    <cellStyle name="RowTitles-Col2" xfId="233" xr:uid="{00000000-0005-0000-0000-0000E8000000}"/>
    <cellStyle name="RowTitles-Detail" xfId="234" xr:uid="{00000000-0005-0000-0000-0000E9000000}"/>
    <cellStyle name="ss1" xfId="235" xr:uid="{00000000-0005-0000-0000-0000EA000000}"/>
    <cellStyle name="ss10" xfId="236" xr:uid="{00000000-0005-0000-0000-0000EB000000}"/>
    <cellStyle name="ss11" xfId="237" xr:uid="{00000000-0005-0000-0000-0000EC000000}"/>
    <cellStyle name="ss12" xfId="238" xr:uid="{00000000-0005-0000-0000-0000ED000000}"/>
    <cellStyle name="ss13" xfId="239" xr:uid="{00000000-0005-0000-0000-0000EE000000}"/>
    <cellStyle name="ss14" xfId="240" xr:uid="{00000000-0005-0000-0000-0000EF000000}"/>
    <cellStyle name="ss15" xfId="241" xr:uid="{00000000-0005-0000-0000-0000F0000000}"/>
    <cellStyle name="ss16" xfId="242" xr:uid="{00000000-0005-0000-0000-0000F1000000}"/>
    <cellStyle name="ss17" xfId="243" xr:uid="{00000000-0005-0000-0000-0000F2000000}"/>
    <cellStyle name="ss18" xfId="244" xr:uid="{00000000-0005-0000-0000-0000F3000000}"/>
    <cellStyle name="ss19" xfId="245" xr:uid="{00000000-0005-0000-0000-0000F4000000}"/>
    <cellStyle name="ss2" xfId="246" xr:uid="{00000000-0005-0000-0000-0000F5000000}"/>
    <cellStyle name="ss20" xfId="247" xr:uid="{00000000-0005-0000-0000-0000F6000000}"/>
    <cellStyle name="ss21" xfId="248" xr:uid="{00000000-0005-0000-0000-0000F7000000}"/>
    <cellStyle name="ss22" xfId="249" xr:uid="{00000000-0005-0000-0000-0000F8000000}"/>
    <cellStyle name="ss3" xfId="250" xr:uid="{00000000-0005-0000-0000-0000F9000000}"/>
    <cellStyle name="ss4" xfId="251" xr:uid="{00000000-0005-0000-0000-0000FA000000}"/>
    <cellStyle name="ss5" xfId="252" xr:uid="{00000000-0005-0000-0000-0000FB000000}"/>
    <cellStyle name="ss6" xfId="253" xr:uid="{00000000-0005-0000-0000-0000FC000000}"/>
    <cellStyle name="ss7" xfId="254" xr:uid="{00000000-0005-0000-0000-0000FD000000}"/>
    <cellStyle name="ss8" xfId="255" xr:uid="{00000000-0005-0000-0000-0000FE000000}"/>
    <cellStyle name="ss9" xfId="256" xr:uid="{00000000-0005-0000-0000-0000FF000000}"/>
    <cellStyle name="Standaard 2" xfId="257" xr:uid="{00000000-0005-0000-0000-000000010000}"/>
    <cellStyle name="Standaard 3" xfId="258" xr:uid="{00000000-0005-0000-0000-000001010000}"/>
    <cellStyle name="Standard_cpi-mp-be-stats" xfId="259" xr:uid="{00000000-0005-0000-0000-000002010000}"/>
    <cellStyle name="Style 1" xfId="260" xr:uid="{00000000-0005-0000-0000-000003010000}"/>
    <cellStyle name="Style 2" xfId="261" xr:uid="{00000000-0005-0000-0000-000004010000}"/>
    <cellStyle name="Table No." xfId="262" xr:uid="{00000000-0005-0000-0000-000005010000}"/>
    <cellStyle name="Table Title" xfId="263" xr:uid="{00000000-0005-0000-0000-000006010000}"/>
    <cellStyle name="Tagline" xfId="264" xr:uid="{00000000-0005-0000-0000-000007010000}"/>
    <cellStyle name="temp" xfId="265" xr:uid="{00000000-0005-0000-0000-000008010000}"/>
    <cellStyle name="test" xfId="288" xr:uid="{00000000-0005-0000-0000-000009010000}"/>
    <cellStyle name="Testo avviso" xfId="266" xr:uid="{00000000-0005-0000-0000-00000A010000}"/>
    <cellStyle name="Testo descrittivo" xfId="267" xr:uid="{00000000-0005-0000-0000-00000B010000}"/>
    <cellStyle name="Title" xfId="1" builtinId="15" customBuiltin="1"/>
    <cellStyle name="Title 1" xfId="268" xr:uid="{00000000-0005-0000-0000-00000D010000}"/>
    <cellStyle name="Title 2" xfId="68" xr:uid="{00000000-0005-0000-0000-00000E010000}"/>
    <cellStyle name="title1" xfId="269" xr:uid="{00000000-0005-0000-0000-00000F010000}"/>
    <cellStyle name="Titolo" xfId="270" xr:uid="{00000000-0005-0000-0000-000010010000}"/>
    <cellStyle name="Titolo 1" xfId="271" xr:uid="{00000000-0005-0000-0000-000011010000}"/>
    <cellStyle name="Titolo 2" xfId="272" xr:uid="{00000000-0005-0000-0000-000012010000}"/>
    <cellStyle name="Titolo 3" xfId="273" xr:uid="{00000000-0005-0000-0000-000013010000}"/>
    <cellStyle name="Titolo 4" xfId="274" xr:uid="{00000000-0005-0000-0000-000014010000}"/>
    <cellStyle name="Titolo_SSI2012-Finaldata_JRCresults_2003" xfId="275" xr:uid="{00000000-0005-0000-0000-000015010000}"/>
    <cellStyle name="Totaal 2" xfId="276" xr:uid="{00000000-0005-0000-0000-000016010000}"/>
    <cellStyle name="Total" xfId="16" builtinId="25" customBuiltin="1"/>
    <cellStyle name="Total 2" xfId="69" xr:uid="{00000000-0005-0000-0000-000018010000}"/>
    <cellStyle name="Totale" xfId="277" xr:uid="{00000000-0005-0000-0000-000019010000}"/>
    <cellStyle name="Uitvoer 2" xfId="278" xr:uid="{00000000-0005-0000-0000-00001A010000}"/>
    <cellStyle name="Valore non valido" xfId="279" xr:uid="{00000000-0005-0000-0000-00001B010000}"/>
    <cellStyle name="Valore valido" xfId="280" xr:uid="{00000000-0005-0000-0000-00001C010000}"/>
    <cellStyle name="Verklarende tekst 2" xfId="281" xr:uid="{00000000-0005-0000-0000-00001D010000}"/>
    <cellStyle name="Waarschuwingstekst 2" xfId="282" xr:uid="{00000000-0005-0000-0000-00001E010000}"/>
    <cellStyle name="Währung [0]_Germany" xfId="283" xr:uid="{00000000-0005-0000-0000-00001F010000}"/>
    <cellStyle name="Währung_Germany" xfId="284" xr:uid="{00000000-0005-0000-0000-000020010000}"/>
    <cellStyle name="Warning Text" xfId="14" builtinId="11" customBuiltin="1"/>
    <cellStyle name="Warning Text 2" xfId="285" xr:uid="{00000000-0005-0000-0000-000022010000}"/>
  </cellStyles>
  <dxfs count="56">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color theme="0"/>
      </font>
      <fill>
        <patternFill>
          <bgColor rgb="FFFF0000"/>
        </patternFill>
      </fill>
    </dxf>
    <dxf>
      <font>
        <b/>
        <i val="0"/>
      </font>
      <fill>
        <patternFill>
          <bgColor rgb="FFB8CED8"/>
        </patternFill>
      </fill>
    </dxf>
    <dxf>
      <font>
        <b/>
        <i val="0"/>
      </font>
      <fill>
        <patternFill>
          <bgColor rgb="FF8FB6C0"/>
        </patternFill>
      </fill>
    </dxf>
    <dxf>
      <font>
        <b/>
        <i val="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8</xdr:row>
      <xdr:rowOff>38100</xdr:rowOff>
    </xdr:from>
    <xdr:to>
      <xdr:col>0</xdr:col>
      <xdr:colOff>6193286</xdr:colOff>
      <xdr:row>8</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5750" y="2828925"/>
          <a:ext cx="5907536" cy="3682303"/>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1"/>
  <sheetViews>
    <sheetView tabSelected="1" topLeftCell="A14" workbookViewId="0">
      <selection activeCell="A17" sqref="A17"/>
    </sheetView>
  </sheetViews>
  <sheetFormatPr defaultColWidth="9.109375" defaultRowHeight="14.4"/>
  <cols>
    <col min="1" max="1" width="115.109375" style="2" customWidth="1"/>
    <col min="2" max="16384" width="9.109375" style="2"/>
  </cols>
  <sheetData>
    <row r="1" spans="1:1" ht="123.6" customHeight="1">
      <c r="A1" s="19"/>
    </row>
    <row r="2" spans="1:1" ht="20.399999999999999" customHeight="1">
      <c r="A2" s="90" t="s">
        <v>1373</v>
      </c>
    </row>
    <row r="3" spans="1:1" ht="20.399999999999999" customHeight="1">
      <c r="A3" s="91" t="s">
        <v>1374</v>
      </c>
    </row>
    <row r="4" spans="1:1" ht="60.6">
      <c r="A4" s="93" t="s">
        <v>1370</v>
      </c>
    </row>
    <row r="5" spans="1:1" ht="79.95" customHeight="1">
      <c r="A5" s="94" t="s">
        <v>1371</v>
      </c>
    </row>
    <row r="6" spans="1:1" ht="21">
      <c r="A6" s="95" t="s">
        <v>1372</v>
      </c>
    </row>
    <row r="7" spans="1:1" ht="151.80000000000001">
      <c r="A7" s="92" t="s">
        <v>1316</v>
      </c>
    </row>
    <row r="8" spans="1:1" ht="6.75" customHeight="1">
      <c r="A8" s="4"/>
    </row>
    <row r="9" spans="1:1" ht="300.75" customHeight="1">
      <c r="A9" s="64"/>
    </row>
    <row r="10" spans="1:1" ht="45.75" customHeight="1">
      <c r="A10" s="31" t="s">
        <v>970</v>
      </c>
    </row>
    <row r="11" spans="1:1" ht="58.5" customHeight="1">
      <c r="A11" s="31" t="s">
        <v>1387</v>
      </c>
    </row>
    <row r="12" spans="1:1" s="15" customFormat="1" ht="173.25" customHeight="1">
      <c r="A12" s="31" t="s">
        <v>969</v>
      </c>
    </row>
    <row r="13" spans="1:1" ht="24" customHeight="1">
      <c r="A13" s="71" t="s">
        <v>418</v>
      </c>
    </row>
    <row r="14" spans="1:1" ht="15.75" customHeight="1">
      <c r="A14" s="72" t="s">
        <v>1307</v>
      </c>
    </row>
    <row r="15" spans="1:1" ht="9" customHeight="1">
      <c r="A15" s="73"/>
    </row>
    <row r="16" spans="1:1">
      <c r="A16" s="75" t="s">
        <v>1390</v>
      </c>
    </row>
    <row r="17" spans="1:1" ht="138">
      <c r="A17" s="76" t="s">
        <v>1408</v>
      </c>
    </row>
    <row r="18" spans="1:1">
      <c r="A18" s="74" t="s">
        <v>702</v>
      </c>
    </row>
    <row r="19" spans="1:1" ht="24.75" customHeight="1">
      <c r="A19" s="75" t="s">
        <v>1409</v>
      </c>
    </row>
    <row r="20" spans="1:1" ht="34.5" customHeight="1">
      <c r="A20" s="77" t="s">
        <v>1388</v>
      </c>
    </row>
    <row r="21" spans="1:1" ht="75.599999999999994" customHeight="1">
      <c r="A21" s="76" t="s">
        <v>1389</v>
      </c>
    </row>
    <row r="22" spans="1:1" ht="24.6" customHeight="1">
      <c r="A22" s="77" t="s">
        <v>1369</v>
      </c>
    </row>
    <row r="23" spans="1:1" ht="141.6" customHeight="1">
      <c r="A23" s="76" t="s">
        <v>1364</v>
      </c>
    </row>
    <row r="24" spans="1:1" ht="24.75" customHeight="1">
      <c r="A24" s="75" t="s">
        <v>1317</v>
      </c>
    </row>
    <row r="25" spans="1:1" ht="75.599999999999994" customHeight="1">
      <c r="A25" s="77" t="s">
        <v>1308</v>
      </c>
    </row>
    <row r="26" spans="1:1" ht="24.75" customHeight="1">
      <c r="A26" s="77" t="s">
        <v>1291</v>
      </c>
    </row>
    <row r="27" spans="1:1" ht="69" customHeight="1">
      <c r="A27" s="77" t="s">
        <v>1289</v>
      </c>
    </row>
    <row r="28" spans="1:1" ht="137.4" customHeight="1">
      <c r="A28" s="76" t="s">
        <v>1290</v>
      </c>
    </row>
    <row r="29" spans="1:1" ht="24.75" customHeight="1">
      <c r="A29" s="75" t="s">
        <v>1318</v>
      </c>
    </row>
    <row r="30" spans="1:1" ht="83.25" customHeight="1">
      <c r="A30" s="77" t="s">
        <v>1013</v>
      </c>
    </row>
    <row r="31" spans="1:1" ht="33" customHeight="1">
      <c r="A31" s="77" t="s">
        <v>966</v>
      </c>
    </row>
    <row r="32" spans="1:1" ht="97.2" customHeight="1">
      <c r="A32" s="77" t="s">
        <v>1363</v>
      </c>
    </row>
    <row r="33" spans="1:1" ht="25.5" customHeight="1">
      <c r="A33" s="75" t="s">
        <v>1319</v>
      </c>
    </row>
    <row r="34" spans="1:1" ht="63" customHeight="1">
      <c r="A34" s="77" t="s">
        <v>965</v>
      </c>
    </row>
    <row r="35" spans="1:1" ht="69.75" customHeight="1">
      <c r="A35" s="77" t="s">
        <v>958</v>
      </c>
    </row>
    <row r="36" spans="1:1">
      <c r="A36" s="75" t="s">
        <v>1320</v>
      </c>
    </row>
    <row r="37" spans="1:1" ht="63" customHeight="1">
      <c r="A37" s="77" t="s">
        <v>939</v>
      </c>
    </row>
    <row r="38" spans="1:1" ht="111.75" customHeight="1">
      <c r="A38" s="77" t="s">
        <v>919</v>
      </c>
    </row>
    <row r="39" spans="1:1">
      <c r="A39" s="75" t="s">
        <v>1321</v>
      </c>
    </row>
    <row r="40" spans="1:1" ht="35.4">
      <c r="A40" s="77" t="s">
        <v>862</v>
      </c>
    </row>
    <row r="41" spans="1:1" ht="29.25" customHeight="1">
      <c r="A41" s="77" t="s">
        <v>859</v>
      </c>
    </row>
    <row r="42" spans="1:1">
      <c r="A42" s="77" t="s">
        <v>858</v>
      </c>
    </row>
    <row r="43" spans="1:1">
      <c r="A43" s="77" t="s">
        <v>857</v>
      </c>
    </row>
    <row r="44" spans="1:1">
      <c r="A44" s="75" t="s">
        <v>1322</v>
      </c>
    </row>
    <row r="45" spans="1:1">
      <c r="A45" s="77" t="s">
        <v>797</v>
      </c>
    </row>
    <row r="46" spans="1:1" ht="63.75" customHeight="1">
      <c r="A46" s="77" t="s">
        <v>796</v>
      </c>
    </row>
    <row r="47" spans="1:1">
      <c r="A47" s="77" t="s">
        <v>792</v>
      </c>
    </row>
    <row r="48" spans="1:1">
      <c r="A48" s="77" t="s">
        <v>765</v>
      </c>
    </row>
    <row r="49" spans="1:1">
      <c r="A49" s="77" t="s">
        <v>764</v>
      </c>
    </row>
    <row r="50" spans="1:1">
      <c r="A50" s="77" t="s">
        <v>747</v>
      </c>
    </row>
    <row r="51" spans="1:1" ht="58.2">
      <c r="A51" s="77" t="s">
        <v>795</v>
      </c>
    </row>
    <row r="52" spans="1:1">
      <c r="A52" s="77" t="s">
        <v>725</v>
      </c>
    </row>
    <row r="53" spans="1:1" ht="24">
      <c r="A53" s="77" t="s">
        <v>720</v>
      </c>
    </row>
    <row r="54" spans="1:1">
      <c r="A54" s="77" t="s">
        <v>705</v>
      </c>
    </row>
    <row r="55" spans="1:1">
      <c r="A55" s="77" t="s">
        <v>704</v>
      </c>
    </row>
    <row r="56" spans="1:1">
      <c r="A56" s="77" t="s">
        <v>696</v>
      </c>
    </row>
    <row r="57" spans="1:1">
      <c r="A57" s="77" t="s">
        <v>697</v>
      </c>
    </row>
    <row r="58" spans="1:1">
      <c r="A58" s="77" t="s">
        <v>698</v>
      </c>
    </row>
    <row r="59" spans="1:1" ht="24">
      <c r="A59" s="77" t="s">
        <v>699</v>
      </c>
    </row>
    <row r="60" spans="1:1">
      <c r="A60" s="77" t="s">
        <v>700</v>
      </c>
    </row>
    <row r="61" spans="1:1">
      <c r="A61" s="78" t="s">
        <v>701</v>
      </c>
    </row>
  </sheetData>
  <hyperlinks>
    <hyperlink ref="A14"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F195"/>
  <sheetViews>
    <sheetView showGridLines="0" zoomScale="80" zoomScaleNormal="80" workbookViewId="0">
      <pane xSplit="2" ySplit="4" topLeftCell="O104" activePane="bottomRight" state="frozen"/>
      <selection pane="topRight" activeCell="C1" sqref="C1"/>
      <selection pane="bottomLeft" activeCell="A5" sqref="A5"/>
      <selection pane="bottomRight" activeCell="Q128" sqref="Q128"/>
    </sheetView>
  </sheetViews>
  <sheetFormatPr defaultColWidth="9.109375" defaultRowHeight="14.4"/>
  <cols>
    <col min="1" max="1" width="49.44140625" style="2" bestFit="1" customWidth="1"/>
    <col min="2" max="2" width="5.5546875" style="2" bestFit="1" customWidth="1"/>
    <col min="3" max="53" width="11.44140625" style="2" customWidth="1"/>
    <col min="54" max="56" width="9.109375" style="2"/>
    <col min="57" max="57" width="9.109375" style="2" customWidth="1"/>
    <col min="58" max="16384" width="9.109375" style="2"/>
  </cols>
  <sheetData>
    <row r="1" spans="1:84">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4"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c r="CC2" s="39"/>
      <c r="CD2" s="39"/>
      <c r="CE2" s="39"/>
      <c r="CF2" s="39"/>
    </row>
    <row r="3" spans="1:84" ht="26.4">
      <c r="A3" s="34" t="s">
        <v>459</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1986-2020</v>
      </c>
      <c r="K3" s="43" t="str">
        <f>'Indicator Data'!K3</f>
        <v>1986-2020</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2020</v>
      </c>
      <c r="AK3" s="43">
        <f>'Indicator Data'!AK3</f>
        <v>2020</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f>'Indicator Data'!BD3</f>
        <v>2021</v>
      </c>
      <c r="BE3" s="43">
        <f>'Indicator Data'!BE3</f>
        <v>2021</v>
      </c>
      <c r="BF3" s="43">
        <f>'Indicator Data'!BF3</f>
        <v>2021</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c r="CC3" s="43"/>
      <c r="CD3" s="43"/>
      <c r="CE3" s="43"/>
      <c r="CF3" s="43"/>
    </row>
    <row r="4" spans="1:84">
      <c r="A4" s="35" t="s">
        <v>421</v>
      </c>
      <c r="B4" s="25"/>
      <c r="C4" s="26" t="s">
        <v>863</v>
      </c>
      <c r="D4" s="26" t="s">
        <v>863</v>
      </c>
      <c r="E4" s="26" t="s">
        <v>863</v>
      </c>
      <c r="F4" s="26" t="s">
        <v>863</v>
      </c>
      <c r="G4" s="26" t="s">
        <v>863</v>
      </c>
      <c r="H4" s="26" t="s">
        <v>863</v>
      </c>
      <c r="I4" s="26" t="s">
        <v>863</v>
      </c>
      <c r="J4" s="26" t="s">
        <v>863</v>
      </c>
      <c r="K4" s="26" t="s">
        <v>863</v>
      </c>
      <c r="L4" s="26" t="s">
        <v>863</v>
      </c>
      <c r="M4" s="26" t="s">
        <v>863</v>
      </c>
      <c r="N4" s="26" t="s">
        <v>863</v>
      </c>
      <c r="O4" s="26" t="s">
        <v>863</v>
      </c>
      <c r="P4" s="26" t="s">
        <v>863</v>
      </c>
      <c r="Q4" s="26" t="s">
        <v>863</v>
      </c>
      <c r="R4" s="26" t="s">
        <v>863</v>
      </c>
      <c r="S4" s="26" t="s">
        <v>863</v>
      </c>
      <c r="T4" s="26" t="s">
        <v>863</v>
      </c>
      <c r="U4" s="26" t="s">
        <v>863</v>
      </c>
      <c r="V4" s="26" t="s">
        <v>863</v>
      </c>
      <c r="W4" s="26" t="s">
        <v>863</v>
      </c>
      <c r="X4" s="26" t="s">
        <v>863</v>
      </c>
      <c r="Y4" s="26" t="s">
        <v>863</v>
      </c>
      <c r="Z4" s="26" t="s">
        <v>863</v>
      </c>
      <c r="AA4" s="26" t="s">
        <v>863</v>
      </c>
      <c r="AB4" s="26" t="s">
        <v>863</v>
      </c>
      <c r="AC4" s="26" t="s">
        <v>863</v>
      </c>
      <c r="AD4" s="26" t="s">
        <v>863</v>
      </c>
      <c r="AE4" s="26" t="s">
        <v>863</v>
      </c>
      <c r="AF4" s="26" t="s">
        <v>863</v>
      </c>
      <c r="AG4" s="26" t="s">
        <v>863</v>
      </c>
      <c r="AH4" s="26" t="s">
        <v>863</v>
      </c>
      <c r="AI4" s="26" t="s">
        <v>863</v>
      </c>
      <c r="AJ4" s="26" t="s">
        <v>863</v>
      </c>
      <c r="AK4" s="26" t="s">
        <v>863</v>
      </c>
      <c r="AL4" s="26" t="s">
        <v>863</v>
      </c>
      <c r="AM4" s="26" t="s">
        <v>863</v>
      </c>
      <c r="AN4" s="26" t="s">
        <v>863</v>
      </c>
      <c r="AO4" s="26" t="s">
        <v>863</v>
      </c>
      <c r="AP4" s="26" t="s">
        <v>863</v>
      </c>
      <c r="AQ4" s="26" t="s">
        <v>863</v>
      </c>
      <c r="AR4" s="26" t="s">
        <v>863</v>
      </c>
      <c r="AS4" s="26" t="s">
        <v>863</v>
      </c>
      <c r="AT4" s="26" t="s">
        <v>863</v>
      </c>
      <c r="AU4" s="26" t="s">
        <v>863</v>
      </c>
      <c r="AV4" s="26" t="s">
        <v>863</v>
      </c>
      <c r="AW4" s="26" t="s">
        <v>863</v>
      </c>
      <c r="AX4" s="26" t="s">
        <v>863</v>
      </c>
      <c r="AY4" s="26" t="s">
        <v>863</v>
      </c>
      <c r="AZ4" s="26" t="s">
        <v>863</v>
      </c>
      <c r="BA4" s="26" t="s">
        <v>863</v>
      </c>
      <c r="BB4" s="26" t="s">
        <v>863</v>
      </c>
      <c r="BC4" s="26" t="s">
        <v>863</v>
      </c>
      <c r="BD4" s="26" t="s">
        <v>863</v>
      </c>
      <c r="BE4" s="26" t="s">
        <v>863</v>
      </c>
      <c r="BF4" s="26" t="s">
        <v>863</v>
      </c>
      <c r="BG4" s="26" t="s">
        <v>863</v>
      </c>
      <c r="BH4" s="26" t="s">
        <v>863</v>
      </c>
      <c r="BI4" s="26" t="s">
        <v>863</v>
      </c>
      <c r="BJ4" s="26" t="s">
        <v>863</v>
      </c>
      <c r="BK4" s="26" t="s">
        <v>863</v>
      </c>
      <c r="BL4" s="26" t="s">
        <v>863</v>
      </c>
      <c r="BM4" s="26" t="s">
        <v>863</v>
      </c>
      <c r="BN4" s="26" t="s">
        <v>863</v>
      </c>
      <c r="BO4" s="26" t="s">
        <v>863</v>
      </c>
      <c r="BP4" s="26" t="s">
        <v>863</v>
      </c>
      <c r="BQ4" s="26" t="s">
        <v>863</v>
      </c>
      <c r="BR4" s="26" t="s">
        <v>863</v>
      </c>
      <c r="BS4" s="26" t="s">
        <v>863</v>
      </c>
      <c r="BT4" s="26" t="s">
        <v>863</v>
      </c>
      <c r="BU4" s="26" t="s">
        <v>863</v>
      </c>
      <c r="BV4" s="26" t="s">
        <v>863</v>
      </c>
      <c r="BW4" s="26" t="s">
        <v>863</v>
      </c>
      <c r="BX4" s="26" t="s">
        <v>863</v>
      </c>
      <c r="BY4" s="26" t="s">
        <v>863</v>
      </c>
      <c r="BZ4" s="26" t="s">
        <v>863</v>
      </c>
      <c r="CA4" s="26" t="s">
        <v>863</v>
      </c>
      <c r="CB4" s="26" t="s">
        <v>863</v>
      </c>
      <c r="CC4" s="26"/>
      <c r="CD4" s="26"/>
      <c r="CE4" s="26"/>
      <c r="CF4" s="26"/>
    </row>
    <row r="5" spans="1:84">
      <c r="A5" s="33" t="str">
        <f>'Indicator Data'!A6</f>
        <v>Afghanistan</v>
      </c>
      <c r="B5" s="25" t="str">
        <f>'Indicator Data'!B6</f>
        <v>AFG</v>
      </c>
      <c r="C5" s="47" t="s">
        <v>1206</v>
      </c>
      <c r="D5" s="47" t="s">
        <v>1206</v>
      </c>
      <c r="E5" s="47" t="s">
        <v>1207</v>
      </c>
      <c r="F5" s="47" t="s">
        <v>1207</v>
      </c>
      <c r="G5" s="47" t="s">
        <v>1207</v>
      </c>
      <c r="H5" s="47" t="s">
        <v>1207</v>
      </c>
      <c r="I5" s="47" t="s">
        <v>1207</v>
      </c>
      <c r="J5" s="47" t="s">
        <v>887</v>
      </c>
      <c r="K5" s="47" t="s">
        <v>887</v>
      </c>
      <c r="L5" s="47" t="s">
        <v>513</v>
      </c>
      <c r="M5" s="47" t="s">
        <v>884</v>
      </c>
      <c r="N5" s="47" t="s">
        <v>884</v>
      </c>
      <c r="O5" s="47" t="s">
        <v>884</v>
      </c>
      <c r="P5" s="47" t="s">
        <v>884</v>
      </c>
      <c r="Q5" s="47" t="s">
        <v>1115</v>
      </c>
      <c r="R5" s="47" t="s">
        <v>1115</v>
      </c>
      <c r="S5" s="47" t="s">
        <v>1115</v>
      </c>
      <c r="T5" s="47" t="s">
        <v>1115</v>
      </c>
      <c r="U5" s="47" t="s">
        <v>884</v>
      </c>
      <c r="V5" s="47" t="s">
        <v>884</v>
      </c>
      <c r="W5" s="47" t="s">
        <v>884</v>
      </c>
      <c r="X5" s="47" t="s">
        <v>525</v>
      </c>
      <c r="Y5" s="47" t="s">
        <v>525</v>
      </c>
      <c r="Z5" s="47" t="s">
        <v>525</v>
      </c>
      <c r="AA5" s="47" t="s">
        <v>1167</v>
      </c>
      <c r="AB5" s="47" t="s">
        <v>885</v>
      </c>
      <c r="AC5" s="47" t="s">
        <v>885</v>
      </c>
      <c r="AD5" s="79" t="s">
        <v>1213</v>
      </c>
      <c r="AE5" s="47" t="s">
        <v>875</v>
      </c>
      <c r="AF5" s="47" t="s">
        <v>1116</v>
      </c>
      <c r="AG5" s="47" t="s">
        <v>1167</v>
      </c>
      <c r="AH5" s="47" t="s">
        <v>884</v>
      </c>
      <c r="AI5" s="47" t="s">
        <v>884</v>
      </c>
      <c r="AJ5" s="48" t="s">
        <v>891</v>
      </c>
      <c r="AK5" s="48" t="s">
        <v>891</v>
      </c>
      <c r="AL5" s="47" t="s">
        <v>889</v>
      </c>
      <c r="AM5" s="47" t="s">
        <v>889</v>
      </c>
      <c r="AN5" s="47" t="s">
        <v>892</v>
      </c>
      <c r="AO5" s="47" t="s">
        <v>893</v>
      </c>
      <c r="AP5" s="47" t="s">
        <v>893</v>
      </c>
      <c r="AQ5" s="47" t="s">
        <v>1214</v>
      </c>
      <c r="AR5" s="47" t="s">
        <v>1214</v>
      </c>
      <c r="AS5" s="47" t="s">
        <v>875</v>
      </c>
      <c r="AT5" s="47" t="s">
        <v>875</v>
      </c>
      <c r="AU5" s="47" t="s">
        <v>875</v>
      </c>
      <c r="AV5" s="47" t="s">
        <v>875</v>
      </c>
      <c r="AW5" s="47" t="s">
        <v>875</v>
      </c>
      <c r="AX5" s="47" t="s">
        <v>875</v>
      </c>
      <c r="AY5" s="47" t="s">
        <v>875</v>
      </c>
      <c r="AZ5" s="47" t="s">
        <v>889</v>
      </c>
      <c r="BA5" s="47" t="s">
        <v>525</v>
      </c>
      <c r="BB5" s="47" t="s">
        <v>887</v>
      </c>
      <c r="BC5" s="47" t="s">
        <v>887</v>
      </c>
      <c r="BD5" s="47" t="s">
        <v>887</v>
      </c>
      <c r="BE5" s="48" t="s">
        <v>964</v>
      </c>
      <c r="BF5" s="47" t="s">
        <v>886</v>
      </c>
      <c r="BG5" s="47" t="s">
        <v>886</v>
      </c>
      <c r="BH5" s="47" t="s">
        <v>513</v>
      </c>
      <c r="BI5" s="47" t="s">
        <v>513</v>
      </c>
      <c r="BJ5" s="47" t="s">
        <v>1207</v>
      </c>
      <c r="BK5" s="47" t="s">
        <v>1215</v>
      </c>
      <c r="BL5" s="47" t="s">
        <v>883</v>
      </c>
      <c r="BM5" s="47" t="s">
        <v>525</v>
      </c>
      <c r="BN5" s="47" t="s">
        <v>522</v>
      </c>
      <c r="BO5" s="47" t="s">
        <v>525</v>
      </c>
      <c r="BP5" s="47" t="s">
        <v>525</v>
      </c>
      <c r="BQ5" s="47" t="s">
        <v>866</v>
      </c>
      <c r="BR5" s="47" t="s">
        <v>875</v>
      </c>
      <c r="BS5" s="47" t="s">
        <v>875</v>
      </c>
      <c r="BT5" s="47" t="s">
        <v>875</v>
      </c>
      <c r="BU5" s="47" t="s">
        <v>875</v>
      </c>
      <c r="BV5" s="47" t="s">
        <v>875</v>
      </c>
      <c r="BW5" s="47" t="s">
        <v>875</v>
      </c>
      <c r="BX5" s="47"/>
      <c r="BY5" s="47" t="s">
        <v>890</v>
      </c>
      <c r="BZ5" s="47" t="s">
        <v>525</v>
      </c>
      <c r="CA5" s="47" t="s">
        <v>1167</v>
      </c>
      <c r="CB5" s="47" t="s">
        <v>884</v>
      </c>
    </row>
    <row r="6" spans="1:84">
      <c r="A6" s="33" t="str">
        <f>'Indicator Data'!A7</f>
        <v>Albania</v>
      </c>
      <c r="B6" s="25" t="str">
        <f>'Indicator Data'!B7</f>
        <v>ALB</v>
      </c>
      <c r="C6" s="47" t="s">
        <v>1206</v>
      </c>
      <c r="D6" s="47" t="s">
        <v>1206</v>
      </c>
      <c r="E6" s="47" t="s">
        <v>1207</v>
      </c>
      <c r="F6" s="47" t="s">
        <v>1207</v>
      </c>
      <c r="G6" s="47" t="s">
        <v>1207</v>
      </c>
      <c r="H6" s="47" t="s">
        <v>1207</v>
      </c>
      <c r="I6" s="47" t="s">
        <v>1207</v>
      </c>
      <c r="J6" s="47" t="s">
        <v>887</v>
      </c>
      <c r="K6" s="47" t="s">
        <v>887</v>
      </c>
      <c r="L6" s="47" t="s">
        <v>513</v>
      </c>
      <c r="M6" s="47" t="s">
        <v>884</v>
      </c>
      <c r="N6" s="47" t="s">
        <v>884</v>
      </c>
      <c r="O6" s="47" t="s">
        <v>884</v>
      </c>
      <c r="P6" s="47" t="s">
        <v>884</v>
      </c>
      <c r="Q6" s="47" t="s">
        <v>1115</v>
      </c>
      <c r="R6" s="47" t="s">
        <v>1115</v>
      </c>
      <c r="S6" s="47" t="s">
        <v>1115</v>
      </c>
      <c r="T6" s="47" t="s">
        <v>1115</v>
      </c>
      <c r="U6" s="47" t="s">
        <v>884</v>
      </c>
      <c r="V6" s="47" t="s">
        <v>884</v>
      </c>
      <c r="W6" s="47" t="s">
        <v>884</v>
      </c>
      <c r="X6" s="47" t="s">
        <v>525</v>
      </c>
      <c r="Y6" s="47" t="s">
        <v>525</v>
      </c>
      <c r="Z6" s="47" t="s">
        <v>525</v>
      </c>
      <c r="AA6" s="47" t="s">
        <v>1167</v>
      </c>
      <c r="AB6" s="47" t="s">
        <v>885</v>
      </c>
      <c r="AC6" s="47" t="s">
        <v>885</v>
      </c>
      <c r="AD6" s="79" t="s">
        <v>1213</v>
      </c>
      <c r="AE6" s="47" t="s">
        <v>875</v>
      </c>
      <c r="AF6" s="47" t="s">
        <v>1116</v>
      </c>
      <c r="AG6" s="47" t="s">
        <v>1167</v>
      </c>
      <c r="AH6" s="47" t="s">
        <v>884</v>
      </c>
      <c r="AI6" s="47" t="s">
        <v>884</v>
      </c>
      <c r="AJ6" s="48" t="s">
        <v>891</v>
      </c>
      <c r="AK6" s="48" t="s">
        <v>891</v>
      </c>
      <c r="AL6" s="47" t="s">
        <v>889</v>
      </c>
      <c r="AM6" s="47" t="s">
        <v>889</v>
      </c>
      <c r="AN6" s="47" t="s">
        <v>892</v>
      </c>
      <c r="AO6" s="47" t="s">
        <v>893</v>
      </c>
      <c r="AP6" s="47" t="s">
        <v>893</v>
      </c>
      <c r="AQ6" s="47" t="s">
        <v>1214</v>
      </c>
      <c r="AR6" s="47" t="s">
        <v>1214</v>
      </c>
      <c r="AS6" s="47" t="s">
        <v>875</v>
      </c>
      <c r="AT6" s="47" t="s">
        <v>875</v>
      </c>
      <c r="AU6" s="47" t="s">
        <v>875</v>
      </c>
      <c r="AV6" s="47" t="s">
        <v>875</v>
      </c>
      <c r="AW6" s="47" t="s">
        <v>875</v>
      </c>
      <c r="AX6" s="47" t="s">
        <v>875</v>
      </c>
      <c r="AY6" s="47" t="s">
        <v>875</v>
      </c>
      <c r="AZ6" s="47" t="s">
        <v>889</v>
      </c>
      <c r="BA6" s="47" t="s">
        <v>525</v>
      </c>
      <c r="BB6" s="47" t="s">
        <v>887</v>
      </c>
      <c r="BC6" s="47" t="s">
        <v>887</v>
      </c>
      <c r="BD6" s="47" t="s">
        <v>887</v>
      </c>
      <c r="BE6" s="48" t="s">
        <v>864</v>
      </c>
      <c r="BF6" s="47" t="s">
        <v>886</v>
      </c>
      <c r="BG6" s="47" t="s">
        <v>886</v>
      </c>
      <c r="BH6" s="47" t="s">
        <v>513</v>
      </c>
      <c r="BI6" s="47" t="s">
        <v>513</v>
      </c>
      <c r="BJ6" s="47" t="s">
        <v>1207</v>
      </c>
      <c r="BK6" s="47" t="s">
        <v>1215</v>
      </c>
      <c r="BL6" s="47" t="s">
        <v>883</v>
      </c>
      <c r="BM6" s="47" t="s">
        <v>525</v>
      </c>
      <c r="BN6" s="47" t="s">
        <v>522</v>
      </c>
      <c r="BO6" s="47" t="s">
        <v>525</v>
      </c>
      <c r="BP6" s="47" t="s">
        <v>525</v>
      </c>
      <c r="BQ6" s="47" t="s">
        <v>866</v>
      </c>
      <c r="BR6" s="47" t="s">
        <v>875</v>
      </c>
      <c r="BS6" s="47" t="s">
        <v>875</v>
      </c>
      <c r="BT6" s="47" t="s">
        <v>875</v>
      </c>
      <c r="BU6" s="47" t="s">
        <v>875</v>
      </c>
      <c r="BV6" s="47" t="s">
        <v>875</v>
      </c>
      <c r="BW6" s="47" t="s">
        <v>875</v>
      </c>
      <c r="BX6" s="47"/>
      <c r="BY6" s="47" t="s">
        <v>890</v>
      </c>
      <c r="BZ6" s="47" t="s">
        <v>525</v>
      </c>
      <c r="CA6" s="47" t="s">
        <v>1167</v>
      </c>
      <c r="CB6" s="47" t="s">
        <v>884</v>
      </c>
    </row>
    <row r="7" spans="1:84">
      <c r="A7" s="33" t="str">
        <f>'Indicator Data'!A8</f>
        <v>Algeria</v>
      </c>
      <c r="B7" s="25" t="str">
        <f>'Indicator Data'!B8</f>
        <v>DZA</v>
      </c>
      <c r="C7" s="47" t="s">
        <v>1206</v>
      </c>
      <c r="D7" s="47" t="s">
        <v>1206</v>
      </c>
      <c r="E7" s="47" t="s">
        <v>1207</v>
      </c>
      <c r="F7" s="47" t="s">
        <v>1207</v>
      </c>
      <c r="G7" s="47" t="s">
        <v>1207</v>
      </c>
      <c r="H7" s="47" t="s">
        <v>1207</v>
      </c>
      <c r="I7" s="47" t="s">
        <v>1207</v>
      </c>
      <c r="J7" s="47" t="s">
        <v>887</v>
      </c>
      <c r="K7" s="47" t="s">
        <v>887</v>
      </c>
      <c r="L7" s="47" t="s">
        <v>513</v>
      </c>
      <c r="M7" s="47" t="s">
        <v>884</v>
      </c>
      <c r="N7" s="47" t="s">
        <v>884</v>
      </c>
      <c r="O7" s="47" t="s">
        <v>884</v>
      </c>
      <c r="P7" s="47" t="s">
        <v>884</v>
      </c>
      <c r="Q7" s="47" t="s">
        <v>1115</v>
      </c>
      <c r="R7" s="47" t="s">
        <v>1115</v>
      </c>
      <c r="S7" s="47" t="s">
        <v>1115</v>
      </c>
      <c r="T7" s="47" t="s">
        <v>1115</v>
      </c>
      <c r="U7" s="47" t="s">
        <v>884</v>
      </c>
      <c r="V7" s="47" t="s">
        <v>884</v>
      </c>
      <c r="W7" s="47" t="s">
        <v>884</v>
      </c>
      <c r="X7" s="47" t="s">
        <v>525</v>
      </c>
      <c r="Y7" s="47" t="s">
        <v>525</v>
      </c>
      <c r="Z7" s="47" t="s">
        <v>525</v>
      </c>
      <c r="AA7" s="47" t="s">
        <v>1167</v>
      </c>
      <c r="AB7" s="47" t="s">
        <v>885</v>
      </c>
      <c r="AC7" s="47" t="s">
        <v>885</v>
      </c>
      <c r="AD7" s="79" t="s">
        <v>1213</v>
      </c>
      <c r="AE7" s="47" t="s">
        <v>875</v>
      </c>
      <c r="AF7" s="47" t="s">
        <v>1116</v>
      </c>
      <c r="AG7" s="47" t="s">
        <v>1167</v>
      </c>
      <c r="AH7" s="47" t="s">
        <v>884</v>
      </c>
      <c r="AI7" s="47" t="s">
        <v>884</v>
      </c>
      <c r="AJ7" s="48" t="s">
        <v>891</v>
      </c>
      <c r="AK7" s="48" t="s">
        <v>891</v>
      </c>
      <c r="AL7" s="47" t="s">
        <v>889</v>
      </c>
      <c r="AM7" s="47" t="s">
        <v>889</v>
      </c>
      <c r="AN7" s="47" t="s">
        <v>892</v>
      </c>
      <c r="AO7" s="47" t="s">
        <v>893</v>
      </c>
      <c r="AP7" s="47" t="s">
        <v>893</v>
      </c>
      <c r="AQ7" s="47" t="s">
        <v>1214</v>
      </c>
      <c r="AR7" s="47" t="s">
        <v>1214</v>
      </c>
      <c r="AS7" s="47" t="s">
        <v>875</v>
      </c>
      <c r="AT7" s="47" t="s">
        <v>875</v>
      </c>
      <c r="AU7" s="47" t="s">
        <v>875</v>
      </c>
      <c r="AV7" s="47" t="s">
        <v>875</v>
      </c>
      <c r="AW7" s="47" t="s">
        <v>875</v>
      </c>
      <c r="AX7" s="47" t="s">
        <v>875</v>
      </c>
      <c r="AY7" s="47" t="s">
        <v>875</v>
      </c>
      <c r="AZ7" s="47" t="s">
        <v>889</v>
      </c>
      <c r="BA7" s="47" t="s">
        <v>525</v>
      </c>
      <c r="BB7" s="47" t="s">
        <v>887</v>
      </c>
      <c r="BC7" s="47" t="s">
        <v>887</v>
      </c>
      <c r="BD7" s="47" t="s">
        <v>887</v>
      </c>
      <c r="BE7" s="48" t="s">
        <v>864</v>
      </c>
      <c r="BF7" s="47" t="s">
        <v>886</v>
      </c>
      <c r="BG7" s="47" t="s">
        <v>886</v>
      </c>
      <c r="BH7" s="47" t="s">
        <v>513</v>
      </c>
      <c r="BI7" s="47" t="s">
        <v>513</v>
      </c>
      <c r="BJ7" s="47" t="s">
        <v>1207</v>
      </c>
      <c r="BK7" s="47" t="s">
        <v>1215</v>
      </c>
      <c r="BL7" s="47" t="s">
        <v>883</v>
      </c>
      <c r="BM7" s="47" t="s">
        <v>525</v>
      </c>
      <c r="BN7" s="47" t="s">
        <v>522</v>
      </c>
      <c r="BO7" s="47" t="s">
        <v>525</v>
      </c>
      <c r="BP7" s="47" t="s">
        <v>525</v>
      </c>
      <c r="BQ7" s="47" t="s">
        <v>866</v>
      </c>
      <c r="BR7" s="47" t="s">
        <v>875</v>
      </c>
      <c r="BS7" s="47" t="s">
        <v>875</v>
      </c>
      <c r="BT7" s="47" t="s">
        <v>875</v>
      </c>
      <c r="BU7" s="47" t="s">
        <v>875</v>
      </c>
      <c r="BV7" s="47" t="s">
        <v>875</v>
      </c>
      <c r="BW7" s="47" t="s">
        <v>875</v>
      </c>
      <c r="BX7" s="47"/>
      <c r="BY7" s="47" t="s">
        <v>890</v>
      </c>
      <c r="BZ7" s="47" t="s">
        <v>525</v>
      </c>
      <c r="CA7" s="47" t="s">
        <v>1167</v>
      </c>
      <c r="CB7" s="47" t="s">
        <v>884</v>
      </c>
    </row>
    <row r="8" spans="1:84">
      <c r="A8" s="33" t="str">
        <f>'Indicator Data'!A9</f>
        <v>Angola</v>
      </c>
      <c r="B8" s="25" t="str">
        <f>'Indicator Data'!B9</f>
        <v>AGO</v>
      </c>
      <c r="C8" s="47" t="s">
        <v>1206</v>
      </c>
      <c r="D8" s="47" t="s">
        <v>1206</v>
      </c>
      <c r="E8" s="47" t="s">
        <v>1207</v>
      </c>
      <c r="F8" s="47" t="s">
        <v>1207</v>
      </c>
      <c r="G8" s="47" t="s">
        <v>1207</v>
      </c>
      <c r="H8" s="47" t="s">
        <v>1207</v>
      </c>
      <c r="I8" s="47" t="s">
        <v>1207</v>
      </c>
      <c r="J8" s="47" t="s">
        <v>887</v>
      </c>
      <c r="K8" s="47" t="s">
        <v>887</v>
      </c>
      <c r="L8" s="47" t="s">
        <v>513</v>
      </c>
      <c r="M8" s="47" t="s">
        <v>884</v>
      </c>
      <c r="N8" s="47" t="s">
        <v>884</v>
      </c>
      <c r="O8" s="47" t="s">
        <v>884</v>
      </c>
      <c r="P8" s="47" t="s">
        <v>884</v>
      </c>
      <c r="Q8" s="47" t="s">
        <v>1115</v>
      </c>
      <c r="R8" s="47" t="s">
        <v>1115</v>
      </c>
      <c r="S8" s="47" t="s">
        <v>1115</v>
      </c>
      <c r="T8" s="47" t="s">
        <v>1115</v>
      </c>
      <c r="U8" s="47" t="s">
        <v>884</v>
      </c>
      <c r="V8" s="47" t="s">
        <v>884</v>
      </c>
      <c r="W8" s="47" t="s">
        <v>884</v>
      </c>
      <c r="X8" s="47" t="s">
        <v>525</v>
      </c>
      <c r="Y8" s="47" t="s">
        <v>525</v>
      </c>
      <c r="Z8" s="47" t="s">
        <v>525</v>
      </c>
      <c r="AA8" s="47" t="s">
        <v>1167</v>
      </c>
      <c r="AB8" s="47" t="s">
        <v>885</v>
      </c>
      <c r="AC8" s="47" t="s">
        <v>885</v>
      </c>
      <c r="AD8" s="79" t="s">
        <v>1213</v>
      </c>
      <c r="AE8" s="47" t="s">
        <v>875</v>
      </c>
      <c r="AF8" s="47" t="s">
        <v>1116</v>
      </c>
      <c r="AG8" s="47" t="s">
        <v>1167</v>
      </c>
      <c r="AH8" s="47" t="s">
        <v>884</v>
      </c>
      <c r="AI8" s="47" t="s">
        <v>884</v>
      </c>
      <c r="AJ8" s="48" t="s">
        <v>891</v>
      </c>
      <c r="AK8" s="48" t="s">
        <v>891</v>
      </c>
      <c r="AL8" s="47" t="s">
        <v>889</v>
      </c>
      <c r="AM8" s="47" t="s">
        <v>889</v>
      </c>
      <c r="AN8" s="47" t="s">
        <v>892</v>
      </c>
      <c r="AO8" s="47" t="s">
        <v>893</v>
      </c>
      <c r="AP8" s="47" t="s">
        <v>893</v>
      </c>
      <c r="AQ8" s="47" t="s">
        <v>1214</v>
      </c>
      <c r="AR8" s="47" t="s">
        <v>1214</v>
      </c>
      <c r="AS8" s="47" t="s">
        <v>875</v>
      </c>
      <c r="AT8" s="47" t="s">
        <v>875</v>
      </c>
      <c r="AU8" s="47" t="s">
        <v>875</v>
      </c>
      <c r="AV8" s="47" t="s">
        <v>875</v>
      </c>
      <c r="AW8" s="47" t="s">
        <v>875</v>
      </c>
      <c r="AX8" s="47" t="s">
        <v>875</v>
      </c>
      <c r="AY8" s="47" t="s">
        <v>875</v>
      </c>
      <c r="AZ8" s="47" t="s">
        <v>889</v>
      </c>
      <c r="BA8" s="47" t="s">
        <v>525</v>
      </c>
      <c r="BB8" s="47" t="s">
        <v>887</v>
      </c>
      <c r="BC8" s="47" t="s">
        <v>887</v>
      </c>
      <c r="BD8" s="47" t="s">
        <v>887</v>
      </c>
      <c r="BE8" s="48" t="s">
        <v>864</v>
      </c>
      <c r="BF8" s="47" t="s">
        <v>886</v>
      </c>
      <c r="BG8" s="47" t="s">
        <v>886</v>
      </c>
      <c r="BH8" s="47" t="s">
        <v>513</v>
      </c>
      <c r="BI8" s="47" t="s">
        <v>513</v>
      </c>
      <c r="BJ8" s="47" t="s">
        <v>1207</v>
      </c>
      <c r="BK8" s="47" t="s">
        <v>1215</v>
      </c>
      <c r="BL8" s="47" t="s">
        <v>883</v>
      </c>
      <c r="BM8" s="47" t="s">
        <v>525</v>
      </c>
      <c r="BN8" s="47" t="s">
        <v>522</v>
      </c>
      <c r="BO8" s="47" t="s">
        <v>525</v>
      </c>
      <c r="BP8" s="47" t="s">
        <v>525</v>
      </c>
      <c r="BQ8" s="47" t="s">
        <v>866</v>
      </c>
      <c r="BR8" s="47" t="s">
        <v>875</v>
      </c>
      <c r="BS8" s="47" t="s">
        <v>875</v>
      </c>
      <c r="BT8" s="47" t="s">
        <v>875</v>
      </c>
      <c r="BU8" s="47" t="s">
        <v>875</v>
      </c>
      <c r="BV8" s="47" t="s">
        <v>875</v>
      </c>
      <c r="BW8" s="47" t="s">
        <v>875</v>
      </c>
      <c r="BX8" s="47"/>
      <c r="BY8" s="47" t="s">
        <v>890</v>
      </c>
      <c r="BZ8" s="47" t="s">
        <v>525</v>
      </c>
      <c r="CA8" s="47" t="s">
        <v>1167</v>
      </c>
      <c r="CB8" s="47" t="s">
        <v>884</v>
      </c>
    </row>
    <row r="9" spans="1:84">
      <c r="A9" s="33" t="str">
        <f>'Indicator Data'!A10</f>
        <v>Antigua and Barbuda</v>
      </c>
      <c r="B9" s="25" t="str">
        <f>'Indicator Data'!B10</f>
        <v>ATG</v>
      </c>
      <c r="C9" s="47" t="s">
        <v>1206</v>
      </c>
      <c r="D9" s="47" t="s">
        <v>1206</v>
      </c>
      <c r="E9" s="47" t="s">
        <v>1207</v>
      </c>
      <c r="F9" s="47" t="s">
        <v>1207</v>
      </c>
      <c r="G9" s="47" t="s">
        <v>1207</v>
      </c>
      <c r="H9" s="47" t="s">
        <v>1207</v>
      </c>
      <c r="I9" s="47" t="s">
        <v>1207</v>
      </c>
      <c r="J9" s="47" t="s">
        <v>887</v>
      </c>
      <c r="K9" s="47" t="s">
        <v>887</v>
      </c>
      <c r="L9" s="47" t="s">
        <v>513</v>
      </c>
      <c r="M9" s="47" t="s">
        <v>884</v>
      </c>
      <c r="N9" s="47" t="s">
        <v>884</v>
      </c>
      <c r="O9" s="47" t="s">
        <v>884</v>
      </c>
      <c r="P9" s="47" t="s">
        <v>884</v>
      </c>
      <c r="Q9" s="47" t="s">
        <v>1115</v>
      </c>
      <c r="R9" s="47" t="s">
        <v>1115</v>
      </c>
      <c r="S9" s="47" t="s">
        <v>1115</v>
      </c>
      <c r="T9" s="47" t="s">
        <v>1115</v>
      </c>
      <c r="U9" s="47" t="s">
        <v>884</v>
      </c>
      <c r="V9" s="47" t="s">
        <v>884</v>
      </c>
      <c r="W9" s="47" t="s">
        <v>884</v>
      </c>
      <c r="X9" s="47" t="s">
        <v>525</v>
      </c>
      <c r="Y9" s="47" t="s">
        <v>525</v>
      </c>
      <c r="Z9" s="47" t="s">
        <v>525</v>
      </c>
      <c r="AA9" s="47" t="s">
        <v>1167</v>
      </c>
      <c r="AB9" s="47" t="s">
        <v>885</v>
      </c>
      <c r="AC9" s="47" t="s">
        <v>885</v>
      </c>
      <c r="AD9" s="79" t="s">
        <v>1213</v>
      </c>
      <c r="AE9" s="47" t="s">
        <v>875</v>
      </c>
      <c r="AF9" s="47" t="s">
        <v>1116</v>
      </c>
      <c r="AG9" s="47" t="s">
        <v>1167</v>
      </c>
      <c r="AH9" s="47" t="s">
        <v>884</v>
      </c>
      <c r="AI9" s="47" t="s">
        <v>884</v>
      </c>
      <c r="AJ9" s="48" t="s">
        <v>891</v>
      </c>
      <c r="AK9" s="48" t="s">
        <v>891</v>
      </c>
      <c r="AL9" s="47" t="s">
        <v>889</v>
      </c>
      <c r="AM9" s="47" t="s">
        <v>889</v>
      </c>
      <c r="AN9" s="47" t="s">
        <v>892</v>
      </c>
      <c r="AO9" s="47" t="s">
        <v>893</v>
      </c>
      <c r="AP9" s="47" t="s">
        <v>893</v>
      </c>
      <c r="AQ9" s="47" t="s">
        <v>1214</v>
      </c>
      <c r="AR9" s="47" t="s">
        <v>1214</v>
      </c>
      <c r="AS9" s="47" t="s">
        <v>875</v>
      </c>
      <c r="AT9" s="47" t="s">
        <v>875</v>
      </c>
      <c r="AU9" s="47" t="s">
        <v>875</v>
      </c>
      <c r="AV9" s="47" t="s">
        <v>875</v>
      </c>
      <c r="AW9" s="47" t="s">
        <v>875</v>
      </c>
      <c r="AX9" s="47" t="s">
        <v>875</v>
      </c>
      <c r="AY9" s="47" t="s">
        <v>875</v>
      </c>
      <c r="AZ9" s="47" t="s">
        <v>889</v>
      </c>
      <c r="BA9" s="47" t="s">
        <v>525</v>
      </c>
      <c r="BB9" s="47" t="s">
        <v>887</v>
      </c>
      <c r="BC9" s="47" t="s">
        <v>887</v>
      </c>
      <c r="BD9" s="47" t="s">
        <v>887</v>
      </c>
      <c r="BE9" s="48" t="s">
        <v>864</v>
      </c>
      <c r="BF9" s="47" t="s">
        <v>886</v>
      </c>
      <c r="BG9" s="47" t="s">
        <v>886</v>
      </c>
      <c r="BH9" s="47" t="s">
        <v>513</v>
      </c>
      <c r="BI9" s="47" t="s">
        <v>513</v>
      </c>
      <c r="BJ9" s="47" t="s">
        <v>1207</v>
      </c>
      <c r="BK9" s="47" t="s">
        <v>1215</v>
      </c>
      <c r="BL9" s="47" t="s">
        <v>883</v>
      </c>
      <c r="BM9" s="47" t="s">
        <v>525</v>
      </c>
      <c r="BN9" s="47" t="s">
        <v>522</v>
      </c>
      <c r="BO9" s="47" t="s">
        <v>525</v>
      </c>
      <c r="BP9" s="47" t="s">
        <v>525</v>
      </c>
      <c r="BQ9" s="47" t="s">
        <v>866</v>
      </c>
      <c r="BR9" s="47" t="s">
        <v>875</v>
      </c>
      <c r="BS9" s="47" t="s">
        <v>875</v>
      </c>
      <c r="BT9" s="47" t="s">
        <v>875</v>
      </c>
      <c r="BU9" s="47" t="s">
        <v>875</v>
      </c>
      <c r="BV9" s="47" t="s">
        <v>875</v>
      </c>
      <c r="BW9" s="47" t="s">
        <v>875</v>
      </c>
      <c r="BX9" s="47"/>
      <c r="BY9" s="47" t="s">
        <v>890</v>
      </c>
      <c r="BZ9" s="47" t="s">
        <v>525</v>
      </c>
      <c r="CA9" s="47" t="s">
        <v>1167</v>
      </c>
      <c r="CB9" s="47" t="s">
        <v>884</v>
      </c>
    </row>
    <row r="10" spans="1:84">
      <c r="A10" s="33" t="str">
        <f>'Indicator Data'!A11</f>
        <v>Argentina</v>
      </c>
      <c r="B10" s="25" t="str">
        <f>'Indicator Data'!B11</f>
        <v>ARG</v>
      </c>
      <c r="C10" s="47" t="s">
        <v>1206</v>
      </c>
      <c r="D10" s="47" t="s">
        <v>1206</v>
      </c>
      <c r="E10" s="47" t="s">
        <v>1207</v>
      </c>
      <c r="F10" s="47" t="s">
        <v>1207</v>
      </c>
      <c r="G10" s="47" t="s">
        <v>1207</v>
      </c>
      <c r="H10" s="47" t="s">
        <v>1207</v>
      </c>
      <c r="I10" s="47" t="s">
        <v>1207</v>
      </c>
      <c r="J10" s="47" t="s">
        <v>887</v>
      </c>
      <c r="K10" s="47" t="s">
        <v>887</v>
      </c>
      <c r="L10" s="47" t="s">
        <v>513</v>
      </c>
      <c r="M10" s="47" t="s">
        <v>884</v>
      </c>
      <c r="N10" s="47" t="s">
        <v>884</v>
      </c>
      <c r="O10" s="47" t="s">
        <v>884</v>
      </c>
      <c r="P10" s="47" t="s">
        <v>884</v>
      </c>
      <c r="Q10" s="47" t="s">
        <v>1115</v>
      </c>
      <c r="R10" s="47" t="s">
        <v>1115</v>
      </c>
      <c r="S10" s="47" t="s">
        <v>1115</v>
      </c>
      <c r="T10" s="47" t="s">
        <v>1115</v>
      </c>
      <c r="U10" s="47" t="s">
        <v>884</v>
      </c>
      <c r="V10" s="47" t="s">
        <v>884</v>
      </c>
      <c r="W10" s="47" t="s">
        <v>884</v>
      </c>
      <c r="X10" s="47" t="s">
        <v>525</v>
      </c>
      <c r="Y10" s="47" t="s">
        <v>525</v>
      </c>
      <c r="Z10" s="47" t="s">
        <v>525</v>
      </c>
      <c r="AA10" s="47" t="s">
        <v>1167</v>
      </c>
      <c r="AB10" s="47" t="s">
        <v>885</v>
      </c>
      <c r="AC10" s="47" t="s">
        <v>885</v>
      </c>
      <c r="AD10" s="79" t="s">
        <v>1213</v>
      </c>
      <c r="AE10" s="47" t="s">
        <v>875</v>
      </c>
      <c r="AF10" s="47" t="s">
        <v>1116</v>
      </c>
      <c r="AG10" s="47" t="s">
        <v>1167</v>
      </c>
      <c r="AH10" s="47" t="s">
        <v>884</v>
      </c>
      <c r="AI10" s="47" t="s">
        <v>884</v>
      </c>
      <c r="AJ10" s="48" t="s">
        <v>891</v>
      </c>
      <c r="AK10" s="48" t="s">
        <v>891</v>
      </c>
      <c r="AL10" s="47" t="s">
        <v>889</v>
      </c>
      <c r="AM10" s="47" t="s">
        <v>889</v>
      </c>
      <c r="AN10" s="47" t="s">
        <v>892</v>
      </c>
      <c r="AO10" s="47" t="s">
        <v>893</v>
      </c>
      <c r="AP10" s="47" t="s">
        <v>893</v>
      </c>
      <c r="AQ10" s="47" t="s">
        <v>1214</v>
      </c>
      <c r="AR10" s="47" t="s">
        <v>1214</v>
      </c>
      <c r="AS10" s="47" t="s">
        <v>875</v>
      </c>
      <c r="AT10" s="47" t="s">
        <v>875</v>
      </c>
      <c r="AU10" s="47" t="s">
        <v>875</v>
      </c>
      <c r="AV10" s="47" t="s">
        <v>875</v>
      </c>
      <c r="AW10" s="47" t="s">
        <v>875</v>
      </c>
      <c r="AX10" s="47" t="s">
        <v>875</v>
      </c>
      <c r="AY10" s="47" t="s">
        <v>875</v>
      </c>
      <c r="AZ10" s="47" t="s">
        <v>889</v>
      </c>
      <c r="BA10" s="47" t="s">
        <v>525</v>
      </c>
      <c r="BB10" s="47" t="s">
        <v>887</v>
      </c>
      <c r="BC10" s="47" t="s">
        <v>887</v>
      </c>
      <c r="BD10" s="47" t="s">
        <v>887</v>
      </c>
      <c r="BE10" s="48" t="s">
        <v>864</v>
      </c>
      <c r="BF10" s="47" t="s">
        <v>886</v>
      </c>
      <c r="BG10" s="47" t="s">
        <v>886</v>
      </c>
      <c r="BH10" s="47" t="s">
        <v>513</v>
      </c>
      <c r="BI10" s="47" t="s">
        <v>513</v>
      </c>
      <c r="BJ10" s="47" t="s">
        <v>1207</v>
      </c>
      <c r="BK10" s="47" t="s">
        <v>1215</v>
      </c>
      <c r="BL10" s="47" t="s">
        <v>883</v>
      </c>
      <c r="BM10" s="47" t="s">
        <v>525</v>
      </c>
      <c r="BN10" s="47" t="s">
        <v>522</v>
      </c>
      <c r="BO10" s="47" t="s">
        <v>525</v>
      </c>
      <c r="BP10" s="47" t="s">
        <v>525</v>
      </c>
      <c r="BQ10" s="47" t="s">
        <v>866</v>
      </c>
      <c r="BR10" s="47" t="s">
        <v>875</v>
      </c>
      <c r="BS10" s="47" t="s">
        <v>875</v>
      </c>
      <c r="BT10" s="47" t="s">
        <v>875</v>
      </c>
      <c r="BU10" s="47" t="s">
        <v>875</v>
      </c>
      <c r="BV10" s="47" t="s">
        <v>875</v>
      </c>
      <c r="BW10" s="47" t="s">
        <v>875</v>
      </c>
      <c r="BX10" s="47"/>
      <c r="BY10" s="47" t="s">
        <v>890</v>
      </c>
      <c r="BZ10" s="47" t="s">
        <v>525</v>
      </c>
      <c r="CA10" s="47" t="s">
        <v>1167</v>
      </c>
      <c r="CB10" s="47" t="s">
        <v>884</v>
      </c>
    </row>
    <row r="11" spans="1:84">
      <c r="A11" s="33" t="str">
        <f>'Indicator Data'!A12</f>
        <v>Armenia</v>
      </c>
      <c r="B11" s="25" t="str">
        <f>'Indicator Data'!B12</f>
        <v>ARM</v>
      </c>
      <c r="C11" s="47" t="s">
        <v>1206</v>
      </c>
      <c r="D11" s="47" t="s">
        <v>1206</v>
      </c>
      <c r="E11" s="47" t="s">
        <v>1207</v>
      </c>
      <c r="F11" s="47" t="s">
        <v>1207</v>
      </c>
      <c r="G11" s="47" t="s">
        <v>1207</v>
      </c>
      <c r="H11" s="47" t="s">
        <v>1207</v>
      </c>
      <c r="I11" s="47" t="s">
        <v>1207</v>
      </c>
      <c r="J11" s="47" t="s">
        <v>887</v>
      </c>
      <c r="K11" s="47" t="s">
        <v>887</v>
      </c>
      <c r="L11" s="47" t="s">
        <v>513</v>
      </c>
      <c r="M11" s="47" t="s">
        <v>884</v>
      </c>
      <c r="N11" s="47" t="s">
        <v>884</v>
      </c>
      <c r="O11" s="47" t="s">
        <v>884</v>
      </c>
      <c r="P11" s="47" t="s">
        <v>884</v>
      </c>
      <c r="Q11" s="47" t="s">
        <v>1115</v>
      </c>
      <c r="R11" s="47" t="s">
        <v>1115</v>
      </c>
      <c r="S11" s="47" t="s">
        <v>1115</v>
      </c>
      <c r="T11" s="47" t="s">
        <v>1115</v>
      </c>
      <c r="U11" s="47" t="s">
        <v>884</v>
      </c>
      <c r="V11" s="47" t="s">
        <v>884</v>
      </c>
      <c r="W11" s="47" t="s">
        <v>884</v>
      </c>
      <c r="X11" s="47" t="s">
        <v>525</v>
      </c>
      <c r="Y11" s="47" t="s">
        <v>525</v>
      </c>
      <c r="Z11" s="47" t="s">
        <v>525</v>
      </c>
      <c r="AA11" s="47" t="s">
        <v>1167</v>
      </c>
      <c r="AB11" s="47" t="s">
        <v>885</v>
      </c>
      <c r="AC11" s="47" t="s">
        <v>885</v>
      </c>
      <c r="AD11" s="79" t="s">
        <v>1213</v>
      </c>
      <c r="AE11" s="47" t="s">
        <v>875</v>
      </c>
      <c r="AF11" s="47" t="s">
        <v>1116</v>
      </c>
      <c r="AG11" s="47" t="s">
        <v>1167</v>
      </c>
      <c r="AH11" s="47" t="s">
        <v>884</v>
      </c>
      <c r="AI11" s="47" t="s">
        <v>884</v>
      </c>
      <c r="AJ11" s="48" t="s">
        <v>891</v>
      </c>
      <c r="AK11" s="48" t="s">
        <v>891</v>
      </c>
      <c r="AL11" s="47" t="s">
        <v>889</v>
      </c>
      <c r="AM11" s="47" t="s">
        <v>889</v>
      </c>
      <c r="AN11" s="47" t="s">
        <v>892</v>
      </c>
      <c r="AO11" s="47" t="s">
        <v>893</v>
      </c>
      <c r="AP11" s="47" t="s">
        <v>893</v>
      </c>
      <c r="AQ11" s="47" t="s">
        <v>1214</v>
      </c>
      <c r="AR11" s="47" t="s">
        <v>1214</v>
      </c>
      <c r="AS11" s="47" t="s">
        <v>875</v>
      </c>
      <c r="AT11" s="47" t="s">
        <v>875</v>
      </c>
      <c r="AU11" s="47" t="s">
        <v>875</v>
      </c>
      <c r="AV11" s="47" t="s">
        <v>875</v>
      </c>
      <c r="AW11" s="47" t="s">
        <v>875</v>
      </c>
      <c r="AX11" s="47" t="s">
        <v>875</v>
      </c>
      <c r="AY11" s="47" t="s">
        <v>875</v>
      </c>
      <c r="AZ11" s="47" t="s">
        <v>889</v>
      </c>
      <c r="BA11" s="47" t="s">
        <v>525</v>
      </c>
      <c r="BB11" s="47" t="s">
        <v>887</v>
      </c>
      <c r="BC11" s="47" t="s">
        <v>887</v>
      </c>
      <c r="BD11" s="47" t="s">
        <v>887</v>
      </c>
      <c r="BE11" s="48" t="s">
        <v>864</v>
      </c>
      <c r="BF11" s="47" t="s">
        <v>886</v>
      </c>
      <c r="BG11" s="47" t="s">
        <v>886</v>
      </c>
      <c r="BH11" s="47" t="s">
        <v>513</v>
      </c>
      <c r="BI11" s="47" t="s">
        <v>513</v>
      </c>
      <c r="BJ11" s="47" t="s">
        <v>1207</v>
      </c>
      <c r="BK11" s="47" t="s">
        <v>1215</v>
      </c>
      <c r="BL11" s="47" t="s">
        <v>883</v>
      </c>
      <c r="BM11" s="47" t="s">
        <v>525</v>
      </c>
      <c r="BN11" s="47" t="s">
        <v>522</v>
      </c>
      <c r="BO11" s="47" t="s">
        <v>525</v>
      </c>
      <c r="BP11" s="47" t="s">
        <v>525</v>
      </c>
      <c r="BQ11" s="47" t="s">
        <v>866</v>
      </c>
      <c r="BR11" s="47" t="s">
        <v>875</v>
      </c>
      <c r="BS11" s="47" t="s">
        <v>875</v>
      </c>
      <c r="BT11" s="47" t="s">
        <v>875</v>
      </c>
      <c r="BU11" s="47" t="s">
        <v>875</v>
      </c>
      <c r="BV11" s="47" t="s">
        <v>875</v>
      </c>
      <c r="BW11" s="47" t="s">
        <v>875</v>
      </c>
      <c r="BX11" s="47"/>
      <c r="BY11" s="47" t="s">
        <v>890</v>
      </c>
      <c r="BZ11" s="47" t="s">
        <v>525</v>
      </c>
      <c r="CA11" s="47" t="s">
        <v>1167</v>
      </c>
      <c r="CB11" s="47" t="s">
        <v>884</v>
      </c>
    </row>
    <row r="12" spans="1:84">
      <c r="A12" s="33" t="str">
        <f>'Indicator Data'!A13</f>
        <v>Australia</v>
      </c>
      <c r="B12" s="25" t="str">
        <f>'Indicator Data'!B13</f>
        <v>AUS</v>
      </c>
      <c r="C12" s="47" t="s">
        <v>1206</v>
      </c>
      <c r="D12" s="47" t="s">
        <v>1206</v>
      </c>
      <c r="E12" s="47" t="s">
        <v>1207</v>
      </c>
      <c r="F12" s="47" t="s">
        <v>1207</v>
      </c>
      <c r="G12" s="47" t="s">
        <v>1207</v>
      </c>
      <c r="H12" s="47" t="s">
        <v>1207</v>
      </c>
      <c r="I12" s="47" t="s">
        <v>1207</v>
      </c>
      <c r="J12" s="47" t="s">
        <v>887</v>
      </c>
      <c r="K12" s="47" t="s">
        <v>887</v>
      </c>
      <c r="L12" s="47" t="s">
        <v>513</v>
      </c>
      <c r="M12" s="47" t="s">
        <v>884</v>
      </c>
      <c r="N12" s="47" t="s">
        <v>884</v>
      </c>
      <c r="O12" s="47" t="s">
        <v>884</v>
      </c>
      <c r="P12" s="47" t="s">
        <v>884</v>
      </c>
      <c r="Q12" s="47" t="s">
        <v>1115</v>
      </c>
      <c r="R12" s="47" t="s">
        <v>1115</v>
      </c>
      <c r="S12" s="47" t="s">
        <v>1115</v>
      </c>
      <c r="T12" s="47" t="s">
        <v>1115</v>
      </c>
      <c r="U12" s="47" t="s">
        <v>884</v>
      </c>
      <c r="V12" s="47" t="s">
        <v>884</v>
      </c>
      <c r="W12" s="47" t="s">
        <v>884</v>
      </c>
      <c r="X12" s="47" t="s">
        <v>525</v>
      </c>
      <c r="Y12" s="47" t="s">
        <v>525</v>
      </c>
      <c r="Z12" s="47" t="s">
        <v>525</v>
      </c>
      <c r="AA12" s="47" t="s">
        <v>1167</v>
      </c>
      <c r="AB12" s="47" t="s">
        <v>885</v>
      </c>
      <c r="AC12" s="47" t="s">
        <v>885</v>
      </c>
      <c r="AD12" s="79" t="s">
        <v>1213</v>
      </c>
      <c r="AE12" s="47" t="s">
        <v>875</v>
      </c>
      <c r="AF12" s="47" t="s">
        <v>1116</v>
      </c>
      <c r="AG12" s="47" t="s">
        <v>1167</v>
      </c>
      <c r="AH12" s="47" t="s">
        <v>884</v>
      </c>
      <c r="AI12" s="47" t="s">
        <v>884</v>
      </c>
      <c r="AJ12" s="48" t="s">
        <v>891</v>
      </c>
      <c r="AK12" s="48" t="s">
        <v>891</v>
      </c>
      <c r="AL12" s="47" t="s">
        <v>889</v>
      </c>
      <c r="AM12" s="47" t="s">
        <v>889</v>
      </c>
      <c r="AN12" s="47" t="s">
        <v>892</v>
      </c>
      <c r="AO12" s="47" t="s">
        <v>893</v>
      </c>
      <c r="AP12" s="47" t="s">
        <v>893</v>
      </c>
      <c r="AQ12" s="47" t="s">
        <v>1214</v>
      </c>
      <c r="AR12" s="47" t="s">
        <v>1214</v>
      </c>
      <c r="AS12" s="47" t="s">
        <v>875</v>
      </c>
      <c r="AT12" s="47" t="s">
        <v>875</v>
      </c>
      <c r="AU12" s="47" t="s">
        <v>875</v>
      </c>
      <c r="AV12" s="47" t="s">
        <v>875</v>
      </c>
      <c r="AW12" s="47" t="s">
        <v>875</v>
      </c>
      <c r="AX12" s="47" t="s">
        <v>875</v>
      </c>
      <c r="AY12" s="47" t="s">
        <v>875</v>
      </c>
      <c r="AZ12" s="47" t="s">
        <v>889</v>
      </c>
      <c r="BA12" s="47" t="s">
        <v>525</v>
      </c>
      <c r="BB12" s="47" t="s">
        <v>887</v>
      </c>
      <c r="BC12" s="47" t="s">
        <v>887</v>
      </c>
      <c r="BD12" s="47" t="s">
        <v>887</v>
      </c>
      <c r="BE12" s="48" t="s">
        <v>864</v>
      </c>
      <c r="BF12" s="47" t="s">
        <v>886</v>
      </c>
      <c r="BG12" s="47" t="s">
        <v>886</v>
      </c>
      <c r="BH12" s="47" t="s">
        <v>513</v>
      </c>
      <c r="BI12" s="47" t="s">
        <v>513</v>
      </c>
      <c r="BJ12" s="47" t="s">
        <v>1207</v>
      </c>
      <c r="BK12" s="47" t="s">
        <v>1215</v>
      </c>
      <c r="BL12" s="47" t="s">
        <v>883</v>
      </c>
      <c r="BM12" s="47" t="s">
        <v>525</v>
      </c>
      <c r="BN12" s="47" t="s">
        <v>522</v>
      </c>
      <c r="BO12" s="47" t="s">
        <v>525</v>
      </c>
      <c r="BP12" s="47" t="s">
        <v>525</v>
      </c>
      <c r="BQ12" s="47" t="s">
        <v>866</v>
      </c>
      <c r="BR12" s="47" t="s">
        <v>875</v>
      </c>
      <c r="BS12" s="47" t="s">
        <v>875</v>
      </c>
      <c r="BT12" s="47" t="s">
        <v>875</v>
      </c>
      <c r="BU12" s="47" t="s">
        <v>875</v>
      </c>
      <c r="BV12" s="47" t="s">
        <v>875</v>
      </c>
      <c r="BW12" s="47" t="s">
        <v>875</v>
      </c>
      <c r="BX12" s="47"/>
      <c r="BY12" s="47" t="s">
        <v>890</v>
      </c>
      <c r="BZ12" s="47" t="s">
        <v>525</v>
      </c>
      <c r="CA12" s="47" t="s">
        <v>1167</v>
      </c>
      <c r="CB12" s="47" t="s">
        <v>884</v>
      </c>
    </row>
    <row r="13" spans="1:84">
      <c r="A13" s="33" t="str">
        <f>'Indicator Data'!A14</f>
        <v>Austria</v>
      </c>
      <c r="B13" s="25" t="str">
        <f>'Indicator Data'!B14</f>
        <v>AUT</v>
      </c>
      <c r="C13" s="47" t="s">
        <v>1206</v>
      </c>
      <c r="D13" s="47" t="s">
        <v>1206</v>
      </c>
      <c r="E13" s="47" t="s">
        <v>1207</v>
      </c>
      <c r="F13" s="47" t="s">
        <v>1207</v>
      </c>
      <c r="G13" s="47" t="s">
        <v>1207</v>
      </c>
      <c r="H13" s="47" t="s">
        <v>1207</v>
      </c>
      <c r="I13" s="47" t="s">
        <v>1207</v>
      </c>
      <c r="J13" s="47" t="s">
        <v>887</v>
      </c>
      <c r="K13" s="47" t="s">
        <v>887</v>
      </c>
      <c r="L13" s="47" t="s">
        <v>513</v>
      </c>
      <c r="M13" s="47" t="s">
        <v>884</v>
      </c>
      <c r="N13" s="47" t="s">
        <v>884</v>
      </c>
      <c r="O13" s="47" t="s">
        <v>884</v>
      </c>
      <c r="P13" s="47" t="s">
        <v>884</v>
      </c>
      <c r="Q13" s="47" t="s">
        <v>1115</v>
      </c>
      <c r="R13" s="47" t="s">
        <v>1115</v>
      </c>
      <c r="S13" s="47" t="s">
        <v>1115</v>
      </c>
      <c r="T13" s="47" t="s">
        <v>1115</v>
      </c>
      <c r="U13" s="47" t="s">
        <v>884</v>
      </c>
      <c r="V13" s="47" t="s">
        <v>884</v>
      </c>
      <c r="W13" s="47" t="s">
        <v>884</v>
      </c>
      <c r="X13" s="47" t="s">
        <v>525</v>
      </c>
      <c r="Y13" s="47" t="s">
        <v>525</v>
      </c>
      <c r="Z13" s="47" t="s">
        <v>525</v>
      </c>
      <c r="AA13" s="47" t="s">
        <v>1167</v>
      </c>
      <c r="AB13" s="47" t="s">
        <v>885</v>
      </c>
      <c r="AC13" s="47" t="s">
        <v>885</v>
      </c>
      <c r="AD13" s="79" t="s">
        <v>1213</v>
      </c>
      <c r="AE13" s="47" t="s">
        <v>875</v>
      </c>
      <c r="AF13" s="47" t="s">
        <v>1116</v>
      </c>
      <c r="AG13" s="47" t="s">
        <v>1167</v>
      </c>
      <c r="AH13" s="47" t="s">
        <v>884</v>
      </c>
      <c r="AI13" s="47" t="s">
        <v>884</v>
      </c>
      <c r="AJ13" s="48" t="s">
        <v>891</v>
      </c>
      <c r="AK13" s="48" t="s">
        <v>891</v>
      </c>
      <c r="AL13" s="47" t="s">
        <v>889</v>
      </c>
      <c r="AM13" s="47" t="s">
        <v>889</v>
      </c>
      <c r="AN13" s="47" t="s">
        <v>892</v>
      </c>
      <c r="AO13" s="47" t="s">
        <v>893</v>
      </c>
      <c r="AP13" s="47" t="s">
        <v>893</v>
      </c>
      <c r="AQ13" s="47" t="s">
        <v>1214</v>
      </c>
      <c r="AR13" s="47" t="s">
        <v>1214</v>
      </c>
      <c r="AS13" s="47" t="s">
        <v>875</v>
      </c>
      <c r="AT13" s="47" t="s">
        <v>875</v>
      </c>
      <c r="AU13" s="47" t="s">
        <v>875</v>
      </c>
      <c r="AV13" s="47" t="s">
        <v>875</v>
      </c>
      <c r="AW13" s="47" t="s">
        <v>875</v>
      </c>
      <c r="AX13" s="47" t="s">
        <v>875</v>
      </c>
      <c r="AY13" s="47" t="s">
        <v>875</v>
      </c>
      <c r="AZ13" s="47" t="s">
        <v>889</v>
      </c>
      <c r="BA13" s="47" t="s">
        <v>525</v>
      </c>
      <c r="BB13" s="47" t="s">
        <v>887</v>
      </c>
      <c r="BC13" s="47" t="s">
        <v>887</v>
      </c>
      <c r="BD13" s="47" t="s">
        <v>887</v>
      </c>
      <c r="BE13" s="48" t="s">
        <v>864</v>
      </c>
      <c r="BF13" s="47" t="s">
        <v>886</v>
      </c>
      <c r="BG13" s="47" t="s">
        <v>886</v>
      </c>
      <c r="BH13" s="47" t="s">
        <v>513</v>
      </c>
      <c r="BI13" s="47" t="s">
        <v>513</v>
      </c>
      <c r="BJ13" s="47" t="s">
        <v>1207</v>
      </c>
      <c r="BK13" s="47" t="s">
        <v>1215</v>
      </c>
      <c r="BL13" s="47" t="s">
        <v>883</v>
      </c>
      <c r="BM13" s="47" t="s">
        <v>525</v>
      </c>
      <c r="BN13" s="47" t="s">
        <v>522</v>
      </c>
      <c r="BO13" s="47" t="s">
        <v>525</v>
      </c>
      <c r="BP13" s="47" t="s">
        <v>525</v>
      </c>
      <c r="BQ13" s="47" t="s">
        <v>866</v>
      </c>
      <c r="BR13" s="47" t="s">
        <v>875</v>
      </c>
      <c r="BS13" s="47" t="s">
        <v>875</v>
      </c>
      <c r="BT13" s="47" t="s">
        <v>875</v>
      </c>
      <c r="BU13" s="47" t="s">
        <v>875</v>
      </c>
      <c r="BV13" s="47" t="s">
        <v>875</v>
      </c>
      <c r="BW13" s="47" t="s">
        <v>875</v>
      </c>
      <c r="BX13" s="47"/>
      <c r="BY13" s="47" t="s">
        <v>890</v>
      </c>
      <c r="BZ13" s="47" t="s">
        <v>525</v>
      </c>
      <c r="CA13" s="47" t="s">
        <v>1167</v>
      </c>
      <c r="CB13" s="47" t="s">
        <v>884</v>
      </c>
    </row>
    <row r="14" spans="1:84">
      <c r="A14" s="33" t="str">
        <f>'Indicator Data'!A15</f>
        <v>Azerbaijan</v>
      </c>
      <c r="B14" s="25" t="str">
        <f>'Indicator Data'!B15</f>
        <v>AZE</v>
      </c>
      <c r="C14" s="47" t="s">
        <v>1206</v>
      </c>
      <c r="D14" s="47" t="s">
        <v>1206</v>
      </c>
      <c r="E14" s="47" t="s">
        <v>1207</v>
      </c>
      <c r="F14" s="47" t="s">
        <v>1207</v>
      </c>
      <c r="G14" s="47" t="s">
        <v>1207</v>
      </c>
      <c r="H14" s="47" t="s">
        <v>1207</v>
      </c>
      <c r="I14" s="47" t="s">
        <v>1207</v>
      </c>
      <c r="J14" s="47" t="s">
        <v>887</v>
      </c>
      <c r="K14" s="47" t="s">
        <v>887</v>
      </c>
      <c r="L14" s="47" t="s">
        <v>513</v>
      </c>
      <c r="M14" s="47" t="s">
        <v>884</v>
      </c>
      <c r="N14" s="47" t="s">
        <v>884</v>
      </c>
      <c r="O14" s="47" t="s">
        <v>884</v>
      </c>
      <c r="P14" s="47" t="s">
        <v>884</v>
      </c>
      <c r="Q14" s="47" t="s">
        <v>1115</v>
      </c>
      <c r="R14" s="47" t="s">
        <v>1115</v>
      </c>
      <c r="S14" s="47" t="s">
        <v>1115</v>
      </c>
      <c r="T14" s="47" t="s">
        <v>1115</v>
      </c>
      <c r="U14" s="47" t="s">
        <v>884</v>
      </c>
      <c r="V14" s="47" t="s">
        <v>884</v>
      </c>
      <c r="W14" s="47" t="s">
        <v>884</v>
      </c>
      <c r="X14" s="47" t="s">
        <v>525</v>
      </c>
      <c r="Y14" s="47" t="s">
        <v>525</v>
      </c>
      <c r="Z14" s="47" t="s">
        <v>525</v>
      </c>
      <c r="AA14" s="47" t="s">
        <v>1167</v>
      </c>
      <c r="AB14" s="47" t="s">
        <v>885</v>
      </c>
      <c r="AC14" s="47" t="s">
        <v>885</v>
      </c>
      <c r="AD14" s="79" t="s">
        <v>1213</v>
      </c>
      <c r="AE14" s="47" t="s">
        <v>875</v>
      </c>
      <c r="AF14" s="47" t="s">
        <v>1116</v>
      </c>
      <c r="AG14" s="47" t="s">
        <v>1167</v>
      </c>
      <c r="AH14" s="47" t="s">
        <v>884</v>
      </c>
      <c r="AI14" s="47" t="s">
        <v>884</v>
      </c>
      <c r="AJ14" s="48" t="s">
        <v>891</v>
      </c>
      <c r="AK14" s="48" t="s">
        <v>891</v>
      </c>
      <c r="AL14" s="47" t="s">
        <v>889</v>
      </c>
      <c r="AM14" s="47" t="s">
        <v>889</v>
      </c>
      <c r="AN14" s="47" t="s">
        <v>892</v>
      </c>
      <c r="AO14" s="47" t="s">
        <v>893</v>
      </c>
      <c r="AP14" s="47" t="s">
        <v>893</v>
      </c>
      <c r="AQ14" s="47" t="s">
        <v>1214</v>
      </c>
      <c r="AR14" s="47" t="s">
        <v>1214</v>
      </c>
      <c r="AS14" s="47" t="s">
        <v>875</v>
      </c>
      <c r="AT14" s="47" t="s">
        <v>875</v>
      </c>
      <c r="AU14" s="47" t="s">
        <v>875</v>
      </c>
      <c r="AV14" s="47" t="s">
        <v>875</v>
      </c>
      <c r="AW14" s="47" t="s">
        <v>875</v>
      </c>
      <c r="AX14" s="47" t="s">
        <v>875</v>
      </c>
      <c r="AY14" s="47" t="s">
        <v>875</v>
      </c>
      <c r="AZ14" s="47" t="s">
        <v>889</v>
      </c>
      <c r="BA14" s="47" t="s">
        <v>525</v>
      </c>
      <c r="BB14" s="47" t="s">
        <v>887</v>
      </c>
      <c r="BC14" s="47" t="s">
        <v>887</v>
      </c>
      <c r="BD14" s="47" t="s">
        <v>887</v>
      </c>
      <c r="BE14" s="48" t="s">
        <v>867</v>
      </c>
      <c r="BF14" s="47" t="s">
        <v>886</v>
      </c>
      <c r="BG14" s="47" t="s">
        <v>886</v>
      </c>
      <c r="BH14" s="47" t="s">
        <v>513</v>
      </c>
      <c r="BI14" s="47" t="s">
        <v>513</v>
      </c>
      <c r="BJ14" s="47" t="s">
        <v>1207</v>
      </c>
      <c r="BK14" s="47" t="s">
        <v>1215</v>
      </c>
      <c r="BL14" s="47" t="s">
        <v>883</v>
      </c>
      <c r="BM14" s="47" t="s">
        <v>525</v>
      </c>
      <c r="BN14" s="47" t="s">
        <v>522</v>
      </c>
      <c r="BO14" s="47" t="s">
        <v>525</v>
      </c>
      <c r="BP14" s="47" t="s">
        <v>525</v>
      </c>
      <c r="BQ14" s="47" t="s">
        <v>866</v>
      </c>
      <c r="BR14" s="47" t="s">
        <v>875</v>
      </c>
      <c r="BS14" s="47" t="s">
        <v>875</v>
      </c>
      <c r="BT14" s="47" t="s">
        <v>875</v>
      </c>
      <c r="BU14" s="47" t="s">
        <v>875</v>
      </c>
      <c r="BV14" s="47" t="s">
        <v>875</v>
      </c>
      <c r="BW14" s="47" t="s">
        <v>875</v>
      </c>
      <c r="BX14" s="47"/>
      <c r="BY14" s="47" t="s">
        <v>890</v>
      </c>
      <c r="BZ14" s="47" t="s">
        <v>525</v>
      </c>
      <c r="CA14" s="47" t="s">
        <v>1167</v>
      </c>
      <c r="CB14" s="47" t="s">
        <v>884</v>
      </c>
    </row>
    <row r="15" spans="1:84">
      <c r="A15" s="33" t="str">
        <f>'Indicator Data'!A16</f>
        <v>Bahamas</v>
      </c>
      <c r="B15" s="25" t="str">
        <f>'Indicator Data'!B16</f>
        <v>BHS</v>
      </c>
      <c r="C15" s="47" t="s">
        <v>1206</v>
      </c>
      <c r="D15" s="47" t="s">
        <v>1206</v>
      </c>
      <c r="E15" s="47" t="s">
        <v>1207</v>
      </c>
      <c r="F15" s="47" t="s">
        <v>1207</v>
      </c>
      <c r="G15" s="47" t="s">
        <v>1207</v>
      </c>
      <c r="H15" s="47" t="s">
        <v>1207</v>
      </c>
      <c r="I15" s="47" t="s">
        <v>1207</v>
      </c>
      <c r="J15" s="47" t="s">
        <v>887</v>
      </c>
      <c r="K15" s="47" t="s">
        <v>887</v>
      </c>
      <c r="L15" s="47" t="s">
        <v>513</v>
      </c>
      <c r="M15" s="47" t="s">
        <v>884</v>
      </c>
      <c r="N15" s="47" t="s">
        <v>884</v>
      </c>
      <c r="O15" s="47" t="s">
        <v>884</v>
      </c>
      <c r="P15" s="47" t="s">
        <v>884</v>
      </c>
      <c r="Q15" s="47" t="s">
        <v>1115</v>
      </c>
      <c r="R15" s="47" t="s">
        <v>1115</v>
      </c>
      <c r="S15" s="47" t="s">
        <v>1115</v>
      </c>
      <c r="T15" s="47" t="s">
        <v>1115</v>
      </c>
      <c r="U15" s="47" t="s">
        <v>884</v>
      </c>
      <c r="V15" s="47" t="s">
        <v>884</v>
      </c>
      <c r="W15" s="47" t="s">
        <v>884</v>
      </c>
      <c r="X15" s="47" t="s">
        <v>525</v>
      </c>
      <c r="Y15" s="47" t="s">
        <v>525</v>
      </c>
      <c r="Z15" s="47" t="s">
        <v>525</v>
      </c>
      <c r="AA15" s="47" t="s">
        <v>1167</v>
      </c>
      <c r="AB15" s="47" t="s">
        <v>885</v>
      </c>
      <c r="AC15" s="47" t="s">
        <v>885</v>
      </c>
      <c r="AD15" s="79" t="s">
        <v>1213</v>
      </c>
      <c r="AE15" s="47" t="s">
        <v>875</v>
      </c>
      <c r="AF15" s="47" t="s">
        <v>1116</v>
      </c>
      <c r="AG15" s="47" t="s">
        <v>1167</v>
      </c>
      <c r="AH15" s="47" t="s">
        <v>884</v>
      </c>
      <c r="AI15" s="47" t="s">
        <v>884</v>
      </c>
      <c r="AJ15" s="48" t="s">
        <v>891</v>
      </c>
      <c r="AK15" s="48" t="s">
        <v>891</v>
      </c>
      <c r="AL15" s="47" t="s">
        <v>889</v>
      </c>
      <c r="AM15" s="47" t="s">
        <v>889</v>
      </c>
      <c r="AN15" s="47" t="s">
        <v>892</v>
      </c>
      <c r="AO15" s="47" t="s">
        <v>893</v>
      </c>
      <c r="AP15" s="47" t="s">
        <v>893</v>
      </c>
      <c r="AQ15" s="47" t="s">
        <v>1214</v>
      </c>
      <c r="AR15" s="47" t="s">
        <v>1214</v>
      </c>
      <c r="AS15" s="47" t="s">
        <v>875</v>
      </c>
      <c r="AT15" s="47" t="s">
        <v>875</v>
      </c>
      <c r="AU15" s="47" t="s">
        <v>875</v>
      </c>
      <c r="AV15" s="47" t="s">
        <v>875</v>
      </c>
      <c r="AW15" s="47" t="s">
        <v>875</v>
      </c>
      <c r="AX15" s="47" t="s">
        <v>875</v>
      </c>
      <c r="AY15" s="47" t="s">
        <v>875</v>
      </c>
      <c r="AZ15" s="47" t="s">
        <v>889</v>
      </c>
      <c r="BA15" s="47" t="s">
        <v>525</v>
      </c>
      <c r="BB15" s="47" t="s">
        <v>887</v>
      </c>
      <c r="BC15" s="47" t="s">
        <v>887</v>
      </c>
      <c r="BD15" s="47" t="s">
        <v>887</v>
      </c>
      <c r="BE15" s="48" t="s">
        <v>864</v>
      </c>
      <c r="BF15" s="47" t="s">
        <v>886</v>
      </c>
      <c r="BG15" s="47" t="s">
        <v>886</v>
      </c>
      <c r="BH15" s="47" t="s">
        <v>513</v>
      </c>
      <c r="BI15" s="47" t="s">
        <v>513</v>
      </c>
      <c r="BJ15" s="47" t="s">
        <v>1207</v>
      </c>
      <c r="BK15" s="47" t="s">
        <v>1215</v>
      </c>
      <c r="BL15" s="47" t="s">
        <v>883</v>
      </c>
      <c r="BM15" s="47" t="s">
        <v>525</v>
      </c>
      <c r="BN15" s="47" t="s">
        <v>522</v>
      </c>
      <c r="BO15" s="47" t="s">
        <v>525</v>
      </c>
      <c r="BP15" s="47" t="s">
        <v>525</v>
      </c>
      <c r="BQ15" s="47" t="s">
        <v>866</v>
      </c>
      <c r="BR15" s="47" t="s">
        <v>875</v>
      </c>
      <c r="BS15" s="47" t="s">
        <v>875</v>
      </c>
      <c r="BT15" s="47" t="s">
        <v>875</v>
      </c>
      <c r="BU15" s="47" t="s">
        <v>875</v>
      </c>
      <c r="BV15" s="47" t="s">
        <v>875</v>
      </c>
      <c r="BW15" s="47" t="s">
        <v>875</v>
      </c>
      <c r="BX15" s="47"/>
      <c r="BY15" s="47" t="s">
        <v>890</v>
      </c>
      <c r="BZ15" s="47" t="s">
        <v>525</v>
      </c>
      <c r="CA15" s="47" t="s">
        <v>1167</v>
      </c>
      <c r="CB15" s="47" t="s">
        <v>884</v>
      </c>
    </row>
    <row r="16" spans="1:84">
      <c r="A16" s="33" t="str">
        <f>'Indicator Data'!A17</f>
        <v>Bahrain</v>
      </c>
      <c r="B16" s="25" t="str">
        <f>'Indicator Data'!B17</f>
        <v>BHR</v>
      </c>
      <c r="C16" s="47" t="s">
        <v>1206</v>
      </c>
      <c r="D16" s="47" t="s">
        <v>1206</v>
      </c>
      <c r="E16" s="47" t="s">
        <v>1207</v>
      </c>
      <c r="F16" s="47" t="s">
        <v>1207</v>
      </c>
      <c r="G16" s="47" t="s">
        <v>1207</v>
      </c>
      <c r="H16" s="47" t="s">
        <v>1207</v>
      </c>
      <c r="I16" s="47" t="s">
        <v>1207</v>
      </c>
      <c r="J16" s="47" t="s">
        <v>887</v>
      </c>
      <c r="K16" s="47" t="s">
        <v>887</v>
      </c>
      <c r="L16" s="47" t="s">
        <v>513</v>
      </c>
      <c r="M16" s="47" t="s">
        <v>884</v>
      </c>
      <c r="N16" s="47" t="s">
        <v>884</v>
      </c>
      <c r="O16" s="47" t="s">
        <v>884</v>
      </c>
      <c r="P16" s="47" t="s">
        <v>884</v>
      </c>
      <c r="Q16" s="47" t="s">
        <v>1115</v>
      </c>
      <c r="R16" s="47" t="s">
        <v>1115</v>
      </c>
      <c r="S16" s="47" t="s">
        <v>1115</v>
      </c>
      <c r="T16" s="47" t="s">
        <v>1115</v>
      </c>
      <c r="U16" s="47" t="s">
        <v>884</v>
      </c>
      <c r="V16" s="47" t="s">
        <v>884</v>
      </c>
      <c r="W16" s="47" t="s">
        <v>884</v>
      </c>
      <c r="X16" s="47" t="s">
        <v>525</v>
      </c>
      <c r="Y16" s="47" t="s">
        <v>525</v>
      </c>
      <c r="Z16" s="47" t="s">
        <v>525</v>
      </c>
      <c r="AA16" s="47" t="s">
        <v>1167</v>
      </c>
      <c r="AB16" s="47" t="s">
        <v>885</v>
      </c>
      <c r="AC16" s="47" t="s">
        <v>885</v>
      </c>
      <c r="AD16" s="79" t="s">
        <v>1213</v>
      </c>
      <c r="AE16" s="47" t="s">
        <v>875</v>
      </c>
      <c r="AF16" s="47" t="s">
        <v>1116</v>
      </c>
      <c r="AG16" s="47" t="s">
        <v>1167</v>
      </c>
      <c r="AH16" s="47" t="s">
        <v>884</v>
      </c>
      <c r="AI16" s="47" t="s">
        <v>884</v>
      </c>
      <c r="AJ16" s="48" t="s">
        <v>891</v>
      </c>
      <c r="AK16" s="48" t="s">
        <v>891</v>
      </c>
      <c r="AL16" s="47" t="s">
        <v>889</v>
      </c>
      <c r="AM16" s="47" t="s">
        <v>889</v>
      </c>
      <c r="AN16" s="47" t="s">
        <v>892</v>
      </c>
      <c r="AO16" s="47" t="s">
        <v>893</v>
      </c>
      <c r="AP16" s="47" t="s">
        <v>893</v>
      </c>
      <c r="AQ16" s="47" t="s">
        <v>1214</v>
      </c>
      <c r="AR16" s="47" t="s">
        <v>1214</v>
      </c>
      <c r="AS16" s="47" t="s">
        <v>875</v>
      </c>
      <c r="AT16" s="47" t="s">
        <v>875</v>
      </c>
      <c r="AU16" s="47" t="s">
        <v>875</v>
      </c>
      <c r="AV16" s="47" t="s">
        <v>875</v>
      </c>
      <c r="AW16" s="47" t="s">
        <v>875</v>
      </c>
      <c r="AX16" s="47" t="s">
        <v>875</v>
      </c>
      <c r="AY16" s="47" t="s">
        <v>875</v>
      </c>
      <c r="AZ16" s="47" t="s">
        <v>889</v>
      </c>
      <c r="BA16" s="47" t="s">
        <v>525</v>
      </c>
      <c r="BB16" s="47" t="s">
        <v>887</v>
      </c>
      <c r="BC16" s="47" t="s">
        <v>887</v>
      </c>
      <c r="BD16" s="47" t="s">
        <v>887</v>
      </c>
      <c r="BE16" s="48" t="s">
        <v>864</v>
      </c>
      <c r="BF16" s="47" t="s">
        <v>886</v>
      </c>
      <c r="BG16" s="47" t="s">
        <v>886</v>
      </c>
      <c r="BH16" s="47" t="s">
        <v>513</v>
      </c>
      <c r="BI16" s="47" t="s">
        <v>513</v>
      </c>
      <c r="BJ16" s="47" t="s">
        <v>1207</v>
      </c>
      <c r="BK16" s="47" t="s">
        <v>1215</v>
      </c>
      <c r="BL16" s="47" t="s">
        <v>883</v>
      </c>
      <c r="BM16" s="47" t="s">
        <v>525</v>
      </c>
      <c r="BN16" s="47" t="s">
        <v>522</v>
      </c>
      <c r="BO16" s="47" t="s">
        <v>525</v>
      </c>
      <c r="BP16" s="47" t="s">
        <v>525</v>
      </c>
      <c r="BQ16" s="47" t="s">
        <v>866</v>
      </c>
      <c r="BR16" s="47" t="s">
        <v>875</v>
      </c>
      <c r="BS16" s="47" t="s">
        <v>875</v>
      </c>
      <c r="BT16" s="47" t="s">
        <v>875</v>
      </c>
      <c r="BU16" s="47" t="s">
        <v>875</v>
      </c>
      <c r="BV16" s="47" t="s">
        <v>875</v>
      </c>
      <c r="BW16" s="47" t="s">
        <v>875</v>
      </c>
      <c r="BX16" s="47"/>
      <c r="BY16" s="47" t="s">
        <v>890</v>
      </c>
      <c r="BZ16" s="47" t="s">
        <v>525</v>
      </c>
      <c r="CA16" s="47" t="s">
        <v>1167</v>
      </c>
      <c r="CB16" s="47" t="s">
        <v>884</v>
      </c>
    </row>
    <row r="17" spans="1:80">
      <c r="A17" s="33" t="str">
        <f>'Indicator Data'!A18</f>
        <v>Bangladesh</v>
      </c>
      <c r="B17" s="25" t="str">
        <f>'Indicator Data'!B18</f>
        <v>BGD</v>
      </c>
      <c r="C17" s="47" t="s">
        <v>1206</v>
      </c>
      <c r="D17" s="47" t="s">
        <v>1206</v>
      </c>
      <c r="E17" s="47" t="s">
        <v>1207</v>
      </c>
      <c r="F17" s="47" t="s">
        <v>1207</v>
      </c>
      <c r="G17" s="47" t="s">
        <v>1207</v>
      </c>
      <c r="H17" s="47" t="s">
        <v>1207</v>
      </c>
      <c r="I17" s="47" t="s">
        <v>1207</v>
      </c>
      <c r="J17" s="47" t="s">
        <v>887</v>
      </c>
      <c r="K17" s="47" t="s">
        <v>887</v>
      </c>
      <c r="L17" s="47" t="s">
        <v>513</v>
      </c>
      <c r="M17" s="47" t="s">
        <v>884</v>
      </c>
      <c r="N17" s="47" t="s">
        <v>884</v>
      </c>
      <c r="O17" s="47" t="s">
        <v>884</v>
      </c>
      <c r="P17" s="47" t="s">
        <v>884</v>
      </c>
      <c r="Q17" s="47" t="s">
        <v>1115</v>
      </c>
      <c r="R17" s="47" t="s">
        <v>1115</v>
      </c>
      <c r="S17" s="47" t="s">
        <v>1115</v>
      </c>
      <c r="T17" s="47" t="s">
        <v>1115</v>
      </c>
      <c r="U17" s="47" t="s">
        <v>884</v>
      </c>
      <c r="V17" s="47" t="s">
        <v>884</v>
      </c>
      <c r="W17" s="47" t="s">
        <v>884</v>
      </c>
      <c r="X17" s="47" t="s">
        <v>525</v>
      </c>
      <c r="Y17" s="47" t="s">
        <v>525</v>
      </c>
      <c r="Z17" s="47" t="s">
        <v>525</v>
      </c>
      <c r="AA17" s="47" t="s">
        <v>1167</v>
      </c>
      <c r="AB17" s="47" t="s">
        <v>885</v>
      </c>
      <c r="AC17" s="47" t="s">
        <v>885</v>
      </c>
      <c r="AD17" s="79" t="s">
        <v>1213</v>
      </c>
      <c r="AE17" s="47" t="s">
        <v>875</v>
      </c>
      <c r="AF17" s="47" t="s">
        <v>1116</v>
      </c>
      <c r="AG17" s="47" t="s">
        <v>1167</v>
      </c>
      <c r="AH17" s="47" t="s">
        <v>884</v>
      </c>
      <c r="AI17" s="47" t="s">
        <v>884</v>
      </c>
      <c r="AJ17" s="48" t="s">
        <v>891</v>
      </c>
      <c r="AK17" s="48" t="s">
        <v>891</v>
      </c>
      <c r="AL17" s="47" t="s">
        <v>889</v>
      </c>
      <c r="AM17" s="47" t="s">
        <v>889</v>
      </c>
      <c r="AN17" s="47" t="s">
        <v>892</v>
      </c>
      <c r="AO17" s="47" t="s">
        <v>893</v>
      </c>
      <c r="AP17" s="47" t="s">
        <v>893</v>
      </c>
      <c r="AQ17" s="47" t="s">
        <v>1214</v>
      </c>
      <c r="AR17" s="47" t="s">
        <v>1214</v>
      </c>
      <c r="AS17" s="47" t="s">
        <v>875</v>
      </c>
      <c r="AT17" s="47" t="s">
        <v>875</v>
      </c>
      <c r="AU17" s="47" t="s">
        <v>875</v>
      </c>
      <c r="AV17" s="47" t="s">
        <v>875</v>
      </c>
      <c r="AW17" s="47" t="s">
        <v>875</v>
      </c>
      <c r="AX17" s="47" t="s">
        <v>875</v>
      </c>
      <c r="AY17" s="47" t="s">
        <v>875</v>
      </c>
      <c r="AZ17" s="47" t="s">
        <v>889</v>
      </c>
      <c r="BA17" s="47" t="s">
        <v>525</v>
      </c>
      <c r="BB17" s="47" t="s">
        <v>887</v>
      </c>
      <c r="BC17" s="47" t="s">
        <v>887</v>
      </c>
      <c r="BD17" s="47" t="s">
        <v>887</v>
      </c>
      <c r="BE17" s="48" t="s">
        <v>867</v>
      </c>
      <c r="BF17" s="47" t="s">
        <v>886</v>
      </c>
      <c r="BG17" s="47" t="s">
        <v>886</v>
      </c>
      <c r="BH17" s="47" t="s">
        <v>513</v>
      </c>
      <c r="BI17" s="47" t="s">
        <v>513</v>
      </c>
      <c r="BJ17" s="47" t="s">
        <v>1207</v>
      </c>
      <c r="BK17" s="47" t="s">
        <v>1215</v>
      </c>
      <c r="BL17" s="47" t="s">
        <v>883</v>
      </c>
      <c r="BM17" s="47" t="s">
        <v>525</v>
      </c>
      <c r="BN17" s="47" t="s">
        <v>522</v>
      </c>
      <c r="BO17" s="47" t="s">
        <v>525</v>
      </c>
      <c r="BP17" s="47" t="s">
        <v>525</v>
      </c>
      <c r="BQ17" s="47" t="s">
        <v>866</v>
      </c>
      <c r="BR17" s="47" t="s">
        <v>875</v>
      </c>
      <c r="BS17" s="47" t="s">
        <v>875</v>
      </c>
      <c r="BT17" s="47" t="s">
        <v>875</v>
      </c>
      <c r="BU17" s="47" t="s">
        <v>875</v>
      </c>
      <c r="BV17" s="47" t="s">
        <v>875</v>
      </c>
      <c r="BW17" s="47" t="s">
        <v>875</v>
      </c>
      <c r="BX17" s="47"/>
      <c r="BY17" s="47" t="s">
        <v>890</v>
      </c>
      <c r="BZ17" s="47" t="s">
        <v>525</v>
      </c>
      <c r="CA17" s="47" t="s">
        <v>1167</v>
      </c>
      <c r="CB17" s="47" t="s">
        <v>884</v>
      </c>
    </row>
    <row r="18" spans="1:80">
      <c r="A18" s="33" t="str">
        <f>'Indicator Data'!A19</f>
        <v>Barbados</v>
      </c>
      <c r="B18" s="25" t="str">
        <f>'Indicator Data'!B19</f>
        <v>BRB</v>
      </c>
      <c r="C18" s="47" t="s">
        <v>1206</v>
      </c>
      <c r="D18" s="47" t="s">
        <v>1206</v>
      </c>
      <c r="E18" s="47" t="s">
        <v>1207</v>
      </c>
      <c r="F18" s="47" t="s">
        <v>1207</v>
      </c>
      <c r="G18" s="47" t="s">
        <v>1207</v>
      </c>
      <c r="H18" s="47" t="s">
        <v>1207</v>
      </c>
      <c r="I18" s="47" t="s">
        <v>1207</v>
      </c>
      <c r="J18" s="47" t="s">
        <v>887</v>
      </c>
      <c r="K18" s="47" t="s">
        <v>887</v>
      </c>
      <c r="L18" s="47" t="s">
        <v>513</v>
      </c>
      <c r="M18" s="47" t="s">
        <v>884</v>
      </c>
      <c r="N18" s="47" t="s">
        <v>884</v>
      </c>
      <c r="O18" s="47" t="s">
        <v>884</v>
      </c>
      <c r="P18" s="47" t="s">
        <v>884</v>
      </c>
      <c r="Q18" s="47" t="s">
        <v>1115</v>
      </c>
      <c r="R18" s="47" t="s">
        <v>1115</v>
      </c>
      <c r="S18" s="47" t="s">
        <v>1115</v>
      </c>
      <c r="T18" s="47" t="s">
        <v>1115</v>
      </c>
      <c r="U18" s="47" t="s">
        <v>884</v>
      </c>
      <c r="V18" s="47" t="s">
        <v>884</v>
      </c>
      <c r="W18" s="47" t="s">
        <v>884</v>
      </c>
      <c r="X18" s="47" t="s">
        <v>525</v>
      </c>
      <c r="Y18" s="47" t="s">
        <v>525</v>
      </c>
      <c r="Z18" s="47" t="s">
        <v>525</v>
      </c>
      <c r="AA18" s="47" t="s">
        <v>1167</v>
      </c>
      <c r="AB18" s="47" t="s">
        <v>885</v>
      </c>
      <c r="AC18" s="47" t="s">
        <v>885</v>
      </c>
      <c r="AD18" s="79" t="s">
        <v>1213</v>
      </c>
      <c r="AE18" s="47" t="s">
        <v>875</v>
      </c>
      <c r="AF18" s="47" t="s">
        <v>1116</v>
      </c>
      <c r="AG18" s="47" t="s">
        <v>1167</v>
      </c>
      <c r="AH18" s="47" t="s">
        <v>884</v>
      </c>
      <c r="AI18" s="47" t="s">
        <v>884</v>
      </c>
      <c r="AJ18" s="48" t="s">
        <v>891</v>
      </c>
      <c r="AK18" s="48" t="s">
        <v>891</v>
      </c>
      <c r="AL18" s="47" t="s">
        <v>889</v>
      </c>
      <c r="AM18" s="47" t="s">
        <v>889</v>
      </c>
      <c r="AN18" s="47" t="s">
        <v>892</v>
      </c>
      <c r="AO18" s="47" t="s">
        <v>893</v>
      </c>
      <c r="AP18" s="47" t="s">
        <v>893</v>
      </c>
      <c r="AQ18" s="47" t="s">
        <v>1214</v>
      </c>
      <c r="AR18" s="47" t="s">
        <v>1214</v>
      </c>
      <c r="AS18" s="47" t="s">
        <v>875</v>
      </c>
      <c r="AT18" s="47" t="s">
        <v>875</v>
      </c>
      <c r="AU18" s="47" t="s">
        <v>875</v>
      </c>
      <c r="AV18" s="47" t="s">
        <v>875</v>
      </c>
      <c r="AW18" s="47" t="s">
        <v>875</v>
      </c>
      <c r="AX18" s="47" t="s">
        <v>875</v>
      </c>
      <c r="AY18" s="47" t="s">
        <v>875</v>
      </c>
      <c r="AZ18" s="47" t="s">
        <v>889</v>
      </c>
      <c r="BA18" s="47" t="s">
        <v>525</v>
      </c>
      <c r="BB18" s="47" t="s">
        <v>887</v>
      </c>
      <c r="BC18" s="47" t="s">
        <v>887</v>
      </c>
      <c r="BD18" s="47" t="s">
        <v>887</v>
      </c>
      <c r="BE18" s="48" t="s">
        <v>864</v>
      </c>
      <c r="BF18" s="47" t="s">
        <v>886</v>
      </c>
      <c r="BG18" s="47" t="s">
        <v>886</v>
      </c>
      <c r="BH18" s="47" t="s">
        <v>513</v>
      </c>
      <c r="BI18" s="47" t="s">
        <v>513</v>
      </c>
      <c r="BJ18" s="47" t="s">
        <v>1207</v>
      </c>
      <c r="BK18" s="47" t="s">
        <v>1215</v>
      </c>
      <c r="BL18" s="47" t="s">
        <v>883</v>
      </c>
      <c r="BM18" s="47" t="s">
        <v>525</v>
      </c>
      <c r="BN18" s="47" t="s">
        <v>522</v>
      </c>
      <c r="BO18" s="47" t="s">
        <v>525</v>
      </c>
      <c r="BP18" s="47" t="s">
        <v>525</v>
      </c>
      <c r="BQ18" s="47" t="s">
        <v>866</v>
      </c>
      <c r="BR18" s="47" t="s">
        <v>875</v>
      </c>
      <c r="BS18" s="47" t="s">
        <v>875</v>
      </c>
      <c r="BT18" s="47" t="s">
        <v>875</v>
      </c>
      <c r="BU18" s="47" t="s">
        <v>875</v>
      </c>
      <c r="BV18" s="47" t="s">
        <v>875</v>
      </c>
      <c r="BW18" s="47" t="s">
        <v>875</v>
      </c>
      <c r="BX18" s="47"/>
      <c r="BY18" s="47" t="s">
        <v>890</v>
      </c>
      <c r="BZ18" s="47" t="s">
        <v>525</v>
      </c>
      <c r="CA18" s="47" t="s">
        <v>1167</v>
      </c>
      <c r="CB18" s="47" t="s">
        <v>884</v>
      </c>
    </row>
    <row r="19" spans="1:80">
      <c r="A19" s="33" t="str">
        <f>'Indicator Data'!A20</f>
        <v>Belarus</v>
      </c>
      <c r="B19" s="25" t="str">
        <f>'Indicator Data'!B20</f>
        <v>BLR</v>
      </c>
      <c r="C19" s="47" t="s">
        <v>1206</v>
      </c>
      <c r="D19" s="47" t="s">
        <v>1206</v>
      </c>
      <c r="E19" s="47" t="s">
        <v>1207</v>
      </c>
      <c r="F19" s="47" t="s">
        <v>1207</v>
      </c>
      <c r="G19" s="47" t="s">
        <v>1207</v>
      </c>
      <c r="H19" s="47" t="s">
        <v>1207</v>
      </c>
      <c r="I19" s="47" t="s">
        <v>1207</v>
      </c>
      <c r="J19" s="47" t="s">
        <v>887</v>
      </c>
      <c r="K19" s="47" t="s">
        <v>887</v>
      </c>
      <c r="L19" s="47" t="s">
        <v>513</v>
      </c>
      <c r="M19" s="47" t="s">
        <v>884</v>
      </c>
      <c r="N19" s="47" t="s">
        <v>884</v>
      </c>
      <c r="O19" s="47" t="s">
        <v>884</v>
      </c>
      <c r="P19" s="47" t="s">
        <v>884</v>
      </c>
      <c r="Q19" s="47" t="s">
        <v>1115</v>
      </c>
      <c r="R19" s="47" t="s">
        <v>1115</v>
      </c>
      <c r="S19" s="47" t="s">
        <v>1115</v>
      </c>
      <c r="T19" s="47" t="s">
        <v>1115</v>
      </c>
      <c r="U19" s="47" t="s">
        <v>884</v>
      </c>
      <c r="V19" s="47" t="s">
        <v>884</v>
      </c>
      <c r="W19" s="47" t="s">
        <v>884</v>
      </c>
      <c r="X19" s="47" t="s">
        <v>525</v>
      </c>
      <c r="Y19" s="47" t="s">
        <v>525</v>
      </c>
      <c r="Z19" s="47" t="s">
        <v>525</v>
      </c>
      <c r="AA19" s="47" t="s">
        <v>1167</v>
      </c>
      <c r="AB19" s="47" t="s">
        <v>885</v>
      </c>
      <c r="AC19" s="47" t="s">
        <v>885</v>
      </c>
      <c r="AD19" s="79" t="s">
        <v>1213</v>
      </c>
      <c r="AE19" s="47" t="s">
        <v>875</v>
      </c>
      <c r="AF19" s="47" t="s">
        <v>1116</v>
      </c>
      <c r="AG19" s="47" t="s">
        <v>1167</v>
      </c>
      <c r="AH19" s="47" t="s">
        <v>884</v>
      </c>
      <c r="AI19" s="47" t="s">
        <v>884</v>
      </c>
      <c r="AJ19" s="48" t="s">
        <v>891</v>
      </c>
      <c r="AK19" s="48" t="s">
        <v>891</v>
      </c>
      <c r="AL19" s="47" t="s">
        <v>889</v>
      </c>
      <c r="AM19" s="47" t="s">
        <v>889</v>
      </c>
      <c r="AN19" s="47" t="s">
        <v>892</v>
      </c>
      <c r="AO19" s="47" t="s">
        <v>893</v>
      </c>
      <c r="AP19" s="47" t="s">
        <v>893</v>
      </c>
      <c r="AQ19" s="47" t="s">
        <v>1214</v>
      </c>
      <c r="AR19" s="47" t="s">
        <v>1214</v>
      </c>
      <c r="AS19" s="47" t="s">
        <v>875</v>
      </c>
      <c r="AT19" s="47" t="s">
        <v>875</v>
      </c>
      <c r="AU19" s="47" t="s">
        <v>875</v>
      </c>
      <c r="AV19" s="47" t="s">
        <v>875</v>
      </c>
      <c r="AW19" s="47" t="s">
        <v>875</v>
      </c>
      <c r="AX19" s="47" t="s">
        <v>875</v>
      </c>
      <c r="AY19" s="47" t="s">
        <v>875</v>
      </c>
      <c r="AZ19" s="47" t="s">
        <v>889</v>
      </c>
      <c r="BA19" s="47" t="s">
        <v>525</v>
      </c>
      <c r="BB19" s="47" t="s">
        <v>887</v>
      </c>
      <c r="BC19" s="47" t="s">
        <v>887</v>
      </c>
      <c r="BD19" s="47" t="s">
        <v>887</v>
      </c>
      <c r="BE19" s="48" t="s">
        <v>864</v>
      </c>
      <c r="BF19" s="47" t="s">
        <v>886</v>
      </c>
      <c r="BG19" s="47" t="s">
        <v>886</v>
      </c>
      <c r="BH19" s="47" t="s">
        <v>513</v>
      </c>
      <c r="BI19" s="47" t="s">
        <v>513</v>
      </c>
      <c r="BJ19" s="47" t="s">
        <v>1207</v>
      </c>
      <c r="BK19" s="47" t="s">
        <v>1215</v>
      </c>
      <c r="BL19" s="47" t="s">
        <v>883</v>
      </c>
      <c r="BM19" s="47" t="s">
        <v>525</v>
      </c>
      <c r="BN19" s="47" t="s">
        <v>522</v>
      </c>
      <c r="BO19" s="47" t="s">
        <v>525</v>
      </c>
      <c r="BP19" s="47" t="s">
        <v>525</v>
      </c>
      <c r="BQ19" s="47" t="s">
        <v>866</v>
      </c>
      <c r="BR19" s="47" t="s">
        <v>875</v>
      </c>
      <c r="BS19" s="47" t="s">
        <v>875</v>
      </c>
      <c r="BT19" s="47" t="s">
        <v>875</v>
      </c>
      <c r="BU19" s="47" t="s">
        <v>875</v>
      </c>
      <c r="BV19" s="47" t="s">
        <v>875</v>
      </c>
      <c r="BW19" s="47" t="s">
        <v>875</v>
      </c>
      <c r="BX19" s="47"/>
      <c r="BY19" s="47" t="s">
        <v>890</v>
      </c>
      <c r="BZ19" s="47" t="s">
        <v>525</v>
      </c>
      <c r="CA19" s="47" t="s">
        <v>1167</v>
      </c>
      <c r="CB19" s="47" t="s">
        <v>884</v>
      </c>
    </row>
    <row r="20" spans="1:80">
      <c r="A20" s="33" t="str">
        <f>'Indicator Data'!A21</f>
        <v>Belgium</v>
      </c>
      <c r="B20" s="25" t="str">
        <f>'Indicator Data'!B21</f>
        <v>BEL</v>
      </c>
      <c r="C20" s="47" t="s">
        <v>1206</v>
      </c>
      <c r="D20" s="47" t="s">
        <v>1206</v>
      </c>
      <c r="E20" s="47" t="s">
        <v>1207</v>
      </c>
      <c r="F20" s="47" t="s">
        <v>1207</v>
      </c>
      <c r="G20" s="47" t="s">
        <v>1207</v>
      </c>
      <c r="H20" s="47" t="s">
        <v>1207</v>
      </c>
      <c r="I20" s="47" t="s">
        <v>1207</v>
      </c>
      <c r="J20" s="47" t="s">
        <v>887</v>
      </c>
      <c r="K20" s="47" t="s">
        <v>887</v>
      </c>
      <c r="L20" s="47" t="s">
        <v>513</v>
      </c>
      <c r="M20" s="47" t="s">
        <v>884</v>
      </c>
      <c r="N20" s="47" t="s">
        <v>884</v>
      </c>
      <c r="O20" s="47" t="s">
        <v>884</v>
      </c>
      <c r="P20" s="47" t="s">
        <v>884</v>
      </c>
      <c r="Q20" s="47" t="s">
        <v>1115</v>
      </c>
      <c r="R20" s="47" t="s">
        <v>1115</v>
      </c>
      <c r="S20" s="47" t="s">
        <v>1115</v>
      </c>
      <c r="T20" s="47" t="s">
        <v>1115</v>
      </c>
      <c r="U20" s="47" t="s">
        <v>884</v>
      </c>
      <c r="V20" s="47" t="s">
        <v>884</v>
      </c>
      <c r="W20" s="47" t="s">
        <v>884</v>
      </c>
      <c r="X20" s="47" t="s">
        <v>525</v>
      </c>
      <c r="Y20" s="47" t="s">
        <v>525</v>
      </c>
      <c r="Z20" s="47" t="s">
        <v>525</v>
      </c>
      <c r="AA20" s="47" t="s">
        <v>1167</v>
      </c>
      <c r="AB20" s="47" t="s">
        <v>885</v>
      </c>
      <c r="AC20" s="47" t="s">
        <v>885</v>
      </c>
      <c r="AD20" s="79" t="s">
        <v>1213</v>
      </c>
      <c r="AE20" s="47" t="s">
        <v>875</v>
      </c>
      <c r="AF20" s="47" t="s">
        <v>1116</v>
      </c>
      <c r="AG20" s="47" t="s">
        <v>1167</v>
      </c>
      <c r="AH20" s="47" t="s">
        <v>884</v>
      </c>
      <c r="AI20" s="47" t="s">
        <v>884</v>
      </c>
      <c r="AJ20" s="48" t="s">
        <v>891</v>
      </c>
      <c r="AK20" s="48" t="s">
        <v>891</v>
      </c>
      <c r="AL20" s="47" t="s">
        <v>889</v>
      </c>
      <c r="AM20" s="47" t="s">
        <v>889</v>
      </c>
      <c r="AN20" s="47" t="s">
        <v>892</v>
      </c>
      <c r="AO20" s="47" t="s">
        <v>893</v>
      </c>
      <c r="AP20" s="47" t="s">
        <v>893</v>
      </c>
      <c r="AQ20" s="47" t="s">
        <v>1214</v>
      </c>
      <c r="AR20" s="47" t="s">
        <v>1214</v>
      </c>
      <c r="AS20" s="47" t="s">
        <v>875</v>
      </c>
      <c r="AT20" s="47" t="s">
        <v>875</v>
      </c>
      <c r="AU20" s="47" t="s">
        <v>875</v>
      </c>
      <c r="AV20" s="47" t="s">
        <v>875</v>
      </c>
      <c r="AW20" s="47" t="s">
        <v>875</v>
      </c>
      <c r="AX20" s="47" t="s">
        <v>875</v>
      </c>
      <c r="AY20" s="47" t="s">
        <v>875</v>
      </c>
      <c r="AZ20" s="47" t="s">
        <v>889</v>
      </c>
      <c r="BA20" s="47" t="s">
        <v>525</v>
      </c>
      <c r="BB20" s="47" t="s">
        <v>887</v>
      </c>
      <c r="BC20" s="47" t="s">
        <v>887</v>
      </c>
      <c r="BD20" s="47" t="s">
        <v>887</v>
      </c>
      <c r="BE20" s="48" t="s">
        <v>864</v>
      </c>
      <c r="BF20" s="47" t="s">
        <v>886</v>
      </c>
      <c r="BG20" s="47" t="s">
        <v>886</v>
      </c>
      <c r="BH20" s="47" t="s">
        <v>513</v>
      </c>
      <c r="BI20" s="47" t="s">
        <v>513</v>
      </c>
      <c r="BJ20" s="47" t="s">
        <v>1207</v>
      </c>
      <c r="BK20" s="47" t="s">
        <v>1215</v>
      </c>
      <c r="BL20" s="47" t="s">
        <v>883</v>
      </c>
      <c r="BM20" s="47" t="s">
        <v>525</v>
      </c>
      <c r="BN20" s="47" t="s">
        <v>522</v>
      </c>
      <c r="BO20" s="47" t="s">
        <v>525</v>
      </c>
      <c r="BP20" s="47" t="s">
        <v>525</v>
      </c>
      <c r="BQ20" s="47" t="s">
        <v>866</v>
      </c>
      <c r="BR20" s="47" t="s">
        <v>875</v>
      </c>
      <c r="BS20" s="47" t="s">
        <v>875</v>
      </c>
      <c r="BT20" s="47" t="s">
        <v>875</v>
      </c>
      <c r="BU20" s="47" t="s">
        <v>875</v>
      </c>
      <c r="BV20" s="47" t="s">
        <v>875</v>
      </c>
      <c r="BW20" s="47" t="s">
        <v>875</v>
      </c>
      <c r="BX20" s="47"/>
      <c r="BY20" s="47" t="s">
        <v>890</v>
      </c>
      <c r="BZ20" s="47" t="s">
        <v>525</v>
      </c>
      <c r="CA20" s="47" t="s">
        <v>1167</v>
      </c>
      <c r="CB20" s="47" t="s">
        <v>884</v>
      </c>
    </row>
    <row r="21" spans="1:80">
      <c r="A21" s="33" t="str">
        <f>'Indicator Data'!A22</f>
        <v>Belize</v>
      </c>
      <c r="B21" s="25" t="str">
        <f>'Indicator Data'!B22</f>
        <v>BLZ</v>
      </c>
      <c r="C21" s="47" t="s">
        <v>1206</v>
      </c>
      <c r="D21" s="47" t="s">
        <v>1206</v>
      </c>
      <c r="E21" s="47" t="s">
        <v>1207</v>
      </c>
      <c r="F21" s="47" t="s">
        <v>1207</v>
      </c>
      <c r="G21" s="47" t="s">
        <v>1207</v>
      </c>
      <c r="H21" s="47" t="s">
        <v>1207</v>
      </c>
      <c r="I21" s="47" t="s">
        <v>1207</v>
      </c>
      <c r="J21" s="47" t="s">
        <v>887</v>
      </c>
      <c r="K21" s="47" t="s">
        <v>887</v>
      </c>
      <c r="L21" s="47" t="s">
        <v>513</v>
      </c>
      <c r="M21" s="47" t="s">
        <v>884</v>
      </c>
      <c r="N21" s="47" t="s">
        <v>884</v>
      </c>
      <c r="O21" s="47" t="s">
        <v>884</v>
      </c>
      <c r="P21" s="47" t="s">
        <v>884</v>
      </c>
      <c r="Q21" s="47" t="s">
        <v>1115</v>
      </c>
      <c r="R21" s="47" t="s">
        <v>1115</v>
      </c>
      <c r="S21" s="47" t="s">
        <v>1115</v>
      </c>
      <c r="T21" s="47" t="s">
        <v>1115</v>
      </c>
      <c r="U21" s="47" t="s">
        <v>884</v>
      </c>
      <c r="V21" s="47" t="s">
        <v>884</v>
      </c>
      <c r="W21" s="47" t="s">
        <v>884</v>
      </c>
      <c r="X21" s="47" t="s">
        <v>525</v>
      </c>
      <c r="Y21" s="47" t="s">
        <v>525</v>
      </c>
      <c r="Z21" s="47" t="s">
        <v>525</v>
      </c>
      <c r="AA21" s="47" t="s">
        <v>1167</v>
      </c>
      <c r="AB21" s="47" t="s">
        <v>885</v>
      </c>
      <c r="AC21" s="47" t="s">
        <v>885</v>
      </c>
      <c r="AD21" s="79" t="s">
        <v>1213</v>
      </c>
      <c r="AE21" s="47" t="s">
        <v>875</v>
      </c>
      <c r="AF21" s="47" t="s">
        <v>1116</v>
      </c>
      <c r="AG21" s="47" t="s">
        <v>1167</v>
      </c>
      <c r="AH21" s="47" t="s">
        <v>884</v>
      </c>
      <c r="AI21" s="47" t="s">
        <v>884</v>
      </c>
      <c r="AJ21" s="48" t="s">
        <v>891</v>
      </c>
      <c r="AK21" s="48" t="s">
        <v>891</v>
      </c>
      <c r="AL21" s="47" t="s">
        <v>889</v>
      </c>
      <c r="AM21" s="47" t="s">
        <v>889</v>
      </c>
      <c r="AN21" s="47" t="s">
        <v>892</v>
      </c>
      <c r="AO21" s="47" t="s">
        <v>893</v>
      </c>
      <c r="AP21" s="47" t="s">
        <v>893</v>
      </c>
      <c r="AQ21" s="47" t="s">
        <v>1214</v>
      </c>
      <c r="AR21" s="47" t="s">
        <v>1214</v>
      </c>
      <c r="AS21" s="47" t="s">
        <v>875</v>
      </c>
      <c r="AT21" s="47" t="s">
        <v>875</v>
      </c>
      <c r="AU21" s="47" t="s">
        <v>875</v>
      </c>
      <c r="AV21" s="47" t="s">
        <v>875</v>
      </c>
      <c r="AW21" s="47" t="s">
        <v>875</v>
      </c>
      <c r="AX21" s="47" t="s">
        <v>875</v>
      </c>
      <c r="AY21" s="47" t="s">
        <v>875</v>
      </c>
      <c r="AZ21" s="47" t="s">
        <v>889</v>
      </c>
      <c r="BA21" s="47" t="s">
        <v>525</v>
      </c>
      <c r="BB21" s="47" t="s">
        <v>887</v>
      </c>
      <c r="BC21" s="47" t="s">
        <v>887</v>
      </c>
      <c r="BD21" s="47" t="s">
        <v>887</v>
      </c>
      <c r="BE21" s="48" t="s">
        <v>864</v>
      </c>
      <c r="BF21" s="47" t="s">
        <v>886</v>
      </c>
      <c r="BG21" s="47" t="s">
        <v>886</v>
      </c>
      <c r="BH21" s="47" t="s">
        <v>513</v>
      </c>
      <c r="BI21" s="47" t="s">
        <v>513</v>
      </c>
      <c r="BJ21" s="47" t="s">
        <v>1207</v>
      </c>
      <c r="BK21" s="47" t="s">
        <v>1215</v>
      </c>
      <c r="BL21" s="47" t="s">
        <v>883</v>
      </c>
      <c r="BM21" s="47" t="s">
        <v>525</v>
      </c>
      <c r="BN21" s="47" t="s">
        <v>522</v>
      </c>
      <c r="BO21" s="47" t="s">
        <v>525</v>
      </c>
      <c r="BP21" s="47" t="s">
        <v>525</v>
      </c>
      <c r="BQ21" s="47" t="s">
        <v>866</v>
      </c>
      <c r="BR21" s="47" t="s">
        <v>875</v>
      </c>
      <c r="BS21" s="47" t="s">
        <v>875</v>
      </c>
      <c r="BT21" s="47" t="s">
        <v>875</v>
      </c>
      <c r="BU21" s="47" t="s">
        <v>875</v>
      </c>
      <c r="BV21" s="47" t="s">
        <v>875</v>
      </c>
      <c r="BW21" s="47" t="s">
        <v>875</v>
      </c>
      <c r="BX21" s="47"/>
      <c r="BY21" s="47" t="s">
        <v>890</v>
      </c>
      <c r="BZ21" s="47" t="s">
        <v>525</v>
      </c>
      <c r="CA21" s="47" t="s">
        <v>1167</v>
      </c>
      <c r="CB21" s="47" t="s">
        <v>884</v>
      </c>
    </row>
    <row r="22" spans="1:80">
      <c r="A22" s="33" t="str">
        <f>'Indicator Data'!A23</f>
        <v>Benin</v>
      </c>
      <c r="B22" s="25" t="str">
        <f>'Indicator Data'!B23</f>
        <v>BEN</v>
      </c>
      <c r="C22" s="47" t="s">
        <v>1206</v>
      </c>
      <c r="D22" s="47" t="s">
        <v>1206</v>
      </c>
      <c r="E22" s="47" t="s">
        <v>1207</v>
      </c>
      <c r="F22" s="47" t="s">
        <v>1207</v>
      </c>
      <c r="G22" s="47" t="s">
        <v>1207</v>
      </c>
      <c r="H22" s="47" t="s">
        <v>1207</v>
      </c>
      <c r="I22" s="47" t="s">
        <v>1207</v>
      </c>
      <c r="J22" s="47" t="s">
        <v>887</v>
      </c>
      <c r="K22" s="47" t="s">
        <v>887</v>
      </c>
      <c r="L22" s="47" t="s">
        <v>513</v>
      </c>
      <c r="M22" s="47" t="s">
        <v>884</v>
      </c>
      <c r="N22" s="47" t="s">
        <v>884</v>
      </c>
      <c r="O22" s="47" t="s">
        <v>884</v>
      </c>
      <c r="P22" s="47" t="s">
        <v>884</v>
      </c>
      <c r="Q22" s="47" t="s">
        <v>1115</v>
      </c>
      <c r="R22" s="47" t="s">
        <v>1115</v>
      </c>
      <c r="S22" s="47" t="s">
        <v>1115</v>
      </c>
      <c r="T22" s="47" t="s">
        <v>1115</v>
      </c>
      <c r="U22" s="47" t="s">
        <v>884</v>
      </c>
      <c r="V22" s="47" t="s">
        <v>884</v>
      </c>
      <c r="W22" s="47" t="s">
        <v>884</v>
      </c>
      <c r="X22" s="47" t="s">
        <v>525</v>
      </c>
      <c r="Y22" s="47" t="s">
        <v>525</v>
      </c>
      <c r="Z22" s="47" t="s">
        <v>525</v>
      </c>
      <c r="AA22" s="47" t="s">
        <v>1167</v>
      </c>
      <c r="AB22" s="47" t="s">
        <v>885</v>
      </c>
      <c r="AC22" s="47" t="s">
        <v>885</v>
      </c>
      <c r="AD22" s="79" t="s">
        <v>1213</v>
      </c>
      <c r="AE22" s="47" t="s">
        <v>875</v>
      </c>
      <c r="AF22" s="47" t="s">
        <v>1116</v>
      </c>
      <c r="AG22" s="47" t="s">
        <v>1167</v>
      </c>
      <c r="AH22" s="47" t="s">
        <v>884</v>
      </c>
      <c r="AI22" s="47" t="s">
        <v>884</v>
      </c>
      <c r="AJ22" s="48" t="s">
        <v>891</v>
      </c>
      <c r="AK22" s="48" t="s">
        <v>891</v>
      </c>
      <c r="AL22" s="47" t="s">
        <v>889</v>
      </c>
      <c r="AM22" s="47" t="s">
        <v>889</v>
      </c>
      <c r="AN22" s="47" t="s">
        <v>892</v>
      </c>
      <c r="AO22" s="47" t="s">
        <v>893</v>
      </c>
      <c r="AP22" s="47" t="s">
        <v>893</v>
      </c>
      <c r="AQ22" s="47" t="s">
        <v>1214</v>
      </c>
      <c r="AR22" s="47" t="s">
        <v>1214</v>
      </c>
      <c r="AS22" s="47" t="s">
        <v>875</v>
      </c>
      <c r="AT22" s="47" t="s">
        <v>875</v>
      </c>
      <c r="AU22" s="47" t="s">
        <v>875</v>
      </c>
      <c r="AV22" s="47" t="s">
        <v>875</v>
      </c>
      <c r="AW22" s="47" t="s">
        <v>875</v>
      </c>
      <c r="AX22" s="47" t="s">
        <v>875</v>
      </c>
      <c r="AY22" s="47" t="s">
        <v>875</v>
      </c>
      <c r="AZ22" s="47" t="s">
        <v>889</v>
      </c>
      <c r="BA22" s="47" t="s">
        <v>525</v>
      </c>
      <c r="BB22" s="47" t="s">
        <v>887</v>
      </c>
      <c r="BC22" s="47" t="s">
        <v>887</v>
      </c>
      <c r="BD22" s="47" t="s">
        <v>887</v>
      </c>
      <c r="BE22" s="48" t="s">
        <v>864</v>
      </c>
      <c r="BF22" s="47" t="s">
        <v>886</v>
      </c>
      <c r="BG22" s="47" t="s">
        <v>886</v>
      </c>
      <c r="BH22" s="47" t="s">
        <v>513</v>
      </c>
      <c r="BI22" s="47" t="s">
        <v>513</v>
      </c>
      <c r="BJ22" s="47" t="s">
        <v>1207</v>
      </c>
      <c r="BK22" s="47" t="s">
        <v>1215</v>
      </c>
      <c r="BL22" s="47" t="s">
        <v>883</v>
      </c>
      <c r="BM22" s="47" t="s">
        <v>525</v>
      </c>
      <c r="BN22" s="47" t="s">
        <v>522</v>
      </c>
      <c r="BO22" s="47" t="s">
        <v>525</v>
      </c>
      <c r="BP22" s="47" t="s">
        <v>525</v>
      </c>
      <c r="BQ22" s="47" t="s">
        <v>866</v>
      </c>
      <c r="BR22" s="47" t="s">
        <v>875</v>
      </c>
      <c r="BS22" s="47" t="s">
        <v>875</v>
      </c>
      <c r="BT22" s="47" t="s">
        <v>875</v>
      </c>
      <c r="BU22" s="47" t="s">
        <v>875</v>
      </c>
      <c r="BV22" s="47" t="s">
        <v>875</v>
      </c>
      <c r="BW22" s="47" t="s">
        <v>875</v>
      </c>
      <c r="BX22" s="47"/>
      <c r="BY22" s="47" t="s">
        <v>890</v>
      </c>
      <c r="BZ22" s="47" t="s">
        <v>525</v>
      </c>
      <c r="CA22" s="47" t="s">
        <v>1167</v>
      </c>
      <c r="CB22" s="47" t="s">
        <v>884</v>
      </c>
    </row>
    <row r="23" spans="1:80">
      <c r="A23" s="33" t="str">
        <f>'Indicator Data'!A24</f>
        <v>Bhutan</v>
      </c>
      <c r="B23" s="25" t="str">
        <f>'Indicator Data'!B24</f>
        <v>BTN</v>
      </c>
      <c r="C23" s="47" t="s">
        <v>1206</v>
      </c>
      <c r="D23" s="47" t="s">
        <v>1206</v>
      </c>
      <c r="E23" s="47" t="s">
        <v>1207</v>
      </c>
      <c r="F23" s="47" t="s">
        <v>1207</v>
      </c>
      <c r="G23" s="47" t="s">
        <v>1207</v>
      </c>
      <c r="H23" s="47" t="s">
        <v>1207</v>
      </c>
      <c r="I23" s="47" t="s">
        <v>1207</v>
      </c>
      <c r="J23" s="47" t="s">
        <v>887</v>
      </c>
      <c r="K23" s="47" t="s">
        <v>887</v>
      </c>
      <c r="L23" s="47" t="s">
        <v>513</v>
      </c>
      <c r="M23" s="47" t="s">
        <v>884</v>
      </c>
      <c r="N23" s="47" t="s">
        <v>884</v>
      </c>
      <c r="O23" s="47" t="s">
        <v>884</v>
      </c>
      <c r="P23" s="47" t="s">
        <v>884</v>
      </c>
      <c r="Q23" s="47" t="s">
        <v>1115</v>
      </c>
      <c r="R23" s="47" t="s">
        <v>1115</v>
      </c>
      <c r="S23" s="47" t="s">
        <v>1115</v>
      </c>
      <c r="T23" s="47" t="s">
        <v>1115</v>
      </c>
      <c r="U23" s="47" t="s">
        <v>884</v>
      </c>
      <c r="V23" s="47" t="s">
        <v>884</v>
      </c>
      <c r="W23" s="47" t="s">
        <v>884</v>
      </c>
      <c r="X23" s="47" t="s">
        <v>525</v>
      </c>
      <c r="Y23" s="47" t="s">
        <v>525</v>
      </c>
      <c r="Z23" s="47" t="s">
        <v>525</v>
      </c>
      <c r="AA23" s="47" t="s">
        <v>1167</v>
      </c>
      <c r="AB23" s="47" t="s">
        <v>885</v>
      </c>
      <c r="AC23" s="47" t="s">
        <v>885</v>
      </c>
      <c r="AD23" s="79" t="s">
        <v>1213</v>
      </c>
      <c r="AE23" s="47" t="s">
        <v>875</v>
      </c>
      <c r="AF23" s="47" t="s">
        <v>1116</v>
      </c>
      <c r="AG23" s="47" t="s">
        <v>1167</v>
      </c>
      <c r="AH23" s="47" t="s">
        <v>884</v>
      </c>
      <c r="AI23" s="47" t="s">
        <v>884</v>
      </c>
      <c r="AJ23" s="48" t="s">
        <v>891</v>
      </c>
      <c r="AK23" s="48" t="s">
        <v>891</v>
      </c>
      <c r="AL23" s="47" t="s">
        <v>889</v>
      </c>
      <c r="AM23" s="47" t="s">
        <v>889</v>
      </c>
      <c r="AN23" s="47" t="s">
        <v>892</v>
      </c>
      <c r="AO23" s="47" t="s">
        <v>893</v>
      </c>
      <c r="AP23" s="47" t="s">
        <v>893</v>
      </c>
      <c r="AQ23" s="47" t="s">
        <v>1214</v>
      </c>
      <c r="AR23" s="47" t="s">
        <v>1214</v>
      </c>
      <c r="AS23" s="47" t="s">
        <v>875</v>
      </c>
      <c r="AT23" s="47" t="s">
        <v>875</v>
      </c>
      <c r="AU23" s="47" t="s">
        <v>875</v>
      </c>
      <c r="AV23" s="47" t="s">
        <v>875</v>
      </c>
      <c r="AW23" s="47" t="s">
        <v>875</v>
      </c>
      <c r="AX23" s="47" t="s">
        <v>875</v>
      </c>
      <c r="AY23" s="47" t="s">
        <v>875</v>
      </c>
      <c r="AZ23" s="47" t="s">
        <v>889</v>
      </c>
      <c r="BA23" s="47" t="s">
        <v>525</v>
      </c>
      <c r="BB23" s="47" t="s">
        <v>887</v>
      </c>
      <c r="BC23" s="47" t="s">
        <v>887</v>
      </c>
      <c r="BD23" s="47" t="s">
        <v>887</v>
      </c>
      <c r="BE23" s="48" t="s">
        <v>864</v>
      </c>
      <c r="BF23" s="47" t="s">
        <v>886</v>
      </c>
      <c r="BG23" s="47" t="s">
        <v>886</v>
      </c>
      <c r="BH23" s="47" t="s">
        <v>513</v>
      </c>
      <c r="BI23" s="47" t="s">
        <v>513</v>
      </c>
      <c r="BJ23" s="47" t="s">
        <v>1207</v>
      </c>
      <c r="BK23" s="47" t="s">
        <v>1215</v>
      </c>
      <c r="BL23" s="47" t="s">
        <v>883</v>
      </c>
      <c r="BM23" s="47" t="s">
        <v>525</v>
      </c>
      <c r="BN23" s="47" t="s">
        <v>522</v>
      </c>
      <c r="BO23" s="47" t="s">
        <v>525</v>
      </c>
      <c r="BP23" s="47" t="s">
        <v>525</v>
      </c>
      <c r="BQ23" s="47" t="s">
        <v>866</v>
      </c>
      <c r="BR23" s="47" t="s">
        <v>875</v>
      </c>
      <c r="BS23" s="47" t="s">
        <v>875</v>
      </c>
      <c r="BT23" s="47" t="s">
        <v>875</v>
      </c>
      <c r="BU23" s="47" t="s">
        <v>875</v>
      </c>
      <c r="BV23" s="47" t="s">
        <v>875</v>
      </c>
      <c r="BW23" s="47" t="s">
        <v>875</v>
      </c>
      <c r="BX23" s="47"/>
      <c r="BY23" s="47" t="s">
        <v>890</v>
      </c>
      <c r="BZ23" s="47" t="s">
        <v>525</v>
      </c>
      <c r="CA23" s="47" t="s">
        <v>1167</v>
      </c>
      <c r="CB23" s="47" t="s">
        <v>884</v>
      </c>
    </row>
    <row r="24" spans="1:80">
      <c r="A24" s="33" t="str">
        <f>'Indicator Data'!A25</f>
        <v>Bolivia</v>
      </c>
      <c r="B24" s="25" t="str">
        <f>'Indicator Data'!B25</f>
        <v>BOL</v>
      </c>
      <c r="C24" s="47" t="s">
        <v>1206</v>
      </c>
      <c r="D24" s="47" t="s">
        <v>1206</v>
      </c>
      <c r="E24" s="47" t="s">
        <v>1207</v>
      </c>
      <c r="F24" s="47" t="s">
        <v>1207</v>
      </c>
      <c r="G24" s="47" t="s">
        <v>1207</v>
      </c>
      <c r="H24" s="47" t="s">
        <v>1207</v>
      </c>
      <c r="I24" s="47" t="s">
        <v>1207</v>
      </c>
      <c r="J24" s="47" t="s">
        <v>887</v>
      </c>
      <c r="K24" s="47" t="s">
        <v>887</v>
      </c>
      <c r="L24" s="47" t="s">
        <v>513</v>
      </c>
      <c r="M24" s="47" t="s">
        <v>884</v>
      </c>
      <c r="N24" s="47" t="s">
        <v>884</v>
      </c>
      <c r="O24" s="47" t="s">
        <v>884</v>
      </c>
      <c r="P24" s="47" t="s">
        <v>884</v>
      </c>
      <c r="Q24" s="47" t="s">
        <v>1115</v>
      </c>
      <c r="R24" s="47" t="s">
        <v>1115</v>
      </c>
      <c r="S24" s="47" t="s">
        <v>1115</v>
      </c>
      <c r="T24" s="47" t="s">
        <v>1115</v>
      </c>
      <c r="U24" s="47" t="s">
        <v>884</v>
      </c>
      <c r="V24" s="47" t="s">
        <v>884</v>
      </c>
      <c r="W24" s="47" t="s">
        <v>884</v>
      </c>
      <c r="X24" s="47" t="s">
        <v>525</v>
      </c>
      <c r="Y24" s="47" t="s">
        <v>525</v>
      </c>
      <c r="Z24" s="47" t="s">
        <v>525</v>
      </c>
      <c r="AA24" s="47" t="s">
        <v>1167</v>
      </c>
      <c r="AB24" s="47" t="s">
        <v>885</v>
      </c>
      <c r="AC24" s="47" t="s">
        <v>885</v>
      </c>
      <c r="AD24" s="79" t="s">
        <v>1213</v>
      </c>
      <c r="AE24" s="47" t="s">
        <v>875</v>
      </c>
      <c r="AF24" s="47" t="s">
        <v>1116</v>
      </c>
      <c r="AG24" s="47" t="s">
        <v>1167</v>
      </c>
      <c r="AH24" s="47" t="s">
        <v>884</v>
      </c>
      <c r="AI24" s="47" t="s">
        <v>884</v>
      </c>
      <c r="AJ24" s="48" t="s">
        <v>891</v>
      </c>
      <c r="AK24" s="48" t="s">
        <v>891</v>
      </c>
      <c r="AL24" s="47" t="s">
        <v>889</v>
      </c>
      <c r="AM24" s="47" t="s">
        <v>889</v>
      </c>
      <c r="AN24" s="47" t="s">
        <v>892</v>
      </c>
      <c r="AO24" s="47" t="s">
        <v>893</v>
      </c>
      <c r="AP24" s="47" t="s">
        <v>893</v>
      </c>
      <c r="AQ24" s="47" t="s">
        <v>1214</v>
      </c>
      <c r="AR24" s="47" t="s">
        <v>1214</v>
      </c>
      <c r="AS24" s="47" t="s">
        <v>875</v>
      </c>
      <c r="AT24" s="47" t="s">
        <v>875</v>
      </c>
      <c r="AU24" s="47" t="s">
        <v>875</v>
      </c>
      <c r="AV24" s="47" t="s">
        <v>875</v>
      </c>
      <c r="AW24" s="47" t="s">
        <v>875</v>
      </c>
      <c r="AX24" s="47" t="s">
        <v>875</v>
      </c>
      <c r="AY24" s="47" t="s">
        <v>875</v>
      </c>
      <c r="AZ24" s="47" t="s">
        <v>889</v>
      </c>
      <c r="BA24" s="47" t="s">
        <v>525</v>
      </c>
      <c r="BB24" s="47" t="s">
        <v>887</v>
      </c>
      <c r="BC24" s="47" t="s">
        <v>887</v>
      </c>
      <c r="BD24" s="47" t="s">
        <v>887</v>
      </c>
      <c r="BE24" s="48" t="s">
        <v>867</v>
      </c>
      <c r="BF24" s="47" t="s">
        <v>886</v>
      </c>
      <c r="BG24" s="47" t="s">
        <v>886</v>
      </c>
      <c r="BH24" s="47" t="s">
        <v>513</v>
      </c>
      <c r="BI24" s="47" t="s">
        <v>513</v>
      </c>
      <c r="BJ24" s="47" t="s">
        <v>1207</v>
      </c>
      <c r="BK24" s="47" t="s">
        <v>1215</v>
      </c>
      <c r="BL24" s="47" t="s">
        <v>883</v>
      </c>
      <c r="BM24" s="47" t="s">
        <v>525</v>
      </c>
      <c r="BN24" s="47" t="s">
        <v>522</v>
      </c>
      <c r="BO24" s="47" t="s">
        <v>525</v>
      </c>
      <c r="BP24" s="47" t="s">
        <v>525</v>
      </c>
      <c r="BQ24" s="47" t="s">
        <v>866</v>
      </c>
      <c r="BR24" s="47" t="s">
        <v>875</v>
      </c>
      <c r="BS24" s="47" t="s">
        <v>875</v>
      </c>
      <c r="BT24" s="47" t="s">
        <v>875</v>
      </c>
      <c r="BU24" s="47" t="s">
        <v>875</v>
      </c>
      <c r="BV24" s="47" t="s">
        <v>875</v>
      </c>
      <c r="BW24" s="47" t="s">
        <v>875</v>
      </c>
      <c r="BX24" s="47"/>
      <c r="BY24" s="47" t="s">
        <v>890</v>
      </c>
      <c r="BZ24" s="47" t="s">
        <v>525</v>
      </c>
      <c r="CA24" s="47" t="s">
        <v>1167</v>
      </c>
      <c r="CB24" s="47" t="s">
        <v>884</v>
      </c>
    </row>
    <row r="25" spans="1:80">
      <c r="A25" s="33" t="str">
        <f>'Indicator Data'!A26</f>
        <v>Bosnia and Herzegovina</v>
      </c>
      <c r="B25" s="25" t="str">
        <f>'Indicator Data'!B26</f>
        <v>BIH</v>
      </c>
      <c r="C25" s="47" t="s">
        <v>1206</v>
      </c>
      <c r="D25" s="47" t="s">
        <v>1206</v>
      </c>
      <c r="E25" s="47" t="s">
        <v>1207</v>
      </c>
      <c r="F25" s="47" t="s">
        <v>1207</v>
      </c>
      <c r="G25" s="47" t="s">
        <v>1207</v>
      </c>
      <c r="H25" s="47" t="s">
        <v>1207</v>
      </c>
      <c r="I25" s="47" t="s">
        <v>1207</v>
      </c>
      <c r="J25" s="47" t="s">
        <v>887</v>
      </c>
      <c r="K25" s="47" t="s">
        <v>887</v>
      </c>
      <c r="L25" s="47" t="s">
        <v>513</v>
      </c>
      <c r="M25" s="47" t="s">
        <v>884</v>
      </c>
      <c r="N25" s="47" t="s">
        <v>884</v>
      </c>
      <c r="O25" s="47" t="s">
        <v>884</v>
      </c>
      <c r="P25" s="47" t="s">
        <v>884</v>
      </c>
      <c r="Q25" s="47" t="s">
        <v>1115</v>
      </c>
      <c r="R25" s="47" t="s">
        <v>1115</v>
      </c>
      <c r="S25" s="47" t="s">
        <v>1115</v>
      </c>
      <c r="T25" s="47" t="s">
        <v>1115</v>
      </c>
      <c r="U25" s="47" t="s">
        <v>884</v>
      </c>
      <c r="V25" s="47" t="s">
        <v>884</v>
      </c>
      <c r="W25" s="47" t="s">
        <v>884</v>
      </c>
      <c r="X25" s="47" t="s">
        <v>525</v>
      </c>
      <c r="Y25" s="47" t="s">
        <v>525</v>
      </c>
      <c r="Z25" s="47" t="s">
        <v>525</v>
      </c>
      <c r="AA25" s="47" t="s">
        <v>1167</v>
      </c>
      <c r="AB25" s="47" t="s">
        <v>885</v>
      </c>
      <c r="AC25" s="47" t="s">
        <v>885</v>
      </c>
      <c r="AD25" s="79" t="s">
        <v>1213</v>
      </c>
      <c r="AE25" s="47" t="s">
        <v>875</v>
      </c>
      <c r="AF25" s="47" t="s">
        <v>1116</v>
      </c>
      <c r="AG25" s="47" t="s">
        <v>1167</v>
      </c>
      <c r="AH25" s="47" t="s">
        <v>884</v>
      </c>
      <c r="AI25" s="47" t="s">
        <v>884</v>
      </c>
      <c r="AJ25" s="48" t="s">
        <v>891</v>
      </c>
      <c r="AK25" s="48" t="s">
        <v>891</v>
      </c>
      <c r="AL25" s="47" t="s">
        <v>889</v>
      </c>
      <c r="AM25" s="47" t="s">
        <v>889</v>
      </c>
      <c r="AN25" s="47" t="s">
        <v>892</v>
      </c>
      <c r="AO25" s="47" t="s">
        <v>893</v>
      </c>
      <c r="AP25" s="47" t="s">
        <v>893</v>
      </c>
      <c r="AQ25" s="47" t="s">
        <v>1214</v>
      </c>
      <c r="AR25" s="47" t="s">
        <v>1214</v>
      </c>
      <c r="AS25" s="47" t="s">
        <v>875</v>
      </c>
      <c r="AT25" s="47" t="s">
        <v>875</v>
      </c>
      <c r="AU25" s="47" t="s">
        <v>875</v>
      </c>
      <c r="AV25" s="47" t="s">
        <v>875</v>
      </c>
      <c r="AW25" s="47" t="s">
        <v>875</v>
      </c>
      <c r="AX25" s="47" t="s">
        <v>875</v>
      </c>
      <c r="AY25" s="47" t="s">
        <v>875</v>
      </c>
      <c r="AZ25" s="47" t="s">
        <v>889</v>
      </c>
      <c r="BA25" s="47" t="s">
        <v>525</v>
      </c>
      <c r="BB25" s="47" t="s">
        <v>887</v>
      </c>
      <c r="BC25" s="47" t="s">
        <v>887</v>
      </c>
      <c r="BD25" s="47" t="s">
        <v>887</v>
      </c>
      <c r="BE25" s="48" t="s">
        <v>867</v>
      </c>
      <c r="BF25" s="47" t="s">
        <v>886</v>
      </c>
      <c r="BG25" s="47" t="s">
        <v>886</v>
      </c>
      <c r="BH25" s="47" t="s">
        <v>513</v>
      </c>
      <c r="BI25" s="47" t="s">
        <v>513</v>
      </c>
      <c r="BJ25" s="47" t="s">
        <v>1207</v>
      </c>
      <c r="BK25" s="47" t="s">
        <v>1215</v>
      </c>
      <c r="BL25" s="47" t="s">
        <v>883</v>
      </c>
      <c r="BM25" s="47" t="s">
        <v>525</v>
      </c>
      <c r="BN25" s="47" t="s">
        <v>522</v>
      </c>
      <c r="BO25" s="47" t="s">
        <v>525</v>
      </c>
      <c r="BP25" s="47" t="s">
        <v>525</v>
      </c>
      <c r="BQ25" s="47" t="s">
        <v>866</v>
      </c>
      <c r="BR25" s="47" t="s">
        <v>875</v>
      </c>
      <c r="BS25" s="47" t="s">
        <v>875</v>
      </c>
      <c r="BT25" s="47" t="s">
        <v>875</v>
      </c>
      <c r="BU25" s="47" t="s">
        <v>875</v>
      </c>
      <c r="BV25" s="47" t="s">
        <v>875</v>
      </c>
      <c r="BW25" s="47" t="s">
        <v>875</v>
      </c>
      <c r="BX25" s="47"/>
      <c r="BY25" s="47" t="s">
        <v>890</v>
      </c>
      <c r="BZ25" s="47" t="s">
        <v>525</v>
      </c>
      <c r="CA25" s="47" t="s">
        <v>1167</v>
      </c>
      <c r="CB25" s="47" t="s">
        <v>884</v>
      </c>
    </row>
    <row r="26" spans="1:80">
      <c r="A26" s="33" t="str">
        <f>'Indicator Data'!A27</f>
        <v>Botswana</v>
      </c>
      <c r="B26" s="25" t="str">
        <f>'Indicator Data'!B27</f>
        <v>BWA</v>
      </c>
      <c r="C26" s="47" t="s">
        <v>1206</v>
      </c>
      <c r="D26" s="47" t="s">
        <v>1206</v>
      </c>
      <c r="E26" s="47" t="s">
        <v>1207</v>
      </c>
      <c r="F26" s="47" t="s">
        <v>1207</v>
      </c>
      <c r="G26" s="47" t="s">
        <v>1207</v>
      </c>
      <c r="H26" s="47" t="s">
        <v>1207</v>
      </c>
      <c r="I26" s="47" t="s">
        <v>1207</v>
      </c>
      <c r="J26" s="47" t="s">
        <v>887</v>
      </c>
      <c r="K26" s="47" t="s">
        <v>887</v>
      </c>
      <c r="L26" s="47" t="s">
        <v>513</v>
      </c>
      <c r="M26" s="47" t="s">
        <v>884</v>
      </c>
      <c r="N26" s="47" t="s">
        <v>884</v>
      </c>
      <c r="O26" s="47" t="s">
        <v>884</v>
      </c>
      <c r="P26" s="47" t="s">
        <v>884</v>
      </c>
      <c r="Q26" s="47" t="s">
        <v>1115</v>
      </c>
      <c r="R26" s="47" t="s">
        <v>1115</v>
      </c>
      <c r="S26" s="47" t="s">
        <v>1115</v>
      </c>
      <c r="T26" s="47" t="s">
        <v>1115</v>
      </c>
      <c r="U26" s="47" t="s">
        <v>884</v>
      </c>
      <c r="V26" s="47" t="s">
        <v>884</v>
      </c>
      <c r="W26" s="47" t="s">
        <v>884</v>
      </c>
      <c r="X26" s="47" t="s">
        <v>525</v>
      </c>
      <c r="Y26" s="47" t="s">
        <v>525</v>
      </c>
      <c r="Z26" s="47" t="s">
        <v>525</v>
      </c>
      <c r="AA26" s="47" t="s">
        <v>1167</v>
      </c>
      <c r="AB26" s="47" t="s">
        <v>885</v>
      </c>
      <c r="AC26" s="47" t="s">
        <v>885</v>
      </c>
      <c r="AD26" s="79" t="s">
        <v>1213</v>
      </c>
      <c r="AE26" s="47" t="s">
        <v>875</v>
      </c>
      <c r="AF26" s="47" t="s">
        <v>1116</v>
      </c>
      <c r="AG26" s="47" t="s">
        <v>1167</v>
      </c>
      <c r="AH26" s="47" t="s">
        <v>884</v>
      </c>
      <c r="AI26" s="47" t="s">
        <v>884</v>
      </c>
      <c r="AJ26" s="48" t="s">
        <v>891</v>
      </c>
      <c r="AK26" s="48" t="s">
        <v>891</v>
      </c>
      <c r="AL26" s="47" t="s">
        <v>889</v>
      </c>
      <c r="AM26" s="47" t="s">
        <v>889</v>
      </c>
      <c r="AN26" s="47" t="s">
        <v>892</v>
      </c>
      <c r="AO26" s="47" t="s">
        <v>893</v>
      </c>
      <c r="AP26" s="47" t="s">
        <v>893</v>
      </c>
      <c r="AQ26" s="47" t="s">
        <v>1214</v>
      </c>
      <c r="AR26" s="47" t="s">
        <v>1214</v>
      </c>
      <c r="AS26" s="47" t="s">
        <v>875</v>
      </c>
      <c r="AT26" s="47" t="s">
        <v>875</v>
      </c>
      <c r="AU26" s="47" t="s">
        <v>875</v>
      </c>
      <c r="AV26" s="47" t="s">
        <v>875</v>
      </c>
      <c r="AW26" s="47" t="s">
        <v>875</v>
      </c>
      <c r="AX26" s="47" t="s">
        <v>875</v>
      </c>
      <c r="AY26" s="47" t="s">
        <v>875</v>
      </c>
      <c r="AZ26" s="47" t="s">
        <v>889</v>
      </c>
      <c r="BA26" s="47" t="s">
        <v>525</v>
      </c>
      <c r="BB26" s="47" t="s">
        <v>887</v>
      </c>
      <c r="BC26" s="47" t="s">
        <v>887</v>
      </c>
      <c r="BD26" s="47" t="s">
        <v>887</v>
      </c>
      <c r="BE26" s="48" t="s">
        <v>864</v>
      </c>
      <c r="BF26" s="47" t="s">
        <v>886</v>
      </c>
      <c r="BG26" s="47" t="s">
        <v>886</v>
      </c>
      <c r="BH26" s="47" t="s">
        <v>513</v>
      </c>
      <c r="BI26" s="47" t="s">
        <v>513</v>
      </c>
      <c r="BJ26" s="47" t="s">
        <v>1207</v>
      </c>
      <c r="BK26" s="47" t="s">
        <v>1215</v>
      </c>
      <c r="BL26" s="47" t="s">
        <v>883</v>
      </c>
      <c r="BM26" s="47" t="s">
        <v>525</v>
      </c>
      <c r="BN26" s="47" t="s">
        <v>522</v>
      </c>
      <c r="BO26" s="47" t="s">
        <v>525</v>
      </c>
      <c r="BP26" s="47" t="s">
        <v>525</v>
      </c>
      <c r="BQ26" s="47" t="s">
        <v>866</v>
      </c>
      <c r="BR26" s="47" t="s">
        <v>875</v>
      </c>
      <c r="BS26" s="47" t="s">
        <v>875</v>
      </c>
      <c r="BT26" s="47" t="s">
        <v>875</v>
      </c>
      <c r="BU26" s="47" t="s">
        <v>875</v>
      </c>
      <c r="BV26" s="47" t="s">
        <v>875</v>
      </c>
      <c r="BW26" s="47" t="s">
        <v>875</v>
      </c>
      <c r="BX26" s="47"/>
      <c r="BY26" s="47" t="s">
        <v>890</v>
      </c>
      <c r="BZ26" s="47" t="s">
        <v>525</v>
      </c>
      <c r="CA26" s="47" t="s">
        <v>1167</v>
      </c>
      <c r="CB26" s="47" t="s">
        <v>884</v>
      </c>
    </row>
    <row r="27" spans="1:80">
      <c r="A27" s="33" t="str">
        <f>'Indicator Data'!A28</f>
        <v>Brazil</v>
      </c>
      <c r="B27" s="25" t="str">
        <f>'Indicator Data'!B28</f>
        <v>BRA</v>
      </c>
      <c r="C27" s="47" t="s">
        <v>1206</v>
      </c>
      <c r="D27" s="47" t="s">
        <v>1206</v>
      </c>
      <c r="E27" s="47" t="s">
        <v>1207</v>
      </c>
      <c r="F27" s="47" t="s">
        <v>1207</v>
      </c>
      <c r="G27" s="47" t="s">
        <v>1207</v>
      </c>
      <c r="H27" s="47" t="s">
        <v>1207</v>
      </c>
      <c r="I27" s="47" t="s">
        <v>1207</v>
      </c>
      <c r="J27" s="47" t="s">
        <v>887</v>
      </c>
      <c r="K27" s="47" t="s">
        <v>887</v>
      </c>
      <c r="L27" s="47" t="s">
        <v>513</v>
      </c>
      <c r="M27" s="47" t="s">
        <v>884</v>
      </c>
      <c r="N27" s="47" t="s">
        <v>884</v>
      </c>
      <c r="O27" s="47" t="s">
        <v>884</v>
      </c>
      <c r="P27" s="47" t="s">
        <v>884</v>
      </c>
      <c r="Q27" s="47" t="s">
        <v>1115</v>
      </c>
      <c r="R27" s="47" t="s">
        <v>1115</v>
      </c>
      <c r="S27" s="47" t="s">
        <v>1115</v>
      </c>
      <c r="T27" s="47" t="s">
        <v>1115</v>
      </c>
      <c r="U27" s="47" t="s">
        <v>884</v>
      </c>
      <c r="V27" s="47" t="s">
        <v>884</v>
      </c>
      <c r="W27" s="47" t="s">
        <v>884</v>
      </c>
      <c r="X27" s="47" t="s">
        <v>525</v>
      </c>
      <c r="Y27" s="47" t="s">
        <v>525</v>
      </c>
      <c r="Z27" s="47" t="s">
        <v>525</v>
      </c>
      <c r="AA27" s="47" t="s">
        <v>1167</v>
      </c>
      <c r="AB27" s="47" t="s">
        <v>885</v>
      </c>
      <c r="AC27" s="47" t="s">
        <v>885</v>
      </c>
      <c r="AD27" s="79" t="s">
        <v>1213</v>
      </c>
      <c r="AE27" s="47" t="s">
        <v>875</v>
      </c>
      <c r="AF27" s="47" t="s">
        <v>1116</v>
      </c>
      <c r="AG27" s="47" t="s">
        <v>1167</v>
      </c>
      <c r="AH27" s="47" t="s">
        <v>884</v>
      </c>
      <c r="AI27" s="47" t="s">
        <v>884</v>
      </c>
      <c r="AJ27" s="48" t="s">
        <v>891</v>
      </c>
      <c r="AK27" s="48" t="s">
        <v>891</v>
      </c>
      <c r="AL27" s="47" t="s">
        <v>889</v>
      </c>
      <c r="AM27" s="47" t="s">
        <v>889</v>
      </c>
      <c r="AN27" s="47" t="s">
        <v>892</v>
      </c>
      <c r="AO27" s="47" t="s">
        <v>893</v>
      </c>
      <c r="AP27" s="47" t="s">
        <v>893</v>
      </c>
      <c r="AQ27" s="47" t="s">
        <v>1214</v>
      </c>
      <c r="AR27" s="47" t="s">
        <v>1214</v>
      </c>
      <c r="AS27" s="47" t="s">
        <v>875</v>
      </c>
      <c r="AT27" s="47" t="s">
        <v>875</v>
      </c>
      <c r="AU27" s="47" t="s">
        <v>875</v>
      </c>
      <c r="AV27" s="47" t="s">
        <v>875</v>
      </c>
      <c r="AW27" s="47" t="s">
        <v>875</v>
      </c>
      <c r="AX27" s="47" t="s">
        <v>875</v>
      </c>
      <c r="AY27" s="47" t="s">
        <v>875</v>
      </c>
      <c r="AZ27" s="47" t="s">
        <v>889</v>
      </c>
      <c r="BA27" s="47" t="s">
        <v>525</v>
      </c>
      <c r="BB27" s="47" t="s">
        <v>887</v>
      </c>
      <c r="BC27" s="47" t="s">
        <v>887</v>
      </c>
      <c r="BD27" s="47" t="s">
        <v>887</v>
      </c>
      <c r="BE27" s="48" t="s">
        <v>864</v>
      </c>
      <c r="BF27" s="47" t="s">
        <v>886</v>
      </c>
      <c r="BG27" s="47" t="s">
        <v>886</v>
      </c>
      <c r="BH27" s="47" t="s">
        <v>513</v>
      </c>
      <c r="BI27" s="47" t="s">
        <v>513</v>
      </c>
      <c r="BJ27" s="47" t="s">
        <v>1207</v>
      </c>
      <c r="BK27" s="47" t="s">
        <v>1215</v>
      </c>
      <c r="BL27" s="47" t="s">
        <v>883</v>
      </c>
      <c r="BM27" s="47" t="s">
        <v>525</v>
      </c>
      <c r="BN27" s="47" t="s">
        <v>522</v>
      </c>
      <c r="BO27" s="47" t="s">
        <v>525</v>
      </c>
      <c r="BP27" s="47" t="s">
        <v>525</v>
      </c>
      <c r="BQ27" s="47" t="s">
        <v>866</v>
      </c>
      <c r="BR27" s="47" t="s">
        <v>875</v>
      </c>
      <c r="BS27" s="47" t="s">
        <v>875</v>
      </c>
      <c r="BT27" s="47" t="s">
        <v>875</v>
      </c>
      <c r="BU27" s="47" t="s">
        <v>875</v>
      </c>
      <c r="BV27" s="47" t="s">
        <v>875</v>
      </c>
      <c r="BW27" s="47" t="s">
        <v>875</v>
      </c>
      <c r="BX27" s="47"/>
      <c r="BY27" s="47" t="s">
        <v>890</v>
      </c>
      <c r="BZ27" s="47" t="s">
        <v>525</v>
      </c>
      <c r="CA27" s="47" t="s">
        <v>1167</v>
      </c>
      <c r="CB27" s="47" t="s">
        <v>884</v>
      </c>
    </row>
    <row r="28" spans="1:80">
      <c r="A28" s="33" t="str">
        <f>'Indicator Data'!A29</f>
        <v>Brunei Darussalam</v>
      </c>
      <c r="B28" s="25" t="str">
        <f>'Indicator Data'!B29</f>
        <v>BRN</v>
      </c>
      <c r="C28" s="47" t="s">
        <v>1206</v>
      </c>
      <c r="D28" s="47" t="s">
        <v>1206</v>
      </c>
      <c r="E28" s="47" t="s">
        <v>1207</v>
      </c>
      <c r="F28" s="47" t="s">
        <v>1207</v>
      </c>
      <c r="G28" s="47" t="s">
        <v>1207</v>
      </c>
      <c r="H28" s="47" t="s">
        <v>1207</v>
      </c>
      <c r="I28" s="47" t="s">
        <v>1207</v>
      </c>
      <c r="J28" s="47" t="s">
        <v>887</v>
      </c>
      <c r="K28" s="47" t="s">
        <v>887</v>
      </c>
      <c r="L28" s="47" t="s">
        <v>513</v>
      </c>
      <c r="M28" s="47" t="s">
        <v>884</v>
      </c>
      <c r="N28" s="47" t="s">
        <v>884</v>
      </c>
      <c r="O28" s="47" t="s">
        <v>884</v>
      </c>
      <c r="P28" s="47" t="s">
        <v>884</v>
      </c>
      <c r="Q28" s="47" t="s">
        <v>1115</v>
      </c>
      <c r="R28" s="47" t="s">
        <v>1115</v>
      </c>
      <c r="S28" s="47" t="s">
        <v>1115</v>
      </c>
      <c r="T28" s="47" t="s">
        <v>1115</v>
      </c>
      <c r="U28" s="47" t="s">
        <v>884</v>
      </c>
      <c r="V28" s="47" t="s">
        <v>884</v>
      </c>
      <c r="W28" s="47" t="s">
        <v>884</v>
      </c>
      <c r="X28" s="47" t="s">
        <v>525</v>
      </c>
      <c r="Y28" s="47" t="s">
        <v>525</v>
      </c>
      <c r="Z28" s="47" t="s">
        <v>525</v>
      </c>
      <c r="AA28" s="47" t="s">
        <v>1167</v>
      </c>
      <c r="AB28" s="47" t="s">
        <v>885</v>
      </c>
      <c r="AC28" s="47" t="s">
        <v>885</v>
      </c>
      <c r="AD28" s="79" t="s">
        <v>1213</v>
      </c>
      <c r="AE28" s="47" t="s">
        <v>875</v>
      </c>
      <c r="AF28" s="47" t="s">
        <v>1116</v>
      </c>
      <c r="AG28" s="47" t="s">
        <v>1167</v>
      </c>
      <c r="AH28" s="47" t="s">
        <v>884</v>
      </c>
      <c r="AI28" s="47" t="s">
        <v>884</v>
      </c>
      <c r="AJ28" s="48" t="s">
        <v>891</v>
      </c>
      <c r="AK28" s="48" t="s">
        <v>891</v>
      </c>
      <c r="AL28" s="47" t="s">
        <v>889</v>
      </c>
      <c r="AM28" s="47" t="s">
        <v>889</v>
      </c>
      <c r="AN28" s="47" t="s">
        <v>892</v>
      </c>
      <c r="AO28" s="47" t="s">
        <v>893</v>
      </c>
      <c r="AP28" s="47" t="s">
        <v>893</v>
      </c>
      <c r="AQ28" s="47" t="s">
        <v>1214</v>
      </c>
      <c r="AR28" s="47" t="s">
        <v>1214</v>
      </c>
      <c r="AS28" s="47" t="s">
        <v>875</v>
      </c>
      <c r="AT28" s="47" t="s">
        <v>875</v>
      </c>
      <c r="AU28" s="47" t="s">
        <v>875</v>
      </c>
      <c r="AV28" s="47" t="s">
        <v>875</v>
      </c>
      <c r="AW28" s="47" t="s">
        <v>875</v>
      </c>
      <c r="AX28" s="47" t="s">
        <v>875</v>
      </c>
      <c r="AY28" s="47" t="s">
        <v>875</v>
      </c>
      <c r="AZ28" s="47" t="s">
        <v>889</v>
      </c>
      <c r="BA28" s="47" t="s">
        <v>525</v>
      </c>
      <c r="BB28" s="47" t="s">
        <v>887</v>
      </c>
      <c r="BC28" s="47" t="s">
        <v>887</v>
      </c>
      <c r="BD28" s="47" t="s">
        <v>887</v>
      </c>
      <c r="BE28" s="48" t="s">
        <v>864</v>
      </c>
      <c r="BF28" s="47" t="s">
        <v>886</v>
      </c>
      <c r="BG28" s="47" t="s">
        <v>886</v>
      </c>
      <c r="BH28" s="47" t="s">
        <v>513</v>
      </c>
      <c r="BI28" s="47" t="s">
        <v>513</v>
      </c>
      <c r="BJ28" s="47" t="s">
        <v>1207</v>
      </c>
      <c r="BK28" s="47" t="s">
        <v>1215</v>
      </c>
      <c r="BL28" s="47" t="s">
        <v>883</v>
      </c>
      <c r="BM28" s="47" t="s">
        <v>525</v>
      </c>
      <c r="BN28" s="47" t="s">
        <v>522</v>
      </c>
      <c r="BO28" s="47" t="s">
        <v>525</v>
      </c>
      <c r="BP28" s="47" t="s">
        <v>525</v>
      </c>
      <c r="BQ28" s="47" t="s">
        <v>866</v>
      </c>
      <c r="BR28" s="47" t="s">
        <v>875</v>
      </c>
      <c r="BS28" s="47" t="s">
        <v>875</v>
      </c>
      <c r="BT28" s="47" t="s">
        <v>875</v>
      </c>
      <c r="BU28" s="47" t="s">
        <v>875</v>
      </c>
      <c r="BV28" s="47" t="s">
        <v>875</v>
      </c>
      <c r="BW28" s="47" t="s">
        <v>875</v>
      </c>
      <c r="BX28" s="47"/>
      <c r="BY28" s="47" t="s">
        <v>890</v>
      </c>
      <c r="BZ28" s="47" t="s">
        <v>525</v>
      </c>
      <c r="CA28" s="47" t="s">
        <v>1167</v>
      </c>
      <c r="CB28" s="47" t="s">
        <v>884</v>
      </c>
    </row>
    <row r="29" spans="1:80">
      <c r="A29" s="33" t="str">
        <f>'Indicator Data'!A30</f>
        <v>Bulgaria</v>
      </c>
      <c r="B29" s="25" t="str">
        <f>'Indicator Data'!B30</f>
        <v>BGR</v>
      </c>
      <c r="C29" s="47" t="s">
        <v>1206</v>
      </c>
      <c r="D29" s="47" t="s">
        <v>1206</v>
      </c>
      <c r="E29" s="47" t="s">
        <v>1207</v>
      </c>
      <c r="F29" s="47" t="s">
        <v>1207</v>
      </c>
      <c r="G29" s="47" t="s">
        <v>1207</v>
      </c>
      <c r="H29" s="47" t="s">
        <v>1207</v>
      </c>
      <c r="I29" s="47" t="s">
        <v>1207</v>
      </c>
      <c r="J29" s="47" t="s">
        <v>887</v>
      </c>
      <c r="K29" s="47" t="s">
        <v>887</v>
      </c>
      <c r="L29" s="47" t="s">
        <v>513</v>
      </c>
      <c r="M29" s="47" t="s">
        <v>884</v>
      </c>
      <c r="N29" s="47" t="s">
        <v>884</v>
      </c>
      <c r="O29" s="47" t="s">
        <v>884</v>
      </c>
      <c r="P29" s="47" t="s">
        <v>884</v>
      </c>
      <c r="Q29" s="47" t="s">
        <v>1115</v>
      </c>
      <c r="R29" s="47" t="s">
        <v>1115</v>
      </c>
      <c r="S29" s="47" t="s">
        <v>1115</v>
      </c>
      <c r="T29" s="47" t="s">
        <v>1115</v>
      </c>
      <c r="U29" s="47" t="s">
        <v>884</v>
      </c>
      <c r="V29" s="47" t="s">
        <v>884</v>
      </c>
      <c r="W29" s="47" t="s">
        <v>884</v>
      </c>
      <c r="X29" s="47" t="s">
        <v>525</v>
      </c>
      <c r="Y29" s="47" t="s">
        <v>525</v>
      </c>
      <c r="Z29" s="47" t="s">
        <v>525</v>
      </c>
      <c r="AA29" s="47" t="s">
        <v>1167</v>
      </c>
      <c r="AB29" s="47" t="s">
        <v>885</v>
      </c>
      <c r="AC29" s="47" t="s">
        <v>885</v>
      </c>
      <c r="AD29" s="79" t="s">
        <v>1213</v>
      </c>
      <c r="AE29" s="47" t="s">
        <v>875</v>
      </c>
      <c r="AF29" s="47" t="s">
        <v>1116</v>
      </c>
      <c r="AG29" s="47" t="s">
        <v>1167</v>
      </c>
      <c r="AH29" s="47" t="s">
        <v>884</v>
      </c>
      <c r="AI29" s="47" t="s">
        <v>884</v>
      </c>
      <c r="AJ29" s="48" t="s">
        <v>891</v>
      </c>
      <c r="AK29" s="48" t="s">
        <v>891</v>
      </c>
      <c r="AL29" s="47" t="s">
        <v>889</v>
      </c>
      <c r="AM29" s="47" t="s">
        <v>889</v>
      </c>
      <c r="AN29" s="47" t="s">
        <v>892</v>
      </c>
      <c r="AO29" s="47" t="s">
        <v>893</v>
      </c>
      <c r="AP29" s="47" t="s">
        <v>893</v>
      </c>
      <c r="AQ29" s="47" t="s">
        <v>1214</v>
      </c>
      <c r="AR29" s="47" t="s">
        <v>1214</v>
      </c>
      <c r="AS29" s="47" t="s">
        <v>875</v>
      </c>
      <c r="AT29" s="47" t="s">
        <v>875</v>
      </c>
      <c r="AU29" s="47" t="s">
        <v>875</v>
      </c>
      <c r="AV29" s="47" t="s">
        <v>875</v>
      </c>
      <c r="AW29" s="47" t="s">
        <v>875</v>
      </c>
      <c r="AX29" s="47" t="s">
        <v>875</v>
      </c>
      <c r="AY29" s="47" t="s">
        <v>875</v>
      </c>
      <c r="AZ29" s="47" t="s">
        <v>889</v>
      </c>
      <c r="BA29" s="47" t="s">
        <v>525</v>
      </c>
      <c r="BB29" s="47" t="s">
        <v>887</v>
      </c>
      <c r="BC29" s="47" t="s">
        <v>887</v>
      </c>
      <c r="BD29" s="47" t="s">
        <v>887</v>
      </c>
      <c r="BE29" s="48" t="s">
        <v>864</v>
      </c>
      <c r="BF29" s="47" t="s">
        <v>886</v>
      </c>
      <c r="BG29" s="47" t="s">
        <v>886</v>
      </c>
      <c r="BH29" s="47" t="s">
        <v>513</v>
      </c>
      <c r="BI29" s="47" t="s">
        <v>513</v>
      </c>
      <c r="BJ29" s="47" t="s">
        <v>1207</v>
      </c>
      <c r="BK29" s="47" t="s">
        <v>1215</v>
      </c>
      <c r="BL29" s="47" t="s">
        <v>883</v>
      </c>
      <c r="BM29" s="47" t="s">
        <v>525</v>
      </c>
      <c r="BN29" s="47" t="s">
        <v>522</v>
      </c>
      <c r="BO29" s="47" t="s">
        <v>525</v>
      </c>
      <c r="BP29" s="47" t="s">
        <v>525</v>
      </c>
      <c r="BQ29" s="47" t="s">
        <v>866</v>
      </c>
      <c r="BR29" s="47" t="s">
        <v>875</v>
      </c>
      <c r="BS29" s="47" t="s">
        <v>875</v>
      </c>
      <c r="BT29" s="47" t="s">
        <v>875</v>
      </c>
      <c r="BU29" s="47" t="s">
        <v>875</v>
      </c>
      <c r="BV29" s="47" t="s">
        <v>875</v>
      </c>
      <c r="BW29" s="47" t="s">
        <v>875</v>
      </c>
      <c r="BX29" s="47"/>
      <c r="BY29" s="47" t="s">
        <v>890</v>
      </c>
      <c r="BZ29" s="47" t="s">
        <v>525</v>
      </c>
      <c r="CA29" s="47" t="s">
        <v>1167</v>
      </c>
      <c r="CB29" s="47" t="s">
        <v>884</v>
      </c>
    </row>
    <row r="30" spans="1:80">
      <c r="A30" s="33" t="str">
        <f>'Indicator Data'!A31</f>
        <v>Burkina Faso</v>
      </c>
      <c r="B30" s="25" t="str">
        <f>'Indicator Data'!B31</f>
        <v>BFA</v>
      </c>
      <c r="C30" s="47" t="s">
        <v>1206</v>
      </c>
      <c r="D30" s="47" t="s">
        <v>1206</v>
      </c>
      <c r="E30" s="47" t="s">
        <v>1207</v>
      </c>
      <c r="F30" s="47" t="s">
        <v>1207</v>
      </c>
      <c r="G30" s="47" t="s">
        <v>1207</v>
      </c>
      <c r="H30" s="47" t="s">
        <v>1207</v>
      </c>
      <c r="I30" s="47" t="s">
        <v>1207</v>
      </c>
      <c r="J30" s="47" t="s">
        <v>887</v>
      </c>
      <c r="K30" s="47" t="s">
        <v>887</v>
      </c>
      <c r="L30" s="47" t="s">
        <v>513</v>
      </c>
      <c r="M30" s="47" t="s">
        <v>884</v>
      </c>
      <c r="N30" s="47" t="s">
        <v>884</v>
      </c>
      <c r="O30" s="47" t="s">
        <v>884</v>
      </c>
      <c r="P30" s="47" t="s">
        <v>884</v>
      </c>
      <c r="Q30" s="47" t="s">
        <v>1115</v>
      </c>
      <c r="R30" s="47" t="s">
        <v>1115</v>
      </c>
      <c r="S30" s="47" t="s">
        <v>1115</v>
      </c>
      <c r="T30" s="47" t="s">
        <v>1115</v>
      </c>
      <c r="U30" s="47" t="s">
        <v>884</v>
      </c>
      <c r="V30" s="47" t="s">
        <v>884</v>
      </c>
      <c r="W30" s="47" t="s">
        <v>884</v>
      </c>
      <c r="X30" s="47" t="s">
        <v>525</v>
      </c>
      <c r="Y30" s="47" t="s">
        <v>525</v>
      </c>
      <c r="Z30" s="47" t="s">
        <v>525</v>
      </c>
      <c r="AA30" s="47" t="s">
        <v>1167</v>
      </c>
      <c r="AB30" s="47" t="s">
        <v>885</v>
      </c>
      <c r="AC30" s="47" t="s">
        <v>885</v>
      </c>
      <c r="AD30" s="79" t="s">
        <v>1213</v>
      </c>
      <c r="AE30" s="47" t="s">
        <v>875</v>
      </c>
      <c r="AF30" s="47" t="s">
        <v>1116</v>
      </c>
      <c r="AG30" s="47" t="s">
        <v>1167</v>
      </c>
      <c r="AH30" s="47" t="s">
        <v>884</v>
      </c>
      <c r="AI30" s="47" t="s">
        <v>884</v>
      </c>
      <c r="AJ30" s="48" t="s">
        <v>891</v>
      </c>
      <c r="AK30" s="48" t="s">
        <v>891</v>
      </c>
      <c r="AL30" s="47" t="s">
        <v>889</v>
      </c>
      <c r="AM30" s="47" t="s">
        <v>889</v>
      </c>
      <c r="AN30" s="47" t="s">
        <v>892</v>
      </c>
      <c r="AO30" s="47" t="s">
        <v>893</v>
      </c>
      <c r="AP30" s="47" t="s">
        <v>893</v>
      </c>
      <c r="AQ30" s="47" t="s">
        <v>1214</v>
      </c>
      <c r="AR30" s="47" t="s">
        <v>1214</v>
      </c>
      <c r="AS30" s="47" t="s">
        <v>875</v>
      </c>
      <c r="AT30" s="47" t="s">
        <v>875</v>
      </c>
      <c r="AU30" s="47" t="s">
        <v>875</v>
      </c>
      <c r="AV30" s="47" t="s">
        <v>875</v>
      </c>
      <c r="AW30" s="47" t="s">
        <v>875</v>
      </c>
      <c r="AX30" s="47" t="s">
        <v>875</v>
      </c>
      <c r="AY30" s="47" t="s">
        <v>875</v>
      </c>
      <c r="AZ30" s="47" t="s">
        <v>889</v>
      </c>
      <c r="BA30" s="47" t="s">
        <v>525</v>
      </c>
      <c r="BB30" s="47" t="s">
        <v>887</v>
      </c>
      <c r="BC30" s="47" t="s">
        <v>887</v>
      </c>
      <c r="BD30" s="47" t="s">
        <v>887</v>
      </c>
      <c r="BE30" s="48" t="s">
        <v>1306</v>
      </c>
      <c r="BF30" s="47" t="s">
        <v>886</v>
      </c>
      <c r="BG30" s="47" t="s">
        <v>886</v>
      </c>
      <c r="BH30" s="47" t="s">
        <v>513</v>
      </c>
      <c r="BI30" s="47" t="s">
        <v>513</v>
      </c>
      <c r="BJ30" s="47" t="s">
        <v>1207</v>
      </c>
      <c r="BK30" s="47" t="s">
        <v>1215</v>
      </c>
      <c r="BL30" s="47" t="s">
        <v>883</v>
      </c>
      <c r="BM30" s="47" t="s">
        <v>525</v>
      </c>
      <c r="BN30" s="47" t="s">
        <v>522</v>
      </c>
      <c r="BO30" s="47" t="s">
        <v>525</v>
      </c>
      <c r="BP30" s="47" t="s">
        <v>525</v>
      </c>
      <c r="BQ30" s="47" t="s">
        <v>866</v>
      </c>
      <c r="BR30" s="47" t="s">
        <v>875</v>
      </c>
      <c r="BS30" s="47" t="s">
        <v>875</v>
      </c>
      <c r="BT30" s="47" t="s">
        <v>875</v>
      </c>
      <c r="BU30" s="47" t="s">
        <v>875</v>
      </c>
      <c r="BV30" s="47" t="s">
        <v>875</v>
      </c>
      <c r="BW30" s="47" t="s">
        <v>875</v>
      </c>
      <c r="BX30" s="47"/>
      <c r="BY30" s="47" t="s">
        <v>890</v>
      </c>
      <c r="BZ30" s="47" t="s">
        <v>525</v>
      </c>
      <c r="CA30" s="47" t="s">
        <v>1167</v>
      </c>
      <c r="CB30" s="47" t="s">
        <v>884</v>
      </c>
    </row>
    <row r="31" spans="1:80">
      <c r="A31" s="33" t="str">
        <f>'Indicator Data'!A32</f>
        <v>Burundi</v>
      </c>
      <c r="B31" s="25" t="str">
        <f>'Indicator Data'!B32</f>
        <v>BDI</v>
      </c>
      <c r="C31" s="47" t="s">
        <v>1206</v>
      </c>
      <c r="D31" s="47" t="s">
        <v>1206</v>
      </c>
      <c r="E31" s="47" t="s">
        <v>1207</v>
      </c>
      <c r="F31" s="47" t="s">
        <v>1207</v>
      </c>
      <c r="G31" s="47" t="s">
        <v>1207</v>
      </c>
      <c r="H31" s="47" t="s">
        <v>1207</v>
      </c>
      <c r="I31" s="47" t="s">
        <v>1207</v>
      </c>
      <c r="J31" s="47" t="s">
        <v>887</v>
      </c>
      <c r="K31" s="47" t="s">
        <v>887</v>
      </c>
      <c r="L31" s="47" t="s">
        <v>513</v>
      </c>
      <c r="M31" s="47" t="s">
        <v>884</v>
      </c>
      <c r="N31" s="47" t="s">
        <v>884</v>
      </c>
      <c r="O31" s="47" t="s">
        <v>884</v>
      </c>
      <c r="P31" s="47" t="s">
        <v>884</v>
      </c>
      <c r="Q31" s="47" t="s">
        <v>1115</v>
      </c>
      <c r="R31" s="47" t="s">
        <v>1115</v>
      </c>
      <c r="S31" s="47" t="s">
        <v>1115</v>
      </c>
      <c r="T31" s="47" t="s">
        <v>1115</v>
      </c>
      <c r="U31" s="47" t="s">
        <v>884</v>
      </c>
      <c r="V31" s="47" t="s">
        <v>884</v>
      </c>
      <c r="W31" s="47" t="s">
        <v>884</v>
      </c>
      <c r="X31" s="47" t="s">
        <v>525</v>
      </c>
      <c r="Y31" s="47" t="s">
        <v>525</v>
      </c>
      <c r="Z31" s="47" t="s">
        <v>525</v>
      </c>
      <c r="AA31" s="47" t="s">
        <v>1167</v>
      </c>
      <c r="AB31" s="47" t="s">
        <v>885</v>
      </c>
      <c r="AC31" s="47" t="s">
        <v>885</v>
      </c>
      <c r="AD31" s="79" t="s">
        <v>1213</v>
      </c>
      <c r="AE31" s="47" t="s">
        <v>875</v>
      </c>
      <c r="AF31" s="47" t="s">
        <v>1116</v>
      </c>
      <c r="AG31" s="47" t="s">
        <v>1167</v>
      </c>
      <c r="AH31" s="47" t="s">
        <v>884</v>
      </c>
      <c r="AI31" s="47" t="s">
        <v>884</v>
      </c>
      <c r="AJ31" s="48" t="s">
        <v>891</v>
      </c>
      <c r="AK31" s="48" t="s">
        <v>891</v>
      </c>
      <c r="AL31" s="47" t="s">
        <v>889</v>
      </c>
      <c r="AM31" s="47" t="s">
        <v>889</v>
      </c>
      <c r="AN31" s="47" t="s">
        <v>892</v>
      </c>
      <c r="AO31" s="47" t="s">
        <v>893</v>
      </c>
      <c r="AP31" s="47" t="s">
        <v>893</v>
      </c>
      <c r="AQ31" s="47" t="s">
        <v>1214</v>
      </c>
      <c r="AR31" s="47" t="s">
        <v>1214</v>
      </c>
      <c r="AS31" s="47" t="s">
        <v>875</v>
      </c>
      <c r="AT31" s="47" t="s">
        <v>875</v>
      </c>
      <c r="AU31" s="47" t="s">
        <v>875</v>
      </c>
      <c r="AV31" s="47" t="s">
        <v>875</v>
      </c>
      <c r="AW31" s="47" t="s">
        <v>875</v>
      </c>
      <c r="AX31" s="47" t="s">
        <v>875</v>
      </c>
      <c r="AY31" s="47" t="s">
        <v>875</v>
      </c>
      <c r="AZ31" s="47" t="s">
        <v>889</v>
      </c>
      <c r="BA31" s="47" t="s">
        <v>525</v>
      </c>
      <c r="BB31" s="47" t="s">
        <v>887</v>
      </c>
      <c r="BC31" s="47" t="s">
        <v>887</v>
      </c>
      <c r="BD31" s="47" t="s">
        <v>887</v>
      </c>
      <c r="BE31" s="48" t="s">
        <v>867</v>
      </c>
      <c r="BF31" s="47" t="s">
        <v>886</v>
      </c>
      <c r="BG31" s="47" t="s">
        <v>886</v>
      </c>
      <c r="BH31" s="47" t="s">
        <v>513</v>
      </c>
      <c r="BI31" s="47" t="s">
        <v>513</v>
      </c>
      <c r="BJ31" s="47" t="s">
        <v>1207</v>
      </c>
      <c r="BK31" s="47" t="s">
        <v>1215</v>
      </c>
      <c r="BL31" s="47" t="s">
        <v>883</v>
      </c>
      <c r="BM31" s="47" t="s">
        <v>525</v>
      </c>
      <c r="BN31" s="47" t="s">
        <v>522</v>
      </c>
      <c r="BO31" s="47" t="s">
        <v>525</v>
      </c>
      <c r="BP31" s="47" t="s">
        <v>525</v>
      </c>
      <c r="BQ31" s="47" t="s">
        <v>866</v>
      </c>
      <c r="BR31" s="47" t="s">
        <v>875</v>
      </c>
      <c r="BS31" s="47" t="s">
        <v>875</v>
      </c>
      <c r="BT31" s="47" t="s">
        <v>875</v>
      </c>
      <c r="BU31" s="47" t="s">
        <v>875</v>
      </c>
      <c r="BV31" s="47" t="s">
        <v>875</v>
      </c>
      <c r="BW31" s="47" t="s">
        <v>875</v>
      </c>
      <c r="BX31" s="47"/>
      <c r="BY31" s="47" t="s">
        <v>890</v>
      </c>
      <c r="BZ31" s="47" t="s">
        <v>525</v>
      </c>
      <c r="CA31" s="47" t="s">
        <v>1167</v>
      </c>
      <c r="CB31" s="47" t="s">
        <v>884</v>
      </c>
    </row>
    <row r="32" spans="1:80">
      <c r="A32" s="33" t="str">
        <f>'Indicator Data'!A33</f>
        <v>Cabo Verde</v>
      </c>
      <c r="B32" s="25" t="str">
        <f>'Indicator Data'!B33</f>
        <v>CPV</v>
      </c>
      <c r="C32" s="47" t="s">
        <v>1206</v>
      </c>
      <c r="D32" s="47" t="s">
        <v>1206</v>
      </c>
      <c r="E32" s="47" t="s">
        <v>1207</v>
      </c>
      <c r="F32" s="47" t="s">
        <v>1207</v>
      </c>
      <c r="G32" s="47" t="s">
        <v>1207</v>
      </c>
      <c r="H32" s="47" t="s">
        <v>1207</v>
      </c>
      <c r="I32" s="47" t="s">
        <v>1207</v>
      </c>
      <c r="J32" s="47" t="s">
        <v>887</v>
      </c>
      <c r="K32" s="47" t="s">
        <v>887</v>
      </c>
      <c r="L32" s="47" t="s">
        <v>513</v>
      </c>
      <c r="M32" s="47" t="s">
        <v>884</v>
      </c>
      <c r="N32" s="47" t="s">
        <v>884</v>
      </c>
      <c r="O32" s="47" t="s">
        <v>884</v>
      </c>
      <c r="P32" s="47" t="s">
        <v>884</v>
      </c>
      <c r="Q32" s="47" t="s">
        <v>1115</v>
      </c>
      <c r="R32" s="47" t="s">
        <v>1115</v>
      </c>
      <c r="S32" s="47" t="s">
        <v>1115</v>
      </c>
      <c r="T32" s="47" t="s">
        <v>1115</v>
      </c>
      <c r="U32" s="47" t="s">
        <v>884</v>
      </c>
      <c r="V32" s="47" t="s">
        <v>884</v>
      </c>
      <c r="W32" s="47" t="s">
        <v>884</v>
      </c>
      <c r="X32" s="47" t="s">
        <v>525</v>
      </c>
      <c r="Y32" s="47" t="s">
        <v>525</v>
      </c>
      <c r="Z32" s="47" t="s">
        <v>525</v>
      </c>
      <c r="AA32" s="47" t="s">
        <v>1167</v>
      </c>
      <c r="AB32" s="47" t="s">
        <v>885</v>
      </c>
      <c r="AC32" s="47" t="s">
        <v>885</v>
      </c>
      <c r="AD32" s="79" t="s">
        <v>1213</v>
      </c>
      <c r="AE32" s="47" t="s">
        <v>875</v>
      </c>
      <c r="AF32" s="47" t="s">
        <v>1116</v>
      </c>
      <c r="AG32" s="47" t="s">
        <v>1167</v>
      </c>
      <c r="AH32" s="47" t="s">
        <v>884</v>
      </c>
      <c r="AI32" s="47" t="s">
        <v>884</v>
      </c>
      <c r="AJ32" s="48" t="s">
        <v>891</v>
      </c>
      <c r="AK32" s="48" t="s">
        <v>891</v>
      </c>
      <c r="AL32" s="47" t="s">
        <v>889</v>
      </c>
      <c r="AM32" s="47" t="s">
        <v>889</v>
      </c>
      <c r="AN32" s="47" t="s">
        <v>892</v>
      </c>
      <c r="AO32" s="47" t="s">
        <v>893</v>
      </c>
      <c r="AP32" s="47" t="s">
        <v>893</v>
      </c>
      <c r="AQ32" s="47" t="s">
        <v>1214</v>
      </c>
      <c r="AR32" s="47" t="s">
        <v>1214</v>
      </c>
      <c r="AS32" s="47" t="s">
        <v>875</v>
      </c>
      <c r="AT32" s="47" t="s">
        <v>875</v>
      </c>
      <c r="AU32" s="47" t="s">
        <v>875</v>
      </c>
      <c r="AV32" s="47" t="s">
        <v>875</v>
      </c>
      <c r="AW32" s="47" t="s">
        <v>875</v>
      </c>
      <c r="AX32" s="47" t="s">
        <v>875</v>
      </c>
      <c r="AY32" s="47" t="s">
        <v>875</v>
      </c>
      <c r="AZ32" s="47" t="s">
        <v>889</v>
      </c>
      <c r="BA32" s="47" t="s">
        <v>525</v>
      </c>
      <c r="BB32" s="47" t="s">
        <v>887</v>
      </c>
      <c r="BC32" s="47" t="s">
        <v>887</v>
      </c>
      <c r="BD32" s="47" t="s">
        <v>887</v>
      </c>
      <c r="BE32" s="48" t="s">
        <v>864</v>
      </c>
      <c r="BF32" s="47" t="s">
        <v>886</v>
      </c>
      <c r="BG32" s="47" t="s">
        <v>886</v>
      </c>
      <c r="BH32" s="47" t="s">
        <v>513</v>
      </c>
      <c r="BI32" s="47" t="s">
        <v>513</v>
      </c>
      <c r="BJ32" s="47" t="s">
        <v>1207</v>
      </c>
      <c r="BK32" s="47" t="s">
        <v>1215</v>
      </c>
      <c r="BL32" s="47" t="s">
        <v>883</v>
      </c>
      <c r="BM32" s="47" t="s">
        <v>525</v>
      </c>
      <c r="BN32" s="47" t="s">
        <v>522</v>
      </c>
      <c r="BO32" s="47" t="s">
        <v>525</v>
      </c>
      <c r="BP32" s="47" t="s">
        <v>525</v>
      </c>
      <c r="BQ32" s="47" t="s">
        <v>866</v>
      </c>
      <c r="BR32" s="47" t="s">
        <v>875</v>
      </c>
      <c r="BS32" s="47" t="s">
        <v>875</v>
      </c>
      <c r="BT32" s="47" t="s">
        <v>875</v>
      </c>
      <c r="BU32" s="47" t="s">
        <v>875</v>
      </c>
      <c r="BV32" s="47" t="s">
        <v>875</v>
      </c>
      <c r="BW32" s="47" t="s">
        <v>875</v>
      </c>
      <c r="BX32" s="47"/>
      <c r="BY32" s="47" t="s">
        <v>890</v>
      </c>
      <c r="BZ32" s="47" t="s">
        <v>525</v>
      </c>
      <c r="CA32" s="47" t="s">
        <v>1167</v>
      </c>
      <c r="CB32" s="47" t="s">
        <v>884</v>
      </c>
    </row>
    <row r="33" spans="1:80">
      <c r="A33" s="33" t="str">
        <f>'Indicator Data'!A34</f>
        <v>Cambodia</v>
      </c>
      <c r="B33" s="25" t="str">
        <f>'Indicator Data'!B34</f>
        <v>KHM</v>
      </c>
      <c r="C33" s="47" t="s">
        <v>1206</v>
      </c>
      <c r="D33" s="47" t="s">
        <v>1206</v>
      </c>
      <c r="E33" s="47" t="s">
        <v>1207</v>
      </c>
      <c r="F33" s="47" t="s">
        <v>1207</v>
      </c>
      <c r="G33" s="47" t="s">
        <v>1207</v>
      </c>
      <c r="H33" s="47" t="s">
        <v>1207</v>
      </c>
      <c r="I33" s="47" t="s">
        <v>1207</v>
      </c>
      <c r="J33" s="47" t="s">
        <v>887</v>
      </c>
      <c r="K33" s="47" t="s">
        <v>887</v>
      </c>
      <c r="L33" s="47" t="s">
        <v>513</v>
      </c>
      <c r="M33" s="47" t="s">
        <v>884</v>
      </c>
      <c r="N33" s="47" t="s">
        <v>884</v>
      </c>
      <c r="O33" s="47" t="s">
        <v>884</v>
      </c>
      <c r="P33" s="47" t="s">
        <v>884</v>
      </c>
      <c r="Q33" s="47" t="s">
        <v>1115</v>
      </c>
      <c r="R33" s="47" t="s">
        <v>1115</v>
      </c>
      <c r="S33" s="47" t="s">
        <v>1115</v>
      </c>
      <c r="T33" s="47" t="s">
        <v>1115</v>
      </c>
      <c r="U33" s="47" t="s">
        <v>884</v>
      </c>
      <c r="V33" s="47" t="s">
        <v>884</v>
      </c>
      <c r="W33" s="47" t="s">
        <v>884</v>
      </c>
      <c r="X33" s="47" t="s">
        <v>525</v>
      </c>
      <c r="Y33" s="47" t="s">
        <v>525</v>
      </c>
      <c r="Z33" s="47" t="s">
        <v>525</v>
      </c>
      <c r="AA33" s="47" t="s">
        <v>1167</v>
      </c>
      <c r="AB33" s="47" t="s">
        <v>885</v>
      </c>
      <c r="AC33" s="47" t="s">
        <v>885</v>
      </c>
      <c r="AD33" s="79" t="s">
        <v>1213</v>
      </c>
      <c r="AE33" s="47" t="s">
        <v>875</v>
      </c>
      <c r="AF33" s="47" t="s">
        <v>1116</v>
      </c>
      <c r="AG33" s="47" t="s">
        <v>1167</v>
      </c>
      <c r="AH33" s="47" t="s">
        <v>884</v>
      </c>
      <c r="AI33" s="47" t="s">
        <v>884</v>
      </c>
      <c r="AJ33" s="48" t="s">
        <v>891</v>
      </c>
      <c r="AK33" s="48" t="s">
        <v>891</v>
      </c>
      <c r="AL33" s="47" t="s">
        <v>889</v>
      </c>
      <c r="AM33" s="47" t="s">
        <v>889</v>
      </c>
      <c r="AN33" s="47" t="s">
        <v>892</v>
      </c>
      <c r="AO33" s="47" t="s">
        <v>893</v>
      </c>
      <c r="AP33" s="47" t="s">
        <v>893</v>
      </c>
      <c r="AQ33" s="47" t="s">
        <v>1214</v>
      </c>
      <c r="AR33" s="47" t="s">
        <v>1214</v>
      </c>
      <c r="AS33" s="47" t="s">
        <v>875</v>
      </c>
      <c r="AT33" s="47" t="s">
        <v>875</v>
      </c>
      <c r="AU33" s="47" t="s">
        <v>875</v>
      </c>
      <c r="AV33" s="47" t="s">
        <v>875</v>
      </c>
      <c r="AW33" s="47" t="s">
        <v>875</v>
      </c>
      <c r="AX33" s="47" t="s">
        <v>875</v>
      </c>
      <c r="AY33" s="47" t="s">
        <v>875</v>
      </c>
      <c r="AZ33" s="47" t="s">
        <v>889</v>
      </c>
      <c r="BA33" s="47" t="s">
        <v>525</v>
      </c>
      <c r="BB33" s="47" t="s">
        <v>887</v>
      </c>
      <c r="BC33" s="47" t="s">
        <v>887</v>
      </c>
      <c r="BD33" s="47" t="s">
        <v>887</v>
      </c>
      <c r="BE33" s="48" t="s">
        <v>864</v>
      </c>
      <c r="BF33" s="47" t="s">
        <v>886</v>
      </c>
      <c r="BG33" s="47" t="s">
        <v>886</v>
      </c>
      <c r="BH33" s="47" t="s">
        <v>513</v>
      </c>
      <c r="BI33" s="47" t="s">
        <v>513</v>
      </c>
      <c r="BJ33" s="47" t="s">
        <v>1207</v>
      </c>
      <c r="BK33" s="47" t="s">
        <v>1215</v>
      </c>
      <c r="BL33" s="47" t="s">
        <v>883</v>
      </c>
      <c r="BM33" s="47" t="s">
        <v>525</v>
      </c>
      <c r="BN33" s="47" t="s">
        <v>522</v>
      </c>
      <c r="BO33" s="47" t="s">
        <v>525</v>
      </c>
      <c r="BP33" s="47" t="s">
        <v>525</v>
      </c>
      <c r="BQ33" s="47" t="s">
        <v>866</v>
      </c>
      <c r="BR33" s="47" t="s">
        <v>875</v>
      </c>
      <c r="BS33" s="47" t="s">
        <v>875</v>
      </c>
      <c r="BT33" s="47" t="s">
        <v>875</v>
      </c>
      <c r="BU33" s="47" t="s">
        <v>875</v>
      </c>
      <c r="BV33" s="47" t="s">
        <v>875</v>
      </c>
      <c r="BW33" s="47" t="s">
        <v>875</v>
      </c>
      <c r="BX33" s="47"/>
      <c r="BY33" s="47" t="s">
        <v>890</v>
      </c>
      <c r="BZ33" s="47" t="s">
        <v>525</v>
      </c>
      <c r="CA33" s="47" t="s">
        <v>1167</v>
      </c>
      <c r="CB33" s="47" t="s">
        <v>884</v>
      </c>
    </row>
    <row r="34" spans="1:80">
      <c r="A34" s="33" t="str">
        <f>'Indicator Data'!A35</f>
        <v>Cameroon</v>
      </c>
      <c r="B34" s="25" t="str">
        <f>'Indicator Data'!B35</f>
        <v>CMR</v>
      </c>
      <c r="C34" s="47" t="s">
        <v>1206</v>
      </c>
      <c r="D34" s="47" t="s">
        <v>1206</v>
      </c>
      <c r="E34" s="47" t="s">
        <v>1207</v>
      </c>
      <c r="F34" s="47" t="s">
        <v>1207</v>
      </c>
      <c r="G34" s="47" t="s">
        <v>1207</v>
      </c>
      <c r="H34" s="47" t="s">
        <v>1207</v>
      </c>
      <c r="I34" s="47" t="s">
        <v>1207</v>
      </c>
      <c r="J34" s="47" t="s">
        <v>887</v>
      </c>
      <c r="K34" s="47" t="s">
        <v>887</v>
      </c>
      <c r="L34" s="47" t="s">
        <v>513</v>
      </c>
      <c r="M34" s="47" t="s">
        <v>884</v>
      </c>
      <c r="N34" s="47" t="s">
        <v>884</v>
      </c>
      <c r="O34" s="47" t="s">
        <v>884</v>
      </c>
      <c r="P34" s="47" t="s">
        <v>884</v>
      </c>
      <c r="Q34" s="47" t="s">
        <v>1115</v>
      </c>
      <c r="R34" s="47" t="s">
        <v>1115</v>
      </c>
      <c r="S34" s="47" t="s">
        <v>1115</v>
      </c>
      <c r="T34" s="47" t="s">
        <v>1115</v>
      </c>
      <c r="U34" s="47" t="s">
        <v>884</v>
      </c>
      <c r="V34" s="47" t="s">
        <v>884</v>
      </c>
      <c r="W34" s="47" t="s">
        <v>884</v>
      </c>
      <c r="X34" s="47" t="s">
        <v>525</v>
      </c>
      <c r="Y34" s="47" t="s">
        <v>525</v>
      </c>
      <c r="Z34" s="47" t="s">
        <v>525</v>
      </c>
      <c r="AA34" s="47" t="s">
        <v>1167</v>
      </c>
      <c r="AB34" s="47" t="s">
        <v>885</v>
      </c>
      <c r="AC34" s="47" t="s">
        <v>885</v>
      </c>
      <c r="AD34" s="79" t="s">
        <v>1213</v>
      </c>
      <c r="AE34" s="47" t="s">
        <v>875</v>
      </c>
      <c r="AF34" s="47" t="s">
        <v>1116</v>
      </c>
      <c r="AG34" s="47" t="s">
        <v>1167</v>
      </c>
      <c r="AH34" s="47" t="s">
        <v>884</v>
      </c>
      <c r="AI34" s="47" t="s">
        <v>884</v>
      </c>
      <c r="AJ34" s="48" t="s">
        <v>891</v>
      </c>
      <c r="AK34" s="48" t="s">
        <v>891</v>
      </c>
      <c r="AL34" s="47" t="s">
        <v>889</v>
      </c>
      <c r="AM34" s="47" t="s">
        <v>889</v>
      </c>
      <c r="AN34" s="47" t="s">
        <v>892</v>
      </c>
      <c r="AO34" s="47" t="s">
        <v>893</v>
      </c>
      <c r="AP34" s="47" t="s">
        <v>893</v>
      </c>
      <c r="AQ34" s="47" t="s">
        <v>1214</v>
      </c>
      <c r="AR34" s="47" t="s">
        <v>1214</v>
      </c>
      <c r="AS34" s="47" t="s">
        <v>875</v>
      </c>
      <c r="AT34" s="47" t="s">
        <v>875</v>
      </c>
      <c r="AU34" s="47" t="s">
        <v>875</v>
      </c>
      <c r="AV34" s="47" t="s">
        <v>875</v>
      </c>
      <c r="AW34" s="47" t="s">
        <v>875</v>
      </c>
      <c r="AX34" s="47" t="s">
        <v>875</v>
      </c>
      <c r="AY34" s="47" t="s">
        <v>875</v>
      </c>
      <c r="AZ34" s="47" t="s">
        <v>889</v>
      </c>
      <c r="BA34" s="47" t="s">
        <v>525</v>
      </c>
      <c r="BB34" s="47" t="s">
        <v>887</v>
      </c>
      <c r="BC34" s="47" t="s">
        <v>887</v>
      </c>
      <c r="BD34" s="47" t="s">
        <v>887</v>
      </c>
      <c r="BE34" s="48" t="s">
        <v>867</v>
      </c>
      <c r="BF34" s="47" t="s">
        <v>886</v>
      </c>
      <c r="BG34" s="47" t="s">
        <v>886</v>
      </c>
      <c r="BH34" s="47" t="s">
        <v>513</v>
      </c>
      <c r="BI34" s="47" t="s">
        <v>513</v>
      </c>
      <c r="BJ34" s="47" t="s">
        <v>1207</v>
      </c>
      <c r="BK34" s="47" t="s">
        <v>1215</v>
      </c>
      <c r="BL34" s="47" t="s">
        <v>883</v>
      </c>
      <c r="BM34" s="47" t="s">
        <v>525</v>
      </c>
      <c r="BN34" s="47" t="s">
        <v>522</v>
      </c>
      <c r="BO34" s="47" t="s">
        <v>525</v>
      </c>
      <c r="BP34" s="47" t="s">
        <v>525</v>
      </c>
      <c r="BQ34" s="47" t="s">
        <v>866</v>
      </c>
      <c r="BR34" s="47" t="s">
        <v>875</v>
      </c>
      <c r="BS34" s="47" t="s">
        <v>875</v>
      </c>
      <c r="BT34" s="47" t="s">
        <v>875</v>
      </c>
      <c r="BU34" s="47" t="s">
        <v>875</v>
      </c>
      <c r="BV34" s="47" t="s">
        <v>875</v>
      </c>
      <c r="BW34" s="47" t="s">
        <v>875</v>
      </c>
      <c r="BX34" s="47"/>
      <c r="BY34" s="47" t="s">
        <v>890</v>
      </c>
      <c r="BZ34" s="47" t="s">
        <v>525</v>
      </c>
      <c r="CA34" s="47" t="s">
        <v>1167</v>
      </c>
      <c r="CB34" s="47" t="s">
        <v>884</v>
      </c>
    </row>
    <row r="35" spans="1:80">
      <c r="A35" s="33" t="str">
        <f>'Indicator Data'!A36</f>
        <v>Canada</v>
      </c>
      <c r="B35" s="25" t="str">
        <f>'Indicator Data'!B36</f>
        <v>CAN</v>
      </c>
      <c r="C35" s="47" t="s">
        <v>1206</v>
      </c>
      <c r="D35" s="47" t="s">
        <v>1206</v>
      </c>
      <c r="E35" s="47" t="s">
        <v>1207</v>
      </c>
      <c r="F35" s="47" t="s">
        <v>1207</v>
      </c>
      <c r="G35" s="47" t="s">
        <v>1207</v>
      </c>
      <c r="H35" s="47" t="s">
        <v>1207</v>
      </c>
      <c r="I35" s="47" t="s">
        <v>1207</v>
      </c>
      <c r="J35" s="47" t="s">
        <v>887</v>
      </c>
      <c r="K35" s="47" t="s">
        <v>887</v>
      </c>
      <c r="L35" s="47" t="s">
        <v>513</v>
      </c>
      <c r="M35" s="47" t="s">
        <v>884</v>
      </c>
      <c r="N35" s="47" t="s">
        <v>884</v>
      </c>
      <c r="O35" s="47" t="s">
        <v>884</v>
      </c>
      <c r="P35" s="47" t="s">
        <v>884</v>
      </c>
      <c r="Q35" s="47" t="s">
        <v>1115</v>
      </c>
      <c r="R35" s="47" t="s">
        <v>1115</v>
      </c>
      <c r="S35" s="47" t="s">
        <v>1115</v>
      </c>
      <c r="T35" s="47" t="s">
        <v>1115</v>
      </c>
      <c r="U35" s="47" t="s">
        <v>884</v>
      </c>
      <c r="V35" s="47" t="s">
        <v>884</v>
      </c>
      <c r="W35" s="47" t="s">
        <v>884</v>
      </c>
      <c r="X35" s="47" t="s">
        <v>525</v>
      </c>
      <c r="Y35" s="47" t="s">
        <v>525</v>
      </c>
      <c r="Z35" s="47" t="s">
        <v>525</v>
      </c>
      <c r="AA35" s="47" t="s">
        <v>1167</v>
      </c>
      <c r="AB35" s="47" t="s">
        <v>885</v>
      </c>
      <c r="AC35" s="47" t="s">
        <v>885</v>
      </c>
      <c r="AD35" s="79" t="s">
        <v>1213</v>
      </c>
      <c r="AE35" s="47" t="s">
        <v>875</v>
      </c>
      <c r="AF35" s="47" t="s">
        <v>1116</v>
      </c>
      <c r="AG35" s="47" t="s">
        <v>1167</v>
      </c>
      <c r="AH35" s="47" t="s">
        <v>884</v>
      </c>
      <c r="AI35" s="47" t="s">
        <v>884</v>
      </c>
      <c r="AJ35" s="48" t="s">
        <v>891</v>
      </c>
      <c r="AK35" s="48" t="s">
        <v>891</v>
      </c>
      <c r="AL35" s="47" t="s">
        <v>889</v>
      </c>
      <c r="AM35" s="47" t="s">
        <v>889</v>
      </c>
      <c r="AN35" s="47" t="s">
        <v>892</v>
      </c>
      <c r="AO35" s="47" t="s">
        <v>893</v>
      </c>
      <c r="AP35" s="47" t="s">
        <v>893</v>
      </c>
      <c r="AQ35" s="47" t="s">
        <v>1214</v>
      </c>
      <c r="AR35" s="47" t="s">
        <v>1214</v>
      </c>
      <c r="AS35" s="47" t="s">
        <v>875</v>
      </c>
      <c r="AT35" s="47" t="s">
        <v>875</v>
      </c>
      <c r="AU35" s="47" t="s">
        <v>875</v>
      </c>
      <c r="AV35" s="47" t="s">
        <v>875</v>
      </c>
      <c r="AW35" s="47" t="s">
        <v>875</v>
      </c>
      <c r="AX35" s="47" t="s">
        <v>875</v>
      </c>
      <c r="AY35" s="47" t="s">
        <v>875</v>
      </c>
      <c r="AZ35" s="47" t="s">
        <v>889</v>
      </c>
      <c r="BA35" s="47" t="s">
        <v>525</v>
      </c>
      <c r="BB35" s="47" t="s">
        <v>887</v>
      </c>
      <c r="BC35" s="47" t="s">
        <v>887</v>
      </c>
      <c r="BD35" s="47" t="s">
        <v>887</v>
      </c>
      <c r="BE35" s="48" t="s">
        <v>864</v>
      </c>
      <c r="BF35" s="47" t="s">
        <v>886</v>
      </c>
      <c r="BG35" s="47" t="s">
        <v>886</v>
      </c>
      <c r="BH35" s="47" t="s">
        <v>513</v>
      </c>
      <c r="BI35" s="47" t="s">
        <v>513</v>
      </c>
      <c r="BJ35" s="47" t="s">
        <v>1207</v>
      </c>
      <c r="BK35" s="47" t="s">
        <v>1215</v>
      </c>
      <c r="BL35" s="47" t="s">
        <v>883</v>
      </c>
      <c r="BM35" s="47" t="s">
        <v>525</v>
      </c>
      <c r="BN35" s="47" t="s">
        <v>522</v>
      </c>
      <c r="BO35" s="47" t="s">
        <v>525</v>
      </c>
      <c r="BP35" s="47" t="s">
        <v>525</v>
      </c>
      <c r="BQ35" s="47" t="s">
        <v>866</v>
      </c>
      <c r="BR35" s="47" t="s">
        <v>875</v>
      </c>
      <c r="BS35" s="47" t="s">
        <v>875</v>
      </c>
      <c r="BT35" s="47" t="s">
        <v>875</v>
      </c>
      <c r="BU35" s="47" t="s">
        <v>875</v>
      </c>
      <c r="BV35" s="47" t="s">
        <v>875</v>
      </c>
      <c r="BW35" s="47" t="s">
        <v>875</v>
      </c>
      <c r="BX35" s="47"/>
      <c r="BY35" s="47" t="s">
        <v>890</v>
      </c>
      <c r="BZ35" s="47" t="s">
        <v>525</v>
      </c>
      <c r="CA35" s="47" t="s">
        <v>1167</v>
      </c>
      <c r="CB35" s="47" t="s">
        <v>884</v>
      </c>
    </row>
    <row r="36" spans="1:80">
      <c r="A36" s="33" t="str">
        <f>'Indicator Data'!A37</f>
        <v>Central African Republic</v>
      </c>
      <c r="B36" s="25" t="str">
        <f>'Indicator Data'!B37</f>
        <v>CAF</v>
      </c>
      <c r="C36" s="47" t="s">
        <v>1206</v>
      </c>
      <c r="D36" s="47" t="s">
        <v>1206</v>
      </c>
      <c r="E36" s="47" t="s">
        <v>1207</v>
      </c>
      <c r="F36" s="47" t="s">
        <v>1207</v>
      </c>
      <c r="G36" s="47" t="s">
        <v>1207</v>
      </c>
      <c r="H36" s="47" t="s">
        <v>1207</v>
      </c>
      <c r="I36" s="47" t="s">
        <v>1207</v>
      </c>
      <c r="J36" s="47" t="s">
        <v>887</v>
      </c>
      <c r="K36" s="47" t="s">
        <v>887</v>
      </c>
      <c r="L36" s="47" t="s">
        <v>513</v>
      </c>
      <c r="M36" s="47" t="s">
        <v>884</v>
      </c>
      <c r="N36" s="47" t="s">
        <v>884</v>
      </c>
      <c r="O36" s="47" t="s">
        <v>884</v>
      </c>
      <c r="P36" s="47" t="s">
        <v>884</v>
      </c>
      <c r="Q36" s="47" t="s">
        <v>1115</v>
      </c>
      <c r="R36" s="47" t="s">
        <v>1115</v>
      </c>
      <c r="S36" s="47" t="s">
        <v>1115</v>
      </c>
      <c r="T36" s="47" t="s">
        <v>1115</v>
      </c>
      <c r="U36" s="47" t="s">
        <v>884</v>
      </c>
      <c r="V36" s="47" t="s">
        <v>884</v>
      </c>
      <c r="W36" s="47" t="s">
        <v>884</v>
      </c>
      <c r="X36" s="47" t="s">
        <v>525</v>
      </c>
      <c r="Y36" s="47" t="s">
        <v>525</v>
      </c>
      <c r="Z36" s="47" t="s">
        <v>525</v>
      </c>
      <c r="AA36" s="47" t="s">
        <v>1167</v>
      </c>
      <c r="AB36" s="47" t="s">
        <v>885</v>
      </c>
      <c r="AC36" s="47" t="s">
        <v>885</v>
      </c>
      <c r="AD36" s="79" t="s">
        <v>1213</v>
      </c>
      <c r="AE36" s="47" t="s">
        <v>875</v>
      </c>
      <c r="AF36" s="47" t="s">
        <v>1116</v>
      </c>
      <c r="AG36" s="47" t="s">
        <v>1167</v>
      </c>
      <c r="AH36" s="47" t="s">
        <v>884</v>
      </c>
      <c r="AI36" s="47" t="s">
        <v>884</v>
      </c>
      <c r="AJ36" s="48" t="s">
        <v>891</v>
      </c>
      <c r="AK36" s="48" t="s">
        <v>891</v>
      </c>
      <c r="AL36" s="47" t="s">
        <v>889</v>
      </c>
      <c r="AM36" s="47" t="s">
        <v>889</v>
      </c>
      <c r="AN36" s="47" t="s">
        <v>892</v>
      </c>
      <c r="AO36" s="47" t="s">
        <v>893</v>
      </c>
      <c r="AP36" s="47" t="s">
        <v>893</v>
      </c>
      <c r="AQ36" s="47" t="s">
        <v>1214</v>
      </c>
      <c r="AR36" s="47" t="s">
        <v>1214</v>
      </c>
      <c r="AS36" s="47" t="s">
        <v>875</v>
      </c>
      <c r="AT36" s="47" t="s">
        <v>875</v>
      </c>
      <c r="AU36" s="47" t="s">
        <v>875</v>
      </c>
      <c r="AV36" s="47" t="s">
        <v>875</v>
      </c>
      <c r="AW36" s="47" t="s">
        <v>875</v>
      </c>
      <c r="AX36" s="47" t="s">
        <v>875</v>
      </c>
      <c r="AY36" s="47" t="s">
        <v>875</v>
      </c>
      <c r="AZ36" s="47" t="s">
        <v>889</v>
      </c>
      <c r="BA36" s="47" t="s">
        <v>525</v>
      </c>
      <c r="BB36" s="47" t="s">
        <v>887</v>
      </c>
      <c r="BC36" s="47" t="s">
        <v>887</v>
      </c>
      <c r="BD36" s="47" t="s">
        <v>887</v>
      </c>
      <c r="BE36" s="48" t="s">
        <v>867</v>
      </c>
      <c r="BF36" s="47" t="s">
        <v>886</v>
      </c>
      <c r="BG36" s="47" t="s">
        <v>886</v>
      </c>
      <c r="BH36" s="47" t="s">
        <v>513</v>
      </c>
      <c r="BI36" s="47" t="s">
        <v>513</v>
      </c>
      <c r="BJ36" s="47" t="s">
        <v>1207</v>
      </c>
      <c r="BK36" s="47" t="s">
        <v>1215</v>
      </c>
      <c r="BL36" s="47" t="s">
        <v>883</v>
      </c>
      <c r="BM36" s="47" t="s">
        <v>525</v>
      </c>
      <c r="BN36" s="47" t="s">
        <v>522</v>
      </c>
      <c r="BO36" s="47" t="s">
        <v>525</v>
      </c>
      <c r="BP36" s="47" t="s">
        <v>525</v>
      </c>
      <c r="BQ36" s="47" t="s">
        <v>866</v>
      </c>
      <c r="BR36" s="47" t="s">
        <v>875</v>
      </c>
      <c r="BS36" s="47" t="s">
        <v>875</v>
      </c>
      <c r="BT36" s="47" t="s">
        <v>875</v>
      </c>
      <c r="BU36" s="47" t="s">
        <v>875</v>
      </c>
      <c r="BV36" s="47" t="s">
        <v>875</v>
      </c>
      <c r="BW36" s="47" t="s">
        <v>875</v>
      </c>
      <c r="BX36" s="47"/>
      <c r="BY36" s="47" t="s">
        <v>890</v>
      </c>
      <c r="BZ36" s="47" t="s">
        <v>525</v>
      </c>
      <c r="CA36" s="47" t="s">
        <v>1167</v>
      </c>
      <c r="CB36" s="47" t="s">
        <v>884</v>
      </c>
    </row>
    <row r="37" spans="1:80">
      <c r="A37" s="33" t="str">
        <f>'Indicator Data'!A38</f>
        <v>Chad</v>
      </c>
      <c r="B37" s="25" t="str">
        <f>'Indicator Data'!B38</f>
        <v>TCD</v>
      </c>
      <c r="C37" s="47" t="s">
        <v>1206</v>
      </c>
      <c r="D37" s="47" t="s">
        <v>1206</v>
      </c>
      <c r="E37" s="47" t="s">
        <v>1207</v>
      </c>
      <c r="F37" s="47" t="s">
        <v>1207</v>
      </c>
      <c r="G37" s="47" t="s">
        <v>1207</v>
      </c>
      <c r="H37" s="47" t="s">
        <v>1207</v>
      </c>
      <c r="I37" s="47" t="s">
        <v>1207</v>
      </c>
      <c r="J37" s="47" t="s">
        <v>887</v>
      </c>
      <c r="K37" s="47" t="s">
        <v>887</v>
      </c>
      <c r="L37" s="47" t="s">
        <v>513</v>
      </c>
      <c r="M37" s="47" t="s">
        <v>884</v>
      </c>
      <c r="N37" s="47" t="s">
        <v>884</v>
      </c>
      <c r="O37" s="47" t="s">
        <v>884</v>
      </c>
      <c r="P37" s="47" t="s">
        <v>884</v>
      </c>
      <c r="Q37" s="47" t="s">
        <v>1115</v>
      </c>
      <c r="R37" s="47" t="s">
        <v>1115</v>
      </c>
      <c r="S37" s="47" t="s">
        <v>1115</v>
      </c>
      <c r="T37" s="47" t="s">
        <v>1115</v>
      </c>
      <c r="U37" s="47" t="s">
        <v>884</v>
      </c>
      <c r="V37" s="47" t="s">
        <v>884</v>
      </c>
      <c r="W37" s="47" t="s">
        <v>884</v>
      </c>
      <c r="X37" s="47" t="s">
        <v>525</v>
      </c>
      <c r="Y37" s="47" t="s">
        <v>525</v>
      </c>
      <c r="Z37" s="47" t="s">
        <v>525</v>
      </c>
      <c r="AA37" s="47" t="s">
        <v>1167</v>
      </c>
      <c r="AB37" s="47" t="s">
        <v>885</v>
      </c>
      <c r="AC37" s="47" t="s">
        <v>885</v>
      </c>
      <c r="AD37" s="79" t="s">
        <v>1213</v>
      </c>
      <c r="AE37" s="47" t="s">
        <v>875</v>
      </c>
      <c r="AF37" s="47" t="s">
        <v>1116</v>
      </c>
      <c r="AG37" s="47" t="s">
        <v>1167</v>
      </c>
      <c r="AH37" s="47" t="s">
        <v>884</v>
      </c>
      <c r="AI37" s="47" t="s">
        <v>884</v>
      </c>
      <c r="AJ37" s="48" t="s">
        <v>891</v>
      </c>
      <c r="AK37" s="48" t="s">
        <v>891</v>
      </c>
      <c r="AL37" s="47" t="s">
        <v>889</v>
      </c>
      <c r="AM37" s="47" t="s">
        <v>889</v>
      </c>
      <c r="AN37" s="47" t="s">
        <v>892</v>
      </c>
      <c r="AO37" s="47" t="s">
        <v>893</v>
      </c>
      <c r="AP37" s="47" t="s">
        <v>893</v>
      </c>
      <c r="AQ37" s="47" t="s">
        <v>1214</v>
      </c>
      <c r="AR37" s="47" t="s">
        <v>1214</v>
      </c>
      <c r="AS37" s="47" t="s">
        <v>875</v>
      </c>
      <c r="AT37" s="47" t="s">
        <v>875</v>
      </c>
      <c r="AU37" s="47" t="s">
        <v>875</v>
      </c>
      <c r="AV37" s="47" t="s">
        <v>875</v>
      </c>
      <c r="AW37" s="47" t="s">
        <v>875</v>
      </c>
      <c r="AX37" s="47" t="s">
        <v>875</v>
      </c>
      <c r="AY37" s="47" t="s">
        <v>875</v>
      </c>
      <c r="AZ37" s="47" t="s">
        <v>889</v>
      </c>
      <c r="BA37" s="47" t="s">
        <v>525</v>
      </c>
      <c r="BB37" s="47" t="s">
        <v>887</v>
      </c>
      <c r="BC37" s="47" t="s">
        <v>887</v>
      </c>
      <c r="BD37" s="47" t="s">
        <v>887</v>
      </c>
      <c r="BE37" s="48" t="s">
        <v>964</v>
      </c>
      <c r="BF37" s="47" t="s">
        <v>886</v>
      </c>
      <c r="BG37" s="47" t="s">
        <v>886</v>
      </c>
      <c r="BH37" s="47" t="s">
        <v>513</v>
      </c>
      <c r="BI37" s="47" t="s">
        <v>513</v>
      </c>
      <c r="BJ37" s="47" t="s">
        <v>1207</v>
      </c>
      <c r="BK37" s="47" t="s">
        <v>1215</v>
      </c>
      <c r="BL37" s="47" t="s">
        <v>883</v>
      </c>
      <c r="BM37" s="47" t="s">
        <v>525</v>
      </c>
      <c r="BN37" s="47" t="s">
        <v>522</v>
      </c>
      <c r="BO37" s="47" t="s">
        <v>525</v>
      </c>
      <c r="BP37" s="47" t="s">
        <v>525</v>
      </c>
      <c r="BQ37" s="47" t="s">
        <v>866</v>
      </c>
      <c r="BR37" s="47" t="s">
        <v>875</v>
      </c>
      <c r="BS37" s="47" t="s">
        <v>875</v>
      </c>
      <c r="BT37" s="47" t="s">
        <v>875</v>
      </c>
      <c r="BU37" s="47" t="s">
        <v>875</v>
      </c>
      <c r="BV37" s="47" t="s">
        <v>875</v>
      </c>
      <c r="BW37" s="47" t="s">
        <v>875</v>
      </c>
      <c r="BX37" s="47"/>
      <c r="BY37" s="47" t="s">
        <v>890</v>
      </c>
      <c r="BZ37" s="47" t="s">
        <v>525</v>
      </c>
      <c r="CA37" s="47" t="s">
        <v>1167</v>
      </c>
      <c r="CB37" s="47" t="s">
        <v>884</v>
      </c>
    </row>
    <row r="38" spans="1:80">
      <c r="A38" s="33" t="str">
        <f>'Indicator Data'!A39</f>
        <v>Chile</v>
      </c>
      <c r="B38" s="25" t="str">
        <f>'Indicator Data'!B39</f>
        <v>CHL</v>
      </c>
      <c r="C38" s="47" t="s">
        <v>1206</v>
      </c>
      <c r="D38" s="47" t="s">
        <v>1206</v>
      </c>
      <c r="E38" s="47" t="s">
        <v>1207</v>
      </c>
      <c r="F38" s="47" t="s">
        <v>1207</v>
      </c>
      <c r="G38" s="47" t="s">
        <v>1207</v>
      </c>
      <c r="H38" s="47" t="s">
        <v>1207</v>
      </c>
      <c r="I38" s="47" t="s">
        <v>1207</v>
      </c>
      <c r="J38" s="47" t="s">
        <v>887</v>
      </c>
      <c r="K38" s="47" t="s">
        <v>887</v>
      </c>
      <c r="L38" s="47" t="s">
        <v>513</v>
      </c>
      <c r="M38" s="47" t="s">
        <v>884</v>
      </c>
      <c r="N38" s="47" t="s">
        <v>884</v>
      </c>
      <c r="O38" s="47" t="s">
        <v>884</v>
      </c>
      <c r="P38" s="47" t="s">
        <v>884</v>
      </c>
      <c r="Q38" s="47" t="s">
        <v>1115</v>
      </c>
      <c r="R38" s="47" t="s">
        <v>1115</v>
      </c>
      <c r="S38" s="47" t="s">
        <v>1115</v>
      </c>
      <c r="T38" s="47" t="s">
        <v>1115</v>
      </c>
      <c r="U38" s="47" t="s">
        <v>884</v>
      </c>
      <c r="V38" s="47" t="s">
        <v>884</v>
      </c>
      <c r="W38" s="47" t="s">
        <v>884</v>
      </c>
      <c r="X38" s="47" t="s">
        <v>525</v>
      </c>
      <c r="Y38" s="47" t="s">
        <v>525</v>
      </c>
      <c r="Z38" s="47" t="s">
        <v>525</v>
      </c>
      <c r="AA38" s="47" t="s">
        <v>1167</v>
      </c>
      <c r="AB38" s="47" t="s">
        <v>885</v>
      </c>
      <c r="AC38" s="47" t="s">
        <v>885</v>
      </c>
      <c r="AD38" s="79" t="s">
        <v>1213</v>
      </c>
      <c r="AE38" s="47" t="s">
        <v>875</v>
      </c>
      <c r="AF38" s="47" t="s">
        <v>1116</v>
      </c>
      <c r="AG38" s="47" t="s">
        <v>1167</v>
      </c>
      <c r="AH38" s="47" t="s">
        <v>884</v>
      </c>
      <c r="AI38" s="47" t="s">
        <v>884</v>
      </c>
      <c r="AJ38" s="48" t="s">
        <v>891</v>
      </c>
      <c r="AK38" s="48" t="s">
        <v>891</v>
      </c>
      <c r="AL38" s="47" t="s">
        <v>889</v>
      </c>
      <c r="AM38" s="47" t="s">
        <v>889</v>
      </c>
      <c r="AN38" s="47" t="s">
        <v>892</v>
      </c>
      <c r="AO38" s="47" t="s">
        <v>893</v>
      </c>
      <c r="AP38" s="47" t="s">
        <v>893</v>
      </c>
      <c r="AQ38" s="47" t="s">
        <v>1214</v>
      </c>
      <c r="AR38" s="47" t="s">
        <v>1214</v>
      </c>
      <c r="AS38" s="47" t="s">
        <v>875</v>
      </c>
      <c r="AT38" s="47" t="s">
        <v>875</v>
      </c>
      <c r="AU38" s="47" t="s">
        <v>875</v>
      </c>
      <c r="AV38" s="47" t="s">
        <v>875</v>
      </c>
      <c r="AW38" s="47" t="s">
        <v>875</v>
      </c>
      <c r="AX38" s="47" t="s">
        <v>875</v>
      </c>
      <c r="AY38" s="47" t="s">
        <v>875</v>
      </c>
      <c r="AZ38" s="47" t="s">
        <v>889</v>
      </c>
      <c r="BA38" s="47" t="s">
        <v>525</v>
      </c>
      <c r="BB38" s="47" t="s">
        <v>887</v>
      </c>
      <c r="BC38" s="47" t="s">
        <v>887</v>
      </c>
      <c r="BD38" s="47" t="s">
        <v>887</v>
      </c>
      <c r="BE38" s="48" t="s">
        <v>864</v>
      </c>
      <c r="BF38" s="47" t="s">
        <v>886</v>
      </c>
      <c r="BG38" s="47" t="s">
        <v>886</v>
      </c>
      <c r="BH38" s="47" t="s">
        <v>513</v>
      </c>
      <c r="BI38" s="47" t="s">
        <v>513</v>
      </c>
      <c r="BJ38" s="47" t="s">
        <v>1207</v>
      </c>
      <c r="BK38" s="47" t="s">
        <v>1215</v>
      </c>
      <c r="BL38" s="47" t="s">
        <v>883</v>
      </c>
      <c r="BM38" s="47" t="s">
        <v>525</v>
      </c>
      <c r="BN38" s="47" t="s">
        <v>522</v>
      </c>
      <c r="BO38" s="47" t="s">
        <v>525</v>
      </c>
      <c r="BP38" s="47" t="s">
        <v>525</v>
      </c>
      <c r="BQ38" s="47" t="s">
        <v>866</v>
      </c>
      <c r="BR38" s="47" t="s">
        <v>875</v>
      </c>
      <c r="BS38" s="47" t="s">
        <v>875</v>
      </c>
      <c r="BT38" s="47" t="s">
        <v>875</v>
      </c>
      <c r="BU38" s="47" t="s">
        <v>875</v>
      </c>
      <c r="BV38" s="47" t="s">
        <v>875</v>
      </c>
      <c r="BW38" s="47" t="s">
        <v>875</v>
      </c>
      <c r="BX38" s="47"/>
      <c r="BY38" s="47" t="s">
        <v>890</v>
      </c>
      <c r="BZ38" s="47" t="s">
        <v>525</v>
      </c>
      <c r="CA38" s="47" t="s">
        <v>1167</v>
      </c>
      <c r="CB38" s="47" t="s">
        <v>884</v>
      </c>
    </row>
    <row r="39" spans="1:80">
      <c r="A39" s="33" t="str">
        <f>'Indicator Data'!A40</f>
        <v>China</v>
      </c>
      <c r="B39" s="25" t="str">
        <f>'Indicator Data'!B40</f>
        <v>CHN</v>
      </c>
      <c r="C39" s="47" t="s">
        <v>1206</v>
      </c>
      <c r="D39" s="47" t="s">
        <v>1206</v>
      </c>
      <c r="E39" s="47" t="s">
        <v>1207</v>
      </c>
      <c r="F39" s="47" t="s">
        <v>1207</v>
      </c>
      <c r="G39" s="47" t="s">
        <v>1207</v>
      </c>
      <c r="H39" s="47" t="s">
        <v>1207</v>
      </c>
      <c r="I39" s="47" t="s">
        <v>1207</v>
      </c>
      <c r="J39" s="47" t="s">
        <v>887</v>
      </c>
      <c r="K39" s="47" t="s">
        <v>887</v>
      </c>
      <c r="L39" s="47" t="s">
        <v>513</v>
      </c>
      <c r="M39" s="47" t="s">
        <v>884</v>
      </c>
      <c r="N39" s="47" t="s">
        <v>884</v>
      </c>
      <c r="O39" s="47" t="s">
        <v>884</v>
      </c>
      <c r="P39" s="47" t="s">
        <v>884</v>
      </c>
      <c r="Q39" s="47" t="s">
        <v>1115</v>
      </c>
      <c r="R39" s="47" t="s">
        <v>1115</v>
      </c>
      <c r="S39" s="47" t="s">
        <v>1115</v>
      </c>
      <c r="T39" s="47" t="s">
        <v>1115</v>
      </c>
      <c r="U39" s="47" t="s">
        <v>884</v>
      </c>
      <c r="V39" s="47" t="s">
        <v>884</v>
      </c>
      <c r="W39" s="47" t="s">
        <v>884</v>
      </c>
      <c r="X39" s="47" t="s">
        <v>525</v>
      </c>
      <c r="Y39" s="47" t="s">
        <v>525</v>
      </c>
      <c r="Z39" s="47" t="s">
        <v>525</v>
      </c>
      <c r="AA39" s="47" t="s">
        <v>1167</v>
      </c>
      <c r="AB39" s="47" t="s">
        <v>885</v>
      </c>
      <c r="AC39" s="47" t="s">
        <v>885</v>
      </c>
      <c r="AD39" s="79" t="s">
        <v>1213</v>
      </c>
      <c r="AE39" s="47" t="s">
        <v>875</v>
      </c>
      <c r="AF39" s="47" t="s">
        <v>1116</v>
      </c>
      <c r="AG39" s="47" t="s">
        <v>1167</v>
      </c>
      <c r="AH39" s="47" t="s">
        <v>884</v>
      </c>
      <c r="AI39" s="47" t="s">
        <v>884</v>
      </c>
      <c r="AJ39" s="48" t="s">
        <v>891</v>
      </c>
      <c r="AK39" s="48" t="s">
        <v>891</v>
      </c>
      <c r="AL39" s="47" t="s">
        <v>889</v>
      </c>
      <c r="AM39" s="47" t="s">
        <v>889</v>
      </c>
      <c r="AN39" s="47" t="s">
        <v>892</v>
      </c>
      <c r="AO39" s="47" t="s">
        <v>893</v>
      </c>
      <c r="AP39" s="47" t="s">
        <v>893</v>
      </c>
      <c r="AQ39" s="47" t="s">
        <v>1214</v>
      </c>
      <c r="AR39" s="47" t="s">
        <v>1214</v>
      </c>
      <c r="AS39" s="47" t="s">
        <v>875</v>
      </c>
      <c r="AT39" s="47" t="s">
        <v>875</v>
      </c>
      <c r="AU39" s="47" t="s">
        <v>875</v>
      </c>
      <c r="AV39" s="47" t="s">
        <v>875</v>
      </c>
      <c r="AW39" s="47" t="s">
        <v>875</v>
      </c>
      <c r="AX39" s="47" t="s">
        <v>875</v>
      </c>
      <c r="AY39" s="47" t="s">
        <v>875</v>
      </c>
      <c r="AZ39" s="47" t="s">
        <v>889</v>
      </c>
      <c r="BA39" s="47" t="s">
        <v>525</v>
      </c>
      <c r="BB39" s="47" t="s">
        <v>887</v>
      </c>
      <c r="BC39" s="47" t="s">
        <v>887</v>
      </c>
      <c r="BD39" s="47" t="s">
        <v>887</v>
      </c>
      <c r="BE39" s="48" t="s">
        <v>864</v>
      </c>
      <c r="BF39" s="47" t="s">
        <v>886</v>
      </c>
      <c r="BG39" s="47" t="s">
        <v>886</v>
      </c>
      <c r="BH39" s="47" t="s">
        <v>513</v>
      </c>
      <c r="BI39" s="47" t="s">
        <v>513</v>
      </c>
      <c r="BJ39" s="47" t="s">
        <v>1207</v>
      </c>
      <c r="BK39" s="47" t="s">
        <v>1215</v>
      </c>
      <c r="BL39" s="47" t="s">
        <v>883</v>
      </c>
      <c r="BM39" s="47" t="s">
        <v>525</v>
      </c>
      <c r="BN39" s="47" t="s">
        <v>522</v>
      </c>
      <c r="BO39" s="47" t="s">
        <v>525</v>
      </c>
      <c r="BP39" s="47" t="s">
        <v>525</v>
      </c>
      <c r="BQ39" s="47" t="s">
        <v>866</v>
      </c>
      <c r="BR39" s="47" t="s">
        <v>875</v>
      </c>
      <c r="BS39" s="47" t="s">
        <v>875</v>
      </c>
      <c r="BT39" s="47" t="s">
        <v>875</v>
      </c>
      <c r="BU39" s="47" t="s">
        <v>875</v>
      </c>
      <c r="BV39" s="47" t="s">
        <v>875</v>
      </c>
      <c r="BW39" s="47" t="s">
        <v>875</v>
      </c>
      <c r="BX39" s="47"/>
      <c r="BY39" s="47" t="s">
        <v>890</v>
      </c>
      <c r="BZ39" s="47" t="s">
        <v>525</v>
      </c>
      <c r="CA39" s="47" t="s">
        <v>1167</v>
      </c>
      <c r="CB39" s="47" t="s">
        <v>884</v>
      </c>
    </row>
    <row r="40" spans="1:80">
      <c r="A40" s="33" t="str">
        <f>'Indicator Data'!A41</f>
        <v>Colombia</v>
      </c>
      <c r="B40" s="25" t="str">
        <f>'Indicator Data'!B41</f>
        <v>COL</v>
      </c>
      <c r="C40" s="47" t="s">
        <v>1206</v>
      </c>
      <c r="D40" s="47" t="s">
        <v>1206</v>
      </c>
      <c r="E40" s="47" t="s">
        <v>1207</v>
      </c>
      <c r="F40" s="47" t="s">
        <v>1207</v>
      </c>
      <c r="G40" s="47" t="s">
        <v>1207</v>
      </c>
      <c r="H40" s="47" t="s">
        <v>1207</v>
      </c>
      <c r="I40" s="47" t="s">
        <v>1207</v>
      </c>
      <c r="J40" s="47" t="s">
        <v>887</v>
      </c>
      <c r="K40" s="47" t="s">
        <v>887</v>
      </c>
      <c r="L40" s="47" t="s">
        <v>513</v>
      </c>
      <c r="M40" s="47" t="s">
        <v>884</v>
      </c>
      <c r="N40" s="47" t="s">
        <v>884</v>
      </c>
      <c r="O40" s="47" t="s">
        <v>884</v>
      </c>
      <c r="P40" s="47" t="s">
        <v>884</v>
      </c>
      <c r="Q40" s="47" t="s">
        <v>1115</v>
      </c>
      <c r="R40" s="47" t="s">
        <v>1115</v>
      </c>
      <c r="S40" s="47" t="s">
        <v>1115</v>
      </c>
      <c r="T40" s="47" t="s">
        <v>1115</v>
      </c>
      <c r="U40" s="47" t="s">
        <v>884</v>
      </c>
      <c r="V40" s="47" t="s">
        <v>884</v>
      </c>
      <c r="W40" s="47" t="s">
        <v>884</v>
      </c>
      <c r="X40" s="47" t="s">
        <v>525</v>
      </c>
      <c r="Y40" s="47" t="s">
        <v>525</v>
      </c>
      <c r="Z40" s="47" t="s">
        <v>525</v>
      </c>
      <c r="AA40" s="47" t="s">
        <v>1167</v>
      </c>
      <c r="AB40" s="47" t="s">
        <v>885</v>
      </c>
      <c r="AC40" s="47" t="s">
        <v>885</v>
      </c>
      <c r="AD40" s="79" t="s">
        <v>1213</v>
      </c>
      <c r="AE40" s="47" t="s">
        <v>875</v>
      </c>
      <c r="AF40" s="47" t="s">
        <v>1116</v>
      </c>
      <c r="AG40" s="47" t="s">
        <v>1167</v>
      </c>
      <c r="AH40" s="47" t="s">
        <v>884</v>
      </c>
      <c r="AI40" s="47" t="s">
        <v>884</v>
      </c>
      <c r="AJ40" s="48" t="s">
        <v>891</v>
      </c>
      <c r="AK40" s="48" t="s">
        <v>891</v>
      </c>
      <c r="AL40" s="47" t="s">
        <v>889</v>
      </c>
      <c r="AM40" s="47" t="s">
        <v>889</v>
      </c>
      <c r="AN40" s="47" t="s">
        <v>892</v>
      </c>
      <c r="AO40" s="47" t="s">
        <v>893</v>
      </c>
      <c r="AP40" s="47" t="s">
        <v>893</v>
      </c>
      <c r="AQ40" s="47" t="s">
        <v>1214</v>
      </c>
      <c r="AR40" s="47" t="s">
        <v>1214</v>
      </c>
      <c r="AS40" s="47" t="s">
        <v>875</v>
      </c>
      <c r="AT40" s="47" t="s">
        <v>875</v>
      </c>
      <c r="AU40" s="47" t="s">
        <v>875</v>
      </c>
      <c r="AV40" s="47" t="s">
        <v>875</v>
      </c>
      <c r="AW40" s="47" t="s">
        <v>875</v>
      </c>
      <c r="AX40" s="47" t="s">
        <v>875</v>
      </c>
      <c r="AY40" s="47" t="s">
        <v>875</v>
      </c>
      <c r="AZ40" s="47" t="s">
        <v>889</v>
      </c>
      <c r="BA40" s="47" t="s">
        <v>525</v>
      </c>
      <c r="BB40" s="47" t="s">
        <v>887</v>
      </c>
      <c r="BC40" s="47" t="s">
        <v>887</v>
      </c>
      <c r="BD40" s="47" t="s">
        <v>887</v>
      </c>
      <c r="BE40" s="48" t="s">
        <v>867</v>
      </c>
      <c r="BF40" s="47" t="s">
        <v>886</v>
      </c>
      <c r="BG40" s="47" t="s">
        <v>886</v>
      </c>
      <c r="BH40" s="47" t="s">
        <v>513</v>
      </c>
      <c r="BI40" s="47" t="s">
        <v>513</v>
      </c>
      <c r="BJ40" s="47" t="s">
        <v>1207</v>
      </c>
      <c r="BK40" s="47" t="s">
        <v>1215</v>
      </c>
      <c r="BL40" s="47" t="s">
        <v>883</v>
      </c>
      <c r="BM40" s="47" t="s">
        <v>525</v>
      </c>
      <c r="BN40" s="47" t="s">
        <v>522</v>
      </c>
      <c r="BO40" s="47" t="s">
        <v>525</v>
      </c>
      <c r="BP40" s="47" t="s">
        <v>525</v>
      </c>
      <c r="BQ40" s="47" t="s">
        <v>866</v>
      </c>
      <c r="BR40" s="47" t="s">
        <v>875</v>
      </c>
      <c r="BS40" s="47" t="s">
        <v>875</v>
      </c>
      <c r="BT40" s="47" t="s">
        <v>875</v>
      </c>
      <c r="BU40" s="47" t="s">
        <v>875</v>
      </c>
      <c r="BV40" s="47" t="s">
        <v>875</v>
      </c>
      <c r="BW40" s="47" t="s">
        <v>875</v>
      </c>
      <c r="BX40" s="47"/>
      <c r="BY40" s="47" t="s">
        <v>890</v>
      </c>
      <c r="BZ40" s="47" t="s">
        <v>525</v>
      </c>
      <c r="CA40" s="47" t="s">
        <v>1167</v>
      </c>
      <c r="CB40" s="47" t="s">
        <v>884</v>
      </c>
    </row>
    <row r="41" spans="1:80">
      <c r="A41" s="33" t="str">
        <f>'Indicator Data'!A42</f>
        <v>Comoros</v>
      </c>
      <c r="B41" s="25" t="str">
        <f>'Indicator Data'!B42</f>
        <v>COM</v>
      </c>
      <c r="C41" s="47" t="s">
        <v>1206</v>
      </c>
      <c r="D41" s="47" t="s">
        <v>1206</v>
      </c>
      <c r="E41" s="47" t="s">
        <v>1207</v>
      </c>
      <c r="F41" s="47" t="s">
        <v>1207</v>
      </c>
      <c r="G41" s="47" t="s">
        <v>1207</v>
      </c>
      <c r="H41" s="47" t="s">
        <v>1207</v>
      </c>
      <c r="I41" s="47" t="s">
        <v>1207</v>
      </c>
      <c r="J41" s="47" t="s">
        <v>887</v>
      </c>
      <c r="K41" s="47" t="s">
        <v>887</v>
      </c>
      <c r="L41" s="47" t="s">
        <v>513</v>
      </c>
      <c r="M41" s="47" t="s">
        <v>884</v>
      </c>
      <c r="N41" s="47" t="s">
        <v>884</v>
      </c>
      <c r="O41" s="47" t="s">
        <v>884</v>
      </c>
      <c r="P41" s="47" t="s">
        <v>884</v>
      </c>
      <c r="Q41" s="47" t="s">
        <v>1115</v>
      </c>
      <c r="R41" s="47" t="s">
        <v>1115</v>
      </c>
      <c r="S41" s="47" t="s">
        <v>1115</v>
      </c>
      <c r="T41" s="47" t="s">
        <v>1115</v>
      </c>
      <c r="U41" s="47" t="s">
        <v>884</v>
      </c>
      <c r="V41" s="47" t="s">
        <v>884</v>
      </c>
      <c r="W41" s="47" t="s">
        <v>884</v>
      </c>
      <c r="X41" s="47" t="s">
        <v>525</v>
      </c>
      <c r="Y41" s="47" t="s">
        <v>525</v>
      </c>
      <c r="Z41" s="47" t="s">
        <v>525</v>
      </c>
      <c r="AA41" s="47" t="s">
        <v>1167</v>
      </c>
      <c r="AB41" s="47" t="s">
        <v>885</v>
      </c>
      <c r="AC41" s="47" t="s">
        <v>885</v>
      </c>
      <c r="AD41" s="79" t="s">
        <v>1213</v>
      </c>
      <c r="AE41" s="47" t="s">
        <v>875</v>
      </c>
      <c r="AF41" s="47" t="s">
        <v>1116</v>
      </c>
      <c r="AG41" s="47" t="s">
        <v>1167</v>
      </c>
      <c r="AH41" s="47" t="s">
        <v>884</v>
      </c>
      <c r="AI41" s="47" t="s">
        <v>884</v>
      </c>
      <c r="AJ41" s="48" t="s">
        <v>891</v>
      </c>
      <c r="AK41" s="48" t="s">
        <v>891</v>
      </c>
      <c r="AL41" s="47" t="s">
        <v>889</v>
      </c>
      <c r="AM41" s="47" t="s">
        <v>889</v>
      </c>
      <c r="AN41" s="47" t="s">
        <v>892</v>
      </c>
      <c r="AO41" s="47" t="s">
        <v>893</v>
      </c>
      <c r="AP41" s="47" t="s">
        <v>893</v>
      </c>
      <c r="AQ41" s="47" t="s">
        <v>1214</v>
      </c>
      <c r="AR41" s="47" t="s">
        <v>1214</v>
      </c>
      <c r="AS41" s="47" t="s">
        <v>875</v>
      </c>
      <c r="AT41" s="47" t="s">
        <v>875</v>
      </c>
      <c r="AU41" s="47" t="s">
        <v>875</v>
      </c>
      <c r="AV41" s="47" t="s">
        <v>875</v>
      </c>
      <c r="AW41" s="47" t="s">
        <v>875</v>
      </c>
      <c r="AX41" s="47" t="s">
        <v>875</v>
      </c>
      <c r="AY41" s="47" t="s">
        <v>875</v>
      </c>
      <c r="AZ41" s="47" t="s">
        <v>889</v>
      </c>
      <c r="BA41" s="47" t="s">
        <v>525</v>
      </c>
      <c r="BB41" s="47" t="s">
        <v>887</v>
      </c>
      <c r="BC41" s="47" t="s">
        <v>887</v>
      </c>
      <c r="BD41" s="47" t="s">
        <v>887</v>
      </c>
      <c r="BE41" s="48" t="s">
        <v>864</v>
      </c>
      <c r="BF41" s="47" t="s">
        <v>886</v>
      </c>
      <c r="BG41" s="47" t="s">
        <v>886</v>
      </c>
      <c r="BH41" s="47" t="s">
        <v>513</v>
      </c>
      <c r="BI41" s="47" t="s">
        <v>513</v>
      </c>
      <c r="BJ41" s="47" t="s">
        <v>1207</v>
      </c>
      <c r="BK41" s="47" t="s">
        <v>1215</v>
      </c>
      <c r="BL41" s="47" t="s">
        <v>883</v>
      </c>
      <c r="BM41" s="47" t="s">
        <v>525</v>
      </c>
      <c r="BN41" s="47" t="s">
        <v>522</v>
      </c>
      <c r="BO41" s="47" t="s">
        <v>525</v>
      </c>
      <c r="BP41" s="47" t="s">
        <v>525</v>
      </c>
      <c r="BQ41" s="47" t="s">
        <v>866</v>
      </c>
      <c r="BR41" s="47" t="s">
        <v>875</v>
      </c>
      <c r="BS41" s="47" t="s">
        <v>875</v>
      </c>
      <c r="BT41" s="47" t="s">
        <v>875</v>
      </c>
      <c r="BU41" s="47" t="s">
        <v>875</v>
      </c>
      <c r="BV41" s="47" t="s">
        <v>875</v>
      </c>
      <c r="BW41" s="47" t="s">
        <v>875</v>
      </c>
      <c r="BX41" s="47"/>
      <c r="BY41" s="47" t="s">
        <v>890</v>
      </c>
      <c r="BZ41" s="47" t="s">
        <v>525</v>
      </c>
      <c r="CA41" s="47" t="s">
        <v>1167</v>
      </c>
      <c r="CB41" s="47" t="s">
        <v>884</v>
      </c>
    </row>
    <row r="42" spans="1:80">
      <c r="A42" s="33" t="str">
        <f>'Indicator Data'!A43</f>
        <v>Congo</v>
      </c>
      <c r="B42" s="25" t="str">
        <f>'Indicator Data'!B43</f>
        <v>COG</v>
      </c>
      <c r="C42" s="47" t="s">
        <v>1206</v>
      </c>
      <c r="D42" s="47" t="s">
        <v>1206</v>
      </c>
      <c r="E42" s="47" t="s">
        <v>1207</v>
      </c>
      <c r="F42" s="47" t="s">
        <v>1207</v>
      </c>
      <c r="G42" s="47" t="s">
        <v>1207</v>
      </c>
      <c r="H42" s="47" t="s">
        <v>1207</v>
      </c>
      <c r="I42" s="47" t="s">
        <v>1207</v>
      </c>
      <c r="J42" s="47" t="s">
        <v>887</v>
      </c>
      <c r="K42" s="47" t="s">
        <v>887</v>
      </c>
      <c r="L42" s="47" t="s">
        <v>513</v>
      </c>
      <c r="M42" s="47" t="s">
        <v>884</v>
      </c>
      <c r="N42" s="47" t="s">
        <v>884</v>
      </c>
      <c r="O42" s="47" t="s">
        <v>884</v>
      </c>
      <c r="P42" s="47" t="s">
        <v>884</v>
      </c>
      <c r="Q42" s="47" t="s">
        <v>1115</v>
      </c>
      <c r="R42" s="47" t="s">
        <v>1115</v>
      </c>
      <c r="S42" s="47" t="s">
        <v>1115</v>
      </c>
      <c r="T42" s="47" t="s">
        <v>1115</v>
      </c>
      <c r="U42" s="47" t="s">
        <v>884</v>
      </c>
      <c r="V42" s="47" t="s">
        <v>884</v>
      </c>
      <c r="W42" s="47" t="s">
        <v>884</v>
      </c>
      <c r="X42" s="47" t="s">
        <v>525</v>
      </c>
      <c r="Y42" s="47" t="s">
        <v>525</v>
      </c>
      <c r="Z42" s="47" t="s">
        <v>525</v>
      </c>
      <c r="AA42" s="47" t="s">
        <v>1167</v>
      </c>
      <c r="AB42" s="47" t="s">
        <v>885</v>
      </c>
      <c r="AC42" s="47" t="s">
        <v>885</v>
      </c>
      <c r="AD42" s="79" t="s">
        <v>1213</v>
      </c>
      <c r="AE42" s="47" t="s">
        <v>875</v>
      </c>
      <c r="AF42" s="47" t="s">
        <v>1116</v>
      </c>
      <c r="AG42" s="47" t="s">
        <v>1167</v>
      </c>
      <c r="AH42" s="47" t="s">
        <v>884</v>
      </c>
      <c r="AI42" s="47" t="s">
        <v>884</v>
      </c>
      <c r="AJ42" s="48" t="s">
        <v>891</v>
      </c>
      <c r="AK42" s="48" t="s">
        <v>891</v>
      </c>
      <c r="AL42" s="47" t="s">
        <v>889</v>
      </c>
      <c r="AM42" s="47" t="s">
        <v>889</v>
      </c>
      <c r="AN42" s="47" t="s">
        <v>892</v>
      </c>
      <c r="AO42" s="47" t="s">
        <v>893</v>
      </c>
      <c r="AP42" s="47" t="s">
        <v>893</v>
      </c>
      <c r="AQ42" s="47" t="s">
        <v>1214</v>
      </c>
      <c r="AR42" s="47" t="s">
        <v>1214</v>
      </c>
      <c r="AS42" s="47" t="s">
        <v>875</v>
      </c>
      <c r="AT42" s="47" t="s">
        <v>875</v>
      </c>
      <c r="AU42" s="47" t="s">
        <v>875</v>
      </c>
      <c r="AV42" s="47" t="s">
        <v>875</v>
      </c>
      <c r="AW42" s="47" t="s">
        <v>875</v>
      </c>
      <c r="AX42" s="47" t="s">
        <v>875</v>
      </c>
      <c r="AY42" s="47" t="s">
        <v>875</v>
      </c>
      <c r="AZ42" s="47" t="s">
        <v>889</v>
      </c>
      <c r="BA42" s="47" t="s">
        <v>525</v>
      </c>
      <c r="BB42" s="47" t="s">
        <v>887</v>
      </c>
      <c r="BC42" s="47" t="s">
        <v>887</v>
      </c>
      <c r="BD42" s="47" t="s">
        <v>887</v>
      </c>
      <c r="BE42" s="48" t="s">
        <v>867</v>
      </c>
      <c r="BF42" s="47" t="s">
        <v>886</v>
      </c>
      <c r="BG42" s="47" t="s">
        <v>886</v>
      </c>
      <c r="BH42" s="47" t="s">
        <v>513</v>
      </c>
      <c r="BI42" s="47" t="s">
        <v>513</v>
      </c>
      <c r="BJ42" s="47" t="s">
        <v>1207</v>
      </c>
      <c r="BK42" s="47" t="s">
        <v>1215</v>
      </c>
      <c r="BL42" s="47" t="s">
        <v>883</v>
      </c>
      <c r="BM42" s="47" t="s">
        <v>525</v>
      </c>
      <c r="BN42" s="47" t="s">
        <v>522</v>
      </c>
      <c r="BO42" s="47" t="s">
        <v>525</v>
      </c>
      <c r="BP42" s="47" t="s">
        <v>525</v>
      </c>
      <c r="BQ42" s="47" t="s">
        <v>866</v>
      </c>
      <c r="BR42" s="47" t="s">
        <v>875</v>
      </c>
      <c r="BS42" s="47" t="s">
        <v>875</v>
      </c>
      <c r="BT42" s="47" t="s">
        <v>875</v>
      </c>
      <c r="BU42" s="47" t="s">
        <v>875</v>
      </c>
      <c r="BV42" s="47" t="s">
        <v>875</v>
      </c>
      <c r="BW42" s="47" t="s">
        <v>875</v>
      </c>
      <c r="BX42" s="47"/>
      <c r="BY42" s="47" t="s">
        <v>890</v>
      </c>
      <c r="BZ42" s="47" t="s">
        <v>525</v>
      </c>
      <c r="CA42" s="47" t="s">
        <v>1167</v>
      </c>
      <c r="CB42" s="47" t="s">
        <v>884</v>
      </c>
    </row>
    <row r="43" spans="1:80">
      <c r="A43" s="33" t="str">
        <f>'Indicator Data'!A44</f>
        <v>Congo DR</v>
      </c>
      <c r="B43" s="25" t="str">
        <f>'Indicator Data'!B44</f>
        <v>COD</v>
      </c>
      <c r="C43" s="47" t="s">
        <v>1206</v>
      </c>
      <c r="D43" s="47" t="s">
        <v>1206</v>
      </c>
      <c r="E43" s="47" t="s">
        <v>1207</v>
      </c>
      <c r="F43" s="47" t="s">
        <v>1207</v>
      </c>
      <c r="G43" s="47" t="s">
        <v>1207</v>
      </c>
      <c r="H43" s="47" t="s">
        <v>1207</v>
      </c>
      <c r="I43" s="47" t="s">
        <v>1207</v>
      </c>
      <c r="J43" s="47" t="s">
        <v>887</v>
      </c>
      <c r="K43" s="47" t="s">
        <v>887</v>
      </c>
      <c r="L43" s="47" t="s">
        <v>513</v>
      </c>
      <c r="M43" s="47" t="s">
        <v>884</v>
      </c>
      <c r="N43" s="47" t="s">
        <v>884</v>
      </c>
      <c r="O43" s="47" t="s">
        <v>884</v>
      </c>
      <c r="P43" s="47" t="s">
        <v>884</v>
      </c>
      <c r="Q43" s="47" t="s">
        <v>1115</v>
      </c>
      <c r="R43" s="47" t="s">
        <v>1115</v>
      </c>
      <c r="S43" s="47" t="s">
        <v>1115</v>
      </c>
      <c r="T43" s="47" t="s">
        <v>1115</v>
      </c>
      <c r="U43" s="47" t="s">
        <v>884</v>
      </c>
      <c r="V43" s="47" t="s">
        <v>884</v>
      </c>
      <c r="W43" s="47" t="s">
        <v>884</v>
      </c>
      <c r="X43" s="47" t="s">
        <v>525</v>
      </c>
      <c r="Y43" s="47" t="s">
        <v>525</v>
      </c>
      <c r="Z43" s="47" t="s">
        <v>525</v>
      </c>
      <c r="AA43" s="47" t="s">
        <v>1167</v>
      </c>
      <c r="AB43" s="47" t="s">
        <v>885</v>
      </c>
      <c r="AC43" s="47" t="s">
        <v>885</v>
      </c>
      <c r="AD43" s="79" t="s">
        <v>1213</v>
      </c>
      <c r="AE43" s="47" t="s">
        <v>875</v>
      </c>
      <c r="AF43" s="47" t="s">
        <v>1116</v>
      </c>
      <c r="AG43" s="47" t="s">
        <v>1167</v>
      </c>
      <c r="AH43" s="47" t="s">
        <v>884</v>
      </c>
      <c r="AI43" s="47" t="s">
        <v>884</v>
      </c>
      <c r="AJ43" s="48" t="s">
        <v>891</v>
      </c>
      <c r="AK43" s="48" t="s">
        <v>891</v>
      </c>
      <c r="AL43" s="47" t="s">
        <v>889</v>
      </c>
      <c r="AM43" s="47" t="s">
        <v>889</v>
      </c>
      <c r="AN43" s="47" t="s">
        <v>892</v>
      </c>
      <c r="AO43" s="47" t="s">
        <v>893</v>
      </c>
      <c r="AP43" s="47" t="s">
        <v>893</v>
      </c>
      <c r="AQ43" s="47" t="s">
        <v>1214</v>
      </c>
      <c r="AR43" s="47" t="s">
        <v>1214</v>
      </c>
      <c r="AS43" s="47" t="s">
        <v>875</v>
      </c>
      <c r="AT43" s="47" t="s">
        <v>875</v>
      </c>
      <c r="AU43" s="47" t="s">
        <v>875</v>
      </c>
      <c r="AV43" s="47" t="s">
        <v>875</v>
      </c>
      <c r="AW43" s="47" t="s">
        <v>875</v>
      </c>
      <c r="AX43" s="47" t="s">
        <v>875</v>
      </c>
      <c r="AY43" s="47" t="s">
        <v>875</v>
      </c>
      <c r="AZ43" s="47" t="s">
        <v>889</v>
      </c>
      <c r="BA43" s="47" t="s">
        <v>525</v>
      </c>
      <c r="BB43" s="47" t="s">
        <v>887</v>
      </c>
      <c r="BC43" s="47" t="s">
        <v>887</v>
      </c>
      <c r="BD43" s="47" t="s">
        <v>887</v>
      </c>
      <c r="BE43" s="48" t="s">
        <v>867</v>
      </c>
      <c r="BF43" s="47" t="s">
        <v>886</v>
      </c>
      <c r="BG43" s="47" t="s">
        <v>886</v>
      </c>
      <c r="BH43" s="47" t="s">
        <v>513</v>
      </c>
      <c r="BI43" s="47" t="s">
        <v>513</v>
      </c>
      <c r="BJ43" s="47" t="s">
        <v>1207</v>
      </c>
      <c r="BK43" s="47" t="s">
        <v>1215</v>
      </c>
      <c r="BL43" s="47" t="s">
        <v>883</v>
      </c>
      <c r="BM43" s="47" t="s">
        <v>525</v>
      </c>
      <c r="BN43" s="47" t="s">
        <v>522</v>
      </c>
      <c r="BO43" s="47" t="s">
        <v>525</v>
      </c>
      <c r="BP43" s="47" t="s">
        <v>525</v>
      </c>
      <c r="BQ43" s="47" t="s">
        <v>866</v>
      </c>
      <c r="BR43" s="47" t="s">
        <v>875</v>
      </c>
      <c r="BS43" s="47" t="s">
        <v>875</v>
      </c>
      <c r="BT43" s="47" t="s">
        <v>875</v>
      </c>
      <c r="BU43" s="47" t="s">
        <v>875</v>
      </c>
      <c r="BV43" s="47" t="s">
        <v>875</v>
      </c>
      <c r="BW43" s="47" t="s">
        <v>875</v>
      </c>
      <c r="BX43" s="47"/>
      <c r="BY43" s="47" t="s">
        <v>890</v>
      </c>
      <c r="BZ43" s="47" t="s">
        <v>525</v>
      </c>
      <c r="CA43" s="47" t="s">
        <v>1167</v>
      </c>
      <c r="CB43" s="47" t="s">
        <v>884</v>
      </c>
    </row>
    <row r="44" spans="1:80">
      <c r="A44" s="33" t="str">
        <f>'Indicator Data'!A45</f>
        <v>Costa Rica</v>
      </c>
      <c r="B44" s="25" t="str">
        <f>'Indicator Data'!B45</f>
        <v>CRI</v>
      </c>
      <c r="C44" s="47" t="s">
        <v>1206</v>
      </c>
      <c r="D44" s="47" t="s">
        <v>1206</v>
      </c>
      <c r="E44" s="47" t="s">
        <v>1207</v>
      </c>
      <c r="F44" s="47" t="s">
        <v>1207</v>
      </c>
      <c r="G44" s="47" t="s">
        <v>1207</v>
      </c>
      <c r="H44" s="47" t="s">
        <v>1207</v>
      </c>
      <c r="I44" s="47" t="s">
        <v>1207</v>
      </c>
      <c r="J44" s="47" t="s">
        <v>887</v>
      </c>
      <c r="K44" s="47" t="s">
        <v>887</v>
      </c>
      <c r="L44" s="47" t="s">
        <v>513</v>
      </c>
      <c r="M44" s="47" t="s">
        <v>884</v>
      </c>
      <c r="N44" s="47" t="s">
        <v>884</v>
      </c>
      <c r="O44" s="47" t="s">
        <v>884</v>
      </c>
      <c r="P44" s="47" t="s">
        <v>884</v>
      </c>
      <c r="Q44" s="47" t="s">
        <v>1115</v>
      </c>
      <c r="R44" s="47" t="s">
        <v>1115</v>
      </c>
      <c r="S44" s="47" t="s">
        <v>1115</v>
      </c>
      <c r="T44" s="47" t="s">
        <v>1115</v>
      </c>
      <c r="U44" s="47" t="s">
        <v>884</v>
      </c>
      <c r="V44" s="47" t="s">
        <v>884</v>
      </c>
      <c r="W44" s="47" t="s">
        <v>884</v>
      </c>
      <c r="X44" s="47" t="s">
        <v>525</v>
      </c>
      <c r="Y44" s="47" t="s">
        <v>525</v>
      </c>
      <c r="Z44" s="47" t="s">
        <v>525</v>
      </c>
      <c r="AA44" s="47" t="s">
        <v>1167</v>
      </c>
      <c r="AB44" s="47" t="s">
        <v>885</v>
      </c>
      <c r="AC44" s="47" t="s">
        <v>885</v>
      </c>
      <c r="AD44" s="79" t="s">
        <v>1213</v>
      </c>
      <c r="AE44" s="47" t="s">
        <v>875</v>
      </c>
      <c r="AF44" s="47" t="s">
        <v>1116</v>
      </c>
      <c r="AG44" s="47" t="s">
        <v>1167</v>
      </c>
      <c r="AH44" s="47" t="s">
        <v>884</v>
      </c>
      <c r="AI44" s="47" t="s">
        <v>884</v>
      </c>
      <c r="AJ44" s="48" t="s">
        <v>891</v>
      </c>
      <c r="AK44" s="48" t="s">
        <v>891</v>
      </c>
      <c r="AL44" s="47" t="s">
        <v>889</v>
      </c>
      <c r="AM44" s="47" t="s">
        <v>889</v>
      </c>
      <c r="AN44" s="47" t="s">
        <v>892</v>
      </c>
      <c r="AO44" s="47" t="s">
        <v>893</v>
      </c>
      <c r="AP44" s="47" t="s">
        <v>893</v>
      </c>
      <c r="AQ44" s="47" t="s">
        <v>1214</v>
      </c>
      <c r="AR44" s="47" t="s">
        <v>1214</v>
      </c>
      <c r="AS44" s="47" t="s">
        <v>875</v>
      </c>
      <c r="AT44" s="47" t="s">
        <v>875</v>
      </c>
      <c r="AU44" s="47" t="s">
        <v>875</v>
      </c>
      <c r="AV44" s="47" t="s">
        <v>875</v>
      </c>
      <c r="AW44" s="47" t="s">
        <v>875</v>
      </c>
      <c r="AX44" s="47" t="s">
        <v>875</v>
      </c>
      <c r="AY44" s="47" t="s">
        <v>875</v>
      </c>
      <c r="AZ44" s="47" t="s">
        <v>889</v>
      </c>
      <c r="BA44" s="47" t="s">
        <v>525</v>
      </c>
      <c r="BB44" s="47" t="s">
        <v>887</v>
      </c>
      <c r="BC44" s="47" t="s">
        <v>887</v>
      </c>
      <c r="BD44" s="47" t="s">
        <v>887</v>
      </c>
      <c r="BE44" s="48" t="s">
        <v>864</v>
      </c>
      <c r="BF44" s="47" t="s">
        <v>886</v>
      </c>
      <c r="BG44" s="47" t="s">
        <v>886</v>
      </c>
      <c r="BH44" s="47" t="s">
        <v>513</v>
      </c>
      <c r="BI44" s="47" t="s">
        <v>513</v>
      </c>
      <c r="BJ44" s="47" t="s">
        <v>1207</v>
      </c>
      <c r="BK44" s="47" t="s">
        <v>1215</v>
      </c>
      <c r="BL44" s="47" t="s">
        <v>883</v>
      </c>
      <c r="BM44" s="47" t="s">
        <v>525</v>
      </c>
      <c r="BN44" s="47" t="s">
        <v>522</v>
      </c>
      <c r="BO44" s="47" t="s">
        <v>525</v>
      </c>
      <c r="BP44" s="47" t="s">
        <v>525</v>
      </c>
      <c r="BQ44" s="47" t="s">
        <v>866</v>
      </c>
      <c r="BR44" s="47" t="s">
        <v>875</v>
      </c>
      <c r="BS44" s="47" t="s">
        <v>875</v>
      </c>
      <c r="BT44" s="47" t="s">
        <v>875</v>
      </c>
      <c r="BU44" s="47" t="s">
        <v>875</v>
      </c>
      <c r="BV44" s="47" t="s">
        <v>875</v>
      </c>
      <c r="BW44" s="47" t="s">
        <v>875</v>
      </c>
      <c r="BX44" s="47"/>
      <c r="BY44" s="47" t="s">
        <v>890</v>
      </c>
      <c r="BZ44" s="47" t="s">
        <v>525</v>
      </c>
      <c r="CA44" s="47" t="s">
        <v>1167</v>
      </c>
      <c r="CB44" s="47" t="s">
        <v>884</v>
      </c>
    </row>
    <row r="45" spans="1:80">
      <c r="A45" s="33" t="str">
        <f>'Indicator Data'!A46</f>
        <v>Côte d'Ivoire</v>
      </c>
      <c r="B45" s="25" t="str">
        <f>'Indicator Data'!B46</f>
        <v>CIV</v>
      </c>
      <c r="C45" s="47" t="s">
        <v>1206</v>
      </c>
      <c r="D45" s="47" t="s">
        <v>1206</v>
      </c>
      <c r="E45" s="47" t="s">
        <v>1207</v>
      </c>
      <c r="F45" s="47" t="s">
        <v>1207</v>
      </c>
      <c r="G45" s="47" t="s">
        <v>1207</v>
      </c>
      <c r="H45" s="47" t="s">
        <v>1207</v>
      </c>
      <c r="I45" s="47" t="s">
        <v>1207</v>
      </c>
      <c r="J45" s="47" t="s">
        <v>887</v>
      </c>
      <c r="K45" s="47" t="s">
        <v>887</v>
      </c>
      <c r="L45" s="47" t="s">
        <v>513</v>
      </c>
      <c r="M45" s="47" t="s">
        <v>884</v>
      </c>
      <c r="N45" s="47" t="s">
        <v>884</v>
      </c>
      <c r="O45" s="47" t="s">
        <v>884</v>
      </c>
      <c r="P45" s="47" t="s">
        <v>884</v>
      </c>
      <c r="Q45" s="47" t="s">
        <v>1115</v>
      </c>
      <c r="R45" s="47" t="s">
        <v>1115</v>
      </c>
      <c r="S45" s="47" t="s">
        <v>1115</v>
      </c>
      <c r="T45" s="47" t="s">
        <v>1115</v>
      </c>
      <c r="U45" s="47" t="s">
        <v>884</v>
      </c>
      <c r="V45" s="47" t="s">
        <v>884</v>
      </c>
      <c r="W45" s="47" t="s">
        <v>884</v>
      </c>
      <c r="X45" s="47" t="s">
        <v>525</v>
      </c>
      <c r="Y45" s="47" t="s">
        <v>525</v>
      </c>
      <c r="Z45" s="47" t="s">
        <v>525</v>
      </c>
      <c r="AA45" s="47" t="s">
        <v>1167</v>
      </c>
      <c r="AB45" s="47" t="s">
        <v>885</v>
      </c>
      <c r="AC45" s="47" t="s">
        <v>885</v>
      </c>
      <c r="AD45" s="79" t="s">
        <v>1213</v>
      </c>
      <c r="AE45" s="47" t="s">
        <v>875</v>
      </c>
      <c r="AF45" s="47" t="s">
        <v>1116</v>
      </c>
      <c r="AG45" s="47" t="s">
        <v>1167</v>
      </c>
      <c r="AH45" s="47" t="s">
        <v>884</v>
      </c>
      <c r="AI45" s="47" t="s">
        <v>884</v>
      </c>
      <c r="AJ45" s="48" t="s">
        <v>891</v>
      </c>
      <c r="AK45" s="48" t="s">
        <v>891</v>
      </c>
      <c r="AL45" s="47" t="s">
        <v>889</v>
      </c>
      <c r="AM45" s="47" t="s">
        <v>889</v>
      </c>
      <c r="AN45" s="47" t="s">
        <v>892</v>
      </c>
      <c r="AO45" s="47" t="s">
        <v>893</v>
      </c>
      <c r="AP45" s="47" t="s">
        <v>893</v>
      </c>
      <c r="AQ45" s="47" t="s">
        <v>1214</v>
      </c>
      <c r="AR45" s="47" t="s">
        <v>1214</v>
      </c>
      <c r="AS45" s="47" t="s">
        <v>875</v>
      </c>
      <c r="AT45" s="47" t="s">
        <v>875</v>
      </c>
      <c r="AU45" s="47" t="s">
        <v>875</v>
      </c>
      <c r="AV45" s="47" t="s">
        <v>875</v>
      </c>
      <c r="AW45" s="47" t="s">
        <v>875</v>
      </c>
      <c r="AX45" s="47" t="s">
        <v>875</v>
      </c>
      <c r="AY45" s="47" t="s">
        <v>875</v>
      </c>
      <c r="AZ45" s="47" t="s">
        <v>889</v>
      </c>
      <c r="BA45" s="47" t="s">
        <v>525</v>
      </c>
      <c r="BB45" s="47" t="s">
        <v>887</v>
      </c>
      <c r="BC45" s="47" t="s">
        <v>887</v>
      </c>
      <c r="BD45" s="47" t="s">
        <v>887</v>
      </c>
      <c r="BE45" s="48" t="s">
        <v>867</v>
      </c>
      <c r="BF45" s="47" t="s">
        <v>886</v>
      </c>
      <c r="BG45" s="47" t="s">
        <v>886</v>
      </c>
      <c r="BH45" s="47" t="s">
        <v>513</v>
      </c>
      <c r="BI45" s="47" t="s">
        <v>513</v>
      </c>
      <c r="BJ45" s="47" t="s">
        <v>1207</v>
      </c>
      <c r="BK45" s="47" t="s">
        <v>1215</v>
      </c>
      <c r="BL45" s="47" t="s">
        <v>883</v>
      </c>
      <c r="BM45" s="47" t="s">
        <v>525</v>
      </c>
      <c r="BN45" s="47" t="s">
        <v>522</v>
      </c>
      <c r="BO45" s="47" t="s">
        <v>525</v>
      </c>
      <c r="BP45" s="47" t="s">
        <v>525</v>
      </c>
      <c r="BQ45" s="47" t="s">
        <v>866</v>
      </c>
      <c r="BR45" s="47" t="s">
        <v>875</v>
      </c>
      <c r="BS45" s="47" t="s">
        <v>875</v>
      </c>
      <c r="BT45" s="47" t="s">
        <v>875</v>
      </c>
      <c r="BU45" s="47" t="s">
        <v>875</v>
      </c>
      <c r="BV45" s="47" t="s">
        <v>875</v>
      </c>
      <c r="BW45" s="47" t="s">
        <v>875</v>
      </c>
      <c r="BX45" s="47"/>
      <c r="BY45" s="47" t="s">
        <v>890</v>
      </c>
      <c r="BZ45" s="47" t="s">
        <v>525</v>
      </c>
      <c r="CA45" s="47" t="s">
        <v>1167</v>
      </c>
      <c r="CB45" s="47" t="s">
        <v>884</v>
      </c>
    </row>
    <row r="46" spans="1:80">
      <c r="A46" s="33" t="str">
        <f>'Indicator Data'!A47</f>
        <v>Croatia</v>
      </c>
      <c r="B46" s="25" t="str">
        <f>'Indicator Data'!B47</f>
        <v>HRV</v>
      </c>
      <c r="C46" s="47" t="s">
        <v>1206</v>
      </c>
      <c r="D46" s="47" t="s">
        <v>1206</v>
      </c>
      <c r="E46" s="47" t="s">
        <v>1207</v>
      </c>
      <c r="F46" s="47" t="s">
        <v>1207</v>
      </c>
      <c r="G46" s="47" t="s">
        <v>1207</v>
      </c>
      <c r="H46" s="47" t="s">
        <v>1207</v>
      </c>
      <c r="I46" s="47" t="s">
        <v>1207</v>
      </c>
      <c r="J46" s="47" t="s">
        <v>887</v>
      </c>
      <c r="K46" s="47" t="s">
        <v>887</v>
      </c>
      <c r="L46" s="47" t="s">
        <v>513</v>
      </c>
      <c r="M46" s="47" t="s">
        <v>884</v>
      </c>
      <c r="N46" s="47" t="s">
        <v>884</v>
      </c>
      <c r="O46" s="47" t="s">
        <v>884</v>
      </c>
      <c r="P46" s="47" t="s">
        <v>884</v>
      </c>
      <c r="Q46" s="47" t="s">
        <v>1115</v>
      </c>
      <c r="R46" s="47" t="s">
        <v>1115</v>
      </c>
      <c r="S46" s="47" t="s">
        <v>1115</v>
      </c>
      <c r="T46" s="47" t="s">
        <v>1115</v>
      </c>
      <c r="U46" s="47" t="s">
        <v>884</v>
      </c>
      <c r="V46" s="47" t="s">
        <v>884</v>
      </c>
      <c r="W46" s="47" t="s">
        <v>884</v>
      </c>
      <c r="X46" s="47" t="s">
        <v>525</v>
      </c>
      <c r="Y46" s="47" t="s">
        <v>525</v>
      </c>
      <c r="Z46" s="47" t="s">
        <v>525</v>
      </c>
      <c r="AA46" s="47" t="s">
        <v>1167</v>
      </c>
      <c r="AB46" s="47" t="s">
        <v>885</v>
      </c>
      <c r="AC46" s="47" t="s">
        <v>885</v>
      </c>
      <c r="AD46" s="79" t="s">
        <v>1213</v>
      </c>
      <c r="AE46" s="47" t="s">
        <v>875</v>
      </c>
      <c r="AF46" s="47" t="s">
        <v>1116</v>
      </c>
      <c r="AG46" s="47" t="s">
        <v>1167</v>
      </c>
      <c r="AH46" s="47" t="s">
        <v>884</v>
      </c>
      <c r="AI46" s="47" t="s">
        <v>884</v>
      </c>
      <c r="AJ46" s="48" t="s">
        <v>891</v>
      </c>
      <c r="AK46" s="48" t="s">
        <v>891</v>
      </c>
      <c r="AL46" s="47" t="s">
        <v>889</v>
      </c>
      <c r="AM46" s="47" t="s">
        <v>889</v>
      </c>
      <c r="AN46" s="47" t="s">
        <v>892</v>
      </c>
      <c r="AO46" s="47" t="s">
        <v>893</v>
      </c>
      <c r="AP46" s="47" t="s">
        <v>893</v>
      </c>
      <c r="AQ46" s="47" t="s">
        <v>1214</v>
      </c>
      <c r="AR46" s="47" t="s">
        <v>1214</v>
      </c>
      <c r="AS46" s="47" t="s">
        <v>875</v>
      </c>
      <c r="AT46" s="47" t="s">
        <v>875</v>
      </c>
      <c r="AU46" s="47" t="s">
        <v>875</v>
      </c>
      <c r="AV46" s="47" t="s">
        <v>875</v>
      </c>
      <c r="AW46" s="47" t="s">
        <v>875</v>
      </c>
      <c r="AX46" s="47" t="s">
        <v>875</v>
      </c>
      <c r="AY46" s="47" t="s">
        <v>875</v>
      </c>
      <c r="AZ46" s="47" t="s">
        <v>889</v>
      </c>
      <c r="BA46" s="47" t="s">
        <v>525</v>
      </c>
      <c r="BB46" s="47" t="s">
        <v>887</v>
      </c>
      <c r="BC46" s="47" t="s">
        <v>887</v>
      </c>
      <c r="BD46" s="47" t="s">
        <v>887</v>
      </c>
      <c r="BE46" s="48" t="s">
        <v>864</v>
      </c>
      <c r="BF46" s="47" t="s">
        <v>886</v>
      </c>
      <c r="BG46" s="47" t="s">
        <v>886</v>
      </c>
      <c r="BH46" s="47" t="s">
        <v>513</v>
      </c>
      <c r="BI46" s="47" t="s">
        <v>513</v>
      </c>
      <c r="BJ46" s="47" t="s">
        <v>1207</v>
      </c>
      <c r="BK46" s="47" t="s">
        <v>1215</v>
      </c>
      <c r="BL46" s="47" t="s">
        <v>883</v>
      </c>
      <c r="BM46" s="47" t="s">
        <v>525</v>
      </c>
      <c r="BN46" s="47" t="s">
        <v>522</v>
      </c>
      <c r="BO46" s="47" t="s">
        <v>525</v>
      </c>
      <c r="BP46" s="47" t="s">
        <v>525</v>
      </c>
      <c r="BQ46" s="47" t="s">
        <v>866</v>
      </c>
      <c r="BR46" s="47" t="s">
        <v>875</v>
      </c>
      <c r="BS46" s="47" t="s">
        <v>875</v>
      </c>
      <c r="BT46" s="47" t="s">
        <v>875</v>
      </c>
      <c r="BU46" s="47" t="s">
        <v>875</v>
      </c>
      <c r="BV46" s="47" t="s">
        <v>875</v>
      </c>
      <c r="BW46" s="47" t="s">
        <v>875</v>
      </c>
      <c r="BX46" s="47"/>
      <c r="BY46" s="47" t="s">
        <v>890</v>
      </c>
      <c r="BZ46" s="47" t="s">
        <v>525</v>
      </c>
      <c r="CA46" s="47" t="s">
        <v>1167</v>
      </c>
      <c r="CB46" s="47" t="s">
        <v>884</v>
      </c>
    </row>
    <row r="47" spans="1:80">
      <c r="A47" s="33" t="str">
        <f>'Indicator Data'!A48</f>
        <v>Cuba</v>
      </c>
      <c r="B47" s="25" t="str">
        <f>'Indicator Data'!B48</f>
        <v>CUB</v>
      </c>
      <c r="C47" s="47" t="s">
        <v>1206</v>
      </c>
      <c r="D47" s="47" t="s">
        <v>1206</v>
      </c>
      <c r="E47" s="47" t="s">
        <v>1207</v>
      </c>
      <c r="F47" s="47" t="s">
        <v>1207</v>
      </c>
      <c r="G47" s="47" t="s">
        <v>1207</v>
      </c>
      <c r="H47" s="47" t="s">
        <v>1207</v>
      </c>
      <c r="I47" s="47" t="s">
        <v>1207</v>
      </c>
      <c r="J47" s="47" t="s">
        <v>887</v>
      </c>
      <c r="K47" s="47" t="s">
        <v>887</v>
      </c>
      <c r="L47" s="47" t="s">
        <v>513</v>
      </c>
      <c r="M47" s="47" t="s">
        <v>884</v>
      </c>
      <c r="N47" s="47" t="s">
        <v>884</v>
      </c>
      <c r="O47" s="47" t="s">
        <v>884</v>
      </c>
      <c r="P47" s="47" t="s">
        <v>884</v>
      </c>
      <c r="Q47" s="47" t="s">
        <v>1115</v>
      </c>
      <c r="R47" s="47" t="s">
        <v>1115</v>
      </c>
      <c r="S47" s="47" t="s">
        <v>1115</v>
      </c>
      <c r="T47" s="47" t="s">
        <v>1115</v>
      </c>
      <c r="U47" s="47" t="s">
        <v>884</v>
      </c>
      <c r="V47" s="47" t="s">
        <v>884</v>
      </c>
      <c r="W47" s="47" t="s">
        <v>884</v>
      </c>
      <c r="X47" s="47" t="s">
        <v>525</v>
      </c>
      <c r="Y47" s="47" t="s">
        <v>525</v>
      </c>
      <c r="Z47" s="47" t="s">
        <v>525</v>
      </c>
      <c r="AA47" s="47" t="s">
        <v>1167</v>
      </c>
      <c r="AB47" s="47" t="s">
        <v>885</v>
      </c>
      <c r="AC47" s="47" t="s">
        <v>885</v>
      </c>
      <c r="AD47" s="79" t="s">
        <v>1213</v>
      </c>
      <c r="AE47" s="47" t="s">
        <v>875</v>
      </c>
      <c r="AF47" s="47" t="s">
        <v>1116</v>
      </c>
      <c r="AG47" s="47" t="s">
        <v>1167</v>
      </c>
      <c r="AH47" s="47" t="s">
        <v>884</v>
      </c>
      <c r="AI47" s="47" t="s">
        <v>884</v>
      </c>
      <c r="AJ47" s="48" t="s">
        <v>891</v>
      </c>
      <c r="AK47" s="48" t="s">
        <v>891</v>
      </c>
      <c r="AL47" s="47" t="s">
        <v>889</v>
      </c>
      <c r="AM47" s="47" t="s">
        <v>889</v>
      </c>
      <c r="AN47" s="47" t="s">
        <v>892</v>
      </c>
      <c r="AO47" s="47" t="s">
        <v>893</v>
      </c>
      <c r="AP47" s="47" t="s">
        <v>893</v>
      </c>
      <c r="AQ47" s="47" t="s">
        <v>1214</v>
      </c>
      <c r="AR47" s="47" t="s">
        <v>1214</v>
      </c>
      <c r="AS47" s="47" t="s">
        <v>875</v>
      </c>
      <c r="AT47" s="47" t="s">
        <v>875</v>
      </c>
      <c r="AU47" s="47" t="s">
        <v>875</v>
      </c>
      <c r="AV47" s="47" t="s">
        <v>875</v>
      </c>
      <c r="AW47" s="47" t="s">
        <v>875</v>
      </c>
      <c r="AX47" s="47" t="s">
        <v>875</v>
      </c>
      <c r="AY47" s="47" t="s">
        <v>875</v>
      </c>
      <c r="AZ47" s="47" t="s">
        <v>889</v>
      </c>
      <c r="BA47" s="47" t="s">
        <v>525</v>
      </c>
      <c r="BB47" s="47" t="s">
        <v>887</v>
      </c>
      <c r="BC47" s="47" t="s">
        <v>887</v>
      </c>
      <c r="BD47" s="47" t="s">
        <v>887</v>
      </c>
      <c r="BE47" s="48" t="s">
        <v>864</v>
      </c>
      <c r="BF47" s="47" t="s">
        <v>886</v>
      </c>
      <c r="BG47" s="47" t="s">
        <v>886</v>
      </c>
      <c r="BH47" s="47" t="s">
        <v>513</v>
      </c>
      <c r="BI47" s="47" t="s">
        <v>513</v>
      </c>
      <c r="BJ47" s="47" t="s">
        <v>1207</v>
      </c>
      <c r="BK47" s="47" t="s">
        <v>1215</v>
      </c>
      <c r="BL47" s="47" t="s">
        <v>883</v>
      </c>
      <c r="BM47" s="47" t="s">
        <v>525</v>
      </c>
      <c r="BN47" s="47" t="s">
        <v>522</v>
      </c>
      <c r="BO47" s="47" t="s">
        <v>525</v>
      </c>
      <c r="BP47" s="47" t="s">
        <v>525</v>
      </c>
      <c r="BQ47" s="47" t="s">
        <v>866</v>
      </c>
      <c r="BR47" s="47" t="s">
        <v>875</v>
      </c>
      <c r="BS47" s="47" t="s">
        <v>875</v>
      </c>
      <c r="BT47" s="47" t="s">
        <v>875</v>
      </c>
      <c r="BU47" s="47" t="s">
        <v>875</v>
      </c>
      <c r="BV47" s="47" t="s">
        <v>875</v>
      </c>
      <c r="BW47" s="47" t="s">
        <v>875</v>
      </c>
      <c r="BX47" s="47"/>
      <c r="BY47" s="47" t="s">
        <v>890</v>
      </c>
      <c r="BZ47" s="47" t="s">
        <v>525</v>
      </c>
      <c r="CA47" s="47" t="s">
        <v>1167</v>
      </c>
      <c r="CB47" s="47" t="s">
        <v>884</v>
      </c>
    </row>
    <row r="48" spans="1:80">
      <c r="A48" s="33" t="str">
        <f>'Indicator Data'!A49</f>
        <v>Cyprus</v>
      </c>
      <c r="B48" s="25" t="str">
        <f>'Indicator Data'!B49</f>
        <v>CYP</v>
      </c>
      <c r="C48" s="47" t="s">
        <v>1206</v>
      </c>
      <c r="D48" s="47" t="s">
        <v>1206</v>
      </c>
      <c r="E48" s="47" t="s">
        <v>1207</v>
      </c>
      <c r="F48" s="47" t="s">
        <v>1207</v>
      </c>
      <c r="G48" s="47" t="s">
        <v>1207</v>
      </c>
      <c r="H48" s="47" t="s">
        <v>1207</v>
      </c>
      <c r="I48" s="47" t="s">
        <v>1207</v>
      </c>
      <c r="J48" s="47" t="s">
        <v>887</v>
      </c>
      <c r="K48" s="47" t="s">
        <v>887</v>
      </c>
      <c r="L48" s="47" t="s">
        <v>513</v>
      </c>
      <c r="M48" s="47" t="s">
        <v>884</v>
      </c>
      <c r="N48" s="47" t="s">
        <v>884</v>
      </c>
      <c r="O48" s="47" t="s">
        <v>884</v>
      </c>
      <c r="P48" s="47" t="s">
        <v>884</v>
      </c>
      <c r="Q48" s="47" t="s">
        <v>1115</v>
      </c>
      <c r="R48" s="47" t="s">
        <v>1115</v>
      </c>
      <c r="S48" s="47" t="s">
        <v>1115</v>
      </c>
      <c r="T48" s="47" t="s">
        <v>1115</v>
      </c>
      <c r="U48" s="47" t="s">
        <v>884</v>
      </c>
      <c r="V48" s="47" t="s">
        <v>884</v>
      </c>
      <c r="W48" s="47" t="s">
        <v>884</v>
      </c>
      <c r="X48" s="47" t="s">
        <v>525</v>
      </c>
      <c r="Y48" s="47" t="s">
        <v>525</v>
      </c>
      <c r="Z48" s="47" t="s">
        <v>525</v>
      </c>
      <c r="AA48" s="47" t="s">
        <v>1167</v>
      </c>
      <c r="AB48" s="47" t="s">
        <v>885</v>
      </c>
      <c r="AC48" s="47" t="s">
        <v>885</v>
      </c>
      <c r="AD48" s="79" t="s">
        <v>1213</v>
      </c>
      <c r="AE48" s="47" t="s">
        <v>875</v>
      </c>
      <c r="AF48" s="47" t="s">
        <v>1116</v>
      </c>
      <c r="AG48" s="47" t="s">
        <v>1167</v>
      </c>
      <c r="AH48" s="47" t="s">
        <v>884</v>
      </c>
      <c r="AI48" s="47" t="s">
        <v>884</v>
      </c>
      <c r="AJ48" s="48" t="s">
        <v>891</v>
      </c>
      <c r="AK48" s="48" t="s">
        <v>891</v>
      </c>
      <c r="AL48" s="47" t="s">
        <v>889</v>
      </c>
      <c r="AM48" s="47" t="s">
        <v>889</v>
      </c>
      <c r="AN48" s="47" t="s">
        <v>892</v>
      </c>
      <c r="AO48" s="47" t="s">
        <v>893</v>
      </c>
      <c r="AP48" s="47" t="s">
        <v>893</v>
      </c>
      <c r="AQ48" s="47" t="s">
        <v>1214</v>
      </c>
      <c r="AR48" s="47" t="s">
        <v>1214</v>
      </c>
      <c r="AS48" s="47" t="s">
        <v>875</v>
      </c>
      <c r="AT48" s="47" t="s">
        <v>875</v>
      </c>
      <c r="AU48" s="47" t="s">
        <v>875</v>
      </c>
      <c r="AV48" s="47" t="s">
        <v>875</v>
      </c>
      <c r="AW48" s="47" t="s">
        <v>875</v>
      </c>
      <c r="AX48" s="47" t="s">
        <v>875</v>
      </c>
      <c r="AY48" s="47" t="s">
        <v>875</v>
      </c>
      <c r="AZ48" s="47" t="s">
        <v>889</v>
      </c>
      <c r="BA48" s="47" t="s">
        <v>525</v>
      </c>
      <c r="BB48" s="47" t="s">
        <v>887</v>
      </c>
      <c r="BC48" s="47" t="s">
        <v>887</v>
      </c>
      <c r="BD48" s="47" t="s">
        <v>887</v>
      </c>
      <c r="BE48" s="48" t="s">
        <v>867</v>
      </c>
      <c r="BF48" s="47" t="s">
        <v>886</v>
      </c>
      <c r="BG48" s="47" t="s">
        <v>886</v>
      </c>
      <c r="BH48" s="47" t="s">
        <v>513</v>
      </c>
      <c r="BI48" s="47" t="s">
        <v>513</v>
      </c>
      <c r="BJ48" s="47" t="s">
        <v>1207</v>
      </c>
      <c r="BK48" s="47" t="s">
        <v>1215</v>
      </c>
      <c r="BL48" s="47" t="s">
        <v>883</v>
      </c>
      <c r="BM48" s="47" t="s">
        <v>525</v>
      </c>
      <c r="BN48" s="47" t="s">
        <v>522</v>
      </c>
      <c r="BO48" s="47" t="s">
        <v>525</v>
      </c>
      <c r="BP48" s="47" t="s">
        <v>525</v>
      </c>
      <c r="BQ48" s="47" t="s">
        <v>866</v>
      </c>
      <c r="BR48" s="47" t="s">
        <v>875</v>
      </c>
      <c r="BS48" s="47" t="s">
        <v>875</v>
      </c>
      <c r="BT48" s="47" t="s">
        <v>875</v>
      </c>
      <c r="BU48" s="47" t="s">
        <v>875</v>
      </c>
      <c r="BV48" s="47" t="s">
        <v>875</v>
      </c>
      <c r="BW48" s="47" t="s">
        <v>875</v>
      </c>
      <c r="BX48" s="47"/>
      <c r="BY48" s="47" t="s">
        <v>890</v>
      </c>
      <c r="BZ48" s="47" t="s">
        <v>525</v>
      </c>
      <c r="CA48" s="47" t="s">
        <v>1167</v>
      </c>
      <c r="CB48" s="47" t="s">
        <v>884</v>
      </c>
    </row>
    <row r="49" spans="1:80">
      <c r="A49" s="33" t="str">
        <f>'Indicator Data'!A50</f>
        <v>Czech Republic</v>
      </c>
      <c r="B49" s="25" t="str">
        <f>'Indicator Data'!B50</f>
        <v>CZE</v>
      </c>
      <c r="C49" s="47" t="s">
        <v>1206</v>
      </c>
      <c r="D49" s="47" t="s">
        <v>1206</v>
      </c>
      <c r="E49" s="47" t="s">
        <v>1207</v>
      </c>
      <c r="F49" s="47" t="s">
        <v>1207</v>
      </c>
      <c r="G49" s="47" t="s">
        <v>1207</v>
      </c>
      <c r="H49" s="47" t="s">
        <v>1207</v>
      </c>
      <c r="I49" s="47" t="s">
        <v>1207</v>
      </c>
      <c r="J49" s="47" t="s">
        <v>887</v>
      </c>
      <c r="K49" s="47" t="s">
        <v>887</v>
      </c>
      <c r="L49" s="47" t="s">
        <v>513</v>
      </c>
      <c r="M49" s="47" t="s">
        <v>884</v>
      </c>
      <c r="N49" s="47" t="s">
        <v>884</v>
      </c>
      <c r="O49" s="47" t="s">
        <v>884</v>
      </c>
      <c r="P49" s="47" t="s">
        <v>884</v>
      </c>
      <c r="Q49" s="47" t="s">
        <v>1115</v>
      </c>
      <c r="R49" s="47" t="s">
        <v>1115</v>
      </c>
      <c r="S49" s="47" t="s">
        <v>1115</v>
      </c>
      <c r="T49" s="47" t="s">
        <v>1115</v>
      </c>
      <c r="U49" s="47" t="s">
        <v>884</v>
      </c>
      <c r="V49" s="47" t="s">
        <v>884</v>
      </c>
      <c r="W49" s="47" t="s">
        <v>884</v>
      </c>
      <c r="X49" s="47" t="s">
        <v>525</v>
      </c>
      <c r="Y49" s="47" t="s">
        <v>525</v>
      </c>
      <c r="Z49" s="47" t="s">
        <v>525</v>
      </c>
      <c r="AA49" s="47" t="s">
        <v>1167</v>
      </c>
      <c r="AB49" s="47" t="s">
        <v>885</v>
      </c>
      <c r="AC49" s="47" t="s">
        <v>885</v>
      </c>
      <c r="AD49" s="79" t="s">
        <v>1213</v>
      </c>
      <c r="AE49" s="47" t="s">
        <v>875</v>
      </c>
      <c r="AF49" s="47" t="s">
        <v>1116</v>
      </c>
      <c r="AG49" s="47" t="s">
        <v>1167</v>
      </c>
      <c r="AH49" s="47" t="s">
        <v>884</v>
      </c>
      <c r="AI49" s="47" t="s">
        <v>884</v>
      </c>
      <c r="AJ49" s="48" t="s">
        <v>891</v>
      </c>
      <c r="AK49" s="48" t="s">
        <v>891</v>
      </c>
      <c r="AL49" s="47" t="s">
        <v>889</v>
      </c>
      <c r="AM49" s="47" t="s">
        <v>889</v>
      </c>
      <c r="AN49" s="47" t="s">
        <v>892</v>
      </c>
      <c r="AO49" s="47" t="s">
        <v>893</v>
      </c>
      <c r="AP49" s="47" t="s">
        <v>893</v>
      </c>
      <c r="AQ49" s="47" t="s">
        <v>1214</v>
      </c>
      <c r="AR49" s="47" t="s">
        <v>1214</v>
      </c>
      <c r="AS49" s="47" t="s">
        <v>875</v>
      </c>
      <c r="AT49" s="47" t="s">
        <v>875</v>
      </c>
      <c r="AU49" s="47" t="s">
        <v>875</v>
      </c>
      <c r="AV49" s="47" t="s">
        <v>875</v>
      </c>
      <c r="AW49" s="47" t="s">
        <v>875</v>
      </c>
      <c r="AX49" s="47" t="s">
        <v>875</v>
      </c>
      <c r="AY49" s="47" t="s">
        <v>875</v>
      </c>
      <c r="AZ49" s="47" t="s">
        <v>889</v>
      </c>
      <c r="BA49" s="47" t="s">
        <v>525</v>
      </c>
      <c r="BB49" s="47" t="s">
        <v>887</v>
      </c>
      <c r="BC49" s="47" t="s">
        <v>887</v>
      </c>
      <c r="BD49" s="47" t="s">
        <v>887</v>
      </c>
      <c r="BE49" s="48" t="s">
        <v>864</v>
      </c>
      <c r="BF49" s="47" t="s">
        <v>886</v>
      </c>
      <c r="BG49" s="47" t="s">
        <v>886</v>
      </c>
      <c r="BH49" s="47" t="s">
        <v>513</v>
      </c>
      <c r="BI49" s="47" t="s">
        <v>513</v>
      </c>
      <c r="BJ49" s="47" t="s">
        <v>1207</v>
      </c>
      <c r="BK49" s="47" t="s">
        <v>1215</v>
      </c>
      <c r="BL49" s="47" t="s">
        <v>883</v>
      </c>
      <c r="BM49" s="47" t="s">
        <v>525</v>
      </c>
      <c r="BN49" s="47" t="s">
        <v>522</v>
      </c>
      <c r="BO49" s="47" t="s">
        <v>525</v>
      </c>
      <c r="BP49" s="47" t="s">
        <v>525</v>
      </c>
      <c r="BQ49" s="47" t="s">
        <v>866</v>
      </c>
      <c r="BR49" s="47" t="s">
        <v>875</v>
      </c>
      <c r="BS49" s="47" t="s">
        <v>875</v>
      </c>
      <c r="BT49" s="47" t="s">
        <v>875</v>
      </c>
      <c r="BU49" s="47" t="s">
        <v>875</v>
      </c>
      <c r="BV49" s="47" t="s">
        <v>875</v>
      </c>
      <c r="BW49" s="47" t="s">
        <v>875</v>
      </c>
      <c r="BX49" s="47"/>
      <c r="BY49" s="47" t="s">
        <v>890</v>
      </c>
      <c r="BZ49" s="47" t="s">
        <v>525</v>
      </c>
      <c r="CA49" s="47" t="s">
        <v>1167</v>
      </c>
      <c r="CB49" s="47" t="s">
        <v>884</v>
      </c>
    </row>
    <row r="50" spans="1:80">
      <c r="A50" s="33" t="str">
        <f>'Indicator Data'!A51</f>
        <v>Denmark</v>
      </c>
      <c r="B50" s="25" t="str">
        <f>'Indicator Data'!B51</f>
        <v>DNK</v>
      </c>
      <c r="C50" s="47" t="s">
        <v>1206</v>
      </c>
      <c r="D50" s="47" t="s">
        <v>1206</v>
      </c>
      <c r="E50" s="47" t="s">
        <v>1207</v>
      </c>
      <c r="F50" s="47" t="s">
        <v>1207</v>
      </c>
      <c r="G50" s="47" t="s">
        <v>1207</v>
      </c>
      <c r="H50" s="47" t="s">
        <v>1207</v>
      </c>
      <c r="I50" s="47" t="s">
        <v>1207</v>
      </c>
      <c r="J50" s="47" t="s">
        <v>887</v>
      </c>
      <c r="K50" s="47" t="s">
        <v>887</v>
      </c>
      <c r="L50" s="47" t="s">
        <v>513</v>
      </c>
      <c r="M50" s="47" t="s">
        <v>884</v>
      </c>
      <c r="N50" s="47" t="s">
        <v>884</v>
      </c>
      <c r="O50" s="47" t="s">
        <v>884</v>
      </c>
      <c r="P50" s="47" t="s">
        <v>884</v>
      </c>
      <c r="Q50" s="47" t="s">
        <v>1115</v>
      </c>
      <c r="R50" s="47" t="s">
        <v>1115</v>
      </c>
      <c r="S50" s="47" t="s">
        <v>1115</v>
      </c>
      <c r="T50" s="47" t="s">
        <v>1115</v>
      </c>
      <c r="U50" s="47" t="s">
        <v>884</v>
      </c>
      <c r="V50" s="47" t="s">
        <v>884</v>
      </c>
      <c r="W50" s="47" t="s">
        <v>884</v>
      </c>
      <c r="X50" s="47" t="s">
        <v>525</v>
      </c>
      <c r="Y50" s="47" t="s">
        <v>525</v>
      </c>
      <c r="Z50" s="47" t="s">
        <v>525</v>
      </c>
      <c r="AA50" s="47" t="s">
        <v>1167</v>
      </c>
      <c r="AB50" s="47" t="s">
        <v>885</v>
      </c>
      <c r="AC50" s="47" t="s">
        <v>885</v>
      </c>
      <c r="AD50" s="79" t="s">
        <v>1213</v>
      </c>
      <c r="AE50" s="47" t="s">
        <v>875</v>
      </c>
      <c r="AF50" s="47" t="s">
        <v>1116</v>
      </c>
      <c r="AG50" s="47" t="s">
        <v>1167</v>
      </c>
      <c r="AH50" s="47" t="s">
        <v>884</v>
      </c>
      <c r="AI50" s="47" t="s">
        <v>884</v>
      </c>
      <c r="AJ50" s="48" t="s">
        <v>891</v>
      </c>
      <c r="AK50" s="48" t="s">
        <v>891</v>
      </c>
      <c r="AL50" s="47" t="s">
        <v>889</v>
      </c>
      <c r="AM50" s="47" t="s">
        <v>889</v>
      </c>
      <c r="AN50" s="47" t="s">
        <v>892</v>
      </c>
      <c r="AO50" s="47" t="s">
        <v>893</v>
      </c>
      <c r="AP50" s="47" t="s">
        <v>893</v>
      </c>
      <c r="AQ50" s="47" t="s">
        <v>1214</v>
      </c>
      <c r="AR50" s="47" t="s">
        <v>1214</v>
      </c>
      <c r="AS50" s="47" t="s">
        <v>875</v>
      </c>
      <c r="AT50" s="47" t="s">
        <v>875</v>
      </c>
      <c r="AU50" s="47" t="s">
        <v>875</v>
      </c>
      <c r="AV50" s="47" t="s">
        <v>875</v>
      </c>
      <c r="AW50" s="47" t="s">
        <v>875</v>
      </c>
      <c r="AX50" s="47" t="s">
        <v>875</v>
      </c>
      <c r="AY50" s="47" t="s">
        <v>875</v>
      </c>
      <c r="AZ50" s="47" t="s">
        <v>889</v>
      </c>
      <c r="BA50" s="47" t="s">
        <v>525</v>
      </c>
      <c r="BB50" s="47" t="s">
        <v>887</v>
      </c>
      <c r="BC50" s="47" t="s">
        <v>887</v>
      </c>
      <c r="BD50" s="47" t="s">
        <v>887</v>
      </c>
      <c r="BE50" s="48" t="s">
        <v>864</v>
      </c>
      <c r="BF50" s="47" t="s">
        <v>886</v>
      </c>
      <c r="BG50" s="47" t="s">
        <v>886</v>
      </c>
      <c r="BH50" s="47" t="s">
        <v>513</v>
      </c>
      <c r="BI50" s="47" t="s">
        <v>513</v>
      </c>
      <c r="BJ50" s="47" t="s">
        <v>1207</v>
      </c>
      <c r="BK50" s="47" t="s">
        <v>1215</v>
      </c>
      <c r="BL50" s="47" t="s">
        <v>883</v>
      </c>
      <c r="BM50" s="47" t="s">
        <v>525</v>
      </c>
      <c r="BN50" s="47" t="s">
        <v>522</v>
      </c>
      <c r="BO50" s="47" t="s">
        <v>525</v>
      </c>
      <c r="BP50" s="47" t="s">
        <v>525</v>
      </c>
      <c r="BQ50" s="47" t="s">
        <v>866</v>
      </c>
      <c r="BR50" s="47" t="s">
        <v>875</v>
      </c>
      <c r="BS50" s="47" t="s">
        <v>875</v>
      </c>
      <c r="BT50" s="47" t="s">
        <v>875</v>
      </c>
      <c r="BU50" s="47" t="s">
        <v>875</v>
      </c>
      <c r="BV50" s="47" t="s">
        <v>875</v>
      </c>
      <c r="BW50" s="47" t="s">
        <v>875</v>
      </c>
      <c r="BX50" s="47"/>
      <c r="BY50" s="47" t="s">
        <v>890</v>
      </c>
      <c r="BZ50" s="47" t="s">
        <v>525</v>
      </c>
      <c r="CA50" s="47" t="s">
        <v>1167</v>
      </c>
      <c r="CB50" s="47" t="s">
        <v>884</v>
      </c>
    </row>
    <row r="51" spans="1:80">
      <c r="A51" s="33" t="str">
        <f>'Indicator Data'!A52</f>
        <v>Djibouti</v>
      </c>
      <c r="B51" s="25" t="str">
        <f>'Indicator Data'!B52</f>
        <v>DJI</v>
      </c>
      <c r="C51" s="47" t="s">
        <v>1206</v>
      </c>
      <c r="D51" s="47" t="s">
        <v>1206</v>
      </c>
      <c r="E51" s="47" t="s">
        <v>1207</v>
      </c>
      <c r="F51" s="47" t="s">
        <v>1207</v>
      </c>
      <c r="G51" s="47" t="s">
        <v>1207</v>
      </c>
      <c r="H51" s="47" t="s">
        <v>1207</v>
      </c>
      <c r="I51" s="47" t="s">
        <v>1207</v>
      </c>
      <c r="J51" s="47" t="s">
        <v>887</v>
      </c>
      <c r="K51" s="47" t="s">
        <v>887</v>
      </c>
      <c r="L51" s="47" t="s">
        <v>513</v>
      </c>
      <c r="M51" s="47" t="s">
        <v>884</v>
      </c>
      <c r="N51" s="47" t="s">
        <v>884</v>
      </c>
      <c r="O51" s="47" t="s">
        <v>884</v>
      </c>
      <c r="P51" s="47" t="s">
        <v>884</v>
      </c>
      <c r="Q51" s="47" t="s">
        <v>1115</v>
      </c>
      <c r="R51" s="47" t="s">
        <v>1115</v>
      </c>
      <c r="S51" s="47" t="s">
        <v>1115</v>
      </c>
      <c r="T51" s="47" t="s">
        <v>1115</v>
      </c>
      <c r="U51" s="47" t="s">
        <v>884</v>
      </c>
      <c r="V51" s="47" t="s">
        <v>884</v>
      </c>
      <c r="W51" s="47" t="s">
        <v>884</v>
      </c>
      <c r="X51" s="47" t="s">
        <v>525</v>
      </c>
      <c r="Y51" s="47" t="s">
        <v>525</v>
      </c>
      <c r="Z51" s="47" t="s">
        <v>525</v>
      </c>
      <c r="AA51" s="47" t="s">
        <v>1167</v>
      </c>
      <c r="AB51" s="47" t="s">
        <v>885</v>
      </c>
      <c r="AC51" s="47" t="s">
        <v>885</v>
      </c>
      <c r="AD51" s="79" t="s">
        <v>1213</v>
      </c>
      <c r="AE51" s="47" t="s">
        <v>875</v>
      </c>
      <c r="AF51" s="47" t="s">
        <v>1116</v>
      </c>
      <c r="AG51" s="47" t="s">
        <v>1167</v>
      </c>
      <c r="AH51" s="47" t="s">
        <v>884</v>
      </c>
      <c r="AI51" s="47" t="s">
        <v>884</v>
      </c>
      <c r="AJ51" s="48" t="s">
        <v>891</v>
      </c>
      <c r="AK51" s="48" t="s">
        <v>891</v>
      </c>
      <c r="AL51" s="47" t="s">
        <v>889</v>
      </c>
      <c r="AM51" s="47" t="s">
        <v>889</v>
      </c>
      <c r="AN51" s="47" t="s">
        <v>892</v>
      </c>
      <c r="AO51" s="47" t="s">
        <v>893</v>
      </c>
      <c r="AP51" s="47" t="s">
        <v>893</v>
      </c>
      <c r="AQ51" s="47" t="s">
        <v>1214</v>
      </c>
      <c r="AR51" s="47" t="s">
        <v>1214</v>
      </c>
      <c r="AS51" s="47" t="s">
        <v>875</v>
      </c>
      <c r="AT51" s="47" t="s">
        <v>875</v>
      </c>
      <c r="AU51" s="47" t="s">
        <v>875</v>
      </c>
      <c r="AV51" s="47" t="s">
        <v>875</v>
      </c>
      <c r="AW51" s="47" t="s">
        <v>875</v>
      </c>
      <c r="AX51" s="47" t="s">
        <v>875</v>
      </c>
      <c r="AY51" s="47" t="s">
        <v>875</v>
      </c>
      <c r="AZ51" s="47" t="s">
        <v>889</v>
      </c>
      <c r="BA51" s="47" t="s">
        <v>525</v>
      </c>
      <c r="BB51" s="47" t="s">
        <v>887</v>
      </c>
      <c r="BC51" s="47" t="s">
        <v>887</v>
      </c>
      <c r="BD51" s="47" t="s">
        <v>887</v>
      </c>
      <c r="BE51" s="48" t="s">
        <v>864</v>
      </c>
      <c r="BF51" s="47" t="s">
        <v>886</v>
      </c>
      <c r="BG51" s="47" t="s">
        <v>886</v>
      </c>
      <c r="BH51" s="47" t="s">
        <v>513</v>
      </c>
      <c r="BI51" s="47" t="s">
        <v>513</v>
      </c>
      <c r="BJ51" s="47" t="s">
        <v>1207</v>
      </c>
      <c r="BK51" s="47" t="s">
        <v>1215</v>
      </c>
      <c r="BL51" s="47" t="s">
        <v>883</v>
      </c>
      <c r="BM51" s="47" t="s">
        <v>525</v>
      </c>
      <c r="BN51" s="47" t="s">
        <v>522</v>
      </c>
      <c r="BO51" s="47" t="s">
        <v>525</v>
      </c>
      <c r="BP51" s="47" t="s">
        <v>525</v>
      </c>
      <c r="BQ51" s="47" t="s">
        <v>866</v>
      </c>
      <c r="BR51" s="47" t="s">
        <v>875</v>
      </c>
      <c r="BS51" s="47" t="s">
        <v>875</v>
      </c>
      <c r="BT51" s="47" t="s">
        <v>875</v>
      </c>
      <c r="BU51" s="47" t="s">
        <v>875</v>
      </c>
      <c r="BV51" s="47" t="s">
        <v>875</v>
      </c>
      <c r="BW51" s="47" t="s">
        <v>875</v>
      </c>
      <c r="BX51" s="47"/>
      <c r="BY51" s="47" t="s">
        <v>890</v>
      </c>
      <c r="BZ51" s="47" t="s">
        <v>525</v>
      </c>
      <c r="CA51" s="47" t="s">
        <v>1167</v>
      </c>
      <c r="CB51" s="47" t="s">
        <v>884</v>
      </c>
    </row>
    <row r="52" spans="1:80">
      <c r="A52" s="33" t="str">
        <f>'Indicator Data'!A53</f>
        <v>Dominica</v>
      </c>
      <c r="B52" s="25" t="str">
        <f>'Indicator Data'!B53</f>
        <v>DMA</v>
      </c>
      <c r="C52" s="47" t="s">
        <v>1206</v>
      </c>
      <c r="D52" s="47" t="s">
        <v>1206</v>
      </c>
      <c r="E52" s="47" t="s">
        <v>1207</v>
      </c>
      <c r="F52" s="47" t="s">
        <v>1207</v>
      </c>
      <c r="G52" s="47" t="s">
        <v>1207</v>
      </c>
      <c r="H52" s="47" t="s">
        <v>1207</v>
      </c>
      <c r="I52" s="47" t="s">
        <v>1207</v>
      </c>
      <c r="J52" s="47" t="s">
        <v>887</v>
      </c>
      <c r="K52" s="47" t="s">
        <v>887</v>
      </c>
      <c r="L52" s="47" t="s">
        <v>513</v>
      </c>
      <c r="M52" s="47" t="s">
        <v>884</v>
      </c>
      <c r="N52" s="47" t="s">
        <v>884</v>
      </c>
      <c r="O52" s="47" t="s">
        <v>884</v>
      </c>
      <c r="P52" s="47" t="s">
        <v>884</v>
      </c>
      <c r="Q52" s="47" t="s">
        <v>1115</v>
      </c>
      <c r="R52" s="47" t="s">
        <v>1115</v>
      </c>
      <c r="S52" s="47" t="s">
        <v>1115</v>
      </c>
      <c r="T52" s="47" t="s">
        <v>1115</v>
      </c>
      <c r="U52" s="47" t="s">
        <v>884</v>
      </c>
      <c r="V52" s="47" t="s">
        <v>884</v>
      </c>
      <c r="W52" s="47" t="s">
        <v>884</v>
      </c>
      <c r="X52" s="47" t="s">
        <v>525</v>
      </c>
      <c r="Y52" s="47" t="s">
        <v>525</v>
      </c>
      <c r="Z52" s="47" t="s">
        <v>525</v>
      </c>
      <c r="AA52" s="47" t="s">
        <v>1167</v>
      </c>
      <c r="AB52" s="47" t="s">
        <v>885</v>
      </c>
      <c r="AC52" s="47" t="s">
        <v>885</v>
      </c>
      <c r="AD52" s="79" t="s">
        <v>1213</v>
      </c>
      <c r="AE52" s="47" t="s">
        <v>875</v>
      </c>
      <c r="AF52" s="47" t="s">
        <v>1116</v>
      </c>
      <c r="AG52" s="47" t="s">
        <v>1167</v>
      </c>
      <c r="AH52" s="47" t="s">
        <v>884</v>
      </c>
      <c r="AI52" s="47" t="s">
        <v>884</v>
      </c>
      <c r="AJ52" s="48" t="s">
        <v>891</v>
      </c>
      <c r="AK52" s="48" t="s">
        <v>891</v>
      </c>
      <c r="AL52" s="47" t="s">
        <v>889</v>
      </c>
      <c r="AM52" s="47" t="s">
        <v>889</v>
      </c>
      <c r="AN52" s="47" t="s">
        <v>892</v>
      </c>
      <c r="AO52" s="47" t="s">
        <v>893</v>
      </c>
      <c r="AP52" s="47" t="s">
        <v>893</v>
      </c>
      <c r="AQ52" s="47" t="s">
        <v>1214</v>
      </c>
      <c r="AR52" s="47" t="s">
        <v>1214</v>
      </c>
      <c r="AS52" s="47" t="s">
        <v>875</v>
      </c>
      <c r="AT52" s="47" t="s">
        <v>875</v>
      </c>
      <c r="AU52" s="47" t="s">
        <v>875</v>
      </c>
      <c r="AV52" s="47" t="s">
        <v>875</v>
      </c>
      <c r="AW52" s="47" t="s">
        <v>875</v>
      </c>
      <c r="AX52" s="47" t="s">
        <v>875</v>
      </c>
      <c r="AY52" s="47" t="s">
        <v>875</v>
      </c>
      <c r="AZ52" s="47" t="s">
        <v>889</v>
      </c>
      <c r="BA52" s="47" t="s">
        <v>525</v>
      </c>
      <c r="BB52" s="47" t="s">
        <v>887</v>
      </c>
      <c r="BC52" s="47" t="s">
        <v>887</v>
      </c>
      <c r="BD52" s="47" t="s">
        <v>887</v>
      </c>
      <c r="BE52" s="48" t="s">
        <v>864</v>
      </c>
      <c r="BF52" s="47" t="s">
        <v>886</v>
      </c>
      <c r="BG52" s="47" t="s">
        <v>886</v>
      </c>
      <c r="BH52" s="47" t="s">
        <v>513</v>
      </c>
      <c r="BI52" s="47" t="s">
        <v>513</v>
      </c>
      <c r="BJ52" s="47" t="s">
        <v>1207</v>
      </c>
      <c r="BK52" s="47" t="s">
        <v>1215</v>
      </c>
      <c r="BL52" s="47" t="s">
        <v>883</v>
      </c>
      <c r="BM52" s="47" t="s">
        <v>525</v>
      </c>
      <c r="BN52" s="47" t="s">
        <v>522</v>
      </c>
      <c r="BO52" s="47" t="s">
        <v>525</v>
      </c>
      <c r="BP52" s="47" t="s">
        <v>525</v>
      </c>
      <c r="BQ52" s="47" t="s">
        <v>866</v>
      </c>
      <c r="BR52" s="47" t="s">
        <v>875</v>
      </c>
      <c r="BS52" s="47" t="s">
        <v>875</v>
      </c>
      <c r="BT52" s="47" t="s">
        <v>875</v>
      </c>
      <c r="BU52" s="47" t="s">
        <v>875</v>
      </c>
      <c r="BV52" s="47" t="s">
        <v>875</v>
      </c>
      <c r="BW52" s="47" t="s">
        <v>875</v>
      </c>
      <c r="BX52" s="47"/>
      <c r="BY52" s="47" t="s">
        <v>890</v>
      </c>
      <c r="BZ52" s="47" t="s">
        <v>525</v>
      </c>
      <c r="CA52" s="47" t="s">
        <v>1167</v>
      </c>
      <c r="CB52" s="47" t="s">
        <v>884</v>
      </c>
    </row>
    <row r="53" spans="1:80">
      <c r="A53" s="33" t="str">
        <f>'Indicator Data'!A54</f>
        <v>Dominican Republic</v>
      </c>
      <c r="B53" s="25" t="str">
        <f>'Indicator Data'!B54</f>
        <v>DOM</v>
      </c>
      <c r="C53" s="47" t="s">
        <v>1206</v>
      </c>
      <c r="D53" s="47" t="s">
        <v>1206</v>
      </c>
      <c r="E53" s="47" t="s">
        <v>1207</v>
      </c>
      <c r="F53" s="47" t="s">
        <v>1207</v>
      </c>
      <c r="G53" s="47" t="s">
        <v>1207</v>
      </c>
      <c r="H53" s="47" t="s">
        <v>1207</v>
      </c>
      <c r="I53" s="47" t="s">
        <v>1207</v>
      </c>
      <c r="J53" s="47" t="s">
        <v>887</v>
      </c>
      <c r="K53" s="47" t="s">
        <v>887</v>
      </c>
      <c r="L53" s="47" t="s">
        <v>513</v>
      </c>
      <c r="M53" s="47" t="s">
        <v>884</v>
      </c>
      <c r="N53" s="47" t="s">
        <v>884</v>
      </c>
      <c r="O53" s="47" t="s">
        <v>884</v>
      </c>
      <c r="P53" s="47" t="s">
        <v>884</v>
      </c>
      <c r="Q53" s="47" t="s">
        <v>1115</v>
      </c>
      <c r="R53" s="47" t="s">
        <v>1115</v>
      </c>
      <c r="S53" s="47" t="s">
        <v>1115</v>
      </c>
      <c r="T53" s="47" t="s">
        <v>1115</v>
      </c>
      <c r="U53" s="47" t="s">
        <v>884</v>
      </c>
      <c r="V53" s="47" t="s">
        <v>884</v>
      </c>
      <c r="W53" s="47" t="s">
        <v>884</v>
      </c>
      <c r="X53" s="47" t="s">
        <v>525</v>
      </c>
      <c r="Y53" s="47" t="s">
        <v>525</v>
      </c>
      <c r="Z53" s="47" t="s">
        <v>525</v>
      </c>
      <c r="AA53" s="47" t="s">
        <v>1167</v>
      </c>
      <c r="AB53" s="47" t="s">
        <v>885</v>
      </c>
      <c r="AC53" s="47" t="s">
        <v>885</v>
      </c>
      <c r="AD53" s="79" t="s">
        <v>1213</v>
      </c>
      <c r="AE53" s="47" t="s">
        <v>875</v>
      </c>
      <c r="AF53" s="47" t="s">
        <v>1116</v>
      </c>
      <c r="AG53" s="47" t="s">
        <v>1167</v>
      </c>
      <c r="AH53" s="47" t="s">
        <v>884</v>
      </c>
      <c r="AI53" s="47" t="s">
        <v>884</v>
      </c>
      <c r="AJ53" s="48" t="s">
        <v>891</v>
      </c>
      <c r="AK53" s="48" t="s">
        <v>891</v>
      </c>
      <c r="AL53" s="47" t="s">
        <v>889</v>
      </c>
      <c r="AM53" s="47" t="s">
        <v>889</v>
      </c>
      <c r="AN53" s="47" t="s">
        <v>892</v>
      </c>
      <c r="AO53" s="47" t="s">
        <v>893</v>
      </c>
      <c r="AP53" s="47" t="s">
        <v>893</v>
      </c>
      <c r="AQ53" s="47" t="s">
        <v>1214</v>
      </c>
      <c r="AR53" s="47" t="s">
        <v>1214</v>
      </c>
      <c r="AS53" s="47" t="s">
        <v>875</v>
      </c>
      <c r="AT53" s="47" t="s">
        <v>875</v>
      </c>
      <c r="AU53" s="47" t="s">
        <v>875</v>
      </c>
      <c r="AV53" s="47" t="s">
        <v>875</v>
      </c>
      <c r="AW53" s="47" t="s">
        <v>875</v>
      </c>
      <c r="AX53" s="47" t="s">
        <v>875</v>
      </c>
      <c r="AY53" s="47" t="s">
        <v>875</v>
      </c>
      <c r="AZ53" s="47" t="s">
        <v>889</v>
      </c>
      <c r="BA53" s="47" t="s">
        <v>525</v>
      </c>
      <c r="BB53" s="47" t="s">
        <v>887</v>
      </c>
      <c r="BC53" s="47" t="s">
        <v>887</v>
      </c>
      <c r="BD53" s="47" t="s">
        <v>887</v>
      </c>
      <c r="BE53" s="48" t="s">
        <v>864</v>
      </c>
      <c r="BF53" s="47" t="s">
        <v>886</v>
      </c>
      <c r="BG53" s="47" t="s">
        <v>886</v>
      </c>
      <c r="BH53" s="47" t="s">
        <v>513</v>
      </c>
      <c r="BI53" s="47" t="s">
        <v>513</v>
      </c>
      <c r="BJ53" s="47" t="s">
        <v>1207</v>
      </c>
      <c r="BK53" s="47" t="s">
        <v>1215</v>
      </c>
      <c r="BL53" s="47" t="s">
        <v>883</v>
      </c>
      <c r="BM53" s="47" t="s">
        <v>525</v>
      </c>
      <c r="BN53" s="47" t="s">
        <v>522</v>
      </c>
      <c r="BO53" s="47" t="s">
        <v>525</v>
      </c>
      <c r="BP53" s="47" t="s">
        <v>525</v>
      </c>
      <c r="BQ53" s="47" t="s">
        <v>866</v>
      </c>
      <c r="BR53" s="47" t="s">
        <v>875</v>
      </c>
      <c r="BS53" s="47" t="s">
        <v>875</v>
      </c>
      <c r="BT53" s="47" t="s">
        <v>875</v>
      </c>
      <c r="BU53" s="47" t="s">
        <v>875</v>
      </c>
      <c r="BV53" s="47" t="s">
        <v>875</v>
      </c>
      <c r="BW53" s="47" t="s">
        <v>875</v>
      </c>
      <c r="BX53" s="47"/>
      <c r="BY53" s="47" t="s">
        <v>890</v>
      </c>
      <c r="BZ53" s="47" t="s">
        <v>525</v>
      </c>
      <c r="CA53" s="47" t="s">
        <v>1167</v>
      </c>
      <c r="CB53" s="47" t="s">
        <v>884</v>
      </c>
    </row>
    <row r="54" spans="1:80">
      <c r="A54" s="33" t="str">
        <f>'Indicator Data'!A55</f>
        <v>Ecuador</v>
      </c>
      <c r="B54" s="25" t="str">
        <f>'Indicator Data'!B55</f>
        <v>ECU</v>
      </c>
      <c r="C54" s="47" t="s">
        <v>1206</v>
      </c>
      <c r="D54" s="47" t="s">
        <v>1206</v>
      </c>
      <c r="E54" s="47" t="s">
        <v>1207</v>
      </c>
      <c r="F54" s="47" t="s">
        <v>1207</v>
      </c>
      <c r="G54" s="47" t="s">
        <v>1207</v>
      </c>
      <c r="H54" s="47" t="s">
        <v>1207</v>
      </c>
      <c r="I54" s="47" t="s">
        <v>1207</v>
      </c>
      <c r="J54" s="47" t="s">
        <v>887</v>
      </c>
      <c r="K54" s="47" t="s">
        <v>887</v>
      </c>
      <c r="L54" s="47" t="s">
        <v>513</v>
      </c>
      <c r="M54" s="47" t="s">
        <v>884</v>
      </c>
      <c r="N54" s="47" t="s">
        <v>884</v>
      </c>
      <c r="O54" s="47" t="s">
        <v>884</v>
      </c>
      <c r="P54" s="47" t="s">
        <v>884</v>
      </c>
      <c r="Q54" s="47" t="s">
        <v>1115</v>
      </c>
      <c r="R54" s="47" t="s">
        <v>1115</v>
      </c>
      <c r="S54" s="47" t="s">
        <v>1115</v>
      </c>
      <c r="T54" s="47" t="s">
        <v>1115</v>
      </c>
      <c r="U54" s="47" t="s">
        <v>884</v>
      </c>
      <c r="V54" s="47" t="s">
        <v>884</v>
      </c>
      <c r="W54" s="47" t="s">
        <v>884</v>
      </c>
      <c r="X54" s="47" t="s">
        <v>525</v>
      </c>
      <c r="Y54" s="47" t="s">
        <v>525</v>
      </c>
      <c r="Z54" s="47" t="s">
        <v>525</v>
      </c>
      <c r="AA54" s="47" t="s">
        <v>1167</v>
      </c>
      <c r="AB54" s="47" t="s">
        <v>885</v>
      </c>
      <c r="AC54" s="47" t="s">
        <v>885</v>
      </c>
      <c r="AD54" s="79" t="s">
        <v>1213</v>
      </c>
      <c r="AE54" s="47" t="s">
        <v>875</v>
      </c>
      <c r="AF54" s="47" t="s">
        <v>1116</v>
      </c>
      <c r="AG54" s="47" t="s">
        <v>1167</v>
      </c>
      <c r="AH54" s="47" t="s">
        <v>884</v>
      </c>
      <c r="AI54" s="47" t="s">
        <v>884</v>
      </c>
      <c r="AJ54" s="48" t="s">
        <v>891</v>
      </c>
      <c r="AK54" s="48" t="s">
        <v>891</v>
      </c>
      <c r="AL54" s="47" t="s">
        <v>889</v>
      </c>
      <c r="AM54" s="47" t="s">
        <v>889</v>
      </c>
      <c r="AN54" s="47" t="s">
        <v>892</v>
      </c>
      <c r="AO54" s="47" t="s">
        <v>893</v>
      </c>
      <c r="AP54" s="47" t="s">
        <v>893</v>
      </c>
      <c r="AQ54" s="47" t="s">
        <v>1214</v>
      </c>
      <c r="AR54" s="47" t="s">
        <v>1214</v>
      </c>
      <c r="AS54" s="47" t="s">
        <v>875</v>
      </c>
      <c r="AT54" s="47" t="s">
        <v>875</v>
      </c>
      <c r="AU54" s="47" t="s">
        <v>875</v>
      </c>
      <c r="AV54" s="47" t="s">
        <v>875</v>
      </c>
      <c r="AW54" s="47" t="s">
        <v>875</v>
      </c>
      <c r="AX54" s="47" t="s">
        <v>875</v>
      </c>
      <c r="AY54" s="47" t="s">
        <v>875</v>
      </c>
      <c r="AZ54" s="47" t="s">
        <v>889</v>
      </c>
      <c r="BA54" s="47" t="s">
        <v>525</v>
      </c>
      <c r="BB54" s="47" t="s">
        <v>887</v>
      </c>
      <c r="BC54" s="47" t="s">
        <v>887</v>
      </c>
      <c r="BD54" s="47" t="s">
        <v>887</v>
      </c>
      <c r="BE54" s="48" t="s">
        <v>864</v>
      </c>
      <c r="BF54" s="47" t="s">
        <v>886</v>
      </c>
      <c r="BG54" s="47" t="s">
        <v>886</v>
      </c>
      <c r="BH54" s="47" t="s">
        <v>513</v>
      </c>
      <c r="BI54" s="47" t="s">
        <v>513</v>
      </c>
      <c r="BJ54" s="47" t="s">
        <v>1207</v>
      </c>
      <c r="BK54" s="47" t="s">
        <v>1215</v>
      </c>
      <c r="BL54" s="47" t="s">
        <v>883</v>
      </c>
      <c r="BM54" s="47" t="s">
        <v>525</v>
      </c>
      <c r="BN54" s="47" t="s">
        <v>522</v>
      </c>
      <c r="BO54" s="47" t="s">
        <v>525</v>
      </c>
      <c r="BP54" s="47" t="s">
        <v>525</v>
      </c>
      <c r="BQ54" s="47" t="s">
        <v>866</v>
      </c>
      <c r="BR54" s="47" t="s">
        <v>875</v>
      </c>
      <c r="BS54" s="47" t="s">
        <v>875</v>
      </c>
      <c r="BT54" s="47" t="s">
        <v>875</v>
      </c>
      <c r="BU54" s="47" t="s">
        <v>875</v>
      </c>
      <c r="BV54" s="47" t="s">
        <v>875</v>
      </c>
      <c r="BW54" s="47" t="s">
        <v>875</v>
      </c>
      <c r="BX54" s="47"/>
      <c r="BY54" s="47" t="s">
        <v>890</v>
      </c>
      <c r="BZ54" s="47" t="s">
        <v>525</v>
      </c>
      <c r="CA54" s="47" t="s">
        <v>1167</v>
      </c>
      <c r="CB54" s="47" t="s">
        <v>884</v>
      </c>
    </row>
    <row r="55" spans="1:80">
      <c r="A55" s="33" t="str">
        <f>'Indicator Data'!A56</f>
        <v>Egypt</v>
      </c>
      <c r="B55" s="25" t="str">
        <f>'Indicator Data'!B56</f>
        <v>EGY</v>
      </c>
      <c r="C55" s="47" t="s">
        <v>1206</v>
      </c>
      <c r="D55" s="47" t="s">
        <v>1206</v>
      </c>
      <c r="E55" s="47" t="s">
        <v>1207</v>
      </c>
      <c r="F55" s="47" t="s">
        <v>1207</v>
      </c>
      <c r="G55" s="47" t="s">
        <v>1207</v>
      </c>
      <c r="H55" s="47" t="s">
        <v>1207</v>
      </c>
      <c r="I55" s="47" t="s">
        <v>1207</v>
      </c>
      <c r="J55" s="47" t="s">
        <v>887</v>
      </c>
      <c r="K55" s="47" t="s">
        <v>887</v>
      </c>
      <c r="L55" s="47" t="s">
        <v>513</v>
      </c>
      <c r="M55" s="47" t="s">
        <v>884</v>
      </c>
      <c r="N55" s="47" t="s">
        <v>884</v>
      </c>
      <c r="O55" s="47" t="s">
        <v>884</v>
      </c>
      <c r="P55" s="47" t="s">
        <v>884</v>
      </c>
      <c r="Q55" s="47" t="s">
        <v>1115</v>
      </c>
      <c r="R55" s="47" t="s">
        <v>1115</v>
      </c>
      <c r="S55" s="47" t="s">
        <v>1115</v>
      </c>
      <c r="T55" s="47" t="s">
        <v>1115</v>
      </c>
      <c r="U55" s="47" t="s">
        <v>884</v>
      </c>
      <c r="V55" s="47" t="s">
        <v>884</v>
      </c>
      <c r="W55" s="47" t="s">
        <v>884</v>
      </c>
      <c r="X55" s="47" t="s">
        <v>525</v>
      </c>
      <c r="Y55" s="47" t="s">
        <v>525</v>
      </c>
      <c r="Z55" s="47" t="s">
        <v>525</v>
      </c>
      <c r="AA55" s="47" t="s">
        <v>1167</v>
      </c>
      <c r="AB55" s="47" t="s">
        <v>885</v>
      </c>
      <c r="AC55" s="47" t="s">
        <v>885</v>
      </c>
      <c r="AD55" s="79" t="s">
        <v>1213</v>
      </c>
      <c r="AE55" s="47" t="s">
        <v>875</v>
      </c>
      <c r="AF55" s="47" t="s">
        <v>1116</v>
      </c>
      <c r="AG55" s="47" t="s">
        <v>1167</v>
      </c>
      <c r="AH55" s="47" t="s">
        <v>884</v>
      </c>
      <c r="AI55" s="47" t="s">
        <v>884</v>
      </c>
      <c r="AJ55" s="48" t="s">
        <v>891</v>
      </c>
      <c r="AK55" s="48" t="s">
        <v>891</v>
      </c>
      <c r="AL55" s="47" t="s">
        <v>889</v>
      </c>
      <c r="AM55" s="47" t="s">
        <v>889</v>
      </c>
      <c r="AN55" s="47" t="s">
        <v>892</v>
      </c>
      <c r="AO55" s="47" t="s">
        <v>893</v>
      </c>
      <c r="AP55" s="47" t="s">
        <v>893</v>
      </c>
      <c r="AQ55" s="47" t="s">
        <v>1214</v>
      </c>
      <c r="AR55" s="47" t="s">
        <v>1214</v>
      </c>
      <c r="AS55" s="47" t="s">
        <v>875</v>
      </c>
      <c r="AT55" s="47" t="s">
        <v>875</v>
      </c>
      <c r="AU55" s="47" t="s">
        <v>875</v>
      </c>
      <c r="AV55" s="47" t="s">
        <v>875</v>
      </c>
      <c r="AW55" s="47" t="s">
        <v>875</v>
      </c>
      <c r="AX55" s="47" t="s">
        <v>875</v>
      </c>
      <c r="AY55" s="47" t="s">
        <v>875</v>
      </c>
      <c r="AZ55" s="47" t="s">
        <v>889</v>
      </c>
      <c r="BA55" s="47" t="s">
        <v>525</v>
      </c>
      <c r="BB55" s="47" t="s">
        <v>887</v>
      </c>
      <c r="BC55" s="47" t="s">
        <v>887</v>
      </c>
      <c r="BD55" s="47" t="s">
        <v>887</v>
      </c>
      <c r="BE55" s="48" t="s">
        <v>867</v>
      </c>
      <c r="BF55" s="47" t="s">
        <v>886</v>
      </c>
      <c r="BG55" s="47" t="s">
        <v>886</v>
      </c>
      <c r="BH55" s="47" t="s">
        <v>513</v>
      </c>
      <c r="BI55" s="47" t="s">
        <v>513</v>
      </c>
      <c r="BJ55" s="47" t="s">
        <v>1207</v>
      </c>
      <c r="BK55" s="47" t="s">
        <v>1215</v>
      </c>
      <c r="BL55" s="47" t="s">
        <v>883</v>
      </c>
      <c r="BM55" s="47" t="s">
        <v>525</v>
      </c>
      <c r="BN55" s="47" t="s">
        <v>522</v>
      </c>
      <c r="BO55" s="47" t="s">
        <v>525</v>
      </c>
      <c r="BP55" s="47" t="s">
        <v>525</v>
      </c>
      <c r="BQ55" s="47" t="s">
        <v>866</v>
      </c>
      <c r="BR55" s="47" t="s">
        <v>875</v>
      </c>
      <c r="BS55" s="47" t="s">
        <v>875</v>
      </c>
      <c r="BT55" s="47" t="s">
        <v>875</v>
      </c>
      <c r="BU55" s="47" t="s">
        <v>875</v>
      </c>
      <c r="BV55" s="47" t="s">
        <v>875</v>
      </c>
      <c r="BW55" s="47" t="s">
        <v>875</v>
      </c>
      <c r="BX55" s="47"/>
      <c r="BY55" s="47" t="s">
        <v>890</v>
      </c>
      <c r="BZ55" s="47" t="s">
        <v>525</v>
      </c>
      <c r="CA55" s="47" t="s">
        <v>1167</v>
      </c>
      <c r="CB55" s="47" t="s">
        <v>884</v>
      </c>
    </row>
    <row r="56" spans="1:80">
      <c r="A56" s="33" t="str">
        <f>'Indicator Data'!A57</f>
        <v>El Salvador</v>
      </c>
      <c r="B56" s="25" t="str">
        <f>'Indicator Data'!B57</f>
        <v>SLV</v>
      </c>
      <c r="C56" s="47" t="s">
        <v>1206</v>
      </c>
      <c r="D56" s="47" t="s">
        <v>1206</v>
      </c>
      <c r="E56" s="47" t="s">
        <v>1207</v>
      </c>
      <c r="F56" s="47" t="s">
        <v>1207</v>
      </c>
      <c r="G56" s="47" t="s">
        <v>1207</v>
      </c>
      <c r="H56" s="47" t="s">
        <v>1207</v>
      </c>
      <c r="I56" s="47" t="s">
        <v>1207</v>
      </c>
      <c r="J56" s="47" t="s">
        <v>887</v>
      </c>
      <c r="K56" s="47" t="s">
        <v>887</v>
      </c>
      <c r="L56" s="47" t="s">
        <v>513</v>
      </c>
      <c r="M56" s="47" t="s">
        <v>884</v>
      </c>
      <c r="N56" s="47" t="s">
        <v>884</v>
      </c>
      <c r="O56" s="47" t="s">
        <v>884</v>
      </c>
      <c r="P56" s="47" t="s">
        <v>884</v>
      </c>
      <c r="Q56" s="47" t="s">
        <v>1115</v>
      </c>
      <c r="R56" s="47" t="s">
        <v>1115</v>
      </c>
      <c r="S56" s="47" t="s">
        <v>1115</v>
      </c>
      <c r="T56" s="47" t="s">
        <v>1115</v>
      </c>
      <c r="U56" s="47" t="s">
        <v>884</v>
      </c>
      <c r="V56" s="47" t="s">
        <v>884</v>
      </c>
      <c r="W56" s="47" t="s">
        <v>884</v>
      </c>
      <c r="X56" s="47" t="s">
        <v>525</v>
      </c>
      <c r="Y56" s="47" t="s">
        <v>525</v>
      </c>
      <c r="Z56" s="47" t="s">
        <v>525</v>
      </c>
      <c r="AA56" s="47" t="s">
        <v>1167</v>
      </c>
      <c r="AB56" s="47" t="s">
        <v>885</v>
      </c>
      <c r="AC56" s="47" t="s">
        <v>885</v>
      </c>
      <c r="AD56" s="79" t="s">
        <v>1213</v>
      </c>
      <c r="AE56" s="47" t="s">
        <v>875</v>
      </c>
      <c r="AF56" s="47" t="s">
        <v>1116</v>
      </c>
      <c r="AG56" s="47" t="s">
        <v>1167</v>
      </c>
      <c r="AH56" s="47" t="s">
        <v>884</v>
      </c>
      <c r="AI56" s="47" t="s">
        <v>884</v>
      </c>
      <c r="AJ56" s="48" t="s">
        <v>891</v>
      </c>
      <c r="AK56" s="48" t="s">
        <v>891</v>
      </c>
      <c r="AL56" s="47" t="s">
        <v>889</v>
      </c>
      <c r="AM56" s="47" t="s">
        <v>889</v>
      </c>
      <c r="AN56" s="47" t="s">
        <v>892</v>
      </c>
      <c r="AO56" s="47" t="s">
        <v>893</v>
      </c>
      <c r="AP56" s="47" t="s">
        <v>893</v>
      </c>
      <c r="AQ56" s="47" t="s">
        <v>1214</v>
      </c>
      <c r="AR56" s="47" t="s">
        <v>1214</v>
      </c>
      <c r="AS56" s="47" t="s">
        <v>875</v>
      </c>
      <c r="AT56" s="47" t="s">
        <v>875</v>
      </c>
      <c r="AU56" s="47" t="s">
        <v>875</v>
      </c>
      <c r="AV56" s="47" t="s">
        <v>875</v>
      </c>
      <c r="AW56" s="47" t="s">
        <v>875</v>
      </c>
      <c r="AX56" s="47" t="s">
        <v>875</v>
      </c>
      <c r="AY56" s="47" t="s">
        <v>875</v>
      </c>
      <c r="AZ56" s="47" t="s">
        <v>889</v>
      </c>
      <c r="BA56" s="47" t="s">
        <v>525</v>
      </c>
      <c r="BB56" s="47" t="s">
        <v>887</v>
      </c>
      <c r="BC56" s="47" t="s">
        <v>887</v>
      </c>
      <c r="BD56" s="47" t="s">
        <v>887</v>
      </c>
      <c r="BE56" s="48" t="s">
        <v>886</v>
      </c>
      <c r="BF56" s="47" t="s">
        <v>886</v>
      </c>
      <c r="BG56" s="47" t="s">
        <v>886</v>
      </c>
      <c r="BH56" s="47" t="s">
        <v>513</v>
      </c>
      <c r="BI56" s="47" t="s">
        <v>513</v>
      </c>
      <c r="BJ56" s="47" t="s">
        <v>1207</v>
      </c>
      <c r="BK56" s="47" t="s">
        <v>1215</v>
      </c>
      <c r="BL56" s="47" t="s">
        <v>883</v>
      </c>
      <c r="BM56" s="47" t="s">
        <v>525</v>
      </c>
      <c r="BN56" s="47" t="s">
        <v>522</v>
      </c>
      <c r="BO56" s="47" t="s">
        <v>525</v>
      </c>
      <c r="BP56" s="47" t="s">
        <v>525</v>
      </c>
      <c r="BQ56" s="47" t="s">
        <v>866</v>
      </c>
      <c r="BR56" s="47" t="s">
        <v>875</v>
      </c>
      <c r="BS56" s="47" t="s">
        <v>875</v>
      </c>
      <c r="BT56" s="47" t="s">
        <v>875</v>
      </c>
      <c r="BU56" s="47" t="s">
        <v>875</v>
      </c>
      <c r="BV56" s="47" t="s">
        <v>875</v>
      </c>
      <c r="BW56" s="47" t="s">
        <v>875</v>
      </c>
      <c r="BX56" s="47"/>
      <c r="BY56" s="47" t="s">
        <v>890</v>
      </c>
      <c r="BZ56" s="47" t="s">
        <v>525</v>
      </c>
      <c r="CA56" s="47" t="s">
        <v>1167</v>
      </c>
      <c r="CB56" s="47" t="s">
        <v>884</v>
      </c>
    </row>
    <row r="57" spans="1:80">
      <c r="A57" s="33" t="str">
        <f>'Indicator Data'!A58</f>
        <v>Equatorial Guinea</v>
      </c>
      <c r="B57" s="25" t="str">
        <f>'Indicator Data'!B58</f>
        <v>GNQ</v>
      </c>
      <c r="C57" s="47" t="s">
        <v>1206</v>
      </c>
      <c r="D57" s="47" t="s">
        <v>1206</v>
      </c>
      <c r="E57" s="47" t="s">
        <v>1207</v>
      </c>
      <c r="F57" s="47" t="s">
        <v>1207</v>
      </c>
      <c r="G57" s="47" t="s">
        <v>1207</v>
      </c>
      <c r="H57" s="47" t="s">
        <v>1207</v>
      </c>
      <c r="I57" s="47" t="s">
        <v>1207</v>
      </c>
      <c r="J57" s="47" t="s">
        <v>887</v>
      </c>
      <c r="K57" s="47" t="s">
        <v>887</v>
      </c>
      <c r="L57" s="47" t="s">
        <v>513</v>
      </c>
      <c r="M57" s="47" t="s">
        <v>884</v>
      </c>
      <c r="N57" s="47" t="s">
        <v>884</v>
      </c>
      <c r="O57" s="47" t="s">
        <v>884</v>
      </c>
      <c r="P57" s="47" t="s">
        <v>884</v>
      </c>
      <c r="Q57" s="47" t="s">
        <v>1115</v>
      </c>
      <c r="R57" s="47" t="s">
        <v>1115</v>
      </c>
      <c r="S57" s="47" t="s">
        <v>1115</v>
      </c>
      <c r="T57" s="47" t="s">
        <v>1115</v>
      </c>
      <c r="U57" s="47" t="s">
        <v>884</v>
      </c>
      <c r="V57" s="47" t="s">
        <v>884</v>
      </c>
      <c r="W57" s="47" t="s">
        <v>884</v>
      </c>
      <c r="X57" s="47" t="s">
        <v>525</v>
      </c>
      <c r="Y57" s="47" t="s">
        <v>525</v>
      </c>
      <c r="Z57" s="47" t="s">
        <v>525</v>
      </c>
      <c r="AA57" s="47" t="s">
        <v>1167</v>
      </c>
      <c r="AB57" s="47" t="s">
        <v>885</v>
      </c>
      <c r="AC57" s="47" t="s">
        <v>885</v>
      </c>
      <c r="AD57" s="79" t="s">
        <v>1213</v>
      </c>
      <c r="AE57" s="47" t="s">
        <v>875</v>
      </c>
      <c r="AF57" s="47" t="s">
        <v>1116</v>
      </c>
      <c r="AG57" s="47" t="s">
        <v>1167</v>
      </c>
      <c r="AH57" s="47" t="s">
        <v>884</v>
      </c>
      <c r="AI57" s="47" t="s">
        <v>884</v>
      </c>
      <c r="AJ57" s="48" t="s">
        <v>891</v>
      </c>
      <c r="AK57" s="48" t="s">
        <v>891</v>
      </c>
      <c r="AL57" s="47" t="s">
        <v>889</v>
      </c>
      <c r="AM57" s="47" t="s">
        <v>889</v>
      </c>
      <c r="AN57" s="47" t="s">
        <v>892</v>
      </c>
      <c r="AO57" s="47" t="s">
        <v>893</v>
      </c>
      <c r="AP57" s="47" t="s">
        <v>893</v>
      </c>
      <c r="AQ57" s="47" t="s">
        <v>1214</v>
      </c>
      <c r="AR57" s="47" t="s">
        <v>1214</v>
      </c>
      <c r="AS57" s="47" t="s">
        <v>875</v>
      </c>
      <c r="AT57" s="47" t="s">
        <v>875</v>
      </c>
      <c r="AU57" s="47" t="s">
        <v>875</v>
      </c>
      <c r="AV57" s="47" t="s">
        <v>875</v>
      </c>
      <c r="AW57" s="47" t="s">
        <v>875</v>
      </c>
      <c r="AX57" s="47" t="s">
        <v>875</v>
      </c>
      <c r="AY57" s="47" t="s">
        <v>875</v>
      </c>
      <c r="AZ57" s="47" t="s">
        <v>889</v>
      </c>
      <c r="BA57" s="47" t="s">
        <v>525</v>
      </c>
      <c r="BB57" s="47" t="s">
        <v>887</v>
      </c>
      <c r="BC57" s="47" t="s">
        <v>887</v>
      </c>
      <c r="BD57" s="47" t="s">
        <v>887</v>
      </c>
      <c r="BE57" s="48" t="s">
        <v>864</v>
      </c>
      <c r="BF57" s="47" t="s">
        <v>886</v>
      </c>
      <c r="BG57" s="47" t="s">
        <v>886</v>
      </c>
      <c r="BH57" s="47" t="s">
        <v>513</v>
      </c>
      <c r="BI57" s="47" t="s">
        <v>513</v>
      </c>
      <c r="BJ57" s="47" t="s">
        <v>1207</v>
      </c>
      <c r="BK57" s="47" t="s">
        <v>1215</v>
      </c>
      <c r="BL57" s="47" t="s">
        <v>883</v>
      </c>
      <c r="BM57" s="47" t="s">
        <v>525</v>
      </c>
      <c r="BN57" s="47" t="s">
        <v>522</v>
      </c>
      <c r="BO57" s="47" t="s">
        <v>525</v>
      </c>
      <c r="BP57" s="47" t="s">
        <v>525</v>
      </c>
      <c r="BQ57" s="47" t="s">
        <v>866</v>
      </c>
      <c r="BR57" s="47" t="s">
        <v>875</v>
      </c>
      <c r="BS57" s="47" t="s">
        <v>875</v>
      </c>
      <c r="BT57" s="47" t="s">
        <v>875</v>
      </c>
      <c r="BU57" s="47" t="s">
        <v>875</v>
      </c>
      <c r="BV57" s="47" t="s">
        <v>875</v>
      </c>
      <c r="BW57" s="47" t="s">
        <v>875</v>
      </c>
      <c r="BX57" s="47"/>
      <c r="BY57" s="47" t="s">
        <v>890</v>
      </c>
      <c r="BZ57" s="47" t="s">
        <v>525</v>
      </c>
      <c r="CA57" s="47" t="s">
        <v>1167</v>
      </c>
      <c r="CB57" s="47" t="s">
        <v>884</v>
      </c>
    </row>
    <row r="58" spans="1:80">
      <c r="A58" s="33" t="str">
        <f>'Indicator Data'!A59</f>
        <v>Eritrea</v>
      </c>
      <c r="B58" s="25" t="str">
        <f>'Indicator Data'!B59</f>
        <v>ERI</v>
      </c>
      <c r="C58" s="47" t="s">
        <v>1206</v>
      </c>
      <c r="D58" s="47" t="s">
        <v>1206</v>
      </c>
      <c r="E58" s="47" t="s">
        <v>1207</v>
      </c>
      <c r="F58" s="47" t="s">
        <v>1207</v>
      </c>
      <c r="G58" s="47" t="s">
        <v>1207</v>
      </c>
      <c r="H58" s="47" t="s">
        <v>1207</v>
      </c>
      <c r="I58" s="47" t="s">
        <v>1207</v>
      </c>
      <c r="J58" s="47" t="s">
        <v>887</v>
      </c>
      <c r="K58" s="47" t="s">
        <v>887</v>
      </c>
      <c r="L58" s="47" t="s">
        <v>513</v>
      </c>
      <c r="M58" s="47" t="s">
        <v>884</v>
      </c>
      <c r="N58" s="47" t="s">
        <v>884</v>
      </c>
      <c r="O58" s="47" t="s">
        <v>884</v>
      </c>
      <c r="P58" s="47" t="s">
        <v>884</v>
      </c>
      <c r="Q58" s="47" t="s">
        <v>1115</v>
      </c>
      <c r="R58" s="47" t="s">
        <v>1115</v>
      </c>
      <c r="S58" s="47" t="s">
        <v>1115</v>
      </c>
      <c r="T58" s="47" t="s">
        <v>1115</v>
      </c>
      <c r="U58" s="47" t="s">
        <v>884</v>
      </c>
      <c r="V58" s="47" t="s">
        <v>884</v>
      </c>
      <c r="W58" s="47" t="s">
        <v>884</v>
      </c>
      <c r="X58" s="47" t="s">
        <v>525</v>
      </c>
      <c r="Y58" s="47" t="s">
        <v>525</v>
      </c>
      <c r="Z58" s="47" t="s">
        <v>525</v>
      </c>
      <c r="AA58" s="47" t="s">
        <v>1167</v>
      </c>
      <c r="AB58" s="47" t="s">
        <v>885</v>
      </c>
      <c r="AC58" s="47" t="s">
        <v>885</v>
      </c>
      <c r="AD58" s="79" t="s">
        <v>1213</v>
      </c>
      <c r="AE58" s="47" t="s">
        <v>875</v>
      </c>
      <c r="AF58" s="47" t="s">
        <v>1116</v>
      </c>
      <c r="AG58" s="47" t="s">
        <v>1167</v>
      </c>
      <c r="AH58" s="47" t="s">
        <v>884</v>
      </c>
      <c r="AI58" s="47" t="s">
        <v>884</v>
      </c>
      <c r="AJ58" s="48" t="s">
        <v>891</v>
      </c>
      <c r="AK58" s="48" t="s">
        <v>891</v>
      </c>
      <c r="AL58" s="47" t="s">
        <v>889</v>
      </c>
      <c r="AM58" s="47" t="s">
        <v>889</v>
      </c>
      <c r="AN58" s="47" t="s">
        <v>892</v>
      </c>
      <c r="AO58" s="47" t="s">
        <v>893</v>
      </c>
      <c r="AP58" s="47" t="s">
        <v>893</v>
      </c>
      <c r="AQ58" s="47" t="s">
        <v>1214</v>
      </c>
      <c r="AR58" s="47" t="s">
        <v>1214</v>
      </c>
      <c r="AS58" s="47" t="s">
        <v>875</v>
      </c>
      <c r="AT58" s="47" t="s">
        <v>875</v>
      </c>
      <c r="AU58" s="47" t="s">
        <v>875</v>
      </c>
      <c r="AV58" s="47" t="s">
        <v>875</v>
      </c>
      <c r="AW58" s="47" t="s">
        <v>875</v>
      </c>
      <c r="AX58" s="47" t="s">
        <v>875</v>
      </c>
      <c r="AY58" s="47" t="s">
        <v>875</v>
      </c>
      <c r="AZ58" s="47" t="s">
        <v>889</v>
      </c>
      <c r="BA58" s="47" t="s">
        <v>525</v>
      </c>
      <c r="BB58" s="47" t="s">
        <v>887</v>
      </c>
      <c r="BC58" s="47" t="s">
        <v>887</v>
      </c>
      <c r="BD58" s="47" t="s">
        <v>887</v>
      </c>
      <c r="BE58" s="48" t="s">
        <v>864</v>
      </c>
      <c r="BF58" s="47" t="s">
        <v>886</v>
      </c>
      <c r="BG58" s="47" t="s">
        <v>886</v>
      </c>
      <c r="BH58" s="47" t="s">
        <v>513</v>
      </c>
      <c r="BI58" s="47" t="s">
        <v>513</v>
      </c>
      <c r="BJ58" s="47" t="s">
        <v>1207</v>
      </c>
      <c r="BK58" s="47" t="s">
        <v>1215</v>
      </c>
      <c r="BL58" s="47" t="s">
        <v>883</v>
      </c>
      <c r="BM58" s="47" t="s">
        <v>525</v>
      </c>
      <c r="BN58" s="47" t="s">
        <v>522</v>
      </c>
      <c r="BO58" s="47" t="s">
        <v>525</v>
      </c>
      <c r="BP58" s="47" t="s">
        <v>525</v>
      </c>
      <c r="BQ58" s="47" t="s">
        <v>866</v>
      </c>
      <c r="BR58" s="47" t="s">
        <v>875</v>
      </c>
      <c r="BS58" s="47" t="s">
        <v>875</v>
      </c>
      <c r="BT58" s="47" t="s">
        <v>875</v>
      </c>
      <c r="BU58" s="47" t="s">
        <v>875</v>
      </c>
      <c r="BV58" s="47" t="s">
        <v>875</v>
      </c>
      <c r="BW58" s="47" t="s">
        <v>875</v>
      </c>
      <c r="BX58" s="47"/>
      <c r="BY58" s="47" t="s">
        <v>890</v>
      </c>
      <c r="BZ58" s="47" t="s">
        <v>525</v>
      </c>
      <c r="CA58" s="47" t="s">
        <v>1167</v>
      </c>
      <c r="CB58" s="47" t="s">
        <v>884</v>
      </c>
    </row>
    <row r="59" spans="1:80">
      <c r="A59" s="33" t="str">
        <f>'Indicator Data'!A60</f>
        <v>Estonia</v>
      </c>
      <c r="B59" s="25" t="str">
        <f>'Indicator Data'!B60</f>
        <v>EST</v>
      </c>
      <c r="C59" s="47" t="s">
        <v>1206</v>
      </c>
      <c r="D59" s="47" t="s">
        <v>1206</v>
      </c>
      <c r="E59" s="47" t="s">
        <v>1207</v>
      </c>
      <c r="F59" s="47" t="s">
        <v>1207</v>
      </c>
      <c r="G59" s="47" t="s">
        <v>1207</v>
      </c>
      <c r="H59" s="47" t="s">
        <v>1207</v>
      </c>
      <c r="I59" s="47" t="s">
        <v>1207</v>
      </c>
      <c r="J59" s="47" t="s">
        <v>887</v>
      </c>
      <c r="K59" s="47" t="s">
        <v>887</v>
      </c>
      <c r="L59" s="47" t="s">
        <v>513</v>
      </c>
      <c r="M59" s="47" t="s">
        <v>884</v>
      </c>
      <c r="N59" s="47" t="s">
        <v>884</v>
      </c>
      <c r="O59" s="47" t="s">
        <v>884</v>
      </c>
      <c r="P59" s="47" t="s">
        <v>884</v>
      </c>
      <c r="Q59" s="47" t="s">
        <v>1115</v>
      </c>
      <c r="R59" s="47" t="s">
        <v>1115</v>
      </c>
      <c r="S59" s="47" t="s">
        <v>1115</v>
      </c>
      <c r="T59" s="47" t="s">
        <v>1115</v>
      </c>
      <c r="U59" s="47" t="s">
        <v>884</v>
      </c>
      <c r="V59" s="47" t="s">
        <v>884</v>
      </c>
      <c r="W59" s="47" t="s">
        <v>884</v>
      </c>
      <c r="X59" s="47" t="s">
        <v>525</v>
      </c>
      <c r="Y59" s="47" t="s">
        <v>525</v>
      </c>
      <c r="Z59" s="47" t="s">
        <v>525</v>
      </c>
      <c r="AA59" s="47" t="s">
        <v>1167</v>
      </c>
      <c r="AB59" s="47" t="s">
        <v>885</v>
      </c>
      <c r="AC59" s="47" t="s">
        <v>885</v>
      </c>
      <c r="AD59" s="79" t="s">
        <v>1213</v>
      </c>
      <c r="AE59" s="47" t="s">
        <v>875</v>
      </c>
      <c r="AF59" s="47" t="s">
        <v>1116</v>
      </c>
      <c r="AG59" s="47" t="s">
        <v>1167</v>
      </c>
      <c r="AH59" s="47" t="s">
        <v>884</v>
      </c>
      <c r="AI59" s="47" t="s">
        <v>884</v>
      </c>
      <c r="AJ59" s="48" t="s">
        <v>891</v>
      </c>
      <c r="AK59" s="48" t="s">
        <v>891</v>
      </c>
      <c r="AL59" s="47" t="s">
        <v>889</v>
      </c>
      <c r="AM59" s="47" t="s">
        <v>889</v>
      </c>
      <c r="AN59" s="47" t="s">
        <v>892</v>
      </c>
      <c r="AO59" s="47" t="s">
        <v>893</v>
      </c>
      <c r="AP59" s="47" t="s">
        <v>893</v>
      </c>
      <c r="AQ59" s="47" t="s">
        <v>1214</v>
      </c>
      <c r="AR59" s="47" t="s">
        <v>1214</v>
      </c>
      <c r="AS59" s="47" t="s">
        <v>875</v>
      </c>
      <c r="AT59" s="47" t="s">
        <v>875</v>
      </c>
      <c r="AU59" s="47" t="s">
        <v>875</v>
      </c>
      <c r="AV59" s="47" t="s">
        <v>875</v>
      </c>
      <c r="AW59" s="47" t="s">
        <v>875</v>
      </c>
      <c r="AX59" s="47" t="s">
        <v>875</v>
      </c>
      <c r="AY59" s="47" t="s">
        <v>875</v>
      </c>
      <c r="AZ59" s="47" t="s">
        <v>889</v>
      </c>
      <c r="BA59" s="47" t="s">
        <v>525</v>
      </c>
      <c r="BB59" s="47" t="s">
        <v>887</v>
      </c>
      <c r="BC59" s="47" t="s">
        <v>887</v>
      </c>
      <c r="BD59" s="47" t="s">
        <v>887</v>
      </c>
      <c r="BE59" s="48" t="s">
        <v>864</v>
      </c>
      <c r="BF59" s="47" t="s">
        <v>886</v>
      </c>
      <c r="BG59" s="47" t="s">
        <v>886</v>
      </c>
      <c r="BH59" s="47" t="s">
        <v>513</v>
      </c>
      <c r="BI59" s="47" t="s">
        <v>513</v>
      </c>
      <c r="BJ59" s="47" t="s">
        <v>1207</v>
      </c>
      <c r="BK59" s="47" t="s">
        <v>1215</v>
      </c>
      <c r="BL59" s="47" t="s">
        <v>883</v>
      </c>
      <c r="BM59" s="47" t="s">
        <v>525</v>
      </c>
      <c r="BN59" s="47" t="s">
        <v>522</v>
      </c>
      <c r="BO59" s="47" t="s">
        <v>525</v>
      </c>
      <c r="BP59" s="47" t="s">
        <v>525</v>
      </c>
      <c r="BQ59" s="47" t="s">
        <v>866</v>
      </c>
      <c r="BR59" s="47" t="s">
        <v>875</v>
      </c>
      <c r="BS59" s="47" t="s">
        <v>875</v>
      </c>
      <c r="BT59" s="47" t="s">
        <v>875</v>
      </c>
      <c r="BU59" s="47" t="s">
        <v>875</v>
      </c>
      <c r="BV59" s="47" t="s">
        <v>875</v>
      </c>
      <c r="BW59" s="47" t="s">
        <v>875</v>
      </c>
      <c r="BX59" s="47"/>
      <c r="BY59" s="47" t="s">
        <v>890</v>
      </c>
      <c r="BZ59" s="47" t="s">
        <v>525</v>
      </c>
      <c r="CA59" s="47" t="s">
        <v>1167</v>
      </c>
      <c r="CB59" s="47" t="s">
        <v>884</v>
      </c>
    </row>
    <row r="60" spans="1:80">
      <c r="A60" s="33" t="str">
        <f>'Indicator Data'!A61</f>
        <v>Eswatini</v>
      </c>
      <c r="B60" s="25" t="str">
        <f>'Indicator Data'!B61</f>
        <v>SWZ</v>
      </c>
      <c r="C60" s="47" t="s">
        <v>1206</v>
      </c>
      <c r="D60" s="47" t="s">
        <v>1206</v>
      </c>
      <c r="E60" s="47" t="s">
        <v>1207</v>
      </c>
      <c r="F60" s="47" t="s">
        <v>1207</v>
      </c>
      <c r="G60" s="47" t="s">
        <v>1207</v>
      </c>
      <c r="H60" s="47" t="s">
        <v>1207</v>
      </c>
      <c r="I60" s="47" t="s">
        <v>1207</v>
      </c>
      <c r="J60" s="47" t="s">
        <v>887</v>
      </c>
      <c r="K60" s="47" t="s">
        <v>887</v>
      </c>
      <c r="L60" s="47" t="s">
        <v>513</v>
      </c>
      <c r="M60" s="47" t="s">
        <v>884</v>
      </c>
      <c r="N60" s="47" t="s">
        <v>884</v>
      </c>
      <c r="O60" s="47" t="s">
        <v>884</v>
      </c>
      <c r="P60" s="47" t="s">
        <v>884</v>
      </c>
      <c r="Q60" s="47" t="s">
        <v>1115</v>
      </c>
      <c r="R60" s="47" t="s">
        <v>1115</v>
      </c>
      <c r="S60" s="47" t="s">
        <v>1115</v>
      </c>
      <c r="T60" s="47" t="s">
        <v>1115</v>
      </c>
      <c r="U60" s="47" t="s">
        <v>884</v>
      </c>
      <c r="V60" s="47" t="s">
        <v>884</v>
      </c>
      <c r="W60" s="47" t="s">
        <v>884</v>
      </c>
      <c r="X60" s="47" t="s">
        <v>525</v>
      </c>
      <c r="Y60" s="47" t="s">
        <v>525</v>
      </c>
      <c r="Z60" s="47" t="s">
        <v>525</v>
      </c>
      <c r="AA60" s="47" t="s">
        <v>1167</v>
      </c>
      <c r="AB60" s="47" t="s">
        <v>885</v>
      </c>
      <c r="AC60" s="47" t="s">
        <v>885</v>
      </c>
      <c r="AD60" s="79" t="s">
        <v>1213</v>
      </c>
      <c r="AE60" s="47" t="s">
        <v>875</v>
      </c>
      <c r="AF60" s="47" t="s">
        <v>1116</v>
      </c>
      <c r="AG60" s="47" t="s">
        <v>1167</v>
      </c>
      <c r="AH60" s="47" t="s">
        <v>884</v>
      </c>
      <c r="AI60" s="47" t="s">
        <v>884</v>
      </c>
      <c r="AJ60" s="48" t="s">
        <v>891</v>
      </c>
      <c r="AK60" s="48" t="s">
        <v>891</v>
      </c>
      <c r="AL60" s="47" t="s">
        <v>889</v>
      </c>
      <c r="AM60" s="47" t="s">
        <v>889</v>
      </c>
      <c r="AN60" s="47" t="s">
        <v>892</v>
      </c>
      <c r="AO60" s="47" t="s">
        <v>893</v>
      </c>
      <c r="AP60" s="47" t="s">
        <v>893</v>
      </c>
      <c r="AQ60" s="47" t="s">
        <v>1214</v>
      </c>
      <c r="AR60" s="47" t="s">
        <v>1214</v>
      </c>
      <c r="AS60" s="47" t="s">
        <v>875</v>
      </c>
      <c r="AT60" s="47" t="s">
        <v>875</v>
      </c>
      <c r="AU60" s="47" t="s">
        <v>875</v>
      </c>
      <c r="AV60" s="47" t="s">
        <v>875</v>
      </c>
      <c r="AW60" s="47" t="s">
        <v>875</v>
      </c>
      <c r="AX60" s="47" t="s">
        <v>875</v>
      </c>
      <c r="AY60" s="47" t="s">
        <v>875</v>
      </c>
      <c r="AZ60" s="47" t="s">
        <v>889</v>
      </c>
      <c r="BA60" s="47" t="s">
        <v>525</v>
      </c>
      <c r="BB60" s="47" t="s">
        <v>887</v>
      </c>
      <c r="BC60" s="47" t="s">
        <v>887</v>
      </c>
      <c r="BD60" s="47" t="s">
        <v>887</v>
      </c>
      <c r="BE60" s="48" t="s">
        <v>864</v>
      </c>
      <c r="BF60" s="47" t="s">
        <v>886</v>
      </c>
      <c r="BG60" s="47" t="s">
        <v>886</v>
      </c>
      <c r="BH60" s="47" t="s">
        <v>513</v>
      </c>
      <c r="BI60" s="47" t="s">
        <v>513</v>
      </c>
      <c r="BJ60" s="47" t="s">
        <v>1207</v>
      </c>
      <c r="BK60" s="47" t="s">
        <v>1215</v>
      </c>
      <c r="BL60" s="47" t="s">
        <v>883</v>
      </c>
      <c r="BM60" s="47" t="s">
        <v>525</v>
      </c>
      <c r="BN60" s="47" t="s">
        <v>522</v>
      </c>
      <c r="BO60" s="47" t="s">
        <v>525</v>
      </c>
      <c r="BP60" s="47" t="s">
        <v>525</v>
      </c>
      <c r="BQ60" s="47" t="s">
        <v>866</v>
      </c>
      <c r="BR60" s="47" t="s">
        <v>875</v>
      </c>
      <c r="BS60" s="47" t="s">
        <v>875</v>
      </c>
      <c r="BT60" s="47" t="s">
        <v>875</v>
      </c>
      <c r="BU60" s="47" t="s">
        <v>875</v>
      </c>
      <c r="BV60" s="47" t="s">
        <v>875</v>
      </c>
      <c r="BW60" s="47" t="s">
        <v>875</v>
      </c>
      <c r="BX60" s="47"/>
      <c r="BY60" s="47" t="s">
        <v>890</v>
      </c>
      <c r="BZ60" s="47" t="s">
        <v>525</v>
      </c>
      <c r="CA60" s="47" t="s">
        <v>1167</v>
      </c>
      <c r="CB60" s="47" t="s">
        <v>884</v>
      </c>
    </row>
    <row r="61" spans="1:80">
      <c r="A61" s="33" t="str">
        <f>'Indicator Data'!A62</f>
        <v>Ethiopia</v>
      </c>
      <c r="B61" s="25" t="str">
        <f>'Indicator Data'!B62</f>
        <v>ETH</v>
      </c>
      <c r="C61" s="47" t="s">
        <v>1206</v>
      </c>
      <c r="D61" s="47" t="s">
        <v>1206</v>
      </c>
      <c r="E61" s="47" t="s">
        <v>1207</v>
      </c>
      <c r="F61" s="47" t="s">
        <v>1207</v>
      </c>
      <c r="G61" s="47" t="s">
        <v>1207</v>
      </c>
      <c r="H61" s="47" t="s">
        <v>1207</v>
      </c>
      <c r="I61" s="47" t="s">
        <v>1207</v>
      </c>
      <c r="J61" s="47" t="s">
        <v>887</v>
      </c>
      <c r="K61" s="47" t="s">
        <v>887</v>
      </c>
      <c r="L61" s="47" t="s">
        <v>513</v>
      </c>
      <c r="M61" s="47" t="s">
        <v>884</v>
      </c>
      <c r="N61" s="47" t="s">
        <v>884</v>
      </c>
      <c r="O61" s="47" t="s">
        <v>884</v>
      </c>
      <c r="P61" s="47" t="s">
        <v>884</v>
      </c>
      <c r="Q61" s="47" t="s">
        <v>1115</v>
      </c>
      <c r="R61" s="47" t="s">
        <v>1115</v>
      </c>
      <c r="S61" s="47" t="s">
        <v>1115</v>
      </c>
      <c r="T61" s="47" t="s">
        <v>1115</v>
      </c>
      <c r="U61" s="47" t="s">
        <v>884</v>
      </c>
      <c r="V61" s="47" t="s">
        <v>884</v>
      </c>
      <c r="W61" s="47" t="s">
        <v>884</v>
      </c>
      <c r="X61" s="47" t="s">
        <v>525</v>
      </c>
      <c r="Y61" s="47" t="s">
        <v>525</v>
      </c>
      <c r="Z61" s="47" t="s">
        <v>525</v>
      </c>
      <c r="AA61" s="47" t="s">
        <v>1167</v>
      </c>
      <c r="AB61" s="47" t="s">
        <v>885</v>
      </c>
      <c r="AC61" s="47" t="s">
        <v>885</v>
      </c>
      <c r="AD61" s="79" t="s">
        <v>1213</v>
      </c>
      <c r="AE61" s="47" t="s">
        <v>875</v>
      </c>
      <c r="AF61" s="47" t="s">
        <v>1116</v>
      </c>
      <c r="AG61" s="47" t="s">
        <v>1167</v>
      </c>
      <c r="AH61" s="47" t="s">
        <v>884</v>
      </c>
      <c r="AI61" s="47" t="s">
        <v>884</v>
      </c>
      <c r="AJ61" s="48" t="s">
        <v>891</v>
      </c>
      <c r="AK61" s="48" t="s">
        <v>891</v>
      </c>
      <c r="AL61" s="47" t="s">
        <v>889</v>
      </c>
      <c r="AM61" s="47" t="s">
        <v>889</v>
      </c>
      <c r="AN61" s="47" t="s">
        <v>892</v>
      </c>
      <c r="AO61" s="47" t="s">
        <v>893</v>
      </c>
      <c r="AP61" s="47" t="s">
        <v>893</v>
      </c>
      <c r="AQ61" s="47" t="s">
        <v>1214</v>
      </c>
      <c r="AR61" s="47" t="s">
        <v>1214</v>
      </c>
      <c r="AS61" s="47" t="s">
        <v>875</v>
      </c>
      <c r="AT61" s="47" t="s">
        <v>875</v>
      </c>
      <c r="AU61" s="47" t="s">
        <v>875</v>
      </c>
      <c r="AV61" s="47" t="s">
        <v>875</v>
      </c>
      <c r="AW61" s="47" t="s">
        <v>875</v>
      </c>
      <c r="AX61" s="47" t="s">
        <v>875</v>
      </c>
      <c r="AY61" s="47" t="s">
        <v>875</v>
      </c>
      <c r="AZ61" s="47" t="s">
        <v>889</v>
      </c>
      <c r="BA61" s="47" t="s">
        <v>525</v>
      </c>
      <c r="BB61" s="47" t="s">
        <v>887</v>
      </c>
      <c r="BC61" s="47" t="s">
        <v>887</v>
      </c>
      <c r="BD61" s="47" t="s">
        <v>887</v>
      </c>
      <c r="BE61" s="48" t="s">
        <v>964</v>
      </c>
      <c r="BF61" s="47" t="s">
        <v>886</v>
      </c>
      <c r="BG61" s="47" t="s">
        <v>886</v>
      </c>
      <c r="BH61" s="47" t="s">
        <v>513</v>
      </c>
      <c r="BI61" s="47" t="s">
        <v>513</v>
      </c>
      <c r="BJ61" s="47" t="s">
        <v>1207</v>
      </c>
      <c r="BK61" s="47" t="s">
        <v>1215</v>
      </c>
      <c r="BL61" s="47" t="s">
        <v>883</v>
      </c>
      <c r="BM61" s="47" t="s">
        <v>525</v>
      </c>
      <c r="BN61" s="47" t="s">
        <v>522</v>
      </c>
      <c r="BO61" s="47" t="s">
        <v>525</v>
      </c>
      <c r="BP61" s="47" t="s">
        <v>525</v>
      </c>
      <c r="BQ61" s="47" t="s">
        <v>866</v>
      </c>
      <c r="BR61" s="47" t="s">
        <v>875</v>
      </c>
      <c r="BS61" s="47" t="s">
        <v>875</v>
      </c>
      <c r="BT61" s="47" t="s">
        <v>875</v>
      </c>
      <c r="BU61" s="47" t="s">
        <v>875</v>
      </c>
      <c r="BV61" s="47" t="s">
        <v>875</v>
      </c>
      <c r="BW61" s="47" t="s">
        <v>875</v>
      </c>
      <c r="BX61" s="47"/>
      <c r="BY61" s="47" t="s">
        <v>890</v>
      </c>
      <c r="BZ61" s="47" t="s">
        <v>525</v>
      </c>
      <c r="CA61" s="47" t="s">
        <v>1167</v>
      </c>
      <c r="CB61" s="47" t="s">
        <v>884</v>
      </c>
    </row>
    <row r="62" spans="1:80">
      <c r="A62" s="33" t="str">
        <f>'Indicator Data'!A63</f>
        <v>Fiji</v>
      </c>
      <c r="B62" s="25" t="str">
        <f>'Indicator Data'!B63</f>
        <v>FJI</v>
      </c>
      <c r="C62" s="47" t="s">
        <v>1206</v>
      </c>
      <c r="D62" s="47" t="s">
        <v>1206</v>
      </c>
      <c r="E62" s="47" t="s">
        <v>1207</v>
      </c>
      <c r="F62" s="47" t="s">
        <v>1207</v>
      </c>
      <c r="G62" s="47" t="s">
        <v>1207</v>
      </c>
      <c r="H62" s="47" t="s">
        <v>1207</v>
      </c>
      <c r="I62" s="47" t="s">
        <v>1207</v>
      </c>
      <c r="J62" s="47" t="s">
        <v>887</v>
      </c>
      <c r="K62" s="47" t="s">
        <v>887</v>
      </c>
      <c r="L62" s="47" t="s">
        <v>513</v>
      </c>
      <c r="M62" s="47" t="s">
        <v>884</v>
      </c>
      <c r="N62" s="47" t="s">
        <v>884</v>
      </c>
      <c r="O62" s="47" t="s">
        <v>884</v>
      </c>
      <c r="P62" s="47" t="s">
        <v>884</v>
      </c>
      <c r="Q62" s="47" t="s">
        <v>1115</v>
      </c>
      <c r="R62" s="47" t="s">
        <v>1115</v>
      </c>
      <c r="S62" s="47" t="s">
        <v>1115</v>
      </c>
      <c r="T62" s="47" t="s">
        <v>1115</v>
      </c>
      <c r="U62" s="47" t="s">
        <v>884</v>
      </c>
      <c r="V62" s="47" t="s">
        <v>884</v>
      </c>
      <c r="W62" s="47" t="s">
        <v>884</v>
      </c>
      <c r="X62" s="47" t="s">
        <v>525</v>
      </c>
      <c r="Y62" s="47" t="s">
        <v>525</v>
      </c>
      <c r="Z62" s="47" t="s">
        <v>525</v>
      </c>
      <c r="AA62" s="47" t="s">
        <v>1167</v>
      </c>
      <c r="AB62" s="47" t="s">
        <v>885</v>
      </c>
      <c r="AC62" s="47" t="s">
        <v>885</v>
      </c>
      <c r="AD62" s="79" t="s">
        <v>1213</v>
      </c>
      <c r="AE62" s="47" t="s">
        <v>875</v>
      </c>
      <c r="AF62" s="47" t="s">
        <v>1116</v>
      </c>
      <c r="AG62" s="47" t="s">
        <v>1167</v>
      </c>
      <c r="AH62" s="47" t="s">
        <v>884</v>
      </c>
      <c r="AI62" s="47" t="s">
        <v>884</v>
      </c>
      <c r="AJ62" s="48" t="s">
        <v>891</v>
      </c>
      <c r="AK62" s="48" t="s">
        <v>891</v>
      </c>
      <c r="AL62" s="47" t="s">
        <v>889</v>
      </c>
      <c r="AM62" s="47" t="s">
        <v>889</v>
      </c>
      <c r="AN62" s="47" t="s">
        <v>892</v>
      </c>
      <c r="AO62" s="47" t="s">
        <v>893</v>
      </c>
      <c r="AP62" s="47" t="s">
        <v>893</v>
      </c>
      <c r="AQ62" s="47" t="s">
        <v>1214</v>
      </c>
      <c r="AR62" s="47" t="s">
        <v>1214</v>
      </c>
      <c r="AS62" s="47" t="s">
        <v>875</v>
      </c>
      <c r="AT62" s="47" t="s">
        <v>875</v>
      </c>
      <c r="AU62" s="47" t="s">
        <v>875</v>
      </c>
      <c r="AV62" s="47" t="s">
        <v>875</v>
      </c>
      <c r="AW62" s="47" t="s">
        <v>875</v>
      </c>
      <c r="AX62" s="47" t="s">
        <v>875</v>
      </c>
      <c r="AY62" s="47" t="s">
        <v>875</v>
      </c>
      <c r="AZ62" s="47" t="s">
        <v>889</v>
      </c>
      <c r="BA62" s="47" t="s">
        <v>525</v>
      </c>
      <c r="BB62" s="47" t="s">
        <v>887</v>
      </c>
      <c r="BC62" s="47" t="s">
        <v>887</v>
      </c>
      <c r="BD62" s="47" t="s">
        <v>887</v>
      </c>
      <c r="BE62" s="48" t="s">
        <v>864</v>
      </c>
      <c r="BF62" s="47" t="s">
        <v>886</v>
      </c>
      <c r="BG62" s="47" t="s">
        <v>886</v>
      </c>
      <c r="BH62" s="47" t="s">
        <v>513</v>
      </c>
      <c r="BI62" s="47" t="s">
        <v>513</v>
      </c>
      <c r="BJ62" s="47" t="s">
        <v>1207</v>
      </c>
      <c r="BK62" s="47" t="s">
        <v>1215</v>
      </c>
      <c r="BL62" s="47" t="s">
        <v>883</v>
      </c>
      <c r="BM62" s="47" t="s">
        <v>525</v>
      </c>
      <c r="BN62" s="47" t="s">
        <v>522</v>
      </c>
      <c r="BO62" s="47" t="s">
        <v>525</v>
      </c>
      <c r="BP62" s="47" t="s">
        <v>525</v>
      </c>
      <c r="BQ62" s="47" t="s">
        <v>866</v>
      </c>
      <c r="BR62" s="47" t="s">
        <v>875</v>
      </c>
      <c r="BS62" s="47" t="s">
        <v>875</v>
      </c>
      <c r="BT62" s="47" t="s">
        <v>875</v>
      </c>
      <c r="BU62" s="47" t="s">
        <v>875</v>
      </c>
      <c r="BV62" s="47" t="s">
        <v>875</v>
      </c>
      <c r="BW62" s="47" t="s">
        <v>875</v>
      </c>
      <c r="BX62" s="47"/>
      <c r="BY62" s="47" t="s">
        <v>890</v>
      </c>
      <c r="BZ62" s="47" t="s">
        <v>525</v>
      </c>
      <c r="CA62" s="47" t="s">
        <v>1167</v>
      </c>
      <c r="CB62" s="47" t="s">
        <v>884</v>
      </c>
    </row>
    <row r="63" spans="1:80">
      <c r="A63" s="33" t="str">
        <f>'Indicator Data'!A64</f>
        <v>Finland</v>
      </c>
      <c r="B63" s="25" t="str">
        <f>'Indicator Data'!B64</f>
        <v>FIN</v>
      </c>
      <c r="C63" s="47" t="s">
        <v>1206</v>
      </c>
      <c r="D63" s="47" t="s">
        <v>1206</v>
      </c>
      <c r="E63" s="47" t="s">
        <v>1207</v>
      </c>
      <c r="F63" s="47" t="s">
        <v>1207</v>
      </c>
      <c r="G63" s="47" t="s">
        <v>1207</v>
      </c>
      <c r="H63" s="47" t="s">
        <v>1207</v>
      </c>
      <c r="I63" s="47" t="s">
        <v>1207</v>
      </c>
      <c r="J63" s="47" t="s">
        <v>887</v>
      </c>
      <c r="K63" s="47" t="s">
        <v>887</v>
      </c>
      <c r="L63" s="47" t="s">
        <v>513</v>
      </c>
      <c r="M63" s="47" t="s">
        <v>884</v>
      </c>
      <c r="N63" s="47" t="s">
        <v>884</v>
      </c>
      <c r="O63" s="47" t="s">
        <v>884</v>
      </c>
      <c r="P63" s="47" t="s">
        <v>884</v>
      </c>
      <c r="Q63" s="47" t="s">
        <v>1115</v>
      </c>
      <c r="R63" s="47" t="s">
        <v>1115</v>
      </c>
      <c r="S63" s="47" t="s">
        <v>1115</v>
      </c>
      <c r="T63" s="47" t="s">
        <v>1115</v>
      </c>
      <c r="U63" s="47" t="s">
        <v>884</v>
      </c>
      <c r="V63" s="47" t="s">
        <v>884</v>
      </c>
      <c r="W63" s="47" t="s">
        <v>884</v>
      </c>
      <c r="X63" s="47" t="s">
        <v>525</v>
      </c>
      <c r="Y63" s="47" t="s">
        <v>525</v>
      </c>
      <c r="Z63" s="47" t="s">
        <v>525</v>
      </c>
      <c r="AA63" s="47" t="s">
        <v>1167</v>
      </c>
      <c r="AB63" s="47" t="s">
        <v>885</v>
      </c>
      <c r="AC63" s="47" t="s">
        <v>885</v>
      </c>
      <c r="AD63" s="79" t="s">
        <v>1213</v>
      </c>
      <c r="AE63" s="47" t="s">
        <v>875</v>
      </c>
      <c r="AF63" s="47" t="s">
        <v>1116</v>
      </c>
      <c r="AG63" s="47" t="s">
        <v>1167</v>
      </c>
      <c r="AH63" s="47" t="s">
        <v>884</v>
      </c>
      <c r="AI63" s="47" t="s">
        <v>884</v>
      </c>
      <c r="AJ63" s="48" t="s">
        <v>891</v>
      </c>
      <c r="AK63" s="48" t="s">
        <v>891</v>
      </c>
      <c r="AL63" s="47" t="s">
        <v>889</v>
      </c>
      <c r="AM63" s="47" t="s">
        <v>889</v>
      </c>
      <c r="AN63" s="47" t="s">
        <v>892</v>
      </c>
      <c r="AO63" s="47" t="s">
        <v>893</v>
      </c>
      <c r="AP63" s="47" t="s">
        <v>893</v>
      </c>
      <c r="AQ63" s="47" t="s">
        <v>1214</v>
      </c>
      <c r="AR63" s="47" t="s">
        <v>1214</v>
      </c>
      <c r="AS63" s="47" t="s">
        <v>875</v>
      </c>
      <c r="AT63" s="47" t="s">
        <v>875</v>
      </c>
      <c r="AU63" s="47" t="s">
        <v>875</v>
      </c>
      <c r="AV63" s="47" t="s">
        <v>875</v>
      </c>
      <c r="AW63" s="47" t="s">
        <v>875</v>
      </c>
      <c r="AX63" s="47" t="s">
        <v>875</v>
      </c>
      <c r="AY63" s="47" t="s">
        <v>875</v>
      </c>
      <c r="AZ63" s="47" t="s">
        <v>889</v>
      </c>
      <c r="BA63" s="47" t="s">
        <v>525</v>
      </c>
      <c r="BB63" s="47" t="s">
        <v>887</v>
      </c>
      <c r="BC63" s="47" t="s">
        <v>887</v>
      </c>
      <c r="BD63" s="47" t="s">
        <v>887</v>
      </c>
      <c r="BE63" s="48" t="s">
        <v>864</v>
      </c>
      <c r="BF63" s="47" t="s">
        <v>886</v>
      </c>
      <c r="BG63" s="47" t="s">
        <v>886</v>
      </c>
      <c r="BH63" s="47" t="s">
        <v>513</v>
      </c>
      <c r="BI63" s="47" t="s">
        <v>513</v>
      </c>
      <c r="BJ63" s="47" t="s">
        <v>1207</v>
      </c>
      <c r="BK63" s="47" t="s">
        <v>1215</v>
      </c>
      <c r="BL63" s="47" t="s">
        <v>883</v>
      </c>
      <c r="BM63" s="47" t="s">
        <v>525</v>
      </c>
      <c r="BN63" s="47" t="s">
        <v>522</v>
      </c>
      <c r="BO63" s="47" t="s">
        <v>525</v>
      </c>
      <c r="BP63" s="47" t="s">
        <v>525</v>
      </c>
      <c r="BQ63" s="47" t="s">
        <v>866</v>
      </c>
      <c r="BR63" s="47" t="s">
        <v>875</v>
      </c>
      <c r="BS63" s="47" t="s">
        <v>875</v>
      </c>
      <c r="BT63" s="47" t="s">
        <v>875</v>
      </c>
      <c r="BU63" s="47" t="s">
        <v>875</v>
      </c>
      <c r="BV63" s="47" t="s">
        <v>875</v>
      </c>
      <c r="BW63" s="47" t="s">
        <v>875</v>
      </c>
      <c r="BX63" s="47"/>
      <c r="BY63" s="47" t="s">
        <v>890</v>
      </c>
      <c r="BZ63" s="47" t="s">
        <v>525</v>
      </c>
      <c r="CA63" s="47" t="s">
        <v>1167</v>
      </c>
      <c r="CB63" s="47" t="s">
        <v>884</v>
      </c>
    </row>
    <row r="64" spans="1:80">
      <c r="A64" s="33" t="str">
        <f>'Indicator Data'!A65</f>
        <v>France</v>
      </c>
      <c r="B64" s="25" t="str">
        <f>'Indicator Data'!B65</f>
        <v>FRA</v>
      </c>
      <c r="C64" s="47" t="s">
        <v>1206</v>
      </c>
      <c r="D64" s="47" t="s">
        <v>1206</v>
      </c>
      <c r="E64" s="47" t="s">
        <v>1207</v>
      </c>
      <c r="F64" s="47" t="s">
        <v>1207</v>
      </c>
      <c r="G64" s="47" t="s">
        <v>1207</v>
      </c>
      <c r="H64" s="47" t="s">
        <v>1207</v>
      </c>
      <c r="I64" s="47" t="s">
        <v>1207</v>
      </c>
      <c r="J64" s="47" t="s">
        <v>887</v>
      </c>
      <c r="K64" s="47" t="s">
        <v>887</v>
      </c>
      <c r="L64" s="47" t="s">
        <v>513</v>
      </c>
      <c r="M64" s="47" t="s">
        <v>884</v>
      </c>
      <c r="N64" s="47" t="s">
        <v>884</v>
      </c>
      <c r="O64" s="47" t="s">
        <v>884</v>
      </c>
      <c r="P64" s="47" t="s">
        <v>884</v>
      </c>
      <c r="Q64" s="47" t="s">
        <v>1115</v>
      </c>
      <c r="R64" s="47" t="s">
        <v>1115</v>
      </c>
      <c r="S64" s="47" t="s">
        <v>1115</v>
      </c>
      <c r="T64" s="47" t="s">
        <v>1115</v>
      </c>
      <c r="U64" s="47" t="s">
        <v>884</v>
      </c>
      <c r="V64" s="47" t="s">
        <v>884</v>
      </c>
      <c r="W64" s="47" t="s">
        <v>884</v>
      </c>
      <c r="X64" s="47" t="s">
        <v>525</v>
      </c>
      <c r="Y64" s="47" t="s">
        <v>525</v>
      </c>
      <c r="Z64" s="47" t="s">
        <v>525</v>
      </c>
      <c r="AA64" s="47" t="s">
        <v>1167</v>
      </c>
      <c r="AB64" s="47" t="s">
        <v>885</v>
      </c>
      <c r="AC64" s="47" t="s">
        <v>885</v>
      </c>
      <c r="AD64" s="79" t="s">
        <v>1213</v>
      </c>
      <c r="AE64" s="47" t="s">
        <v>875</v>
      </c>
      <c r="AF64" s="47" t="s">
        <v>1116</v>
      </c>
      <c r="AG64" s="47" t="s">
        <v>1167</v>
      </c>
      <c r="AH64" s="47" t="s">
        <v>884</v>
      </c>
      <c r="AI64" s="47" t="s">
        <v>884</v>
      </c>
      <c r="AJ64" s="48" t="s">
        <v>891</v>
      </c>
      <c r="AK64" s="48" t="s">
        <v>891</v>
      </c>
      <c r="AL64" s="47" t="s">
        <v>889</v>
      </c>
      <c r="AM64" s="47" t="s">
        <v>889</v>
      </c>
      <c r="AN64" s="47" t="s">
        <v>892</v>
      </c>
      <c r="AO64" s="47" t="s">
        <v>893</v>
      </c>
      <c r="AP64" s="47" t="s">
        <v>893</v>
      </c>
      <c r="AQ64" s="47" t="s">
        <v>1214</v>
      </c>
      <c r="AR64" s="47" t="s">
        <v>1214</v>
      </c>
      <c r="AS64" s="47" t="s">
        <v>875</v>
      </c>
      <c r="AT64" s="47" t="s">
        <v>875</v>
      </c>
      <c r="AU64" s="47" t="s">
        <v>875</v>
      </c>
      <c r="AV64" s="47" t="s">
        <v>875</v>
      </c>
      <c r="AW64" s="47" t="s">
        <v>875</v>
      </c>
      <c r="AX64" s="47" t="s">
        <v>875</v>
      </c>
      <c r="AY64" s="47" t="s">
        <v>875</v>
      </c>
      <c r="AZ64" s="47" t="s">
        <v>889</v>
      </c>
      <c r="BA64" s="47" t="s">
        <v>525</v>
      </c>
      <c r="BB64" s="47" t="s">
        <v>887</v>
      </c>
      <c r="BC64" s="47" t="s">
        <v>887</v>
      </c>
      <c r="BD64" s="47" t="s">
        <v>887</v>
      </c>
      <c r="BE64" s="48" t="s">
        <v>864</v>
      </c>
      <c r="BF64" s="47" t="s">
        <v>886</v>
      </c>
      <c r="BG64" s="47" t="s">
        <v>886</v>
      </c>
      <c r="BH64" s="47" t="s">
        <v>513</v>
      </c>
      <c r="BI64" s="47" t="s">
        <v>513</v>
      </c>
      <c r="BJ64" s="47" t="s">
        <v>1207</v>
      </c>
      <c r="BK64" s="47" t="s">
        <v>1215</v>
      </c>
      <c r="BL64" s="47" t="s">
        <v>883</v>
      </c>
      <c r="BM64" s="47" t="s">
        <v>525</v>
      </c>
      <c r="BN64" s="47" t="s">
        <v>522</v>
      </c>
      <c r="BO64" s="47" t="s">
        <v>525</v>
      </c>
      <c r="BP64" s="47" t="s">
        <v>525</v>
      </c>
      <c r="BQ64" s="47" t="s">
        <v>866</v>
      </c>
      <c r="BR64" s="47" t="s">
        <v>875</v>
      </c>
      <c r="BS64" s="47" t="s">
        <v>875</v>
      </c>
      <c r="BT64" s="47" t="s">
        <v>875</v>
      </c>
      <c r="BU64" s="47" t="s">
        <v>875</v>
      </c>
      <c r="BV64" s="47" t="s">
        <v>875</v>
      </c>
      <c r="BW64" s="47" t="s">
        <v>875</v>
      </c>
      <c r="BX64" s="47"/>
      <c r="BY64" s="47" t="s">
        <v>890</v>
      </c>
      <c r="BZ64" s="47" t="s">
        <v>525</v>
      </c>
      <c r="CA64" s="47" t="s">
        <v>1167</v>
      </c>
      <c r="CB64" s="47" t="s">
        <v>884</v>
      </c>
    </row>
    <row r="65" spans="1:80">
      <c r="A65" s="33" t="str">
        <f>'Indicator Data'!A66</f>
        <v>Gabon</v>
      </c>
      <c r="B65" s="25" t="str">
        <f>'Indicator Data'!B66</f>
        <v>GAB</v>
      </c>
      <c r="C65" s="47" t="s">
        <v>1206</v>
      </c>
      <c r="D65" s="47" t="s">
        <v>1206</v>
      </c>
      <c r="E65" s="47" t="s">
        <v>1207</v>
      </c>
      <c r="F65" s="47" t="s">
        <v>1207</v>
      </c>
      <c r="G65" s="47" t="s">
        <v>1207</v>
      </c>
      <c r="H65" s="47" t="s">
        <v>1207</v>
      </c>
      <c r="I65" s="47" t="s">
        <v>1207</v>
      </c>
      <c r="J65" s="47" t="s">
        <v>887</v>
      </c>
      <c r="K65" s="47" t="s">
        <v>887</v>
      </c>
      <c r="L65" s="47" t="s">
        <v>513</v>
      </c>
      <c r="M65" s="47" t="s">
        <v>884</v>
      </c>
      <c r="N65" s="47" t="s">
        <v>884</v>
      </c>
      <c r="O65" s="47" t="s">
        <v>884</v>
      </c>
      <c r="P65" s="47" t="s">
        <v>884</v>
      </c>
      <c r="Q65" s="47" t="s">
        <v>1115</v>
      </c>
      <c r="R65" s="47" t="s">
        <v>1115</v>
      </c>
      <c r="S65" s="47" t="s">
        <v>1115</v>
      </c>
      <c r="T65" s="47" t="s">
        <v>1115</v>
      </c>
      <c r="U65" s="47" t="s">
        <v>884</v>
      </c>
      <c r="V65" s="47" t="s">
        <v>884</v>
      </c>
      <c r="W65" s="47" t="s">
        <v>884</v>
      </c>
      <c r="X65" s="47" t="s">
        <v>525</v>
      </c>
      <c r="Y65" s="47" t="s">
        <v>525</v>
      </c>
      <c r="Z65" s="47" t="s">
        <v>525</v>
      </c>
      <c r="AA65" s="47" t="s">
        <v>1167</v>
      </c>
      <c r="AB65" s="47" t="s">
        <v>885</v>
      </c>
      <c r="AC65" s="47" t="s">
        <v>885</v>
      </c>
      <c r="AD65" s="79" t="s">
        <v>1213</v>
      </c>
      <c r="AE65" s="47" t="s">
        <v>875</v>
      </c>
      <c r="AF65" s="47" t="s">
        <v>1116</v>
      </c>
      <c r="AG65" s="47" t="s">
        <v>1167</v>
      </c>
      <c r="AH65" s="47" t="s">
        <v>884</v>
      </c>
      <c r="AI65" s="47" t="s">
        <v>884</v>
      </c>
      <c r="AJ65" s="48" t="s">
        <v>891</v>
      </c>
      <c r="AK65" s="48" t="s">
        <v>891</v>
      </c>
      <c r="AL65" s="47" t="s">
        <v>889</v>
      </c>
      <c r="AM65" s="47" t="s">
        <v>889</v>
      </c>
      <c r="AN65" s="47" t="s">
        <v>892</v>
      </c>
      <c r="AO65" s="47" t="s">
        <v>893</v>
      </c>
      <c r="AP65" s="47" t="s">
        <v>893</v>
      </c>
      <c r="AQ65" s="47" t="s">
        <v>1214</v>
      </c>
      <c r="AR65" s="47" t="s">
        <v>1214</v>
      </c>
      <c r="AS65" s="47" t="s">
        <v>875</v>
      </c>
      <c r="AT65" s="47" t="s">
        <v>875</v>
      </c>
      <c r="AU65" s="47" t="s">
        <v>875</v>
      </c>
      <c r="AV65" s="47" t="s">
        <v>875</v>
      </c>
      <c r="AW65" s="47" t="s">
        <v>875</v>
      </c>
      <c r="AX65" s="47" t="s">
        <v>875</v>
      </c>
      <c r="AY65" s="47" t="s">
        <v>875</v>
      </c>
      <c r="AZ65" s="47" t="s">
        <v>889</v>
      </c>
      <c r="BA65" s="47" t="s">
        <v>525</v>
      </c>
      <c r="BB65" s="47" t="s">
        <v>887</v>
      </c>
      <c r="BC65" s="47" t="s">
        <v>887</v>
      </c>
      <c r="BD65" s="47" t="s">
        <v>887</v>
      </c>
      <c r="BE65" s="48" t="s">
        <v>864</v>
      </c>
      <c r="BF65" s="47" t="s">
        <v>886</v>
      </c>
      <c r="BG65" s="47" t="s">
        <v>886</v>
      </c>
      <c r="BH65" s="47" t="s">
        <v>513</v>
      </c>
      <c r="BI65" s="47" t="s">
        <v>513</v>
      </c>
      <c r="BJ65" s="47" t="s">
        <v>1207</v>
      </c>
      <c r="BK65" s="47" t="s">
        <v>1215</v>
      </c>
      <c r="BL65" s="47" t="s">
        <v>883</v>
      </c>
      <c r="BM65" s="47" t="s">
        <v>525</v>
      </c>
      <c r="BN65" s="47" t="s">
        <v>522</v>
      </c>
      <c r="BO65" s="47" t="s">
        <v>525</v>
      </c>
      <c r="BP65" s="47" t="s">
        <v>525</v>
      </c>
      <c r="BQ65" s="47" t="s">
        <v>866</v>
      </c>
      <c r="BR65" s="47" t="s">
        <v>875</v>
      </c>
      <c r="BS65" s="47" t="s">
        <v>875</v>
      </c>
      <c r="BT65" s="47" t="s">
        <v>875</v>
      </c>
      <c r="BU65" s="47" t="s">
        <v>875</v>
      </c>
      <c r="BV65" s="47" t="s">
        <v>875</v>
      </c>
      <c r="BW65" s="47" t="s">
        <v>875</v>
      </c>
      <c r="BX65" s="47"/>
      <c r="BY65" s="47" t="s">
        <v>890</v>
      </c>
      <c r="BZ65" s="47" t="s">
        <v>525</v>
      </c>
      <c r="CA65" s="47" t="s">
        <v>1167</v>
      </c>
      <c r="CB65" s="47" t="s">
        <v>884</v>
      </c>
    </row>
    <row r="66" spans="1:80">
      <c r="A66" s="33" t="str">
        <f>'Indicator Data'!A67</f>
        <v>Gambia</v>
      </c>
      <c r="B66" s="25" t="str">
        <f>'Indicator Data'!B67</f>
        <v>GMB</v>
      </c>
      <c r="C66" s="47" t="s">
        <v>1206</v>
      </c>
      <c r="D66" s="47" t="s">
        <v>1206</v>
      </c>
      <c r="E66" s="47" t="s">
        <v>1207</v>
      </c>
      <c r="F66" s="47" t="s">
        <v>1207</v>
      </c>
      <c r="G66" s="47" t="s">
        <v>1207</v>
      </c>
      <c r="H66" s="47" t="s">
        <v>1207</v>
      </c>
      <c r="I66" s="47" t="s">
        <v>1207</v>
      </c>
      <c r="J66" s="47" t="s">
        <v>887</v>
      </c>
      <c r="K66" s="47" t="s">
        <v>887</v>
      </c>
      <c r="L66" s="47" t="s">
        <v>513</v>
      </c>
      <c r="M66" s="47" t="s">
        <v>884</v>
      </c>
      <c r="N66" s="47" t="s">
        <v>884</v>
      </c>
      <c r="O66" s="47" t="s">
        <v>884</v>
      </c>
      <c r="P66" s="47" t="s">
        <v>884</v>
      </c>
      <c r="Q66" s="47" t="s">
        <v>1115</v>
      </c>
      <c r="R66" s="47" t="s">
        <v>1115</v>
      </c>
      <c r="S66" s="47" t="s">
        <v>1115</v>
      </c>
      <c r="T66" s="47" t="s">
        <v>1115</v>
      </c>
      <c r="U66" s="47" t="s">
        <v>884</v>
      </c>
      <c r="V66" s="47" t="s">
        <v>884</v>
      </c>
      <c r="W66" s="47" t="s">
        <v>884</v>
      </c>
      <c r="X66" s="47" t="s">
        <v>525</v>
      </c>
      <c r="Y66" s="47" t="s">
        <v>525</v>
      </c>
      <c r="Z66" s="47" t="s">
        <v>525</v>
      </c>
      <c r="AA66" s="47" t="s">
        <v>1167</v>
      </c>
      <c r="AB66" s="47" t="s">
        <v>885</v>
      </c>
      <c r="AC66" s="47" t="s">
        <v>885</v>
      </c>
      <c r="AD66" s="79" t="s">
        <v>1213</v>
      </c>
      <c r="AE66" s="47" t="s">
        <v>875</v>
      </c>
      <c r="AF66" s="47" t="s">
        <v>1116</v>
      </c>
      <c r="AG66" s="47" t="s">
        <v>1167</v>
      </c>
      <c r="AH66" s="47" t="s">
        <v>884</v>
      </c>
      <c r="AI66" s="47" t="s">
        <v>884</v>
      </c>
      <c r="AJ66" s="48" t="s">
        <v>891</v>
      </c>
      <c r="AK66" s="48" t="s">
        <v>891</v>
      </c>
      <c r="AL66" s="47" t="s">
        <v>889</v>
      </c>
      <c r="AM66" s="47" t="s">
        <v>889</v>
      </c>
      <c r="AN66" s="47" t="s">
        <v>892</v>
      </c>
      <c r="AO66" s="47" t="s">
        <v>893</v>
      </c>
      <c r="AP66" s="47" t="s">
        <v>893</v>
      </c>
      <c r="AQ66" s="47" t="s">
        <v>1214</v>
      </c>
      <c r="AR66" s="47" t="s">
        <v>1214</v>
      </c>
      <c r="AS66" s="47" t="s">
        <v>875</v>
      </c>
      <c r="AT66" s="47" t="s">
        <v>875</v>
      </c>
      <c r="AU66" s="47" t="s">
        <v>875</v>
      </c>
      <c r="AV66" s="47" t="s">
        <v>875</v>
      </c>
      <c r="AW66" s="47" t="s">
        <v>875</v>
      </c>
      <c r="AX66" s="47" t="s">
        <v>875</v>
      </c>
      <c r="AY66" s="47" t="s">
        <v>875</v>
      </c>
      <c r="AZ66" s="47" t="s">
        <v>889</v>
      </c>
      <c r="BA66" s="47" t="s">
        <v>525</v>
      </c>
      <c r="BB66" s="47" t="s">
        <v>887</v>
      </c>
      <c r="BC66" s="47" t="s">
        <v>887</v>
      </c>
      <c r="BD66" s="47" t="s">
        <v>887</v>
      </c>
      <c r="BE66" s="48" t="s">
        <v>864</v>
      </c>
      <c r="BF66" s="47" t="s">
        <v>886</v>
      </c>
      <c r="BG66" s="47" t="s">
        <v>886</v>
      </c>
      <c r="BH66" s="47" t="s">
        <v>513</v>
      </c>
      <c r="BI66" s="47" t="s">
        <v>513</v>
      </c>
      <c r="BJ66" s="47" t="s">
        <v>1207</v>
      </c>
      <c r="BK66" s="47" t="s">
        <v>1215</v>
      </c>
      <c r="BL66" s="47" t="s">
        <v>883</v>
      </c>
      <c r="BM66" s="47" t="s">
        <v>525</v>
      </c>
      <c r="BN66" s="47" t="s">
        <v>522</v>
      </c>
      <c r="BO66" s="47" t="s">
        <v>525</v>
      </c>
      <c r="BP66" s="47" t="s">
        <v>525</v>
      </c>
      <c r="BQ66" s="47" t="s">
        <v>866</v>
      </c>
      <c r="BR66" s="47" t="s">
        <v>875</v>
      </c>
      <c r="BS66" s="47" t="s">
        <v>875</v>
      </c>
      <c r="BT66" s="47" t="s">
        <v>875</v>
      </c>
      <c r="BU66" s="47" t="s">
        <v>875</v>
      </c>
      <c r="BV66" s="47" t="s">
        <v>875</v>
      </c>
      <c r="BW66" s="47" t="s">
        <v>875</v>
      </c>
      <c r="BX66" s="47"/>
      <c r="BY66" s="47" t="s">
        <v>890</v>
      </c>
      <c r="BZ66" s="47" t="s">
        <v>525</v>
      </c>
      <c r="CA66" s="47" t="s">
        <v>1167</v>
      </c>
      <c r="CB66" s="47" t="s">
        <v>884</v>
      </c>
    </row>
    <row r="67" spans="1:80">
      <c r="A67" s="33" t="str">
        <f>'Indicator Data'!A68</f>
        <v>Georgia</v>
      </c>
      <c r="B67" s="25" t="str">
        <f>'Indicator Data'!B68</f>
        <v>GEO</v>
      </c>
      <c r="C67" s="47" t="s">
        <v>1206</v>
      </c>
      <c r="D67" s="47" t="s">
        <v>1206</v>
      </c>
      <c r="E67" s="47" t="s">
        <v>1207</v>
      </c>
      <c r="F67" s="47" t="s">
        <v>1207</v>
      </c>
      <c r="G67" s="47" t="s">
        <v>1207</v>
      </c>
      <c r="H67" s="47" t="s">
        <v>1207</v>
      </c>
      <c r="I67" s="47" t="s">
        <v>1207</v>
      </c>
      <c r="J67" s="47" t="s">
        <v>887</v>
      </c>
      <c r="K67" s="47" t="s">
        <v>887</v>
      </c>
      <c r="L67" s="47" t="s">
        <v>513</v>
      </c>
      <c r="M67" s="47" t="s">
        <v>884</v>
      </c>
      <c r="N67" s="47" t="s">
        <v>884</v>
      </c>
      <c r="O67" s="47" t="s">
        <v>884</v>
      </c>
      <c r="P67" s="47" t="s">
        <v>884</v>
      </c>
      <c r="Q67" s="47" t="s">
        <v>1115</v>
      </c>
      <c r="R67" s="47" t="s">
        <v>1115</v>
      </c>
      <c r="S67" s="47" t="s">
        <v>1115</v>
      </c>
      <c r="T67" s="47" t="s">
        <v>1115</v>
      </c>
      <c r="U67" s="47" t="s">
        <v>884</v>
      </c>
      <c r="V67" s="47" t="s">
        <v>884</v>
      </c>
      <c r="W67" s="47" t="s">
        <v>884</v>
      </c>
      <c r="X67" s="47" t="s">
        <v>525</v>
      </c>
      <c r="Y67" s="47" t="s">
        <v>525</v>
      </c>
      <c r="Z67" s="47" t="s">
        <v>525</v>
      </c>
      <c r="AA67" s="47" t="s">
        <v>1167</v>
      </c>
      <c r="AB67" s="47" t="s">
        <v>885</v>
      </c>
      <c r="AC67" s="47" t="s">
        <v>885</v>
      </c>
      <c r="AD67" s="79" t="s">
        <v>1213</v>
      </c>
      <c r="AE67" s="47" t="s">
        <v>875</v>
      </c>
      <c r="AF67" s="47" t="s">
        <v>1116</v>
      </c>
      <c r="AG67" s="47" t="s">
        <v>1167</v>
      </c>
      <c r="AH67" s="47" t="s">
        <v>884</v>
      </c>
      <c r="AI67" s="47" t="s">
        <v>884</v>
      </c>
      <c r="AJ67" s="48" t="s">
        <v>891</v>
      </c>
      <c r="AK67" s="48" t="s">
        <v>891</v>
      </c>
      <c r="AL67" s="47" t="s">
        <v>889</v>
      </c>
      <c r="AM67" s="47" t="s">
        <v>889</v>
      </c>
      <c r="AN67" s="47" t="s">
        <v>892</v>
      </c>
      <c r="AO67" s="47" t="s">
        <v>893</v>
      </c>
      <c r="AP67" s="47" t="s">
        <v>893</v>
      </c>
      <c r="AQ67" s="47" t="s">
        <v>1214</v>
      </c>
      <c r="AR67" s="47" t="s">
        <v>1214</v>
      </c>
      <c r="AS67" s="47" t="s">
        <v>875</v>
      </c>
      <c r="AT67" s="47" t="s">
        <v>875</v>
      </c>
      <c r="AU67" s="47" t="s">
        <v>875</v>
      </c>
      <c r="AV67" s="47" t="s">
        <v>875</v>
      </c>
      <c r="AW67" s="47" t="s">
        <v>875</v>
      </c>
      <c r="AX67" s="47" t="s">
        <v>875</v>
      </c>
      <c r="AY67" s="47" t="s">
        <v>875</v>
      </c>
      <c r="AZ67" s="47" t="s">
        <v>889</v>
      </c>
      <c r="BA67" s="47" t="s">
        <v>525</v>
      </c>
      <c r="BB67" s="47" t="s">
        <v>887</v>
      </c>
      <c r="BC67" s="47" t="s">
        <v>887</v>
      </c>
      <c r="BD67" s="47" t="s">
        <v>887</v>
      </c>
      <c r="BE67" s="48" t="s">
        <v>867</v>
      </c>
      <c r="BF67" s="47" t="s">
        <v>886</v>
      </c>
      <c r="BG67" s="47" t="s">
        <v>886</v>
      </c>
      <c r="BH67" s="47" t="s">
        <v>513</v>
      </c>
      <c r="BI67" s="47" t="s">
        <v>513</v>
      </c>
      <c r="BJ67" s="47" t="s">
        <v>1207</v>
      </c>
      <c r="BK67" s="47" t="s">
        <v>1215</v>
      </c>
      <c r="BL67" s="47" t="s">
        <v>883</v>
      </c>
      <c r="BM67" s="47" t="s">
        <v>525</v>
      </c>
      <c r="BN67" s="47" t="s">
        <v>522</v>
      </c>
      <c r="BO67" s="47" t="s">
        <v>525</v>
      </c>
      <c r="BP67" s="47" t="s">
        <v>525</v>
      </c>
      <c r="BQ67" s="47" t="s">
        <v>866</v>
      </c>
      <c r="BR67" s="47" t="s">
        <v>875</v>
      </c>
      <c r="BS67" s="47" t="s">
        <v>875</v>
      </c>
      <c r="BT67" s="47" t="s">
        <v>875</v>
      </c>
      <c r="BU67" s="47" t="s">
        <v>875</v>
      </c>
      <c r="BV67" s="47" t="s">
        <v>875</v>
      </c>
      <c r="BW67" s="47" t="s">
        <v>875</v>
      </c>
      <c r="BX67" s="47"/>
      <c r="BY67" s="47" t="s">
        <v>890</v>
      </c>
      <c r="BZ67" s="47" t="s">
        <v>525</v>
      </c>
      <c r="CA67" s="47" t="s">
        <v>1167</v>
      </c>
      <c r="CB67" s="47" t="s">
        <v>884</v>
      </c>
    </row>
    <row r="68" spans="1:80">
      <c r="A68" s="33" t="str">
        <f>'Indicator Data'!A69</f>
        <v>Germany</v>
      </c>
      <c r="B68" s="25" t="str">
        <f>'Indicator Data'!B69</f>
        <v>DEU</v>
      </c>
      <c r="C68" s="47" t="s">
        <v>1206</v>
      </c>
      <c r="D68" s="47" t="s">
        <v>1206</v>
      </c>
      <c r="E68" s="47" t="s">
        <v>1207</v>
      </c>
      <c r="F68" s="47" t="s">
        <v>1207</v>
      </c>
      <c r="G68" s="47" t="s">
        <v>1207</v>
      </c>
      <c r="H68" s="47" t="s">
        <v>1207</v>
      </c>
      <c r="I68" s="47" t="s">
        <v>1207</v>
      </c>
      <c r="J68" s="47" t="s">
        <v>887</v>
      </c>
      <c r="K68" s="47" t="s">
        <v>887</v>
      </c>
      <c r="L68" s="47" t="s">
        <v>513</v>
      </c>
      <c r="M68" s="47" t="s">
        <v>884</v>
      </c>
      <c r="N68" s="47" t="s">
        <v>884</v>
      </c>
      <c r="O68" s="47" t="s">
        <v>884</v>
      </c>
      <c r="P68" s="47" t="s">
        <v>884</v>
      </c>
      <c r="Q68" s="47" t="s">
        <v>1115</v>
      </c>
      <c r="R68" s="47" t="s">
        <v>1115</v>
      </c>
      <c r="S68" s="47" t="s">
        <v>1115</v>
      </c>
      <c r="T68" s="47" t="s">
        <v>1115</v>
      </c>
      <c r="U68" s="47" t="s">
        <v>884</v>
      </c>
      <c r="V68" s="47" t="s">
        <v>884</v>
      </c>
      <c r="W68" s="47" t="s">
        <v>884</v>
      </c>
      <c r="X68" s="47" t="s">
        <v>525</v>
      </c>
      <c r="Y68" s="47" t="s">
        <v>525</v>
      </c>
      <c r="Z68" s="47" t="s">
        <v>525</v>
      </c>
      <c r="AA68" s="47" t="s">
        <v>1167</v>
      </c>
      <c r="AB68" s="47" t="s">
        <v>885</v>
      </c>
      <c r="AC68" s="47" t="s">
        <v>885</v>
      </c>
      <c r="AD68" s="79" t="s">
        <v>1213</v>
      </c>
      <c r="AE68" s="47" t="s">
        <v>875</v>
      </c>
      <c r="AF68" s="47" t="s">
        <v>1116</v>
      </c>
      <c r="AG68" s="47" t="s">
        <v>1167</v>
      </c>
      <c r="AH68" s="47" t="s">
        <v>884</v>
      </c>
      <c r="AI68" s="47" t="s">
        <v>884</v>
      </c>
      <c r="AJ68" s="48" t="s">
        <v>891</v>
      </c>
      <c r="AK68" s="48" t="s">
        <v>891</v>
      </c>
      <c r="AL68" s="47" t="s">
        <v>889</v>
      </c>
      <c r="AM68" s="47" t="s">
        <v>889</v>
      </c>
      <c r="AN68" s="47" t="s">
        <v>892</v>
      </c>
      <c r="AO68" s="47" t="s">
        <v>893</v>
      </c>
      <c r="AP68" s="47" t="s">
        <v>893</v>
      </c>
      <c r="AQ68" s="47" t="s">
        <v>1214</v>
      </c>
      <c r="AR68" s="47" t="s">
        <v>1214</v>
      </c>
      <c r="AS68" s="47" t="s">
        <v>875</v>
      </c>
      <c r="AT68" s="47" t="s">
        <v>875</v>
      </c>
      <c r="AU68" s="47" t="s">
        <v>875</v>
      </c>
      <c r="AV68" s="47" t="s">
        <v>875</v>
      </c>
      <c r="AW68" s="47" t="s">
        <v>875</v>
      </c>
      <c r="AX68" s="47" t="s">
        <v>875</v>
      </c>
      <c r="AY68" s="47" t="s">
        <v>875</v>
      </c>
      <c r="AZ68" s="47" t="s">
        <v>889</v>
      </c>
      <c r="BA68" s="47" t="s">
        <v>525</v>
      </c>
      <c r="BB68" s="47" t="s">
        <v>887</v>
      </c>
      <c r="BC68" s="47" t="s">
        <v>887</v>
      </c>
      <c r="BD68" s="47" t="s">
        <v>887</v>
      </c>
      <c r="BE68" s="48" t="s">
        <v>864</v>
      </c>
      <c r="BF68" s="47" t="s">
        <v>886</v>
      </c>
      <c r="BG68" s="47" t="s">
        <v>886</v>
      </c>
      <c r="BH68" s="47" t="s">
        <v>513</v>
      </c>
      <c r="BI68" s="47" t="s">
        <v>513</v>
      </c>
      <c r="BJ68" s="47" t="s">
        <v>1207</v>
      </c>
      <c r="BK68" s="47" t="s">
        <v>1215</v>
      </c>
      <c r="BL68" s="47" t="s">
        <v>883</v>
      </c>
      <c r="BM68" s="47" t="s">
        <v>525</v>
      </c>
      <c r="BN68" s="47" t="s">
        <v>522</v>
      </c>
      <c r="BO68" s="47" t="s">
        <v>525</v>
      </c>
      <c r="BP68" s="47" t="s">
        <v>525</v>
      </c>
      <c r="BQ68" s="47" t="s">
        <v>866</v>
      </c>
      <c r="BR68" s="47" t="s">
        <v>875</v>
      </c>
      <c r="BS68" s="47" t="s">
        <v>875</v>
      </c>
      <c r="BT68" s="47" t="s">
        <v>875</v>
      </c>
      <c r="BU68" s="47" t="s">
        <v>875</v>
      </c>
      <c r="BV68" s="47" t="s">
        <v>875</v>
      </c>
      <c r="BW68" s="47" t="s">
        <v>875</v>
      </c>
      <c r="BX68" s="47"/>
      <c r="BY68" s="47" t="s">
        <v>890</v>
      </c>
      <c r="BZ68" s="47" t="s">
        <v>525</v>
      </c>
      <c r="CA68" s="47" t="s">
        <v>1167</v>
      </c>
      <c r="CB68" s="47" t="s">
        <v>884</v>
      </c>
    </row>
    <row r="69" spans="1:80">
      <c r="A69" s="33" t="str">
        <f>'Indicator Data'!A70</f>
        <v>Ghana</v>
      </c>
      <c r="B69" s="25" t="str">
        <f>'Indicator Data'!B70</f>
        <v>GHA</v>
      </c>
      <c r="C69" s="47" t="s">
        <v>1206</v>
      </c>
      <c r="D69" s="47" t="s">
        <v>1206</v>
      </c>
      <c r="E69" s="47" t="s">
        <v>1207</v>
      </c>
      <c r="F69" s="47" t="s">
        <v>1207</v>
      </c>
      <c r="G69" s="47" t="s">
        <v>1207</v>
      </c>
      <c r="H69" s="47" t="s">
        <v>1207</v>
      </c>
      <c r="I69" s="47" t="s">
        <v>1207</v>
      </c>
      <c r="J69" s="47" t="s">
        <v>887</v>
      </c>
      <c r="K69" s="47" t="s">
        <v>887</v>
      </c>
      <c r="L69" s="47" t="s">
        <v>513</v>
      </c>
      <c r="M69" s="47" t="s">
        <v>884</v>
      </c>
      <c r="N69" s="47" t="s">
        <v>884</v>
      </c>
      <c r="O69" s="47" t="s">
        <v>884</v>
      </c>
      <c r="P69" s="47" t="s">
        <v>884</v>
      </c>
      <c r="Q69" s="47" t="s">
        <v>1115</v>
      </c>
      <c r="R69" s="47" t="s">
        <v>1115</v>
      </c>
      <c r="S69" s="47" t="s">
        <v>1115</v>
      </c>
      <c r="T69" s="47" t="s">
        <v>1115</v>
      </c>
      <c r="U69" s="47" t="s">
        <v>884</v>
      </c>
      <c r="V69" s="47" t="s">
        <v>884</v>
      </c>
      <c r="W69" s="47" t="s">
        <v>884</v>
      </c>
      <c r="X69" s="47" t="s">
        <v>525</v>
      </c>
      <c r="Y69" s="47" t="s">
        <v>525</v>
      </c>
      <c r="Z69" s="47" t="s">
        <v>525</v>
      </c>
      <c r="AA69" s="47" t="s">
        <v>1167</v>
      </c>
      <c r="AB69" s="47" t="s">
        <v>885</v>
      </c>
      <c r="AC69" s="47" t="s">
        <v>885</v>
      </c>
      <c r="AD69" s="79" t="s">
        <v>1213</v>
      </c>
      <c r="AE69" s="47" t="s">
        <v>875</v>
      </c>
      <c r="AF69" s="47" t="s">
        <v>1116</v>
      </c>
      <c r="AG69" s="47" t="s">
        <v>1167</v>
      </c>
      <c r="AH69" s="47" t="s">
        <v>884</v>
      </c>
      <c r="AI69" s="47" t="s">
        <v>884</v>
      </c>
      <c r="AJ69" s="48" t="s">
        <v>891</v>
      </c>
      <c r="AK69" s="48" t="s">
        <v>891</v>
      </c>
      <c r="AL69" s="47" t="s">
        <v>889</v>
      </c>
      <c r="AM69" s="47" t="s">
        <v>889</v>
      </c>
      <c r="AN69" s="47" t="s">
        <v>892</v>
      </c>
      <c r="AO69" s="47" t="s">
        <v>893</v>
      </c>
      <c r="AP69" s="47" t="s">
        <v>893</v>
      </c>
      <c r="AQ69" s="47" t="s">
        <v>1214</v>
      </c>
      <c r="AR69" s="47" t="s">
        <v>1214</v>
      </c>
      <c r="AS69" s="47" t="s">
        <v>875</v>
      </c>
      <c r="AT69" s="47" t="s">
        <v>875</v>
      </c>
      <c r="AU69" s="47" t="s">
        <v>875</v>
      </c>
      <c r="AV69" s="47" t="s">
        <v>875</v>
      </c>
      <c r="AW69" s="47" t="s">
        <v>875</v>
      </c>
      <c r="AX69" s="47" t="s">
        <v>875</v>
      </c>
      <c r="AY69" s="47" t="s">
        <v>875</v>
      </c>
      <c r="AZ69" s="47" t="s">
        <v>889</v>
      </c>
      <c r="BA69" s="47" t="s">
        <v>525</v>
      </c>
      <c r="BB69" s="47" t="s">
        <v>887</v>
      </c>
      <c r="BC69" s="47" t="s">
        <v>887</v>
      </c>
      <c r="BD69" s="47" t="s">
        <v>887</v>
      </c>
      <c r="BE69" s="48" t="s">
        <v>867</v>
      </c>
      <c r="BF69" s="47" t="s">
        <v>886</v>
      </c>
      <c r="BG69" s="47" t="s">
        <v>886</v>
      </c>
      <c r="BH69" s="47" t="s">
        <v>513</v>
      </c>
      <c r="BI69" s="47" t="s">
        <v>513</v>
      </c>
      <c r="BJ69" s="47" t="s">
        <v>1207</v>
      </c>
      <c r="BK69" s="47" t="s">
        <v>1215</v>
      </c>
      <c r="BL69" s="47" t="s">
        <v>883</v>
      </c>
      <c r="BM69" s="47" t="s">
        <v>525</v>
      </c>
      <c r="BN69" s="47" t="s">
        <v>522</v>
      </c>
      <c r="BO69" s="47" t="s">
        <v>525</v>
      </c>
      <c r="BP69" s="47" t="s">
        <v>525</v>
      </c>
      <c r="BQ69" s="47" t="s">
        <v>866</v>
      </c>
      <c r="BR69" s="47" t="s">
        <v>875</v>
      </c>
      <c r="BS69" s="47" t="s">
        <v>875</v>
      </c>
      <c r="BT69" s="47" t="s">
        <v>875</v>
      </c>
      <c r="BU69" s="47" t="s">
        <v>875</v>
      </c>
      <c r="BV69" s="47" t="s">
        <v>875</v>
      </c>
      <c r="BW69" s="47" t="s">
        <v>875</v>
      </c>
      <c r="BX69" s="47"/>
      <c r="BY69" s="47" t="s">
        <v>890</v>
      </c>
      <c r="BZ69" s="47" t="s">
        <v>525</v>
      </c>
      <c r="CA69" s="47" t="s">
        <v>1167</v>
      </c>
      <c r="CB69" s="47" t="s">
        <v>884</v>
      </c>
    </row>
    <row r="70" spans="1:80">
      <c r="A70" s="33" t="str">
        <f>'Indicator Data'!A71</f>
        <v>Greece</v>
      </c>
      <c r="B70" s="25" t="str">
        <f>'Indicator Data'!B71</f>
        <v>GRC</v>
      </c>
      <c r="C70" s="47" t="s">
        <v>1206</v>
      </c>
      <c r="D70" s="47" t="s">
        <v>1206</v>
      </c>
      <c r="E70" s="47" t="s">
        <v>1207</v>
      </c>
      <c r="F70" s="47" t="s">
        <v>1207</v>
      </c>
      <c r="G70" s="47" t="s">
        <v>1207</v>
      </c>
      <c r="H70" s="47" t="s">
        <v>1207</v>
      </c>
      <c r="I70" s="47" t="s">
        <v>1207</v>
      </c>
      <c r="J70" s="47" t="s">
        <v>887</v>
      </c>
      <c r="K70" s="47" t="s">
        <v>887</v>
      </c>
      <c r="L70" s="47" t="s">
        <v>513</v>
      </c>
      <c r="M70" s="47" t="s">
        <v>884</v>
      </c>
      <c r="N70" s="47" t="s">
        <v>884</v>
      </c>
      <c r="O70" s="47" t="s">
        <v>884</v>
      </c>
      <c r="P70" s="47" t="s">
        <v>884</v>
      </c>
      <c r="Q70" s="47" t="s">
        <v>1115</v>
      </c>
      <c r="R70" s="47" t="s">
        <v>1115</v>
      </c>
      <c r="S70" s="47" t="s">
        <v>1115</v>
      </c>
      <c r="T70" s="47" t="s">
        <v>1115</v>
      </c>
      <c r="U70" s="47" t="s">
        <v>884</v>
      </c>
      <c r="V70" s="47" t="s">
        <v>884</v>
      </c>
      <c r="W70" s="47" t="s">
        <v>884</v>
      </c>
      <c r="X70" s="47" t="s">
        <v>525</v>
      </c>
      <c r="Y70" s="47" t="s">
        <v>525</v>
      </c>
      <c r="Z70" s="47" t="s">
        <v>525</v>
      </c>
      <c r="AA70" s="47" t="s">
        <v>1167</v>
      </c>
      <c r="AB70" s="47" t="s">
        <v>885</v>
      </c>
      <c r="AC70" s="47" t="s">
        <v>885</v>
      </c>
      <c r="AD70" s="79" t="s">
        <v>1213</v>
      </c>
      <c r="AE70" s="47" t="s">
        <v>875</v>
      </c>
      <c r="AF70" s="47" t="s">
        <v>1116</v>
      </c>
      <c r="AG70" s="47" t="s">
        <v>1167</v>
      </c>
      <c r="AH70" s="47" t="s">
        <v>884</v>
      </c>
      <c r="AI70" s="47" t="s">
        <v>884</v>
      </c>
      <c r="AJ70" s="48" t="s">
        <v>891</v>
      </c>
      <c r="AK70" s="48" t="s">
        <v>891</v>
      </c>
      <c r="AL70" s="47" t="s">
        <v>889</v>
      </c>
      <c r="AM70" s="47" t="s">
        <v>889</v>
      </c>
      <c r="AN70" s="47" t="s">
        <v>892</v>
      </c>
      <c r="AO70" s="47" t="s">
        <v>893</v>
      </c>
      <c r="AP70" s="47" t="s">
        <v>893</v>
      </c>
      <c r="AQ70" s="47" t="s">
        <v>1214</v>
      </c>
      <c r="AR70" s="47" t="s">
        <v>1214</v>
      </c>
      <c r="AS70" s="47" t="s">
        <v>875</v>
      </c>
      <c r="AT70" s="47" t="s">
        <v>875</v>
      </c>
      <c r="AU70" s="47" t="s">
        <v>875</v>
      </c>
      <c r="AV70" s="47" t="s">
        <v>875</v>
      </c>
      <c r="AW70" s="47" t="s">
        <v>875</v>
      </c>
      <c r="AX70" s="47" t="s">
        <v>875</v>
      </c>
      <c r="AY70" s="47" t="s">
        <v>875</v>
      </c>
      <c r="AZ70" s="47" t="s">
        <v>889</v>
      </c>
      <c r="BA70" s="47" t="s">
        <v>525</v>
      </c>
      <c r="BB70" s="47" t="s">
        <v>887</v>
      </c>
      <c r="BC70" s="47" t="s">
        <v>887</v>
      </c>
      <c r="BD70" s="47" t="s">
        <v>887</v>
      </c>
      <c r="BE70" s="48" t="s">
        <v>864</v>
      </c>
      <c r="BF70" s="47" t="s">
        <v>886</v>
      </c>
      <c r="BG70" s="47" t="s">
        <v>886</v>
      </c>
      <c r="BH70" s="47" t="s">
        <v>513</v>
      </c>
      <c r="BI70" s="47" t="s">
        <v>513</v>
      </c>
      <c r="BJ70" s="47" t="s">
        <v>1207</v>
      </c>
      <c r="BK70" s="47" t="s">
        <v>1215</v>
      </c>
      <c r="BL70" s="47" t="s">
        <v>883</v>
      </c>
      <c r="BM70" s="47" t="s">
        <v>525</v>
      </c>
      <c r="BN70" s="47" t="s">
        <v>522</v>
      </c>
      <c r="BO70" s="47" t="s">
        <v>525</v>
      </c>
      <c r="BP70" s="47" t="s">
        <v>525</v>
      </c>
      <c r="BQ70" s="47" t="s">
        <v>866</v>
      </c>
      <c r="BR70" s="47" t="s">
        <v>875</v>
      </c>
      <c r="BS70" s="47" t="s">
        <v>875</v>
      </c>
      <c r="BT70" s="47" t="s">
        <v>875</v>
      </c>
      <c r="BU70" s="47" t="s">
        <v>875</v>
      </c>
      <c r="BV70" s="47" t="s">
        <v>875</v>
      </c>
      <c r="BW70" s="47" t="s">
        <v>875</v>
      </c>
      <c r="BX70" s="47"/>
      <c r="BY70" s="47" t="s">
        <v>890</v>
      </c>
      <c r="BZ70" s="47" t="s">
        <v>525</v>
      </c>
      <c r="CA70" s="47" t="s">
        <v>1167</v>
      </c>
      <c r="CB70" s="47" t="s">
        <v>884</v>
      </c>
    </row>
    <row r="71" spans="1:80">
      <c r="A71" s="33" t="str">
        <f>'Indicator Data'!A72</f>
        <v>Grenada</v>
      </c>
      <c r="B71" s="25" t="str">
        <f>'Indicator Data'!B72</f>
        <v>GRD</v>
      </c>
      <c r="C71" s="47" t="s">
        <v>1206</v>
      </c>
      <c r="D71" s="47" t="s">
        <v>1206</v>
      </c>
      <c r="E71" s="47" t="s">
        <v>1207</v>
      </c>
      <c r="F71" s="47" t="s">
        <v>1207</v>
      </c>
      <c r="G71" s="47" t="s">
        <v>1207</v>
      </c>
      <c r="H71" s="47" t="s">
        <v>1207</v>
      </c>
      <c r="I71" s="47" t="s">
        <v>1207</v>
      </c>
      <c r="J71" s="47" t="s">
        <v>887</v>
      </c>
      <c r="K71" s="47" t="s">
        <v>887</v>
      </c>
      <c r="L71" s="47" t="s">
        <v>513</v>
      </c>
      <c r="M71" s="47" t="s">
        <v>884</v>
      </c>
      <c r="N71" s="47" t="s">
        <v>884</v>
      </c>
      <c r="O71" s="47" t="s">
        <v>884</v>
      </c>
      <c r="P71" s="47" t="s">
        <v>884</v>
      </c>
      <c r="Q71" s="47" t="s">
        <v>1115</v>
      </c>
      <c r="R71" s="47" t="s">
        <v>1115</v>
      </c>
      <c r="S71" s="47" t="s">
        <v>1115</v>
      </c>
      <c r="T71" s="47" t="s">
        <v>1115</v>
      </c>
      <c r="U71" s="47" t="s">
        <v>884</v>
      </c>
      <c r="V71" s="47" t="s">
        <v>884</v>
      </c>
      <c r="W71" s="47" t="s">
        <v>884</v>
      </c>
      <c r="X71" s="47" t="s">
        <v>525</v>
      </c>
      <c r="Y71" s="47" t="s">
        <v>525</v>
      </c>
      <c r="Z71" s="47" t="s">
        <v>525</v>
      </c>
      <c r="AA71" s="47" t="s">
        <v>1167</v>
      </c>
      <c r="AB71" s="47" t="s">
        <v>885</v>
      </c>
      <c r="AC71" s="47" t="s">
        <v>885</v>
      </c>
      <c r="AD71" s="79" t="s">
        <v>1213</v>
      </c>
      <c r="AE71" s="47" t="s">
        <v>875</v>
      </c>
      <c r="AF71" s="47" t="s">
        <v>1116</v>
      </c>
      <c r="AG71" s="47" t="s">
        <v>1167</v>
      </c>
      <c r="AH71" s="47" t="s">
        <v>884</v>
      </c>
      <c r="AI71" s="47" t="s">
        <v>884</v>
      </c>
      <c r="AJ71" s="48" t="s">
        <v>891</v>
      </c>
      <c r="AK71" s="48" t="s">
        <v>891</v>
      </c>
      <c r="AL71" s="47" t="s">
        <v>889</v>
      </c>
      <c r="AM71" s="47" t="s">
        <v>889</v>
      </c>
      <c r="AN71" s="47" t="s">
        <v>892</v>
      </c>
      <c r="AO71" s="47" t="s">
        <v>893</v>
      </c>
      <c r="AP71" s="47" t="s">
        <v>893</v>
      </c>
      <c r="AQ71" s="47" t="s">
        <v>1214</v>
      </c>
      <c r="AR71" s="47" t="s">
        <v>1214</v>
      </c>
      <c r="AS71" s="47" t="s">
        <v>875</v>
      </c>
      <c r="AT71" s="47" t="s">
        <v>875</v>
      </c>
      <c r="AU71" s="47" t="s">
        <v>875</v>
      </c>
      <c r="AV71" s="47" t="s">
        <v>875</v>
      </c>
      <c r="AW71" s="47" t="s">
        <v>875</v>
      </c>
      <c r="AX71" s="47" t="s">
        <v>875</v>
      </c>
      <c r="AY71" s="47" t="s">
        <v>875</v>
      </c>
      <c r="AZ71" s="47" t="s">
        <v>889</v>
      </c>
      <c r="BA71" s="47" t="s">
        <v>525</v>
      </c>
      <c r="BB71" s="47" t="s">
        <v>887</v>
      </c>
      <c r="BC71" s="47" t="s">
        <v>887</v>
      </c>
      <c r="BD71" s="47" t="s">
        <v>887</v>
      </c>
      <c r="BE71" s="48" t="s">
        <v>864</v>
      </c>
      <c r="BF71" s="47" t="s">
        <v>886</v>
      </c>
      <c r="BG71" s="47" t="s">
        <v>886</v>
      </c>
      <c r="BH71" s="47" t="s">
        <v>513</v>
      </c>
      <c r="BI71" s="47" t="s">
        <v>513</v>
      </c>
      <c r="BJ71" s="47" t="s">
        <v>1207</v>
      </c>
      <c r="BK71" s="47" t="s">
        <v>1215</v>
      </c>
      <c r="BL71" s="47" t="s">
        <v>883</v>
      </c>
      <c r="BM71" s="47" t="s">
        <v>525</v>
      </c>
      <c r="BN71" s="47" t="s">
        <v>522</v>
      </c>
      <c r="BO71" s="47" t="s">
        <v>525</v>
      </c>
      <c r="BP71" s="47" t="s">
        <v>525</v>
      </c>
      <c r="BQ71" s="47" t="s">
        <v>866</v>
      </c>
      <c r="BR71" s="47" t="s">
        <v>875</v>
      </c>
      <c r="BS71" s="47" t="s">
        <v>875</v>
      </c>
      <c r="BT71" s="47" t="s">
        <v>875</v>
      </c>
      <c r="BU71" s="47" t="s">
        <v>875</v>
      </c>
      <c r="BV71" s="47" t="s">
        <v>875</v>
      </c>
      <c r="BW71" s="47" t="s">
        <v>875</v>
      </c>
      <c r="BX71" s="47"/>
      <c r="BY71" s="47" t="s">
        <v>890</v>
      </c>
      <c r="BZ71" s="47" t="s">
        <v>525</v>
      </c>
      <c r="CA71" s="47" t="s">
        <v>1167</v>
      </c>
      <c r="CB71" s="47" t="s">
        <v>884</v>
      </c>
    </row>
    <row r="72" spans="1:80">
      <c r="A72" s="33" t="str">
        <f>'Indicator Data'!A73</f>
        <v>Guatemala</v>
      </c>
      <c r="B72" s="25" t="str">
        <f>'Indicator Data'!B73</f>
        <v>GTM</v>
      </c>
      <c r="C72" s="47" t="s">
        <v>1206</v>
      </c>
      <c r="D72" s="47" t="s">
        <v>1206</v>
      </c>
      <c r="E72" s="47" t="s">
        <v>1207</v>
      </c>
      <c r="F72" s="47" t="s">
        <v>1207</v>
      </c>
      <c r="G72" s="47" t="s">
        <v>1207</v>
      </c>
      <c r="H72" s="47" t="s">
        <v>1207</v>
      </c>
      <c r="I72" s="47" t="s">
        <v>1207</v>
      </c>
      <c r="J72" s="47" t="s">
        <v>887</v>
      </c>
      <c r="K72" s="47" t="s">
        <v>887</v>
      </c>
      <c r="L72" s="47" t="s">
        <v>513</v>
      </c>
      <c r="M72" s="47" t="s">
        <v>884</v>
      </c>
      <c r="N72" s="47" t="s">
        <v>884</v>
      </c>
      <c r="O72" s="47" t="s">
        <v>884</v>
      </c>
      <c r="P72" s="47" t="s">
        <v>884</v>
      </c>
      <c r="Q72" s="47" t="s">
        <v>1115</v>
      </c>
      <c r="R72" s="47" t="s">
        <v>1115</v>
      </c>
      <c r="S72" s="47" t="s">
        <v>1115</v>
      </c>
      <c r="T72" s="47" t="s">
        <v>1115</v>
      </c>
      <c r="U72" s="47" t="s">
        <v>884</v>
      </c>
      <c r="V72" s="47" t="s">
        <v>884</v>
      </c>
      <c r="W72" s="47" t="s">
        <v>884</v>
      </c>
      <c r="X72" s="47" t="s">
        <v>525</v>
      </c>
      <c r="Y72" s="47" t="s">
        <v>525</v>
      </c>
      <c r="Z72" s="47" t="s">
        <v>525</v>
      </c>
      <c r="AA72" s="47" t="s">
        <v>1167</v>
      </c>
      <c r="AB72" s="47" t="s">
        <v>885</v>
      </c>
      <c r="AC72" s="47" t="s">
        <v>885</v>
      </c>
      <c r="AD72" s="79" t="s">
        <v>1213</v>
      </c>
      <c r="AE72" s="47" t="s">
        <v>875</v>
      </c>
      <c r="AF72" s="47" t="s">
        <v>1116</v>
      </c>
      <c r="AG72" s="47" t="s">
        <v>1167</v>
      </c>
      <c r="AH72" s="47" t="s">
        <v>884</v>
      </c>
      <c r="AI72" s="47" t="s">
        <v>884</v>
      </c>
      <c r="AJ72" s="48" t="s">
        <v>891</v>
      </c>
      <c r="AK72" s="48" t="s">
        <v>891</v>
      </c>
      <c r="AL72" s="47" t="s">
        <v>889</v>
      </c>
      <c r="AM72" s="47" t="s">
        <v>889</v>
      </c>
      <c r="AN72" s="47" t="s">
        <v>892</v>
      </c>
      <c r="AO72" s="47" t="s">
        <v>893</v>
      </c>
      <c r="AP72" s="47" t="s">
        <v>893</v>
      </c>
      <c r="AQ72" s="47" t="s">
        <v>1214</v>
      </c>
      <c r="AR72" s="47" t="s">
        <v>1214</v>
      </c>
      <c r="AS72" s="47" t="s">
        <v>875</v>
      </c>
      <c r="AT72" s="47" t="s">
        <v>875</v>
      </c>
      <c r="AU72" s="47" t="s">
        <v>875</v>
      </c>
      <c r="AV72" s="47" t="s">
        <v>875</v>
      </c>
      <c r="AW72" s="47" t="s">
        <v>875</v>
      </c>
      <c r="AX72" s="47" t="s">
        <v>875</v>
      </c>
      <c r="AY72" s="47" t="s">
        <v>875</v>
      </c>
      <c r="AZ72" s="47" t="s">
        <v>889</v>
      </c>
      <c r="BA72" s="47" t="s">
        <v>525</v>
      </c>
      <c r="BB72" s="47" t="s">
        <v>887</v>
      </c>
      <c r="BC72" s="47" t="s">
        <v>887</v>
      </c>
      <c r="BD72" s="47" t="s">
        <v>887</v>
      </c>
      <c r="BE72" s="48" t="s">
        <v>867</v>
      </c>
      <c r="BF72" s="47" t="s">
        <v>886</v>
      </c>
      <c r="BG72" s="47" t="s">
        <v>886</v>
      </c>
      <c r="BH72" s="47" t="s">
        <v>513</v>
      </c>
      <c r="BI72" s="47" t="s">
        <v>513</v>
      </c>
      <c r="BJ72" s="47" t="s">
        <v>1207</v>
      </c>
      <c r="BK72" s="47" t="s">
        <v>1215</v>
      </c>
      <c r="BL72" s="47" t="s">
        <v>883</v>
      </c>
      <c r="BM72" s="47" t="s">
        <v>525</v>
      </c>
      <c r="BN72" s="47" t="s">
        <v>522</v>
      </c>
      <c r="BO72" s="47" t="s">
        <v>525</v>
      </c>
      <c r="BP72" s="47" t="s">
        <v>525</v>
      </c>
      <c r="BQ72" s="47" t="s">
        <v>866</v>
      </c>
      <c r="BR72" s="47" t="s">
        <v>875</v>
      </c>
      <c r="BS72" s="47" t="s">
        <v>875</v>
      </c>
      <c r="BT72" s="47" t="s">
        <v>875</v>
      </c>
      <c r="BU72" s="47" t="s">
        <v>875</v>
      </c>
      <c r="BV72" s="47" t="s">
        <v>875</v>
      </c>
      <c r="BW72" s="47" t="s">
        <v>875</v>
      </c>
      <c r="BX72" s="47"/>
      <c r="BY72" s="47" t="s">
        <v>890</v>
      </c>
      <c r="BZ72" s="47" t="s">
        <v>525</v>
      </c>
      <c r="CA72" s="47" t="s">
        <v>1167</v>
      </c>
      <c r="CB72" s="47" t="s">
        <v>884</v>
      </c>
    </row>
    <row r="73" spans="1:80">
      <c r="A73" s="33" t="str">
        <f>'Indicator Data'!A74</f>
        <v>Guinea</v>
      </c>
      <c r="B73" s="25" t="str">
        <f>'Indicator Data'!B74</f>
        <v>GIN</v>
      </c>
      <c r="C73" s="47" t="s">
        <v>1206</v>
      </c>
      <c r="D73" s="47" t="s">
        <v>1206</v>
      </c>
      <c r="E73" s="47" t="s">
        <v>1207</v>
      </c>
      <c r="F73" s="47" t="s">
        <v>1207</v>
      </c>
      <c r="G73" s="47" t="s">
        <v>1207</v>
      </c>
      <c r="H73" s="47" t="s">
        <v>1207</v>
      </c>
      <c r="I73" s="47" t="s">
        <v>1207</v>
      </c>
      <c r="J73" s="47" t="s">
        <v>887</v>
      </c>
      <c r="K73" s="47" t="s">
        <v>887</v>
      </c>
      <c r="L73" s="47" t="s">
        <v>513</v>
      </c>
      <c r="M73" s="47" t="s">
        <v>884</v>
      </c>
      <c r="N73" s="47" t="s">
        <v>884</v>
      </c>
      <c r="O73" s="47" t="s">
        <v>884</v>
      </c>
      <c r="P73" s="47" t="s">
        <v>884</v>
      </c>
      <c r="Q73" s="47" t="s">
        <v>1115</v>
      </c>
      <c r="R73" s="47" t="s">
        <v>1115</v>
      </c>
      <c r="S73" s="47" t="s">
        <v>1115</v>
      </c>
      <c r="T73" s="47" t="s">
        <v>1115</v>
      </c>
      <c r="U73" s="47" t="s">
        <v>884</v>
      </c>
      <c r="V73" s="47" t="s">
        <v>884</v>
      </c>
      <c r="W73" s="47" t="s">
        <v>884</v>
      </c>
      <c r="X73" s="47" t="s">
        <v>525</v>
      </c>
      <c r="Y73" s="47" t="s">
        <v>525</v>
      </c>
      <c r="Z73" s="47" t="s">
        <v>525</v>
      </c>
      <c r="AA73" s="47" t="s">
        <v>1167</v>
      </c>
      <c r="AB73" s="47" t="s">
        <v>885</v>
      </c>
      <c r="AC73" s="47" t="s">
        <v>885</v>
      </c>
      <c r="AD73" s="79" t="s">
        <v>1213</v>
      </c>
      <c r="AE73" s="47" t="s">
        <v>875</v>
      </c>
      <c r="AF73" s="47" t="s">
        <v>1116</v>
      </c>
      <c r="AG73" s="47" t="s">
        <v>1167</v>
      </c>
      <c r="AH73" s="47" t="s">
        <v>884</v>
      </c>
      <c r="AI73" s="47" t="s">
        <v>884</v>
      </c>
      <c r="AJ73" s="48" t="s">
        <v>891</v>
      </c>
      <c r="AK73" s="48" t="s">
        <v>891</v>
      </c>
      <c r="AL73" s="47" t="s">
        <v>889</v>
      </c>
      <c r="AM73" s="47" t="s">
        <v>889</v>
      </c>
      <c r="AN73" s="47" t="s">
        <v>892</v>
      </c>
      <c r="AO73" s="47" t="s">
        <v>893</v>
      </c>
      <c r="AP73" s="47" t="s">
        <v>893</v>
      </c>
      <c r="AQ73" s="47" t="s">
        <v>1214</v>
      </c>
      <c r="AR73" s="47" t="s">
        <v>1214</v>
      </c>
      <c r="AS73" s="47" t="s">
        <v>875</v>
      </c>
      <c r="AT73" s="47" t="s">
        <v>875</v>
      </c>
      <c r="AU73" s="47" t="s">
        <v>875</v>
      </c>
      <c r="AV73" s="47" t="s">
        <v>875</v>
      </c>
      <c r="AW73" s="47" t="s">
        <v>875</v>
      </c>
      <c r="AX73" s="47" t="s">
        <v>875</v>
      </c>
      <c r="AY73" s="47" t="s">
        <v>875</v>
      </c>
      <c r="AZ73" s="47" t="s">
        <v>889</v>
      </c>
      <c r="BA73" s="47" t="s">
        <v>525</v>
      </c>
      <c r="BB73" s="47" t="s">
        <v>887</v>
      </c>
      <c r="BC73" s="47" t="s">
        <v>887</v>
      </c>
      <c r="BD73" s="47" t="s">
        <v>887</v>
      </c>
      <c r="BE73" s="48" t="s">
        <v>864</v>
      </c>
      <c r="BF73" s="47" t="s">
        <v>886</v>
      </c>
      <c r="BG73" s="47" t="s">
        <v>886</v>
      </c>
      <c r="BH73" s="47" t="s">
        <v>513</v>
      </c>
      <c r="BI73" s="47" t="s">
        <v>513</v>
      </c>
      <c r="BJ73" s="47" t="s">
        <v>1207</v>
      </c>
      <c r="BK73" s="47" t="s">
        <v>1215</v>
      </c>
      <c r="BL73" s="47" t="s">
        <v>883</v>
      </c>
      <c r="BM73" s="47" t="s">
        <v>525</v>
      </c>
      <c r="BN73" s="47" t="s">
        <v>522</v>
      </c>
      <c r="BO73" s="47" t="s">
        <v>525</v>
      </c>
      <c r="BP73" s="47" t="s">
        <v>525</v>
      </c>
      <c r="BQ73" s="47" t="s">
        <v>866</v>
      </c>
      <c r="BR73" s="47" t="s">
        <v>875</v>
      </c>
      <c r="BS73" s="47" t="s">
        <v>875</v>
      </c>
      <c r="BT73" s="47" t="s">
        <v>875</v>
      </c>
      <c r="BU73" s="47" t="s">
        <v>875</v>
      </c>
      <c r="BV73" s="47" t="s">
        <v>875</v>
      </c>
      <c r="BW73" s="47" t="s">
        <v>875</v>
      </c>
      <c r="BX73" s="47"/>
      <c r="BY73" s="47" t="s">
        <v>890</v>
      </c>
      <c r="BZ73" s="47" t="s">
        <v>525</v>
      </c>
      <c r="CA73" s="47" t="s">
        <v>1167</v>
      </c>
      <c r="CB73" s="47" t="s">
        <v>884</v>
      </c>
    </row>
    <row r="74" spans="1:80">
      <c r="A74" s="33" t="str">
        <f>'Indicator Data'!A75</f>
        <v>Guinea-Bissau</v>
      </c>
      <c r="B74" s="25" t="str">
        <f>'Indicator Data'!B75</f>
        <v>GNB</v>
      </c>
      <c r="C74" s="47" t="s">
        <v>1206</v>
      </c>
      <c r="D74" s="47" t="s">
        <v>1206</v>
      </c>
      <c r="E74" s="47" t="s">
        <v>1207</v>
      </c>
      <c r="F74" s="47" t="s">
        <v>1207</v>
      </c>
      <c r="G74" s="47" t="s">
        <v>1207</v>
      </c>
      <c r="H74" s="47" t="s">
        <v>1207</v>
      </c>
      <c r="I74" s="47" t="s">
        <v>1207</v>
      </c>
      <c r="J74" s="47" t="s">
        <v>887</v>
      </c>
      <c r="K74" s="47" t="s">
        <v>887</v>
      </c>
      <c r="L74" s="47" t="s">
        <v>513</v>
      </c>
      <c r="M74" s="47" t="s">
        <v>884</v>
      </c>
      <c r="N74" s="47" t="s">
        <v>884</v>
      </c>
      <c r="O74" s="47" t="s">
        <v>884</v>
      </c>
      <c r="P74" s="47" t="s">
        <v>884</v>
      </c>
      <c r="Q74" s="47" t="s">
        <v>1115</v>
      </c>
      <c r="R74" s="47" t="s">
        <v>1115</v>
      </c>
      <c r="S74" s="47" t="s">
        <v>1115</v>
      </c>
      <c r="T74" s="47" t="s">
        <v>1115</v>
      </c>
      <c r="U74" s="47" t="s">
        <v>884</v>
      </c>
      <c r="V74" s="47" t="s">
        <v>884</v>
      </c>
      <c r="W74" s="47" t="s">
        <v>884</v>
      </c>
      <c r="X74" s="47" t="s">
        <v>525</v>
      </c>
      <c r="Y74" s="47" t="s">
        <v>525</v>
      </c>
      <c r="Z74" s="47" t="s">
        <v>525</v>
      </c>
      <c r="AA74" s="47" t="s">
        <v>1167</v>
      </c>
      <c r="AB74" s="47" t="s">
        <v>885</v>
      </c>
      <c r="AC74" s="47" t="s">
        <v>885</v>
      </c>
      <c r="AD74" s="79" t="s">
        <v>1213</v>
      </c>
      <c r="AE74" s="47" t="s">
        <v>875</v>
      </c>
      <c r="AF74" s="47" t="s">
        <v>1116</v>
      </c>
      <c r="AG74" s="47" t="s">
        <v>1167</v>
      </c>
      <c r="AH74" s="47" t="s">
        <v>884</v>
      </c>
      <c r="AI74" s="47" t="s">
        <v>884</v>
      </c>
      <c r="AJ74" s="48" t="s">
        <v>891</v>
      </c>
      <c r="AK74" s="48" t="s">
        <v>891</v>
      </c>
      <c r="AL74" s="47" t="s">
        <v>889</v>
      </c>
      <c r="AM74" s="47" t="s">
        <v>889</v>
      </c>
      <c r="AN74" s="47" t="s">
        <v>892</v>
      </c>
      <c r="AO74" s="47" t="s">
        <v>893</v>
      </c>
      <c r="AP74" s="47" t="s">
        <v>893</v>
      </c>
      <c r="AQ74" s="47" t="s">
        <v>1214</v>
      </c>
      <c r="AR74" s="47" t="s">
        <v>1214</v>
      </c>
      <c r="AS74" s="47" t="s">
        <v>875</v>
      </c>
      <c r="AT74" s="47" t="s">
        <v>875</v>
      </c>
      <c r="AU74" s="47" t="s">
        <v>875</v>
      </c>
      <c r="AV74" s="47" t="s">
        <v>875</v>
      </c>
      <c r="AW74" s="47" t="s">
        <v>875</v>
      </c>
      <c r="AX74" s="47" t="s">
        <v>875</v>
      </c>
      <c r="AY74" s="47" t="s">
        <v>875</v>
      </c>
      <c r="AZ74" s="47" t="s">
        <v>889</v>
      </c>
      <c r="BA74" s="47" t="s">
        <v>525</v>
      </c>
      <c r="BB74" s="47" t="s">
        <v>887</v>
      </c>
      <c r="BC74" s="47" t="s">
        <v>887</v>
      </c>
      <c r="BD74" s="47" t="s">
        <v>887</v>
      </c>
      <c r="BE74" s="48" t="s">
        <v>864</v>
      </c>
      <c r="BF74" s="47" t="s">
        <v>886</v>
      </c>
      <c r="BG74" s="47" t="s">
        <v>886</v>
      </c>
      <c r="BH74" s="47" t="s">
        <v>513</v>
      </c>
      <c r="BI74" s="47" t="s">
        <v>513</v>
      </c>
      <c r="BJ74" s="47" t="s">
        <v>1207</v>
      </c>
      <c r="BK74" s="47" t="s">
        <v>1215</v>
      </c>
      <c r="BL74" s="47" t="s">
        <v>883</v>
      </c>
      <c r="BM74" s="47" t="s">
        <v>525</v>
      </c>
      <c r="BN74" s="47" t="s">
        <v>522</v>
      </c>
      <c r="BO74" s="47" t="s">
        <v>525</v>
      </c>
      <c r="BP74" s="47" t="s">
        <v>525</v>
      </c>
      <c r="BQ74" s="47" t="s">
        <v>866</v>
      </c>
      <c r="BR74" s="47" t="s">
        <v>875</v>
      </c>
      <c r="BS74" s="47" t="s">
        <v>875</v>
      </c>
      <c r="BT74" s="47" t="s">
        <v>875</v>
      </c>
      <c r="BU74" s="47" t="s">
        <v>875</v>
      </c>
      <c r="BV74" s="47" t="s">
        <v>875</v>
      </c>
      <c r="BW74" s="47" t="s">
        <v>875</v>
      </c>
      <c r="BX74" s="47"/>
      <c r="BY74" s="47" t="s">
        <v>890</v>
      </c>
      <c r="BZ74" s="47" t="s">
        <v>525</v>
      </c>
      <c r="CA74" s="47" t="s">
        <v>1167</v>
      </c>
      <c r="CB74" s="47" t="s">
        <v>884</v>
      </c>
    </row>
    <row r="75" spans="1:80">
      <c r="A75" s="33" t="str">
        <f>'Indicator Data'!A76</f>
        <v>Guyana</v>
      </c>
      <c r="B75" s="25" t="str">
        <f>'Indicator Data'!B76</f>
        <v>GUY</v>
      </c>
      <c r="C75" s="47" t="s">
        <v>1206</v>
      </c>
      <c r="D75" s="47" t="s">
        <v>1206</v>
      </c>
      <c r="E75" s="47" t="s">
        <v>1207</v>
      </c>
      <c r="F75" s="47" t="s">
        <v>1207</v>
      </c>
      <c r="G75" s="47" t="s">
        <v>1207</v>
      </c>
      <c r="H75" s="47" t="s">
        <v>1207</v>
      </c>
      <c r="I75" s="47" t="s">
        <v>1207</v>
      </c>
      <c r="J75" s="47" t="s">
        <v>887</v>
      </c>
      <c r="K75" s="47" t="s">
        <v>887</v>
      </c>
      <c r="L75" s="47" t="s">
        <v>513</v>
      </c>
      <c r="M75" s="47" t="s">
        <v>884</v>
      </c>
      <c r="N75" s="47" t="s">
        <v>884</v>
      </c>
      <c r="O75" s="47" t="s">
        <v>884</v>
      </c>
      <c r="P75" s="47" t="s">
        <v>884</v>
      </c>
      <c r="Q75" s="47" t="s">
        <v>1115</v>
      </c>
      <c r="R75" s="47" t="s">
        <v>1115</v>
      </c>
      <c r="S75" s="47" t="s">
        <v>1115</v>
      </c>
      <c r="T75" s="47" t="s">
        <v>1115</v>
      </c>
      <c r="U75" s="47" t="s">
        <v>884</v>
      </c>
      <c r="V75" s="47" t="s">
        <v>884</v>
      </c>
      <c r="W75" s="47" t="s">
        <v>884</v>
      </c>
      <c r="X75" s="47" t="s">
        <v>525</v>
      </c>
      <c r="Y75" s="47" t="s">
        <v>525</v>
      </c>
      <c r="Z75" s="47" t="s">
        <v>525</v>
      </c>
      <c r="AA75" s="47" t="s">
        <v>1167</v>
      </c>
      <c r="AB75" s="47" t="s">
        <v>885</v>
      </c>
      <c r="AC75" s="47" t="s">
        <v>885</v>
      </c>
      <c r="AD75" s="79" t="s">
        <v>1213</v>
      </c>
      <c r="AE75" s="47" t="s">
        <v>875</v>
      </c>
      <c r="AF75" s="47" t="s">
        <v>1116</v>
      </c>
      <c r="AG75" s="47" t="s">
        <v>1167</v>
      </c>
      <c r="AH75" s="47" t="s">
        <v>884</v>
      </c>
      <c r="AI75" s="47" t="s">
        <v>884</v>
      </c>
      <c r="AJ75" s="48" t="s">
        <v>891</v>
      </c>
      <c r="AK75" s="48" t="s">
        <v>891</v>
      </c>
      <c r="AL75" s="47" t="s">
        <v>889</v>
      </c>
      <c r="AM75" s="47" t="s">
        <v>889</v>
      </c>
      <c r="AN75" s="47" t="s">
        <v>892</v>
      </c>
      <c r="AO75" s="47" t="s">
        <v>893</v>
      </c>
      <c r="AP75" s="47" t="s">
        <v>893</v>
      </c>
      <c r="AQ75" s="47" t="s">
        <v>1214</v>
      </c>
      <c r="AR75" s="47" t="s">
        <v>1214</v>
      </c>
      <c r="AS75" s="47" t="s">
        <v>875</v>
      </c>
      <c r="AT75" s="47" t="s">
        <v>875</v>
      </c>
      <c r="AU75" s="47" t="s">
        <v>875</v>
      </c>
      <c r="AV75" s="47" t="s">
        <v>875</v>
      </c>
      <c r="AW75" s="47" t="s">
        <v>875</v>
      </c>
      <c r="AX75" s="47" t="s">
        <v>875</v>
      </c>
      <c r="AY75" s="47" t="s">
        <v>875</v>
      </c>
      <c r="AZ75" s="47" t="s">
        <v>889</v>
      </c>
      <c r="BA75" s="47" t="s">
        <v>525</v>
      </c>
      <c r="BB75" s="47" t="s">
        <v>887</v>
      </c>
      <c r="BC75" s="47" t="s">
        <v>887</v>
      </c>
      <c r="BD75" s="47" t="s">
        <v>887</v>
      </c>
      <c r="BE75" s="48" t="s">
        <v>864</v>
      </c>
      <c r="BF75" s="47" t="s">
        <v>886</v>
      </c>
      <c r="BG75" s="47" t="s">
        <v>886</v>
      </c>
      <c r="BH75" s="47" t="s">
        <v>513</v>
      </c>
      <c r="BI75" s="47" t="s">
        <v>513</v>
      </c>
      <c r="BJ75" s="47" t="s">
        <v>1207</v>
      </c>
      <c r="BK75" s="47" t="s">
        <v>1215</v>
      </c>
      <c r="BL75" s="47" t="s">
        <v>883</v>
      </c>
      <c r="BM75" s="47" t="s">
        <v>525</v>
      </c>
      <c r="BN75" s="47" t="s">
        <v>522</v>
      </c>
      <c r="BO75" s="47" t="s">
        <v>525</v>
      </c>
      <c r="BP75" s="47" t="s">
        <v>525</v>
      </c>
      <c r="BQ75" s="47" t="s">
        <v>866</v>
      </c>
      <c r="BR75" s="47" t="s">
        <v>875</v>
      </c>
      <c r="BS75" s="47" t="s">
        <v>875</v>
      </c>
      <c r="BT75" s="47" t="s">
        <v>875</v>
      </c>
      <c r="BU75" s="47" t="s">
        <v>875</v>
      </c>
      <c r="BV75" s="47" t="s">
        <v>875</v>
      </c>
      <c r="BW75" s="47" t="s">
        <v>875</v>
      </c>
      <c r="BX75" s="47"/>
      <c r="BY75" s="47" t="s">
        <v>890</v>
      </c>
      <c r="BZ75" s="47" t="s">
        <v>525</v>
      </c>
      <c r="CA75" s="47" t="s">
        <v>1167</v>
      </c>
      <c r="CB75" s="47" t="s">
        <v>884</v>
      </c>
    </row>
    <row r="76" spans="1:80">
      <c r="A76" s="33" t="str">
        <f>'Indicator Data'!A77</f>
        <v>Haiti</v>
      </c>
      <c r="B76" s="25" t="str">
        <f>'Indicator Data'!B77</f>
        <v>HTI</v>
      </c>
      <c r="C76" s="47" t="s">
        <v>1206</v>
      </c>
      <c r="D76" s="47" t="s">
        <v>1206</v>
      </c>
      <c r="E76" s="47" t="s">
        <v>1207</v>
      </c>
      <c r="F76" s="47" t="s">
        <v>1207</v>
      </c>
      <c r="G76" s="47" t="s">
        <v>1207</v>
      </c>
      <c r="H76" s="47" t="s">
        <v>1207</v>
      </c>
      <c r="I76" s="47" t="s">
        <v>1207</v>
      </c>
      <c r="J76" s="47" t="s">
        <v>887</v>
      </c>
      <c r="K76" s="47" t="s">
        <v>887</v>
      </c>
      <c r="L76" s="47" t="s">
        <v>513</v>
      </c>
      <c r="M76" s="47" t="s">
        <v>884</v>
      </c>
      <c r="N76" s="47" t="s">
        <v>884</v>
      </c>
      <c r="O76" s="47" t="s">
        <v>884</v>
      </c>
      <c r="P76" s="47" t="s">
        <v>884</v>
      </c>
      <c r="Q76" s="47" t="s">
        <v>1115</v>
      </c>
      <c r="R76" s="47" t="s">
        <v>1115</v>
      </c>
      <c r="S76" s="47" t="s">
        <v>1115</v>
      </c>
      <c r="T76" s="47" t="s">
        <v>1115</v>
      </c>
      <c r="U76" s="47" t="s">
        <v>884</v>
      </c>
      <c r="V76" s="47" t="s">
        <v>884</v>
      </c>
      <c r="W76" s="47" t="s">
        <v>884</v>
      </c>
      <c r="X76" s="47" t="s">
        <v>525</v>
      </c>
      <c r="Y76" s="47" t="s">
        <v>525</v>
      </c>
      <c r="Z76" s="47" t="s">
        <v>525</v>
      </c>
      <c r="AA76" s="47" t="s">
        <v>1167</v>
      </c>
      <c r="AB76" s="47" t="s">
        <v>885</v>
      </c>
      <c r="AC76" s="47" t="s">
        <v>885</v>
      </c>
      <c r="AD76" s="79" t="s">
        <v>1213</v>
      </c>
      <c r="AE76" s="47" t="s">
        <v>875</v>
      </c>
      <c r="AF76" s="47" t="s">
        <v>1116</v>
      </c>
      <c r="AG76" s="47" t="s">
        <v>1167</v>
      </c>
      <c r="AH76" s="47" t="s">
        <v>884</v>
      </c>
      <c r="AI76" s="47" t="s">
        <v>884</v>
      </c>
      <c r="AJ76" s="48" t="s">
        <v>891</v>
      </c>
      <c r="AK76" s="48" t="s">
        <v>891</v>
      </c>
      <c r="AL76" s="47" t="s">
        <v>889</v>
      </c>
      <c r="AM76" s="47" t="s">
        <v>889</v>
      </c>
      <c r="AN76" s="47" t="s">
        <v>892</v>
      </c>
      <c r="AO76" s="47" t="s">
        <v>893</v>
      </c>
      <c r="AP76" s="47" t="s">
        <v>893</v>
      </c>
      <c r="AQ76" s="47" t="s">
        <v>1214</v>
      </c>
      <c r="AR76" s="47" t="s">
        <v>1214</v>
      </c>
      <c r="AS76" s="47" t="s">
        <v>875</v>
      </c>
      <c r="AT76" s="47" t="s">
        <v>875</v>
      </c>
      <c r="AU76" s="47" t="s">
        <v>875</v>
      </c>
      <c r="AV76" s="47" t="s">
        <v>875</v>
      </c>
      <c r="AW76" s="47" t="s">
        <v>875</v>
      </c>
      <c r="AX76" s="47" t="s">
        <v>875</v>
      </c>
      <c r="AY76" s="47" t="s">
        <v>875</v>
      </c>
      <c r="AZ76" s="47" t="s">
        <v>889</v>
      </c>
      <c r="BA76" s="47" t="s">
        <v>525</v>
      </c>
      <c r="BB76" s="47" t="s">
        <v>887</v>
      </c>
      <c r="BC76" s="47" t="s">
        <v>887</v>
      </c>
      <c r="BD76" s="47" t="s">
        <v>887</v>
      </c>
      <c r="BE76" s="48" t="s">
        <v>867</v>
      </c>
      <c r="BF76" s="47" t="s">
        <v>886</v>
      </c>
      <c r="BG76" s="47" t="s">
        <v>886</v>
      </c>
      <c r="BH76" s="47" t="s">
        <v>513</v>
      </c>
      <c r="BI76" s="47" t="s">
        <v>513</v>
      </c>
      <c r="BJ76" s="47" t="s">
        <v>1207</v>
      </c>
      <c r="BK76" s="47" t="s">
        <v>1215</v>
      </c>
      <c r="BL76" s="47" t="s">
        <v>883</v>
      </c>
      <c r="BM76" s="47" t="s">
        <v>525</v>
      </c>
      <c r="BN76" s="47" t="s">
        <v>522</v>
      </c>
      <c r="BO76" s="47" t="s">
        <v>525</v>
      </c>
      <c r="BP76" s="47" t="s">
        <v>525</v>
      </c>
      <c r="BQ76" s="47" t="s">
        <v>866</v>
      </c>
      <c r="BR76" s="47" t="s">
        <v>875</v>
      </c>
      <c r="BS76" s="47" t="s">
        <v>875</v>
      </c>
      <c r="BT76" s="47" t="s">
        <v>875</v>
      </c>
      <c r="BU76" s="47" t="s">
        <v>875</v>
      </c>
      <c r="BV76" s="47" t="s">
        <v>875</v>
      </c>
      <c r="BW76" s="47" t="s">
        <v>875</v>
      </c>
      <c r="BX76" s="47"/>
      <c r="BY76" s="47" t="s">
        <v>890</v>
      </c>
      <c r="BZ76" s="47" t="s">
        <v>525</v>
      </c>
      <c r="CA76" s="47" t="s">
        <v>1167</v>
      </c>
      <c r="CB76" s="47" t="s">
        <v>884</v>
      </c>
    </row>
    <row r="77" spans="1:80">
      <c r="A77" s="33" t="str">
        <f>'Indicator Data'!A78</f>
        <v>Honduras</v>
      </c>
      <c r="B77" s="25" t="str">
        <f>'Indicator Data'!B78</f>
        <v>HND</v>
      </c>
      <c r="C77" s="47" t="s">
        <v>1206</v>
      </c>
      <c r="D77" s="47" t="s">
        <v>1206</v>
      </c>
      <c r="E77" s="47" t="s">
        <v>1207</v>
      </c>
      <c r="F77" s="47" t="s">
        <v>1207</v>
      </c>
      <c r="G77" s="47" t="s">
        <v>1207</v>
      </c>
      <c r="H77" s="47" t="s">
        <v>1207</v>
      </c>
      <c r="I77" s="47" t="s">
        <v>1207</v>
      </c>
      <c r="J77" s="47" t="s">
        <v>887</v>
      </c>
      <c r="K77" s="47" t="s">
        <v>887</v>
      </c>
      <c r="L77" s="47" t="s">
        <v>513</v>
      </c>
      <c r="M77" s="47" t="s">
        <v>884</v>
      </c>
      <c r="N77" s="47" t="s">
        <v>884</v>
      </c>
      <c r="O77" s="47" t="s">
        <v>884</v>
      </c>
      <c r="P77" s="47" t="s">
        <v>884</v>
      </c>
      <c r="Q77" s="47" t="s">
        <v>1115</v>
      </c>
      <c r="R77" s="47" t="s">
        <v>1115</v>
      </c>
      <c r="S77" s="47" t="s">
        <v>1115</v>
      </c>
      <c r="T77" s="47" t="s">
        <v>1115</v>
      </c>
      <c r="U77" s="47" t="s">
        <v>884</v>
      </c>
      <c r="V77" s="47" t="s">
        <v>884</v>
      </c>
      <c r="W77" s="47" t="s">
        <v>884</v>
      </c>
      <c r="X77" s="47" t="s">
        <v>525</v>
      </c>
      <c r="Y77" s="47" t="s">
        <v>525</v>
      </c>
      <c r="Z77" s="47" t="s">
        <v>525</v>
      </c>
      <c r="AA77" s="47" t="s">
        <v>1167</v>
      </c>
      <c r="AB77" s="47" t="s">
        <v>885</v>
      </c>
      <c r="AC77" s="47" t="s">
        <v>885</v>
      </c>
      <c r="AD77" s="79" t="s">
        <v>1213</v>
      </c>
      <c r="AE77" s="47" t="s">
        <v>875</v>
      </c>
      <c r="AF77" s="47" t="s">
        <v>1116</v>
      </c>
      <c r="AG77" s="47" t="s">
        <v>1167</v>
      </c>
      <c r="AH77" s="47" t="s">
        <v>884</v>
      </c>
      <c r="AI77" s="47" t="s">
        <v>884</v>
      </c>
      <c r="AJ77" s="48" t="s">
        <v>891</v>
      </c>
      <c r="AK77" s="48" t="s">
        <v>891</v>
      </c>
      <c r="AL77" s="47" t="s">
        <v>889</v>
      </c>
      <c r="AM77" s="47" t="s">
        <v>889</v>
      </c>
      <c r="AN77" s="47" t="s">
        <v>892</v>
      </c>
      <c r="AO77" s="47" t="s">
        <v>893</v>
      </c>
      <c r="AP77" s="47" t="s">
        <v>893</v>
      </c>
      <c r="AQ77" s="47" t="s">
        <v>1214</v>
      </c>
      <c r="AR77" s="47" t="s">
        <v>1214</v>
      </c>
      <c r="AS77" s="47" t="s">
        <v>875</v>
      </c>
      <c r="AT77" s="47" t="s">
        <v>875</v>
      </c>
      <c r="AU77" s="47" t="s">
        <v>875</v>
      </c>
      <c r="AV77" s="47" t="s">
        <v>875</v>
      </c>
      <c r="AW77" s="47" t="s">
        <v>875</v>
      </c>
      <c r="AX77" s="47" t="s">
        <v>875</v>
      </c>
      <c r="AY77" s="47" t="s">
        <v>875</v>
      </c>
      <c r="AZ77" s="47" t="s">
        <v>889</v>
      </c>
      <c r="BA77" s="47" t="s">
        <v>525</v>
      </c>
      <c r="BB77" s="47" t="s">
        <v>887</v>
      </c>
      <c r="BC77" s="47" t="s">
        <v>887</v>
      </c>
      <c r="BD77" s="47" t="s">
        <v>887</v>
      </c>
      <c r="BE77" s="48" t="s">
        <v>867</v>
      </c>
      <c r="BF77" s="47" t="s">
        <v>886</v>
      </c>
      <c r="BG77" s="47" t="s">
        <v>886</v>
      </c>
      <c r="BH77" s="47" t="s">
        <v>513</v>
      </c>
      <c r="BI77" s="47" t="s">
        <v>513</v>
      </c>
      <c r="BJ77" s="47" t="s">
        <v>1207</v>
      </c>
      <c r="BK77" s="47" t="s">
        <v>1215</v>
      </c>
      <c r="BL77" s="47" t="s">
        <v>883</v>
      </c>
      <c r="BM77" s="47" t="s">
        <v>525</v>
      </c>
      <c r="BN77" s="47" t="s">
        <v>522</v>
      </c>
      <c r="BO77" s="47" t="s">
        <v>525</v>
      </c>
      <c r="BP77" s="47" t="s">
        <v>525</v>
      </c>
      <c r="BQ77" s="47" t="s">
        <v>866</v>
      </c>
      <c r="BR77" s="47" t="s">
        <v>875</v>
      </c>
      <c r="BS77" s="47" t="s">
        <v>875</v>
      </c>
      <c r="BT77" s="47" t="s">
        <v>875</v>
      </c>
      <c r="BU77" s="47" t="s">
        <v>875</v>
      </c>
      <c r="BV77" s="47" t="s">
        <v>875</v>
      </c>
      <c r="BW77" s="47" t="s">
        <v>875</v>
      </c>
      <c r="BX77" s="47"/>
      <c r="BY77" s="47" t="s">
        <v>890</v>
      </c>
      <c r="BZ77" s="47" t="s">
        <v>525</v>
      </c>
      <c r="CA77" s="47" t="s">
        <v>1167</v>
      </c>
      <c r="CB77" s="47" t="s">
        <v>884</v>
      </c>
    </row>
    <row r="78" spans="1:80">
      <c r="A78" s="33" t="str">
        <f>'Indicator Data'!A79</f>
        <v>Hungary</v>
      </c>
      <c r="B78" s="25" t="str">
        <f>'Indicator Data'!B79</f>
        <v>HUN</v>
      </c>
      <c r="C78" s="47" t="s">
        <v>1206</v>
      </c>
      <c r="D78" s="47" t="s">
        <v>1206</v>
      </c>
      <c r="E78" s="47" t="s">
        <v>1207</v>
      </c>
      <c r="F78" s="47" t="s">
        <v>1207</v>
      </c>
      <c r="G78" s="47" t="s">
        <v>1207</v>
      </c>
      <c r="H78" s="47" t="s">
        <v>1207</v>
      </c>
      <c r="I78" s="47" t="s">
        <v>1207</v>
      </c>
      <c r="J78" s="47" t="s">
        <v>887</v>
      </c>
      <c r="K78" s="47" t="s">
        <v>887</v>
      </c>
      <c r="L78" s="47" t="s">
        <v>513</v>
      </c>
      <c r="M78" s="47" t="s">
        <v>884</v>
      </c>
      <c r="N78" s="47" t="s">
        <v>884</v>
      </c>
      <c r="O78" s="47" t="s">
        <v>884</v>
      </c>
      <c r="P78" s="47" t="s">
        <v>884</v>
      </c>
      <c r="Q78" s="47" t="s">
        <v>1115</v>
      </c>
      <c r="R78" s="47" t="s">
        <v>1115</v>
      </c>
      <c r="S78" s="47" t="s">
        <v>1115</v>
      </c>
      <c r="T78" s="47" t="s">
        <v>1115</v>
      </c>
      <c r="U78" s="47" t="s">
        <v>884</v>
      </c>
      <c r="V78" s="47" t="s">
        <v>884</v>
      </c>
      <c r="W78" s="47" t="s">
        <v>884</v>
      </c>
      <c r="X78" s="47" t="s">
        <v>525</v>
      </c>
      <c r="Y78" s="47" t="s">
        <v>525</v>
      </c>
      <c r="Z78" s="47" t="s">
        <v>525</v>
      </c>
      <c r="AA78" s="47" t="s">
        <v>1167</v>
      </c>
      <c r="AB78" s="47" t="s">
        <v>885</v>
      </c>
      <c r="AC78" s="47" t="s">
        <v>885</v>
      </c>
      <c r="AD78" s="79" t="s">
        <v>1213</v>
      </c>
      <c r="AE78" s="47" t="s">
        <v>875</v>
      </c>
      <c r="AF78" s="47" t="s">
        <v>1116</v>
      </c>
      <c r="AG78" s="47" t="s">
        <v>1167</v>
      </c>
      <c r="AH78" s="47" t="s">
        <v>884</v>
      </c>
      <c r="AI78" s="47" t="s">
        <v>884</v>
      </c>
      <c r="AJ78" s="48" t="s">
        <v>891</v>
      </c>
      <c r="AK78" s="48" t="s">
        <v>891</v>
      </c>
      <c r="AL78" s="47" t="s">
        <v>889</v>
      </c>
      <c r="AM78" s="47" t="s">
        <v>889</v>
      </c>
      <c r="AN78" s="47" t="s">
        <v>892</v>
      </c>
      <c r="AO78" s="47" t="s">
        <v>893</v>
      </c>
      <c r="AP78" s="47" t="s">
        <v>893</v>
      </c>
      <c r="AQ78" s="47" t="s">
        <v>1214</v>
      </c>
      <c r="AR78" s="47" t="s">
        <v>1214</v>
      </c>
      <c r="AS78" s="47" t="s">
        <v>875</v>
      </c>
      <c r="AT78" s="47" t="s">
        <v>875</v>
      </c>
      <c r="AU78" s="47" t="s">
        <v>875</v>
      </c>
      <c r="AV78" s="47" t="s">
        <v>875</v>
      </c>
      <c r="AW78" s="47" t="s">
        <v>875</v>
      </c>
      <c r="AX78" s="47" t="s">
        <v>875</v>
      </c>
      <c r="AY78" s="47" t="s">
        <v>875</v>
      </c>
      <c r="AZ78" s="47" t="s">
        <v>889</v>
      </c>
      <c r="BA78" s="47" t="s">
        <v>525</v>
      </c>
      <c r="BB78" s="47" t="s">
        <v>887</v>
      </c>
      <c r="BC78" s="47" t="s">
        <v>887</v>
      </c>
      <c r="BD78" s="47" t="s">
        <v>887</v>
      </c>
      <c r="BE78" s="48" t="s">
        <v>864</v>
      </c>
      <c r="BF78" s="47" t="s">
        <v>886</v>
      </c>
      <c r="BG78" s="47" t="s">
        <v>886</v>
      </c>
      <c r="BH78" s="47" t="s">
        <v>513</v>
      </c>
      <c r="BI78" s="47" t="s">
        <v>513</v>
      </c>
      <c r="BJ78" s="47" t="s">
        <v>1207</v>
      </c>
      <c r="BK78" s="47" t="s">
        <v>1215</v>
      </c>
      <c r="BL78" s="47" t="s">
        <v>883</v>
      </c>
      <c r="BM78" s="47" t="s">
        <v>525</v>
      </c>
      <c r="BN78" s="47" t="s">
        <v>522</v>
      </c>
      <c r="BO78" s="47" t="s">
        <v>525</v>
      </c>
      <c r="BP78" s="47" t="s">
        <v>525</v>
      </c>
      <c r="BQ78" s="47" t="s">
        <v>866</v>
      </c>
      <c r="BR78" s="47" t="s">
        <v>875</v>
      </c>
      <c r="BS78" s="47" t="s">
        <v>875</v>
      </c>
      <c r="BT78" s="47" t="s">
        <v>875</v>
      </c>
      <c r="BU78" s="47" t="s">
        <v>875</v>
      </c>
      <c r="BV78" s="47" t="s">
        <v>875</v>
      </c>
      <c r="BW78" s="47" t="s">
        <v>875</v>
      </c>
      <c r="BX78" s="47"/>
      <c r="BY78" s="47" t="s">
        <v>890</v>
      </c>
      <c r="BZ78" s="47" t="s">
        <v>525</v>
      </c>
      <c r="CA78" s="47" t="s">
        <v>1167</v>
      </c>
      <c r="CB78" s="47" t="s">
        <v>884</v>
      </c>
    </row>
    <row r="79" spans="1:80">
      <c r="A79" s="33" t="str">
        <f>'Indicator Data'!A80</f>
        <v>Iceland</v>
      </c>
      <c r="B79" s="25" t="str">
        <f>'Indicator Data'!B80</f>
        <v>ISL</v>
      </c>
      <c r="C79" s="47" t="s">
        <v>1206</v>
      </c>
      <c r="D79" s="47" t="s">
        <v>1206</v>
      </c>
      <c r="E79" s="47" t="s">
        <v>1207</v>
      </c>
      <c r="F79" s="47" t="s">
        <v>1207</v>
      </c>
      <c r="G79" s="47" t="s">
        <v>1207</v>
      </c>
      <c r="H79" s="47" t="s">
        <v>1207</v>
      </c>
      <c r="I79" s="47" t="s">
        <v>1207</v>
      </c>
      <c r="J79" s="47" t="s">
        <v>887</v>
      </c>
      <c r="K79" s="47" t="s">
        <v>887</v>
      </c>
      <c r="L79" s="47" t="s">
        <v>513</v>
      </c>
      <c r="M79" s="47" t="s">
        <v>884</v>
      </c>
      <c r="N79" s="47" t="s">
        <v>884</v>
      </c>
      <c r="O79" s="47" t="s">
        <v>884</v>
      </c>
      <c r="P79" s="47" t="s">
        <v>884</v>
      </c>
      <c r="Q79" s="47" t="s">
        <v>1115</v>
      </c>
      <c r="R79" s="47" t="s">
        <v>1115</v>
      </c>
      <c r="S79" s="47" t="s">
        <v>1115</v>
      </c>
      <c r="T79" s="47" t="s">
        <v>1115</v>
      </c>
      <c r="U79" s="47" t="s">
        <v>884</v>
      </c>
      <c r="V79" s="47" t="s">
        <v>884</v>
      </c>
      <c r="W79" s="47" t="s">
        <v>884</v>
      </c>
      <c r="X79" s="47" t="s">
        <v>525</v>
      </c>
      <c r="Y79" s="47" t="s">
        <v>525</v>
      </c>
      <c r="Z79" s="47" t="s">
        <v>525</v>
      </c>
      <c r="AA79" s="47" t="s">
        <v>1167</v>
      </c>
      <c r="AB79" s="47" t="s">
        <v>885</v>
      </c>
      <c r="AC79" s="47" t="s">
        <v>885</v>
      </c>
      <c r="AD79" s="79" t="s">
        <v>1213</v>
      </c>
      <c r="AE79" s="47" t="s">
        <v>875</v>
      </c>
      <c r="AF79" s="47" t="s">
        <v>1116</v>
      </c>
      <c r="AG79" s="47" t="s">
        <v>1167</v>
      </c>
      <c r="AH79" s="47" t="s">
        <v>884</v>
      </c>
      <c r="AI79" s="47" t="s">
        <v>884</v>
      </c>
      <c r="AJ79" s="48" t="s">
        <v>891</v>
      </c>
      <c r="AK79" s="48" t="s">
        <v>891</v>
      </c>
      <c r="AL79" s="47" t="s">
        <v>889</v>
      </c>
      <c r="AM79" s="47" t="s">
        <v>889</v>
      </c>
      <c r="AN79" s="47" t="s">
        <v>892</v>
      </c>
      <c r="AO79" s="47" t="s">
        <v>893</v>
      </c>
      <c r="AP79" s="47" t="s">
        <v>893</v>
      </c>
      <c r="AQ79" s="47" t="s">
        <v>1214</v>
      </c>
      <c r="AR79" s="47" t="s">
        <v>1214</v>
      </c>
      <c r="AS79" s="47" t="s">
        <v>875</v>
      </c>
      <c r="AT79" s="47" t="s">
        <v>875</v>
      </c>
      <c r="AU79" s="47" t="s">
        <v>875</v>
      </c>
      <c r="AV79" s="47" t="s">
        <v>875</v>
      </c>
      <c r="AW79" s="47" t="s">
        <v>875</v>
      </c>
      <c r="AX79" s="47" t="s">
        <v>875</v>
      </c>
      <c r="AY79" s="47" t="s">
        <v>875</v>
      </c>
      <c r="AZ79" s="47" t="s">
        <v>889</v>
      </c>
      <c r="BA79" s="47" t="s">
        <v>525</v>
      </c>
      <c r="BB79" s="47" t="s">
        <v>887</v>
      </c>
      <c r="BC79" s="47" t="s">
        <v>887</v>
      </c>
      <c r="BD79" s="47" t="s">
        <v>887</v>
      </c>
      <c r="BE79" s="48" t="s">
        <v>864</v>
      </c>
      <c r="BF79" s="47" t="s">
        <v>886</v>
      </c>
      <c r="BG79" s="47" t="s">
        <v>886</v>
      </c>
      <c r="BH79" s="47" t="s">
        <v>513</v>
      </c>
      <c r="BI79" s="47" t="s">
        <v>513</v>
      </c>
      <c r="BJ79" s="47" t="s">
        <v>1207</v>
      </c>
      <c r="BK79" s="47" t="s">
        <v>1215</v>
      </c>
      <c r="BL79" s="47" t="s">
        <v>883</v>
      </c>
      <c r="BM79" s="47" t="s">
        <v>525</v>
      </c>
      <c r="BN79" s="47" t="s">
        <v>522</v>
      </c>
      <c r="BO79" s="47" t="s">
        <v>525</v>
      </c>
      <c r="BP79" s="47" t="s">
        <v>525</v>
      </c>
      <c r="BQ79" s="47" t="s">
        <v>866</v>
      </c>
      <c r="BR79" s="47" t="s">
        <v>875</v>
      </c>
      <c r="BS79" s="47" t="s">
        <v>875</v>
      </c>
      <c r="BT79" s="47" t="s">
        <v>875</v>
      </c>
      <c r="BU79" s="47" t="s">
        <v>875</v>
      </c>
      <c r="BV79" s="47" t="s">
        <v>875</v>
      </c>
      <c r="BW79" s="47" t="s">
        <v>875</v>
      </c>
      <c r="BX79" s="47"/>
      <c r="BY79" s="47" t="s">
        <v>890</v>
      </c>
      <c r="BZ79" s="47" t="s">
        <v>525</v>
      </c>
      <c r="CA79" s="47" t="s">
        <v>1167</v>
      </c>
      <c r="CB79" s="47" t="s">
        <v>884</v>
      </c>
    </row>
    <row r="80" spans="1:80">
      <c r="A80" s="33" t="str">
        <f>'Indicator Data'!A81</f>
        <v>India</v>
      </c>
      <c r="B80" s="25" t="str">
        <f>'Indicator Data'!B81</f>
        <v>IND</v>
      </c>
      <c r="C80" s="47" t="s">
        <v>1206</v>
      </c>
      <c r="D80" s="47" t="s">
        <v>1206</v>
      </c>
      <c r="E80" s="47" t="s">
        <v>1207</v>
      </c>
      <c r="F80" s="47" t="s">
        <v>1207</v>
      </c>
      <c r="G80" s="47" t="s">
        <v>1207</v>
      </c>
      <c r="H80" s="47" t="s">
        <v>1207</v>
      </c>
      <c r="I80" s="47" t="s">
        <v>1207</v>
      </c>
      <c r="J80" s="47" t="s">
        <v>887</v>
      </c>
      <c r="K80" s="47" t="s">
        <v>887</v>
      </c>
      <c r="L80" s="47" t="s">
        <v>513</v>
      </c>
      <c r="M80" s="47" t="s">
        <v>884</v>
      </c>
      <c r="N80" s="47" t="s">
        <v>884</v>
      </c>
      <c r="O80" s="47" t="s">
        <v>884</v>
      </c>
      <c r="P80" s="47" t="s">
        <v>884</v>
      </c>
      <c r="Q80" s="47" t="s">
        <v>1115</v>
      </c>
      <c r="R80" s="47" t="s">
        <v>1115</v>
      </c>
      <c r="S80" s="47" t="s">
        <v>1115</v>
      </c>
      <c r="T80" s="47" t="s">
        <v>1115</v>
      </c>
      <c r="U80" s="47" t="s">
        <v>884</v>
      </c>
      <c r="V80" s="47" t="s">
        <v>884</v>
      </c>
      <c r="W80" s="47" t="s">
        <v>884</v>
      </c>
      <c r="X80" s="47" t="s">
        <v>525</v>
      </c>
      <c r="Y80" s="47" t="s">
        <v>525</v>
      </c>
      <c r="Z80" s="47" t="s">
        <v>525</v>
      </c>
      <c r="AA80" s="47" t="s">
        <v>1167</v>
      </c>
      <c r="AB80" s="47" t="s">
        <v>885</v>
      </c>
      <c r="AC80" s="47" t="s">
        <v>885</v>
      </c>
      <c r="AD80" s="79" t="s">
        <v>1213</v>
      </c>
      <c r="AE80" s="47" t="s">
        <v>875</v>
      </c>
      <c r="AF80" s="47" t="s">
        <v>1116</v>
      </c>
      <c r="AG80" s="47" t="s">
        <v>1167</v>
      </c>
      <c r="AH80" s="47" t="s">
        <v>884</v>
      </c>
      <c r="AI80" s="47" t="s">
        <v>884</v>
      </c>
      <c r="AJ80" s="48" t="s">
        <v>891</v>
      </c>
      <c r="AK80" s="48" t="s">
        <v>891</v>
      </c>
      <c r="AL80" s="47" t="s">
        <v>889</v>
      </c>
      <c r="AM80" s="47" t="s">
        <v>889</v>
      </c>
      <c r="AN80" s="47" t="s">
        <v>892</v>
      </c>
      <c r="AO80" s="47" t="s">
        <v>893</v>
      </c>
      <c r="AP80" s="47" t="s">
        <v>893</v>
      </c>
      <c r="AQ80" s="47" t="s">
        <v>1214</v>
      </c>
      <c r="AR80" s="47" t="s">
        <v>1214</v>
      </c>
      <c r="AS80" s="47" t="s">
        <v>875</v>
      </c>
      <c r="AT80" s="47" t="s">
        <v>875</v>
      </c>
      <c r="AU80" s="47" t="s">
        <v>875</v>
      </c>
      <c r="AV80" s="47" t="s">
        <v>875</v>
      </c>
      <c r="AW80" s="47" t="s">
        <v>875</v>
      </c>
      <c r="AX80" s="47" t="s">
        <v>875</v>
      </c>
      <c r="AY80" s="47" t="s">
        <v>875</v>
      </c>
      <c r="AZ80" s="47" t="s">
        <v>889</v>
      </c>
      <c r="BA80" s="47" t="s">
        <v>525</v>
      </c>
      <c r="BB80" s="47" t="s">
        <v>887</v>
      </c>
      <c r="BC80" s="47" t="s">
        <v>887</v>
      </c>
      <c r="BD80" s="47" t="s">
        <v>887</v>
      </c>
      <c r="BE80" s="48" t="s">
        <v>867</v>
      </c>
      <c r="BF80" s="47" t="s">
        <v>886</v>
      </c>
      <c r="BG80" s="47" t="s">
        <v>886</v>
      </c>
      <c r="BH80" s="47" t="s">
        <v>513</v>
      </c>
      <c r="BI80" s="47" t="s">
        <v>513</v>
      </c>
      <c r="BJ80" s="47" t="s">
        <v>1207</v>
      </c>
      <c r="BK80" s="47" t="s">
        <v>1215</v>
      </c>
      <c r="BL80" s="47" t="s">
        <v>883</v>
      </c>
      <c r="BM80" s="47" t="s">
        <v>525</v>
      </c>
      <c r="BN80" s="47" t="s">
        <v>522</v>
      </c>
      <c r="BO80" s="47" t="s">
        <v>525</v>
      </c>
      <c r="BP80" s="47" t="s">
        <v>525</v>
      </c>
      <c r="BQ80" s="47" t="s">
        <v>866</v>
      </c>
      <c r="BR80" s="47" t="s">
        <v>875</v>
      </c>
      <c r="BS80" s="47" t="s">
        <v>875</v>
      </c>
      <c r="BT80" s="47" t="s">
        <v>875</v>
      </c>
      <c r="BU80" s="47" t="s">
        <v>875</v>
      </c>
      <c r="BV80" s="47" t="s">
        <v>875</v>
      </c>
      <c r="BW80" s="47" t="s">
        <v>875</v>
      </c>
      <c r="BX80" s="47"/>
      <c r="BY80" s="47" t="s">
        <v>890</v>
      </c>
      <c r="BZ80" s="47" t="s">
        <v>525</v>
      </c>
      <c r="CA80" s="47" t="s">
        <v>1167</v>
      </c>
      <c r="CB80" s="47" t="s">
        <v>884</v>
      </c>
    </row>
    <row r="81" spans="1:80">
      <c r="A81" s="33" t="str">
        <f>'Indicator Data'!A82</f>
        <v>Indonesia</v>
      </c>
      <c r="B81" s="25" t="str">
        <f>'Indicator Data'!B82</f>
        <v>IDN</v>
      </c>
      <c r="C81" s="47" t="s">
        <v>1206</v>
      </c>
      <c r="D81" s="47" t="s">
        <v>1206</v>
      </c>
      <c r="E81" s="47" t="s">
        <v>1207</v>
      </c>
      <c r="F81" s="47" t="s">
        <v>1207</v>
      </c>
      <c r="G81" s="47" t="s">
        <v>1207</v>
      </c>
      <c r="H81" s="47" t="s">
        <v>1207</v>
      </c>
      <c r="I81" s="47" t="s">
        <v>1207</v>
      </c>
      <c r="J81" s="47" t="s">
        <v>887</v>
      </c>
      <c r="K81" s="47" t="s">
        <v>887</v>
      </c>
      <c r="L81" s="47" t="s">
        <v>513</v>
      </c>
      <c r="M81" s="47" t="s">
        <v>884</v>
      </c>
      <c r="N81" s="47" t="s">
        <v>884</v>
      </c>
      <c r="O81" s="47" t="s">
        <v>884</v>
      </c>
      <c r="P81" s="47" t="s">
        <v>884</v>
      </c>
      <c r="Q81" s="47" t="s">
        <v>1115</v>
      </c>
      <c r="R81" s="47" t="s">
        <v>1115</v>
      </c>
      <c r="S81" s="47" t="s">
        <v>1115</v>
      </c>
      <c r="T81" s="47" t="s">
        <v>1115</v>
      </c>
      <c r="U81" s="47" t="s">
        <v>884</v>
      </c>
      <c r="V81" s="47" t="s">
        <v>884</v>
      </c>
      <c r="W81" s="47" t="s">
        <v>884</v>
      </c>
      <c r="X81" s="47" t="s">
        <v>525</v>
      </c>
      <c r="Y81" s="47" t="s">
        <v>525</v>
      </c>
      <c r="Z81" s="47" t="s">
        <v>525</v>
      </c>
      <c r="AA81" s="47" t="s">
        <v>1167</v>
      </c>
      <c r="AB81" s="47" t="s">
        <v>885</v>
      </c>
      <c r="AC81" s="47" t="s">
        <v>885</v>
      </c>
      <c r="AD81" s="79" t="s">
        <v>1213</v>
      </c>
      <c r="AE81" s="47" t="s">
        <v>875</v>
      </c>
      <c r="AF81" s="47" t="s">
        <v>1116</v>
      </c>
      <c r="AG81" s="47" t="s">
        <v>1167</v>
      </c>
      <c r="AH81" s="47" t="s">
        <v>884</v>
      </c>
      <c r="AI81" s="47" t="s">
        <v>884</v>
      </c>
      <c r="AJ81" s="48" t="s">
        <v>891</v>
      </c>
      <c r="AK81" s="48" t="s">
        <v>891</v>
      </c>
      <c r="AL81" s="47" t="s">
        <v>889</v>
      </c>
      <c r="AM81" s="47" t="s">
        <v>889</v>
      </c>
      <c r="AN81" s="47" t="s">
        <v>892</v>
      </c>
      <c r="AO81" s="47" t="s">
        <v>893</v>
      </c>
      <c r="AP81" s="47" t="s">
        <v>893</v>
      </c>
      <c r="AQ81" s="47" t="s">
        <v>1214</v>
      </c>
      <c r="AR81" s="47" t="s">
        <v>1214</v>
      </c>
      <c r="AS81" s="47" t="s">
        <v>875</v>
      </c>
      <c r="AT81" s="47" t="s">
        <v>875</v>
      </c>
      <c r="AU81" s="47" t="s">
        <v>875</v>
      </c>
      <c r="AV81" s="47" t="s">
        <v>875</v>
      </c>
      <c r="AW81" s="47" t="s">
        <v>875</v>
      </c>
      <c r="AX81" s="47" t="s">
        <v>875</v>
      </c>
      <c r="AY81" s="47" t="s">
        <v>875</v>
      </c>
      <c r="AZ81" s="47" t="s">
        <v>889</v>
      </c>
      <c r="BA81" s="47" t="s">
        <v>525</v>
      </c>
      <c r="BB81" s="47" t="s">
        <v>887</v>
      </c>
      <c r="BC81" s="47" t="s">
        <v>887</v>
      </c>
      <c r="BD81" s="47" t="s">
        <v>887</v>
      </c>
      <c r="BE81" s="48" t="s">
        <v>867</v>
      </c>
      <c r="BF81" s="47" t="s">
        <v>886</v>
      </c>
      <c r="BG81" s="47" t="s">
        <v>886</v>
      </c>
      <c r="BH81" s="47" t="s">
        <v>513</v>
      </c>
      <c r="BI81" s="47" t="s">
        <v>513</v>
      </c>
      <c r="BJ81" s="47" t="s">
        <v>1207</v>
      </c>
      <c r="BK81" s="47" t="s">
        <v>1215</v>
      </c>
      <c r="BL81" s="47" t="s">
        <v>883</v>
      </c>
      <c r="BM81" s="47" t="s">
        <v>525</v>
      </c>
      <c r="BN81" s="47" t="s">
        <v>522</v>
      </c>
      <c r="BO81" s="47" t="s">
        <v>525</v>
      </c>
      <c r="BP81" s="47" t="s">
        <v>525</v>
      </c>
      <c r="BQ81" s="47" t="s">
        <v>866</v>
      </c>
      <c r="BR81" s="47" t="s">
        <v>875</v>
      </c>
      <c r="BS81" s="47" t="s">
        <v>875</v>
      </c>
      <c r="BT81" s="47" t="s">
        <v>875</v>
      </c>
      <c r="BU81" s="47" t="s">
        <v>875</v>
      </c>
      <c r="BV81" s="47" t="s">
        <v>875</v>
      </c>
      <c r="BW81" s="47" t="s">
        <v>875</v>
      </c>
      <c r="BX81" s="47"/>
      <c r="BY81" s="47" t="s">
        <v>890</v>
      </c>
      <c r="BZ81" s="47" t="s">
        <v>525</v>
      </c>
      <c r="CA81" s="47" t="s">
        <v>1167</v>
      </c>
      <c r="CB81" s="47" t="s">
        <v>884</v>
      </c>
    </row>
    <row r="82" spans="1:80">
      <c r="A82" s="33" t="str">
        <f>'Indicator Data'!A83</f>
        <v>Iran</v>
      </c>
      <c r="B82" s="25" t="str">
        <f>'Indicator Data'!B83</f>
        <v>IRN</v>
      </c>
      <c r="C82" s="47" t="s">
        <v>1206</v>
      </c>
      <c r="D82" s="47" t="s">
        <v>1206</v>
      </c>
      <c r="E82" s="47" t="s">
        <v>1207</v>
      </c>
      <c r="F82" s="47" t="s">
        <v>1207</v>
      </c>
      <c r="G82" s="47" t="s">
        <v>1207</v>
      </c>
      <c r="H82" s="47" t="s">
        <v>1207</v>
      </c>
      <c r="I82" s="47" t="s">
        <v>1207</v>
      </c>
      <c r="J82" s="47" t="s">
        <v>887</v>
      </c>
      <c r="K82" s="47" t="s">
        <v>887</v>
      </c>
      <c r="L82" s="47" t="s">
        <v>513</v>
      </c>
      <c r="M82" s="47" t="s">
        <v>884</v>
      </c>
      <c r="N82" s="47" t="s">
        <v>884</v>
      </c>
      <c r="O82" s="47" t="s">
        <v>884</v>
      </c>
      <c r="P82" s="47" t="s">
        <v>884</v>
      </c>
      <c r="Q82" s="47" t="s">
        <v>1115</v>
      </c>
      <c r="R82" s="47" t="s">
        <v>1115</v>
      </c>
      <c r="S82" s="47" t="s">
        <v>1115</v>
      </c>
      <c r="T82" s="47" t="s">
        <v>1115</v>
      </c>
      <c r="U82" s="47" t="s">
        <v>884</v>
      </c>
      <c r="V82" s="47" t="s">
        <v>884</v>
      </c>
      <c r="W82" s="47" t="s">
        <v>884</v>
      </c>
      <c r="X82" s="47" t="s">
        <v>525</v>
      </c>
      <c r="Y82" s="47" t="s">
        <v>525</v>
      </c>
      <c r="Z82" s="47" t="s">
        <v>525</v>
      </c>
      <c r="AA82" s="47" t="s">
        <v>1167</v>
      </c>
      <c r="AB82" s="47" t="s">
        <v>885</v>
      </c>
      <c r="AC82" s="47" t="s">
        <v>885</v>
      </c>
      <c r="AD82" s="79" t="s">
        <v>1213</v>
      </c>
      <c r="AE82" s="47" t="s">
        <v>875</v>
      </c>
      <c r="AF82" s="47" t="s">
        <v>1116</v>
      </c>
      <c r="AG82" s="47" t="s">
        <v>1167</v>
      </c>
      <c r="AH82" s="47" t="s">
        <v>884</v>
      </c>
      <c r="AI82" s="47" t="s">
        <v>884</v>
      </c>
      <c r="AJ82" s="48" t="s">
        <v>891</v>
      </c>
      <c r="AK82" s="48" t="s">
        <v>891</v>
      </c>
      <c r="AL82" s="47" t="s">
        <v>889</v>
      </c>
      <c r="AM82" s="47" t="s">
        <v>889</v>
      </c>
      <c r="AN82" s="47" t="s">
        <v>892</v>
      </c>
      <c r="AO82" s="47" t="s">
        <v>893</v>
      </c>
      <c r="AP82" s="47" t="s">
        <v>893</v>
      </c>
      <c r="AQ82" s="47" t="s">
        <v>1214</v>
      </c>
      <c r="AR82" s="47" t="s">
        <v>1214</v>
      </c>
      <c r="AS82" s="47" t="s">
        <v>875</v>
      </c>
      <c r="AT82" s="47" t="s">
        <v>875</v>
      </c>
      <c r="AU82" s="47" t="s">
        <v>875</v>
      </c>
      <c r="AV82" s="47" t="s">
        <v>875</v>
      </c>
      <c r="AW82" s="47" t="s">
        <v>875</v>
      </c>
      <c r="AX82" s="47" t="s">
        <v>875</v>
      </c>
      <c r="AY82" s="47" t="s">
        <v>875</v>
      </c>
      <c r="AZ82" s="47" t="s">
        <v>889</v>
      </c>
      <c r="BA82" s="47" t="s">
        <v>525</v>
      </c>
      <c r="BB82" s="47" t="s">
        <v>887</v>
      </c>
      <c r="BC82" s="47" t="s">
        <v>887</v>
      </c>
      <c r="BD82" s="47" t="s">
        <v>887</v>
      </c>
      <c r="BE82" s="48" t="s">
        <v>864</v>
      </c>
      <c r="BF82" s="47" t="s">
        <v>886</v>
      </c>
      <c r="BG82" s="47" t="s">
        <v>886</v>
      </c>
      <c r="BH82" s="47" t="s">
        <v>513</v>
      </c>
      <c r="BI82" s="47" t="s">
        <v>513</v>
      </c>
      <c r="BJ82" s="47" t="s">
        <v>1207</v>
      </c>
      <c r="BK82" s="47" t="s">
        <v>1215</v>
      </c>
      <c r="BL82" s="47" t="s">
        <v>883</v>
      </c>
      <c r="BM82" s="47" t="s">
        <v>525</v>
      </c>
      <c r="BN82" s="47" t="s">
        <v>522</v>
      </c>
      <c r="BO82" s="47" t="s">
        <v>525</v>
      </c>
      <c r="BP82" s="47" t="s">
        <v>525</v>
      </c>
      <c r="BQ82" s="47" t="s">
        <v>866</v>
      </c>
      <c r="BR82" s="47" t="s">
        <v>875</v>
      </c>
      <c r="BS82" s="47" t="s">
        <v>875</v>
      </c>
      <c r="BT82" s="47" t="s">
        <v>875</v>
      </c>
      <c r="BU82" s="47" t="s">
        <v>875</v>
      </c>
      <c r="BV82" s="47" t="s">
        <v>875</v>
      </c>
      <c r="BW82" s="47" t="s">
        <v>875</v>
      </c>
      <c r="BX82" s="47"/>
      <c r="BY82" s="47" t="s">
        <v>890</v>
      </c>
      <c r="BZ82" s="47" t="s">
        <v>525</v>
      </c>
      <c r="CA82" s="47" t="s">
        <v>1167</v>
      </c>
      <c r="CB82" s="47" t="s">
        <v>884</v>
      </c>
    </row>
    <row r="83" spans="1:80">
      <c r="A83" s="33" t="str">
        <f>'Indicator Data'!A84</f>
        <v>Iraq</v>
      </c>
      <c r="B83" s="25" t="str">
        <f>'Indicator Data'!B84</f>
        <v>IRQ</v>
      </c>
      <c r="C83" s="47" t="s">
        <v>1206</v>
      </c>
      <c r="D83" s="47" t="s">
        <v>1206</v>
      </c>
      <c r="E83" s="47" t="s">
        <v>1207</v>
      </c>
      <c r="F83" s="47" t="s">
        <v>1207</v>
      </c>
      <c r="G83" s="47" t="s">
        <v>1207</v>
      </c>
      <c r="H83" s="47" t="s">
        <v>1207</v>
      </c>
      <c r="I83" s="47" t="s">
        <v>1207</v>
      </c>
      <c r="J83" s="47" t="s">
        <v>887</v>
      </c>
      <c r="K83" s="47" t="s">
        <v>887</v>
      </c>
      <c r="L83" s="47" t="s">
        <v>513</v>
      </c>
      <c r="M83" s="47" t="s">
        <v>884</v>
      </c>
      <c r="N83" s="47" t="s">
        <v>884</v>
      </c>
      <c r="O83" s="47" t="s">
        <v>884</v>
      </c>
      <c r="P83" s="47" t="s">
        <v>884</v>
      </c>
      <c r="Q83" s="47" t="s">
        <v>1115</v>
      </c>
      <c r="R83" s="47" t="s">
        <v>1115</v>
      </c>
      <c r="S83" s="47" t="s">
        <v>1115</v>
      </c>
      <c r="T83" s="47" t="s">
        <v>1115</v>
      </c>
      <c r="U83" s="47" t="s">
        <v>884</v>
      </c>
      <c r="V83" s="47" t="s">
        <v>884</v>
      </c>
      <c r="W83" s="47" t="s">
        <v>884</v>
      </c>
      <c r="X83" s="47" t="s">
        <v>525</v>
      </c>
      <c r="Y83" s="47" t="s">
        <v>525</v>
      </c>
      <c r="Z83" s="47" t="s">
        <v>525</v>
      </c>
      <c r="AA83" s="47" t="s">
        <v>1167</v>
      </c>
      <c r="AB83" s="47" t="s">
        <v>885</v>
      </c>
      <c r="AC83" s="47" t="s">
        <v>885</v>
      </c>
      <c r="AD83" s="79" t="s">
        <v>1213</v>
      </c>
      <c r="AE83" s="47" t="s">
        <v>875</v>
      </c>
      <c r="AF83" s="47" t="s">
        <v>1116</v>
      </c>
      <c r="AG83" s="47" t="s">
        <v>1167</v>
      </c>
      <c r="AH83" s="47" t="s">
        <v>884</v>
      </c>
      <c r="AI83" s="47" t="s">
        <v>884</v>
      </c>
      <c r="AJ83" s="48" t="s">
        <v>891</v>
      </c>
      <c r="AK83" s="48" t="s">
        <v>891</v>
      </c>
      <c r="AL83" s="47" t="s">
        <v>889</v>
      </c>
      <c r="AM83" s="47" t="s">
        <v>889</v>
      </c>
      <c r="AN83" s="47" t="s">
        <v>892</v>
      </c>
      <c r="AO83" s="47" t="s">
        <v>893</v>
      </c>
      <c r="AP83" s="47" t="s">
        <v>893</v>
      </c>
      <c r="AQ83" s="47" t="s">
        <v>1214</v>
      </c>
      <c r="AR83" s="47" t="s">
        <v>1214</v>
      </c>
      <c r="AS83" s="47" t="s">
        <v>875</v>
      </c>
      <c r="AT83" s="47" t="s">
        <v>875</v>
      </c>
      <c r="AU83" s="47" t="s">
        <v>875</v>
      </c>
      <c r="AV83" s="47" t="s">
        <v>875</v>
      </c>
      <c r="AW83" s="47" t="s">
        <v>875</v>
      </c>
      <c r="AX83" s="47" t="s">
        <v>875</v>
      </c>
      <c r="AY83" s="47" t="s">
        <v>875</v>
      </c>
      <c r="AZ83" s="47" t="s">
        <v>889</v>
      </c>
      <c r="BA83" s="47" t="s">
        <v>525</v>
      </c>
      <c r="BB83" s="47" t="s">
        <v>887</v>
      </c>
      <c r="BC83" s="47" t="s">
        <v>887</v>
      </c>
      <c r="BD83" s="47" t="s">
        <v>887</v>
      </c>
      <c r="BE83" s="48" t="s">
        <v>964</v>
      </c>
      <c r="BF83" s="47" t="s">
        <v>886</v>
      </c>
      <c r="BG83" s="47" t="s">
        <v>886</v>
      </c>
      <c r="BH83" s="47" t="s">
        <v>513</v>
      </c>
      <c r="BI83" s="47" t="s">
        <v>513</v>
      </c>
      <c r="BJ83" s="47" t="s">
        <v>1207</v>
      </c>
      <c r="BK83" s="47" t="s">
        <v>1215</v>
      </c>
      <c r="BL83" s="47" t="s">
        <v>883</v>
      </c>
      <c r="BM83" s="47" t="s">
        <v>525</v>
      </c>
      <c r="BN83" s="47" t="s">
        <v>522</v>
      </c>
      <c r="BO83" s="47" t="s">
        <v>525</v>
      </c>
      <c r="BP83" s="47" t="s">
        <v>525</v>
      </c>
      <c r="BQ83" s="47" t="s">
        <v>866</v>
      </c>
      <c r="BR83" s="47" t="s">
        <v>875</v>
      </c>
      <c r="BS83" s="47" t="s">
        <v>875</v>
      </c>
      <c r="BT83" s="47" t="s">
        <v>875</v>
      </c>
      <c r="BU83" s="47" t="s">
        <v>875</v>
      </c>
      <c r="BV83" s="47" t="s">
        <v>875</v>
      </c>
      <c r="BW83" s="47" t="s">
        <v>875</v>
      </c>
      <c r="BX83" s="47"/>
      <c r="BY83" s="47" t="s">
        <v>890</v>
      </c>
      <c r="BZ83" s="47" t="s">
        <v>525</v>
      </c>
      <c r="CA83" s="47" t="s">
        <v>1167</v>
      </c>
      <c r="CB83" s="47" t="s">
        <v>884</v>
      </c>
    </row>
    <row r="84" spans="1:80">
      <c r="A84" s="33" t="str">
        <f>'Indicator Data'!A85</f>
        <v>Ireland</v>
      </c>
      <c r="B84" s="25" t="str">
        <f>'Indicator Data'!B85</f>
        <v>IRL</v>
      </c>
      <c r="C84" s="47" t="s">
        <v>1206</v>
      </c>
      <c r="D84" s="47" t="s">
        <v>1206</v>
      </c>
      <c r="E84" s="47" t="s">
        <v>1207</v>
      </c>
      <c r="F84" s="47" t="s">
        <v>1207</v>
      </c>
      <c r="G84" s="47" t="s">
        <v>1207</v>
      </c>
      <c r="H84" s="47" t="s">
        <v>1207</v>
      </c>
      <c r="I84" s="47" t="s">
        <v>1207</v>
      </c>
      <c r="J84" s="47" t="s">
        <v>887</v>
      </c>
      <c r="K84" s="47" t="s">
        <v>887</v>
      </c>
      <c r="L84" s="47" t="s">
        <v>513</v>
      </c>
      <c r="M84" s="47" t="s">
        <v>884</v>
      </c>
      <c r="N84" s="47" t="s">
        <v>884</v>
      </c>
      <c r="O84" s="47" t="s">
        <v>884</v>
      </c>
      <c r="P84" s="47" t="s">
        <v>884</v>
      </c>
      <c r="Q84" s="47" t="s">
        <v>1115</v>
      </c>
      <c r="R84" s="47" t="s">
        <v>1115</v>
      </c>
      <c r="S84" s="47" t="s">
        <v>1115</v>
      </c>
      <c r="T84" s="47" t="s">
        <v>1115</v>
      </c>
      <c r="U84" s="47" t="s">
        <v>884</v>
      </c>
      <c r="V84" s="47" t="s">
        <v>884</v>
      </c>
      <c r="W84" s="47" t="s">
        <v>884</v>
      </c>
      <c r="X84" s="47" t="s">
        <v>525</v>
      </c>
      <c r="Y84" s="47" t="s">
        <v>525</v>
      </c>
      <c r="Z84" s="47" t="s">
        <v>525</v>
      </c>
      <c r="AA84" s="47" t="s">
        <v>1167</v>
      </c>
      <c r="AB84" s="47" t="s">
        <v>885</v>
      </c>
      <c r="AC84" s="47" t="s">
        <v>885</v>
      </c>
      <c r="AD84" s="79" t="s">
        <v>1213</v>
      </c>
      <c r="AE84" s="47" t="s">
        <v>875</v>
      </c>
      <c r="AF84" s="47" t="s">
        <v>1116</v>
      </c>
      <c r="AG84" s="47" t="s">
        <v>1167</v>
      </c>
      <c r="AH84" s="47" t="s">
        <v>884</v>
      </c>
      <c r="AI84" s="47" t="s">
        <v>884</v>
      </c>
      <c r="AJ84" s="48" t="s">
        <v>891</v>
      </c>
      <c r="AK84" s="48" t="s">
        <v>891</v>
      </c>
      <c r="AL84" s="47" t="s">
        <v>889</v>
      </c>
      <c r="AM84" s="47" t="s">
        <v>889</v>
      </c>
      <c r="AN84" s="47" t="s">
        <v>892</v>
      </c>
      <c r="AO84" s="47" t="s">
        <v>893</v>
      </c>
      <c r="AP84" s="47" t="s">
        <v>893</v>
      </c>
      <c r="AQ84" s="47" t="s">
        <v>1214</v>
      </c>
      <c r="AR84" s="47" t="s">
        <v>1214</v>
      </c>
      <c r="AS84" s="47" t="s">
        <v>875</v>
      </c>
      <c r="AT84" s="47" t="s">
        <v>875</v>
      </c>
      <c r="AU84" s="47" t="s">
        <v>875</v>
      </c>
      <c r="AV84" s="47" t="s">
        <v>875</v>
      </c>
      <c r="AW84" s="47" t="s">
        <v>875</v>
      </c>
      <c r="AX84" s="47" t="s">
        <v>875</v>
      </c>
      <c r="AY84" s="47" t="s">
        <v>875</v>
      </c>
      <c r="AZ84" s="47" t="s">
        <v>889</v>
      </c>
      <c r="BA84" s="47" t="s">
        <v>525</v>
      </c>
      <c r="BB84" s="47" t="s">
        <v>887</v>
      </c>
      <c r="BC84" s="47" t="s">
        <v>887</v>
      </c>
      <c r="BD84" s="47" t="s">
        <v>887</v>
      </c>
      <c r="BE84" s="48" t="s">
        <v>864</v>
      </c>
      <c r="BF84" s="47" t="s">
        <v>886</v>
      </c>
      <c r="BG84" s="47" t="s">
        <v>886</v>
      </c>
      <c r="BH84" s="47" t="s">
        <v>513</v>
      </c>
      <c r="BI84" s="47" t="s">
        <v>513</v>
      </c>
      <c r="BJ84" s="47" t="s">
        <v>1207</v>
      </c>
      <c r="BK84" s="47" t="s">
        <v>1215</v>
      </c>
      <c r="BL84" s="47" t="s">
        <v>883</v>
      </c>
      <c r="BM84" s="47" t="s">
        <v>525</v>
      </c>
      <c r="BN84" s="47" t="s">
        <v>522</v>
      </c>
      <c r="BO84" s="47" t="s">
        <v>525</v>
      </c>
      <c r="BP84" s="47" t="s">
        <v>525</v>
      </c>
      <c r="BQ84" s="47" t="s">
        <v>866</v>
      </c>
      <c r="BR84" s="47" t="s">
        <v>875</v>
      </c>
      <c r="BS84" s="47" t="s">
        <v>875</v>
      </c>
      <c r="BT84" s="47" t="s">
        <v>875</v>
      </c>
      <c r="BU84" s="47" t="s">
        <v>875</v>
      </c>
      <c r="BV84" s="47" t="s">
        <v>875</v>
      </c>
      <c r="BW84" s="47" t="s">
        <v>875</v>
      </c>
      <c r="BX84" s="47"/>
      <c r="BY84" s="47" t="s">
        <v>890</v>
      </c>
      <c r="BZ84" s="47" t="s">
        <v>525</v>
      </c>
      <c r="CA84" s="47" t="s">
        <v>1167</v>
      </c>
      <c r="CB84" s="47" t="s">
        <v>884</v>
      </c>
    </row>
    <row r="85" spans="1:80">
      <c r="A85" s="33" t="str">
        <f>'Indicator Data'!A86</f>
        <v>Israel</v>
      </c>
      <c r="B85" s="25" t="str">
        <f>'Indicator Data'!B86</f>
        <v>ISR</v>
      </c>
      <c r="C85" s="47" t="s">
        <v>1206</v>
      </c>
      <c r="D85" s="47" t="s">
        <v>1206</v>
      </c>
      <c r="E85" s="47" t="s">
        <v>1207</v>
      </c>
      <c r="F85" s="47" t="s">
        <v>1207</v>
      </c>
      <c r="G85" s="47" t="s">
        <v>1207</v>
      </c>
      <c r="H85" s="47" t="s">
        <v>1207</v>
      </c>
      <c r="I85" s="47" t="s">
        <v>1207</v>
      </c>
      <c r="J85" s="47" t="s">
        <v>887</v>
      </c>
      <c r="K85" s="47" t="s">
        <v>887</v>
      </c>
      <c r="L85" s="47" t="s">
        <v>513</v>
      </c>
      <c r="M85" s="47" t="s">
        <v>884</v>
      </c>
      <c r="N85" s="47" t="s">
        <v>884</v>
      </c>
      <c r="O85" s="47" t="s">
        <v>884</v>
      </c>
      <c r="P85" s="47" t="s">
        <v>884</v>
      </c>
      <c r="Q85" s="47" t="s">
        <v>1115</v>
      </c>
      <c r="R85" s="47" t="s">
        <v>1115</v>
      </c>
      <c r="S85" s="47" t="s">
        <v>1115</v>
      </c>
      <c r="T85" s="47" t="s">
        <v>1115</v>
      </c>
      <c r="U85" s="47" t="s">
        <v>884</v>
      </c>
      <c r="V85" s="47" t="s">
        <v>884</v>
      </c>
      <c r="W85" s="47" t="s">
        <v>884</v>
      </c>
      <c r="X85" s="47" t="s">
        <v>525</v>
      </c>
      <c r="Y85" s="47" t="s">
        <v>525</v>
      </c>
      <c r="Z85" s="47" t="s">
        <v>525</v>
      </c>
      <c r="AA85" s="47" t="s">
        <v>1167</v>
      </c>
      <c r="AB85" s="47" t="s">
        <v>885</v>
      </c>
      <c r="AC85" s="47" t="s">
        <v>885</v>
      </c>
      <c r="AD85" s="79" t="s">
        <v>1213</v>
      </c>
      <c r="AE85" s="47" t="s">
        <v>875</v>
      </c>
      <c r="AF85" s="47" t="s">
        <v>1116</v>
      </c>
      <c r="AG85" s="47" t="s">
        <v>1167</v>
      </c>
      <c r="AH85" s="47" t="s">
        <v>884</v>
      </c>
      <c r="AI85" s="47" t="s">
        <v>884</v>
      </c>
      <c r="AJ85" s="48" t="s">
        <v>891</v>
      </c>
      <c r="AK85" s="48" t="s">
        <v>891</v>
      </c>
      <c r="AL85" s="47" t="s">
        <v>889</v>
      </c>
      <c r="AM85" s="47" t="s">
        <v>889</v>
      </c>
      <c r="AN85" s="47" t="s">
        <v>892</v>
      </c>
      <c r="AO85" s="47" t="s">
        <v>893</v>
      </c>
      <c r="AP85" s="47" t="s">
        <v>893</v>
      </c>
      <c r="AQ85" s="47" t="s">
        <v>1214</v>
      </c>
      <c r="AR85" s="47" t="s">
        <v>1214</v>
      </c>
      <c r="AS85" s="47" t="s">
        <v>875</v>
      </c>
      <c r="AT85" s="47" t="s">
        <v>875</v>
      </c>
      <c r="AU85" s="47" t="s">
        <v>875</v>
      </c>
      <c r="AV85" s="47" t="s">
        <v>875</v>
      </c>
      <c r="AW85" s="47" t="s">
        <v>875</v>
      </c>
      <c r="AX85" s="47" t="s">
        <v>875</v>
      </c>
      <c r="AY85" s="47" t="s">
        <v>875</v>
      </c>
      <c r="AZ85" s="47" t="s">
        <v>889</v>
      </c>
      <c r="BA85" s="47" t="s">
        <v>525</v>
      </c>
      <c r="BB85" s="47" t="s">
        <v>887</v>
      </c>
      <c r="BC85" s="47" t="s">
        <v>887</v>
      </c>
      <c r="BD85" s="47" t="s">
        <v>887</v>
      </c>
      <c r="BE85" s="48" t="s">
        <v>864</v>
      </c>
      <c r="BF85" s="47" t="s">
        <v>886</v>
      </c>
      <c r="BG85" s="47" t="s">
        <v>886</v>
      </c>
      <c r="BH85" s="47" t="s">
        <v>513</v>
      </c>
      <c r="BI85" s="47" t="s">
        <v>513</v>
      </c>
      <c r="BJ85" s="47" t="s">
        <v>1207</v>
      </c>
      <c r="BK85" s="47" t="s">
        <v>1215</v>
      </c>
      <c r="BL85" s="47" t="s">
        <v>883</v>
      </c>
      <c r="BM85" s="47" t="s">
        <v>525</v>
      </c>
      <c r="BN85" s="47" t="s">
        <v>522</v>
      </c>
      <c r="BO85" s="47" t="s">
        <v>525</v>
      </c>
      <c r="BP85" s="47" t="s">
        <v>525</v>
      </c>
      <c r="BQ85" s="47" t="s">
        <v>866</v>
      </c>
      <c r="BR85" s="47" t="s">
        <v>875</v>
      </c>
      <c r="BS85" s="47" t="s">
        <v>875</v>
      </c>
      <c r="BT85" s="47" t="s">
        <v>875</v>
      </c>
      <c r="BU85" s="47" t="s">
        <v>875</v>
      </c>
      <c r="BV85" s="47" t="s">
        <v>875</v>
      </c>
      <c r="BW85" s="47" t="s">
        <v>875</v>
      </c>
      <c r="BX85" s="47"/>
      <c r="BY85" s="47" t="s">
        <v>890</v>
      </c>
      <c r="BZ85" s="47" t="s">
        <v>525</v>
      </c>
      <c r="CA85" s="47" t="s">
        <v>1167</v>
      </c>
      <c r="CB85" s="47" t="s">
        <v>884</v>
      </c>
    </row>
    <row r="86" spans="1:80">
      <c r="A86" s="33" t="str">
        <f>'Indicator Data'!A87</f>
        <v>Italy</v>
      </c>
      <c r="B86" s="25" t="str">
        <f>'Indicator Data'!B87</f>
        <v>ITA</v>
      </c>
      <c r="C86" s="47" t="s">
        <v>1206</v>
      </c>
      <c r="D86" s="47" t="s">
        <v>1206</v>
      </c>
      <c r="E86" s="47" t="s">
        <v>1207</v>
      </c>
      <c r="F86" s="47" t="s">
        <v>1207</v>
      </c>
      <c r="G86" s="47" t="s">
        <v>1207</v>
      </c>
      <c r="H86" s="47" t="s">
        <v>1207</v>
      </c>
      <c r="I86" s="47" t="s">
        <v>1207</v>
      </c>
      <c r="J86" s="47" t="s">
        <v>887</v>
      </c>
      <c r="K86" s="47" t="s">
        <v>887</v>
      </c>
      <c r="L86" s="47" t="s">
        <v>513</v>
      </c>
      <c r="M86" s="47" t="s">
        <v>884</v>
      </c>
      <c r="N86" s="47" t="s">
        <v>884</v>
      </c>
      <c r="O86" s="47" t="s">
        <v>884</v>
      </c>
      <c r="P86" s="47" t="s">
        <v>884</v>
      </c>
      <c r="Q86" s="47" t="s">
        <v>1115</v>
      </c>
      <c r="R86" s="47" t="s">
        <v>1115</v>
      </c>
      <c r="S86" s="47" t="s">
        <v>1115</v>
      </c>
      <c r="T86" s="47" t="s">
        <v>1115</v>
      </c>
      <c r="U86" s="47" t="s">
        <v>884</v>
      </c>
      <c r="V86" s="47" t="s">
        <v>884</v>
      </c>
      <c r="W86" s="47" t="s">
        <v>884</v>
      </c>
      <c r="X86" s="47" t="s">
        <v>525</v>
      </c>
      <c r="Y86" s="47" t="s">
        <v>525</v>
      </c>
      <c r="Z86" s="47" t="s">
        <v>525</v>
      </c>
      <c r="AA86" s="47" t="s">
        <v>1167</v>
      </c>
      <c r="AB86" s="47" t="s">
        <v>885</v>
      </c>
      <c r="AC86" s="47" t="s">
        <v>885</v>
      </c>
      <c r="AD86" s="79" t="s">
        <v>1213</v>
      </c>
      <c r="AE86" s="47" t="s">
        <v>875</v>
      </c>
      <c r="AF86" s="47" t="s">
        <v>1116</v>
      </c>
      <c r="AG86" s="47" t="s">
        <v>1167</v>
      </c>
      <c r="AH86" s="47" t="s">
        <v>884</v>
      </c>
      <c r="AI86" s="47" t="s">
        <v>884</v>
      </c>
      <c r="AJ86" s="48" t="s">
        <v>891</v>
      </c>
      <c r="AK86" s="48" t="s">
        <v>891</v>
      </c>
      <c r="AL86" s="47" t="s">
        <v>889</v>
      </c>
      <c r="AM86" s="47" t="s">
        <v>889</v>
      </c>
      <c r="AN86" s="47" t="s">
        <v>892</v>
      </c>
      <c r="AO86" s="47" t="s">
        <v>893</v>
      </c>
      <c r="AP86" s="47" t="s">
        <v>893</v>
      </c>
      <c r="AQ86" s="47" t="s">
        <v>1214</v>
      </c>
      <c r="AR86" s="47" t="s">
        <v>1214</v>
      </c>
      <c r="AS86" s="47" t="s">
        <v>875</v>
      </c>
      <c r="AT86" s="47" t="s">
        <v>875</v>
      </c>
      <c r="AU86" s="47" t="s">
        <v>875</v>
      </c>
      <c r="AV86" s="47" t="s">
        <v>875</v>
      </c>
      <c r="AW86" s="47" t="s">
        <v>875</v>
      </c>
      <c r="AX86" s="47" t="s">
        <v>875</v>
      </c>
      <c r="AY86" s="47" t="s">
        <v>875</v>
      </c>
      <c r="AZ86" s="47" t="s">
        <v>889</v>
      </c>
      <c r="BA86" s="47" t="s">
        <v>525</v>
      </c>
      <c r="BB86" s="47" t="s">
        <v>887</v>
      </c>
      <c r="BC86" s="47" t="s">
        <v>887</v>
      </c>
      <c r="BD86" s="47" t="s">
        <v>887</v>
      </c>
      <c r="BE86" s="48" t="s">
        <v>864</v>
      </c>
      <c r="BF86" s="47" t="s">
        <v>886</v>
      </c>
      <c r="BG86" s="47" t="s">
        <v>886</v>
      </c>
      <c r="BH86" s="47" t="s">
        <v>513</v>
      </c>
      <c r="BI86" s="47" t="s">
        <v>513</v>
      </c>
      <c r="BJ86" s="47" t="s">
        <v>1207</v>
      </c>
      <c r="BK86" s="47" t="s">
        <v>1215</v>
      </c>
      <c r="BL86" s="47" t="s">
        <v>883</v>
      </c>
      <c r="BM86" s="47" t="s">
        <v>525</v>
      </c>
      <c r="BN86" s="47" t="s">
        <v>522</v>
      </c>
      <c r="BO86" s="47" t="s">
        <v>525</v>
      </c>
      <c r="BP86" s="47" t="s">
        <v>525</v>
      </c>
      <c r="BQ86" s="47" t="s">
        <v>866</v>
      </c>
      <c r="BR86" s="47" t="s">
        <v>875</v>
      </c>
      <c r="BS86" s="47" t="s">
        <v>875</v>
      </c>
      <c r="BT86" s="47" t="s">
        <v>875</v>
      </c>
      <c r="BU86" s="47" t="s">
        <v>875</v>
      </c>
      <c r="BV86" s="47" t="s">
        <v>875</v>
      </c>
      <c r="BW86" s="47" t="s">
        <v>875</v>
      </c>
      <c r="BX86" s="47"/>
      <c r="BY86" s="47" t="s">
        <v>890</v>
      </c>
      <c r="BZ86" s="47" t="s">
        <v>525</v>
      </c>
      <c r="CA86" s="47" t="s">
        <v>1167</v>
      </c>
      <c r="CB86" s="47" t="s">
        <v>884</v>
      </c>
    </row>
    <row r="87" spans="1:80">
      <c r="A87" s="33" t="str">
        <f>'Indicator Data'!A88</f>
        <v>Jamaica</v>
      </c>
      <c r="B87" s="25" t="str">
        <f>'Indicator Data'!B88</f>
        <v>JAM</v>
      </c>
      <c r="C87" s="47" t="s">
        <v>1206</v>
      </c>
      <c r="D87" s="47" t="s">
        <v>1206</v>
      </c>
      <c r="E87" s="47" t="s">
        <v>1207</v>
      </c>
      <c r="F87" s="47" t="s">
        <v>1207</v>
      </c>
      <c r="G87" s="47" t="s">
        <v>1207</v>
      </c>
      <c r="H87" s="47" t="s">
        <v>1207</v>
      </c>
      <c r="I87" s="47" t="s">
        <v>1207</v>
      </c>
      <c r="J87" s="47" t="s">
        <v>887</v>
      </c>
      <c r="K87" s="47" t="s">
        <v>887</v>
      </c>
      <c r="L87" s="47" t="s">
        <v>513</v>
      </c>
      <c r="M87" s="47" t="s">
        <v>884</v>
      </c>
      <c r="N87" s="47" t="s">
        <v>884</v>
      </c>
      <c r="O87" s="47" t="s">
        <v>884</v>
      </c>
      <c r="P87" s="47" t="s">
        <v>884</v>
      </c>
      <c r="Q87" s="47" t="s">
        <v>1115</v>
      </c>
      <c r="R87" s="47" t="s">
        <v>1115</v>
      </c>
      <c r="S87" s="47" t="s">
        <v>1115</v>
      </c>
      <c r="T87" s="47" t="s">
        <v>1115</v>
      </c>
      <c r="U87" s="47" t="s">
        <v>884</v>
      </c>
      <c r="V87" s="47" t="s">
        <v>884</v>
      </c>
      <c r="W87" s="47" t="s">
        <v>884</v>
      </c>
      <c r="X87" s="47" t="s">
        <v>525</v>
      </c>
      <c r="Y87" s="47" t="s">
        <v>525</v>
      </c>
      <c r="Z87" s="47" t="s">
        <v>525</v>
      </c>
      <c r="AA87" s="47" t="s">
        <v>1167</v>
      </c>
      <c r="AB87" s="47" t="s">
        <v>885</v>
      </c>
      <c r="AC87" s="47" t="s">
        <v>885</v>
      </c>
      <c r="AD87" s="79" t="s">
        <v>1213</v>
      </c>
      <c r="AE87" s="47" t="s">
        <v>875</v>
      </c>
      <c r="AF87" s="47" t="s">
        <v>1116</v>
      </c>
      <c r="AG87" s="47" t="s">
        <v>1167</v>
      </c>
      <c r="AH87" s="47" t="s">
        <v>884</v>
      </c>
      <c r="AI87" s="47" t="s">
        <v>884</v>
      </c>
      <c r="AJ87" s="48" t="s">
        <v>891</v>
      </c>
      <c r="AK87" s="48" t="s">
        <v>891</v>
      </c>
      <c r="AL87" s="47" t="s">
        <v>889</v>
      </c>
      <c r="AM87" s="47" t="s">
        <v>889</v>
      </c>
      <c r="AN87" s="47" t="s">
        <v>892</v>
      </c>
      <c r="AO87" s="47" t="s">
        <v>893</v>
      </c>
      <c r="AP87" s="47" t="s">
        <v>893</v>
      </c>
      <c r="AQ87" s="47" t="s">
        <v>1214</v>
      </c>
      <c r="AR87" s="47" t="s">
        <v>1214</v>
      </c>
      <c r="AS87" s="47" t="s">
        <v>875</v>
      </c>
      <c r="AT87" s="47" t="s">
        <v>875</v>
      </c>
      <c r="AU87" s="47" t="s">
        <v>875</v>
      </c>
      <c r="AV87" s="47" t="s">
        <v>875</v>
      </c>
      <c r="AW87" s="47" t="s">
        <v>875</v>
      </c>
      <c r="AX87" s="47" t="s">
        <v>875</v>
      </c>
      <c r="AY87" s="47" t="s">
        <v>875</v>
      </c>
      <c r="AZ87" s="47" t="s">
        <v>889</v>
      </c>
      <c r="BA87" s="47" t="s">
        <v>525</v>
      </c>
      <c r="BB87" s="47" t="s">
        <v>887</v>
      </c>
      <c r="BC87" s="47" t="s">
        <v>887</v>
      </c>
      <c r="BD87" s="47" t="s">
        <v>887</v>
      </c>
      <c r="BE87" s="48" t="s">
        <v>864</v>
      </c>
      <c r="BF87" s="47" t="s">
        <v>886</v>
      </c>
      <c r="BG87" s="47" t="s">
        <v>886</v>
      </c>
      <c r="BH87" s="47" t="s">
        <v>513</v>
      </c>
      <c r="BI87" s="47" t="s">
        <v>513</v>
      </c>
      <c r="BJ87" s="47" t="s">
        <v>1207</v>
      </c>
      <c r="BK87" s="47" t="s">
        <v>1215</v>
      </c>
      <c r="BL87" s="47" t="s">
        <v>883</v>
      </c>
      <c r="BM87" s="47" t="s">
        <v>525</v>
      </c>
      <c r="BN87" s="47" t="s">
        <v>522</v>
      </c>
      <c r="BO87" s="47" t="s">
        <v>525</v>
      </c>
      <c r="BP87" s="47" t="s">
        <v>525</v>
      </c>
      <c r="BQ87" s="47" t="s">
        <v>866</v>
      </c>
      <c r="BR87" s="47" t="s">
        <v>875</v>
      </c>
      <c r="BS87" s="47" t="s">
        <v>875</v>
      </c>
      <c r="BT87" s="47" t="s">
        <v>875</v>
      </c>
      <c r="BU87" s="47" t="s">
        <v>875</v>
      </c>
      <c r="BV87" s="47" t="s">
        <v>875</v>
      </c>
      <c r="BW87" s="47" t="s">
        <v>875</v>
      </c>
      <c r="BX87" s="47"/>
      <c r="BY87" s="47" t="s">
        <v>890</v>
      </c>
      <c r="BZ87" s="47" t="s">
        <v>525</v>
      </c>
      <c r="CA87" s="47" t="s">
        <v>1167</v>
      </c>
      <c r="CB87" s="47" t="s">
        <v>884</v>
      </c>
    </row>
    <row r="88" spans="1:80">
      <c r="A88" s="33" t="str">
        <f>'Indicator Data'!A89</f>
        <v>Japan</v>
      </c>
      <c r="B88" s="25" t="str">
        <f>'Indicator Data'!B89</f>
        <v>JPN</v>
      </c>
      <c r="C88" s="47" t="s">
        <v>1206</v>
      </c>
      <c r="D88" s="47" t="s">
        <v>1206</v>
      </c>
      <c r="E88" s="47" t="s">
        <v>1207</v>
      </c>
      <c r="F88" s="47" t="s">
        <v>1207</v>
      </c>
      <c r="G88" s="47" t="s">
        <v>1207</v>
      </c>
      <c r="H88" s="47" t="s">
        <v>1207</v>
      </c>
      <c r="I88" s="47" t="s">
        <v>1207</v>
      </c>
      <c r="J88" s="47" t="s">
        <v>887</v>
      </c>
      <c r="K88" s="47" t="s">
        <v>887</v>
      </c>
      <c r="L88" s="47" t="s">
        <v>513</v>
      </c>
      <c r="M88" s="47" t="s">
        <v>884</v>
      </c>
      <c r="N88" s="47" t="s">
        <v>884</v>
      </c>
      <c r="O88" s="47" t="s">
        <v>884</v>
      </c>
      <c r="P88" s="47" t="s">
        <v>884</v>
      </c>
      <c r="Q88" s="47" t="s">
        <v>1115</v>
      </c>
      <c r="R88" s="47" t="s">
        <v>1115</v>
      </c>
      <c r="S88" s="47" t="s">
        <v>1115</v>
      </c>
      <c r="T88" s="47" t="s">
        <v>1115</v>
      </c>
      <c r="U88" s="47" t="s">
        <v>884</v>
      </c>
      <c r="V88" s="47" t="s">
        <v>884</v>
      </c>
      <c r="W88" s="47" t="s">
        <v>884</v>
      </c>
      <c r="X88" s="47" t="s">
        <v>525</v>
      </c>
      <c r="Y88" s="47" t="s">
        <v>525</v>
      </c>
      <c r="Z88" s="47" t="s">
        <v>525</v>
      </c>
      <c r="AA88" s="47" t="s">
        <v>1167</v>
      </c>
      <c r="AB88" s="47" t="s">
        <v>885</v>
      </c>
      <c r="AC88" s="47" t="s">
        <v>885</v>
      </c>
      <c r="AD88" s="79" t="s">
        <v>1213</v>
      </c>
      <c r="AE88" s="47" t="s">
        <v>875</v>
      </c>
      <c r="AF88" s="47" t="s">
        <v>1116</v>
      </c>
      <c r="AG88" s="47" t="s">
        <v>1167</v>
      </c>
      <c r="AH88" s="47" t="s">
        <v>884</v>
      </c>
      <c r="AI88" s="47" t="s">
        <v>884</v>
      </c>
      <c r="AJ88" s="48" t="s">
        <v>891</v>
      </c>
      <c r="AK88" s="48" t="s">
        <v>891</v>
      </c>
      <c r="AL88" s="47" t="s">
        <v>889</v>
      </c>
      <c r="AM88" s="47" t="s">
        <v>889</v>
      </c>
      <c r="AN88" s="47" t="s">
        <v>892</v>
      </c>
      <c r="AO88" s="47" t="s">
        <v>893</v>
      </c>
      <c r="AP88" s="47" t="s">
        <v>893</v>
      </c>
      <c r="AQ88" s="47" t="s">
        <v>1214</v>
      </c>
      <c r="AR88" s="47" t="s">
        <v>1214</v>
      </c>
      <c r="AS88" s="47" t="s">
        <v>875</v>
      </c>
      <c r="AT88" s="47" t="s">
        <v>875</v>
      </c>
      <c r="AU88" s="47" t="s">
        <v>875</v>
      </c>
      <c r="AV88" s="47" t="s">
        <v>875</v>
      </c>
      <c r="AW88" s="47" t="s">
        <v>875</v>
      </c>
      <c r="AX88" s="47" t="s">
        <v>875</v>
      </c>
      <c r="AY88" s="47" t="s">
        <v>875</v>
      </c>
      <c r="AZ88" s="47" t="s">
        <v>889</v>
      </c>
      <c r="BA88" s="47" t="s">
        <v>525</v>
      </c>
      <c r="BB88" s="47" t="s">
        <v>887</v>
      </c>
      <c r="BC88" s="47" t="s">
        <v>887</v>
      </c>
      <c r="BD88" s="47" t="s">
        <v>887</v>
      </c>
      <c r="BE88" s="48" t="s">
        <v>864</v>
      </c>
      <c r="BF88" s="47" t="s">
        <v>886</v>
      </c>
      <c r="BG88" s="47" t="s">
        <v>886</v>
      </c>
      <c r="BH88" s="47" t="s">
        <v>513</v>
      </c>
      <c r="BI88" s="47" t="s">
        <v>513</v>
      </c>
      <c r="BJ88" s="47" t="s">
        <v>1207</v>
      </c>
      <c r="BK88" s="47" t="s">
        <v>1215</v>
      </c>
      <c r="BL88" s="47" t="s">
        <v>883</v>
      </c>
      <c r="BM88" s="47" t="s">
        <v>525</v>
      </c>
      <c r="BN88" s="47" t="s">
        <v>522</v>
      </c>
      <c r="BO88" s="47" t="s">
        <v>525</v>
      </c>
      <c r="BP88" s="47" t="s">
        <v>525</v>
      </c>
      <c r="BQ88" s="47" t="s">
        <v>866</v>
      </c>
      <c r="BR88" s="47" t="s">
        <v>875</v>
      </c>
      <c r="BS88" s="47" t="s">
        <v>875</v>
      </c>
      <c r="BT88" s="47" t="s">
        <v>875</v>
      </c>
      <c r="BU88" s="47" t="s">
        <v>875</v>
      </c>
      <c r="BV88" s="47" t="s">
        <v>875</v>
      </c>
      <c r="BW88" s="47" t="s">
        <v>875</v>
      </c>
      <c r="BX88" s="47"/>
      <c r="BY88" s="47" t="s">
        <v>890</v>
      </c>
      <c r="BZ88" s="47" t="s">
        <v>525</v>
      </c>
      <c r="CA88" s="47" t="s">
        <v>1167</v>
      </c>
      <c r="CB88" s="47" t="s">
        <v>884</v>
      </c>
    </row>
    <row r="89" spans="1:80">
      <c r="A89" s="33" t="str">
        <f>'Indicator Data'!A90</f>
        <v>Jordan</v>
      </c>
      <c r="B89" s="25" t="str">
        <f>'Indicator Data'!B90</f>
        <v>JOR</v>
      </c>
      <c r="C89" s="47" t="s">
        <v>1206</v>
      </c>
      <c r="D89" s="47" t="s">
        <v>1206</v>
      </c>
      <c r="E89" s="47" t="s">
        <v>1207</v>
      </c>
      <c r="F89" s="47" t="s">
        <v>1207</v>
      </c>
      <c r="G89" s="47" t="s">
        <v>1207</v>
      </c>
      <c r="H89" s="47" t="s">
        <v>1207</v>
      </c>
      <c r="I89" s="47" t="s">
        <v>1207</v>
      </c>
      <c r="J89" s="47" t="s">
        <v>887</v>
      </c>
      <c r="K89" s="47" t="s">
        <v>887</v>
      </c>
      <c r="L89" s="47" t="s">
        <v>513</v>
      </c>
      <c r="M89" s="47" t="s">
        <v>884</v>
      </c>
      <c r="N89" s="47" t="s">
        <v>884</v>
      </c>
      <c r="O89" s="47" t="s">
        <v>884</v>
      </c>
      <c r="P89" s="47" t="s">
        <v>884</v>
      </c>
      <c r="Q89" s="47" t="s">
        <v>1115</v>
      </c>
      <c r="R89" s="47" t="s">
        <v>1115</v>
      </c>
      <c r="S89" s="47" t="s">
        <v>1115</v>
      </c>
      <c r="T89" s="47" t="s">
        <v>1115</v>
      </c>
      <c r="U89" s="47" t="s">
        <v>884</v>
      </c>
      <c r="V89" s="47" t="s">
        <v>884</v>
      </c>
      <c r="W89" s="47" t="s">
        <v>884</v>
      </c>
      <c r="X89" s="47" t="s">
        <v>525</v>
      </c>
      <c r="Y89" s="47" t="s">
        <v>525</v>
      </c>
      <c r="Z89" s="47" t="s">
        <v>525</v>
      </c>
      <c r="AA89" s="47" t="s">
        <v>1167</v>
      </c>
      <c r="AB89" s="47" t="s">
        <v>885</v>
      </c>
      <c r="AC89" s="47" t="s">
        <v>885</v>
      </c>
      <c r="AD89" s="79" t="s">
        <v>1213</v>
      </c>
      <c r="AE89" s="47" t="s">
        <v>875</v>
      </c>
      <c r="AF89" s="47" t="s">
        <v>1116</v>
      </c>
      <c r="AG89" s="47" t="s">
        <v>1167</v>
      </c>
      <c r="AH89" s="47" t="s">
        <v>884</v>
      </c>
      <c r="AI89" s="47" t="s">
        <v>884</v>
      </c>
      <c r="AJ89" s="48" t="s">
        <v>891</v>
      </c>
      <c r="AK89" s="48" t="s">
        <v>891</v>
      </c>
      <c r="AL89" s="47" t="s">
        <v>889</v>
      </c>
      <c r="AM89" s="47" t="s">
        <v>889</v>
      </c>
      <c r="AN89" s="47" t="s">
        <v>892</v>
      </c>
      <c r="AO89" s="47" t="s">
        <v>893</v>
      </c>
      <c r="AP89" s="47" t="s">
        <v>893</v>
      </c>
      <c r="AQ89" s="47" t="s">
        <v>1214</v>
      </c>
      <c r="AR89" s="47" t="s">
        <v>1214</v>
      </c>
      <c r="AS89" s="47" t="s">
        <v>875</v>
      </c>
      <c r="AT89" s="47" t="s">
        <v>875</v>
      </c>
      <c r="AU89" s="47" t="s">
        <v>875</v>
      </c>
      <c r="AV89" s="47" t="s">
        <v>875</v>
      </c>
      <c r="AW89" s="47" t="s">
        <v>875</v>
      </c>
      <c r="AX89" s="47" t="s">
        <v>875</v>
      </c>
      <c r="AY89" s="47" t="s">
        <v>875</v>
      </c>
      <c r="AZ89" s="47" t="s">
        <v>889</v>
      </c>
      <c r="BA89" s="47" t="s">
        <v>525</v>
      </c>
      <c r="BB89" s="47" t="s">
        <v>887</v>
      </c>
      <c r="BC89" s="47" t="s">
        <v>887</v>
      </c>
      <c r="BD89" s="47" t="s">
        <v>887</v>
      </c>
      <c r="BE89" s="48" t="s">
        <v>864</v>
      </c>
      <c r="BF89" s="47" t="s">
        <v>888</v>
      </c>
      <c r="BG89" s="47" t="s">
        <v>886</v>
      </c>
      <c r="BH89" s="47" t="s">
        <v>513</v>
      </c>
      <c r="BI89" s="47" t="s">
        <v>513</v>
      </c>
      <c r="BJ89" s="47" t="s">
        <v>1207</v>
      </c>
      <c r="BK89" s="47" t="s">
        <v>1215</v>
      </c>
      <c r="BL89" s="47" t="s">
        <v>883</v>
      </c>
      <c r="BM89" s="47" t="s">
        <v>525</v>
      </c>
      <c r="BN89" s="47" t="s">
        <v>522</v>
      </c>
      <c r="BO89" s="47" t="s">
        <v>525</v>
      </c>
      <c r="BP89" s="47" t="s">
        <v>525</v>
      </c>
      <c r="BQ89" s="47" t="s">
        <v>866</v>
      </c>
      <c r="BR89" s="47" t="s">
        <v>875</v>
      </c>
      <c r="BS89" s="47" t="s">
        <v>875</v>
      </c>
      <c r="BT89" s="47" t="s">
        <v>875</v>
      </c>
      <c r="BU89" s="47" t="s">
        <v>875</v>
      </c>
      <c r="BV89" s="47" t="s">
        <v>875</v>
      </c>
      <c r="BW89" s="47" t="s">
        <v>875</v>
      </c>
      <c r="BX89" s="47"/>
      <c r="BY89" s="47" t="s">
        <v>890</v>
      </c>
      <c r="BZ89" s="47" t="s">
        <v>525</v>
      </c>
      <c r="CA89" s="47" t="s">
        <v>1167</v>
      </c>
      <c r="CB89" s="47" t="s">
        <v>884</v>
      </c>
    </row>
    <row r="90" spans="1:80">
      <c r="A90" s="33" t="str">
        <f>'Indicator Data'!A91</f>
        <v>Kazakhstan</v>
      </c>
      <c r="B90" s="25" t="str">
        <f>'Indicator Data'!B91</f>
        <v>KAZ</v>
      </c>
      <c r="C90" s="47" t="s">
        <v>1206</v>
      </c>
      <c r="D90" s="47" t="s">
        <v>1206</v>
      </c>
      <c r="E90" s="47" t="s">
        <v>1207</v>
      </c>
      <c r="F90" s="47" t="s">
        <v>1207</v>
      </c>
      <c r="G90" s="47" t="s">
        <v>1207</v>
      </c>
      <c r="H90" s="47" t="s">
        <v>1207</v>
      </c>
      <c r="I90" s="47" t="s">
        <v>1207</v>
      </c>
      <c r="J90" s="47" t="s">
        <v>887</v>
      </c>
      <c r="K90" s="47" t="s">
        <v>887</v>
      </c>
      <c r="L90" s="47" t="s">
        <v>513</v>
      </c>
      <c r="M90" s="47" t="s">
        <v>884</v>
      </c>
      <c r="N90" s="47" t="s">
        <v>884</v>
      </c>
      <c r="O90" s="47" t="s">
        <v>884</v>
      </c>
      <c r="P90" s="47" t="s">
        <v>884</v>
      </c>
      <c r="Q90" s="47" t="s">
        <v>1115</v>
      </c>
      <c r="R90" s="47" t="s">
        <v>1115</v>
      </c>
      <c r="S90" s="47" t="s">
        <v>1115</v>
      </c>
      <c r="T90" s="47" t="s">
        <v>1115</v>
      </c>
      <c r="U90" s="47" t="s">
        <v>884</v>
      </c>
      <c r="V90" s="47" t="s">
        <v>884</v>
      </c>
      <c r="W90" s="47" t="s">
        <v>884</v>
      </c>
      <c r="X90" s="47" t="s">
        <v>525</v>
      </c>
      <c r="Y90" s="47" t="s">
        <v>525</v>
      </c>
      <c r="Z90" s="47" t="s">
        <v>525</v>
      </c>
      <c r="AA90" s="47" t="s">
        <v>1167</v>
      </c>
      <c r="AB90" s="47" t="s">
        <v>885</v>
      </c>
      <c r="AC90" s="47" t="s">
        <v>885</v>
      </c>
      <c r="AD90" s="79" t="s">
        <v>1213</v>
      </c>
      <c r="AE90" s="47" t="s">
        <v>875</v>
      </c>
      <c r="AF90" s="47" t="s">
        <v>1116</v>
      </c>
      <c r="AG90" s="47" t="s">
        <v>1167</v>
      </c>
      <c r="AH90" s="47" t="s">
        <v>884</v>
      </c>
      <c r="AI90" s="47" t="s">
        <v>884</v>
      </c>
      <c r="AJ90" s="48" t="s">
        <v>891</v>
      </c>
      <c r="AK90" s="48" t="s">
        <v>891</v>
      </c>
      <c r="AL90" s="47" t="s">
        <v>889</v>
      </c>
      <c r="AM90" s="47" t="s">
        <v>889</v>
      </c>
      <c r="AN90" s="47" t="s">
        <v>892</v>
      </c>
      <c r="AO90" s="47" t="s">
        <v>893</v>
      </c>
      <c r="AP90" s="47" t="s">
        <v>893</v>
      </c>
      <c r="AQ90" s="47" t="s">
        <v>1214</v>
      </c>
      <c r="AR90" s="47" t="s">
        <v>1214</v>
      </c>
      <c r="AS90" s="47" t="s">
        <v>875</v>
      </c>
      <c r="AT90" s="47" t="s">
        <v>875</v>
      </c>
      <c r="AU90" s="47" t="s">
        <v>875</v>
      </c>
      <c r="AV90" s="47" t="s">
        <v>875</v>
      </c>
      <c r="AW90" s="47" t="s">
        <v>875</v>
      </c>
      <c r="AX90" s="47" t="s">
        <v>875</v>
      </c>
      <c r="AY90" s="47" t="s">
        <v>875</v>
      </c>
      <c r="AZ90" s="47" t="s">
        <v>889</v>
      </c>
      <c r="BA90" s="47" t="s">
        <v>525</v>
      </c>
      <c r="BB90" s="47" t="s">
        <v>887</v>
      </c>
      <c r="BC90" s="47" t="s">
        <v>887</v>
      </c>
      <c r="BD90" s="47" t="s">
        <v>887</v>
      </c>
      <c r="BE90" s="48" t="s">
        <v>864</v>
      </c>
      <c r="BF90" s="47" t="s">
        <v>886</v>
      </c>
      <c r="BG90" s="47" t="s">
        <v>886</v>
      </c>
      <c r="BH90" s="47" t="s">
        <v>513</v>
      </c>
      <c r="BI90" s="47" t="s">
        <v>513</v>
      </c>
      <c r="BJ90" s="47" t="s">
        <v>1207</v>
      </c>
      <c r="BK90" s="47" t="s">
        <v>1215</v>
      </c>
      <c r="BL90" s="47" t="s">
        <v>883</v>
      </c>
      <c r="BM90" s="47" t="s">
        <v>525</v>
      </c>
      <c r="BN90" s="47" t="s">
        <v>522</v>
      </c>
      <c r="BO90" s="47" t="s">
        <v>525</v>
      </c>
      <c r="BP90" s="47" t="s">
        <v>525</v>
      </c>
      <c r="BQ90" s="47" t="s">
        <v>866</v>
      </c>
      <c r="BR90" s="47" t="s">
        <v>875</v>
      </c>
      <c r="BS90" s="47" t="s">
        <v>875</v>
      </c>
      <c r="BT90" s="47" t="s">
        <v>875</v>
      </c>
      <c r="BU90" s="47" t="s">
        <v>875</v>
      </c>
      <c r="BV90" s="47" t="s">
        <v>875</v>
      </c>
      <c r="BW90" s="47" t="s">
        <v>875</v>
      </c>
      <c r="BX90" s="47"/>
      <c r="BY90" s="47" t="s">
        <v>890</v>
      </c>
      <c r="BZ90" s="47" t="s">
        <v>525</v>
      </c>
      <c r="CA90" s="47" t="s">
        <v>1167</v>
      </c>
      <c r="CB90" s="47" t="s">
        <v>884</v>
      </c>
    </row>
    <row r="91" spans="1:80">
      <c r="A91" s="33" t="str">
        <f>'Indicator Data'!A92</f>
        <v>Kenya</v>
      </c>
      <c r="B91" s="25" t="str">
        <f>'Indicator Data'!B92</f>
        <v>KEN</v>
      </c>
      <c r="C91" s="47" t="s">
        <v>1206</v>
      </c>
      <c r="D91" s="47" t="s">
        <v>1206</v>
      </c>
      <c r="E91" s="47" t="s">
        <v>1207</v>
      </c>
      <c r="F91" s="47" t="s">
        <v>1207</v>
      </c>
      <c r="G91" s="47" t="s">
        <v>1207</v>
      </c>
      <c r="H91" s="47" t="s">
        <v>1207</v>
      </c>
      <c r="I91" s="47" t="s">
        <v>1207</v>
      </c>
      <c r="J91" s="47" t="s">
        <v>887</v>
      </c>
      <c r="K91" s="47" t="s">
        <v>887</v>
      </c>
      <c r="L91" s="47" t="s">
        <v>513</v>
      </c>
      <c r="M91" s="47" t="s">
        <v>884</v>
      </c>
      <c r="N91" s="47" t="s">
        <v>884</v>
      </c>
      <c r="O91" s="47" t="s">
        <v>884</v>
      </c>
      <c r="P91" s="47" t="s">
        <v>884</v>
      </c>
      <c r="Q91" s="47" t="s">
        <v>1115</v>
      </c>
      <c r="R91" s="47" t="s">
        <v>1115</v>
      </c>
      <c r="S91" s="47" t="s">
        <v>1115</v>
      </c>
      <c r="T91" s="47" t="s">
        <v>1115</v>
      </c>
      <c r="U91" s="47" t="s">
        <v>884</v>
      </c>
      <c r="V91" s="47" t="s">
        <v>884</v>
      </c>
      <c r="W91" s="47" t="s">
        <v>884</v>
      </c>
      <c r="X91" s="47" t="s">
        <v>525</v>
      </c>
      <c r="Y91" s="47" t="s">
        <v>525</v>
      </c>
      <c r="Z91" s="47" t="s">
        <v>525</v>
      </c>
      <c r="AA91" s="47" t="s">
        <v>1167</v>
      </c>
      <c r="AB91" s="47" t="s">
        <v>885</v>
      </c>
      <c r="AC91" s="47" t="s">
        <v>885</v>
      </c>
      <c r="AD91" s="79" t="s">
        <v>1213</v>
      </c>
      <c r="AE91" s="47" t="s">
        <v>875</v>
      </c>
      <c r="AF91" s="47" t="s">
        <v>1116</v>
      </c>
      <c r="AG91" s="47" t="s">
        <v>1167</v>
      </c>
      <c r="AH91" s="47" t="s">
        <v>884</v>
      </c>
      <c r="AI91" s="47" t="s">
        <v>884</v>
      </c>
      <c r="AJ91" s="48" t="s">
        <v>891</v>
      </c>
      <c r="AK91" s="48" t="s">
        <v>891</v>
      </c>
      <c r="AL91" s="47" t="s">
        <v>889</v>
      </c>
      <c r="AM91" s="47" t="s">
        <v>889</v>
      </c>
      <c r="AN91" s="47" t="s">
        <v>892</v>
      </c>
      <c r="AO91" s="47" t="s">
        <v>893</v>
      </c>
      <c r="AP91" s="47" t="s">
        <v>893</v>
      </c>
      <c r="AQ91" s="47" t="s">
        <v>1214</v>
      </c>
      <c r="AR91" s="47" t="s">
        <v>1214</v>
      </c>
      <c r="AS91" s="47" t="s">
        <v>875</v>
      </c>
      <c r="AT91" s="47" t="s">
        <v>875</v>
      </c>
      <c r="AU91" s="47" t="s">
        <v>875</v>
      </c>
      <c r="AV91" s="47" t="s">
        <v>875</v>
      </c>
      <c r="AW91" s="47" t="s">
        <v>875</v>
      </c>
      <c r="AX91" s="47" t="s">
        <v>875</v>
      </c>
      <c r="AY91" s="47" t="s">
        <v>875</v>
      </c>
      <c r="AZ91" s="47" t="s">
        <v>889</v>
      </c>
      <c r="BA91" s="47" t="s">
        <v>525</v>
      </c>
      <c r="BB91" s="47" t="s">
        <v>887</v>
      </c>
      <c r="BC91" s="47" t="s">
        <v>887</v>
      </c>
      <c r="BD91" s="47" t="s">
        <v>887</v>
      </c>
      <c r="BE91" s="48" t="s">
        <v>867</v>
      </c>
      <c r="BF91" s="47" t="s">
        <v>886</v>
      </c>
      <c r="BG91" s="47" t="s">
        <v>886</v>
      </c>
      <c r="BH91" s="47" t="s">
        <v>513</v>
      </c>
      <c r="BI91" s="47" t="s">
        <v>513</v>
      </c>
      <c r="BJ91" s="47" t="s">
        <v>1207</v>
      </c>
      <c r="BK91" s="47" t="s">
        <v>1215</v>
      </c>
      <c r="BL91" s="47" t="s">
        <v>883</v>
      </c>
      <c r="BM91" s="47" t="s">
        <v>525</v>
      </c>
      <c r="BN91" s="47" t="s">
        <v>522</v>
      </c>
      <c r="BO91" s="47" t="s">
        <v>525</v>
      </c>
      <c r="BP91" s="47" t="s">
        <v>525</v>
      </c>
      <c r="BQ91" s="47" t="s">
        <v>866</v>
      </c>
      <c r="BR91" s="47" t="s">
        <v>875</v>
      </c>
      <c r="BS91" s="47" t="s">
        <v>875</v>
      </c>
      <c r="BT91" s="47" t="s">
        <v>875</v>
      </c>
      <c r="BU91" s="47" t="s">
        <v>875</v>
      </c>
      <c r="BV91" s="47" t="s">
        <v>875</v>
      </c>
      <c r="BW91" s="47" t="s">
        <v>875</v>
      </c>
      <c r="BX91" s="47"/>
      <c r="BY91" s="47" t="s">
        <v>890</v>
      </c>
      <c r="BZ91" s="47" t="s">
        <v>525</v>
      </c>
      <c r="CA91" s="47" t="s">
        <v>1167</v>
      </c>
      <c r="CB91" s="47" t="s">
        <v>884</v>
      </c>
    </row>
    <row r="92" spans="1:80">
      <c r="A92" s="33" t="str">
        <f>'Indicator Data'!A93</f>
        <v>Kiribati</v>
      </c>
      <c r="B92" s="25" t="str">
        <f>'Indicator Data'!B93</f>
        <v>KIR</v>
      </c>
      <c r="C92" s="47" t="s">
        <v>1206</v>
      </c>
      <c r="D92" s="47" t="s">
        <v>1206</v>
      </c>
      <c r="E92" s="47" t="s">
        <v>1207</v>
      </c>
      <c r="F92" s="47" t="s">
        <v>1207</v>
      </c>
      <c r="G92" s="47" t="s">
        <v>1207</v>
      </c>
      <c r="H92" s="47" t="s">
        <v>1207</v>
      </c>
      <c r="I92" s="47" t="s">
        <v>1207</v>
      </c>
      <c r="J92" s="47" t="s">
        <v>887</v>
      </c>
      <c r="K92" s="47" t="s">
        <v>887</v>
      </c>
      <c r="L92" s="47" t="s">
        <v>513</v>
      </c>
      <c r="M92" s="47" t="s">
        <v>884</v>
      </c>
      <c r="N92" s="47" t="s">
        <v>884</v>
      </c>
      <c r="O92" s="47" t="s">
        <v>884</v>
      </c>
      <c r="P92" s="47" t="s">
        <v>884</v>
      </c>
      <c r="Q92" s="47" t="s">
        <v>1115</v>
      </c>
      <c r="R92" s="47" t="s">
        <v>1115</v>
      </c>
      <c r="S92" s="47" t="s">
        <v>1115</v>
      </c>
      <c r="T92" s="47" t="s">
        <v>1115</v>
      </c>
      <c r="U92" s="47" t="s">
        <v>884</v>
      </c>
      <c r="V92" s="47" t="s">
        <v>884</v>
      </c>
      <c r="W92" s="47" t="s">
        <v>884</v>
      </c>
      <c r="X92" s="47" t="s">
        <v>525</v>
      </c>
      <c r="Y92" s="47" t="s">
        <v>525</v>
      </c>
      <c r="Z92" s="47" t="s">
        <v>525</v>
      </c>
      <c r="AA92" s="47" t="s">
        <v>1167</v>
      </c>
      <c r="AB92" s="47" t="s">
        <v>885</v>
      </c>
      <c r="AC92" s="47" t="s">
        <v>885</v>
      </c>
      <c r="AD92" s="79" t="s">
        <v>1213</v>
      </c>
      <c r="AE92" s="47" t="s">
        <v>875</v>
      </c>
      <c r="AF92" s="47" t="s">
        <v>1116</v>
      </c>
      <c r="AG92" s="47" t="s">
        <v>1167</v>
      </c>
      <c r="AH92" s="47" t="s">
        <v>884</v>
      </c>
      <c r="AI92" s="47" t="s">
        <v>884</v>
      </c>
      <c r="AJ92" s="48" t="s">
        <v>891</v>
      </c>
      <c r="AK92" s="48" t="s">
        <v>891</v>
      </c>
      <c r="AL92" s="47" t="s">
        <v>889</v>
      </c>
      <c r="AM92" s="47" t="s">
        <v>889</v>
      </c>
      <c r="AN92" s="47" t="s">
        <v>892</v>
      </c>
      <c r="AO92" s="47" t="s">
        <v>893</v>
      </c>
      <c r="AP92" s="47" t="s">
        <v>893</v>
      </c>
      <c r="AQ92" s="47" t="s">
        <v>1214</v>
      </c>
      <c r="AR92" s="47" t="s">
        <v>1214</v>
      </c>
      <c r="AS92" s="47" t="s">
        <v>875</v>
      </c>
      <c r="AT92" s="47" t="s">
        <v>875</v>
      </c>
      <c r="AU92" s="47" t="s">
        <v>875</v>
      </c>
      <c r="AV92" s="47" t="s">
        <v>875</v>
      </c>
      <c r="AW92" s="47" t="s">
        <v>875</v>
      </c>
      <c r="AX92" s="47" t="s">
        <v>875</v>
      </c>
      <c r="AY92" s="47" t="s">
        <v>875</v>
      </c>
      <c r="AZ92" s="47" t="s">
        <v>889</v>
      </c>
      <c r="BA92" s="47" t="s">
        <v>525</v>
      </c>
      <c r="BB92" s="47" t="s">
        <v>887</v>
      </c>
      <c r="BC92" s="47" t="s">
        <v>887</v>
      </c>
      <c r="BD92" s="47" t="s">
        <v>887</v>
      </c>
      <c r="BE92" s="48" t="s">
        <v>864</v>
      </c>
      <c r="BF92" s="47" t="s">
        <v>886</v>
      </c>
      <c r="BG92" s="47" t="s">
        <v>886</v>
      </c>
      <c r="BH92" s="47" t="s">
        <v>513</v>
      </c>
      <c r="BI92" s="47" t="s">
        <v>513</v>
      </c>
      <c r="BJ92" s="47" t="s">
        <v>1207</v>
      </c>
      <c r="BK92" s="47" t="s">
        <v>1215</v>
      </c>
      <c r="BL92" s="47" t="s">
        <v>883</v>
      </c>
      <c r="BM92" s="47" t="s">
        <v>525</v>
      </c>
      <c r="BN92" s="47" t="s">
        <v>522</v>
      </c>
      <c r="BO92" s="47" t="s">
        <v>525</v>
      </c>
      <c r="BP92" s="47" t="s">
        <v>525</v>
      </c>
      <c r="BQ92" s="47" t="s">
        <v>866</v>
      </c>
      <c r="BR92" s="47" t="s">
        <v>875</v>
      </c>
      <c r="BS92" s="47" t="s">
        <v>875</v>
      </c>
      <c r="BT92" s="47" t="s">
        <v>875</v>
      </c>
      <c r="BU92" s="47" t="s">
        <v>875</v>
      </c>
      <c r="BV92" s="47" t="s">
        <v>875</v>
      </c>
      <c r="BW92" s="47" t="s">
        <v>875</v>
      </c>
      <c r="BX92" s="47"/>
      <c r="BY92" s="47" t="s">
        <v>890</v>
      </c>
      <c r="BZ92" s="47" t="s">
        <v>525</v>
      </c>
      <c r="CA92" s="47" t="s">
        <v>1167</v>
      </c>
      <c r="CB92" s="47" t="s">
        <v>884</v>
      </c>
    </row>
    <row r="93" spans="1:80">
      <c r="A93" s="33" t="str">
        <f>'Indicator Data'!A94</f>
        <v>Korea DPR</v>
      </c>
      <c r="B93" s="25" t="str">
        <f>'Indicator Data'!B94</f>
        <v>PRK</v>
      </c>
      <c r="C93" s="47" t="s">
        <v>1206</v>
      </c>
      <c r="D93" s="47" t="s">
        <v>1206</v>
      </c>
      <c r="E93" s="47" t="s">
        <v>1207</v>
      </c>
      <c r="F93" s="47" t="s">
        <v>1207</v>
      </c>
      <c r="G93" s="47" t="s">
        <v>1207</v>
      </c>
      <c r="H93" s="47" t="s">
        <v>1207</v>
      </c>
      <c r="I93" s="47" t="s">
        <v>1207</v>
      </c>
      <c r="J93" s="47" t="s">
        <v>887</v>
      </c>
      <c r="K93" s="47" t="s">
        <v>887</v>
      </c>
      <c r="L93" s="47" t="s">
        <v>513</v>
      </c>
      <c r="M93" s="47" t="s">
        <v>884</v>
      </c>
      <c r="N93" s="47" t="s">
        <v>884</v>
      </c>
      <c r="O93" s="47" t="s">
        <v>884</v>
      </c>
      <c r="P93" s="47" t="s">
        <v>884</v>
      </c>
      <c r="Q93" s="47" t="s">
        <v>1115</v>
      </c>
      <c r="R93" s="47" t="s">
        <v>1115</v>
      </c>
      <c r="S93" s="47" t="s">
        <v>1115</v>
      </c>
      <c r="T93" s="47" t="s">
        <v>1115</v>
      </c>
      <c r="U93" s="47" t="s">
        <v>884</v>
      </c>
      <c r="V93" s="47" t="s">
        <v>884</v>
      </c>
      <c r="W93" s="47" t="s">
        <v>884</v>
      </c>
      <c r="X93" s="47" t="s">
        <v>525</v>
      </c>
      <c r="Y93" s="47" t="s">
        <v>525</v>
      </c>
      <c r="Z93" s="47" t="s">
        <v>525</v>
      </c>
      <c r="AA93" s="47" t="s">
        <v>1167</v>
      </c>
      <c r="AB93" s="47" t="s">
        <v>885</v>
      </c>
      <c r="AC93" s="47" t="s">
        <v>885</v>
      </c>
      <c r="AD93" s="79" t="s">
        <v>1213</v>
      </c>
      <c r="AE93" s="47" t="s">
        <v>875</v>
      </c>
      <c r="AF93" s="47" t="s">
        <v>1116</v>
      </c>
      <c r="AG93" s="47" t="s">
        <v>1167</v>
      </c>
      <c r="AH93" s="47" t="s">
        <v>884</v>
      </c>
      <c r="AI93" s="47" t="s">
        <v>884</v>
      </c>
      <c r="AJ93" s="48" t="s">
        <v>891</v>
      </c>
      <c r="AK93" s="48" t="s">
        <v>891</v>
      </c>
      <c r="AL93" s="47" t="s">
        <v>889</v>
      </c>
      <c r="AM93" s="47" t="s">
        <v>889</v>
      </c>
      <c r="AN93" s="47" t="s">
        <v>892</v>
      </c>
      <c r="AO93" s="47" t="s">
        <v>893</v>
      </c>
      <c r="AP93" s="47" t="s">
        <v>893</v>
      </c>
      <c r="AQ93" s="47" t="s">
        <v>1214</v>
      </c>
      <c r="AR93" s="47" t="s">
        <v>1214</v>
      </c>
      <c r="AS93" s="47" t="s">
        <v>875</v>
      </c>
      <c r="AT93" s="47" t="s">
        <v>875</v>
      </c>
      <c r="AU93" s="47" t="s">
        <v>875</v>
      </c>
      <c r="AV93" s="47" t="s">
        <v>875</v>
      </c>
      <c r="AW93" s="47" t="s">
        <v>875</v>
      </c>
      <c r="AX93" s="47" t="s">
        <v>875</v>
      </c>
      <c r="AY93" s="47" t="s">
        <v>875</v>
      </c>
      <c r="AZ93" s="47" t="s">
        <v>889</v>
      </c>
      <c r="BA93" s="47" t="s">
        <v>525</v>
      </c>
      <c r="BB93" s="47" t="s">
        <v>887</v>
      </c>
      <c r="BC93" s="47" t="s">
        <v>887</v>
      </c>
      <c r="BD93" s="47" t="s">
        <v>887</v>
      </c>
      <c r="BE93" s="48" t="s">
        <v>864</v>
      </c>
      <c r="BF93" s="47" t="s">
        <v>886</v>
      </c>
      <c r="BG93" s="47" t="s">
        <v>886</v>
      </c>
      <c r="BH93" s="47" t="s">
        <v>513</v>
      </c>
      <c r="BI93" s="47" t="s">
        <v>513</v>
      </c>
      <c r="BJ93" s="47" t="s">
        <v>1207</v>
      </c>
      <c r="BK93" s="47" t="s">
        <v>1215</v>
      </c>
      <c r="BL93" s="47" t="s">
        <v>883</v>
      </c>
      <c r="BM93" s="47" t="s">
        <v>525</v>
      </c>
      <c r="BN93" s="47" t="s">
        <v>522</v>
      </c>
      <c r="BO93" s="47" t="s">
        <v>525</v>
      </c>
      <c r="BP93" s="47" t="s">
        <v>525</v>
      </c>
      <c r="BQ93" s="47" t="s">
        <v>866</v>
      </c>
      <c r="BR93" s="47" t="s">
        <v>875</v>
      </c>
      <c r="BS93" s="47" t="s">
        <v>875</v>
      </c>
      <c r="BT93" s="47" t="s">
        <v>875</v>
      </c>
      <c r="BU93" s="47" t="s">
        <v>875</v>
      </c>
      <c r="BV93" s="47" t="s">
        <v>875</v>
      </c>
      <c r="BW93" s="47" t="s">
        <v>875</v>
      </c>
      <c r="BX93" s="47"/>
      <c r="BY93" s="47" t="s">
        <v>890</v>
      </c>
      <c r="BZ93" s="47" t="s">
        <v>865</v>
      </c>
      <c r="CA93" s="47" t="s">
        <v>1167</v>
      </c>
      <c r="CB93" s="47" t="s">
        <v>884</v>
      </c>
    </row>
    <row r="94" spans="1:80">
      <c r="A94" s="33" t="str">
        <f>'Indicator Data'!A95</f>
        <v>Korea Republic of</v>
      </c>
      <c r="B94" s="25" t="str">
        <f>'Indicator Data'!B95</f>
        <v>KOR</v>
      </c>
      <c r="C94" s="47" t="s">
        <v>1206</v>
      </c>
      <c r="D94" s="47" t="s">
        <v>1206</v>
      </c>
      <c r="E94" s="47" t="s">
        <v>1207</v>
      </c>
      <c r="F94" s="47" t="s">
        <v>1207</v>
      </c>
      <c r="G94" s="47" t="s">
        <v>1207</v>
      </c>
      <c r="H94" s="47" t="s">
        <v>1207</v>
      </c>
      <c r="I94" s="47" t="s">
        <v>1207</v>
      </c>
      <c r="J94" s="47" t="s">
        <v>887</v>
      </c>
      <c r="K94" s="47" t="s">
        <v>887</v>
      </c>
      <c r="L94" s="47" t="s">
        <v>513</v>
      </c>
      <c r="M94" s="47" t="s">
        <v>884</v>
      </c>
      <c r="N94" s="47" t="s">
        <v>884</v>
      </c>
      <c r="O94" s="47" t="s">
        <v>884</v>
      </c>
      <c r="P94" s="47" t="s">
        <v>884</v>
      </c>
      <c r="Q94" s="47" t="s">
        <v>1115</v>
      </c>
      <c r="R94" s="47" t="s">
        <v>1115</v>
      </c>
      <c r="S94" s="47" t="s">
        <v>1115</v>
      </c>
      <c r="T94" s="47" t="s">
        <v>1115</v>
      </c>
      <c r="U94" s="47" t="s">
        <v>884</v>
      </c>
      <c r="V94" s="47" t="s">
        <v>884</v>
      </c>
      <c r="W94" s="47" t="s">
        <v>884</v>
      </c>
      <c r="X94" s="47" t="s">
        <v>525</v>
      </c>
      <c r="Y94" s="47" t="s">
        <v>525</v>
      </c>
      <c r="Z94" s="47" t="s">
        <v>525</v>
      </c>
      <c r="AA94" s="47" t="s">
        <v>1167</v>
      </c>
      <c r="AB94" s="47" t="s">
        <v>885</v>
      </c>
      <c r="AC94" s="47" t="s">
        <v>885</v>
      </c>
      <c r="AD94" s="79" t="s">
        <v>1213</v>
      </c>
      <c r="AE94" s="47" t="s">
        <v>875</v>
      </c>
      <c r="AF94" s="47" t="s">
        <v>1116</v>
      </c>
      <c r="AG94" s="47" t="s">
        <v>1167</v>
      </c>
      <c r="AH94" s="47" t="s">
        <v>884</v>
      </c>
      <c r="AI94" s="47" t="s">
        <v>884</v>
      </c>
      <c r="AJ94" s="48" t="s">
        <v>891</v>
      </c>
      <c r="AK94" s="48" t="s">
        <v>891</v>
      </c>
      <c r="AL94" s="47" t="s">
        <v>889</v>
      </c>
      <c r="AM94" s="47" t="s">
        <v>889</v>
      </c>
      <c r="AN94" s="47" t="s">
        <v>892</v>
      </c>
      <c r="AO94" s="47" t="s">
        <v>893</v>
      </c>
      <c r="AP94" s="47" t="s">
        <v>893</v>
      </c>
      <c r="AQ94" s="47" t="s">
        <v>1214</v>
      </c>
      <c r="AR94" s="47" t="s">
        <v>1214</v>
      </c>
      <c r="AS94" s="47" t="s">
        <v>875</v>
      </c>
      <c r="AT94" s="47" t="s">
        <v>875</v>
      </c>
      <c r="AU94" s="47" t="s">
        <v>875</v>
      </c>
      <c r="AV94" s="47" t="s">
        <v>875</v>
      </c>
      <c r="AW94" s="47" t="s">
        <v>875</v>
      </c>
      <c r="AX94" s="47" t="s">
        <v>875</v>
      </c>
      <c r="AY94" s="47" t="s">
        <v>875</v>
      </c>
      <c r="AZ94" s="47" t="s">
        <v>889</v>
      </c>
      <c r="BA94" s="47" t="s">
        <v>525</v>
      </c>
      <c r="BB94" s="47" t="s">
        <v>887</v>
      </c>
      <c r="BC94" s="47" t="s">
        <v>887</v>
      </c>
      <c r="BD94" s="47" t="s">
        <v>887</v>
      </c>
      <c r="BE94" s="48" t="s">
        <v>864</v>
      </c>
      <c r="BF94" s="47" t="s">
        <v>886</v>
      </c>
      <c r="BG94" s="47" t="s">
        <v>886</v>
      </c>
      <c r="BH94" s="47" t="s">
        <v>513</v>
      </c>
      <c r="BI94" s="47" t="s">
        <v>513</v>
      </c>
      <c r="BJ94" s="47" t="s">
        <v>1207</v>
      </c>
      <c r="BK94" s="47" t="s">
        <v>1215</v>
      </c>
      <c r="BL94" s="47" t="s">
        <v>883</v>
      </c>
      <c r="BM94" s="47" t="s">
        <v>525</v>
      </c>
      <c r="BN94" s="47" t="s">
        <v>522</v>
      </c>
      <c r="BO94" s="47" t="s">
        <v>525</v>
      </c>
      <c r="BP94" s="47" t="s">
        <v>525</v>
      </c>
      <c r="BQ94" s="47" t="s">
        <v>866</v>
      </c>
      <c r="BR94" s="47" t="s">
        <v>875</v>
      </c>
      <c r="BS94" s="47" t="s">
        <v>875</v>
      </c>
      <c r="BT94" s="47" t="s">
        <v>875</v>
      </c>
      <c r="BU94" s="47" t="s">
        <v>875</v>
      </c>
      <c r="BV94" s="47" t="s">
        <v>875</v>
      </c>
      <c r="BW94" s="47" t="s">
        <v>875</v>
      </c>
      <c r="BX94" s="47"/>
      <c r="BY94" s="47" t="s">
        <v>890</v>
      </c>
      <c r="BZ94" s="47" t="s">
        <v>525</v>
      </c>
      <c r="CA94" s="47" t="s">
        <v>1167</v>
      </c>
      <c r="CB94" s="47" t="s">
        <v>884</v>
      </c>
    </row>
    <row r="95" spans="1:80">
      <c r="A95" s="33" t="str">
        <f>'Indicator Data'!A96</f>
        <v>Kuwait</v>
      </c>
      <c r="B95" s="25" t="str">
        <f>'Indicator Data'!B96</f>
        <v>KWT</v>
      </c>
      <c r="C95" s="47" t="s">
        <v>1206</v>
      </c>
      <c r="D95" s="47" t="s">
        <v>1206</v>
      </c>
      <c r="E95" s="47" t="s">
        <v>1207</v>
      </c>
      <c r="F95" s="47" t="s">
        <v>1207</v>
      </c>
      <c r="G95" s="47" t="s">
        <v>1207</v>
      </c>
      <c r="H95" s="47" t="s">
        <v>1207</v>
      </c>
      <c r="I95" s="47" t="s">
        <v>1207</v>
      </c>
      <c r="J95" s="47" t="s">
        <v>887</v>
      </c>
      <c r="K95" s="47" t="s">
        <v>887</v>
      </c>
      <c r="L95" s="47" t="s">
        <v>513</v>
      </c>
      <c r="M95" s="47" t="s">
        <v>884</v>
      </c>
      <c r="N95" s="47" t="s">
        <v>884</v>
      </c>
      <c r="O95" s="47" t="s">
        <v>884</v>
      </c>
      <c r="P95" s="47" t="s">
        <v>884</v>
      </c>
      <c r="Q95" s="47" t="s">
        <v>1115</v>
      </c>
      <c r="R95" s="47" t="s">
        <v>1115</v>
      </c>
      <c r="S95" s="47" t="s">
        <v>1115</v>
      </c>
      <c r="T95" s="47" t="s">
        <v>1115</v>
      </c>
      <c r="U95" s="47" t="s">
        <v>884</v>
      </c>
      <c r="V95" s="47" t="s">
        <v>884</v>
      </c>
      <c r="W95" s="47" t="s">
        <v>884</v>
      </c>
      <c r="X95" s="47" t="s">
        <v>525</v>
      </c>
      <c r="Y95" s="47" t="s">
        <v>525</v>
      </c>
      <c r="Z95" s="47" t="s">
        <v>525</v>
      </c>
      <c r="AA95" s="47" t="s">
        <v>1167</v>
      </c>
      <c r="AB95" s="47" t="s">
        <v>885</v>
      </c>
      <c r="AC95" s="47" t="s">
        <v>885</v>
      </c>
      <c r="AD95" s="79" t="s">
        <v>1213</v>
      </c>
      <c r="AE95" s="47" t="s">
        <v>875</v>
      </c>
      <c r="AF95" s="47" t="s">
        <v>1116</v>
      </c>
      <c r="AG95" s="47" t="s">
        <v>1167</v>
      </c>
      <c r="AH95" s="47" t="s">
        <v>884</v>
      </c>
      <c r="AI95" s="47" t="s">
        <v>884</v>
      </c>
      <c r="AJ95" s="48" t="s">
        <v>891</v>
      </c>
      <c r="AK95" s="48" t="s">
        <v>891</v>
      </c>
      <c r="AL95" s="47" t="s">
        <v>889</v>
      </c>
      <c r="AM95" s="47" t="s">
        <v>889</v>
      </c>
      <c r="AN95" s="47" t="s">
        <v>892</v>
      </c>
      <c r="AO95" s="47" t="s">
        <v>893</v>
      </c>
      <c r="AP95" s="47" t="s">
        <v>893</v>
      </c>
      <c r="AQ95" s="47" t="s">
        <v>1214</v>
      </c>
      <c r="AR95" s="47" t="s">
        <v>1214</v>
      </c>
      <c r="AS95" s="47" t="s">
        <v>875</v>
      </c>
      <c r="AT95" s="47" t="s">
        <v>875</v>
      </c>
      <c r="AU95" s="47" t="s">
        <v>875</v>
      </c>
      <c r="AV95" s="47" t="s">
        <v>875</v>
      </c>
      <c r="AW95" s="47" t="s">
        <v>875</v>
      </c>
      <c r="AX95" s="47" t="s">
        <v>875</v>
      </c>
      <c r="AY95" s="47" t="s">
        <v>875</v>
      </c>
      <c r="AZ95" s="47" t="s">
        <v>889</v>
      </c>
      <c r="BA95" s="47" t="s">
        <v>525</v>
      </c>
      <c r="BB95" s="47" t="s">
        <v>887</v>
      </c>
      <c r="BC95" s="47" t="s">
        <v>887</v>
      </c>
      <c r="BD95" s="47" t="s">
        <v>887</v>
      </c>
      <c r="BE95" s="48" t="s">
        <v>864</v>
      </c>
      <c r="BF95" s="47" t="s">
        <v>886</v>
      </c>
      <c r="BG95" s="47" t="s">
        <v>886</v>
      </c>
      <c r="BH95" s="47" t="s">
        <v>513</v>
      </c>
      <c r="BI95" s="47" t="s">
        <v>513</v>
      </c>
      <c r="BJ95" s="47" t="s">
        <v>1207</v>
      </c>
      <c r="BK95" s="47" t="s">
        <v>1215</v>
      </c>
      <c r="BL95" s="47" t="s">
        <v>883</v>
      </c>
      <c r="BM95" s="47" t="s">
        <v>525</v>
      </c>
      <c r="BN95" s="47" t="s">
        <v>522</v>
      </c>
      <c r="BO95" s="47" t="s">
        <v>525</v>
      </c>
      <c r="BP95" s="47" t="s">
        <v>525</v>
      </c>
      <c r="BQ95" s="47" t="s">
        <v>866</v>
      </c>
      <c r="BR95" s="47" t="s">
        <v>875</v>
      </c>
      <c r="BS95" s="47" t="s">
        <v>875</v>
      </c>
      <c r="BT95" s="47" t="s">
        <v>875</v>
      </c>
      <c r="BU95" s="47" t="s">
        <v>875</v>
      </c>
      <c r="BV95" s="47" t="s">
        <v>875</v>
      </c>
      <c r="BW95" s="47" t="s">
        <v>875</v>
      </c>
      <c r="BX95" s="47"/>
      <c r="BY95" s="47" t="s">
        <v>890</v>
      </c>
      <c r="BZ95" s="47" t="s">
        <v>525</v>
      </c>
      <c r="CA95" s="47" t="s">
        <v>1167</v>
      </c>
      <c r="CB95" s="47" t="s">
        <v>884</v>
      </c>
    </row>
    <row r="96" spans="1:80">
      <c r="A96" s="33" t="str">
        <f>'Indicator Data'!A97</f>
        <v>Kyrgyzstan</v>
      </c>
      <c r="B96" s="25" t="str">
        <f>'Indicator Data'!B97</f>
        <v>KGZ</v>
      </c>
      <c r="C96" s="47" t="s">
        <v>1206</v>
      </c>
      <c r="D96" s="47" t="s">
        <v>1206</v>
      </c>
      <c r="E96" s="47" t="s">
        <v>1207</v>
      </c>
      <c r="F96" s="47" t="s">
        <v>1207</v>
      </c>
      <c r="G96" s="47" t="s">
        <v>1207</v>
      </c>
      <c r="H96" s="47" t="s">
        <v>1207</v>
      </c>
      <c r="I96" s="47" t="s">
        <v>1207</v>
      </c>
      <c r="J96" s="47" t="s">
        <v>887</v>
      </c>
      <c r="K96" s="47" t="s">
        <v>887</v>
      </c>
      <c r="L96" s="47" t="s">
        <v>513</v>
      </c>
      <c r="M96" s="47" t="s">
        <v>884</v>
      </c>
      <c r="N96" s="47" t="s">
        <v>884</v>
      </c>
      <c r="O96" s="47" t="s">
        <v>884</v>
      </c>
      <c r="P96" s="47" t="s">
        <v>884</v>
      </c>
      <c r="Q96" s="47" t="s">
        <v>1115</v>
      </c>
      <c r="R96" s="47" t="s">
        <v>1115</v>
      </c>
      <c r="S96" s="47" t="s">
        <v>1115</v>
      </c>
      <c r="T96" s="47" t="s">
        <v>1115</v>
      </c>
      <c r="U96" s="47" t="s">
        <v>884</v>
      </c>
      <c r="V96" s="47" t="s">
        <v>884</v>
      </c>
      <c r="W96" s="47" t="s">
        <v>884</v>
      </c>
      <c r="X96" s="47" t="s">
        <v>525</v>
      </c>
      <c r="Y96" s="47" t="s">
        <v>525</v>
      </c>
      <c r="Z96" s="47" t="s">
        <v>525</v>
      </c>
      <c r="AA96" s="47" t="s">
        <v>1167</v>
      </c>
      <c r="AB96" s="47" t="s">
        <v>885</v>
      </c>
      <c r="AC96" s="47" t="s">
        <v>885</v>
      </c>
      <c r="AD96" s="79" t="s">
        <v>1213</v>
      </c>
      <c r="AE96" s="47" t="s">
        <v>875</v>
      </c>
      <c r="AF96" s="47" t="s">
        <v>1116</v>
      </c>
      <c r="AG96" s="47" t="s">
        <v>1167</v>
      </c>
      <c r="AH96" s="47" t="s">
        <v>884</v>
      </c>
      <c r="AI96" s="47" t="s">
        <v>884</v>
      </c>
      <c r="AJ96" s="48" t="s">
        <v>891</v>
      </c>
      <c r="AK96" s="48" t="s">
        <v>891</v>
      </c>
      <c r="AL96" s="47" t="s">
        <v>889</v>
      </c>
      <c r="AM96" s="47" t="s">
        <v>889</v>
      </c>
      <c r="AN96" s="47" t="s">
        <v>892</v>
      </c>
      <c r="AO96" s="47" t="s">
        <v>893</v>
      </c>
      <c r="AP96" s="47" t="s">
        <v>893</v>
      </c>
      <c r="AQ96" s="47" t="s">
        <v>1214</v>
      </c>
      <c r="AR96" s="47" t="s">
        <v>1214</v>
      </c>
      <c r="AS96" s="47" t="s">
        <v>875</v>
      </c>
      <c r="AT96" s="47" t="s">
        <v>875</v>
      </c>
      <c r="AU96" s="47" t="s">
        <v>875</v>
      </c>
      <c r="AV96" s="47" t="s">
        <v>875</v>
      </c>
      <c r="AW96" s="47" t="s">
        <v>875</v>
      </c>
      <c r="AX96" s="47" t="s">
        <v>875</v>
      </c>
      <c r="AY96" s="47" t="s">
        <v>875</v>
      </c>
      <c r="AZ96" s="47" t="s">
        <v>889</v>
      </c>
      <c r="BA96" s="47" t="s">
        <v>525</v>
      </c>
      <c r="BB96" s="47" t="s">
        <v>887</v>
      </c>
      <c r="BC96" s="47" t="s">
        <v>887</v>
      </c>
      <c r="BD96" s="47" t="s">
        <v>887</v>
      </c>
      <c r="BE96" s="48" t="s">
        <v>864</v>
      </c>
      <c r="BF96" s="47" t="s">
        <v>886</v>
      </c>
      <c r="BG96" s="47" t="s">
        <v>886</v>
      </c>
      <c r="BH96" s="47" t="s">
        <v>513</v>
      </c>
      <c r="BI96" s="47" t="s">
        <v>513</v>
      </c>
      <c r="BJ96" s="47" t="s">
        <v>1207</v>
      </c>
      <c r="BK96" s="47" t="s">
        <v>1215</v>
      </c>
      <c r="BL96" s="47" t="s">
        <v>883</v>
      </c>
      <c r="BM96" s="47" t="s">
        <v>525</v>
      </c>
      <c r="BN96" s="47" t="s">
        <v>522</v>
      </c>
      <c r="BO96" s="47" t="s">
        <v>525</v>
      </c>
      <c r="BP96" s="47" t="s">
        <v>525</v>
      </c>
      <c r="BQ96" s="47" t="s">
        <v>866</v>
      </c>
      <c r="BR96" s="47" t="s">
        <v>875</v>
      </c>
      <c r="BS96" s="47" t="s">
        <v>875</v>
      </c>
      <c r="BT96" s="47" t="s">
        <v>875</v>
      </c>
      <c r="BU96" s="47" t="s">
        <v>875</v>
      </c>
      <c r="BV96" s="47" t="s">
        <v>875</v>
      </c>
      <c r="BW96" s="47" t="s">
        <v>875</v>
      </c>
      <c r="BX96" s="47"/>
      <c r="BY96" s="47" t="s">
        <v>890</v>
      </c>
      <c r="BZ96" s="47" t="s">
        <v>525</v>
      </c>
      <c r="CA96" s="47" t="s">
        <v>1167</v>
      </c>
      <c r="CB96" s="47" t="s">
        <v>884</v>
      </c>
    </row>
    <row r="97" spans="1:80">
      <c r="A97" s="33" t="str">
        <f>'Indicator Data'!A98</f>
        <v>Lao PDR</v>
      </c>
      <c r="B97" s="25" t="str">
        <f>'Indicator Data'!B98</f>
        <v>LAO</v>
      </c>
      <c r="C97" s="47" t="s">
        <v>1206</v>
      </c>
      <c r="D97" s="47" t="s">
        <v>1206</v>
      </c>
      <c r="E97" s="47" t="s">
        <v>1207</v>
      </c>
      <c r="F97" s="47" t="s">
        <v>1207</v>
      </c>
      <c r="G97" s="47" t="s">
        <v>1207</v>
      </c>
      <c r="H97" s="47" t="s">
        <v>1207</v>
      </c>
      <c r="I97" s="47" t="s">
        <v>1207</v>
      </c>
      <c r="J97" s="47" t="s">
        <v>887</v>
      </c>
      <c r="K97" s="47" t="s">
        <v>887</v>
      </c>
      <c r="L97" s="47" t="s">
        <v>513</v>
      </c>
      <c r="M97" s="47" t="s">
        <v>884</v>
      </c>
      <c r="N97" s="47" t="s">
        <v>884</v>
      </c>
      <c r="O97" s="47" t="s">
        <v>884</v>
      </c>
      <c r="P97" s="47" t="s">
        <v>884</v>
      </c>
      <c r="Q97" s="47" t="s">
        <v>1115</v>
      </c>
      <c r="R97" s="47" t="s">
        <v>1115</v>
      </c>
      <c r="S97" s="47" t="s">
        <v>1115</v>
      </c>
      <c r="T97" s="47" t="s">
        <v>1115</v>
      </c>
      <c r="U97" s="47" t="s">
        <v>884</v>
      </c>
      <c r="V97" s="47" t="s">
        <v>884</v>
      </c>
      <c r="W97" s="47" t="s">
        <v>884</v>
      </c>
      <c r="X97" s="47" t="s">
        <v>525</v>
      </c>
      <c r="Y97" s="47" t="s">
        <v>525</v>
      </c>
      <c r="Z97" s="47" t="s">
        <v>525</v>
      </c>
      <c r="AA97" s="47" t="s">
        <v>1167</v>
      </c>
      <c r="AB97" s="47" t="s">
        <v>885</v>
      </c>
      <c r="AC97" s="47" t="s">
        <v>885</v>
      </c>
      <c r="AD97" s="79" t="s">
        <v>1213</v>
      </c>
      <c r="AE97" s="47" t="s">
        <v>875</v>
      </c>
      <c r="AF97" s="47" t="s">
        <v>1116</v>
      </c>
      <c r="AG97" s="47" t="s">
        <v>1167</v>
      </c>
      <c r="AH97" s="47" t="s">
        <v>884</v>
      </c>
      <c r="AI97" s="47" t="s">
        <v>884</v>
      </c>
      <c r="AJ97" s="48" t="s">
        <v>891</v>
      </c>
      <c r="AK97" s="48" t="s">
        <v>891</v>
      </c>
      <c r="AL97" s="47" t="s">
        <v>889</v>
      </c>
      <c r="AM97" s="47" t="s">
        <v>889</v>
      </c>
      <c r="AN97" s="47" t="s">
        <v>892</v>
      </c>
      <c r="AO97" s="47" t="s">
        <v>893</v>
      </c>
      <c r="AP97" s="47" t="s">
        <v>893</v>
      </c>
      <c r="AQ97" s="47" t="s">
        <v>1214</v>
      </c>
      <c r="AR97" s="47" t="s">
        <v>1214</v>
      </c>
      <c r="AS97" s="47" t="s">
        <v>875</v>
      </c>
      <c r="AT97" s="47" t="s">
        <v>875</v>
      </c>
      <c r="AU97" s="47" t="s">
        <v>875</v>
      </c>
      <c r="AV97" s="47" t="s">
        <v>875</v>
      </c>
      <c r="AW97" s="47" t="s">
        <v>875</v>
      </c>
      <c r="AX97" s="47" t="s">
        <v>875</v>
      </c>
      <c r="AY97" s="47" t="s">
        <v>875</v>
      </c>
      <c r="AZ97" s="47" t="s">
        <v>889</v>
      </c>
      <c r="BA97" s="47" t="s">
        <v>525</v>
      </c>
      <c r="BB97" s="47" t="s">
        <v>887</v>
      </c>
      <c r="BC97" s="47" t="s">
        <v>887</v>
      </c>
      <c r="BD97" s="47" t="s">
        <v>887</v>
      </c>
      <c r="BE97" s="48" t="s">
        <v>864</v>
      </c>
      <c r="BF97" s="47" t="s">
        <v>886</v>
      </c>
      <c r="BG97" s="47" t="s">
        <v>886</v>
      </c>
      <c r="BH97" s="47" t="s">
        <v>513</v>
      </c>
      <c r="BI97" s="47" t="s">
        <v>513</v>
      </c>
      <c r="BJ97" s="47" t="s">
        <v>1207</v>
      </c>
      <c r="BK97" s="47" t="s">
        <v>1215</v>
      </c>
      <c r="BL97" s="47" t="s">
        <v>883</v>
      </c>
      <c r="BM97" s="47" t="s">
        <v>525</v>
      </c>
      <c r="BN97" s="47" t="s">
        <v>522</v>
      </c>
      <c r="BO97" s="47" t="s">
        <v>525</v>
      </c>
      <c r="BP97" s="47" t="s">
        <v>525</v>
      </c>
      <c r="BQ97" s="47" t="s">
        <v>866</v>
      </c>
      <c r="BR97" s="47" t="s">
        <v>875</v>
      </c>
      <c r="BS97" s="47" t="s">
        <v>875</v>
      </c>
      <c r="BT97" s="47" t="s">
        <v>875</v>
      </c>
      <c r="BU97" s="47" t="s">
        <v>875</v>
      </c>
      <c r="BV97" s="47" t="s">
        <v>875</v>
      </c>
      <c r="BW97" s="47" t="s">
        <v>875</v>
      </c>
      <c r="BX97" s="47"/>
      <c r="BY97" s="47" t="s">
        <v>890</v>
      </c>
      <c r="BZ97" s="47" t="s">
        <v>525</v>
      </c>
      <c r="CA97" s="47" t="s">
        <v>1167</v>
      </c>
      <c r="CB97" s="47" t="s">
        <v>884</v>
      </c>
    </row>
    <row r="98" spans="1:80">
      <c r="A98" s="33" t="str">
        <f>'Indicator Data'!A99</f>
        <v>Latvia</v>
      </c>
      <c r="B98" s="25" t="str">
        <f>'Indicator Data'!B99</f>
        <v>LVA</v>
      </c>
      <c r="C98" s="47" t="s">
        <v>1206</v>
      </c>
      <c r="D98" s="47" t="s">
        <v>1206</v>
      </c>
      <c r="E98" s="47" t="s">
        <v>1207</v>
      </c>
      <c r="F98" s="47" t="s">
        <v>1207</v>
      </c>
      <c r="G98" s="47" t="s">
        <v>1207</v>
      </c>
      <c r="H98" s="47" t="s">
        <v>1207</v>
      </c>
      <c r="I98" s="47" t="s">
        <v>1207</v>
      </c>
      <c r="J98" s="47" t="s">
        <v>887</v>
      </c>
      <c r="K98" s="47" t="s">
        <v>887</v>
      </c>
      <c r="L98" s="47" t="s">
        <v>513</v>
      </c>
      <c r="M98" s="47" t="s">
        <v>884</v>
      </c>
      <c r="N98" s="47" t="s">
        <v>884</v>
      </c>
      <c r="O98" s="47" t="s">
        <v>884</v>
      </c>
      <c r="P98" s="47" t="s">
        <v>884</v>
      </c>
      <c r="Q98" s="47" t="s">
        <v>1115</v>
      </c>
      <c r="R98" s="47" t="s">
        <v>1115</v>
      </c>
      <c r="S98" s="47" t="s">
        <v>1115</v>
      </c>
      <c r="T98" s="47" t="s">
        <v>1115</v>
      </c>
      <c r="U98" s="47" t="s">
        <v>884</v>
      </c>
      <c r="V98" s="47" t="s">
        <v>884</v>
      </c>
      <c r="W98" s="47" t="s">
        <v>884</v>
      </c>
      <c r="X98" s="47" t="s">
        <v>525</v>
      </c>
      <c r="Y98" s="47" t="s">
        <v>525</v>
      </c>
      <c r="Z98" s="47" t="s">
        <v>525</v>
      </c>
      <c r="AA98" s="47" t="s">
        <v>1167</v>
      </c>
      <c r="AB98" s="47" t="s">
        <v>885</v>
      </c>
      <c r="AC98" s="47" t="s">
        <v>885</v>
      </c>
      <c r="AD98" s="79" t="s">
        <v>1213</v>
      </c>
      <c r="AE98" s="47" t="s">
        <v>875</v>
      </c>
      <c r="AF98" s="47" t="s">
        <v>1116</v>
      </c>
      <c r="AG98" s="47" t="s">
        <v>1167</v>
      </c>
      <c r="AH98" s="47" t="s">
        <v>884</v>
      </c>
      <c r="AI98" s="47" t="s">
        <v>884</v>
      </c>
      <c r="AJ98" s="48" t="s">
        <v>891</v>
      </c>
      <c r="AK98" s="48" t="s">
        <v>891</v>
      </c>
      <c r="AL98" s="47" t="s">
        <v>889</v>
      </c>
      <c r="AM98" s="47" t="s">
        <v>889</v>
      </c>
      <c r="AN98" s="47" t="s">
        <v>892</v>
      </c>
      <c r="AO98" s="47" t="s">
        <v>893</v>
      </c>
      <c r="AP98" s="47" t="s">
        <v>893</v>
      </c>
      <c r="AQ98" s="47" t="s">
        <v>1214</v>
      </c>
      <c r="AR98" s="47" t="s">
        <v>1214</v>
      </c>
      <c r="AS98" s="47" t="s">
        <v>875</v>
      </c>
      <c r="AT98" s="47" t="s">
        <v>875</v>
      </c>
      <c r="AU98" s="47" t="s">
        <v>875</v>
      </c>
      <c r="AV98" s="47" t="s">
        <v>875</v>
      </c>
      <c r="AW98" s="47" t="s">
        <v>875</v>
      </c>
      <c r="AX98" s="47" t="s">
        <v>875</v>
      </c>
      <c r="AY98" s="47" t="s">
        <v>875</v>
      </c>
      <c r="AZ98" s="47" t="s">
        <v>889</v>
      </c>
      <c r="BA98" s="47" t="s">
        <v>525</v>
      </c>
      <c r="BB98" s="47" t="s">
        <v>887</v>
      </c>
      <c r="BC98" s="47" t="s">
        <v>887</v>
      </c>
      <c r="BD98" s="47" t="s">
        <v>887</v>
      </c>
      <c r="BE98" s="48" t="s">
        <v>864</v>
      </c>
      <c r="BF98" s="47" t="s">
        <v>886</v>
      </c>
      <c r="BG98" s="47" t="s">
        <v>886</v>
      </c>
      <c r="BH98" s="47" t="s">
        <v>513</v>
      </c>
      <c r="BI98" s="47" t="s">
        <v>513</v>
      </c>
      <c r="BJ98" s="47" t="s">
        <v>1207</v>
      </c>
      <c r="BK98" s="47" t="s">
        <v>1215</v>
      </c>
      <c r="BL98" s="47" t="s">
        <v>883</v>
      </c>
      <c r="BM98" s="47" t="s">
        <v>525</v>
      </c>
      <c r="BN98" s="47" t="s">
        <v>522</v>
      </c>
      <c r="BO98" s="47" t="s">
        <v>525</v>
      </c>
      <c r="BP98" s="47" t="s">
        <v>525</v>
      </c>
      <c r="BQ98" s="47" t="s">
        <v>866</v>
      </c>
      <c r="BR98" s="47" t="s">
        <v>875</v>
      </c>
      <c r="BS98" s="47" t="s">
        <v>875</v>
      </c>
      <c r="BT98" s="47" t="s">
        <v>875</v>
      </c>
      <c r="BU98" s="47" t="s">
        <v>875</v>
      </c>
      <c r="BV98" s="47" t="s">
        <v>875</v>
      </c>
      <c r="BW98" s="47" t="s">
        <v>875</v>
      </c>
      <c r="BX98" s="47"/>
      <c r="BY98" s="47" t="s">
        <v>890</v>
      </c>
      <c r="BZ98" s="47" t="s">
        <v>525</v>
      </c>
      <c r="CA98" s="47" t="s">
        <v>1167</v>
      </c>
      <c r="CB98" s="47" t="s">
        <v>884</v>
      </c>
    </row>
    <row r="99" spans="1:80">
      <c r="A99" s="33" t="str">
        <f>'Indicator Data'!A100</f>
        <v>Lebanon</v>
      </c>
      <c r="B99" s="25" t="str">
        <f>'Indicator Data'!B100</f>
        <v>LBN</v>
      </c>
      <c r="C99" s="47" t="s">
        <v>1206</v>
      </c>
      <c r="D99" s="47" t="s">
        <v>1206</v>
      </c>
      <c r="E99" s="47" t="s">
        <v>1207</v>
      </c>
      <c r="F99" s="47" t="s">
        <v>1207</v>
      </c>
      <c r="G99" s="47" t="s">
        <v>1207</v>
      </c>
      <c r="H99" s="47" t="s">
        <v>1207</v>
      </c>
      <c r="I99" s="47" t="s">
        <v>1207</v>
      </c>
      <c r="J99" s="47" t="s">
        <v>887</v>
      </c>
      <c r="K99" s="47" t="s">
        <v>887</v>
      </c>
      <c r="L99" s="47" t="s">
        <v>513</v>
      </c>
      <c r="M99" s="47" t="s">
        <v>884</v>
      </c>
      <c r="N99" s="47" t="s">
        <v>884</v>
      </c>
      <c r="O99" s="47" t="s">
        <v>884</v>
      </c>
      <c r="P99" s="47" t="s">
        <v>884</v>
      </c>
      <c r="Q99" s="47" t="s">
        <v>1115</v>
      </c>
      <c r="R99" s="47" t="s">
        <v>1115</v>
      </c>
      <c r="S99" s="47" t="s">
        <v>1115</v>
      </c>
      <c r="T99" s="47" t="s">
        <v>1115</v>
      </c>
      <c r="U99" s="47" t="s">
        <v>884</v>
      </c>
      <c r="V99" s="47" t="s">
        <v>884</v>
      </c>
      <c r="W99" s="47" t="s">
        <v>884</v>
      </c>
      <c r="X99" s="47" t="s">
        <v>525</v>
      </c>
      <c r="Y99" s="47" t="s">
        <v>525</v>
      </c>
      <c r="Z99" s="47" t="s">
        <v>525</v>
      </c>
      <c r="AA99" s="47" t="s">
        <v>1167</v>
      </c>
      <c r="AB99" s="47" t="s">
        <v>885</v>
      </c>
      <c r="AC99" s="47" t="s">
        <v>885</v>
      </c>
      <c r="AD99" s="79" t="s">
        <v>1213</v>
      </c>
      <c r="AE99" s="47" t="s">
        <v>875</v>
      </c>
      <c r="AF99" s="47" t="s">
        <v>1116</v>
      </c>
      <c r="AG99" s="47" t="s">
        <v>1167</v>
      </c>
      <c r="AH99" s="47" t="s">
        <v>884</v>
      </c>
      <c r="AI99" s="47" t="s">
        <v>884</v>
      </c>
      <c r="AJ99" s="48" t="s">
        <v>891</v>
      </c>
      <c r="AK99" s="48" t="s">
        <v>891</v>
      </c>
      <c r="AL99" s="47" t="s">
        <v>889</v>
      </c>
      <c r="AM99" s="47" t="s">
        <v>889</v>
      </c>
      <c r="AN99" s="47" t="s">
        <v>892</v>
      </c>
      <c r="AO99" s="47" t="s">
        <v>893</v>
      </c>
      <c r="AP99" s="47" t="s">
        <v>893</v>
      </c>
      <c r="AQ99" s="47" t="s">
        <v>1214</v>
      </c>
      <c r="AR99" s="47" t="s">
        <v>1214</v>
      </c>
      <c r="AS99" s="47" t="s">
        <v>875</v>
      </c>
      <c r="AT99" s="47" t="s">
        <v>875</v>
      </c>
      <c r="AU99" s="47" t="s">
        <v>875</v>
      </c>
      <c r="AV99" s="47" t="s">
        <v>875</v>
      </c>
      <c r="AW99" s="47" t="s">
        <v>875</v>
      </c>
      <c r="AX99" s="47" t="s">
        <v>875</v>
      </c>
      <c r="AY99" s="47" t="s">
        <v>875</v>
      </c>
      <c r="AZ99" s="47" t="s">
        <v>889</v>
      </c>
      <c r="BA99" s="47" t="s">
        <v>525</v>
      </c>
      <c r="BB99" s="47" t="s">
        <v>887</v>
      </c>
      <c r="BC99" s="47" t="s">
        <v>887</v>
      </c>
      <c r="BD99" s="47" t="s">
        <v>887</v>
      </c>
      <c r="BE99" s="48" t="s">
        <v>867</v>
      </c>
      <c r="BF99" s="47" t="s">
        <v>888</v>
      </c>
      <c r="BG99" s="47" t="s">
        <v>886</v>
      </c>
      <c r="BH99" s="47" t="s">
        <v>513</v>
      </c>
      <c r="BI99" s="47" t="s">
        <v>513</v>
      </c>
      <c r="BJ99" s="47" t="s">
        <v>1207</v>
      </c>
      <c r="BK99" s="47" t="s">
        <v>1215</v>
      </c>
      <c r="BL99" s="47" t="s">
        <v>883</v>
      </c>
      <c r="BM99" s="47" t="s">
        <v>525</v>
      </c>
      <c r="BN99" s="47" t="s">
        <v>522</v>
      </c>
      <c r="BO99" s="47" t="s">
        <v>525</v>
      </c>
      <c r="BP99" s="47" t="s">
        <v>525</v>
      </c>
      <c r="BQ99" s="47" t="s">
        <v>866</v>
      </c>
      <c r="BR99" s="47" t="s">
        <v>875</v>
      </c>
      <c r="BS99" s="47" t="s">
        <v>875</v>
      </c>
      <c r="BT99" s="47" t="s">
        <v>875</v>
      </c>
      <c r="BU99" s="47" t="s">
        <v>875</v>
      </c>
      <c r="BV99" s="47" t="s">
        <v>875</v>
      </c>
      <c r="BW99" s="47" t="s">
        <v>875</v>
      </c>
      <c r="BX99" s="47"/>
      <c r="BY99" s="47" t="s">
        <v>890</v>
      </c>
      <c r="BZ99" s="47" t="s">
        <v>525</v>
      </c>
      <c r="CA99" s="47" t="s">
        <v>1167</v>
      </c>
      <c r="CB99" s="47" t="s">
        <v>884</v>
      </c>
    </row>
    <row r="100" spans="1:80">
      <c r="A100" s="33" t="str">
        <f>'Indicator Data'!A101</f>
        <v>Lesotho</v>
      </c>
      <c r="B100" s="25" t="str">
        <f>'Indicator Data'!B101</f>
        <v>LSO</v>
      </c>
      <c r="C100" s="47" t="s">
        <v>1206</v>
      </c>
      <c r="D100" s="47" t="s">
        <v>1206</v>
      </c>
      <c r="E100" s="47" t="s">
        <v>1207</v>
      </c>
      <c r="F100" s="47" t="s">
        <v>1207</v>
      </c>
      <c r="G100" s="47" t="s">
        <v>1207</v>
      </c>
      <c r="H100" s="47" t="s">
        <v>1207</v>
      </c>
      <c r="I100" s="47" t="s">
        <v>1207</v>
      </c>
      <c r="J100" s="47" t="s">
        <v>887</v>
      </c>
      <c r="K100" s="47" t="s">
        <v>887</v>
      </c>
      <c r="L100" s="47" t="s">
        <v>513</v>
      </c>
      <c r="M100" s="47" t="s">
        <v>884</v>
      </c>
      <c r="N100" s="47" t="s">
        <v>884</v>
      </c>
      <c r="O100" s="47" t="s">
        <v>884</v>
      </c>
      <c r="P100" s="47" t="s">
        <v>884</v>
      </c>
      <c r="Q100" s="47" t="s">
        <v>1115</v>
      </c>
      <c r="R100" s="47" t="s">
        <v>1115</v>
      </c>
      <c r="S100" s="47" t="s">
        <v>1115</v>
      </c>
      <c r="T100" s="47" t="s">
        <v>1115</v>
      </c>
      <c r="U100" s="47" t="s">
        <v>884</v>
      </c>
      <c r="V100" s="47" t="s">
        <v>884</v>
      </c>
      <c r="W100" s="47" t="s">
        <v>884</v>
      </c>
      <c r="X100" s="47" t="s">
        <v>525</v>
      </c>
      <c r="Y100" s="47" t="s">
        <v>525</v>
      </c>
      <c r="Z100" s="47" t="s">
        <v>525</v>
      </c>
      <c r="AA100" s="47" t="s">
        <v>1167</v>
      </c>
      <c r="AB100" s="47" t="s">
        <v>885</v>
      </c>
      <c r="AC100" s="47" t="s">
        <v>885</v>
      </c>
      <c r="AD100" s="79" t="s">
        <v>1213</v>
      </c>
      <c r="AE100" s="47" t="s">
        <v>875</v>
      </c>
      <c r="AF100" s="47" t="s">
        <v>1116</v>
      </c>
      <c r="AG100" s="47" t="s">
        <v>1167</v>
      </c>
      <c r="AH100" s="47" t="s">
        <v>884</v>
      </c>
      <c r="AI100" s="47" t="s">
        <v>884</v>
      </c>
      <c r="AJ100" s="48" t="s">
        <v>891</v>
      </c>
      <c r="AK100" s="48" t="s">
        <v>891</v>
      </c>
      <c r="AL100" s="47" t="s">
        <v>889</v>
      </c>
      <c r="AM100" s="47" t="s">
        <v>889</v>
      </c>
      <c r="AN100" s="47" t="s">
        <v>892</v>
      </c>
      <c r="AO100" s="47" t="s">
        <v>893</v>
      </c>
      <c r="AP100" s="47" t="s">
        <v>893</v>
      </c>
      <c r="AQ100" s="47" t="s">
        <v>1214</v>
      </c>
      <c r="AR100" s="47" t="s">
        <v>1214</v>
      </c>
      <c r="AS100" s="47" t="s">
        <v>875</v>
      </c>
      <c r="AT100" s="47" t="s">
        <v>875</v>
      </c>
      <c r="AU100" s="47" t="s">
        <v>875</v>
      </c>
      <c r="AV100" s="47" t="s">
        <v>875</v>
      </c>
      <c r="AW100" s="47" t="s">
        <v>875</v>
      </c>
      <c r="AX100" s="47" t="s">
        <v>875</v>
      </c>
      <c r="AY100" s="47" t="s">
        <v>875</v>
      </c>
      <c r="AZ100" s="47" t="s">
        <v>889</v>
      </c>
      <c r="BA100" s="47" t="s">
        <v>525</v>
      </c>
      <c r="BB100" s="47" t="s">
        <v>887</v>
      </c>
      <c r="BC100" s="47" t="s">
        <v>887</v>
      </c>
      <c r="BD100" s="47" t="s">
        <v>887</v>
      </c>
      <c r="BE100" s="48" t="s">
        <v>864</v>
      </c>
      <c r="BF100" s="47" t="s">
        <v>886</v>
      </c>
      <c r="BG100" s="47" t="s">
        <v>886</v>
      </c>
      <c r="BH100" s="47" t="s">
        <v>513</v>
      </c>
      <c r="BI100" s="47" t="s">
        <v>513</v>
      </c>
      <c r="BJ100" s="47" t="s">
        <v>1207</v>
      </c>
      <c r="BK100" s="47" t="s">
        <v>1215</v>
      </c>
      <c r="BL100" s="47" t="s">
        <v>883</v>
      </c>
      <c r="BM100" s="47" t="s">
        <v>525</v>
      </c>
      <c r="BN100" s="47" t="s">
        <v>522</v>
      </c>
      <c r="BO100" s="47" t="s">
        <v>525</v>
      </c>
      <c r="BP100" s="47" t="s">
        <v>525</v>
      </c>
      <c r="BQ100" s="47" t="s">
        <v>866</v>
      </c>
      <c r="BR100" s="47" t="s">
        <v>875</v>
      </c>
      <c r="BS100" s="47" t="s">
        <v>875</v>
      </c>
      <c r="BT100" s="47" t="s">
        <v>875</v>
      </c>
      <c r="BU100" s="47" t="s">
        <v>875</v>
      </c>
      <c r="BV100" s="47" t="s">
        <v>875</v>
      </c>
      <c r="BW100" s="47" t="s">
        <v>875</v>
      </c>
      <c r="BX100" s="47"/>
      <c r="BY100" s="47" t="s">
        <v>890</v>
      </c>
      <c r="BZ100" s="47" t="s">
        <v>525</v>
      </c>
      <c r="CA100" s="47" t="s">
        <v>1167</v>
      </c>
      <c r="CB100" s="47" t="s">
        <v>884</v>
      </c>
    </row>
    <row r="101" spans="1:80">
      <c r="A101" s="33" t="str">
        <f>'Indicator Data'!A102</f>
        <v>Liberia</v>
      </c>
      <c r="B101" s="25" t="str">
        <f>'Indicator Data'!B102</f>
        <v>LBR</v>
      </c>
      <c r="C101" s="47" t="s">
        <v>1206</v>
      </c>
      <c r="D101" s="47" t="s">
        <v>1206</v>
      </c>
      <c r="E101" s="47" t="s">
        <v>1207</v>
      </c>
      <c r="F101" s="47" t="s">
        <v>1207</v>
      </c>
      <c r="G101" s="47" t="s">
        <v>1207</v>
      </c>
      <c r="H101" s="47" t="s">
        <v>1207</v>
      </c>
      <c r="I101" s="47" t="s">
        <v>1207</v>
      </c>
      <c r="J101" s="47" t="s">
        <v>887</v>
      </c>
      <c r="K101" s="47" t="s">
        <v>887</v>
      </c>
      <c r="L101" s="47" t="s">
        <v>513</v>
      </c>
      <c r="M101" s="47" t="s">
        <v>884</v>
      </c>
      <c r="N101" s="47" t="s">
        <v>884</v>
      </c>
      <c r="O101" s="47" t="s">
        <v>884</v>
      </c>
      <c r="P101" s="47" t="s">
        <v>884</v>
      </c>
      <c r="Q101" s="47" t="s">
        <v>1115</v>
      </c>
      <c r="R101" s="47" t="s">
        <v>1115</v>
      </c>
      <c r="S101" s="47" t="s">
        <v>1115</v>
      </c>
      <c r="T101" s="47" t="s">
        <v>1115</v>
      </c>
      <c r="U101" s="47" t="s">
        <v>884</v>
      </c>
      <c r="V101" s="47" t="s">
        <v>884</v>
      </c>
      <c r="W101" s="47" t="s">
        <v>884</v>
      </c>
      <c r="X101" s="47" t="s">
        <v>525</v>
      </c>
      <c r="Y101" s="47" t="s">
        <v>525</v>
      </c>
      <c r="Z101" s="47" t="s">
        <v>525</v>
      </c>
      <c r="AA101" s="47" t="s">
        <v>1167</v>
      </c>
      <c r="AB101" s="47" t="s">
        <v>885</v>
      </c>
      <c r="AC101" s="47" t="s">
        <v>885</v>
      </c>
      <c r="AD101" s="79" t="s">
        <v>1213</v>
      </c>
      <c r="AE101" s="47" t="s">
        <v>875</v>
      </c>
      <c r="AF101" s="47" t="s">
        <v>1116</v>
      </c>
      <c r="AG101" s="47" t="s">
        <v>1167</v>
      </c>
      <c r="AH101" s="47" t="s">
        <v>884</v>
      </c>
      <c r="AI101" s="47" t="s">
        <v>884</v>
      </c>
      <c r="AJ101" s="48" t="s">
        <v>891</v>
      </c>
      <c r="AK101" s="48" t="s">
        <v>891</v>
      </c>
      <c r="AL101" s="47" t="s">
        <v>889</v>
      </c>
      <c r="AM101" s="47" t="s">
        <v>889</v>
      </c>
      <c r="AN101" s="47" t="s">
        <v>892</v>
      </c>
      <c r="AO101" s="47" t="s">
        <v>893</v>
      </c>
      <c r="AP101" s="47" t="s">
        <v>893</v>
      </c>
      <c r="AQ101" s="47" t="s">
        <v>1214</v>
      </c>
      <c r="AR101" s="47" t="s">
        <v>1214</v>
      </c>
      <c r="AS101" s="47" t="s">
        <v>875</v>
      </c>
      <c r="AT101" s="47" t="s">
        <v>875</v>
      </c>
      <c r="AU101" s="47" t="s">
        <v>875</v>
      </c>
      <c r="AV101" s="47" t="s">
        <v>875</v>
      </c>
      <c r="AW101" s="47" t="s">
        <v>875</v>
      </c>
      <c r="AX101" s="47" t="s">
        <v>875</v>
      </c>
      <c r="AY101" s="47" t="s">
        <v>875</v>
      </c>
      <c r="AZ101" s="47" t="s">
        <v>889</v>
      </c>
      <c r="BA101" s="47" t="s">
        <v>525</v>
      </c>
      <c r="BB101" s="47" t="s">
        <v>887</v>
      </c>
      <c r="BC101" s="47" t="s">
        <v>887</v>
      </c>
      <c r="BD101" s="47" t="s">
        <v>887</v>
      </c>
      <c r="BE101" s="48" t="s">
        <v>864</v>
      </c>
      <c r="BF101" s="47" t="s">
        <v>886</v>
      </c>
      <c r="BG101" s="47" t="s">
        <v>886</v>
      </c>
      <c r="BH101" s="47" t="s">
        <v>513</v>
      </c>
      <c r="BI101" s="47" t="s">
        <v>513</v>
      </c>
      <c r="BJ101" s="47" t="s">
        <v>1207</v>
      </c>
      <c r="BK101" s="47" t="s">
        <v>1215</v>
      </c>
      <c r="BL101" s="47" t="s">
        <v>883</v>
      </c>
      <c r="BM101" s="47" t="s">
        <v>525</v>
      </c>
      <c r="BN101" s="47" t="s">
        <v>522</v>
      </c>
      <c r="BO101" s="47" t="s">
        <v>525</v>
      </c>
      <c r="BP101" s="47" t="s">
        <v>525</v>
      </c>
      <c r="BQ101" s="47" t="s">
        <v>866</v>
      </c>
      <c r="BR101" s="47" t="s">
        <v>875</v>
      </c>
      <c r="BS101" s="47" t="s">
        <v>875</v>
      </c>
      <c r="BT101" s="47" t="s">
        <v>875</v>
      </c>
      <c r="BU101" s="47" t="s">
        <v>875</v>
      </c>
      <c r="BV101" s="47" t="s">
        <v>875</v>
      </c>
      <c r="BW101" s="47" t="s">
        <v>875</v>
      </c>
      <c r="BX101" s="47"/>
      <c r="BY101" s="47" t="s">
        <v>890</v>
      </c>
      <c r="BZ101" s="47" t="s">
        <v>525</v>
      </c>
      <c r="CA101" s="47" t="s">
        <v>1167</v>
      </c>
      <c r="CB101" s="47" t="s">
        <v>884</v>
      </c>
    </row>
    <row r="102" spans="1:80">
      <c r="A102" s="33" t="str">
        <f>'Indicator Data'!A103</f>
        <v>Libya</v>
      </c>
      <c r="B102" s="25" t="str">
        <f>'Indicator Data'!B103</f>
        <v>LBY</v>
      </c>
      <c r="C102" s="47" t="s">
        <v>1206</v>
      </c>
      <c r="D102" s="47" t="s">
        <v>1206</v>
      </c>
      <c r="E102" s="47" t="s">
        <v>1207</v>
      </c>
      <c r="F102" s="47" t="s">
        <v>1207</v>
      </c>
      <c r="G102" s="47" t="s">
        <v>1207</v>
      </c>
      <c r="H102" s="47" t="s">
        <v>1207</v>
      </c>
      <c r="I102" s="47" t="s">
        <v>1207</v>
      </c>
      <c r="J102" s="47" t="s">
        <v>887</v>
      </c>
      <c r="K102" s="47" t="s">
        <v>887</v>
      </c>
      <c r="L102" s="47" t="s">
        <v>513</v>
      </c>
      <c r="M102" s="47" t="s">
        <v>884</v>
      </c>
      <c r="N102" s="47" t="s">
        <v>884</v>
      </c>
      <c r="O102" s="47" t="s">
        <v>884</v>
      </c>
      <c r="P102" s="47" t="s">
        <v>884</v>
      </c>
      <c r="Q102" s="47" t="s">
        <v>1115</v>
      </c>
      <c r="R102" s="47" t="s">
        <v>1115</v>
      </c>
      <c r="S102" s="47" t="s">
        <v>1115</v>
      </c>
      <c r="T102" s="47" t="s">
        <v>1115</v>
      </c>
      <c r="U102" s="47" t="s">
        <v>884</v>
      </c>
      <c r="V102" s="47" t="s">
        <v>884</v>
      </c>
      <c r="W102" s="47" t="s">
        <v>884</v>
      </c>
      <c r="X102" s="47" t="s">
        <v>525</v>
      </c>
      <c r="Y102" s="47" t="s">
        <v>525</v>
      </c>
      <c r="Z102" s="47" t="s">
        <v>525</v>
      </c>
      <c r="AA102" s="47" t="s">
        <v>1167</v>
      </c>
      <c r="AB102" s="47" t="s">
        <v>885</v>
      </c>
      <c r="AC102" s="47" t="s">
        <v>885</v>
      </c>
      <c r="AD102" s="79" t="s">
        <v>1213</v>
      </c>
      <c r="AE102" s="47" t="s">
        <v>875</v>
      </c>
      <c r="AF102" s="47" t="s">
        <v>1116</v>
      </c>
      <c r="AG102" s="47" t="s">
        <v>1167</v>
      </c>
      <c r="AH102" s="47" t="s">
        <v>884</v>
      </c>
      <c r="AI102" s="47" t="s">
        <v>884</v>
      </c>
      <c r="AJ102" s="48" t="s">
        <v>891</v>
      </c>
      <c r="AK102" s="48" t="s">
        <v>891</v>
      </c>
      <c r="AL102" s="47" t="s">
        <v>889</v>
      </c>
      <c r="AM102" s="47" t="s">
        <v>889</v>
      </c>
      <c r="AN102" s="47" t="s">
        <v>892</v>
      </c>
      <c r="AO102" s="47" t="s">
        <v>893</v>
      </c>
      <c r="AP102" s="47" t="s">
        <v>893</v>
      </c>
      <c r="AQ102" s="47" t="s">
        <v>1214</v>
      </c>
      <c r="AR102" s="47" t="s">
        <v>1214</v>
      </c>
      <c r="AS102" s="47" t="s">
        <v>875</v>
      </c>
      <c r="AT102" s="47" t="s">
        <v>875</v>
      </c>
      <c r="AU102" s="47" t="s">
        <v>875</v>
      </c>
      <c r="AV102" s="47" t="s">
        <v>875</v>
      </c>
      <c r="AW102" s="47" t="s">
        <v>875</v>
      </c>
      <c r="AX102" s="47" t="s">
        <v>875</v>
      </c>
      <c r="AY102" s="47" t="s">
        <v>875</v>
      </c>
      <c r="AZ102" s="47" t="s">
        <v>889</v>
      </c>
      <c r="BA102" s="47" t="s">
        <v>525</v>
      </c>
      <c r="BB102" s="47" t="s">
        <v>887</v>
      </c>
      <c r="BC102" s="47" t="s">
        <v>887</v>
      </c>
      <c r="BD102" s="47" t="s">
        <v>887</v>
      </c>
      <c r="BE102" s="48" t="s">
        <v>867</v>
      </c>
      <c r="BF102" s="47" t="s">
        <v>886</v>
      </c>
      <c r="BG102" s="47" t="s">
        <v>886</v>
      </c>
      <c r="BH102" s="47" t="s">
        <v>513</v>
      </c>
      <c r="BI102" s="47" t="s">
        <v>513</v>
      </c>
      <c r="BJ102" s="47" t="s">
        <v>1207</v>
      </c>
      <c r="BK102" s="47" t="s">
        <v>1215</v>
      </c>
      <c r="BL102" s="47" t="s">
        <v>883</v>
      </c>
      <c r="BM102" s="47" t="s">
        <v>525</v>
      </c>
      <c r="BN102" s="47" t="s">
        <v>522</v>
      </c>
      <c r="BO102" s="47" t="s">
        <v>525</v>
      </c>
      <c r="BP102" s="47" t="s">
        <v>525</v>
      </c>
      <c r="BQ102" s="47" t="s">
        <v>866</v>
      </c>
      <c r="BR102" s="47" t="s">
        <v>875</v>
      </c>
      <c r="BS102" s="47" t="s">
        <v>875</v>
      </c>
      <c r="BT102" s="47" t="s">
        <v>875</v>
      </c>
      <c r="BU102" s="47" t="s">
        <v>875</v>
      </c>
      <c r="BV102" s="47" t="s">
        <v>875</v>
      </c>
      <c r="BW102" s="47" t="s">
        <v>875</v>
      </c>
      <c r="BX102" s="47"/>
      <c r="BY102" s="47" t="s">
        <v>890</v>
      </c>
      <c r="BZ102" s="47" t="s">
        <v>525</v>
      </c>
      <c r="CA102" s="47" t="s">
        <v>1167</v>
      </c>
      <c r="CB102" s="47" t="s">
        <v>884</v>
      </c>
    </row>
    <row r="103" spans="1:80">
      <c r="A103" s="33" t="str">
        <f>'Indicator Data'!A104</f>
        <v>Liechtenstein</v>
      </c>
      <c r="B103" s="25" t="str">
        <f>'Indicator Data'!B104</f>
        <v>LIE</v>
      </c>
      <c r="C103" s="47" t="s">
        <v>1206</v>
      </c>
      <c r="D103" s="47" t="s">
        <v>1206</v>
      </c>
      <c r="E103" s="47" t="s">
        <v>1207</v>
      </c>
      <c r="F103" s="47" t="s">
        <v>1207</v>
      </c>
      <c r="G103" s="47" t="s">
        <v>1207</v>
      </c>
      <c r="H103" s="47" t="s">
        <v>1207</v>
      </c>
      <c r="I103" s="47" t="s">
        <v>1207</v>
      </c>
      <c r="J103" s="47" t="s">
        <v>887</v>
      </c>
      <c r="K103" s="47" t="s">
        <v>887</v>
      </c>
      <c r="L103" s="47" t="s">
        <v>513</v>
      </c>
      <c r="M103" s="47" t="s">
        <v>884</v>
      </c>
      <c r="N103" s="47" t="s">
        <v>884</v>
      </c>
      <c r="O103" s="47" t="s">
        <v>884</v>
      </c>
      <c r="P103" s="47" t="s">
        <v>884</v>
      </c>
      <c r="Q103" s="47" t="s">
        <v>1115</v>
      </c>
      <c r="R103" s="47" t="s">
        <v>1115</v>
      </c>
      <c r="S103" s="47" t="s">
        <v>1115</v>
      </c>
      <c r="T103" s="47" t="s">
        <v>1115</v>
      </c>
      <c r="U103" s="47" t="s">
        <v>884</v>
      </c>
      <c r="V103" s="47" t="s">
        <v>884</v>
      </c>
      <c r="W103" s="47" t="s">
        <v>884</v>
      </c>
      <c r="X103" s="47" t="s">
        <v>525</v>
      </c>
      <c r="Y103" s="47" t="s">
        <v>525</v>
      </c>
      <c r="Z103" s="47" t="s">
        <v>525</v>
      </c>
      <c r="AA103" s="47" t="s">
        <v>1167</v>
      </c>
      <c r="AB103" s="47" t="s">
        <v>885</v>
      </c>
      <c r="AC103" s="47" t="s">
        <v>885</v>
      </c>
      <c r="AD103" s="79" t="s">
        <v>1213</v>
      </c>
      <c r="AE103" s="47" t="s">
        <v>875</v>
      </c>
      <c r="AF103" s="47" t="s">
        <v>1116</v>
      </c>
      <c r="AG103" s="47" t="s">
        <v>1167</v>
      </c>
      <c r="AH103" s="47" t="s">
        <v>884</v>
      </c>
      <c r="AI103" s="47" t="s">
        <v>884</v>
      </c>
      <c r="AJ103" s="48" t="s">
        <v>891</v>
      </c>
      <c r="AK103" s="48" t="s">
        <v>891</v>
      </c>
      <c r="AL103" s="47" t="s">
        <v>889</v>
      </c>
      <c r="AM103" s="47" t="s">
        <v>889</v>
      </c>
      <c r="AN103" s="47" t="s">
        <v>892</v>
      </c>
      <c r="AO103" s="47" t="s">
        <v>893</v>
      </c>
      <c r="AP103" s="47" t="s">
        <v>893</v>
      </c>
      <c r="AQ103" s="47" t="s">
        <v>1214</v>
      </c>
      <c r="AR103" s="47" t="s">
        <v>1214</v>
      </c>
      <c r="AS103" s="47" t="s">
        <v>875</v>
      </c>
      <c r="AT103" s="47" t="s">
        <v>875</v>
      </c>
      <c r="AU103" s="47" t="s">
        <v>875</v>
      </c>
      <c r="AV103" s="47" t="s">
        <v>875</v>
      </c>
      <c r="AW103" s="47" t="s">
        <v>875</v>
      </c>
      <c r="AX103" s="47" t="s">
        <v>875</v>
      </c>
      <c r="AY103" s="47" t="s">
        <v>875</v>
      </c>
      <c r="AZ103" s="47" t="s">
        <v>889</v>
      </c>
      <c r="BA103" s="47" t="s">
        <v>525</v>
      </c>
      <c r="BB103" s="47" t="s">
        <v>887</v>
      </c>
      <c r="BC103" s="47" t="s">
        <v>887</v>
      </c>
      <c r="BD103" s="47" t="s">
        <v>887</v>
      </c>
      <c r="BE103" s="48" t="s">
        <v>864</v>
      </c>
      <c r="BF103" s="47" t="s">
        <v>886</v>
      </c>
      <c r="BG103" s="47" t="s">
        <v>886</v>
      </c>
      <c r="BH103" s="47" t="s">
        <v>513</v>
      </c>
      <c r="BI103" s="47" t="s">
        <v>513</v>
      </c>
      <c r="BJ103" s="47" t="s">
        <v>1207</v>
      </c>
      <c r="BK103" s="47" t="s">
        <v>1215</v>
      </c>
      <c r="BL103" s="47" t="s">
        <v>883</v>
      </c>
      <c r="BM103" s="47" t="s">
        <v>525</v>
      </c>
      <c r="BN103" s="47" t="s">
        <v>522</v>
      </c>
      <c r="BO103" s="47" t="s">
        <v>525</v>
      </c>
      <c r="BP103" s="47" t="s">
        <v>525</v>
      </c>
      <c r="BQ103" s="47" t="s">
        <v>866</v>
      </c>
      <c r="BR103" s="47" t="s">
        <v>875</v>
      </c>
      <c r="BS103" s="47" t="s">
        <v>875</v>
      </c>
      <c r="BT103" s="47" t="s">
        <v>875</v>
      </c>
      <c r="BU103" s="47" t="s">
        <v>875</v>
      </c>
      <c r="BV103" s="47" t="s">
        <v>875</v>
      </c>
      <c r="BW103" s="47" t="s">
        <v>875</v>
      </c>
      <c r="BX103" s="47"/>
      <c r="BY103" s="47" t="s">
        <v>890</v>
      </c>
      <c r="BZ103" s="47" t="s">
        <v>525</v>
      </c>
      <c r="CA103" s="47" t="s">
        <v>1167</v>
      </c>
      <c r="CB103" s="47" t="s">
        <v>884</v>
      </c>
    </row>
    <row r="104" spans="1:80">
      <c r="A104" s="33" t="str">
        <f>'Indicator Data'!A105</f>
        <v>Lithuania</v>
      </c>
      <c r="B104" s="25" t="str">
        <f>'Indicator Data'!B105</f>
        <v>LTU</v>
      </c>
      <c r="C104" s="47" t="s">
        <v>1206</v>
      </c>
      <c r="D104" s="47" t="s">
        <v>1206</v>
      </c>
      <c r="E104" s="47" t="s">
        <v>1207</v>
      </c>
      <c r="F104" s="47" t="s">
        <v>1207</v>
      </c>
      <c r="G104" s="47" t="s">
        <v>1207</v>
      </c>
      <c r="H104" s="47" t="s">
        <v>1207</v>
      </c>
      <c r="I104" s="47" t="s">
        <v>1207</v>
      </c>
      <c r="J104" s="47" t="s">
        <v>887</v>
      </c>
      <c r="K104" s="47" t="s">
        <v>887</v>
      </c>
      <c r="L104" s="47" t="s">
        <v>513</v>
      </c>
      <c r="M104" s="47" t="s">
        <v>884</v>
      </c>
      <c r="N104" s="47" t="s">
        <v>884</v>
      </c>
      <c r="O104" s="47" t="s">
        <v>884</v>
      </c>
      <c r="P104" s="47" t="s">
        <v>884</v>
      </c>
      <c r="Q104" s="47" t="s">
        <v>1115</v>
      </c>
      <c r="R104" s="47" t="s">
        <v>1115</v>
      </c>
      <c r="S104" s="47" t="s">
        <v>1115</v>
      </c>
      <c r="T104" s="47" t="s">
        <v>1115</v>
      </c>
      <c r="U104" s="47" t="s">
        <v>884</v>
      </c>
      <c r="V104" s="47" t="s">
        <v>884</v>
      </c>
      <c r="W104" s="47" t="s">
        <v>884</v>
      </c>
      <c r="X104" s="47" t="s">
        <v>525</v>
      </c>
      <c r="Y104" s="47" t="s">
        <v>525</v>
      </c>
      <c r="Z104" s="47" t="s">
        <v>525</v>
      </c>
      <c r="AA104" s="47" t="s">
        <v>1167</v>
      </c>
      <c r="AB104" s="47" t="s">
        <v>885</v>
      </c>
      <c r="AC104" s="47" t="s">
        <v>885</v>
      </c>
      <c r="AD104" s="79" t="s">
        <v>1213</v>
      </c>
      <c r="AE104" s="47" t="s">
        <v>875</v>
      </c>
      <c r="AF104" s="47" t="s">
        <v>1116</v>
      </c>
      <c r="AG104" s="47" t="s">
        <v>1167</v>
      </c>
      <c r="AH104" s="47" t="s">
        <v>884</v>
      </c>
      <c r="AI104" s="47" t="s">
        <v>884</v>
      </c>
      <c r="AJ104" s="48" t="s">
        <v>891</v>
      </c>
      <c r="AK104" s="48" t="s">
        <v>891</v>
      </c>
      <c r="AL104" s="47" t="s">
        <v>889</v>
      </c>
      <c r="AM104" s="47" t="s">
        <v>889</v>
      </c>
      <c r="AN104" s="47" t="s">
        <v>892</v>
      </c>
      <c r="AO104" s="47" t="s">
        <v>893</v>
      </c>
      <c r="AP104" s="47" t="s">
        <v>893</v>
      </c>
      <c r="AQ104" s="47" t="s">
        <v>1214</v>
      </c>
      <c r="AR104" s="47" t="s">
        <v>1214</v>
      </c>
      <c r="AS104" s="47" t="s">
        <v>875</v>
      </c>
      <c r="AT104" s="47" t="s">
        <v>875</v>
      </c>
      <c r="AU104" s="47" t="s">
        <v>875</v>
      </c>
      <c r="AV104" s="47" t="s">
        <v>875</v>
      </c>
      <c r="AW104" s="47" t="s">
        <v>875</v>
      </c>
      <c r="AX104" s="47" t="s">
        <v>875</v>
      </c>
      <c r="AY104" s="47" t="s">
        <v>875</v>
      </c>
      <c r="AZ104" s="47" t="s">
        <v>889</v>
      </c>
      <c r="BA104" s="47" t="s">
        <v>525</v>
      </c>
      <c r="BB104" s="47" t="s">
        <v>887</v>
      </c>
      <c r="BC104" s="47" t="s">
        <v>887</v>
      </c>
      <c r="BD104" s="47" t="s">
        <v>887</v>
      </c>
      <c r="BE104" s="48" t="s">
        <v>864</v>
      </c>
      <c r="BF104" s="47" t="s">
        <v>886</v>
      </c>
      <c r="BG104" s="47" t="s">
        <v>886</v>
      </c>
      <c r="BH104" s="47" t="s">
        <v>513</v>
      </c>
      <c r="BI104" s="47" t="s">
        <v>513</v>
      </c>
      <c r="BJ104" s="47" t="s">
        <v>1207</v>
      </c>
      <c r="BK104" s="47" t="s">
        <v>1215</v>
      </c>
      <c r="BL104" s="47" t="s">
        <v>883</v>
      </c>
      <c r="BM104" s="47" t="s">
        <v>525</v>
      </c>
      <c r="BN104" s="47" t="s">
        <v>522</v>
      </c>
      <c r="BO104" s="47" t="s">
        <v>525</v>
      </c>
      <c r="BP104" s="47" t="s">
        <v>525</v>
      </c>
      <c r="BQ104" s="47" t="s">
        <v>866</v>
      </c>
      <c r="BR104" s="47" t="s">
        <v>875</v>
      </c>
      <c r="BS104" s="47" t="s">
        <v>875</v>
      </c>
      <c r="BT104" s="47" t="s">
        <v>875</v>
      </c>
      <c r="BU104" s="47" t="s">
        <v>875</v>
      </c>
      <c r="BV104" s="47" t="s">
        <v>875</v>
      </c>
      <c r="BW104" s="47" t="s">
        <v>875</v>
      </c>
      <c r="BX104" s="47"/>
      <c r="BY104" s="47" t="s">
        <v>890</v>
      </c>
      <c r="BZ104" s="47" t="s">
        <v>525</v>
      </c>
      <c r="CA104" s="47" t="s">
        <v>1167</v>
      </c>
      <c r="CB104" s="47" t="s">
        <v>884</v>
      </c>
    </row>
    <row r="105" spans="1:80">
      <c r="A105" s="33" t="str">
        <f>'Indicator Data'!A106</f>
        <v>Luxembourg</v>
      </c>
      <c r="B105" s="25" t="str">
        <f>'Indicator Data'!B106</f>
        <v>LUX</v>
      </c>
      <c r="C105" s="47" t="s">
        <v>1206</v>
      </c>
      <c r="D105" s="47" t="s">
        <v>1206</v>
      </c>
      <c r="E105" s="47" t="s">
        <v>1207</v>
      </c>
      <c r="F105" s="47" t="s">
        <v>1207</v>
      </c>
      <c r="G105" s="47" t="s">
        <v>1207</v>
      </c>
      <c r="H105" s="47" t="s">
        <v>1207</v>
      </c>
      <c r="I105" s="47" t="s">
        <v>1207</v>
      </c>
      <c r="J105" s="47" t="s">
        <v>887</v>
      </c>
      <c r="K105" s="47" t="s">
        <v>887</v>
      </c>
      <c r="L105" s="47" t="s">
        <v>513</v>
      </c>
      <c r="M105" s="47" t="s">
        <v>884</v>
      </c>
      <c r="N105" s="47" t="s">
        <v>884</v>
      </c>
      <c r="O105" s="47" t="s">
        <v>884</v>
      </c>
      <c r="P105" s="47" t="s">
        <v>884</v>
      </c>
      <c r="Q105" s="47" t="s">
        <v>1115</v>
      </c>
      <c r="R105" s="47" t="s">
        <v>1115</v>
      </c>
      <c r="S105" s="47" t="s">
        <v>1115</v>
      </c>
      <c r="T105" s="47" t="s">
        <v>1115</v>
      </c>
      <c r="U105" s="47" t="s">
        <v>884</v>
      </c>
      <c r="V105" s="47" t="s">
        <v>884</v>
      </c>
      <c r="W105" s="47" t="s">
        <v>884</v>
      </c>
      <c r="X105" s="47" t="s">
        <v>525</v>
      </c>
      <c r="Y105" s="47" t="s">
        <v>525</v>
      </c>
      <c r="Z105" s="47" t="s">
        <v>525</v>
      </c>
      <c r="AA105" s="47" t="s">
        <v>1167</v>
      </c>
      <c r="AB105" s="47" t="s">
        <v>885</v>
      </c>
      <c r="AC105" s="47" t="s">
        <v>885</v>
      </c>
      <c r="AD105" s="79" t="s">
        <v>1213</v>
      </c>
      <c r="AE105" s="47" t="s">
        <v>875</v>
      </c>
      <c r="AF105" s="47" t="s">
        <v>1116</v>
      </c>
      <c r="AG105" s="47" t="s">
        <v>1167</v>
      </c>
      <c r="AH105" s="47" t="s">
        <v>884</v>
      </c>
      <c r="AI105" s="47" t="s">
        <v>884</v>
      </c>
      <c r="AJ105" s="48" t="s">
        <v>891</v>
      </c>
      <c r="AK105" s="48" t="s">
        <v>891</v>
      </c>
      <c r="AL105" s="47" t="s">
        <v>889</v>
      </c>
      <c r="AM105" s="47" t="s">
        <v>889</v>
      </c>
      <c r="AN105" s="47" t="s">
        <v>892</v>
      </c>
      <c r="AO105" s="47" t="s">
        <v>893</v>
      </c>
      <c r="AP105" s="47" t="s">
        <v>893</v>
      </c>
      <c r="AQ105" s="47" t="s">
        <v>1214</v>
      </c>
      <c r="AR105" s="47" t="s">
        <v>1214</v>
      </c>
      <c r="AS105" s="47" t="s">
        <v>875</v>
      </c>
      <c r="AT105" s="47" t="s">
        <v>875</v>
      </c>
      <c r="AU105" s="47" t="s">
        <v>875</v>
      </c>
      <c r="AV105" s="47" t="s">
        <v>875</v>
      </c>
      <c r="AW105" s="47" t="s">
        <v>875</v>
      </c>
      <c r="AX105" s="47" t="s">
        <v>875</v>
      </c>
      <c r="AY105" s="47" t="s">
        <v>875</v>
      </c>
      <c r="AZ105" s="47" t="s">
        <v>889</v>
      </c>
      <c r="BA105" s="47" t="s">
        <v>525</v>
      </c>
      <c r="BB105" s="47" t="s">
        <v>887</v>
      </c>
      <c r="BC105" s="47" t="s">
        <v>887</v>
      </c>
      <c r="BD105" s="47" t="s">
        <v>887</v>
      </c>
      <c r="BE105" s="48" t="s">
        <v>864</v>
      </c>
      <c r="BF105" s="47" t="s">
        <v>886</v>
      </c>
      <c r="BG105" s="47" t="s">
        <v>886</v>
      </c>
      <c r="BH105" s="47" t="s">
        <v>513</v>
      </c>
      <c r="BI105" s="47" t="s">
        <v>513</v>
      </c>
      <c r="BJ105" s="47" t="s">
        <v>1207</v>
      </c>
      <c r="BK105" s="47" t="s">
        <v>1215</v>
      </c>
      <c r="BL105" s="47" t="s">
        <v>883</v>
      </c>
      <c r="BM105" s="47" t="s">
        <v>525</v>
      </c>
      <c r="BN105" s="47" t="s">
        <v>522</v>
      </c>
      <c r="BO105" s="47" t="s">
        <v>525</v>
      </c>
      <c r="BP105" s="47" t="s">
        <v>525</v>
      </c>
      <c r="BQ105" s="47" t="s">
        <v>866</v>
      </c>
      <c r="BR105" s="47" t="s">
        <v>875</v>
      </c>
      <c r="BS105" s="47" t="s">
        <v>875</v>
      </c>
      <c r="BT105" s="47" t="s">
        <v>875</v>
      </c>
      <c r="BU105" s="47" t="s">
        <v>875</v>
      </c>
      <c r="BV105" s="47" t="s">
        <v>875</v>
      </c>
      <c r="BW105" s="47" t="s">
        <v>875</v>
      </c>
      <c r="BX105" s="47"/>
      <c r="BY105" s="47" t="s">
        <v>890</v>
      </c>
      <c r="BZ105" s="47" t="s">
        <v>525</v>
      </c>
      <c r="CA105" s="47" t="s">
        <v>1167</v>
      </c>
      <c r="CB105" s="47" t="s">
        <v>884</v>
      </c>
    </row>
    <row r="106" spans="1:80">
      <c r="A106" s="33" t="str">
        <f>'Indicator Data'!A107</f>
        <v>Madagascar</v>
      </c>
      <c r="B106" s="25" t="str">
        <f>'Indicator Data'!B107</f>
        <v>MDG</v>
      </c>
      <c r="C106" s="47" t="s">
        <v>1206</v>
      </c>
      <c r="D106" s="47" t="s">
        <v>1206</v>
      </c>
      <c r="E106" s="47" t="s">
        <v>1207</v>
      </c>
      <c r="F106" s="47" t="s">
        <v>1207</v>
      </c>
      <c r="G106" s="47" t="s">
        <v>1207</v>
      </c>
      <c r="H106" s="47" t="s">
        <v>1207</v>
      </c>
      <c r="I106" s="47" t="s">
        <v>1207</v>
      </c>
      <c r="J106" s="47" t="s">
        <v>887</v>
      </c>
      <c r="K106" s="47" t="s">
        <v>887</v>
      </c>
      <c r="L106" s="47" t="s">
        <v>513</v>
      </c>
      <c r="M106" s="47" t="s">
        <v>884</v>
      </c>
      <c r="N106" s="47" t="s">
        <v>884</v>
      </c>
      <c r="O106" s="47" t="s">
        <v>884</v>
      </c>
      <c r="P106" s="47" t="s">
        <v>884</v>
      </c>
      <c r="Q106" s="47" t="s">
        <v>1115</v>
      </c>
      <c r="R106" s="47" t="s">
        <v>1115</v>
      </c>
      <c r="S106" s="47" t="s">
        <v>1115</v>
      </c>
      <c r="T106" s="47" t="s">
        <v>1115</v>
      </c>
      <c r="U106" s="47" t="s">
        <v>884</v>
      </c>
      <c r="V106" s="47" t="s">
        <v>884</v>
      </c>
      <c r="W106" s="47" t="s">
        <v>884</v>
      </c>
      <c r="X106" s="47" t="s">
        <v>525</v>
      </c>
      <c r="Y106" s="47" t="s">
        <v>525</v>
      </c>
      <c r="Z106" s="47" t="s">
        <v>525</v>
      </c>
      <c r="AA106" s="47" t="s">
        <v>1167</v>
      </c>
      <c r="AB106" s="47" t="s">
        <v>885</v>
      </c>
      <c r="AC106" s="47" t="s">
        <v>885</v>
      </c>
      <c r="AD106" s="79" t="s">
        <v>1213</v>
      </c>
      <c r="AE106" s="47" t="s">
        <v>875</v>
      </c>
      <c r="AF106" s="47" t="s">
        <v>1116</v>
      </c>
      <c r="AG106" s="47" t="s">
        <v>1167</v>
      </c>
      <c r="AH106" s="47" t="s">
        <v>884</v>
      </c>
      <c r="AI106" s="47" t="s">
        <v>884</v>
      </c>
      <c r="AJ106" s="48" t="s">
        <v>891</v>
      </c>
      <c r="AK106" s="48" t="s">
        <v>891</v>
      </c>
      <c r="AL106" s="47" t="s">
        <v>889</v>
      </c>
      <c r="AM106" s="47" t="s">
        <v>889</v>
      </c>
      <c r="AN106" s="47" t="s">
        <v>892</v>
      </c>
      <c r="AO106" s="47" t="s">
        <v>893</v>
      </c>
      <c r="AP106" s="47" t="s">
        <v>893</v>
      </c>
      <c r="AQ106" s="47" t="s">
        <v>1214</v>
      </c>
      <c r="AR106" s="47" t="s">
        <v>1214</v>
      </c>
      <c r="AS106" s="47" t="s">
        <v>875</v>
      </c>
      <c r="AT106" s="47" t="s">
        <v>875</v>
      </c>
      <c r="AU106" s="47" t="s">
        <v>875</v>
      </c>
      <c r="AV106" s="47" t="s">
        <v>875</v>
      </c>
      <c r="AW106" s="47" t="s">
        <v>875</v>
      </c>
      <c r="AX106" s="47" t="s">
        <v>875</v>
      </c>
      <c r="AY106" s="47" t="s">
        <v>875</v>
      </c>
      <c r="AZ106" s="47" t="s">
        <v>889</v>
      </c>
      <c r="BA106" s="47" t="s">
        <v>525</v>
      </c>
      <c r="BB106" s="47" t="s">
        <v>887</v>
      </c>
      <c r="BC106" s="47" t="s">
        <v>887</v>
      </c>
      <c r="BD106" s="47" t="s">
        <v>887</v>
      </c>
      <c r="BE106" s="48" t="s">
        <v>867</v>
      </c>
      <c r="BF106" s="47" t="s">
        <v>886</v>
      </c>
      <c r="BG106" s="47" t="s">
        <v>886</v>
      </c>
      <c r="BH106" s="47" t="s">
        <v>513</v>
      </c>
      <c r="BI106" s="47" t="s">
        <v>513</v>
      </c>
      <c r="BJ106" s="47" t="s">
        <v>1207</v>
      </c>
      <c r="BK106" s="47" t="s">
        <v>1215</v>
      </c>
      <c r="BL106" s="47" t="s">
        <v>883</v>
      </c>
      <c r="BM106" s="47" t="s">
        <v>525</v>
      </c>
      <c r="BN106" s="47" t="s">
        <v>522</v>
      </c>
      <c r="BO106" s="47" t="s">
        <v>525</v>
      </c>
      <c r="BP106" s="47" t="s">
        <v>525</v>
      </c>
      <c r="BQ106" s="47" t="s">
        <v>866</v>
      </c>
      <c r="BR106" s="47" t="s">
        <v>875</v>
      </c>
      <c r="BS106" s="47" t="s">
        <v>875</v>
      </c>
      <c r="BT106" s="47" t="s">
        <v>875</v>
      </c>
      <c r="BU106" s="47" t="s">
        <v>875</v>
      </c>
      <c r="BV106" s="47" t="s">
        <v>875</v>
      </c>
      <c r="BW106" s="47" t="s">
        <v>875</v>
      </c>
      <c r="BX106" s="47"/>
      <c r="BY106" s="47" t="s">
        <v>890</v>
      </c>
      <c r="BZ106" s="47" t="s">
        <v>525</v>
      </c>
      <c r="CA106" s="47" t="s">
        <v>1167</v>
      </c>
      <c r="CB106" s="47" t="s">
        <v>884</v>
      </c>
    </row>
    <row r="107" spans="1:80">
      <c r="A107" s="33" t="str">
        <f>'Indicator Data'!A108</f>
        <v>Malawi</v>
      </c>
      <c r="B107" s="25" t="str">
        <f>'Indicator Data'!B108</f>
        <v>MWI</v>
      </c>
      <c r="C107" s="47" t="s">
        <v>1206</v>
      </c>
      <c r="D107" s="47" t="s">
        <v>1206</v>
      </c>
      <c r="E107" s="47" t="s">
        <v>1207</v>
      </c>
      <c r="F107" s="47" t="s">
        <v>1207</v>
      </c>
      <c r="G107" s="47" t="s">
        <v>1207</v>
      </c>
      <c r="H107" s="47" t="s">
        <v>1207</v>
      </c>
      <c r="I107" s="47" t="s">
        <v>1207</v>
      </c>
      <c r="J107" s="47" t="s">
        <v>887</v>
      </c>
      <c r="K107" s="47" t="s">
        <v>887</v>
      </c>
      <c r="L107" s="47" t="s">
        <v>513</v>
      </c>
      <c r="M107" s="47" t="s">
        <v>884</v>
      </c>
      <c r="N107" s="47" t="s">
        <v>884</v>
      </c>
      <c r="O107" s="47" t="s">
        <v>884</v>
      </c>
      <c r="P107" s="47" t="s">
        <v>884</v>
      </c>
      <c r="Q107" s="47" t="s">
        <v>1115</v>
      </c>
      <c r="R107" s="47" t="s">
        <v>1115</v>
      </c>
      <c r="S107" s="47" t="s">
        <v>1115</v>
      </c>
      <c r="T107" s="47" t="s">
        <v>1115</v>
      </c>
      <c r="U107" s="47" t="s">
        <v>884</v>
      </c>
      <c r="V107" s="47" t="s">
        <v>884</v>
      </c>
      <c r="W107" s="47" t="s">
        <v>884</v>
      </c>
      <c r="X107" s="47" t="s">
        <v>525</v>
      </c>
      <c r="Y107" s="47" t="s">
        <v>525</v>
      </c>
      <c r="Z107" s="47" t="s">
        <v>525</v>
      </c>
      <c r="AA107" s="47" t="s">
        <v>1167</v>
      </c>
      <c r="AB107" s="47" t="s">
        <v>885</v>
      </c>
      <c r="AC107" s="47" t="s">
        <v>885</v>
      </c>
      <c r="AD107" s="79" t="s">
        <v>1213</v>
      </c>
      <c r="AE107" s="47" t="s">
        <v>875</v>
      </c>
      <c r="AF107" s="47" t="s">
        <v>1116</v>
      </c>
      <c r="AG107" s="47" t="s">
        <v>1167</v>
      </c>
      <c r="AH107" s="47" t="s">
        <v>884</v>
      </c>
      <c r="AI107" s="47" t="s">
        <v>884</v>
      </c>
      <c r="AJ107" s="48" t="s">
        <v>891</v>
      </c>
      <c r="AK107" s="48" t="s">
        <v>891</v>
      </c>
      <c r="AL107" s="47" t="s">
        <v>889</v>
      </c>
      <c r="AM107" s="47" t="s">
        <v>889</v>
      </c>
      <c r="AN107" s="47" t="s">
        <v>892</v>
      </c>
      <c r="AO107" s="47" t="s">
        <v>893</v>
      </c>
      <c r="AP107" s="47" t="s">
        <v>893</v>
      </c>
      <c r="AQ107" s="47" t="s">
        <v>1214</v>
      </c>
      <c r="AR107" s="47" t="s">
        <v>1214</v>
      </c>
      <c r="AS107" s="47" t="s">
        <v>875</v>
      </c>
      <c r="AT107" s="47" t="s">
        <v>875</v>
      </c>
      <c r="AU107" s="47" t="s">
        <v>875</v>
      </c>
      <c r="AV107" s="47" t="s">
        <v>875</v>
      </c>
      <c r="AW107" s="47" t="s">
        <v>875</v>
      </c>
      <c r="AX107" s="47" t="s">
        <v>875</v>
      </c>
      <c r="AY107" s="47" t="s">
        <v>875</v>
      </c>
      <c r="AZ107" s="47" t="s">
        <v>889</v>
      </c>
      <c r="BA107" s="47" t="s">
        <v>525</v>
      </c>
      <c r="BB107" s="47" t="s">
        <v>887</v>
      </c>
      <c r="BC107" s="47" t="s">
        <v>887</v>
      </c>
      <c r="BD107" s="47" t="s">
        <v>887</v>
      </c>
      <c r="BE107" s="48" t="s">
        <v>867</v>
      </c>
      <c r="BF107" s="47" t="s">
        <v>886</v>
      </c>
      <c r="BG107" s="47" t="s">
        <v>886</v>
      </c>
      <c r="BH107" s="47" t="s">
        <v>513</v>
      </c>
      <c r="BI107" s="47" t="s">
        <v>513</v>
      </c>
      <c r="BJ107" s="47" t="s">
        <v>1207</v>
      </c>
      <c r="BK107" s="47" t="s">
        <v>1215</v>
      </c>
      <c r="BL107" s="47" t="s">
        <v>883</v>
      </c>
      <c r="BM107" s="47" t="s">
        <v>525</v>
      </c>
      <c r="BN107" s="47" t="s">
        <v>522</v>
      </c>
      <c r="BO107" s="47" t="s">
        <v>525</v>
      </c>
      <c r="BP107" s="47" t="s">
        <v>525</v>
      </c>
      <c r="BQ107" s="47" t="s">
        <v>866</v>
      </c>
      <c r="BR107" s="47" t="s">
        <v>875</v>
      </c>
      <c r="BS107" s="47" t="s">
        <v>875</v>
      </c>
      <c r="BT107" s="47" t="s">
        <v>875</v>
      </c>
      <c r="BU107" s="47" t="s">
        <v>875</v>
      </c>
      <c r="BV107" s="47" t="s">
        <v>875</v>
      </c>
      <c r="BW107" s="47" t="s">
        <v>875</v>
      </c>
      <c r="BX107" s="47"/>
      <c r="BY107" s="47" t="s">
        <v>890</v>
      </c>
      <c r="BZ107" s="47" t="s">
        <v>525</v>
      </c>
      <c r="CA107" s="47" t="s">
        <v>1167</v>
      </c>
      <c r="CB107" s="47" t="s">
        <v>884</v>
      </c>
    </row>
    <row r="108" spans="1:80">
      <c r="A108" s="33" t="str">
        <f>'Indicator Data'!A109</f>
        <v>Malaysia</v>
      </c>
      <c r="B108" s="25" t="str">
        <f>'Indicator Data'!B109</f>
        <v>MYS</v>
      </c>
      <c r="C108" s="47" t="s">
        <v>1206</v>
      </c>
      <c r="D108" s="47" t="s">
        <v>1206</v>
      </c>
      <c r="E108" s="47" t="s">
        <v>1207</v>
      </c>
      <c r="F108" s="47" t="s">
        <v>1207</v>
      </c>
      <c r="G108" s="47" t="s">
        <v>1207</v>
      </c>
      <c r="H108" s="47" t="s">
        <v>1207</v>
      </c>
      <c r="I108" s="47" t="s">
        <v>1207</v>
      </c>
      <c r="J108" s="47" t="s">
        <v>887</v>
      </c>
      <c r="K108" s="47" t="s">
        <v>887</v>
      </c>
      <c r="L108" s="47" t="s">
        <v>513</v>
      </c>
      <c r="M108" s="47" t="s">
        <v>884</v>
      </c>
      <c r="N108" s="47" t="s">
        <v>884</v>
      </c>
      <c r="O108" s="47" t="s">
        <v>884</v>
      </c>
      <c r="P108" s="47" t="s">
        <v>884</v>
      </c>
      <c r="Q108" s="47" t="s">
        <v>1115</v>
      </c>
      <c r="R108" s="47" t="s">
        <v>1115</v>
      </c>
      <c r="S108" s="47" t="s">
        <v>1115</v>
      </c>
      <c r="T108" s="47" t="s">
        <v>1115</v>
      </c>
      <c r="U108" s="47" t="s">
        <v>884</v>
      </c>
      <c r="V108" s="47" t="s">
        <v>884</v>
      </c>
      <c r="W108" s="47" t="s">
        <v>884</v>
      </c>
      <c r="X108" s="47" t="s">
        <v>525</v>
      </c>
      <c r="Y108" s="47" t="s">
        <v>525</v>
      </c>
      <c r="Z108" s="47" t="s">
        <v>525</v>
      </c>
      <c r="AA108" s="47" t="s">
        <v>1167</v>
      </c>
      <c r="AB108" s="47" t="s">
        <v>885</v>
      </c>
      <c r="AC108" s="47" t="s">
        <v>885</v>
      </c>
      <c r="AD108" s="79" t="s">
        <v>1213</v>
      </c>
      <c r="AE108" s="47" t="s">
        <v>875</v>
      </c>
      <c r="AF108" s="47" t="s">
        <v>1116</v>
      </c>
      <c r="AG108" s="47" t="s">
        <v>1167</v>
      </c>
      <c r="AH108" s="47" t="s">
        <v>884</v>
      </c>
      <c r="AI108" s="47" t="s">
        <v>884</v>
      </c>
      <c r="AJ108" s="48" t="s">
        <v>891</v>
      </c>
      <c r="AK108" s="48" t="s">
        <v>891</v>
      </c>
      <c r="AL108" s="47" t="s">
        <v>889</v>
      </c>
      <c r="AM108" s="47" t="s">
        <v>889</v>
      </c>
      <c r="AN108" s="47" t="s">
        <v>892</v>
      </c>
      <c r="AO108" s="47" t="s">
        <v>893</v>
      </c>
      <c r="AP108" s="47" t="s">
        <v>893</v>
      </c>
      <c r="AQ108" s="47" t="s">
        <v>1214</v>
      </c>
      <c r="AR108" s="47" t="s">
        <v>1214</v>
      </c>
      <c r="AS108" s="47" t="s">
        <v>875</v>
      </c>
      <c r="AT108" s="47" t="s">
        <v>875</v>
      </c>
      <c r="AU108" s="47" t="s">
        <v>875</v>
      </c>
      <c r="AV108" s="47" t="s">
        <v>875</v>
      </c>
      <c r="AW108" s="47" t="s">
        <v>875</v>
      </c>
      <c r="AX108" s="47" t="s">
        <v>875</v>
      </c>
      <c r="AY108" s="47" t="s">
        <v>875</v>
      </c>
      <c r="AZ108" s="47" t="s">
        <v>889</v>
      </c>
      <c r="BA108" s="47" t="s">
        <v>525</v>
      </c>
      <c r="BB108" s="47" t="s">
        <v>887</v>
      </c>
      <c r="BC108" s="47" t="s">
        <v>887</v>
      </c>
      <c r="BD108" s="47" t="s">
        <v>887</v>
      </c>
      <c r="BE108" s="48" t="s">
        <v>864</v>
      </c>
      <c r="BF108" s="47" t="s">
        <v>886</v>
      </c>
      <c r="BG108" s="47" t="s">
        <v>886</v>
      </c>
      <c r="BH108" s="47" t="s">
        <v>513</v>
      </c>
      <c r="BI108" s="47" t="s">
        <v>513</v>
      </c>
      <c r="BJ108" s="47" t="s">
        <v>1207</v>
      </c>
      <c r="BK108" s="47" t="s">
        <v>1215</v>
      </c>
      <c r="BL108" s="47" t="s">
        <v>883</v>
      </c>
      <c r="BM108" s="47" t="s">
        <v>525</v>
      </c>
      <c r="BN108" s="47" t="s">
        <v>522</v>
      </c>
      <c r="BO108" s="47" t="s">
        <v>525</v>
      </c>
      <c r="BP108" s="47" t="s">
        <v>525</v>
      </c>
      <c r="BQ108" s="47" t="s">
        <v>866</v>
      </c>
      <c r="BR108" s="47" t="s">
        <v>875</v>
      </c>
      <c r="BS108" s="47" t="s">
        <v>875</v>
      </c>
      <c r="BT108" s="47" t="s">
        <v>875</v>
      </c>
      <c r="BU108" s="47" t="s">
        <v>875</v>
      </c>
      <c r="BV108" s="47" t="s">
        <v>875</v>
      </c>
      <c r="BW108" s="47" t="s">
        <v>875</v>
      </c>
      <c r="BX108" s="47"/>
      <c r="BY108" s="47" t="s">
        <v>890</v>
      </c>
      <c r="BZ108" s="47" t="s">
        <v>525</v>
      </c>
      <c r="CA108" s="47" t="s">
        <v>1167</v>
      </c>
      <c r="CB108" s="47" t="s">
        <v>884</v>
      </c>
    </row>
    <row r="109" spans="1:80">
      <c r="A109" s="33" t="str">
        <f>'Indicator Data'!A110</f>
        <v>Maldives</v>
      </c>
      <c r="B109" s="25" t="str">
        <f>'Indicator Data'!B110</f>
        <v>MDV</v>
      </c>
      <c r="C109" s="47" t="s">
        <v>1206</v>
      </c>
      <c r="D109" s="47" t="s">
        <v>1206</v>
      </c>
      <c r="E109" s="47" t="s">
        <v>1207</v>
      </c>
      <c r="F109" s="47" t="s">
        <v>1207</v>
      </c>
      <c r="G109" s="47" t="s">
        <v>1207</v>
      </c>
      <c r="H109" s="47" t="s">
        <v>1207</v>
      </c>
      <c r="I109" s="47" t="s">
        <v>1207</v>
      </c>
      <c r="J109" s="47" t="s">
        <v>887</v>
      </c>
      <c r="K109" s="47" t="s">
        <v>887</v>
      </c>
      <c r="L109" s="47" t="s">
        <v>513</v>
      </c>
      <c r="M109" s="47" t="s">
        <v>884</v>
      </c>
      <c r="N109" s="47" t="s">
        <v>884</v>
      </c>
      <c r="O109" s="47" t="s">
        <v>884</v>
      </c>
      <c r="P109" s="47" t="s">
        <v>884</v>
      </c>
      <c r="Q109" s="47" t="s">
        <v>1115</v>
      </c>
      <c r="R109" s="47" t="s">
        <v>1115</v>
      </c>
      <c r="S109" s="47" t="s">
        <v>1115</v>
      </c>
      <c r="T109" s="47" t="s">
        <v>1115</v>
      </c>
      <c r="U109" s="47" t="s">
        <v>884</v>
      </c>
      <c r="V109" s="47" t="s">
        <v>884</v>
      </c>
      <c r="W109" s="47" t="s">
        <v>884</v>
      </c>
      <c r="X109" s="47" t="s">
        <v>525</v>
      </c>
      <c r="Y109" s="47" t="s">
        <v>525</v>
      </c>
      <c r="Z109" s="47" t="s">
        <v>525</v>
      </c>
      <c r="AA109" s="47" t="s">
        <v>1167</v>
      </c>
      <c r="AB109" s="47" t="s">
        <v>885</v>
      </c>
      <c r="AC109" s="47" t="s">
        <v>885</v>
      </c>
      <c r="AD109" s="79" t="s">
        <v>1213</v>
      </c>
      <c r="AE109" s="47" t="s">
        <v>875</v>
      </c>
      <c r="AF109" s="47" t="s">
        <v>1116</v>
      </c>
      <c r="AG109" s="47" t="s">
        <v>1167</v>
      </c>
      <c r="AH109" s="47" t="s">
        <v>884</v>
      </c>
      <c r="AI109" s="47" t="s">
        <v>884</v>
      </c>
      <c r="AJ109" s="48" t="s">
        <v>891</v>
      </c>
      <c r="AK109" s="48" t="s">
        <v>891</v>
      </c>
      <c r="AL109" s="47" t="s">
        <v>889</v>
      </c>
      <c r="AM109" s="47" t="s">
        <v>889</v>
      </c>
      <c r="AN109" s="47" t="s">
        <v>892</v>
      </c>
      <c r="AO109" s="47" t="s">
        <v>893</v>
      </c>
      <c r="AP109" s="47" t="s">
        <v>893</v>
      </c>
      <c r="AQ109" s="47" t="s">
        <v>1214</v>
      </c>
      <c r="AR109" s="47" t="s">
        <v>1214</v>
      </c>
      <c r="AS109" s="47" t="s">
        <v>875</v>
      </c>
      <c r="AT109" s="47" t="s">
        <v>875</v>
      </c>
      <c r="AU109" s="47" t="s">
        <v>875</v>
      </c>
      <c r="AV109" s="47" t="s">
        <v>875</v>
      </c>
      <c r="AW109" s="47" t="s">
        <v>875</v>
      </c>
      <c r="AX109" s="47" t="s">
        <v>875</v>
      </c>
      <c r="AY109" s="47" t="s">
        <v>875</v>
      </c>
      <c r="AZ109" s="47" t="s">
        <v>889</v>
      </c>
      <c r="BA109" s="47" t="s">
        <v>525</v>
      </c>
      <c r="BB109" s="47" t="s">
        <v>887</v>
      </c>
      <c r="BC109" s="47" t="s">
        <v>887</v>
      </c>
      <c r="BD109" s="47" t="s">
        <v>887</v>
      </c>
      <c r="BE109" s="48" t="s">
        <v>864</v>
      </c>
      <c r="BF109" s="47" t="s">
        <v>886</v>
      </c>
      <c r="BG109" s="47" t="s">
        <v>886</v>
      </c>
      <c r="BH109" s="47" t="s">
        <v>513</v>
      </c>
      <c r="BI109" s="47" t="s">
        <v>513</v>
      </c>
      <c r="BJ109" s="47" t="s">
        <v>1207</v>
      </c>
      <c r="BK109" s="47" t="s">
        <v>1215</v>
      </c>
      <c r="BL109" s="47" t="s">
        <v>883</v>
      </c>
      <c r="BM109" s="47" t="s">
        <v>525</v>
      </c>
      <c r="BN109" s="47" t="s">
        <v>522</v>
      </c>
      <c r="BO109" s="47" t="s">
        <v>525</v>
      </c>
      <c r="BP109" s="47" t="s">
        <v>525</v>
      </c>
      <c r="BQ109" s="47" t="s">
        <v>866</v>
      </c>
      <c r="BR109" s="47" t="s">
        <v>875</v>
      </c>
      <c r="BS109" s="47" t="s">
        <v>875</v>
      </c>
      <c r="BT109" s="47" t="s">
        <v>875</v>
      </c>
      <c r="BU109" s="47" t="s">
        <v>875</v>
      </c>
      <c r="BV109" s="47" t="s">
        <v>875</v>
      </c>
      <c r="BW109" s="47" t="s">
        <v>875</v>
      </c>
      <c r="BX109" s="47"/>
      <c r="BY109" s="47" t="s">
        <v>890</v>
      </c>
      <c r="BZ109" s="47" t="s">
        <v>525</v>
      </c>
      <c r="CA109" s="47" t="s">
        <v>1167</v>
      </c>
      <c r="CB109" s="47" t="s">
        <v>884</v>
      </c>
    </row>
    <row r="110" spans="1:80">
      <c r="A110" s="33" t="str">
        <f>'Indicator Data'!A111</f>
        <v>Mali</v>
      </c>
      <c r="B110" s="25" t="str">
        <f>'Indicator Data'!B111</f>
        <v>MLI</v>
      </c>
      <c r="C110" s="47" t="s">
        <v>1206</v>
      </c>
      <c r="D110" s="47" t="s">
        <v>1206</v>
      </c>
      <c r="E110" s="47" t="s">
        <v>1207</v>
      </c>
      <c r="F110" s="47" t="s">
        <v>1207</v>
      </c>
      <c r="G110" s="47" t="s">
        <v>1207</v>
      </c>
      <c r="H110" s="47" t="s">
        <v>1207</v>
      </c>
      <c r="I110" s="47" t="s">
        <v>1207</v>
      </c>
      <c r="J110" s="47" t="s">
        <v>887</v>
      </c>
      <c r="K110" s="47" t="s">
        <v>887</v>
      </c>
      <c r="L110" s="47" t="s">
        <v>513</v>
      </c>
      <c r="M110" s="47" t="s">
        <v>884</v>
      </c>
      <c r="N110" s="47" t="s">
        <v>884</v>
      </c>
      <c r="O110" s="47" t="s">
        <v>884</v>
      </c>
      <c r="P110" s="47" t="s">
        <v>884</v>
      </c>
      <c r="Q110" s="47" t="s">
        <v>1115</v>
      </c>
      <c r="R110" s="47" t="s">
        <v>1115</v>
      </c>
      <c r="S110" s="47" t="s">
        <v>1115</v>
      </c>
      <c r="T110" s="47" t="s">
        <v>1115</v>
      </c>
      <c r="U110" s="47" t="s">
        <v>884</v>
      </c>
      <c r="V110" s="47" t="s">
        <v>884</v>
      </c>
      <c r="W110" s="47" t="s">
        <v>884</v>
      </c>
      <c r="X110" s="47" t="s">
        <v>525</v>
      </c>
      <c r="Y110" s="47" t="s">
        <v>525</v>
      </c>
      <c r="Z110" s="47" t="s">
        <v>525</v>
      </c>
      <c r="AA110" s="47" t="s">
        <v>1167</v>
      </c>
      <c r="AB110" s="47" t="s">
        <v>885</v>
      </c>
      <c r="AC110" s="47" t="s">
        <v>885</v>
      </c>
      <c r="AD110" s="79" t="s">
        <v>1213</v>
      </c>
      <c r="AE110" s="47" t="s">
        <v>875</v>
      </c>
      <c r="AF110" s="47" t="s">
        <v>1116</v>
      </c>
      <c r="AG110" s="47" t="s">
        <v>1167</v>
      </c>
      <c r="AH110" s="47" t="s">
        <v>884</v>
      </c>
      <c r="AI110" s="47" t="s">
        <v>884</v>
      </c>
      <c r="AJ110" s="48" t="s">
        <v>891</v>
      </c>
      <c r="AK110" s="48" t="s">
        <v>891</v>
      </c>
      <c r="AL110" s="47" t="s">
        <v>889</v>
      </c>
      <c r="AM110" s="47" t="s">
        <v>889</v>
      </c>
      <c r="AN110" s="47" t="s">
        <v>892</v>
      </c>
      <c r="AO110" s="47" t="s">
        <v>893</v>
      </c>
      <c r="AP110" s="47" t="s">
        <v>893</v>
      </c>
      <c r="AQ110" s="47" t="s">
        <v>1214</v>
      </c>
      <c r="AR110" s="47" t="s">
        <v>1214</v>
      </c>
      <c r="AS110" s="47" t="s">
        <v>875</v>
      </c>
      <c r="AT110" s="47" t="s">
        <v>875</v>
      </c>
      <c r="AU110" s="47" t="s">
        <v>875</v>
      </c>
      <c r="AV110" s="47" t="s">
        <v>875</v>
      </c>
      <c r="AW110" s="47" t="s">
        <v>875</v>
      </c>
      <c r="AX110" s="47" t="s">
        <v>875</v>
      </c>
      <c r="AY110" s="47" t="s">
        <v>875</v>
      </c>
      <c r="AZ110" s="47" t="s">
        <v>889</v>
      </c>
      <c r="BA110" s="47" t="s">
        <v>525</v>
      </c>
      <c r="BB110" s="47" t="s">
        <v>887</v>
      </c>
      <c r="BC110" s="47" t="s">
        <v>887</v>
      </c>
      <c r="BD110" s="47" t="s">
        <v>887</v>
      </c>
      <c r="BE110" s="48" t="s">
        <v>964</v>
      </c>
      <c r="BF110" s="47" t="s">
        <v>886</v>
      </c>
      <c r="BG110" s="47" t="s">
        <v>886</v>
      </c>
      <c r="BH110" s="47" t="s">
        <v>513</v>
      </c>
      <c r="BI110" s="47" t="s">
        <v>513</v>
      </c>
      <c r="BJ110" s="47" t="s">
        <v>1207</v>
      </c>
      <c r="BK110" s="47" t="s">
        <v>1215</v>
      </c>
      <c r="BL110" s="47" t="s">
        <v>883</v>
      </c>
      <c r="BM110" s="47" t="s">
        <v>525</v>
      </c>
      <c r="BN110" s="47" t="s">
        <v>522</v>
      </c>
      <c r="BO110" s="47" t="s">
        <v>525</v>
      </c>
      <c r="BP110" s="47" t="s">
        <v>525</v>
      </c>
      <c r="BQ110" s="47" t="s">
        <v>866</v>
      </c>
      <c r="BR110" s="47" t="s">
        <v>875</v>
      </c>
      <c r="BS110" s="47" t="s">
        <v>875</v>
      </c>
      <c r="BT110" s="47" t="s">
        <v>875</v>
      </c>
      <c r="BU110" s="47" t="s">
        <v>875</v>
      </c>
      <c r="BV110" s="47" t="s">
        <v>875</v>
      </c>
      <c r="BW110" s="47" t="s">
        <v>875</v>
      </c>
      <c r="BX110" s="47"/>
      <c r="BY110" s="47" t="s">
        <v>890</v>
      </c>
      <c r="BZ110" s="47" t="s">
        <v>525</v>
      </c>
      <c r="CA110" s="47" t="s">
        <v>1167</v>
      </c>
      <c r="CB110" s="47" t="s">
        <v>884</v>
      </c>
    </row>
    <row r="111" spans="1:80">
      <c r="A111" s="33" t="str">
        <f>'Indicator Data'!A112</f>
        <v>Malta</v>
      </c>
      <c r="B111" s="25" t="str">
        <f>'Indicator Data'!B112</f>
        <v>MLT</v>
      </c>
      <c r="C111" s="47" t="s">
        <v>1206</v>
      </c>
      <c r="D111" s="47" t="s">
        <v>1206</v>
      </c>
      <c r="E111" s="47" t="s">
        <v>1207</v>
      </c>
      <c r="F111" s="47" t="s">
        <v>1207</v>
      </c>
      <c r="G111" s="47" t="s">
        <v>1207</v>
      </c>
      <c r="H111" s="47" t="s">
        <v>1207</v>
      </c>
      <c r="I111" s="47" t="s">
        <v>1207</v>
      </c>
      <c r="J111" s="47" t="s">
        <v>887</v>
      </c>
      <c r="K111" s="47" t="s">
        <v>887</v>
      </c>
      <c r="L111" s="47" t="s">
        <v>513</v>
      </c>
      <c r="M111" s="47" t="s">
        <v>884</v>
      </c>
      <c r="N111" s="47" t="s">
        <v>884</v>
      </c>
      <c r="O111" s="47" t="s">
        <v>884</v>
      </c>
      <c r="P111" s="47" t="s">
        <v>884</v>
      </c>
      <c r="Q111" s="47" t="s">
        <v>1115</v>
      </c>
      <c r="R111" s="47" t="s">
        <v>1115</v>
      </c>
      <c r="S111" s="47" t="s">
        <v>1115</v>
      </c>
      <c r="T111" s="47" t="s">
        <v>1115</v>
      </c>
      <c r="U111" s="47" t="s">
        <v>884</v>
      </c>
      <c r="V111" s="47" t="s">
        <v>884</v>
      </c>
      <c r="W111" s="47" t="s">
        <v>884</v>
      </c>
      <c r="X111" s="47" t="s">
        <v>525</v>
      </c>
      <c r="Y111" s="47" t="s">
        <v>525</v>
      </c>
      <c r="Z111" s="47" t="s">
        <v>525</v>
      </c>
      <c r="AA111" s="47" t="s">
        <v>1167</v>
      </c>
      <c r="AB111" s="47" t="s">
        <v>885</v>
      </c>
      <c r="AC111" s="47" t="s">
        <v>885</v>
      </c>
      <c r="AD111" s="79" t="s">
        <v>1213</v>
      </c>
      <c r="AE111" s="47" t="s">
        <v>875</v>
      </c>
      <c r="AF111" s="47" t="s">
        <v>1116</v>
      </c>
      <c r="AG111" s="47" t="s">
        <v>1167</v>
      </c>
      <c r="AH111" s="47" t="s">
        <v>884</v>
      </c>
      <c r="AI111" s="47" t="s">
        <v>884</v>
      </c>
      <c r="AJ111" s="48" t="s">
        <v>891</v>
      </c>
      <c r="AK111" s="48" t="s">
        <v>891</v>
      </c>
      <c r="AL111" s="47" t="s">
        <v>889</v>
      </c>
      <c r="AM111" s="47" t="s">
        <v>889</v>
      </c>
      <c r="AN111" s="47" t="s">
        <v>892</v>
      </c>
      <c r="AO111" s="47" t="s">
        <v>893</v>
      </c>
      <c r="AP111" s="47" t="s">
        <v>893</v>
      </c>
      <c r="AQ111" s="47" t="s">
        <v>1214</v>
      </c>
      <c r="AR111" s="47" t="s">
        <v>1214</v>
      </c>
      <c r="AS111" s="47" t="s">
        <v>875</v>
      </c>
      <c r="AT111" s="47" t="s">
        <v>875</v>
      </c>
      <c r="AU111" s="47" t="s">
        <v>875</v>
      </c>
      <c r="AV111" s="47" t="s">
        <v>875</v>
      </c>
      <c r="AW111" s="47" t="s">
        <v>875</v>
      </c>
      <c r="AX111" s="47" t="s">
        <v>875</v>
      </c>
      <c r="AY111" s="47" t="s">
        <v>875</v>
      </c>
      <c r="AZ111" s="47" t="s">
        <v>889</v>
      </c>
      <c r="BA111" s="47" t="s">
        <v>525</v>
      </c>
      <c r="BB111" s="47" t="s">
        <v>887</v>
      </c>
      <c r="BC111" s="47" t="s">
        <v>887</v>
      </c>
      <c r="BD111" s="47" t="s">
        <v>887</v>
      </c>
      <c r="BE111" s="48" t="s">
        <v>864</v>
      </c>
      <c r="BF111" s="47" t="s">
        <v>886</v>
      </c>
      <c r="BG111" s="47" t="s">
        <v>886</v>
      </c>
      <c r="BH111" s="47" t="s">
        <v>513</v>
      </c>
      <c r="BI111" s="47" t="s">
        <v>513</v>
      </c>
      <c r="BJ111" s="47" t="s">
        <v>1207</v>
      </c>
      <c r="BK111" s="47" t="s">
        <v>1215</v>
      </c>
      <c r="BL111" s="47" t="s">
        <v>883</v>
      </c>
      <c r="BM111" s="47" t="s">
        <v>525</v>
      </c>
      <c r="BN111" s="47" t="s">
        <v>522</v>
      </c>
      <c r="BO111" s="47" t="s">
        <v>525</v>
      </c>
      <c r="BP111" s="47" t="s">
        <v>525</v>
      </c>
      <c r="BQ111" s="47" t="s">
        <v>866</v>
      </c>
      <c r="BR111" s="47" t="s">
        <v>875</v>
      </c>
      <c r="BS111" s="47" t="s">
        <v>875</v>
      </c>
      <c r="BT111" s="47" t="s">
        <v>875</v>
      </c>
      <c r="BU111" s="47" t="s">
        <v>875</v>
      </c>
      <c r="BV111" s="47" t="s">
        <v>875</v>
      </c>
      <c r="BW111" s="47" t="s">
        <v>875</v>
      </c>
      <c r="BX111" s="47"/>
      <c r="BY111" s="47" t="s">
        <v>890</v>
      </c>
      <c r="BZ111" s="47" t="s">
        <v>525</v>
      </c>
      <c r="CA111" s="47" t="s">
        <v>1167</v>
      </c>
      <c r="CB111" s="47" t="s">
        <v>884</v>
      </c>
    </row>
    <row r="112" spans="1:80">
      <c r="A112" s="33" t="str">
        <f>'Indicator Data'!A113</f>
        <v>Marshall Islands</v>
      </c>
      <c r="B112" s="25" t="str">
        <f>'Indicator Data'!B113</f>
        <v>MHL</v>
      </c>
      <c r="C112" s="47" t="s">
        <v>1206</v>
      </c>
      <c r="D112" s="47" t="s">
        <v>1206</v>
      </c>
      <c r="E112" s="47" t="s">
        <v>1207</v>
      </c>
      <c r="F112" s="47" t="s">
        <v>1207</v>
      </c>
      <c r="G112" s="47" t="s">
        <v>1207</v>
      </c>
      <c r="H112" s="47" t="s">
        <v>1207</v>
      </c>
      <c r="I112" s="47" t="s">
        <v>1207</v>
      </c>
      <c r="J112" s="47" t="s">
        <v>887</v>
      </c>
      <c r="K112" s="47" t="s">
        <v>887</v>
      </c>
      <c r="L112" s="47" t="s">
        <v>513</v>
      </c>
      <c r="M112" s="47" t="s">
        <v>884</v>
      </c>
      <c r="N112" s="47" t="s">
        <v>884</v>
      </c>
      <c r="O112" s="47" t="s">
        <v>884</v>
      </c>
      <c r="P112" s="47" t="s">
        <v>884</v>
      </c>
      <c r="Q112" s="47" t="s">
        <v>1115</v>
      </c>
      <c r="R112" s="47" t="s">
        <v>1115</v>
      </c>
      <c r="S112" s="47" t="s">
        <v>1115</v>
      </c>
      <c r="T112" s="47" t="s">
        <v>1115</v>
      </c>
      <c r="U112" s="47" t="s">
        <v>884</v>
      </c>
      <c r="V112" s="47" t="s">
        <v>884</v>
      </c>
      <c r="W112" s="47" t="s">
        <v>884</v>
      </c>
      <c r="X112" s="47" t="s">
        <v>525</v>
      </c>
      <c r="Y112" s="47" t="s">
        <v>525</v>
      </c>
      <c r="Z112" s="47" t="s">
        <v>525</v>
      </c>
      <c r="AA112" s="47" t="s">
        <v>1167</v>
      </c>
      <c r="AB112" s="47" t="s">
        <v>885</v>
      </c>
      <c r="AC112" s="47" t="s">
        <v>885</v>
      </c>
      <c r="AD112" s="79" t="s">
        <v>1213</v>
      </c>
      <c r="AE112" s="47" t="s">
        <v>875</v>
      </c>
      <c r="AF112" s="47" t="s">
        <v>1116</v>
      </c>
      <c r="AG112" s="47" t="s">
        <v>1167</v>
      </c>
      <c r="AH112" s="47" t="s">
        <v>884</v>
      </c>
      <c r="AI112" s="47" t="s">
        <v>884</v>
      </c>
      <c r="AJ112" s="48" t="s">
        <v>891</v>
      </c>
      <c r="AK112" s="48" t="s">
        <v>891</v>
      </c>
      <c r="AL112" s="47" t="s">
        <v>889</v>
      </c>
      <c r="AM112" s="47" t="s">
        <v>889</v>
      </c>
      <c r="AN112" s="47" t="s">
        <v>892</v>
      </c>
      <c r="AO112" s="47" t="s">
        <v>893</v>
      </c>
      <c r="AP112" s="47" t="s">
        <v>893</v>
      </c>
      <c r="AQ112" s="47" t="s">
        <v>1214</v>
      </c>
      <c r="AR112" s="47" t="s">
        <v>1214</v>
      </c>
      <c r="AS112" s="47" t="s">
        <v>875</v>
      </c>
      <c r="AT112" s="47" t="s">
        <v>875</v>
      </c>
      <c r="AU112" s="47" t="s">
        <v>875</v>
      </c>
      <c r="AV112" s="47" t="s">
        <v>875</v>
      </c>
      <c r="AW112" s="47" t="s">
        <v>875</v>
      </c>
      <c r="AX112" s="47" t="s">
        <v>875</v>
      </c>
      <c r="AY112" s="47" t="s">
        <v>875</v>
      </c>
      <c r="AZ112" s="47" t="s">
        <v>889</v>
      </c>
      <c r="BA112" s="47" t="s">
        <v>525</v>
      </c>
      <c r="BB112" s="47" t="s">
        <v>887</v>
      </c>
      <c r="BC112" s="47" t="s">
        <v>887</v>
      </c>
      <c r="BD112" s="47" t="s">
        <v>887</v>
      </c>
      <c r="BE112" s="48" t="s">
        <v>864</v>
      </c>
      <c r="BF112" s="47" t="s">
        <v>886</v>
      </c>
      <c r="BG112" s="47" t="s">
        <v>886</v>
      </c>
      <c r="BH112" s="47" t="s">
        <v>513</v>
      </c>
      <c r="BI112" s="47" t="s">
        <v>513</v>
      </c>
      <c r="BJ112" s="47" t="s">
        <v>1207</v>
      </c>
      <c r="BK112" s="47" t="s">
        <v>1215</v>
      </c>
      <c r="BL112" s="47" t="s">
        <v>883</v>
      </c>
      <c r="BM112" s="47" t="s">
        <v>525</v>
      </c>
      <c r="BN112" s="47" t="s">
        <v>522</v>
      </c>
      <c r="BO112" s="47" t="s">
        <v>525</v>
      </c>
      <c r="BP112" s="47" t="s">
        <v>525</v>
      </c>
      <c r="BQ112" s="47" t="s">
        <v>866</v>
      </c>
      <c r="BR112" s="47" t="s">
        <v>875</v>
      </c>
      <c r="BS112" s="47" t="s">
        <v>875</v>
      </c>
      <c r="BT112" s="47" t="s">
        <v>875</v>
      </c>
      <c r="BU112" s="47" t="s">
        <v>875</v>
      </c>
      <c r="BV112" s="47" t="s">
        <v>875</v>
      </c>
      <c r="BW112" s="47" t="s">
        <v>875</v>
      </c>
      <c r="BX112" s="47"/>
      <c r="BY112" s="47" t="s">
        <v>890</v>
      </c>
      <c r="BZ112" s="47" t="s">
        <v>525</v>
      </c>
      <c r="CA112" s="47" t="s">
        <v>1167</v>
      </c>
      <c r="CB112" s="47" t="s">
        <v>884</v>
      </c>
    </row>
    <row r="113" spans="1:80">
      <c r="A113" s="33" t="str">
        <f>'Indicator Data'!A114</f>
        <v>Mauritania</v>
      </c>
      <c r="B113" s="25" t="str">
        <f>'Indicator Data'!B114</f>
        <v>MRT</v>
      </c>
      <c r="C113" s="47" t="s">
        <v>1206</v>
      </c>
      <c r="D113" s="47" t="s">
        <v>1206</v>
      </c>
      <c r="E113" s="47" t="s">
        <v>1207</v>
      </c>
      <c r="F113" s="47" t="s">
        <v>1207</v>
      </c>
      <c r="G113" s="47" t="s">
        <v>1207</v>
      </c>
      <c r="H113" s="47" t="s">
        <v>1207</v>
      </c>
      <c r="I113" s="47" t="s">
        <v>1207</v>
      </c>
      <c r="J113" s="47" t="s">
        <v>887</v>
      </c>
      <c r="K113" s="47" t="s">
        <v>887</v>
      </c>
      <c r="L113" s="47" t="s">
        <v>513</v>
      </c>
      <c r="M113" s="47" t="s">
        <v>884</v>
      </c>
      <c r="N113" s="47" t="s">
        <v>884</v>
      </c>
      <c r="O113" s="47" t="s">
        <v>884</v>
      </c>
      <c r="P113" s="47" t="s">
        <v>884</v>
      </c>
      <c r="Q113" s="47" t="s">
        <v>1115</v>
      </c>
      <c r="R113" s="47" t="s">
        <v>1115</v>
      </c>
      <c r="S113" s="47" t="s">
        <v>1115</v>
      </c>
      <c r="T113" s="47" t="s">
        <v>1115</v>
      </c>
      <c r="U113" s="47" t="s">
        <v>884</v>
      </c>
      <c r="V113" s="47" t="s">
        <v>884</v>
      </c>
      <c r="W113" s="47" t="s">
        <v>884</v>
      </c>
      <c r="X113" s="47" t="s">
        <v>525</v>
      </c>
      <c r="Y113" s="47" t="s">
        <v>525</v>
      </c>
      <c r="Z113" s="47" t="s">
        <v>525</v>
      </c>
      <c r="AA113" s="47" t="s">
        <v>1167</v>
      </c>
      <c r="AB113" s="47" t="s">
        <v>885</v>
      </c>
      <c r="AC113" s="47" t="s">
        <v>885</v>
      </c>
      <c r="AD113" s="79" t="s">
        <v>1213</v>
      </c>
      <c r="AE113" s="47" t="s">
        <v>875</v>
      </c>
      <c r="AF113" s="47" t="s">
        <v>1116</v>
      </c>
      <c r="AG113" s="47" t="s">
        <v>1167</v>
      </c>
      <c r="AH113" s="47" t="s">
        <v>884</v>
      </c>
      <c r="AI113" s="47" t="s">
        <v>884</v>
      </c>
      <c r="AJ113" s="48" t="s">
        <v>891</v>
      </c>
      <c r="AK113" s="48" t="s">
        <v>891</v>
      </c>
      <c r="AL113" s="47" t="s">
        <v>889</v>
      </c>
      <c r="AM113" s="47" t="s">
        <v>889</v>
      </c>
      <c r="AN113" s="47" t="s">
        <v>892</v>
      </c>
      <c r="AO113" s="47" t="s">
        <v>893</v>
      </c>
      <c r="AP113" s="47" t="s">
        <v>893</v>
      </c>
      <c r="AQ113" s="47" t="s">
        <v>1214</v>
      </c>
      <c r="AR113" s="47" t="s">
        <v>1214</v>
      </c>
      <c r="AS113" s="47" t="s">
        <v>875</v>
      </c>
      <c r="AT113" s="47" t="s">
        <v>875</v>
      </c>
      <c r="AU113" s="47" t="s">
        <v>875</v>
      </c>
      <c r="AV113" s="47" t="s">
        <v>875</v>
      </c>
      <c r="AW113" s="47" t="s">
        <v>875</v>
      </c>
      <c r="AX113" s="47" t="s">
        <v>875</v>
      </c>
      <c r="AY113" s="47" t="s">
        <v>875</v>
      </c>
      <c r="AZ113" s="47" t="s">
        <v>889</v>
      </c>
      <c r="BA113" s="47" t="s">
        <v>525</v>
      </c>
      <c r="BB113" s="47" t="s">
        <v>887</v>
      </c>
      <c r="BC113" s="47" t="s">
        <v>887</v>
      </c>
      <c r="BD113" s="47" t="s">
        <v>887</v>
      </c>
      <c r="BE113" s="48" t="s">
        <v>864</v>
      </c>
      <c r="BF113" s="47" t="s">
        <v>886</v>
      </c>
      <c r="BG113" s="47" t="s">
        <v>886</v>
      </c>
      <c r="BH113" s="47" t="s">
        <v>513</v>
      </c>
      <c r="BI113" s="47" t="s">
        <v>513</v>
      </c>
      <c r="BJ113" s="47" t="s">
        <v>1207</v>
      </c>
      <c r="BK113" s="47" t="s">
        <v>1215</v>
      </c>
      <c r="BL113" s="47" t="s">
        <v>883</v>
      </c>
      <c r="BM113" s="47" t="s">
        <v>525</v>
      </c>
      <c r="BN113" s="47" t="s">
        <v>522</v>
      </c>
      <c r="BO113" s="47" t="s">
        <v>525</v>
      </c>
      <c r="BP113" s="47" t="s">
        <v>525</v>
      </c>
      <c r="BQ113" s="47" t="s">
        <v>866</v>
      </c>
      <c r="BR113" s="47" t="s">
        <v>875</v>
      </c>
      <c r="BS113" s="47" t="s">
        <v>875</v>
      </c>
      <c r="BT113" s="47" t="s">
        <v>875</v>
      </c>
      <c r="BU113" s="47" t="s">
        <v>875</v>
      </c>
      <c r="BV113" s="47" t="s">
        <v>875</v>
      </c>
      <c r="BW113" s="47" t="s">
        <v>875</v>
      </c>
      <c r="BX113" s="47"/>
      <c r="BY113" s="47" t="s">
        <v>890</v>
      </c>
      <c r="BZ113" s="47" t="s">
        <v>525</v>
      </c>
      <c r="CA113" s="47" t="s">
        <v>1167</v>
      </c>
      <c r="CB113" s="47" t="s">
        <v>884</v>
      </c>
    </row>
    <row r="114" spans="1:80">
      <c r="A114" s="33" t="str">
        <f>'Indicator Data'!A115</f>
        <v>Mauritius</v>
      </c>
      <c r="B114" s="25" t="str">
        <f>'Indicator Data'!B115</f>
        <v>MUS</v>
      </c>
      <c r="C114" s="47" t="s">
        <v>1206</v>
      </c>
      <c r="D114" s="47" t="s">
        <v>1206</v>
      </c>
      <c r="E114" s="47" t="s">
        <v>1207</v>
      </c>
      <c r="F114" s="47" t="s">
        <v>1207</v>
      </c>
      <c r="G114" s="47" t="s">
        <v>1207</v>
      </c>
      <c r="H114" s="47" t="s">
        <v>1207</v>
      </c>
      <c r="I114" s="47" t="s">
        <v>1207</v>
      </c>
      <c r="J114" s="47" t="s">
        <v>887</v>
      </c>
      <c r="K114" s="47" t="s">
        <v>887</v>
      </c>
      <c r="L114" s="47" t="s">
        <v>513</v>
      </c>
      <c r="M114" s="47" t="s">
        <v>884</v>
      </c>
      <c r="N114" s="47" t="s">
        <v>884</v>
      </c>
      <c r="O114" s="47" t="s">
        <v>884</v>
      </c>
      <c r="P114" s="47" t="s">
        <v>884</v>
      </c>
      <c r="Q114" s="47" t="s">
        <v>1115</v>
      </c>
      <c r="R114" s="47" t="s">
        <v>1115</v>
      </c>
      <c r="S114" s="47" t="s">
        <v>1115</v>
      </c>
      <c r="T114" s="47" t="s">
        <v>1115</v>
      </c>
      <c r="U114" s="47" t="s">
        <v>884</v>
      </c>
      <c r="V114" s="47" t="s">
        <v>884</v>
      </c>
      <c r="W114" s="47" t="s">
        <v>884</v>
      </c>
      <c r="X114" s="47" t="s">
        <v>525</v>
      </c>
      <c r="Y114" s="47" t="s">
        <v>525</v>
      </c>
      <c r="Z114" s="47" t="s">
        <v>525</v>
      </c>
      <c r="AA114" s="47" t="s">
        <v>1167</v>
      </c>
      <c r="AB114" s="47" t="s">
        <v>885</v>
      </c>
      <c r="AC114" s="47" t="s">
        <v>885</v>
      </c>
      <c r="AD114" s="79" t="s">
        <v>1213</v>
      </c>
      <c r="AE114" s="47" t="s">
        <v>875</v>
      </c>
      <c r="AF114" s="47" t="s">
        <v>1116</v>
      </c>
      <c r="AG114" s="47" t="s">
        <v>1167</v>
      </c>
      <c r="AH114" s="47" t="s">
        <v>884</v>
      </c>
      <c r="AI114" s="47" t="s">
        <v>884</v>
      </c>
      <c r="AJ114" s="48" t="s">
        <v>891</v>
      </c>
      <c r="AK114" s="48" t="s">
        <v>891</v>
      </c>
      <c r="AL114" s="47" t="s">
        <v>889</v>
      </c>
      <c r="AM114" s="47" t="s">
        <v>889</v>
      </c>
      <c r="AN114" s="47" t="s">
        <v>892</v>
      </c>
      <c r="AO114" s="47" t="s">
        <v>893</v>
      </c>
      <c r="AP114" s="47" t="s">
        <v>893</v>
      </c>
      <c r="AQ114" s="47" t="s">
        <v>1214</v>
      </c>
      <c r="AR114" s="47" t="s">
        <v>1214</v>
      </c>
      <c r="AS114" s="47" t="s">
        <v>875</v>
      </c>
      <c r="AT114" s="47" t="s">
        <v>875</v>
      </c>
      <c r="AU114" s="47" t="s">
        <v>875</v>
      </c>
      <c r="AV114" s="47" t="s">
        <v>875</v>
      </c>
      <c r="AW114" s="47" t="s">
        <v>875</v>
      </c>
      <c r="AX114" s="47" t="s">
        <v>875</v>
      </c>
      <c r="AY114" s="47" t="s">
        <v>875</v>
      </c>
      <c r="AZ114" s="47" t="s">
        <v>889</v>
      </c>
      <c r="BA114" s="47" t="s">
        <v>525</v>
      </c>
      <c r="BB114" s="47" t="s">
        <v>887</v>
      </c>
      <c r="BC114" s="47" t="s">
        <v>887</v>
      </c>
      <c r="BD114" s="47" t="s">
        <v>887</v>
      </c>
      <c r="BE114" s="48" t="s">
        <v>864</v>
      </c>
      <c r="BF114" s="47" t="s">
        <v>886</v>
      </c>
      <c r="BG114" s="47" t="s">
        <v>886</v>
      </c>
      <c r="BH114" s="47" t="s">
        <v>513</v>
      </c>
      <c r="BI114" s="47" t="s">
        <v>513</v>
      </c>
      <c r="BJ114" s="47" t="s">
        <v>1207</v>
      </c>
      <c r="BK114" s="47" t="s">
        <v>1215</v>
      </c>
      <c r="BL114" s="47" t="s">
        <v>883</v>
      </c>
      <c r="BM114" s="47" t="s">
        <v>525</v>
      </c>
      <c r="BN114" s="47" t="s">
        <v>522</v>
      </c>
      <c r="BO114" s="47" t="s">
        <v>525</v>
      </c>
      <c r="BP114" s="47" t="s">
        <v>525</v>
      </c>
      <c r="BQ114" s="47" t="s">
        <v>866</v>
      </c>
      <c r="BR114" s="47" t="s">
        <v>875</v>
      </c>
      <c r="BS114" s="47" t="s">
        <v>875</v>
      </c>
      <c r="BT114" s="47" t="s">
        <v>875</v>
      </c>
      <c r="BU114" s="47" t="s">
        <v>875</v>
      </c>
      <c r="BV114" s="47" t="s">
        <v>875</v>
      </c>
      <c r="BW114" s="47" t="s">
        <v>875</v>
      </c>
      <c r="BX114" s="47"/>
      <c r="BY114" s="47" t="s">
        <v>890</v>
      </c>
      <c r="BZ114" s="47" t="s">
        <v>525</v>
      </c>
      <c r="CA114" s="47" t="s">
        <v>1167</v>
      </c>
      <c r="CB114" s="47" t="s">
        <v>884</v>
      </c>
    </row>
    <row r="115" spans="1:80">
      <c r="A115" s="33" t="str">
        <f>'Indicator Data'!A116</f>
        <v>Mexico</v>
      </c>
      <c r="B115" s="25" t="str">
        <f>'Indicator Data'!B116</f>
        <v>MEX</v>
      </c>
      <c r="C115" s="47" t="s">
        <v>1206</v>
      </c>
      <c r="D115" s="47" t="s">
        <v>1206</v>
      </c>
      <c r="E115" s="47" t="s">
        <v>1207</v>
      </c>
      <c r="F115" s="47" t="s">
        <v>1207</v>
      </c>
      <c r="G115" s="47" t="s">
        <v>1207</v>
      </c>
      <c r="H115" s="47" t="s">
        <v>1207</v>
      </c>
      <c r="I115" s="47" t="s">
        <v>1207</v>
      </c>
      <c r="J115" s="47" t="s">
        <v>887</v>
      </c>
      <c r="K115" s="47" t="s">
        <v>887</v>
      </c>
      <c r="L115" s="47" t="s">
        <v>513</v>
      </c>
      <c r="M115" s="47" t="s">
        <v>884</v>
      </c>
      <c r="N115" s="47" t="s">
        <v>884</v>
      </c>
      <c r="O115" s="47" t="s">
        <v>884</v>
      </c>
      <c r="P115" s="47" t="s">
        <v>884</v>
      </c>
      <c r="Q115" s="47" t="s">
        <v>1115</v>
      </c>
      <c r="R115" s="47" t="s">
        <v>1115</v>
      </c>
      <c r="S115" s="47" t="s">
        <v>1115</v>
      </c>
      <c r="T115" s="47" t="s">
        <v>1115</v>
      </c>
      <c r="U115" s="47" t="s">
        <v>884</v>
      </c>
      <c r="V115" s="47" t="s">
        <v>884</v>
      </c>
      <c r="W115" s="47" t="s">
        <v>884</v>
      </c>
      <c r="X115" s="47" t="s">
        <v>525</v>
      </c>
      <c r="Y115" s="47" t="s">
        <v>525</v>
      </c>
      <c r="Z115" s="47" t="s">
        <v>525</v>
      </c>
      <c r="AA115" s="47" t="s">
        <v>1167</v>
      </c>
      <c r="AB115" s="47" t="s">
        <v>885</v>
      </c>
      <c r="AC115" s="47" t="s">
        <v>885</v>
      </c>
      <c r="AD115" s="79" t="s">
        <v>1213</v>
      </c>
      <c r="AE115" s="47" t="s">
        <v>875</v>
      </c>
      <c r="AF115" s="47" t="s">
        <v>1116</v>
      </c>
      <c r="AG115" s="47" t="s">
        <v>1167</v>
      </c>
      <c r="AH115" s="47" t="s">
        <v>884</v>
      </c>
      <c r="AI115" s="47" t="s">
        <v>884</v>
      </c>
      <c r="AJ115" s="48" t="s">
        <v>891</v>
      </c>
      <c r="AK115" s="48" t="s">
        <v>891</v>
      </c>
      <c r="AL115" s="47" t="s">
        <v>889</v>
      </c>
      <c r="AM115" s="47" t="s">
        <v>889</v>
      </c>
      <c r="AN115" s="47" t="s">
        <v>892</v>
      </c>
      <c r="AO115" s="47" t="s">
        <v>893</v>
      </c>
      <c r="AP115" s="47" t="s">
        <v>893</v>
      </c>
      <c r="AQ115" s="47" t="s">
        <v>1214</v>
      </c>
      <c r="AR115" s="47" t="s">
        <v>1214</v>
      </c>
      <c r="AS115" s="47" t="s">
        <v>875</v>
      </c>
      <c r="AT115" s="47" t="s">
        <v>875</v>
      </c>
      <c r="AU115" s="47" t="s">
        <v>875</v>
      </c>
      <c r="AV115" s="47" t="s">
        <v>875</v>
      </c>
      <c r="AW115" s="47" t="s">
        <v>875</v>
      </c>
      <c r="AX115" s="47" t="s">
        <v>875</v>
      </c>
      <c r="AY115" s="47" t="s">
        <v>875</v>
      </c>
      <c r="AZ115" s="47" t="s">
        <v>889</v>
      </c>
      <c r="BA115" s="47" t="s">
        <v>525</v>
      </c>
      <c r="BB115" s="47" t="s">
        <v>887</v>
      </c>
      <c r="BC115" s="47" t="s">
        <v>887</v>
      </c>
      <c r="BD115" s="47" t="s">
        <v>887</v>
      </c>
      <c r="BE115" s="48" t="s">
        <v>867</v>
      </c>
      <c r="BF115" s="47" t="s">
        <v>886</v>
      </c>
      <c r="BG115" s="47" t="s">
        <v>886</v>
      </c>
      <c r="BH115" s="47" t="s">
        <v>513</v>
      </c>
      <c r="BI115" s="47" t="s">
        <v>513</v>
      </c>
      <c r="BJ115" s="47" t="s">
        <v>1207</v>
      </c>
      <c r="BK115" s="47" t="s">
        <v>1215</v>
      </c>
      <c r="BL115" s="47" t="s">
        <v>883</v>
      </c>
      <c r="BM115" s="47" t="s">
        <v>525</v>
      </c>
      <c r="BN115" s="47" t="s">
        <v>522</v>
      </c>
      <c r="BO115" s="47" t="s">
        <v>525</v>
      </c>
      <c r="BP115" s="47" t="s">
        <v>525</v>
      </c>
      <c r="BQ115" s="47" t="s">
        <v>866</v>
      </c>
      <c r="BR115" s="47" t="s">
        <v>875</v>
      </c>
      <c r="BS115" s="47" t="s">
        <v>875</v>
      </c>
      <c r="BT115" s="47" t="s">
        <v>875</v>
      </c>
      <c r="BU115" s="47" t="s">
        <v>875</v>
      </c>
      <c r="BV115" s="47" t="s">
        <v>875</v>
      </c>
      <c r="BW115" s="47" t="s">
        <v>875</v>
      </c>
      <c r="BX115" s="47"/>
      <c r="BY115" s="47" t="s">
        <v>890</v>
      </c>
      <c r="BZ115" s="47" t="s">
        <v>525</v>
      </c>
      <c r="CA115" s="47" t="s">
        <v>1167</v>
      </c>
      <c r="CB115" s="47" t="s">
        <v>884</v>
      </c>
    </row>
    <row r="116" spans="1:80">
      <c r="A116" s="33" t="str">
        <f>'Indicator Data'!A117</f>
        <v>Micronesia</v>
      </c>
      <c r="B116" s="25" t="str">
        <f>'Indicator Data'!B117</f>
        <v>FSM</v>
      </c>
      <c r="C116" s="47" t="s">
        <v>1206</v>
      </c>
      <c r="D116" s="47" t="s">
        <v>1206</v>
      </c>
      <c r="E116" s="47" t="s">
        <v>1207</v>
      </c>
      <c r="F116" s="47" t="s">
        <v>1207</v>
      </c>
      <c r="G116" s="47" t="s">
        <v>1207</v>
      </c>
      <c r="H116" s="47" t="s">
        <v>1207</v>
      </c>
      <c r="I116" s="47" t="s">
        <v>1207</v>
      </c>
      <c r="J116" s="47" t="s">
        <v>887</v>
      </c>
      <c r="K116" s="47" t="s">
        <v>887</v>
      </c>
      <c r="L116" s="47" t="s">
        <v>513</v>
      </c>
      <c r="M116" s="47" t="s">
        <v>884</v>
      </c>
      <c r="N116" s="47" t="s">
        <v>884</v>
      </c>
      <c r="O116" s="47" t="s">
        <v>884</v>
      </c>
      <c r="P116" s="47" t="s">
        <v>884</v>
      </c>
      <c r="Q116" s="47" t="s">
        <v>1115</v>
      </c>
      <c r="R116" s="47" t="s">
        <v>1115</v>
      </c>
      <c r="S116" s="47" t="s">
        <v>1115</v>
      </c>
      <c r="T116" s="47" t="s">
        <v>1115</v>
      </c>
      <c r="U116" s="47" t="s">
        <v>884</v>
      </c>
      <c r="V116" s="47" t="s">
        <v>884</v>
      </c>
      <c r="W116" s="47" t="s">
        <v>884</v>
      </c>
      <c r="X116" s="47" t="s">
        <v>525</v>
      </c>
      <c r="Y116" s="47" t="s">
        <v>525</v>
      </c>
      <c r="Z116" s="47" t="s">
        <v>525</v>
      </c>
      <c r="AA116" s="47" t="s">
        <v>1167</v>
      </c>
      <c r="AB116" s="47" t="s">
        <v>885</v>
      </c>
      <c r="AC116" s="47" t="s">
        <v>885</v>
      </c>
      <c r="AD116" s="79" t="s">
        <v>1213</v>
      </c>
      <c r="AE116" s="47" t="s">
        <v>875</v>
      </c>
      <c r="AF116" s="47" t="s">
        <v>1116</v>
      </c>
      <c r="AG116" s="47" t="s">
        <v>1167</v>
      </c>
      <c r="AH116" s="47" t="s">
        <v>884</v>
      </c>
      <c r="AI116" s="47" t="s">
        <v>884</v>
      </c>
      <c r="AJ116" s="48" t="s">
        <v>891</v>
      </c>
      <c r="AK116" s="48" t="s">
        <v>891</v>
      </c>
      <c r="AL116" s="47" t="s">
        <v>889</v>
      </c>
      <c r="AM116" s="47" t="s">
        <v>889</v>
      </c>
      <c r="AN116" s="47" t="s">
        <v>892</v>
      </c>
      <c r="AO116" s="47" t="s">
        <v>893</v>
      </c>
      <c r="AP116" s="47" t="s">
        <v>893</v>
      </c>
      <c r="AQ116" s="47" t="s">
        <v>1214</v>
      </c>
      <c r="AR116" s="47" t="s">
        <v>1214</v>
      </c>
      <c r="AS116" s="47" t="s">
        <v>875</v>
      </c>
      <c r="AT116" s="47" t="s">
        <v>875</v>
      </c>
      <c r="AU116" s="47" t="s">
        <v>875</v>
      </c>
      <c r="AV116" s="47" t="s">
        <v>875</v>
      </c>
      <c r="AW116" s="47" t="s">
        <v>875</v>
      </c>
      <c r="AX116" s="47" t="s">
        <v>875</v>
      </c>
      <c r="AY116" s="47" t="s">
        <v>875</v>
      </c>
      <c r="AZ116" s="47" t="s">
        <v>889</v>
      </c>
      <c r="BA116" s="47" t="s">
        <v>525</v>
      </c>
      <c r="BB116" s="47" t="s">
        <v>887</v>
      </c>
      <c r="BC116" s="47" t="s">
        <v>887</v>
      </c>
      <c r="BD116" s="47" t="s">
        <v>887</v>
      </c>
      <c r="BE116" s="48" t="s">
        <v>864</v>
      </c>
      <c r="BF116" s="47" t="s">
        <v>886</v>
      </c>
      <c r="BG116" s="47" t="s">
        <v>886</v>
      </c>
      <c r="BH116" s="47" t="s">
        <v>513</v>
      </c>
      <c r="BI116" s="47" t="s">
        <v>513</v>
      </c>
      <c r="BJ116" s="47" t="s">
        <v>1207</v>
      </c>
      <c r="BK116" s="47" t="s">
        <v>1215</v>
      </c>
      <c r="BL116" s="47" t="s">
        <v>883</v>
      </c>
      <c r="BM116" s="47" t="s">
        <v>525</v>
      </c>
      <c r="BN116" s="47" t="s">
        <v>522</v>
      </c>
      <c r="BO116" s="47" t="s">
        <v>525</v>
      </c>
      <c r="BP116" s="47" t="s">
        <v>525</v>
      </c>
      <c r="BQ116" s="47" t="s">
        <v>866</v>
      </c>
      <c r="BR116" s="47" t="s">
        <v>875</v>
      </c>
      <c r="BS116" s="47" t="s">
        <v>875</v>
      </c>
      <c r="BT116" s="47" t="s">
        <v>875</v>
      </c>
      <c r="BU116" s="47" t="s">
        <v>875</v>
      </c>
      <c r="BV116" s="47" t="s">
        <v>875</v>
      </c>
      <c r="BW116" s="47" t="s">
        <v>875</v>
      </c>
      <c r="BX116" s="47"/>
      <c r="BY116" s="47" t="s">
        <v>890</v>
      </c>
      <c r="BZ116" s="47" t="s">
        <v>525</v>
      </c>
      <c r="CA116" s="47" t="s">
        <v>1167</v>
      </c>
      <c r="CB116" s="47" t="s">
        <v>884</v>
      </c>
    </row>
    <row r="117" spans="1:80">
      <c r="A117" s="33" t="str">
        <f>'Indicator Data'!A118</f>
        <v>Moldova Republic of</v>
      </c>
      <c r="B117" s="25" t="str">
        <f>'Indicator Data'!B118</f>
        <v>MDA</v>
      </c>
      <c r="C117" s="47" t="s">
        <v>1206</v>
      </c>
      <c r="D117" s="47" t="s">
        <v>1206</v>
      </c>
      <c r="E117" s="47" t="s">
        <v>1207</v>
      </c>
      <c r="F117" s="47" t="s">
        <v>1207</v>
      </c>
      <c r="G117" s="47" t="s">
        <v>1207</v>
      </c>
      <c r="H117" s="47" t="s">
        <v>1207</v>
      </c>
      <c r="I117" s="47" t="s">
        <v>1207</v>
      </c>
      <c r="J117" s="47" t="s">
        <v>887</v>
      </c>
      <c r="K117" s="47" t="s">
        <v>887</v>
      </c>
      <c r="L117" s="47" t="s">
        <v>513</v>
      </c>
      <c r="M117" s="47" t="s">
        <v>884</v>
      </c>
      <c r="N117" s="47" t="s">
        <v>884</v>
      </c>
      <c r="O117" s="47" t="s">
        <v>884</v>
      </c>
      <c r="P117" s="47" t="s">
        <v>884</v>
      </c>
      <c r="Q117" s="47" t="s">
        <v>1115</v>
      </c>
      <c r="R117" s="47" t="s">
        <v>1115</v>
      </c>
      <c r="S117" s="47" t="s">
        <v>1115</v>
      </c>
      <c r="T117" s="47" t="s">
        <v>1115</v>
      </c>
      <c r="U117" s="47" t="s">
        <v>884</v>
      </c>
      <c r="V117" s="47" t="s">
        <v>884</v>
      </c>
      <c r="W117" s="47" t="s">
        <v>884</v>
      </c>
      <c r="X117" s="47" t="s">
        <v>525</v>
      </c>
      <c r="Y117" s="47" t="s">
        <v>525</v>
      </c>
      <c r="Z117" s="47" t="s">
        <v>525</v>
      </c>
      <c r="AA117" s="47" t="s">
        <v>1167</v>
      </c>
      <c r="AB117" s="47" t="s">
        <v>885</v>
      </c>
      <c r="AC117" s="47" t="s">
        <v>885</v>
      </c>
      <c r="AD117" s="79" t="s">
        <v>1213</v>
      </c>
      <c r="AE117" s="47" t="s">
        <v>875</v>
      </c>
      <c r="AF117" s="47" t="s">
        <v>1116</v>
      </c>
      <c r="AG117" s="47" t="s">
        <v>1167</v>
      </c>
      <c r="AH117" s="47" t="s">
        <v>884</v>
      </c>
      <c r="AI117" s="47" t="s">
        <v>884</v>
      </c>
      <c r="AJ117" s="48" t="s">
        <v>891</v>
      </c>
      <c r="AK117" s="48" t="s">
        <v>891</v>
      </c>
      <c r="AL117" s="47" t="s">
        <v>889</v>
      </c>
      <c r="AM117" s="47" t="s">
        <v>889</v>
      </c>
      <c r="AN117" s="47" t="s">
        <v>892</v>
      </c>
      <c r="AO117" s="47" t="s">
        <v>893</v>
      </c>
      <c r="AP117" s="47" t="s">
        <v>893</v>
      </c>
      <c r="AQ117" s="47" t="s">
        <v>1214</v>
      </c>
      <c r="AR117" s="47" t="s">
        <v>1214</v>
      </c>
      <c r="AS117" s="47" t="s">
        <v>875</v>
      </c>
      <c r="AT117" s="47" t="s">
        <v>875</v>
      </c>
      <c r="AU117" s="47" t="s">
        <v>875</v>
      </c>
      <c r="AV117" s="47" t="s">
        <v>875</v>
      </c>
      <c r="AW117" s="47" t="s">
        <v>875</v>
      </c>
      <c r="AX117" s="47" t="s">
        <v>875</v>
      </c>
      <c r="AY117" s="47" t="s">
        <v>875</v>
      </c>
      <c r="AZ117" s="47" t="s">
        <v>889</v>
      </c>
      <c r="BA117" s="47" t="s">
        <v>525</v>
      </c>
      <c r="BB117" s="47" t="s">
        <v>887</v>
      </c>
      <c r="BC117" s="47" t="s">
        <v>887</v>
      </c>
      <c r="BD117" s="47" t="s">
        <v>887</v>
      </c>
      <c r="BE117" s="48" t="s">
        <v>864</v>
      </c>
      <c r="BF117" s="47" t="s">
        <v>886</v>
      </c>
      <c r="BG117" s="47" t="s">
        <v>886</v>
      </c>
      <c r="BH117" s="47" t="s">
        <v>513</v>
      </c>
      <c r="BI117" s="47" t="s">
        <v>513</v>
      </c>
      <c r="BJ117" s="47" t="s">
        <v>1207</v>
      </c>
      <c r="BK117" s="47" t="s">
        <v>1215</v>
      </c>
      <c r="BL117" s="47" t="s">
        <v>883</v>
      </c>
      <c r="BM117" s="47" t="s">
        <v>525</v>
      </c>
      <c r="BN117" s="47" t="s">
        <v>522</v>
      </c>
      <c r="BO117" s="47" t="s">
        <v>525</v>
      </c>
      <c r="BP117" s="47" t="s">
        <v>525</v>
      </c>
      <c r="BQ117" s="47" t="s">
        <v>866</v>
      </c>
      <c r="BR117" s="47" t="s">
        <v>875</v>
      </c>
      <c r="BS117" s="47" t="s">
        <v>875</v>
      </c>
      <c r="BT117" s="47" t="s">
        <v>875</v>
      </c>
      <c r="BU117" s="47" t="s">
        <v>875</v>
      </c>
      <c r="BV117" s="47" t="s">
        <v>875</v>
      </c>
      <c r="BW117" s="47" t="s">
        <v>875</v>
      </c>
      <c r="BX117" s="47"/>
      <c r="BY117" s="47" t="s">
        <v>890</v>
      </c>
      <c r="BZ117" s="47" t="s">
        <v>525</v>
      </c>
      <c r="CA117" s="47" t="s">
        <v>1167</v>
      </c>
      <c r="CB117" s="47" t="s">
        <v>884</v>
      </c>
    </row>
    <row r="118" spans="1:80">
      <c r="A118" s="33" t="str">
        <f>'Indicator Data'!A119</f>
        <v>Mongolia</v>
      </c>
      <c r="B118" s="25" t="str">
        <f>'Indicator Data'!B119</f>
        <v>MNG</v>
      </c>
      <c r="C118" s="47" t="s">
        <v>1206</v>
      </c>
      <c r="D118" s="47" t="s">
        <v>1206</v>
      </c>
      <c r="E118" s="47" t="s">
        <v>1207</v>
      </c>
      <c r="F118" s="47" t="s">
        <v>1207</v>
      </c>
      <c r="G118" s="47" t="s">
        <v>1207</v>
      </c>
      <c r="H118" s="47" t="s">
        <v>1207</v>
      </c>
      <c r="I118" s="47" t="s">
        <v>1207</v>
      </c>
      <c r="J118" s="47" t="s">
        <v>887</v>
      </c>
      <c r="K118" s="47" t="s">
        <v>887</v>
      </c>
      <c r="L118" s="47" t="s">
        <v>513</v>
      </c>
      <c r="M118" s="47" t="s">
        <v>884</v>
      </c>
      <c r="N118" s="47" t="s">
        <v>884</v>
      </c>
      <c r="O118" s="47" t="s">
        <v>884</v>
      </c>
      <c r="P118" s="47" t="s">
        <v>884</v>
      </c>
      <c r="Q118" s="47" t="s">
        <v>1115</v>
      </c>
      <c r="R118" s="47" t="s">
        <v>1115</v>
      </c>
      <c r="S118" s="47" t="s">
        <v>1115</v>
      </c>
      <c r="T118" s="47" t="s">
        <v>1115</v>
      </c>
      <c r="U118" s="47" t="s">
        <v>884</v>
      </c>
      <c r="V118" s="47" t="s">
        <v>884</v>
      </c>
      <c r="W118" s="47" t="s">
        <v>884</v>
      </c>
      <c r="X118" s="47" t="s">
        <v>525</v>
      </c>
      <c r="Y118" s="47" t="s">
        <v>525</v>
      </c>
      <c r="Z118" s="47" t="s">
        <v>525</v>
      </c>
      <c r="AA118" s="47" t="s">
        <v>1167</v>
      </c>
      <c r="AB118" s="47" t="s">
        <v>885</v>
      </c>
      <c r="AC118" s="47" t="s">
        <v>885</v>
      </c>
      <c r="AD118" s="79" t="s">
        <v>1213</v>
      </c>
      <c r="AE118" s="47" t="s">
        <v>875</v>
      </c>
      <c r="AF118" s="47" t="s">
        <v>1116</v>
      </c>
      <c r="AG118" s="47" t="s">
        <v>1167</v>
      </c>
      <c r="AH118" s="47" t="s">
        <v>884</v>
      </c>
      <c r="AI118" s="47" t="s">
        <v>884</v>
      </c>
      <c r="AJ118" s="48" t="s">
        <v>891</v>
      </c>
      <c r="AK118" s="48" t="s">
        <v>891</v>
      </c>
      <c r="AL118" s="47" t="s">
        <v>889</v>
      </c>
      <c r="AM118" s="47" t="s">
        <v>889</v>
      </c>
      <c r="AN118" s="47" t="s">
        <v>892</v>
      </c>
      <c r="AO118" s="47" t="s">
        <v>893</v>
      </c>
      <c r="AP118" s="47" t="s">
        <v>893</v>
      </c>
      <c r="AQ118" s="47" t="s">
        <v>1214</v>
      </c>
      <c r="AR118" s="47" t="s">
        <v>1214</v>
      </c>
      <c r="AS118" s="47" t="s">
        <v>875</v>
      </c>
      <c r="AT118" s="47" t="s">
        <v>875</v>
      </c>
      <c r="AU118" s="47" t="s">
        <v>875</v>
      </c>
      <c r="AV118" s="47" t="s">
        <v>875</v>
      </c>
      <c r="AW118" s="47" t="s">
        <v>875</v>
      </c>
      <c r="AX118" s="47" t="s">
        <v>875</v>
      </c>
      <c r="AY118" s="47" t="s">
        <v>875</v>
      </c>
      <c r="AZ118" s="47" t="s">
        <v>889</v>
      </c>
      <c r="BA118" s="47" t="s">
        <v>525</v>
      </c>
      <c r="BB118" s="47" t="s">
        <v>887</v>
      </c>
      <c r="BC118" s="47" t="s">
        <v>887</v>
      </c>
      <c r="BD118" s="47" t="s">
        <v>887</v>
      </c>
      <c r="BE118" s="48" t="s">
        <v>864</v>
      </c>
      <c r="BF118" s="47" t="s">
        <v>886</v>
      </c>
      <c r="BG118" s="47" t="s">
        <v>886</v>
      </c>
      <c r="BH118" s="47" t="s">
        <v>513</v>
      </c>
      <c r="BI118" s="47" t="s">
        <v>513</v>
      </c>
      <c r="BJ118" s="47" t="s">
        <v>1207</v>
      </c>
      <c r="BK118" s="47" t="s">
        <v>1215</v>
      </c>
      <c r="BL118" s="47" t="s">
        <v>883</v>
      </c>
      <c r="BM118" s="47" t="s">
        <v>525</v>
      </c>
      <c r="BN118" s="47" t="s">
        <v>522</v>
      </c>
      <c r="BO118" s="47" t="s">
        <v>525</v>
      </c>
      <c r="BP118" s="47" t="s">
        <v>525</v>
      </c>
      <c r="BQ118" s="47" t="s">
        <v>866</v>
      </c>
      <c r="BR118" s="47" t="s">
        <v>875</v>
      </c>
      <c r="BS118" s="47" t="s">
        <v>875</v>
      </c>
      <c r="BT118" s="47" t="s">
        <v>875</v>
      </c>
      <c r="BU118" s="47" t="s">
        <v>875</v>
      </c>
      <c r="BV118" s="47" t="s">
        <v>875</v>
      </c>
      <c r="BW118" s="47" t="s">
        <v>875</v>
      </c>
      <c r="BX118" s="47"/>
      <c r="BY118" s="47" t="s">
        <v>890</v>
      </c>
      <c r="BZ118" s="47" t="s">
        <v>525</v>
      </c>
      <c r="CA118" s="47" t="s">
        <v>1167</v>
      </c>
      <c r="CB118" s="47" t="s">
        <v>884</v>
      </c>
    </row>
    <row r="119" spans="1:80">
      <c r="A119" s="33" t="str">
        <f>'Indicator Data'!A120</f>
        <v>Montenegro</v>
      </c>
      <c r="B119" s="25" t="str">
        <f>'Indicator Data'!B120</f>
        <v>MNE</v>
      </c>
      <c r="C119" s="47" t="s">
        <v>1206</v>
      </c>
      <c r="D119" s="47" t="s">
        <v>1206</v>
      </c>
      <c r="E119" s="47" t="s">
        <v>1207</v>
      </c>
      <c r="F119" s="47" t="s">
        <v>1207</v>
      </c>
      <c r="G119" s="47" t="s">
        <v>1207</v>
      </c>
      <c r="H119" s="47" t="s">
        <v>1207</v>
      </c>
      <c r="I119" s="47" t="s">
        <v>1207</v>
      </c>
      <c r="J119" s="47" t="s">
        <v>887</v>
      </c>
      <c r="K119" s="47" t="s">
        <v>887</v>
      </c>
      <c r="L119" s="47" t="s">
        <v>513</v>
      </c>
      <c r="M119" s="47" t="s">
        <v>884</v>
      </c>
      <c r="N119" s="47" t="s">
        <v>884</v>
      </c>
      <c r="O119" s="47" t="s">
        <v>884</v>
      </c>
      <c r="P119" s="47" t="s">
        <v>884</v>
      </c>
      <c r="Q119" s="47" t="s">
        <v>1115</v>
      </c>
      <c r="R119" s="47" t="s">
        <v>1115</v>
      </c>
      <c r="S119" s="47" t="s">
        <v>1115</v>
      </c>
      <c r="T119" s="47" t="s">
        <v>1115</v>
      </c>
      <c r="U119" s="47" t="s">
        <v>884</v>
      </c>
      <c r="V119" s="47" t="s">
        <v>884</v>
      </c>
      <c r="W119" s="47" t="s">
        <v>884</v>
      </c>
      <c r="X119" s="47" t="s">
        <v>525</v>
      </c>
      <c r="Y119" s="47" t="s">
        <v>525</v>
      </c>
      <c r="Z119" s="47" t="s">
        <v>525</v>
      </c>
      <c r="AA119" s="47" t="s">
        <v>1167</v>
      </c>
      <c r="AB119" s="47" t="s">
        <v>885</v>
      </c>
      <c r="AC119" s="47" t="s">
        <v>885</v>
      </c>
      <c r="AD119" s="79" t="s">
        <v>1213</v>
      </c>
      <c r="AE119" s="47" t="s">
        <v>875</v>
      </c>
      <c r="AF119" s="47" t="s">
        <v>1116</v>
      </c>
      <c r="AG119" s="47" t="s">
        <v>1167</v>
      </c>
      <c r="AH119" s="47" t="s">
        <v>884</v>
      </c>
      <c r="AI119" s="47" t="s">
        <v>884</v>
      </c>
      <c r="AJ119" s="48" t="s">
        <v>891</v>
      </c>
      <c r="AK119" s="48" t="s">
        <v>891</v>
      </c>
      <c r="AL119" s="47" t="s">
        <v>889</v>
      </c>
      <c r="AM119" s="47" t="s">
        <v>889</v>
      </c>
      <c r="AN119" s="47" t="s">
        <v>892</v>
      </c>
      <c r="AO119" s="47" t="s">
        <v>893</v>
      </c>
      <c r="AP119" s="47" t="s">
        <v>893</v>
      </c>
      <c r="AQ119" s="47" t="s">
        <v>1214</v>
      </c>
      <c r="AR119" s="47" t="s">
        <v>1214</v>
      </c>
      <c r="AS119" s="47" t="s">
        <v>875</v>
      </c>
      <c r="AT119" s="47" t="s">
        <v>875</v>
      </c>
      <c r="AU119" s="47" t="s">
        <v>875</v>
      </c>
      <c r="AV119" s="47" t="s">
        <v>875</v>
      </c>
      <c r="AW119" s="47" t="s">
        <v>875</v>
      </c>
      <c r="AX119" s="47" t="s">
        <v>875</v>
      </c>
      <c r="AY119" s="47" t="s">
        <v>875</v>
      </c>
      <c r="AZ119" s="47" t="s">
        <v>889</v>
      </c>
      <c r="BA119" s="47" t="s">
        <v>525</v>
      </c>
      <c r="BB119" s="47" t="s">
        <v>887</v>
      </c>
      <c r="BC119" s="47" t="s">
        <v>887</v>
      </c>
      <c r="BD119" s="47" t="s">
        <v>887</v>
      </c>
      <c r="BE119" s="48" t="s">
        <v>864</v>
      </c>
      <c r="BF119" s="47" t="s">
        <v>886</v>
      </c>
      <c r="BG119" s="47" t="s">
        <v>886</v>
      </c>
      <c r="BH119" s="47" t="s">
        <v>513</v>
      </c>
      <c r="BI119" s="47" t="s">
        <v>513</v>
      </c>
      <c r="BJ119" s="47" t="s">
        <v>1207</v>
      </c>
      <c r="BK119" s="47" t="s">
        <v>1215</v>
      </c>
      <c r="BL119" s="47" t="s">
        <v>883</v>
      </c>
      <c r="BM119" s="47" t="s">
        <v>525</v>
      </c>
      <c r="BN119" s="47" t="s">
        <v>522</v>
      </c>
      <c r="BO119" s="47" t="s">
        <v>525</v>
      </c>
      <c r="BP119" s="47" t="s">
        <v>525</v>
      </c>
      <c r="BQ119" s="47" t="s">
        <v>866</v>
      </c>
      <c r="BR119" s="47" t="s">
        <v>875</v>
      </c>
      <c r="BS119" s="47" t="s">
        <v>875</v>
      </c>
      <c r="BT119" s="47" t="s">
        <v>875</v>
      </c>
      <c r="BU119" s="47" t="s">
        <v>875</v>
      </c>
      <c r="BV119" s="47" t="s">
        <v>875</v>
      </c>
      <c r="BW119" s="47" t="s">
        <v>875</v>
      </c>
      <c r="BX119" s="47"/>
      <c r="BY119" s="47" t="s">
        <v>890</v>
      </c>
      <c r="BZ119" s="47" t="s">
        <v>525</v>
      </c>
      <c r="CA119" s="47" t="s">
        <v>1167</v>
      </c>
      <c r="CB119" s="47" t="s">
        <v>884</v>
      </c>
    </row>
    <row r="120" spans="1:80">
      <c r="A120" s="33" t="str">
        <f>'Indicator Data'!A121</f>
        <v>Morocco</v>
      </c>
      <c r="B120" s="25" t="str">
        <f>'Indicator Data'!B121</f>
        <v>MAR</v>
      </c>
      <c r="C120" s="47" t="s">
        <v>1206</v>
      </c>
      <c r="D120" s="47" t="s">
        <v>1206</v>
      </c>
      <c r="E120" s="47" t="s">
        <v>1207</v>
      </c>
      <c r="F120" s="47" t="s">
        <v>1207</v>
      </c>
      <c r="G120" s="47" t="s">
        <v>1207</v>
      </c>
      <c r="H120" s="47" t="s">
        <v>1207</v>
      </c>
      <c r="I120" s="47" t="s">
        <v>1207</v>
      </c>
      <c r="J120" s="47" t="s">
        <v>887</v>
      </c>
      <c r="K120" s="47" t="s">
        <v>887</v>
      </c>
      <c r="L120" s="47" t="s">
        <v>513</v>
      </c>
      <c r="M120" s="47" t="s">
        <v>884</v>
      </c>
      <c r="N120" s="47" t="s">
        <v>884</v>
      </c>
      <c r="O120" s="47" t="s">
        <v>884</v>
      </c>
      <c r="P120" s="47" t="s">
        <v>884</v>
      </c>
      <c r="Q120" s="47" t="s">
        <v>1115</v>
      </c>
      <c r="R120" s="47" t="s">
        <v>1115</v>
      </c>
      <c r="S120" s="47" t="s">
        <v>1115</v>
      </c>
      <c r="T120" s="47" t="s">
        <v>1115</v>
      </c>
      <c r="U120" s="47" t="s">
        <v>884</v>
      </c>
      <c r="V120" s="47" t="s">
        <v>884</v>
      </c>
      <c r="W120" s="47" t="s">
        <v>884</v>
      </c>
      <c r="X120" s="47" t="s">
        <v>525</v>
      </c>
      <c r="Y120" s="47" t="s">
        <v>525</v>
      </c>
      <c r="Z120" s="47" t="s">
        <v>525</v>
      </c>
      <c r="AA120" s="47" t="s">
        <v>1167</v>
      </c>
      <c r="AB120" s="47" t="s">
        <v>885</v>
      </c>
      <c r="AC120" s="47" t="s">
        <v>885</v>
      </c>
      <c r="AD120" s="79" t="s">
        <v>1213</v>
      </c>
      <c r="AE120" s="47" t="s">
        <v>875</v>
      </c>
      <c r="AF120" s="47" t="s">
        <v>1116</v>
      </c>
      <c r="AG120" s="47" t="s">
        <v>1167</v>
      </c>
      <c r="AH120" s="47" t="s">
        <v>884</v>
      </c>
      <c r="AI120" s="47" t="s">
        <v>884</v>
      </c>
      <c r="AJ120" s="48" t="s">
        <v>891</v>
      </c>
      <c r="AK120" s="48" t="s">
        <v>891</v>
      </c>
      <c r="AL120" s="47" t="s">
        <v>889</v>
      </c>
      <c r="AM120" s="47" t="s">
        <v>889</v>
      </c>
      <c r="AN120" s="47" t="s">
        <v>892</v>
      </c>
      <c r="AO120" s="47" t="s">
        <v>893</v>
      </c>
      <c r="AP120" s="47" t="s">
        <v>893</v>
      </c>
      <c r="AQ120" s="47" t="s">
        <v>1214</v>
      </c>
      <c r="AR120" s="47" t="s">
        <v>1214</v>
      </c>
      <c r="AS120" s="47" t="s">
        <v>875</v>
      </c>
      <c r="AT120" s="47" t="s">
        <v>875</v>
      </c>
      <c r="AU120" s="47" t="s">
        <v>875</v>
      </c>
      <c r="AV120" s="47" t="s">
        <v>875</v>
      </c>
      <c r="AW120" s="47" t="s">
        <v>875</v>
      </c>
      <c r="AX120" s="47" t="s">
        <v>875</v>
      </c>
      <c r="AY120" s="47" t="s">
        <v>875</v>
      </c>
      <c r="AZ120" s="47" t="s">
        <v>889</v>
      </c>
      <c r="BA120" s="47" t="s">
        <v>525</v>
      </c>
      <c r="BB120" s="47" t="s">
        <v>887</v>
      </c>
      <c r="BC120" s="47" t="s">
        <v>887</v>
      </c>
      <c r="BD120" s="47" t="s">
        <v>887</v>
      </c>
      <c r="BE120" s="48" t="s">
        <v>864</v>
      </c>
      <c r="BF120" s="47" t="s">
        <v>886</v>
      </c>
      <c r="BG120" s="47" t="s">
        <v>886</v>
      </c>
      <c r="BH120" s="47" t="s">
        <v>513</v>
      </c>
      <c r="BI120" s="47" t="s">
        <v>513</v>
      </c>
      <c r="BJ120" s="47" t="s">
        <v>1207</v>
      </c>
      <c r="BK120" s="47" t="s">
        <v>1215</v>
      </c>
      <c r="BL120" s="47" t="s">
        <v>883</v>
      </c>
      <c r="BM120" s="47" t="s">
        <v>525</v>
      </c>
      <c r="BN120" s="47" t="s">
        <v>522</v>
      </c>
      <c r="BO120" s="47" t="s">
        <v>525</v>
      </c>
      <c r="BP120" s="47" t="s">
        <v>525</v>
      </c>
      <c r="BQ120" s="47" t="s">
        <v>866</v>
      </c>
      <c r="BR120" s="47" t="s">
        <v>875</v>
      </c>
      <c r="BS120" s="47" t="s">
        <v>875</v>
      </c>
      <c r="BT120" s="47" t="s">
        <v>875</v>
      </c>
      <c r="BU120" s="47" t="s">
        <v>875</v>
      </c>
      <c r="BV120" s="47" t="s">
        <v>875</v>
      </c>
      <c r="BW120" s="47" t="s">
        <v>875</v>
      </c>
      <c r="BX120" s="47"/>
      <c r="BY120" s="47" t="s">
        <v>890</v>
      </c>
      <c r="BZ120" s="47" t="s">
        <v>525</v>
      </c>
      <c r="CA120" s="47" t="s">
        <v>1167</v>
      </c>
      <c r="CB120" s="47" t="s">
        <v>884</v>
      </c>
    </row>
    <row r="121" spans="1:80">
      <c r="A121" s="33" t="str">
        <f>'Indicator Data'!A122</f>
        <v>Mozambique</v>
      </c>
      <c r="B121" s="25" t="str">
        <f>'Indicator Data'!B122</f>
        <v>MOZ</v>
      </c>
      <c r="C121" s="47" t="s">
        <v>1206</v>
      </c>
      <c r="D121" s="47" t="s">
        <v>1206</v>
      </c>
      <c r="E121" s="47" t="s">
        <v>1207</v>
      </c>
      <c r="F121" s="47" t="s">
        <v>1207</v>
      </c>
      <c r="G121" s="47" t="s">
        <v>1207</v>
      </c>
      <c r="H121" s="47" t="s">
        <v>1207</v>
      </c>
      <c r="I121" s="47" t="s">
        <v>1207</v>
      </c>
      <c r="J121" s="47" t="s">
        <v>887</v>
      </c>
      <c r="K121" s="47" t="s">
        <v>887</v>
      </c>
      <c r="L121" s="47" t="s">
        <v>513</v>
      </c>
      <c r="M121" s="47" t="s">
        <v>884</v>
      </c>
      <c r="N121" s="47" t="s">
        <v>884</v>
      </c>
      <c r="O121" s="47" t="s">
        <v>884</v>
      </c>
      <c r="P121" s="47" t="s">
        <v>884</v>
      </c>
      <c r="Q121" s="47" t="s">
        <v>1115</v>
      </c>
      <c r="R121" s="47" t="s">
        <v>1115</v>
      </c>
      <c r="S121" s="47" t="s">
        <v>1115</v>
      </c>
      <c r="T121" s="47" t="s">
        <v>1115</v>
      </c>
      <c r="U121" s="47" t="s">
        <v>884</v>
      </c>
      <c r="V121" s="47" t="s">
        <v>884</v>
      </c>
      <c r="W121" s="47" t="s">
        <v>884</v>
      </c>
      <c r="X121" s="47" t="s">
        <v>525</v>
      </c>
      <c r="Y121" s="47" t="s">
        <v>525</v>
      </c>
      <c r="Z121" s="47" t="s">
        <v>525</v>
      </c>
      <c r="AA121" s="47" t="s">
        <v>1167</v>
      </c>
      <c r="AB121" s="47" t="s">
        <v>885</v>
      </c>
      <c r="AC121" s="47" t="s">
        <v>885</v>
      </c>
      <c r="AD121" s="79" t="s">
        <v>1213</v>
      </c>
      <c r="AE121" s="47" t="s">
        <v>875</v>
      </c>
      <c r="AF121" s="47" t="s">
        <v>1116</v>
      </c>
      <c r="AG121" s="47" t="s">
        <v>1167</v>
      </c>
      <c r="AH121" s="47" t="s">
        <v>884</v>
      </c>
      <c r="AI121" s="47" t="s">
        <v>884</v>
      </c>
      <c r="AJ121" s="48" t="s">
        <v>891</v>
      </c>
      <c r="AK121" s="48" t="s">
        <v>891</v>
      </c>
      <c r="AL121" s="47" t="s">
        <v>889</v>
      </c>
      <c r="AM121" s="47" t="s">
        <v>889</v>
      </c>
      <c r="AN121" s="47" t="s">
        <v>892</v>
      </c>
      <c r="AO121" s="47" t="s">
        <v>893</v>
      </c>
      <c r="AP121" s="47" t="s">
        <v>893</v>
      </c>
      <c r="AQ121" s="47" t="s">
        <v>1214</v>
      </c>
      <c r="AR121" s="47" t="s">
        <v>1214</v>
      </c>
      <c r="AS121" s="47" t="s">
        <v>875</v>
      </c>
      <c r="AT121" s="47" t="s">
        <v>875</v>
      </c>
      <c r="AU121" s="47" t="s">
        <v>875</v>
      </c>
      <c r="AV121" s="47" t="s">
        <v>875</v>
      </c>
      <c r="AW121" s="47" t="s">
        <v>875</v>
      </c>
      <c r="AX121" s="47" t="s">
        <v>875</v>
      </c>
      <c r="AY121" s="47" t="s">
        <v>875</v>
      </c>
      <c r="AZ121" s="47" t="s">
        <v>889</v>
      </c>
      <c r="BA121" s="47" t="s">
        <v>525</v>
      </c>
      <c r="BB121" s="47" t="s">
        <v>887</v>
      </c>
      <c r="BC121" s="47" t="s">
        <v>887</v>
      </c>
      <c r="BD121" s="47" t="s">
        <v>887</v>
      </c>
      <c r="BE121" s="48" t="s">
        <v>886</v>
      </c>
      <c r="BF121" s="47" t="s">
        <v>886</v>
      </c>
      <c r="BG121" s="47" t="s">
        <v>886</v>
      </c>
      <c r="BH121" s="47" t="s">
        <v>513</v>
      </c>
      <c r="BI121" s="47" t="s">
        <v>513</v>
      </c>
      <c r="BJ121" s="47" t="s">
        <v>1207</v>
      </c>
      <c r="BK121" s="47" t="s">
        <v>1215</v>
      </c>
      <c r="BL121" s="47" t="s">
        <v>883</v>
      </c>
      <c r="BM121" s="47" t="s">
        <v>525</v>
      </c>
      <c r="BN121" s="47" t="s">
        <v>522</v>
      </c>
      <c r="BO121" s="47" t="s">
        <v>525</v>
      </c>
      <c r="BP121" s="47" t="s">
        <v>525</v>
      </c>
      <c r="BQ121" s="47" t="s">
        <v>866</v>
      </c>
      <c r="BR121" s="47" t="s">
        <v>875</v>
      </c>
      <c r="BS121" s="47" t="s">
        <v>875</v>
      </c>
      <c r="BT121" s="47" t="s">
        <v>875</v>
      </c>
      <c r="BU121" s="47" t="s">
        <v>875</v>
      </c>
      <c r="BV121" s="47" t="s">
        <v>875</v>
      </c>
      <c r="BW121" s="47" t="s">
        <v>875</v>
      </c>
      <c r="BX121" s="47"/>
      <c r="BY121" s="47" t="s">
        <v>890</v>
      </c>
      <c r="BZ121" s="47" t="s">
        <v>525</v>
      </c>
      <c r="CA121" s="47" t="s">
        <v>1167</v>
      </c>
      <c r="CB121" s="47" t="s">
        <v>884</v>
      </c>
    </row>
    <row r="122" spans="1:80">
      <c r="A122" s="33" t="str">
        <f>'Indicator Data'!A123</f>
        <v>Myanmar</v>
      </c>
      <c r="B122" s="25" t="str">
        <f>'Indicator Data'!B123</f>
        <v>MMR</v>
      </c>
      <c r="C122" s="47" t="s">
        <v>1206</v>
      </c>
      <c r="D122" s="47" t="s">
        <v>1206</v>
      </c>
      <c r="E122" s="47" t="s">
        <v>1207</v>
      </c>
      <c r="F122" s="47" t="s">
        <v>1207</v>
      </c>
      <c r="G122" s="47" t="s">
        <v>1207</v>
      </c>
      <c r="H122" s="47" t="s">
        <v>1207</v>
      </c>
      <c r="I122" s="47" t="s">
        <v>1207</v>
      </c>
      <c r="J122" s="47" t="s">
        <v>887</v>
      </c>
      <c r="K122" s="47" t="s">
        <v>887</v>
      </c>
      <c r="L122" s="47" t="s">
        <v>513</v>
      </c>
      <c r="M122" s="47" t="s">
        <v>884</v>
      </c>
      <c r="N122" s="47" t="s">
        <v>884</v>
      </c>
      <c r="O122" s="47" t="s">
        <v>884</v>
      </c>
      <c r="P122" s="47" t="s">
        <v>884</v>
      </c>
      <c r="Q122" s="47" t="s">
        <v>1115</v>
      </c>
      <c r="R122" s="47" t="s">
        <v>1115</v>
      </c>
      <c r="S122" s="47" t="s">
        <v>1115</v>
      </c>
      <c r="T122" s="47" t="s">
        <v>1115</v>
      </c>
      <c r="U122" s="47" t="s">
        <v>884</v>
      </c>
      <c r="V122" s="47" t="s">
        <v>884</v>
      </c>
      <c r="W122" s="47" t="s">
        <v>884</v>
      </c>
      <c r="X122" s="47" t="s">
        <v>525</v>
      </c>
      <c r="Y122" s="47" t="s">
        <v>525</v>
      </c>
      <c r="Z122" s="47" t="s">
        <v>525</v>
      </c>
      <c r="AA122" s="47" t="s">
        <v>1167</v>
      </c>
      <c r="AB122" s="47" t="s">
        <v>885</v>
      </c>
      <c r="AC122" s="47" t="s">
        <v>885</v>
      </c>
      <c r="AD122" s="79" t="s">
        <v>1213</v>
      </c>
      <c r="AE122" s="47" t="s">
        <v>875</v>
      </c>
      <c r="AF122" s="47" t="s">
        <v>1116</v>
      </c>
      <c r="AG122" s="47" t="s">
        <v>1167</v>
      </c>
      <c r="AH122" s="47" t="s">
        <v>884</v>
      </c>
      <c r="AI122" s="47" t="s">
        <v>884</v>
      </c>
      <c r="AJ122" s="48" t="s">
        <v>891</v>
      </c>
      <c r="AK122" s="48" t="s">
        <v>891</v>
      </c>
      <c r="AL122" s="47" t="s">
        <v>889</v>
      </c>
      <c r="AM122" s="47" t="s">
        <v>889</v>
      </c>
      <c r="AN122" s="47" t="s">
        <v>892</v>
      </c>
      <c r="AO122" s="47" t="s">
        <v>893</v>
      </c>
      <c r="AP122" s="47" t="s">
        <v>893</v>
      </c>
      <c r="AQ122" s="47" t="s">
        <v>1214</v>
      </c>
      <c r="AR122" s="47" t="s">
        <v>1214</v>
      </c>
      <c r="AS122" s="47" t="s">
        <v>875</v>
      </c>
      <c r="AT122" s="47" t="s">
        <v>875</v>
      </c>
      <c r="AU122" s="47" t="s">
        <v>875</v>
      </c>
      <c r="AV122" s="47" t="s">
        <v>875</v>
      </c>
      <c r="AW122" s="47" t="s">
        <v>875</v>
      </c>
      <c r="AX122" s="47" t="s">
        <v>875</v>
      </c>
      <c r="AY122" s="47" t="s">
        <v>875</v>
      </c>
      <c r="AZ122" s="47" t="s">
        <v>889</v>
      </c>
      <c r="BA122" s="47" t="s">
        <v>525</v>
      </c>
      <c r="BB122" s="47" t="s">
        <v>887</v>
      </c>
      <c r="BC122" s="47" t="s">
        <v>887</v>
      </c>
      <c r="BD122" s="47" t="s">
        <v>887</v>
      </c>
      <c r="BE122" s="48" t="s">
        <v>867</v>
      </c>
      <c r="BF122" s="47" t="s">
        <v>886</v>
      </c>
      <c r="BG122" s="47" t="s">
        <v>886</v>
      </c>
      <c r="BH122" s="47" t="s">
        <v>513</v>
      </c>
      <c r="BI122" s="47" t="s">
        <v>513</v>
      </c>
      <c r="BJ122" s="47" t="s">
        <v>1207</v>
      </c>
      <c r="BK122" s="47" t="s">
        <v>1215</v>
      </c>
      <c r="BL122" s="47" t="s">
        <v>883</v>
      </c>
      <c r="BM122" s="47" t="s">
        <v>525</v>
      </c>
      <c r="BN122" s="47" t="s">
        <v>522</v>
      </c>
      <c r="BO122" s="47" t="s">
        <v>525</v>
      </c>
      <c r="BP122" s="47" t="s">
        <v>525</v>
      </c>
      <c r="BQ122" s="47" t="s">
        <v>866</v>
      </c>
      <c r="BR122" s="47" t="s">
        <v>875</v>
      </c>
      <c r="BS122" s="47" t="s">
        <v>875</v>
      </c>
      <c r="BT122" s="47" t="s">
        <v>875</v>
      </c>
      <c r="BU122" s="47" t="s">
        <v>875</v>
      </c>
      <c r="BV122" s="47" t="s">
        <v>875</v>
      </c>
      <c r="BW122" s="47" t="s">
        <v>875</v>
      </c>
      <c r="BX122" s="47"/>
      <c r="BY122" s="47" t="s">
        <v>890</v>
      </c>
      <c r="BZ122" s="47" t="s">
        <v>525</v>
      </c>
      <c r="CA122" s="47" t="s">
        <v>1167</v>
      </c>
      <c r="CB122" s="47" t="s">
        <v>884</v>
      </c>
    </row>
    <row r="123" spans="1:80">
      <c r="A123" s="33" t="str">
        <f>'Indicator Data'!A124</f>
        <v>Namibia</v>
      </c>
      <c r="B123" s="25" t="str">
        <f>'Indicator Data'!B124</f>
        <v>NAM</v>
      </c>
      <c r="C123" s="47" t="s">
        <v>1206</v>
      </c>
      <c r="D123" s="47" t="s">
        <v>1206</v>
      </c>
      <c r="E123" s="47" t="s">
        <v>1207</v>
      </c>
      <c r="F123" s="47" t="s">
        <v>1207</v>
      </c>
      <c r="G123" s="47" t="s">
        <v>1207</v>
      </c>
      <c r="H123" s="47" t="s">
        <v>1207</v>
      </c>
      <c r="I123" s="47" t="s">
        <v>1207</v>
      </c>
      <c r="J123" s="47" t="s">
        <v>887</v>
      </c>
      <c r="K123" s="47" t="s">
        <v>887</v>
      </c>
      <c r="L123" s="47" t="s">
        <v>513</v>
      </c>
      <c r="M123" s="47" t="s">
        <v>884</v>
      </c>
      <c r="N123" s="47" t="s">
        <v>884</v>
      </c>
      <c r="O123" s="47" t="s">
        <v>884</v>
      </c>
      <c r="P123" s="47" t="s">
        <v>884</v>
      </c>
      <c r="Q123" s="47" t="s">
        <v>1115</v>
      </c>
      <c r="R123" s="47" t="s">
        <v>1115</v>
      </c>
      <c r="S123" s="47" t="s">
        <v>1115</v>
      </c>
      <c r="T123" s="47" t="s">
        <v>1115</v>
      </c>
      <c r="U123" s="47" t="s">
        <v>884</v>
      </c>
      <c r="V123" s="47" t="s">
        <v>884</v>
      </c>
      <c r="W123" s="47" t="s">
        <v>884</v>
      </c>
      <c r="X123" s="47" t="s">
        <v>525</v>
      </c>
      <c r="Y123" s="47" t="s">
        <v>525</v>
      </c>
      <c r="Z123" s="47" t="s">
        <v>525</v>
      </c>
      <c r="AA123" s="47" t="s">
        <v>1167</v>
      </c>
      <c r="AB123" s="47" t="s">
        <v>885</v>
      </c>
      <c r="AC123" s="47" t="s">
        <v>885</v>
      </c>
      <c r="AD123" s="79" t="s">
        <v>1213</v>
      </c>
      <c r="AE123" s="47" t="s">
        <v>875</v>
      </c>
      <c r="AF123" s="47" t="s">
        <v>1116</v>
      </c>
      <c r="AG123" s="47" t="s">
        <v>1167</v>
      </c>
      <c r="AH123" s="47" t="s">
        <v>884</v>
      </c>
      <c r="AI123" s="47" t="s">
        <v>884</v>
      </c>
      <c r="AJ123" s="48" t="s">
        <v>891</v>
      </c>
      <c r="AK123" s="48" t="s">
        <v>891</v>
      </c>
      <c r="AL123" s="47" t="s">
        <v>889</v>
      </c>
      <c r="AM123" s="47" t="s">
        <v>889</v>
      </c>
      <c r="AN123" s="47" t="s">
        <v>892</v>
      </c>
      <c r="AO123" s="47" t="s">
        <v>893</v>
      </c>
      <c r="AP123" s="47" t="s">
        <v>893</v>
      </c>
      <c r="AQ123" s="47" t="s">
        <v>1214</v>
      </c>
      <c r="AR123" s="47" t="s">
        <v>1214</v>
      </c>
      <c r="AS123" s="47" t="s">
        <v>875</v>
      </c>
      <c r="AT123" s="47" t="s">
        <v>875</v>
      </c>
      <c r="AU123" s="47" t="s">
        <v>875</v>
      </c>
      <c r="AV123" s="47" t="s">
        <v>875</v>
      </c>
      <c r="AW123" s="47" t="s">
        <v>875</v>
      </c>
      <c r="AX123" s="47" t="s">
        <v>875</v>
      </c>
      <c r="AY123" s="47" t="s">
        <v>875</v>
      </c>
      <c r="AZ123" s="47" t="s">
        <v>889</v>
      </c>
      <c r="BA123" s="47" t="s">
        <v>525</v>
      </c>
      <c r="BB123" s="47" t="s">
        <v>887</v>
      </c>
      <c r="BC123" s="47" t="s">
        <v>887</v>
      </c>
      <c r="BD123" s="47" t="s">
        <v>887</v>
      </c>
      <c r="BE123" s="48" t="s">
        <v>864</v>
      </c>
      <c r="BF123" s="47" t="s">
        <v>886</v>
      </c>
      <c r="BG123" s="47" t="s">
        <v>886</v>
      </c>
      <c r="BH123" s="47" t="s">
        <v>513</v>
      </c>
      <c r="BI123" s="47" t="s">
        <v>513</v>
      </c>
      <c r="BJ123" s="47" t="s">
        <v>1207</v>
      </c>
      <c r="BK123" s="47" t="s">
        <v>1215</v>
      </c>
      <c r="BL123" s="47" t="s">
        <v>883</v>
      </c>
      <c r="BM123" s="47" t="s">
        <v>525</v>
      </c>
      <c r="BN123" s="47" t="s">
        <v>522</v>
      </c>
      <c r="BO123" s="47" t="s">
        <v>525</v>
      </c>
      <c r="BP123" s="47" t="s">
        <v>525</v>
      </c>
      <c r="BQ123" s="47" t="s">
        <v>866</v>
      </c>
      <c r="BR123" s="47" t="s">
        <v>875</v>
      </c>
      <c r="BS123" s="47" t="s">
        <v>875</v>
      </c>
      <c r="BT123" s="47" t="s">
        <v>875</v>
      </c>
      <c r="BU123" s="47" t="s">
        <v>875</v>
      </c>
      <c r="BV123" s="47" t="s">
        <v>875</v>
      </c>
      <c r="BW123" s="47" t="s">
        <v>875</v>
      </c>
      <c r="BX123" s="47"/>
      <c r="BY123" s="47" t="s">
        <v>890</v>
      </c>
      <c r="BZ123" s="47" t="s">
        <v>525</v>
      </c>
      <c r="CA123" s="47" t="s">
        <v>1167</v>
      </c>
      <c r="CB123" s="47" t="s">
        <v>884</v>
      </c>
    </row>
    <row r="124" spans="1:80">
      <c r="A124" s="33" t="str">
        <f>'Indicator Data'!A125</f>
        <v>Nauru</v>
      </c>
      <c r="B124" s="25" t="str">
        <f>'Indicator Data'!B125</f>
        <v>NRU</v>
      </c>
      <c r="C124" s="47" t="s">
        <v>1206</v>
      </c>
      <c r="D124" s="47" t="s">
        <v>1206</v>
      </c>
      <c r="E124" s="47" t="s">
        <v>1207</v>
      </c>
      <c r="F124" s="47" t="s">
        <v>1207</v>
      </c>
      <c r="G124" s="47" t="s">
        <v>1207</v>
      </c>
      <c r="H124" s="47" t="s">
        <v>1207</v>
      </c>
      <c r="I124" s="47" t="s">
        <v>1207</v>
      </c>
      <c r="J124" s="47" t="s">
        <v>887</v>
      </c>
      <c r="K124" s="47" t="s">
        <v>887</v>
      </c>
      <c r="L124" s="47" t="s">
        <v>513</v>
      </c>
      <c r="M124" s="47" t="s">
        <v>884</v>
      </c>
      <c r="N124" s="47" t="s">
        <v>884</v>
      </c>
      <c r="O124" s="47" t="s">
        <v>884</v>
      </c>
      <c r="P124" s="47" t="s">
        <v>884</v>
      </c>
      <c r="Q124" s="47" t="s">
        <v>1115</v>
      </c>
      <c r="R124" s="47" t="s">
        <v>1115</v>
      </c>
      <c r="S124" s="47" t="s">
        <v>1115</v>
      </c>
      <c r="T124" s="47" t="s">
        <v>1115</v>
      </c>
      <c r="U124" s="47" t="s">
        <v>884</v>
      </c>
      <c r="V124" s="47" t="s">
        <v>884</v>
      </c>
      <c r="W124" s="47" t="s">
        <v>884</v>
      </c>
      <c r="X124" s="47" t="s">
        <v>525</v>
      </c>
      <c r="Y124" s="47" t="s">
        <v>525</v>
      </c>
      <c r="Z124" s="47" t="s">
        <v>525</v>
      </c>
      <c r="AA124" s="47" t="s">
        <v>1167</v>
      </c>
      <c r="AB124" s="47" t="s">
        <v>885</v>
      </c>
      <c r="AC124" s="47" t="s">
        <v>885</v>
      </c>
      <c r="AD124" s="79" t="s">
        <v>1213</v>
      </c>
      <c r="AE124" s="47" t="s">
        <v>875</v>
      </c>
      <c r="AF124" s="47" t="s">
        <v>1116</v>
      </c>
      <c r="AG124" s="47" t="s">
        <v>1167</v>
      </c>
      <c r="AH124" s="47" t="s">
        <v>884</v>
      </c>
      <c r="AI124" s="47" t="s">
        <v>884</v>
      </c>
      <c r="AJ124" s="48" t="s">
        <v>891</v>
      </c>
      <c r="AK124" s="48" t="s">
        <v>891</v>
      </c>
      <c r="AL124" s="47" t="s">
        <v>889</v>
      </c>
      <c r="AM124" s="47" t="s">
        <v>889</v>
      </c>
      <c r="AN124" s="47" t="s">
        <v>892</v>
      </c>
      <c r="AO124" s="47" t="s">
        <v>893</v>
      </c>
      <c r="AP124" s="47" t="s">
        <v>893</v>
      </c>
      <c r="AQ124" s="47" t="s">
        <v>1214</v>
      </c>
      <c r="AR124" s="47" t="s">
        <v>1214</v>
      </c>
      <c r="AS124" s="47" t="s">
        <v>875</v>
      </c>
      <c r="AT124" s="47" t="s">
        <v>875</v>
      </c>
      <c r="AU124" s="47" t="s">
        <v>875</v>
      </c>
      <c r="AV124" s="47" t="s">
        <v>875</v>
      </c>
      <c r="AW124" s="47" t="s">
        <v>875</v>
      </c>
      <c r="AX124" s="47" t="s">
        <v>875</v>
      </c>
      <c r="AY124" s="47" t="s">
        <v>875</v>
      </c>
      <c r="AZ124" s="47" t="s">
        <v>889</v>
      </c>
      <c r="BA124" s="47" t="s">
        <v>525</v>
      </c>
      <c r="BB124" s="47" t="s">
        <v>887</v>
      </c>
      <c r="BC124" s="47" t="s">
        <v>887</v>
      </c>
      <c r="BD124" s="47" t="s">
        <v>887</v>
      </c>
      <c r="BE124" s="48" t="s">
        <v>864</v>
      </c>
      <c r="BF124" s="47" t="s">
        <v>886</v>
      </c>
      <c r="BG124" s="47" t="s">
        <v>886</v>
      </c>
      <c r="BH124" s="47" t="s">
        <v>513</v>
      </c>
      <c r="BI124" s="47" t="s">
        <v>513</v>
      </c>
      <c r="BJ124" s="47" t="s">
        <v>1207</v>
      </c>
      <c r="BK124" s="47" t="s">
        <v>1215</v>
      </c>
      <c r="BL124" s="47" t="s">
        <v>883</v>
      </c>
      <c r="BM124" s="47" t="s">
        <v>525</v>
      </c>
      <c r="BN124" s="47" t="s">
        <v>522</v>
      </c>
      <c r="BO124" s="47" t="s">
        <v>525</v>
      </c>
      <c r="BP124" s="47" t="s">
        <v>525</v>
      </c>
      <c r="BQ124" s="47" t="s">
        <v>866</v>
      </c>
      <c r="BR124" s="47" t="s">
        <v>875</v>
      </c>
      <c r="BS124" s="47" t="s">
        <v>875</v>
      </c>
      <c r="BT124" s="47" t="s">
        <v>875</v>
      </c>
      <c r="BU124" s="47" t="s">
        <v>875</v>
      </c>
      <c r="BV124" s="47" t="s">
        <v>875</v>
      </c>
      <c r="BW124" s="47" t="s">
        <v>875</v>
      </c>
      <c r="BX124" s="47"/>
      <c r="BY124" s="47" t="s">
        <v>890</v>
      </c>
      <c r="BZ124" s="47" t="s">
        <v>525</v>
      </c>
      <c r="CA124" s="47" t="s">
        <v>1167</v>
      </c>
      <c r="CB124" s="47" t="s">
        <v>884</v>
      </c>
    </row>
    <row r="125" spans="1:80">
      <c r="A125" s="33" t="str">
        <f>'Indicator Data'!A126</f>
        <v>Nepal</v>
      </c>
      <c r="B125" s="25" t="str">
        <f>'Indicator Data'!B126</f>
        <v>NPL</v>
      </c>
      <c r="C125" s="47" t="s">
        <v>1206</v>
      </c>
      <c r="D125" s="47" t="s">
        <v>1206</v>
      </c>
      <c r="E125" s="47" t="s">
        <v>1207</v>
      </c>
      <c r="F125" s="47" t="s">
        <v>1207</v>
      </c>
      <c r="G125" s="47" t="s">
        <v>1207</v>
      </c>
      <c r="H125" s="47" t="s">
        <v>1207</v>
      </c>
      <c r="I125" s="47" t="s">
        <v>1207</v>
      </c>
      <c r="J125" s="47" t="s">
        <v>887</v>
      </c>
      <c r="K125" s="47" t="s">
        <v>887</v>
      </c>
      <c r="L125" s="47" t="s">
        <v>513</v>
      </c>
      <c r="M125" s="47" t="s">
        <v>884</v>
      </c>
      <c r="N125" s="47" t="s">
        <v>884</v>
      </c>
      <c r="O125" s="47" t="s">
        <v>884</v>
      </c>
      <c r="P125" s="47" t="s">
        <v>884</v>
      </c>
      <c r="Q125" s="47" t="s">
        <v>1115</v>
      </c>
      <c r="R125" s="47" t="s">
        <v>1115</v>
      </c>
      <c r="S125" s="47" t="s">
        <v>1115</v>
      </c>
      <c r="T125" s="47" t="s">
        <v>1115</v>
      </c>
      <c r="U125" s="47" t="s">
        <v>884</v>
      </c>
      <c r="V125" s="47" t="s">
        <v>884</v>
      </c>
      <c r="W125" s="47" t="s">
        <v>884</v>
      </c>
      <c r="X125" s="47" t="s">
        <v>525</v>
      </c>
      <c r="Y125" s="47" t="s">
        <v>525</v>
      </c>
      <c r="Z125" s="47" t="s">
        <v>525</v>
      </c>
      <c r="AA125" s="47" t="s">
        <v>1167</v>
      </c>
      <c r="AB125" s="47" t="s">
        <v>885</v>
      </c>
      <c r="AC125" s="47" t="s">
        <v>885</v>
      </c>
      <c r="AD125" s="79" t="s">
        <v>1213</v>
      </c>
      <c r="AE125" s="47" t="s">
        <v>875</v>
      </c>
      <c r="AF125" s="47" t="s">
        <v>1116</v>
      </c>
      <c r="AG125" s="47" t="s">
        <v>1167</v>
      </c>
      <c r="AH125" s="47" t="s">
        <v>884</v>
      </c>
      <c r="AI125" s="47" t="s">
        <v>884</v>
      </c>
      <c r="AJ125" s="48" t="s">
        <v>891</v>
      </c>
      <c r="AK125" s="48" t="s">
        <v>891</v>
      </c>
      <c r="AL125" s="47" t="s">
        <v>889</v>
      </c>
      <c r="AM125" s="47" t="s">
        <v>889</v>
      </c>
      <c r="AN125" s="47" t="s">
        <v>892</v>
      </c>
      <c r="AO125" s="47" t="s">
        <v>893</v>
      </c>
      <c r="AP125" s="47" t="s">
        <v>893</v>
      </c>
      <c r="AQ125" s="47" t="s">
        <v>1214</v>
      </c>
      <c r="AR125" s="47" t="s">
        <v>1214</v>
      </c>
      <c r="AS125" s="47" t="s">
        <v>875</v>
      </c>
      <c r="AT125" s="47" t="s">
        <v>875</v>
      </c>
      <c r="AU125" s="47" t="s">
        <v>875</v>
      </c>
      <c r="AV125" s="47" t="s">
        <v>875</v>
      </c>
      <c r="AW125" s="47" t="s">
        <v>875</v>
      </c>
      <c r="AX125" s="47" t="s">
        <v>875</v>
      </c>
      <c r="AY125" s="47" t="s">
        <v>875</v>
      </c>
      <c r="AZ125" s="47" t="s">
        <v>889</v>
      </c>
      <c r="BA125" s="47" t="s">
        <v>525</v>
      </c>
      <c r="BB125" s="47" t="s">
        <v>887</v>
      </c>
      <c r="BC125" s="47" t="s">
        <v>887</v>
      </c>
      <c r="BD125" s="47" t="s">
        <v>887</v>
      </c>
      <c r="BE125" s="48" t="s">
        <v>864</v>
      </c>
      <c r="BF125" s="47" t="s">
        <v>886</v>
      </c>
      <c r="BG125" s="47" t="s">
        <v>886</v>
      </c>
      <c r="BH125" s="47" t="s">
        <v>513</v>
      </c>
      <c r="BI125" s="47" t="s">
        <v>513</v>
      </c>
      <c r="BJ125" s="47" t="s">
        <v>1207</v>
      </c>
      <c r="BK125" s="47" t="s">
        <v>1215</v>
      </c>
      <c r="BL125" s="47" t="s">
        <v>883</v>
      </c>
      <c r="BM125" s="47" t="s">
        <v>525</v>
      </c>
      <c r="BN125" s="47" t="s">
        <v>522</v>
      </c>
      <c r="BO125" s="47" t="s">
        <v>525</v>
      </c>
      <c r="BP125" s="47" t="s">
        <v>525</v>
      </c>
      <c r="BQ125" s="47" t="s">
        <v>866</v>
      </c>
      <c r="BR125" s="47" t="s">
        <v>875</v>
      </c>
      <c r="BS125" s="47" t="s">
        <v>875</v>
      </c>
      <c r="BT125" s="47" t="s">
        <v>875</v>
      </c>
      <c r="BU125" s="47" t="s">
        <v>875</v>
      </c>
      <c r="BV125" s="47" t="s">
        <v>875</v>
      </c>
      <c r="BW125" s="47" t="s">
        <v>875</v>
      </c>
      <c r="BX125" s="47"/>
      <c r="BY125" s="47" t="s">
        <v>890</v>
      </c>
      <c r="BZ125" s="47" t="s">
        <v>525</v>
      </c>
      <c r="CA125" s="47" t="s">
        <v>1167</v>
      </c>
      <c r="CB125" s="47" t="s">
        <v>884</v>
      </c>
    </row>
    <row r="126" spans="1:80">
      <c r="A126" s="33" t="str">
        <f>'Indicator Data'!A127</f>
        <v>Netherlands</v>
      </c>
      <c r="B126" s="25" t="str">
        <f>'Indicator Data'!B127</f>
        <v>NLD</v>
      </c>
      <c r="C126" s="47" t="s">
        <v>1206</v>
      </c>
      <c r="D126" s="47" t="s">
        <v>1206</v>
      </c>
      <c r="E126" s="47" t="s">
        <v>1207</v>
      </c>
      <c r="F126" s="47" t="s">
        <v>1207</v>
      </c>
      <c r="G126" s="47" t="s">
        <v>1207</v>
      </c>
      <c r="H126" s="47" t="s">
        <v>1207</v>
      </c>
      <c r="I126" s="47" t="s">
        <v>1207</v>
      </c>
      <c r="J126" s="47" t="s">
        <v>887</v>
      </c>
      <c r="K126" s="47" t="s">
        <v>887</v>
      </c>
      <c r="L126" s="47" t="s">
        <v>513</v>
      </c>
      <c r="M126" s="47" t="s">
        <v>884</v>
      </c>
      <c r="N126" s="47" t="s">
        <v>884</v>
      </c>
      <c r="O126" s="47" t="s">
        <v>884</v>
      </c>
      <c r="P126" s="47" t="s">
        <v>884</v>
      </c>
      <c r="Q126" s="47" t="s">
        <v>1115</v>
      </c>
      <c r="R126" s="47" t="s">
        <v>1115</v>
      </c>
      <c r="S126" s="47" t="s">
        <v>1115</v>
      </c>
      <c r="T126" s="47" t="s">
        <v>1115</v>
      </c>
      <c r="U126" s="47" t="s">
        <v>884</v>
      </c>
      <c r="V126" s="47" t="s">
        <v>884</v>
      </c>
      <c r="W126" s="47" t="s">
        <v>884</v>
      </c>
      <c r="X126" s="47" t="s">
        <v>525</v>
      </c>
      <c r="Y126" s="47" t="s">
        <v>525</v>
      </c>
      <c r="Z126" s="47" t="s">
        <v>525</v>
      </c>
      <c r="AA126" s="47" t="s">
        <v>1167</v>
      </c>
      <c r="AB126" s="47" t="s">
        <v>885</v>
      </c>
      <c r="AC126" s="47" t="s">
        <v>885</v>
      </c>
      <c r="AD126" s="79" t="s">
        <v>1213</v>
      </c>
      <c r="AE126" s="47" t="s">
        <v>875</v>
      </c>
      <c r="AF126" s="47" t="s">
        <v>1116</v>
      </c>
      <c r="AG126" s="47" t="s">
        <v>1167</v>
      </c>
      <c r="AH126" s="47" t="s">
        <v>884</v>
      </c>
      <c r="AI126" s="47" t="s">
        <v>884</v>
      </c>
      <c r="AJ126" s="48" t="s">
        <v>891</v>
      </c>
      <c r="AK126" s="48" t="s">
        <v>891</v>
      </c>
      <c r="AL126" s="47" t="s">
        <v>889</v>
      </c>
      <c r="AM126" s="47" t="s">
        <v>889</v>
      </c>
      <c r="AN126" s="47" t="s">
        <v>892</v>
      </c>
      <c r="AO126" s="47" t="s">
        <v>893</v>
      </c>
      <c r="AP126" s="47" t="s">
        <v>893</v>
      </c>
      <c r="AQ126" s="47" t="s">
        <v>1214</v>
      </c>
      <c r="AR126" s="47" t="s">
        <v>1214</v>
      </c>
      <c r="AS126" s="47" t="s">
        <v>875</v>
      </c>
      <c r="AT126" s="47" t="s">
        <v>875</v>
      </c>
      <c r="AU126" s="47" t="s">
        <v>875</v>
      </c>
      <c r="AV126" s="47" t="s">
        <v>875</v>
      </c>
      <c r="AW126" s="47" t="s">
        <v>875</v>
      </c>
      <c r="AX126" s="47" t="s">
        <v>875</v>
      </c>
      <c r="AY126" s="47" t="s">
        <v>875</v>
      </c>
      <c r="AZ126" s="47" t="s">
        <v>889</v>
      </c>
      <c r="BA126" s="47" t="s">
        <v>525</v>
      </c>
      <c r="BB126" s="47" t="s">
        <v>887</v>
      </c>
      <c r="BC126" s="47" t="s">
        <v>887</v>
      </c>
      <c r="BD126" s="47" t="s">
        <v>887</v>
      </c>
      <c r="BE126" s="48" t="s">
        <v>864</v>
      </c>
      <c r="BF126" s="47" t="s">
        <v>886</v>
      </c>
      <c r="BG126" s="47" t="s">
        <v>886</v>
      </c>
      <c r="BH126" s="47" t="s">
        <v>513</v>
      </c>
      <c r="BI126" s="47" t="s">
        <v>513</v>
      </c>
      <c r="BJ126" s="47" t="s">
        <v>1207</v>
      </c>
      <c r="BK126" s="47" t="s">
        <v>1215</v>
      </c>
      <c r="BL126" s="47" t="s">
        <v>883</v>
      </c>
      <c r="BM126" s="47" t="s">
        <v>525</v>
      </c>
      <c r="BN126" s="47" t="s">
        <v>522</v>
      </c>
      <c r="BO126" s="47" t="s">
        <v>525</v>
      </c>
      <c r="BP126" s="47" t="s">
        <v>525</v>
      </c>
      <c r="BQ126" s="47" t="s">
        <v>866</v>
      </c>
      <c r="BR126" s="47" t="s">
        <v>875</v>
      </c>
      <c r="BS126" s="47" t="s">
        <v>875</v>
      </c>
      <c r="BT126" s="47" t="s">
        <v>875</v>
      </c>
      <c r="BU126" s="47" t="s">
        <v>875</v>
      </c>
      <c r="BV126" s="47" t="s">
        <v>875</v>
      </c>
      <c r="BW126" s="47" t="s">
        <v>875</v>
      </c>
      <c r="BX126" s="47"/>
      <c r="BY126" s="47" t="s">
        <v>890</v>
      </c>
      <c r="BZ126" s="47" t="s">
        <v>525</v>
      </c>
      <c r="CA126" s="47" t="s">
        <v>1167</v>
      </c>
      <c r="CB126" s="47" t="s">
        <v>884</v>
      </c>
    </row>
    <row r="127" spans="1:80">
      <c r="A127" s="33" t="str">
        <f>'Indicator Data'!A128</f>
        <v>New Zealand</v>
      </c>
      <c r="B127" s="25" t="str">
        <f>'Indicator Data'!B128</f>
        <v>NZL</v>
      </c>
      <c r="C127" s="47" t="s">
        <v>1206</v>
      </c>
      <c r="D127" s="47" t="s">
        <v>1206</v>
      </c>
      <c r="E127" s="47" t="s">
        <v>1207</v>
      </c>
      <c r="F127" s="47" t="s">
        <v>1207</v>
      </c>
      <c r="G127" s="47" t="s">
        <v>1207</v>
      </c>
      <c r="H127" s="47" t="s">
        <v>1207</v>
      </c>
      <c r="I127" s="47" t="s">
        <v>1207</v>
      </c>
      <c r="J127" s="47" t="s">
        <v>887</v>
      </c>
      <c r="K127" s="47" t="s">
        <v>887</v>
      </c>
      <c r="L127" s="47" t="s">
        <v>513</v>
      </c>
      <c r="M127" s="47" t="s">
        <v>884</v>
      </c>
      <c r="N127" s="47" t="s">
        <v>884</v>
      </c>
      <c r="O127" s="47" t="s">
        <v>884</v>
      </c>
      <c r="P127" s="47" t="s">
        <v>884</v>
      </c>
      <c r="Q127" s="47" t="s">
        <v>1115</v>
      </c>
      <c r="R127" s="47" t="s">
        <v>1115</v>
      </c>
      <c r="S127" s="47" t="s">
        <v>1115</v>
      </c>
      <c r="T127" s="47" t="s">
        <v>1115</v>
      </c>
      <c r="U127" s="47" t="s">
        <v>884</v>
      </c>
      <c r="V127" s="47" t="s">
        <v>884</v>
      </c>
      <c r="W127" s="47" t="s">
        <v>884</v>
      </c>
      <c r="X127" s="47" t="s">
        <v>525</v>
      </c>
      <c r="Y127" s="47" t="s">
        <v>525</v>
      </c>
      <c r="Z127" s="47" t="s">
        <v>525</v>
      </c>
      <c r="AA127" s="47" t="s">
        <v>1167</v>
      </c>
      <c r="AB127" s="47" t="s">
        <v>885</v>
      </c>
      <c r="AC127" s="47" t="s">
        <v>885</v>
      </c>
      <c r="AD127" s="79" t="s">
        <v>1213</v>
      </c>
      <c r="AE127" s="47" t="s">
        <v>875</v>
      </c>
      <c r="AF127" s="47" t="s">
        <v>1116</v>
      </c>
      <c r="AG127" s="47" t="s">
        <v>1167</v>
      </c>
      <c r="AH127" s="47" t="s">
        <v>884</v>
      </c>
      <c r="AI127" s="47" t="s">
        <v>884</v>
      </c>
      <c r="AJ127" s="48" t="s">
        <v>891</v>
      </c>
      <c r="AK127" s="48" t="s">
        <v>891</v>
      </c>
      <c r="AL127" s="47" t="s">
        <v>889</v>
      </c>
      <c r="AM127" s="47" t="s">
        <v>889</v>
      </c>
      <c r="AN127" s="47" t="s">
        <v>892</v>
      </c>
      <c r="AO127" s="47" t="s">
        <v>893</v>
      </c>
      <c r="AP127" s="47" t="s">
        <v>893</v>
      </c>
      <c r="AQ127" s="47" t="s">
        <v>1214</v>
      </c>
      <c r="AR127" s="47" t="s">
        <v>1214</v>
      </c>
      <c r="AS127" s="47" t="s">
        <v>875</v>
      </c>
      <c r="AT127" s="47" t="s">
        <v>875</v>
      </c>
      <c r="AU127" s="47" t="s">
        <v>875</v>
      </c>
      <c r="AV127" s="47" t="s">
        <v>875</v>
      </c>
      <c r="AW127" s="47" t="s">
        <v>875</v>
      </c>
      <c r="AX127" s="47" t="s">
        <v>875</v>
      </c>
      <c r="AY127" s="47" t="s">
        <v>875</v>
      </c>
      <c r="AZ127" s="47" t="s">
        <v>889</v>
      </c>
      <c r="BA127" s="47" t="s">
        <v>525</v>
      </c>
      <c r="BB127" s="47" t="s">
        <v>887</v>
      </c>
      <c r="BC127" s="47" t="s">
        <v>887</v>
      </c>
      <c r="BD127" s="47" t="s">
        <v>887</v>
      </c>
      <c r="BE127" s="48" t="s">
        <v>864</v>
      </c>
      <c r="BF127" s="47" t="s">
        <v>886</v>
      </c>
      <c r="BG127" s="47" t="s">
        <v>886</v>
      </c>
      <c r="BH127" s="47" t="s">
        <v>513</v>
      </c>
      <c r="BI127" s="47" t="s">
        <v>513</v>
      </c>
      <c r="BJ127" s="47" t="s">
        <v>1207</v>
      </c>
      <c r="BK127" s="47" t="s">
        <v>1215</v>
      </c>
      <c r="BL127" s="47" t="s">
        <v>883</v>
      </c>
      <c r="BM127" s="47" t="s">
        <v>525</v>
      </c>
      <c r="BN127" s="47" t="s">
        <v>522</v>
      </c>
      <c r="BO127" s="47" t="s">
        <v>525</v>
      </c>
      <c r="BP127" s="47" t="s">
        <v>525</v>
      </c>
      <c r="BQ127" s="47" t="s">
        <v>866</v>
      </c>
      <c r="BR127" s="47" t="s">
        <v>875</v>
      </c>
      <c r="BS127" s="47" t="s">
        <v>875</v>
      </c>
      <c r="BT127" s="47" t="s">
        <v>875</v>
      </c>
      <c r="BU127" s="47" t="s">
        <v>875</v>
      </c>
      <c r="BV127" s="47" t="s">
        <v>875</v>
      </c>
      <c r="BW127" s="47" t="s">
        <v>875</v>
      </c>
      <c r="BX127" s="47"/>
      <c r="BY127" s="47" t="s">
        <v>890</v>
      </c>
      <c r="BZ127" s="47" t="s">
        <v>525</v>
      </c>
      <c r="CA127" s="47" t="s">
        <v>1167</v>
      </c>
      <c r="CB127" s="47" t="s">
        <v>884</v>
      </c>
    </row>
    <row r="128" spans="1:80">
      <c r="A128" s="33" t="str">
        <f>'Indicator Data'!A129</f>
        <v>Nicaragua</v>
      </c>
      <c r="B128" s="25" t="str">
        <f>'Indicator Data'!B129</f>
        <v>NIC</v>
      </c>
      <c r="C128" s="47" t="s">
        <v>1206</v>
      </c>
      <c r="D128" s="47" t="s">
        <v>1206</v>
      </c>
      <c r="E128" s="47" t="s">
        <v>1207</v>
      </c>
      <c r="F128" s="47" t="s">
        <v>1207</v>
      </c>
      <c r="G128" s="47" t="s">
        <v>1207</v>
      </c>
      <c r="H128" s="47" t="s">
        <v>1207</v>
      </c>
      <c r="I128" s="47" t="s">
        <v>1207</v>
      </c>
      <c r="J128" s="47" t="s">
        <v>887</v>
      </c>
      <c r="K128" s="47" t="s">
        <v>887</v>
      </c>
      <c r="L128" s="47" t="s">
        <v>513</v>
      </c>
      <c r="M128" s="47" t="s">
        <v>884</v>
      </c>
      <c r="N128" s="47" t="s">
        <v>884</v>
      </c>
      <c r="O128" s="47" t="s">
        <v>884</v>
      </c>
      <c r="P128" s="47" t="s">
        <v>884</v>
      </c>
      <c r="Q128" s="47" t="s">
        <v>1115</v>
      </c>
      <c r="R128" s="47" t="s">
        <v>1115</v>
      </c>
      <c r="S128" s="47" t="s">
        <v>1115</v>
      </c>
      <c r="T128" s="47" t="s">
        <v>1115</v>
      </c>
      <c r="U128" s="47" t="s">
        <v>884</v>
      </c>
      <c r="V128" s="47" t="s">
        <v>884</v>
      </c>
      <c r="W128" s="47" t="s">
        <v>884</v>
      </c>
      <c r="X128" s="47" t="s">
        <v>525</v>
      </c>
      <c r="Y128" s="47" t="s">
        <v>525</v>
      </c>
      <c r="Z128" s="47" t="s">
        <v>525</v>
      </c>
      <c r="AA128" s="47" t="s">
        <v>1167</v>
      </c>
      <c r="AB128" s="47" t="s">
        <v>885</v>
      </c>
      <c r="AC128" s="47" t="s">
        <v>885</v>
      </c>
      <c r="AD128" s="79" t="s">
        <v>1213</v>
      </c>
      <c r="AE128" s="47" t="s">
        <v>875</v>
      </c>
      <c r="AF128" s="47" t="s">
        <v>1116</v>
      </c>
      <c r="AG128" s="47" t="s">
        <v>1167</v>
      </c>
      <c r="AH128" s="47" t="s">
        <v>884</v>
      </c>
      <c r="AI128" s="47" t="s">
        <v>884</v>
      </c>
      <c r="AJ128" s="48" t="s">
        <v>891</v>
      </c>
      <c r="AK128" s="48" t="s">
        <v>891</v>
      </c>
      <c r="AL128" s="47" t="s">
        <v>889</v>
      </c>
      <c r="AM128" s="47" t="s">
        <v>889</v>
      </c>
      <c r="AN128" s="47" t="s">
        <v>892</v>
      </c>
      <c r="AO128" s="47" t="s">
        <v>893</v>
      </c>
      <c r="AP128" s="47" t="s">
        <v>893</v>
      </c>
      <c r="AQ128" s="47" t="s">
        <v>1214</v>
      </c>
      <c r="AR128" s="47" t="s">
        <v>1214</v>
      </c>
      <c r="AS128" s="47" t="s">
        <v>875</v>
      </c>
      <c r="AT128" s="47" t="s">
        <v>875</v>
      </c>
      <c r="AU128" s="47" t="s">
        <v>875</v>
      </c>
      <c r="AV128" s="47" t="s">
        <v>875</v>
      </c>
      <c r="AW128" s="47" t="s">
        <v>875</v>
      </c>
      <c r="AX128" s="47" t="s">
        <v>875</v>
      </c>
      <c r="AY128" s="47" t="s">
        <v>875</v>
      </c>
      <c r="AZ128" s="47" t="s">
        <v>889</v>
      </c>
      <c r="BA128" s="47" t="s">
        <v>525</v>
      </c>
      <c r="BB128" s="47" t="s">
        <v>887</v>
      </c>
      <c r="BC128" s="47" t="s">
        <v>887</v>
      </c>
      <c r="BD128" s="47" t="s">
        <v>887</v>
      </c>
      <c r="BE128" s="48" t="s">
        <v>864</v>
      </c>
      <c r="BF128" s="47" t="s">
        <v>886</v>
      </c>
      <c r="BG128" s="47" t="s">
        <v>886</v>
      </c>
      <c r="BH128" s="47" t="s">
        <v>513</v>
      </c>
      <c r="BI128" s="47" t="s">
        <v>513</v>
      </c>
      <c r="BJ128" s="47" t="s">
        <v>1207</v>
      </c>
      <c r="BK128" s="47" t="s">
        <v>1215</v>
      </c>
      <c r="BL128" s="47" t="s">
        <v>883</v>
      </c>
      <c r="BM128" s="47" t="s">
        <v>525</v>
      </c>
      <c r="BN128" s="47" t="s">
        <v>522</v>
      </c>
      <c r="BO128" s="47" t="s">
        <v>525</v>
      </c>
      <c r="BP128" s="47" t="s">
        <v>525</v>
      </c>
      <c r="BQ128" s="47" t="s">
        <v>866</v>
      </c>
      <c r="BR128" s="47" t="s">
        <v>875</v>
      </c>
      <c r="BS128" s="47" t="s">
        <v>875</v>
      </c>
      <c r="BT128" s="47" t="s">
        <v>875</v>
      </c>
      <c r="BU128" s="47" t="s">
        <v>875</v>
      </c>
      <c r="BV128" s="47" t="s">
        <v>875</v>
      </c>
      <c r="BW128" s="47" t="s">
        <v>875</v>
      </c>
      <c r="BX128" s="47"/>
      <c r="BY128" s="47" t="s">
        <v>890</v>
      </c>
      <c r="BZ128" s="47" t="s">
        <v>525</v>
      </c>
      <c r="CA128" s="47" t="s">
        <v>1167</v>
      </c>
      <c r="CB128" s="47" t="s">
        <v>884</v>
      </c>
    </row>
    <row r="129" spans="1:80">
      <c r="A129" s="33" t="str">
        <f>'Indicator Data'!A130</f>
        <v>Niger</v>
      </c>
      <c r="B129" s="25" t="str">
        <f>'Indicator Data'!B130</f>
        <v>NER</v>
      </c>
      <c r="C129" s="47" t="s">
        <v>1206</v>
      </c>
      <c r="D129" s="47" t="s">
        <v>1206</v>
      </c>
      <c r="E129" s="47" t="s">
        <v>1207</v>
      </c>
      <c r="F129" s="47" t="s">
        <v>1207</v>
      </c>
      <c r="G129" s="47" t="s">
        <v>1207</v>
      </c>
      <c r="H129" s="47" t="s">
        <v>1207</v>
      </c>
      <c r="I129" s="47" t="s">
        <v>1207</v>
      </c>
      <c r="J129" s="47" t="s">
        <v>887</v>
      </c>
      <c r="K129" s="47" t="s">
        <v>887</v>
      </c>
      <c r="L129" s="47" t="s">
        <v>513</v>
      </c>
      <c r="M129" s="47" t="s">
        <v>884</v>
      </c>
      <c r="N129" s="47" t="s">
        <v>884</v>
      </c>
      <c r="O129" s="47" t="s">
        <v>884</v>
      </c>
      <c r="P129" s="47" t="s">
        <v>884</v>
      </c>
      <c r="Q129" s="47" t="s">
        <v>1115</v>
      </c>
      <c r="R129" s="47" t="s">
        <v>1115</v>
      </c>
      <c r="S129" s="47" t="s">
        <v>1115</v>
      </c>
      <c r="T129" s="47" t="s">
        <v>1115</v>
      </c>
      <c r="U129" s="47" t="s">
        <v>884</v>
      </c>
      <c r="V129" s="47" t="s">
        <v>884</v>
      </c>
      <c r="W129" s="47" t="s">
        <v>884</v>
      </c>
      <c r="X129" s="47" t="s">
        <v>525</v>
      </c>
      <c r="Y129" s="47" t="s">
        <v>525</v>
      </c>
      <c r="Z129" s="47" t="s">
        <v>525</v>
      </c>
      <c r="AA129" s="47" t="s">
        <v>1167</v>
      </c>
      <c r="AB129" s="47" t="s">
        <v>885</v>
      </c>
      <c r="AC129" s="47" t="s">
        <v>885</v>
      </c>
      <c r="AD129" s="79" t="s">
        <v>1213</v>
      </c>
      <c r="AE129" s="47" t="s">
        <v>875</v>
      </c>
      <c r="AF129" s="47" t="s">
        <v>1116</v>
      </c>
      <c r="AG129" s="47" t="s">
        <v>1167</v>
      </c>
      <c r="AH129" s="47" t="s">
        <v>884</v>
      </c>
      <c r="AI129" s="47" t="s">
        <v>884</v>
      </c>
      <c r="AJ129" s="48" t="s">
        <v>891</v>
      </c>
      <c r="AK129" s="48" t="s">
        <v>891</v>
      </c>
      <c r="AL129" s="47" t="s">
        <v>889</v>
      </c>
      <c r="AM129" s="47" t="s">
        <v>889</v>
      </c>
      <c r="AN129" s="47" t="s">
        <v>892</v>
      </c>
      <c r="AO129" s="47" t="s">
        <v>893</v>
      </c>
      <c r="AP129" s="47" t="s">
        <v>893</v>
      </c>
      <c r="AQ129" s="47" t="s">
        <v>1214</v>
      </c>
      <c r="AR129" s="47" t="s">
        <v>1214</v>
      </c>
      <c r="AS129" s="47" t="s">
        <v>875</v>
      </c>
      <c r="AT129" s="47" t="s">
        <v>875</v>
      </c>
      <c r="AU129" s="47" t="s">
        <v>875</v>
      </c>
      <c r="AV129" s="47" t="s">
        <v>875</v>
      </c>
      <c r="AW129" s="47" t="s">
        <v>875</v>
      </c>
      <c r="AX129" s="47" t="s">
        <v>875</v>
      </c>
      <c r="AY129" s="47" t="s">
        <v>875</v>
      </c>
      <c r="AZ129" s="47" t="s">
        <v>889</v>
      </c>
      <c r="BA129" s="47" t="s">
        <v>525</v>
      </c>
      <c r="BB129" s="47" t="s">
        <v>887</v>
      </c>
      <c r="BC129" s="47" t="s">
        <v>887</v>
      </c>
      <c r="BD129" s="47" t="s">
        <v>887</v>
      </c>
      <c r="BE129" s="48" t="s">
        <v>867</v>
      </c>
      <c r="BF129" s="47" t="s">
        <v>886</v>
      </c>
      <c r="BG129" s="47" t="s">
        <v>886</v>
      </c>
      <c r="BH129" s="47" t="s">
        <v>513</v>
      </c>
      <c r="BI129" s="47" t="s">
        <v>513</v>
      </c>
      <c r="BJ129" s="47" t="s">
        <v>1207</v>
      </c>
      <c r="BK129" s="47" t="s">
        <v>1215</v>
      </c>
      <c r="BL129" s="47" t="s">
        <v>883</v>
      </c>
      <c r="BM129" s="47" t="s">
        <v>525</v>
      </c>
      <c r="BN129" s="47" t="s">
        <v>522</v>
      </c>
      <c r="BO129" s="47" t="s">
        <v>525</v>
      </c>
      <c r="BP129" s="47" t="s">
        <v>525</v>
      </c>
      <c r="BQ129" s="47" t="s">
        <v>866</v>
      </c>
      <c r="BR129" s="47" t="s">
        <v>875</v>
      </c>
      <c r="BS129" s="47" t="s">
        <v>875</v>
      </c>
      <c r="BT129" s="47" t="s">
        <v>875</v>
      </c>
      <c r="BU129" s="47" t="s">
        <v>875</v>
      </c>
      <c r="BV129" s="47" t="s">
        <v>875</v>
      </c>
      <c r="BW129" s="47" t="s">
        <v>875</v>
      </c>
      <c r="BX129" s="47"/>
      <c r="BY129" s="47" t="s">
        <v>890</v>
      </c>
      <c r="BZ129" s="47" t="s">
        <v>525</v>
      </c>
      <c r="CA129" s="47" t="s">
        <v>1167</v>
      </c>
      <c r="CB129" s="47" t="s">
        <v>884</v>
      </c>
    </row>
    <row r="130" spans="1:80">
      <c r="A130" s="33" t="str">
        <f>'Indicator Data'!A131</f>
        <v>Nigeria</v>
      </c>
      <c r="B130" s="25" t="str">
        <f>'Indicator Data'!B131</f>
        <v>NGA</v>
      </c>
      <c r="C130" s="47" t="s">
        <v>1206</v>
      </c>
      <c r="D130" s="47" t="s">
        <v>1206</v>
      </c>
      <c r="E130" s="47" t="s">
        <v>1207</v>
      </c>
      <c r="F130" s="47" t="s">
        <v>1207</v>
      </c>
      <c r="G130" s="47" t="s">
        <v>1207</v>
      </c>
      <c r="H130" s="47" t="s">
        <v>1207</v>
      </c>
      <c r="I130" s="47" t="s">
        <v>1207</v>
      </c>
      <c r="J130" s="47" t="s">
        <v>887</v>
      </c>
      <c r="K130" s="47" t="s">
        <v>887</v>
      </c>
      <c r="L130" s="47" t="s">
        <v>513</v>
      </c>
      <c r="M130" s="47" t="s">
        <v>884</v>
      </c>
      <c r="N130" s="47" t="s">
        <v>884</v>
      </c>
      <c r="O130" s="47" t="s">
        <v>884</v>
      </c>
      <c r="P130" s="47" t="s">
        <v>884</v>
      </c>
      <c r="Q130" s="47" t="s">
        <v>1115</v>
      </c>
      <c r="R130" s="47" t="s">
        <v>1115</v>
      </c>
      <c r="S130" s="47" t="s">
        <v>1115</v>
      </c>
      <c r="T130" s="47" t="s">
        <v>1115</v>
      </c>
      <c r="U130" s="47" t="s">
        <v>884</v>
      </c>
      <c r="V130" s="47" t="s">
        <v>884</v>
      </c>
      <c r="W130" s="47" t="s">
        <v>884</v>
      </c>
      <c r="X130" s="47" t="s">
        <v>525</v>
      </c>
      <c r="Y130" s="47" t="s">
        <v>525</v>
      </c>
      <c r="Z130" s="47" t="s">
        <v>525</v>
      </c>
      <c r="AA130" s="47" t="s">
        <v>1167</v>
      </c>
      <c r="AB130" s="47" t="s">
        <v>885</v>
      </c>
      <c r="AC130" s="47" t="s">
        <v>885</v>
      </c>
      <c r="AD130" s="79" t="s">
        <v>1213</v>
      </c>
      <c r="AE130" s="47" t="s">
        <v>875</v>
      </c>
      <c r="AF130" s="47" t="s">
        <v>1116</v>
      </c>
      <c r="AG130" s="47" t="s">
        <v>1167</v>
      </c>
      <c r="AH130" s="47" t="s">
        <v>884</v>
      </c>
      <c r="AI130" s="47" t="s">
        <v>884</v>
      </c>
      <c r="AJ130" s="48" t="s">
        <v>891</v>
      </c>
      <c r="AK130" s="48" t="s">
        <v>891</v>
      </c>
      <c r="AL130" s="47" t="s">
        <v>889</v>
      </c>
      <c r="AM130" s="47" t="s">
        <v>889</v>
      </c>
      <c r="AN130" s="47" t="s">
        <v>892</v>
      </c>
      <c r="AO130" s="47" t="s">
        <v>893</v>
      </c>
      <c r="AP130" s="47" t="s">
        <v>893</v>
      </c>
      <c r="AQ130" s="47" t="s">
        <v>1214</v>
      </c>
      <c r="AR130" s="47" t="s">
        <v>1214</v>
      </c>
      <c r="AS130" s="47" t="s">
        <v>875</v>
      </c>
      <c r="AT130" s="47" t="s">
        <v>875</v>
      </c>
      <c r="AU130" s="47" t="s">
        <v>875</v>
      </c>
      <c r="AV130" s="47" t="s">
        <v>875</v>
      </c>
      <c r="AW130" s="47" t="s">
        <v>875</v>
      </c>
      <c r="AX130" s="47" t="s">
        <v>875</v>
      </c>
      <c r="AY130" s="47" t="s">
        <v>875</v>
      </c>
      <c r="AZ130" s="47" t="s">
        <v>889</v>
      </c>
      <c r="BA130" s="47" t="s">
        <v>525</v>
      </c>
      <c r="BB130" s="47" t="s">
        <v>887</v>
      </c>
      <c r="BC130" s="47" t="s">
        <v>887</v>
      </c>
      <c r="BD130" s="47" t="s">
        <v>887</v>
      </c>
      <c r="BE130" s="48" t="s">
        <v>867</v>
      </c>
      <c r="BF130" s="47" t="s">
        <v>886</v>
      </c>
      <c r="BG130" s="47" t="s">
        <v>886</v>
      </c>
      <c r="BH130" s="47" t="s">
        <v>513</v>
      </c>
      <c r="BI130" s="47" t="s">
        <v>513</v>
      </c>
      <c r="BJ130" s="47" t="s">
        <v>1207</v>
      </c>
      <c r="BK130" s="47" t="s">
        <v>1215</v>
      </c>
      <c r="BL130" s="47" t="s">
        <v>883</v>
      </c>
      <c r="BM130" s="47" t="s">
        <v>525</v>
      </c>
      <c r="BN130" s="47" t="s">
        <v>522</v>
      </c>
      <c r="BO130" s="47" t="s">
        <v>525</v>
      </c>
      <c r="BP130" s="47" t="s">
        <v>525</v>
      </c>
      <c r="BQ130" s="47" t="s">
        <v>866</v>
      </c>
      <c r="BR130" s="47" t="s">
        <v>875</v>
      </c>
      <c r="BS130" s="47" t="s">
        <v>875</v>
      </c>
      <c r="BT130" s="47" t="s">
        <v>875</v>
      </c>
      <c r="BU130" s="47" t="s">
        <v>875</v>
      </c>
      <c r="BV130" s="47" t="s">
        <v>875</v>
      </c>
      <c r="BW130" s="47" t="s">
        <v>875</v>
      </c>
      <c r="BX130" s="47"/>
      <c r="BY130" s="47" t="s">
        <v>890</v>
      </c>
      <c r="BZ130" s="47" t="s">
        <v>525</v>
      </c>
      <c r="CA130" s="47" t="s">
        <v>1167</v>
      </c>
      <c r="CB130" s="47" t="s">
        <v>884</v>
      </c>
    </row>
    <row r="131" spans="1:80">
      <c r="A131" s="33" t="str">
        <f>'Indicator Data'!A132</f>
        <v>North Macedonia</v>
      </c>
      <c r="B131" s="25" t="str">
        <f>'Indicator Data'!B132</f>
        <v>MKD</v>
      </c>
      <c r="C131" s="47" t="s">
        <v>1206</v>
      </c>
      <c r="D131" s="47" t="s">
        <v>1206</v>
      </c>
      <c r="E131" s="47" t="s">
        <v>1207</v>
      </c>
      <c r="F131" s="47" t="s">
        <v>1207</v>
      </c>
      <c r="G131" s="47" t="s">
        <v>1207</v>
      </c>
      <c r="H131" s="47" t="s">
        <v>1207</v>
      </c>
      <c r="I131" s="47" t="s">
        <v>1207</v>
      </c>
      <c r="J131" s="47" t="s">
        <v>887</v>
      </c>
      <c r="K131" s="47" t="s">
        <v>887</v>
      </c>
      <c r="L131" s="47" t="s">
        <v>513</v>
      </c>
      <c r="M131" s="47" t="s">
        <v>884</v>
      </c>
      <c r="N131" s="47" t="s">
        <v>884</v>
      </c>
      <c r="O131" s="47" t="s">
        <v>884</v>
      </c>
      <c r="P131" s="47" t="s">
        <v>884</v>
      </c>
      <c r="Q131" s="47" t="s">
        <v>1115</v>
      </c>
      <c r="R131" s="47" t="s">
        <v>1115</v>
      </c>
      <c r="S131" s="47" t="s">
        <v>1115</v>
      </c>
      <c r="T131" s="47" t="s">
        <v>1115</v>
      </c>
      <c r="U131" s="47" t="s">
        <v>884</v>
      </c>
      <c r="V131" s="47" t="s">
        <v>884</v>
      </c>
      <c r="W131" s="47" t="s">
        <v>884</v>
      </c>
      <c r="X131" s="47" t="s">
        <v>525</v>
      </c>
      <c r="Y131" s="47" t="s">
        <v>525</v>
      </c>
      <c r="Z131" s="47" t="s">
        <v>525</v>
      </c>
      <c r="AA131" s="47" t="s">
        <v>1167</v>
      </c>
      <c r="AB131" s="47" t="s">
        <v>885</v>
      </c>
      <c r="AC131" s="47" t="s">
        <v>885</v>
      </c>
      <c r="AD131" s="79" t="s">
        <v>1213</v>
      </c>
      <c r="AE131" s="47" t="s">
        <v>875</v>
      </c>
      <c r="AF131" s="47" t="s">
        <v>1116</v>
      </c>
      <c r="AG131" s="47" t="s">
        <v>1167</v>
      </c>
      <c r="AH131" s="47" t="s">
        <v>884</v>
      </c>
      <c r="AI131" s="47" t="s">
        <v>884</v>
      </c>
      <c r="AJ131" s="48" t="s">
        <v>891</v>
      </c>
      <c r="AK131" s="48" t="s">
        <v>891</v>
      </c>
      <c r="AL131" s="47" t="s">
        <v>889</v>
      </c>
      <c r="AM131" s="47" t="s">
        <v>889</v>
      </c>
      <c r="AN131" s="47" t="s">
        <v>892</v>
      </c>
      <c r="AO131" s="47" t="s">
        <v>893</v>
      </c>
      <c r="AP131" s="47" t="s">
        <v>893</v>
      </c>
      <c r="AQ131" s="47" t="s">
        <v>1214</v>
      </c>
      <c r="AR131" s="47" t="s">
        <v>1214</v>
      </c>
      <c r="AS131" s="47" t="s">
        <v>875</v>
      </c>
      <c r="AT131" s="47" t="s">
        <v>875</v>
      </c>
      <c r="AU131" s="47" t="s">
        <v>875</v>
      </c>
      <c r="AV131" s="47" t="s">
        <v>875</v>
      </c>
      <c r="AW131" s="47" t="s">
        <v>875</v>
      </c>
      <c r="AX131" s="47" t="s">
        <v>875</v>
      </c>
      <c r="AY131" s="47" t="s">
        <v>875</v>
      </c>
      <c r="AZ131" s="47" t="s">
        <v>889</v>
      </c>
      <c r="BA131" s="47" t="s">
        <v>525</v>
      </c>
      <c r="BB131" s="47" t="s">
        <v>887</v>
      </c>
      <c r="BC131" s="47" t="s">
        <v>887</v>
      </c>
      <c r="BD131" s="47" t="s">
        <v>887</v>
      </c>
      <c r="BE131" s="48" t="s">
        <v>867</v>
      </c>
      <c r="BF131" s="47" t="s">
        <v>886</v>
      </c>
      <c r="BG131" s="47" t="s">
        <v>886</v>
      </c>
      <c r="BH131" s="47" t="s">
        <v>513</v>
      </c>
      <c r="BI131" s="47" t="s">
        <v>513</v>
      </c>
      <c r="BJ131" s="47" t="s">
        <v>1207</v>
      </c>
      <c r="BK131" s="47" t="s">
        <v>1215</v>
      </c>
      <c r="BL131" s="47" t="s">
        <v>883</v>
      </c>
      <c r="BM131" s="47" t="s">
        <v>525</v>
      </c>
      <c r="BN131" s="47" t="s">
        <v>522</v>
      </c>
      <c r="BO131" s="47" t="s">
        <v>525</v>
      </c>
      <c r="BP131" s="47" t="s">
        <v>525</v>
      </c>
      <c r="BQ131" s="47" t="s">
        <v>866</v>
      </c>
      <c r="BR131" s="47" t="s">
        <v>875</v>
      </c>
      <c r="BS131" s="47" t="s">
        <v>875</v>
      </c>
      <c r="BT131" s="47" t="s">
        <v>875</v>
      </c>
      <c r="BU131" s="47" t="s">
        <v>875</v>
      </c>
      <c r="BV131" s="47" t="s">
        <v>875</v>
      </c>
      <c r="BW131" s="47" t="s">
        <v>875</v>
      </c>
      <c r="BX131" s="47"/>
      <c r="BY131" s="47" t="s">
        <v>890</v>
      </c>
      <c r="BZ131" s="47" t="s">
        <v>525</v>
      </c>
      <c r="CA131" s="47" t="s">
        <v>1167</v>
      </c>
      <c r="CB131" s="47" t="s">
        <v>884</v>
      </c>
    </row>
    <row r="132" spans="1:80">
      <c r="A132" s="33" t="str">
        <f>'Indicator Data'!A133</f>
        <v>Norway</v>
      </c>
      <c r="B132" s="25" t="str">
        <f>'Indicator Data'!B133</f>
        <v>NOR</v>
      </c>
      <c r="C132" s="47" t="s">
        <v>1206</v>
      </c>
      <c r="D132" s="47" t="s">
        <v>1206</v>
      </c>
      <c r="E132" s="47" t="s">
        <v>1207</v>
      </c>
      <c r="F132" s="47" t="s">
        <v>1207</v>
      </c>
      <c r="G132" s="47" t="s">
        <v>1207</v>
      </c>
      <c r="H132" s="47" t="s">
        <v>1207</v>
      </c>
      <c r="I132" s="47" t="s">
        <v>1207</v>
      </c>
      <c r="J132" s="47" t="s">
        <v>887</v>
      </c>
      <c r="K132" s="47" t="s">
        <v>887</v>
      </c>
      <c r="L132" s="47" t="s">
        <v>513</v>
      </c>
      <c r="M132" s="47" t="s">
        <v>884</v>
      </c>
      <c r="N132" s="47" t="s">
        <v>884</v>
      </c>
      <c r="O132" s="47" t="s">
        <v>884</v>
      </c>
      <c r="P132" s="47" t="s">
        <v>884</v>
      </c>
      <c r="Q132" s="47" t="s">
        <v>1115</v>
      </c>
      <c r="R132" s="47" t="s">
        <v>1115</v>
      </c>
      <c r="S132" s="47" t="s">
        <v>1115</v>
      </c>
      <c r="T132" s="47" t="s">
        <v>1115</v>
      </c>
      <c r="U132" s="47" t="s">
        <v>884</v>
      </c>
      <c r="V132" s="47" t="s">
        <v>884</v>
      </c>
      <c r="W132" s="47" t="s">
        <v>884</v>
      </c>
      <c r="X132" s="47" t="s">
        <v>525</v>
      </c>
      <c r="Y132" s="47" t="s">
        <v>525</v>
      </c>
      <c r="Z132" s="47" t="s">
        <v>525</v>
      </c>
      <c r="AA132" s="47" t="s">
        <v>1167</v>
      </c>
      <c r="AB132" s="47" t="s">
        <v>885</v>
      </c>
      <c r="AC132" s="47" t="s">
        <v>885</v>
      </c>
      <c r="AD132" s="79" t="s">
        <v>1213</v>
      </c>
      <c r="AE132" s="47" t="s">
        <v>875</v>
      </c>
      <c r="AF132" s="47" t="s">
        <v>1116</v>
      </c>
      <c r="AG132" s="47" t="s">
        <v>1167</v>
      </c>
      <c r="AH132" s="47" t="s">
        <v>884</v>
      </c>
      <c r="AI132" s="47" t="s">
        <v>884</v>
      </c>
      <c r="AJ132" s="48" t="s">
        <v>891</v>
      </c>
      <c r="AK132" s="48" t="s">
        <v>891</v>
      </c>
      <c r="AL132" s="47" t="s">
        <v>889</v>
      </c>
      <c r="AM132" s="47" t="s">
        <v>889</v>
      </c>
      <c r="AN132" s="47" t="s">
        <v>892</v>
      </c>
      <c r="AO132" s="47" t="s">
        <v>893</v>
      </c>
      <c r="AP132" s="47" t="s">
        <v>893</v>
      </c>
      <c r="AQ132" s="47" t="s">
        <v>1214</v>
      </c>
      <c r="AR132" s="47" t="s">
        <v>1214</v>
      </c>
      <c r="AS132" s="47" t="s">
        <v>875</v>
      </c>
      <c r="AT132" s="47" t="s">
        <v>875</v>
      </c>
      <c r="AU132" s="47" t="s">
        <v>875</v>
      </c>
      <c r="AV132" s="47" t="s">
        <v>875</v>
      </c>
      <c r="AW132" s="47" t="s">
        <v>875</v>
      </c>
      <c r="AX132" s="47" t="s">
        <v>875</v>
      </c>
      <c r="AY132" s="47" t="s">
        <v>875</v>
      </c>
      <c r="AZ132" s="47" t="s">
        <v>889</v>
      </c>
      <c r="BA132" s="47" t="s">
        <v>525</v>
      </c>
      <c r="BB132" s="47" t="s">
        <v>887</v>
      </c>
      <c r="BC132" s="47" t="s">
        <v>887</v>
      </c>
      <c r="BD132" s="47" t="s">
        <v>887</v>
      </c>
      <c r="BE132" s="48" t="s">
        <v>864</v>
      </c>
      <c r="BF132" s="47" t="s">
        <v>886</v>
      </c>
      <c r="BG132" s="47" t="s">
        <v>886</v>
      </c>
      <c r="BH132" s="47" t="s">
        <v>513</v>
      </c>
      <c r="BI132" s="47" t="s">
        <v>513</v>
      </c>
      <c r="BJ132" s="47" t="s">
        <v>1207</v>
      </c>
      <c r="BK132" s="47" t="s">
        <v>1215</v>
      </c>
      <c r="BL132" s="47" t="s">
        <v>883</v>
      </c>
      <c r="BM132" s="47" t="s">
        <v>525</v>
      </c>
      <c r="BN132" s="47" t="s">
        <v>522</v>
      </c>
      <c r="BO132" s="47" t="s">
        <v>525</v>
      </c>
      <c r="BP132" s="47" t="s">
        <v>525</v>
      </c>
      <c r="BQ132" s="47" t="s">
        <v>866</v>
      </c>
      <c r="BR132" s="47" t="s">
        <v>875</v>
      </c>
      <c r="BS132" s="47" t="s">
        <v>875</v>
      </c>
      <c r="BT132" s="47" t="s">
        <v>875</v>
      </c>
      <c r="BU132" s="47" t="s">
        <v>875</v>
      </c>
      <c r="BV132" s="47" t="s">
        <v>875</v>
      </c>
      <c r="BW132" s="47" t="s">
        <v>875</v>
      </c>
      <c r="BX132" s="47"/>
      <c r="BY132" s="47" t="s">
        <v>890</v>
      </c>
      <c r="BZ132" s="47" t="s">
        <v>525</v>
      </c>
      <c r="CA132" s="47" t="s">
        <v>1167</v>
      </c>
      <c r="CB132" s="47" t="s">
        <v>884</v>
      </c>
    </row>
    <row r="133" spans="1:80">
      <c r="A133" s="33" t="str">
        <f>'Indicator Data'!A134</f>
        <v>Oman</v>
      </c>
      <c r="B133" s="25" t="str">
        <f>'Indicator Data'!B134</f>
        <v>OMN</v>
      </c>
      <c r="C133" s="47" t="s">
        <v>1206</v>
      </c>
      <c r="D133" s="47" t="s">
        <v>1206</v>
      </c>
      <c r="E133" s="47" t="s">
        <v>1207</v>
      </c>
      <c r="F133" s="47" t="s">
        <v>1207</v>
      </c>
      <c r="G133" s="47" t="s">
        <v>1207</v>
      </c>
      <c r="H133" s="47" t="s">
        <v>1207</v>
      </c>
      <c r="I133" s="47" t="s">
        <v>1207</v>
      </c>
      <c r="J133" s="47" t="s">
        <v>887</v>
      </c>
      <c r="K133" s="47" t="s">
        <v>887</v>
      </c>
      <c r="L133" s="47" t="s">
        <v>513</v>
      </c>
      <c r="M133" s="47" t="s">
        <v>884</v>
      </c>
      <c r="N133" s="47" t="s">
        <v>884</v>
      </c>
      <c r="O133" s="47" t="s">
        <v>884</v>
      </c>
      <c r="P133" s="47" t="s">
        <v>884</v>
      </c>
      <c r="Q133" s="47" t="s">
        <v>1115</v>
      </c>
      <c r="R133" s="47" t="s">
        <v>1115</v>
      </c>
      <c r="S133" s="47" t="s">
        <v>1115</v>
      </c>
      <c r="T133" s="47" t="s">
        <v>1115</v>
      </c>
      <c r="U133" s="47" t="s">
        <v>884</v>
      </c>
      <c r="V133" s="47" t="s">
        <v>884</v>
      </c>
      <c r="W133" s="47" t="s">
        <v>884</v>
      </c>
      <c r="X133" s="47" t="s">
        <v>525</v>
      </c>
      <c r="Y133" s="47" t="s">
        <v>525</v>
      </c>
      <c r="Z133" s="47" t="s">
        <v>525</v>
      </c>
      <c r="AA133" s="47" t="s">
        <v>1167</v>
      </c>
      <c r="AB133" s="47" t="s">
        <v>885</v>
      </c>
      <c r="AC133" s="47" t="s">
        <v>885</v>
      </c>
      <c r="AD133" s="79" t="s">
        <v>1213</v>
      </c>
      <c r="AE133" s="47" t="s">
        <v>875</v>
      </c>
      <c r="AF133" s="47" t="s">
        <v>1116</v>
      </c>
      <c r="AG133" s="47" t="s">
        <v>1167</v>
      </c>
      <c r="AH133" s="47" t="s">
        <v>884</v>
      </c>
      <c r="AI133" s="47" t="s">
        <v>884</v>
      </c>
      <c r="AJ133" s="48" t="s">
        <v>891</v>
      </c>
      <c r="AK133" s="48" t="s">
        <v>891</v>
      </c>
      <c r="AL133" s="47" t="s">
        <v>889</v>
      </c>
      <c r="AM133" s="47" t="s">
        <v>889</v>
      </c>
      <c r="AN133" s="47" t="s">
        <v>892</v>
      </c>
      <c r="AO133" s="47" t="s">
        <v>893</v>
      </c>
      <c r="AP133" s="47" t="s">
        <v>893</v>
      </c>
      <c r="AQ133" s="47" t="s">
        <v>1214</v>
      </c>
      <c r="AR133" s="47" t="s">
        <v>1214</v>
      </c>
      <c r="AS133" s="47" t="s">
        <v>875</v>
      </c>
      <c r="AT133" s="47" t="s">
        <v>875</v>
      </c>
      <c r="AU133" s="47" t="s">
        <v>875</v>
      </c>
      <c r="AV133" s="47" t="s">
        <v>875</v>
      </c>
      <c r="AW133" s="47" t="s">
        <v>875</v>
      </c>
      <c r="AX133" s="47" t="s">
        <v>875</v>
      </c>
      <c r="AY133" s="47" t="s">
        <v>875</v>
      </c>
      <c r="AZ133" s="47" t="s">
        <v>889</v>
      </c>
      <c r="BA133" s="47" t="s">
        <v>525</v>
      </c>
      <c r="BB133" s="47" t="s">
        <v>887</v>
      </c>
      <c r="BC133" s="47" t="s">
        <v>887</v>
      </c>
      <c r="BD133" s="47" t="s">
        <v>887</v>
      </c>
      <c r="BE133" s="48" t="s">
        <v>864</v>
      </c>
      <c r="BF133" s="47" t="s">
        <v>886</v>
      </c>
      <c r="BG133" s="47" t="s">
        <v>886</v>
      </c>
      <c r="BH133" s="47" t="s">
        <v>513</v>
      </c>
      <c r="BI133" s="47" t="s">
        <v>513</v>
      </c>
      <c r="BJ133" s="47" t="s">
        <v>1207</v>
      </c>
      <c r="BK133" s="47" t="s">
        <v>1215</v>
      </c>
      <c r="BL133" s="47" t="s">
        <v>883</v>
      </c>
      <c r="BM133" s="47" t="s">
        <v>525</v>
      </c>
      <c r="BN133" s="47" t="s">
        <v>522</v>
      </c>
      <c r="BO133" s="47" t="s">
        <v>525</v>
      </c>
      <c r="BP133" s="47" t="s">
        <v>525</v>
      </c>
      <c r="BQ133" s="47" t="s">
        <v>866</v>
      </c>
      <c r="BR133" s="47" t="s">
        <v>875</v>
      </c>
      <c r="BS133" s="47" t="s">
        <v>875</v>
      </c>
      <c r="BT133" s="47" t="s">
        <v>875</v>
      </c>
      <c r="BU133" s="47" t="s">
        <v>875</v>
      </c>
      <c r="BV133" s="47" t="s">
        <v>875</v>
      </c>
      <c r="BW133" s="47" t="s">
        <v>875</v>
      </c>
      <c r="BX133" s="47"/>
      <c r="BY133" s="47" t="s">
        <v>890</v>
      </c>
      <c r="BZ133" s="47" t="s">
        <v>525</v>
      </c>
      <c r="CA133" s="47" t="s">
        <v>1167</v>
      </c>
      <c r="CB133" s="47" t="s">
        <v>884</v>
      </c>
    </row>
    <row r="134" spans="1:80">
      <c r="A134" s="33" t="str">
        <f>'Indicator Data'!A135</f>
        <v>Pakistan</v>
      </c>
      <c r="B134" s="25" t="str">
        <f>'Indicator Data'!B135</f>
        <v>PAK</v>
      </c>
      <c r="C134" s="47" t="s">
        <v>1206</v>
      </c>
      <c r="D134" s="47" t="s">
        <v>1206</v>
      </c>
      <c r="E134" s="47" t="s">
        <v>1207</v>
      </c>
      <c r="F134" s="47" t="s">
        <v>1207</v>
      </c>
      <c r="G134" s="47" t="s">
        <v>1207</v>
      </c>
      <c r="H134" s="47" t="s">
        <v>1207</v>
      </c>
      <c r="I134" s="47" t="s">
        <v>1207</v>
      </c>
      <c r="J134" s="47" t="s">
        <v>887</v>
      </c>
      <c r="K134" s="47" t="s">
        <v>887</v>
      </c>
      <c r="L134" s="47" t="s">
        <v>513</v>
      </c>
      <c r="M134" s="47" t="s">
        <v>884</v>
      </c>
      <c r="N134" s="47" t="s">
        <v>884</v>
      </c>
      <c r="O134" s="47" t="s">
        <v>884</v>
      </c>
      <c r="P134" s="47" t="s">
        <v>884</v>
      </c>
      <c r="Q134" s="47" t="s">
        <v>1115</v>
      </c>
      <c r="R134" s="47" t="s">
        <v>1115</v>
      </c>
      <c r="S134" s="47" t="s">
        <v>1115</v>
      </c>
      <c r="T134" s="47" t="s">
        <v>1115</v>
      </c>
      <c r="U134" s="47" t="s">
        <v>884</v>
      </c>
      <c r="V134" s="47" t="s">
        <v>884</v>
      </c>
      <c r="W134" s="47" t="s">
        <v>884</v>
      </c>
      <c r="X134" s="47" t="s">
        <v>525</v>
      </c>
      <c r="Y134" s="47" t="s">
        <v>525</v>
      </c>
      <c r="Z134" s="47" t="s">
        <v>525</v>
      </c>
      <c r="AA134" s="47" t="s">
        <v>1167</v>
      </c>
      <c r="AB134" s="47" t="s">
        <v>885</v>
      </c>
      <c r="AC134" s="47" t="s">
        <v>885</v>
      </c>
      <c r="AD134" s="79" t="s">
        <v>1213</v>
      </c>
      <c r="AE134" s="47" t="s">
        <v>875</v>
      </c>
      <c r="AF134" s="47" t="s">
        <v>1116</v>
      </c>
      <c r="AG134" s="47" t="s">
        <v>1167</v>
      </c>
      <c r="AH134" s="47" t="s">
        <v>884</v>
      </c>
      <c r="AI134" s="47" t="s">
        <v>884</v>
      </c>
      <c r="AJ134" s="48" t="s">
        <v>891</v>
      </c>
      <c r="AK134" s="48" t="s">
        <v>891</v>
      </c>
      <c r="AL134" s="47" t="s">
        <v>889</v>
      </c>
      <c r="AM134" s="47" t="s">
        <v>889</v>
      </c>
      <c r="AN134" s="47" t="s">
        <v>892</v>
      </c>
      <c r="AO134" s="47" t="s">
        <v>893</v>
      </c>
      <c r="AP134" s="47" t="s">
        <v>893</v>
      </c>
      <c r="AQ134" s="47" t="s">
        <v>1214</v>
      </c>
      <c r="AR134" s="47" t="s">
        <v>1214</v>
      </c>
      <c r="AS134" s="47" t="s">
        <v>875</v>
      </c>
      <c r="AT134" s="47" t="s">
        <v>875</v>
      </c>
      <c r="AU134" s="47" t="s">
        <v>875</v>
      </c>
      <c r="AV134" s="47" t="s">
        <v>875</v>
      </c>
      <c r="AW134" s="47" t="s">
        <v>875</v>
      </c>
      <c r="AX134" s="47" t="s">
        <v>875</v>
      </c>
      <c r="AY134" s="47" t="s">
        <v>875</v>
      </c>
      <c r="AZ134" s="47" t="s">
        <v>889</v>
      </c>
      <c r="BA134" s="47" t="s">
        <v>525</v>
      </c>
      <c r="BB134" s="47" t="s">
        <v>887</v>
      </c>
      <c r="BC134" s="47" t="s">
        <v>887</v>
      </c>
      <c r="BD134" s="47" t="s">
        <v>887</v>
      </c>
      <c r="BE134" s="48" t="s">
        <v>867</v>
      </c>
      <c r="BF134" s="47" t="s">
        <v>886</v>
      </c>
      <c r="BG134" s="47" t="s">
        <v>886</v>
      </c>
      <c r="BH134" s="47" t="s">
        <v>513</v>
      </c>
      <c r="BI134" s="47" t="s">
        <v>513</v>
      </c>
      <c r="BJ134" s="47" t="s">
        <v>1207</v>
      </c>
      <c r="BK134" s="47" t="s">
        <v>1215</v>
      </c>
      <c r="BL134" s="47" t="s">
        <v>883</v>
      </c>
      <c r="BM134" s="47" t="s">
        <v>525</v>
      </c>
      <c r="BN134" s="47" t="s">
        <v>522</v>
      </c>
      <c r="BO134" s="47" t="s">
        <v>525</v>
      </c>
      <c r="BP134" s="47" t="s">
        <v>525</v>
      </c>
      <c r="BQ134" s="47" t="s">
        <v>866</v>
      </c>
      <c r="BR134" s="47" t="s">
        <v>875</v>
      </c>
      <c r="BS134" s="47" t="s">
        <v>875</v>
      </c>
      <c r="BT134" s="47" t="s">
        <v>875</v>
      </c>
      <c r="BU134" s="47" t="s">
        <v>875</v>
      </c>
      <c r="BV134" s="47" t="s">
        <v>875</v>
      </c>
      <c r="BW134" s="47" t="s">
        <v>875</v>
      </c>
      <c r="BX134" s="47"/>
      <c r="BY134" s="47" t="s">
        <v>890</v>
      </c>
      <c r="BZ134" s="47" t="s">
        <v>525</v>
      </c>
      <c r="CA134" s="47" t="s">
        <v>1167</v>
      </c>
      <c r="CB134" s="47" t="s">
        <v>884</v>
      </c>
    </row>
    <row r="135" spans="1:80">
      <c r="A135" s="33" t="str">
        <f>'Indicator Data'!A136</f>
        <v>Palau</v>
      </c>
      <c r="B135" s="25" t="str">
        <f>'Indicator Data'!B136</f>
        <v>PLW</v>
      </c>
      <c r="C135" s="47" t="s">
        <v>1206</v>
      </c>
      <c r="D135" s="47" t="s">
        <v>1206</v>
      </c>
      <c r="E135" s="47" t="s">
        <v>1207</v>
      </c>
      <c r="F135" s="47" t="s">
        <v>1207</v>
      </c>
      <c r="G135" s="47" t="s">
        <v>1207</v>
      </c>
      <c r="H135" s="47" t="s">
        <v>1207</v>
      </c>
      <c r="I135" s="47" t="s">
        <v>1207</v>
      </c>
      <c r="J135" s="47" t="s">
        <v>887</v>
      </c>
      <c r="K135" s="47" t="s">
        <v>887</v>
      </c>
      <c r="L135" s="47" t="s">
        <v>513</v>
      </c>
      <c r="M135" s="47" t="s">
        <v>884</v>
      </c>
      <c r="N135" s="47" t="s">
        <v>884</v>
      </c>
      <c r="O135" s="47" t="s">
        <v>884</v>
      </c>
      <c r="P135" s="47" t="s">
        <v>884</v>
      </c>
      <c r="Q135" s="47" t="s">
        <v>1115</v>
      </c>
      <c r="R135" s="47" t="s">
        <v>1115</v>
      </c>
      <c r="S135" s="47" t="s">
        <v>1115</v>
      </c>
      <c r="T135" s="47" t="s">
        <v>1115</v>
      </c>
      <c r="U135" s="47" t="s">
        <v>884</v>
      </c>
      <c r="V135" s="47" t="s">
        <v>884</v>
      </c>
      <c r="W135" s="47" t="s">
        <v>884</v>
      </c>
      <c r="X135" s="47" t="s">
        <v>525</v>
      </c>
      <c r="Y135" s="47" t="s">
        <v>525</v>
      </c>
      <c r="Z135" s="47" t="s">
        <v>525</v>
      </c>
      <c r="AA135" s="47" t="s">
        <v>1167</v>
      </c>
      <c r="AB135" s="47" t="s">
        <v>885</v>
      </c>
      <c r="AC135" s="47" t="s">
        <v>885</v>
      </c>
      <c r="AD135" s="79" t="s">
        <v>1213</v>
      </c>
      <c r="AE135" s="47" t="s">
        <v>875</v>
      </c>
      <c r="AF135" s="47" t="s">
        <v>1116</v>
      </c>
      <c r="AG135" s="47" t="s">
        <v>1167</v>
      </c>
      <c r="AH135" s="47" t="s">
        <v>884</v>
      </c>
      <c r="AI135" s="47" t="s">
        <v>884</v>
      </c>
      <c r="AJ135" s="48" t="s">
        <v>891</v>
      </c>
      <c r="AK135" s="48" t="s">
        <v>891</v>
      </c>
      <c r="AL135" s="47" t="s">
        <v>889</v>
      </c>
      <c r="AM135" s="47" t="s">
        <v>889</v>
      </c>
      <c r="AN135" s="47" t="s">
        <v>892</v>
      </c>
      <c r="AO135" s="47" t="s">
        <v>893</v>
      </c>
      <c r="AP135" s="47" t="s">
        <v>893</v>
      </c>
      <c r="AQ135" s="47" t="s">
        <v>1214</v>
      </c>
      <c r="AR135" s="47" t="s">
        <v>1214</v>
      </c>
      <c r="AS135" s="47" t="s">
        <v>875</v>
      </c>
      <c r="AT135" s="47" t="s">
        <v>875</v>
      </c>
      <c r="AU135" s="47" t="s">
        <v>875</v>
      </c>
      <c r="AV135" s="47" t="s">
        <v>875</v>
      </c>
      <c r="AW135" s="47" t="s">
        <v>875</v>
      </c>
      <c r="AX135" s="47" t="s">
        <v>875</v>
      </c>
      <c r="AY135" s="47" t="s">
        <v>875</v>
      </c>
      <c r="AZ135" s="47" t="s">
        <v>889</v>
      </c>
      <c r="BA135" s="47" t="s">
        <v>525</v>
      </c>
      <c r="BB135" s="47" t="s">
        <v>887</v>
      </c>
      <c r="BC135" s="47" t="s">
        <v>887</v>
      </c>
      <c r="BD135" s="47" t="s">
        <v>887</v>
      </c>
      <c r="BE135" s="48" t="s">
        <v>864</v>
      </c>
      <c r="BF135" s="47" t="s">
        <v>886</v>
      </c>
      <c r="BG135" s="47" t="s">
        <v>886</v>
      </c>
      <c r="BH135" s="47" t="s">
        <v>513</v>
      </c>
      <c r="BI135" s="47" t="s">
        <v>513</v>
      </c>
      <c r="BJ135" s="47" t="s">
        <v>1207</v>
      </c>
      <c r="BK135" s="47" t="s">
        <v>1215</v>
      </c>
      <c r="BL135" s="47" t="s">
        <v>883</v>
      </c>
      <c r="BM135" s="47" t="s">
        <v>525</v>
      </c>
      <c r="BN135" s="47" t="s">
        <v>522</v>
      </c>
      <c r="BO135" s="47" t="s">
        <v>525</v>
      </c>
      <c r="BP135" s="47" t="s">
        <v>525</v>
      </c>
      <c r="BQ135" s="47" t="s">
        <v>866</v>
      </c>
      <c r="BR135" s="47" t="s">
        <v>875</v>
      </c>
      <c r="BS135" s="47" t="s">
        <v>875</v>
      </c>
      <c r="BT135" s="47" t="s">
        <v>875</v>
      </c>
      <c r="BU135" s="47" t="s">
        <v>875</v>
      </c>
      <c r="BV135" s="47" t="s">
        <v>875</v>
      </c>
      <c r="BW135" s="47" t="s">
        <v>875</v>
      </c>
      <c r="BX135" s="47"/>
      <c r="BY135" s="47" t="s">
        <v>890</v>
      </c>
      <c r="BZ135" s="47" t="s">
        <v>525</v>
      </c>
      <c r="CA135" s="47" t="s">
        <v>1167</v>
      </c>
      <c r="CB135" s="47" t="s">
        <v>884</v>
      </c>
    </row>
    <row r="136" spans="1:80">
      <c r="A136" s="33" t="str">
        <f>'Indicator Data'!A137</f>
        <v>Palestine</v>
      </c>
      <c r="B136" s="25" t="str">
        <f>'Indicator Data'!B137</f>
        <v>PSE</v>
      </c>
      <c r="C136" s="47" t="s">
        <v>1206</v>
      </c>
      <c r="D136" s="47" t="s">
        <v>1206</v>
      </c>
      <c r="E136" s="47" t="s">
        <v>1207</v>
      </c>
      <c r="F136" s="47" t="s">
        <v>1207</v>
      </c>
      <c r="G136" s="47" t="s">
        <v>1207</v>
      </c>
      <c r="H136" s="47" t="s">
        <v>1207</v>
      </c>
      <c r="I136" s="47" t="s">
        <v>1207</v>
      </c>
      <c r="J136" s="47" t="s">
        <v>887</v>
      </c>
      <c r="K136" s="47" t="s">
        <v>887</v>
      </c>
      <c r="L136" s="47" t="s">
        <v>513</v>
      </c>
      <c r="M136" s="47" t="s">
        <v>884</v>
      </c>
      <c r="N136" s="47" t="s">
        <v>884</v>
      </c>
      <c r="O136" s="47" t="s">
        <v>884</v>
      </c>
      <c r="P136" s="47" t="s">
        <v>884</v>
      </c>
      <c r="Q136" s="47" t="s">
        <v>1115</v>
      </c>
      <c r="R136" s="47" t="s">
        <v>1115</v>
      </c>
      <c r="S136" s="47" t="s">
        <v>1115</v>
      </c>
      <c r="T136" s="47" t="s">
        <v>1115</v>
      </c>
      <c r="U136" s="47" t="s">
        <v>884</v>
      </c>
      <c r="V136" s="47" t="s">
        <v>884</v>
      </c>
      <c r="W136" s="47" t="s">
        <v>884</v>
      </c>
      <c r="X136" s="47" t="s">
        <v>525</v>
      </c>
      <c r="Y136" s="47" t="s">
        <v>525</v>
      </c>
      <c r="Z136" s="47" t="s">
        <v>525</v>
      </c>
      <c r="AA136" s="47" t="s">
        <v>1167</v>
      </c>
      <c r="AB136" s="47" t="s">
        <v>885</v>
      </c>
      <c r="AC136" s="47" t="s">
        <v>885</v>
      </c>
      <c r="AD136" s="79" t="s">
        <v>1213</v>
      </c>
      <c r="AE136" s="47" t="s">
        <v>875</v>
      </c>
      <c r="AF136" s="47" t="s">
        <v>1116</v>
      </c>
      <c r="AG136" s="47" t="s">
        <v>1167</v>
      </c>
      <c r="AH136" s="47" t="s">
        <v>884</v>
      </c>
      <c r="AI136" s="47" t="s">
        <v>884</v>
      </c>
      <c r="AJ136" s="48" t="s">
        <v>891</v>
      </c>
      <c r="AK136" s="48" t="s">
        <v>891</v>
      </c>
      <c r="AL136" s="47" t="s">
        <v>889</v>
      </c>
      <c r="AM136" s="47" t="s">
        <v>889</v>
      </c>
      <c r="AN136" s="47" t="s">
        <v>892</v>
      </c>
      <c r="AO136" s="47" t="s">
        <v>893</v>
      </c>
      <c r="AP136" s="47" t="s">
        <v>893</v>
      </c>
      <c r="AQ136" s="47" t="s">
        <v>1214</v>
      </c>
      <c r="AR136" s="47" t="s">
        <v>1214</v>
      </c>
      <c r="AS136" s="47" t="s">
        <v>875</v>
      </c>
      <c r="AT136" s="47" t="s">
        <v>875</v>
      </c>
      <c r="AU136" s="47" t="s">
        <v>875</v>
      </c>
      <c r="AV136" s="47" t="s">
        <v>875</v>
      </c>
      <c r="AW136" s="47" t="s">
        <v>875</v>
      </c>
      <c r="AX136" s="47" t="s">
        <v>875</v>
      </c>
      <c r="AY136" s="47" t="s">
        <v>875</v>
      </c>
      <c r="AZ136" s="47" t="s">
        <v>889</v>
      </c>
      <c r="BA136" s="47" t="s">
        <v>525</v>
      </c>
      <c r="BB136" s="47" t="s">
        <v>887</v>
      </c>
      <c r="BC136" s="47" t="s">
        <v>887</v>
      </c>
      <c r="BD136" s="47" t="s">
        <v>887</v>
      </c>
      <c r="BE136" s="48" t="s">
        <v>867</v>
      </c>
      <c r="BF136" s="47" t="s">
        <v>888</v>
      </c>
      <c r="BG136" s="47" t="s">
        <v>886</v>
      </c>
      <c r="BH136" s="47" t="s">
        <v>513</v>
      </c>
      <c r="BI136" s="47" t="s">
        <v>513</v>
      </c>
      <c r="BJ136" s="47" t="s">
        <v>1207</v>
      </c>
      <c r="BK136" s="47" t="s">
        <v>1215</v>
      </c>
      <c r="BL136" s="47" t="s">
        <v>883</v>
      </c>
      <c r="BM136" s="47" t="s">
        <v>525</v>
      </c>
      <c r="BN136" s="47" t="s">
        <v>522</v>
      </c>
      <c r="BO136" s="47" t="s">
        <v>525</v>
      </c>
      <c r="BP136" s="47" t="s">
        <v>525</v>
      </c>
      <c r="BQ136" s="47" t="s">
        <v>866</v>
      </c>
      <c r="BR136" s="47" t="s">
        <v>875</v>
      </c>
      <c r="BS136" s="47" t="s">
        <v>875</v>
      </c>
      <c r="BT136" s="47" t="s">
        <v>875</v>
      </c>
      <c r="BU136" s="47" t="s">
        <v>875</v>
      </c>
      <c r="BV136" s="47" t="s">
        <v>875</v>
      </c>
      <c r="BW136" s="47" t="s">
        <v>875</v>
      </c>
      <c r="BX136" s="47"/>
      <c r="BY136" s="47" t="s">
        <v>890</v>
      </c>
      <c r="BZ136" s="47" t="s">
        <v>525</v>
      </c>
      <c r="CA136" s="47" t="s">
        <v>1167</v>
      </c>
      <c r="CB136" s="47" t="s">
        <v>884</v>
      </c>
    </row>
    <row r="137" spans="1:80">
      <c r="A137" s="33" t="str">
        <f>'Indicator Data'!A138</f>
        <v>Panama</v>
      </c>
      <c r="B137" s="25" t="str">
        <f>'Indicator Data'!B138</f>
        <v>PAN</v>
      </c>
      <c r="C137" s="47" t="s">
        <v>1206</v>
      </c>
      <c r="D137" s="47" t="s">
        <v>1206</v>
      </c>
      <c r="E137" s="47" t="s">
        <v>1207</v>
      </c>
      <c r="F137" s="47" t="s">
        <v>1207</v>
      </c>
      <c r="G137" s="47" t="s">
        <v>1207</v>
      </c>
      <c r="H137" s="47" t="s">
        <v>1207</v>
      </c>
      <c r="I137" s="47" t="s">
        <v>1207</v>
      </c>
      <c r="J137" s="47" t="s">
        <v>887</v>
      </c>
      <c r="K137" s="47" t="s">
        <v>887</v>
      </c>
      <c r="L137" s="47" t="s">
        <v>513</v>
      </c>
      <c r="M137" s="47" t="s">
        <v>884</v>
      </c>
      <c r="N137" s="47" t="s">
        <v>884</v>
      </c>
      <c r="O137" s="47" t="s">
        <v>884</v>
      </c>
      <c r="P137" s="47" t="s">
        <v>884</v>
      </c>
      <c r="Q137" s="47" t="s">
        <v>1115</v>
      </c>
      <c r="R137" s="47" t="s">
        <v>1115</v>
      </c>
      <c r="S137" s="47" t="s">
        <v>1115</v>
      </c>
      <c r="T137" s="47" t="s">
        <v>1115</v>
      </c>
      <c r="U137" s="47" t="s">
        <v>884</v>
      </c>
      <c r="V137" s="47" t="s">
        <v>884</v>
      </c>
      <c r="W137" s="47" t="s">
        <v>884</v>
      </c>
      <c r="X137" s="47" t="s">
        <v>525</v>
      </c>
      <c r="Y137" s="47" t="s">
        <v>525</v>
      </c>
      <c r="Z137" s="47" t="s">
        <v>525</v>
      </c>
      <c r="AA137" s="47" t="s">
        <v>1167</v>
      </c>
      <c r="AB137" s="47" t="s">
        <v>885</v>
      </c>
      <c r="AC137" s="47" t="s">
        <v>885</v>
      </c>
      <c r="AD137" s="79" t="s">
        <v>1213</v>
      </c>
      <c r="AE137" s="47" t="s">
        <v>875</v>
      </c>
      <c r="AF137" s="47" t="s">
        <v>1116</v>
      </c>
      <c r="AG137" s="47" t="s">
        <v>1167</v>
      </c>
      <c r="AH137" s="47" t="s">
        <v>884</v>
      </c>
      <c r="AI137" s="47" t="s">
        <v>884</v>
      </c>
      <c r="AJ137" s="48" t="s">
        <v>891</v>
      </c>
      <c r="AK137" s="48" t="s">
        <v>891</v>
      </c>
      <c r="AL137" s="47" t="s">
        <v>889</v>
      </c>
      <c r="AM137" s="47" t="s">
        <v>889</v>
      </c>
      <c r="AN137" s="47" t="s">
        <v>892</v>
      </c>
      <c r="AO137" s="47" t="s">
        <v>893</v>
      </c>
      <c r="AP137" s="47" t="s">
        <v>893</v>
      </c>
      <c r="AQ137" s="47" t="s">
        <v>1214</v>
      </c>
      <c r="AR137" s="47" t="s">
        <v>1214</v>
      </c>
      <c r="AS137" s="47" t="s">
        <v>875</v>
      </c>
      <c r="AT137" s="47" t="s">
        <v>875</v>
      </c>
      <c r="AU137" s="47" t="s">
        <v>875</v>
      </c>
      <c r="AV137" s="47" t="s">
        <v>875</v>
      </c>
      <c r="AW137" s="47" t="s">
        <v>875</v>
      </c>
      <c r="AX137" s="47" t="s">
        <v>875</v>
      </c>
      <c r="AY137" s="47" t="s">
        <v>875</v>
      </c>
      <c r="AZ137" s="47" t="s">
        <v>889</v>
      </c>
      <c r="BA137" s="47" t="s">
        <v>525</v>
      </c>
      <c r="BB137" s="47" t="s">
        <v>887</v>
      </c>
      <c r="BC137" s="47" t="s">
        <v>887</v>
      </c>
      <c r="BD137" s="47" t="s">
        <v>887</v>
      </c>
      <c r="BE137" s="48" t="s">
        <v>864</v>
      </c>
      <c r="BF137" s="47" t="s">
        <v>886</v>
      </c>
      <c r="BG137" s="47" t="s">
        <v>886</v>
      </c>
      <c r="BH137" s="47" t="s">
        <v>513</v>
      </c>
      <c r="BI137" s="47" t="s">
        <v>513</v>
      </c>
      <c r="BJ137" s="47" t="s">
        <v>1207</v>
      </c>
      <c r="BK137" s="47" t="s">
        <v>1215</v>
      </c>
      <c r="BL137" s="47" t="s">
        <v>883</v>
      </c>
      <c r="BM137" s="47" t="s">
        <v>525</v>
      </c>
      <c r="BN137" s="47" t="s">
        <v>522</v>
      </c>
      <c r="BO137" s="47" t="s">
        <v>525</v>
      </c>
      <c r="BP137" s="47" t="s">
        <v>525</v>
      </c>
      <c r="BQ137" s="47" t="s">
        <v>866</v>
      </c>
      <c r="BR137" s="47" t="s">
        <v>875</v>
      </c>
      <c r="BS137" s="47" t="s">
        <v>875</v>
      </c>
      <c r="BT137" s="47" t="s">
        <v>875</v>
      </c>
      <c r="BU137" s="47" t="s">
        <v>875</v>
      </c>
      <c r="BV137" s="47" t="s">
        <v>875</v>
      </c>
      <c r="BW137" s="47" t="s">
        <v>875</v>
      </c>
      <c r="BX137" s="47"/>
      <c r="BY137" s="47" t="s">
        <v>890</v>
      </c>
      <c r="BZ137" s="47" t="s">
        <v>525</v>
      </c>
      <c r="CA137" s="47" t="s">
        <v>1167</v>
      </c>
      <c r="CB137" s="47" t="s">
        <v>884</v>
      </c>
    </row>
    <row r="138" spans="1:80">
      <c r="A138" s="33" t="str">
        <f>'Indicator Data'!A139</f>
        <v>Papua New Guinea</v>
      </c>
      <c r="B138" s="25" t="str">
        <f>'Indicator Data'!B139</f>
        <v>PNG</v>
      </c>
      <c r="C138" s="47" t="s">
        <v>1206</v>
      </c>
      <c r="D138" s="47" t="s">
        <v>1206</v>
      </c>
      <c r="E138" s="47" t="s">
        <v>1207</v>
      </c>
      <c r="F138" s="47" t="s">
        <v>1207</v>
      </c>
      <c r="G138" s="47" t="s">
        <v>1207</v>
      </c>
      <c r="H138" s="47" t="s">
        <v>1207</v>
      </c>
      <c r="I138" s="47" t="s">
        <v>1207</v>
      </c>
      <c r="J138" s="47" t="s">
        <v>887</v>
      </c>
      <c r="K138" s="47" t="s">
        <v>887</v>
      </c>
      <c r="L138" s="47" t="s">
        <v>513</v>
      </c>
      <c r="M138" s="47" t="s">
        <v>884</v>
      </c>
      <c r="N138" s="47" t="s">
        <v>884</v>
      </c>
      <c r="O138" s="47" t="s">
        <v>884</v>
      </c>
      <c r="P138" s="47" t="s">
        <v>884</v>
      </c>
      <c r="Q138" s="47" t="s">
        <v>1115</v>
      </c>
      <c r="R138" s="47" t="s">
        <v>1115</v>
      </c>
      <c r="S138" s="47" t="s">
        <v>1115</v>
      </c>
      <c r="T138" s="47" t="s">
        <v>1115</v>
      </c>
      <c r="U138" s="47" t="s">
        <v>884</v>
      </c>
      <c r="V138" s="47" t="s">
        <v>884</v>
      </c>
      <c r="W138" s="47" t="s">
        <v>884</v>
      </c>
      <c r="X138" s="47" t="s">
        <v>525</v>
      </c>
      <c r="Y138" s="47" t="s">
        <v>525</v>
      </c>
      <c r="Z138" s="47" t="s">
        <v>525</v>
      </c>
      <c r="AA138" s="47" t="s">
        <v>1167</v>
      </c>
      <c r="AB138" s="47" t="s">
        <v>885</v>
      </c>
      <c r="AC138" s="47" t="s">
        <v>885</v>
      </c>
      <c r="AD138" s="79" t="s">
        <v>1213</v>
      </c>
      <c r="AE138" s="47" t="s">
        <v>875</v>
      </c>
      <c r="AF138" s="47" t="s">
        <v>1116</v>
      </c>
      <c r="AG138" s="47" t="s">
        <v>1167</v>
      </c>
      <c r="AH138" s="47" t="s">
        <v>884</v>
      </c>
      <c r="AI138" s="47" t="s">
        <v>884</v>
      </c>
      <c r="AJ138" s="48" t="s">
        <v>891</v>
      </c>
      <c r="AK138" s="48" t="s">
        <v>891</v>
      </c>
      <c r="AL138" s="47" t="s">
        <v>889</v>
      </c>
      <c r="AM138" s="47" t="s">
        <v>889</v>
      </c>
      <c r="AN138" s="47" t="s">
        <v>892</v>
      </c>
      <c r="AO138" s="47" t="s">
        <v>893</v>
      </c>
      <c r="AP138" s="47" t="s">
        <v>893</v>
      </c>
      <c r="AQ138" s="47" t="s">
        <v>1214</v>
      </c>
      <c r="AR138" s="47" t="s">
        <v>1214</v>
      </c>
      <c r="AS138" s="47" t="s">
        <v>875</v>
      </c>
      <c r="AT138" s="47" t="s">
        <v>875</v>
      </c>
      <c r="AU138" s="47" t="s">
        <v>875</v>
      </c>
      <c r="AV138" s="47" t="s">
        <v>875</v>
      </c>
      <c r="AW138" s="47" t="s">
        <v>875</v>
      </c>
      <c r="AX138" s="47" t="s">
        <v>875</v>
      </c>
      <c r="AY138" s="47" t="s">
        <v>875</v>
      </c>
      <c r="AZ138" s="47" t="s">
        <v>889</v>
      </c>
      <c r="BA138" s="47" t="s">
        <v>525</v>
      </c>
      <c r="BB138" s="47" t="s">
        <v>887</v>
      </c>
      <c r="BC138" s="47" t="s">
        <v>887</v>
      </c>
      <c r="BD138" s="47" t="s">
        <v>887</v>
      </c>
      <c r="BE138" s="48" t="s">
        <v>867</v>
      </c>
      <c r="BF138" s="47" t="s">
        <v>886</v>
      </c>
      <c r="BG138" s="47" t="s">
        <v>886</v>
      </c>
      <c r="BH138" s="47" t="s">
        <v>513</v>
      </c>
      <c r="BI138" s="47" t="s">
        <v>513</v>
      </c>
      <c r="BJ138" s="47" t="s">
        <v>1207</v>
      </c>
      <c r="BK138" s="47" t="s">
        <v>1215</v>
      </c>
      <c r="BL138" s="47" t="s">
        <v>883</v>
      </c>
      <c r="BM138" s="47" t="s">
        <v>525</v>
      </c>
      <c r="BN138" s="47" t="s">
        <v>522</v>
      </c>
      <c r="BO138" s="47" t="s">
        <v>525</v>
      </c>
      <c r="BP138" s="47" t="s">
        <v>525</v>
      </c>
      <c r="BQ138" s="47" t="s">
        <v>866</v>
      </c>
      <c r="BR138" s="47" t="s">
        <v>875</v>
      </c>
      <c r="BS138" s="47" t="s">
        <v>875</v>
      </c>
      <c r="BT138" s="47" t="s">
        <v>875</v>
      </c>
      <c r="BU138" s="47" t="s">
        <v>875</v>
      </c>
      <c r="BV138" s="47" t="s">
        <v>875</v>
      </c>
      <c r="BW138" s="47" t="s">
        <v>875</v>
      </c>
      <c r="BX138" s="47"/>
      <c r="BY138" s="47" t="s">
        <v>890</v>
      </c>
      <c r="BZ138" s="47" t="s">
        <v>525</v>
      </c>
      <c r="CA138" s="47" t="s">
        <v>1167</v>
      </c>
      <c r="CB138" s="47" t="s">
        <v>884</v>
      </c>
    </row>
    <row r="139" spans="1:80">
      <c r="A139" s="33" t="str">
        <f>'Indicator Data'!A140</f>
        <v>Paraguay</v>
      </c>
      <c r="B139" s="25" t="str">
        <f>'Indicator Data'!B140</f>
        <v>PRY</v>
      </c>
      <c r="C139" s="47" t="s">
        <v>1206</v>
      </c>
      <c r="D139" s="47" t="s">
        <v>1206</v>
      </c>
      <c r="E139" s="47" t="s">
        <v>1207</v>
      </c>
      <c r="F139" s="47" t="s">
        <v>1207</v>
      </c>
      <c r="G139" s="47" t="s">
        <v>1207</v>
      </c>
      <c r="H139" s="47" t="s">
        <v>1207</v>
      </c>
      <c r="I139" s="47" t="s">
        <v>1207</v>
      </c>
      <c r="J139" s="47" t="s">
        <v>887</v>
      </c>
      <c r="K139" s="47" t="s">
        <v>887</v>
      </c>
      <c r="L139" s="47" t="s">
        <v>513</v>
      </c>
      <c r="M139" s="47" t="s">
        <v>884</v>
      </c>
      <c r="N139" s="47" t="s">
        <v>884</v>
      </c>
      <c r="O139" s="47" t="s">
        <v>884</v>
      </c>
      <c r="P139" s="47" t="s">
        <v>884</v>
      </c>
      <c r="Q139" s="47" t="s">
        <v>1115</v>
      </c>
      <c r="R139" s="47" t="s">
        <v>1115</v>
      </c>
      <c r="S139" s="47" t="s">
        <v>1115</v>
      </c>
      <c r="T139" s="47" t="s">
        <v>1115</v>
      </c>
      <c r="U139" s="47" t="s">
        <v>884</v>
      </c>
      <c r="V139" s="47" t="s">
        <v>884</v>
      </c>
      <c r="W139" s="47" t="s">
        <v>884</v>
      </c>
      <c r="X139" s="47" t="s">
        <v>525</v>
      </c>
      <c r="Y139" s="47" t="s">
        <v>525</v>
      </c>
      <c r="Z139" s="47" t="s">
        <v>525</v>
      </c>
      <c r="AA139" s="47" t="s">
        <v>1167</v>
      </c>
      <c r="AB139" s="47" t="s">
        <v>885</v>
      </c>
      <c r="AC139" s="47" t="s">
        <v>885</v>
      </c>
      <c r="AD139" s="79" t="s">
        <v>1213</v>
      </c>
      <c r="AE139" s="47" t="s">
        <v>875</v>
      </c>
      <c r="AF139" s="47" t="s">
        <v>1116</v>
      </c>
      <c r="AG139" s="47" t="s">
        <v>1167</v>
      </c>
      <c r="AH139" s="47" t="s">
        <v>884</v>
      </c>
      <c r="AI139" s="47" t="s">
        <v>884</v>
      </c>
      <c r="AJ139" s="48" t="s">
        <v>891</v>
      </c>
      <c r="AK139" s="48" t="s">
        <v>891</v>
      </c>
      <c r="AL139" s="47" t="s">
        <v>889</v>
      </c>
      <c r="AM139" s="47" t="s">
        <v>889</v>
      </c>
      <c r="AN139" s="47" t="s">
        <v>892</v>
      </c>
      <c r="AO139" s="47" t="s">
        <v>893</v>
      </c>
      <c r="AP139" s="47" t="s">
        <v>893</v>
      </c>
      <c r="AQ139" s="47" t="s">
        <v>1214</v>
      </c>
      <c r="AR139" s="47" t="s">
        <v>1214</v>
      </c>
      <c r="AS139" s="47" t="s">
        <v>875</v>
      </c>
      <c r="AT139" s="47" t="s">
        <v>875</v>
      </c>
      <c r="AU139" s="47" t="s">
        <v>875</v>
      </c>
      <c r="AV139" s="47" t="s">
        <v>875</v>
      </c>
      <c r="AW139" s="47" t="s">
        <v>875</v>
      </c>
      <c r="AX139" s="47" t="s">
        <v>875</v>
      </c>
      <c r="AY139" s="47" t="s">
        <v>875</v>
      </c>
      <c r="AZ139" s="47" t="s">
        <v>889</v>
      </c>
      <c r="BA139" s="47" t="s">
        <v>525</v>
      </c>
      <c r="BB139" s="47" t="s">
        <v>887</v>
      </c>
      <c r="BC139" s="47" t="s">
        <v>887</v>
      </c>
      <c r="BD139" s="47" t="s">
        <v>887</v>
      </c>
      <c r="BE139" s="48" t="s">
        <v>864</v>
      </c>
      <c r="BF139" s="47" t="s">
        <v>886</v>
      </c>
      <c r="BG139" s="47" t="s">
        <v>886</v>
      </c>
      <c r="BH139" s="47" t="s">
        <v>513</v>
      </c>
      <c r="BI139" s="47" t="s">
        <v>513</v>
      </c>
      <c r="BJ139" s="47" t="s">
        <v>1207</v>
      </c>
      <c r="BK139" s="47" t="s">
        <v>1215</v>
      </c>
      <c r="BL139" s="47" t="s">
        <v>883</v>
      </c>
      <c r="BM139" s="47" t="s">
        <v>525</v>
      </c>
      <c r="BN139" s="47" t="s">
        <v>522</v>
      </c>
      <c r="BO139" s="47" t="s">
        <v>525</v>
      </c>
      <c r="BP139" s="47" t="s">
        <v>525</v>
      </c>
      <c r="BQ139" s="47" t="s">
        <v>866</v>
      </c>
      <c r="BR139" s="47" t="s">
        <v>875</v>
      </c>
      <c r="BS139" s="47" t="s">
        <v>875</v>
      </c>
      <c r="BT139" s="47" t="s">
        <v>875</v>
      </c>
      <c r="BU139" s="47" t="s">
        <v>875</v>
      </c>
      <c r="BV139" s="47" t="s">
        <v>875</v>
      </c>
      <c r="BW139" s="47" t="s">
        <v>875</v>
      </c>
      <c r="BX139" s="47"/>
      <c r="BY139" s="47" t="s">
        <v>890</v>
      </c>
      <c r="BZ139" s="47" t="s">
        <v>525</v>
      </c>
      <c r="CA139" s="47" t="s">
        <v>1167</v>
      </c>
      <c r="CB139" s="47" t="s">
        <v>884</v>
      </c>
    </row>
    <row r="140" spans="1:80">
      <c r="A140" s="33" t="str">
        <f>'Indicator Data'!A141</f>
        <v>Peru</v>
      </c>
      <c r="B140" s="25" t="str">
        <f>'Indicator Data'!B141</f>
        <v>PER</v>
      </c>
      <c r="C140" s="47" t="s">
        <v>1206</v>
      </c>
      <c r="D140" s="47" t="s">
        <v>1206</v>
      </c>
      <c r="E140" s="47" t="s">
        <v>1207</v>
      </c>
      <c r="F140" s="47" t="s">
        <v>1207</v>
      </c>
      <c r="G140" s="47" t="s">
        <v>1207</v>
      </c>
      <c r="H140" s="47" t="s">
        <v>1207</v>
      </c>
      <c r="I140" s="47" t="s">
        <v>1207</v>
      </c>
      <c r="J140" s="47" t="s">
        <v>887</v>
      </c>
      <c r="K140" s="47" t="s">
        <v>887</v>
      </c>
      <c r="L140" s="47" t="s">
        <v>513</v>
      </c>
      <c r="M140" s="47" t="s">
        <v>884</v>
      </c>
      <c r="N140" s="47" t="s">
        <v>884</v>
      </c>
      <c r="O140" s="47" t="s">
        <v>884</v>
      </c>
      <c r="P140" s="47" t="s">
        <v>884</v>
      </c>
      <c r="Q140" s="47" t="s">
        <v>1115</v>
      </c>
      <c r="R140" s="47" t="s">
        <v>1115</v>
      </c>
      <c r="S140" s="47" t="s">
        <v>1115</v>
      </c>
      <c r="T140" s="47" t="s">
        <v>1115</v>
      </c>
      <c r="U140" s="47" t="s">
        <v>884</v>
      </c>
      <c r="V140" s="47" t="s">
        <v>884</v>
      </c>
      <c r="W140" s="47" t="s">
        <v>884</v>
      </c>
      <c r="X140" s="47" t="s">
        <v>525</v>
      </c>
      <c r="Y140" s="47" t="s">
        <v>525</v>
      </c>
      <c r="Z140" s="47" t="s">
        <v>525</v>
      </c>
      <c r="AA140" s="47" t="s">
        <v>1167</v>
      </c>
      <c r="AB140" s="47" t="s">
        <v>885</v>
      </c>
      <c r="AC140" s="47" t="s">
        <v>885</v>
      </c>
      <c r="AD140" s="79" t="s">
        <v>1213</v>
      </c>
      <c r="AE140" s="47" t="s">
        <v>875</v>
      </c>
      <c r="AF140" s="47" t="s">
        <v>1116</v>
      </c>
      <c r="AG140" s="47" t="s">
        <v>1167</v>
      </c>
      <c r="AH140" s="47" t="s">
        <v>884</v>
      </c>
      <c r="AI140" s="47" t="s">
        <v>884</v>
      </c>
      <c r="AJ140" s="48" t="s">
        <v>891</v>
      </c>
      <c r="AK140" s="48" t="s">
        <v>891</v>
      </c>
      <c r="AL140" s="47" t="s">
        <v>889</v>
      </c>
      <c r="AM140" s="47" t="s">
        <v>889</v>
      </c>
      <c r="AN140" s="47" t="s">
        <v>892</v>
      </c>
      <c r="AO140" s="47" t="s">
        <v>893</v>
      </c>
      <c r="AP140" s="47" t="s">
        <v>893</v>
      </c>
      <c r="AQ140" s="47" t="s">
        <v>1214</v>
      </c>
      <c r="AR140" s="47" t="s">
        <v>1214</v>
      </c>
      <c r="AS140" s="47" t="s">
        <v>875</v>
      </c>
      <c r="AT140" s="47" t="s">
        <v>875</v>
      </c>
      <c r="AU140" s="47" t="s">
        <v>875</v>
      </c>
      <c r="AV140" s="47" t="s">
        <v>875</v>
      </c>
      <c r="AW140" s="47" t="s">
        <v>875</v>
      </c>
      <c r="AX140" s="47" t="s">
        <v>875</v>
      </c>
      <c r="AY140" s="47" t="s">
        <v>875</v>
      </c>
      <c r="AZ140" s="47" t="s">
        <v>889</v>
      </c>
      <c r="BA140" s="47" t="s">
        <v>525</v>
      </c>
      <c r="BB140" s="47" t="s">
        <v>887</v>
      </c>
      <c r="BC140" s="47" t="s">
        <v>887</v>
      </c>
      <c r="BD140" s="47" t="s">
        <v>887</v>
      </c>
      <c r="BE140" s="48" t="s">
        <v>867</v>
      </c>
      <c r="BF140" s="47" t="s">
        <v>886</v>
      </c>
      <c r="BG140" s="47" t="s">
        <v>886</v>
      </c>
      <c r="BH140" s="47" t="s">
        <v>513</v>
      </c>
      <c r="BI140" s="47" t="s">
        <v>513</v>
      </c>
      <c r="BJ140" s="47" t="s">
        <v>1207</v>
      </c>
      <c r="BK140" s="47" t="s">
        <v>1215</v>
      </c>
      <c r="BL140" s="47" t="s">
        <v>883</v>
      </c>
      <c r="BM140" s="47" t="s">
        <v>525</v>
      </c>
      <c r="BN140" s="47" t="s">
        <v>522</v>
      </c>
      <c r="BO140" s="47" t="s">
        <v>525</v>
      </c>
      <c r="BP140" s="47" t="s">
        <v>525</v>
      </c>
      <c r="BQ140" s="47" t="s">
        <v>866</v>
      </c>
      <c r="BR140" s="47" t="s">
        <v>875</v>
      </c>
      <c r="BS140" s="47" t="s">
        <v>875</v>
      </c>
      <c r="BT140" s="47" t="s">
        <v>875</v>
      </c>
      <c r="BU140" s="47" t="s">
        <v>875</v>
      </c>
      <c r="BV140" s="47" t="s">
        <v>875</v>
      </c>
      <c r="BW140" s="47" t="s">
        <v>875</v>
      </c>
      <c r="BX140" s="47"/>
      <c r="BY140" s="47" t="s">
        <v>890</v>
      </c>
      <c r="BZ140" s="47" t="s">
        <v>525</v>
      </c>
      <c r="CA140" s="47" t="s">
        <v>1167</v>
      </c>
      <c r="CB140" s="47" t="s">
        <v>884</v>
      </c>
    </row>
    <row r="141" spans="1:80">
      <c r="A141" s="33" t="str">
        <f>'Indicator Data'!A142</f>
        <v>Philippines</v>
      </c>
      <c r="B141" s="25" t="str">
        <f>'Indicator Data'!B142</f>
        <v>PHL</v>
      </c>
      <c r="C141" s="47" t="s">
        <v>1206</v>
      </c>
      <c r="D141" s="47" t="s">
        <v>1206</v>
      </c>
      <c r="E141" s="47" t="s">
        <v>1207</v>
      </c>
      <c r="F141" s="47" t="s">
        <v>1207</v>
      </c>
      <c r="G141" s="47" t="s">
        <v>1207</v>
      </c>
      <c r="H141" s="47" t="s">
        <v>1207</v>
      </c>
      <c r="I141" s="47" t="s">
        <v>1207</v>
      </c>
      <c r="J141" s="47" t="s">
        <v>887</v>
      </c>
      <c r="K141" s="47" t="s">
        <v>887</v>
      </c>
      <c r="L141" s="47" t="s">
        <v>513</v>
      </c>
      <c r="M141" s="47" t="s">
        <v>884</v>
      </c>
      <c r="N141" s="47" t="s">
        <v>884</v>
      </c>
      <c r="O141" s="47" t="s">
        <v>884</v>
      </c>
      <c r="P141" s="47" t="s">
        <v>884</v>
      </c>
      <c r="Q141" s="47" t="s">
        <v>1115</v>
      </c>
      <c r="R141" s="47" t="s">
        <v>1115</v>
      </c>
      <c r="S141" s="47" t="s">
        <v>1115</v>
      </c>
      <c r="T141" s="47" t="s">
        <v>1115</v>
      </c>
      <c r="U141" s="47" t="s">
        <v>884</v>
      </c>
      <c r="V141" s="47" t="s">
        <v>884</v>
      </c>
      <c r="W141" s="47" t="s">
        <v>884</v>
      </c>
      <c r="X141" s="47" t="s">
        <v>525</v>
      </c>
      <c r="Y141" s="47" t="s">
        <v>525</v>
      </c>
      <c r="Z141" s="47" t="s">
        <v>525</v>
      </c>
      <c r="AA141" s="47" t="s">
        <v>1167</v>
      </c>
      <c r="AB141" s="47" t="s">
        <v>885</v>
      </c>
      <c r="AC141" s="47" t="s">
        <v>885</v>
      </c>
      <c r="AD141" s="79" t="s">
        <v>1213</v>
      </c>
      <c r="AE141" s="47" t="s">
        <v>875</v>
      </c>
      <c r="AF141" s="47" t="s">
        <v>1116</v>
      </c>
      <c r="AG141" s="47" t="s">
        <v>1167</v>
      </c>
      <c r="AH141" s="47" t="s">
        <v>884</v>
      </c>
      <c r="AI141" s="47" t="s">
        <v>884</v>
      </c>
      <c r="AJ141" s="48" t="s">
        <v>891</v>
      </c>
      <c r="AK141" s="48" t="s">
        <v>891</v>
      </c>
      <c r="AL141" s="47" t="s">
        <v>889</v>
      </c>
      <c r="AM141" s="47" t="s">
        <v>889</v>
      </c>
      <c r="AN141" s="47" t="s">
        <v>892</v>
      </c>
      <c r="AO141" s="47" t="s">
        <v>893</v>
      </c>
      <c r="AP141" s="47" t="s">
        <v>893</v>
      </c>
      <c r="AQ141" s="47" t="s">
        <v>1214</v>
      </c>
      <c r="AR141" s="47" t="s">
        <v>1214</v>
      </c>
      <c r="AS141" s="47" t="s">
        <v>875</v>
      </c>
      <c r="AT141" s="47" t="s">
        <v>875</v>
      </c>
      <c r="AU141" s="47" t="s">
        <v>875</v>
      </c>
      <c r="AV141" s="47" t="s">
        <v>875</v>
      </c>
      <c r="AW141" s="47" t="s">
        <v>875</v>
      </c>
      <c r="AX141" s="47" t="s">
        <v>875</v>
      </c>
      <c r="AY141" s="47" t="s">
        <v>875</v>
      </c>
      <c r="AZ141" s="47" t="s">
        <v>889</v>
      </c>
      <c r="BA141" s="47" t="s">
        <v>525</v>
      </c>
      <c r="BB141" s="47" t="s">
        <v>887</v>
      </c>
      <c r="BC141" s="47" t="s">
        <v>887</v>
      </c>
      <c r="BD141" s="47" t="s">
        <v>887</v>
      </c>
      <c r="BE141" s="48" t="s">
        <v>867</v>
      </c>
      <c r="BF141" s="47" t="s">
        <v>886</v>
      </c>
      <c r="BG141" s="47" t="s">
        <v>886</v>
      </c>
      <c r="BH141" s="47" t="s">
        <v>513</v>
      </c>
      <c r="BI141" s="47" t="s">
        <v>513</v>
      </c>
      <c r="BJ141" s="47" t="s">
        <v>1207</v>
      </c>
      <c r="BK141" s="47" t="s">
        <v>1215</v>
      </c>
      <c r="BL141" s="47" t="s">
        <v>883</v>
      </c>
      <c r="BM141" s="47" t="s">
        <v>525</v>
      </c>
      <c r="BN141" s="47" t="s">
        <v>522</v>
      </c>
      <c r="BO141" s="47" t="s">
        <v>525</v>
      </c>
      <c r="BP141" s="47" t="s">
        <v>525</v>
      </c>
      <c r="BQ141" s="47" t="s">
        <v>866</v>
      </c>
      <c r="BR141" s="47" t="s">
        <v>875</v>
      </c>
      <c r="BS141" s="47" t="s">
        <v>875</v>
      </c>
      <c r="BT141" s="47" t="s">
        <v>875</v>
      </c>
      <c r="BU141" s="47" t="s">
        <v>875</v>
      </c>
      <c r="BV141" s="47" t="s">
        <v>875</v>
      </c>
      <c r="BW141" s="47" t="s">
        <v>875</v>
      </c>
      <c r="BX141" s="47"/>
      <c r="BY141" s="47" t="s">
        <v>890</v>
      </c>
      <c r="BZ141" s="47" t="s">
        <v>525</v>
      </c>
      <c r="CA141" s="47" t="s">
        <v>1167</v>
      </c>
      <c r="CB141" s="47" t="s">
        <v>884</v>
      </c>
    </row>
    <row r="142" spans="1:80">
      <c r="A142" s="33" t="str">
        <f>'Indicator Data'!A143</f>
        <v>Poland</v>
      </c>
      <c r="B142" s="25" t="str">
        <f>'Indicator Data'!B143</f>
        <v>POL</v>
      </c>
      <c r="C142" s="47" t="s">
        <v>1206</v>
      </c>
      <c r="D142" s="47" t="s">
        <v>1206</v>
      </c>
      <c r="E142" s="47" t="s">
        <v>1207</v>
      </c>
      <c r="F142" s="47" t="s">
        <v>1207</v>
      </c>
      <c r="G142" s="47" t="s">
        <v>1207</v>
      </c>
      <c r="H142" s="47" t="s">
        <v>1207</v>
      </c>
      <c r="I142" s="47" t="s">
        <v>1207</v>
      </c>
      <c r="J142" s="47" t="s">
        <v>887</v>
      </c>
      <c r="K142" s="47" t="s">
        <v>887</v>
      </c>
      <c r="L142" s="47" t="s">
        <v>513</v>
      </c>
      <c r="M142" s="47" t="s">
        <v>884</v>
      </c>
      <c r="N142" s="47" t="s">
        <v>884</v>
      </c>
      <c r="O142" s="47" t="s">
        <v>884</v>
      </c>
      <c r="P142" s="47" t="s">
        <v>884</v>
      </c>
      <c r="Q142" s="47" t="s">
        <v>1115</v>
      </c>
      <c r="R142" s="47" t="s">
        <v>1115</v>
      </c>
      <c r="S142" s="47" t="s">
        <v>1115</v>
      </c>
      <c r="T142" s="47" t="s">
        <v>1115</v>
      </c>
      <c r="U142" s="47" t="s">
        <v>884</v>
      </c>
      <c r="V142" s="47" t="s">
        <v>884</v>
      </c>
      <c r="W142" s="47" t="s">
        <v>884</v>
      </c>
      <c r="X142" s="47" t="s">
        <v>525</v>
      </c>
      <c r="Y142" s="47" t="s">
        <v>525</v>
      </c>
      <c r="Z142" s="47" t="s">
        <v>525</v>
      </c>
      <c r="AA142" s="47" t="s">
        <v>1167</v>
      </c>
      <c r="AB142" s="47" t="s">
        <v>885</v>
      </c>
      <c r="AC142" s="47" t="s">
        <v>885</v>
      </c>
      <c r="AD142" s="79" t="s">
        <v>1213</v>
      </c>
      <c r="AE142" s="47" t="s">
        <v>875</v>
      </c>
      <c r="AF142" s="47" t="s">
        <v>1116</v>
      </c>
      <c r="AG142" s="47" t="s">
        <v>1167</v>
      </c>
      <c r="AH142" s="47" t="s">
        <v>884</v>
      </c>
      <c r="AI142" s="47" t="s">
        <v>884</v>
      </c>
      <c r="AJ142" s="48" t="s">
        <v>891</v>
      </c>
      <c r="AK142" s="48" t="s">
        <v>891</v>
      </c>
      <c r="AL142" s="47" t="s">
        <v>889</v>
      </c>
      <c r="AM142" s="47" t="s">
        <v>889</v>
      </c>
      <c r="AN142" s="47" t="s">
        <v>892</v>
      </c>
      <c r="AO142" s="47" t="s">
        <v>893</v>
      </c>
      <c r="AP142" s="47" t="s">
        <v>893</v>
      </c>
      <c r="AQ142" s="47" t="s">
        <v>1214</v>
      </c>
      <c r="AR142" s="47" t="s">
        <v>1214</v>
      </c>
      <c r="AS142" s="47" t="s">
        <v>875</v>
      </c>
      <c r="AT142" s="47" t="s">
        <v>875</v>
      </c>
      <c r="AU142" s="47" t="s">
        <v>875</v>
      </c>
      <c r="AV142" s="47" t="s">
        <v>875</v>
      </c>
      <c r="AW142" s="47" t="s">
        <v>875</v>
      </c>
      <c r="AX142" s="47" t="s">
        <v>875</v>
      </c>
      <c r="AY142" s="47" t="s">
        <v>875</v>
      </c>
      <c r="AZ142" s="47" t="s">
        <v>889</v>
      </c>
      <c r="BA142" s="47" t="s">
        <v>525</v>
      </c>
      <c r="BB142" s="47" t="s">
        <v>887</v>
      </c>
      <c r="BC142" s="47" t="s">
        <v>887</v>
      </c>
      <c r="BD142" s="47" t="s">
        <v>887</v>
      </c>
      <c r="BE142" s="48" t="s">
        <v>864</v>
      </c>
      <c r="BF142" s="47" t="s">
        <v>886</v>
      </c>
      <c r="BG142" s="47" t="s">
        <v>886</v>
      </c>
      <c r="BH142" s="47" t="s">
        <v>513</v>
      </c>
      <c r="BI142" s="47" t="s">
        <v>513</v>
      </c>
      <c r="BJ142" s="47" t="s">
        <v>1207</v>
      </c>
      <c r="BK142" s="47" t="s">
        <v>1215</v>
      </c>
      <c r="BL142" s="47" t="s">
        <v>883</v>
      </c>
      <c r="BM142" s="47" t="s">
        <v>525</v>
      </c>
      <c r="BN142" s="47" t="s">
        <v>522</v>
      </c>
      <c r="BO142" s="47" t="s">
        <v>525</v>
      </c>
      <c r="BP142" s="47" t="s">
        <v>525</v>
      </c>
      <c r="BQ142" s="47" t="s">
        <v>866</v>
      </c>
      <c r="BR142" s="47" t="s">
        <v>875</v>
      </c>
      <c r="BS142" s="47" t="s">
        <v>875</v>
      </c>
      <c r="BT142" s="47" t="s">
        <v>875</v>
      </c>
      <c r="BU142" s="47" t="s">
        <v>875</v>
      </c>
      <c r="BV142" s="47" t="s">
        <v>875</v>
      </c>
      <c r="BW142" s="47" t="s">
        <v>875</v>
      </c>
      <c r="BX142" s="47"/>
      <c r="BY142" s="47" t="s">
        <v>890</v>
      </c>
      <c r="BZ142" s="47" t="s">
        <v>525</v>
      </c>
      <c r="CA142" s="47" t="s">
        <v>1167</v>
      </c>
      <c r="CB142" s="47" t="s">
        <v>884</v>
      </c>
    </row>
    <row r="143" spans="1:80">
      <c r="A143" s="33" t="str">
        <f>'Indicator Data'!A144</f>
        <v>Portugal</v>
      </c>
      <c r="B143" s="25" t="str">
        <f>'Indicator Data'!B144</f>
        <v>PRT</v>
      </c>
      <c r="C143" s="47" t="s">
        <v>1206</v>
      </c>
      <c r="D143" s="47" t="s">
        <v>1206</v>
      </c>
      <c r="E143" s="47" t="s">
        <v>1207</v>
      </c>
      <c r="F143" s="47" t="s">
        <v>1207</v>
      </c>
      <c r="G143" s="47" t="s">
        <v>1207</v>
      </c>
      <c r="H143" s="47" t="s">
        <v>1207</v>
      </c>
      <c r="I143" s="47" t="s">
        <v>1207</v>
      </c>
      <c r="J143" s="47" t="s">
        <v>887</v>
      </c>
      <c r="K143" s="47" t="s">
        <v>887</v>
      </c>
      <c r="L143" s="47" t="s">
        <v>513</v>
      </c>
      <c r="M143" s="47" t="s">
        <v>884</v>
      </c>
      <c r="N143" s="47" t="s">
        <v>884</v>
      </c>
      <c r="O143" s="47" t="s">
        <v>884</v>
      </c>
      <c r="P143" s="47" t="s">
        <v>884</v>
      </c>
      <c r="Q143" s="47" t="s">
        <v>1115</v>
      </c>
      <c r="R143" s="47" t="s">
        <v>1115</v>
      </c>
      <c r="S143" s="47" t="s">
        <v>1115</v>
      </c>
      <c r="T143" s="47" t="s">
        <v>1115</v>
      </c>
      <c r="U143" s="47" t="s">
        <v>884</v>
      </c>
      <c r="V143" s="47" t="s">
        <v>884</v>
      </c>
      <c r="W143" s="47" t="s">
        <v>884</v>
      </c>
      <c r="X143" s="47" t="s">
        <v>525</v>
      </c>
      <c r="Y143" s="47" t="s">
        <v>525</v>
      </c>
      <c r="Z143" s="47" t="s">
        <v>525</v>
      </c>
      <c r="AA143" s="47" t="s">
        <v>1167</v>
      </c>
      <c r="AB143" s="47" t="s">
        <v>885</v>
      </c>
      <c r="AC143" s="47" t="s">
        <v>885</v>
      </c>
      <c r="AD143" s="79" t="s">
        <v>1213</v>
      </c>
      <c r="AE143" s="47" t="s">
        <v>875</v>
      </c>
      <c r="AF143" s="47" t="s">
        <v>1116</v>
      </c>
      <c r="AG143" s="47" t="s">
        <v>1167</v>
      </c>
      <c r="AH143" s="47" t="s">
        <v>884</v>
      </c>
      <c r="AI143" s="47" t="s">
        <v>884</v>
      </c>
      <c r="AJ143" s="48" t="s">
        <v>891</v>
      </c>
      <c r="AK143" s="48" t="s">
        <v>891</v>
      </c>
      <c r="AL143" s="47" t="s">
        <v>889</v>
      </c>
      <c r="AM143" s="47" t="s">
        <v>889</v>
      </c>
      <c r="AN143" s="47" t="s">
        <v>892</v>
      </c>
      <c r="AO143" s="47" t="s">
        <v>893</v>
      </c>
      <c r="AP143" s="47" t="s">
        <v>893</v>
      </c>
      <c r="AQ143" s="47" t="s">
        <v>1214</v>
      </c>
      <c r="AR143" s="47" t="s">
        <v>1214</v>
      </c>
      <c r="AS143" s="47" t="s">
        <v>875</v>
      </c>
      <c r="AT143" s="47" t="s">
        <v>875</v>
      </c>
      <c r="AU143" s="47" t="s">
        <v>875</v>
      </c>
      <c r="AV143" s="47" t="s">
        <v>875</v>
      </c>
      <c r="AW143" s="47" t="s">
        <v>875</v>
      </c>
      <c r="AX143" s="47" t="s">
        <v>875</v>
      </c>
      <c r="AY143" s="47" t="s">
        <v>875</v>
      </c>
      <c r="AZ143" s="47" t="s">
        <v>889</v>
      </c>
      <c r="BA143" s="47" t="s">
        <v>525</v>
      </c>
      <c r="BB143" s="47" t="s">
        <v>887</v>
      </c>
      <c r="BC143" s="47" t="s">
        <v>887</v>
      </c>
      <c r="BD143" s="47" t="s">
        <v>887</v>
      </c>
      <c r="BE143" s="48" t="s">
        <v>864</v>
      </c>
      <c r="BF143" s="47" t="s">
        <v>886</v>
      </c>
      <c r="BG143" s="47" t="s">
        <v>886</v>
      </c>
      <c r="BH143" s="47" t="s">
        <v>513</v>
      </c>
      <c r="BI143" s="47" t="s">
        <v>513</v>
      </c>
      <c r="BJ143" s="47" t="s">
        <v>1207</v>
      </c>
      <c r="BK143" s="47" t="s">
        <v>1215</v>
      </c>
      <c r="BL143" s="47" t="s">
        <v>883</v>
      </c>
      <c r="BM143" s="47" t="s">
        <v>525</v>
      </c>
      <c r="BN143" s="47" t="s">
        <v>522</v>
      </c>
      <c r="BO143" s="47" t="s">
        <v>525</v>
      </c>
      <c r="BP143" s="47" t="s">
        <v>525</v>
      </c>
      <c r="BQ143" s="47" t="s">
        <v>866</v>
      </c>
      <c r="BR143" s="47" t="s">
        <v>875</v>
      </c>
      <c r="BS143" s="47" t="s">
        <v>875</v>
      </c>
      <c r="BT143" s="47" t="s">
        <v>875</v>
      </c>
      <c r="BU143" s="47" t="s">
        <v>875</v>
      </c>
      <c r="BV143" s="47" t="s">
        <v>875</v>
      </c>
      <c r="BW143" s="47" t="s">
        <v>875</v>
      </c>
      <c r="BX143" s="47"/>
      <c r="BY143" s="47" t="s">
        <v>890</v>
      </c>
      <c r="BZ143" s="47" t="s">
        <v>525</v>
      </c>
      <c r="CA143" s="47" t="s">
        <v>1167</v>
      </c>
      <c r="CB143" s="47" t="s">
        <v>884</v>
      </c>
    </row>
    <row r="144" spans="1:80">
      <c r="A144" s="33" t="str">
        <f>'Indicator Data'!A145</f>
        <v>Qatar</v>
      </c>
      <c r="B144" s="25" t="str">
        <f>'Indicator Data'!B145</f>
        <v>QAT</v>
      </c>
      <c r="C144" s="47" t="s">
        <v>1206</v>
      </c>
      <c r="D144" s="47" t="s">
        <v>1206</v>
      </c>
      <c r="E144" s="47" t="s">
        <v>1207</v>
      </c>
      <c r="F144" s="47" t="s">
        <v>1207</v>
      </c>
      <c r="G144" s="47" t="s">
        <v>1207</v>
      </c>
      <c r="H144" s="47" t="s">
        <v>1207</v>
      </c>
      <c r="I144" s="47" t="s">
        <v>1207</v>
      </c>
      <c r="J144" s="47" t="s">
        <v>887</v>
      </c>
      <c r="K144" s="47" t="s">
        <v>887</v>
      </c>
      <c r="L144" s="47" t="s">
        <v>513</v>
      </c>
      <c r="M144" s="47" t="s">
        <v>884</v>
      </c>
      <c r="N144" s="47" t="s">
        <v>884</v>
      </c>
      <c r="O144" s="47" t="s">
        <v>884</v>
      </c>
      <c r="P144" s="47" t="s">
        <v>884</v>
      </c>
      <c r="Q144" s="47" t="s">
        <v>1115</v>
      </c>
      <c r="R144" s="47" t="s">
        <v>1115</v>
      </c>
      <c r="S144" s="47" t="s">
        <v>1115</v>
      </c>
      <c r="T144" s="47" t="s">
        <v>1115</v>
      </c>
      <c r="U144" s="47" t="s">
        <v>884</v>
      </c>
      <c r="V144" s="47" t="s">
        <v>884</v>
      </c>
      <c r="W144" s="47" t="s">
        <v>884</v>
      </c>
      <c r="X144" s="47" t="s">
        <v>525</v>
      </c>
      <c r="Y144" s="47" t="s">
        <v>525</v>
      </c>
      <c r="Z144" s="47" t="s">
        <v>525</v>
      </c>
      <c r="AA144" s="47" t="s">
        <v>1167</v>
      </c>
      <c r="AB144" s="47" t="s">
        <v>885</v>
      </c>
      <c r="AC144" s="47" t="s">
        <v>885</v>
      </c>
      <c r="AD144" s="79" t="s">
        <v>1213</v>
      </c>
      <c r="AE144" s="47" t="s">
        <v>875</v>
      </c>
      <c r="AF144" s="47" t="s">
        <v>1116</v>
      </c>
      <c r="AG144" s="47" t="s">
        <v>1167</v>
      </c>
      <c r="AH144" s="47" t="s">
        <v>884</v>
      </c>
      <c r="AI144" s="47" t="s">
        <v>884</v>
      </c>
      <c r="AJ144" s="48" t="s">
        <v>891</v>
      </c>
      <c r="AK144" s="48" t="s">
        <v>891</v>
      </c>
      <c r="AL144" s="47" t="s">
        <v>889</v>
      </c>
      <c r="AM144" s="47" t="s">
        <v>889</v>
      </c>
      <c r="AN144" s="47" t="s">
        <v>892</v>
      </c>
      <c r="AO144" s="47" t="s">
        <v>893</v>
      </c>
      <c r="AP144" s="47" t="s">
        <v>893</v>
      </c>
      <c r="AQ144" s="47" t="s">
        <v>1214</v>
      </c>
      <c r="AR144" s="47" t="s">
        <v>1214</v>
      </c>
      <c r="AS144" s="47" t="s">
        <v>875</v>
      </c>
      <c r="AT144" s="47" t="s">
        <v>875</v>
      </c>
      <c r="AU144" s="47" t="s">
        <v>875</v>
      </c>
      <c r="AV144" s="47" t="s">
        <v>875</v>
      </c>
      <c r="AW144" s="47" t="s">
        <v>875</v>
      </c>
      <c r="AX144" s="47" t="s">
        <v>875</v>
      </c>
      <c r="AY144" s="47" t="s">
        <v>875</v>
      </c>
      <c r="AZ144" s="47" t="s">
        <v>889</v>
      </c>
      <c r="BA144" s="47" t="s">
        <v>525</v>
      </c>
      <c r="BB144" s="47" t="s">
        <v>887</v>
      </c>
      <c r="BC144" s="47" t="s">
        <v>887</v>
      </c>
      <c r="BD144" s="47" t="s">
        <v>887</v>
      </c>
      <c r="BE144" s="48" t="s">
        <v>864</v>
      </c>
      <c r="BF144" s="47" t="s">
        <v>886</v>
      </c>
      <c r="BG144" s="47" t="s">
        <v>886</v>
      </c>
      <c r="BH144" s="47" t="s">
        <v>513</v>
      </c>
      <c r="BI144" s="47" t="s">
        <v>513</v>
      </c>
      <c r="BJ144" s="47" t="s">
        <v>1207</v>
      </c>
      <c r="BK144" s="47" t="s">
        <v>1215</v>
      </c>
      <c r="BL144" s="47" t="s">
        <v>883</v>
      </c>
      <c r="BM144" s="47" t="s">
        <v>525</v>
      </c>
      <c r="BN144" s="47" t="s">
        <v>522</v>
      </c>
      <c r="BO144" s="47" t="s">
        <v>525</v>
      </c>
      <c r="BP144" s="47" t="s">
        <v>525</v>
      </c>
      <c r="BQ144" s="47" t="s">
        <v>866</v>
      </c>
      <c r="BR144" s="47" t="s">
        <v>875</v>
      </c>
      <c r="BS144" s="47" t="s">
        <v>875</v>
      </c>
      <c r="BT144" s="47" t="s">
        <v>875</v>
      </c>
      <c r="BU144" s="47" t="s">
        <v>875</v>
      </c>
      <c r="BV144" s="47" t="s">
        <v>875</v>
      </c>
      <c r="BW144" s="47" t="s">
        <v>875</v>
      </c>
      <c r="BX144" s="47"/>
      <c r="BY144" s="47" t="s">
        <v>890</v>
      </c>
      <c r="BZ144" s="47" t="s">
        <v>525</v>
      </c>
      <c r="CA144" s="47" t="s">
        <v>1167</v>
      </c>
      <c r="CB144" s="47" t="s">
        <v>884</v>
      </c>
    </row>
    <row r="145" spans="1:80">
      <c r="A145" s="33" t="str">
        <f>'Indicator Data'!A146</f>
        <v>Romania</v>
      </c>
      <c r="B145" s="25" t="str">
        <f>'Indicator Data'!B146</f>
        <v>ROU</v>
      </c>
      <c r="C145" s="47" t="s">
        <v>1206</v>
      </c>
      <c r="D145" s="47" t="s">
        <v>1206</v>
      </c>
      <c r="E145" s="47" t="s">
        <v>1207</v>
      </c>
      <c r="F145" s="47" t="s">
        <v>1207</v>
      </c>
      <c r="G145" s="47" t="s">
        <v>1207</v>
      </c>
      <c r="H145" s="47" t="s">
        <v>1207</v>
      </c>
      <c r="I145" s="47" t="s">
        <v>1207</v>
      </c>
      <c r="J145" s="47" t="s">
        <v>887</v>
      </c>
      <c r="K145" s="47" t="s">
        <v>887</v>
      </c>
      <c r="L145" s="47" t="s">
        <v>513</v>
      </c>
      <c r="M145" s="47" t="s">
        <v>884</v>
      </c>
      <c r="N145" s="47" t="s">
        <v>884</v>
      </c>
      <c r="O145" s="47" t="s">
        <v>884</v>
      </c>
      <c r="P145" s="47" t="s">
        <v>884</v>
      </c>
      <c r="Q145" s="47" t="s">
        <v>1115</v>
      </c>
      <c r="R145" s="47" t="s">
        <v>1115</v>
      </c>
      <c r="S145" s="47" t="s">
        <v>1115</v>
      </c>
      <c r="T145" s="47" t="s">
        <v>1115</v>
      </c>
      <c r="U145" s="47" t="s">
        <v>884</v>
      </c>
      <c r="V145" s="47" t="s">
        <v>884</v>
      </c>
      <c r="W145" s="47" t="s">
        <v>884</v>
      </c>
      <c r="X145" s="47" t="s">
        <v>525</v>
      </c>
      <c r="Y145" s="47" t="s">
        <v>525</v>
      </c>
      <c r="Z145" s="47" t="s">
        <v>525</v>
      </c>
      <c r="AA145" s="47" t="s">
        <v>1167</v>
      </c>
      <c r="AB145" s="47" t="s">
        <v>885</v>
      </c>
      <c r="AC145" s="47" t="s">
        <v>885</v>
      </c>
      <c r="AD145" s="79" t="s">
        <v>1213</v>
      </c>
      <c r="AE145" s="47" t="s">
        <v>875</v>
      </c>
      <c r="AF145" s="47" t="s">
        <v>1116</v>
      </c>
      <c r="AG145" s="47" t="s">
        <v>1167</v>
      </c>
      <c r="AH145" s="47" t="s">
        <v>884</v>
      </c>
      <c r="AI145" s="47" t="s">
        <v>884</v>
      </c>
      <c r="AJ145" s="48" t="s">
        <v>891</v>
      </c>
      <c r="AK145" s="48" t="s">
        <v>891</v>
      </c>
      <c r="AL145" s="47" t="s">
        <v>889</v>
      </c>
      <c r="AM145" s="47" t="s">
        <v>889</v>
      </c>
      <c r="AN145" s="47" t="s">
        <v>892</v>
      </c>
      <c r="AO145" s="47" t="s">
        <v>893</v>
      </c>
      <c r="AP145" s="47" t="s">
        <v>893</v>
      </c>
      <c r="AQ145" s="47" t="s">
        <v>1214</v>
      </c>
      <c r="AR145" s="47" t="s">
        <v>1214</v>
      </c>
      <c r="AS145" s="47" t="s">
        <v>875</v>
      </c>
      <c r="AT145" s="47" t="s">
        <v>875</v>
      </c>
      <c r="AU145" s="47" t="s">
        <v>875</v>
      </c>
      <c r="AV145" s="47" t="s">
        <v>875</v>
      </c>
      <c r="AW145" s="47" t="s">
        <v>875</v>
      </c>
      <c r="AX145" s="47" t="s">
        <v>875</v>
      </c>
      <c r="AY145" s="47" t="s">
        <v>875</v>
      </c>
      <c r="AZ145" s="47" t="s">
        <v>889</v>
      </c>
      <c r="BA145" s="47" t="s">
        <v>525</v>
      </c>
      <c r="BB145" s="47" t="s">
        <v>887</v>
      </c>
      <c r="BC145" s="47" t="s">
        <v>887</v>
      </c>
      <c r="BD145" s="47" t="s">
        <v>887</v>
      </c>
      <c r="BE145" s="48" t="s">
        <v>864</v>
      </c>
      <c r="BF145" s="47" t="s">
        <v>886</v>
      </c>
      <c r="BG145" s="47" t="s">
        <v>886</v>
      </c>
      <c r="BH145" s="47" t="s">
        <v>513</v>
      </c>
      <c r="BI145" s="47" t="s">
        <v>513</v>
      </c>
      <c r="BJ145" s="47" t="s">
        <v>1207</v>
      </c>
      <c r="BK145" s="47" t="s">
        <v>1215</v>
      </c>
      <c r="BL145" s="47" t="s">
        <v>883</v>
      </c>
      <c r="BM145" s="47" t="s">
        <v>525</v>
      </c>
      <c r="BN145" s="47" t="s">
        <v>522</v>
      </c>
      <c r="BO145" s="47" t="s">
        <v>525</v>
      </c>
      <c r="BP145" s="47" t="s">
        <v>525</v>
      </c>
      <c r="BQ145" s="47" t="s">
        <v>866</v>
      </c>
      <c r="BR145" s="47" t="s">
        <v>875</v>
      </c>
      <c r="BS145" s="47" t="s">
        <v>875</v>
      </c>
      <c r="BT145" s="47" t="s">
        <v>875</v>
      </c>
      <c r="BU145" s="47" t="s">
        <v>875</v>
      </c>
      <c r="BV145" s="47" t="s">
        <v>875</v>
      </c>
      <c r="BW145" s="47" t="s">
        <v>875</v>
      </c>
      <c r="BX145" s="47"/>
      <c r="BY145" s="47" t="s">
        <v>890</v>
      </c>
      <c r="BZ145" s="47" t="s">
        <v>525</v>
      </c>
      <c r="CA145" s="47" t="s">
        <v>1167</v>
      </c>
      <c r="CB145" s="47" t="s">
        <v>884</v>
      </c>
    </row>
    <row r="146" spans="1:80">
      <c r="A146" s="33" t="str">
        <f>'Indicator Data'!A147</f>
        <v>Russian Federation</v>
      </c>
      <c r="B146" s="25" t="str">
        <f>'Indicator Data'!B147</f>
        <v>RUS</v>
      </c>
      <c r="C146" s="47" t="s">
        <v>1206</v>
      </c>
      <c r="D146" s="47" t="s">
        <v>1206</v>
      </c>
      <c r="E146" s="47" t="s">
        <v>1207</v>
      </c>
      <c r="F146" s="47" t="s">
        <v>1207</v>
      </c>
      <c r="G146" s="47" t="s">
        <v>1207</v>
      </c>
      <c r="H146" s="47" t="s">
        <v>1207</v>
      </c>
      <c r="I146" s="47" t="s">
        <v>1207</v>
      </c>
      <c r="J146" s="47" t="s">
        <v>887</v>
      </c>
      <c r="K146" s="47" t="s">
        <v>887</v>
      </c>
      <c r="L146" s="47" t="s">
        <v>513</v>
      </c>
      <c r="M146" s="47" t="s">
        <v>884</v>
      </c>
      <c r="N146" s="47" t="s">
        <v>884</v>
      </c>
      <c r="O146" s="47" t="s">
        <v>884</v>
      </c>
      <c r="P146" s="47" t="s">
        <v>884</v>
      </c>
      <c r="Q146" s="47" t="s">
        <v>1115</v>
      </c>
      <c r="R146" s="47" t="s">
        <v>1115</v>
      </c>
      <c r="S146" s="47" t="s">
        <v>1115</v>
      </c>
      <c r="T146" s="47" t="s">
        <v>1115</v>
      </c>
      <c r="U146" s="47" t="s">
        <v>884</v>
      </c>
      <c r="V146" s="47" t="s">
        <v>884</v>
      </c>
      <c r="W146" s="47" t="s">
        <v>884</v>
      </c>
      <c r="X146" s="47" t="s">
        <v>525</v>
      </c>
      <c r="Y146" s="47" t="s">
        <v>525</v>
      </c>
      <c r="Z146" s="47" t="s">
        <v>525</v>
      </c>
      <c r="AA146" s="47" t="s">
        <v>1167</v>
      </c>
      <c r="AB146" s="47" t="s">
        <v>885</v>
      </c>
      <c r="AC146" s="47" t="s">
        <v>885</v>
      </c>
      <c r="AD146" s="79" t="s">
        <v>1213</v>
      </c>
      <c r="AE146" s="47" t="s">
        <v>875</v>
      </c>
      <c r="AF146" s="47" t="s">
        <v>1116</v>
      </c>
      <c r="AG146" s="47" t="s">
        <v>1167</v>
      </c>
      <c r="AH146" s="47" t="s">
        <v>884</v>
      </c>
      <c r="AI146" s="47" t="s">
        <v>884</v>
      </c>
      <c r="AJ146" s="48" t="s">
        <v>891</v>
      </c>
      <c r="AK146" s="48" t="s">
        <v>891</v>
      </c>
      <c r="AL146" s="47" t="s">
        <v>889</v>
      </c>
      <c r="AM146" s="47" t="s">
        <v>889</v>
      </c>
      <c r="AN146" s="47" t="s">
        <v>892</v>
      </c>
      <c r="AO146" s="47" t="s">
        <v>893</v>
      </c>
      <c r="AP146" s="47" t="s">
        <v>893</v>
      </c>
      <c r="AQ146" s="47" t="s">
        <v>1214</v>
      </c>
      <c r="AR146" s="47" t="s">
        <v>1214</v>
      </c>
      <c r="AS146" s="47" t="s">
        <v>875</v>
      </c>
      <c r="AT146" s="47" t="s">
        <v>875</v>
      </c>
      <c r="AU146" s="47" t="s">
        <v>875</v>
      </c>
      <c r="AV146" s="47" t="s">
        <v>875</v>
      </c>
      <c r="AW146" s="47" t="s">
        <v>875</v>
      </c>
      <c r="AX146" s="47" t="s">
        <v>875</v>
      </c>
      <c r="AY146" s="47" t="s">
        <v>875</v>
      </c>
      <c r="AZ146" s="47" t="s">
        <v>889</v>
      </c>
      <c r="BA146" s="47" t="s">
        <v>525</v>
      </c>
      <c r="BB146" s="47" t="s">
        <v>887</v>
      </c>
      <c r="BC146" s="47" t="s">
        <v>887</v>
      </c>
      <c r="BD146" s="47" t="s">
        <v>887</v>
      </c>
      <c r="BE146" s="48" t="s">
        <v>867</v>
      </c>
      <c r="BF146" s="47" t="s">
        <v>886</v>
      </c>
      <c r="BG146" s="47" t="s">
        <v>886</v>
      </c>
      <c r="BH146" s="47" t="s">
        <v>513</v>
      </c>
      <c r="BI146" s="47" t="s">
        <v>513</v>
      </c>
      <c r="BJ146" s="47" t="s">
        <v>1207</v>
      </c>
      <c r="BK146" s="47" t="s">
        <v>1215</v>
      </c>
      <c r="BL146" s="47" t="s">
        <v>883</v>
      </c>
      <c r="BM146" s="47" t="s">
        <v>525</v>
      </c>
      <c r="BN146" s="47" t="s">
        <v>522</v>
      </c>
      <c r="BO146" s="47" t="s">
        <v>525</v>
      </c>
      <c r="BP146" s="47" t="s">
        <v>525</v>
      </c>
      <c r="BQ146" s="47" t="s">
        <v>866</v>
      </c>
      <c r="BR146" s="47" t="s">
        <v>875</v>
      </c>
      <c r="BS146" s="47" t="s">
        <v>875</v>
      </c>
      <c r="BT146" s="47" t="s">
        <v>875</v>
      </c>
      <c r="BU146" s="47" t="s">
        <v>875</v>
      </c>
      <c r="BV146" s="47" t="s">
        <v>875</v>
      </c>
      <c r="BW146" s="47" t="s">
        <v>875</v>
      </c>
      <c r="BX146" s="47"/>
      <c r="BY146" s="47" t="s">
        <v>890</v>
      </c>
      <c r="BZ146" s="47" t="s">
        <v>525</v>
      </c>
      <c r="CA146" s="47" t="s">
        <v>1167</v>
      </c>
      <c r="CB146" s="47" t="s">
        <v>884</v>
      </c>
    </row>
    <row r="147" spans="1:80">
      <c r="A147" s="33" t="str">
        <f>'Indicator Data'!A148</f>
        <v>Rwanda</v>
      </c>
      <c r="B147" s="25" t="str">
        <f>'Indicator Data'!B148</f>
        <v>RWA</v>
      </c>
      <c r="C147" s="47" t="s">
        <v>1206</v>
      </c>
      <c r="D147" s="47" t="s">
        <v>1206</v>
      </c>
      <c r="E147" s="47" t="s">
        <v>1207</v>
      </c>
      <c r="F147" s="47" t="s">
        <v>1207</v>
      </c>
      <c r="G147" s="47" t="s">
        <v>1207</v>
      </c>
      <c r="H147" s="47" t="s">
        <v>1207</v>
      </c>
      <c r="I147" s="47" t="s">
        <v>1207</v>
      </c>
      <c r="J147" s="47" t="s">
        <v>887</v>
      </c>
      <c r="K147" s="47" t="s">
        <v>887</v>
      </c>
      <c r="L147" s="47" t="s">
        <v>513</v>
      </c>
      <c r="M147" s="47" t="s">
        <v>884</v>
      </c>
      <c r="N147" s="47" t="s">
        <v>884</v>
      </c>
      <c r="O147" s="47" t="s">
        <v>884</v>
      </c>
      <c r="P147" s="47" t="s">
        <v>884</v>
      </c>
      <c r="Q147" s="47" t="s">
        <v>1115</v>
      </c>
      <c r="R147" s="47" t="s">
        <v>1115</v>
      </c>
      <c r="S147" s="47" t="s">
        <v>1115</v>
      </c>
      <c r="T147" s="47" t="s">
        <v>1115</v>
      </c>
      <c r="U147" s="47" t="s">
        <v>884</v>
      </c>
      <c r="V147" s="47" t="s">
        <v>884</v>
      </c>
      <c r="W147" s="47" t="s">
        <v>884</v>
      </c>
      <c r="X147" s="47" t="s">
        <v>525</v>
      </c>
      <c r="Y147" s="47" t="s">
        <v>525</v>
      </c>
      <c r="Z147" s="47" t="s">
        <v>525</v>
      </c>
      <c r="AA147" s="47" t="s">
        <v>1167</v>
      </c>
      <c r="AB147" s="47" t="s">
        <v>885</v>
      </c>
      <c r="AC147" s="47" t="s">
        <v>885</v>
      </c>
      <c r="AD147" s="79" t="s">
        <v>1213</v>
      </c>
      <c r="AE147" s="47" t="s">
        <v>875</v>
      </c>
      <c r="AF147" s="47" t="s">
        <v>1116</v>
      </c>
      <c r="AG147" s="47" t="s">
        <v>1167</v>
      </c>
      <c r="AH147" s="47" t="s">
        <v>884</v>
      </c>
      <c r="AI147" s="47" t="s">
        <v>884</v>
      </c>
      <c r="AJ147" s="48" t="s">
        <v>891</v>
      </c>
      <c r="AK147" s="48" t="s">
        <v>891</v>
      </c>
      <c r="AL147" s="47" t="s">
        <v>889</v>
      </c>
      <c r="AM147" s="47" t="s">
        <v>889</v>
      </c>
      <c r="AN147" s="47" t="s">
        <v>892</v>
      </c>
      <c r="AO147" s="47" t="s">
        <v>893</v>
      </c>
      <c r="AP147" s="47" t="s">
        <v>893</v>
      </c>
      <c r="AQ147" s="47" t="s">
        <v>1214</v>
      </c>
      <c r="AR147" s="47" t="s">
        <v>1214</v>
      </c>
      <c r="AS147" s="47" t="s">
        <v>875</v>
      </c>
      <c r="AT147" s="47" t="s">
        <v>875</v>
      </c>
      <c r="AU147" s="47" t="s">
        <v>875</v>
      </c>
      <c r="AV147" s="47" t="s">
        <v>875</v>
      </c>
      <c r="AW147" s="47" t="s">
        <v>875</v>
      </c>
      <c r="AX147" s="47" t="s">
        <v>875</v>
      </c>
      <c r="AY147" s="47" t="s">
        <v>875</v>
      </c>
      <c r="AZ147" s="47" t="s">
        <v>889</v>
      </c>
      <c r="BA147" s="47" t="s">
        <v>525</v>
      </c>
      <c r="BB147" s="47" t="s">
        <v>887</v>
      </c>
      <c r="BC147" s="47" t="s">
        <v>887</v>
      </c>
      <c r="BD147" s="47" t="s">
        <v>887</v>
      </c>
      <c r="BE147" s="48" t="s">
        <v>864</v>
      </c>
      <c r="BF147" s="47" t="s">
        <v>886</v>
      </c>
      <c r="BG147" s="47" t="s">
        <v>886</v>
      </c>
      <c r="BH147" s="47" t="s">
        <v>513</v>
      </c>
      <c r="BI147" s="47" t="s">
        <v>513</v>
      </c>
      <c r="BJ147" s="47" t="s">
        <v>1207</v>
      </c>
      <c r="BK147" s="47" t="s">
        <v>1215</v>
      </c>
      <c r="BL147" s="47" t="s">
        <v>883</v>
      </c>
      <c r="BM147" s="47" t="s">
        <v>525</v>
      </c>
      <c r="BN147" s="47" t="s">
        <v>522</v>
      </c>
      <c r="BO147" s="47" t="s">
        <v>525</v>
      </c>
      <c r="BP147" s="47" t="s">
        <v>525</v>
      </c>
      <c r="BQ147" s="47" t="s">
        <v>866</v>
      </c>
      <c r="BR147" s="47" t="s">
        <v>875</v>
      </c>
      <c r="BS147" s="47" t="s">
        <v>875</v>
      </c>
      <c r="BT147" s="47" t="s">
        <v>875</v>
      </c>
      <c r="BU147" s="47" t="s">
        <v>875</v>
      </c>
      <c r="BV147" s="47" t="s">
        <v>875</v>
      </c>
      <c r="BW147" s="47" t="s">
        <v>875</v>
      </c>
      <c r="BX147" s="47"/>
      <c r="BY147" s="47" t="s">
        <v>890</v>
      </c>
      <c r="BZ147" s="47" t="s">
        <v>525</v>
      </c>
      <c r="CA147" s="47" t="s">
        <v>1167</v>
      </c>
      <c r="CB147" s="47" t="s">
        <v>884</v>
      </c>
    </row>
    <row r="148" spans="1:80">
      <c r="A148" s="33" t="str">
        <f>'Indicator Data'!A149</f>
        <v>Saint Kitts and Nevis</v>
      </c>
      <c r="B148" s="25" t="str">
        <f>'Indicator Data'!B149</f>
        <v>KNA</v>
      </c>
      <c r="C148" s="47" t="s">
        <v>1206</v>
      </c>
      <c r="D148" s="47" t="s">
        <v>1206</v>
      </c>
      <c r="E148" s="47" t="s">
        <v>1207</v>
      </c>
      <c r="F148" s="47" t="s">
        <v>1207</v>
      </c>
      <c r="G148" s="47" t="s">
        <v>1207</v>
      </c>
      <c r="H148" s="47" t="s">
        <v>1207</v>
      </c>
      <c r="I148" s="47" t="s">
        <v>1207</v>
      </c>
      <c r="J148" s="47" t="s">
        <v>887</v>
      </c>
      <c r="K148" s="47" t="s">
        <v>887</v>
      </c>
      <c r="L148" s="47" t="s">
        <v>513</v>
      </c>
      <c r="M148" s="47" t="s">
        <v>884</v>
      </c>
      <c r="N148" s="47" t="s">
        <v>884</v>
      </c>
      <c r="O148" s="47" t="s">
        <v>884</v>
      </c>
      <c r="P148" s="47" t="s">
        <v>884</v>
      </c>
      <c r="Q148" s="47" t="s">
        <v>1115</v>
      </c>
      <c r="R148" s="47" t="s">
        <v>1115</v>
      </c>
      <c r="S148" s="47" t="s">
        <v>1115</v>
      </c>
      <c r="T148" s="47" t="s">
        <v>1115</v>
      </c>
      <c r="U148" s="47" t="s">
        <v>884</v>
      </c>
      <c r="V148" s="47" t="s">
        <v>884</v>
      </c>
      <c r="W148" s="47" t="s">
        <v>884</v>
      </c>
      <c r="X148" s="47" t="s">
        <v>525</v>
      </c>
      <c r="Y148" s="47" t="s">
        <v>525</v>
      </c>
      <c r="Z148" s="47" t="s">
        <v>525</v>
      </c>
      <c r="AA148" s="47" t="s">
        <v>1167</v>
      </c>
      <c r="AB148" s="47" t="s">
        <v>885</v>
      </c>
      <c r="AC148" s="47" t="s">
        <v>885</v>
      </c>
      <c r="AD148" s="79" t="s">
        <v>1213</v>
      </c>
      <c r="AE148" s="47" t="s">
        <v>875</v>
      </c>
      <c r="AF148" s="47" t="s">
        <v>1116</v>
      </c>
      <c r="AG148" s="47" t="s">
        <v>1167</v>
      </c>
      <c r="AH148" s="47" t="s">
        <v>884</v>
      </c>
      <c r="AI148" s="47" t="s">
        <v>884</v>
      </c>
      <c r="AJ148" s="48" t="s">
        <v>891</v>
      </c>
      <c r="AK148" s="48" t="s">
        <v>891</v>
      </c>
      <c r="AL148" s="47" t="s">
        <v>889</v>
      </c>
      <c r="AM148" s="47" t="s">
        <v>889</v>
      </c>
      <c r="AN148" s="47" t="s">
        <v>892</v>
      </c>
      <c r="AO148" s="47" t="s">
        <v>893</v>
      </c>
      <c r="AP148" s="47" t="s">
        <v>893</v>
      </c>
      <c r="AQ148" s="47" t="s">
        <v>1214</v>
      </c>
      <c r="AR148" s="47" t="s">
        <v>1214</v>
      </c>
      <c r="AS148" s="47" t="s">
        <v>875</v>
      </c>
      <c r="AT148" s="47" t="s">
        <v>875</v>
      </c>
      <c r="AU148" s="47" t="s">
        <v>875</v>
      </c>
      <c r="AV148" s="47" t="s">
        <v>875</v>
      </c>
      <c r="AW148" s="47" t="s">
        <v>875</v>
      </c>
      <c r="AX148" s="47" t="s">
        <v>875</v>
      </c>
      <c r="AY148" s="47" t="s">
        <v>875</v>
      </c>
      <c r="AZ148" s="47" t="s">
        <v>889</v>
      </c>
      <c r="BA148" s="47" t="s">
        <v>525</v>
      </c>
      <c r="BB148" s="47" t="s">
        <v>887</v>
      </c>
      <c r="BC148" s="47" t="s">
        <v>887</v>
      </c>
      <c r="BD148" s="47" t="s">
        <v>887</v>
      </c>
      <c r="BE148" s="48" t="s">
        <v>864</v>
      </c>
      <c r="BF148" s="47" t="s">
        <v>886</v>
      </c>
      <c r="BG148" s="47" t="s">
        <v>886</v>
      </c>
      <c r="BH148" s="47" t="s">
        <v>513</v>
      </c>
      <c r="BI148" s="47" t="s">
        <v>513</v>
      </c>
      <c r="BJ148" s="47" t="s">
        <v>1207</v>
      </c>
      <c r="BK148" s="47" t="s">
        <v>1215</v>
      </c>
      <c r="BL148" s="47" t="s">
        <v>883</v>
      </c>
      <c r="BM148" s="47" t="s">
        <v>525</v>
      </c>
      <c r="BN148" s="47" t="s">
        <v>522</v>
      </c>
      <c r="BO148" s="47" t="s">
        <v>525</v>
      </c>
      <c r="BP148" s="47" t="s">
        <v>525</v>
      </c>
      <c r="BQ148" s="47" t="s">
        <v>866</v>
      </c>
      <c r="BR148" s="47" t="s">
        <v>875</v>
      </c>
      <c r="BS148" s="47" t="s">
        <v>875</v>
      </c>
      <c r="BT148" s="47" t="s">
        <v>875</v>
      </c>
      <c r="BU148" s="47" t="s">
        <v>875</v>
      </c>
      <c r="BV148" s="47" t="s">
        <v>875</v>
      </c>
      <c r="BW148" s="47" t="s">
        <v>875</v>
      </c>
      <c r="BX148" s="47"/>
      <c r="BY148" s="47" t="s">
        <v>890</v>
      </c>
      <c r="BZ148" s="47" t="s">
        <v>525</v>
      </c>
      <c r="CA148" s="47" t="s">
        <v>1167</v>
      </c>
      <c r="CB148" s="47" t="s">
        <v>884</v>
      </c>
    </row>
    <row r="149" spans="1:80">
      <c r="A149" s="33" t="str">
        <f>'Indicator Data'!A150</f>
        <v>Saint Lucia</v>
      </c>
      <c r="B149" s="25" t="str">
        <f>'Indicator Data'!B150</f>
        <v>LCA</v>
      </c>
      <c r="C149" s="47" t="s">
        <v>1206</v>
      </c>
      <c r="D149" s="47" t="s">
        <v>1206</v>
      </c>
      <c r="E149" s="47" t="s">
        <v>1207</v>
      </c>
      <c r="F149" s="47" t="s">
        <v>1207</v>
      </c>
      <c r="G149" s="47" t="s">
        <v>1207</v>
      </c>
      <c r="H149" s="47" t="s">
        <v>1207</v>
      </c>
      <c r="I149" s="47" t="s">
        <v>1207</v>
      </c>
      <c r="J149" s="47" t="s">
        <v>887</v>
      </c>
      <c r="K149" s="47" t="s">
        <v>887</v>
      </c>
      <c r="L149" s="47" t="s">
        <v>513</v>
      </c>
      <c r="M149" s="47" t="s">
        <v>884</v>
      </c>
      <c r="N149" s="47" t="s">
        <v>884</v>
      </c>
      <c r="O149" s="47" t="s">
        <v>884</v>
      </c>
      <c r="P149" s="47" t="s">
        <v>884</v>
      </c>
      <c r="Q149" s="47" t="s">
        <v>1115</v>
      </c>
      <c r="R149" s="47" t="s">
        <v>1115</v>
      </c>
      <c r="S149" s="47" t="s">
        <v>1115</v>
      </c>
      <c r="T149" s="47" t="s">
        <v>1115</v>
      </c>
      <c r="U149" s="47" t="s">
        <v>884</v>
      </c>
      <c r="V149" s="47" t="s">
        <v>884</v>
      </c>
      <c r="W149" s="47" t="s">
        <v>884</v>
      </c>
      <c r="X149" s="47" t="s">
        <v>525</v>
      </c>
      <c r="Y149" s="47" t="s">
        <v>525</v>
      </c>
      <c r="Z149" s="47" t="s">
        <v>525</v>
      </c>
      <c r="AA149" s="47" t="s">
        <v>1167</v>
      </c>
      <c r="AB149" s="47" t="s">
        <v>885</v>
      </c>
      <c r="AC149" s="47" t="s">
        <v>885</v>
      </c>
      <c r="AD149" s="79" t="s">
        <v>1213</v>
      </c>
      <c r="AE149" s="47" t="s">
        <v>875</v>
      </c>
      <c r="AF149" s="47" t="s">
        <v>1116</v>
      </c>
      <c r="AG149" s="47" t="s">
        <v>1167</v>
      </c>
      <c r="AH149" s="47" t="s">
        <v>884</v>
      </c>
      <c r="AI149" s="47" t="s">
        <v>884</v>
      </c>
      <c r="AJ149" s="48" t="s">
        <v>891</v>
      </c>
      <c r="AK149" s="48" t="s">
        <v>891</v>
      </c>
      <c r="AL149" s="47" t="s">
        <v>889</v>
      </c>
      <c r="AM149" s="47" t="s">
        <v>889</v>
      </c>
      <c r="AN149" s="47" t="s">
        <v>892</v>
      </c>
      <c r="AO149" s="47" t="s">
        <v>893</v>
      </c>
      <c r="AP149" s="47" t="s">
        <v>893</v>
      </c>
      <c r="AQ149" s="47" t="s">
        <v>1214</v>
      </c>
      <c r="AR149" s="47" t="s">
        <v>1214</v>
      </c>
      <c r="AS149" s="47" t="s">
        <v>875</v>
      </c>
      <c r="AT149" s="47" t="s">
        <v>875</v>
      </c>
      <c r="AU149" s="47" t="s">
        <v>875</v>
      </c>
      <c r="AV149" s="47" t="s">
        <v>875</v>
      </c>
      <c r="AW149" s="47" t="s">
        <v>875</v>
      </c>
      <c r="AX149" s="47" t="s">
        <v>875</v>
      </c>
      <c r="AY149" s="47" t="s">
        <v>875</v>
      </c>
      <c r="AZ149" s="47" t="s">
        <v>889</v>
      </c>
      <c r="BA149" s="47" t="s">
        <v>525</v>
      </c>
      <c r="BB149" s="47" t="s">
        <v>887</v>
      </c>
      <c r="BC149" s="47" t="s">
        <v>887</v>
      </c>
      <c r="BD149" s="47" t="s">
        <v>887</v>
      </c>
      <c r="BE149" s="48" t="s">
        <v>864</v>
      </c>
      <c r="BF149" s="47" t="s">
        <v>886</v>
      </c>
      <c r="BG149" s="47" t="s">
        <v>886</v>
      </c>
      <c r="BH149" s="47" t="s">
        <v>513</v>
      </c>
      <c r="BI149" s="47" t="s">
        <v>513</v>
      </c>
      <c r="BJ149" s="47" t="s">
        <v>1207</v>
      </c>
      <c r="BK149" s="47" t="s">
        <v>1215</v>
      </c>
      <c r="BL149" s="47" t="s">
        <v>883</v>
      </c>
      <c r="BM149" s="47" t="s">
        <v>525</v>
      </c>
      <c r="BN149" s="47" t="s">
        <v>522</v>
      </c>
      <c r="BO149" s="47" t="s">
        <v>525</v>
      </c>
      <c r="BP149" s="47" t="s">
        <v>525</v>
      </c>
      <c r="BQ149" s="47" t="s">
        <v>866</v>
      </c>
      <c r="BR149" s="47" t="s">
        <v>875</v>
      </c>
      <c r="BS149" s="47" t="s">
        <v>875</v>
      </c>
      <c r="BT149" s="47" t="s">
        <v>875</v>
      </c>
      <c r="BU149" s="47" t="s">
        <v>875</v>
      </c>
      <c r="BV149" s="47" t="s">
        <v>875</v>
      </c>
      <c r="BW149" s="47" t="s">
        <v>875</v>
      </c>
      <c r="BX149" s="47"/>
      <c r="BY149" s="47" t="s">
        <v>890</v>
      </c>
      <c r="BZ149" s="47" t="s">
        <v>525</v>
      </c>
      <c r="CA149" s="47" t="s">
        <v>1167</v>
      </c>
      <c r="CB149" s="47" t="s">
        <v>884</v>
      </c>
    </row>
    <row r="150" spans="1:80">
      <c r="A150" s="33" t="str">
        <f>'Indicator Data'!A151</f>
        <v>Saint Vincent and the Grenadines</v>
      </c>
      <c r="B150" s="25" t="str">
        <f>'Indicator Data'!B151</f>
        <v>VCT</v>
      </c>
      <c r="C150" s="47" t="s">
        <v>1206</v>
      </c>
      <c r="D150" s="47" t="s">
        <v>1206</v>
      </c>
      <c r="E150" s="47" t="s">
        <v>1207</v>
      </c>
      <c r="F150" s="47" t="s">
        <v>1207</v>
      </c>
      <c r="G150" s="47" t="s">
        <v>1207</v>
      </c>
      <c r="H150" s="47" t="s">
        <v>1207</v>
      </c>
      <c r="I150" s="47" t="s">
        <v>1207</v>
      </c>
      <c r="J150" s="47" t="s">
        <v>887</v>
      </c>
      <c r="K150" s="47" t="s">
        <v>887</v>
      </c>
      <c r="L150" s="47" t="s">
        <v>513</v>
      </c>
      <c r="M150" s="47" t="s">
        <v>884</v>
      </c>
      <c r="N150" s="47" t="s">
        <v>884</v>
      </c>
      <c r="O150" s="47" t="s">
        <v>884</v>
      </c>
      <c r="P150" s="47" t="s">
        <v>884</v>
      </c>
      <c r="Q150" s="47" t="s">
        <v>1115</v>
      </c>
      <c r="R150" s="47" t="s">
        <v>1115</v>
      </c>
      <c r="S150" s="47" t="s">
        <v>1115</v>
      </c>
      <c r="T150" s="47" t="s">
        <v>1115</v>
      </c>
      <c r="U150" s="47" t="s">
        <v>884</v>
      </c>
      <c r="V150" s="47" t="s">
        <v>884</v>
      </c>
      <c r="W150" s="47" t="s">
        <v>884</v>
      </c>
      <c r="X150" s="47" t="s">
        <v>525</v>
      </c>
      <c r="Y150" s="47" t="s">
        <v>525</v>
      </c>
      <c r="Z150" s="47" t="s">
        <v>525</v>
      </c>
      <c r="AA150" s="47" t="s">
        <v>1167</v>
      </c>
      <c r="AB150" s="47" t="s">
        <v>885</v>
      </c>
      <c r="AC150" s="47" t="s">
        <v>885</v>
      </c>
      <c r="AD150" s="79" t="s">
        <v>1213</v>
      </c>
      <c r="AE150" s="47" t="s">
        <v>875</v>
      </c>
      <c r="AF150" s="47" t="s">
        <v>1116</v>
      </c>
      <c r="AG150" s="47" t="s">
        <v>1167</v>
      </c>
      <c r="AH150" s="47" t="s">
        <v>884</v>
      </c>
      <c r="AI150" s="47" t="s">
        <v>884</v>
      </c>
      <c r="AJ150" s="48" t="s">
        <v>891</v>
      </c>
      <c r="AK150" s="48" t="s">
        <v>891</v>
      </c>
      <c r="AL150" s="47" t="s">
        <v>889</v>
      </c>
      <c r="AM150" s="47" t="s">
        <v>889</v>
      </c>
      <c r="AN150" s="47" t="s">
        <v>892</v>
      </c>
      <c r="AO150" s="47" t="s">
        <v>893</v>
      </c>
      <c r="AP150" s="47" t="s">
        <v>893</v>
      </c>
      <c r="AQ150" s="47" t="s">
        <v>1214</v>
      </c>
      <c r="AR150" s="47" t="s">
        <v>1214</v>
      </c>
      <c r="AS150" s="47" t="s">
        <v>875</v>
      </c>
      <c r="AT150" s="47" t="s">
        <v>875</v>
      </c>
      <c r="AU150" s="47" t="s">
        <v>875</v>
      </c>
      <c r="AV150" s="47" t="s">
        <v>875</v>
      </c>
      <c r="AW150" s="47" t="s">
        <v>875</v>
      </c>
      <c r="AX150" s="47" t="s">
        <v>875</v>
      </c>
      <c r="AY150" s="47" t="s">
        <v>875</v>
      </c>
      <c r="AZ150" s="47" t="s">
        <v>889</v>
      </c>
      <c r="BA150" s="47" t="s">
        <v>525</v>
      </c>
      <c r="BB150" s="47" t="s">
        <v>887</v>
      </c>
      <c r="BC150" s="47" t="s">
        <v>887</v>
      </c>
      <c r="BD150" s="47" t="s">
        <v>887</v>
      </c>
      <c r="BE150" s="48" t="s">
        <v>864</v>
      </c>
      <c r="BF150" s="47" t="s">
        <v>886</v>
      </c>
      <c r="BG150" s="47" t="s">
        <v>886</v>
      </c>
      <c r="BH150" s="47" t="s">
        <v>513</v>
      </c>
      <c r="BI150" s="47" t="s">
        <v>513</v>
      </c>
      <c r="BJ150" s="47" t="s">
        <v>1207</v>
      </c>
      <c r="BK150" s="47" t="s">
        <v>1215</v>
      </c>
      <c r="BL150" s="47" t="s">
        <v>883</v>
      </c>
      <c r="BM150" s="47" t="s">
        <v>525</v>
      </c>
      <c r="BN150" s="47" t="s">
        <v>522</v>
      </c>
      <c r="BO150" s="47" t="s">
        <v>525</v>
      </c>
      <c r="BP150" s="47" t="s">
        <v>525</v>
      </c>
      <c r="BQ150" s="47" t="s">
        <v>866</v>
      </c>
      <c r="BR150" s="47" t="s">
        <v>875</v>
      </c>
      <c r="BS150" s="47" t="s">
        <v>875</v>
      </c>
      <c r="BT150" s="47" t="s">
        <v>875</v>
      </c>
      <c r="BU150" s="47" t="s">
        <v>875</v>
      </c>
      <c r="BV150" s="47" t="s">
        <v>875</v>
      </c>
      <c r="BW150" s="47" t="s">
        <v>875</v>
      </c>
      <c r="BX150" s="47"/>
      <c r="BY150" s="47" t="s">
        <v>890</v>
      </c>
      <c r="BZ150" s="47" t="s">
        <v>525</v>
      </c>
      <c r="CA150" s="47" t="s">
        <v>1167</v>
      </c>
      <c r="CB150" s="47" t="s">
        <v>884</v>
      </c>
    </row>
    <row r="151" spans="1:80">
      <c r="A151" s="33" t="str">
        <f>'Indicator Data'!A152</f>
        <v>Samoa</v>
      </c>
      <c r="B151" s="25" t="str">
        <f>'Indicator Data'!B152</f>
        <v>WSM</v>
      </c>
      <c r="C151" s="47" t="s">
        <v>1206</v>
      </c>
      <c r="D151" s="47" t="s">
        <v>1206</v>
      </c>
      <c r="E151" s="47" t="s">
        <v>1207</v>
      </c>
      <c r="F151" s="47" t="s">
        <v>1207</v>
      </c>
      <c r="G151" s="47" t="s">
        <v>1207</v>
      </c>
      <c r="H151" s="47" t="s">
        <v>1207</v>
      </c>
      <c r="I151" s="47" t="s">
        <v>1207</v>
      </c>
      <c r="J151" s="47" t="s">
        <v>887</v>
      </c>
      <c r="K151" s="47" t="s">
        <v>887</v>
      </c>
      <c r="L151" s="47" t="s">
        <v>513</v>
      </c>
      <c r="M151" s="47" t="s">
        <v>884</v>
      </c>
      <c r="N151" s="47" t="s">
        <v>884</v>
      </c>
      <c r="O151" s="47" t="s">
        <v>884</v>
      </c>
      <c r="P151" s="47" t="s">
        <v>884</v>
      </c>
      <c r="Q151" s="47" t="s">
        <v>1115</v>
      </c>
      <c r="R151" s="47" t="s">
        <v>1115</v>
      </c>
      <c r="S151" s="47" t="s">
        <v>1115</v>
      </c>
      <c r="T151" s="47" t="s">
        <v>1115</v>
      </c>
      <c r="U151" s="47" t="s">
        <v>884</v>
      </c>
      <c r="V151" s="47" t="s">
        <v>884</v>
      </c>
      <c r="W151" s="47" t="s">
        <v>884</v>
      </c>
      <c r="X151" s="47" t="s">
        <v>525</v>
      </c>
      <c r="Y151" s="47" t="s">
        <v>525</v>
      </c>
      <c r="Z151" s="47" t="s">
        <v>525</v>
      </c>
      <c r="AA151" s="47" t="s">
        <v>1167</v>
      </c>
      <c r="AB151" s="47" t="s">
        <v>885</v>
      </c>
      <c r="AC151" s="47" t="s">
        <v>885</v>
      </c>
      <c r="AD151" s="79" t="s">
        <v>1213</v>
      </c>
      <c r="AE151" s="47" t="s">
        <v>875</v>
      </c>
      <c r="AF151" s="47" t="s">
        <v>1116</v>
      </c>
      <c r="AG151" s="47" t="s">
        <v>1167</v>
      </c>
      <c r="AH151" s="47" t="s">
        <v>884</v>
      </c>
      <c r="AI151" s="47" t="s">
        <v>884</v>
      </c>
      <c r="AJ151" s="48" t="s">
        <v>891</v>
      </c>
      <c r="AK151" s="48" t="s">
        <v>891</v>
      </c>
      <c r="AL151" s="47" t="s">
        <v>889</v>
      </c>
      <c r="AM151" s="47" t="s">
        <v>889</v>
      </c>
      <c r="AN151" s="47" t="s">
        <v>892</v>
      </c>
      <c r="AO151" s="47" t="s">
        <v>893</v>
      </c>
      <c r="AP151" s="47" t="s">
        <v>893</v>
      </c>
      <c r="AQ151" s="47" t="s">
        <v>1214</v>
      </c>
      <c r="AR151" s="47" t="s">
        <v>1214</v>
      </c>
      <c r="AS151" s="47" t="s">
        <v>875</v>
      </c>
      <c r="AT151" s="47" t="s">
        <v>875</v>
      </c>
      <c r="AU151" s="47" t="s">
        <v>875</v>
      </c>
      <c r="AV151" s="47" t="s">
        <v>875</v>
      </c>
      <c r="AW151" s="47" t="s">
        <v>875</v>
      </c>
      <c r="AX151" s="47" t="s">
        <v>875</v>
      </c>
      <c r="AY151" s="47" t="s">
        <v>875</v>
      </c>
      <c r="AZ151" s="47" t="s">
        <v>889</v>
      </c>
      <c r="BA151" s="47" t="s">
        <v>525</v>
      </c>
      <c r="BB151" s="47" t="s">
        <v>887</v>
      </c>
      <c r="BC151" s="47" t="s">
        <v>887</v>
      </c>
      <c r="BD151" s="47" t="s">
        <v>887</v>
      </c>
      <c r="BE151" s="48" t="s">
        <v>864</v>
      </c>
      <c r="BF151" s="47" t="s">
        <v>886</v>
      </c>
      <c r="BG151" s="47" t="s">
        <v>886</v>
      </c>
      <c r="BH151" s="47" t="s">
        <v>513</v>
      </c>
      <c r="BI151" s="47" t="s">
        <v>513</v>
      </c>
      <c r="BJ151" s="47" t="s">
        <v>1207</v>
      </c>
      <c r="BK151" s="47" t="s">
        <v>1215</v>
      </c>
      <c r="BL151" s="47" t="s">
        <v>883</v>
      </c>
      <c r="BM151" s="47" t="s">
        <v>525</v>
      </c>
      <c r="BN151" s="47" t="s">
        <v>522</v>
      </c>
      <c r="BO151" s="47" t="s">
        <v>525</v>
      </c>
      <c r="BP151" s="47" t="s">
        <v>525</v>
      </c>
      <c r="BQ151" s="47" t="s">
        <v>866</v>
      </c>
      <c r="BR151" s="47" t="s">
        <v>875</v>
      </c>
      <c r="BS151" s="47" t="s">
        <v>875</v>
      </c>
      <c r="BT151" s="47" t="s">
        <v>875</v>
      </c>
      <c r="BU151" s="47" t="s">
        <v>875</v>
      </c>
      <c r="BV151" s="47" t="s">
        <v>875</v>
      </c>
      <c r="BW151" s="47" t="s">
        <v>875</v>
      </c>
      <c r="BX151" s="47"/>
      <c r="BY151" s="47" t="s">
        <v>890</v>
      </c>
      <c r="BZ151" s="47" t="s">
        <v>525</v>
      </c>
      <c r="CA151" s="47" t="s">
        <v>1167</v>
      </c>
      <c r="CB151" s="47" t="s">
        <v>884</v>
      </c>
    </row>
    <row r="152" spans="1:80">
      <c r="A152" s="33" t="str">
        <f>'Indicator Data'!A153</f>
        <v>Sao Tome and Principe</v>
      </c>
      <c r="B152" s="25" t="str">
        <f>'Indicator Data'!B153</f>
        <v>STP</v>
      </c>
      <c r="C152" s="47" t="s">
        <v>1206</v>
      </c>
      <c r="D152" s="47" t="s">
        <v>1206</v>
      </c>
      <c r="E152" s="47" t="s">
        <v>1207</v>
      </c>
      <c r="F152" s="47" t="s">
        <v>1207</v>
      </c>
      <c r="G152" s="47" t="s">
        <v>1207</v>
      </c>
      <c r="H152" s="47" t="s">
        <v>1207</v>
      </c>
      <c r="I152" s="47" t="s">
        <v>1207</v>
      </c>
      <c r="J152" s="47" t="s">
        <v>887</v>
      </c>
      <c r="K152" s="47" t="s">
        <v>887</v>
      </c>
      <c r="L152" s="47" t="s">
        <v>513</v>
      </c>
      <c r="M152" s="47" t="s">
        <v>884</v>
      </c>
      <c r="N152" s="47" t="s">
        <v>884</v>
      </c>
      <c r="O152" s="47" t="s">
        <v>884</v>
      </c>
      <c r="P152" s="47" t="s">
        <v>884</v>
      </c>
      <c r="Q152" s="47" t="s">
        <v>1115</v>
      </c>
      <c r="R152" s="47" t="s">
        <v>1115</v>
      </c>
      <c r="S152" s="47" t="s">
        <v>1115</v>
      </c>
      <c r="T152" s="47" t="s">
        <v>1115</v>
      </c>
      <c r="U152" s="47" t="s">
        <v>884</v>
      </c>
      <c r="V152" s="47" t="s">
        <v>884</v>
      </c>
      <c r="W152" s="47" t="s">
        <v>884</v>
      </c>
      <c r="X152" s="47" t="s">
        <v>525</v>
      </c>
      <c r="Y152" s="47" t="s">
        <v>525</v>
      </c>
      <c r="Z152" s="47" t="s">
        <v>525</v>
      </c>
      <c r="AA152" s="47" t="s">
        <v>1167</v>
      </c>
      <c r="AB152" s="47" t="s">
        <v>885</v>
      </c>
      <c r="AC152" s="47" t="s">
        <v>885</v>
      </c>
      <c r="AD152" s="79" t="s">
        <v>1213</v>
      </c>
      <c r="AE152" s="47" t="s">
        <v>875</v>
      </c>
      <c r="AF152" s="47" t="s">
        <v>1116</v>
      </c>
      <c r="AG152" s="47" t="s">
        <v>1167</v>
      </c>
      <c r="AH152" s="47" t="s">
        <v>884</v>
      </c>
      <c r="AI152" s="47" t="s">
        <v>884</v>
      </c>
      <c r="AJ152" s="48" t="s">
        <v>891</v>
      </c>
      <c r="AK152" s="48" t="s">
        <v>891</v>
      </c>
      <c r="AL152" s="47" t="s">
        <v>889</v>
      </c>
      <c r="AM152" s="47" t="s">
        <v>889</v>
      </c>
      <c r="AN152" s="47" t="s">
        <v>892</v>
      </c>
      <c r="AO152" s="47" t="s">
        <v>893</v>
      </c>
      <c r="AP152" s="47" t="s">
        <v>893</v>
      </c>
      <c r="AQ152" s="47" t="s">
        <v>1214</v>
      </c>
      <c r="AR152" s="47" t="s">
        <v>1214</v>
      </c>
      <c r="AS152" s="47" t="s">
        <v>875</v>
      </c>
      <c r="AT152" s="47" t="s">
        <v>875</v>
      </c>
      <c r="AU152" s="47" t="s">
        <v>875</v>
      </c>
      <c r="AV152" s="47" t="s">
        <v>875</v>
      </c>
      <c r="AW152" s="47" t="s">
        <v>875</v>
      </c>
      <c r="AX152" s="47" t="s">
        <v>875</v>
      </c>
      <c r="AY152" s="47" t="s">
        <v>875</v>
      </c>
      <c r="AZ152" s="47" t="s">
        <v>889</v>
      </c>
      <c r="BA152" s="47" t="s">
        <v>525</v>
      </c>
      <c r="BB152" s="47" t="s">
        <v>887</v>
      </c>
      <c r="BC152" s="47" t="s">
        <v>887</v>
      </c>
      <c r="BD152" s="47" t="s">
        <v>887</v>
      </c>
      <c r="BE152" s="48" t="s">
        <v>864</v>
      </c>
      <c r="BF152" s="47" t="s">
        <v>886</v>
      </c>
      <c r="BG152" s="47" t="s">
        <v>886</v>
      </c>
      <c r="BH152" s="47" t="s">
        <v>513</v>
      </c>
      <c r="BI152" s="47" t="s">
        <v>513</v>
      </c>
      <c r="BJ152" s="47" t="s">
        <v>1207</v>
      </c>
      <c r="BK152" s="47" t="s">
        <v>1215</v>
      </c>
      <c r="BL152" s="47" t="s">
        <v>883</v>
      </c>
      <c r="BM152" s="47" t="s">
        <v>525</v>
      </c>
      <c r="BN152" s="47" t="s">
        <v>522</v>
      </c>
      <c r="BO152" s="47" t="s">
        <v>525</v>
      </c>
      <c r="BP152" s="47" t="s">
        <v>525</v>
      </c>
      <c r="BQ152" s="47" t="s">
        <v>866</v>
      </c>
      <c r="BR152" s="47" t="s">
        <v>875</v>
      </c>
      <c r="BS152" s="47" t="s">
        <v>875</v>
      </c>
      <c r="BT152" s="47" t="s">
        <v>875</v>
      </c>
      <c r="BU152" s="47" t="s">
        <v>875</v>
      </c>
      <c r="BV152" s="47" t="s">
        <v>875</v>
      </c>
      <c r="BW152" s="47" t="s">
        <v>875</v>
      </c>
      <c r="BX152" s="47"/>
      <c r="BY152" s="47" t="s">
        <v>890</v>
      </c>
      <c r="BZ152" s="47" t="s">
        <v>525</v>
      </c>
      <c r="CA152" s="47" t="s">
        <v>1167</v>
      </c>
      <c r="CB152" s="47" t="s">
        <v>884</v>
      </c>
    </row>
    <row r="153" spans="1:80">
      <c r="A153" s="33" t="str">
        <f>'Indicator Data'!A154</f>
        <v>Saudi Arabia</v>
      </c>
      <c r="B153" s="25" t="str">
        <f>'Indicator Data'!B154</f>
        <v>SAU</v>
      </c>
      <c r="C153" s="47" t="s">
        <v>1206</v>
      </c>
      <c r="D153" s="47" t="s">
        <v>1206</v>
      </c>
      <c r="E153" s="47" t="s">
        <v>1207</v>
      </c>
      <c r="F153" s="47" t="s">
        <v>1207</v>
      </c>
      <c r="G153" s="47" t="s">
        <v>1207</v>
      </c>
      <c r="H153" s="47" t="s">
        <v>1207</v>
      </c>
      <c r="I153" s="47" t="s">
        <v>1207</v>
      </c>
      <c r="J153" s="47" t="s">
        <v>887</v>
      </c>
      <c r="K153" s="47" t="s">
        <v>887</v>
      </c>
      <c r="L153" s="47" t="s">
        <v>513</v>
      </c>
      <c r="M153" s="47" t="s">
        <v>884</v>
      </c>
      <c r="N153" s="47" t="s">
        <v>884</v>
      </c>
      <c r="O153" s="47" t="s">
        <v>884</v>
      </c>
      <c r="P153" s="47" t="s">
        <v>884</v>
      </c>
      <c r="Q153" s="47" t="s">
        <v>1115</v>
      </c>
      <c r="R153" s="47" t="s">
        <v>1115</v>
      </c>
      <c r="S153" s="47" t="s">
        <v>1115</v>
      </c>
      <c r="T153" s="47" t="s">
        <v>1115</v>
      </c>
      <c r="U153" s="47" t="s">
        <v>884</v>
      </c>
      <c r="V153" s="47" t="s">
        <v>884</v>
      </c>
      <c r="W153" s="47" t="s">
        <v>884</v>
      </c>
      <c r="X153" s="47" t="s">
        <v>525</v>
      </c>
      <c r="Y153" s="47" t="s">
        <v>525</v>
      </c>
      <c r="Z153" s="47" t="s">
        <v>525</v>
      </c>
      <c r="AA153" s="47" t="s">
        <v>1167</v>
      </c>
      <c r="AB153" s="47" t="s">
        <v>885</v>
      </c>
      <c r="AC153" s="47" t="s">
        <v>885</v>
      </c>
      <c r="AD153" s="79" t="s">
        <v>1213</v>
      </c>
      <c r="AE153" s="47" t="s">
        <v>875</v>
      </c>
      <c r="AF153" s="47" t="s">
        <v>1116</v>
      </c>
      <c r="AG153" s="47" t="s">
        <v>1167</v>
      </c>
      <c r="AH153" s="47" t="s">
        <v>884</v>
      </c>
      <c r="AI153" s="47" t="s">
        <v>884</v>
      </c>
      <c r="AJ153" s="48" t="s">
        <v>891</v>
      </c>
      <c r="AK153" s="48" t="s">
        <v>891</v>
      </c>
      <c r="AL153" s="47" t="s">
        <v>889</v>
      </c>
      <c r="AM153" s="47" t="s">
        <v>889</v>
      </c>
      <c r="AN153" s="47" t="s">
        <v>892</v>
      </c>
      <c r="AO153" s="47" t="s">
        <v>893</v>
      </c>
      <c r="AP153" s="47" t="s">
        <v>893</v>
      </c>
      <c r="AQ153" s="47" t="s">
        <v>1214</v>
      </c>
      <c r="AR153" s="47" t="s">
        <v>1214</v>
      </c>
      <c r="AS153" s="47" t="s">
        <v>875</v>
      </c>
      <c r="AT153" s="47" t="s">
        <v>875</v>
      </c>
      <c r="AU153" s="47" t="s">
        <v>875</v>
      </c>
      <c r="AV153" s="47" t="s">
        <v>875</v>
      </c>
      <c r="AW153" s="47" t="s">
        <v>875</v>
      </c>
      <c r="AX153" s="47" t="s">
        <v>875</v>
      </c>
      <c r="AY153" s="47" t="s">
        <v>875</v>
      </c>
      <c r="AZ153" s="47" t="s">
        <v>889</v>
      </c>
      <c r="BA153" s="47" t="s">
        <v>525</v>
      </c>
      <c r="BB153" s="47" t="s">
        <v>887</v>
      </c>
      <c r="BC153" s="47" t="s">
        <v>887</v>
      </c>
      <c r="BD153" s="47" t="s">
        <v>887</v>
      </c>
      <c r="BE153" s="48" t="s">
        <v>864</v>
      </c>
      <c r="BF153" s="47" t="s">
        <v>886</v>
      </c>
      <c r="BG153" s="47" t="s">
        <v>886</v>
      </c>
      <c r="BH153" s="47" t="s">
        <v>513</v>
      </c>
      <c r="BI153" s="47" t="s">
        <v>513</v>
      </c>
      <c r="BJ153" s="47" t="s">
        <v>1207</v>
      </c>
      <c r="BK153" s="47" t="s">
        <v>1215</v>
      </c>
      <c r="BL153" s="47" t="s">
        <v>883</v>
      </c>
      <c r="BM153" s="47" t="s">
        <v>525</v>
      </c>
      <c r="BN153" s="47" t="s">
        <v>522</v>
      </c>
      <c r="BO153" s="47" t="s">
        <v>525</v>
      </c>
      <c r="BP153" s="47" t="s">
        <v>525</v>
      </c>
      <c r="BQ153" s="47" t="s">
        <v>866</v>
      </c>
      <c r="BR153" s="47" t="s">
        <v>875</v>
      </c>
      <c r="BS153" s="47" t="s">
        <v>875</v>
      </c>
      <c r="BT153" s="47" t="s">
        <v>875</v>
      </c>
      <c r="BU153" s="47" t="s">
        <v>875</v>
      </c>
      <c r="BV153" s="47" t="s">
        <v>875</v>
      </c>
      <c r="BW153" s="47" t="s">
        <v>875</v>
      </c>
      <c r="BX153" s="47"/>
      <c r="BY153" s="47" t="s">
        <v>890</v>
      </c>
      <c r="BZ153" s="47" t="s">
        <v>525</v>
      </c>
      <c r="CA153" s="47" t="s">
        <v>1167</v>
      </c>
      <c r="CB153" s="47" t="s">
        <v>884</v>
      </c>
    </row>
    <row r="154" spans="1:80">
      <c r="A154" s="33" t="str">
        <f>'Indicator Data'!A155</f>
        <v>Senegal</v>
      </c>
      <c r="B154" s="25" t="str">
        <f>'Indicator Data'!B155</f>
        <v>SEN</v>
      </c>
      <c r="C154" s="47" t="s">
        <v>1206</v>
      </c>
      <c r="D154" s="47" t="s">
        <v>1206</v>
      </c>
      <c r="E154" s="47" t="s">
        <v>1207</v>
      </c>
      <c r="F154" s="47" t="s">
        <v>1207</v>
      </c>
      <c r="G154" s="47" t="s">
        <v>1207</v>
      </c>
      <c r="H154" s="47" t="s">
        <v>1207</v>
      </c>
      <c r="I154" s="47" t="s">
        <v>1207</v>
      </c>
      <c r="J154" s="47" t="s">
        <v>887</v>
      </c>
      <c r="K154" s="47" t="s">
        <v>887</v>
      </c>
      <c r="L154" s="47" t="s">
        <v>513</v>
      </c>
      <c r="M154" s="47" t="s">
        <v>884</v>
      </c>
      <c r="N154" s="47" t="s">
        <v>884</v>
      </c>
      <c r="O154" s="47" t="s">
        <v>884</v>
      </c>
      <c r="P154" s="47" t="s">
        <v>884</v>
      </c>
      <c r="Q154" s="47" t="s">
        <v>1115</v>
      </c>
      <c r="R154" s="47" t="s">
        <v>1115</v>
      </c>
      <c r="S154" s="47" t="s">
        <v>1115</v>
      </c>
      <c r="T154" s="47" t="s">
        <v>1115</v>
      </c>
      <c r="U154" s="47" t="s">
        <v>884</v>
      </c>
      <c r="V154" s="47" t="s">
        <v>884</v>
      </c>
      <c r="W154" s="47" t="s">
        <v>884</v>
      </c>
      <c r="X154" s="47" t="s">
        <v>525</v>
      </c>
      <c r="Y154" s="47" t="s">
        <v>525</v>
      </c>
      <c r="Z154" s="47" t="s">
        <v>525</v>
      </c>
      <c r="AA154" s="47" t="s">
        <v>1167</v>
      </c>
      <c r="AB154" s="47" t="s">
        <v>885</v>
      </c>
      <c r="AC154" s="47" t="s">
        <v>885</v>
      </c>
      <c r="AD154" s="79" t="s">
        <v>1213</v>
      </c>
      <c r="AE154" s="47" t="s">
        <v>875</v>
      </c>
      <c r="AF154" s="47" t="s">
        <v>1116</v>
      </c>
      <c r="AG154" s="47" t="s">
        <v>1167</v>
      </c>
      <c r="AH154" s="47" t="s">
        <v>884</v>
      </c>
      <c r="AI154" s="47" t="s">
        <v>884</v>
      </c>
      <c r="AJ154" s="48" t="s">
        <v>891</v>
      </c>
      <c r="AK154" s="48" t="s">
        <v>891</v>
      </c>
      <c r="AL154" s="47" t="s">
        <v>889</v>
      </c>
      <c r="AM154" s="47" t="s">
        <v>889</v>
      </c>
      <c r="AN154" s="47" t="s">
        <v>892</v>
      </c>
      <c r="AO154" s="47" t="s">
        <v>893</v>
      </c>
      <c r="AP154" s="47" t="s">
        <v>893</v>
      </c>
      <c r="AQ154" s="47" t="s">
        <v>1214</v>
      </c>
      <c r="AR154" s="47" t="s">
        <v>1214</v>
      </c>
      <c r="AS154" s="47" t="s">
        <v>875</v>
      </c>
      <c r="AT154" s="47" t="s">
        <v>875</v>
      </c>
      <c r="AU154" s="47" t="s">
        <v>875</v>
      </c>
      <c r="AV154" s="47" t="s">
        <v>875</v>
      </c>
      <c r="AW154" s="47" t="s">
        <v>875</v>
      </c>
      <c r="AX154" s="47" t="s">
        <v>875</v>
      </c>
      <c r="AY154" s="47" t="s">
        <v>875</v>
      </c>
      <c r="AZ154" s="47" t="s">
        <v>889</v>
      </c>
      <c r="BA154" s="47" t="s">
        <v>525</v>
      </c>
      <c r="BB154" s="47" t="s">
        <v>887</v>
      </c>
      <c r="BC154" s="47" t="s">
        <v>887</v>
      </c>
      <c r="BD154" s="47" t="s">
        <v>887</v>
      </c>
      <c r="BE154" s="48" t="s">
        <v>867</v>
      </c>
      <c r="BF154" s="47" t="s">
        <v>886</v>
      </c>
      <c r="BG154" s="47" t="s">
        <v>886</v>
      </c>
      <c r="BH154" s="47" t="s">
        <v>513</v>
      </c>
      <c r="BI154" s="47" t="s">
        <v>513</v>
      </c>
      <c r="BJ154" s="47" t="s">
        <v>1207</v>
      </c>
      <c r="BK154" s="47" t="s">
        <v>1215</v>
      </c>
      <c r="BL154" s="47" t="s">
        <v>883</v>
      </c>
      <c r="BM154" s="47" t="s">
        <v>525</v>
      </c>
      <c r="BN154" s="47" t="s">
        <v>522</v>
      </c>
      <c r="BO154" s="47" t="s">
        <v>525</v>
      </c>
      <c r="BP154" s="47" t="s">
        <v>525</v>
      </c>
      <c r="BQ154" s="47" t="s">
        <v>866</v>
      </c>
      <c r="BR154" s="47" t="s">
        <v>875</v>
      </c>
      <c r="BS154" s="47" t="s">
        <v>875</v>
      </c>
      <c r="BT154" s="47" t="s">
        <v>875</v>
      </c>
      <c r="BU154" s="47" t="s">
        <v>875</v>
      </c>
      <c r="BV154" s="47" t="s">
        <v>875</v>
      </c>
      <c r="BW154" s="47" t="s">
        <v>875</v>
      </c>
      <c r="BX154" s="47"/>
      <c r="BY154" s="47" t="s">
        <v>890</v>
      </c>
      <c r="BZ154" s="47" t="s">
        <v>525</v>
      </c>
      <c r="CA154" s="47" t="s">
        <v>1167</v>
      </c>
      <c r="CB154" s="47" t="s">
        <v>884</v>
      </c>
    </row>
    <row r="155" spans="1:80">
      <c r="A155" s="33" t="str">
        <f>'Indicator Data'!A156</f>
        <v>Serbia</v>
      </c>
      <c r="B155" s="25" t="str">
        <f>'Indicator Data'!B156</f>
        <v>SRB</v>
      </c>
      <c r="C155" s="47" t="s">
        <v>1206</v>
      </c>
      <c r="D155" s="47" t="s">
        <v>1206</v>
      </c>
      <c r="E155" s="47" t="s">
        <v>1207</v>
      </c>
      <c r="F155" s="47" t="s">
        <v>1207</v>
      </c>
      <c r="G155" s="47" t="s">
        <v>1207</v>
      </c>
      <c r="H155" s="47" t="s">
        <v>1207</v>
      </c>
      <c r="I155" s="47" t="s">
        <v>1207</v>
      </c>
      <c r="J155" s="47" t="s">
        <v>887</v>
      </c>
      <c r="K155" s="47" t="s">
        <v>887</v>
      </c>
      <c r="L155" s="47" t="s">
        <v>513</v>
      </c>
      <c r="M155" s="47" t="s">
        <v>884</v>
      </c>
      <c r="N155" s="47" t="s">
        <v>884</v>
      </c>
      <c r="O155" s="47" t="s">
        <v>884</v>
      </c>
      <c r="P155" s="47" t="s">
        <v>884</v>
      </c>
      <c r="Q155" s="47" t="s">
        <v>1115</v>
      </c>
      <c r="R155" s="47" t="s">
        <v>1115</v>
      </c>
      <c r="S155" s="47" t="s">
        <v>1115</v>
      </c>
      <c r="T155" s="47" t="s">
        <v>1115</v>
      </c>
      <c r="U155" s="47" t="s">
        <v>884</v>
      </c>
      <c r="V155" s="47" t="s">
        <v>884</v>
      </c>
      <c r="W155" s="47" t="s">
        <v>884</v>
      </c>
      <c r="X155" s="47" t="s">
        <v>525</v>
      </c>
      <c r="Y155" s="47" t="s">
        <v>525</v>
      </c>
      <c r="Z155" s="47" t="s">
        <v>525</v>
      </c>
      <c r="AA155" s="47" t="s">
        <v>1167</v>
      </c>
      <c r="AB155" s="47" t="s">
        <v>885</v>
      </c>
      <c r="AC155" s="47" t="s">
        <v>885</v>
      </c>
      <c r="AD155" s="79" t="s">
        <v>1213</v>
      </c>
      <c r="AE155" s="47" t="s">
        <v>875</v>
      </c>
      <c r="AF155" s="47" t="s">
        <v>1116</v>
      </c>
      <c r="AG155" s="47" t="s">
        <v>1167</v>
      </c>
      <c r="AH155" s="47" t="s">
        <v>884</v>
      </c>
      <c r="AI155" s="47" t="s">
        <v>884</v>
      </c>
      <c r="AJ155" s="48" t="s">
        <v>891</v>
      </c>
      <c r="AK155" s="48" t="s">
        <v>891</v>
      </c>
      <c r="AL155" s="47" t="s">
        <v>889</v>
      </c>
      <c r="AM155" s="47" t="s">
        <v>889</v>
      </c>
      <c r="AN155" s="47" t="s">
        <v>892</v>
      </c>
      <c r="AO155" s="47" t="s">
        <v>893</v>
      </c>
      <c r="AP155" s="47" t="s">
        <v>893</v>
      </c>
      <c r="AQ155" s="47" t="s">
        <v>1214</v>
      </c>
      <c r="AR155" s="47" t="s">
        <v>1214</v>
      </c>
      <c r="AS155" s="47" t="s">
        <v>875</v>
      </c>
      <c r="AT155" s="47" t="s">
        <v>875</v>
      </c>
      <c r="AU155" s="47" t="s">
        <v>875</v>
      </c>
      <c r="AV155" s="47" t="s">
        <v>875</v>
      </c>
      <c r="AW155" s="47" t="s">
        <v>875</v>
      </c>
      <c r="AX155" s="47" t="s">
        <v>875</v>
      </c>
      <c r="AY155" s="47" t="s">
        <v>875</v>
      </c>
      <c r="AZ155" s="47" t="s">
        <v>889</v>
      </c>
      <c r="BA155" s="47" t="s">
        <v>525</v>
      </c>
      <c r="BB155" s="47" t="s">
        <v>887</v>
      </c>
      <c r="BC155" s="47" t="s">
        <v>887</v>
      </c>
      <c r="BD155" s="47" t="s">
        <v>887</v>
      </c>
      <c r="BE155" s="48" t="s">
        <v>864</v>
      </c>
      <c r="BF155" s="47" t="s">
        <v>886</v>
      </c>
      <c r="BG155" s="47" t="s">
        <v>886</v>
      </c>
      <c r="BH155" s="47" t="s">
        <v>513</v>
      </c>
      <c r="BI155" s="47" t="s">
        <v>513</v>
      </c>
      <c r="BJ155" s="47" t="s">
        <v>1207</v>
      </c>
      <c r="BK155" s="47" t="s">
        <v>1215</v>
      </c>
      <c r="BL155" s="47" t="s">
        <v>883</v>
      </c>
      <c r="BM155" s="47" t="s">
        <v>525</v>
      </c>
      <c r="BN155" s="47" t="s">
        <v>522</v>
      </c>
      <c r="BO155" s="47" t="s">
        <v>525</v>
      </c>
      <c r="BP155" s="47" t="s">
        <v>525</v>
      </c>
      <c r="BQ155" s="47" t="s">
        <v>866</v>
      </c>
      <c r="BR155" s="47" t="s">
        <v>875</v>
      </c>
      <c r="BS155" s="47" t="s">
        <v>875</v>
      </c>
      <c r="BT155" s="47" t="s">
        <v>875</v>
      </c>
      <c r="BU155" s="47" t="s">
        <v>875</v>
      </c>
      <c r="BV155" s="47" t="s">
        <v>875</v>
      </c>
      <c r="BW155" s="47" t="s">
        <v>875</v>
      </c>
      <c r="BX155" s="47"/>
      <c r="BY155" s="47" t="s">
        <v>890</v>
      </c>
      <c r="BZ155" s="47" t="s">
        <v>525</v>
      </c>
      <c r="CA155" s="47" t="s">
        <v>1167</v>
      </c>
      <c r="CB155" s="47" t="s">
        <v>884</v>
      </c>
    </row>
    <row r="156" spans="1:80">
      <c r="A156" s="33" t="str">
        <f>'Indicator Data'!A157</f>
        <v>Seychelles</v>
      </c>
      <c r="B156" s="25" t="str">
        <f>'Indicator Data'!B157</f>
        <v>SYC</v>
      </c>
      <c r="C156" s="47" t="s">
        <v>1206</v>
      </c>
      <c r="D156" s="47" t="s">
        <v>1206</v>
      </c>
      <c r="E156" s="47" t="s">
        <v>1207</v>
      </c>
      <c r="F156" s="47" t="s">
        <v>1207</v>
      </c>
      <c r="G156" s="47" t="s">
        <v>1207</v>
      </c>
      <c r="H156" s="47" t="s">
        <v>1207</v>
      </c>
      <c r="I156" s="47" t="s">
        <v>1207</v>
      </c>
      <c r="J156" s="47" t="s">
        <v>887</v>
      </c>
      <c r="K156" s="47" t="s">
        <v>887</v>
      </c>
      <c r="L156" s="47" t="s">
        <v>513</v>
      </c>
      <c r="M156" s="47" t="s">
        <v>884</v>
      </c>
      <c r="N156" s="47" t="s">
        <v>884</v>
      </c>
      <c r="O156" s="47" t="s">
        <v>884</v>
      </c>
      <c r="P156" s="47" t="s">
        <v>884</v>
      </c>
      <c r="Q156" s="47" t="s">
        <v>1115</v>
      </c>
      <c r="R156" s="47" t="s">
        <v>1115</v>
      </c>
      <c r="S156" s="47" t="s">
        <v>1115</v>
      </c>
      <c r="T156" s="47" t="s">
        <v>1115</v>
      </c>
      <c r="U156" s="47" t="s">
        <v>884</v>
      </c>
      <c r="V156" s="47" t="s">
        <v>884</v>
      </c>
      <c r="W156" s="47" t="s">
        <v>884</v>
      </c>
      <c r="X156" s="47" t="s">
        <v>525</v>
      </c>
      <c r="Y156" s="47" t="s">
        <v>525</v>
      </c>
      <c r="Z156" s="47" t="s">
        <v>525</v>
      </c>
      <c r="AA156" s="47" t="s">
        <v>1167</v>
      </c>
      <c r="AB156" s="47" t="s">
        <v>885</v>
      </c>
      <c r="AC156" s="47" t="s">
        <v>885</v>
      </c>
      <c r="AD156" s="79" t="s">
        <v>1213</v>
      </c>
      <c r="AE156" s="47" t="s">
        <v>875</v>
      </c>
      <c r="AF156" s="47" t="s">
        <v>1116</v>
      </c>
      <c r="AG156" s="47" t="s">
        <v>1167</v>
      </c>
      <c r="AH156" s="47" t="s">
        <v>884</v>
      </c>
      <c r="AI156" s="47" t="s">
        <v>884</v>
      </c>
      <c r="AJ156" s="48" t="s">
        <v>891</v>
      </c>
      <c r="AK156" s="48" t="s">
        <v>891</v>
      </c>
      <c r="AL156" s="47" t="s">
        <v>889</v>
      </c>
      <c r="AM156" s="47" t="s">
        <v>889</v>
      </c>
      <c r="AN156" s="47" t="s">
        <v>892</v>
      </c>
      <c r="AO156" s="47" t="s">
        <v>893</v>
      </c>
      <c r="AP156" s="47" t="s">
        <v>893</v>
      </c>
      <c r="AQ156" s="47" t="s">
        <v>1214</v>
      </c>
      <c r="AR156" s="47" t="s">
        <v>1214</v>
      </c>
      <c r="AS156" s="47" t="s">
        <v>875</v>
      </c>
      <c r="AT156" s="47" t="s">
        <v>875</v>
      </c>
      <c r="AU156" s="47" t="s">
        <v>875</v>
      </c>
      <c r="AV156" s="47" t="s">
        <v>875</v>
      </c>
      <c r="AW156" s="47" t="s">
        <v>875</v>
      </c>
      <c r="AX156" s="47" t="s">
        <v>875</v>
      </c>
      <c r="AY156" s="47" t="s">
        <v>875</v>
      </c>
      <c r="AZ156" s="47" t="s">
        <v>889</v>
      </c>
      <c r="BA156" s="47" t="s">
        <v>525</v>
      </c>
      <c r="BB156" s="47" t="s">
        <v>887</v>
      </c>
      <c r="BC156" s="47" t="s">
        <v>887</v>
      </c>
      <c r="BD156" s="47" t="s">
        <v>887</v>
      </c>
      <c r="BE156" s="48" t="s">
        <v>864</v>
      </c>
      <c r="BF156" s="47" t="s">
        <v>886</v>
      </c>
      <c r="BG156" s="47" t="s">
        <v>886</v>
      </c>
      <c r="BH156" s="47" t="s">
        <v>513</v>
      </c>
      <c r="BI156" s="47" t="s">
        <v>513</v>
      </c>
      <c r="BJ156" s="47" t="s">
        <v>1207</v>
      </c>
      <c r="BK156" s="47" t="s">
        <v>1215</v>
      </c>
      <c r="BL156" s="47" t="s">
        <v>883</v>
      </c>
      <c r="BM156" s="47" t="s">
        <v>525</v>
      </c>
      <c r="BN156" s="47" t="s">
        <v>522</v>
      </c>
      <c r="BO156" s="47" t="s">
        <v>525</v>
      </c>
      <c r="BP156" s="47" t="s">
        <v>525</v>
      </c>
      <c r="BQ156" s="47" t="s">
        <v>866</v>
      </c>
      <c r="BR156" s="47" t="s">
        <v>875</v>
      </c>
      <c r="BS156" s="47" t="s">
        <v>875</v>
      </c>
      <c r="BT156" s="47" t="s">
        <v>875</v>
      </c>
      <c r="BU156" s="47" t="s">
        <v>875</v>
      </c>
      <c r="BV156" s="47" t="s">
        <v>875</v>
      </c>
      <c r="BW156" s="47" t="s">
        <v>875</v>
      </c>
      <c r="BX156" s="47"/>
      <c r="BY156" s="47" t="s">
        <v>890</v>
      </c>
      <c r="BZ156" s="47" t="s">
        <v>525</v>
      </c>
      <c r="CA156" s="47" t="s">
        <v>1167</v>
      </c>
      <c r="CB156" s="47" t="s">
        <v>884</v>
      </c>
    </row>
    <row r="157" spans="1:80">
      <c r="A157" s="33" t="str">
        <f>'Indicator Data'!A158</f>
        <v>Sierra Leone</v>
      </c>
      <c r="B157" s="25" t="str">
        <f>'Indicator Data'!B158</f>
        <v>SLE</v>
      </c>
      <c r="C157" s="47" t="s">
        <v>1206</v>
      </c>
      <c r="D157" s="47" t="s">
        <v>1206</v>
      </c>
      <c r="E157" s="47" t="s">
        <v>1207</v>
      </c>
      <c r="F157" s="47" t="s">
        <v>1207</v>
      </c>
      <c r="G157" s="47" t="s">
        <v>1207</v>
      </c>
      <c r="H157" s="47" t="s">
        <v>1207</v>
      </c>
      <c r="I157" s="47" t="s">
        <v>1207</v>
      </c>
      <c r="J157" s="47" t="s">
        <v>887</v>
      </c>
      <c r="K157" s="47" t="s">
        <v>887</v>
      </c>
      <c r="L157" s="47" t="s">
        <v>513</v>
      </c>
      <c r="M157" s="47" t="s">
        <v>884</v>
      </c>
      <c r="N157" s="47" t="s">
        <v>884</v>
      </c>
      <c r="O157" s="47" t="s">
        <v>884</v>
      </c>
      <c r="P157" s="47" t="s">
        <v>884</v>
      </c>
      <c r="Q157" s="47" t="s">
        <v>1115</v>
      </c>
      <c r="R157" s="47" t="s">
        <v>1115</v>
      </c>
      <c r="S157" s="47" t="s">
        <v>1115</v>
      </c>
      <c r="T157" s="47" t="s">
        <v>1115</v>
      </c>
      <c r="U157" s="47" t="s">
        <v>884</v>
      </c>
      <c r="V157" s="47" t="s">
        <v>884</v>
      </c>
      <c r="W157" s="47" t="s">
        <v>884</v>
      </c>
      <c r="X157" s="47" t="s">
        <v>525</v>
      </c>
      <c r="Y157" s="47" t="s">
        <v>525</v>
      </c>
      <c r="Z157" s="47" t="s">
        <v>525</v>
      </c>
      <c r="AA157" s="47" t="s">
        <v>1167</v>
      </c>
      <c r="AB157" s="47" t="s">
        <v>885</v>
      </c>
      <c r="AC157" s="47" t="s">
        <v>885</v>
      </c>
      <c r="AD157" s="79" t="s">
        <v>1213</v>
      </c>
      <c r="AE157" s="47" t="s">
        <v>875</v>
      </c>
      <c r="AF157" s="47" t="s">
        <v>1116</v>
      </c>
      <c r="AG157" s="47" t="s">
        <v>1167</v>
      </c>
      <c r="AH157" s="47" t="s">
        <v>884</v>
      </c>
      <c r="AI157" s="47" t="s">
        <v>884</v>
      </c>
      <c r="AJ157" s="48" t="s">
        <v>891</v>
      </c>
      <c r="AK157" s="48" t="s">
        <v>891</v>
      </c>
      <c r="AL157" s="47" t="s">
        <v>889</v>
      </c>
      <c r="AM157" s="47" t="s">
        <v>889</v>
      </c>
      <c r="AN157" s="47" t="s">
        <v>892</v>
      </c>
      <c r="AO157" s="47" t="s">
        <v>893</v>
      </c>
      <c r="AP157" s="47" t="s">
        <v>893</v>
      </c>
      <c r="AQ157" s="47" t="s">
        <v>1214</v>
      </c>
      <c r="AR157" s="47" t="s">
        <v>1214</v>
      </c>
      <c r="AS157" s="47" t="s">
        <v>875</v>
      </c>
      <c r="AT157" s="47" t="s">
        <v>875</v>
      </c>
      <c r="AU157" s="47" t="s">
        <v>875</v>
      </c>
      <c r="AV157" s="47" t="s">
        <v>875</v>
      </c>
      <c r="AW157" s="47" t="s">
        <v>875</v>
      </c>
      <c r="AX157" s="47" t="s">
        <v>875</v>
      </c>
      <c r="AY157" s="47" t="s">
        <v>875</v>
      </c>
      <c r="AZ157" s="47" t="s">
        <v>889</v>
      </c>
      <c r="BA157" s="47" t="s">
        <v>525</v>
      </c>
      <c r="BB157" s="47" t="s">
        <v>887</v>
      </c>
      <c r="BC157" s="47" t="s">
        <v>887</v>
      </c>
      <c r="BD157" s="47" t="s">
        <v>887</v>
      </c>
      <c r="BE157" s="48" t="s">
        <v>864</v>
      </c>
      <c r="BF157" s="47" t="s">
        <v>886</v>
      </c>
      <c r="BG157" s="47" t="s">
        <v>886</v>
      </c>
      <c r="BH157" s="47" t="s">
        <v>513</v>
      </c>
      <c r="BI157" s="47" t="s">
        <v>513</v>
      </c>
      <c r="BJ157" s="47" t="s">
        <v>1207</v>
      </c>
      <c r="BK157" s="47" t="s">
        <v>1215</v>
      </c>
      <c r="BL157" s="47" t="s">
        <v>883</v>
      </c>
      <c r="BM157" s="47" t="s">
        <v>525</v>
      </c>
      <c r="BN157" s="47" t="s">
        <v>522</v>
      </c>
      <c r="BO157" s="47" t="s">
        <v>525</v>
      </c>
      <c r="BP157" s="47" t="s">
        <v>525</v>
      </c>
      <c r="BQ157" s="47" t="s">
        <v>866</v>
      </c>
      <c r="BR157" s="47" t="s">
        <v>875</v>
      </c>
      <c r="BS157" s="47" t="s">
        <v>875</v>
      </c>
      <c r="BT157" s="47" t="s">
        <v>875</v>
      </c>
      <c r="BU157" s="47" t="s">
        <v>875</v>
      </c>
      <c r="BV157" s="47" t="s">
        <v>875</v>
      </c>
      <c r="BW157" s="47" t="s">
        <v>875</v>
      </c>
      <c r="BX157" s="47"/>
      <c r="BY157" s="47" t="s">
        <v>890</v>
      </c>
      <c r="BZ157" s="47" t="s">
        <v>525</v>
      </c>
      <c r="CA157" s="47" t="s">
        <v>1167</v>
      </c>
      <c r="CB157" s="47" t="s">
        <v>884</v>
      </c>
    </row>
    <row r="158" spans="1:80">
      <c r="A158" s="33" t="str">
        <f>'Indicator Data'!A159</f>
        <v>Singapore</v>
      </c>
      <c r="B158" s="25" t="str">
        <f>'Indicator Data'!B159</f>
        <v>SGP</v>
      </c>
      <c r="C158" s="47" t="s">
        <v>1206</v>
      </c>
      <c r="D158" s="47" t="s">
        <v>1206</v>
      </c>
      <c r="E158" s="47" t="s">
        <v>1207</v>
      </c>
      <c r="F158" s="47" t="s">
        <v>1207</v>
      </c>
      <c r="G158" s="47" t="s">
        <v>1207</v>
      </c>
      <c r="H158" s="47" t="s">
        <v>1207</v>
      </c>
      <c r="I158" s="47" t="s">
        <v>1207</v>
      </c>
      <c r="J158" s="47" t="s">
        <v>887</v>
      </c>
      <c r="K158" s="47" t="s">
        <v>887</v>
      </c>
      <c r="L158" s="47" t="s">
        <v>513</v>
      </c>
      <c r="M158" s="47" t="s">
        <v>884</v>
      </c>
      <c r="N158" s="47" t="s">
        <v>884</v>
      </c>
      <c r="O158" s="47" t="s">
        <v>884</v>
      </c>
      <c r="P158" s="47" t="s">
        <v>884</v>
      </c>
      <c r="Q158" s="47" t="s">
        <v>1115</v>
      </c>
      <c r="R158" s="47" t="s">
        <v>1115</v>
      </c>
      <c r="S158" s="47" t="s">
        <v>1115</v>
      </c>
      <c r="T158" s="47" t="s">
        <v>1115</v>
      </c>
      <c r="U158" s="47" t="s">
        <v>884</v>
      </c>
      <c r="V158" s="47" t="s">
        <v>884</v>
      </c>
      <c r="W158" s="47" t="s">
        <v>884</v>
      </c>
      <c r="X158" s="47" t="s">
        <v>525</v>
      </c>
      <c r="Y158" s="47" t="s">
        <v>525</v>
      </c>
      <c r="Z158" s="47" t="s">
        <v>525</v>
      </c>
      <c r="AA158" s="47" t="s">
        <v>1167</v>
      </c>
      <c r="AB158" s="47" t="s">
        <v>885</v>
      </c>
      <c r="AC158" s="47" t="s">
        <v>885</v>
      </c>
      <c r="AD158" s="79" t="s">
        <v>1213</v>
      </c>
      <c r="AE158" s="47" t="s">
        <v>875</v>
      </c>
      <c r="AF158" s="47" t="s">
        <v>1116</v>
      </c>
      <c r="AG158" s="47" t="s">
        <v>1167</v>
      </c>
      <c r="AH158" s="47" t="s">
        <v>884</v>
      </c>
      <c r="AI158" s="47" t="s">
        <v>884</v>
      </c>
      <c r="AJ158" s="48" t="s">
        <v>891</v>
      </c>
      <c r="AK158" s="48" t="s">
        <v>891</v>
      </c>
      <c r="AL158" s="47" t="s">
        <v>889</v>
      </c>
      <c r="AM158" s="47" t="s">
        <v>889</v>
      </c>
      <c r="AN158" s="47" t="s">
        <v>892</v>
      </c>
      <c r="AO158" s="47" t="s">
        <v>893</v>
      </c>
      <c r="AP158" s="47" t="s">
        <v>893</v>
      </c>
      <c r="AQ158" s="47" t="s">
        <v>1214</v>
      </c>
      <c r="AR158" s="47" t="s">
        <v>1214</v>
      </c>
      <c r="AS158" s="47" t="s">
        <v>875</v>
      </c>
      <c r="AT158" s="47" t="s">
        <v>875</v>
      </c>
      <c r="AU158" s="47" t="s">
        <v>875</v>
      </c>
      <c r="AV158" s="47" t="s">
        <v>875</v>
      </c>
      <c r="AW158" s="47" t="s">
        <v>875</v>
      </c>
      <c r="AX158" s="47" t="s">
        <v>875</v>
      </c>
      <c r="AY158" s="47" t="s">
        <v>875</v>
      </c>
      <c r="AZ158" s="47" t="s">
        <v>889</v>
      </c>
      <c r="BA158" s="47" t="s">
        <v>525</v>
      </c>
      <c r="BB158" s="47" t="s">
        <v>887</v>
      </c>
      <c r="BC158" s="47" t="s">
        <v>887</v>
      </c>
      <c r="BD158" s="47" t="s">
        <v>887</v>
      </c>
      <c r="BE158" s="48" t="s">
        <v>864</v>
      </c>
      <c r="BF158" s="47" t="s">
        <v>886</v>
      </c>
      <c r="BG158" s="47" t="s">
        <v>886</v>
      </c>
      <c r="BH158" s="47" t="s">
        <v>513</v>
      </c>
      <c r="BI158" s="47" t="s">
        <v>513</v>
      </c>
      <c r="BJ158" s="47" t="s">
        <v>1207</v>
      </c>
      <c r="BK158" s="47" t="s">
        <v>1215</v>
      </c>
      <c r="BL158" s="47" t="s">
        <v>883</v>
      </c>
      <c r="BM158" s="47" t="s">
        <v>525</v>
      </c>
      <c r="BN158" s="47" t="s">
        <v>522</v>
      </c>
      <c r="BO158" s="47" t="s">
        <v>525</v>
      </c>
      <c r="BP158" s="47" t="s">
        <v>525</v>
      </c>
      <c r="BQ158" s="47" t="s">
        <v>866</v>
      </c>
      <c r="BR158" s="47" t="s">
        <v>875</v>
      </c>
      <c r="BS158" s="47" t="s">
        <v>875</v>
      </c>
      <c r="BT158" s="47" t="s">
        <v>875</v>
      </c>
      <c r="BU158" s="47" t="s">
        <v>875</v>
      </c>
      <c r="BV158" s="47" t="s">
        <v>875</v>
      </c>
      <c r="BW158" s="47" t="s">
        <v>875</v>
      </c>
      <c r="BX158" s="47"/>
      <c r="BY158" s="47" t="s">
        <v>890</v>
      </c>
      <c r="BZ158" s="47" t="s">
        <v>525</v>
      </c>
      <c r="CA158" s="47" t="s">
        <v>1167</v>
      </c>
      <c r="CB158" s="47" t="s">
        <v>884</v>
      </c>
    </row>
    <row r="159" spans="1:80">
      <c r="A159" s="33" t="str">
        <f>'Indicator Data'!A160</f>
        <v>Slovakia</v>
      </c>
      <c r="B159" s="25" t="str">
        <f>'Indicator Data'!B160</f>
        <v>SVK</v>
      </c>
      <c r="C159" s="47" t="s">
        <v>1206</v>
      </c>
      <c r="D159" s="47" t="s">
        <v>1206</v>
      </c>
      <c r="E159" s="47" t="s">
        <v>1207</v>
      </c>
      <c r="F159" s="47" t="s">
        <v>1207</v>
      </c>
      <c r="G159" s="47" t="s">
        <v>1207</v>
      </c>
      <c r="H159" s="47" t="s">
        <v>1207</v>
      </c>
      <c r="I159" s="47" t="s">
        <v>1207</v>
      </c>
      <c r="J159" s="47" t="s">
        <v>887</v>
      </c>
      <c r="K159" s="47" t="s">
        <v>887</v>
      </c>
      <c r="L159" s="47" t="s">
        <v>513</v>
      </c>
      <c r="M159" s="47" t="s">
        <v>884</v>
      </c>
      <c r="N159" s="47" t="s">
        <v>884</v>
      </c>
      <c r="O159" s="47" t="s">
        <v>884</v>
      </c>
      <c r="P159" s="47" t="s">
        <v>884</v>
      </c>
      <c r="Q159" s="47" t="s">
        <v>1115</v>
      </c>
      <c r="R159" s="47" t="s">
        <v>1115</v>
      </c>
      <c r="S159" s="47" t="s">
        <v>1115</v>
      </c>
      <c r="T159" s="47" t="s">
        <v>1115</v>
      </c>
      <c r="U159" s="47" t="s">
        <v>884</v>
      </c>
      <c r="V159" s="47" t="s">
        <v>884</v>
      </c>
      <c r="W159" s="47" t="s">
        <v>884</v>
      </c>
      <c r="X159" s="47" t="s">
        <v>525</v>
      </c>
      <c r="Y159" s="47" t="s">
        <v>525</v>
      </c>
      <c r="Z159" s="47" t="s">
        <v>525</v>
      </c>
      <c r="AA159" s="47" t="s">
        <v>1167</v>
      </c>
      <c r="AB159" s="47" t="s">
        <v>885</v>
      </c>
      <c r="AC159" s="47" t="s">
        <v>885</v>
      </c>
      <c r="AD159" s="79" t="s">
        <v>1213</v>
      </c>
      <c r="AE159" s="47" t="s">
        <v>875</v>
      </c>
      <c r="AF159" s="47" t="s">
        <v>1116</v>
      </c>
      <c r="AG159" s="47" t="s">
        <v>1167</v>
      </c>
      <c r="AH159" s="47" t="s">
        <v>884</v>
      </c>
      <c r="AI159" s="47" t="s">
        <v>884</v>
      </c>
      <c r="AJ159" s="48" t="s">
        <v>891</v>
      </c>
      <c r="AK159" s="48" t="s">
        <v>891</v>
      </c>
      <c r="AL159" s="47" t="s">
        <v>889</v>
      </c>
      <c r="AM159" s="47" t="s">
        <v>889</v>
      </c>
      <c r="AN159" s="47" t="s">
        <v>892</v>
      </c>
      <c r="AO159" s="47" t="s">
        <v>893</v>
      </c>
      <c r="AP159" s="47" t="s">
        <v>893</v>
      </c>
      <c r="AQ159" s="47" t="s">
        <v>1214</v>
      </c>
      <c r="AR159" s="47" t="s">
        <v>1214</v>
      </c>
      <c r="AS159" s="47" t="s">
        <v>875</v>
      </c>
      <c r="AT159" s="47" t="s">
        <v>875</v>
      </c>
      <c r="AU159" s="47" t="s">
        <v>875</v>
      </c>
      <c r="AV159" s="47" t="s">
        <v>875</v>
      </c>
      <c r="AW159" s="47" t="s">
        <v>875</v>
      </c>
      <c r="AX159" s="47" t="s">
        <v>875</v>
      </c>
      <c r="AY159" s="47" t="s">
        <v>875</v>
      </c>
      <c r="AZ159" s="47" t="s">
        <v>889</v>
      </c>
      <c r="BA159" s="47" t="s">
        <v>525</v>
      </c>
      <c r="BB159" s="47" t="s">
        <v>887</v>
      </c>
      <c r="BC159" s="47" t="s">
        <v>887</v>
      </c>
      <c r="BD159" s="47" t="s">
        <v>887</v>
      </c>
      <c r="BE159" s="48" t="s">
        <v>864</v>
      </c>
      <c r="BF159" s="47" t="s">
        <v>886</v>
      </c>
      <c r="BG159" s="47" t="s">
        <v>886</v>
      </c>
      <c r="BH159" s="47" t="s">
        <v>513</v>
      </c>
      <c r="BI159" s="47" t="s">
        <v>513</v>
      </c>
      <c r="BJ159" s="47" t="s">
        <v>1207</v>
      </c>
      <c r="BK159" s="47" t="s">
        <v>1215</v>
      </c>
      <c r="BL159" s="47" t="s">
        <v>883</v>
      </c>
      <c r="BM159" s="47" t="s">
        <v>525</v>
      </c>
      <c r="BN159" s="47" t="s">
        <v>522</v>
      </c>
      <c r="BO159" s="47" t="s">
        <v>525</v>
      </c>
      <c r="BP159" s="47" t="s">
        <v>525</v>
      </c>
      <c r="BQ159" s="47" t="s">
        <v>866</v>
      </c>
      <c r="BR159" s="47" t="s">
        <v>875</v>
      </c>
      <c r="BS159" s="47" t="s">
        <v>875</v>
      </c>
      <c r="BT159" s="47" t="s">
        <v>875</v>
      </c>
      <c r="BU159" s="47" t="s">
        <v>875</v>
      </c>
      <c r="BV159" s="47" t="s">
        <v>875</v>
      </c>
      <c r="BW159" s="47" t="s">
        <v>875</v>
      </c>
      <c r="BX159" s="47"/>
      <c r="BY159" s="47" t="s">
        <v>890</v>
      </c>
      <c r="BZ159" s="47" t="s">
        <v>525</v>
      </c>
      <c r="CA159" s="47" t="s">
        <v>1167</v>
      </c>
      <c r="CB159" s="47" t="s">
        <v>884</v>
      </c>
    </row>
    <row r="160" spans="1:80">
      <c r="A160" s="33" t="str">
        <f>'Indicator Data'!A161</f>
        <v>Slovenia</v>
      </c>
      <c r="B160" s="25" t="str">
        <f>'Indicator Data'!B161</f>
        <v>SVN</v>
      </c>
      <c r="C160" s="47" t="s">
        <v>1206</v>
      </c>
      <c r="D160" s="47" t="s">
        <v>1206</v>
      </c>
      <c r="E160" s="47" t="s">
        <v>1207</v>
      </c>
      <c r="F160" s="47" t="s">
        <v>1207</v>
      </c>
      <c r="G160" s="47" t="s">
        <v>1207</v>
      </c>
      <c r="H160" s="47" t="s">
        <v>1207</v>
      </c>
      <c r="I160" s="47" t="s">
        <v>1207</v>
      </c>
      <c r="J160" s="47" t="s">
        <v>887</v>
      </c>
      <c r="K160" s="47" t="s">
        <v>887</v>
      </c>
      <c r="L160" s="47" t="s">
        <v>513</v>
      </c>
      <c r="M160" s="47" t="s">
        <v>884</v>
      </c>
      <c r="N160" s="47" t="s">
        <v>884</v>
      </c>
      <c r="O160" s="47" t="s">
        <v>884</v>
      </c>
      <c r="P160" s="47" t="s">
        <v>884</v>
      </c>
      <c r="Q160" s="47" t="s">
        <v>1115</v>
      </c>
      <c r="R160" s="47" t="s">
        <v>1115</v>
      </c>
      <c r="S160" s="47" t="s">
        <v>1115</v>
      </c>
      <c r="T160" s="47" t="s">
        <v>1115</v>
      </c>
      <c r="U160" s="47" t="s">
        <v>884</v>
      </c>
      <c r="V160" s="47" t="s">
        <v>884</v>
      </c>
      <c r="W160" s="47" t="s">
        <v>884</v>
      </c>
      <c r="X160" s="47" t="s">
        <v>525</v>
      </c>
      <c r="Y160" s="47" t="s">
        <v>525</v>
      </c>
      <c r="Z160" s="47" t="s">
        <v>525</v>
      </c>
      <c r="AA160" s="47" t="s">
        <v>1167</v>
      </c>
      <c r="AB160" s="47" t="s">
        <v>885</v>
      </c>
      <c r="AC160" s="47" t="s">
        <v>885</v>
      </c>
      <c r="AD160" s="79" t="s">
        <v>1213</v>
      </c>
      <c r="AE160" s="47" t="s">
        <v>875</v>
      </c>
      <c r="AF160" s="47" t="s">
        <v>1116</v>
      </c>
      <c r="AG160" s="47" t="s">
        <v>1167</v>
      </c>
      <c r="AH160" s="47" t="s">
        <v>884</v>
      </c>
      <c r="AI160" s="47" t="s">
        <v>884</v>
      </c>
      <c r="AJ160" s="48" t="s">
        <v>891</v>
      </c>
      <c r="AK160" s="48" t="s">
        <v>891</v>
      </c>
      <c r="AL160" s="47" t="s">
        <v>889</v>
      </c>
      <c r="AM160" s="47" t="s">
        <v>889</v>
      </c>
      <c r="AN160" s="47" t="s">
        <v>892</v>
      </c>
      <c r="AO160" s="47" t="s">
        <v>893</v>
      </c>
      <c r="AP160" s="47" t="s">
        <v>893</v>
      </c>
      <c r="AQ160" s="47" t="s">
        <v>1214</v>
      </c>
      <c r="AR160" s="47" t="s">
        <v>1214</v>
      </c>
      <c r="AS160" s="47" t="s">
        <v>875</v>
      </c>
      <c r="AT160" s="47" t="s">
        <v>875</v>
      </c>
      <c r="AU160" s="47" t="s">
        <v>875</v>
      </c>
      <c r="AV160" s="47" t="s">
        <v>875</v>
      </c>
      <c r="AW160" s="47" t="s">
        <v>875</v>
      </c>
      <c r="AX160" s="47" t="s">
        <v>875</v>
      </c>
      <c r="AY160" s="47" t="s">
        <v>875</v>
      </c>
      <c r="AZ160" s="47" t="s">
        <v>889</v>
      </c>
      <c r="BA160" s="47" t="s">
        <v>525</v>
      </c>
      <c r="BB160" s="47" t="s">
        <v>887</v>
      </c>
      <c r="BC160" s="47" t="s">
        <v>887</v>
      </c>
      <c r="BD160" s="47" t="s">
        <v>887</v>
      </c>
      <c r="BE160" s="48" t="s">
        <v>864</v>
      </c>
      <c r="BF160" s="47" t="s">
        <v>886</v>
      </c>
      <c r="BG160" s="47" t="s">
        <v>886</v>
      </c>
      <c r="BH160" s="47" t="s">
        <v>513</v>
      </c>
      <c r="BI160" s="47" t="s">
        <v>513</v>
      </c>
      <c r="BJ160" s="47" t="s">
        <v>1207</v>
      </c>
      <c r="BK160" s="47" t="s">
        <v>1215</v>
      </c>
      <c r="BL160" s="47" t="s">
        <v>883</v>
      </c>
      <c r="BM160" s="47" t="s">
        <v>525</v>
      </c>
      <c r="BN160" s="47" t="s">
        <v>522</v>
      </c>
      <c r="BO160" s="47" t="s">
        <v>525</v>
      </c>
      <c r="BP160" s="47" t="s">
        <v>525</v>
      </c>
      <c r="BQ160" s="47" t="s">
        <v>866</v>
      </c>
      <c r="BR160" s="47" t="s">
        <v>875</v>
      </c>
      <c r="BS160" s="47" t="s">
        <v>875</v>
      </c>
      <c r="BT160" s="47" t="s">
        <v>875</v>
      </c>
      <c r="BU160" s="47" t="s">
        <v>875</v>
      </c>
      <c r="BV160" s="47" t="s">
        <v>875</v>
      </c>
      <c r="BW160" s="47" t="s">
        <v>875</v>
      </c>
      <c r="BX160" s="47"/>
      <c r="BY160" s="47" t="s">
        <v>890</v>
      </c>
      <c r="BZ160" s="47" t="s">
        <v>525</v>
      </c>
      <c r="CA160" s="47" t="s">
        <v>1167</v>
      </c>
      <c r="CB160" s="47" t="s">
        <v>884</v>
      </c>
    </row>
    <row r="161" spans="1:80">
      <c r="A161" s="33" t="str">
        <f>'Indicator Data'!A162</f>
        <v>Solomon Islands</v>
      </c>
      <c r="B161" s="25" t="str">
        <f>'Indicator Data'!B162</f>
        <v>SLB</v>
      </c>
      <c r="C161" s="47" t="s">
        <v>1206</v>
      </c>
      <c r="D161" s="47" t="s">
        <v>1206</v>
      </c>
      <c r="E161" s="47" t="s">
        <v>1207</v>
      </c>
      <c r="F161" s="47" t="s">
        <v>1207</v>
      </c>
      <c r="G161" s="47" t="s">
        <v>1207</v>
      </c>
      <c r="H161" s="47" t="s">
        <v>1207</v>
      </c>
      <c r="I161" s="47" t="s">
        <v>1207</v>
      </c>
      <c r="J161" s="47" t="s">
        <v>887</v>
      </c>
      <c r="K161" s="47" t="s">
        <v>887</v>
      </c>
      <c r="L161" s="47" t="s">
        <v>513</v>
      </c>
      <c r="M161" s="47" t="s">
        <v>884</v>
      </c>
      <c r="N161" s="47" t="s">
        <v>884</v>
      </c>
      <c r="O161" s="47" t="s">
        <v>884</v>
      </c>
      <c r="P161" s="47" t="s">
        <v>884</v>
      </c>
      <c r="Q161" s="47" t="s">
        <v>1115</v>
      </c>
      <c r="R161" s="47" t="s">
        <v>1115</v>
      </c>
      <c r="S161" s="47" t="s">
        <v>1115</v>
      </c>
      <c r="T161" s="47" t="s">
        <v>1115</v>
      </c>
      <c r="U161" s="47" t="s">
        <v>884</v>
      </c>
      <c r="V161" s="47" t="s">
        <v>884</v>
      </c>
      <c r="W161" s="47" t="s">
        <v>884</v>
      </c>
      <c r="X161" s="47" t="s">
        <v>525</v>
      </c>
      <c r="Y161" s="47" t="s">
        <v>525</v>
      </c>
      <c r="Z161" s="47" t="s">
        <v>525</v>
      </c>
      <c r="AA161" s="47" t="s">
        <v>1167</v>
      </c>
      <c r="AB161" s="47" t="s">
        <v>885</v>
      </c>
      <c r="AC161" s="47" t="s">
        <v>885</v>
      </c>
      <c r="AD161" s="79" t="s">
        <v>1213</v>
      </c>
      <c r="AE161" s="47" t="s">
        <v>875</v>
      </c>
      <c r="AF161" s="47" t="s">
        <v>1116</v>
      </c>
      <c r="AG161" s="47" t="s">
        <v>1167</v>
      </c>
      <c r="AH161" s="47" t="s">
        <v>884</v>
      </c>
      <c r="AI161" s="47" t="s">
        <v>884</v>
      </c>
      <c r="AJ161" s="48" t="s">
        <v>891</v>
      </c>
      <c r="AK161" s="48" t="s">
        <v>891</v>
      </c>
      <c r="AL161" s="47" t="s">
        <v>889</v>
      </c>
      <c r="AM161" s="47" t="s">
        <v>889</v>
      </c>
      <c r="AN161" s="47" t="s">
        <v>892</v>
      </c>
      <c r="AO161" s="47" t="s">
        <v>893</v>
      </c>
      <c r="AP161" s="47" t="s">
        <v>893</v>
      </c>
      <c r="AQ161" s="47" t="s">
        <v>1214</v>
      </c>
      <c r="AR161" s="47" t="s">
        <v>1214</v>
      </c>
      <c r="AS161" s="47" t="s">
        <v>875</v>
      </c>
      <c r="AT161" s="47" t="s">
        <v>875</v>
      </c>
      <c r="AU161" s="47" t="s">
        <v>875</v>
      </c>
      <c r="AV161" s="47" t="s">
        <v>875</v>
      </c>
      <c r="AW161" s="47" t="s">
        <v>875</v>
      </c>
      <c r="AX161" s="47" t="s">
        <v>875</v>
      </c>
      <c r="AY161" s="47" t="s">
        <v>875</v>
      </c>
      <c r="AZ161" s="47" t="s">
        <v>889</v>
      </c>
      <c r="BA161" s="47" t="s">
        <v>525</v>
      </c>
      <c r="BB161" s="47" t="s">
        <v>887</v>
      </c>
      <c r="BC161" s="47" t="s">
        <v>887</v>
      </c>
      <c r="BD161" s="47" t="s">
        <v>887</v>
      </c>
      <c r="BE161" s="48" t="s">
        <v>864</v>
      </c>
      <c r="BF161" s="47" t="s">
        <v>886</v>
      </c>
      <c r="BG161" s="47" t="s">
        <v>886</v>
      </c>
      <c r="BH161" s="47" t="s">
        <v>513</v>
      </c>
      <c r="BI161" s="47" t="s">
        <v>513</v>
      </c>
      <c r="BJ161" s="47" t="s">
        <v>1207</v>
      </c>
      <c r="BK161" s="47" t="s">
        <v>1215</v>
      </c>
      <c r="BL161" s="47" t="s">
        <v>883</v>
      </c>
      <c r="BM161" s="47" t="s">
        <v>525</v>
      </c>
      <c r="BN161" s="47" t="s">
        <v>522</v>
      </c>
      <c r="BO161" s="47" t="s">
        <v>525</v>
      </c>
      <c r="BP161" s="47" t="s">
        <v>525</v>
      </c>
      <c r="BQ161" s="47" t="s">
        <v>866</v>
      </c>
      <c r="BR161" s="47" t="s">
        <v>875</v>
      </c>
      <c r="BS161" s="47" t="s">
        <v>875</v>
      </c>
      <c r="BT161" s="47" t="s">
        <v>875</v>
      </c>
      <c r="BU161" s="47" t="s">
        <v>875</v>
      </c>
      <c r="BV161" s="47" t="s">
        <v>875</v>
      </c>
      <c r="BW161" s="47" t="s">
        <v>875</v>
      </c>
      <c r="BX161" s="47"/>
      <c r="BY161" s="47" t="s">
        <v>890</v>
      </c>
      <c r="BZ161" s="47" t="s">
        <v>525</v>
      </c>
      <c r="CA161" s="47" t="s">
        <v>1167</v>
      </c>
      <c r="CB161" s="47" t="s">
        <v>884</v>
      </c>
    </row>
    <row r="162" spans="1:80">
      <c r="A162" s="33" t="str">
        <f>'Indicator Data'!A163</f>
        <v>Somalia</v>
      </c>
      <c r="B162" s="25" t="str">
        <f>'Indicator Data'!B163</f>
        <v>SOM</v>
      </c>
      <c r="C162" s="47" t="s">
        <v>1206</v>
      </c>
      <c r="D162" s="47" t="s">
        <v>1206</v>
      </c>
      <c r="E162" s="47" t="s">
        <v>1207</v>
      </c>
      <c r="F162" s="47" t="s">
        <v>1207</v>
      </c>
      <c r="G162" s="47" t="s">
        <v>1207</v>
      </c>
      <c r="H162" s="47" t="s">
        <v>1207</v>
      </c>
      <c r="I162" s="47" t="s">
        <v>1207</v>
      </c>
      <c r="J162" s="47" t="s">
        <v>887</v>
      </c>
      <c r="K162" s="47" t="s">
        <v>887</v>
      </c>
      <c r="L162" s="47" t="s">
        <v>513</v>
      </c>
      <c r="M162" s="47" t="s">
        <v>884</v>
      </c>
      <c r="N162" s="47" t="s">
        <v>884</v>
      </c>
      <c r="O162" s="47" t="s">
        <v>884</v>
      </c>
      <c r="P162" s="47" t="s">
        <v>884</v>
      </c>
      <c r="Q162" s="47" t="s">
        <v>1115</v>
      </c>
      <c r="R162" s="47" t="s">
        <v>1115</v>
      </c>
      <c r="S162" s="47" t="s">
        <v>1115</v>
      </c>
      <c r="T162" s="47" t="s">
        <v>1115</v>
      </c>
      <c r="U162" s="47" t="s">
        <v>884</v>
      </c>
      <c r="V162" s="47" t="s">
        <v>884</v>
      </c>
      <c r="W162" s="47" t="s">
        <v>884</v>
      </c>
      <c r="X162" s="47" t="s">
        <v>525</v>
      </c>
      <c r="Y162" s="47" t="s">
        <v>525</v>
      </c>
      <c r="Z162" s="47" t="s">
        <v>525</v>
      </c>
      <c r="AA162" s="47" t="s">
        <v>1167</v>
      </c>
      <c r="AB162" s="47" t="s">
        <v>885</v>
      </c>
      <c r="AC162" s="47" t="s">
        <v>885</v>
      </c>
      <c r="AD162" s="79" t="s">
        <v>1213</v>
      </c>
      <c r="AE162" s="47" t="s">
        <v>875</v>
      </c>
      <c r="AF162" s="47" t="s">
        <v>1116</v>
      </c>
      <c r="AG162" s="47" t="s">
        <v>1167</v>
      </c>
      <c r="AH162" s="47" t="s">
        <v>884</v>
      </c>
      <c r="AI162" s="47" t="s">
        <v>884</v>
      </c>
      <c r="AJ162" s="48" t="s">
        <v>891</v>
      </c>
      <c r="AK162" s="48" t="s">
        <v>891</v>
      </c>
      <c r="AL162" s="47" t="s">
        <v>889</v>
      </c>
      <c r="AM162" s="47" t="s">
        <v>889</v>
      </c>
      <c r="AN162" s="47" t="s">
        <v>892</v>
      </c>
      <c r="AO162" s="47" t="s">
        <v>893</v>
      </c>
      <c r="AP162" s="47" t="s">
        <v>893</v>
      </c>
      <c r="AQ162" s="47" t="s">
        <v>1214</v>
      </c>
      <c r="AR162" s="47" t="s">
        <v>1214</v>
      </c>
      <c r="AS162" s="47" t="s">
        <v>875</v>
      </c>
      <c r="AT162" s="47" t="s">
        <v>875</v>
      </c>
      <c r="AU162" s="47" t="s">
        <v>875</v>
      </c>
      <c r="AV162" s="47" t="s">
        <v>875</v>
      </c>
      <c r="AW162" s="47" t="s">
        <v>875</v>
      </c>
      <c r="AX162" s="47" t="s">
        <v>875</v>
      </c>
      <c r="AY162" s="47" t="s">
        <v>875</v>
      </c>
      <c r="AZ162" s="47" t="s">
        <v>889</v>
      </c>
      <c r="BA162" s="47" t="s">
        <v>525</v>
      </c>
      <c r="BB162" s="47" t="s">
        <v>887</v>
      </c>
      <c r="BC162" s="47" t="s">
        <v>887</v>
      </c>
      <c r="BD162" s="47" t="s">
        <v>887</v>
      </c>
      <c r="BE162" s="48" t="s">
        <v>867</v>
      </c>
      <c r="BF162" s="47" t="s">
        <v>886</v>
      </c>
      <c r="BG162" s="47" t="s">
        <v>886</v>
      </c>
      <c r="BH162" s="47" t="s">
        <v>513</v>
      </c>
      <c r="BI162" s="47" t="s">
        <v>513</v>
      </c>
      <c r="BJ162" s="47" t="s">
        <v>1207</v>
      </c>
      <c r="BK162" s="47" t="s">
        <v>1215</v>
      </c>
      <c r="BL162" s="47" t="s">
        <v>883</v>
      </c>
      <c r="BM162" s="47" t="s">
        <v>525</v>
      </c>
      <c r="BN162" s="47" t="s">
        <v>522</v>
      </c>
      <c r="BO162" s="47" t="s">
        <v>525</v>
      </c>
      <c r="BP162" s="47" t="s">
        <v>525</v>
      </c>
      <c r="BQ162" s="47" t="s">
        <v>866</v>
      </c>
      <c r="BR162" s="47" t="s">
        <v>875</v>
      </c>
      <c r="BS162" s="47" t="s">
        <v>875</v>
      </c>
      <c r="BT162" s="47" t="s">
        <v>875</v>
      </c>
      <c r="BU162" s="47" t="s">
        <v>875</v>
      </c>
      <c r="BV162" s="47" t="s">
        <v>875</v>
      </c>
      <c r="BW162" s="47" t="s">
        <v>875</v>
      </c>
      <c r="BX162" s="47"/>
      <c r="BY162" s="47" t="s">
        <v>890</v>
      </c>
      <c r="BZ162" s="47" t="s">
        <v>525</v>
      </c>
      <c r="CA162" s="47" t="s">
        <v>1167</v>
      </c>
      <c r="CB162" s="47" t="s">
        <v>884</v>
      </c>
    </row>
    <row r="163" spans="1:80">
      <c r="A163" s="33" t="str">
        <f>'Indicator Data'!A164</f>
        <v>South Africa</v>
      </c>
      <c r="B163" s="25" t="str">
        <f>'Indicator Data'!B164</f>
        <v>ZAF</v>
      </c>
      <c r="C163" s="47" t="s">
        <v>1206</v>
      </c>
      <c r="D163" s="47" t="s">
        <v>1206</v>
      </c>
      <c r="E163" s="47" t="s">
        <v>1207</v>
      </c>
      <c r="F163" s="47" t="s">
        <v>1207</v>
      </c>
      <c r="G163" s="47" t="s">
        <v>1207</v>
      </c>
      <c r="H163" s="47" t="s">
        <v>1207</v>
      </c>
      <c r="I163" s="47" t="s">
        <v>1207</v>
      </c>
      <c r="J163" s="47" t="s">
        <v>887</v>
      </c>
      <c r="K163" s="47" t="s">
        <v>887</v>
      </c>
      <c r="L163" s="47" t="s">
        <v>513</v>
      </c>
      <c r="M163" s="47" t="s">
        <v>884</v>
      </c>
      <c r="N163" s="47" t="s">
        <v>884</v>
      </c>
      <c r="O163" s="47" t="s">
        <v>884</v>
      </c>
      <c r="P163" s="47" t="s">
        <v>884</v>
      </c>
      <c r="Q163" s="47" t="s">
        <v>1115</v>
      </c>
      <c r="R163" s="47" t="s">
        <v>1115</v>
      </c>
      <c r="S163" s="47" t="s">
        <v>1115</v>
      </c>
      <c r="T163" s="47" t="s">
        <v>1115</v>
      </c>
      <c r="U163" s="47" t="s">
        <v>884</v>
      </c>
      <c r="V163" s="47" t="s">
        <v>884</v>
      </c>
      <c r="W163" s="47" t="s">
        <v>884</v>
      </c>
      <c r="X163" s="47" t="s">
        <v>525</v>
      </c>
      <c r="Y163" s="47" t="s">
        <v>525</v>
      </c>
      <c r="Z163" s="47" t="s">
        <v>525</v>
      </c>
      <c r="AA163" s="47" t="s">
        <v>1167</v>
      </c>
      <c r="AB163" s="47" t="s">
        <v>885</v>
      </c>
      <c r="AC163" s="47" t="s">
        <v>885</v>
      </c>
      <c r="AD163" s="79" t="s">
        <v>1213</v>
      </c>
      <c r="AE163" s="47" t="s">
        <v>875</v>
      </c>
      <c r="AF163" s="47" t="s">
        <v>1116</v>
      </c>
      <c r="AG163" s="47" t="s">
        <v>1167</v>
      </c>
      <c r="AH163" s="47" t="s">
        <v>884</v>
      </c>
      <c r="AI163" s="47" t="s">
        <v>884</v>
      </c>
      <c r="AJ163" s="48" t="s">
        <v>891</v>
      </c>
      <c r="AK163" s="48" t="s">
        <v>891</v>
      </c>
      <c r="AL163" s="47" t="s">
        <v>889</v>
      </c>
      <c r="AM163" s="47" t="s">
        <v>889</v>
      </c>
      <c r="AN163" s="47" t="s">
        <v>892</v>
      </c>
      <c r="AO163" s="47" t="s">
        <v>893</v>
      </c>
      <c r="AP163" s="47" t="s">
        <v>893</v>
      </c>
      <c r="AQ163" s="47" t="s">
        <v>1214</v>
      </c>
      <c r="AR163" s="47" t="s">
        <v>1214</v>
      </c>
      <c r="AS163" s="47" t="s">
        <v>875</v>
      </c>
      <c r="AT163" s="47" t="s">
        <v>875</v>
      </c>
      <c r="AU163" s="47" t="s">
        <v>875</v>
      </c>
      <c r="AV163" s="47" t="s">
        <v>875</v>
      </c>
      <c r="AW163" s="47" t="s">
        <v>875</v>
      </c>
      <c r="AX163" s="47" t="s">
        <v>875</v>
      </c>
      <c r="AY163" s="47" t="s">
        <v>875</v>
      </c>
      <c r="AZ163" s="47" t="s">
        <v>889</v>
      </c>
      <c r="BA163" s="47" t="s">
        <v>525</v>
      </c>
      <c r="BB163" s="47" t="s">
        <v>887</v>
      </c>
      <c r="BC163" s="47" t="s">
        <v>887</v>
      </c>
      <c r="BD163" s="47" t="s">
        <v>887</v>
      </c>
      <c r="BE163" s="48" t="s">
        <v>867</v>
      </c>
      <c r="BF163" s="47" t="s">
        <v>886</v>
      </c>
      <c r="BG163" s="47" t="s">
        <v>886</v>
      </c>
      <c r="BH163" s="47" t="s">
        <v>513</v>
      </c>
      <c r="BI163" s="47" t="s">
        <v>513</v>
      </c>
      <c r="BJ163" s="47" t="s">
        <v>1207</v>
      </c>
      <c r="BK163" s="47" t="s">
        <v>1215</v>
      </c>
      <c r="BL163" s="47" t="s">
        <v>883</v>
      </c>
      <c r="BM163" s="47" t="s">
        <v>525</v>
      </c>
      <c r="BN163" s="47" t="s">
        <v>522</v>
      </c>
      <c r="BO163" s="47" t="s">
        <v>525</v>
      </c>
      <c r="BP163" s="47" t="s">
        <v>525</v>
      </c>
      <c r="BQ163" s="47" t="s">
        <v>866</v>
      </c>
      <c r="BR163" s="47" t="s">
        <v>875</v>
      </c>
      <c r="BS163" s="47" t="s">
        <v>875</v>
      </c>
      <c r="BT163" s="47" t="s">
        <v>875</v>
      </c>
      <c r="BU163" s="47" t="s">
        <v>875</v>
      </c>
      <c r="BV163" s="47" t="s">
        <v>875</v>
      </c>
      <c r="BW163" s="47" t="s">
        <v>875</v>
      </c>
      <c r="BX163" s="47"/>
      <c r="BY163" s="47" t="s">
        <v>890</v>
      </c>
      <c r="BZ163" s="47" t="s">
        <v>525</v>
      </c>
      <c r="CA163" s="47" t="s">
        <v>1167</v>
      </c>
      <c r="CB163" s="47" t="s">
        <v>884</v>
      </c>
    </row>
    <row r="164" spans="1:80">
      <c r="A164" s="33" t="str">
        <f>'Indicator Data'!A165</f>
        <v>South Sudan</v>
      </c>
      <c r="B164" s="25" t="str">
        <f>'Indicator Data'!B165</f>
        <v>SSD</v>
      </c>
      <c r="C164" s="47" t="s">
        <v>1206</v>
      </c>
      <c r="D164" s="47" t="s">
        <v>1206</v>
      </c>
      <c r="E164" s="47" t="s">
        <v>1207</v>
      </c>
      <c r="F164" s="47" t="s">
        <v>1207</v>
      </c>
      <c r="G164" s="47" t="s">
        <v>1207</v>
      </c>
      <c r="H164" s="47" t="s">
        <v>1207</v>
      </c>
      <c r="I164" s="47" t="s">
        <v>1207</v>
      </c>
      <c r="J164" s="47" t="s">
        <v>887</v>
      </c>
      <c r="K164" s="47" t="s">
        <v>887</v>
      </c>
      <c r="L164" s="47" t="s">
        <v>513</v>
      </c>
      <c r="M164" s="47" t="s">
        <v>884</v>
      </c>
      <c r="N164" s="47" t="s">
        <v>884</v>
      </c>
      <c r="O164" s="47" t="s">
        <v>884</v>
      </c>
      <c r="P164" s="47" t="s">
        <v>884</v>
      </c>
      <c r="Q164" s="47" t="s">
        <v>1115</v>
      </c>
      <c r="R164" s="47" t="s">
        <v>1115</v>
      </c>
      <c r="S164" s="47" t="s">
        <v>1115</v>
      </c>
      <c r="T164" s="47" t="s">
        <v>1115</v>
      </c>
      <c r="U164" s="47" t="s">
        <v>884</v>
      </c>
      <c r="V164" s="47" t="s">
        <v>884</v>
      </c>
      <c r="W164" s="47" t="s">
        <v>884</v>
      </c>
      <c r="X164" s="47" t="s">
        <v>525</v>
      </c>
      <c r="Y164" s="47" t="s">
        <v>525</v>
      </c>
      <c r="Z164" s="47" t="s">
        <v>525</v>
      </c>
      <c r="AA164" s="47" t="s">
        <v>1167</v>
      </c>
      <c r="AB164" s="47" t="s">
        <v>885</v>
      </c>
      <c r="AC164" s="47" t="s">
        <v>885</v>
      </c>
      <c r="AD164" s="79" t="s">
        <v>1213</v>
      </c>
      <c r="AE164" s="47" t="s">
        <v>875</v>
      </c>
      <c r="AF164" s="47" t="s">
        <v>1116</v>
      </c>
      <c r="AG164" s="47" t="s">
        <v>1167</v>
      </c>
      <c r="AH164" s="47" t="s">
        <v>884</v>
      </c>
      <c r="AI164" s="47" t="s">
        <v>884</v>
      </c>
      <c r="AJ164" s="48" t="s">
        <v>891</v>
      </c>
      <c r="AK164" s="48" t="s">
        <v>891</v>
      </c>
      <c r="AL164" s="47" t="s">
        <v>889</v>
      </c>
      <c r="AM164" s="47" t="s">
        <v>889</v>
      </c>
      <c r="AN164" s="47" t="s">
        <v>892</v>
      </c>
      <c r="AO164" s="47" t="s">
        <v>893</v>
      </c>
      <c r="AP164" s="47" t="s">
        <v>893</v>
      </c>
      <c r="AQ164" s="47" t="s">
        <v>1214</v>
      </c>
      <c r="AR164" s="47" t="s">
        <v>1214</v>
      </c>
      <c r="AS164" s="47" t="s">
        <v>875</v>
      </c>
      <c r="AT164" s="47" t="s">
        <v>875</v>
      </c>
      <c r="AU164" s="47" t="s">
        <v>875</v>
      </c>
      <c r="AV164" s="47" t="s">
        <v>875</v>
      </c>
      <c r="AW164" s="47" t="s">
        <v>875</v>
      </c>
      <c r="AX164" s="47" t="s">
        <v>875</v>
      </c>
      <c r="AY164" s="47" t="s">
        <v>875</v>
      </c>
      <c r="AZ164" s="47" t="s">
        <v>889</v>
      </c>
      <c r="BA164" s="47" t="s">
        <v>525</v>
      </c>
      <c r="BB164" s="47" t="s">
        <v>887</v>
      </c>
      <c r="BC164" s="47" t="s">
        <v>887</v>
      </c>
      <c r="BD164" s="47" t="s">
        <v>887</v>
      </c>
      <c r="BE164" s="48" t="s">
        <v>964</v>
      </c>
      <c r="BF164" s="47" t="s">
        <v>886</v>
      </c>
      <c r="BG164" s="47" t="s">
        <v>886</v>
      </c>
      <c r="BH164" s="47" t="s">
        <v>513</v>
      </c>
      <c r="BI164" s="47" t="s">
        <v>513</v>
      </c>
      <c r="BJ164" s="47" t="s">
        <v>1207</v>
      </c>
      <c r="BK164" s="47" t="s">
        <v>1215</v>
      </c>
      <c r="BL164" s="47" t="s">
        <v>883</v>
      </c>
      <c r="BM164" s="47" t="s">
        <v>525</v>
      </c>
      <c r="BN164" s="47" t="s">
        <v>522</v>
      </c>
      <c r="BO164" s="47" t="s">
        <v>525</v>
      </c>
      <c r="BP164" s="47" t="s">
        <v>525</v>
      </c>
      <c r="BQ164" s="47" t="s">
        <v>866</v>
      </c>
      <c r="BR164" s="47" t="s">
        <v>875</v>
      </c>
      <c r="BS164" s="47" t="s">
        <v>875</v>
      </c>
      <c r="BT164" s="47" t="s">
        <v>875</v>
      </c>
      <c r="BU164" s="47" t="s">
        <v>875</v>
      </c>
      <c r="BV164" s="47" t="s">
        <v>875</v>
      </c>
      <c r="BW164" s="47" t="s">
        <v>875</v>
      </c>
      <c r="BX164" s="47"/>
      <c r="BY164" s="47" t="s">
        <v>890</v>
      </c>
      <c r="BZ164" s="47" t="s">
        <v>525</v>
      </c>
      <c r="CA164" s="47" t="s">
        <v>1167</v>
      </c>
      <c r="CB164" s="47" t="s">
        <v>884</v>
      </c>
    </row>
    <row r="165" spans="1:80">
      <c r="A165" s="33" t="str">
        <f>'Indicator Data'!A166</f>
        <v>Spain</v>
      </c>
      <c r="B165" s="25" t="str">
        <f>'Indicator Data'!B166</f>
        <v>ESP</v>
      </c>
      <c r="C165" s="47" t="s">
        <v>1206</v>
      </c>
      <c r="D165" s="47" t="s">
        <v>1206</v>
      </c>
      <c r="E165" s="47" t="s">
        <v>1207</v>
      </c>
      <c r="F165" s="47" t="s">
        <v>1207</v>
      </c>
      <c r="G165" s="47" t="s">
        <v>1207</v>
      </c>
      <c r="H165" s="47" t="s">
        <v>1207</v>
      </c>
      <c r="I165" s="47" t="s">
        <v>1207</v>
      </c>
      <c r="J165" s="47" t="s">
        <v>887</v>
      </c>
      <c r="K165" s="47" t="s">
        <v>887</v>
      </c>
      <c r="L165" s="47" t="s">
        <v>513</v>
      </c>
      <c r="M165" s="47" t="s">
        <v>884</v>
      </c>
      <c r="N165" s="47" t="s">
        <v>884</v>
      </c>
      <c r="O165" s="47" t="s">
        <v>884</v>
      </c>
      <c r="P165" s="47" t="s">
        <v>884</v>
      </c>
      <c r="Q165" s="47" t="s">
        <v>1115</v>
      </c>
      <c r="R165" s="47" t="s">
        <v>1115</v>
      </c>
      <c r="S165" s="47" t="s">
        <v>1115</v>
      </c>
      <c r="T165" s="47" t="s">
        <v>1115</v>
      </c>
      <c r="U165" s="47" t="s">
        <v>884</v>
      </c>
      <c r="V165" s="47" t="s">
        <v>884</v>
      </c>
      <c r="W165" s="47" t="s">
        <v>884</v>
      </c>
      <c r="X165" s="47" t="s">
        <v>525</v>
      </c>
      <c r="Y165" s="47" t="s">
        <v>525</v>
      </c>
      <c r="Z165" s="47" t="s">
        <v>525</v>
      </c>
      <c r="AA165" s="47" t="s">
        <v>1167</v>
      </c>
      <c r="AB165" s="47" t="s">
        <v>885</v>
      </c>
      <c r="AC165" s="47" t="s">
        <v>885</v>
      </c>
      <c r="AD165" s="79" t="s">
        <v>1213</v>
      </c>
      <c r="AE165" s="47" t="s">
        <v>875</v>
      </c>
      <c r="AF165" s="47" t="s">
        <v>1116</v>
      </c>
      <c r="AG165" s="47" t="s">
        <v>1167</v>
      </c>
      <c r="AH165" s="47" t="s">
        <v>884</v>
      </c>
      <c r="AI165" s="47" t="s">
        <v>884</v>
      </c>
      <c r="AJ165" s="48" t="s">
        <v>891</v>
      </c>
      <c r="AK165" s="48" t="s">
        <v>891</v>
      </c>
      <c r="AL165" s="47" t="s">
        <v>889</v>
      </c>
      <c r="AM165" s="47" t="s">
        <v>889</v>
      </c>
      <c r="AN165" s="47" t="s">
        <v>892</v>
      </c>
      <c r="AO165" s="47" t="s">
        <v>893</v>
      </c>
      <c r="AP165" s="47" t="s">
        <v>893</v>
      </c>
      <c r="AQ165" s="47" t="s">
        <v>1214</v>
      </c>
      <c r="AR165" s="47" t="s">
        <v>1214</v>
      </c>
      <c r="AS165" s="47" t="s">
        <v>875</v>
      </c>
      <c r="AT165" s="47" t="s">
        <v>875</v>
      </c>
      <c r="AU165" s="47" t="s">
        <v>875</v>
      </c>
      <c r="AV165" s="47" t="s">
        <v>875</v>
      </c>
      <c r="AW165" s="47" t="s">
        <v>875</v>
      </c>
      <c r="AX165" s="47" t="s">
        <v>875</v>
      </c>
      <c r="AY165" s="47" t="s">
        <v>875</v>
      </c>
      <c r="AZ165" s="47" t="s">
        <v>889</v>
      </c>
      <c r="BA165" s="47" t="s">
        <v>525</v>
      </c>
      <c r="BB165" s="47" t="s">
        <v>887</v>
      </c>
      <c r="BC165" s="47" t="s">
        <v>887</v>
      </c>
      <c r="BD165" s="47" t="s">
        <v>887</v>
      </c>
      <c r="BE165" s="48" t="s">
        <v>864</v>
      </c>
      <c r="BF165" s="47" t="s">
        <v>886</v>
      </c>
      <c r="BG165" s="47" t="s">
        <v>886</v>
      </c>
      <c r="BH165" s="47" t="s">
        <v>513</v>
      </c>
      <c r="BI165" s="47" t="s">
        <v>513</v>
      </c>
      <c r="BJ165" s="47" t="s">
        <v>1207</v>
      </c>
      <c r="BK165" s="47" t="s">
        <v>1215</v>
      </c>
      <c r="BL165" s="47" t="s">
        <v>883</v>
      </c>
      <c r="BM165" s="47" t="s">
        <v>525</v>
      </c>
      <c r="BN165" s="47" t="s">
        <v>522</v>
      </c>
      <c r="BO165" s="47" t="s">
        <v>525</v>
      </c>
      <c r="BP165" s="47" t="s">
        <v>525</v>
      </c>
      <c r="BQ165" s="47" t="s">
        <v>866</v>
      </c>
      <c r="BR165" s="47" t="s">
        <v>875</v>
      </c>
      <c r="BS165" s="47" t="s">
        <v>875</v>
      </c>
      <c r="BT165" s="47" t="s">
        <v>875</v>
      </c>
      <c r="BU165" s="47" t="s">
        <v>875</v>
      </c>
      <c r="BV165" s="47" t="s">
        <v>875</v>
      </c>
      <c r="BW165" s="47" t="s">
        <v>875</v>
      </c>
      <c r="BX165" s="47"/>
      <c r="BY165" s="47" t="s">
        <v>890</v>
      </c>
      <c r="BZ165" s="47" t="s">
        <v>525</v>
      </c>
      <c r="CA165" s="47" t="s">
        <v>1167</v>
      </c>
      <c r="CB165" s="47" t="s">
        <v>884</v>
      </c>
    </row>
    <row r="166" spans="1:80">
      <c r="A166" s="33" t="str">
        <f>'Indicator Data'!A167</f>
        <v>Sri Lanka</v>
      </c>
      <c r="B166" s="25" t="str">
        <f>'Indicator Data'!B167</f>
        <v>LKA</v>
      </c>
      <c r="C166" s="47" t="s">
        <v>1206</v>
      </c>
      <c r="D166" s="47" t="s">
        <v>1206</v>
      </c>
      <c r="E166" s="47" t="s">
        <v>1207</v>
      </c>
      <c r="F166" s="47" t="s">
        <v>1207</v>
      </c>
      <c r="G166" s="47" t="s">
        <v>1207</v>
      </c>
      <c r="H166" s="47" t="s">
        <v>1207</v>
      </c>
      <c r="I166" s="47" t="s">
        <v>1207</v>
      </c>
      <c r="J166" s="47" t="s">
        <v>887</v>
      </c>
      <c r="K166" s="47" t="s">
        <v>887</v>
      </c>
      <c r="L166" s="47" t="s">
        <v>513</v>
      </c>
      <c r="M166" s="47" t="s">
        <v>884</v>
      </c>
      <c r="N166" s="47" t="s">
        <v>884</v>
      </c>
      <c r="O166" s="47" t="s">
        <v>884</v>
      </c>
      <c r="P166" s="47" t="s">
        <v>884</v>
      </c>
      <c r="Q166" s="47" t="s">
        <v>1115</v>
      </c>
      <c r="R166" s="47" t="s">
        <v>1115</v>
      </c>
      <c r="S166" s="47" t="s">
        <v>1115</v>
      </c>
      <c r="T166" s="47" t="s">
        <v>1115</v>
      </c>
      <c r="U166" s="47" t="s">
        <v>884</v>
      </c>
      <c r="V166" s="47" t="s">
        <v>884</v>
      </c>
      <c r="W166" s="47" t="s">
        <v>884</v>
      </c>
      <c r="X166" s="47" t="s">
        <v>525</v>
      </c>
      <c r="Y166" s="47" t="s">
        <v>525</v>
      </c>
      <c r="Z166" s="47" t="s">
        <v>525</v>
      </c>
      <c r="AA166" s="47" t="s">
        <v>1167</v>
      </c>
      <c r="AB166" s="47" t="s">
        <v>885</v>
      </c>
      <c r="AC166" s="47" t="s">
        <v>885</v>
      </c>
      <c r="AD166" s="79" t="s">
        <v>1213</v>
      </c>
      <c r="AE166" s="47" t="s">
        <v>875</v>
      </c>
      <c r="AF166" s="47" t="s">
        <v>1116</v>
      </c>
      <c r="AG166" s="47" t="s">
        <v>1167</v>
      </c>
      <c r="AH166" s="47" t="s">
        <v>884</v>
      </c>
      <c r="AI166" s="47" t="s">
        <v>884</v>
      </c>
      <c r="AJ166" s="48" t="s">
        <v>891</v>
      </c>
      <c r="AK166" s="48" t="s">
        <v>891</v>
      </c>
      <c r="AL166" s="47" t="s">
        <v>889</v>
      </c>
      <c r="AM166" s="47" t="s">
        <v>889</v>
      </c>
      <c r="AN166" s="47" t="s">
        <v>892</v>
      </c>
      <c r="AO166" s="47" t="s">
        <v>893</v>
      </c>
      <c r="AP166" s="47" t="s">
        <v>893</v>
      </c>
      <c r="AQ166" s="47" t="s">
        <v>1214</v>
      </c>
      <c r="AR166" s="47" t="s">
        <v>1214</v>
      </c>
      <c r="AS166" s="47" t="s">
        <v>875</v>
      </c>
      <c r="AT166" s="47" t="s">
        <v>875</v>
      </c>
      <c r="AU166" s="47" t="s">
        <v>875</v>
      </c>
      <c r="AV166" s="47" t="s">
        <v>875</v>
      </c>
      <c r="AW166" s="47" t="s">
        <v>875</v>
      </c>
      <c r="AX166" s="47" t="s">
        <v>875</v>
      </c>
      <c r="AY166" s="47" t="s">
        <v>875</v>
      </c>
      <c r="AZ166" s="47" t="s">
        <v>889</v>
      </c>
      <c r="BA166" s="47" t="s">
        <v>525</v>
      </c>
      <c r="BB166" s="47" t="s">
        <v>887</v>
      </c>
      <c r="BC166" s="47" t="s">
        <v>887</v>
      </c>
      <c r="BD166" s="47" t="s">
        <v>887</v>
      </c>
      <c r="BE166" s="48" t="s">
        <v>867</v>
      </c>
      <c r="BF166" s="47" t="s">
        <v>886</v>
      </c>
      <c r="BG166" s="47" t="s">
        <v>886</v>
      </c>
      <c r="BH166" s="47" t="s">
        <v>513</v>
      </c>
      <c r="BI166" s="47" t="s">
        <v>513</v>
      </c>
      <c r="BJ166" s="47" t="s">
        <v>1207</v>
      </c>
      <c r="BK166" s="47" t="s">
        <v>1215</v>
      </c>
      <c r="BL166" s="47" t="s">
        <v>883</v>
      </c>
      <c r="BM166" s="47" t="s">
        <v>525</v>
      </c>
      <c r="BN166" s="47" t="s">
        <v>522</v>
      </c>
      <c r="BO166" s="47" t="s">
        <v>525</v>
      </c>
      <c r="BP166" s="47" t="s">
        <v>525</v>
      </c>
      <c r="BQ166" s="47" t="s">
        <v>866</v>
      </c>
      <c r="BR166" s="47" t="s">
        <v>875</v>
      </c>
      <c r="BS166" s="47" t="s">
        <v>875</v>
      </c>
      <c r="BT166" s="47" t="s">
        <v>875</v>
      </c>
      <c r="BU166" s="47" t="s">
        <v>875</v>
      </c>
      <c r="BV166" s="47" t="s">
        <v>875</v>
      </c>
      <c r="BW166" s="47" t="s">
        <v>875</v>
      </c>
      <c r="BX166" s="47"/>
      <c r="BY166" s="47" t="s">
        <v>890</v>
      </c>
      <c r="BZ166" s="47" t="s">
        <v>525</v>
      </c>
      <c r="CA166" s="47" t="s">
        <v>1167</v>
      </c>
      <c r="CB166" s="47" t="s">
        <v>884</v>
      </c>
    </row>
    <row r="167" spans="1:80">
      <c r="A167" s="33" t="str">
        <f>'Indicator Data'!A168</f>
        <v>Sudan</v>
      </c>
      <c r="B167" s="25" t="str">
        <f>'Indicator Data'!B168</f>
        <v>SDN</v>
      </c>
      <c r="C167" s="47" t="s">
        <v>1206</v>
      </c>
      <c r="D167" s="47" t="s">
        <v>1206</v>
      </c>
      <c r="E167" s="47" t="s">
        <v>1207</v>
      </c>
      <c r="F167" s="47" t="s">
        <v>1207</v>
      </c>
      <c r="G167" s="47" t="s">
        <v>1207</v>
      </c>
      <c r="H167" s="47" t="s">
        <v>1207</v>
      </c>
      <c r="I167" s="47" t="s">
        <v>1207</v>
      </c>
      <c r="J167" s="47" t="s">
        <v>887</v>
      </c>
      <c r="K167" s="47" t="s">
        <v>887</v>
      </c>
      <c r="L167" s="47" t="s">
        <v>513</v>
      </c>
      <c r="M167" s="47" t="s">
        <v>884</v>
      </c>
      <c r="N167" s="47" t="s">
        <v>884</v>
      </c>
      <c r="O167" s="47" t="s">
        <v>884</v>
      </c>
      <c r="P167" s="47" t="s">
        <v>884</v>
      </c>
      <c r="Q167" s="47" t="s">
        <v>1115</v>
      </c>
      <c r="R167" s="47" t="s">
        <v>1115</v>
      </c>
      <c r="S167" s="47" t="s">
        <v>1115</v>
      </c>
      <c r="T167" s="47" t="s">
        <v>1115</v>
      </c>
      <c r="U167" s="47" t="s">
        <v>884</v>
      </c>
      <c r="V167" s="47" t="s">
        <v>884</v>
      </c>
      <c r="W167" s="47" t="s">
        <v>884</v>
      </c>
      <c r="X167" s="47" t="s">
        <v>525</v>
      </c>
      <c r="Y167" s="47" t="s">
        <v>525</v>
      </c>
      <c r="Z167" s="47" t="s">
        <v>525</v>
      </c>
      <c r="AA167" s="47" t="s">
        <v>1167</v>
      </c>
      <c r="AB167" s="47" t="s">
        <v>885</v>
      </c>
      <c r="AC167" s="47" t="s">
        <v>885</v>
      </c>
      <c r="AD167" s="79" t="s">
        <v>1213</v>
      </c>
      <c r="AE167" s="47" t="s">
        <v>875</v>
      </c>
      <c r="AF167" s="47" t="s">
        <v>1116</v>
      </c>
      <c r="AG167" s="47" t="s">
        <v>1167</v>
      </c>
      <c r="AH167" s="47" t="s">
        <v>884</v>
      </c>
      <c r="AI167" s="47" t="s">
        <v>884</v>
      </c>
      <c r="AJ167" s="48" t="s">
        <v>891</v>
      </c>
      <c r="AK167" s="48" t="s">
        <v>891</v>
      </c>
      <c r="AL167" s="47" t="s">
        <v>889</v>
      </c>
      <c r="AM167" s="47" t="s">
        <v>889</v>
      </c>
      <c r="AN167" s="47" t="s">
        <v>892</v>
      </c>
      <c r="AO167" s="47" t="s">
        <v>893</v>
      </c>
      <c r="AP167" s="47" t="s">
        <v>893</v>
      </c>
      <c r="AQ167" s="47" t="s">
        <v>1214</v>
      </c>
      <c r="AR167" s="47" t="s">
        <v>1214</v>
      </c>
      <c r="AS167" s="47" t="s">
        <v>875</v>
      </c>
      <c r="AT167" s="47" t="s">
        <v>875</v>
      </c>
      <c r="AU167" s="47" t="s">
        <v>875</v>
      </c>
      <c r="AV167" s="47" t="s">
        <v>875</v>
      </c>
      <c r="AW167" s="47" t="s">
        <v>875</v>
      </c>
      <c r="AX167" s="47" t="s">
        <v>875</v>
      </c>
      <c r="AY167" s="47" t="s">
        <v>875</v>
      </c>
      <c r="AZ167" s="47" t="s">
        <v>889</v>
      </c>
      <c r="BA167" s="47" t="s">
        <v>525</v>
      </c>
      <c r="BB167" s="47" t="s">
        <v>887</v>
      </c>
      <c r="BC167" s="47" t="s">
        <v>887</v>
      </c>
      <c r="BD167" s="47" t="s">
        <v>887</v>
      </c>
      <c r="BE167" s="48" t="s">
        <v>867</v>
      </c>
      <c r="BF167" s="47" t="s">
        <v>886</v>
      </c>
      <c r="BG167" s="47" t="s">
        <v>886</v>
      </c>
      <c r="BH167" s="47" t="s">
        <v>513</v>
      </c>
      <c r="BI167" s="47" t="s">
        <v>513</v>
      </c>
      <c r="BJ167" s="47" t="s">
        <v>1207</v>
      </c>
      <c r="BK167" s="47" t="s">
        <v>1215</v>
      </c>
      <c r="BL167" s="47" t="s">
        <v>883</v>
      </c>
      <c r="BM167" s="47" t="s">
        <v>525</v>
      </c>
      <c r="BN167" s="47" t="s">
        <v>522</v>
      </c>
      <c r="BO167" s="47" t="s">
        <v>525</v>
      </c>
      <c r="BP167" s="47" t="s">
        <v>525</v>
      </c>
      <c r="BQ167" s="47" t="s">
        <v>866</v>
      </c>
      <c r="BR167" s="47" t="s">
        <v>875</v>
      </c>
      <c r="BS167" s="47" t="s">
        <v>875</v>
      </c>
      <c r="BT167" s="47" t="s">
        <v>875</v>
      </c>
      <c r="BU167" s="47" t="s">
        <v>875</v>
      </c>
      <c r="BV167" s="47" t="s">
        <v>875</v>
      </c>
      <c r="BW167" s="47" t="s">
        <v>875</v>
      </c>
      <c r="BX167" s="47"/>
      <c r="BY167" s="47" t="s">
        <v>890</v>
      </c>
      <c r="BZ167" s="47" t="s">
        <v>525</v>
      </c>
      <c r="CA167" s="47" t="s">
        <v>1167</v>
      </c>
      <c r="CB167" s="47" t="s">
        <v>884</v>
      </c>
    </row>
    <row r="168" spans="1:80">
      <c r="A168" s="33" t="str">
        <f>'Indicator Data'!A169</f>
        <v>Suriname</v>
      </c>
      <c r="B168" s="25" t="str">
        <f>'Indicator Data'!B169</f>
        <v>SUR</v>
      </c>
      <c r="C168" s="47" t="s">
        <v>1206</v>
      </c>
      <c r="D168" s="47" t="s">
        <v>1206</v>
      </c>
      <c r="E168" s="47" t="s">
        <v>1207</v>
      </c>
      <c r="F168" s="47" t="s">
        <v>1207</v>
      </c>
      <c r="G168" s="47" t="s">
        <v>1207</v>
      </c>
      <c r="H168" s="47" t="s">
        <v>1207</v>
      </c>
      <c r="I168" s="47" t="s">
        <v>1207</v>
      </c>
      <c r="J168" s="47" t="s">
        <v>887</v>
      </c>
      <c r="K168" s="47" t="s">
        <v>887</v>
      </c>
      <c r="L168" s="47" t="s">
        <v>513</v>
      </c>
      <c r="M168" s="47" t="s">
        <v>884</v>
      </c>
      <c r="N168" s="47" t="s">
        <v>884</v>
      </c>
      <c r="O168" s="47" t="s">
        <v>884</v>
      </c>
      <c r="P168" s="47" t="s">
        <v>884</v>
      </c>
      <c r="Q168" s="47" t="s">
        <v>1115</v>
      </c>
      <c r="R168" s="47" t="s">
        <v>1115</v>
      </c>
      <c r="S168" s="47" t="s">
        <v>1115</v>
      </c>
      <c r="T168" s="47" t="s">
        <v>1115</v>
      </c>
      <c r="U168" s="47" t="s">
        <v>884</v>
      </c>
      <c r="V168" s="47" t="s">
        <v>884</v>
      </c>
      <c r="W168" s="47" t="s">
        <v>884</v>
      </c>
      <c r="X168" s="47" t="s">
        <v>525</v>
      </c>
      <c r="Y168" s="47" t="s">
        <v>525</v>
      </c>
      <c r="Z168" s="47" t="s">
        <v>525</v>
      </c>
      <c r="AA168" s="47" t="s">
        <v>1167</v>
      </c>
      <c r="AB168" s="47" t="s">
        <v>885</v>
      </c>
      <c r="AC168" s="47" t="s">
        <v>885</v>
      </c>
      <c r="AD168" s="79" t="s">
        <v>1213</v>
      </c>
      <c r="AE168" s="47" t="s">
        <v>875</v>
      </c>
      <c r="AF168" s="47" t="s">
        <v>1116</v>
      </c>
      <c r="AG168" s="47" t="s">
        <v>1167</v>
      </c>
      <c r="AH168" s="47" t="s">
        <v>884</v>
      </c>
      <c r="AI168" s="47" t="s">
        <v>884</v>
      </c>
      <c r="AJ168" s="48" t="s">
        <v>891</v>
      </c>
      <c r="AK168" s="48" t="s">
        <v>891</v>
      </c>
      <c r="AL168" s="47" t="s">
        <v>889</v>
      </c>
      <c r="AM168" s="47" t="s">
        <v>889</v>
      </c>
      <c r="AN168" s="47" t="s">
        <v>892</v>
      </c>
      <c r="AO168" s="47" t="s">
        <v>893</v>
      </c>
      <c r="AP168" s="47" t="s">
        <v>893</v>
      </c>
      <c r="AQ168" s="47" t="s">
        <v>1214</v>
      </c>
      <c r="AR168" s="47" t="s">
        <v>1214</v>
      </c>
      <c r="AS168" s="47" t="s">
        <v>875</v>
      </c>
      <c r="AT168" s="47" t="s">
        <v>875</v>
      </c>
      <c r="AU168" s="47" t="s">
        <v>875</v>
      </c>
      <c r="AV168" s="47" t="s">
        <v>875</v>
      </c>
      <c r="AW168" s="47" t="s">
        <v>875</v>
      </c>
      <c r="AX168" s="47" t="s">
        <v>875</v>
      </c>
      <c r="AY168" s="47" t="s">
        <v>875</v>
      </c>
      <c r="AZ168" s="47" t="s">
        <v>889</v>
      </c>
      <c r="BA168" s="47" t="s">
        <v>525</v>
      </c>
      <c r="BB168" s="47" t="s">
        <v>887</v>
      </c>
      <c r="BC168" s="47" t="s">
        <v>887</v>
      </c>
      <c r="BD168" s="47" t="s">
        <v>887</v>
      </c>
      <c r="BE168" s="48" t="s">
        <v>864</v>
      </c>
      <c r="BF168" s="47" t="s">
        <v>886</v>
      </c>
      <c r="BG168" s="47" t="s">
        <v>886</v>
      </c>
      <c r="BH168" s="47" t="s">
        <v>513</v>
      </c>
      <c r="BI168" s="47" t="s">
        <v>513</v>
      </c>
      <c r="BJ168" s="47" t="s">
        <v>1207</v>
      </c>
      <c r="BK168" s="47" t="s">
        <v>1215</v>
      </c>
      <c r="BL168" s="47" t="s">
        <v>883</v>
      </c>
      <c r="BM168" s="47" t="s">
        <v>525</v>
      </c>
      <c r="BN168" s="47" t="s">
        <v>522</v>
      </c>
      <c r="BO168" s="47" t="s">
        <v>525</v>
      </c>
      <c r="BP168" s="47" t="s">
        <v>525</v>
      </c>
      <c r="BQ168" s="47" t="s">
        <v>866</v>
      </c>
      <c r="BR168" s="47" t="s">
        <v>875</v>
      </c>
      <c r="BS168" s="47" t="s">
        <v>875</v>
      </c>
      <c r="BT168" s="47" t="s">
        <v>875</v>
      </c>
      <c r="BU168" s="47" t="s">
        <v>875</v>
      </c>
      <c r="BV168" s="47" t="s">
        <v>875</v>
      </c>
      <c r="BW168" s="47" t="s">
        <v>875</v>
      </c>
      <c r="BX168" s="47"/>
      <c r="BY168" s="47" t="s">
        <v>890</v>
      </c>
      <c r="BZ168" s="47" t="s">
        <v>525</v>
      </c>
      <c r="CA168" s="47" t="s">
        <v>1167</v>
      </c>
      <c r="CB168" s="47" t="s">
        <v>884</v>
      </c>
    </row>
    <row r="169" spans="1:80">
      <c r="A169" s="33" t="str">
        <f>'Indicator Data'!A170</f>
        <v>Sweden</v>
      </c>
      <c r="B169" s="25" t="str">
        <f>'Indicator Data'!B170</f>
        <v>SWE</v>
      </c>
      <c r="C169" s="47" t="s">
        <v>1206</v>
      </c>
      <c r="D169" s="47" t="s">
        <v>1206</v>
      </c>
      <c r="E169" s="47" t="s">
        <v>1207</v>
      </c>
      <c r="F169" s="47" t="s">
        <v>1207</v>
      </c>
      <c r="G169" s="47" t="s">
        <v>1207</v>
      </c>
      <c r="H169" s="47" t="s">
        <v>1207</v>
      </c>
      <c r="I169" s="47" t="s">
        <v>1207</v>
      </c>
      <c r="J169" s="47" t="s">
        <v>887</v>
      </c>
      <c r="K169" s="47" t="s">
        <v>887</v>
      </c>
      <c r="L169" s="47" t="s">
        <v>513</v>
      </c>
      <c r="M169" s="47" t="s">
        <v>884</v>
      </c>
      <c r="N169" s="47" t="s">
        <v>884</v>
      </c>
      <c r="O169" s="47" t="s">
        <v>884</v>
      </c>
      <c r="P169" s="47" t="s">
        <v>884</v>
      </c>
      <c r="Q169" s="47" t="s">
        <v>1115</v>
      </c>
      <c r="R169" s="47" t="s">
        <v>1115</v>
      </c>
      <c r="S169" s="47" t="s">
        <v>1115</v>
      </c>
      <c r="T169" s="47" t="s">
        <v>1115</v>
      </c>
      <c r="U169" s="47" t="s">
        <v>884</v>
      </c>
      <c r="V169" s="47" t="s">
        <v>884</v>
      </c>
      <c r="W169" s="47" t="s">
        <v>884</v>
      </c>
      <c r="X169" s="47" t="s">
        <v>525</v>
      </c>
      <c r="Y169" s="47" t="s">
        <v>525</v>
      </c>
      <c r="Z169" s="47" t="s">
        <v>525</v>
      </c>
      <c r="AA169" s="47" t="s">
        <v>1167</v>
      </c>
      <c r="AB169" s="47" t="s">
        <v>885</v>
      </c>
      <c r="AC169" s="47" t="s">
        <v>885</v>
      </c>
      <c r="AD169" s="79" t="s">
        <v>1213</v>
      </c>
      <c r="AE169" s="47" t="s">
        <v>875</v>
      </c>
      <c r="AF169" s="47" t="s">
        <v>1116</v>
      </c>
      <c r="AG169" s="47" t="s">
        <v>1167</v>
      </c>
      <c r="AH169" s="47" t="s">
        <v>884</v>
      </c>
      <c r="AI169" s="47" t="s">
        <v>884</v>
      </c>
      <c r="AJ169" s="48" t="s">
        <v>891</v>
      </c>
      <c r="AK169" s="48" t="s">
        <v>891</v>
      </c>
      <c r="AL169" s="47" t="s">
        <v>889</v>
      </c>
      <c r="AM169" s="47" t="s">
        <v>889</v>
      </c>
      <c r="AN169" s="47" t="s">
        <v>892</v>
      </c>
      <c r="AO169" s="47" t="s">
        <v>893</v>
      </c>
      <c r="AP169" s="47" t="s">
        <v>893</v>
      </c>
      <c r="AQ169" s="47" t="s">
        <v>1214</v>
      </c>
      <c r="AR169" s="47" t="s">
        <v>1214</v>
      </c>
      <c r="AS169" s="47" t="s">
        <v>875</v>
      </c>
      <c r="AT169" s="47" t="s">
        <v>875</v>
      </c>
      <c r="AU169" s="47" t="s">
        <v>875</v>
      </c>
      <c r="AV169" s="47" t="s">
        <v>875</v>
      </c>
      <c r="AW169" s="47" t="s">
        <v>875</v>
      </c>
      <c r="AX169" s="47" t="s">
        <v>875</v>
      </c>
      <c r="AY169" s="47" t="s">
        <v>875</v>
      </c>
      <c r="AZ169" s="47" t="s">
        <v>889</v>
      </c>
      <c r="BA169" s="47" t="s">
        <v>525</v>
      </c>
      <c r="BB169" s="47" t="s">
        <v>887</v>
      </c>
      <c r="BC169" s="47" t="s">
        <v>887</v>
      </c>
      <c r="BD169" s="47" t="s">
        <v>887</v>
      </c>
      <c r="BE169" s="48" t="s">
        <v>864</v>
      </c>
      <c r="BF169" s="47" t="s">
        <v>886</v>
      </c>
      <c r="BG169" s="47" t="s">
        <v>886</v>
      </c>
      <c r="BH169" s="47" t="s">
        <v>513</v>
      </c>
      <c r="BI169" s="47" t="s">
        <v>513</v>
      </c>
      <c r="BJ169" s="47" t="s">
        <v>1207</v>
      </c>
      <c r="BK169" s="47" t="s">
        <v>1215</v>
      </c>
      <c r="BL169" s="47" t="s">
        <v>883</v>
      </c>
      <c r="BM169" s="47" t="s">
        <v>525</v>
      </c>
      <c r="BN169" s="47" t="s">
        <v>522</v>
      </c>
      <c r="BO169" s="47" t="s">
        <v>525</v>
      </c>
      <c r="BP169" s="47" t="s">
        <v>525</v>
      </c>
      <c r="BQ169" s="47" t="s">
        <v>866</v>
      </c>
      <c r="BR169" s="47" t="s">
        <v>875</v>
      </c>
      <c r="BS169" s="47" t="s">
        <v>875</v>
      </c>
      <c r="BT169" s="47" t="s">
        <v>875</v>
      </c>
      <c r="BU169" s="47" t="s">
        <v>875</v>
      </c>
      <c r="BV169" s="47" t="s">
        <v>875</v>
      </c>
      <c r="BW169" s="47" t="s">
        <v>875</v>
      </c>
      <c r="BX169" s="47"/>
      <c r="BY169" s="47" t="s">
        <v>890</v>
      </c>
      <c r="BZ169" s="47" t="s">
        <v>525</v>
      </c>
      <c r="CA169" s="47" t="s">
        <v>1167</v>
      </c>
      <c r="CB169" s="47" t="s">
        <v>884</v>
      </c>
    </row>
    <row r="170" spans="1:80">
      <c r="A170" s="33" t="str">
        <f>'Indicator Data'!A171</f>
        <v>Switzerland</v>
      </c>
      <c r="B170" s="25" t="str">
        <f>'Indicator Data'!B171</f>
        <v>CHE</v>
      </c>
      <c r="C170" s="47" t="s">
        <v>1206</v>
      </c>
      <c r="D170" s="47" t="s">
        <v>1206</v>
      </c>
      <c r="E170" s="47" t="s">
        <v>1207</v>
      </c>
      <c r="F170" s="47" t="s">
        <v>1207</v>
      </c>
      <c r="G170" s="47" t="s">
        <v>1207</v>
      </c>
      <c r="H170" s="47" t="s">
        <v>1207</v>
      </c>
      <c r="I170" s="47" t="s">
        <v>1207</v>
      </c>
      <c r="J170" s="47" t="s">
        <v>887</v>
      </c>
      <c r="K170" s="47" t="s">
        <v>887</v>
      </c>
      <c r="L170" s="47" t="s">
        <v>513</v>
      </c>
      <c r="M170" s="47" t="s">
        <v>884</v>
      </c>
      <c r="N170" s="47" t="s">
        <v>884</v>
      </c>
      <c r="O170" s="47" t="s">
        <v>884</v>
      </c>
      <c r="P170" s="47" t="s">
        <v>884</v>
      </c>
      <c r="Q170" s="47" t="s">
        <v>1115</v>
      </c>
      <c r="R170" s="47" t="s">
        <v>1115</v>
      </c>
      <c r="S170" s="47" t="s">
        <v>1115</v>
      </c>
      <c r="T170" s="47" t="s">
        <v>1115</v>
      </c>
      <c r="U170" s="47" t="s">
        <v>884</v>
      </c>
      <c r="V170" s="47" t="s">
        <v>884</v>
      </c>
      <c r="W170" s="47" t="s">
        <v>884</v>
      </c>
      <c r="X170" s="47" t="s">
        <v>525</v>
      </c>
      <c r="Y170" s="47" t="s">
        <v>525</v>
      </c>
      <c r="Z170" s="47" t="s">
        <v>525</v>
      </c>
      <c r="AA170" s="47" t="s">
        <v>1167</v>
      </c>
      <c r="AB170" s="47" t="s">
        <v>885</v>
      </c>
      <c r="AC170" s="47" t="s">
        <v>885</v>
      </c>
      <c r="AD170" s="79" t="s">
        <v>1213</v>
      </c>
      <c r="AE170" s="47" t="s">
        <v>875</v>
      </c>
      <c r="AF170" s="47" t="s">
        <v>1116</v>
      </c>
      <c r="AG170" s="47" t="s">
        <v>1167</v>
      </c>
      <c r="AH170" s="47" t="s">
        <v>884</v>
      </c>
      <c r="AI170" s="47" t="s">
        <v>884</v>
      </c>
      <c r="AJ170" s="48" t="s">
        <v>891</v>
      </c>
      <c r="AK170" s="48" t="s">
        <v>891</v>
      </c>
      <c r="AL170" s="47" t="s">
        <v>889</v>
      </c>
      <c r="AM170" s="47" t="s">
        <v>889</v>
      </c>
      <c r="AN170" s="47" t="s">
        <v>892</v>
      </c>
      <c r="AO170" s="47" t="s">
        <v>893</v>
      </c>
      <c r="AP170" s="47" t="s">
        <v>893</v>
      </c>
      <c r="AQ170" s="47" t="s">
        <v>1214</v>
      </c>
      <c r="AR170" s="47" t="s">
        <v>1214</v>
      </c>
      <c r="AS170" s="47" t="s">
        <v>875</v>
      </c>
      <c r="AT170" s="47" t="s">
        <v>875</v>
      </c>
      <c r="AU170" s="47" t="s">
        <v>875</v>
      </c>
      <c r="AV170" s="47" t="s">
        <v>875</v>
      </c>
      <c r="AW170" s="47" t="s">
        <v>875</v>
      </c>
      <c r="AX170" s="47" t="s">
        <v>875</v>
      </c>
      <c r="AY170" s="47" t="s">
        <v>875</v>
      </c>
      <c r="AZ170" s="47" t="s">
        <v>889</v>
      </c>
      <c r="BA170" s="47" t="s">
        <v>525</v>
      </c>
      <c r="BB170" s="47" t="s">
        <v>887</v>
      </c>
      <c r="BC170" s="47" t="s">
        <v>887</v>
      </c>
      <c r="BD170" s="47" t="s">
        <v>887</v>
      </c>
      <c r="BE170" s="48" t="s">
        <v>864</v>
      </c>
      <c r="BF170" s="47" t="s">
        <v>886</v>
      </c>
      <c r="BG170" s="47" t="s">
        <v>886</v>
      </c>
      <c r="BH170" s="47" t="s">
        <v>513</v>
      </c>
      <c r="BI170" s="47" t="s">
        <v>513</v>
      </c>
      <c r="BJ170" s="47" t="s">
        <v>1207</v>
      </c>
      <c r="BK170" s="47" t="s">
        <v>1215</v>
      </c>
      <c r="BL170" s="47" t="s">
        <v>883</v>
      </c>
      <c r="BM170" s="47" t="s">
        <v>525</v>
      </c>
      <c r="BN170" s="47" t="s">
        <v>522</v>
      </c>
      <c r="BO170" s="47" t="s">
        <v>525</v>
      </c>
      <c r="BP170" s="47" t="s">
        <v>525</v>
      </c>
      <c r="BQ170" s="47" t="s">
        <v>866</v>
      </c>
      <c r="BR170" s="47" t="s">
        <v>875</v>
      </c>
      <c r="BS170" s="47" t="s">
        <v>875</v>
      </c>
      <c r="BT170" s="47" t="s">
        <v>875</v>
      </c>
      <c r="BU170" s="47" t="s">
        <v>875</v>
      </c>
      <c r="BV170" s="47" t="s">
        <v>875</v>
      </c>
      <c r="BW170" s="47" t="s">
        <v>875</v>
      </c>
      <c r="BX170" s="47"/>
      <c r="BY170" s="47" t="s">
        <v>890</v>
      </c>
      <c r="BZ170" s="47" t="s">
        <v>525</v>
      </c>
      <c r="CA170" s="47" t="s">
        <v>1167</v>
      </c>
      <c r="CB170" s="47" t="s">
        <v>884</v>
      </c>
    </row>
    <row r="171" spans="1:80">
      <c r="A171" s="33" t="str">
        <f>'Indicator Data'!A172</f>
        <v>Syria</v>
      </c>
      <c r="B171" s="25" t="str">
        <f>'Indicator Data'!B172</f>
        <v>SYR</v>
      </c>
      <c r="C171" s="47" t="s">
        <v>1206</v>
      </c>
      <c r="D171" s="47" t="s">
        <v>1206</v>
      </c>
      <c r="E171" s="47" t="s">
        <v>1207</v>
      </c>
      <c r="F171" s="47" t="s">
        <v>1207</v>
      </c>
      <c r="G171" s="47" t="s">
        <v>1207</v>
      </c>
      <c r="H171" s="47" t="s">
        <v>1207</v>
      </c>
      <c r="I171" s="47" t="s">
        <v>1207</v>
      </c>
      <c r="J171" s="47" t="s">
        <v>887</v>
      </c>
      <c r="K171" s="47" t="s">
        <v>887</v>
      </c>
      <c r="L171" s="47" t="s">
        <v>513</v>
      </c>
      <c r="M171" s="47" t="s">
        <v>884</v>
      </c>
      <c r="N171" s="47" t="s">
        <v>884</v>
      </c>
      <c r="O171" s="47" t="s">
        <v>884</v>
      </c>
      <c r="P171" s="47" t="s">
        <v>884</v>
      </c>
      <c r="Q171" s="47" t="s">
        <v>1115</v>
      </c>
      <c r="R171" s="47" t="s">
        <v>1115</v>
      </c>
      <c r="S171" s="47" t="s">
        <v>1115</v>
      </c>
      <c r="T171" s="47" t="s">
        <v>1115</v>
      </c>
      <c r="U171" s="47" t="s">
        <v>884</v>
      </c>
      <c r="V171" s="47" t="s">
        <v>884</v>
      </c>
      <c r="W171" s="47" t="s">
        <v>884</v>
      </c>
      <c r="X171" s="47" t="s">
        <v>525</v>
      </c>
      <c r="Y171" s="47" t="s">
        <v>525</v>
      </c>
      <c r="Z171" s="47" t="s">
        <v>525</v>
      </c>
      <c r="AA171" s="47" t="s">
        <v>1167</v>
      </c>
      <c r="AB171" s="47" t="s">
        <v>885</v>
      </c>
      <c r="AC171" s="47" t="s">
        <v>885</v>
      </c>
      <c r="AD171" s="79" t="s">
        <v>1213</v>
      </c>
      <c r="AE171" s="47" t="s">
        <v>875</v>
      </c>
      <c r="AF171" s="47" t="s">
        <v>1116</v>
      </c>
      <c r="AG171" s="47" t="s">
        <v>1167</v>
      </c>
      <c r="AH171" s="47" t="s">
        <v>884</v>
      </c>
      <c r="AI171" s="47" t="s">
        <v>884</v>
      </c>
      <c r="AJ171" s="48" t="s">
        <v>891</v>
      </c>
      <c r="AK171" s="48" t="s">
        <v>891</v>
      </c>
      <c r="AL171" s="47" t="s">
        <v>889</v>
      </c>
      <c r="AM171" s="47" t="s">
        <v>889</v>
      </c>
      <c r="AN171" s="47" t="s">
        <v>892</v>
      </c>
      <c r="AO171" s="47" t="s">
        <v>893</v>
      </c>
      <c r="AP171" s="47" t="s">
        <v>893</v>
      </c>
      <c r="AQ171" s="47" t="s">
        <v>1214</v>
      </c>
      <c r="AR171" s="47" t="s">
        <v>1214</v>
      </c>
      <c r="AS171" s="47" t="s">
        <v>875</v>
      </c>
      <c r="AT171" s="47" t="s">
        <v>875</v>
      </c>
      <c r="AU171" s="47" t="s">
        <v>875</v>
      </c>
      <c r="AV171" s="47" t="s">
        <v>875</v>
      </c>
      <c r="AW171" s="47" t="s">
        <v>875</v>
      </c>
      <c r="AX171" s="47" t="s">
        <v>875</v>
      </c>
      <c r="AY171" s="47" t="s">
        <v>875</v>
      </c>
      <c r="AZ171" s="47" t="s">
        <v>889</v>
      </c>
      <c r="BA171" s="47" t="s">
        <v>525</v>
      </c>
      <c r="BB171" s="47" t="s">
        <v>887</v>
      </c>
      <c r="BC171" s="47" t="s">
        <v>887</v>
      </c>
      <c r="BD171" s="47" t="s">
        <v>887</v>
      </c>
      <c r="BE171" s="48" t="s">
        <v>867</v>
      </c>
      <c r="BF171" s="47" t="s">
        <v>888</v>
      </c>
      <c r="BG171" s="47" t="s">
        <v>886</v>
      </c>
      <c r="BH171" s="47" t="s">
        <v>513</v>
      </c>
      <c r="BI171" s="47" t="s">
        <v>513</v>
      </c>
      <c r="BJ171" s="47" t="s">
        <v>1207</v>
      </c>
      <c r="BK171" s="47" t="s">
        <v>1215</v>
      </c>
      <c r="BL171" s="47" t="s">
        <v>883</v>
      </c>
      <c r="BM171" s="47" t="s">
        <v>525</v>
      </c>
      <c r="BN171" s="47" t="s">
        <v>522</v>
      </c>
      <c r="BO171" s="47" t="s">
        <v>525</v>
      </c>
      <c r="BP171" s="47" t="s">
        <v>525</v>
      </c>
      <c r="BQ171" s="47" t="s">
        <v>866</v>
      </c>
      <c r="BR171" s="47" t="s">
        <v>875</v>
      </c>
      <c r="BS171" s="47" t="s">
        <v>875</v>
      </c>
      <c r="BT171" s="47" t="s">
        <v>875</v>
      </c>
      <c r="BU171" s="47" t="s">
        <v>875</v>
      </c>
      <c r="BV171" s="47" t="s">
        <v>875</v>
      </c>
      <c r="BW171" s="47" t="s">
        <v>875</v>
      </c>
      <c r="BX171" s="47"/>
      <c r="BY171" s="47" t="s">
        <v>890</v>
      </c>
      <c r="BZ171" s="47" t="s">
        <v>865</v>
      </c>
      <c r="CA171" s="47" t="s">
        <v>1167</v>
      </c>
      <c r="CB171" s="47" t="s">
        <v>884</v>
      </c>
    </row>
    <row r="172" spans="1:80">
      <c r="A172" s="33" t="str">
        <f>'Indicator Data'!A173</f>
        <v>Tajikistan</v>
      </c>
      <c r="B172" s="25" t="str">
        <f>'Indicator Data'!B173</f>
        <v>TJK</v>
      </c>
      <c r="C172" s="47" t="s">
        <v>1206</v>
      </c>
      <c r="D172" s="47" t="s">
        <v>1206</v>
      </c>
      <c r="E172" s="47" t="s">
        <v>1207</v>
      </c>
      <c r="F172" s="47" t="s">
        <v>1207</v>
      </c>
      <c r="G172" s="47" t="s">
        <v>1207</v>
      </c>
      <c r="H172" s="47" t="s">
        <v>1207</v>
      </c>
      <c r="I172" s="47" t="s">
        <v>1207</v>
      </c>
      <c r="J172" s="47" t="s">
        <v>887</v>
      </c>
      <c r="K172" s="47" t="s">
        <v>887</v>
      </c>
      <c r="L172" s="47" t="s">
        <v>513</v>
      </c>
      <c r="M172" s="47" t="s">
        <v>884</v>
      </c>
      <c r="N172" s="47" t="s">
        <v>884</v>
      </c>
      <c r="O172" s="47" t="s">
        <v>884</v>
      </c>
      <c r="P172" s="47" t="s">
        <v>884</v>
      </c>
      <c r="Q172" s="47" t="s">
        <v>1115</v>
      </c>
      <c r="R172" s="47" t="s">
        <v>1115</v>
      </c>
      <c r="S172" s="47" t="s">
        <v>1115</v>
      </c>
      <c r="T172" s="47" t="s">
        <v>1115</v>
      </c>
      <c r="U172" s="47" t="s">
        <v>884</v>
      </c>
      <c r="V172" s="47" t="s">
        <v>884</v>
      </c>
      <c r="W172" s="47" t="s">
        <v>884</v>
      </c>
      <c r="X172" s="47" t="s">
        <v>525</v>
      </c>
      <c r="Y172" s="47" t="s">
        <v>525</v>
      </c>
      <c r="Z172" s="47" t="s">
        <v>525</v>
      </c>
      <c r="AA172" s="47" t="s">
        <v>1167</v>
      </c>
      <c r="AB172" s="47" t="s">
        <v>885</v>
      </c>
      <c r="AC172" s="47" t="s">
        <v>885</v>
      </c>
      <c r="AD172" s="79" t="s">
        <v>1213</v>
      </c>
      <c r="AE172" s="47" t="s">
        <v>875</v>
      </c>
      <c r="AF172" s="47" t="s">
        <v>1116</v>
      </c>
      <c r="AG172" s="47" t="s">
        <v>1167</v>
      </c>
      <c r="AH172" s="47" t="s">
        <v>884</v>
      </c>
      <c r="AI172" s="47" t="s">
        <v>884</v>
      </c>
      <c r="AJ172" s="48" t="s">
        <v>891</v>
      </c>
      <c r="AK172" s="48" t="s">
        <v>891</v>
      </c>
      <c r="AL172" s="47" t="s">
        <v>889</v>
      </c>
      <c r="AM172" s="47" t="s">
        <v>889</v>
      </c>
      <c r="AN172" s="47" t="s">
        <v>892</v>
      </c>
      <c r="AO172" s="47" t="s">
        <v>893</v>
      </c>
      <c r="AP172" s="47" t="s">
        <v>893</v>
      </c>
      <c r="AQ172" s="47" t="s">
        <v>1214</v>
      </c>
      <c r="AR172" s="47" t="s">
        <v>1214</v>
      </c>
      <c r="AS172" s="47" t="s">
        <v>875</v>
      </c>
      <c r="AT172" s="47" t="s">
        <v>875</v>
      </c>
      <c r="AU172" s="47" t="s">
        <v>875</v>
      </c>
      <c r="AV172" s="47" t="s">
        <v>875</v>
      </c>
      <c r="AW172" s="47" t="s">
        <v>875</v>
      </c>
      <c r="AX172" s="47" t="s">
        <v>875</v>
      </c>
      <c r="AY172" s="47" t="s">
        <v>875</v>
      </c>
      <c r="AZ172" s="47" t="s">
        <v>889</v>
      </c>
      <c r="BA172" s="47" t="s">
        <v>525</v>
      </c>
      <c r="BB172" s="47" t="s">
        <v>887</v>
      </c>
      <c r="BC172" s="47" t="s">
        <v>887</v>
      </c>
      <c r="BD172" s="47" t="s">
        <v>887</v>
      </c>
      <c r="BE172" s="48" t="s">
        <v>864</v>
      </c>
      <c r="BF172" s="47" t="s">
        <v>886</v>
      </c>
      <c r="BG172" s="47" t="s">
        <v>886</v>
      </c>
      <c r="BH172" s="47" t="s">
        <v>513</v>
      </c>
      <c r="BI172" s="47" t="s">
        <v>513</v>
      </c>
      <c r="BJ172" s="47" t="s">
        <v>1207</v>
      </c>
      <c r="BK172" s="47" t="s">
        <v>1215</v>
      </c>
      <c r="BL172" s="47" t="s">
        <v>883</v>
      </c>
      <c r="BM172" s="47" t="s">
        <v>525</v>
      </c>
      <c r="BN172" s="47" t="s">
        <v>522</v>
      </c>
      <c r="BO172" s="47" t="s">
        <v>525</v>
      </c>
      <c r="BP172" s="47" t="s">
        <v>525</v>
      </c>
      <c r="BQ172" s="47" t="s">
        <v>866</v>
      </c>
      <c r="BR172" s="47" t="s">
        <v>875</v>
      </c>
      <c r="BS172" s="47" t="s">
        <v>875</v>
      </c>
      <c r="BT172" s="47" t="s">
        <v>875</v>
      </c>
      <c r="BU172" s="47" t="s">
        <v>875</v>
      </c>
      <c r="BV172" s="47" t="s">
        <v>875</v>
      </c>
      <c r="BW172" s="47" t="s">
        <v>875</v>
      </c>
      <c r="BX172" s="47"/>
      <c r="BY172" s="47" t="s">
        <v>890</v>
      </c>
      <c r="BZ172" s="47" t="s">
        <v>525</v>
      </c>
      <c r="CA172" s="47" t="s">
        <v>1167</v>
      </c>
      <c r="CB172" s="47" t="s">
        <v>884</v>
      </c>
    </row>
    <row r="173" spans="1:80">
      <c r="A173" s="33" t="str">
        <f>'Indicator Data'!A174</f>
        <v>Tanzania</v>
      </c>
      <c r="B173" s="25" t="str">
        <f>'Indicator Data'!B174</f>
        <v>TZA</v>
      </c>
      <c r="C173" s="47" t="s">
        <v>1206</v>
      </c>
      <c r="D173" s="47" t="s">
        <v>1206</v>
      </c>
      <c r="E173" s="47" t="s">
        <v>1207</v>
      </c>
      <c r="F173" s="47" t="s">
        <v>1207</v>
      </c>
      <c r="G173" s="47" t="s">
        <v>1207</v>
      </c>
      <c r="H173" s="47" t="s">
        <v>1207</v>
      </c>
      <c r="I173" s="47" t="s">
        <v>1207</v>
      </c>
      <c r="J173" s="47" t="s">
        <v>887</v>
      </c>
      <c r="K173" s="47" t="s">
        <v>887</v>
      </c>
      <c r="L173" s="47" t="s">
        <v>513</v>
      </c>
      <c r="M173" s="47" t="s">
        <v>884</v>
      </c>
      <c r="N173" s="47" t="s">
        <v>884</v>
      </c>
      <c r="O173" s="47" t="s">
        <v>884</v>
      </c>
      <c r="P173" s="47" t="s">
        <v>884</v>
      </c>
      <c r="Q173" s="47" t="s">
        <v>1115</v>
      </c>
      <c r="R173" s="47" t="s">
        <v>1115</v>
      </c>
      <c r="S173" s="47" t="s">
        <v>1115</v>
      </c>
      <c r="T173" s="47" t="s">
        <v>1115</v>
      </c>
      <c r="U173" s="47" t="s">
        <v>884</v>
      </c>
      <c r="V173" s="47" t="s">
        <v>884</v>
      </c>
      <c r="W173" s="47" t="s">
        <v>884</v>
      </c>
      <c r="X173" s="47" t="s">
        <v>525</v>
      </c>
      <c r="Y173" s="47" t="s">
        <v>525</v>
      </c>
      <c r="Z173" s="47" t="s">
        <v>525</v>
      </c>
      <c r="AA173" s="47" t="s">
        <v>1167</v>
      </c>
      <c r="AB173" s="47" t="s">
        <v>885</v>
      </c>
      <c r="AC173" s="47" t="s">
        <v>885</v>
      </c>
      <c r="AD173" s="79" t="s">
        <v>1213</v>
      </c>
      <c r="AE173" s="47" t="s">
        <v>875</v>
      </c>
      <c r="AF173" s="47" t="s">
        <v>1116</v>
      </c>
      <c r="AG173" s="47" t="s">
        <v>1167</v>
      </c>
      <c r="AH173" s="47" t="s">
        <v>884</v>
      </c>
      <c r="AI173" s="47" t="s">
        <v>884</v>
      </c>
      <c r="AJ173" s="48" t="s">
        <v>891</v>
      </c>
      <c r="AK173" s="48" t="s">
        <v>891</v>
      </c>
      <c r="AL173" s="47" t="s">
        <v>889</v>
      </c>
      <c r="AM173" s="47" t="s">
        <v>889</v>
      </c>
      <c r="AN173" s="47" t="s">
        <v>892</v>
      </c>
      <c r="AO173" s="47" t="s">
        <v>893</v>
      </c>
      <c r="AP173" s="47" t="s">
        <v>893</v>
      </c>
      <c r="AQ173" s="47" t="s">
        <v>1214</v>
      </c>
      <c r="AR173" s="47" t="s">
        <v>1214</v>
      </c>
      <c r="AS173" s="47" t="s">
        <v>875</v>
      </c>
      <c r="AT173" s="47" t="s">
        <v>875</v>
      </c>
      <c r="AU173" s="47" t="s">
        <v>875</v>
      </c>
      <c r="AV173" s="47" t="s">
        <v>875</v>
      </c>
      <c r="AW173" s="47" t="s">
        <v>875</v>
      </c>
      <c r="AX173" s="47" t="s">
        <v>875</v>
      </c>
      <c r="AY173" s="47" t="s">
        <v>875</v>
      </c>
      <c r="AZ173" s="47" t="s">
        <v>889</v>
      </c>
      <c r="BA173" s="47" t="s">
        <v>525</v>
      </c>
      <c r="BB173" s="47" t="s">
        <v>887</v>
      </c>
      <c r="BC173" s="47" t="s">
        <v>887</v>
      </c>
      <c r="BD173" s="47" t="s">
        <v>887</v>
      </c>
      <c r="BE173" s="48" t="s">
        <v>864</v>
      </c>
      <c r="BF173" s="47" t="s">
        <v>886</v>
      </c>
      <c r="BG173" s="47" t="s">
        <v>886</v>
      </c>
      <c r="BH173" s="47" t="s">
        <v>513</v>
      </c>
      <c r="BI173" s="47" t="s">
        <v>513</v>
      </c>
      <c r="BJ173" s="47" t="s">
        <v>1207</v>
      </c>
      <c r="BK173" s="47" t="s">
        <v>1215</v>
      </c>
      <c r="BL173" s="47" t="s">
        <v>883</v>
      </c>
      <c r="BM173" s="47" t="s">
        <v>525</v>
      </c>
      <c r="BN173" s="47" t="s">
        <v>522</v>
      </c>
      <c r="BO173" s="47" t="s">
        <v>525</v>
      </c>
      <c r="BP173" s="47" t="s">
        <v>525</v>
      </c>
      <c r="BQ173" s="47" t="s">
        <v>866</v>
      </c>
      <c r="BR173" s="47" t="s">
        <v>875</v>
      </c>
      <c r="BS173" s="47" t="s">
        <v>875</v>
      </c>
      <c r="BT173" s="47" t="s">
        <v>875</v>
      </c>
      <c r="BU173" s="47" t="s">
        <v>875</v>
      </c>
      <c r="BV173" s="47" t="s">
        <v>875</v>
      </c>
      <c r="BW173" s="47" t="s">
        <v>875</v>
      </c>
      <c r="BX173" s="47"/>
      <c r="BY173" s="47" t="s">
        <v>890</v>
      </c>
      <c r="BZ173" s="47" t="s">
        <v>525</v>
      </c>
      <c r="CA173" s="47" t="s">
        <v>1167</v>
      </c>
      <c r="CB173" s="47" t="s">
        <v>884</v>
      </c>
    </row>
    <row r="174" spans="1:80">
      <c r="A174" s="33" t="str">
        <f>'Indicator Data'!A175</f>
        <v>Thailand</v>
      </c>
      <c r="B174" s="25" t="str">
        <f>'Indicator Data'!B175</f>
        <v>THA</v>
      </c>
      <c r="C174" s="47" t="s">
        <v>1206</v>
      </c>
      <c r="D174" s="47" t="s">
        <v>1206</v>
      </c>
      <c r="E174" s="47" t="s">
        <v>1207</v>
      </c>
      <c r="F174" s="47" t="s">
        <v>1207</v>
      </c>
      <c r="G174" s="47" t="s">
        <v>1207</v>
      </c>
      <c r="H174" s="47" t="s">
        <v>1207</v>
      </c>
      <c r="I174" s="47" t="s">
        <v>1207</v>
      </c>
      <c r="J174" s="47" t="s">
        <v>887</v>
      </c>
      <c r="K174" s="47" t="s">
        <v>887</v>
      </c>
      <c r="L174" s="47" t="s">
        <v>513</v>
      </c>
      <c r="M174" s="47" t="s">
        <v>884</v>
      </c>
      <c r="N174" s="47" t="s">
        <v>884</v>
      </c>
      <c r="O174" s="47" t="s">
        <v>884</v>
      </c>
      <c r="P174" s="47" t="s">
        <v>884</v>
      </c>
      <c r="Q174" s="47" t="s">
        <v>1115</v>
      </c>
      <c r="R174" s="47" t="s">
        <v>1115</v>
      </c>
      <c r="S174" s="47" t="s">
        <v>1115</v>
      </c>
      <c r="T174" s="47" t="s">
        <v>1115</v>
      </c>
      <c r="U174" s="47" t="s">
        <v>884</v>
      </c>
      <c r="V174" s="47" t="s">
        <v>884</v>
      </c>
      <c r="W174" s="47" t="s">
        <v>884</v>
      </c>
      <c r="X174" s="47" t="s">
        <v>525</v>
      </c>
      <c r="Y174" s="47" t="s">
        <v>525</v>
      </c>
      <c r="Z174" s="47" t="s">
        <v>525</v>
      </c>
      <c r="AA174" s="47" t="s">
        <v>1167</v>
      </c>
      <c r="AB174" s="47" t="s">
        <v>885</v>
      </c>
      <c r="AC174" s="47" t="s">
        <v>885</v>
      </c>
      <c r="AD174" s="79" t="s">
        <v>1213</v>
      </c>
      <c r="AE174" s="47" t="s">
        <v>875</v>
      </c>
      <c r="AF174" s="47" t="s">
        <v>1116</v>
      </c>
      <c r="AG174" s="47" t="s">
        <v>1167</v>
      </c>
      <c r="AH174" s="47" t="s">
        <v>884</v>
      </c>
      <c r="AI174" s="47" t="s">
        <v>884</v>
      </c>
      <c r="AJ174" s="48" t="s">
        <v>891</v>
      </c>
      <c r="AK174" s="48" t="s">
        <v>891</v>
      </c>
      <c r="AL174" s="47" t="s">
        <v>889</v>
      </c>
      <c r="AM174" s="47" t="s">
        <v>889</v>
      </c>
      <c r="AN174" s="47" t="s">
        <v>892</v>
      </c>
      <c r="AO174" s="47" t="s">
        <v>893</v>
      </c>
      <c r="AP174" s="47" t="s">
        <v>893</v>
      </c>
      <c r="AQ174" s="47" t="s">
        <v>1214</v>
      </c>
      <c r="AR174" s="47" t="s">
        <v>1214</v>
      </c>
      <c r="AS174" s="47" t="s">
        <v>875</v>
      </c>
      <c r="AT174" s="47" t="s">
        <v>875</v>
      </c>
      <c r="AU174" s="47" t="s">
        <v>875</v>
      </c>
      <c r="AV174" s="47" t="s">
        <v>875</v>
      </c>
      <c r="AW174" s="47" t="s">
        <v>875</v>
      </c>
      <c r="AX174" s="47" t="s">
        <v>875</v>
      </c>
      <c r="AY174" s="47" t="s">
        <v>875</v>
      </c>
      <c r="AZ174" s="47" t="s">
        <v>889</v>
      </c>
      <c r="BA174" s="47" t="s">
        <v>525</v>
      </c>
      <c r="BB174" s="47" t="s">
        <v>887</v>
      </c>
      <c r="BC174" s="47" t="s">
        <v>887</v>
      </c>
      <c r="BD174" s="47" t="s">
        <v>887</v>
      </c>
      <c r="BE174" s="48" t="s">
        <v>867</v>
      </c>
      <c r="BF174" s="47" t="s">
        <v>886</v>
      </c>
      <c r="BG174" s="47" t="s">
        <v>886</v>
      </c>
      <c r="BH174" s="47" t="s">
        <v>513</v>
      </c>
      <c r="BI174" s="47" t="s">
        <v>513</v>
      </c>
      <c r="BJ174" s="47" t="s">
        <v>1207</v>
      </c>
      <c r="BK174" s="47" t="s">
        <v>1215</v>
      </c>
      <c r="BL174" s="47" t="s">
        <v>883</v>
      </c>
      <c r="BM174" s="47" t="s">
        <v>525</v>
      </c>
      <c r="BN174" s="47" t="s">
        <v>522</v>
      </c>
      <c r="BO174" s="47" t="s">
        <v>525</v>
      </c>
      <c r="BP174" s="47" t="s">
        <v>525</v>
      </c>
      <c r="BQ174" s="47" t="s">
        <v>866</v>
      </c>
      <c r="BR174" s="47" t="s">
        <v>875</v>
      </c>
      <c r="BS174" s="47" t="s">
        <v>875</v>
      </c>
      <c r="BT174" s="47" t="s">
        <v>875</v>
      </c>
      <c r="BU174" s="47" t="s">
        <v>875</v>
      </c>
      <c r="BV174" s="47" t="s">
        <v>875</v>
      </c>
      <c r="BW174" s="47" t="s">
        <v>875</v>
      </c>
      <c r="BX174" s="47"/>
      <c r="BY174" s="47" t="s">
        <v>890</v>
      </c>
      <c r="BZ174" s="47" t="s">
        <v>525</v>
      </c>
      <c r="CA174" s="47" t="s">
        <v>1167</v>
      </c>
      <c r="CB174" s="47" t="s">
        <v>884</v>
      </c>
    </row>
    <row r="175" spans="1:80">
      <c r="A175" s="33" t="str">
        <f>'Indicator Data'!A176</f>
        <v>Timor-Leste</v>
      </c>
      <c r="B175" s="25" t="str">
        <f>'Indicator Data'!B176</f>
        <v>TLS</v>
      </c>
      <c r="C175" s="47" t="s">
        <v>1206</v>
      </c>
      <c r="D175" s="47" t="s">
        <v>1206</v>
      </c>
      <c r="E175" s="47" t="s">
        <v>1207</v>
      </c>
      <c r="F175" s="47" t="s">
        <v>1207</v>
      </c>
      <c r="G175" s="47" t="s">
        <v>1207</v>
      </c>
      <c r="H175" s="47" t="s">
        <v>1207</v>
      </c>
      <c r="I175" s="47" t="s">
        <v>1207</v>
      </c>
      <c r="J175" s="47" t="s">
        <v>887</v>
      </c>
      <c r="K175" s="47" t="s">
        <v>887</v>
      </c>
      <c r="L175" s="47" t="s">
        <v>513</v>
      </c>
      <c r="M175" s="47" t="s">
        <v>884</v>
      </c>
      <c r="N175" s="47" t="s">
        <v>884</v>
      </c>
      <c r="O175" s="47" t="s">
        <v>884</v>
      </c>
      <c r="P175" s="47" t="s">
        <v>884</v>
      </c>
      <c r="Q175" s="47" t="s">
        <v>1115</v>
      </c>
      <c r="R175" s="47" t="s">
        <v>1115</v>
      </c>
      <c r="S175" s="47" t="s">
        <v>1115</v>
      </c>
      <c r="T175" s="47" t="s">
        <v>1115</v>
      </c>
      <c r="U175" s="47" t="s">
        <v>884</v>
      </c>
      <c r="V175" s="47" t="s">
        <v>884</v>
      </c>
      <c r="W175" s="47" t="s">
        <v>884</v>
      </c>
      <c r="X175" s="47" t="s">
        <v>525</v>
      </c>
      <c r="Y175" s="47" t="s">
        <v>525</v>
      </c>
      <c r="Z175" s="47" t="s">
        <v>525</v>
      </c>
      <c r="AA175" s="47" t="s">
        <v>1167</v>
      </c>
      <c r="AB175" s="47" t="s">
        <v>885</v>
      </c>
      <c r="AC175" s="47" t="s">
        <v>885</v>
      </c>
      <c r="AD175" s="79" t="s">
        <v>1213</v>
      </c>
      <c r="AE175" s="47" t="s">
        <v>875</v>
      </c>
      <c r="AF175" s="47" t="s">
        <v>1116</v>
      </c>
      <c r="AG175" s="47" t="s">
        <v>1167</v>
      </c>
      <c r="AH175" s="47" t="s">
        <v>884</v>
      </c>
      <c r="AI175" s="47" t="s">
        <v>884</v>
      </c>
      <c r="AJ175" s="48" t="s">
        <v>891</v>
      </c>
      <c r="AK175" s="48" t="s">
        <v>891</v>
      </c>
      <c r="AL175" s="47" t="s">
        <v>889</v>
      </c>
      <c r="AM175" s="47" t="s">
        <v>889</v>
      </c>
      <c r="AN175" s="47" t="s">
        <v>892</v>
      </c>
      <c r="AO175" s="47" t="s">
        <v>893</v>
      </c>
      <c r="AP175" s="47" t="s">
        <v>893</v>
      </c>
      <c r="AQ175" s="47" t="s">
        <v>1214</v>
      </c>
      <c r="AR175" s="47" t="s">
        <v>1214</v>
      </c>
      <c r="AS175" s="47" t="s">
        <v>875</v>
      </c>
      <c r="AT175" s="47" t="s">
        <v>875</v>
      </c>
      <c r="AU175" s="47" t="s">
        <v>875</v>
      </c>
      <c r="AV175" s="47" t="s">
        <v>875</v>
      </c>
      <c r="AW175" s="47" t="s">
        <v>875</v>
      </c>
      <c r="AX175" s="47" t="s">
        <v>875</v>
      </c>
      <c r="AY175" s="47" t="s">
        <v>875</v>
      </c>
      <c r="AZ175" s="47" t="s">
        <v>889</v>
      </c>
      <c r="BA175" s="47" t="s">
        <v>525</v>
      </c>
      <c r="BB175" s="47" t="s">
        <v>887</v>
      </c>
      <c r="BC175" s="47" t="s">
        <v>887</v>
      </c>
      <c r="BD175" s="47" t="s">
        <v>887</v>
      </c>
      <c r="BE175" s="48" t="s">
        <v>864</v>
      </c>
      <c r="BF175" s="47" t="s">
        <v>886</v>
      </c>
      <c r="BG175" s="47" t="s">
        <v>886</v>
      </c>
      <c r="BH175" s="47" t="s">
        <v>513</v>
      </c>
      <c r="BI175" s="47" t="s">
        <v>513</v>
      </c>
      <c r="BJ175" s="47" t="s">
        <v>1207</v>
      </c>
      <c r="BK175" s="47" t="s">
        <v>1215</v>
      </c>
      <c r="BL175" s="47" t="s">
        <v>883</v>
      </c>
      <c r="BM175" s="47" t="s">
        <v>525</v>
      </c>
      <c r="BN175" s="47" t="s">
        <v>522</v>
      </c>
      <c r="BO175" s="47" t="s">
        <v>525</v>
      </c>
      <c r="BP175" s="47" t="s">
        <v>525</v>
      </c>
      <c r="BQ175" s="47" t="s">
        <v>866</v>
      </c>
      <c r="BR175" s="47" t="s">
        <v>875</v>
      </c>
      <c r="BS175" s="47" t="s">
        <v>875</v>
      </c>
      <c r="BT175" s="47" t="s">
        <v>875</v>
      </c>
      <c r="BU175" s="47" t="s">
        <v>875</v>
      </c>
      <c r="BV175" s="47" t="s">
        <v>875</v>
      </c>
      <c r="BW175" s="47" t="s">
        <v>875</v>
      </c>
      <c r="BX175" s="47"/>
      <c r="BY175" s="47" t="s">
        <v>890</v>
      </c>
      <c r="BZ175" s="47" t="s">
        <v>525</v>
      </c>
      <c r="CA175" s="47" t="s">
        <v>1167</v>
      </c>
      <c r="CB175" s="47" t="s">
        <v>884</v>
      </c>
    </row>
    <row r="176" spans="1:80">
      <c r="A176" s="33" t="str">
        <f>'Indicator Data'!A177</f>
        <v>Togo</v>
      </c>
      <c r="B176" s="25" t="str">
        <f>'Indicator Data'!B177</f>
        <v>TGO</v>
      </c>
      <c r="C176" s="47" t="s">
        <v>1206</v>
      </c>
      <c r="D176" s="47" t="s">
        <v>1206</v>
      </c>
      <c r="E176" s="47" t="s">
        <v>1207</v>
      </c>
      <c r="F176" s="47" t="s">
        <v>1207</v>
      </c>
      <c r="G176" s="47" t="s">
        <v>1207</v>
      </c>
      <c r="H176" s="47" t="s">
        <v>1207</v>
      </c>
      <c r="I176" s="47" t="s">
        <v>1207</v>
      </c>
      <c r="J176" s="47" t="s">
        <v>887</v>
      </c>
      <c r="K176" s="47" t="s">
        <v>887</v>
      </c>
      <c r="L176" s="47" t="s">
        <v>513</v>
      </c>
      <c r="M176" s="47" t="s">
        <v>884</v>
      </c>
      <c r="N176" s="47" t="s">
        <v>884</v>
      </c>
      <c r="O176" s="47" t="s">
        <v>884</v>
      </c>
      <c r="P176" s="47" t="s">
        <v>884</v>
      </c>
      <c r="Q176" s="47" t="s">
        <v>1115</v>
      </c>
      <c r="R176" s="47" t="s">
        <v>1115</v>
      </c>
      <c r="S176" s="47" t="s">
        <v>1115</v>
      </c>
      <c r="T176" s="47" t="s">
        <v>1115</v>
      </c>
      <c r="U176" s="47" t="s">
        <v>884</v>
      </c>
      <c r="V176" s="47" t="s">
        <v>884</v>
      </c>
      <c r="W176" s="47" t="s">
        <v>884</v>
      </c>
      <c r="X176" s="47" t="s">
        <v>525</v>
      </c>
      <c r="Y176" s="47" t="s">
        <v>525</v>
      </c>
      <c r="Z176" s="47" t="s">
        <v>525</v>
      </c>
      <c r="AA176" s="47" t="s">
        <v>1167</v>
      </c>
      <c r="AB176" s="47" t="s">
        <v>885</v>
      </c>
      <c r="AC176" s="47" t="s">
        <v>885</v>
      </c>
      <c r="AD176" s="79" t="s">
        <v>1213</v>
      </c>
      <c r="AE176" s="47" t="s">
        <v>875</v>
      </c>
      <c r="AF176" s="47" t="s">
        <v>1116</v>
      </c>
      <c r="AG176" s="47" t="s">
        <v>1167</v>
      </c>
      <c r="AH176" s="47" t="s">
        <v>884</v>
      </c>
      <c r="AI176" s="47" t="s">
        <v>884</v>
      </c>
      <c r="AJ176" s="48" t="s">
        <v>891</v>
      </c>
      <c r="AK176" s="48" t="s">
        <v>891</v>
      </c>
      <c r="AL176" s="47" t="s">
        <v>889</v>
      </c>
      <c r="AM176" s="47" t="s">
        <v>889</v>
      </c>
      <c r="AN176" s="47" t="s">
        <v>892</v>
      </c>
      <c r="AO176" s="47" t="s">
        <v>893</v>
      </c>
      <c r="AP176" s="47" t="s">
        <v>893</v>
      </c>
      <c r="AQ176" s="47" t="s">
        <v>1214</v>
      </c>
      <c r="AR176" s="47" t="s">
        <v>1214</v>
      </c>
      <c r="AS176" s="47" t="s">
        <v>875</v>
      </c>
      <c r="AT176" s="47" t="s">
        <v>875</v>
      </c>
      <c r="AU176" s="47" t="s">
        <v>875</v>
      </c>
      <c r="AV176" s="47" t="s">
        <v>875</v>
      </c>
      <c r="AW176" s="47" t="s">
        <v>875</v>
      </c>
      <c r="AX176" s="47" t="s">
        <v>875</v>
      </c>
      <c r="AY176" s="47" t="s">
        <v>875</v>
      </c>
      <c r="AZ176" s="47" t="s">
        <v>889</v>
      </c>
      <c r="BA176" s="47" t="s">
        <v>525</v>
      </c>
      <c r="BB176" s="47" t="s">
        <v>887</v>
      </c>
      <c r="BC176" s="47" t="s">
        <v>887</v>
      </c>
      <c r="BD176" s="47" t="s">
        <v>887</v>
      </c>
      <c r="BE176" s="48" t="s">
        <v>867</v>
      </c>
      <c r="BF176" s="47" t="s">
        <v>886</v>
      </c>
      <c r="BG176" s="47" t="s">
        <v>886</v>
      </c>
      <c r="BH176" s="47" t="s">
        <v>513</v>
      </c>
      <c r="BI176" s="47" t="s">
        <v>513</v>
      </c>
      <c r="BJ176" s="47" t="s">
        <v>1207</v>
      </c>
      <c r="BK176" s="47" t="s">
        <v>1215</v>
      </c>
      <c r="BL176" s="47" t="s">
        <v>883</v>
      </c>
      <c r="BM176" s="47" t="s">
        <v>525</v>
      </c>
      <c r="BN176" s="47" t="s">
        <v>522</v>
      </c>
      <c r="BO176" s="47" t="s">
        <v>525</v>
      </c>
      <c r="BP176" s="47" t="s">
        <v>525</v>
      </c>
      <c r="BQ176" s="47" t="s">
        <v>866</v>
      </c>
      <c r="BR176" s="47" t="s">
        <v>875</v>
      </c>
      <c r="BS176" s="47" t="s">
        <v>875</v>
      </c>
      <c r="BT176" s="47" t="s">
        <v>875</v>
      </c>
      <c r="BU176" s="47" t="s">
        <v>875</v>
      </c>
      <c r="BV176" s="47" t="s">
        <v>875</v>
      </c>
      <c r="BW176" s="47" t="s">
        <v>875</v>
      </c>
      <c r="BX176" s="47"/>
      <c r="BY176" s="47" t="s">
        <v>890</v>
      </c>
      <c r="BZ176" s="47" t="s">
        <v>525</v>
      </c>
      <c r="CA176" s="47" t="s">
        <v>1167</v>
      </c>
      <c r="CB176" s="47" t="s">
        <v>884</v>
      </c>
    </row>
    <row r="177" spans="1:80">
      <c r="A177" s="33" t="str">
        <f>'Indicator Data'!A178</f>
        <v>Tonga</v>
      </c>
      <c r="B177" s="25" t="str">
        <f>'Indicator Data'!B178</f>
        <v>TON</v>
      </c>
      <c r="C177" s="47" t="s">
        <v>1206</v>
      </c>
      <c r="D177" s="47" t="s">
        <v>1206</v>
      </c>
      <c r="E177" s="47" t="s">
        <v>1207</v>
      </c>
      <c r="F177" s="47" t="s">
        <v>1207</v>
      </c>
      <c r="G177" s="47" t="s">
        <v>1207</v>
      </c>
      <c r="H177" s="47" t="s">
        <v>1207</v>
      </c>
      <c r="I177" s="47" t="s">
        <v>1207</v>
      </c>
      <c r="J177" s="47" t="s">
        <v>887</v>
      </c>
      <c r="K177" s="47" t="s">
        <v>887</v>
      </c>
      <c r="L177" s="47" t="s">
        <v>513</v>
      </c>
      <c r="M177" s="47" t="s">
        <v>884</v>
      </c>
      <c r="N177" s="47" t="s">
        <v>884</v>
      </c>
      <c r="O177" s="47" t="s">
        <v>884</v>
      </c>
      <c r="P177" s="47" t="s">
        <v>884</v>
      </c>
      <c r="Q177" s="47" t="s">
        <v>1115</v>
      </c>
      <c r="R177" s="47" t="s">
        <v>1115</v>
      </c>
      <c r="S177" s="47" t="s">
        <v>1115</v>
      </c>
      <c r="T177" s="47" t="s">
        <v>1115</v>
      </c>
      <c r="U177" s="47" t="s">
        <v>884</v>
      </c>
      <c r="V177" s="47" t="s">
        <v>884</v>
      </c>
      <c r="W177" s="47" t="s">
        <v>884</v>
      </c>
      <c r="X177" s="47" t="s">
        <v>525</v>
      </c>
      <c r="Y177" s="47" t="s">
        <v>525</v>
      </c>
      <c r="Z177" s="47" t="s">
        <v>525</v>
      </c>
      <c r="AA177" s="47" t="s">
        <v>1167</v>
      </c>
      <c r="AB177" s="47" t="s">
        <v>885</v>
      </c>
      <c r="AC177" s="47" t="s">
        <v>885</v>
      </c>
      <c r="AD177" s="79" t="s">
        <v>1213</v>
      </c>
      <c r="AE177" s="47" t="s">
        <v>875</v>
      </c>
      <c r="AF177" s="47" t="s">
        <v>1116</v>
      </c>
      <c r="AG177" s="47" t="s">
        <v>1167</v>
      </c>
      <c r="AH177" s="47" t="s">
        <v>884</v>
      </c>
      <c r="AI177" s="47" t="s">
        <v>884</v>
      </c>
      <c r="AJ177" s="48" t="s">
        <v>891</v>
      </c>
      <c r="AK177" s="48" t="s">
        <v>891</v>
      </c>
      <c r="AL177" s="47" t="s">
        <v>889</v>
      </c>
      <c r="AM177" s="47" t="s">
        <v>889</v>
      </c>
      <c r="AN177" s="47" t="s">
        <v>892</v>
      </c>
      <c r="AO177" s="47" t="s">
        <v>893</v>
      </c>
      <c r="AP177" s="47" t="s">
        <v>893</v>
      </c>
      <c r="AQ177" s="47" t="s">
        <v>1214</v>
      </c>
      <c r="AR177" s="47" t="s">
        <v>1214</v>
      </c>
      <c r="AS177" s="47" t="s">
        <v>875</v>
      </c>
      <c r="AT177" s="47" t="s">
        <v>875</v>
      </c>
      <c r="AU177" s="47" t="s">
        <v>875</v>
      </c>
      <c r="AV177" s="47" t="s">
        <v>875</v>
      </c>
      <c r="AW177" s="47" t="s">
        <v>875</v>
      </c>
      <c r="AX177" s="47" t="s">
        <v>875</v>
      </c>
      <c r="AY177" s="47" t="s">
        <v>875</v>
      </c>
      <c r="AZ177" s="47" t="s">
        <v>889</v>
      </c>
      <c r="BA177" s="47" t="s">
        <v>525</v>
      </c>
      <c r="BB177" s="47" t="s">
        <v>887</v>
      </c>
      <c r="BC177" s="47" t="s">
        <v>887</v>
      </c>
      <c r="BD177" s="47" t="s">
        <v>887</v>
      </c>
      <c r="BE177" s="48" t="s">
        <v>864</v>
      </c>
      <c r="BF177" s="47" t="s">
        <v>886</v>
      </c>
      <c r="BG177" s="47" t="s">
        <v>886</v>
      </c>
      <c r="BH177" s="47" t="s">
        <v>513</v>
      </c>
      <c r="BI177" s="47" t="s">
        <v>513</v>
      </c>
      <c r="BJ177" s="47" t="s">
        <v>1207</v>
      </c>
      <c r="BK177" s="47" t="s">
        <v>1215</v>
      </c>
      <c r="BL177" s="47" t="s">
        <v>883</v>
      </c>
      <c r="BM177" s="47" t="s">
        <v>525</v>
      </c>
      <c r="BN177" s="47" t="s">
        <v>522</v>
      </c>
      <c r="BO177" s="47" t="s">
        <v>525</v>
      </c>
      <c r="BP177" s="47" t="s">
        <v>525</v>
      </c>
      <c r="BQ177" s="47" t="s">
        <v>866</v>
      </c>
      <c r="BR177" s="47" t="s">
        <v>875</v>
      </c>
      <c r="BS177" s="47" t="s">
        <v>875</v>
      </c>
      <c r="BT177" s="47" t="s">
        <v>875</v>
      </c>
      <c r="BU177" s="47" t="s">
        <v>875</v>
      </c>
      <c r="BV177" s="47" t="s">
        <v>875</v>
      </c>
      <c r="BW177" s="47" t="s">
        <v>875</v>
      </c>
      <c r="BX177" s="47"/>
      <c r="BY177" s="47" t="s">
        <v>890</v>
      </c>
      <c r="BZ177" s="47" t="s">
        <v>525</v>
      </c>
      <c r="CA177" s="47" t="s">
        <v>1167</v>
      </c>
      <c r="CB177" s="47" t="s">
        <v>884</v>
      </c>
    </row>
    <row r="178" spans="1:80">
      <c r="A178" s="33" t="str">
        <f>'Indicator Data'!A179</f>
        <v>Trinidad and Tobago</v>
      </c>
      <c r="B178" s="25" t="str">
        <f>'Indicator Data'!B179</f>
        <v>TTO</v>
      </c>
      <c r="C178" s="47" t="s">
        <v>1206</v>
      </c>
      <c r="D178" s="47" t="s">
        <v>1206</v>
      </c>
      <c r="E178" s="47" t="s">
        <v>1207</v>
      </c>
      <c r="F178" s="47" t="s">
        <v>1207</v>
      </c>
      <c r="G178" s="47" t="s">
        <v>1207</v>
      </c>
      <c r="H178" s="47" t="s">
        <v>1207</v>
      </c>
      <c r="I178" s="47" t="s">
        <v>1207</v>
      </c>
      <c r="J178" s="47" t="s">
        <v>887</v>
      </c>
      <c r="K178" s="47" t="s">
        <v>887</v>
      </c>
      <c r="L178" s="47" t="s">
        <v>513</v>
      </c>
      <c r="M178" s="47" t="s">
        <v>884</v>
      </c>
      <c r="N178" s="47" t="s">
        <v>884</v>
      </c>
      <c r="O178" s="47" t="s">
        <v>884</v>
      </c>
      <c r="P178" s="47" t="s">
        <v>884</v>
      </c>
      <c r="Q178" s="47" t="s">
        <v>1115</v>
      </c>
      <c r="R178" s="47" t="s">
        <v>1115</v>
      </c>
      <c r="S178" s="47" t="s">
        <v>1115</v>
      </c>
      <c r="T178" s="47" t="s">
        <v>1115</v>
      </c>
      <c r="U178" s="47" t="s">
        <v>884</v>
      </c>
      <c r="V178" s="47" t="s">
        <v>884</v>
      </c>
      <c r="W178" s="47" t="s">
        <v>884</v>
      </c>
      <c r="X178" s="47" t="s">
        <v>525</v>
      </c>
      <c r="Y178" s="47" t="s">
        <v>525</v>
      </c>
      <c r="Z178" s="47" t="s">
        <v>525</v>
      </c>
      <c r="AA178" s="47" t="s">
        <v>1167</v>
      </c>
      <c r="AB178" s="47" t="s">
        <v>885</v>
      </c>
      <c r="AC178" s="47" t="s">
        <v>885</v>
      </c>
      <c r="AD178" s="79" t="s">
        <v>1213</v>
      </c>
      <c r="AE178" s="47" t="s">
        <v>875</v>
      </c>
      <c r="AF178" s="47" t="s">
        <v>1116</v>
      </c>
      <c r="AG178" s="47" t="s">
        <v>1167</v>
      </c>
      <c r="AH178" s="47" t="s">
        <v>884</v>
      </c>
      <c r="AI178" s="47" t="s">
        <v>884</v>
      </c>
      <c r="AJ178" s="48" t="s">
        <v>891</v>
      </c>
      <c r="AK178" s="48" t="s">
        <v>891</v>
      </c>
      <c r="AL178" s="47" t="s">
        <v>889</v>
      </c>
      <c r="AM178" s="47" t="s">
        <v>889</v>
      </c>
      <c r="AN178" s="47" t="s">
        <v>892</v>
      </c>
      <c r="AO178" s="47" t="s">
        <v>893</v>
      </c>
      <c r="AP178" s="47" t="s">
        <v>893</v>
      </c>
      <c r="AQ178" s="47" t="s">
        <v>1214</v>
      </c>
      <c r="AR178" s="47" t="s">
        <v>1214</v>
      </c>
      <c r="AS178" s="47" t="s">
        <v>875</v>
      </c>
      <c r="AT178" s="47" t="s">
        <v>875</v>
      </c>
      <c r="AU178" s="47" t="s">
        <v>875</v>
      </c>
      <c r="AV178" s="47" t="s">
        <v>875</v>
      </c>
      <c r="AW178" s="47" t="s">
        <v>875</v>
      </c>
      <c r="AX178" s="47" t="s">
        <v>875</v>
      </c>
      <c r="AY178" s="47" t="s">
        <v>875</v>
      </c>
      <c r="AZ178" s="47" t="s">
        <v>889</v>
      </c>
      <c r="BA178" s="47" t="s">
        <v>525</v>
      </c>
      <c r="BB178" s="47" t="s">
        <v>887</v>
      </c>
      <c r="BC178" s="47" t="s">
        <v>887</v>
      </c>
      <c r="BD178" s="47" t="s">
        <v>887</v>
      </c>
      <c r="BE178" s="48" t="s">
        <v>864</v>
      </c>
      <c r="BF178" s="47" t="s">
        <v>886</v>
      </c>
      <c r="BG178" s="47" t="s">
        <v>886</v>
      </c>
      <c r="BH178" s="47" t="s">
        <v>513</v>
      </c>
      <c r="BI178" s="47" t="s">
        <v>513</v>
      </c>
      <c r="BJ178" s="47" t="s">
        <v>1207</v>
      </c>
      <c r="BK178" s="47" t="s">
        <v>1215</v>
      </c>
      <c r="BL178" s="47" t="s">
        <v>883</v>
      </c>
      <c r="BM178" s="47" t="s">
        <v>525</v>
      </c>
      <c r="BN178" s="47" t="s">
        <v>522</v>
      </c>
      <c r="BO178" s="47" t="s">
        <v>525</v>
      </c>
      <c r="BP178" s="47" t="s">
        <v>525</v>
      </c>
      <c r="BQ178" s="47" t="s">
        <v>866</v>
      </c>
      <c r="BR178" s="47" t="s">
        <v>875</v>
      </c>
      <c r="BS178" s="47" t="s">
        <v>875</v>
      </c>
      <c r="BT178" s="47" t="s">
        <v>875</v>
      </c>
      <c r="BU178" s="47" t="s">
        <v>875</v>
      </c>
      <c r="BV178" s="47" t="s">
        <v>875</v>
      </c>
      <c r="BW178" s="47" t="s">
        <v>875</v>
      </c>
      <c r="BX178" s="47"/>
      <c r="BY178" s="47" t="s">
        <v>890</v>
      </c>
      <c r="BZ178" s="47" t="s">
        <v>525</v>
      </c>
      <c r="CA178" s="47" t="s">
        <v>1167</v>
      </c>
      <c r="CB178" s="47" t="s">
        <v>884</v>
      </c>
    </row>
    <row r="179" spans="1:80">
      <c r="A179" s="33" t="str">
        <f>'Indicator Data'!A180</f>
        <v>Tunisia</v>
      </c>
      <c r="B179" s="25" t="str">
        <f>'Indicator Data'!B180</f>
        <v>TUN</v>
      </c>
      <c r="C179" s="47" t="s">
        <v>1206</v>
      </c>
      <c r="D179" s="47" t="s">
        <v>1206</v>
      </c>
      <c r="E179" s="47" t="s">
        <v>1207</v>
      </c>
      <c r="F179" s="47" t="s">
        <v>1207</v>
      </c>
      <c r="G179" s="47" t="s">
        <v>1207</v>
      </c>
      <c r="H179" s="47" t="s">
        <v>1207</v>
      </c>
      <c r="I179" s="47" t="s">
        <v>1207</v>
      </c>
      <c r="J179" s="47" t="s">
        <v>887</v>
      </c>
      <c r="K179" s="47" t="s">
        <v>887</v>
      </c>
      <c r="L179" s="47" t="s">
        <v>513</v>
      </c>
      <c r="M179" s="47" t="s">
        <v>884</v>
      </c>
      <c r="N179" s="47" t="s">
        <v>884</v>
      </c>
      <c r="O179" s="47" t="s">
        <v>884</v>
      </c>
      <c r="P179" s="47" t="s">
        <v>884</v>
      </c>
      <c r="Q179" s="47" t="s">
        <v>1115</v>
      </c>
      <c r="R179" s="47" t="s">
        <v>1115</v>
      </c>
      <c r="S179" s="47" t="s">
        <v>1115</v>
      </c>
      <c r="T179" s="47" t="s">
        <v>1115</v>
      </c>
      <c r="U179" s="47" t="s">
        <v>884</v>
      </c>
      <c r="V179" s="47" t="s">
        <v>884</v>
      </c>
      <c r="W179" s="47" t="s">
        <v>884</v>
      </c>
      <c r="X179" s="47" t="s">
        <v>525</v>
      </c>
      <c r="Y179" s="47" t="s">
        <v>525</v>
      </c>
      <c r="Z179" s="47" t="s">
        <v>525</v>
      </c>
      <c r="AA179" s="47" t="s">
        <v>1167</v>
      </c>
      <c r="AB179" s="47" t="s">
        <v>885</v>
      </c>
      <c r="AC179" s="47" t="s">
        <v>885</v>
      </c>
      <c r="AD179" s="79" t="s">
        <v>1213</v>
      </c>
      <c r="AE179" s="47" t="s">
        <v>875</v>
      </c>
      <c r="AF179" s="47" t="s">
        <v>1116</v>
      </c>
      <c r="AG179" s="47" t="s">
        <v>1167</v>
      </c>
      <c r="AH179" s="47" t="s">
        <v>884</v>
      </c>
      <c r="AI179" s="47" t="s">
        <v>884</v>
      </c>
      <c r="AJ179" s="48" t="s">
        <v>891</v>
      </c>
      <c r="AK179" s="48" t="s">
        <v>891</v>
      </c>
      <c r="AL179" s="47" t="s">
        <v>889</v>
      </c>
      <c r="AM179" s="47" t="s">
        <v>889</v>
      </c>
      <c r="AN179" s="47" t="s">
        <v>892</v>
      </c>
      <c r="AO179" s="47" t="s">
        <v>893</v>
      </c>
      <c r="AP179" s="47" t="s">
        <v>893</v>
      </c>
      <c r="AQ179" s="47" t="s">
        <v>1214</v>
      </c>
      <c r="AR179" s="47" t="s">
        <v>1214</v>
      </c>
      <c r="AS179" s="47" t="s">
        <v>875</v>
      </c>
      <c r="AT179" s="47" t="s">
        <v>875</v>
      </c>
      <c r="AU179" s="47" t="s">
        <v>875</v>
      </c>
      <c r="AV179" s="47" t="s">
        <v>875</v>
      </c>
      <c r="AW179" s="47" t="s">
        <v>875</v>
      </c>
      <c r="AX179" s="47" t="s">
        <v>875</v>
      </c>
      <c r="AY179" s="47" t="s">
        <v>875</v>
      </c>
      <c r="AZ179" s="47" t="s">
        <v>889</v>
      </c>
      <c r="BA179" s="47" t="s">
        <v>525</v>
      </c>
      <c r="BB179" s="47" t="s">
        <v>887</v>
      </c>
      <c r="BC179" s="47" t="s">
        <v>887</v>
      </c>
      <c r="BD179" s="47" t="s">
        <v>887</v>
      </c>
      <c r="BE179" s="48" t="s">
        <v>867</v>
      </c>
      <c r="BF179" s="47" t="s">
        <v>886</v>
      </c>
      <c r="BG179" s="47" t="s">
        <v>886</v>
      </c>
      <c r="BH179" s="47" t="s">
        <v>513</v>
      </c>
      <c r="BI179" s="47" t="s">
        <v>513</v>
      </c>
      <c r="BJ179" s="47" t="s">
        <v>1207</v>
      </c>
      <c r="BK179" s="47" t="s">
        <v>1215</v>
      </c>
      <c r="BL179" s="47" t="s">
        <v>883</v>
      </c>
      <c r="BM179" s="47" t="s">
        <v>525</v>
      </c>
      <c r="BN179" s="47" t="s">
        <v>522</v>
      </c>
      <c r="BO179" s="47" t="s">
        <v>525</v>
      </c>
      <c r="BP179" s="47" t="s">
        <v>525</v>
      </c>
      <c r="BQ179" s="47" t="s">
        <v>866</v>
      </c>
      <c r="BR179" s="47" t="s">
        <v>875</v>
      </c>
      <c r="BS179" s="47" t="s">
        <v>875</v>
      </c>
      <c r="BT179" s="47" t="s">
        <v>875</v>
      </c>
      <c r="BU179" s="47" t="s">
        <v>875</v>
      </c>
      <c r="BV179" s="47" t="s">
        <v>875</v>
      </c>
      <c r="BW179" s="47" t="s">
        <v>875</v>
      </c>
      <c r="BX179" s="47"/>
      <c r="BY179" s="47" t="s">
        <v>890</v>
      </c>
      <c r="BZ179" s="47" t="s">
        <v>525</v>
      </c>
      <c r="CA179" s="47" t="s">
        <v>1167</v>
      </c>
      <c r="CB179" s="47" t="s">
        <v>884</v>
      </c>
    </row>
    <row r="180" spans="1:80">
      <c r="A180" s="33" t="str">
        <f>'Indicator Data'!A181</f>
        <v>Turkey</v>
      </c>
      <c r="B180" s="25" t="str">
        <f>'Indicator Data'!B181</f>
        <v>TUR</v>
      </c>
      <c r="C180" s="47" t="s">
        <v>1206</v>
      </c>
      <c r="D180" s="47" t="s">
        <v>1206</v>
      </c>
      <c r="E180" s="47" t="s">
        <v>1207</v>
      </c>
      <c r="F180" s="47" t="s">
        <v>1207</v>
      </c>
      <c r="G180" s="47" t="s">
        <v>1207</v>
      </c>
      <c r="H180" s="47" t="s">
        <v>1207</v>
      </c>
      <c r="I180" s="47" t="s">
        <v>1207</v>
      </c>
      <c r="J180" s="47" t="s">
        <v>887</v>
      </c>
      <c r="K180" s="47" t="s">
        <v>887</v>
      </c>
      <c r="L180" s="47" t="s">
        <v>513</v>
      </c>
      <c r="M180" s="47" t="s">
        <v>884</v>
      </c>
      <c r="N180" s="47" t="s">
        <v>884</v>
      </c>
      <c r="O180" s="47" t="s">
        <v>884</v>
      </c>
      <c r="P180" s="47" t="s">
        <v>884</v>
      </c>
      <c r="Q180" s="47" t="s">
        <v>1115</v>
      </c>
      <c r="R180" s="47" t="s">
        <v>1115</v>
      </c>
      <c r="S180" s="47" t="s">
        <v>1115</v>
      </c>
      <c r="T180" s="47" t="s">
        <v>1115</v>
      </c>
      <c r="U180" s="47" t="s">
        <v>884</v>
      </c>
      <c r="V180" s="47" t="s">
        <v>884</v>
      </c>
      <c r="W180" s="47" t="s">
        <v>884</v>
      </c>
      <c r="X180" s="47" t="s">
        <v>525</v>
      </c>
      <c r="Y180" s="47" t="s">
        <v>525</v>
      </c>
      <c r="Z180" s="47" t="s">
        <v>525</v>
      </c>
      <c r="AA180" s="47" t="s">
        <v>1167</v>
      </c>
      <c r="AB180" s="47" t="s">
        <v>885</v>
      </c>
      <c r="AC180" s="47" t="s">
        <v>885</v>
      </c>
      <c r="AD180" s="79" t="s">
        <v>1213</v>
      </c>
      <c r="AE180" s="47" t="s">
        <v>875</v>
      </c>
      <c r="AF180" s="47" t="s">
        <v>1116</v>
      </c>
      <c r="AG180" s="47" t="s">
        <v>1167</v>
      </c>
      <c r="AH180" s="47" t="s">
        <v>884</v>
      </c>
      <c r="AI180" s="47" t="s">
        <v>884</v>
      </c>
      <c r="AJ180" s="48" t="s">
        <v>891</v>
      </c>
      <c r="AK180" s="48" t="s">
        <v>891</v>
      </c>
      <c r="AL180" s="47" t="s">
        <v>889</v>
      </c>
      <c r="AM180" s="47" t="s">
        <v>889</v>
      </c>
      <c r="AN180" s="47" t="s">
        <v>892</v>
      </c>
      <c r="AO180" s="47" t="s">
        <v>893</v>
      </c>
      <c r="AP180" s="47" t="s">
        <v>893</v>
      </c>
      <c r="AQ180" s="47" t="s">
        <v>1214</v>
      </c>
      <c r="AR180" s="47" t="s">
        <v>1214</v>
      </c>
      <c r="AS180" s="47" t="s">
        <v>875</v>
      </c>
      <c r="AT180" s="47" t="s">
        <v>875</v>
      </c>
      <c r="AU180" s="47" t="s">
        <v>875</v>
      </c>
      <c r="AV180" s="47" t="s">
        <v>875</v>
      </c>
      <c r="AW180" s="47" t="s">
        <v>875</v>
      </c>
      <c r="AX180" s="47" t="s">
        <v>875</v>
      </c>
      <c r="AY180" s="47" t="s">
        <v>875</v>
      </c>
      <c r="AZ180" s="47" t="s">
        <v>889</v>
      </c>
      <c r="BA180" s="47" t="s">
        <v>525</v>
      </c>
      <c r="BB180" s="47" t="s">
        <v>887</v>
      </c>
      <c r="BC180" s="47" t="s">
        <v>887</v>
      </c>
      <c r="BD180" s="47" t="s">
        <v>887</v>
      </c>
      <c r="BE180" s="48" t="s">
        <v>867</v>
      </c>
      <c r="BF180" s="47" t="s">
        <v>886</v>
      </c>
      <c r="BG180" s="47" t="s">
        <v>886</v>
      </c>
      <c r="BH180" s="47" t="s">
        <v>513</v>
      </c>
      <c r="BI180" s="47" t="s">
        <v>513</v>
      </c>
      <c r="BJ180" s="47" t="s">
        <v>1207</v>
      </c>
      <c r="BK180" s="47" t="s">
        <v>1215</v>
      </c>
      <c r="BL180" s="47" t="s">
        <v>883</v>
      </c>
      <c r="BM180" s="47" t="s">
        <v>525</v>
      </c>
      <c r="BN180" s="47" t="s">
        <v>522</v>
      </c>
      <c r="BO180" s="47" t="s">
        <v>525</v>
      </c>
      <c r="BP180" s="47" t="s">
        <v>525</v>
      </c>
      <c r="BQ180" s="47" t="s">
        <v>866</v>
      </c>
      <c r="BR180" s="47" t="s">
        <v>875</v>
      </c>
      <c r="BS180" s="47" t="s">
        <v>875</v>
      </c>
      <c r="BT180" s="47" t="s">
        <v>875</v>
      </c>
      <c r="BU180" s="47" t="s">
        <v>875</v>
      </c>
      <c r="BV180" s="47" t="s">
        <v>875</v>
      </c>
      <c r="BW180" s="47" t="s">
        <v>875</v>
      </c>
      <c r="BX180" s="47"/>
      <c r="BY180" s="47" t="s">
        <v>890</v>
      </c>
      <c r="BZ180" s="47" t="s">
        <v>525</v>
      </c>
      <c r="CA180" s="47" t="s">
        <v>1167</v>
      </c>
      <c r="CB180" s="47" t="s">
        <v>884</v>
      </c>
    </row>
    <row r="181" spans="1:80">
      <c r="A181" s="33" t="str">
        <f>'Indicator Data'!A182</f>
        <v>Turkmenistan</v>
      </c>
      <c r="B181" s="25" t="str">
        <f>'Indicator Data'!B182</f>
        <v>TKM</v>
      </c>
      <c r="C181" s="47" t="s">
        <v>1206</v>
      </c>
      <c r="D181" s="47" t="s">
        <v>1206</v>
      </c>
      <c r="E181" s="47" t="s">
        <v>1207</v>
      </c>
      <c r="F181" s="47" t="s">
        <v>1207</v>
      </c>
      <c r="G181" s="47" t="s">
        <v>1207</v>
      </c>
      <c r="H181" s="47" t="s">
        <v>1207</v>
      </c>
      <c r="I181" s="47" t="s">
        <v>1207</v>
      </c>
      <c r="J181" s="47" t="s">
        <v>887</v>
      </c>
      <c r="K181" s="47" t="s">
        <v>887</v>
      </c>
      <c r="L181" s="47" t="s">
        <v>513</v>
      </c>
      <c r="M181" s="47" t="s">
        <v>884</v>
      </c>
      <c r="N181" s="47" t="s">
        <v>884</v>
      </c>
      <c r="O181" s="47" t="s">
        <v>884</v>
      </c>
      <c r="P181" s="47" t="s">
        <v>884</v>
      </c>
      <c r="Q181" s="47" t="s">
        <v>1115</v>
      </c>
      <c r="R181" s="47" t="s">
        <v>1115</v>
      </c>
      <c r="S181" s="47" t="s">
        <v>1115</v>
      </c>
      <c r="T181" s="47" t="s">
        <v>1115</v>
      </c>
      <c r="U181" s="47" t="s">
        <v>884</v>
      </c>
      <c r="V181" s="47" t="s">
        <v>884</v>
      </c>
      <c r="W181" s="47" t="s">
        <v>884</v>
      </c>
      <c r="X181" s="47" t="s">
        <v>525</v>
      </c>
      <c r="Y181" s="47" t="s">
        <v>525</v>
      </c>
      <c r="Z181" s="47" t="s">
        <v>525</v>
      </c>
      <c r="AA181" s="47" t="s">
        <v>1167</v>
      </c>
      <c r="AB181" s="47" t="s">
        <v>885</v>
      </c>
      <c r="AC181" s="47" t="s">
        <v>885</v>
      </c>
      <c r="AD181" s="79" t="s">
        <v>1213</v>
      </c>
      <c r="AE181" s="47" t="s">
        <v>875</v>
      </c>
      <c r="AF181" s="47" t="s">
        <v>1116</v>
      </c>
      <c r="AG181" s="47" t="s">
        <v>1167</v>
      </c>
      <c r="AH181" s="47" t="s">
        <v>884</v>
      </c>
      <c r="AI181" s="47" t="s">
        <v>884</v>
      </c>
      <c r="AJ181" s="48" t="s">
        <v>891</v>
      </c>
      <c r="AK181" s="48" t="s">
        <v>891</v>
      </c>
      <c r="AL181" s="47" t="s">
        <v>889</v>
      </c>
      <c r="AM181" s="47" t="s">
        <v>889</v>
      </c>
      <c r="AN181" s="47" t="s">
        <v>892</v>
      </c>
      <c r="AO181" s="47" t="s">
        <v>893</v>
      </c>
      <c r="AP181" s="47" t="s">
        <v>893</v>
      </c>
      <c r="AQ181" s="47" t="s">
        <v>1214</v>
      </c>
      <c r="AR181" s="47" t="s">
        <v>1214</v>
      </c>
      <c r="AS181" s="47" t="s">
        <v>875</v>
      </c>
      <c r="AT181" s="47" t="s">
        <v>875</v>
      </c>
      <c r="AU181" s="47" t="s">
        <v>875</v>
      </c>
      <c r="AV181" s="47" t="s">
        <v>875</v>
      </c>
      <c r="AW181" s="47" t="s">
        <v>875</v>
      </c>
      <c r="AX181" s="47" t="s">
        <v>875</v>
      </c>
      <c r="AY181" s="47" t="s">
        <v>875</v>
      </c>
      <c r="AZ181" s="47" t="s">
        <v>889</v>
      </c>
      <c r="BA181" s="47" t="s">
        <v>525</v>
      </c>
      <c r="BB181" s="47" t="s">
        <v>887</v>
      </c>
      <c r="BC181" s="47" t="s">
        <v>887</v>
      </c>
      <c r="BD181" s="47" t="s">
        <v>887</v>
      </c>
      <c r="BE181" s="48" t="s">
        <v>864</v>
      </c>
      <c r="BF181" s="47" t="s">
        <v>886</v>
      </c>
      <c r="BG181" s="47" t="s">
        <v>886</v>
      </c>
      <c r="BH181" s="47" t="s">
        <v>513</v>
      </c>
      <c r="BI181" s="47" t="s">
        <v>513</v>
      </c>
      <c r="BJ181" s="47" t="s">
        <v>1207</v>
      </c>
      <c r="BK181" s="47" t="s">
        <v>1215</v>
      </c>
      <c r="BL181" s="47" t="s">
        <v>883</v>
      </c>
      <c r="BM181" s="47" t="s">
        <v>525</v>
      </c>
      <c r="BN181" s="47" t="s">
        <v>522</v>
      </c>
      <c r="BO181" s="47" t="s">
        <v>525</v>
      </c>
      <c r="BP181" s="47" t="s">
        <v>525</v>
      </c>
      <c r="BQ181" s="47" t="s">
        <v>866</v>
      </c>
      <c r="BR181" s="47" t="s">
        <v>875</v>
      </c>
      <c r="BS181" s="47" t="s">
        <v>875</v>
      </c>
      <c r="BT181" s="47" t="s">
        <v>875</v>
      </c>
      <c r="BU181" s="47" t="s">
        <v>875</v>
      </c>
      <c r="BV181" s="47" t="s">
        <v>875</v>
      </c>
      <c r="BW181" s="47" t="s">
        <v>875</v>
      </c>
      <c r="BX181" s="47"/>
      <c r="BY181" s="47" t="s">
        <v>890</v>
      </c>
      <c r="BZ181" s="47" t="s">
        <v>525</v>
      </c>
      <c r="CA181" s="47" t="s">
        <v>1167</v>
      </c>
      <c r="CB181" s="47" t="s">
        <v>884</v>
      </c>
    </row>
    <row r="182" spans="1:80">
      <c r="A182" s="33" t="str">
        <f>'Indicator Data'!A183</f>
        <v>Tuvalu</v>
      </c>
      <c r="B182" s="25" t="str">
        <f>'Indicator Data'!B183</f>
        <v>TUV</v>
      </c>
      <c r="C182" s="47" t="s">
        <v>1206</v>
      </c>
      <c r="D182" s="47" t="s">
        <v>1206</v>
      </c>
      <c r="E182" s="47" t="s">
        <v>1207</v>
      </c>
      <c r="F182" s="47" t="s">
        <v>1207</v>
      </c>
      <c r="G182" s="47" t="s">
        <v>1207</v>
      </c>
      <c r="H182" s="47" t="s">
        <v>1207</v>
      </c>
      <c r="I182" s="47" t="s">
        <v>1207</v>
      </c>
      <c r="J182" s="47" t="s">
        <v>887</v>
      </c>
      <c r="K182" s="47" t="s">
        <v>887</v>
      </c>
      <c r="L182" s="47" t="s">
        <v>513</v>
      </c>
      <c r="M182" s="47" t="s">
        <v>884</v>
      </c>
      <c r="N182" s="47" t="s">
        <v>884</v>
      </c>
      <c r="O182" s="47" t="s">
        <v>884</v>
      </c>
      <c r="P182" s="47" t="s">
        <v>884</v>
      </c>
      <c r="Q182" s="47" t="s">
        <v>1115</v>
      </c>
      <c r="R182" s="47" t="s">
        <v>1115</v>
      </c>
      <c r="S182" s="47" t="s">
        <v>1115</v>
      </c>
      <c r="T182" s="47" t="s">
        <v>1115</v>
      </c>
      <c r="U182" s="47" t="s">
        <v>884</v>
      </c>
      <c r="V182" s="47" t="s">
        <v>884</v>
      </c>
      <c r="W182" s="47" t="s">
        <v>884</v>
      </c>
      <c r="X182" s="47" t="s">
        <v>525</v>
      </c>
      <c r="Y182" s="47" t="s">
        <v>525</v>
      </c>
      <c r="Z182" s="47" t="s">
        <v>525</v>
      </c>
      <c r="AA182" s="47" t="s">
        <v>1167</v>
      </c>
      <c r="AB182" s="47" t="s">
        <v>885</v>
      </c>
      <c r="AC182" s="47" t="s">
        <v>885</v>
      </c>
      <c r="AD182" s="79" t="s">
        <v>1213</v>
      </c>
      <c r="AE182" s="47" t="s">
        <v>875</v>
      </c>
      <c r="AF182" s="47" t="s">
        <v>1116</v>
      </c>
      <c r="AG182" s="47" t="s">
        <v>1167</v>
      </c>
      <c r="AH182" s="47" t="s">
        <v>884</v>
      </c>
      <c r="AI182" s="47" t="s">
        <v>884</v>
      </c>
      <c r="AJ182" s="48" t="s">
        <v>891</v>
      </c>
      <c r="AK182" s="48" t="s">
        <v>891</v>
      </c>
      <c r="AL182" s="47" t="s">
        <v>889</v>
      </c>
      <c r="AM182" s="47" t="s">
        <v>889</v>
      </c>
      <c r="AN182" s="47" t="s">
        <v>892</v>
      </c>
      <c r="AO182" s="47" t="s">
        <v>893</v>
      </c>
      <c r="AP182" s="47" t="s">
        <v>893</v>
      </c>
      <c r="AQ182" s="47" t="s">
        <v>1214</v>
      </c>
      <c r="AR182" s="47" t="s">
        <v>1214</v>
      </c>
      <c r="AS182" s="47" t="s">
        <v>875</v>
      </c>
      <c r="AT182" s="47" t="s">
        <v>875</v>
      </c>
      <c r="AU182" s="47" t="s">
        <v>875</v>
      </c>
      <c r="AV182" s="47" t="s">
        <v>875</v>
      </c>
      <c r="AW182" s="47" t="s">
        <v>875</v>
      </c>
      <c r="AX182" s="47" t="s">
        <v>875</v>
      </c>
      <c r="AY182" s="47" t="s">
        <v>875</v>
      </c>
      <c r="AZ182" s="47" t="s">
        <v>889</v>
      </c>
      <c r="BA182" s="47" t="s">
        <v>525</v>
      </c>
      <c r="BB182" s="47" t="s">
        <v>887</v>
      </c>
      <c r="BC182" s="47" t="s">
        <v>887</v>
      </c>
      <c r="BD182" s="47" t="s">
        <v>887</v>
      </c>
      <c r="BE182" s="48" t="s">
        <v>864</v>
      </c>
      <c r="BF182" s="47" t="s">
        <v>886</v>
      </c>
      <c r="BG182" s="47" t="s">
        <v>886</v>
      </c>
      <c r="BH182" s="47" t="s">
        <v>513</v>
      </c>
      <c r="BI182" s="47" t="s">
        <v>513</v>
      </c>
      <c r="BJ182" s="47" t="s">
        <v>1207</v>
      </c>
      <c r="BK182" s="47" t="s">
        <v>1215</v>
      </c>
      <c r="BL182" s="47" t="s">
        <v>883</v>
      </c>
      <c r="BM182" s="47" t="s">
        <v>525</v>
      </c>
      <c r="BN182" s="47" t="s">
        <v>522</v>
      </c>
      <c r="BO182" s="47" t="s">
        <v>525</v>
      </c>
      <c r="BP182" s="47" t="s">
        <v>525</v>
      </c>
      <c r="BQ182" s="47" t="s">
        <v>866</v>
      </c>
      <c r="BR182" s="47" t="s">
        <v>875</v>
      </c>
      <c r="BS182" s="47" t="s">
        <v>875</v>
      </c>
      <c r="BT182" s="47" t="s">
        <v>875</v>
      </c>
      <c r="BU182" s="47" t="s">
        <v>875</v>
      </c>
      <c r="BV182" s="47" t="s">
        <v>875</v>
      </c>
      <c r="BW182" s="47" t="s">
        <v>875</v>
      </c>
      <c r="BX182" s="47"/>
      <c r="BY182" s="47" t="s">
        <v>890</v>
      </c>
      <c r="BZ182" s="47" t="s">
        <v>525</v>
      </c>
      <c r="CA182" s="47" t="s">
        <v>1167</v>
      </c>
      <c r="CB182" s="47" t="s">
        <v>884</v>
      </c>
    </row>
    <row r="183" spans="1:80">
      <c r="A183" s="33" t="str">
        <f>'Indicator Data'!A184</f>
        <v>Uganda</v>
      </c>
      <c r="B183" s="25" t="str">
        <f>'Indicator Data'!B184</f>
        <v>UGA</v>
      </c>
      <c r="C183" s="47" t="s">
        <v>1206</v>
      </c>
      <c r="D183" s="47" t="s">
        <v>1206</v>
      </c>
      <c r="E183" s="47" t="s">
        <v>1207</v>
      </c>
      <c r="F183" s="47" t="s">
        <v>1207</v>
      </c>
      <c r="G183" s="47" t="s">
        <v>1207</v>
      </c>
      <c r="H183" s="47" t="s">
        <v>1207</v>
      </c>
      <c r="I183" s="47" t="s">
        <v>1207</v>
      </c>
      <c r="J183" s="47" t="s">
        <v>887</v>
      </c>
      <c r="K183" s="47" t="s">
        <v>887</v>
      </c>
      <c r="L183" s="47" t="s">
        <v>513</v>
      </c>
      <c r="M183" s="47" t="s">
        <v>884</v>
      </c>
      <c r="N183" s="47" t="s">
        <v>884</v>
      </c>
      <c r="O183" s="47" t="s">
        <v>884</v>
      </c>
      <c r="P183" s="47" t="s">
        <v>884</v>
      </c>
      <c r="Q183" s="47" t="s">
        <v>1115</v>
      </c>
      <c r="R183" s="47" t="s">
        <v>1115</v>
      </c>
      <c r="S183" s="47" t="s">
        <v>1115</v>
      </c>
      <c r="T183" s="47" t="s">
        <v>1115</v>
      </c>
      <c r="U183" s="47" t="s">
        <v>884</v>
      </c>
      <c r="V183" s="47" t="s">
        <v>884</v>
      </c>
      <c r="W183" s="47" t="s">
        <v>884</v>
      </c>
      <c r="X183" s="47" t="s">
        <v>525</v>
      </c>
      <c r="Y183" s="47" t="s">
        <v>525</v>
      </c>
      <c r="Z183" s="47" t="s">
        <v>525</v>
      </c>
      <c r="AA183" s="47" t="s">
        <v>1167</v>
      </c>
      <c r="AB183" s="47" t="s">
        <v>885</v>
      </c>
      <c r="AC183" s="47" t="s">
        <v>885</v>
      </c>
      <c r="AD183" s="79" t="s">
        <v>1213</v>
      </c>
      <c r="AE183" s="47" t="s">
        <v>875</v>
      </c>
      <c r="AF183" s="47" t="s">
        <v>1116</v>
      </c>
      <c r="AG183" s="47" t="s">
        <v>1167</v>
      </c>
      <c r="AH183" s="47" t="s">
        <v>884</v>
      </c>
      <c r="AI183" s="47" t="s">
        <v>884</v>
      </c>
      <c r="AJ183" s="48" t="s">
        <v>891</v>
      </c>
      <c r="AK183" s="48" t="s">
        <v>891</v>
      </c>
      <c r="AL183" s="47" t="s">
        <v>889</v>
      </c>
      <c r="AM183" s="47" t="s">
        <v>889</v>
      </c>
      <c r="AN183" s="47" t="s">
        <v>892</v>
      </c>
      <c r="AO183" s="47" t="s">
        <v>893</v>
      </c>
      <c r="AP183" s="47" t="s">
        <v>893</v>
      </c>
      <c r="AQ183" s="47" t="s">
        <v>1214</v>
      </c>
      <c r="AR183" s="47" t="s">
        <v>1214</v>
      </c>
      <c r="AS183" s="47" t="s">
        <v>875</v>
      </c>
      <c r="AT183" s="47" t="s">
        <v>875</v>
      </c>
      <c r="AU183" s="47" t="s">
        <v>875</v>
      </c>
      <c r="AV183" s="47" t="s">
        <v>875</v>
      </c>
      <c r="AW183" s="47" t="s">
        <v>875</v>
      </c>
      <c r="AX183" s="47" t="s">
        <v>875</v>
      </c>
      <c r="AY183" s="47" t="s">
        <v>875</v>
      </c>
      <c r="AZ183" s="47" t="s">
        <v>889</v>
      </c>
      <c r="BA183" s="47" t="s">
        <v>525</v>
      </c>
      <c r="BB183" s="47" t="s">
        <v>887</v>
      </c>
      <c r="BC183" s="47" t="s">
        <v>887</v>
      </c>
      <c r="BD183" s="47" t="s">
        <v>887</v>
      </c>
      <c r="BE183" s="48" t="s">
        <v>867</v>
      </c>
      <c r="BF183" s="47" t="s">
        <v>886</v>
      </c>
      <c r="BG183" s="47" t="s">
        <v>886</v>
      </c>
      <c r="BH183" s="47" t="s">
        <v>513</v>
      </c>
      <c r="BI183" s="47" t="s">
        <v>513</v>
      </c>
      <c r="BJ183" s="47" t="s">
        <v>1207</v>
      </c>
      <c r="BK183" s="47" t="s">
        <v>1215</v>
      </c>
      <c r="BL183" s="47" t="s">
        <v>883</v>
      </c>
      <c r="BM183" s="47" t="s">
        <v>525</v>
      </c>
      <c r="BN183" s="47" t="s">
        <v>522</v>
      </c>
      <c r="BO183" s="47" t="s">
        <v>525</v>
      </c>
      <c r="BP183" s="47" t="s">
        <v>525</v>
      </c>
      <c r="BQ183" s="47" t="s">
        <v>866</v>
      </c>
      <c r="BR183" s="47" t="s">
        <v>875</v>
      </c>
      <c r="BS183" s="47" t="s">
        <v>875</v>
      </c>
      <c r="BT183" s="47" t="s">
        <v>875</v>
      </c>
      <c r="BU183" s="47" t="s">
        <v>875</v>
      </c>
      <c r="BV183" s="47" t="s">
        <v>875</v>
      </c>
      <c r="BW183" s="47" t="s">
        <v>875</v>
      </c>
      <c r="BX183" s="47"/>
      <c r="BY183" s="47" t="s">
        <v>890</v>
      </c>
      <c r="BZ183" s="47" t="s">
        <v>525</v>
      </c>
      <c r="CA183" s="47" t="s">
        <v>1167</v>
      </c>
      <c r="CB183" s="47" t="s">
        <v>884</v>
      </c>
    </row>
    <row r="184" spans="1:80">
      <c r="A184" s="33" t="str">
        <f>'Indicator Data'!A185</f>
        <v>Ukraine</v>
      </c>
      <c r="B184" s="25" t="str">
        <f>'Indicator Data'!B185</f>
        <v>UKR</v>
      </c>
      <c r="C184" s="47" t="s">
        <v>1206</v>
      </c>
      <c r="D184" s="47" t="s">
        <v>1206</v>
      </c>
      <c r="E184" s="47" t="s">
        <v>1207</v>
      </c>
      <c r="F184" s="47" t="s">
        <v>1207</v>
      </c>
      <c r="G184" s="47" t="s">
        <v>1207</v>
      </c>
      <c r="H184" s="47" t="s">
        <v>1207</v>
      </c>
      <c r="I184" s="47" t="s">
        <v>1207</v>
      </c>
      <c r="J184" s="47" t="s">
        <v>887</v>
      </c>
      <c r="K184" s="47" t="s">
        <v>887</v>
      </c>
      <c r="L184" s="47" t="s">
        <v>513</v>
      </c>
      <c r="M184" s="47" t="s">
        <v>884</v>
      </c>
      <c r="N184" s="47" t="s">
        <v>884</v>
      </c>
      <c r="O184" s="47" t="s">
        <v>884</v>
      </c>
      <c r="P184" s="47" t="s">
        <v>884</v>
      </c>
      <c r="Q184" s="47" t="s">
        <v>1115</v>
      </c>
      <c r="R184" s="47" t="s">
        <v>1115</v>
      </c>
      <c r="S184" s="47" t="s">
        <v>1115</v>
      </c>
      <c r="T184" s="47" t="s">
        <v>1115</v>
      </c>
      <c r="U184" s="47" t="s">
        <v>884</v>
      </c>
      <c r="V184" s="47" t="s">
        <v>884</v>
      </c>
      <c r="W184" s="47" t="s">
        <v>884</v>
      </c>
      <c r="X184" s="47" t="s">
        <v>525</v>
      </c>
      <c r="Y184" s="47" t="s">
        <v>525</v>
      </c>
      <c r="Z184" s="47" t="s">
        <v>525</v>
      </c>
      <c r="AA184" s="47" t="s">
        <v>1167</v>
      </c>
      <c r="AB184" s="47" t="s">
        <v>885</v>
      </c>
      <c r="AC184" s="47" t="s">
        <v>885</v>
      </c>
      <c r="AD184" s="79" t="s">
        <v>1213</v>
      </c>
      <c r="AE184" s="47" t="s">
        <v>875</v>
      </c>
      <c r="AF184" s="47" t="s">
        <v>1116</v>
      </c>
      <c r="AG184" s="47" t="s">
        <v>1167</v>
      </c>
      <c r="AH184" s="47" t="s">
        <v>884</v>
      </c>
      <c r="AI184" s="47" t="s">
        <v>884</v>
      </c>
      <c r="AJ184" s="48" t="s">
        <v>891</v>
      </c>
      <c r="AK184" s="48" t="s">
        <v>891</v>
      </c>
      <c r="AL184" s="47" t="s">
        <v>889</v>
      </c>
      <c r="AM184" s="47" t="s">
        <v>889</v>
      </c>
      <c r="AN184" s="47" t="s">
        <v>892</v>
      </c>
      <c r="AO184" s="47" t="s">
        <v>893</v>
      </c>
      <c r="AP184" s="47" t="s">
        <v>893</v>
      </c>
      <c r="AQ184" s="47" t="s">
        <v>1214</v>
      </c>
      <c r="AR184" s="47" t="s">
        <v>1214</v>
      </c>
      <c r="AS184" s="47" t="s">
        <v>875</v>
      </c>
      <c r="AT184" s="47" t="s">
        <v>875</v>
      </c>
      <c r="AU184" s="47" t="s">
        <v>875</v>
      </c>
      <c r="AV184" s="47" t="s">
        <v>875</v>
      </c>
      <c r="AW184" s="47" t="s">
        <v>875</v>
      </c>
      <c r="AX184" s="47" t="s">
        <v>875</v>
      </c>
      <c r="AY184" s="47" t="s">
        <v>875</v>
      </c>
      <c r="AZ184" s="47" t="s">
        <v>889</v>
      </c>
      <c r="BA184" s="47" t="s">
        <v>525</v>
      </c>
      <c r="BB184" s="47" t="s">
        <v>887</v>
      </c>
      <c r="BC184" s="47" t="s">
        <v>887</v>
      </c>
      <c r="BD184" s="47" t="s">
        <v>887</v>
      </c>
      <c r="BE184" s="48" t="s">
        <v>867</v>
      </c>
      <c r="BF184" s="47" t="s">
        <v>886</v>
      </c>
      <c r="BG184" s="47" t="s">
        <v>886</v>
      </c>
      <c r="BH184" s="47" t="s">
        <v>513</v>
      </c>
      <c r="BI184" s="47" t="s">
        <v>513</v>
      </c>
      <c r="BJ184" s="47" t="s">
        <v>1207</v>
      </c>
      <c r="BK184" s="47" t="s">
        <v>1215</v>
      </c>
      <c r="BL184" s="47" t="s">
        <v>883</v>
      </c>
      <c r="BM184" s="47" t="s">
        <v>525</v>
      </c>
      <c r="BN184" s="47" t="s">
        <v>522</v>
      </c>
      <c r="BO184" s="47" t="s">
        <v>525</v>
      </c>
      <c r="BP184" s="47" t="s">
        <v>525</v>
      </c>
      <c r="BQ184" s="47" t="s">
        <v>866</v>
      </c>
      <c r="BR184" s="47" t="s">
        <v>875</v>
      </c>
      <c r="BS184" s="47" t="s">
        <v>875</v>
      </c>
      <c r="BT184" s="47" t="s">
        <v>875</v>
      </c>
      <c r="BU184" s="47" t="s">
        <v>875</v>
      </c>
      <c r="BV184" s="47" t="s">
        <v>875</v>
      </c>
      <c r="BW184" s="47" t="s">
        <v>875</v>
      </c>
      <c r="BX184" s="47"/>
      <c r="BY184" s="47" t="s">
        <v>890</v>
      </c>
      <c r="BZ184" s="47" t="s">
        <v>525</v>
      </c>
      <c r="CA184" s="47" t="s">
        <v>1167</v>
      </c>
      <c r="CB184" s="47" t="s">
        <v>884</v>
      </c>
    </row>
    <row r="185" spans="1:80">
      <c r="A185" s="33" t="str">
        <f>'Indicator Data'!A186</f>
        <v>United Arab Emirates</v>
      </c>
      <c r="B185" s="25" t="str">
        <f>'Indicator Data'!B186</f>
        <v>ARE</v>
      </c>
      <c r="C185" s="47" t="s">
        <v>1206</v>
      </c>
      <c r="D185" s="47" t="s">
        <v>1206</v>
      </c>
      <c r="E185" s="47" t="s">
        <v>1207</v>
      </c>
      <c r="F185" s="47" t="s">
        <v>1207</v>
      </c>
      <c r="G185" s="47" t="s">
        <v>1207</v>
      </c>
      <c r="H185" s="47" t="s">
        <v>1207</v>
      </c>
      <c r="I185" s="47" t="s">
        <v>1207</v>
      </c>
      <c r="J185" s="47" t="s">
        <v>887</v>
      </c>
      <c r="K185" s="47" t="s">
        <v>887</v>
      </c>
      <c r="L185" s="47" t="s">
        <v>513</v>
      </c>
      <c r="M185" s="47" t="s">
        <v>884</v>
      </c>
      <c r="N185" s="47" t="s">
        <v>884</v>
      </c>
      <c r="O185" s="47" t="s">
        <v>884</v>
      </c>
      <c r="P185" s="47" t="s">
        <v>884</v>
      </c>
      <c r="Q185" s="47" t="s">
        <v>1115</v>
      </c>
      <c r="R185" s="47" t="s">
        <v>1115</v>
      </c>
      <c r="S185" s="47" t="s">
        <v>1115</v>
      </c>
      <c r="T185" s="47" t="s">
        <v>1115</v>
      </c>
      <c r="U185" s="47" t="s">
        <v>884</v>
      </c>
      <c r="V185" s="47" t="s">
        <v>884</v>
      </c>
      <c r="W185" s="47" t="s">
        <v>884</v>
      </c>
      <c r="X185" s="47" t="s">
        <v>525</v>
      </c>
      <c r="Y185" s="47" t="s">
        <v>525</v>
      </c>
      <c r="Z185" s="47" t="s">
        <v>525</v>
      </c>
      <c r="AA185" s="47" t="s">
        <v>1167</v>
      </c>
      <c r="AB185" s="47" t="s">
        <v>885</v>
      </c>
      <c r="AC185" s="47" t="s">
        <v>885</v>
      </c>
      <c r="AD185" s="79" t="s">
        <v>1213</v>
      </c>
      <c r="AE185" s="47" t="s">
        <v>875</v>
      </c>
      <c r="AF185" s="47" t="s">
        <v>1116</v>
      </c>
      <c r="AG185" s="47" t="s">
        <v>1167</v>
      </c>
      <c r="AH185" s="47" t="s">
        <v>884</v>
      </c>
      <c r="AI185" s="47" t="s">
        <v>884</v>
      </c>
      <c r="AJ185" s="48" t="s">
        <v>891</v>
      </c>
      <c r="AK185" s="48" t="s">
        <v>891</v>
      </c>
      <c r="AL185" s="47" t="s">
        <v>889</v>
      </c>
      <c r="AM185" s="47" t="s">
        <v>889</v>
      </c>
      <c r="AN185" s="47" t="s">
        <v>892</v>
      </c>
      <c r="AO185" s="47" t="s">
        <v>893</v>
      </c>
      <c r="AP185" s="47" t="s">
        <v>893</v>
      </c>
      <c r="AQ185" s="47" t="s">
        <v>1214</v>
      </c>
      <c r="AR185" s="47" t="s">
        <v>1214</v>
      </c>
      <c r="AS185" s="47" t="s">
        <v>875</v>
      </c>
      <c r="AT185" s="47" t="s">
        <v>875</v>
      </c>
      <c r="AU185" s="47" t="s">
        <v>875</v>
      </c>
      <c r="AV185" s="47" t="s">
        <v>875</v>
      </c>
      <c r="AW185" s="47" t="s">
        <v>875</v>
      </c>
      <c r="AX185" s="47" t="s">
        <v>875</v>
      </c>
      <c r="AY185" s="47" t="s">
        <v>875</v>
      </c>
      <c r="AZ185" s="47" t="s">
        <v>889</v>
      </c>
      <c r="BA185" s="47" t="s">
        <v>525</v>
      </c>
      <c r="BB185" s="47" t="s">
        <v>887</v>
      </c>
      <c r="BC185" s="47" t="s">
        <v>887</v>
      </c>
      <c r="BD185" s="47" t="s">
        <v>887</v>
      </c>
      <c r="BE185" s="48" t="s">
        <v>864</v>
      </c>
      <c r="BF185" s="47" t="s">
        <v>886</v>
      </c>
      <c r="BG185" s="47" t="s">
        <v>886</v>
      </c>
      <c r="BH185" s="47" t="s">
        <v>513</v>
      </c>
      <c r="BI185" s="47" t="s">
        <v>513</v>
      </c>
      <c r="BJ185" s="47" t="s">
        <v>1207</v>
      </c>
      <c r="BK185" s="47" t="s">
        <v>1215</v>
      </c>
      <c r="BL185" s="47" t="s">
        <v>883</v>
      </c>
      <c r="BM185" s="47" t="s">
        <v>525</v>
      </c>
      <c r="BN185" s="47" t="s">
        <v>522</v>
      </c>
      <c r="BO185" s="47" t="s">
        <v>525</v>
      </c>
      <c r="BP185" s="47" t="s">
        <v>525</v>
      </c>
      <c r="BQ185" s="47" t="s">
        <v>866</v>
      </c>
      <c r="BR185" s="47" t="s">
        <v>875</v>
      </c>
      <c r="BS185" s="47" t="s">
        <v>875</v>
      </c>
      <c r="BT185" s="47" t="s">
        <v>875</v>
      </c>
      <c r="BU185" s="47" t="s">
        <v>875</v>
      </c>
      <c r="BV185" s="47" t="s">
        <v>875</v>
      </c>
      <c r="BW185" s="47" t="s">
        <v>875</v>
      </c>
      <c r="BX185" s="47"/>
      <c r="BY185" s="47" t="s">
        <v>890</v>
      </c>
      <c r="BZ185" s="47" t="s">
        <v>525</v>
      </c>
      <c r="CA185" s="47" t="s">
        <v>1167</v>
      </c>
      <c r="CB185" s="47" t="s">
        <v>884</v>
      </c>
    </row>
    <row r="186" spans="1:80">
      <c r="A186" s="33" t="str">
        <f>'Indicator Data'!A187</f>
        <v>United Kingdom</v>
      </c>
      <c r="B186" s="25" t="str">
        <f>'Indicator Data'!B187</f>
        <v>GBR</v>
      </c>
      <c r="C186" s="47" t="s">
        <v>1206</v>
      </c>
      <c r="D186" s="47" t="s">
        <v>1206</v>
      </c>
      <c r="E186" s="47" t="s">
        <v>1207</v>
      </c>
      <c r="F186" s="47" t="s">
        <v>1207</v>
      </c>
      <c r="G186" s="47" t="s">
        <v>1207</v>
      </c>
      <c r="H186" s="47" t="s">
        <v>1207</v>
      </c>
      <c r="I186" s="47" t="s">
        <v>1207</v>
      </c>
      <c r="J186" s="47" t="s">
        <v>887</v>
      </c>
      <c r="K186" s="47" t="s">
        <v>887</v>
      </c>
      <c r="L186" s="47" t="s">
        <v>513</v>
      </c>
      <c r="M186" s="47" t="s">
        <v>884</v>
      </c>
      <c r="N186" s="47" t="s">
        <v>884</v>
      </c>
      <c r="O186" s="47" t="s">
        <v>884</v>
      </c>
      <c r="P186" s="47" t="s">
        <v>884</v>
      </c>
      <c r="Q186" s="47" t="s">
        <v>1115</v>
      </c>
      <c r="R186" s="47" t="s">
        <v>1115</v>
      </c>
      <c r="S186" s="47" t="s">
        <v>1115</v>
      </c>
      <c r="T186" s="47" t="s">
        <v>1115</v>
      </c>
      <c r="U186" s="47" t="s">
        <v>884</v>
      </c>
      <c r="V186" s="47" t="s">
        <v>884</v>
      </c>
      <c r="W186" s="47" t="s">
        <v>884</v>
      </c>
      <c r="X186" s="47" t="s">
        <v>525</v>
      </c>
      <c r="Y186" s="47" t="s">
        <v>525</v>
      </c>
      <c r="Z186" s="47" t="s">
        <v>525</v>
      </c>
      <c r="AA186" s="47" t="s">
        <v>1167</v>
      </c>
      <c r="AB186" s="47" t="s">
        <v>885</v>
      </c>
      <c r="AC186" s="47" t="s">
        <v>885</v>
      </c>
      <c r="AD186" s="79" t="s">
        <v>1213</v>
      </c>
      <c r="AE186" s="47" t="s">
        <v>875</v>
      </c>
      <c r="AF186" s="47" t="s">
        <v>1116</v>
      </c>
      <c r="AG186" s="47" t="s">
        <v>1167</v>
      </c>
      <c r="AH186" s="47" t="s">
        <v>884</v>
      </c>
      <c r="AI186" s="47" t="s">
        <v>884</v>
      </c>
      <c r="AJ186" s="48" t="s">
        <v>891</v>
      </c>
      <c r="AK186" s="48" t="s">
        <v>891</v>
      </c>
      <c r="AL186" s="47" t="s">
        <v>889</v>
      </c>
      <c r="AM186" s="47" t="s">
        <v>889</v>
      </c>
      <c r="AN186" s="47" t="s">
        <v>892</v>
      </c>
      <c r="AO186" s="47" t="s">
        <v>893</v>
      </c>
      <c r="AP186" s="47" t="s">
        <v>893</v>
      </c>
      <c r="AQ186" s="47" t="s">
        <v>1214</v>
      </c>
      <c r="AR186" s="47" t="s">
        <v>1214</v>
      </c>
      <c r="AS186" s="47" t="s">
        <v>875</v>
      </c>
      <c r="AT186" s="47" t="s">
        <v>875</v>
      </c>
      <c r="AU186" s="47" t="s">
        <v>875</v>
      </c>
      <c r="AV186" s="47" t="s">
        <v>875</v>
      </c>
      <c r="AW186" s="47" t="s">
        <v>875</v>
      </c>
      <c r="AX186" s="47" t="s">
        <v>875</v>
      </c>
      <c r="AY186" s="47" t="s">
        <v>875</v>
      </c>
      <c r="AZ186" s="47" t="s">
        <v>889</v>
      </c>
      <c r="BA186" s="47" t="s">
        <v>525</v>
      </c>
      <c r="BB186" s="47" t="s">
        <v>887</v>
      </c>
      <c r="BC186" s="47" t="s">
        <v>887</v>
      </c>
      <c r="BD186" s="47" t="s">
        <v>887</v>
      </c>
      <c r="BE186" s="48" t="s">
        <v>864</v>
      </c>
      <c r="BF186" s="47" t="s">
        <v>886</v>
      </c>
      <c r="BG186" s="47" t="s">
        <v>886</v>
      </c>
      <c r="BH186" s="47" t="s">
        <v>513</v>
      </c>
      <c r="BI186" s="47" t="s">
        <v>513</v>
      </c>
      <c r="BJ186" s="47" t="s">
        <v>1207</v>
      </c>
      <c r="BK186" s="47" t="s">
        <v>1215</v>
      </c>
      <c r="BL186" s="47" t="s">
        <v>883</v>
      </c>
      <c r="BM186" s="47" t="s">
        <v>525</v>
      </c>
      <c r="BN186" s="47" t="s">
        <v>522</v>
      </c>
      <c r="BO186" s="47" t="s">
        <v>525</v>
      </c>
      <c r="BP186" s="47" t="s">
        <v>525</v>
      </c>
      <c r="BQ186" s="47" t="s">
        <v>866</v>
      </c>
      <c r="BR186" s="47" t="s">
        <v>875</v>
      </c>
      <c r="BS186" s="47" t="s">
        <v>875</v>
      </c>
      <c r="BT186" s="47" t="s">
        <v>875</v>
      </c>
      <c r="BU186" s="47" t="s">
        <v>875</v>
      </c>
      <c r="BV186" s="47" t="s">
        <v>875</v>
      </c>
      <c r="BW186" s="47" t="s">
        <v>875</v>
      </c>
      <c r="BX186" s="47"/>
      <c r="BY186" s="47" t="s">
        <v>890</v>
      </c>
      <c r="BZ186" s="47" t="s">
        <v>525</v>
      </c>
      <c r="CA186" s="47" t="s">
        <v>1167</v>
      </c>
      <c r="CB186" s="47" t="s">
        <v>884</v>
      </c>
    </row>
    <row r="187" spans="1:80">
      <c r="A187" s="33" t="str">
        <f>'Indicator Data'!A188</f>
        <v>United States of America</v>
      </c>
      <c r="B187" s="25" t="str">
        <f>'Indicator Data'!B188</f>
        <v>USA</v>
      </c>
      <c r="C187" s="47" t="s">
        <v>1206</v>
      </c>
      <c r="D187" s="47" t="s">
        <v>1206</v>
      </c>
      <c r="E187" s="47" t="s">
        <v>1207</v>
      </c>
      <c r="F187" s="47" t="s">
        <v>1207</v>
      </c>
      <c r="G187" s="47" t="s">
        <v>1207</v>
      </c>
      <c r="H187" s="47" t="s">
        <v>1207</v>
      </c>
      <c r="I187" s="47" t="s">
        <v>1207</v>
      </c>
      <c r="J187" s="47" t="s">
        <v>887</v>
      </c>
      <c r="K187" s="47" t="s">
        <v>887</v>
      </c>
      <c r="L187" s="47" t="s">
        <v>513</v>
      </c>
      <c r="M187" s="47" t="s">
        <v>884</v>
      </c>
      <c r="N187" s="47" t="s">
        <v>884</v>
      </c>
      <c r="O187" s="47" t="s">
        <v>884</v>
      </c>
      <c r="P187" s="47" t="s">
        <v>884</v>
      </c>
      <c r="Q187" s="47" t="s">
        <v>1115</v>
      </c>
      <c r="R187" s="47" t="s">
        <v>1115</v>
      </c>
      <c r="S187" s="47" t="s">
        <v>1115</v>
      </c>
      <c r="T187" s="47" t="s">
        <v>1115</v>
      </c>
      <c r="U187" s="47" t="s">
        <v>884</v>
      </c>
      <c r="V187" s="47" t="s">
        <v>884</v>
      </c>
      <c r="W187" s="47" t="s">
        <v>884</v>
      </c>
      <c r="X187" s="47" t="s">
        <v>525</v>
      </c>
      <c r="Y187" s="47" t="s">
        <v>525</v>
      </c>
      <c r="Z187" s="47" t="s">
        <v>525</v>
      </c>
      <c r="AA187" s="47" t="s">
        <v>1167</v>
      </c>
      <c r="AB187" s="47" t="s">
        <v>885</v>
      </c>
      <c r="AC187" s="47" t="s">
        <v>885</v>
      </c>
      <c r="AD187" s="79" t="s">
        <v>1213</v>
      </c>
      <c r="AE187" s="47" t="s">
        <v>875</v>
      </c>
      <c r="AF187" s="47" t="s">
        <v>1116</v>
      </c>
      <c r="AG187" s="47" t="s">
        <v>1167</v>
      </c>
      <c r="AH187" s="47" t="s">
        <v>884</v>
      </c>
      <c r="AI187" s="47" t="s">
        <v>884</v>
      </c>
      <c r="AJ187" s="48" t="s">
        <v>891</v>
      </c>
      <c r="AK187" s="48" t="s">
        <v>891</v>
      </c>
      <c r="AL187" s="47" t="s">
        <v>889</v>
      </c>
      <c r="AM187" s="47" t="s">
        <v>889</v>
      </c>
      <c r="AN187" s="47" t="s">
        <v>892</v>
      </c>
      <c r="AO187" s="47" t="s">
        <v>893</v>
      </c>
      <c r="AP187" s="47" t="s">
        <v>893</v>
      </c>
      <c r="AQ187" s="47" t="s">
        <v>1214</v>
      </c>
      <c r="AR187" s="47" t="s">
        <v>1214</v>
      </c>
      <c r="AS187" s="47" t="s">
        <v>875</v>
      </c>
      <c r="AT187" s="47" t="s">
        <v>875</v>
      </c>
      <c r="AU187" s="47" t="s">
        <v>875</v>
      </c>
      <c r="AV187" s="47" t="s">
        <v>875</v>
      </c>
      <c r="AW187" s="47" t="s">
        <v>875</v>
      </c>
      <c r="AX187" s="47" t="s">
        <v>875</v>
      </c>
      <c r="AY187" s="47" t="s">
        <v>875</v>
      </c>
      <c r="AZ187" s="47" t="s">
        <v>889</v>
      </c>
      <c r="BA187" s="47" t="s">
        <v>525</v>
      </c>
      <c r="BB187" s="47" t="s">
        <v>887</v>
      </c>
      <c r="BC187" s="47" t="s">
        <v>887</v>
      </c>
      <c r="BD187" s="47" t="s">
        <v>887</v>
      </c>
      <c r="BE187" s="48" t="s">
        <v>864</v>
      </c>
      <c r="BF187" s="47" t="s">
        <v>886</v>
      </c>
      <c r="BG187" s="47" t="s">
        <v>886</v>
      </c>
      <c r="BH187" s="47" t="s">
        <v>513</v>
      </c>
      <c r="BI187" s="47" t="s">
        <v>513</v>
      </c>
      <c r="BJ187" s="47" t="s">
        <v>1207</v>
      </c>
      <c r="BK187" s="47" t="s">
        <v>1215</v>
      </c>
      <c r="BL187" s="47" t="s">
        <v>883</v>
      </c>
      <c r="BM187" s="47" t="s">
        <v>525</v>
      </c>
      <c r="BN187" s="47" t="s">
        <v>522</v>
      </c>
      <c r="BO187" s="47" t="s">
        <v>525</v>
      </c>
      <c r="BP187" s="47" t="s">
        <v>525</v>
      </c>
      <c r="BQ187" s="47" t="s">
        <v>865</v>
      </c>
      <c r="BR187" s="47" t="s">
        <v>875</v>
      </c>
      <c r="BS187" s="47" t="s">
        <v>875</v>
      </c>
      <c r="BT187" s="47" t="s">
        <v>875</v>
      </c>
      <c r="BU187" s="47" t="s">
        <v>875</v>
      </c>
      <c r="BV187" s="47" t="s">
        <v>875</v>
      </c>
      <c r="BW187" s="47" t="s">
        <v>875</v>
      </c>
      <c r="BX187" s="47"/>
      <c r="BY187" s="47" t="s">
        <v>890</v>
      </c>
      <c r="BZ187" s="47" t="s">
        <v>525</v>
      </c>
      <c r="CA187" s="47" t="s">
        <v>1167</v>
      </c>
      <c r="CB187" s="47" t="s">
        <v>884</v>
      </c>
    </row>
    <row r="188" spans="1:80">
      <c r="A188" s="33" t="str">
        <f>'Indicator Data'!A189</f>
        <v>Uruguay</v>
      </c>
      <c r="B188" s="25" t="str">
        <f>'Indicator Data'!B189</f>
        <v>URY</v>
      </c>
      <c r="C188" s="47" t="s">
        <v>1206</v>
      </c>
      <c r="D188" s="47" t="s">
        <v>1206</v>
      </c>
      <c r="E188" s="47" t="s">
        <v>1207</v>
      </c>
      <c r="F188" s="47" t="s">
        <v>1207</v>
      </c>
      <c r="G188" s="47" t="s">
        <v>1207</v>
      </c>
      <c r="H188" s="47" t="s">
        <v>1207</v>
      </c>
      <c r="I188" s="47" t="s">
        <v>1207</v>
      </c>
      <c r="J188" s="47" t="s">
        <v>887</v>
      </c>
      <c r="K188" s="47" t="s">
        <v>887</v>
      </c>
      <c r="L188" s="47" t="s">
        <v>513</v>
      </c>
      <c r="M188" s="47" t="s">
        <v>884</v>
      </c>
      <c r="N188" s="47" t="s">
        <v>884</v>
      </c>
      <c r="O188" s="47" t="s">
        <v>884</v>
      </c>
      <c r="P188" s="47" t="s">
        <v>884</v>
      </c>
      <c r="Q188" s="47" t="s">
        <v>1115</v>
      </c>
      <c r="R188" s="47" t="s">
        <v>1115</v>
      </c>
      <c r="S188" s="47" t="s">
        <v>1115</v>
      </c>
      <c r="T188" s="47" t="s">
        <v>1115</v>
      </c>
      <c r="U188" s="47" t="s">
        <v>884</v>
      </c>
      <c r="V188" s="47" t="s">
        <v>884</v>
      </c>
      <c r="W188" s="47" t="s">
        <v>884</v>
      </c>
      <c r="X188" s="47" t="s">
        <v>525</v>
      </c>
      <c r="Y188" s="47" t="s">
        <v>525</v>
      </c>
      <c r="Z188" s="47" t="s">
        <v>525</v>
      </c>
      <c r="AA188" s="47" t="s">
        <v>1167</v>
      </c>
      <c r="AB188" s="47" t="s">
        <v>885</v>
      </c>
      <c r="AC188" s="47" t="s">
        <v>885</v>
      </c>
      <c r="AD188" s="79" t="s">
        <v>1213</v>
      </c>
      <c r="AE188" s="47" t="s">
        <v>875</v>
      </c>
      <c r="AF188" s="47" t="s">
        <v>1116</v>
      </c>
      <c r="AG188" s="47" t="s">
        <v>1167</v>
      </c>
      <c r="AH188" s="47" t="s">
        <v>884</v>
      </c>
      <c r="AI188" s="47" t="s">
        <v>884</v>
      </c>
      <c r="AJ188" s="48" t="s">
        <v>891</v>
      </c>
      <c r="AK188" s="48" t="s">
        <v>891</v>
      </c>
      <c r="AL188" s="47" t="s">
        <v>889</v>
      </c>
      <c r="AM188" s="47" t="s">
        <v>889</v>
      </c>
      <c r="AN188" s="47" t="s">
        <v>892</v>
      </c>
      <c r="AO188" s="47" t="s">
        <v>893</v>
      </c>
      <c r="AP188" s="47" t="s">
        <v>893</v>
      </c>
      <c r="AQ188" s="47" t="s">
        <v>1214</v>
      </c>
      <c r="AR188" s="47" t="s">
        <v>1214</v>
      </c>
      <c r="AS188" s="47" t="s">
        <v>875</v>
      </c>
      <c r="AT188" s="47" t="s">
        <v>875</v>
      </c>
      <c r="AU188" s="47" t="s">
        <v>875</v>
      </c>
      <c r="AV188" s="47" t="s">
        <v>875</v>
      </c>
      <c r="AW188" s="47" t="s">
        <v>875</v>
      </c>
      <c r="AX188" s="47" t="s">
        <v>875</v>
      </c>
      <c r="AY188" s="47" t="s">
        <v>875</v>
      </c>
      <c r="AZ188" s="47" t="s">
        <v>889</v>
      </c>
      <c r="BA188" s="47" t="s">
        <v>525</v>
      </c>
      <c r="BB188" s="47" t="s">
        <v>887</v>
      </c>
      <c r="BC188" s="47" t="s">
        <v>887</v>
      </c>
      <c r="BD188" s="47" t="s">
        <v>887</v>
      </c>
      <c r="BE188" s="48" t="s">
        <v>864</v>
      </c>
      <c r="BF188" s="47" t="s">
        <v>886</v>
      </c>
      <c r="BG188" s="47" t="s">
        <v>886</v>
      </c>
      <c r="BH188" s="47" t="s">
        <v>513</v>
      </c>
      <c r="BI188" s="47" t="s">
        <v>513</v>
      </c>
      <c r="BJ188" s="47" t="s">
        <v>1207</v>
      </c>
      <c r="BK188" s="47" t="s">
        <v>1215</v>
      </c>
      <c r="BL188" s="47" t="s">
        <v>883</v>
      </c>
      <c r="BM188" s="47" t="s">
        <v>525</v>
      </c>
      <c r="BN188" s="47" t="s">
        <v>522</v>
      </c>
      <c r="BO188" s="47" t="s">
        <v>525</v>
      </c>
      <c r="BP188" s="47" t="s">
        <v>525</v>
      </c>
      <c r="BQ188" s="47" t="s">
        <v>866</v>
      </c>
      <c r="BR188" s="47" t="s">
        <v>875</v>
      </c>
      <c r="BS188" s="47" t="s">
        <v>875</v>
      </c>
      <c r="BT188" s="47" t="s">
        <v>875</v>
      </c>
      <c r="BU188" s="47" t="s">
        <v>875</v>
      </c>
      <c r="BV188" s="47" t="s">
        <v>875</v>
      </c>
      <c r="BW188" s="47" t="s">
        <v>875</v>
      </c>
      <c r="BX188" s="47"/>
      <c r="BY188" s="47" t="s">
        <v>890</v>
      </c>
      <c r="BZ188" s="47" t="s">
        <v>525</v>
      </c>
      <c r="CA188" s="47" t="s">
        <v>1167</v>
      </c>
      <c r="CB188" s="47" t="s">
        <v>884</v>
      </c>
    </row>
    <row r="189" spans="1:80">
      <c r="A189" s="33" t="str">
        <f>'Indicator Data'!A190</f>
        <v>Uzbekistan</v>
      </c>
      <c r="B189" s="25" t="str">
        <f>'Indicator Data'!B190</f>
        <v>UZB</v>
      </c>
      <c r="C189" s="47" t="s">
        <v>1206</v>
      </c>
      <c r="D189" s="47" t="s">
        <v>1206</v>
      </c>
      <c r="E189" s="47" t="s">
        <v>1207</v>
      </c>
      <c r="F189" s="47" t="s">
        <v>1207</v>
      </c>
      <c r="G189" s="47" t="s">
        <v>1207</v>
      </c>
      <c r="H189" s="47" t="s">
        <v>1207</v>
      </c>
      <c r="I189" s="47" t="s">
        <v>1207</v>
      </c>
      <c r="J189" s="47" t="s">
        <v>887</v>
      </c>
      <c r="K189" s="47" t="s">
        <v>887</v>
      </c>
      <c r="L189" s="47" t="s">
        <v>513</v>
      </c>
      <c r="M189" s="47" t="s">
        <v>884</v>
      </c>
      <c r="N189" s="47" t="s">
        <v>884</v>
      </c>
      <c r="O189" s="47" t="s">
        <v>884</v>
      </c>
      <c r="P189" s="47" t="s">
        <v>884</v>
      </c>
      <c r="Q189" s="47" t="s">
        <v>1115</v>
      </c>
      <c r="R189" s="47" t="s">
        <v>1115</v>
      </c>
      <c r="S189" s="47" t="s">
        <v>1115</v>
      </c>
      <c r="T189" s="47" t="s">
        <v>1115</v>
      </c>
      <c r="U189" s="47" t="s">
        <v>884</v>
      </c>
      <c r="V189" s="47" t="s">
        <v>884</v>
      </c>
      <c r="W189" s="47" t="s">
        <v>884</v>
      </c>
      <c r="X189" s="47" t="s">
        <v>525</v>
      </c>
      <c r="Y189" s="47" t="s">
        <v>525</v>
      </c>
      <c r="Z189" s="47" t="s">
        <v>525</v>
      </c>
      <c r="AA189" s="47" t="s">
        <v>1167</v>
      </c>
      <c r="AB189" s="47" t="s">
        <v>885</v>
      </c>
      <c r="AC189" s="47" t="s">
        <v>885</v>
      </c>
      <c r="AD189" s="79" t="s">
        <v>1213</v>
      </c>
      <c r="AE189" s="47" t="s">
        <v>875</v>
      </c>
      <c r="AF189" s="47" t="s">
        <v>1116</v>
      </c>
      <c r="AG189" s="47" t="s">
        <v>1167</v>
      </c>
      <c r="AH189" s="47" t="s">
        <v>884</v>
      </c>
      <c r="AI189" s="47" t="s">
        <v>884</v>
      </c>
      <c r="AJ189" s="48" t="s">
        <v>891</v>
      </c>
      <c r="AK189" s="48" t="s">
        <v>891</v>
      </c>
      <c r="AL189" s="47" t="s">
        <v>889</v>
      </c>
      <c r="AM189" s="47" t="s">
        <v>889</v>
      </c>
      <c r="AN189" s="47" t="s">
        <v>892</v>
      </c>
      <c r="AO189" s="47" t="s">
        <v>893</v>
      </c>
      <c r="AP189" s="47" t="s">
        <v>893</v>
      </c>
      <c r="AQ189" s="47" t="s">
        <v>1214</v>
      </c>
      <c r="AR189" s="47" t="s">
        <v>1214</v>
      </c>
      <c r="AS189" s="47" t="s">
        <v>875</v>
      </c>
      <c r="AT189" s="47" t="s">
        <v>875</v>
      </c>
      <c r="AU189" s="47" t="s">
        <v>875</v>
      </c>
      <c r="AV189" s="47" t="s">
        <v>875</v>
      </c>
      <c r="AW189" s="47" t="s">
        <v>875</v>
      </c>
      <c r="AX189" s="47" t="s">
        <v>875</v>
      </c>
      <c r="AY189" s="47" t="s">
        <v>875</v>
      </c>
      <c r="AZ189" s="47" t="s">
        <v>889</v>
      </c>
      <c r="BA189" s="47" t="s">
        <v>525</v>
      </c>
      <c r="BB189" s="47" t="s">
        <v>887</v>
      </c>
      <c r="BC189" s="47" t="s">
        <v>887</v>
      </c>
      <c r="BD189" s="47" t="s">
        <v>887</v>
      </c>
      <c r="BE189" s="48" t="s">
        <v>864</v>
      </c>
      <c r="BF189" s="47" t="s">
        <v>886</v>
      </c>
      <c r="BG189" s="47" t="s">
        <v>886</v>
      </c>
      <c r="BH189" s="47" t="s">
        <v>513</v>
      </c>
      <c r="BI189" s="47" t="s">
        <v>513</v>
      </c>
      <c r="BJ189" s="47" t="s">
        <v>1207</v>
      </c>
      <c r="BK189" s="47" t="s">
        <v>1215</v>
      </c>
      <c r="BL189" s="47" t="s">
        <v>883</v>
      </c>
      <c r="BM189" s="47" t="s">
        <v>525</v>
      </c>
      <c r="BN189" s="47" t="s">
        <v>522</v>
      </c>
      <c r="BO189" s="47" t="s">
        <v>525</v>
      </c>
      <c r="BP189" s="47" t="s">
        <v>525</v>
      </c>
      <c r="BQ189" s="47" t="s">
        <v>866</v>
      </c>
      <c r="BR189" s="47" t="s">
        <v>875</v>
      </c>
      <c r="BS189" s="47" t="s">
        <v>875</v>
      </c>
      <c r="BT189" s="47" t="s">
        <v>875</v>
      </c>
      <c r="BU189" s="47" t="s">
        <v>875</v>
      </c>
      <c r="BV189" s="47" t="s">
        <v>875</v>
      </c>
      <c r="BW189" s="47" t="s">
        <v>875</v>
      </c>
      <c r="BX189" s="47"/>
      <c r="BY189" s="47" t="s">
        <v>890</v>
      </c>
      <c r="BZ189" s="47" t="s">
        <v>525</v>
      </c>
      <c r="CA189" s="47" t="s">
        <v>1167</v>
      </c>
      <c r="CB189" s="47" t="s">
        <v>884</v>
      </c>
    </row>
    <row r="190" spans="1:80">
      <c r="A190" s="33" t="str">
        <f>'Indicator Data'!A191</f>
        <v>Vanuatu</v>
      </c>
      <c r="B190" s="25" t="str">
        <f>'Indicator Data'!B191</f>
        <v>VUT</v>
      </c>
      <c r="C190" s="47" t="s">
        <v>1206</v>
      </c>
      <c r="D190" s="47" t="s">
        <v>1206</v>
      </c>
      <c r="E190" s="47" t="s">
        <v>1207</v>
      </c>
      <c r="F190" s="47" t="s">
        <v>1207</v>
      </c>
      <c r="G190" s="47" t="s">
        <v>1207</v>
      </c>
      <c r="H190" s="47" t="s">
        <v>1207</v>
      </c>
      <c r="I190" s="47" t="s">
        <v>1207</v>
      </c>
      <c r="J190" s="47" t="s">
        <v>887</v>
      </c>
      <c r="K190" s="47" t="s">
        <v>887</v>
      </c>
      <c r="L190" s="47" t="s">
        <v>513</v>
      </c>
      <c r="M190" s="47" t="s">
        <v>884</v>
      </c>
      <c r="N190" s="47" t="s">
        <v>884</v>
      </c>
      <c r="O190" s="47" t="s">
        <v>884</v>
      </c>
      <c r="P190" s="47" t="s">
        <v>884</v>
      </c>
      <c r="Q190" s="47" t="s">
        <v>1115</v>
      </c>
      <c r="R190" s="47" t="s">
        <v>1115</v>
      </c>
      <c r="S190" s="47" t="s">
        <v>1115</v>
      </c>
      <c r="T190" s="47" t="s">
        <v>1115</v>
      </c>
      <c r="U190" s="47" t="s">
        <v>884</v>
      </c>
      <c r="V190" s="47" t="s">
        <v>884</v>
      </c>
      <c r="W190" s="47" t="s">
        <v>884</v>
      </c>
      <c r="X190" s="47" t="s">
        <v>525</v>
      </c>
      <c r="Y190" s="47" t="s">
        <v>525</v>
      </c>
      <c r="Z190" s="47" t="s">
        <v>525</v>
      </c>
      <c r="AA190" s="47" t="s">
        <v>1167</v>
      </c>
      <c r="AB190" s="47" t="s">
        <v>885</v>
      </c>
      <c r="AC190" s="47" t="s">
        <v>885</v>
      </c>
      <c r="AD190" s="79" t="s">
        <v>1213</v>
      </c>
      <c r="AE190" s="47" t="s">
        <v>875</v>
      </c>
      <c r="AF190" s="47" t="s">
        <v>1116</v>
      </c>
      <c r="AG190" s="47" t="s">
        <v>1167</v>
      </c>
      <c r="AH190" s="47" t="s">
        <v>884</v>
      </c>
      <c r="AI190" s="47" t="s">
        <v>884</v>
      </c>
      <c r="AJ190" s="48" t="s">
        <v>891</v>
      </c>
      <c r="AK190" s="48" t="s">
        <v>891</v>
      </c>
      <c r="AL190" s="47" t="s">
        <v>889</v>
      </c>
      <c r="AM190" s="47" t="s">
        <v>889</v>
      </c>
      <c r="AN190" s="47" t="s">
        <v>892</v>
      </c>
      <c r="AO190" s="47" t="s">
        <v>893</v>
      </c>
      <c r="AP190" s="47" t="s">
        <v>893</v>
      </c>
      <c r="AQ190" s="47" t="s">
        <v>1214</v>
      </c>
      <c r="AR190" s="47" t="s">
        <v>1214</v>
      </c>
      <c r="AS190" s="47" t="s">
        <v>875</v>
      </c>
      <c r="AT190" s="47" t="s">
        <v>875</v>
      </c>
      <c r="AU190" s="47" t="s">
        <v>875</v>
      </c>
      <c r="AV190" s="47" t="s">
        <v>875</v>
      </c>
      <c r="AW190" s="47" t="s">
        <v>875</v>
      </c>
      <c r="AX190" s="47" t="s">
        <v>875</v>
      </c>
      <c r="AY190" s="47" t="s">
        <v>875</v>
      </c>
      <c r="AZ190" s="47" t="s">
        <v>889</v>
      </c>
      <c r="BA190" s="47" t="s">
        <v>525</v>
      </c>
      <c r="BB190" s="47" t="s">
        <v>887</v>
      </c>
      <c r="BC190" s="47" t="s">
        <v>887</v>
      </c>
      <c r="BD190" s="47" t="s">
        <v>887</v>
      </c>
      <c r="BE190" s="48" t="s">
        <v>864</v>
      </c>
      <c r="BF190" s="47" t="s">
        <v>886</v>
      </c>
      <c r="BG190" s="47" t="s">
        <v>886</v>
      </c>
      <c r="BH190" s="47" t="s">
        <v>513</v>
      </c>
      <c r="BI190" s="47" t="s">
        <v>513</v>
      </c>
      <c r="BJ190" s="47" t="s">
        <v>1207</v>
      </c>
      <c r="BK190" s="47" t="s">
        <v>1215</v>
      </c>
      <c r="BL190" s="47" t="s">
        <v>883</v>
      </c>
      <c r="BM190" s="47" t="s">
        <v>525</v>
      </c>
      <c r="BN190" s="47" t="s">
        <v>522</v>
      </c>
      <c r="BO190" s="47" t="s">
        <v>525</v>
      </c>
      <c r="BP190" s="47" t="s">
        <v>525</v>
      </c>
      <c r="BQ190" s="47" t="s">
        <v>866</v>
      </c>
      <c r="BR190" s="47" t="s">
        <v>875</v>
      </c>
      <c r="BS190" s="47" t="s">
        <v>875</v>
      </c>
      <c r="BT190" s="47" t="s">
        <v>875</v>
      </c>
      <c r="BU190" s="47" t="s">
        <v>875</v>
      </c>
      <c r="BV190" s="47" t="s">
        <v>875</v>
      </c>
      <c r="BW190" s="47" t="s">
        <v>875</v>
      </c>
      <c r="BX190" s="47"/>
      <c r="BY190" s="47" t="s">
        <v>890</v>
      </c>
      <c r="BZ190" s="47" t="s">
        <v>525</v>
      </c>
      <c r="CA190" s="47" t="s">
        <v>1167</v>
      </c>
      <c r="CB190" s="47" t="s">
        <v>884</v>
      </c>
    </row>
    <row r="191" spans="1:80">
      <c r="A191" s="33" t="str">
        <f>'Indicator Data'!A192</f>
        <v>Venezuela</v>
      </c>
      <c r="B191" s="25" t="str">
        <f>'Indicator Data'!B192</f>
        <v>VEN</v>
      </c>
      <c r="C191" s="47" t="s">
        <v>1206</v>
      </c>
      <c r="D191" s="47" t="s">
        <v>1206</v>
      </c>
      <c r="E191" s="47" t="s">
        <v>1207</v>
      </c>
      <c r="F191" s="47" t="s">
        <v>1207</v>
      </c>
      <c r="G191" s="47" t="s">
        <v>1207</v>
      </c>
      <c r="H191" s="47" t="s">
        <v>1207</v>
      </c>
      <c r="I191" s="47" t="s">
        <v>1207</v>
      </c>
      <c r="J191" s="47" t="s">
        <v>887</v>
      </c>
      <c r="K191" s="47" t="s">
        <v>887</v>
      </c>
      <c r="L191" s="47" t="s">
        <v>513</v>
      </c>
      <c r="M191" s="47" t="s">
        <v>884</v>
      </c>
      <c r="N191" s="47" t="s">
        <v>884</v>
      </c>
      <c r="O191" s="47" t="s">
        <v>884</v>
      </c>
      <c r="P191" s="47" t="s">
        <v>884</v>
      </c>
      <c r="Q191" s="47" t="s">
        <v>1115</v>
      </c>
      <c r="R191" s="47" t="s">
        <v>1115</v>
      </c>
      <c r="S191" s="47" t="s">
        <v>1115</v>
      </c>
      <c r="T191" s="47" t="s">
        <v>1115</v>
      </c>
      <c r="U191" s="47" t="s">
        <v>884</v>
      </c>
      <c r="V191" s="47" t="s">
        <v>884</v>
      </c>
      <c r="W191" s="47" t="s">
        <v>884</v>
      </c>
      <c r="X191" s="47" t="s">
        <v>525</v>
      </c>
      <c r="Y191" s="47" t="s">
        <v>525</v>
      </c>
      <c r="Z191" s="47" t="s">
        <v>525</v>
      </c>
      <c r="AA191" s="47" t="s">
        <v>1167</v>
      </c>
      <c r="AB191" s="47" t="s">
        <v>885</v>
      </c>
      <c r="AC191" s="47" t="s">
        <v>885</v>
      </c>
      <c r="AD191" s="79" t="s">
        <v>1213</v>
      </c>
      <c r="AE191" s="47" t="s">
        <v>875</v>
      </c>
      <c r="AF191" s="47" t="s">
        <v>1116</v>
      </c>
      <c r="AG191" s="47" t="s">
        <v>1167</v>
      </c>
      <c r="AH191" s="47" t="s">
        <v>884</v>
      </c>
      <c r="AI191" s="47" t="s">
        <v>884</v>
      </c>
      <c r="AJ191" s="48" t="s">
        <v>891</v>
      </c>
      <c r="AK191" s="48" t="s">
        <v>891</v>
      </c>
      <c r="AL191" s="47" t="s">
        <v>889</v>
      </c>
      <c r="AM191" s="47" t="s">
        <v>889</v>
      </c>
      <c r="AN191" s="47" t="s">
        <v>892</v>
      </c>
      <c r="AO191" s="47" t="s">
        <v>893</v>
      </c>
      <c r="AP191" s="47" t="s">
        <v>893</v>
      </c>
      <c r="AQ191" s="47" t="s">
        <v>1214</v>
      </c>
      <c r="AR191" s="47" t="s">
        <v>1214</v>
      </c>
      <c r="AS191" s="47" t="s">
        <v>875</v>
      </c>
      <c r="AT191" s="47" t="s">
        <v>875</v>
      </c>
      <c r="AU191" s="47" t="s">
        <v>875</v>
      </c>
      <c r="AV191" s="47" t="s">
        <v>875</v>
      </c>
      <c r="AW191" s="47" t="s">
        <v>875</v>
      </c>
      <c r="AX191" s="47" t="s">
        <v>875</v>
      </c>
      <c r="AY191" s="47" t="s">
        <v>875</v>
      </c>
      <c r="AZ191" s="47" t="s">
        <v>889</v>
      </c>
      <c r="BA191" s="47" t="s">
        <v>525</v>
      </c>
      <c r="BB191" s="47" t="s">
        <v>887</v>
      </c>
      <c r="BC191" s="47" t="s">
        <v>887</v>
      </c>
      <c r="BD191" s="47" t="s">
        <v>887</v>
      </c>
      <c r="BE191" s="48" t="s">
        <v>864</v>
      </c>
      <c r="BF191" s="47" t="s">
        <v>886</v>
      </c>
      <c r="BG191" s="47" t="s">
        <v>886</v>
      </c>
      <c r="BH191" s="47" t="s">
        <v>513</v>
      </c>
      <c r="BI191" s="47" t="s">
        <v>513</v>
      </c>
      <c r="BJ191" s="47" t="s">
        <v>1207</v>
      </c>
      <c r="BK191" s="47" t="s">
        <v>1215</v>
      </c>
      <c r="BL191" s="47" t="s">
        <v>883</v>
      </c>
      <c r="BM191" s="47" t="s">
        <v>525</v>
      </c>
      <c r="BN191" s="47" t="s">
        <v>522</v>
      </c>
      <c r="BO191" s="47" t="s">
        <v>525</v>
      </c>
      <c r="BP191" s="47" t="s">
        <v>525</v>
      </c>
      <c r="BQ191" s="47" t="s">
        <v>866</v>
      </c>
      <c r="BR191" s="47" t="s">
        <v>875</v>
      </c>
      <c r="BS191" s="47" t="s">
        <v>875</v>
      </c>
      <c r="BT191" s="47" t="s">
        <v>875</v>
      </c>
      <c r="BU191" s="47" t="s">
        <v>875</v>
      </c>
      <c r="BV191" s="47" t="s">
        <v>875</v>
      </c>
      <c r="BW191" s="47" t="s">
        <v>875</v>
      </c>
      <c r="BX191" s="47"/>
      <c r="BY191" s="47" t="s">
        <v>890</v>
      </c>
      <c r="BZ191" s="47" t="s">
        <v>525</v>
      </c>
      <c r="CA191" s="47" t="s">
        <v>1167</v>
      </c>
      <c r="CB191" s="47" t="s">
        <v>884</v>
      </c>
    </row>
    <row r="192" spans="1:80">
      <c r="A192" s="33" t="str">
        <f>'Indicator Data'!A193</f>
        <v>Viet Nam</v>
      </c>
      <c r="B192" s="25" t="str">
        <f>'Indicator Data'!B193</f>
        <v>VNM</v>
      </c>
      <c r="C192" s="47" t="s">
        <v>1206</v>
      </c>
      <c r="D192" s="47" t="s">
        <v>1206</v>
      </c>
      <c r="E192" s="47" t="s">
        <v>1207</v>
      </c>
      <c r="F192" s="47" t="s">
        <v>1207</v>
      </c>
      <c r="G192" s="47" t="s">
        <v>1207</v>
      </c>
      <c r="H192" s="47" t="s">
        <v>1207</v>
      </c>
      <c r="I192" s="47" t="s">
        <v>1207</v>
      </c>
      <c r="J192" s="47" t="s">
        <v>887</v>
      </c>
      <c r="K192" s="47" t="s">
        <v>887</v>
      </c>
      <c r="L192" s="47" t="s">
        <v>513</v>
      </c>
      <c r="M192" s="47" t="s">
        <v>884</v>
      </c>
      <c r="N192" s="47" t="s">
        <v>884</v>
      </c>
      <c r="O192" s="47" t="s">
        <v>884</v>
      </c>
      <c r="P192" s="47" t="s">
        <v>884</v>
      </c>
      <c r="Q192" s="47" t="s">
        <v>1115</v>
      </c>
      <c r="R192" s="47" t="s">
        <v>1115</v>
      </c>
      <c r="S192" s="47" t="s">
        <v>1115</v>
      </c>
      <c r="T192" s="47" t="s">
        <v>1115</v>
      </c>
      <c r="U192" s="47" t="s">
        <v>884</v>
      </c>
      <c r="V192" s="47" t="s">
        <v>884</v>
      </c>
      <c r="W192" s="47" t="s">
        <v>884</v>
      </c>
      <c r="X192" s="47" t="s">
        <v>525</v>
      </c>
      <c r="Y192" s="47" t="s">
        <v>525</v>
      </c>
      <c r="Z192" s="47" t="s">
        <v>525</v>
      </c>
      <c r="AA192" s="47" t="s">
        <v>1167</v>
      </c>
      <c r="AB192" s="47" t="s">
        <v>885</v>
      </c>
      <c r="AC192" s="47" t="s">
        <v>885</v>
      </c>
      <c r="AD192" s="79" t="s">
        <v>1213</v>
      </c>
      <c r="AE192" s="47" t="s">
        <v>875</v>
      </c>
      <c r="AF192" s="47" t="s">
        <v>1116</v>
      </c>
      <c r="AG192" s="47" t="s">
        <v>1167</v>
      </c>
      <c r="AH192" s="47" t="s">
        <v>884</v>
      </c>
      <c r="AI192" s="47" t="s">
        <v>884</v>
      </c>
      <c r="AJ192" s="48" t="s">
        <v>891</v>
      </c>
      <c r="AK192" s="48" t="s">
        <v>891</v>
      </c>
      <c r="AL192" s="47" t="s">
        <v>889</v>
      </c>
      <c r="AM192" s="47" t="s">
        <v>889</v>
      </c>
      <c r="AN192" s="47" t="s">
        <v>892</v>
      </c>
      <c r="AO192" s="47" t="s">
        <v>893</v>
      </c>
      <c r="AP192" s="47" t="s">
        <v>893</v>
      </c>
      <c r="AQ192" s="47" t="s">
        <v>1214</v>
      </c>
      <c r="AR192" s="47" t="s">
        <v>1214</v>
      </c>
      <c r="AS192" s="47" t="s">
        <v>875</v>
      </c>
      <c r="AT192" s="47" t="s">
        <v>875</v>
      </c>
      <c r="AU192" s="47" t="s">
        <v>875</v>
      </c>
      <c r="AV192" s="47" t="s">
        <v>875</v>
      </c>
      <c r="AW192" s="47" t="s">
        <v>875</v>
      </c>
      <c r="AX192" s="47" t="s">
        <v>875</v>
      </c>
      <c r="AY192" s="47" t="s">
        <v>875</v>
      </c>
      <c r="AZ192" s="47" t="s">
        <v>889</v>
      </c>
      <c r="BA192" s="47" t="s">
        <v>525</v>
      </c>
      <c r="BB192" s="47" t="s">
        <v>887</v>
      </c>
      <c r="BC192" s="47" t="s">
        <v>887</v>
      </c>
      <c r="BD192" s="47" t="s">
        <v>887</v>
      </c>
      <c r="BE192" s="48" t="s">
        <v>864</v>
      </c>
      <c r="BF192" s="47" t="s">
        <v>886</v>
      </c>
      <c r="BG192" s="47" t="s">
        <v>886</v>
      </c>
      <c r="BH192" s="47" t="s">
        <v>513</v>
      </c>
      <c r="BI192" s="47" t="s">
        <v>513</v>
      </c>
      <c r="BJ192" s="47" t="s">
        <v>1207</v>
      </c>
      <c r="BK192" s="47" t="s">
        <v>1215</v>
      </c>
      <c r="BL192" s="47" t="s">
        <v>883</v>
      </c>
      <c r="BM192" s="47" t="s">
        <v>525</v>
      </c>
      <c r="BN192" s="47" t="s">
        <v>522</v>
      </c>
      <c r="BO192" s="47" t="s">
        <v>525</v>
      </c>
      <c r="BP192" s="47" t="s">
        <v>525</v>
      </c>
      <c r="BQ192" s="47" t="s">
        <v>866</v>
      </c>
      <c r="BR192" s="47" t="s">
        <v>875</v>
      </c>
      <c r="BS192" s="47" t="s">
        <v>875</v>
      </c>
      <c r="BT192" s="47" t="s">
        <v>875</v>
      </c>
      <c r="BU192" s="47" t="s">
        <v>875</v>
      </c>
      <c r="BV192" s="47" t="s">
        <v>875</v>
      </c>
      <c r="BW192" s="47" t="s">
        <v>875</v>
      </c>
      <c r="BX192" s="47"/>
      <c r="BY192" s="47" t="s">
        <v>890</v>
      </c>
      <c r="BZ192" s="47" t="s">
        <v>525</v>
      </c>
      <c r="CA192" s="47" t="s">
        <v>1167</v>
      </c>
      <c r="CB192" s="47" t="s">
        <v>884</v>
      </c>
    </row>
    <row r="193" spans="1:80">
      <c r="A193" s="33" t="str">
        <f>'Indicator Data'!A194</f>
        <v>Yemen</v>
      </c>
      <c r="B193" s="25" t="str">
        <f>'Indicator Data'!B194</f>
        <v>YEM</v>
      </c>
      <c r="C193" s="47" t="s">
        <v>1206</v>
      </c>
      <c r="D193" s="47" t="s">
        <v>1206</v>
      </c>
      <c r="E193" s="47" t="s">
        <v>1207</v>
      </c>
      <c r="F193" s="47" t="s">
        <v>1207</v>
      </c>
      <c r="G193" s="47" t="s">
        <v>1207</v>
      </c>
      <c r="H193" s="47" t="s">
        <v>1207</v>
      </c>
      <c r="I193" s="47" t="s">
        <v>1207</v>
      </c>
      <c r="J193" s="47" t="s">
        <v>887</v>
      </c>
      <c r="K193" s="47" t="s">
        <v>887</v>
      </c>
      <c r="L193" s="47" t="s">
        <v>513</v>
      </c>
      <c r="M193" s="47" t="s">
        <v>884</v>
      </c>
      <c r="N193" s="47" t="s">
        <v>884</v>
      </c>
      <c r="O193" s="47" t="s">
        <v>884</v>
      </c>
      <c r="P193" s="47" t="s">
        <v>884</v>
      </c>
      <c r="Q193" s="47" t="s">
        <v>1115</v>
      </c>
      <c r="R193" s="47" t="s">
        <v>1115</v>
      </c>
      <c r="S193" s="47" t="s">
        <v>1115</v>
      </c>
      <c r="T193" s="47" t="s">
        <v>1115</v>
      </c>
      <c r="U193" s="47" t="s">
        <v>884</v>
      </c>
      <c r="V193" s="47" t="s">
        <v>884</v>
      </c>
      <c r="W193" s="47" t="s">
        <v>884</v>
      </c>
      <c r="X193" s="47" t="s">
        <v>525</v>
      </c>
      <c r="Y193" s="47" t="s">
        <v>525</v>
      </c>
      <c r="Z193" s="47" t="s">
        <v>525</v>
      </c>
      <c r="AA193" s="47" t="s">
        <v>1167</v>
      </c>
      <c r="AB193" s="47" t="s">
        <v>885</v>
      </c>
      <c r="AC193" s="47" t="s">
        <v>885</v>
      </c>
      <c r="AD193" s="79" t="s">
        <v>1213</v>
      </c>
      <c r="AE193" s="47" t="s">
        <v>875</v>
      </c>
      <c r="AF193" s="47" t="s">
        <v>1116</v>
      </c>
      <c r="AG193" s="47" t="s">
        <v>1167</v>
      </c>
      <c r="AH193" s="47" t="s">
        <v>884</v>
      </c>
      <c r="AI193" s="47" t="s">
        <v>884</v>
      </c>
      <c r="AJ193" s="48" t="s">
        <v>891</v>
      </c>
      <c r="AK193" s="48" t="s">
        <v>891</v>
      </c>
      <c r="AL193" s="47" t="s">
        <v>889</v>
      </c>
      <c r="AM193" s="47" t="s">
        <v>889</v>
      </c>
      <c r="AN193" s="47" t="s">
        <v>892</v>
      </c>
      <c r="AO193" s="47" t="s">
        <v>893</v>
      </c>
      <c r="AP193" s="47" t="s">
        <v>893</v>
      </c>
      <c r="AQ193" s="47" t="s">
        <v>1214</v>
      </c>
      <c r="AR193" s="47" t="s">
        <v>1214</v>
      </c>
      <c r="AS193" s="47" t="s">
        <v>875</v>
      </c>
      <c r="AT193" s="47" t="s">
        <v>875</v>
      </c>
      <c r="AU193" s="47" t="s">
        <v>875</v>
      </c>
      <c r="AV193" s="47" t="s">
        <v>875</v>
      </c>
      <c r="AW193" s="47" t="s">
        <v>875</v>
      </c>
      <c r="AX193" s="47" t="s">
        <v>875</v>
      </c>
      <c r="AY193" s="47" t="s">
        <v>875</v>
      </c>
      <c r="AZ193" s="47" t="s">
        <v>889</v>
      </c>
      <c r="BA193" s="47" t="s">
        <v>525</v>
      </c>
      <c r="BB193" s="47" t="s">
        <v>887</v>
      </c>
      <c r="BC193" s="47" t="s">
        <v>887</v>
      </c>
      <c r="BD193" s="47" t="s">
        <v>887</v>
      </c>
      <c r="BE193" s="48" t="s">
        <v>867</v>
      </c>
      <c r="BF193" s="47" t="s">
        <v>886</v>
      </c>
      <c r="BG193" s="47" t="s">
        <v>886</v>
      </c>
      <c r="BH193" s="47" t="s">
        <v>513</v>
      </c>
      <c r="BI193" s="47" t="s">
        <v>513</v>
      </c>
      <c r="BJ193" s="47" t="s">
        <v>1207</v>
      </c>
      <c r="BK193" s="47" t="s">
        <v>1215</v>
      </c>
      <c r="BL193" s="47" t="s">
        <v>883</v>
      </c>
      <c r="BM193" s="47" t="s">
        <v>525</v>
      </c>
      <c r="BN193" s="47" t="s">
        <v>522</v>
      </c>
      <c r="BO193" s="47" t="s">
        <v>525</v>
      </c>
      <c r="BP193" s="47" t="s">
        <v>525</v>
      </c>
      <c r="BQ193" s="47" t="s">
        <v>866</v>
      </c>
      <c r="BR193" s="47" t="s">
        <v>875</v>
      </c>
      <c r="BS193" s="47" t="s">
        <v>875</v>
      </c>
      <c r="BT193" s="47" t="s">
        <v>875</v>
      </c>
      <c r="BU193" s="47" t="s">
        <v>875</v>
      </c>
      <c r="BV193" s="47" t="s">
        <v>875</v>
      </c>
      <c r="BW193" s="47" t="s">
        <v>875</v>
      </c>
      <c r="BX193" s="47"/>
      <c r="BY193" s="47" t="s">
        <v>890</v>
      </c>
      <c r="BZ193" s="47" t="s">
        <v>525</v>
      </c>
      <c r="CA193" s="47" t="s">
        <v>1167</v>
      </c>
      <c r="CB193" s="47" t="s">
        <v>884</v>
      </c>
    </row>
    <row r="194" spans="1:80">
      <c r="A194" s="33" t="str">
        <f>'Indicator Data'!A195</f>
        <v>Zambia</v>
      </c>
      <c r="B194" s="25" t="str">
        <f>'Indicator Data'!B195</f>
        <v>ZMB</v>
      </c>
      <c r="C194" s="47" t="s">
        <v>1206</v>
      </c>
      <c r="D194" s="47" t="s">
        <v>1206</v>
      </c>
      <c r="E194" s="47" t="s">
        <v>1207</v>
      </c>
      <c r="F194" s="47" t="s">
        <v>1207</v>
      </c>
      <c r="G194" s="47" t="s">
        <v>1207</v>
      </c>
      <c r="H194" s="47" t="s">
        <v>1207</v>
      </c>
      <c r="I194" s="47" t="s">
        <v>1207</v>
      </c>
      <c r="J194" s="47" t="s">
        <v>887</v>
      </c>
      <c r="K194" s="47" t="s">
        <v>887</v>
      </c>
      <c r="L194" s="47" t="s">
        <v>513</v>
      </c>
      <c r="M194" s="47" t="s">
        <v>884</v>
      </c>
      <c r="N194" s="47" t="s">
        <v>884</v>
      </c>
      <c r="O194" s="47" t="s">
        <v>884</v>
      </c>
      <c r="P194" s="47" t="s">
        <v>884</v>
      </c>
      <c r="Q194" s="47" t="s">
        <v>1115</v>
      </c>
      <c r="R194" s="47" t="s">
        <v>1115</v>
      </c>
      <c r="S194" s="47" t="s">
        <v>1115</v>
      </c>
      <c r="T194" s="47" t="s">
        <v>1115</v>
      </c>
      <c r="U194" s="47" t="s">
        <v>884</v>
      </c>
      <c r="V194" s="47" t="s">
        <v>884</v>
      </c>
      <c r="W194" s="47" t="s">
        <v>884</v>
      </c>
      <c r="X194" s="47" t="s">
        <v>525</v>
      </c>
      <c r="Y194" s="47" t="s">
        <v>525</v>
      </c>
      <c r="Z194" s="47" t="s">
        <v>525</v>
      </c>
      <c r="AA194" s="47" t="s">
        <v>1167</v>
      </c>
      <c r="AB194" s="47" t="s">
        <v>885</v>
      </c>
      <c r="AC194" s="47" t="s">
        <v>885</v>
      </c>
      <c r="AD194" s="79" t="s">
        <v>1213</v>
      </c>
      <c r="AE194" s="47" t="s">
        <v>875</v>
      </c>
      <c r="AF194" s="47" t="s">
        <v>1116</v>
      </c>
      <c r="AG194" s="47" t="s">
        <v>1167</v>
      </c>
      <c r="AH194" s="47" t="s">
        <v>884</v>
      </c>
      <c r="AI194" s="47" t="s">
        <v>884</v>
      </c>
      <c r="AJ194" s="48" t="s">
        <v>891</v>
      </c>
      <c r="AK194" s="48" t="s">
        <v>891</v>
      </c>
      <c r="AL194" s="47" t="s">
        <v>889</v>
      </c>
      <c r="AM194" s="47" t="s">
        <v>889</v>
      </c>
      <c r="AN194" s="47" t="s">
        <v>892</v>
      </c>
      <c r="AO194" s="47" t="s">
        <v>893</v>
      </c>
      <c r="AP194" s="47" t="s">
        <v>893</v>
      </c>
      <c r="AQ194" s="47" t="s">
        <v>1214</v>
      </c>
      <c r="AR194" s="47" t="s">
        <v>1214</v>
      </c>
      <c r="AS194" s="47" t="s">
        <v>875</v>
      </c>
      <c r="AT194" s="47" t="s">
        <v>875</v>
      </c>
      <c r="AU194" s="47" t="s">
        <v>875</v>
      </c>
      <c r="AV194" s="47" t="s">
        <v>875</v>
      </c>
      <c r="AW194" s="47" t="s">
        <v>875</v>
      </c>
      <c r="AX194" s="47" t="s">
        <v>875</v>
      </c>
      <c r="AY194" s="47" t="s">
        <v>875</v>
      </c>
      <c r="AZ194" s="47" t="s">
        <v>889</v>
      </c>
      <c r="BA194" s="47" t="s">
        <v>525</v>
      </c>
      <c r="BB194" s="47" t="s">
        <v>887</v>
      </c>
      <c r="BC194" s="47" t="s">
        <v>887</v>
      </c>
      <c r="BD194" s="47" t="s">
        <v>887</v>
      </c>
      <c r="BE194" s="48" t="s">
        <v>864</v>
      </c>
      <c r="BF194" s="47" t="s">
        <v>886</v>
      </c>
      <c r="BG194" s="47" t="s">
        <v>886</v>
      </c>
      <c r="BH194" s="47" t="s">
        <v>513</v>
      </c>
      <c r="BI194" s="47" t="s">
        <v>513</v>
      </c>
      <c r="BJ194" s="47" t="s">
        <v>1207</v>
      </c>
      <c r="BK194" s="47" t="s">
        <v>1215</v>
      </c>
      <c r="BL194" s="47" t="s">
        <v>883</v>
      </c>
      <c r="BM194" s="47" t="s">
        <v>525</v>
      </c>
      <c r="BN194" s="47" t="s">
        <v>522</v>
      </c>
      <c r="BO194" s="47" t="s">
        <v>525</v>
      </c>
      <c r="BP194" s="47" t="s">
        <v>525</v>
      </c>
      <c r="BQ194" s="47" t="s">
        <v>866</v>
      </c>
      <c r="BR194" s="47" t="s">
        <v>875</v>
      </c>
      <c r="BS194" s="47" t="s">
        <v>875</v>
      </c>
      <c r="BT194" s="47" t="s">
        <v>875</v>
      </c>
      <c r="BU194" s="47" t="s">
        <v>875</v>
      </c>
      <c r="BV194" s="47" t="s">
        <v>875</v>
      </c>
      <c r="BW194" s="47" t="s">
        <v>875</v>
      </c>
      <c r="BX194" s="47"/>
      <c r="BY194" s="47" t="s">
        <v>890</v>
      </c>
      <c r="BZ194" s="47" t="s">
        <v>525</v>
      </c>
      <c r="CA194" s="47" t="s">
        <v>1167</v>
      </c>
      <c r="CB194" s="47" t="s">
        <v>884</v>
      </c>
    </row>
    <row r="195" spans="1:80">
      <c r="A195" s="33" t="str">
        <f>'Indicator Data'!A196</f>
        <v>Zimbabwe</v>
      </c>
      <c r="B195" s="25" t="str">
        <f>'Indicator Data'!B196</f>
        <v>ZWE</v>
      </c>
      <c r="C195" s="47" t="s">
        <v>1206</v>
      </c>
      <c r="D195" s="47" t="s">
        <v>1206</v>
      </c>
      <c r="E195" s="47" t="s">
        <v>1207</v>
      </c>
      <c r="F195" s="47" t="s">
        <v>1207</v>
      </c>
      <c r="G195" s="47" t="s">
        <v>1207</v>
      </c>
      <c r="H195" s="47" t="s">
        <v>1207</v>
      </c>
      <c r="I195" s="47" t="s">
        <v>1207</v>
      </c>
      <c r="J195" s="47" t="s">
        <v>887</v>
      </c>
      <c r="K195" s="47" t="s">
        <v>887</v>
      </c>
      <c r="L195" s="47" t="s">
        <v>513</v>
      </c>
      <c r="M195" s="47" t="s">
        <v>884</v>
      </c>
      <c r="N195" s="47" t="s">
        <v>884</v>
      </c>
      <c r="O195" s="47" t="s">
        <v>884</v>
      </c>
      <c r="P195" s="47" t="s">
        <v>884</v>
      </c>
      <c r="Q195" s="47" t="s">
        <v>1115</v>
      </c>
      <c r="R195" s="47" t="s">
        <v>1115</v>
      </c>
      <c r="S195" s="47" t="s">
        <v>1115</v>
      </c>
      <c r="T195" s="47" t="s">
        <v>1115</v>
      </c>
      <c r="U195" s="47" t="s">
        <v>884</v>
      </c>
      <c r="V195" s="47" t="s">
        <v>884</v>
      </c>
      <c r="W195" s="47" t="s">
        <v>884</v>
      </c>
      <c r="X195" s="47" t="s">
        <v>525</v>
      </c>
      <c r="Y195" s="47" t="s">
        <v>525</v>
      </c>
      <c r="Z195" s="47" t="s">
        <v>525</v>
      </c>
      <c r="AA195" s="47" t="s">
        <v>1167</v>
      </c>
      <c r="AB195" s="47" t="s">
        <v>885</v>
      </c>
      <c r="AC195" s="47" t="s">
        <v>885</v>
      </c>
      <c r="AD195" s="79" t="s">
        <v>1213</v>
      </c>
      <c r="AE195" s="47" t="s">
        <v>875</v>
      </c>
      <c r="AF195" s="47" t="s">
        <v>1116</v>
      </c>
      <c r="AG195" s="47" t="s">
        <v>1167</v>
      </c>
      <c r="AH195" s="47" t="s">
        <v>884</v>
      </c>
      <c r="AI195" s="47" t="s">
        <v>884</v>
      </c>
      <c r="AJ195" s="48" t="s">
        <v>891</v>
      </c>
      <c r="AK195" s="48" t="s">
        <v>891</v>
      </c>
      <c r="AL195" s="47" t="s">
        <v>889</v>
      </c>
      <c r="AM195" s="47" t="s">
        <v>889</v>
      </c>
      <c r="AN195" s="47" t="s">
        <v>892</v>
      </c>
      <c r="AO195" s="47" t="s">
        <v>893</v>
      </c>
      <c r="AP195" s="47" t="s">
        <v>893</v>
      </c>
      <c r="AQ195" s="47" t="s">
        <v>1214</v>
      </c>
      <c r="AR195" s="47" t="s">
        <v>1214</v>
      </c>
      <c r="AS195" s="47" t="s">
        <v>875</v>
      </c>
      <c r="AT195" s="47" t="s">
        <v>875</v>
      </c>
      <c r="AU195" s="47" t="s">
        <v>875</v>
      </c>
      <c r="AV195" s="47" t="s">
        <v>875</v>
      </c>
      <c r="AW195" s="47" t="s">
        <v>875</v>
      </c>
      <c r="AX195" s="47" t="s">
        <v>875</v>
      </c>
      <c r="AY195" s="47" t="s">
        <v>875</v>
      </c>
      <c r="AZ195" s="47" t="s">
        <v>889</v>
      </c>
      <c r="BA195" s="47" t="s">
        <v>525</v>
      </c>
      <c r="BB195" s="47" t="s">
        <v>887</v>
      </c>
      <c r="BC195" s="47" t="s">
        <v>887</v>
      </c>
      <c r="BD195" s="47" t="s">
        <v>887</v>
      </c>
      <c r="BE195" s="48" t="s">
        <v>864</v>
      </c>
      <c r="BF195" s="47" t="s">
        <v>886</v>
      </c>
      <c r="BG195" s="47" t="s">
        <v>886</v>
      </c>
      <c r="BH195" s="47" t="s">
        <v>513</v>
      </c>
      <c r="BI195" s="47" t="s">
        <v>513</v>
      </c>
      <c r="BJ195" s="47" t="s">
        <v>1207</v>
      </c>
      <c r="BK195" s="47" t="s">
        <v>1215</v>
      </c>
      <c r="BL195" s="47" t="s">
        <v>883</v>
      </c>
      <c r="BM195" s="47" t="s">
        <v>525</v>
      </c>
      <c r="BN195" s="47" t="s">
        <v>522</v>
      </c>
      <c r="BO195" s="47" t="s">
        <v>525</v>
      </c>
      <c r="BP195" s="47" t="s">
        <v>525</v>
      </c>
      <c r="BQ195" s="47" t="s">
        <v>866</v>
      </c>
      <c r="BR195" s="47" t="s">
        <v>875</v>
      </c>
      <c r="BS195" s="47" t="s">
        <v>875</v>
      </c>
      <c r="BT195" s="47" t="s">
        <v>875</v>
      </c>
      <c r="BU195" s="47" t="s">
        <v>875</v>
      </c>
      <c r="BV195" s="47" t="s">
        <v>875</v>
      </c>
      <c r="BW195" s="47" t="s">
        <v>875</v>
      </c>
      <c r="BX195" s="47"/>
      <c r="BY195" s="47" t="s">
        <v>890</v>
      </c>
      <c r="BZ195" s="47" t="s">
        <v>525</v>
      </c>
      <c r="CA195" s="47" t="s">
        <v>1167</v>
      </c>
      <c r="CB195" s="47" t="s">
        <v>884</v>
      </c>
    </row>
  </sheetData>
  <mergeCells count="1">
    <mergeCell ref="A1:CB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CB196"/>
  <sheetViews>
    <sheetView showGridLines="0" zoomScale="80" zoomScaleNormal="80" workbookViewId="0">
      <pane xSplit="2" ySplit="4" topLeftCell="AT5" activePane="bottomRight" state="frozen"/>
      <selection pane="topRight" activeCell="C1" sqref="C1"/>
      <selection pane="bottomLeft" activeCell="A5" sqref="A5"/>
      <selection pane="bottomRight" activeCell="BH196" sqref="BH196"/>
    </sheetView>
  </sheetViews>
  <sheetFormatPr defaultColWidth="9.109375" defaultRowHeight="14.4"/>
  <cols>
    <col min="1" max="1" width="49.44140625" style="2" bestFit="1" customWidth="1"/>
    <col min="2" max="2" width="5.5546875" style="2" bestFit="1" customWidth="1"/>
    <col min="3" max="52" width="11.44140625" style="2" customWidth="1"/>
    <col min="53" max="59" width="9.109375" style="2"/>
    <col min="60" max="61" width="9.109375" style="253"/>
    <col min="62" max="16384" width="9.109375" style="2"/>
  </cols>
  <sheetData>
    <row r="1" spans="1:80">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ht="26.4">
      <c r="A3" s="34" t="s">
        <v>459</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1986-2020</v>
      </c>
      <c r="K3" s="43" t="str">
        <f>'Indicator Data'!K3</f>
        <v>1986-2020</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2020</v>
      </c>
      <c r="AK3" s="43">
        <f>'Indicator Data'!AK3</f>
        <v>2020</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f>'Indicator Data'!BD3</f>
        <v>2021</v>
      </c>
      <c r="BE3" s="43">
        <f>'Indicator Data'!BE3</f>
        <v>2021</v>
      </c>
      <c r="BF3" s="43">
        <f>'Indicator Data'!BF3</f>
        <v>2021</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row>
    <row r="4" spans="1:80">
      <c r="A4" s="35" t="s">
        <v>421</v>
      </c>
      <c r="B4" s="25"/>
      <c r="C4" s="26" t="s">
        <v>863</v>
      </c>
      <c r="D4" s="26" t="s">
        <v>863</v>
      </c>
      <c r="E4" s="26" t="s">
        <v>863</v>
      </c>
      <c r="F4" s="26" t="s">
        <v>863</v>
      </c>
      <c r="G4" s="26" t="s">
        <v>863</v>
      </c>
      <c r="H4" s="26" t="s">
        <v>863</v>
      </c>
      <c r="I4" s="26" t="s">
        <v>863</v>
      </c>
      <c r="J4" s="26" t="s">
        <v>863</v>
      </c>
      <c r="K4" s="26" t="s">
        <v>863</v>
      </c>
      <c r="L4" s="26" t="s">
        <v>863</v>
      </c>
      <c r="M4" s="26" t="s">
        <v>863</v>
      </c>
      <c r="N4" s="26" t="s">
        <v>863</v>
      </c>
      <c r="O4" s="26" t="s">
        <v>863</v>
      </c>
      <c r="P4" s="26" t="s">
        <v>863</v>
      </c>
      <c r="Q4" s="26" t="s">
        <v>863</v>
      </c>
      <c r="R4" s="26" t="s">
        <v>863</v>
      </c>
      <c r="S4" s="26" t="s">
        <v>863</v>
      </c>
      <c r="T4" s="26" t="s">
        <v>863</v>
      </c>
      <c r="U4" s="26" t="s">
        <v>863</v>
      </c>
      <c r="V4" s="26" t="s">
        <v>863</v>
      </c>
      <c r="W4" s="26" t="s">
        <v>863</v>
      </c>
      <c r="X4" s="26" t="s">
        <v>863</v>
      </c>
      <c r="Y4" s="26" t="s">
        <v>863</v>
      </c>
      <c r="Z4" s="26" t="s">
        <v>863</v>
      </c>
      <c r="AA4" s="26" t="s">
        <v>863</v>
      </c>
      <c r="AB4" s="26" t="s">
        <v>863</v>
      </c>
      <c r="AC4" s="26" t="s">
        <v>863</v>
      </c>
      <c r="AD4" s="26" t="s">
        <v>863</v>
      </c>
      <c r="AE4" s="26" t="s">
        <v>863</v>
      </c>
      <c r="AF4" s="26" t="s">
        <v>863</v>
      </c>
      <c r="AG4" s="26" t="s">
        <v>863</v>
      </c>
      <c r="AH4" s="26" t="s">
        <v>863</v>
      </c>
      <c r="AI4" s="26" t="s">
        <v>863</v>
      </c>
      <c r="AJ4" s="26" t="s">
        <v>863</v>
      </c>
      <c r="AK4" s="26" t="s">
        <v>863</v>
      </c>
      <c r="AL4" s="26" t="s">
        <v>863</v>
      </c>
      <c r="AM4" s="26" t="s">
        <v>863</v>
      </c>
      <c r="AN4" s="26" t="s">
        <v>863</v>
      </c>
      <c r="AO4" s="26" t="s">
        <v>863</v>
      </c>
      <c r="AP4" s="26" t="s">
        <v>863</v>
      </c>
      <c r="AQ4" s="26" t="s">
        <v>863</v>
      </c>
      <c r="AR4" s="26" t="s">
        <v>863</v>
      </c>
      <c r="AS4" s="26" t="s">
        <v>863</v>
      </c>
      <c r="AT4" s="26" t="s">
        <v>863</v>
      </c>
      <c r="AU4" s="26" t="s">
        <v>863</v>
      </c>
      <c r="AV4" s="26" t="s">
        <v>863</v>
      </c>
      <c r="AW4" s="26" t="s">
        <v>863</v>
      </c>
      <c r="AX4" s="26" t="s">
        <v>863</v>
      </c>
      <c r="AY4" s="26" t="s">
        <v>863</v>
      </c>
      <c r="AZ4" s="26" t="s">
        <v>863</v>
      </c>
      <c r="BA4" s="26" t="s">
        <v>863</v>
      </c>
      <c r="BB4" s="26" t="s">
        <v>863</v>
      </c>
      <c r="BC4" s="26" t="s">
        <v>863</v>
      </c>
      <c r="BD4" s="26" t="s">
        <v>863</v>
      </c>
      <c r="BE4" s="26" t="s">
        <v>863</v>
      </c>
      <c r="BF4" s="26" t="s">
        <v>863</v>
      </c>
      <c r="BG4" s="26" t="s">
        <v>863</v>
      </c>
      <c r="BH4" s="26" t="s">
        <v>863</v>
      </c>
      <c r="BI4" s="26" t="s">
        <v>863</v>
      </c>
      <c r="BJ4" s="26" t="s">
        <v>863</v>
      </c>
      <c r="BK4" s="26" t="s">
        <v>863</v>
      </c>
      <c r="BL4" s="26" t="s">
        <v>863</v>
      </c>
      <c r="BM4" s="26" t="s">
        <v>863</v>
      </c>
      <c r="BN4" s="26" t="s">
        <v>863</v>
      </c>
      <c r="BO4" s="26" t="s">
        <v>863</v>
      </c>
      <c r="BP4" s="26" t="s">
        <v>863</v>
      </c>
      <c r="BQ4" s="26" t="s">
        <v>863</v>
      </c>
      <c r="BR4" s="26" t="s">
        <v>863</v>
      </c>
      <c r="BS4" s="26" t="s">
        <v>863</v>
      </c>
      <c r="BT4" s="26" t="s">
        <v>863</v>
      </c>
      <c r="BU4" s="26" t="s">
        <v>863</v>
      </c>
      <c r="BV4" s="26" t="s">
        <v>863</v>
      </c>
      <c r="BW4" s="26" t="s">
        <v>863</v>
      </c>
      <c r="BX4" s="26" t="s">
        <v>863</v>
      </c>
      <c r="BY4" s="26" t="s">
        <v>863</v>
      </c>
      <c r="BZ4" s="26" t="s">
        <v>863</v>
      </c>
      <c r="CA4" s="26" t="s">
        <v>863</v>
      </c>
      <c r="CB4" s="26" t="s">
        <v>863</v>
      </c>
    </row>
    <row r="5" spans="1:80">
      <c r="A5" s="33" t="str">
        <f>'Indicator Data'!A6</f>
        <v>Afghanistan</v>
      </c>
      <c r="B5" s="25" t="str">
        <f>'Indicator Data'!B6</f>
        <v>AFG</v>
      </c>
      <c r="C5" s="47"/>
      <c r="D5" s="47"/>
      <c r="E5" s="47"/>
      <c r="F5" s="47"/>
      <c r="G5" s="47"/>
      <c r="H5" s="47"/>
      <c r="I5" s="47"/>
      <c r="J5" s="47"/>
      <c r="K5" s="47"/>
      <c r="L5" s="47"/>
      <c r="M5" s="47"/>
      <c r="N5" s="47"/>
      <c r="O5" s="47"/>
      <c r="P5" s="47"/>
      <c r="R5" s="47"/>
      <c r="S5" s="47"/>
      <c r="T5" s="47"/>
      <c r="U5" s="47"/>
      <c r="V5" s="47"/>
      <c r="W5" s="47"/>
      <c r="X5" s="47"/>
      <c r="Y5" s="47"/>
      <c r="Z5" s="47"/>
      <c r="AA5" s="47"/>
      <c r="AB5" s="47"/>
      <c r="AC5" s="47"/>
      <c r="AD5" s="47"/>
      <c r="AE5" s="47"/>
      <c r="AF5" s="47"/>
      <c r="AG5" s="47"/>
      <c r="AH5" s="47"/>
      <c r="AI5" s="47"/>
      <c r="AJ5" s="47"/>
      <c r="AK5" s="47"/>
      <c r="AL5" s="48" t="str">
        <f>IF(ISNUMBER('Indicator Data'!AL6),"","Imputed using GDP p.c.")</f>
        <v/>
      </c>
      <c r="AM5" s="47"/>
      <c r="AN5" s="47"/>
      <c r="AO5" s="47"/>
      <c r="AP5" s="47"/>
      <c r="AQ5" s="47"/>
      <c r="AR5" s="47"/>
      <c r="AS5" s="47"/>
      <c r="AT5" s="47"/>
      <c r="AU5" s="47"/>
      <c r="AV5" s="47"/>
      <c r="AW5" s="47"/>
      <c r="AX5" s="47"/>
      <c r="AY5" s="47"/>
      <c r="AZ5" s="47"/>
      <c r="BA5" s="47"/>
      <c r="BB5" s="24"/>
      <c r="BJ5" s="253"/>
    </row>
    <row r="6" spans="1:80">
      <c r="A6" s="33" t="str">
        <f>'Indicator Data'!A7</f>
        <v>Albania</v>
      </c>
      <c r="B6" s="25" t="str">
        <f>'Indicator Data'!B7</f>
        <v>ALB</v>
      </c>
      <c r="C6" s="47"/>
      <c r="D6" s="47"/>
      <c r="E6" s="47"/>
      <c r="F6" s="47"/>
      <c r="G6" s="47"/>
      <c r="H6" s="47"/>
      <c r="I6" s="47"/>
      <c r="J6" s="47"/>
      <c r="K6" s="47"/>
      <c r="L6" s="47"/>
      <c r="M6" s="47"/>
      <c r="N6" s="47"/>
      <c r="O6" s="47"/>
      <c r="P6" s="47"/>
      <c r="R6" s="47"/>
      <c r="S6" s="47"/>
      <c r="T6" s="47"/>
      <c r="U6" s="47"/>
      <c r="V6" s="47"/>
      <c r="W6" s="47"/>
      <c r="X6" s="47"/>
      <c r="Y6" s="47"/>
      <c r="Z6" s="47"/>
      <c r="AA6" s="47"/>
      <c r="AB6" s="47"/>
      <c r="AC6" s="47"/>
      <c r="AD6" s="47"/>
      <c r="AE6" s="47"/>
      <c r="AF6" s="47"/>
      <c r="AG6" s="47"/>
      <c r="AH6" s="47"/>
      <c r="AI6" s="47"/>
      <c r="AJ6" s="47"/>
      <c r="AK6" s="47"/>
      <c r="AL6" s="48" t="str">
        <f>IF(ISNUMBER('Indicator Data'!AL7),"","Imputed using GDP p.c.")</f>
        <v/>
      </c>
      <c r="AM6" s="47"/>
      <c r="AN6" s="47"/>
      <c r="AO6" s="47"/>
      <c r="AP6" s="47"/>
      <c r="AQ6" s="47"/>
      <c r="AR6" s="47"/>
      <c r="AS6" s="47"/>
      <c r="AT6" s="47"/>
      <c r="AU6" s="47"/>
      <c r="AV6" s="47"/>
      <c r="AW6" s="47"/>
      <c r="AX6" s="47"/>
      <c r="AY6" s="47"/>
      <c r="AZ6" s="47"/>
      <c r="BA6" s="47"/>
      <c r="BB6" s="24"/>
      <c r="BJ6" s="253"/>
    </row>
    <row r="7" spans="1:80">
      <c r="A7" s="33" t="str">
        <f>'Indicator Data'!A8</f>
        <v>Algeria</v>
      </c>
      <c r="B7" s="25" t="str">
        <f>'Indicator Data'!B8</f>
        <v>DZA</v>
      </c>
      <c r="C7" s="47"/>
      <c r="D7" s="47"/>
      <c r="E7" s="47"/>
      <c r="F7" s="47"/>
      <c r="G7" s="47"/>
      <c r="H7" s="47"/>
      <c r="I7" s="47"/>
      <c r="J7" s="47"/>
      <c r="K7" s="47"/>
      <c r="L7" s="47"/>
      <c r="M7" s="47"/>
      <c r="N7" s="47"/>
      <c r="O7" s="47"/>
      <c r="P7" s="47"/>
      <c r="R7" s="47"/>
      <c r="S7" s="47"/>
      <c r="T7" s="47"/>
      <c r="U7" s="47"/>
      <c r="V7" s="47"/>
      <c r="W7" s="47"/>
      <c r="X7" s="47"/>
      <c r="Y7" s="47"/>
      <c r="Z7" s="47"/>
      <c r="AA7" s="47"/>
      <c r="AB7" s="47"/>
      <c r="AC7" s="47"/>
      <c r="AD7" s="47"/>
      <c r="AE7" s="47"/>
      <c r="AF7" s="47"/>
      <c r="AG7" s="47"/>
      <c r="AH7" s="47"/>
      <c r="AI7" s="47"/>
      <c r="AJ7" s="47"/>
      <c r="AK7" s="47"/>
      <c r="AL7" s="48" t="str">
        <f>IF(ISNUMBER('Indicator Data'!AL8),"","Imputed using GDP p.c.")</f>
        <v/>
      </c>
      <c r="AM7" s="47"/>
      <c r="AN7" s="47"/>
      <c r="AO7" s="47"/>
      <c r="AP7" s="47"/>
      <c r="AQ7" s="47"/>
      <c r="AR7" s="47"/>
      <c r="AS7" s="47"/>
      <c r="AT7" s="47"/>
      <c r="AU7" s="47"/>
      <c r="AV7" s="47"/>
      <c r="AW7" s="47"/>
      <c r="AX7" s="47"/>
      <c r="AY7" s="47"/>
      <c r="AZ7" s="47"/>
      <c r="BA7" s="47"/>
      <c r="BB7" s="24"/>
      <c r="BJ7" s="253"/>
    </row>
    <row r="8" spans="1:80">
      <c r="A8" s="33" t="str">
        <f>'Indicator Data'!A9</f>
        <v>Angola</v>
      </c>
      <c r="B8" s="25" t="str">
        <f>'Indicator Data'!B9</f>
        <v>AGO</v>
      </c>
      <c r="C8" s="47"/>
      <c r="D8" s="47"/>
      <c r="E8" s="47"/>
      <c r="F8" s="47"/>
      <c r="G8" s="47"/>
      <c r="H8" s="47"/>
      <c r="I8" s="47"/>
      <c r="J8" s="47"/>
      <c r="K8" s="47"/>
      <c r="L8" s="47"/>
      <c r="M8" s="47"/>
      <c r="N8" s="47"/>
      <c r="O8" s="47"/>
      <c r="P8" s="47"/>
      <c r="R8" s="47"/>
      <c r="S8" s="47"/>
      <c r="T8" s="47"/>
      <c r="U8" s="47"/>
      <c r="V8" s="47"/>
      <c r="W8" s="47"/>
      <c r="X8" s="47"/>
      <c r="Y8" s="47"/>
      <c r="Z8" s="47"/>
      <c r="AA8" s="47"/>
      <c r="AB8" s="47"/>
      <c r="AC8" s="47"/>
      <c r="AD8" s="47"/>
      <c r="AE8" s="47"/>
      <c r="AF8" s="47"/>
      <c r="AG8" s="47"/>
      <c r="AH8" s="47"/>
      <c r="AI8" s="47"/>
      <c r="AJ8" s="47"/>
      <c r="AK8" s="47"/>
      <c r="AL8" s="48" t="str">
        <f>IF(ISNUMBER('Indicator Data'!AL9),"","Imputed using GDP p.c.")</f>
        <v/>
      </c>
      <c r="AM8" s="47"/>
      <c r="AN8" s="47"/>
      <c r="AO8" s="47"/>
      <c r="AP8" s="47"/>
      <c r="AQ8" s="47"/>
      <c r="AR8" s="47"/>
      <c r="AS8" s="47"/>
      <c r="AT8" s="47"/>
      <c r="AU8" s="47"/>
      <c r="AV8" s="47"/>
      <c r="AW8" s="47"/>
      <c r="AX8" s="47"/>
      <c r="AY8" s="47"/>
      <c r="AZ8" s="47"/>
      <c r="BA8" s="47"/>
      <c r="BB8" s="24"/>
      <c r="BJ8" s="253"/>
    </row>
    <row r="9" spans="1:80">
      <c r="A9" s="33" t="str">
        <f>'Indicator Data'!A10</f>
        <v>Antigua and Barbuda</v>
      </c>
      <c r="B9" s="25" t="str">
        <f>'Indicator Data'!B10</f>
        <v>ATG</v>
      </c>
      <c r="C9" s="47"/>
      <c r="D9" s="47"/>
      <c r="E9" s="47"/>
      <c r="F9" s="47"/>
      <c r="G9" s="47"/>
      <c r="H9" s="47"/>
      <c r="I9" s="47"/>
      <c r="J9" s="47"/>
      <c r="K9" s="47"/>
      <c r="L9" s="47"/>
      <c r="M9" s="47"/>
      <c r="N9" s="47"/>
      <c r="O9" s="47"/>
      <c r="P9" s="47"/>
      <c r="R9" s="47"/>
      <c r="S9" s="47"/>
      <c r="T9" s="47"/>
      <c r="U9" s="47"/>
      <c r="V9" s="47"/>
      <c r="W9" s="47"/>
      <c r="X9" s="47"/>
      <c r="Y9" s="47"/>
      <c r="Z9" s="47"/>
      <c r="AA9" s="47"/>
      <c r="AB9" s="47"/>
      <c r="AC9" s="47"/>
      <c r="AD9" s="47"/>
      <c r="AE9" s="47"/>
      <c r="AF9" s="47"/>
      <c r="AG9" s="47"/>
      <c r="AH9" s="47"/>
      <c r="AI9" s="47"/>
      <c r="AJ9" s="47"/>
      <c r="AK9" s="47"/>
      <c r="AL9" s="48" t="str">
        <f>IF(ISNUMBER('Indicator Data'!AL10),"","Imputed using GDP p.c.")</f>
        <v/>
      </c>
      <c r="AN9" s="47"/>
      <c r="AO9" s="47"/>
      <c r="AP9" s="47"/>
      <c r="AQ9" s="47"/>
      <c r="AR9" s="47"/>
      <c r="AS9" s="47"/>
      <c r="AT9" s="47"/>
      <c r="AU9" s="47"/>
      <c r="AV9" s="47"/>
      <c r="AW9" s="47"/>
      <c r="AX9" s="47"/>
      <c r="AY9" s="47"/>
      <c r="AZ9" s="47"/>
      <c r="BA9" s="47"/>
      <c r="BB9" s="24"/>
      <c r="BH9" s="254"/>
      <c r="BI9" s="254" t="s">
        <v>1219</v>
      </c>
      <c r="BJ9" s="253"/>
    </row>
    <row r="10" spans="1:80">
      <c r="A10" s="33" t="str">
        <f>'Indicator Data'!A11</f>
        <v>Argentina</v>
      </c>
      <c r="B10" s="25" t="str">
        <f>'Indicator Data'!B11</f>
        <v>ARG</v>
      </c>
      <c r="C10" s="47"/>
      <c r="D10" s="47"/>
      <c r="E10" s="47"/>
      <c r="F10" s="47"/>
      <c r="G10" s="47"/>
      <c r="H10" s="47"/>
      <c r="I10" s="47"/>
      <c r="J10" s="47"/>
      <c r="K10" s="47"/>
      <c r="L10" s="47"/>
      <c r="M10" s="47"/>
      <c r="N10" s="47"/>
      <c r="O10" s="47"/>
      <c r="P10" s="47"/>
      <c r="R10" s="47"/>
      <c r="S10" s="47"/>
      <c r="T10" s="47"/>
      <c r="U10" s="47"/>
      <c r="V10" s="47"/>
      <c r="W10" s="47"/>
      <c r="X10" s="47"/>
      <c r="Y10" s="47"/>
      <c r="Z10" s="47"/>
      <c r="AA10" s="47"/>
      <c r="AB10" s="47"/>
      <c r="AC10" s="47"/>
      <c r="AD10" s="47"/>
      <c r="AE10" s="47"/>
      <c r="AF10" s="47"/>
      <c r="AG10" s="47"/>
      <c r="AH10" s="47"/>
      <c r="AI10" s="47"/>
      <c r="AJ10" s="47"/>
      <c r="AK10" s="47"/>
      <c r="AL10" s="48" t="str">
        <f>IF(ISNUMBER('Indicator Data'!AL11),"","Imputed using GDP p.c.")</f>
        <v/>
      </c>
      <c r="AN10" s="47"/>
      <c r="AO10" s="47"/>
      <c r="AP10" s="47"/>
      <c r="AQ10" s="47"/>
      <c r="AR10" s="47"/>
      <c r="AS10" s="47"/>
      <c r="AT10" s="47"/>
      <c r="AU10" s="47"/>
      <c r="AV10" s="47"/>
      <c r="AW10" s="47"/>
      <c r="AX10" s="47"/>
      <c r="AY10" s="47"/>
      <c r="AZ10" s="47"/>
      <c r="BA10" s="47"/>
      <c r="BB10" s="24"/>
      <c r="BH10" s="254"/>
      <c r="BI10" s="254"/>
      <c r="BJ10" s="253"/>
    </row>
    <row r="11" spans="1:80">
      <c r="A11" s="33" t="str">
        <f>'Indicator Data'!A12</f>
        <v>Armenia</v>
      </c>
      <c r="B11" s="25" t="str">
        <f>'Indicator Data'!B12</f>
        <v>ARM</v>
      </c>
      <c r="C11" s="47"/>
      <c r="D11" s="47"/>
      <c r="E11" s="47"/>
      <c r="F11" s="47"/>
      <c r="G11" s="47"/>
      <c r="H11" s="47"/>
      <c r="I11" s="47"/>
      <c r="J11" s="47"/>
      <c r="K11" s="47"/>
      <c r="L11" s="47"/>
      <c r="M11" s="47"/>
      <c r="N11" s="47"/>
      <c r="O11" s="47"/>
      <c r="P11" s="47"/>
      <c r="R11" s="47"/>
      <c r="S11" s="47"/>
      <c r="T11" s="47"/>
      <c r="U11" s="47"/>
      <c r="V11" s="47"/>
      <c r="W11" s="47"/>
      <c r="X11" s="47"/>
      <c r="Y11" s="47"/>
      <c r="Z11" s="47"/>
      <c r="AA11" s="47"/>
      <c r="AB11" s="47"/>
      <c r="AC11" s="47"/>
      <c r="AD11" s="47"/>
      <c r="AE11" s="47"/>
      <c r="AF11" s="47"/>
      <c r="AG11" s="47"/>
      <c r="AH11" s="47"/>
      <c r="AI11" s="47"/>
      <c r="AJ11" s="47"/>
      <c r="AK11" s="47"/>
      <c r="AL11" s="48" t="str">
        <f>IF(ISNUMBER('Indicator Data'!AL12),"","Imputed using GDP p.c.")</f>
        <v/>
      </c>
      <c r="AN11" s="47"/>
      <c r="AO11" s="47"/>
      <c r="AP11" s="47"/>
      <c r="AQ11" s="47"/>
      <c r="AR11" s="47"/>
      <c r="AS11" s="47"/>
      <c r="AT11" s="47"/>
      <c r="AU11" s="47"/>
      <c r="AV11" s="47"/>
      <c r="AW11" s="47"/>
      <c r="AX11" s="47"/>
      <c r="AY11" s="47"/>
      <c r="AZ11" s="47"/>
      <c r="BA11" s="47"/>
      <c r="BB11" s="24"/>
      <c r="BH11" s="254"/>
      <c r="BI11" s="254"/>
      <c r="BJ11" s="253"/>
    </row>
    <row r="12" spans="1:80">
      <c r="A12" s="33" t="str">
        <f>'Indicator Data'!A13</f>
        <v>Australia</v>
      </c>
      <c r="B12" s="25" t="str">
        <f>'Indicator Data'!B13</f>
        <v>AUS</v>
      </c>
      <c r="C12" s="47"/>
      <c r="D12" s="47"/>
      <c r="E12" s="47"/>
      <c r="F12" s="47"/>
      <c r="G12" s="47"/>
      <c r="H12" s="47"/>
      <c r="I12" s="47"/>
      <c r="J12" s="47"/>
      <c r="K12" s="47"/>
      <c r="L12" s="47"/>
      <c r="M12" s="47"/>
      <c r="N12" s="47"/>
      <c r="O12" s="47"/>
      <c r="P12" s="47"/>
      <c r="R12" s="47"/>
      <c r="S12" s="47"/>
      <c r="T12" s="47"/>
      <c r="U12" s="47"/>
      <c r="V12" s="47"/>
      <c r="W12" s="47"/>
      <c r="X12" s="47"/>
      <c r="Y12" s="47"/>
      <c r="Z12" s="47"/>
      <c r="AA12" s="47"/>
      <c r="AB12" s="47"/>
      <c r="AC12" s="47"/>
      <c r="AD12" s="47"/>
      <c r="AE12" s="47"/>
      <c r="AF12" s="47"/>
      <c r="AG12" s="47"/>
      <c r="AH12" s="47"/>
      <c r="AI12" s="47"/>
      <c r="AJ12" s="47"/>
      <c r="AK12" s="47"/>
      <c r="AL12" s="48" t="str">
        <f>IF(ISNUMBER('Indicator Data'!AL13),"","Imputed using GDP p.c.")</f>
        <v/>
      </c>
      <c r="AN12" s="47"/>
      <c r="AO12" s="47"/>
      <c r="AP12" s="47"/>
      <c r="AQ12" s="47"/>
      <c r="AR12" s="47"/>
      <c r="AS12" s="47"/>
      <c r="AT12" s="47"/>
      <c r="AU12" s="47"/>
      <c r="AV12" s="47"/>
      <c r="AW12" s="47"/>
      <c r="AX12" s="47"/>
      <c r="AY12" s="47"/>
      <c r="AZ12" s="47"/>
      <c r="BA12" s="47"/>
      <c r="BB12" s="24"/>
      <c r="BH12" s="254"/>
      <c r="BI12" s="254"/>
      <c r="BJ12" s="253"/>
    </row>
    <row r="13" spans="1:80">
      <c r="A13" s="33" t="str">
        <f>'Indicator Data'!A14</f>
        <v>Austria</v>
      </c>
      <c r="B13" s="25" t="str">
        <f>'Indicator Data'!B14</f>
        <v>AUT</v>
      </c>
      <c r="C13" s="47"/>
      <c r="D13" s="47"/>
      <c r="E13" s="47"/>
      <c r="F13" s="47"/>
      <c r="G13" s="47"/>
      <c r="H13" s="47"/>
      <c r="I13" s="47"/>
      <c r="J13" s="47"/>
      <c r="K13" s="47"/>
      <c r="L13" s="47"/>
      <c r="M13" s="47"/>
      <c r="N13" s="47"/>
      <c r="O13" s="47"/>
      <c r="P13" s="47"/>
      <c r="R13" s="47"/>
      <c r="S13" s="47"/>
      <c r="T13" s="47"/>
      <c r="U13" s="47"/>
      <c r="V13" s="47"/>
      <c r="W13" s="47"/>
      <c r="X13" s="47"/>
      <c r="Y13" s="47"/>
      <c r="Z13" s="47"/>
      <c r="AA13" s="47"/>
      <c r="AB13" s="47"/>
      <c r="AC13" s="47"/>
      <c r="AD13" s="47"/>
      <c r="AE13" s="47"/>
      <c r="AF13" s="47"/>
      <c r="AG13" s="47"/>
      <c r="AH13" s="47"/>
      <c r="AI13" s="47"/>
      <c r="AJ13" s="47"/>
      <c r="AK13" s="47"/>
      <c r="AL13" s="48" t="str">
        <f>IF(ISNUMBER('Indicator Data'!AL14),"","Imputed using GDP p.c.")</f>
        <v/>
      </c>
      <c r="AN13" s="47"/>
      <c r="AO13" s="47"/>
      <c r="AP13" s="47"/>
      <c r="AQ13" s="47"/>
      <c r="AR13" s="47"/>
      <c r="AS13" s="47"/>
      <c r="AT13" s="47"/>
      <c r="AU13" s="47"/>
      <c r="AV13" s="47"/>
      <c r="AW13" s="47"/>
      <c r="AX13" s="47"/>
      <c r="AY13" s="47"/>
      <c r="AZ13" s="47"/>
      <c r="BA13" s="47"/>
      <c r="BB13" s="24"/>
      <c r="BH13" s="254"/>
      <c r="BI13" s="254"/>
      <c r="BJ13" s="253"/>
    </row>
    <row r="14" spans="1:80">
      <c r="A14" s="33" t="str">
        <f>'Indicator Data'!A15</f>
        <v>Azerbaijan</v>
      </c>
      <c r="B14" s="25" t="str">
        <f>'Indicator Data'!B15</f>
        <v>AZE</v>
      </c>
      <c r="C14" s="47"/>
      <c r="D14" s="47"/>
      <c r="E14" s="47"/>
      <c r="F14" s="47"/>
      <c r="G14" s="47"/>
      <c r="H14" s="47"/>
      <c r="I14" s="47"/>
      <c r="J14" s="47"/>
      <c r="K14" s="47"/>
      <c r="L14" s="47"/>
      <c r="M14" s="47"/>
      <c r="N14" s="47"/>
      <c r="O14" s="47"/>
      <c r="P14" s="47"/>
      <c r="R14" s="47"/>
      <c r="S14" s="47"/>
      <c r="T14" s="47"/>
      <c r="U14" s="47"/>
      <c r="V14" s="47"/>
      <c r="W14" s="47"/>
      <c r="X14" s="47"/>
      <c r="Y14" s="47"/>
      <c r="Z14" s="47"/>
      <c r="AA14" s="47"/>
      <c r="AB14" s="47"/>
      <c r="AC14" s="47"/>
      <c r="AD14" s="47"/>
      <c r="AE14" s="47"/>
      <c r="AF14" s="47"/>
      <c r="AG14" s="47"/>
      <c r="AH14" s="47"/>
      <c r="AI14" s="47"/>
      <c r="AJ14" s="47"/>
      <c r="AK14" s="47"/>
      <c r="AL14" s="48" t="str">
        <f>IF(ISNUMBER('Indicator Data'!AL15),"","Imputed using GDP p.c.")</f>
        <v/>
      </c>
      <c r="AN14" s="47"/>
      <c r="AO14" s="47"/>
      <c r="AP14" s="47"/>
      <c r="AQ14" s="47"/>
      <c r="AR14" s="47"/>
      <c r="AS14" s="47"/>
      <c r="AT14" s="47"/>
      <c r="AU14" s="47"/>
      <c r="AV14" s="47"/>
      <c r="AW14" s="47"/>
      <c r="AX14" s="47"/>
      <c r="AY14" s="47"/>
      <c r="AZ14" s="47"/>
      <c r="BA14" s="47"/>
      <c r="BB14" s="24"/>
      <c r="BH14" s="254"/>
      <c r="BI14" s="254"/>
      <c r="BJ14" s="253"/>
    </row>
    <row r="15" spans="1:80">
      <c r="A15" s="33" t="str">
        <f>'Indicator Data'!A16</f>
        <v>Bahamas</v>
      </c>
      <c r="B15" s="25" t="str">
        <f>'Indicator Data'!B16</f>
        <v>BHS</v>
      </c>
      <c r="C15" s="47"/>
      <c r="D15" s="47"/>
      <c r="E15" s="47"/>
      <c r="F15" s="47"/>
      <c r="G15" s="47"/>
      <c r="H15" s="47"/>
      <c r="I15" s="47"/>
      <c r="J15" s="47"/>
      <c r="K15" s="47"/>
      <c r="L15" s="47"/>
      <c r="M15" s="47"/>
      <c r="N15" s="47"/>
      <c r="O15" s="47"/>
      <c r="P15" s="47"/>
      <c r="R15" s="47"/>
      <c r="S15" s="47"/>
      <c r="T15" s="47"/>
      <c r="U15" s="47"/>
      <c r="V15" s="47"/>
      <c r="W15" s="47"/>
      <c r="X15" s="47"/>
      <c r="Y15" s="47"/>
      <c r="Z15" s="47"/>
      <c r="AA15" s="47"/>
      <c r="AB15" s="47"/>
      <c r="AC15" s="47"/>
      <c r="AD15" s="47"/>
      <c r="AE15" s="47"/>
      <c r="AF15" s="47"/>
      <c r="AG15" s="47"/>
      <c r="AH15" s="47"/>
      <c r="AI15" s="47"/>
      <c r="AJ15" s="47"/>
      <c r="AK15" s="47"/>
      <c r="AL15" s="48" t="str">
        <f>IF(ISNUMBER('Indicator Data'!AL16),"","Imputed using GDP p.c.")</f>
        <v/>
      </c>
      <c r="AN15" s="47"/>
      <c r="AO15" s="47"/>
      <c r="AP15" s="47"/>
      <c r="AQ15" s="47"/>
      <c r="AR15" s="47"/>
      <c r="AS15" s="47"/>
      <c r="AT15" s="47"/>
      <c r="AU15" s="47"/>
      <c r="AV15" s="47"/>
      <c r="AW15" s="47"/>
      <c r="AX15" s="47"/>
      <c r="AY15" s="47"/>
      <c r="AZ15" s="47"/>
      <c r="BA15" s="47"/>
      <c r="BB15" s="24"/>
      <c r="BH15" s="254"/>
      <c r="BI15" s="254" t="s">
        <v>1219</v>
      </c>
      <c r="BJ15" s="253"/>
    </row>
    <row r="16" spans="1:80">
      <c r="A16" s="33" t="str">
        <f>'Indicator Data'!A17</f>
        <v>Bahrain</v>
      </c>
      <c r="B16" s="25" t="str">
        <f>'Indicator Data'!B17</f>
        <v>BHR</v>
      </c>
      <c r="C16" s="47"/>
      <c r="D16" s="47"/>
      <c r="E16" s="47"/>
      <c r="F16" s="47"/>
      <c r="G16" s="47"/>
      <c r="H16" s="47"/>
      <c r="I16" s="47"/>
      <c r="J16" s="47"/>
      <c r="K16" s="47"/>
      <c r="L16" s="47"/>
      <c r="M16" s="47"/>
      <c r="N16" s="47"/>
      <c r="O16" s="47"/>
      <c r="P16" s="47"/>
      <c r="R16" s="47"/>
      <c r="S16" s="47"/>
      <c r="T16" s="47"/>
      <c r="U16" s="47"/>
      <c r="V16" s="47"/>
      <c r="W16" s="47"/>
      <c r="X16" s="47"/>
      <c r="Y16" s="47"/>
      <c r="Z16" s="47"/>
      <c r="AA16" s="47"/>
      <c r="AB16" s="47"/>
      <c r="AC16" s="47"/>
      <c r="AD16" s="47"/>
      <c r="AE16" s="47"/>
      <c r="AF16" s="47"/>
      <c r="AG16" s="47"/>
      <c r="AH16" s="47"/>
      <c r="AI16" s="47"/>
      <c r="AJ16" s="47"/>
      <c r="AK16" s="47"/>
      <c r="AL16" s="48" t="str">
        <f>IF(ISNUMBER('Indicator Data'!AL17),"","Imputed using GDP p.c.")</f>
        <v/>
      </c>
      <c r="AN16" s="47"/>
      <c r="AO16" s="47"/>
      <c r="AP16" s="47"/>
      <c r="AQ16" s="47"/>
      <c r="AR16" s="47"/>
      <c r="AS16" s="47"/>
      <c r="AT16" s="47"/>
      <c r="AU16" s="47"/>
      <c r="AV16" s="47"/>
      <c r="AW16" s="47"/>
      <c r="AX16" s="47"/>
      <c r="AY16" s="47"/>
      <c r="AZ16" s="47"/>
      <c r="BA16" s="47"/>
      <c r="BB16" s="24"/>
      <c r="BH16" s="254" t="s">
        <v>1407</v>
      </c>
      <c r="BI16" s="254" t="s">
        <v>1406</v>
      </c>
      <c r="BJ16" s="253"/>
    </row>
    <row r="17" spans="1:62">
      <c r="A17" s="33" t="str">
        <f>'Indicator Data'!A18</f>
        <v>Bangladesh</v>
      </c>
      <c r="B17" s="25" t="str">
        <f>'Indicator Data'!B18</f>
        <v>BGD</v>
      </c>
      <c r="C17" s="47"/>
      <c r="D17" s="47"/>
      <c r="E17" s="47"/>
      <c r="F17" s="47"/>
      <c r="G17" s="47"/>
      <c r="H17" s="47"/>
      <c r="I17" s="47"/>
      <c r="J17" s="47"/>
      <c r="K17" s="47"/>
      <c r="L17" s="47"/>
      <c r="M17" s="47"/>
      <c r="N17" s="47"/>
      <c r="O17" s="47"/>
      <c r="P17" s="47"/>
      <c r="R17" s="47"/>
      <c r="S17" s="47"/>
      <c r="T17" s="47"/>
      <c r="U17" s="47"/>
      <c r="V17" s="47"/>
      <c r="W17" s="47"/>
      <c r="X17" s="47"/>
      <c r="Y17" s="47"/>
      <c r="Z17" s="47"/>
      <c r="AA17" s="47"/>
      <c r="AB17" s="47"/>
      <c r="AC17" s="47"/>
      <c r="AD17" s="47"/>
      <c r="AE17" s="47"/>
      <c r="AF17" s="47"/>
      <c r="AG17" s="47"/>
      <c r="AH17" s="47"/>
      <c r="AI17" s="47"/>
      <c r="AJ17" s="47"/>
      <c r="AK17" s="47"/>
      <c r="AL17" s="48" t="str">
        <f>IF(ISNUMBER('Indicator Data'!AL18),"","Imputed using GDP p.c.")</f>
        <v/>
      </c>
      <c r="AN17" s="47"/>
      <c r="AO17" s="47"/>
      <c r="AP17" s="47"/>
      <c r="AQ17" s="47"/>
      <c r="AR17" s="47"/>
      <c r="AS17" s="47"/>
      <c r="AT17" s="47"/>
      <c r="AU17" s="47"/>
      <c r="AV17" s="47"/>
      <c r="AW17" s="47"/>
      <c r="AX17" s="47"/>
      <c r="AY17" s="47"/>
      <c r="AZ17" s="47"/>
      <c r="BA17" s="47"/>
      <c r="BB17" s="24"/>
      <c r="BH17" s="254"/>
      <c r="BI17" s="254"/>
      <c r="BJ17" s="253"/>
    </row>
    <row r="18" spans="1:62">
      <c r="A18" s="33" t="str">
        <f>'Indicator Data'!A19</f>
        <v>Barbados</v>
      </c>
      <c r="B18" s="25" t="str">
        <f>'Indicator Data'!B19</f>
        <v>BRB</v>
      </c>
      <c r="C18" s="47"/>
      <c r="D18" s="47"/>
      <c r="E18" s="47"/>
      <c r="F18" s="47"/>
      <c r="G18" s="47"/>
      <c r="H18" s="47"/>
      <c r="I18" s="47"/>
      <c r="J18" s="47"/>
      <c r="K18" s="47"/>
      <c r="L18" s="47"/>
      <c r="M18" s="47"/>
      <c r="N18" s="47"/>
      <c r="O18" s="47"/>
      <c r="P18" s="47"/>
      <c r="R18" s="47"/>
      <c r="S18" s="47"/>
      <c r="T18" s="47"/>
      <c r="U18" s="47"/>
      <c r="V18" s="47"/>
      <c r="W18" s="47"/>
      <c r="X18" s="47"/>
      <c r="Y18" s="47"/>
      <c r="Z18" s="47"/>
      <c r="AA18" s="47"/>
      <c r="AB18" s="47"/>
      <c r="AC18" s="47"/>
      <c r="AD18" s="47"/>
      <c r="AE18" s="47"/>
      <c r="AF18" s="47"/>
      <c r="AG18" s="47"/>
      <c r="AH18" s="47"/>
      <c r="AI18" s="47"/>
      <c r="AJ18" s="47"/>
      <c r="AK18" s="47"/>
      <c r="AL18" s="48" t="str">
        <f>IF(ISNUMBER('Indicator Data'!AL19),"","Imputed using GDP p.c.")</f>
        <v/>
      </c>
      <c r="AN18" s="47"/>
      <c r="AO18" s="47"/>
      <c r="AP18" s="47"/>
      <c r="AQ18" s="47"/>
      <c r="AR18" s="47"/>
      <c r="AS18" s="47"/>
      <c r="AT18" s="47"/>
      <c r="AU18" s="47"/>
      <c r="AV18" s="47"/>
      <c r="AW18" s="47"/>
      <c r="AX18" s="47"/>
      <c r="AY18" s="47"/>
      <c r="AZ18" s="47"/>
      <c r="BA18" s="47"/>
      <c r="BB18" s="24"/>
      <c r="BH18" s="254"/>
      <c r="BI18" s="254"/>
      <c r="BJ18" s="253"/>
    </row>
    <row r="19" spans="1:62">
      <c r="A19" s="33" t="str">
        <f>'Indicator Data'!A20</f>
        <v>Belarus</v>
      </c>
      <c r="B19" s="25" t="str">
        <f>'Indicator Data'!B20</f>
        <v>BLR</v>
      </c>
      <c r="C19" s="47"/>
      <c r="D19" s="47"/>
      <c r="E19" s="47"/>
      <c r="F19" s="47"/>
      <c r="G19" s="47"/>
      <c r="H19" s="47"/>
      <c r="I19" s="47"/>
      <c r="J19" s="47"/>
      <c r="K19" s="47"/>
      <c r="L19" s="47"/>
      <c r="M19" s="47"/>
      <c r="N19" s="47"/>
      <c r="O19" s="47"/>
      <c r="P19" s="47"/>
      <c r="R19" s="47"/>
      <c r="S19" s="47"/>
      <c r="T19" s="47"/>
      <c r="U19" s="47"/>
      <c r="V19" s="47"/>
      <c r="W19" s="47"/>
      <c r="X19" s="47"/>
      <c r="Y19" s="47"/>
      <c r="Z19" s="47"/>
      <c r="AA19" s="47"/>
      <c r="AB19" s="47"/>
      <c r="AC19" s="47"/>
      <c r="AD19" s="47"/>
      <c r="AE19" s="47"/>
      <c r="AF19" s="47"/>
      <c r="AG19" s="47"/>
      <c r="AH19" s="47"/>
      <c r="AI19" s="47"/>
      <c r="AJ19" s="47"/>
      <c r="AK19" s="47"/>
      <c r="AL19" s="48" t="str">
        <f>IF(ISNUMBER('Indicator Data'!AL20),"","Imputed using GDP p.c.")</f>
        <v/>
      </c>
      <c r="AN19" s="47"/>
      <c r="AO19" s="47"/>
      <c r="AP19" s="47"/>
      <c r="AQ19" s="47"/>
      <c r="AR19" s="47"/>
      <c r="AS19" s="47"/>
      <c r="AT19" s="47"/>
      <c r="AU19" s="47"/>
      <c r="AV19" s="47"/>
      <c r="AW19" s="47"/>
      <c r="AX19" s="47"/>
      <c r="AY19" s="47"/>
      <c r="AZ19" s="47"/>
      <c r="BA19" s="47"/>
      <c r="BB19" s="24"/>
      <c r="BH19" s="254"/>
      <c r="BI19" s="254"/>
      <c r="BJ19" s="253"/>
    </row>
    <row r="20" spans="1:62">
      <c r="A20" s="33" t="str">
        <f>'Indicator Data'!A21</f>
        <v>Belgium</v>
      </c>
      <c r="B20" s="25" t="str">
        <f>'Indicator Data'!B21</f>
        <v>BEL</v>
      </c>
      <c r="C20" s="47"/>
      <c r="D20" s="47"/>
      <c r="E20" s="47"/>
      <c r="F20" s="47"/>
      <c r="G20" s="47"/>
      <c r="H20" s="47"/>
      <c r="I20" s="47"/>
      <c r="J20" s="47"/>
      <c r="K20" s="47"/>
      <c r="L20" s="47"/>
      <c r="M20" s="47"/>
      <c r="N20" s="47"/>
      <c r="O20" s="47"/>
      <c r="P20" s="47"/>
      <c r="R20" s="47"/>
      <c r="S20" s="47"/>
      <c r="T20" s="47"/>
      <c r="U20" s="47"/>
      <c r="V20" s="47"/>
      <c r="W20" s="47"/>
      <c r="X20" s="47"/>
      <c r="Y20" s="47"/>
      <c r="Z20" s="47"/>
      <c r="AA20" s="47"/>
      <c r="AB20" s="47"/>
      <c r="AC20" s="47"/>
      <c r="AD20" s="47"/>
      <c r="AE20" s="47"/>
      <c r="AF20" s="47"/>
      <c r="AG20" s="47"/>
      <c r="AH20" s="47"/>
      <c r="AI20" s="47"/>
      <c r="AJ20" s="47"/>
      <c r="AK20" s="47"/>
      <c r="AL20" s="48" t="str">
        <f>IF(ISNUMBER('Indicator Data'!AL21),"","Imputed using GDP p.c.")</f>
        <v/>
      </c>
      <c r="AN20" s="47"/>
      <c r="AO20" s="47"/>
      <c r="AP20" s="47"/>
      <c r="AQ20" s="47"/>
      <c r="AR20" s="47"/>
      <c r="AS20" s="47"/>
      <c r="AT20" s="47"/>
      <c r="AU20" s="47"/>
      <c r="AV20" s="47"/>
      <c r="AW20" s="47"/>
      <c r="AX20" s="47"/>
      <c r="AY20" s="47"/>
      <c r="AZ20" s="47"/>
      <c r="BA20" s="47"/>
      <c r="BB20" s="24"/>
      <c r="BH20" s="254"/>
      <c r="BI20" s="254"/>
      <c r="BJ20" s="253"/>
    </row>
    <row r="21" spans="1:62">
      <c r="A21" s="33" t="str">
        <f>'Indicator Data'!A22</f>
        <v>Belize</v>
      </c>
      <c r="B21" s="25" t="str">
        <f>'Indicator Data'!B22</f>
        <v>BLZ</v>
      </c>
      <c r="C21" s="47"/>
      <c r="D21" s="47"/>
      <c r="E21" s="47"/>
      <c r="F21" s="47"/>
      <c r="G21" s="47"/>
      <c r="H21" s="47"/>
      <c r="I21" s="47"/>
      <c r="J21" s="47"/>
      <c r="K21" s="47"/>
      <c r="L21" s="47"/>
      <c r="M21" s="47"/>
      <c r="N21" s="47"/>
      <c r="O21" s="47"/>
      <c r="P21" s="47"/>
      <c r="R21" s="47"/>
      <c r="S21" s="47"/>
      <c r="T21" s="47"/>
      <c r="U21" s="47"/>
      <c r="V21" s="47"/>
      <c r="W21" s="47"/>
      <c r="X21" s="47"/>
      <c r="Y21" s="47"/>
      <c r="Z21" s="47"/>
      <c r="AA21" s="47"/>
      <c r="AB21" s="47"/>
      <c r="AC21" s="47"/>
      <c r="AD21" s="47"/>
      <c r="AE21" s="47"/>
      <c r="AF21" s="47"/>
      <c r="AG21" s="47"/>
      <c r="AH21" s="47"/>
      <c r="AI21" s="47"/>
      <c r="AJ21" s="47"/>
      <c r="AK21" s="47"/>
      <c r="AL21" s="48" t="str">
        <f>IF(ISNUMBER('Indicator Data'!AL22),"","Imputed using GDP p.c.")</f>
        <v/>
      </c>
      <c r="AN21" s="47"/>
      <c r="AO21" s="47"/>
      <c r="AP21" s="47"/>
      <c r="AQ21" s="47"/>
      <c r="AR21" s="47"/>
      <c r="AS21" s="47"/>
      <c r="AT21" s="47"/>
      <c r="AU21" s="47"/>
      <c r="AV21" s="47"/>
      <c r="AW21" s="47"/>
      <c r="AX21" s="47"/>
      <c r="AY21" s="47"/>
      <c r="AZ21" s="47"/>
      <c r="BA21" s="47"/>
      <c r="BB21" s="24"/>
      <c r="BH21" s="254"/>
      <c r="BI21" s="254"/>
      <c r="BJ21" s="253"/>
    </row>
    <row r="22" spans="1:62">
      <c r="A22" s="33" t="str">
        <f>'Indicator Data'!A23</f>
        <v>Benin</v>
      </c>
      <c r="B22" s="25" t="str">
        <f>'Indicator Data'!B23</f>
        <v>BEN</v>
      </c>
      <c r="C22" s="47"/>
      <c r="D22" s="47"/>
      <c r="E22" s="47"/>
      <c r="F22" s="47"/>
      <c r="G22" s="47"/>
      <c r="H22" s="47"/>
      <c r="I22" s="47"/>
      <c r="J22" s="47"/>
      <c r="K22" s="47"/>
      <c r="L22" s="47"/>
      <c r="M22" s="47"/>
      <c r="N22" s="47"/>
      <c r="O22" s="47"/>
      <c r="P22" s="47"/>
      <c r="R22" s="47"/>
      <c r="S22" s="47"/>
      <c r="T22" s="47"/>
      <c r="U22" s="47"/>
      <c r="V22" s="47"/>
      <c r="W22" s="47"/>
      <c r="X22" s="47"/>
      <c r="Y22" s="47"/>
      <c r="Z22" s="47"/>
      <c r="AA22" s="47"/>
      <c r="AB22" s="47"/>
      <c r="AC22" s="47"/>
      <c r="AD22" s="47"/>
      <c r="AE22" s="47"/>
      <c r="AF22" s="47"/>
      <c r="AG22" s="47"/>
      <c r="AH22" s="47"/>
      <c r="AI22" s="47"/>
      <c r="AJ22" s="47"/>
      <c r="AK22" s="47"/>
      <c r="AL22" s="48" t="str">
        <f>IF(ISNUMBER('Indicator Data'!AL23),"","Imputed using GDP p.c.")</f>
        <v/>
      </c>
      <c r="AN22" s="47"/>
      <c r="AO22" s="47"/>
      <c r="AP22" s="47"/>
      <c r="AQ22" s="47"/>
      <c r="AR22" s="47"/>
      <c r="AS22" s="47"/>
      <c r="AT22" s="47"/>
      <c r="AU22" s="47"/>
      <c r="AV22" s="47"/>
      <c r="AW22" s="47"/>
      <c r="AX22" s="47"/>
      <c r="AY22" s="47"/>
      <c r="AZ22" s="47"/>
      <c r="BA22" s="47"/>
      <c r="BB22" s="24"/>
      <c r="BH22" s="254"/>
      <c r="BI22" s="254"/>
      <c r="BJ22" s="253"/>
    </row>
    <row r="23" spans="1:62">
      <c r="A23" s="33" t="str">
        <f>'Indicator Data'!A24</f>
        <v>Bhutan</v>
      </c>
      <c r="B23" s="25" t="str">
        <f>'Indicator Data'!B24</f>
        <v>BTN</v>
      </c>
      <c r="C23" s="47"/>
      <c r="D23" s="47"/>
      <c r="E23" s="47"/>
      <c r="F23" s="47"/>
      <c r="G23" s="47"/>
      <c r="H23" s="47"/>
      <c r="I23" s="47"/>
      <c r="J23" s="47"/>
      <c r="K23" s="47"/>
      <c r="L23" s="47"/>
      <c r="M23" s="47"/>
      <c r="N23" s="47"/>
      <c r="O23" s="47"/>
      <c r="P23" s="47"/>
      <c r="R23" s="47"/>
      <c r="S23" s="47"/>
      <c r="T23" s="47"/>
      <c r="U23" s="47"/>
      <c r="V23" s="47"/>
      <c r="W23" s="47"/>
      <c r="X23" s="47"/>
      <c r="Y23" s="47"/>
      <c r="Z23" s="47"/>
      <c r="AA23" s="47"/>
      <c r="AB23" s="47"/>
      <c r="AC23" s="47"/>
      <c r="AD23" s="47"/>
      <c r="AE23" s="47"/>
      <c r="AF23" s="47"/>
      <c r="AG23" s="47"/>
      <c r="AH23" s="47"/>
      <c r="AI23" s="47"/>
      <c r="AJ23" s="47"/>
      <c r="AK23" s="47"/>
      <c r="AL23" s="48" t="str">
        <f>IF(ISNUMBER('Indicator Data'!AL24),"","Imputed using GDP p.c.")</f>
        <v/>
      </c>
      <c r="AN23" s="47"/>
      <c r="AO23" s="47"/>
      <c r="AP23" s="47"/>
      <c r="AQ23" s="47"/>
      <c r="AR23" s="47"/>
      <c r="AS23" s="47"/>
      <c r="AT23" s="47"/>
      <c r="AU23" s="47"/>
      <c r="AV23" s="47"/>
      <c r="AW23" s="47"/>
      <c r="AX23" s="47"/>
      <c r="AY23" s="47"/>
      <c r="AZ23" s="47"/>
      <c r="BA23" s="47"/>
      <c r="BB23" s="24"/>
      <c r="BH23" s="254" t="s">
        <v>895</v>
      </c>
      <c r="BI23" s="254" t="s">
        <v>895</v>
      </c>
      <c r="BJ23" s="253"/>
    </row>
    <row r="24" spans="1:62">
      <c r="A24" s="33" t="str">
        <f>'Indicator Data'!A25</f>
        <v>Bolivia</v>
      </c>
      <c r="B24" s="25" t="str">
        <f>'Indicator Data'!B25</f>
        <v>BOL</v>
      </c>
      <c r="C24" s="47"/>
      <c r="D24" s="47"/>
      <c r="E24" s="47"/>
      <c r="F24" s="47"/>
      <c r="G24" s="47"/>
      <c r="H24" s="47"/>
      <c r="I24" s="47"/>
      <c r="J24" s="47"/>
      <c r="K24" s="47"/>
      <c r="L24" s="47"/>
      <c r="M24" s="47"/>
      <c r="N24" s="47"/>
      <c r="O24" s="47"/>
      <c r="P24" s="47"/>
      <c r="R24" s="47"/>
      <c r="S24" s="47"/>
      <c r="T24" s="47"/>
      <c r="U24" s="47"/>
      <c r="V24" s="47"/>
      <c r="W24" s="47"/>
      <c r="X24" s="47"/>
      <c r="Y24" s="47"/>
      <c r="Z24" s="47"/>
      <c r="AA24" s="47"/>
      <c r="AB24" s="47"/>
      <c r="AC24" s="47"/>
      <c r="AD24" s="47"/>
      <c r="AE24" s="47"/>
      <c r="AF24" s="47"/>
      <c r="AG24" s="47"/>
      <c r="AH24" s="47"/>
      <c r="AI24" s="47"/>
      <c r="AJ24" s="47"/>
      <c r="AK24" s="47"/>
      <c r="AL24" s="48" t="str">
        <f>IF(ISNUMBER('Indicator Data'!AL25),"","Imputed using GDP p.c.")</f>
        <v/>
      </c>
      <c r="AN24" s="47"/>
      <c r="AO24" s="47"/>
      <c r="AP24" s="47"/>
      <c r="AQ24" s="47"/>
      <c r="AR24" s="47"/>
      <c r="AS24" s="47"/>
      <c r="AT24" s="47"/>
      <c r="AU24" s="47"/>
      <c r="AV24" s="47"/>
      <c r="AW24" s="47"/>
      <c r="AX24" s="47"/>
      <c r="AY24" s="47"/>
      <c r="AZ24" s="47"/>
      <c r="BA24" s="47"/>
      <c r="BB24" s="24"/>
      <c r="BH24" s="254"/>
      <c r="BI24" s="254"/>
      <c r="BJ24" s="253"/>
    </row>
    <row r="25" spans="1:62">
      <c r="A25" s="33" t="str">
        <f>'Indicator Data'!A26</f>
        <v>Bosnia and Herzegovina</v>
      </c>
      <c r="B25" s="25" t="str">
        <f>'Indicator Data'!B26</f>
        <v>BIH</v>
      </c>
      <c r="C25" s="47"/>
      <c r="D25" s="47"/>
      <c r="E25" s="47"/>
      <c r="F25" s="47"/>
      <c r="G25" s="47"/>
      <c r="H25" s="47"/>
      <c r="I25" s="47"/>
      <c r="J25" s="47"/>
      <c r="K25" s="47"/>
      <c r="L25" s="47"/>
      <c r="M25" s="47"/>
      <c r="N25" s="47"/>
      <c r="O25" s="47"/>
      <c r="P25" s="47"/>
      <c r="R25" s="47"/>
      <c r="S25" s="47"/>
      <c r="T25" s="47"/>
      <c r="U25" s="47"/>
      <c r="V25" s="47"/>
      <c r="W25" s="47"/>
      <c r="X25" s="47"/>
      <c r="Y25" s="47"/>
      <c r="Z25" s="47"/>
      <c r="AA25" s="47"/>
      <c r="AB25" s="47"/>
      <c r="AC25" s="47"/>
      <c r="AD25" s="47"/>
      <c r="AE25" s="47"/>
      <c r="AF25" s="47"/>
      <c r="AG25" s="47"/>
      <c r="AH25" s="47"/>
      <c r="AI25" s="47"/>
      <c r="AJ25" s="47"/>
      <c r="AK25" s="47"/>
      <c r="AL25" s="48" t="str">
        <f>IF(ISNUMBER('Indicator Data'!AL26),"","Imputed using GDP p.c.")</f>
        <v/>
      </c>
      <c r="AN25" s="47"/>
      <c r="AO25" s="47"/>
      <c r="AP25" s="47"/>
      <c r="AQ25" s="47"/>
      <c r="AR25" s="47"/>
      <c r="AS25" s="47"/>
      <c r="AT25" s="47"/>
      <c r="AU25" s="47"/>
      <c r="AV25" s="47"/>
      <c r="AW25" s="47"/>
      <c r="AX25" s="47"/>
      <c r="AY25" s="47"/>
      <c r="AZ25" s="47"/>
      <c r="BA25" s="47"/>
      <c r="BB25" s="24"/>
      <c r="BH25" s="254"/>
      <c r="BI25" s="254"/>
      <c r="BJ25" s="253"/>
    </row>
    <row r="26" spans="1:62">
      <c r="A26" s="33" t="str">
        <f>'Indicator Data'!A27</f>
        <v>Botswana</v>
      </c>
      <c r="B26" s="25" t="str">
        <f>'Indicator Data'!B27</f>
        <v>BWA</v>
      </c>
      <c r="C26" s="47"/>
      <c r="D26" s="47"/>
      <c r="E26" s="47"/>
      <c r="F26" s="47"/>
      <c r="G26" s="47"/>
      <c r="H26" s="47"/>
      <c r="I26" s="47"/>
      <c r="J26" s="47"/>
      <c r="K26" s="47"/>
      <c r="L26" s="47"/>
      <c r="M26" s="47"/>
      <c r="N26" s="47"/>
      <c r="O26" s="47"/>
      <c r="P26" s="47"/>
      <c r="R26" s="47"/>
      <c r="S26" s="47"/>
      <c r="T26" s="47"/>
      <c r="U26" s="47"/>
      <c r="V26" s="47"/>
      <c r="W26" s="47"/>
      <c r="X26" s="47"/>
      <c r="Y26" s="47"/>
      <c r="Z26" s="47"/>
      <c r="AA26" s="47"/>
      <c r="AB26" s="47"/>
      <c r="AC26" s="47"/>
      <c r="AD26" s="47"/>
      <c r="AE26" s="47"/>
      <c r="AF26" s="47"/>
      <c r="AG26" s="47"/>
      <c r="AH26" s="47"/>
      <c r="AI26" s="47"/>
      <c r="AJ26" s="47"/>
      <c r="AK26" s="47"/>
      <c r="AL26" s="48" t="str">
        <f>IF(ISNUMBER('Indicator Data'!AL27),"","Imputed using GDP p.c.")</f>
        <v/>
      </c>
      <c r="AN26" s="47"/>
      <c r="AO26" s="47"/>
      <c r="AP26" s="47"/>
      <c r="AQ26" s="47"/>
      <c r="AR26" s="47"/>
      <c r="AS26" s="47"/>
      <c r="AT26" s="47"/>
      <c r="AU26" s="47"/>
      <c r="AV26" s="47"/>
      <c r="AW26" s="47"/>
      <c r="AX26" s="47"/>
      <c r="AY26" s="47"/>
      <c r="AZ26" s="47"/>
      <c r="BA26" s="47"/>
      <c r="BB26" s="24"/>
      <c r="BH26" s="254"/>
      <c r="BI26" s="254"/>
      <c r="BJ26" s="253"/>
    </row>
    <row r="27" spans="1:62">
      <c r="A27" s="33" t="str">
        <f>'Indicator Data'!A28</f>
        <v>Brazil</v>
      </c>
      <c r="B27" s="25" t="str">
        <f>'Indicator Data'!B28</f>
        <v>BRA</v>
      </c>
      <c r="C27" s="47"/>
      <c r="D27" s="47"/>
      <c r="E27" s="47"/>
      <c r="F27" s="47"/>
      <c r="G27" s="47"/>
      <c r="H27" s="47"/>
      <c r="I27" s="47"/>
      <c r="J27" s="47"/>
      <c r="K27" s="47"/>
      <c r="L27" s="47"/>
      <c r="M27" s="47"/>
      <c r="N27" s="47"/>
      <c r="O27" s="47"/>
      <c r="P27" s="47"/>
      <c r="R27" s="47"/>
      <c r="S27" s="47"/>
      <c r="T27" s="47"/>
      <c r="U27" s="47"/>
      <c r="V27" s="47"/>
      <c r="W27" s="47"/>
      <c r="X27" s="47"/>
      <c r="Y27" s="47"/>
      <c r="Z27" s="47"/>
      <c r="AA27" s="47"/>
      <c r="AB27" s="47"/>
      <c r="AC27" s="47"/>
      <c r="AD27" s="47"/>
      <c r="AE27" s="47"/>
      <c r="AF27" s="47"/>
      <c r="AG27" s="47"/>
      <c r="AH27" s="47"/>
      <c r="AI27" s="47"/>
      <c r="AJ27" s="47"/>
      <c r="AK27" s="47"/>
      <c r="AL27" s="48" t="str">
        <f>IF(ISNUMBER('Indicator Data'!AL28),"","Imputed using GDP p.c.")</f>
        <v/>
      </c>
      <c r="AN27" s="47"/>
      <c r="AO27" s="47"/>
      <c r="AP27" s="47"/>
      <c r="AQ27" s="47"/>
      <c r="AR27" s="47"/>
      <c r="AS27" s="47"/>
      <c r="AT27" s="47"/>
      <c r="AU27" s="47"/>
      <c r="AV27" s="47"/>
      <c r="AW27" s="47"/>
      <c r="AX27" s="47"/>
      <c r="AY27" s="47"/>
      <c r="AZ27" s="47"/>
      <c r="BA27" s="47"/>
      <c r="BB27" s="24"/>
      <c r="BH27" s="254"/>
      <c r="BI27" s="254"/>
      <c r="BJ27" s="253"/>
    </row>
    <row r="28" spans="1:62">
      <c r="A28" s="33" t="str">
        <f>'Indicator Data'!A29</f>
        <v>Brunei Darussalam</v>
      </c>
      <c r="B28" s="25" t="str">
        <f>'Indicator Data'!B29</f>
        <v>BRN</v>
      </c>
      <c r="C28" s="47"/>
      <c r="D28" s="47"/>
      <c r="E28" s="47"/>
      <c r="F28" s="47"/>
      <c r="G28" s="47"/>
      <c r="H28" s="47"/>
      <c r="I28" s="47"/>
      <c r="J28" s="47"/>
      <c r="K28" s="47"/>
      <c r="L28" s="47"/>
      <c r="M28" s="47"/>
      <c r="N28" s="47"/>
      <c r="O28" s="47"/>
      <c r="P28" s="47"/>
      <c r="R28" s="47"/>
      <c r="S28" s="47"/>
      <c r="T28" s="47"/>
      <c r="U28" s="47"/>
      <c r="V28" s="47"/>
      <c r="W28" s="47"/>
      <c r="X28" s="47"/>
      <c r="Y28" s="47"/>
      <c r="Z28" s="47"/>
      <c r="AA28" s="47"/>
      <c r="AB28" s="47"/>
      <c r="AC28" s="47"/>
      <c r="AD28" s="47"/>
      <c r="AE28" s="47"/>
      <c r="AF28" s="47"/>
      <c r="AG28" s="47"/>
      <c r="AH28" s="47"/>
      <c r="AI28" s="47"/>
      <c r="AJ28" s="47"/>
      <c r="AK28" s="47"/>
      <c r="AL28" s="48" t="str">
        <f>IF(ISNUMBER('Indicator Data'!AL29),"","Imputed using GDP p.c.")</f>
        <v/>
      </c>
      <c r="AN28" s="47"/>
      <c r="AO28" s="47"/>
      <c r="AP28" s="47"/>
      <c r="AQ28" s="47"/>
      <c r="AR28" s="47"/>
      <c r="AS28" s="47"/>
      <c r="AT28" s="47"/>
      <c r="AU28" s="47"/>
      <c r="AV28" s="47"/>
      <c r="AW28" s="47"/>
      <c r="AX28" s="47"/>
      <c r="AY28" s="47"/>
      <c r="AZ28" s="47"/>
      <c r="BA28" s="47"/>
      <c r="BB28" s="24"/>
      <c r="BH28" s="254"/>
      <c r="BI28" s="254"/>
      <c r="BJ28" s="253"/>
    </row>
    <row r="29" spans="1:62">
      <c r="A29" s="33" t="str">
        <f>'Indicator Data'!A30</f>
        <v>Bulgaria</v>
      </c>
      <c r="B29" s="25" t="str">
        <f>'Indicator Data'!B30</f>
        <v>BGR</v>
      </c>
      <c r="C29" s="47"/>
      <c r="D29" s="47"/>
      <c r="E29" s="47"/>
      <c r="F29" s="47"/>
      <c r="G29" s="47"/>
      <c r="H29" s="47"/>
      <c r="I29" s="47"/>
      <c r="J29" s="47"/>
      <c r="K29" s="47"/>
      <c r="L29" s="47"/>
      <c r="M29" s="47"/>
      <c r="N29" s="47"/>
      <c r="O29" s="47"/>
      <c r="P29" s="47"/>
      <c r="R29" s="47"/>
      <c r="S29" s="47"/>
      <c r="T29" s="47"/>
      <c r="U29" s="47"/>
      <c r="V29" s="47"/>
      <c r="W29" s="47"/>
      <c r="X29" s="47"/>
      <c r="Y29" s="47"/>
      <c r="Z29" s="47"/>
      <c r="AA29" s="47"/>
      <c r="AB29" s="47"/>
      <c r="AC29" s="47"/>
      <c r="AD29" s="47"/>
      <c r="AE29" s="47"/>
      <c r="AF29" s="47"/>
      <c r="AG29" s="47"/>
      <c r="AH29" s="47"/>
      <c r="AI29" s="47"/>
      <c r="AJ29" s="47"/>
      <c r="AK29" s="47"/>
      <c r="AL29" s="48" t="str">
        <f>IF(ISNUMBER('Indicator Data'!AL30),"","Imputed using GDP p.c.")</f>
        <v/>
      </c>
      <c r="AN29" s="47"/>
      <c r="AO29" s="47"/>
      <c r="AP29" s="47"/>
      <c r="AQ29" s="47"/>
      <c r="AR29" s="47"/>
      <c r="AS29" s="47"/>
      <c r="AT29" s="47"/>
      <c r="AU29" s="47"/>
      <c r="AV29" s="47"/>
      <c r="AW29" s="47"/>
      <c r="AX29" s="47"/>
      <c r="AY29" s="47"/>
      <c r="AZ29" s="47"/>
      <c r="BA29" s="47"/>
      <c r="BB29" s="24"/>
      <c r="BH29" s="254"/>
      <c r="BI29" s="254"/>
      <c r="BJ29" s="253"/>
    </row>
    <row r="30" spans="1:62">
      <c r="A30" s="33" t="str">
        <f>'Indicator Data'!A31</f>
        <v>Burkina Faso</v>
      </c>
      <c r="B30" s="25" t="str">
        <f>'Indicator Data'!B31</f>
        <v>BFA</v>
      </c>
      <c r="C30" s="47"/>
      <c r="D30" s="47"/>
      <c r="E30" s="47"/>
      <c r="F30" s="47"/>
      <c r="G30" s="47"/>
      <c r="H30" s="47"/>
      <c r="I30" s="47"/>
      <c r="J30" s="47"/>
      <c r="K30" s="47"/>
      <c r="L30" s="47"/>
      <c r="M30" s="47"/>
      <c r="N30" s="47"/>
      <c r="O30" s="47"/>
      <c r="P30" s="47"/>
      <c r="R30" s="47"/>
      <c r="S30" s="47"/>
      <c r="T30" s="47"/>
      <c r="U30" s="47"/>
      <c r="V30" s="47"/>
      <c r="W30" s="47"/>
      <c r="X30" s="47"/>
      <c r="Y30" s="47"/>
      <c r="Z30" s="47"/>
      <c r="AA30" s="47"/>
      <c r="AB30" s="47"/>
      <c r="AC30" s="47"/>
      <c r="AD30" s="47"/>
      <c r="AE30" s="47"/>
      <c r="AF30" s="47"/>
      <c r="AG30" s="47"/>
      <c r="AH30" s="47"/>
      <c r="AI30" s="47"/>
      <c r="AJ30" s="47"/>
      <c r="AK30" s="47"/>
      <c r="AL30" s="48" t="str">
        <f>IF(ISNUMBER('Indicator Data'!AL31),"","Imputed using GDP p.c.")</f>
        <v/>
      </c>
      <c r="AN30" s="47"/>
      <c r="AO30" s="47"/>
      <c r="AP30" s="47"/>
      <c r="AQ30" s="47"/>
      <c r="AR30" s="47"/>
      <c r="AS30" s="47"/>
      <c r="AT30" s="47"/>
      <c r="AU30" s="47"/>
      <c r="AV30" s="47"/>
      <c r="AW30" s="47"/>
      <c r="AX30" s="47"/>
      <c r="AY30" s="47"/>
      <c r="AZ30" s="47"/>
      <c r="BA30" s="47"/>
      <c r="BB30" s="24"/>
      <c r="BH30" s="254"/>
      <c r="BI30" s="254"/>
      <c r="BJ30" s="253"/>
    </row>
    <row r="31" spans="1:62">
      <c r="A31" s="33" t="str">
        <f>'Indicator Data'!A32</f>
        <v>Burundi</v>
      </c>
      <c r="B31" s="25" t="str">
        <f>'Indicator Data'!B32</f>
        <v>BDI</v>
      </c>
      <c r="C31" s="47"/>
      <c r="D31" s="47"/>
      <c r="E31" s="47"/>
      <c r="F31" s="47"/>
      <c r="G31" s="47"/>
      <c r="H31" s="47"/>
      <c r="I31" s="47"/>
      <c r="J31" s="47"/>
      <c r="K31" s="47"/>
      <c r="L31" s="47"/>
      <c r="M31" s="47"/>
      <c r="N31" s="47"/>
      <c r="O31" s="47"/>
      <c r="P31" s="47"/>
      <c r="R31" s="47"/>
      <c r="S31" s="47"/>
      <c r="T31" s="47"/>
      <c r="U31" s="47"/>
      <c r="V31" s="47"/>
      <c r="W31" s="47"/>
      <c r="X31" s="47"/>
      <c r="Y31" s="47"/>
      <c r="Z31" s="47"/>
      <c r="AA31" s="47"/>
      <c r="AB31" s="47"/>
      <c r="AC31" s="47"/>
      <c r="AD31" s="47"/>
      <c r="AE31" s="47"/>
      <c r="AF31" s="47"/>
      <c r="AG31" s="47"/>
      <c r="AH31" s="47"/>
      <c r="AI31" s="47"/>
      <c r="AJ31" s="47"/>
      <c r="AK31" s="47"/>
      <c r="AL31" s="48" t="str">
        <f>IF(ISNUMBER('Indicator Data'!AL32),"","Imputed using GDP p.c.")</f>
        <v/>
      </c>
      <c r="AN31" s="47"/>
      <c r="AO31" s="47"/>
      <c r="AP31" s="47"/>
      <c r="AQ31" s="47"/>
      <c r="AR31" s="47"/>
      <c r="AS31" s="47"/>
      <c r="AT31" s="47"/>
      <c r="AU31" s="47"/>
      <c r="AV31" s="47"/>
      <c r="AW31" s="47"/>
      <c r="AX31" s="47"/>
      <c r="AY31" s="47"/>
      <c r="AZ31" s="47"/>
      <c r="BA31" s="47"/>
      <c r="BB31" s="24"/>
      <c r="BH31" s="254" t="s">
        <v>1406</v>
      </c>
      <c r="BI31" s="254" t="s">
        <v>1406</v>
      </c>
      <c r="BJ31" s="253"/>
    </row>
    <row r="32" spans="1:62">
      <c r="A32" s="33" t="str">
        <f>'Indicator Data'!A33</f>
        <v>Cabo Verde</v>
      </c>
      <c r="B32" s="25" t="str">
        <f>'Indicator Data'!B33</f>
        <v>CPV</v>
      </c>
      <c r="C32" s="47"/>
      <c r="D32" s="47"/>
      <c r="E32" s="47"/>
      <c r="F32" s="47"/>
      <c r="G32" s="47"/>
      <c r="H32" s="47"/>
      <c r="I32" s="47"/>
      <c r="J32" s="47"/>
      <c r="K32" s="47"/>
      <c r="L32" s="47"/>
      <c r="M32" s="47"/>
      <c r="N32" s="47"/>
      <c r="O32" s="47"/>
      <c r="P32" s="47"/>
      <c r="R32" s="47"/>
      <c r="S32" s="47"/>
      <c r="T32" s="47"/>
      <c r="U32" s="47"/>
      <c r="V32" s="47"/>
      <c r="W32" s="47"/>
      <c r="X32" s="47"/>
      <c r="Y32" s="47"/>
      <c r="Z32" s="47"/>
      <c r="AA32" s="47"/>
      <c r="AB32" s="47"/>
      <c r="AC32" s="47"/>
      <c r="AD32" s="47"/>
      <c r="AE32" s="47"/>
      <c r="AF32" s="47"/>
      <c r="AG32" s="47"/>
      <c r="AH32" s="47"/>
      <c r="AI32" s="47"/>
      <c r="AJ32" s="47"/>
      <c r="AK32" s="47"/>
      <c r="AL32" s="48" t="str">
        <f>IF(ISNUMBER('Indicator Data'!AL33),"","Imputed using GDP p.c.")</f>
        <v/>
      </c>
      <c r="AN32" s="47"/>
      <c r="AO32" s="47"/>
      <c r="AP32" s="47"/>
      <c r="AQ32" s="47"/>
      <c r="AR32" s="47"/>
      <c r="AS32" s="47"/>
      <c r="AT32" s="47"/>
      <c r="AU32" s="47"/>
      <c r="AV32" s="47"/>
      <c r="AW32" s="47"/>
      <c r="AX32" s="47"/>
      <c r="AY32" s="47"/>
      <c r="AZ32" s="47"/>
      <c r="BA32" s="47"/>
      <c r="BB32" s="24"/>
      <c r="BH32" s="254"/>
      <c r="BI32" s="254"/>
      <c r="BJ32" s="253"/>
    </row>
    <row r="33" spans="1:62">
      <c r="A33" s="33" t="str">
        <f>'Indicator Data'!A34</f>
        <v>Cambodia</v>
      </c>
      <c r="B33" s="25" t="str">
        <f>'Indicator Data'!B34</f>
        <v>KHM</v>
      </c>
      <c r="C33" s="47"/>
      <c r="D33" s="47"/>
      <c r="E33" s="47"/>
      <c r="F33" s="47"/>
      <c r="G33" s="47"/>
      <c r="H33" s="47"/>
      <c r="I33" s="47"/>
      <c r="J33" s="47"/>
      <c r="K33" s="47"/>
      <c r="L33" s="47"/>
      <c r="M33" s="47"/>
      <c r="N33" s="47"/>
      <c r="O33" s="47"/>
      <c r="P33" s="47"/>
      <c r="R33" s="47"/>
      <c r="S33" s="47"/>
      <c r="T33" s="47"/>
      <c r="U33" s="47"/>
      <c r="V33" s="47"/>
      <c r="W33" s="47"/>
      <c r="X33" s="47"/>
      <c r="Y33" s="47"/>
      <c r="Z33" s="47"/>
      <c r="AA33" s="47"/>
      <c r="AB33" s="47"/>
      <c r="AC33" s="47"/>
      <c r="AD33" s="47"/>
      <c r="AE33" s="47"/>
      <c r="AF33" s="47"/>
      <c r="AG33" s="47"/>
      <c r="AH33" s="47"/>
      <c r="AI33" s="47"/>
      <c r="AJ33" s="47"/>
      <c r="AK33" s="47"/>
      <c r="AL33" s="48" t="str">
        <f>IF(ISNUMBER('Indicator Data'!AL34),"","Imputed using GDP p.c.")</f>
        <v/>
      </c>
      <c r="AN33" s="47"/>
      <c r="AO33" s="47"/>
      <c r="AP33" s="47"/>
      <c r="AQ33" s="47"/>
      <c r="AR33" s="47"/>
      <c r="AS33" s="47"/>
      <c r="AT33" s="47"/>
      <c r="AU33" s="47"/>
      <c r="AV33" s="47"/>
      <c r="AW33" s="47"/>
      <c r="AX33" s="47"/>
      <c r="AY33" s="47"/>
      <c r="AZ33" s="47"/>
      <c r="BA33" s="47"/>
      <c r="BB33" s="24"/>
      <c r="BH33" s="254"/>
      <c r="BI33" s="254"/>
      <c r="BJ33" s="253"/>
    </row>
    <row r="34" spans="1:62">
      <c r="A34" s="33" t="str">
        <f>'Indicator Data'!A35</f>
        <v>Cameroon</v>
      </c>
      <c r="B34" s="25" t="str">
        <f>'Indicator Data'!B35</f>
        <v>CMR</v>
      </c>
      <c r="C34" s="47"/>
      <c r="D34" s="47"/>
      <c r="E34" s="47"/>
      <c r="F34" s="47"/>
      <c r="G34" s="47"/>
      <c r="H34" s="47"/>
      <c r="I34" s="47"/>
      <c r="J34" s="47"/>
      <c r="K34" s="47"/>
      <c r="L34" s="47"/>
      <c r="M34" s="47"/>
      <c r="N34" s="47"/>
      <c r="O34" s="47"/>
      <c r="P34" s="47"/>
      <c r="R34" s="47"/>
      <c r="S34" s="47"/>
      <c r="T34" s="47"/>
      <c r="U34" s="47"/>
      <c r="V34" s="47"/>
      <c r="W34" s="47"/>
      <c r="X34" s="47"/>
      <c r="Y34" s="47"/>
      <c r="Z34" s="47"/>
      <c r="AA34" s="47"/>
      <c r="AB34" s="47"/>
      <c r="AC34" s="47"/>
      <c r="AD34" s="47"/>
      <c r="AE34" s="47"/>
      <c r="AF34" s="47"/>
      <c r="AG34" s="47"/>
      <c r="AH34" s="47"/>
      <c r="AI34" s="47"/>
      <c r="AJ34" s="47"/>
      <c r="AK34" s="47"/>
      <c r="AL34" s="48" t="str">
        <f>IF(ISNUMBER('Indicator Data'!AL35),"","Imputed using GDP p.c.")</f>
        <v/>
      </c>
      <c r="AN34" s="47"/>
      <c r="AO34" s="47"/>
      <c r="AP34" s="47"/>
      <c r="AQ34" s="47"/>
      <c r="AR34" s="47"/>
      <c r="AS34" s="47"/>
      <c r="AT34" s="47"/>
      <c r="AU34" s="47"/>
      <c r="AV34" s="47"/>
      <c r="AW34" s="47"/>
      <c r="AX34" s="47"/>
      <c r="AY34" s="47"/>
      <c r="AZ34" s="47"/>
      <c r="BA34" s="47"/>
      <c r="BB34" s="24"/>
      <c r="BH34" s="254"/>
      <c r="BI34" s="254"/>
      <c r="BJ34" s="253"/>
    </row>
    <row r="35" spans="1:62">
      <c r="A35" s="33" t="str">
        <f>'Indicator Data'!A36</f>
        <v>Canada</v>
      </c>
      <c r="B35" s="25" t="str">
        <f>'Indicator Data'!B36</f>
        <v>CAN</v>
      </c>
      <c r="C35" s="47"/>
      <c r="D35" s="47"/>
      <c r="E35" s="47"/>
      <c r="F35" s="47"/>
      <c r="G35" s="47"/>
      <c r="H35" s="47"/>
      <c r="I35" s="47"/>
      <c r="J35" s="47"/>
      <c r="K35" s="47"/>
      <c r="L35" s="47"/>
      <c r="M35" s="47"/>
      <c r="N35" s="47"/>
      <c r="O35" s="47"/>
      <c r="P35" s="47"/>
      <c r="R35" s="47"/>
      <c r="S35" s="47"/>
      <c r="T35" s="47"/>
      <c r="U35" s="47"/>
      <c r="V35" s="47"/>
      <c r="W35" s="47"/>
      <c r="X35" s="47"/>
      <c r="Y35" s="47"/>
      <c r="Z35" s="47"/>
      <c r="AA35" s="47"/>
      <c r="AB35" s="47"/>
      <c r="AC35" s="47"/>
      <c r="AD35" s="47"/>
      <c r="AE35" s="47"/>
      <c r="AF35" s="47"/>
      <c r="AG35" s="47"/>
      <c r="AH35" s="47"/>
      <c r="AI35" s="47"/>
      <c r="AJ35" s="47"/>
      <c r="AK35" s="47"/>
      <c r="AL35" s="48" t="str">
        <f>IF(ISNUMBER('Indicator Data'!AL36),"","Imputed using GDP p.c.")</f>
        <v/>
      </c>
      <c r="AN35" s="47"/>
      <c r="AO35" s="47"/>
      <c r="AP35" s="47"/>
      <c r="AQ35" s="47"/>
      <c r="AR35" s="47"/>
      <c r="AS35" s="47"/>
      <c r="AT35" s="47"/>
      <c r="AU35" s="47"/>
      <c r="AV35" s="47"/>
      <c r="AW35" s="47"/>
      <c r="AX35" s="47"/>
      <c r="AY35" s="47"/>
      <c r="AZ35" s="47"/>
      <c r="BA35" s="47"/>
      <c r="BB35" s="24"/>
      <c r="BH35" s="254"/>
      <c r="BI35" s="254"/>
      <c r="BJ35" s="253"/>
    </row>
    <row r="36" spans="1:62">
      <c r="A36" s="33" t="str">
        <f>'Indicator Data'!A37</f>
        <v>Central African Republic</v>
      </c>
      <c r="B36" s="25" t="str">
        <f>'Indicator Data'!B37</f>
        <v>CAF</v>
      </c>
      <c r="C36" s="47"/>
      <c r="D36" s="47"/>
      <c r="E36" s="47"/>
      <c r="F36" s="47"/>
      <c r="G36" s="47"/>
      <c r="H36" s="47"/>
      <c r="I36" s="47"/>
      <c r="J36" s="47"/>
      <c r="K36" s="47"/>
      <c r="L36" s="47"/>
      <c r="M36" s="47"/>
      <c r="N36" s="47"/>
      <c r="O36" s="47"/>
      <c r="P36" s="47"/>
      <c r="R36" s="47"/>
      <c r="S36" s="47"/>
      <c r="T36" s="47"/>
      <c r="U36" s="47"/>
      <c r="V36" s="47"/>
      <c r="W36" s="47"/>
      <c r="X36" s="47"/>
      <c r="Y36" s="47"/>
      <c r="Z36" s="47"/>
      <c r="AA36" s="47"/>
      <c r="AB36" s="47"/>
      <c r="AC36" s="47"/>
      <c r="AD36" s="47"/>
      <c r="AE36" s="47"/>
      <c r="AF36" s="47"/>
      <c r="AG36" s="47"/>
      <c r="AH36" s="47"/>
      <c r="AI36" s="47"/>
      <c r="AJ36" s="47"/>
      <c r="AK36" s="47"/>
      <c r="AL36" s="48" t="str">
        <f>IF(ISNUMBER('Indicator Data'!AL37),"","Imputed using GDP p.c.")</f>
        <v/>
      </c>
      <c r="AN36" s="47"/>
      <c r="AO36" s="47"/>
      <c r="AP36" s="47"/>
      <c r="AQ36" s="47"/>
      <c r="AR36" s="47"/>
      <c r="AS36" s="47"/>
      <c r="AT36" s="47"/>
      <c r="AU36" s="47"/>
      <c r="AV36" s="47"/>
      <c r="AW36" s="47"/>
      <c r="AX36" s="47"/>
      <c r="AY36" s="47"/>
      <c r="AZ36" s="47"/>
      <c r="BA36" s="47"/>
      <c r="BB36" s="24"/>
      <c r="BH36" s="254"/>
      <c r="BI36" s="254" t="s">
        <v>1359</v>
      </c>
      <c r="BJ36" s="253"/>
    </row>
    <row r="37" spans="1:62">
      <c r="A37" s="33" t="str">
        <f>'Indicator Data'!A38</f>
        <v>Chad</v>
      </c>
      <c r="B37" s="25" t="str">
        <f>'Indicator Data'!B38</f>
        <v>TCD</v>
      </c>
      <c r="C37" s="47"/>
      <c r="D37" s="47"/>
      <c r="E37" s="47"/>
      <c r="F37" s="47"/>
      <c r="G37" s="47"/>
      <c r="H37" s="47"/>
      <c r="I37" s="47"/>
      <c r="J37" s="47"/>
      <c r="K37" s="47"/>
      <c r="L37" s="47"/>
      <c r="M37" s="47"/>
      <c r="N37" s="47"/>
      <c r="O37" s="47"/>
      <c r="P37" s="47"/>
      <c r="R37" s="47"/>
      <c r="S37" s="47"/>
      <c r="T37" s="47"/>
      <c r="U37" s="47"/>
      <c r="V37" s="47"/>
      <c r="W37" s="47"/>
      <c r="X37" s="47"/>
      <c r="Y37" s="47"/>
      <c r="Z37" s="47"/>
      <c r="AA37" s="47"/>
      <c r="AB37" s="47"/>
      <c r="AC37" s="47"/>
      <c r="AD37" s="47"/>
      <c r="AE37" s="47"/>
      <c r="AF37" s="47"/>
      <c r="AG37" s="47"/>
      <c r="AH37" s="47"/>
      <c r="AI37" s="47"/>
      <c r="AJ37" s="47"/>
      <c r="AK37" s="47"/>
      <c r="AL37" s="48" t="str">
        <f>IF(ISNUMBER('Indicator Data'!AL38),"","Imputed using GDP p.c.")</f>
        <v/>
      </c>
      <c r="AN37" s="47"/>
      <c r="AO37" s="47"/>
      <c r="AP37" s="47"/>
      <c r="AQ37" s="47"/>
      <c r="AR37" s="47"/>
      <c r="AS37" s="47"/>
      <c r="AT37" s="47"/>
      <c r="AU37" s="47"/>
      <c r="AV37" s="47"/>
      <c r="AW37" s="47"/>
      <c r="AX37" s="47"/>
      <c r="AY37" s="47"/>
      <c r="AZ37" s="47"/>
      <c r="BA37" s="47"/>
      <c r="BB37" s="24"/>
      <c r="BH37" s="254"/>
      <c r="BI37" s="254"/>
      <c r="BJ37" s="253"/>
    </row>
    <row r="38" spans="1:62">
      <c r="A38" s="33" t="str">
        <f>'Indicator Data'!A39</f>
        <v>Chile</v>
      </c>
      <c r="B38" s="25" t="str">
        <f>'Indicator Data'!B39</f>
        <v>CHL</v>
      </c>
      <c r="C38" s="47"/>
      <c r="D38" s="47"/>
      <c r="E38" s="47"/>
      <c r="F38" s="47"/>
      <c r="G38" s="47"/>
      <c r="H38" s="47"/>
      <c r="I38" s="47"/>
      <c r="J38" s="47"/>
      <c r="K38" s="47"/>
      <c r="L38" s="47"/>
      <c r="M38" s="47"/>
      <c r="N38" s="47"/>
      <c r="O38" s="47"/>
      <c r="P38" s="47"/>
      <c r="R38" s="47"/>
      <c r="S38" s="47"/>
      <c r="T38" s="47"/>
      <c r="U38" s="47"/>
      <c r="V38" s="47"/>
      <c r="W38" s="47"/>
      <c r="X38" s="47"/>
      <c r="Y38" s="47"/>
      <c r="Z38" s="47"/>
      <c r="AA38" s="47"/>
      <c r="AB38" s="47"/>
      <c r="AC38" s="47"/>
      <c r="AD38" s="47"/>
      <c r="AE38" s="47"/>
      <c r="AF38" s="47"/>
      <c r="AG38" s="47"/>
      <c r="AH38" s="47"/>
      <c r="AI38" s="47"/>
      <c r="AJ38" s="47"/>
      <c r="AK38" s="47"/>
      <c r="AL38" s="48" t="str">
        <f>IF(ISNUMBER('Indicator Data'!AL39),"","Imputed using GDP p.c.")</f>
        <v/>
      </c>
      <c r="AN38" s="47"/>
      <c r="AO38" s="47"/>
      <c r="AP38" s="47"/>
      <c r="AQ38" s="47"/>
      <c r="AR38" s="47"/>
      <c r="AS38" s="47"/>
      <c r="AT38" s="47"/>
      <c r="AU38" s="47"/>
      <c r="AV38" s="47"/>
      <c r="AW38" s="47"/>
      <c r="AX38" s="47"/>
      <c r="AY38" s="47"/>
      <c r="AZ38" s="47"/>
      <c r="BA38" s="47"/>
      <c r="BB38" s="24"/>
      <c r="BH38" s="254"/>
      <c r="BI38" s="254"/>
      <c r="BJ38" s="253"/>
    </row>
    <row r="39" spans="1:62">
      <c r="A39" s="33" t="str">
        <f>'Indicator Data'!A40</f>
        <v>China</v>
      </c>
      <c r="B39" s="25" t="str">
        <f>'Indicator Data'!B40</f>
        <v>CHN</v>
      </c>
      <c r="C39" s="47"/>
      <c r="D39" s="47"/>
      <c r="E39" s="47"/>
      <c r="F39" s="47"/>
      <c r="G39" s="47"/>
      <c r="H39" s="47"/>
      <c r="I39" s="47"/>
      <c r="J39" s="47"/>
      <c r="K39" s="47"/>
      <c r="L39" s="47"/>
      <c r="M39" s="47"/>
      <c r="N39" s="47"/>
      <c r="O39" s="47"/>
      <c r="P39" s="47"/>
      <c r="R39" s="47"/>
      <c r="S39" s="47"/>
      <c r="T39" s="47"/>
      <c r="U39" s="47"/>
      <c r="V39" s="47"/>
      <c r="W39" s="47"/>
      <c r="X39" s="47"/>
      <c r="Y39" s="47"/>
      <c r="Z39" s="47"/>
      <c r="AA39" s="47"/>
      <c r="AB39" s="47"/>
      <c r="AC39" s="47"/>
      <c r="AD39" s="47"/>
      <c r="AE39" s="47"/>
      <c r="AF39" s="47"/>
      <c r="AG39" s="47"/>
      <c r="AH39" s="47"/>
      <c r="AI39" s="47"/>
      <c r="AJ39" s="47"/>
      <c r="AK39" s="47"/>
      <c r="AL39" s="48" t="str">
        <f>IF(ISNUMBER('Indicator Data'!AL40),"","Imputed using GDP p.c.")</f>
        <v/>
      </c>
      <c r="AN39" s="47"/>
      <c r="AO39" s="47"/>
      <c r="AP39" s="47"/>
      <c r="AQ39" s="47"/>
      <c r="AR39" s="47"/>
      <c r="AS39" s="47"/>
      <c r="AT39" s="47"/>
      <c r="AU39" s="47"/>
      <c r="AV39" s="47"/>
      <c r="AW39" s="47"/>
      <c r="AX39" s="47"/>
      <c r="AY39" s="47"/>
      <c r="AZ39" s="47"/>
      <c r="BA39" s="47"/>
      <c r="BB39" s="24"/>
      <c r="BH39" s="254"/>
      <c r="BI39" s="254"/>
      <c r="BJ39" s="253"/>
    </row>
    <row r="40" spans="1:62">
      <c r="A40" s="33" t="str">
        <f>'Indicator Data'!A41</f>
        <v>Colombia</v>
      </c>
      <c r="B40" s="25" t="str">
        <f>'Indicator Data'!B41</f>
        <v>COL</v>
      </c>
      <c r="C40" s="47"/>
      <c r="D40" s="47"/>
      <c r="E40" s="47"/>
      <c r="F40" s="47"/>
      <c r="G40" s="47"/>
      <c r="H40" s="47"/>
      <c r="I40" s="47"/>
      <c r="J40" s="47"/>
      <c r="K40" s="47"/>
      <c r="L40" s="47"/>
      <c r="M40" s="47"/>
      <c r="N40" s="47"/>
      <c r="O40" s="47"/>
      <c r="P40" s="47"/>
      <c r="R40" s="47"/>
      <c r="S40" s="47"/>
      <c r="T40" s="47"/>
      <c r="U40" s="47"/>
      <c r="V40" s="47"/>
      <c r="W40" s="47"/>
      <c r="X40" s="47"/>
      <c r="Y40" s="47"/>
      <c r="Z40" s="47"/>
      <c r="AA40" s="47"/>
      <c r="AB40" s="47"/>
      <c r="AC40" s="47"/>
      <c r="AD40" s="47"/>
      <c r="AE40" s="47"/>
      <c r="AF40" s="47"/>
      <c r="AG40" s="47"/>
      <c r="AH40" s="47"/>
      <c r="AI40" s="47"/>
      <c r="AJ40" s="47"/>
      <c r="AK40" s="47"/>
      <c r="AL40" s="48" t="str">
        <f>IF(ISNUMBER('Indicator Data'!AL41),"","Imputed using GDP p.c.")</f>
        <v/>
      </c>
      <c r="AN40" s="47"/>
      <c r="AO40" s="47"/>
      <c r="AP40" s="47"/>
      <c r="AQ40" s="47"/>
      <c r="AR40" s="47"/>
      <c r="AS40" s="47"/>
      <c r="AT40" s="47"/>
      <c r="AU40" s="47"/>
      <c r="AV40" s="47"/>
      <c r="AW40" s="47"/>
      <c r="AX40" s="47"/>
      <c r="AY40" s="47"/>
      <c r="AZ40" s="47"/>
      <c r="BA40" s="47"/>
      <c r="BB40" s="24"/>
      <c r="BH40" s="254"/>
      <c r="BI40" s="254"/>
      <c r="BJ40" s="253"/>
    </row>
    <row r="41" spans="1:62">
      <c r="A41" s="33" t="str">
        <f>'Indicator Data'!A42</f>
        <v>Comoros</v>
      </c>
      <c r="B41" s="25" t="str">
        <f>'Indicator Data'!B42</f>
        <v>COM</v>
      </c>
      <c r="C41" s="47"/>
      <c r="D41" s="47"/>
      <c r="E41" s="47"/>
      <c r="F41" s="47"/>
      <c r="G41" s="47"/>
      <c r="H41" s="47"/>
      <c r="I41" s="47"/>
      <c r="J41" s="47"/>
      <c r="K41" s="47"/>
      <c r="L41" s="47"/>
      <c r="M41" s="47"/>
      <c r="N41" s="47"/>
      <c r="O41" s="47"/>
      <c r="P41" s="47"/>
      <c r="R41" s="47"/>
      <c r="S41" s="47"/>
      <c r="T41" s="47"/>
      <c r="U41" s="47"/>
      <c r="V41" s="47"/>
      <c r="W41" s="47"/>
      <c r="X41" s="47"/>
      <c r="Y41" s="47"/>
      <c r="Z41" s="47"/>
      <c r="AA41" s="47"/>
      <c r="AB41" s="47"/>
      <c r="AC41" s="47"/>
      <c r="AD41" s="47"/>
      <c r="AE41" s="47"/>
      <c r="AF41" s="47"/>
      <c r="AG41" s="47"/>
      <c r="AH41" s="47"/>
      <c r="AI41" s="47"/>
      <c r="AJ41" s="47"/>
      <c r="AK41" s="47"/>
      <c r="AL41" s="48" t="str">
        <f>IF(ISNUMBER('Indicator Data'!AL42),"","Imputed using GDP p.c.")</f>
        <v/>
      </c>
      <c r="AN41" s="47"/>
      <c r="AO41" s="47"/>
      <c r="AP41" s="47"/>
      <c r="AQ41" s="47"/>
      <c r="AR41" s="47"/>
      <c r="AS41" s="47"/>
      <c r="AT41" s="47"/>
      <c r="AU41" s="47"/>
      <c r="AV41" s="47"/>
      <c r="AW41" s="47"/>
      <c r="AX41" s="47"/>
      <c r="AY41" s="47"/>
      <c r="AZ41" s="47"/>
      <c r="BA41" s="47"/>
      <c r="BB41" s="24"/>
      <c r="BH41" s="254"/>
      <c r="BI41" s="254" t="s">
        <v>899</v>
      </c>
      <c r="BJ41" s="253"/>
    </row>
    <row r="42" spans="1:62">
      <c r="A42" s="33" t="str">
        <f>'Indicator Data'!A43</f>
        <v>Congo</v>
      </c>
      <c r="B42" s="25" t="str">
        <f>'Indicator Data'!B43</f>
        <v>COG</v>
      </c>
      <c r="C42" s="47"/>
      <c r="D42" s="47"/>
      <c r="E42" s="47"/>
      <c r="F42" s="47"/>
      <c r="G42" s="47"/>
      <c r="H42" s="47"/>
      <c r="I42" s="47"/>
      <c r="J42" s="47"/>
      <c r="K42" s="47"/>
      <c r="L42" s="47"/>
      <c r="M42" s="47"/>
      <c r="N42" s="47"/>
      <c r="O42" s="47"/>
      <c r="P42" s="47"/>
      <c r="R42" s="47"/>
      <c r="S42" s="47"/>
      <c r="T42" s="47"/>
      <c r="U42" s="47"/>
      <c r="V42" s="47"/>
      <c r="W42" s="47"/>
      <c r="X42" s="47"/>
      <c r="Y42" s="47"/>
      <c r="Z42" s="47"/>
      <c r="AA42" s="47"/>
      <c r="AB42" s="47"/>
      <c r="AC42" s="47"/>
      <c r="AD42" s="47"/>
      <c r="AE42" s="47"/>
      <c r="AF42" s="47"/>
      <c r="AG42" s="47"/>
      <c r="AH42" s="47"/>
      <c r="AI42" s="47"/>
      <c r="AJ42" s="47"/>
      <c r="AK42" s="47"/>
      <c r="AL42" s="48" t="str">
        <f>IF(ISNUMBER('Indicator Data'!AL43),"","Imputed using GDP p.c.")</f>
        <v/>
      </c>
      <c r="AN42" s="47"/>
      <c r="AO42" s="47"/>
      <c r="AP42" s="47"/>
      <c r="AQ42" s="47"/>
      <c r="AR42" s="47"/>
      <c r="AS42" s="47"/>
      <c r="AT42" s="47"/>
      <c r="AU42" s="47"/>
      <c r="AV42" s="47"/>
      <c r="AW42" s="47"/>
      <c r="AX42" s="47"/>
      <c r="AY42" s="47"/>
      <c r="AZ42" s="47"/>
      <c r="BA42" s="47"/>
      <c r="BB42" s="24"/>
      <c r="BH42" s="254"/>
      <c r="BI42" s="254"/>
      <c r="BJ42" s="253"/>
    </row>
    <row r="43" spans="1:62">
      <c r="A43" s="33" t="str">
        <f>'Indicator Data'!A44</f>
        <v>Congo DR</v>
      </c>
      <c r="B43" s="25" t="str">
        <f>'Indicator Data'!B44</f>
        <v>COD</v>
      </c>
      <c r="C43" s="47"/>
      <c r="D43" s="47"/>
      <c r="E43" s="47"/>
      <c r="F43" s="47"/>
      <c r="G43" s="47"/>
      <c r="H43" s="47"/>
      <c r="I43" s="47"/>
      <c r="J43" s="47"/>
      <c r="K43" s="47"/>
      <c r="L43" s="47"/>
      <c r="M43" s="47"/>
      <c r="N43" s="47"/>
      <c r="O43" s="47"/>
      <c r="P43" s="47"/>
      <c r="R43" s="47"/>
      <c r="S43" s="47"/>
      <c r="T43" s="47"/>
      <c r="U43" s="47"/>
      <c r="V43" s="47"/>
      <c r="W43" s="47"/>
      <c r="X43" s="47"/>
      <c r="Y43" s="47"/>
      <c r="Z43" s="47"/>
      <c r="AA43" s="47"/>
      <c r="AB43" s="47"/>
      <c r="AC43" s="47"/>
      <c r="AD43" s="47"/>
      <c r="AE43" s="47"/>
      <c r="AF43" s="47"/>
      <c r="AG43" s="47"/>
      <c r="AH43" s="47"/>
      <c r="AI43" s="47"/>
      <c r="AJ43" s="47"/>
      <c r="AK43" s="47"/>
      <c r="AL43" s="48" t="str">
        <f>IF(ISNUMBER('Indicator Data'!AL44),"","Imputed using GDP p.c.")</f>
        <v/>
      </c>
      <c r="AN43" s="47"/>
      <c r="AO43" s="47"/>
      <c r="AP43" s="47"/>
      <c r="AQ43" s="47"/>
      <c r="AR43" s="47"/>
      <c r="AS43" s="47"/>
      <c r="AT43" s="47"/>
      <c r="AU43" s="47"/>
      <c r="AV43" s="47"/>
      <c r="AW43" s="47"/>
      <c r="AX43" s="47"/>
      <c r="AY43" s="47"/>
      <c r="AZ43" s="47"/>
      <c r="BA43" s="47"/>
      <c r="BB43" s="24"/>
      <c r="BH43" s="254"/>
      <c r="BI43" s="254" t="s">
        <v>1406</v>
      </c>
      <c r="BJ43" s="253"/>
    </row>
    <row r="44" spans="1:62">
      <c r="A44" s="33" t="str">
        <f>'Indicator Data'!A45</f>
        <v>Costa Rica</v>
      </c>
      <c r="B44" s="25" t="str">
        <f>'Indicator Data'!B45</f>
        <v>CRI</v>
      </c>
      <c r="C44" s="47"/>
      <c r="D44" s="47"/>
      <c r="E44" s="47"/>
      <c r="F44" s="47"/>
      <c r="G44" s="47"/>
      <c r="H44" s="47"/>
      <c r="I44" s="47"/>
      <c r="J44" s="47"/>
      <c r="K44" s="47"/>
      <c r="L44" s="47"/>
      <c r="M44" s="47"/>
      <c r="N44" s="47"/>
      <c r="O44" s="47"/>
      <c r="P44" s="47"/>
      <c r="R44" s="47"/>
      <c r="S44" s="47"/>
      <c r="T44" s="47"/>
      <c r="U44" s="47"/>
      <c r="V44" s="47"/>
      <c r="W44" s="47"/>
      <c r="X44" s="47"/>
      <c r="Y44" s="47"/>
      <c r="Z44" s="47"/>
      <c r="AA44" s="47"/>
      <c r="AB44" s="47"/>
      <c r="AC44" s="47"/>
      <c r="AD44" s="47"/>
      <c r="AE44" s="47"/>
      <c r="AF44" s="47"/>
      <c r="AG44" s="47"/>
      <c r="AH44" s="47"/>
      <c r="AI44" s="47"/>
      <c r="AJ44" s="47"/>
      <c r="AK44" s="47"/>
      <c r="AL44" s="48" t="str">
        <f>IF(ISNUMBER('Indicator Data'!AL45),"","Imputed using GDP p.c.")</f>
        <v/>
      </c>
      <c r="AN44" s="47"/>
      <c r="AO44" s="47"/>
      <c r="AP44" s="47"/>
      <c r="AQ44" s="47"/>
      <c r="AR44" s="47"/>
      <c r="AS44" s="47"/>
      <c r="AT44" s="47"/>
      <c r="AU44" s="47"/>
      <c r="AV44" s="47"/>
      <c r="AW44" s="47"/>
      <c r="AX44" s="47"/>
      <c r="AY44" s="47"/>
      <c r="AZ44" s="47"/>
      <c r="BA44" s="47"/>
      <c r="BB44" s="24"/>
      <c r="BH44" s="254"/>
      <c r="BI44" s="254"/>
      <c r="BJ44" s="253"/>
    </row>
    <row r="45" spans="1:62">
      <c r="A45" s="33" t="str">
        <f>'Indicator Data'!A46</f>
        <v>Côte d'Ivoire</v>
      </c>
      <c r="B45" s="25" t="str">
        <f>'Indicator Data'!B46</f>
        <v>CIV</v>
      </c>
      <c r="C45" s="47"/>
      <c r="D45" s="47"/>
      <c r="E45" s="47"/>
      <c r="F45" s="47"/>
      <c r="G45" s="47"/>
      <c r="H45" s="47"/>
      <c r="I45" s="47"/>
      <c r="J45" s="47"/>
      <c r="K45" s="47"/>
      <c r="L45" s="47"/>
      <c r="M45" s="47"/>
      <c r="N45" s="47"/>
      <c r="O45" s="47"/>
      <c r="P45" s="47"/>
      <c r="R45" s="47"/>
      <c r="S45" s="47"/>
      <c r="T45" s="47"/>
      <c r="U45" s="47"/>
      <c r="V45" s="47"/>
      <c r="W45" s="47"/>
      <c r="X45" s="47"/>
      <c r="Y45" s="47"/>
      <c r="Z45" s="47"/>
      <c r="AA45" s="47"/>
      <c r="AB45" s="47"/>
      <c r="AC45" s="47"/>
      <c r="AD45" s="47"/>
      <c r="AE45" s="47"/>
      <c r="AF45" s="47"/>
      <c r="AG45" s="47"/>
      <c r="AH45" s="47"/>
      <c r="AI45" s="47"/>
      <c r="AJ45" s="47"/>
      <c r="AK45" s="47"/>
      <c r="AL45" s="48" t="str">
        <f>IF(ISNUMBER('Indicator Data'!AL46),"","Imputed using GDP p.c.")</f>
        <v/>
      </c>
      <c r="AN45" s="47"/>
      <c r="AO45" s="47"/>
      <c r="AP45" s="47"/>
      <c r="AQ45" s="47"/>
      <c r="AR45" s="47"/>
      <c r="AS45" s="47"/>
      <c r="AT45" s="47"/>
      <c r="AU45" s="47"/>
      <c r="AV45" s="47"/>
      <c r="AW45" s="47"/>
      <c r="AX45" s="47"/>
      <c r="AY45" s="47"/>
      <c r="AZ45" s="47"/>
      <c r="BA45" s="47"/>
      <c r="BB45" s="24"/>
      <c r="BH45" s="254"/>
      <c r="BI45" s="254"/>
      <c r="BJ45" s="253"/>
    </row>
    <row r="46" spans="1:62">
      <c r="A46" s="33" t="str">
        <f>'Indicator Data'!A47</f>
        <v>Croatia</v>
      </c>
      <c r="B46" s="25" t="str">
        <f>'Indicator Data'!B47</f>
        <v>HRV</v>
      </c>
      <c r="C46" s="47"/>
      <c r="D46" s="47"/>
      <c r="E46" s="47"/>
      <c r="F46" s="47"/>
      <c r="G46" s="47"/>
      <c r="H46" s="47"/>
      <c r="I46" s="47"/>
      <c r="J46" s="47"/>
      <c r="K46" s="47"/>
      <c r="L46" s="47"/>
      <c r="M46" s="47"/>
      <c r="N46" s="47"/>
      <c r="O46" s="47"/>
      <c r="P46" s="47"/>
      <c r="R46" s="47"/>
      <c r="S46" s="47"/>
      <c r="T46" s="47"/>
      <c r="U46" s="47"/>
      <c r="V46" s="47"/>
      <c r="W46" s="47"/>
      <c r="X46" s="47"/>
      <c r="Y46" s="47"/>
      <c r="Z46" s="47"/>
      <c r="AA46" s="47"/>
      <c r="AB46" s="47"/>
      <c r="AC46" s="47"/>
      <c r="AD46" s="47"/>
      <c r="AE46" s="47"/>
      <c r="AF46" s="47"/>
      <c r="AG46" s="47"/>
      <c r="AH46" s="47"/>
      <c r="AI46" s="47"/>
      <c r="AJ46" s="47"/>
      <c r="AK46" s="47"/>
      <c r="AL46" s="48" t="str">
        <f>IF(ISNUMBER('Indicator Data'!AL47),"","Imputed using GDP p.c.")</f>
        <v/>
      </c>
      <c r="AN46" s="47"/>
      <c r="AO46" s="47"/>
      <c r="AP46" s="47"/>
      <c r="AQ46" s="47"/>
      <c r="AR46" s="47"/>
      <c r="AS46" s="47"/>
      <c r="AT46" s="47"/>
      <c r="AU46" s="47"/>
      <c r="AV46" s="47"/>
      <c r="AW46" s="47"/>
      <c r="AX46" s="47"/>
      <c r="AY46" s="47"/>
      <c r="AZ46" s="47"/>
      <c r="BA46" s="47"/>
      <c r="BB46" s="24"/>
      <c r="BH46" s="254"/>
      <c r="BI46" s="254"/>
      <c r="BJ46" s="253"/>
    </row>
    <row r="47" spans="1:62">
      <c r="A47" s="33" t="str">
        <f>'Indicator Data'!A48</f>
        <v>Cuba</v>
      </c>
      <c r="B47" s="25" t="str">
        <f>'Indicator Data'!B48</f>
        <v>CUB</v>
      </c>
      <c r="C47" s="47"/>
      <c r="D47" s="47"/>
      <c r="E47" s="47"/>
      <c r="F47" s="47"/>
      <c r="G47" s="47"/>
      <c r="H47" s="47"/>
      <c r="I47" s="47"/>
      <c r="J47" s="47"/>
      <c r="K47" s="47"/>
      <c r="L47" s="47"/>
      <c r="M47" s="47"/>
      <c r="N47" s="47"/>
      <c r="O47" s="47"/>
      <c r="P47" s="47"/>
      <c r="R47" s="47"/>
      <c r="S47" s="47"/>
      <c r="T47" s="47"/>
      <c r="U47" s="47"/>
      <c r="V47" s="47"/>
      <c r="W47" s="47"/>
      <c r="X47" s="47"/>
      <c r="Y47" s="47"/>
      <c r="Z47" s="47"/>
      <c r="AA47" s="47"/>
      <c r="AB47" s="47"/>
      <c r="AC47" s="47"/>
      <c r="AD47" s="47"/>
      <c r="AE47" s="47"/>
      <c r="AF47" s="47"/>
      <c r="AG47" s="47"/>
      <c r="AH47" s="47"/>
      <c r="AI47" s="47"/>
      <c r="AJ47" s="47"/>
      <c r="AK47" s="47"/>
      <c r="AL47" s="48" t="str">
        <f>IF(ISNUMBER('Indicator Data'!AL48),"","Imputed using GDP p.c.")</f>
        <v/>
      </c>
      <c r="AN47" s="47"/>
      <c r="AO47" s="47"/>
      <c r="AP47" s="47"/>
      <c r="AQ47" s="47"/>
      <c r="AR47" s="47"/>
      <c r="AS47" s="47"/>
      <c r="AT47" s="47"/>
      <c r="AU47" s="47"/>
      <c r="AV47" s="47"/>
      <c r="AW47" s="47"/>
      <c r="AX47" s="47"/>
      <c r="AY47" s="47"/>
      <c r="AZ47" s="47"/>
      <c r="BA47" s="47"/>
      <c r="BB47" s="24"/>
      <c r="BH47" s="254"/>
      <c r="BI47" s="254"/>
      <c r="BJ47" s="253"/>
    </row>
    <row r="48" spans="1:62">
      <c r="A48" s="33" t="str">
        <f>'Indicator Data'!A49</f>
        <v>Cyprus</v>
      </c>
      <c r="B48" s="25" t="str">
        <f>'Indicator Data'!B49</f>
        <v>CYP</v>
      </c>
      <c r="C48" s="47"/>
      <c r="D48" s="47"/>
      <c r="E48" s="47"/>
      <c r="F48" s="47"/>
      <c r="G48" s="47"/>
      <c r="H48" s="47"/>
      <c r="I48" s="47"/>
      <c r="J48" s="47"/>
      <c r="K48" s="47"/>
      <c r="L48" s="47"/>
      <c r="M48" s="47"/>
      <c r="N48" s="47"/>
      <c r="O48" s="47"/>
      <c r="P48" s="47"/>
      <c r="R48" s="47"/>
      <c r="S48" s="47"/>
      <c r="T48" s="47"/>
      <c r="U48" s="47"/>
      <c r="V48" s="47"/>
      <c r="W48" s="47"/>
      <c r="X48" s="47"/>
      <c r="Y48" s="47"/>
      <c r="Z48" s="47"/>
      <c r="AA48" s="47"/>
      <c r="AB48" s="47"/>
      <c r="AC48" s="47"/>
      <c r="AD48" s="47"/>
      <c r="AE48" s="47"/>
      <c r="AF48" s="47"/>
      <c r="AG48" s="47"/>
      <c r="AH48" s="47"/>
      <c r="AI48" s="47"/>
      <c r="AJ48" s="47"/>
      <c r="AK48" s="47"/>
      <c r="AL48" s="48" t="str">
        <f>IF(ISNUMBER('Indicator Data'!AL49),"","Imputed using GDP p.c.")</f>
        <v/>
      </c>
      <c r="AN48" s="47"/>
      <c r="AO48" s="47"/>
      <c r="AP48" s="47"/>
      <c r="AQ48" s="47"/>
      <c r="AR48" s="47"/>
      <c r="AS48" s="47"/>
      <c r="AT48" s="47"/>
      <c r="AU48" s="47"/>
      <c r="AV48" s="47"/>
      <c r="AW48" s="47"/>
      <c r="AX48" s="47"/>
      <c r="AY48" s="47"/>
      <c r="AZ48" s="47"/>
      <c r="BA48" s="47"/>
      <c r="BB48" s="24"/>
      <c r="BH48" s="254"/>
      <c r="BI48" s="254"/>
      <c r="BJ48" s="253"/>
    </row>
    <row r="49" spans="1:62">
      <c r="A49" s="33" t="str">
        <f>'Indicator Data'!A50</f>
        <v>Czech Republic</v>
      </c>
      <c r="B49" s="25" t="str">
        <f>'Indicator Data'!B50</f>
        <v>CZE</v>
      </c>
      <c r="C49" s="47"/>
      <c r="D49" s="47"/>
      <c r="E49" s="47"/>
      <c r="F49" s="47"/>
      <c r="G49" s="47"/>
      <c r="H49" s="47"/>
      <c r="I49" s="47"/>
      <c r="J49" s="47"/>
      <c r="K49" s="47"/>
      <c r="L49" s="47"/>
      <c r="M49" s="47"/>
      <c r="N49" s="47"/>
      <c r="O49" s="47"/>
      <c r="P49" s="47"/>
      <c r="R49" s="47"/>
      <c r="S49" s="47"/>
      <c r="T49" s="47"/>
      <c r="U49" s="47"/>
      <c r="V49" s="47"/>
      <c r="W49" s="47"/>
      <c r="X49" s="47"/>
      <c r="Y49" s="47"/>
      <c r="Z49" s="47"/>
      <c r="AA49" s="47"/>
      <c r="AB49" s="47"/>
      <c r="AC49" s="47"/>
      <c r="AD49" s="47"/>
      <c r="AE49" s="47"/>
      <c r="AF49" s="47"/>
      <c r="AG49" s="47"/>
      <c r="AH49" s="47"/>
      <c r="AI49" s="47"/>
      <c r="AJ49" s="47"/>
      <c r="AK49" s="47"/>
      <c r="AL49" s="48" t="str">
        <f>IF(ISNUMBER('Indicator Data'!AL50),"","Imputed using GDP p.c.")</f>
        <v/>
      </c>
      <c r="AN49" s="47"/>
      <c r="AO49" s="47"/>
      <c r="AP49" s="47"/>
      <c r="AQ49" s="47"/>
      <c r="AR49" s="47"/>
      <c r="AS49" s="47"/>
      <c r="AT49" s="47"/>
      <c r="AU49" s="47"/>
      <c r="AV49" s="47"/>
      <c r="AW49" s="47"/>
      <c r="AX49" s="47"/>
      <c r="AY49" s="47"/>
      <c r="AZ49" s="47"/>
      <c r="BA49" s="47"/>
      <c r="BB49" s="24"/>
      <c r="BH49" s="254"/>
      <c r="BI49" s="254"/>
      <c r="BJ49" s="253"/>
    </row>
    <row r="50" spans="1:62">
      <c r="A50" s="33" t="str">
        <f>'Indicator Data'!A51</f>
        <v>Denmark</v>
      </c>
      <c r="B50" s="25" t="str">
        <f>'Indicator Data'!B51</f>
        <v>DNK</v>
      </c>
      <c r="C50" s="47"/>
      <c r="D50" s="47"/>
      <c r="E50" s="47"/>
      <c r="F50" s="47"/>
      <c r="G50" s="47"/>
      <c r="H50" s="47"/>
      <c r="I50" s="47"/>
      <c r="J50" s="47"/>
      <c r="K50" s="47"/>
      <c r="L50" s="47"/>
      <c r="M50" s="47"/>
      <c r="N50" s="47"/>
      <c r="O50" s="47"/>
      <c r="P50" s="47"/>
      <c r="R50" s="47"/>
      <c r="S50" s="47"/>
      <c r="T50" s="47"/>
      <c r="U50" s="47"/>
      <c r="V50" s="47"/>
      <c r="W50" s="47"/>
      <c r="X50" s="47"/>
      <c r="Y50" s="47"/>
      <c r="Z50" s="47"/>
      <c r="AA50" s="47"/>
      <c r="AB50" s="47"/>
      <c r="AC50" s="47"/>
      <c r="AD50" s="47"/>
      <c r="AE50" s="47"/>
      <c r="AF50" s="47"/>
      <c r="AG50" s="47"/>
      <c r="AH50" s="47"/>
      <c r="AI50" s="47"/>
      <c r="AJ50" s="47"/>
      <c r="AK50" s="47"/>
      <c r="AL50" s="48" t="str">
        <f>IF(ISNUMBER('Indicator Data'!AL51),"","Imputed using GDP p.c.")</f>
        <v/>
      </c>
      <c r="AN50" s="47"/>
      <c r="AO50" s="47"/>
      <c r="AP50" s="47"/>
      <c r="AQ50" s="47"/>
      <c r="AR50" s="47"/>
      <c r="AS50" s="47"/>
      <c r="AT50" s="47"/>
      <c r="AU50" s="47"/>
      <c r="AV50" s="47"/>
      <c r="AW50" s="47"/>
      <c r="AX50" s="47"/>
      <c r="AY50" s="47"/>
      <c r="AZ50" s="47"/>
      <c r="BA50" s="47"/>
      <c r="BB50" s="24"/>
      <c r="BH50" s="254"/>
      <c r="BI50" s="254"/>
      <c r="BJ50" s="253"/>
    </row>
    <row r="51" spans="1:62">
      <c r="A51" s="33" t="str">
        <f>'Indicator Data'!A52</f>
        <v>Djibouti</v>
      </c>
      <c r="B51" s="25" t="str">
        <f>'Indicator Data'!B52</f>
        <v>DJI</v>
      </c>
      <c r="C51" s="47"/>
      <c r="D51" s="47"/>
      <c r="E51" s="47"/>
      <c r="F51" s="47"/>
      <c r="G51" s="47"/>
      <c r="H51" s="47"/>
      <c r="I51" s="47"/>
      <c r="J51" s="47"/>
      <c r="K51" s="47"/>
      <c r="L51" s="47"/>
      <c r="M51" s="47"/>
      <c r="N51" s="47"/>
      <c r="O51" s="47"/>
      <c r="P51" s="47"/>
      <c r="R51" s="47"/>
      <c r="S51" s="47"/>
      <c r="T51" s="47"/>
      <c r="U51" s="47"/>
      <c r="V51" s="47"/>
      <c r="W51" s="47"/>
      <c r="X51" s="47"/>
      <c r="Y51" s="47"/>
      <c r="Z51" s="47"/>
      <c r="AA51" s="47"/>
      <c r="AB51" s="47"/>
      <c r="AC51" s="47"/>
      <c r="AD51" s="47"/>
      <c r="AE51" s="47"/>
      <c r="AF51" s="47"/>
      <c r="AG51" s="47"/>
      <c r="AH51" s="47"/>
      <c r="AI51" s="47"/>
      <c r="AJ51" s="47"/>
      <c r="AK51" s="47"/>
      <c r="AL51" s="48" t="str">
        <f>IF(ISNUMBER('Indicator Data'!AL52),"","Imputed using GDP p.c.")</f>
        <v/>
      </c>
      <c r="AN51" s="47"/>
      <c r="AO51" s="47"/>
      <c r="AP51" s="47"/>
      <c r="AQ51" s="47"/>
      <c r="AR51" s="47"/>
      <c r="AS51" s="47"/>
      <c r="AT51" s="47"/>
      <c r="AU51" s="47"/>
      <c r="AV51" s="47"/>
      <c r="AW51" s="47"/>
      <c r="AX51" s="47"/>
      <c r="AY51" s="47"/>
      <c r="AZ51" s="47"/>
      <c r="BA51" s="47"/>
      <c r="BB51" s="24"/>
      <c r="BH51" s="254"/>
      <c r="BI51" s="254" t="s">
        <v>899</v>
      </c>
      <c r="BJ51" s="253"/>
    </row>
    <row r="52" spans="1:62">
      <c r="A52" s="33" t="str">
        <f>'Indicator Data'!A53</f>
        <v>Dominica</v>
      </c>
      <c r="B52" s="25" t="str">
        <f>'Indicator Data'!B53</f>
        <v>DMA</v>
      </c>
      <c r="C52" s="47"/>
      <c r="D52" s="47"/>
      <c r="E52" s="47"/>
      <c r="F52" s="47"/>
      <c r="G52" s="47"/>
      <c r="H52" s="47"/>
      <c r="I52" s="47"/>
      <c r="J52" s="47"/>
      <c r="K52" s="47"/>
      <c r="L52" s="47"/>
      <c r="M52" s="47"/>
      <c r="N52" s="47"/>
      <c r="O52" s="47"/>
      <c r="P52" s="47"/>
      <c r="R52" s="47"/>
      <c r="S52" s="47"/>
      <c r="T52" s="47"/>
      <c r="U52" s="47"/>
      <c r="V52" s="47"/>
      <c r="W52" s="47"/>
      <c r="X52" s="47"/>
      <c r="Y52" s="47"/>
      <c r="Z52" s="47"/>
      <c r="AA52" s="47"/>
      <c r="AB52" s="47"/>
      <c r="AC52" s="47"/>
      <c r="AD52" s="47"/>
      <c r="AE52" s="47"/>
      <c r="AF52" s="47"/>
      <c r="AG52" s="47"/>
      <c r="AH52" s="47"/>
      <c r="AI52" s="47"/>
      <c r="AJ52" s="47"/>
      <c r="AK52" s="47"/>
      <c r="AL52" s="48" t="str">
        <f>IF(ISNUMBER('Indicator Data'!AL53),"","Imputed using GDP p.c.")</f>
        <v/>
      </c>
      <c r="AN52" s="47"/>
      <c r="AO52" s="47"/>
      <c r="AP52" s="47"/>
      <c r="AQ52" s="47"/>
      <c r="AR52" s="47"/>
      <c r="AS52" s="47"/>
      <c r="AT52" s="47"/>
      <c r="AU52" s="47"/>
      <c r="AV52" s="47"/>
      <c r="AW52" s="47"/>
      <c r="AX52" s="47"/>
      <c r="AY52" s="47"/>
      <c r="AZ52" s="47"/>
      <c r="BA52" s="47"/>
      <c r="BB52" s="24"/>
      <c r="BH52" s="254"/>
      <c r="BI52" s="254"/>
      <c r="BJ52" s="253"/>
    </row>
    <row r="53" spans="1:62">
      <c r="A53" s="33" t="str">
        <f>'Indicator Data'!A54</f>
        <v>Dominican Republic</v>
      </c>
      <c r="B53" s="25" t="str">
        <f>'Indicator Data'!B54</f>
        <v>DOM</v>
      </c>
      <c r="C53" s="47"/>
      <c r="D53" s="47"/>
      <c r="E53" s="47"/>
      <c r="F53" s="47"/>
      <c r="G53" s="47"/>
      <c r="H53" s="47"/>
      <c r="I53" s="47"/>
      <c r="J53" s="47"/>
      <c r="K53" s="47"/>
      <c r="L53" s="47"/>
      <c r="M53" s="47"/>
      <c r="N53" s="47"/>
      <c r="O53" s="47"/>
      <c r="P53" s="47"/>
      <c r="R53" s="47"/>
      <c r="S53" s="47"/>
      <c r="T53" s="47"/>
      <c r="U53" s="47"/>
      <c r="V53" s="47"/>
      <c r="W53" s="47"/>
      <c r="X53" s="47"/>
      <c r="Y53" s="47"/>
      <c r="Z53" s="47"/>
      <c r="AA53" s="47"/>
      <c r="AB53" s="47"/>
      <c r="AC53" s="47"/>
      <c r="AD53" s="47"/>
      <c r="AE53" s="47"/>
      <c r="AF53" s="47"/>
      <c r="AG53" s="47"/>
      <c r="AH53" s="47"/>
      <c r="AI53" s="47"/>
      <c r="AJ53" s="47"/>
      <c r="AK53" s="47"/>
      <c r="AL53" s="48" t="str">
        <f>IF(ISNUMBER('Indicator Data'!AL54),"","Imputed using GDP p.c.")</f>
        <v/>
      </c>
      <c r="AN53" s="47"/>
      <c r="AO53" s="47"/>
      <c r="AP53" s="47"/>
      <c r="AQ53" s="47"/>
      <c r="AR53" s="47"/>
      <c r="AS53" s="47"/>
      <c r="AT53" s="47"/>
      <c r="AU53" s="47"/>
      <c r="AV53" s="47"/>
      <c r="AW53" s="47"/>
      <c r="AX53" s="47"/>
      <c r="AY53" s="47"/>
      <c r="AZ53" s="47"/>
      <c r="BA53" s="47"/>
      <c r="BB53" s="24"/>
      <c r="BH53" s="254"/>
      <c r="BI53" s="254"/>
      <c r="BJ53" s="253"/>
    </row>
    <row r="54" spans="1:62">
      <c r="A54" s="33" t="str">
        <f>'Indicator Data'!A55</f>
        <v>Ecuador</v>
      </c>
      <c r="B54" s="25" t="str">
        <f>'Indicator Data'!B55</f>
        <v>ECU</v>
      </c>
      <c r="C54" s="47"/>
      <c r="D54" s="47"/>
      <c r="E54" s="47"/>
      <c r="F54" s="47"/>
      <c r="G54" s="47"/>
      <c r="H54" s="47"/>
      <c r="I54" s="47"/>
      <c r="J54" s="47"/>
      <c r="K54" s="47"/>
      <c r="L54" s="47"/>
      <c r="M54" s="47"/>
      <c r="N54" s="47"/>
      <c r="O54" s="47"/>
      <c r="P54" s="47"/>
      <c r="R54" s="47"/>
      <c r="S54" s="47"/>
      <c r="T54" s="47"/>
      <c r="U54" s="47"/>
      <c r="V54" s="47"/>
      <c r="W54" s="47"/>
      <c r="X54" s="47"/>
      <c r="Y54" s="47"/>
      <c r="Z54" s="47"/>
      <c r="AA54" s="47"/>
      <c r="AB54" s="47"/>
      <c r="AC54" s="47"/>
      <c r="AD54" s="47"/>
      <c r="AE54" s="47"/>
      <c r="AF54" s="47"/>
      <c r="AG54" s="47"/>
      <c r="AH54" s="47"/>
      <c r="AI54" s="47"/>
      <c r="AJ54" s="47"/>
      <c r="AK54" s="47"/>
      <c r="AL54" s="48" t="str">
        <f>IF(ISNUMBER('Indicator Data'!AL55),"","Imputed using GDP p.c.")</f>
        <v/>
      </c>
      <c r="AN54" s="47"/>
      <c r="AO54" s="47"/>
      <c r="AP54" s="47"/>
      <c r="AQ54" s="47"/>
      <c r="AR54" s="47"/>
      <c r="AS54" s="47"/>
      <c r="AT54" s="47"/>
      <c r="AU54" s="47"/>
      <c r="AV54" s="47"/>
      <c r="AW54" s="47"/>
      <c r="AX54" s="47"/>
      <c r="AY54" s="47"/>
      <c r="AZ54" s="47"/>
      <c r="BA54" s="47"/>
      <c r="BB54" s="24"/>
      <c r="BH54" s="254"/>
      <c r="BI54" s="254"/>
      <c r="BJ54" s="253"/>
    </row>
    <row r="55" spans="1:62">
      <c r="A55" s="33" t="str">
        <f>'Indicator Data'!A56</f>
        <v>Egypt</v>
      </c>
      <c r="B55" s="25" t="str">
        <f>'Indicator Data'!B56</f>
        <v>EGY</v>
      </c>
      <c r="C55" s="47"/>
      <c r="D55" s="47"/>
      <c r="E55" s="47"/>
      <c r="F55" s="47"/>
      <c r="G55" s="47"/>
      <c r="H55" s="47"/>
      <c r="I55" s="47"/>
      <c r="J55" s="47"/>
      <c r="K55" s="47"/>
      <c r="L55" s="47"/>
      <c r="M55" s="47"/>
      <c r="N55" s="47"/>
      <c r="O55" s="47"/>
      <c r="P55" s="47"/>
      <c r="R55" s="47"/>
      <c r="S55" s="47"/>
      <c r="T55" s="47"/>
      <c r="U55" s="47"/>
      <c r="V55" s="47"/>
      <c r="W55" s="47"/>
      <c r="X55" s="47"/>
      <c r="Y55" s="47"/>
      <c r="Z55" s="47"/>
      <c r="AA55" s="47"/>
      <c r="AB55" s="47"/>
      <c r="AC55" s="47"/>
      <c r="AD55" s="47"/>
      <c r="AE55" s="47"/>
      <c r="AF55" s="47"/>
      <c r="AG55" s="47"/>
      <c r="AH55" s="47"/>
      <c r="AI55" s="47"/>
      <c r="AJ55" s="47"/>
      <c r="AK55" s="47"/>
      <c r="AL55" s="48" t="str">
        <f>IF(ISNUMBER('Indicator Data'!AL56),"","Imputed using GDP p.c.")</f>
        <v/>
      </c>
      <c r="AN55" s="47"/>
      <c r="AO55" s="47"/>
      <c r="AP55" s="47"/>
      <c r="AQ55" s="47"/>
      <c r="AR55" s="47"/>
      <c r="AS55" s="47"/>
      <c r="AT55" s="47"/>
      <c r="AU55" s="47"/>
      <c r="AV55" s="47"/>
      <c r="AW55" s="47"/>
      <c r="AX55" s="47"/>
      <c r="AY55" s="47"/>
      <c r="AZ55" s="47"/>
      <c r="BA55" s="47"/>
      <c r="BB55" s="24"/>
      <c r="BH55" s="254"/>
      <c r="BI55" s="254"/>
      <c r="BJ55" s="253"/>
    </row>
    <row r="56" spans="1:62">
      <c r="A56" s="33" t="str">
        <f>'Indicator Data'!A57</f>
        <v>El Salvador</v>
      </c>
      <c r="B56" s="25" t="str">
        <f>'Indicator Data'!B57</f>
        <v>SLV</v>
      </c>
      <c r="C56" s="47"/>
      <c r="D56" s="47"/>
      <c r="E56" s="47"/>
      <c r="F56" s="47"/>
      <c r="G56" s="47"/>
      <c r="H56" s="47"/>
      <c r="I56" s="47"/>
      <c r="J56" s="47"/>
      <c r="K56" s="47"/>
      <c r="L56" s="47"/>
      <c r="M56" s="47"/>
      <c r="N56" s="47"/>
      <c r="O56" s="47"/>
      <c r="P56" s="47"/>
      <c r="R56" s="47"/>
      <c r="S56" s="47"/>
      <c r="T56" s="47"/>
      <c r="U56" s="47"/>
      <c r="V56" s="47"/>
      <c r="W56" s="47"/>
      <c r="X56" s="47"/>
      <c r="Y56" s="47"/>
      <c r="Z56" s="47"/>
      <c r="AA56" s="47"/>
      <c r="AB56" s="47"/>
      <c r="AC56" s="47"/>
      <c r="AD56" s="47"/>
      <c r="AE56" s="47"/>
      <c r="AF56" s="47"/>
      <c r="AG56" s="47"/>
      <c r="AH56" s="47"/>
      <c r="AI56" s="47"/>
      <c r="AJ56" s="47"/>
      <c r="AK56" s="47"/>
      <c r="AL56" s="48" t="str">
        <f>IF(ISNUMBER('Indicator Data'!AL57),"","Imputed using GDP p.c.")</f>
        <v/>
      </c>
      <c r="AN56" s="47"/>
      <c r="AO56" s="47"/>
      <c r="AP56" s="47"/>
      <c r="AQ56" s="47"/>
      <c r="AR56" s="47"/>
      <c r="AS56" s="47"/>
      <c r="AT56" s="47"/>
      <c r="AU56" s="47"/>
      <c r="AV56" s="47"/>
      <c r="AW56" s="47"/>
      <c r="AX56" s="47"/>
      <c r="AY56" s="47"/>
      <c r="AZ56" s="47"/>
      <c r="BA56" s="47"/>
      <c r="BB56" s="24"/>
      <c r="BH56" s="254"/>
      <c r="BI56" s="254"/>
      <c r="BJ56" s="253"/>
    </row>
    <row r="57" spans="1:62">
      <c r="A57" s="33" t="str">
        <f>'Indicator Data'!A58</f>
        <v>Equatorial Guinea</v>
      </c>
      <c r="B57" s="25" t="str">
        <f>'Indicator Data'!B58</f>
        <v>GNQ</v>
      </c>
      <c r="C57" s="47"/>
      <c r="D57" s="47"/>
      <c r="E57" s="47"/>
      <c r="F57" s="47"/>
      <c r="G57" s="47"/>
      <c r="H57" s="47"/>
      <c r="I57" s="47"/>
      <c r="J57" s="47"/>
      <c r="K57" s="47"/>
      <c r="L57" s="47"/>
      <c r="M57" s="47"/>
      <c r="N57" s="47"/>
      <c r="O57" s="47"/>
      <c r="P57" s="47"/>
      <c r="R57" s="47"/>
      <c r="S57" s="47"/>
      <c r="T57" s="47"/>
      <c r="U57" s="47"/>
      <c r="V57" s="47"/>
      <c r="W57" s="47"/>
      <c r="X57" s="47"/>
      <c r="Y57" s="47"/>
      <c r="Z57" s="47"/>
      <c r="AA57" s="47"/>
      <c r="AB57" s="47"/>
      <c r="AC57" s="47"/>
      <c r="AD57" s="47"/>
      <c r="AE57" s="47"/>
      <c r="AF57" s="47"/>
      <c r="AG57" s="47"/>
      <c r="AH57" s="47"/>
      <c r="AI57" s="47"/>
      <c r="AJ57" s="47"/>
      <c r="AK57" s="47"/>
      <c r="AL57" s="48" t="str">
        <f>IF(ISNUMBER('Indicator Data'!AL58),"","Imputed using GDP p.c.")</f>
        <v/>
      </c>
      <c r="AN57" s="47"/>
      <c r="AO57" s="47"/>
      <c r="AP57" s="47"/>
      <c r="AQ57" s="47"/>
      <c r="AR57" s="47"/>
      <c r="AS57" s="47"/>
      <c r="AT57" s="47"/>
      <c r="AU57" s="47"/>
      <c r="AV57" s="47"/>
      <c r="AW57" s="47"/>
      <c r="AX57" s="47"/>
      <c r="AY57" s="47"/>
      <c r="AZ57" s="47"/>
      <c r="BA57" s="47"/>
      <c r="BB57" s="24"/>
      <c r="BH57" s="254" t="s">
        <v>1406</v>
      </c>
      <c r="BI57" s="254" t="s">
        <v>902</v>
      </c>
      <c r="BJ57" s="253"/>
    </row>
    <row r="58" spans="1:62">
      <c r="A58" s="33" t="str">
        <f>'Indicator Data'!A59</f>
        <v>Eritrea</v>
      </c>
      <c r="B58" s="25" t="str">
        <f>'Indicator Data'!B59</f>
        <v>ERI</v>
      </c>
      <c r="C58" s="47"/>
      <c r="D58" s="47"/>
      <c r="E58" s="47"/>
      <c r="F58" s="47"/>
      <c r="G58" s="47"/>
      <c r="H58" s="47"/>
      <c r="I58" s="47"/>
      <c r="J58" s="47"/>
      <c r="K58" s="47"/>
      <c r="L58" s="47"/>
      <c r="M58" s="47"/>
      <c r="N58" s="47"/>
      <c r="O58" s="47"/>
      <c r="P58" s="47"/>
      <c r="R58" s="47"/>
      <c r="S58" s="47"/>
      <c r="T58" s="47"/>
      <c r="U58" s="47"/>
      <c r="V58" s="47"/>
      <c r="W58" s="47"/>
      <c r="X58" s="47"/>
      <c r="Y58" s="47"/>
      <c r="Z58" s="47"/>
      <c r="AA58" s="47"/>
      <c r="AB58" s="47"/>
      <c r="AC58" s="47"/>
      <c r="AD58" s="47"/>
      <c r="AE58" s="47"/>
      <c r="AF58" s="47"/>
      <c r="AG58" s="47"/>
      <c r="AH58" s="47"/>
      <c r="AI58" s="47"/>
      <c r="AJ58" s="47"/>
      <c r="AK58" s="47"/>
      <c r="AL58" s="48" t="str">
        <f>IF(ISNUMBER('Indicator Data'!AL59),"","Imputed using GDP p.c.")</f>
        <v/>
      </c>
      <c r="AN58" s="47"/>
      <c r="AO58" s="47"/>
      <c r="AP58" s="47"/>
      <c r="AQ58" s="47"/>
      <c r="AR58" s="47"/>
      <c r="AS58" s="47"/>
      <c r="AT58" s="47"/>
      <c r="AU58" s="47"/>
      <c r="AV58" s="47"/>
      <c r="AW58" s="47"/>
      <c r="AX58" s="47"/>
      <c r="AY58" s="47"/>
      <c r="AZ58" s="47"/>
      <c r="BA58" s="47"/>
      <c r="BB58" s="24"/>
      <c r="BH58" s="254" t="s">
        <v>1406</v>
      </c>
      <c r="BI58" s="254" t="s">
        <v>894</v>
      </c>
      <c r="BJ58" s="253"/>
    </row>
    <row r="59" spans="1:62">
      <c r="A59" s="33" t="str">
        <f>'Indicator Data'!A60</f>
        <v>Estonia</v>
      </c>
      <c r="B59" s="25" t="str">
        <f>'Indicator Data'!B60</f>
        <v>EST</v>
      </c>
      <c r="C59" s="47"/>
      <c r="D59" s="47"/>
      <c r="E59" s="47"/>
      <c r="F59" s="47"/>
      <c r="G59" s="47"/>
      <c r="H59" s="47"/>
      <c r="I59" s="47"/>
      <c r="J59" s="47"/>
      <c r="K59" s="47"/>
      <c r="L59" s="47"/>
      <c r="M59" s="47"/>
      <c r="N59" s="47"/>
      <c r="O59" s="47"/>
      <c r="P59" s="47"/>
      <c r="R59" s="47"/>
      <c r="S59" s="47"/>
      <c r="T59" s="47"/>
      <c r="U59" s="47"/>
      <c r="V59" s="47"/>
      <c r="W59" s="47"/>
      <c r="X59" s="47"/>
      <c r="Y59" s="47"/>
      <c r="Z59" s="47"/>
      <c r="AA59" s="47"/>
      <c r="AB59" s="47"/>
      <c r="AC59" s="47"/>
      <c r="AD59" s="47"/>
      <c r="AE59" s="47"/>
      <c r="AF59" s="47"/>
      <c r="AG59" s="47"/>
      <c r="AH59" s="47"/>
      <c r="AI59" s="47"/>
      <c r="AJ59" s="47"/>
      <c r="AK59" s="47"/>
      <c r="AL59" s="48" t="str">
        <f>IF(ISNUMBER('Indicator Data'!AL60),"","Imputed using GDP p.c.")</f>
        <v/>
      </c>
      <c r="AN59" s="47"/>
      <c r="AO59" s="47"/>
      <c r="AP59" s="47"/>
      <c r="AQ59" s="47"/>
      <c r="AR59" s="47"/>
      <c r="AS59" s="47"/>
      <c r="AT59" s="47"/>
      <c r="AU59" s="47"/>
      <c r="AV59" s="47"/>
      <c r="AW59" s="47"/>
      <c r="AX59" s="47"/>
      <c r="AY59" s="47"/>
      <c r="AZ59" s="47"/>
      <c r="BA59" s="47"/>
      <c r="BB59" s="24"/>
      <c r="BH59" s="254"/>
      <c r="BI59" s="254"/>
      <c r="BJ59" s="253"/>
    </row>
    <row r="60" spans="1:62">
      <c r="A60" s="33" t="str">
        <f>'Indicator Data'!A61</f>
        <v>Eswatini</v>
      </c>
      <c r="B60" s="25" t="str">
        <f>'Indicator Data'!B61</f>
        <v>SWZ</v>
      </c>
      <c r="C60" s="47"/>
      <c r="D60" s="47"/>
      <c r="E60" s="47"/>
      <c r="F60" s="47"/>
      <c r="G60" s="47"/>
      <c r="H60" s="47"/>
      <c r="I60" s="47"/>
      <c r="J60" s="47"/>
      <c r="K60" s="47"/>
      <c r="L60" s="47"/>
      <c r="M60" s="47"/>
      <c r="N60" s="47"/>
      <c r="O60" s="47"/>
      <c r="P60" s="47"/>
      <c r="R60" s="47"/>
      <c r="S60" s="47"/>
      <c r="T60" s="47"/>
      <c r="U60" s="47"/>
      <c r="V60" s="47"/>
      <c r="W60" s="47"/>
      <c r="X60" s="47"/>
      <c r="Y60" s="47"/>
      <c r="Z60" s="47"/>
      <c r="AA60" s="47"/>
      <c r="AB60" s="47"/>
      <c r="AC60" s="47"/>
      <c r="AD60" s="47"/>
      <c r="AE60" s="47"/>
      <c r="AF60" s="47"/>
      <c r="AG60" s="47"/>
      <c r="AH60" s="47"/>
      <c r="AI60" s="47"/>
      <c r="AJ60" s="47"/>
      <c r="AK60" s="47"/>
      <c r="AL60" s="48" t="str">
        <f>IF(ISNUMBER('Indicator Data'!AL61),"","Imputed using GDP p.c.")</f>
        <v/>
      </c>
      <c r="AN60" s="47"/>
      <c r="AO60" s="47"/>
      <c r="AP60" s="47"/>
      <c r="AQ60" s="47"/>
      <c r="AR60" s="47"/>
      <c r="AS60" s="47"/>
      <c r="AT60" s="47"/>
      <c r="AU60" s="47"/>
      <c r="AV60" s="47"/>
      <c r="AW60" s="47"/>
      <c r="AX60" s="47"/>
      <c r="AY60" s="47"/>
      <c r="AZ60" s="47"/>
      <c r="BA60" s="47"/>
      <c r="BB60" s="24"/>
      <c r="BH60" s="254"/>
      <c r="BI60" s="254"/>
      <c r="BJ60" s="253"/>
    </row>
    <row r="61" spans="1:62">
      <c r="A61" s="33" t="str">
        <f>'Indicator Data'!A62</f>
        <v>Ethiopia</v>
      </c>
      <c r="B61" s="25" t="str">
        <f>'Indicator Data'!B62</f>
        <v>ETH</v>
      </c>
      <c r="C61" s="47"/>
      <c r="D61" s="47"/>
      <c r="E61" s="47"/>
      <c r="F61" s="47"/>
      <c r="G61" s="47"/>
      <c r="H61" s="47"/>
      <c r="I61" s="47"/>
      <c r="J61" s="47"/>
      <c r="K61" s="47"/>
      <c r="L61" s="47"/>
      <c r="M61" s="47"/>
      <c r="N61" s="47"/>
      <c r="O61" s="47"/>
      <c r="P61" s="47"/>
      <c r="R61" s="47"/>
      <c r="S61" s="47"/>
      <c r="T61" s="47"/>
      <c r="U61" s="47"/>
      <c r="V61" s="47"/>
      <c r="W61" s="47"/>
      <c r="X61" s="47"/>
      <c r="Y61" s="47"/>
      <c r="Z61" s="47"/>
      <c r="AA61" s="47"/>
      <c r="AB61" s="47"/>
      <c r="AC61" s="47"/>
      <c r="AD61" s="47"/>
      <c r="AE61" s="47"/>
      <c r="AF61" s="47"/>
      <c r="AG61" s="47"/>
      <c r="AH61" s="47"/>
      <c r="AI61" s="47"/>
      <c r="AJ61" s="47"/>
      <c r="AK61" s="47"/>
      <c r="AL61" s="48" t="str">
        <f>IF(ISNUMBER('Indicator Data'!AL62),"","Imputed using GDP p.c.")</f>
        <v/>
      </c>
      <c r="AN61" s="47"/>
      <c r="AO61" s="47"/>
      <c r="AP61" s="47"/>
      <c r="AQ61" s="47"/>
      <c r="AR61" s="47"/>
      <c r="AS61" s="47"/>
      <c r="AT61" s="47"/>
      <c r="AU61" s="47"/>
      <c r="AV61" s="47"/>
      <c r="AW61" s="47"/>
      <c r="AX61" s="47"/>
      <c r="AY61" s="47"/>
      <c r="AZ61" s="47"/>
      <c r="BA61" s="47"/>
      <c r="BB61" s="24"/>
      <c r="BH61" s="254"/>
      <c r="BI61" s="254"/>
      <c r="BJ61" s="253"/>
    </row>
    <row r="62" spans="1:62">
      <c r="A62" s="33" t="str">
        <f>'Indicator Data'!A63</f>
        <v>Fiji</v>
      </c>
      <c r="B62" s="25" t="str">
        <f>'Indicator Data'!B63</f>
        <v>FJI</v>
      </c>
      <c r="C62" s="47"/>
      <c r="D62" s="47"/>
      <c r="E62" s="47"/>
      <c r="F62" s="47"/>
      <c r="G62" s="47"/>
      <c r="H62" s="47"/>
      <c r="I62" s="47"/>
      <c r="J62" s="47"/>
      <c r="K62" s="47"/>
      <c r="L62" s="47"/>
      <c r="M62" s="47"/>
      <c r="N62" s="47"/>
      <c r="O62" s="47"/>
      <c r="P62" s="47"/>
      <c r="R62" s="47"/>
      <c r="S62" s="47"/>
      <c r="T62" s="47"/>
      <c r="U62" s="47"/>
      <c r="V62" s="47"/>
      <c r="W62" s="47"/>
      <c r="X62" s="47"/>
      <c r="Y62" s="47"/>
      <c r="Z62" s="47"/>
      <c r="AA62" s="47"/>
      <c r="AB62" s="47"/>
      <c r="AC62" s="47"/>
      <c r="AD62" s="47"/>
      <c r="AE62" s="47"/>
      <c r="AF62" s="47"/>
      <c r="AG62" s="47"/>
      <c r="AH62" s="47"/>
      <c r="AI62" s="47"/>
      <c r="AJ62" s="47"/>
      <c r="AK62" s="47"/>
      <c r="AL62" s="48" t="str">
        <f>IF(ISNUMBER('Indicator Data'!AL63),"","Imputed using GDP p.c.")</f>
        <v/>
      </c>
      <c r="AN62" s="47"/>
      <c r="AO62" s="47"/>
      <c r="AP62" s="47"/>
      <c r="AQ62" s="47"/>
      <c r="AR62" s="47"/>
      <c r="AS62" s="47"/>
      <c r="AT62" s="47"/>
      <c r="AU62" s="47"/>
      <c r="AV62" s="47"/>
      <c r="AW62" s="47"/>
      <c r="AX62" s="47"/>
      <c r="AY62" s="47"/>
      <c r="AZ62" s="47"/>
      <c r="BA62" s="47"/>
      <c r="BB62" s="24"/>
      <c r="BH62" s="254"/>
      <c r="BI62" s="254"/>
      <c r="BJ62" s="253"/>
    </row>
    <row r="63" spans="1:62">
      <c r="A63" s="33" t="str">
        <f>'Indicator Data'!A64</f>
        <v>Finland</v>
      </c>
      <c r="B63" s="25" t="str">
        <f>'Indicator Data'!B64</f>
        <v>FIN</v>
      </c>
      <c r="C63" s="47"/>
      <c r="D63" s="47"/>
      <c r="E63" s="47"/>
      <c r="F63" s="47"/>
      <c r="G63" s="47"/>
      <c r="H63" s="47"/>
      <c r="I63" s="47"/>
      <c r="J63" s="47"/>
      <c r="K63" s="47"/>
      <c r="L63" s="47"/>
      <c r="M63" s="47"/>
      <c r="N63" s="47"/>
      <c r="O63" s="47"/>
      <c r="P63" s="47"/>
      <c r="R63" s="47"/>
      <c r="S63" s="47"/>
      <c r="T63" s="47"/>
      <c r="U63" s="47"/>
      <c r="V63" s="47"/>
      <c r="W63" s="47"/>
      <c r="X63" s="47"/>
      <c r="Y63" s="47"/>
      <c r="Z63" s="47"/>
      <c r="AA63" s="47"/>
      <c r="AB63" s="47"/>
      <c r="AC63" s="47"/>
      <c r="AD63" s="47"/>
      <c r="AE63" s="47"/>
      <c r="AF63" s="47"/>
      <c r="AG63" s="47"/>
      <c r="AH63" s="47"/>
      <c r="AI63" s="47"/>
      <c r="AJ63" s="47"/>
      <c r="AK63" s="47"/>
      <c r="AL63" s="48" t="str">
        <f>IF(ISNUMBER('Indicator Data'!AL64),"","Imputed using GDP p.c.")</f>
        <v/>
      </c>
      <c r="AN63" s="47"/>
      <c r="AO63" s="47"/>
      <c r="AP63" s="47"/>
      <c r="AQ63" s="47"/>
      <c r="AR63" s="47"/>
      <c r="AS63" s="47"/>
      <c r="AT63" s="47"/>
      <c r="AU63" s="47"/>
      <c r="AV63" s="47"/>
      <c r="AW63" s="47"/>
      <c r="AX63" s="47"/>
      <c r="AY63" s="47"/>
      <c r="AZ63" s="47"/>
      <c r="BA63" s="47"/>
      <c r="BB63" s="24"/>
      <c r="BH63" s="254"/>
      <c r="BI63" s="254"/>
      <c r="BJ63" s="253"/>
    </row>
    <row r="64" spans="1:62">
      <c r="A64" s="33" t="str">
        <f>'Indicator Data'!A65</f>
        <v>France</v>
      </c>
      <c r="B64" s="25" t="str">
        <f>'Indicator Data'!B65</f>
        <v>FRA</v>
      </c>
      <c r="C64" s="47"/>
      <c r="D64" s="47"/>
      <c r="E64" s="47"/>
      <c r="F64" s="47"/>
      <c r="G64" s="47"/>
      <c r="H64" s="47"/>
      <c r="I64" s="47"/>
      <c r="J64" s="47"/>
      <c r="K64" s="47"/>
      <c r="L64" s="47"/>
      <c r="M64" s="47"/>
      <c r="N64" s="47"/>
      <c r="O64" s="47"/>
      <c r="P64" s="47"/>
      <c r="R64" s="47"/>
      <c r="S64" s="47"/>
      <c r="T64" s="47"/>
      <c r="U64" s="47"/>
      <c r="V64" s="47"/>
      <c r="W64" s="47"/>
      <c r="X64" s="47"/>
      <c r="Y64" s="47"/>
      <c r="Z64" s="47"/>
      <c r="AA64" s="47"/>
      <c r="AB64" s="47"/>
      <c r="AC64" s="47"/>
      <c r="AD64" s="47"/>
      <c r="AE64" s="47"/>
      <c r="AF64" s="47"/>
      <c r="AG64" s="47"/>
      <c r="AH64" s="47"/>
      <c r="AI64" s="47"/>
      <c r="AJ64" s="47"/>
      <c r="AK64" s="47"/>
      <c r="AL64" s="48" t="str">
        <f>IF(ISNUMBER('Indicator Data'!AL65),"","Imputed using GDP p.c.")</f>
        <v/>
      </c>
      <c r="AN64" s="47"/>
      <c r="AO64" s="47"/>
      <c r="AP64" s="47"/>
      <c r="AQ64" s="47"/>
      <c r="AR64" s="47"/>
      <c r="AS64" s="47"/>
      <c r="AT64" s="47"/>
      <c r="AU64" s="47"/>
      <c r="AV64" s="47"/>
      <c r="AW64" s="47"/>
      <c r="AX64" s="47"/>
      <c r="AY64" s="47"/>
      <c r="AZ64" s="47"/>
      <c r="BA64" s="47"/>
      <c r="BB64" s="24"/>
      <c r="BH64" s="254"/>
      <c r="BI64" s="254"/>
      <c r="BJ64" s="253"/>
    </row>
    <row r="65" spans="1:62">
      <c r="A65" s="33" t="str">
        <f>'Indicator Data'!A66</f>
        <v>Gabon</v>
      </c>
      <c r="B65" s="25" t="str">
        <f>'Indicator Data'!B66</f>
        <v>GAB</v>
      </c>
      <c r="C65" s="47"/>
      <c r="D65" s="47"/>
      <c r="E65" s="47"/>
      <c r="F65" s="47"/>
      <c r="G65" s="47"/>
      <c r="H65" s="47"/>
      <c r="I65" s="47"/>
      <c r="J65" s="47"/>
      <c r="K65" s="47"/>
      <c r="L65" s="47"/>
      <c r="M65" s="47"/>
      <c r="N65" s="47"/>
      <c r="O65" s="47"/>
      <c r="P65" s="47"/>
      <c r="R65" s="47"/>
      <c r="S65" s="47"/>
      <c r="T65" s="47"/>
      <c r="U65" s="47"/>
      <c r="V65" s="47"/>
      <c r="W65" s="47"/>
      <c r="X65" s="47"/>
      <c r="Y65" s="47"/>
      <c r="Z65" s="47"/>
      <c r="AA65" s="47"/>
      <c r="AB65" s="47"/>
      <c r="AC65" s="47"/>
      <c r="AD65" s="47"/>
      <c r="AE65" s="47"/>
      <c r="AF65" s="47"/>
      <c r="AG65" s="47"/>
      <c r="AH65" s="47"/>
      <c r="AI65" s="47"/>
      <c r="AJ65" s="47"/>
      <c r="AK65" s="47"/>
      <c r="AL65" s="48" t="str">
        <f>IF(ISNUMBER('Indicator Data'!AL66),"","Imputed using GDP p.c.")</f>
        <v/>
      </c>
      <c r="AN65" s="47"/>
      <c r="AO65" s="47"/>
      <c r="AP65" s="47"/>
      <c r="AQ65" s="47"/>
      <c r="AR65" s="47"/>
      <c r="AS65" s="47"/>
      <c r="AT65" s="47"/>
      <c r="AU65" s="47"/>
      <c r="AV65" s="47"/>
      <c r="AW65" s="47"/>
      <c r="AX65" s="47"/>
      <c r="AY65" s="47"/>
      <c r="AZ65" s="47"/>
      <c r="BA65" s="47"/>
      <c r="BB65" s="24"/>
      <c r="BH65" s="254"/>
      <c r="BI65" s="254"/>
      <c r="BJ65" s="253"/>
    </row>
    <row r="66" spans="1:62">
      <c r="A66" s="33" t="str">
        <f>'Indicator Data'!A67</f>
        <v>Gambia</v>
      </c>
      <c r="B66" s="25" t="str">
        <f>'Indicator Data'!B67</f>
        <v>GMB</v>
      </c>
      <c r="C66" s="47"/>
      <c r="D66" s="47"/>
      <c r="E66" s="47"/>
      <c r="F66" s="47"/>
      <c r="G66" s="47"/>
      <c r="H66" s="47"/>
      <c r="I66" s="47"/>
      <c r="J66" s="47"/>
      <c r="K66" s="47"/>
      <c r="L66" s="47"/>
      <c r="M66" s="47"/>
      <c r="N66" s="47"/>
      <c r="O66" s="47"/>
      <c r="P66" s="47"/>
      <c r="R66" s="47"/>
      <c r="S66" s="47"/>
      <c r="T66" s="47"/>
      <c r="U66" s="47"/>
      <c r="V66" s="47"/>
      <c r="W66" s="47"/>
      <c r="X66" s="47"/>
      <c r="Y66" s="47"/>
      <c r="Z66" s="47"/>
      <c r="AA66" s="47"/>
      <c r="AB66" s="47"/>
      <c r="AC66" s="47"/>
      <c r="AD66" s="47"/>
      <c r="AE66" s="47"/>
      <c r="AF66" s="47"/>
      <c r="AG66" s="47"/>
      <c r="AH66" s="47"/>
      <c r="AI66" s="47"/>
      <c r="AJ66" s="47"/>
      <c r="AK66" s="47"/>
      <c r="AL66" s="48" t="str">
        <f>IF(ISNUMBER('Indicator Data'!AL67),"","Imputed using GDP p.c.")</f>
        <v/>
      </c>
      <c r="AN66" s="47"/>
      <c r="AO66" s="47"/>
      <c r="AP66" s="47"/>
      <c r="AQ66" s="47"/>
      <c r="AR66" s="47"/>
      <c r="AS66" s="47"/>
      <c r="AT66" s="47"/>
      <c r="AU66" s="47"/>
      <c r="AV66" s="47"/>
      <c r="AW66" s="47"/>
      <c r="AX66" s="47"/>
      <c r="AY66" s="47"/>
      <c r="AZ66" s="47"/>
      <c r="BA66" s="47"/>
      <c r="BB66" s="24"/>
      <c r="BH66" s="254"/>
      <c r="BI66" s="254"/>
      <c r="BJ66" s="253"/>
    </row>
    <row r="67" spans="1:62">
      <c r="A67" s="33" t="str">
        <f>'Indicator Data'!A68</f>
        <v>Georgia</v>
      </c>
      <c r="B67" s="25" t="str">
        <f>'Indicator Data'!B68</f>
        <v>GEO</v>
      </c>
      <c r="C67" s="47"/>
      <c r="D67" s="47"/>
      <c r="E67" s="47"/>
      <c r="F67" s="47"/>
      <c r="G67" s="47"/>
      <c r="H67" s="47"/>
      <c r="I67" s="47"/>
      <c r="J67" s="47"/>
      <c r="K67" s="47"/>
      <c r="L67" s="47"/>
      <c r="M67" s="47"/>
      <c r="N67" s="47"/>
      <c r="O67" s="47"/>
      <c r="P67" s="47"/>
      <c r="R67" s="47"/>
      <c r="S67" s="47"/>
      <c r="T67" s="47"/>
      <c r="U67" s="47"/>
      <c r="V67" s="47"/>
      <c r="W67" s="47"/>
      <c r="X67" s="47"/>
      <c r="Y67" s="47"/>
      <c r="Z67" s="47"/>
      <c r="AA67" s="47"/>
      <c r="AB67" s="47"/>
      <c r="AC67" s="47"/>
      <c r="AD67" s="47"/>
      <c r="AE67" s="47"/>
      <c r="AF67" s="47"/>
      <c r="AG67" s="47"/>
      <c r="AH67" s="47"/>
      <c r="AI67" s="47"/>
      <c r="AJ67" s="47"/>
      <c r="AK67" s="47"/>
      <c r="AL67" s="48" t="str">
        <f>IF(ISNUMBER('Indicator Data'!AL68),"","Imputed using GDP p.c.")</f>
        <v/>
      </c>
      <c r="AN67" s="47"/>
      <c r="AO67" s="47"/>
      <c r="AP67" s="47"/>
      <c r="AQ67" s="47"/>
      <c r="AR67" s="47"/>
      <c r="AS67" s="47"/>
      <c r="AT67" s="47"/>
      <c r="AU67" s="47"/>
      <c r="AV67" s="47"/>
      <c r="AW67" s="47"/>
      <c r="AX67" s="47"/>
      <c r="AY67" s="47"/>
      <c r="AZ67" s="47"/>
      <c r="BA67" s="47"/>
      <c r="BB67" s="24"/>
      <c r="BH67" s="254"/>
      <c r="BI67" s="254"/>
      <c r="BJ67" s="253"/>
    </row>
    <row r="68" spans="1:62">
      <c r="A68" s="33" t="str">
        <f>'Indicator Data'!A69</f>
        <v>Germany</v>
      </c>
      <c r="B68" s="25" t="str">
        <f>'Indicator Data'!B69</f>
        <v>DEU</v>
      </c>
      <c r="C68" s="47"/>
      <c r="D68" s="47"/>
      <c r="E68" s="47"/>
      <c r="F68" s="47"/>
      <c r="G68" s="47"/>
      <c r="H68" s="47"/>
      <c r="I68" s="47"/>
      <c r="J68" s="47"/>
      <c r="K68" s="47"/>
      <c r="L68" s="47"/>
      <c r="M68" s="47"/>
      <c r="N68" s="47"/>
      <c r="O68" s="47"/>
      <c r="P68" s="47"/>
      <c r="R68" s="47"/>
      <c r="S68" s="47"/>
      <c r="T68" s="47"/>
      <c r="U68" s="47"/>
      <c r="V68" s="47"/>
      <c r="W68" s="47"/>
      <c r="X68" s="47"/>
      <c r="Y68" s="47"/>
      <c r="Z68" s="47"/>
      <c r="AA68" s="47"/>
      <c r="AB68" s="47"/>
      <c r="AC68" s="47"/>
      <c r="AD68" s="47"/>
      <c r="AE68" s="47"/>
      <c r="AF68" s="47"/>
      <c r="AG68" s="47"/>
      <c r="AH68" s="47"/>
      <c r="AI68" s="47"/>
      <c r="AJ68" s="47"/>
      <c r="AK68" s="47"/>
      <c r="AL68" s="48" t="str">
        <f>IF(ISNUMBER('Indicator Data'!AL69),"","Imputed using GDP p.c.")</f>
        <v/>
      </c>
      <c r="AN68" s="47"/>
      <c r="AO68" s="47"/>
      <c r="AP68" s="47"/>
      <c r="AQ68" s="47"/>
      <c r="AR68" s="47"/>
      <c r="AS68" s="47"/>
      <c r="AT68" s="47"/>
      <c r="AU68" s="47"/>
      <c r="AV68" s="47"/>
      <c r="AW68" s="47"/>
      <c r="AX68" s="47"/>
      <c r="AY68" s="47"/>
      <c r="AZ68" s="47"/>
      <c r="BA68" s="47"/>
      <c r="BB68" s="24"/>
      <c r="BH68" s="254"/>
      <c r="BI68" s="254"/>
      <c r="BJ68" s="253"/>
    </row>
    <row r="69" spans="1:62">
      <c r="A69" s="33" t="str">
        <f>'Indicator Data'!A70</f>
        <v>Ghana</v>
      </c>
      <c r="B69" s="25" t="str">
        <f>'Indicator Data'!B70</f>
        <v>GHA</v>
      </c>
      <c r="C69" s="47"/>
      <c r="D69" s="47"/>
      <c r="E69" s="47"/>
      <c r="F69" s="47"/>
      <c r="G69" s="47"/>
      <c r="H69" s="47"/>
      <c r="I69" s="47"/>
      <c r="J69" s="47"/>
      <c r="K69" s="47"/>
      <c r="L69" s="47"/>
      <c r="M69" s="47"/>
      <c r="N69" s="47"/>
      <c r="O69" s="47"/>
      <c r="P69" s="47"/>
      <c r="R69" s="47"/>
      <c r="S69" s="47"/>
      <c r="T69" s="47"/>
      <c r="U69" s="47"/>
      <c r="V69" s="47"/>
      <c r="W69" s="47"/>
      <c r="X69" s="47"/>
      <c r="Y69" s="47"/>
      <c r="Z69" s="47"/>
      <c r="AA69" s="47"/>
      <c r="AB69" s="47"/>
      <c r="AC69" s="47"/>
      <c r="AD69" s="47"/>
      <c r="AE69" s="47"/>
      <c r="AF69" s="47"/>
      <c r="AG69" s="47"/>
      <c r="AH69" s="47"/>
      <c r="AI69" s="47"/>
      <c r="AJ69" s="47"/>
      <c r="AK69" s="47"/>
      <c r="AL69" s="48" t="str">
        <f>IF(ISNUMBER('Indicator Data'!AL70),"","Imputed using GDP p.c.")</f>
        <v/>
      </c>
      <c r="AN69" s="47"/>
      <c r="AO69" s="47"/>
      <c r="AP69" s="47"/>
      <c r="AQ69" s="47"/>
      <c r="AR69" s="47"/>
      <c r="AS69" s="47"/>
      <c r="AT69" s="47"/>
      <c r="AU69" s="47"/>
      <c r="AV69" s="47"/>
      <c r="AW69" s="47"/>
      <c r="AX69" s="47"/>
      <c r="AY69" s="47"/>
      <c r="AZ69" s="47"/>
      <c r="BA69" s="47"/>
      <c r="BB69" s="24"/>
      <c r="BH69" s="254"/>
      <c r="BI69" s="254"/>
      <c r="BJ69" s="253"/>
    </row>
    <row r="70" spans="1:62">
      <c r="A70" s="33" t="str">
        <f>'Indicator Data'!A71</f>
        <v>Greece</v>
      </c>
      <c r="B70" s="25" t="str">
        <f>'Indicator Data'!B71</f>
        <v>GRC</v>
      </c>
      <c r="C70" s="47"/>
      <c r="D70" s="47"/>
      <c r="E70" s="47"/>
      <c r="F70" s="47"/>
      <c r="G70" s="47"/>
      <c r="H70" s="47"/>
      <c r="I70" s="47"/>
      <c r="J70" s="47"/>
      <c r="K70" s="47"/>
      <c r="L70" s="47"/>
      <c r="M70" s="47"/>
      <c r="N70" s="47"/>
      <c r="O70" s="47"/>
      <c r="P70" s="47"/>
      <c r="R70" s="47"/>
      <c r="S70" s="47"/>
      <c r="T70" s="47"/>
      <c r="U70" s="47"/>
      <c r="V70" s="47"/>
      <c r="W70" s="47"/>
      <c r="X70" s="47"/>
      <c r="Y70" s="47"/>
      <c r="Z70" s="47"/>
      <c r="AA70" s="47"/>
      <c r="AB70" s="47"/>
      <c r="AC70" s="47"/>
      <c r="AD70" s="47"/>
      <c r="AE70" s="47"/>
      <c r="AF70" s="47"/>
      <c r="AG70" s="47"/>
      <c r="AH70" s="47"/>
      <c r="AI70" s="47"/>
      <c r="AJ70" s="47"/>
      <c r="AK70" s="47"/>
      <c r="AL70" s="48" t="str">
        <f>IF(ISNUMBER('Indicator Data'!AL71),"","Imputed using GDP p.c.")</f>
        <v/>
      </c>
      <c r="AN70" s="47"/>
      <c r="AO70" s="47"/>
      <c r="AP70" s="47"/>
      <c r="AQ70" s="47"/>
      <c r="AR70" s="47"/>
      <c r="AS70" s="47"/>
      <c r="AT70" s="47"/>
      <c r="AU70" s="47"/>
      <c r="AV70" s="47"/>
      <c r="AW70" s="47"/>
      <c r="AX70" s="47"/>
      <c r="AY70" s="47"/>
      <c r="AZ70" s="47"/>
      <c r="BA70" s="47"/>
      <c r="BB70" s="24"/>
      <c r="BH70" s="254"/>
      <c r="BI70" s="254"/>
      <c r="BJ70" s="253"/>
    </row>
    <row r="71" spans="1:62">
      <c r="A71" s="33" t="str">
        <f>'Indicator Data'!A72</f>
        <v>Grenada</v>
      </c>
      <c r="B71" s="25" t="str">
        <f>'Indicator Data'!B72</f>
        <v>GRD</v>
      </c>
      <c r="C71" s="47"/>
      <c r="D71" s="47"/>
      <c r="E71" s="47"/>
      <c r="F71" s="47"/>
      <c r="G71" s="47"/>
      <c r="H71" s="47"/>
      <c r="I71" s="47"/>
      <c r="J71" s="47"/>
      <c r="K71" s="47"/>
      <c r="L71" s="47"/>
      <c r="M71" s="47"/>
      <c r="N71" s="47"/>
      <c r="O71" s="47"/>
      <c r="P71" s="47"/>
      <c r="R71" s="47"/>
      <c r="S71" s="47"/>
      <c r="T71" s="47"/>
      <c r="U71" s="47"/>
      <c r="V71" s="47"/>
      <c r="W71" s="47"/>
      <c r="X71" s="47"/>
      <c r="Y71" s="47"/>
      <c r="Z71" s="47"/>
      <c r="AA71" s="47"/>
      <c r="AB71" s="47"/>
      <c r="AC71" s="47"/>
      <c r="AD71" s="47"/>
      <c r="AE71" s="47"/>
      <c r="AF71" s="47"/>
      <c r="AG71" s="47"/>
      <c r="AH71" s="47"/>
      <c r="AI71" s="47"/>
      <c r="AJ71" s="47"/>
      <c r="AK71" s="47"/>
      <c r="AL71" s="48" t="str">
        <f>IF(ISNUMBER('Indicator Data'!AL72),"","Imputed using GDP p.c.")</f>
        <v/>
      </c>
      <c r="AN71" s="47"/>
      <c r="AO71" s="47"/>
      <c r="AP71" s="47"/>
      <c r="AQ71" s="47"/>
      <c r="AR71" s="47"/>
      <c r="AS71" s="47"/>
      <c r="AT71" s="47"/>
      <c r="AU71" s="47"/>
      <c r="AV71" s="47"/>
      <c r="AW71" s="47"/>
      <c r="AX71" s="47"/>
      <c r="AY71" s="47"/>
      <c r="AZ71" s="47"/>
      <c r="BA71" s="47"/>
      <c r="BB71" s="24"/>
      <c r="BH71" s="254"/>
      <c r="BI71" s="254" t="s">
        <v>1219</v>
      </c>
      <c r="BJ71" s="253"/>
    </row>
    <row r="72" spans="1:62">
      <c r="A72" s="33" t="str">
        <f>'Indicator Data'!A73</f>
        <v>Guatemala</v>
      </c>
      <c r="B72" s="25" t="str">
        <f>'Indicator Data'!B73</f>
        <v>GTM</v>
      </c>
      <c r="C72" s="47"/>
      <c r="D72" s="47"/>
      <c r="E72" s="47"/>
      <c r="F72" s="47"/>
      <c r="G72" s="47"/>
      <c r="H72" s="47"/>
      <c r="I72" s="47"/>
      <c r="J72" s="47"/>
      <c r="K72" s="47"/>
      <c r="L72" s="47"/>
      <c r="M72" s="47"/>
      <c r="N72" s="47"/>
      <c r="O72" s="47"/>
      <c r="P72" s="47"/>
      <c r="R72" s="47"/>
      <c r="S72" s="47"/>
      <c r="T72" s="47"/>
      <c r="U72" s="47"/>
      <c r="V72" s="47"/>
      <c r="W72" s="47"/>
      <c r="X72" s="47"/>
      <c r="Y72" s="47"/>
      <c r="Z72" s="47"/>
      <c r="AA72" s="47"/>
      <c r="AB72" s="47"/>
      <c r="AC72" s="47"/>
      <c r="AD72" s="47"/>
      <c r="AE72" s="47"/>
      <c r="AF72" s="47"/>
      <c r="AG72" s="47"/>
      <c r="AH72" s="47"/>
      <c r="AI72" s="47"/>
      <c r="AJ72" s="47"/>
      <c r="AK72" s="47"/>
      <c r="AL72" s="48" t="str">
        <f>IF(ISNUMBER('Indicator Data'!AL73),"","Imputed using GDP p.c.")</f>
        <v/>
      </c>
      <c r="AN72" s="47"/>
      <c r="AO72" s="47"/>
      <c r="AP72" s="47"/>
      <c r="AQ72" s="47"/>
      <c r="AR72" s="47"/>
      <c r="AS72" s="47"/>
      <c r="AT72" s="47"/>
      <c r="AU72" s="47"/>
      <c r="AV72" s="47"/>
      <c r="AW72" s="47"/>
      <c r="AX72" s="47"/>
      <c r="AY72" s="47"/>
      <c r="AZ72" s="47"/>
      <c r="BA72" s="47"/>
      <c r="BB72" s="24"/>
      <c r="BH72" s="254"/>
      <c r="BI72" s="254"/>
      <c r="BJ72" s="253"/>
    </row>
    <row r="73" spans="1:62">
      <c r="A73" s="33" t="str">
        <f>'Indicator Data'!A74</f>
        <v>Guinea</v>
      </c>
      <c r="B73" s="25" t="str">
        <f>'Indicator Data'!B74</f>
        <v>GIN</v>
      </c>
      <c r="C73" s="47"/>
      <c r="D73" s="47"/>
      <c r="E73" s="47"/>
      <c r="F73" s="47"/>
      <c r="G73" s="47"/>
      <c r="H73" s="47"/>
      <c r="I73" s="47"/>
      <c r="J73" s="47"/>
      <c r="K73" s="47"/>
      <c r="L73" s="47"/>
      <c r="M73" s="47"/>
      <c r="N73" s="47"/>
      <c r="O73" s="47"/>
      <c r="P73" s="47"/>
      <c r="R73" s="47"/>
      <c r="S73" s="47"/>
      <c r="T73" s="47"/>
      <c r="U73" s="47"/>
      <c r="V73" s="47"/>
      <c r="W73" s="47"/>
      <c r="X73" s="47"/>
      <c r="Y73" s="47"/>
      <c r="Z73" s="47"/>
      <c r="AA73" s="47"/>
      <c r="AB73" s="47"/>
      <c r="AC73" s="47"/>
      <c r="AD73" s="47"/>
      <c r="AE73" s="47"/>
      <c r="AF73" s="47"/>
      <c r="AG73" s="47"/>
      <c r="AH73" s="47"/>
      <c r="AI73" s="47"/>
      <c r="AJ73" s="47"/>
      <c r="AK73" s="47"/>
      <c r="AL73" s="48" t="str">
        <f>IF(ISNUMBER('Indicator Data'!AL74),"","Imputed using GDP p.c.")</f>
        <v/>
      </c>
      <c r="AN73" s="47"/>
      <c r="AO73" s="47"/>
      <c r="AP73" s="47"/>
      <c r="AQ73" s="47"/>
      <c r="AR73" s="47"/>
      <c r="AS73" s="47"/>
      <c r="AT73" s="47"/>
      <c r="AU73" s="47"/>
      <c r="AV73" s="47"/>
      <c r="AW73" s="47"/>
      <c r="AX73" s="47"/>
      <c r="AY73" s="47"/>
      <c r="AZ73" s="47"/>
      <c r="BA73" s="47"/>
      <c r="BB73" s="24"/>
      <c r="BH73" s="254"/>
      <c r="BI73" s="254" t="s">
        <v>1360</v>
      </c>
      <c r="BJ73" s="253"/>
    </row>
    <row r="74" spans="1:62">
      <c r="A74" s="33" t="str">
        <f>'Indicator Data'!A75</f>
        <v>Guinea-Bissau</v>
      </c>
      <c r="B74" s="25" t="str">
        <f>'Indicator Data'!B75</f>
        <v>GNB</v>
      </c>
      <c r="C74" s="47"/>
      <c r="D74" s="47"/>
      <c r="E74" s="47"/>
      <c r="F74" s="47"/>
      <c r="G74" s="47"/>
      <c r="H74" s="47"/>
      <c r="I74" s="47"/>
      <c r="J74" s="47"/>
      <c r="K74" s="47"/>
      <c r="L74" s="47"/>
      <c r="M74" s="47"/>
      <c r="N74" s="47"/>
      <c r="O74" s="47"/>
      <c r="P74" s="47"/>
      <c r="R74" s="47"/>
      <c r="S74" s="47"/>
      <c r="T74" s="47"/>
      <c r="U74" s="47"/>
      <c r="V74" s="47"/>
      <c r="W74" s="47"/>
      <c r="X74" s="47"/>
      <c r="Y74" s="47"/>
      <c r="Z74" s="47"/>
      <c r="AA74" s="47"/>
      <c r="AB74" s="47"/>
      <c r="AC74" s="47"/>
      <c r="AD74" s="47"/>
      <c r="AE74" s="47"/>
      <c r="AF74" s="47"/>
      <c r="AG74" s="47"/>
      <c r="AH74" s="47"/>
      <c r="AI74" s="47"/>
      <c r="AJ74" s="47"/>
      <c r="AK74" s="47"/>
      <c r="AL74" s="48" t="str">
        <f>IF(ISNUMBER('Indicator Data'!AL75),"","Imputed using GDP p.c.")</f>
        <v/>
      </c>
      <c r="AN74" s="47"/>
      <c r="AO74" s="47"/>
      <c r="AP74" s="47"/>
      <c r="AQ74" s="47"/>
      <c r="AR74" s="47"/>
      <c r="AS74" s="47"/>
      <c r="AT74" s="47"/>
      <c r="AU74" s="47"/>
      <c r="AV74" s="47"/>
      <c r="AW74" s="47"/>
      <c r="AX74" s="47"/>
      <c r="AY74" s="47"/>
      <c r="AZ74" s="47"/>
      <c r="BA74" s="47"/>
      <c r="BB74" s="24"/>
      <c r="BH74" s="254"/>
      <c r="BI74" s="254" t="s">
        <v>1360</v>
      </c>
      <c r="BJ74" s="253"/>
    </row>
    <row r="75" spans="1:62">
      <c r="A75" s="33" t="str">
        <f>'Indicator Data'!A76</f>
        <v>Guyana</v>
      </c>
      <c r="B75" s="25" t="str">
        <f>'Indicator Data'!B76</f>
        <v>GUY</v>
      </c>
      <c r="C75" s="47"/>
      <c r="D75" s="47"/>
      <c r="E75" s="47"/>
      <c r="F75" s="47"/>
      <c r="G75" s="47"/>
      <c r="H75" s="47"/>
      <c r="I75" s="47"/>
      <c r="J75" s="47"/>
      <c r="K75" s="47"/>
      <c r="L75" s="47"/>
      <c r="M75" s="47"/>
      <c r="N75" s="47"/>
      <c r="O75" s="47"/>
      <c r="P75" s="47"/>
      <c r="R75" s="47"/>
      <c r="S75" s="47"/>
      <c r="T75" s="47"/>
      <c r="U75" s="47"/>
      <c r="V75" s="47"/>
      <c r="W75" s="47"/>
      <c r="X75" s="47"/>
      <c r="Y75" s="47"/>
      <c r="Z75" s="47"/>
      <c r="AA75" s="47"/>
      <c r="AB75" s="47"/>
      <c r="AC75" s="47"/>
      <c r="AD75" s="47"/>
      <c r="AE75" s="47"/>
      <c r="AF75" s="47"/>
      <c r="AG75" s="47"/>
      <c r="AH75" s="47"/>
      <c r="AI75" s="47"/>
      <c r="AJ75" s="47"/>
      <c r="AK75" s="47"/>
      <c r="AL75" s="48" t="str">
        <f>IF(ISNUMBER('Indicator Data'!AL76),"","Imputed using GDP p.c.")</f>
        <v/>
      </c>
      <c r="AN75" s="47"/>
      <c r="AO75" s="47"/>
      <c r="AP75" s="47"/>
      <c r="AQ75" s="47"/>
      <c r="AR75" s="47"/>
      <c r="AS75" s="47"/>
      <c r="AT75" s="47"/>
      <c r="AU75" s="47"/>
      <c r="AV75" s="47"/>
      <c r="AW75" s="47"/>
      <c r="AX75" s="47"/>
      <c r="AY75" s="47"/>
      <c r="AZ75" s="47"/>
      <c r="BA75" s="47"/>
      <c r="BB75" s="24"/>
      <c r="BH75" s="254"/>
      <c r="BI75" s="254"/>
      <c r="BJ75" s="253"/>
    </row>
    <row r="76" spans="1:62">
      <c r="A76" s="33" t="str">
        <f>'Indicator Data'!A77</f>
        <v>Haiti</v>
      </c>
      <c r="B76" s="25" t="str">
        <f>'Indicator Data'!B77</f>
        <v>HTI</v>
      </c>
      <c r="C76" s="47"/>
      <c r="D76" s="47"/>
      <c r="E76" s="47"/>
      <c r="F76" s="47"/>
      <c r="G76" s="47"/>
      <c r="H76" s="47"/>
      <c r="I76" s="47"/>
      <c r="J76" s="47"/>
      <c r="K76" s="47"/>
      <c r="L76" s="47"/>
      <c r="M76" s="47"/>
      <c r="N76" s="47"/>
      <c r="O76" s="47"/>
      <c r="P76" s="47"/>
      <c r="R76" s="47"/>
      <c r="S76" s="47"/>
      <c r="T76" s="47"/>
      <c r="U76" s="47"/>
      <c r="V76" s="47"/>
      <c r="W76" s="47"/>
      <c r="X76" s="47"/>
      <c r="Y76" s="47"/>
      <c r="Z76" s="47"/>
      <c r="AA76" s="47"/>
      <c r="AB76" s="47"/>
      <c r="AC76" s="47"/>
      <c r="AD76" s="47"/>
      <c r="AE76" s="47"/>
      <c r="AF76" s="47"/>
      <c r="AG76" s="47"/>
      <c r="AH76" s="47"/>
      <c r="AI76" s="47"/>
      <c r="AJ76" s="47"/>
      <c r="AK76" s="47"/>
      <c r="AL76" s="48" t="str">
        <f>IF(ISNUMBER('Indicator Data'!AL77),"","Imputed using GDP p.c.")</f>
        <v/>
      </c>
      <c r="AN76" s="47"/>
      <c r="AO76" s="47"/>
      <c r="AP76" s="47"/>
      <c r="AQ76" s="47"/>
      <c r="AR76" s="47"/>
      <c r="AS76" s="47"/>
      <c r="AT76" s="47"/>
      <c r="AU76" s="47"/>
      <c r="AV76" s="47"/>
      <c r="AW76" s="47"/>
      <c r="AX76" s="47"/>
      <c r="AY76" s="47"/>
      <c r="AZ76" s="47"/>
      <c r="BA76" s="47"/>
      <c r="BB76" s="24"/>
      <c r="BH76" s="254"/>
      <c r="BI76" s="254"/>
      <c r="BJ76" s="253"/>
    </row>
    <row r="77" spans="1:62">
      <c r="A77" s="33" t="str">
        <f>'Indicator Data'!A78</f>
        <v>Honduras</v>
      </c>
      <c r="B77" s="25" t="str">
        <f>'Indicator Data'!B78</f>
        <v>HND</v>
      </c>
      <c r="C77" s="47"/>
      <c r="D77" s="47"/>
      <c r="E77" s="47"/>
      <c r="F77" s="47"/>
      <c r="G77" s="47"/>
      <c r="H77" s="47"/>
      <c r="I77" s="47"/>
      <c r="J77" s="47"/>
      <c r="K77" s="47"/>
      <c r="L77" s="47"/>
      <c r="M77" s="47"/>
      <c r="N77" s="47"/>
      <c r="O77" s="47"/>
      <c r="P77" s="47"/>
      <c r="R77" s="47"/>
      <c r="S77" s="47"/>
      <c r="T77" s="47"/>
      <c r="U77" s="47"/>
      <c r="V77" s="47"/>
      <c r="W77" s="47"/>
      <c r="X77" s="47"/>
      <c r="Y77" s="47"/>
      <c r="Z77" s="47"/>
      <c r="AA77" s="47"/>
      <c r="AB77" s="47"/>
      <c r="AC77" s="47"/>
      <c r="AD77" s="47"/>
      <c r="AE77" s="47"/>
      <c r="AF77" s="47"/>
      <c r="AG77" s="47"/>
      <c r="AH77" s="47"/>
      <c r="AI77" s="47"/>
      <c r="AJ77" s="47"/>
      <c r="AK77" s="47"/>
      <c r="AL77" s="48" t="str">
        <f>IF(ISNUMBER('Indicator Data'!AL78),"","Imputed using GDP p.c.")</f>
        <v/>
      </c>
      <c r="AN77" s="47"/>
      <c r="AO77" s="47"/>
      <c r="AP77" s="47"/>
      <c r="AQ77" s="47"/>
      <c r="AR77" s="47"/>
      <c r="AS77" s="47"/>
      <c r="AT77" s="47"/>
      <c r="AU77" s="47"/>
      <c r="AV77" s="47"/>
      <c r="AW77" s="47"/>
      <c r="AX77" s="47"/>
      <c r="AY77" s="47"/>
      <c r="AZ77" s="47"/>
      <c r="BA77" s="47"/>
      <c r="BB77" s="24"/>
      <c r="BH77" s="254"/>
      <c r="BI77" s="254"/>
      <c r="BJ77" s="253"/>
    </row>
    <row r="78" spans="1:62">
      <c r="A78" s="33" t="str">
        <f>'Indicator Data'!A79</f>
        <v>Hungary</v>
      </c>
      <c r="B78" s="25" t="str">
        <f>'Indicator Data'!B79</f>
        <v>HUN</v>
      </c>
      <c r="C78" s="47"/>
      <c r="D78" s="47"/>
      <c r="E78" s="47"/>
      <c r="F78" s="47"/>
      <c r="G78" s="47"/>
      <c r="H78" s="47"/>
      <c r="I78" s="47"/>
      <c r="J78" s="47"/>
      <c r="K78" s="47"/>
      <c r="L78" s="47"/>
      <c r="M78" s="47"/>
      <c r="N78" s="47"/>
      <c r="O78" s="47"/>
      <c r="P78" s="47"/>
      <c r="R78" s="47"/>
      <c r="S78" s="47"/>
      <c r="T78" s="47"/>
      <c r="U78" s="47"/>
      <c r="V78" s="47"/>
      <c r="W78" s="47"/>
      <c r="X78" s="47"/>
      <c r="Y78" s="47"/>
      <c r="Z78" s="47"/>
      <c r="AA78" s="47"/>
      <c r="AB78" s="47"/>
      <c r="AC78" s="47"/>
      <c r="AD78" s="47"/>
      <c r="AE78" s="47"/>
      <c r="AF78" s="47"/>
      <c r="AG78" s="47"/>
      <c r="AH78" s="47"/>
      <c r="AI78" s="47"/>
      <c r="AJ78" s="47"/>
      <c r="AK78" s="47"/>
      <c r="AL78" s="48" t="str">
        <f>IF(ISNUMBER('Indicator Data'!AL79),"","Imputed using GDP p.c.")</f>
        <v/>
      </c>
      <c r="AN78" s="47"/>
      <c r="AO78" s="47"/>
      <c r="AP78" s="47"/>
      <c r="AQ78" s="47"/>
      <c r="AR78" s="47"/>
      <c r="AS78" s="47"/>
      <c r="AT78" s="47"/>
      <c r="AU78" s="47"/>
      <c r="AV78" s="47"/>
      <c r="AW78" s="47"/>
      <c r="AX78" s="47"/>
      <c r="AY78" s="47"/>
      <c r="AZ78" s="47"/>
      <c r="BA78" s="47"/>
      <c r="BB78" s="24"/>
      <c r="BH78" s="254"/>
      <c r="BI78" s="254"/>
      <c r="BJ78" s="253"/>
    </row>
    <row r="79" spans="1:62">
      <c r="A79" s="33" t="str">
        <f>'Indicator Data'!A80</f>
        <v>Iceland</v>
      </c>
      <c r="B79" s="25" t="str">
        <f>'Indicator Data'!B80</f>
        <v>ISL</v>
      </c>
      <c r="C79" s="47"/>
      <c r="D79" s="47"/>
      <c r="E79" s="47"/>
      <c r="F79" s="47"/>
      <c r="G79" s="47"/>
      <c r="H79" s="47"/>
      <c r="I79" s="47"/>
      <c r="J79" s="47"/>
      <c r="K79" s="47"/>
      <c r="L79" s="47"/>
      <c r="M79" s="47"/>
      <c r="N79" s="47"/>
      <c r="O79" s="47"/>
      <c r="P79" s="47"/>
      <c r="R79" s="47"/>
      <c r="S79" s="47"/>
      <c r="T79" s="47"/>
      <c r="U79" s="47"/>
      <c r="V79" s="47"/>
      <c r="W79" s="47"/>
      <c r="X79" s="47"/>
      <c r="Y79" s="47"/>
      <c r="Z79" s="47"/>
      <c r="AA79" s="47"/>
      <c r="AB79" s="47"/>
      <c r="AC79" s="47"/>
      <c r="AD79" s="47"/>
      <c r="AE79" s="47"/>
      <c r="AF79" s="47"/>
      <c r="AG79" s="47"/>
      <c r="AH79" s="47"/>
      <c r="AI79" s="47"/>
      <c r="AJ79" s="47"/>
      <c r="AK79" s="47"/>
      <c r="AL79" s="48" t="str">
        <f>IF(ISNUMBER('Indicator Data'!AL80),"","Imputed using GDP p.c.")</f>
        <v/>
      </c>
      <c r="AN79" s="47"/>
      <c r="AO79" s="47"/>
      <c r="AP79" s="47"/>
      <c r="AQ79" s="47"/>
      <c r="AR79" s="47"/>
      <c r="AS79" s="47"/>
      <c r="AT79" s="47"/>
      <c r="AU79" s="47"/>
      <c r="AV79" s="47"/>
      <c r="AW79" s="47"/>
      <c r="AX79" s="47"/>
      <c r="AY79" s="47"/>
      <c r="AZ79" s="47"/>
      <c r="BA79" s="47"/>
      <c r="BB79" s="24"/>
      <c r="BH79" s="254"/>
      <c r="BI79" s="254"/>
      <c r="BJ79" s="253"/>
    </row>
    <row r="80" spans="1:62">
      <c r="A80" s="33" t="str">
        <f>'Indicator Data'!A81</f>
        <v>India</v>
      </c>
      <c r="B80" s="25" t="str">
        <f>'Indicator Data'!B81</f>
        <v>IND</v>
      </c>
      <c r="C80" s="47"/>
      <c r="D80" s="47"/>
      <c r="E80" s="47"/>
      <c r="F80" s="47"/>
      <c r="G80" s="47"/>
      <c r="H80" s="47"/>
      <c r="I80" s="47"/>
      <c r="J80" s="47"/>
      <c r="K80" s="47"/>
      <c r="L80" s="47"/>
      <c r="M80" s="47"/>
      <c r="N80" s="47"/>
      <c r="O80" s="47"/>
      <c r="P80" s="47"/>
      <c r="R80" s="47"/>
      <c r="S80" s="47"/>
      <c r="T80" s="47"/>
      <c r="U80" s="47"/>
      <c r="V80" s="47"/>
      <c r="W80" s="47"/>
      <c r="X80" s="47"/>
      <c r="Y80" s="47"/>
      <c r="Z80" s="47"/>
      <c r="AA80" s="47"/>
      <c r="AB80" s="47"/>
      <c r="AC80" s="47"/>
      <c r="AD80" s="47"/>
      <c r="AE80" s="47"/>
      <c r="AF80" s="47"/>
      <c r="AG80" s="47"/>
      <c r="AH80" s="47"/>
      <c r="AI80" s="47"/>
      <c r="AJ80" s="47"/>
      <c r="AK80" s="47"/>
      <c r="AL80" s="48" t="str">
        <f>IF(ISNUMBER('Indicator Data'!AL81),"","Imputed using GDP p.c.")</f>
        <v/>
      </c>
      <c r="AN80" s="47"/>
      <c r="AO80" s="47"/>
      <c r="AP80" s="47"/>
      <c r="AQ80" s="47"/>
      <c r="AR80" s="47"/>
      <c r="AS80" s="47"/>
      <c r="AT80" s="47"/>
      <c r="AU80" s="47"/>
      <c r="AV80" s="47"/>
      <c r="AW80" s="47"/>
      <c r="AX80" s="47"/>
      <c r="AY80" s="47"/>
      <c r="AZ80" s="47"/>
      <c r="BA80" s="47"/>
      <c r="BB80" s="24"/>
      <c r="BH80" s="254"/>
      <c r="BI80" s="254"/>
      <c r="BJ80" s="253"/>
    </row>
    <row r="81" spans="1:62">
      <c r="A81" s="33" t="str">
        <f>'Indicator Data'!A82</f>
        <v>Indonesia</v>
      </c>
      <c r="B81" s="25" t="str">
        <f>'Indicator Data'!B82</f>
        <v>IDN</v>
      </c>
      <c r="C81" s="47"/>
      <c r="D81" s="47"/>
      <c r="E81" s="47"/>
      <c r="F81" s="47"/>
      <c r="G81" s="47"/>
      <c r="H81" s="47"/>
      <c r="I81" s="47"/>
      <c r="J81" s="47"/>
      <c r="K81" s="47"/>
      <c r="L81" s="47"/>
      <c r="M81" s="47"/>
      <c r="N81" s="47"/>
      <c r="O81" s="47"/>
      <c r="P81" s="47"/>
      <c r="R81" s="47"/>
      <c r="S81" s="47"/>
      <c r="T81" s="47"/>
      <c r="U81" s="47"/>
      <c r="V81" s="47"/>
      <c r="W81" s="47"/>
      <c r="X81" s="47"/>
      <c r="Y81" s="47"/>
      <c r="Z81" s="47"/>
      <c r="AA81" s="47"/>
      <c r="AB81" s="47"/>
      <c r="AC81" s="47"/>
      <c r="AD81" s="47"/>
      <c r="AE81" s="47"/>
      <c r="AF81" s="47"/>
      <c r="AG81" s="47"/>
      <c r="AH81" s="47"/>
      <c r="AI81" s="47"/>
      <c r="AJ81" s="47"/>
      <c r="AK81" s="47"/>
      <c r="AL81" s="48" t="str">
        <f>IF(ISNUMBER('Indicator Data'!AL82),"","Imputed using GDP p.c.")</f>
        <v/>
      </c>
      <c r="AN81" s="47"/>
      <c r="AO81" s="47"/>
      <c r="AP81" s="47"/>
      <c r="AQ81" s="47"/>
      <c r="AR81" s="47"/>
      <c r="AS81" s="47"/>
      <c r="AT81" s="47"/>
      <c r="AU81" s="47"/>
      <c r="AV81" s="47"/>
      <c r="AW81" s="47"/>
      <c r="AX81" s="47"/>
      <c r="AY81" s="47"/>
      <c r="AZ81" s="47"/>
      <c r="BA81" s="47"/>
      <c r="BB81" s="24"/>
      <c r="BH81" s="254"/>
      <c r="BI81" s="254"/>
      <c r="BJ81" s="253"/>
    </row>
    <row r="82" spans="1:62">
      <c r="A82" s="33" t="str">
        <f>'Indicator Data'!A83</f>
        <v>Iran</v>
      </c>
      <c r="B82" s="25" t="str">
        <f>'Indicator Data'!B83</f>
        <v>IRN</v>
      </c>
      <c r="C82" s="47"/>
      <c r="D82" s="47"/>
      <c r="E82" s="47"/>
      <c r="F82" s="47"/>
      <c r="G82" s="47"/>
      <c r="H82" s="47"/>
      <c r="I82" s="47"/>
      <c r="J82" s="47"/>
      <c r="K82" s="47"/>
      <c r="L82" s="47"/>
      <c r="M82" s="47"/>
      <c r="N82" s="47"/>
      <c r="O82" s="47"/>
      <c r="P82" s="47"/>
      <c r="R82" s="47"/>
      <c r="S82" s="47"/>
      <c r="T82" s="47"/>
      <c r="U82" s="47"/>
      <c r="V82" s="47"/>
      <c r="W82" s="47"/>
      <c r="X82" s="47"/>
      <c r="Y82" s="47"/>
      <c r="Z82" s="47"/>
      <c r="AA82" s="47"/>
      <c r="AB82" s="47"/>
      <c r="AC82" s="47"/>
      <c r="AD82" s="47"/>
      <c r="AE82" s="47"/>
      <c r="AF82" s="47"/>
      <c r="AG82" s="47"/>
      <c r="AH82" s="47"/>
      <c r="AI82" s="47"/>
      <c r="AJ82" s="47"/>
      <c r="AK82" s="47"/>
      <c r="AL82" s="48" t="str">
        <f>IF(ISNUMBER('Indicator Data'!AL83),"","Imputed using GDP p.c.")</f>
        <v/>
      </c>
      <c r="AN82" s="47"/>
      <c r="AO82" s="47"/>
      <c r="AP82" s="47"/>
      <c r="AQ82" s="47"/>
      <c r="AR82" s="47"/>
      <c r="AS82" s="47"/>
      <c r="AT82" s="47"/>
      <c r="AU82" s="47"/>
      <c r="AV82" s="47"/>
      <c r="AW82" s="47"/>
      <c r="AX82" s="47"/>
      <c r="AY82" s="47"/>
      <c r="AZ82" s="47"/>
      <c r="BA82" s="47"/>
      <c r="BB82" s="24"/>
      <c r="BH82" s="254"/>
      <c r="BI82" s="254"/>
      <c r="BJ82" s="253"/>
    </row>
    <row r="83" spans="1:62">
      <c r="A83" s="33" t="str">
        <f>'Indicator Data'!A84</f>
        <v>Iraq</v>
      </c>
      <c r="B83" s="25" t="str">
        <f>'Indicator Data'!B84</f>
        <v>IRQ</v>
      </c>
      <c r="C83" s="47"/>
      <c r="D83" s="47"/>
      <c r="E83" s="47"/>
      <c r="F83" s="47"/>
      <c r="G83" s="47"/>
      <c r="H83" s="47"/>
      <c r="I83" s="47"/>
      <c r="J83" s="47"/>
      <c r="K83" s="47"/>
      <c r="L83" s="47"/>
      <c r="M83" s="47"/>
      <c r="N83" s="47"/>
      <c r="O83" s="47"/>
      <c r="P83" s="47"/>
      <c r="R83" s="47"/>
      <c r="S83" s="47"/>
      <c r="T83" s="47"/>
      <c r="U83" s="47"/>
      <c r="V83" s="47"/>
      <c r="W83" s="47"/>
      <c r="X83" s="47"/>
      <c r="Y83" s="47"/>
      <c r="Z83" s="47"/>
      <c r="AA83" s="47"/>
      <c r="AB83" s="47"/>
      <c r="AC83" s="47"/>
      <c r="AD83" s="47"/>
      <c r="AE83" s="47"/>
      <c r="AF83" s="47"/>
      <c r="AG83" s="47"/>
      <c r="AH83" s="47"/>
      <c r="AI83" s="47"/>
      <c r="AJ83" s="47"/>
      <c r="AK83" s="47"/>
      <c r="AL83" s="48" t="str">
        <f>IF(ISNUMBER('Indicator Data'!AL84),"","Imputed using GDP p.c.")</f>
        <v/>
      </c>
      <c r="AN83" s="47"/>
      <c r="AO83" s="47"/>
      <c r="AP83" s="47"/>
      <c r="AQ83" s="47"/>
      <c r="AR83" s="47"/>
      <c r="AS83" s="47"/>
      <c r="AT83" s="47"/>
      <c r="AU83" s="47"/>
      <c r="AV83" s="47"/>
      <c r="AW83" s="47"/>
      <c r="AX83" s="47"/>
      <c r="AY83" s="47"/>
      <c r="AZ83" s="47"/>
      <c r="BA83" s="47"/>
      <c r="BB83" s="24"/>
      <c r="BH83" s="254"/>
      <c r="BI83" s="254"/>
      <c r="BJ83" s="253"/>
    </row>
    <row r="84" spans="1:62">
      <c r="A84" s="33" t="str">
        <f>'Indicator Data'!A85</f>
        <v>Ireland</v>
      </c>
      <c r="B84" s="25" t="str">
        <f>'Indicator Data'!B85</f>
        <v>IRL</v>
      </c>
      <c r="C84" s="47"/>
      <c r="D84" s="47"/>
      <c r="E84" s="47"/>
      <c r="F84" s="47"/>
      <c r="G84" s="47"/>
      <c r="H84" s="47"/>
      <c r="I84" s="47"/>
      <c r="J84" s="47"/>
      <c r="K84" s="47"/>
      <c r="L84" s="47"/>
      <c r="M84" s="47"/>
      <c r="N84" s="47"/>
      <c r="O84" s="47"/>
      <c r="P84" s="47"/>
      <c r="R84" s="47"/>
      <c r="S84" s="47"/>
      <c r="T84" s="47"/>
      <c r="U84" s="47"/>
      <c r="V84" s="47"/>
      <c r="W84" s="47"/>
      <c r="X84" s="47"/>
      <c r="Y84" s="47"/>
      <c r="Z84" s="47"/>
      <c r="AA84" s="47"/>
      <c r="AB84" s="47"/>
      <c r="AC84" s="47"/>
      <c r="AD84" s="47"/>
      <c r="AE84" s="47"/>
      <c r="AF84" s="47"/>
      <c r="AG84" s="47"/>
      <c r="AH84" s="47"/>
      <c r="AI84" s="47"/>
      <c r="AJ84" s="47"/>
      <c r="AK84" s="47"/>
      <c r="AL84" s="48" t="str">
        <f>IF(ISNUMBER('Indicator Data'!AL85),"","Imputed using GDP p.c.")</f>
        <v/>
      </c>
      <c r="AN84" s="47"/>
      <c r="AO84" s="47"/>
      <c r="AP84" s="47"/>
      <c r="AQ84" s="47"/>
      <c r="AR84" s="47"/>
      <c r="AS84" s="47"/>
      <c r="AT84" s="47"/>
      <c r="AU84" s="47"/>
      <c r="AV84" s="47"/>
      <c r="AW84" s="47"/>
      <c r="AX84" s="47"/>
      <c r="AY84" s="47"/>
      <c r="AZ84" s="47"/>
      <c r="BA84" s="47"/>
      <c r="BB84" s="24"/>
      <c r="BH84" s="254"/>
      <c r="BI84" s="254"/>
      <c r="BJ84" s="253"/>
    </row>
    <row r="85" spans="1:62">
      <c r="A85" s="33" t="str">
        <f>'Indicator Data'!A86</f>
        <v>Israel</v>
      </c>
      <c r="B85" s="25" t="str">
        <f>'Indicator Data'!B86</f>
        <v>ISR</v>
      </c>
      <c r="C85" s="47"/>
      <c r="D85" s="47"/>
      <c r="E85" s="47"/>
      <c r="F85" s="47"/>
      <c r="G85" s="47"/>
      <c r="H85" s="47"/>
      <c r="I85" s="47"/>
      <c r="J85" s="47"/>
      <c r="K85" s="47"/>
      <c r="L85" s="47"/>
      <c r="M85" s="47"/>
      <c r="N85" s="47"/>
      <c r="O85" s="47"/>
      <c r="P85" s="47"/>
      <c r="R85" s="47"/>
      <c r="S85" s="47"/>
      <c r="T85" s="47"/>
      <c r="U85" s="47"/>
      <c r="V85" s="47"/>
      <c r="W85" s="47"/>
      <c r="X85" s="47"/>
      <c r="Y85" s="47"/>
      <c r="Z85" s="47"/>
      <c r="AA85" s="47"/>
      <c r="AB85" s="47"/>
      <c r="AC85" s="47"/>
      <c r="AD85" s="47"/>
      <c r="AE85" s="47"/>
      <c r="AF85" s="47"/>
      <c r="AG85" s="47"/>
      <c r="AH85" s="47"/>
      <c r="AI85" s="47"/>
      <c r="AJ85" s="47"/>
      <c r="AK85" s="47"/>
      <c r="AL85" s="48" t="str">
        <f>IF(ISNUMBER('Indicator Data'!AL86),"","Imputed using GDP p.c.")</f>
        <v/>
      </c>
      <c r="AN85" s="47"/>
      <c r="AO85" s="47"/>
      <c r="AP85" s="47"/>
      <c r="AQ85" s="47"/>
      <c r="AR85" s="47"/>
      <c r="AS85" s="47"/>
      <c r="AT85" s="47"/>
      <c r="AU85" s="47"/>
      <c r="AV85" s="47"/>
      <c r="AW85" s="47"/>
      <c r="AX85" s="47"/>
      <c r="AY85" s="47"/>
      <c r="AZ85" s="47"/>
      <c r="BA85" s="47"/>
      <c r="BB85" s="24"/>
      <c r="BH85" s="254"/>
      <c r="BI85" s="254"/>
      <c r="BJ85" s="253"/>
    </row>
    <row r="86" spans="1:62">
      <c r="A86" s="33" t="str">
        <f>'Indicator Data'!A87</f>
        <v>Italy</v>
      </c>
      <c r="B86" s="25" t="str">
        <f>'Indicator Data'!B87</f>
        <v>ITA</v>
      </c>
      <c r="C86" s="47"/>
      <c r="D86" s="47"/>
      <c r="E86" s="47"/>
      <c r="F86" s="47"/>
      <c r="G86" s="47"/>
      <c r="H86" s="47"/>
      <c r="I86" s="47"/>
      <c r="J86" s="47"/>
      <c r="K86" s="47"/>
      <c r="L86" s="47"/>
      <c r="M86" s="47"/>
      <c r="N86" s="47"/>
      <c r="O86" s="47"/>
      <c r="P86" s="47"/>
      <c r="R86" s="47"/>
      <c r="S86" s="47"/>
      <c r="T86" s="47"/>
      <c r="U86" s="47"/>
      <c r="V86" s="47"/>
      <c r="W86" s="47"/>
      <c r="X86" s="47"/>
      <c r="Y86" s="47"/>
      <c r="Z86" s="47"/>
      <c r="AA86" s="47"/>
      <c r="AB86" s="47"/>
      <c r="AC86" s="47"/>
      <c r="AD86" s="47"/>
      <c r="AE86" s="47"/>
      <c r="AF86" s="47"/>
      <c r="AG86" s="47"/>
      <c r="AH86" s="47"/>
      <c r="AI86" s="47"/>
      <c r="AJ86" s="47"/>
      <c r="AK86" s="47"/>
      <c r="AL86" s="48" t="str">
        <f>IF(ISNUMBER('Indicator Data'!AL87),"","Imputed using GDP p.c.")</f>
        <v/>
      </c>
      <c r="AN86" s="47"/>
      <c r="AO86" s="47"/>
      <c r="AP86" s="47"/>
      <c r="AQ86" s="47"/>
      <c r="AR86" s="47"/>
      <c r="AS86" s="47"/>
      <c r="AT86" s="47"/>
      <c r="AU86" s="47"/>
      <c r="AV86" s="47"/>
      <c r="AW86" s="47"/>
      <c r="AX86" s="47"/>
      <c r="AY86" s="47"/>
      <c r="AZ86" s="47"/>
      <c r="BA86" s="47"/>
      <c r="BB86" s="24"/>
      <c r="BH86" s="254"/>
      <c r="BI86" s="254"/>
      <c r="BJ86" s="253"/>
    </row>
    <row r="87" spans="1:62">
      <c r="A87" s="33" t="str">
        <f>'Indicator Data'!A88</f>
        <v>Jamaica</v>
      </c>
      <c r="B87" s="25" t="str">
        <f>'Indicator Data'!B88</f>
        <v>JAM</v>
      </c>
      <c r="C87" s="47"/>
      <c r="D87" s="47"/>
      <c r="E87" s="47"/>
      <c r="F87" s="47"/>
      <c r="G87" s="47"/>
      <c r="H87" s="47"/>
      <c r="I87" s="47"/>
      <c r="J87" s="47"/>
      <c r="K87" s="47"/>
      <c r="L87" s="47"/>
      <c r="M87" s="47"/>
      <c r="N87" s="47"/>
      <c r="O87" s="47"/>
      <c r="P87" s="47"/>
      <c r="R87" s="47"/>
      <c r="S87" s="47"/>
      <c r="T87" s="47"/>
      <c r="U87" s="47"/>
      <c r="V87" s="47"/>
      <c r="W87" s="47"/>
      <c r="X87" s="47"/>
      <c r="Y87" s="47"/>
      <c r="Z87" s="47"/>
      <c r="AA87" s="47"/>
      <c r="AB87" s="47"/>
      <c r="AC87" s="47"/>
      <c r="AD87" s="47"/>
      <c r="AE87" s="47"/>
      <c r="AF87" s="47"/>
      <c r="AG87" s="47"/>
      <c r="AH87" s="47"/>
      <c r="AI87" s="47"/>
      <c r="AJ87" s="47"/>
      <c r="AK87" s="47"/>
      <c r="AL87" s="48" t="str">
        <f>IF(ISNUMBER('Indicator Data'!AL88),"","Imputed using GDP p.c.")</f>
        <v/>
      </c>
      <c r="AN87" s="47"/>
      <c r="AO87" s="47"/>
      <c r="AP87" s="47"/>
      <c r="AQ87" s="47"/>
      <c r="AR87" s="47"/>
      <c r="AS87" s="47"/>
      <c r="AT87" s="47"/>
      <c r="AU87" s="47"/>
      <c r="AV87" s="47"/>
      <c r="AW87" s="47"/>
      <c r="AX87" s="47"/>
      <c r="AY87" s="47"/>
      <c r="AZ87" s="47"/>
      <c r="BA87" s="47"/>
      <c r="BB87" s="24"/>
      <c r="BH87" s="254"/>
      <c r="BI87" s="254"/>
      <c r="BJ87" s="253"/>
    </row>
    <row r="88" spans="1:62">
      <c r="A88" s="33" t="str">
        <f>'Indicator Data'!A89</f>
        <v>Japan</v>
      </c>
      <c r="B88" s="25" t="str">
        <f>'Indicator Data'!B89</f>
        <v>JPN</v>
      </c>
      <c r="C88" s="47"/>
      <c r="D88" s="47"/>
      <c r="E88" s="47"/>
      <c r="F88" s="47"/>
      <c r="G88" s="47"/>
      <c r="H88" s="47"/>
      <c r="I88" s="47"/>
      <c r="J88" s="47"/>
      <c r="K88" s="47"/>
      <c r="L88" s="47"/>
      <c r="M88" s="47"/>
      <c r="N88" s="47"/>
      <c r="O88" s="47"/>
      <c r="P88" s="47"/>
      <c r="R88" s="47"/>
      <c r="S88" s="47"/>
      <c r="T88" s="47"/>
      <c r="U88" s="47"/>
      <c r="V88" s="47"/>
      <c r="W88" s="47"/>
      <c r="X88" s="47"/>
      <c r="Y88" s="47"/>
      <c r="Z88" s="47"/>
      <c r="AA88" s="47"/>
      <c r="AB88" s="47"/>
      <c r="AC88" s="47"/>
      <c r="AD88" s="47"/>
      <c r="AE88" s="47"/>
      <c r="AF88" s="47"/>
      <c r="AG88" s="47"/>
      <c r="AH88" s="47"/>
      <c r="AI88" s="47"/>
      <c r="AJ88" s="47"/>
      <c r="AK88" s="47"/>
      <c r="AL88" s="48" t="str">
        <f>IF(ISNUMBER('Indicator Data'!AL89),"","Imputed using GDP p.c.")</f>
        <v/>
      </c>
      <c r="AN88" s="47"/>
      <c r="AO88" s="47"/>
      <c r="AP88" s="47"/>
      <c r="AQ88" s="47"/>
      <c r="AR88" s="47"/>
      <c r="AS88" s="47"/>
      <c r="AT88" s="47"/>
      <c r="AU88" s="47"/>
      <c r="AV88" s="47"/>
      <c r="AW88" s="47"/>
      <c r="AX88" s="47"/>
      <c r="AY88" s="47"/>
      <c r="AZ88" s="47"/>
      <c r="BA88" s="47"/>
      <c r="BB88" s="24"/>
      <c r="BH88" s="254"/>
      <c r="BI88" s="254"/>
      <c r="BJ88" s="253"/>
    </row>
    <row r="89" spans="1:62">
      <c r="A89" s="33" t="str">
        <f>'Indicator Data'!A90</f>
        <v>Jordan</v>
      </c>
      <c r="B89" s="25" t="str">
        <f>'Indicator Data'!B90</f>
        <v>JOR</v>
      </c>
      <c r="C89" s="47"/>
      <c r="D89" s="47"/>
      <c r="E89" s="47"/>
      <c r="F89" s="47"/>
      <c r="G89" s="47"/>
      <c r="H89" s="47"/>
      <c r="I89" s="47"/>
      <c r="J89" s="47"/>
      <c r="K89" s="47"/>
      <c r="L89" s="47"/>
      <c r="M89" s="47"/>
      <c r="N89" s="47"/>
      <c r="O89" s="47"/>
      <c r="P89" s="47"/>
      <c r="R89" s="47"/>
      <c r="S89" s="47"/>
      <c r="T89" s="47"/>
      <c r="U89" s="47"/>
      <c r="V89" s="47"/>
      <c r="W89" s="47"/>
      <c r="X89" s="47"/>
      <c r="Y89" s="47"/>
      <c r="Z89" s="47"/>
      <c r="AA89" s="47"/>
      <c r="AB89" s="47"/>
      <c r="AC89" s="47"/>
      <c r="AD89" s="47"/>
      <c r="AE89" s="47"/>
      <c r="AF89" s="47"/>
      <c r="AG89" s="47"/>
      <c r="AH89" s="47"/>
      <c r="AI89" s="47"/>
      <c r="AJ89" s="47"/>
      <c r="AK89" s="47"/>
      <c r="AL89" s="48" t="str">
        <f>IF(ISNUMBER('Indicator Data'!AL90),"","Imputed using GDP p.c.")</f>
        <v/>
      </c>
      <c r="AN89" s="47"/>
      <c r="AO89" s="47"/>
      <c r="AP89" s="47"/>
      <c r="AQ89" s="47"/>
      <c r="AR89" s="47"/>
      <c r="AS89" s="47"/>
      <c r="AT89" s="47"/>
      <c r="AU89" s="47"/>
      <c r="AV89" s="47"/>
      <c r="AW89" s="47"/>
      <c r="AX89" s="47"/>
      <c r="AY89" s="47"/>
      <c r="AZ89" s="47"/>
      <c r="BA89" s="47"/>
      <c r="BB89" s="24"/>
      <c r="BH89" s="254"/>
      <c r="BI89" s="254"/>
      <c r="BJ89" s="253"/>
    </row>
    <row r="90" spans="1:62">
      <c r="A90" s="33" t="str">
        <f>'Indicator Data'!A91</f>
        <v>Kazakhstan</v>
      </c>
      <c r="B90" s="25" t="str">
        <f>'Indicator Data'!B91</f>
        <v>KAZ</v>
      </c>
      <c r="C90" s="47"/>
      <c r="D90" s="47"/>
      <c r="E90" s="47"/>
      <c r="F90" s="47"/>
      <c r="G90" s="47"/>
      <c r="H90" s="47"/>
      <c r="I90" s="47"/>
      <c r="J90" s="47"/>
      <c r="K90" s="47"/>
      <c r="L90" s="47"/>
      <c r="M90" s="47"/>
      <c r="N90" s="47"/>
      <c r="O90" s="47"/>
      <c r="P90" s="47"/>
      <c r="R90" s="47"/>
      <c r="S90" s="47"/>
      <c r="T90" s="47"/>
      <c r="U90" s="47"/>
      <c r="V90" s="47"/>
      <c r="W90" s="47"/>
      <c r="X90" s="47"/>
      <c r="Y90" s="47"/>
      <c r="Z90" s="47"/>
      <c r="AA90" s="47"/>
      <c r="AB90" s="47"/>
      <c r="AC90" s="47"/>
      <c r="AD90" s="47"/>
      <c r="AE90" s="47"/>
      <c r="AF90" s="47"/>
      <c r="AG90" s="47"/>
      <c r="AH90" s="47"/>
      <c r="AI90" s="47"/>
      <c r="AJ90" s="47"/>
      <c r="AK90" s="47"/>
      <c r="AL90" s="48" t="str">
        <f>IF(ISNUMBER('Indicator Data'!AL91),"","Imputed using GDP p.c.")</f>
        <v/>
      </c>
      <c r="AN90" s="47"/>
      <c r="AO90" s="47"/>
      <c r="AP90" s="47"/>
      <c r="AQ90" s="47"/>
      <c r="AR90" s="47"/>
      <c r="AS90" s="47"/>
      <c r="AT90" s="47"/>
      <c r="AU90" s="47"/>
      <c r="AV90" s="47"/>
      <c r="AW90" s="47"/>
      <c r="AX90" s="47"/>
      <c r="AY90" s="47"/>
      <c r="AZ90" s="47"/>
      <c r="BA90" s="47"/>
      <c r="BB90" s="24"/>
      <c r="BH90" s="254"/>
      <c r="BI90" s="254"/>
      <c r="BJ90" s="253"/>
    </row>
    <row r="91" spans="1:62">
      <c r="A91" s="33" t="str">
        <f>'Indicator Data'!A92</f>
        <v>Kenya</v>
      </c>
      <c r="B91" s="25" t="str">
        <f>'Indicator Data'!B92</f>
        <v>KEN</v>
      </c>
      <c r="C91" s="47"/>
      <c r="D91" s="47"/>
      <c r="E91" s="47"/>
      <c r="F91" s="47"/>
      <c r="G91" s="47"/>
      <c r="H91" s="47"/>
      <c r="I91" s="47"/>
      <c r="J91" s="47"/>
      <c r="K91" s="47"/>
      <c r="L91" s="47"/>
      <c r="M91" s="47"/>
      <c r="N91" s="47"/>
      <c r="O91" s="47"/>
      <c r="P91" s="47"/>
      <c r="R91" s="47"/>
      <c r="S91" s="47"/>
      <c r="T91" s="47"/>
      <c r="U91" s="47"/>
      <c r="V91" s="47"/>
      <c r="W91" s="47"/>
      <c r="X91" s="47"/>
      <c r="Y91" s="47"/>
      <c r="Z91" s="47"/>
      <c r="AA91" s="47"/>
      <c r="AB91" s="47"/>
      <c r="AC91" s="47"/>
      <c r="AD91" s="47"/>
      <c r="AE91" s="47"/>
      <c r="AF91" s="47"/>
      <c r="AG91" s="47"/>
      <c r="AH91" s="47"/>
      <c r="AI91" s="47"/>
      <c r="AJ91" s="47"/>
      <c r="AK91" s="47"/>
      <c r="AL91" s="48" t="str">
        <f>IF(ISNUMBER('Indicator Data'!AL92),"","Imputed using GDP p.c.")</f>
        <v/>
      </c>
      <c r="AN91" s="47"/>
      <c r="AO91" s="47"/>
      <c r="AP91" s="47"/>
      <c r="AQ91" s="47"/>
      <c r="AR91" s="47"/>
      <c r="AS91" s="47"/>
      <c r="AT91" s="47"/>
      <c r="AU91" s="47"/>
      <c r="AV91" s="47"/>
      <c r="AW91" s="47"/>
      <c r="AX91" s="47"/>
      <c r="AY91" s="47"/>
      <c r="AZ91" s="47"/>
      <c r="BA91" s="47"/>
      <c r="BB91" s="24"/>
      <c r="BH91" s="254"/>
      <c r="BI91" s="254"/>
      <c r="BJ91" s="253"/>
    </row>
    <row r="92" spans="1:62">
      <c r="A92" s="33" t="str">
        <f>'Indicator Data'!A93</f>
        <v>Kiribati</v>
      </c>
      <c r="B92" s="25" t="str">
        <f>'Indicator Data'!B93</f>
        <v>KIR</v>
      </c>
      <c r="C92" s="47"/>
      <c r="D92" s="47"/>
      <c r="E92" s="47"/>
      <c r="F92" s="47"/>
      <c r="G92" s="47"/>
      <c r="H92" s="47"/>
      <c r="I92" s="47"/>
      <c r="J92" s="47"/>
      <c r="K92" s="47"/>
      <c r="L92" s="47"/>
      <c r="M92" s="47"/>
      <c r="N92" s="47"/>
      <c r="O92" s="47"/>
      <c r="P92" s="47"/>
      <c r="R92" s="47"/>
      <c r="S92" s="47"/>
      <c r="T92" s="47"/>
      <c r="U92" s="47"/>
      <c r="V92" s="47"/>
      <c r="W92" s="47"/>
      <c r="X92" s="47"/>
      <c r="Y92" s="47"/>
      <c r="Z92" s="47"/>
      <c r="AA92" s="47"/>
      <c r="AB92" s="47"/>
      <c r="AC92" s="47"/>
      <c r="AD92" s="47"/>
      <c r="AE92" s="47"/>
      <c r="AF92" s="47"/>
      <c r="AG92" s="47"/>
      <c r="AH92" s="47"/>
      <c r="AI92" s="47"/>
      <c r="AJ92" s="47"/>
      <c r="AK92" s="47"/>
      <c r="AL92" s="48" t="str">
        <f>IF(ISNUMBER('Indicator Data'!AL93),"","Imputed using GDP p.c.")</f>
        <v/>
      </c>
      <c r="AN92" s="47"/>
      <c r="AO92" s="47"/>
      <c r="AP92" s="47"/>
      <c r="AQ92" s="47"/>
      <c r="AR92" s="47"/>
      <c r="AS92" s="47"/>
      <c r="AT92" s="47"/>
      <c r="AU92" s="47"/>
      <c r="AV92" s="47"/>
      <c r="AW92" s="47"/>
      <c r="AX92" s="47"/>
      <c r="AY92" s="47"/>
      <c r="AZ92" s="47"/>
      <c r="BA92" s="47"/>
      <c r="BB92" s="24"/>
      <c r="BH92" s="254"/>
      <c r="BI92" s="254"/>
      <c r="BJ92" s="253"/>
    </row>
    <row r="93" spans="1:62">
      <c r="A93" s="33" t="str">
        <f>'Indicator Data'!A94</f>
        <v>Korea DPR</v>
      </c>
      <c r="B93" s="25" t="str">
        <f>'Indicator Data'!B94</f>
        <v>PRK</v>
      </c>
      <c r="C93" s="47"/>
      <c r="D93" s="47"/>
      <c r="E93" s="47"/>
      <c r="F93" s="47"/>
      <c r="G93" s="47"/>
      <c r="H93" s="47"/>
      <c r="I93" s="47"/>
      <c r="J93" s="47"/>
      <c r="K93" s="47"/>
      <c r="L93" s="47"/>
      <c r="M93" s="47"/>
      <c r="N93" s="47"/>
      <c r="O93" s="47"/>
      <c r="P93" s="47"/>
      <c r="R93" s="47"/>
      <c r="S93" s="47"/>
      <c r="T93" s="47"/>
      <c r="U93" s="47"/>
      <c r="V93" s="47"/>
      <c r="W93" s="47"/>
      <c r="X93" s="47"/>
      <c r="Y93" s="47"/>
      <c r="Z93" s="47"/>
      <c r="AA93" s="47"/>
      <c r="AB93" s="47"/>
      <c r="AC93" s="47"/>
      <c r="AD93" s="47"/>
      <c r="AE93" s="47"/>
      <c r="AF93" s="47"/>
      <c r="AG93" s="47"/>
      <c r="AH93" s="47"/>
      <c r="AI93" s="47"/>
      <c r="AJ93" s="47"/>
      <c r="AK93" s="47"/>
      <c r="AL93" s="48" t="str">
        <f>IF(ISNUMBER('Indicator Data'!AL94),"","Imputed using GDP p.c.")</f>
        <v/>
      </c>
      <c r="AN93" s="47"/>
      <c r="AO93" s="47"/>
      <c r="AP93" s="47"/>
      <c r="AQ93" s="47"/>
      <c r="AR93" s="47"/>
      <c r="AS93" s="47"/>
      <c r="AT93" s="47"/>
      <c r="AU93" s="47"/>
      <c r="AV93" s="47"/>
      <c r="AW93" s="47"/>
      <c r="AX93" s="47"/>
      <c r="AY93" s="47"/>
      <c r="AZ93" s="47"/>
      <c r="BA93" s="47"/>
      <c r="BB93" s="24"/>
      <c r="BH93" s="254"/>
      <c r="BI93" s="254"/>
      <c r="BJ93" s="253"/>
    </row>
    <row r="94" spans="1:62">
      <c r="A94" s="33" t="str">
        <f>'Indicator Data'!A95</f>
        <v>Korea Republic of</v>
      </c>
      <c r="B94" s="25" t="str">
        <f>'Indicator Data'!B95</f>
        <v>KOR</v>
      </c>
      <c r="C94" s="47"/>
      <c r="D94" s="47"/>
      <c r="E94" s="47"/>
      <c r="F94" s="47"/>
      <c r="G94" s="47"/>
      <c r="H94" s="47"/>
      <c r="I94" s="47"/>
      <c r="J94" s="47"/>
      <c r="K94" s="47"/>
      <c r="L94" s="47"/>
      <c r="M94" s="47"/>
      <c r="N94" s="47"/>
      <c r="O94" s="47"/>
      <c r="P94" s="47"/>
      <c r="R94" s="47"/>
      <c r="S94" s="47"/>
      <c r="T94" s="47"/>
      <c r="U94" s="47"/>
      <c r="V94" s="47"/>
      <c r="W94" s="47"/>
      <c r="X94" s="47"/>
      <c r="Y94" s="47"/>
      <c r="Z94" s="47"/>
      <c r="AA94" s="47"/>
      <c r="AB94" s="47"/>
      <c r="AC94" s="47"/>
      <c r="AD94" s="47"/>
      <c r="AE94" s="47"/>
      <c r="AF94" s="47"/>
      <c r="AG94" s="47"/>
      <c r="AH94" s="47"/>
      <c r="AI94" s="47"/>
      <c r="AJ94" s="47"/>
      <c r="AK94" s="47"/>
      <c r="AL94" s="48" t="str">
        <f>IF(ISNUMBER('Indicator Data'!AL95),"","Imputed using GDP p.c.")</f>
        <v>Imputed using GDP p.c.</v>
      </c>
      <c r="AN94" s="47"/>
      <c r="AO94" s="47"/>
      <c r="AP94" s="47"/>
      <c r="AQ94" s="47"/>
      <c r="AR94" s="47"/>
      <c r="AS94" s="47"/>
      <c r="AT94" s="47"/>
      <c r="AU94" s="47"/>
      <c r="AV94" s="47"/>
      <c r="AW94" s="47"/>
      <c r="AX94" s="47"/>
      <c r="AY94" s="47"/>
      <c r="AZ94" s="47"/>
      <c r="BA94" s="47"/>
      <c r="BB94" s="24"/>
      <c r="BH94" s="254"/>
      <c r="BI94" s="254"/>
      <c r="BJ94" s="253"/>
    </row>
    <row r="95" spans="1:62">
      <c r="A95" s="33" t="str">
        <f>'Indicator Data'!A96</f>
        <v>Kuwait</v>
      </c>
      <c r="B95" s="25" t="str">
        <f>'Indicator Data'!B96</f>
        <v>KWT</v>
      </c>
      <c r="C95" s="47"/>
      <c r="D95" s="47"/>
      <c r="E95" s="47"/>
      <c r="F95" s="47"/>
      <c r="G95" s="47"/>
      <c r="H95" s="47"/>
      <c r="I95" s="47"/>
      <c r="J95" s="47"/>
      <c r="K95" s="47"/>
      <c r="L95" s="47"/>
      <c r="M95" s="47"/>
      <c r="N95" s="47"/>
      <c r="O95" s="47"/>
      <c r="P95" s="47"/>
      <c r="R95" s="47"/>
      <c r="S95" s="47"/>
      <c r="T95" s="47"/>
      <c r="U95" s="47"/>
      <c r="V95" s="47"/>
      <c r="W95" s="47"/>
      <c r="X95" s="47"/>
      <c r="Y95" s="47"/>
      <c r="Z95" s="47"/>
      <c r="AA95" s="47"/>
      <c r="AB95" s="47"/>
      <c r="AC95" s="47"/>
      <c r="AD95" s="47"/>
      <c r="AE95" s="47"/>
      <c r="AF95" s="47"/>
      <c r="AG95" s="47"/>
      <c r="AH95" s="47"/>
      <c r="AI95" s="47"/>
      <c r="AJ95" s="47"/>
      <c r="AK95" s="47"/>
      <c r="AL95" s="48" t="str">
        <f>IF(ISNUMBER('Indicator Data'!AL96),"","Imputed using GDP p.c.")</f>
        <v/>
      </c>
      <c r="AN95" s="47"/>
      <c r="AO95" s="47"/>
      <c r="AP95" s="47"/>
      <c r="AQ95" s="47"/>
      <c r="AR95" s="47"/>
      <c r="AS95" s="47"/>
      <c r="AT95" s="47"/>
      <c r="AU95" s="47"/>
      <c r="AV95" s="47"/>
      <c r="AW95" s="47"/>
      <c r="AX95" s="47"/>
      <c r="AY95" s="47"/>
      <c r="AZ95" s="47"/>
      <c r="BA95" s="47"/>
      <c r="BB95" s="24"/>
      <c r="BH95" s="254"/>
      <c r="BI95" s="254"/>
      <c r="BJ95" s="253"/>
    </row>
    <row r="96" spans="1:62">
      <c r="A96" s="33" t="str">
        <f>'Indicator Data'!A97</f>
        <v>Kyrgyzstan</v>
      </c>
      <c r="B96" s="25" t="str">
        <f>'Indicator Data'!B97</f>
        <v>KGZ</v>
      </c>
      <c r="C96" s="47"/>
      <c r="D96" s="47"/>
      <c r="E96" s="47"/>
      <c r="F96" s="47"/>
      <c r="G96" s="47"/>
      <c r="H96" s="47"/>
      <c r="I96" s="47"/>
      <c r="J96" s="47"/>
      <c r="K96" s="47"/>
      <c r="L96" s="47"/>
      <c r="M96" s="47"/>
      <c r="N96" s="47"/>
      <c r="O96" s="47"/>
      <c r="P96" s="47"/>
      <c r="R96" s="47"/>
      <c r="S96" s="47"/>
      <c r="T96" s="47"/>
      <c r="U96" s="47"/>
      <c r="V96" s="47"/>
      <c r="W96" s="47"/>
      <c r="X96" s="47"/>
      <c r="Y96" s="47"/>
      <c r="Z96" s="47"/>
      <c r="AA96" s="47"/>
      <c r="AB96" s="47"/>
      <c r="AC96" s="47"/>
      <c r="AD96" s="47"/>
      <c r="AE96" s="47"/>
      <c r="AF96" s="47"/>
      <c r="AG96" s="47"/>
      <c r="AH96" s="47"/>
      <c r="AI96" s="47"/>
      <c r="AJ96" s="47"/>
      <c r="AK96" s="47"/>
      <c r="AL96" s="48" t="str">
        <f>IF(ISNUMBER('Indicator Data'!AL97),"","Imputed using GDP p.c.")</f>
        <v/>
      </c>
      <c r="AN96" s="47"/>
      <c r="AO96" s="47"/>
      <c r="AP96" s="47"/>
      <c r="AQ96" s="47"/>
      <c r="AR96" s="47"/>
      <c r="AS96" s="47"/>
      <c r="AT96" s="47"/>
      <c r="AU96" s="47"/>
      <c r="AV96" s="47"/>
      <c r="AW96" s="47"/>
      <c r="AX96" s="47"/>
      <c r="AY96" s="47"/>
      <c r="AZ96" s="47"/>
      <c r="BA96" s="47"/>
      <c r="BB96" s="24"/>
      <c r="BH96" s="254"/>
      <c r="BI96" s="254"/>
      <c r="BJ96" s="253"/>
    </row>
    <row r="97" spans="1:62">
      <c r="A97" s="33" t="str">
        <f>'Indicator Data'!A98</f>
        <v>Lao PDR</v>
      </c>
      <c r="B97" s="25" t="str">
        <f>'Indicator Data'!B98</f>
        <v>LAO</v>
      </c>
      <c r="C97" s="47"/>
      <c r="D97" s="47"/>
      <c r="E97" s="47"/>
      <c r="F97" s="47"/>
      <c r="G97" s="47"/>
      <c r="H97" s="47"/>
      <c r="I97" s="47"/>
      <c r="J97" s="47"/>
      <c r="K97" s="47"/>
      <c r="L97" s="47"/>
      <c r="M97" s="47"/>
      <c r="N97" s="47"/>
      <c r="O97" s="47"/>
      <c r="P97" s="47"/>
      <c r="R97" s="47"/>
      <c r="S97" s="47"/>
      <c r="T97" s="47"/>
      <c r="U97" s="47"/>
      <c r="V97" s="47"/>
      <c r="W97" s="47"/>
      <c r="X97" s="47"/>
      <c r="Y97" s="47"/>
      <c r="Z97" s="47"/>
      <c r="AA97" s="47"/>
      <c r="AB97" s="47"/>
      <c r="AC97" s="47"/>
      <c r="AD97" s="47"/>
      <c r="AE97" s="47"/>
      <c r="AF97" s="47"/>
      <c r="AG97" s="47"/>
      <c r="AH97" s="47"/>
      <c r="AI97" s="47"/>
      <c r="AJ97" s="47"/>
      <c r="AK97" s="47"/>
      <c r="AL97" s="48" t="str">
        <f>IF(ISNUMBER('Indicator Data'!AL98),"","Imputed using GDP p.c.")</f>
        <v/>
      </c>
      <c r="AN97" s="47"/>
      <c r="AO97" s="47"/>
      <c r="AP97" s="47"/>
      <c r="AQ97" s="47"/>
      <c r="AR97" s="47"/>
      <c r="AS97" s="47"/>
      <c r="AT97" s="47"/>
      <c r="AU97" s="47"/>
      <c r="AV97" s="47"/>
      <c r="AW97" s="47"/>
      <c r="AX97" s="47"/>
      <c r="AY97" s="47"/>
      <c r="AZ97" s="47"/>
      <c r="BA97" s="47"/>
      <c r="BB97" s="24"/>
      <c r="BH97" s="254"/>
      <c r="BI97" s="254" t="s">
        <v>1361</v>
      </c>
      <c r="BJ97" s="253"/>
    </row>
    <row r="98" spans="1:62">
      <c r="A98" s="33" t="str">
        <f>'Indicator Data'!A99</f>
        <v>Latvia</v>
      </c>
      <c r="B98" s="25" t="str">
        <f>'Indicator Data'!B99</f>
        <v>LVA</v>
      </c>
      <c r="C98" s="47"/>
      <c r="D98" s="47"/>
      <c r="E98" s="47"/>
      <c r="F98" s="47"/>
      <c r="G98" s="47"/>
      <c r="H98" s="47"/>
      <c r="I98" s="47"/>
      <c r="J98" s="47"/>
      <c r="K98" s="47"/>
      <c r="L98" s="47"/>
      <c r="M98" s="47"/>
      <c r="N98" s="47"/>
      <c r="O98" s="47"/>
      <c r="P98" s="47"/>
      <c r="R98" s="47"/>
      <c r="S98" s="47"/>
      <c r="T98" s="47"/>
      <c r="U98" s="47"/>
      <c r="V98" s="47"/>
      <c r="W98" s="47"/>
      <c r="X98" s="47"/>
      <c r="Y98" s="47"/>
      <c r="Z98" s="47"/>
      <c r="AA98" s="47"/>
      <c r="AB98" s="47"/>
      <c r="AC98" s="47"/>
      <c r="AD98" s="47"/>
      <c r="AE98" s="47"/>
      <c r="AF98" s="47"/>
      <c r="AG98" s="47"/>
      <c r="AH98" s="47"/>
      <c r="AI98" s="47"/>
      <c r="AJ98" s="47"/>
      <c r="AK98" s="47"/>
      <c r="AL98" s="48" t="str">
        <f>IF(ISNUMBER('Indicator Data'!AL99),"","Imputed using GDP p.c.")</f>
        <v/>
      </c>
      <c r="AN98" s="47"/>
      <c r="AO98" s="47"/>
      <c r="AP98" s="47"/>
      <c r="AQ98" s="47"/>
      <c r="AR98" s="47"/>
      <c r="AS98" s="47"/>
      <c r="AT98" s="47"/>
      <c r="AU98" s="47"/>
      <c r="AV98" s="47"/>
      <c r="AW98" s="47"/>
      <c r="AX98" s="47"/>
      <c r="AY98" s="47"/>
      <c r="AZ98" s="47"/>
      <c r="BA98" s="47"/>
      <c r="BB98" s="24"/>
      <c r="BH98" s="254"/>
      <c r="BI98" s="254"/>
      <c r="BJ98" s="253"/>
    </row>
    <row r="99" spans="1:62">
      <c r="A99" s="33" t="str">
        <f>'Indicator Data'!A100</f>
        <v>Lebanon</v>
      </c>
      <c r="B99" s="25" t="str">
        <f>'Indicator Data'!B100</f>
        <v>LBN</v>
      </c>
      <c r="C99" s="47"/>
      <c r="D99" s="47"/>
      <c r="E99" s="47"/>
      <c r="F99" s="47"/>
      <c r="G99" s="47"/>
      <c r="H99" s="47"/>
      <c r="I99" s="47"/>
      <c r="J99" s="47"/>
      <c r="K99" s="47"/>
      <c r="L99" s="47"/>
      <c r="M99" s="47"/>
      <c r="N99" s="47"/>
      <c r="O99" s="47"/>
      <c r="P99" s="47"/>
      <c r="R99" s="47"/>
      <c r="S99" s="47"/>
      <c r="T99" s="47"/>
      <c r="U99" s="47"/>
      <c r="V99" s="47"/>
      <c r="W99" s="47"/>
      <c r="X99" s="47"/>
      <c r="Y99" s="47"/>
      <c r="Z99" s="47"/>
      <c r="AA99" s="47"/>
      <c r="AB99" s="47"/>
      <c r="AC99" s="47"/>
      <c r="AD99" s="47"/>
      <c r="AE99" s="47"/>
      <c r="AF99" s="47"/>
      <c r="AG99" s="47"/>
      <c r="AH99" s="47"/>
      <c r="AI99" s="47"/>
      <c r="AJ99" s="47"/>
      <c r="AK99" s="47"/>
      <c r="AL99" s="48" t="str">
        <f>IF(ISNUMBER('Indicator Data'!AL100),"","Imputed using GDP p.c.")</f>
        <v/>
      </c>
      <c r="AN99" s="47"/>
      <c r="AO99" s="47"/>
      <c r="AP99" s="47"/>
      <c r="AQ99" s="47"/>
      <c r="AR99" s="47"/>
      <c r="AS99" s="47"/>
      <c r="AT99" s="47"/>
      <c r="AU99" s="47"/>
      <c r="AV99" s="47"/>
      <c r="AW99" s="47"/>
      <c r="AX99" s="47"/>
      <c r="AY99" s="47"/>
      <c r="AZ99" s="47"/>
      <c r="BA99" s="47"/>
      <c r="BB99" s="24"/>
      <c r="BH99" s="254"/>
      <c r="BI99" s="254"/>
      <c r="BJ99" s="253"/>
    </row>
    <row r="100" spans="1:62">
      <c r="A100" s="33" t="str">
        <f>'Indicator Data'!A101</f>
        <v>Lesotho</v>
      </c>
      <c r="B100" s="25" t="str">
        <f>'Indicator Data'!B101</f>
        <v>LSO</v>
      </c>
      <c r="C100" s="47"/>
      <c r="D100" s="47"/>
      <c r="E100" s="47"/>
      <c r="F100" s="47"/>
      <c r="G100" s="47"/>
      <c r="H100" s="47"/>
      <c r="I100" s="47"/>
      <c r="J100" s="47"/>
      <c r="K100" s="47"/>
      <c r="L100" s="47"/>
      <c r="M100" s="47"/>
      <c r="N100" s="47"/>
      <c r="O100" s="47"/>
      <c r="P100" s="47"/>
      <c r="R100" s="47"/>
      <c r="S100" s="47"/>
      <c r="T100" s="47"/>
      <c r="U100" s="47"/>
      <c r="V100" s="47"/>
      <c r="W100" s="47"/>
      <c r="X100" s="47"/>
      <c r="Y100" s="47"/>
      <c r="Z100" s="47"/>
      <c r="AA100" s="47"/>
      <c r="AB100" s="47"/>
      <c r="AC100" s="47"/>
      <c r="AD100" s="47"/>
      <c r="AE100" s="47"/>
      <c r="AF100" s="47"/>
      <c r="AG100" s="47"/>
      <c r="AH100" s="47"/>
      <c r="AI100" s="47"/>
      <c r="AJ100" s="47"/>
      <c r="AK100" s="47"/>
      <c r="AL100" s="48" t="str">
        <f>IF(ISNUMBER('Indicator Data'!AL101),"","Imputed using GDP p.c.")</f>
        <v/>
      </c>
      <c r="AN100" s="47"/>
      <c r="AO100" s="47"/>
      <c r="AP100" s="47"/>
      <c r="AQ100" s="47"/>
      <c r="AR100" s="47"/>
      <c r="AS100" s="47"/>
      <c r="AT100" s="47"/>
      <c r="AU100" s="47"/>
      <c r="AV100" s="47"/>
      <c r="AW100" s="47"/>
      <c r="AX100" s="47"/>
      <c r="AY100" s="47"/>
      <c r="AZ100" s="47"/>
      <c r="BA100" s="47"/>
      <c r="BB100" s="24"/>
      <c r="BH100" s="254"/>
      <c r="BI100" s="254"/>
      <c r="BJ100" s="253"/>
    </row>
    <row r="101" spans="1:62">
      <c r="A101" s="33" t="str">
        <f>'Indicator Data'!A102</f>
        <v>Liberia</v>
      </c>
      <c r="B101" s="25" t="str">
        <f>'Indicator Data'!B102</f>
        <v>LBR</v>
      </c>
      <c r="C101" s="47"/>
      <c r="D101" s="47"/>
      <c r="E101" s="47"/>
      <c r="F101" s="47"/>
      <c r="G101" s="47"/>
      <c r="H101" s="47"/>
      <c r="I101" s="47"/>
      <c r="J101" s="47"/>
      <c r="K101" s="47"/>
      <c r="L101" s="47"/>
      <c r="M101" s="47"/>
      <c r="N101" s="47"/>
      <c r="O101" s="47"/>
      <c r="P101" s="47"/>
      <c r="R101" s="47"/>
      <c r="S101" s="47"/>
      <c r="T101" s="47"/>
      <c r="U101" s="47"/>
      <c r="V101" s="47"/>
      <c r="W101" s="47"/>
      <c r="X101" s="47"/>
      <c r="Y101" s="47"/>
      <c r="Z101" s="47"/>
      <c r="AA101" s="47"/>
      <c r="AB101" s="47"/>
      <c r="AC101" s="47"/>
      <c r="AD101" s="47"/>
      <c r="AE101" s="47"/>
      <c r="AF101" s="47"/>
      <c r="AG101" s="47"/>
      <c r="AH101" s="47"/>
      <c r="AI101" s="47"/>
      <c r="AJ101" s="47"/>
      <c r="AK101" s="47"/>
      <c r="AL101" s="48" t="str">
        <f>IF(ISNUMBER('Indicator Data'!AL102),"","Imputed using GDP p.c.")</f>
        <v/>
      </c>
      <c r="AN101" s="47"/>
      <c r="AO101" s="47"/>
      <c r="AP101" s="47"/>
      <c r="AQ101" s="47"/>
      <c r="AR101" s="47"/>
      <c r="AS101" s="47"/>
      <c r="AT101" s="47"/>
      <c r="AU101" s="47"/>
      <c r="AV101" s="47"/>
      <c r="AW101" s="47"/>
      <c r="AX101" s="47"/>
      <c r="AY101" s="47"/>
      <c r="AZ101" s="47"/>
      <c r="BA101" s="47"/>
      <c r="BB101" s="24"/>
      <c r="BH101" s="254"/>
      <c r="BI101" s="254"/>
      <c r="BJ101" s="253"/>
    </row>
    <row r="102" spans="1:62">
      <c r="A102" s="33" t="str">
        <f>'Indicator Data'!A103</f>
        <v>Libya</v>
      </c>
      <c r="B102" s="25" t="str">
        <f>'Indicator Data'!B103</f>
        <v>LBY</v>
      </c>
      <c r="C102" s="47"/>
      <c r="D102" s="47"/>
      <c r="E102" s="47"/>
      <c r="F102" s="47"/>
      <c r="G102" s="47"/>
      <c r="H102" s="47"/>
      <c r="I102" s="47"/>
      <c r="J102" s="47"/>
      <c r="K102" s="47"/>
      <c r="L102" s="47"/>
      <c r="M102" s="47"/>
      <c r="N102" s="47"/>
      <c r="O102" s="47"/>
      <c r="P102" s="47"/>
      <c r="R102" s="47"/>
      <c r="S102" s="47"/>
      <c r="T102" s="47"/>
      <c r="U102" s="47"/>
      <c r="V102" s="47"/>
      <c r="W102" s="47"/>
      <c r="X102" s="47"/>
      <c r="Y102" s="47"/>
      <c r="Z102" s="47"/>
      <c r="AA102" s="47"/>
      <c r="AB102" s="47"/>
      <c r="AC102" s="47"/>
      <c r="AD102" s="47"/>
      <c r="AE102" s="47"/>
      <c r="AF102" s="47"/>
      <c r="AG102" s="47"/>
      <c r="AH102" s="47"/>
      <c r="AI102" s="47"/>
      <c r="AJ102" s="47"/>
      <c r="AK102" s="47"/>
      <c r="AL102" s="48" t="str">
        <f>IF(ISNUMBER('Indicator Data'!AL103),"","Imputed using GDP p.c.")</f>
        <v/>
      </c>
      <c r="AN102" s="47"/>
      <c r="AO102" s="47"/>
      <c r="AP102" s="47"/>
      <c r="AQ102" s="47"/>
      <c r="AR102" s="47"/>
      <c r="AS102" s="47"/>
      <c r="AT102" s="47"/>
      <c r="AU102" s="47"/>
      <c r="AV102" s="47"/>
      <c r="AW102" s="47"/>
      <c r="AX102" s="47"/>
      <c r="AY102" s="47"/>
      <c r="AZ102" s="47"/>
      <c r="BA102" s="47"/>
      <c r="BB102" s="24"/>
      <c r="BH102" s="254" t="s">
        <v>1358</v>
      </c>
      <c r="BI102" s="254" t="s">
        <v>1358</v>
      </c>
      <c r="BJ102" s="253"/>
    </row>
    <row r="103" spans="1:62">
      <c r="A103" s="33" t="str">
        <f>'Indicator Data'!A104</f>
        <v>Liechtenstein</v>
      </c>
      <c r="B103" s="25" t="str">
        <f>'Indicator Data'!B104</f>
        <v>LIE</v>
      </c>
      <c r="C103" s="47"/>
      <c r="D103" s="47"/>
      <c r="E103" s="47"/>
      <c r="F103" s="47"/>
      <c r="G103" s="47"/>
      <c r="H103" s="47"/>
      <c r="I103" s="47"/>
      <c r="J103" s="47"/>
      <c r="K103" s="47"/>
      <c r="L103" s="47"/>
      <c r="M103" s="47"/>
      <c r="N103" s="47"/>
      <c r="O103" s="47"/>
      <c r="P103" s="47"/>
      <c r="R103" s="47"/>
      <c r="S103" s="47"/>
      <c r="T103" s="47"/>
      <c r="U103" s="47"/>
      <c r="V103" s="47"/>
      <c r="W103" s="47"/>
      <c r="X103" s="47"/>
      <c r="Y103" s="47"/>
      <c r="Z103" s="47"/>
      <c r="AA103" s="47"/>
      <c r="AB103" s="47"/>
      <c r="AC103" s="47"/>
      <c r="AD103" s="47"/>
      <c r="AE103" s="47"/>
      <c r="AF103" s="47"/>
      <c r="AG103" s="47"/>
      <c r="AH103" s="47"/>
      <c r="AI103" s="47"/>
      <c r="AJ103" s="47"/>
      <c r="AK103" s="47"/>
      <c r="AL103" s="48" t="str">
        <f>IF(ISNUMBER('Indicator Data'!AL104),"","Imputed using GDP p.c.")</f>
        <v/>
      </c>
      <c r="AN103" s="47"/>
      <c r="AO103" s="47"/>
      <c r="AP103" s="47"/>
      <c r="AQ103" s="47"/>
      <c r="AR103" s="47"/>
      <c r="AS103" s="47"/>
      <c r="AT103" s="47"/>
      <c r="AU103" s="47"/>
      <c r="AV103" s="47"/>
      <c r="AW103" s="47"/>
      <c r="AX103" s="47"/>
      <c r="AY103" s="47"/>
      <c r="AZ103" s="47"/>
      <c r="BA103" s="47"/>
      <c r="BB103" s="24"/>
      <c r="BH103" s="254" t="s">
        <v>1169</v>
      </c>
      <c r="BI103" s="254" t="s">
        <v>1169</v>
      </c>
      <c r="BJ103" s="253"/>
    </row>
    <row r="104" spans="1:62">
      <c r="A104" s="33" t="str">
        <f>'Indicator Data'!A105</f>
        <v>Lithuania</v>
      </c>
      <c r="B104" s="25" t="str">
        <f>'Indicator Data'!B105</f>
        <v>LTU</v>
      </c>
      <c r="C104" s="47"/>
      <c r="D104" s="47"/>
      <c r="E104" s="47"/>
      <c r="F104" s="47"/>
      <c r="G104" s="47"/>
      <c r="H104" s="47"/>
      <c r="I104" s="47"/>
      <c r="J104" s="47"/>
      <c r="K104" s="47"/>
      <c r="L104" s="47"/>
      <c r="M104" s="47"/>
      <c r="N104" s="47"/>
      <c r="O104" s="47"/>
      <c r="P104" s="47"/>
      <c r="R104" s="47"/>
      <c r="S104" s="47"/>
      <c r="T104" s="47"/>
      <c r="U104" s="47"/>
      <c r="V104" s="47"/>
      <c r="W104" s="47"/>
      <c r="X104" s="47"/>
      <c r="Y104" s="47"/>
      <c r="Z104" s="47"/>
      <c r="AA104" s="47"/>
      <c r="AB104" s="47"/>
      <c r="AC104" s="47"/>
      <c r="AD104" s="47"/>
      <c r="AE104" s="47"/>
      <c r="AF104" s="47"/>
      <c r="AG104" s="47"/>
      <c r="AH104" s="47"/>
      <c r="AI104" s="47"/>
      <c r="AJ104" s="47"/>
      <c r="AK104" s="47"/>
      <c r="AL104" s="48" t="str">
        <f>IF(ISNUMBER('Indicator Data'!AL105),"","Imputed using GDP p.c.")</f>
        <v/>
      </c>
      <c r="AN104" s="47"/>
      <c r="AO104" s="47"/>
      <c r="AP104" s="47"/>
      <c r="AQ104" s="47"/>
      <c r="AR104" s="47"/>
      <c r="AS104" s="47"/>
      <c r="AT104" s="47"/>
      <c r="AU104" s="47"/>
      <c r="AV104" s="47"/>
      <c r="AW104" s="47"/>
      <c r="AX104" s="47"/>
      <c r="AY104" s="47"/>
      <c r="AZ104" s="47"/>
      <c r="BA104" s="47"/>
      <c r="BB104" s="24"/>
      <c r="BH104" s="254"/>
      <c r="BI104" s="254"/>
      <c r="BJ104" s="253"/>
    </row>
    <row r="105" spans="1:62">
      <c r="A105" s="33" t="str">
        <f>'Indicator Data'!A106</f>
        <v>Luxembourg</v>
      </c>
      <c r="B105" s="25" t="str">
        <f>'Indicator Data'!B106</f>
        <v>LUX</v>
      </c>
      <c r="C105" s="47"/>
      <c r="D105" s="47"/>
      <c r="E105" s="47"/>
      <c r="F105" s="47"/>
      <c r="G105" s="47"/>
      <c r="H105" s="47"/>
      <c r="I105" s="47"/>
      <c r="J105" s="47"/>
      <c r="K105" s="47"/>
      <c r="L105" s="47"/>
      <c r="M105" s="47"/>
      <c r="N105" s="47"/>
      <c r="O105" s="47"/>
      <c r="P105" s="47"/>
      <c r="R105" s="47"/>
      <c r="S105" s="47"/>
      <c r="T105" s="47"/>
      <c r="U105" s="47"/>
      <c r="V105" s="47"/>
      <c r="W105" s="47"/>
      <c r="X105" s="47"/>
      <c r="Y105" s="47"/>
      <c r="Z105" s="47"/>
      <c r="AA105" s="47"/>
      <c r="AB105" s="47"/>
      <c r="AC105" s="47"/>
      <c r="AD105" s="47"/>
      <c r="AE105" s="47"/>
      <c r="AF105" s="47"/>
      <c r="AG105" s="47"/>
      <c r="AH105" s="47"/>
      <c r="AI105" s="47"/>
      <c r="AJ105" s="47"/>
      <c r="AK105" s="47"/>
      <c r="AL105" s="48" t="str">
        <f>IF(ISNUMBER('Indicator Data'!AL106),"","Imputed using GDP p.c.")</f>
        <v/>
      </c>
      <c r="AN105" s="47"/>
      <c r="AO105" s="47"/>
      <c r="AP105" s="47"/>
      <c r="AQ105" s="47"/>
      <c r="AR105" s="47"/>
      <c r="AS105" s="47"/>
      <c r="AT105" s="47"/>
      <c r="AU105" s="47"/>
      <c r="AV105" s="47"/>
      <c r="AW105" s="47"/>
      <c r="AX105" s="47"/>
      <c r="AY105" s="47"/>
      <c r="AZ105" s="47"/>
      <c r="BA105" s="47"/>
      <c r="BB105" s="24"/>
      <c r="BH105" s="254"/>
      <c r="BI105" s="254"/>
      <c r="BJ105" s="253"/>
    </row>
    <row r="106" spans="1:62">
      <c r="A106" s="33" t="str">
        <f>'Indicator Data'!A107</f>
        <v>Madagascar</v>
      </c>
      <c r="B106" s="25" t="str">
        <f>'Indicator Data'!B107</f>
        <v>MDG</v>
      </c>
      <c r="C106" s="47"/>
      <c r="D106" s="47"/>
      <c r="E106" s="47"/>
      <c r="F106" s="47"/>
      <c r="G106" s="47"/>
      <c r="H106" s="47"/>
      <c r="I106" s="47"/>
      <c r="J106" s="47"/>
      <c r="K106" s="47"/>
      <c r="L106" s="47"/>
      <c r="M106" s="47"/>
      <c r="N106" s="47"/>
      <c r="O106" s="47"/>
      <c r="P106" s="47"/>
      <c r="R106" s="47"/>
      <c r="S106" s="47"/>
      <c r="T106" s="47"/>
      <c r="U106" s="47"/>
      <c r="V106" s="47"/>
      <c r="W106" s="47"/>
      <c r="X106" s="47"/>
      <c r="Y106" s="47"/>
      <c r="Z106" s="47"/>
      <c r="AA106" s="47"/>
      <c r="AB106" s="47"/>
      <c r="AC106" s="47"/>
      <c r="AD106" s="47"/>
      <c r="AE106" s="47"/>
      <c r="AF106" s="47"/>
      <c r="AG106" s="47"/>
      <c r="AH106" s="47"/>
      <c r="AI106" s="47"/>
      <c r="AJ106" s="47"/>
      <c r="AK106" s="47"/>
      <c r="AL106" s="48" t="str">
        <f>IF(ISNUMBER('Indicator Data'!AL107),"","Imputed using GDP p.c.")</f>
        <v/>
      </c>
      <c r="AN106" s="47"/>
      <c r="AO106" s="47"/>
      <c r="AP106" s="47"/>
      <c r="AQ106" s="47"/>
      <c r="AR106" s="47"/>
      <c r="AS106" s="47"/>
      <c r="AT106" s="47"/>
      <c r="AU106" s="47"/>
      <c r="AV106" s="47"/>
      <c r="AW106" s="47"/>
      <c r="AX106" s="47"/>
      <c r="AY106" s="47"/>
      <c r="AZ106" s="47"/>
      <c r="BA106" s="47"/>
      <c r="BB106" s="24"/>
      <c r="BH106" s="254"/>
      <c r="BI106" s="254"/>
      <c r="BJ106" s="253"/>
    </row>
    <row r="107" spans="1:62">
      <c r="A107" s="33" t="str">
        <f>'Indicator Data'!A108</f>
        <v>Malawi</v>
      </c>
      <c r="B107" s="25" t="str">
        <f>'Indicator Data'!B108</f>
        <v>MWI</v>
      </c>
      <c r="C107" s="47"/>
      <c r="D107" s="47"/>
      <c r="E107" s="47"/>
      <c r="F107" s="47"/>
      <c r="G107" s="47"/>
      <c r="H107" s="47"/>
      <c r="I107" s="47"/>
      <c r="J107" s="47"/>
      <c r="K107" s="47"/>
      <c r="L107" s="47"/>
      <c r="M107" s="47"/>
      <c r="N107" s="47"/>
      <c r="O107" s="47"/>
      <c r="P107" s="47"/>
      <c r="R107" s="47"/>
      <c r="S107" s="47"/>
      <c r="T107" s="47"/>
      <c r="U107" s="47"/>
      <c r="V107" s="47"/>
      <c r="W107" s="47"/>
      <c r="X107" s="47"/>
      <c r="Y107" s="47"/>
      <c r="Z107" s="47"/>
      <c r="AA107" s="47"/>
      <c r="AB107" s="47"/>
      <c r="AC107" s="47"/>
      <c r="AD107" s="47"/>
      <c r="AE107" s="47"/>
      <c r="AF107" s="47"/>
      <c r="AG107" s="47"/>
      <c r="AH107" s="47"/>
      <c r="AI107" s="47"/>
      <c r="AJ107" s="47"/>
      <c r="AK107" s="47"/>
      <c r="AL107" s="48" t="str">
        <f>IF(ISNUMBER('Indicator Data'!AL108),"","Imputed using GDP p.c.")</f>
        <v/>
      </c>
      <c r="AN107" s="47"/>
      <c r="AO107" s="47"/>
      <c r="AP107" s="47"/>
      <c r="AQ107" s="47"/>
      <c r="AR107" s="47"/>
      <c r="AS107" s="47"/>
      <c r="AT107" s="47"/>
      <c r="AU107" s="47"/>
      <c r="AV107" s="47"/>
      <c r="AW107" s="47"/>
      <c r="AX107" s="47"/>
      <c r="AY107" s="47"/>
      <c r="AZ107" s="47"/>
      <c r="BA107" s="47"/>
      <c r="BB107" s="24"/>
      <c r="BH107" s="254"/>
      <c r="BI107" s="254"/>
      <c r="BJ107" s="253"/>
    </row>
    <row r="108" spans="1:62">
      <c r="A108" s="33" t="str">
        <f>'Indicator Data'!A109</f>
        <v>Malaysia</v>
      </c>
      <c r="B108" s="25" t="str">
        <f>'Indicator Data'!B109</f>
        <v>MYS</v>
      </c>
      <c r="C108" s="47"/>
      <c r="D108" s="47"/>
      <c r="E108" s="47"/>
      <c r="F108" s="47"/>
      <c r="G108" s="47"/>
      <c r="H108" s="47"/>
      <c r="I108" s="47"/>
      <c r="J108" s="47"/>
      <c r="K108" s="47"/>
      <c r="L108" s="47"/>
      <c r="M108" s="47"/>
      <c r="N108" s="47"/>
      <c r="O108" s="47"/>
      <c r="P108" s="47"/>
      <c r="R108" s="47"/>
      <c r="S108" s="47"/>
      <c r="T108" s="47"/>
      <c r="U108" s="47"/>
      <c r="V108" s="47"/>
      <c r="W108" s="47"/>
      <c r="X108" s="47"/>
      <c r="Y108" s="47"/>
      <c r="Z108" s="47"/>
      <c r="AA108" s="47"/>
      <c r="AB108" s="47"/>
      <c r="AC108" s="47"/>
      <c r="AD108" s="47"/>
      <c r="AE108" s="47"/>
      <c r="AF108" s="47"/>
      <c r="AG108" s="47"/>
      <c r="AH108" s="47"/>
      <c r="AI108" s="47"/>
      <c r="AJ108" s="47"/>
      <c r="AK108" s="47"/>
      <c r="AL108" s="48" t="str">
        <f>IF(ISNUMBER('Indicator Data'!AL109),"","Imputed using GDP p.c.")</f>
        <v/>
      </c>
      <c r="AN108" s="47"/>
      <c r="AO108" s="47"/>
      <c r="AP108" s="47"/>
      <c r="AQ108" s="47"/>
      <c r="AR108" s="47"/>
      <c r="AS108" s="47"/>
      <c r="AT108" s="47"/>
      <c r="AU108" s="47"/>
      <c r="AV108" s="47"/>
      <c r="AW108" s="47"/>
      <c r="AX108" s="47"/>
      <c r="AY108" s="47"/>
      <c r="AZ108" s="47"/>
      <c r="BA108" s="47"/>
      <c r="BB108" s="24"/>
      <c r="BH108" s="254"/>
      <c r="BI108" s="254"/>
      <c r="BJ108" s="253"/>
    </row>
    <row r="109" spans="1:62">
      <c r="A109" s="33" t="str">
        <f>'Indicator Data'!A110</f>
        <v>Maldives</v>
      </c>
      <c r="B109" s="25" t="str">
        <f>'Indicator Data'!B110</f>
        <v>MDV</v>
      </c>
      <c r="C109" s="47"/>
      <c r="D109" s="47"/>
      <c r="E109" s="47"/>
      <c r="F109" s="47"/>
      <c r="G109" s="47"/>
      <c r="H109" s="47"/>
      <c r="I109" s="47"/>
      <c r="J109" s="47"/>
      <c r="K109" s="47"/>
      <c r="L109" s="47"/>
      <c r="M109" s="47"/>
      <c r="N109" s="47"/>
      <c r="O109" s="47"/>
      <c r="P109" s="47"/>
      <c r="R109" s="47"/>
      <c r="S109" s="47"/>
      <c r="T109" s="47"/>
      <c r="U109" s="47"/>
      <c r="V109" s="47"/>
      <c r="W109" s="47"/>
      <c r="X109" s="47"/>
      <c r="Y109" s="47"/>
      <c r="Z109" s="47"/>
      <c r="AA109" s="47"/>
      <c r="AB109" s="47"/>
      <c r="AC109" s="47"/>
      <c r="AD109" s="47"/>
      <c r="AE109" s="47"/>
      <c r="AF109" s="47"/>
      <c r="AG109" s="47"/>
      <c r="AH109" s="47"/>
      <c r="AI109" s="47"/>
      <c r="AJ109" s="47"/>
      <c r="AK109" s="47"/>
      <c r="AL109" s="48" t="str">
        <f>IF(ISNUMBER('Indicator Data'!AL110),"","Imputed using GDP p.c.")</f>
        <v/>
      </c>
      <c r="AN109" s="47"/>
      <c r="AO109" s="47"/>
      <c r="AP109" s="47"/>
      <c r="AQ109" s="47"/>
      <c r="AR109" s="47"/>
      <c r="AS109" s="47"/>
      <c r="AT109" s="47"/>
      <c r="AU109" s="47"/>
      <c r="AV109" s="47"/>
      <c r="AW109" s="47"/>
      <c r="AX109" s="47"/>
      <c r="AY109" s="47"/>
      <c r="AZ109" s="47"/>
      <c r="BA109" s="47"/>
      <c r="BB109" s="24"/>
      <c r="BH109" s="254"/>
      <c r="BI109" s="254" t="s">
        <v>895</v>
      </c>
      <c r="BJ109" s="253"/>
    </row>
    <row r="110" spans="1:62">
      <c r="A110" s="33" t="str">
        <f>'Indicator Data'!A111</f>
        <v>Mali</v>
      </c>
      <c r="B110" s="25" t="str">
        <f>'Indicator Data'!B111</f>
        <v>MLI</v>
      </c>
      <c r="C110" s="47"/>
      <c r="D110" s="47"/>
      <c r="E110" s="47"/>
      <c r="F110" s="47"/>
      <c r="G110" s="47"/>
      <c r="H110" s="47"/>
      <c r="I110" s="47"/>
      <c r="J110" s="47"/>
      <c r="K110" s="47"/>
      <c r="L110" s="47"/>
      <c r="M110" s="47"/>
      <c r="N110" s="47"/>
      <c r="O110" s="47"/>
      <c r="P110" s="47"/>
      <c r="R110" s="47"/>
      <c r="S110" s="47"/>
      <c r="T110" s="47"/>
      <c r="U110" s="47"/>
      <c r="V110" s="47"/>
      <c r="W110" s="47"/>
      <c r="X110" s="47"/>
      <c r="Y110" s="47"/>
      <c r="Z110" s="47"/>
      <c r="AA110" s="47"/>
      <c r="AB110" s="47"/>
      <c r="AC110" s="47"/>
      <c r="AD110" s="47"/>
      <c r="AE110" s="47"/>
      <c r="AF110" s="47"/>
      <c r="AG110" s="47"/>
      <c r="AH110" s="47"/>
      <c r="AI110" s="47"/>
      <c r="AJ110" s="47"/>
      <c r="AK110" s="47"/>
      <c r="AL110" s="48" t="str">
        <f>IF(ISNUMBER('Indicator Data'!AL111),"","Imputed using GDP p.c.")</f>
        <v/>
      </c>
      <c r="AN110" s="47"/>
      <c r="AO110" s="47"/>
      <c r="AP110" s="47"/>
      <c r="AQ110" s="47"/>
      <c r="AR110" s="47"/>
      <c r="AS110" s="47"/>
      <c r="AT110" s="47"/>
      <c r="AU110" s="47"/>
      <c r="AV110" s="47"/>
      <c r="AW110" s="47"/>
      <c r="AX110" s="47"/>
      <c r="AY110" s="47"/>
      <c r="AZ110" s="47"/>
      <c r="BA110" s="47"/>
      <c r="BB110" s="24"/>
      <c r="BH110" s="254"/>
      <c r="BI110" s="254"/>
      <c r="BJ110" s="253"/>
    </row>
    <row r="111" spans="1:62">
      <c r="A111" s="33" t="str">
        <f>'Indicator Data'!A112</f>
        <v>Malta</v>
      </c>
      <c r="B111" s="25" t="str">
        <f>'Indicator Data'!B112</f>
        <v>MLT</v>
      </c>
      <c r="C111" s="47"/>
      <c r="D111" s="47"/>
      <c r="E111" s="47"/>
      <c r="F111" s="47"/>
      <c r="G111" s="47"/>
      <c r="H111" s="47"/>
      <c r="I111" s="47"/>
      <c r="J111" s="47"/>
      <c r="K111" s="47"/>
      <c r="L111" s="47"/>
      <c r="M111" s="47"/>
      <c r="N111" s="47"/>
      <c r="O111" s="47"/>
      <c r="P111" s="47"/>
      <c r="R111" s="47"/>
      <c r="S111" s="47"/>
      <c r="T111" s="47"/>
      <c r="U111" s="47"/>
      <c r="V111" s="47"/>
      <c r="W111" s="47"/>
      <c r="X111" s="47"/>
      <c r="Y111" s="47"/>
      <c r="Z111" s="47"/>
      <c r="AA111" s="47"/>
      <c r="AB111" s="47"/>
      <c r="AC111" s="47"/>
      <c r="AD111" s="47"/>
      <c r="AE111" s="47"/>
      <c r="AF111" s="47"/>
      <c r="AG111" s="47"/>
      <c r="AH111" s="47"/>
      <c r="AI111" s="47"/>
      <c r="AJ111" s="47"/>
      <c r="AK111" s="47"/>
      <c r="AL111" s="48" t="str">
        <f>IF(ISNUMBER('Indicator Data'!AL112),"","Imputed using GDP p.c.")</f>
        <v/>
      </c>
      <c r="AN111" s="47"/>
      <c r="AO111" s="47"/>
      <c r="AP111" s="47"/>
      <c r="AQ111" s="47"/>
      <c r="AR111" s="47"/>
      <c r="AS111" s="47"/>
      <c r="AT111" s="47"/>
      <c r="AU111" s="47"/>
      <c r="AV111" s="47"/>
      <c r="AW111" s="47"/>
      <c r="AX111" s="47"/>
      <c r="AY111" s="47"/>
      <c r="AZ111" s="47"/>
      <c r="BA111" s="47"/>
      <c r="BB111" s="24"/>
      <c r="BJ111" s="253"/>
    </row>
    <row r="112" spans="1:62">
      <c r="A112" s="33" t="str">
        <f>'Indicator Data'!A113</f>
        <v>Marshall Islands</v>
      </c>
      <c r="B112" s="25" t="str">
        <f>'Indicator Data'!B113</f>
        <v>MHL</v>
      </c>
      <c r="C112" s="47"/>
      <c r="D112" s="47"/>
      <c r="E112" s="47"/>
      <c r="F112" s="47"/>
      <c r="G112" s="47"/>
      <c r="H112" s="47"/>
      <c r="I112" s="47"/>
      <c r="J112" s="47"/>
      <c r="K112" s="47"/>
      <c r="L112" s="47"/>
      <c r="M112" s="47"/>
      <c r="N112" s="47"/>
      <c r="O112" s="47"/>
      <c r="P112" s="47"/>
      <c r="R112" s="47"/>
      <c r="S112" s="47"/>
      <c r="T112" s="47"/>
      <c r="U112" s="47"/>
      <c r="V112" s="47"/>
      <c r="W112" s="47"/>
      <c r="X112" s="47"/>
      <c r="Y112" s="47"/>
      <c r="Z112" s="47"/>
      <c r="AA112" s="47"/>
      <c r="AB112" s="47"/>
      <c r="AC112" s="47"/>
      <c r="AD112" s="47"/>
      <c r="AE112" s="47"/>
      <c r="AF112" s="47"/>
      <c r="AG112" s="47"/>
      <c r="AH112" s="47"/>
      <c r="AI112" s="47"/>
      <c r="AJ112" s="47"/>
      <c r="AK112" s="47"/>
      <c r="AL112" s="48" t="str">
        <f>IF(ISNUMBER('Indicator Data'!AL113),"","Imputed using GDP p.c.")</f>
        <v/>
      </c>
      <c r="AN112" s="47"/>
      <c r="AO112" s="47"/>
      <c r="AP112" s="47"/>
      <c r="AQ112" s="47"/>
      <c r="AR112" s="47"/>
      <c r="AS112" s="47"/>
      <c r="AT112" s="47"/>
      <c r="AU112" s="47"/>
      <c r="AV112" s="47"/>
      <c r="AW112" s="47"/>
      <c r="AX112" s="47"/>
      <c r="AY112" s="47"/>
      <c r="AZ112" s="47"/>
      <c r="BA112" s="47"/>
      <c r="BB112" s="24"/>
      <c r="BH112" s="254" t="s">
        <v>1216</v>
      </c>
      <c r="BI112" s="254" t="s">
        <v>1362</v>
      </c>
      <c r="BJ112" s="253"/>
    </row>
    <row r="113" spans="1:62">
      <c r="A113" s="33" t="str">
        <f>'Indicator Data'!A114</f>
        <v>Mauritania</v>
      </c>
      <c r="B113" s="25" t="str">
        <f>'Indicator Data'!B114</f>
        <v>MRT</v>
      </c>
      <c r="C113" s="47"/>
      <c r="D113" s="47"/>
      <c r="E113" s="47"/>
      <c r="F113" s="47"/>
      <c r="G113" s="47"/>
      <c r="H113" s="47"/>
      <c r="I113" s="47"/>
      <c r="J113" s="47"/>
      <c r="K113" s="47"/>
      <c r="L113" s="47"/>
      <c r="M113" s="47"/>
      <c r="N113" s="47"/>
      <c r="O113" s="47"/>
      <c r="P113" s="47"/>
      <c r="R113" s="47"/>
      <c r="S113" s="47"/>
      <c r="T113" s="47"/>
      <c r="U113" s="47"/>
      <c r="V113" s="47"/>
      <c r="W113" s="47"/>
      <c r="X113" s="47"/>
      <c r="Y113" s="47"/>
      <c r="Z113" s="47"/>
      <c r="AA113" s="47"/>
      <c r="AB113" s="47"/>
      <c r="AC113" s="47"/>
      <c r="AD113" s="47"/>
      <c r="AE113" s="47"/>
      <c r="AF113" s="47"/>
      <c r="AG113" s="47"/>
      <c r="AH113" s="47"/>
      <c r="AI113" s="47"/>
      <c r="AJ113" s="47"/>
      <c r="AK113" s="47"/>
      <c r="AL113" s="48" t="str">
        <f>IF(ISNUMBER('Indicator Data'!AL114),"","Imputed using GDP p.c.")</f>
        <v/>
      </c>
      <c r="AN113" s="47"/>
      <c r="AO113" s="47"/>
      <c r="AP113" s="47"/>
      <c r="AQ113" s="47"/>
      <c r="AR113" s="47"/>
      <c r="AS113" s="47"/>
      <c r="AT113" s="47"/>
      <c r="AU113" s="47"/>
      <c r="AV113" s="47"/>
      <c r="AW113" s="47"/>
      <c r="AX113" s="47"/>
      <c r="AY113" s="47"/>
      <c r="AZ113" s="47"/>
      <c r="BA113" s="47"/>
      <c r="BB113" s="24"/>
      <c r="BH113" s="254"/>
      <c r="BI113" s="254"/>
      <c r="BJ113" s="253"/>
    </row>
    <row r="114" spans="1:62">
      <c r="A114" s="33" t="str">
        <f>'Indicator Data'!A115</f>
        <v>Mauritius</v>
      </c>
      <c r="B114" s="25" t="str">
        <f>'Indicator Data'!B115</f>
        <v>MUS</v>
      </c>
      <c r="C114" s="47"/>
      <c r="D114" s="47"/>
      <c r="E114" s="47"/>
      <c r="F114" s="47"/>
      <c r="G114" s="47"/>
      <c r="H114" s="47"/>
      <c r="I114" s="47"/>
      <c r="J114" s="47"/>
      <c r="K114" s="47"/>
      <c r="L114" s="47"/>
      <c r="M114" s="47"/>
      <c r="N114" s="47"/>
      <c r="O114" s="47"/>
      <c r="P114" s="47"/>
      <c r="R114" s="47"/>
      <c r="S114" s="47"/>
      <c r="T114" s="47"/>
      <c r="U114" s="47"/>
      <c r="V114" s="47"/>
      <c r="W114" s="47"/>
      <c r="X114" s="47"/>
      <c r="Y114" s="47"/>
      <c r="Z114" s="47"/>
      <c r="AA114" s="47"/>
      <c r="AB114" s="47"/>
      <c r="AC114" s="47"/>
      <c r="AD114" s="47"/>
      <c r="AE114" s="47"/>
      <c r="AF114" s="47"/>
      <c r="AG114" s="47"/>
      <c r="AH114" s="47"/>
      <c r="AI114" s="47"/>
      <c r="AJ114" s="47"/>
      <c r="AK114" s="47"/>
      <c r="AL114" s="48" t="str">
        <f>IF(ISNUMBER('Indicator Data'!AL115),"","Imputed using GDP p.c.")</f>
        <v/>
      </c>
      <c r="AN114" s="47"/>
      <c r="AO114" s="47"/>
      <c r="AP114" s="47"/>
      <c r="AQ114" s="47"/>
      <c r="AR114" s="47"/>
      <c r="AS114" s="47"/>
      <c r="AT114" s="47"/>
      <c r="AU114" s="47"/>
      <c r="AV114" s="47"/>
      <c r="AW114" s="47"/>
      <c r="AX114" s="47"/>
      <c r="AY114" s="47"/>
      <c r="AZ114" s="47"/>
      <c r="BA114" s="47"/>
      <c r="BB114" s="24"/>
      <c r="BH114" s="254"/>
      <c r="BI114" s="254"/>
      <c r="BJ114" s="253"/>
    </row>
    <row r="115" spans="1:62">
      <c r="A115" s="33" t="str">
        <f>'Indicator Data'!A116</f>
        <v>Mexico</v>
      </c>
      <c r="B115" s="25" t="str">
        <f>'Indicator Data'!B116</f>
        <v>MEX</v>
      </c>
      <c r="C115" s="47"/>
      <c r="D115" s="47"/>
      <c r="E115" s="47"/>
      <c r="F115" s="47"/>
      <c r="G115" s="47"/>
      <c r="H115" s="47"/>
      <c r="I115" s="47"/>
      <c r="J115" s="47"/>
      <c r="K115" s="47"/>
      <c r="L115" s="47"/>
      <c r="M115" s="47"/>
      <c r="N115" s="47"/>
      <c r="O115" s="47"/>
      <c r="P115" s="47"/>
      <c r="R115" s="47"/>
      <c r="S115" s="47"/>
      <c r="T115" s="47"/>
      <c r="U115" s="47"/>
      <c r="V115" s="47"/>
      <c r="W115" s="47"/>
      <c r="X115" s="47"/>
      <c r="Y115" s="47"/>
      <c r="Z115" s="47"/>
      <c r="AA115" s="47"/>
      <c r="AB115" s="47"/>
      <c r="AC115" s="47"/>
      <c r="AD115" s="47"/>
      <c r="AE115" s="47"/>
      <c r="AF115" s="47"/>
      <c r="AG115" s="47"/>
      <c r="AH115" s="47"/>
      <c r="AI115" s="47"/>
      <c r="AJ115" s="47"/>
      <c r="AK115" s="47"/>
      <c r="AL115" s="48" t="str">
        <f>IF(ISNUMBER('Indicator Data'!AL116),"","Imputed using GDP p.c.")</f>
        <v/>
      </c>
      <c r="AN115" s="47"/>
      <c r="AO115" s="47"/>
      <c r="AP115" s="47"/>
      <c r="AQ115" s="47"/>
      <c r="AR115" s="47"/>
      <c r="AS115" s="47"/>
      <c r="AT115" s="47"/>
      <c r="AU115" s="47"/>
      <c r="AV115" s="47"/>
      <c r="AW115" s="47"/>
      <c r="AX115" s="47"/>
      <c r="AY115" s="47"/>
      <c r="AZ115" s="47"/>
      <c r="BA115" s="47"/>
      <c r="BB115" s="24"/>
      <c r="BH115" s="254"/>
      <c r="BI115" s="254"/>
      <c r="BJ115" s="253"/>
    </row>
    <row r="116" spans="1:62">
      <c r="A116" s="33" t="str">
        <f>'Indicator Data'!A117</f>
        <v>Micronesia</v>
      </c>
      <c r="B116" s="25" t="str">
        <f>'Indicator Data'!B117</f>
        <v>FSM</v>
      </c>
      <c r="C116" s="47"/>
      <c r="D116" s="47"/>
      <c r="E116" s="47"/>
      <c r="F116" s="47"/>
      <c r="G116" s="47"/>
      <c r="H116" s="47"/>
      <c r="I116" s="47"/>
      <c r="J116" s="47"/>
      <c r="K116" s="47"/>
      <c r="L116" s="47"/>
      <c r="M116" s="47"/>
      <c r="N116" s="47"/>
      <c r="O116" s="47"/>
      <c r="P116" s="47"/>
      <c r="R116" s="47"/>
      <c r="S116" s="47"/>
      <c r="T116" s="47"/>
      <c r="U116" s="47"/>
      <c r="V116" s="47"/>
      <c r="W116" s="47"/>
      <c r="X116" s="47"/>
      <c r="Y116" s="47"/>
      <c r="Z116" s="47"/>
      <c r="AA116" s="47"/>
      <c r="AB116" s="47"/>
      <c r="AC116" s="47"/>
      <c r="AD116" s="47"/>
      <c r="AE116" s="47"/>
      <c r="AF116" s="47"/>
      <c r="AG116" s="47"/>
      <c r="AH116" s="47"/>
      <c r="AI116" s="47"/>
      <c r="AJ116" s="47"/>
      <c r="AK116" s="47"/>
      <c r="AL116" s="48" t="str">
        <f>IF(ISNUMBER('Indicator Data'!AL117),"","Imputed using GDP p.c.")</f>
        <v/>
      </c>
      <c r="AN116" s="47"/>
      <c r="AO116" s="47"/>
      <c r="AP116" s="47"/>
      <c r="AQ116" s="47"/>
      <c r="AR116" s="47"/>
      <c r="AS116" s="47"/>
      <c r="AT116" s="47"/>
      <c r="AU116" s="47"/>
      <c r="AV116" s="47"/>
      <c r="AW116" s="47"/>
      <c r="AX116" s="47"/>
      <c r="AY116" s="47"/>
      <c r="AZ116" s="47"/>
      <c r="BA116" s="47"/>
      <c r="BB116" s="24"/>
      <c r="BH116" s="254" t="s">
        <v>1216</v>
      </c>
      <c r="BI116" s="254" t="s">
        <v>1362</v>
      </c>
      <c r="BJ116" s="253"/>
    </row>
    <row r="117" spans="1:62">
      <c r="A117" s="33" t="str">
        <f>'Indicator Data'!A118</f>
        <v>Moldova Republic of</v>
      </c>
      <c r="B117" s="25" t="str">
        <f>'Indicator Data'!B118</f>
        <v>MDA</v>
      </c>
      <c r="C117" s="47"/>
      <c r="D117" s="47"/>
      <c r="E117" s="47"/>
      <c r="F117" s="47"/>
      <c r="G117" s="47"/>
      <c r="H117" s="47"/>
      <c r="I117" s="47"/>
      <c r="J117" s="47"/>
      <c r="K117" s="47"/>
      <c r="L117" s="47"/>
      <c r="M117" s="47"/>
      <c r="N117" s="47"/>
      <c r="O117" s="47"/>
      <c r="P117" s="47"/>
      <c r="R117" s="47"/>
      <c r="S117" s="47"/>
      <c r="T117" s="47"/>
      <c r="U117" s="47"/>
      <c r="V117" s="47"/>
      <c r="W117" s="47"/>
      <c r="X117" s="47"/>
      <c r="Y117" s="47"/>
      <c r="Z117" s="47"/>
      <c r="AA117" s="47"/>
      <c r="AB117" s="47"/>
      <c r="AC117" s="47"/>
      <c r="AD117" s="47"/>
      <c r="AE117" s="47"/>
      <c r="AF117" s="47"/>
      <c r="AG117" s="47"/>
      <c r="AH117" s="47"/>
      <c r="AI117" s="47"/>
      <c r="AJ117" s="47"/>
      <c r="AK117" s="47"/>
      <c r="AL117" s="48" t="str">
        <f>IF(ISNUMBER('Indicator Data'!AL118),"","Imputed using GDP p.c.")</f>
        <v/>
      </c>
      <c r="AN117" s="47"/>
      <c r="AO117" s="47"/>
      <c r="AP117" s="47"/>
      <c r="AQ117" s="47"/>
      <c r="AR117" s="47"/>
      <c r="AS117" s="47"/>
      <c r="AT117" s="47"/>
      <c r="AU117" s="47"/>
      <c r="AV117" s="47"/>
      <c r="AW117" s="47"/>
      <c r="AX117" s="47"/>
      <c r="AY117" s="47"/>
      <c r="AZ117" s="47"/>
      <c r="BA117" s="47"/>
      <c r="BB117" s="24"/>
      <c r="BH117" s="254"/>
      <c r="BI117" s="254" t="s">
        <v>1220</v>
      </c>
      <c r="BJ117" s="253"/>
    </row>
    <row r="118" spans="1:62">
      <c r="A118" s="33" t="str">
        <f>'Indicator Data'!A119</f>
        <v>Mongolia</v>
      </c>
      <c r="B118" s="25" t="str">
        <f>'Indicator Data'!B119</f>
        <v>MNG</v>
      </c>
      <c r="C118" s="47"/>
      <c r="D118" s="47"/>
      <c r="E118" s="47"/>
      <c r="F118" s="47"/>
      <c r="G118" s="47"/>
      <c r="H118" s="47"/>
      <c r="I118" s="47"/>
      <c r="J118" s="47"/>
      <c r="K118" s="47"/>
      <c r="L118" s="47"/>
      <c r="M118" s="47"/>
      <c r="N118" s="47"/>
      <c r="O118" s="47"/>
      <c r="P118" s="47"/>
      <c r="R118" s="47"/>
      <c r="S118" s="47"/>
      <c r="T118" s="47"/>
      <c r="U118" s="47"/>
      <c r="V118" s="47"/>
      <c r="W118" s="47"/>
      <c r="X118" s="47"/>
      <c r="Y118" s="47"/>
      <c r="Z118" s="47"/>
      <c r="AA118" s="47"/>
      <c r="AB118" s="47"/>
      <c r="AC118" s="47"/>
      <c r="AD118" s="47"/>
      <c r="AE118" s="47"/>
      <c r="AF118" s="47"/>
      <c r="AG118" s="47"/>
      <c r="AH118" s="47"/>
      <c r="AI118" s="47"/>
      <c r="AJ118" s="47"/>
      <c r="AK118" s="47"/>
      <c r="AL118" s="48" t="str">
        <f>IF(ISNUMBER('Indicator Data'!AL119),"","Imputed using GDP p.c.")</f>
        <v/>
      </c>
      <c r="AN118" s="47"/>
      <c r="AO118" s="47"/>
      <c r="AP118" s="47"/>
      <c r="AQ118" s="47"/>
      <c r="AR118" s="47"/>
      <c r="AS118" s="47"/>
      <c r="AT118" s="47"/>
      <c r="AU118" s="47"/>
      <c r="AV118" s="47"/>
      <c r="AW118" s="47"/>
      <c r="AX118" s="47"/>
      <c r="AY118" s="47"/>
      <c r="AZ118" s="47"/>
      <c r="BA118" s="47"/>
      <c r="BB118" s="24"/>
      <c r="BH118" s="254"/>
      <c r="BI118" s="254"/>
      <c r="BJ118" s="253"/>
    </row>
    <row r="119" spans="1:62">
      <c r="A119" s="33" t="str">
        <f>'Indicator Data'!A120</f>
        <v>Montenegro</v>
      </c>
      <c r="B119" s="25" t="str">
        <f>'Indicator Data'!B120</f>
        <v>MNE</v>
      </c>
      <c r="C119" s="47"/>
      <c r="D119" s="47"/>
      <c r="E119" s="47"/>
      <c r="F119" s="47"/>
      <c r="G119" s="47"/>
      <c r="H119" s="47"/>
      <c r="I119" s="47"/>
      <c r="J119" s="47"/>
      <c r="K119" s="47"/>
      <c r="L119" s="47"/>
      <c r="M119" s="47"/>
      <c r="N119" s="47"/>
      <c r="O119" s="47"/>
      <c r="P119" s="47"/>
      <c r="R119" s="47"/>
      <c r="S119" s="47"/>
      <c r="T119" s="47"/>
      <c r="U119" s="47"/>
      <c r="V119" s="47"/>
      <c r="W119" s="47"/>
      <c r="X119" s="47"/>
      <c r="Y119" s="47"/>
      <c r="Z119" s="47"/>
      <c r="AA119" s="47"/>
      <c r="AB119" s="47"/>
      <c r="AC119" s="47"/>
      <c r="AD119" s="47"/>
      <c r="AE119" s="47"/>
      <c r="AF119" s="47"/>
      <c r="AG119" s="47"/>
      <c r="AH119" s="47"/>
      <c r="AI119" s="47"/>
      <c r="AJ119" s="47"/>
      <c r="AK119" s="47"/>
      <c r="AL119" s="48" t="str">
        <f>IF(ISNUMBER('Indicator Data'!AL120),"","Imputed using GDP p.c.")</f>
        <v/>
      </c>
      <c r="AN119" s="47"/>
      <c r="AO119" s="47"/>
      <c r="AP119" s="47"/>
      <c r="AQ119" s="47"/>
      <c r="AR119" s="47"/>
      <c r="AS119" s="47"/>
      <c r="AT119" s="47"/>
      <c r="AU119" s="47"/>
      <c r="AV119" s="47"/>
      <c r="AW119" s="47"/>
      <c r="AX119" s="47"/>
      <c r="AY119" s="47"/>
      <c r="AZ119" s="47"/>
      <c r="BA119" s="47"/>
      <c r="BB119" s="24"/>
      <c r="BH119" s="254"/>
      <c r="BI119" s="254"/>
      <c r="BJ119" s="253"/>
    </row>
    <row r="120" spans="1:62">
      <c r="A120" s="33" t="str">
        <f>'Indicator Data'!A121</f>
        <v>Morocco</v>
      </c>
      <c r="B120" s="25" t="str">
        <f>'Indicator Data'!B121</f>
        <v>MAR</v>
      </c>
      <c r="C120" s="47"/>
      <c r="D120" s="47"/>
      <c r="E120" s="47"/>
      <c r="F120" s="47"/>
      <c r="G120" s="47"/>
      <c r="H120" s="47"/>
      <c r="I120" s="47"/>
      <c r="J120" s="47"/>
      <c r="K120" s="47"/>
      <c r="L120" s="47"/>
      <c r="M120" s="47"/>
      <c r="N120" s="47"/>
      <c r="O120" s="47"/>
      <c r="P120" s="47"/>
      <c r="R120" s="47"/>
      <c r="S120" s="47"/>
      <c r="T120" s="47"/>
      <c r="U120" s="47"/>
      <c r="V120" s="47"/>
      <c r="W120" s="47"/>
      <c r="X120" s="47"/>
      <c r="Y120" s="47"/>
      <c r="Z120" s="47"/>
      <c r="AA120" s="47"/>
      <c r="AB120" s="47"/>
      <c r="AC120" s="47"/>
      <c r="AD120" s="47"/>
      <c r="AE120" s="47"/>
      <c r="AF120" s="47"/>
      <c r="AG120" s="47"/>
      <c r="AH120" s="47"/>
      <c r="AI120" s="47"/>
      <c r="AJ120" s="47"/>
      <c r="AK120" s="47"/>
      <c r="AL120" s="48" t="str">
        <f>IF(ISNUMBER('Indicator Data'!AL121),"","Imputed using GDP p.c.")</f>
        <v/>
      </c>
      <c r="AN120" s="47"/>
      <c r="AO120" s="47"/>
      <c r="AP120" s="47"/>
      <c r="AQ120" s="47"/>
      <c r="AR120" s="47"/>
      <c r="AS120" s="47"/>
      <c r="AT120" s="47"/>
      <c r="AU120" s="47"/>
      <c r="AV120" s="47"/>
      <c r="AW120" s="47"/>
      <c r="AX120" s="47"/>
      <c r="AY120" s="47"/>
      <c r="AZ120" s="47"/>
      <c r="BA120" s="47"/>
      <c r="BB120" s="24"/>
      <c r="BH120" s="254"/>
      <c r="BI120" s="254"/>
      <c r="BJ120" s="253"/>
    </row>
    <row r="121" spans="1:62">
      <c r="A121" s="33" t="str">
        <f>'Indicator Data'!A122</f>
        <v>Mozambique</v>
      </c>
      <c r="B121" s="25" t="str">
        <f>'Indicator Data'!B122</f>
        <v>MOZ</v>
      </c>
      <c r="C121" s="47"/>
      <c r="D121" s="47"/>
      <c r="E121" s="47"/>
      <c r="F121" s="47"/>
      <c r="G121" s="47"/>
      <c r="H121" s="47"/>
      <c r="I121" s="47"/>
      <c r="J121" s="47"/>
      <c r="K121" s="47"/>
      <c r="L121" s="47"/>
      <c r="M121" s="47"/>
      <c r="N121" s="47"/>
      <c r="O121" s="47"/>
      <c r="P121" s="47"/>
      <c r="R121" s="47"/>
      <c r="S121" s="47"/>
      <c r="T121" s="47"/>
      <c r="U121" s="47"/>
      <c r="V121" s="47"/>
      <c r="W121" s="47"/>
      <c r="X121" s="47"/>
      <c r="Y121" s="47"/>
      <c r="Z121" s="47"/>
      <c r="AA121" s="47"/>
      <c r="AB121" s="47"/>
      <c r="AC121" s="47"/>
      <c r="AD121" s="47"/>
      <c r="AE121" s="47"/>
      <c r="AF121" s="47"/>
      <c r="AG121" s="47"/>
      <c r="AH121" s="47"/>
      <c r="AI121" s="47"/>
      <c r="AJ121" s="47"/>
      <c r="AK121" s="47"/>
      <c r="AL121" s="48" t="str">
        <f>IF(ISNUMBER('Indicator Data'!AL122),"","Imputed using GDP p.c.")</f>
        <v/>
      </c>
      <c r="AN121" s="47"/>
      <c r="AO121" s="47"/>
      <c r="AP121" s="47"/>
      <c r="AQ121" s="47"/>
      <c r="AR121" s="47"/>
      <c r="AS121" s="47"/>
      <c r="AT121" s="47"/>
      <c r="AU121" s="47"/>
      <c r="AV121" s="47"/>
      <c r="AW121" s="47"/>
      <c r="AX121" s="47"/>
      <c r="AY121" s="47"/>
      <c r="AZ121" s="47"/>
      <c r="BA121" s="47"/>
      <c r="BB121" s="24"/>
      <c r="BH121" s="254"/>
      <c r="BI121" s="254"/>
      <c r="BJ121" s="253"/>
    </row>
    <row r="122" spans="1:62">
      <c r="A122" s="33" t="str">
        <f>'Indicator Data'!A123</f>
        <v>Myanmar</v>
      </c>
      <c r="B122" s="25" t="str">
        <f>'Indicator Data'!B123</f>
        <v>MMR</v>
      </c>
      <c r="C122" s="47"/>
      <c r="D122" s="47"/>
      <c r="E122" s="47"/>
      <c r="F122" s="47"/>
      <c r="G122" s="47"/>
      <c r="H122" s="47"/>
      <c r="I122" s="47"/>
      <c r="J122" s="47"/>
      <c r="K122" s="47"/>
      <c r="L122" s="47"/>
      <c r="M122" s="47"/>
      <c r="N122" s="47"/>
      <c r="O122" s="47"/>
      <c r="P122" s="47"/>
      <c r="R122" s="47"/>
      <c r="S122" s="47"/>
      <c r="T122" s="47"/>
      <c r="U122" s="47"/>
      <c r="V122" s="47"/>
      <c r="W122" s="47"/>
      <c r="X122" s="47"/>
      <c r="Y122" s="47"/>
      <c r="Z122" s="47"/>
      <c r="AA122" s="47"/>
      <c r="AB122" s="47"/>
      <c r="AC122" s="47"/>
      <c r="AD122" s="47"/>
      <c r="AE122" s="47"/>
      <c r="AF122" s="47"/>
      <c r="AG122" s="47"/>
      <c r="AH122" s="47"/>
      <c r="AI122" s="47"/>
      <c r="AJ122" s="47"/>
      <c r="AK122" s="47"/>
      <c r="AL122" s="48" t="str">
        <f>IF(ISNUMBER('Indicator Data'!AL123),"","Imputed using GDP p.c.")</f>
        <v/>
      </c>
      <c r="AN122" s="47"/>
      <c r="AO122" s="47"/>
      <c r="AP122" s="47"/>
      <c r="AQ122" s="47"/>
      <c r="AR122" s="47"/>
      <c r="AS122" s="47"/>
      <c r="AT122" s="47"/>
      <c r="AU122" s="47"/>
      <c r="AV122" s="47"/>
      <c r="AW122" s="47"/>
      <c r="AX122" s="47"/>
      <c r="AY122" s="47"/>
      <c r="AZ122" s="47"/>
      <c r="BA122" s="47"/>
      <c r="BB122" s="24"/>
      <c r="BH122" s="254"/>
      <c r="BI122" s="254"/>
      <c r="BJ122" s="253"/>
    </row>
    <row r="123" spans="1:62">
      <c r="A123" s="33" t="str">
        <f>'Indicator Data'!A124</f>
        <v>Namibia</v>
      </c>
      <c r="B123" s="25" t="str">
        <f>'Indicator Data'!B124</f>
        <v>NAM</v>
      </c>
      <c r="C123" s="47"/>
      <c r="D123" s="47"/>
      <c r="E123" s="47"/>
      <c r="F123" s="47"/>
      <c r="G123" s="47"/>
      <c r="H123" s="47"/>
      <c r="I123" s="47"/>
      <c r="J123" s="47"/>
      <c r="K123" s="47"/>
      <c r="L123" s="47"/>
      <c r="M123" s="47"/>
      <c r="N123" s="47"/>
      <c r="O123" s="47"/>
      <c r="P123" s="47"/>
      <c r="R123" s="47"/>
      <c r="S123" s="47"/>
      <c r="T123" s="47"/>
      <c r="U123" s="47"/>
      <c r="V123" s="47"/>
      <c r="W123" s="47"/>
      <c r="X123" s="47"/>
      <c r="Y123" s="47"/>
      <c r="Z123" s="47"/>
      <c r="AA123" s="47"/>
      <c r="AB123" s="47"/>
      <c r="AC123" s="47"/>
      <c r="AD123" s="47"/>
      <c r="AE123" s="47"/>
      <c r="AF123" s="47"/>
      <c r="AG123" s="47"/>
      <c r="AH123" s="47"/>
      <c r="AI123" s="47"/>
      <c r="AJ123" s="47"/>
      <c r="AK123" s="47"/>
      <c r="AL123" s="48" t="str">
        <f>IF(ISNUMBER('Indicator Data'!AL124),"","Imputed using GDP p.c.")</f>
        <v/>
      </c>
      <c r="AN123" s="47"/>
      <c r="AO123" s="47"/>
      <c r="AP123" s="47"/>
      <c r="AQ123" s="47"/>
      <c r="AR123" s="47"/>
      <c r="AS123" s="47"/>
      <c r="AT123" s="47"/>
      <c r="AU123" s="47"/>
      <c r="AV123" s="47"/>
      <c r="AW123" s="47"/>
      <c r="AX123" s="47"/>
      <c r="AY123" s="47"/>
      <c r="AZ123" s="47"/>
      <c r="BA123" s="47"/>
      <c r="BB123" s="24"/>
      <c r="BH123" s="254" t="s">
        <v>895</v>
      </c>
      <c r="BI123" s="254"/>
      <c r="BJ123" s="253"/>
    </row>
    <row r="124" spans="1:62">
      <c r="A124" s="33" t="str">
        <f>'Indicator Data'!A125</f>
        <v>Nauru</v>
      </c>
      <c r="B124" s="25" t="str">
        <f>'Indicator Data'!B125</f>
        <v>NRU</v>
      </c>
      <c r="C124" s="47"/>
      <c r="D124" s="47"/>
      <c r="E124" s="47"/>
      <c r="F124" s="47"/>
      <c r="G124" s="47"/>
      <c r="H124" s="47"/>
      <c r="I124" s="47"/>
      <c r="J124" s="47"/>
      <c r="K124" s="47"/>
      <c r="L124" s="47"/>
      <c r="M124" s="47"/>
      <c r="N124" s="47"/>
      <c r="O124" s="47"/>
      <c r="P124" s="47"/>
      <c r="R124" s="47"/>
      <c r="S124" s="47"/>
      <c r="T124" s="47"/>
      <c r="U124" s="47"/>
      <c r="V124" s="47"/>
      <c r="W124" s="47"/>
      <c r="X124" s="47"/>
      <c r="Y124" s="47"/>
      <c r="Z124" s="47"/>
      <c r="AA124" s="47"/>
      <c r="AB124" s="47"/>
      <c r="AC124" s="47"/>
      <c r="AD124" s="47"/>
      <c r="AE124" s="47"/>
      <c r="AF124" s="47"/>
      <c r="AG124" s="47"/>
      <c r="AH124" s="47"/>
      <c r="AI124" s="47"/>
      <c r="AJ124" s="47"/>
      <c r="AK124" s="47"/>
      <c r="AL124" s="48" t="str">
        <f>IF(ISNUMBER('Indicator Data'!AL125),"","Imputed using GDP p.c.")</f>
        <v>Imputed using GDP p.c.</v>
      </c>
      <c r="AN124" s="47"/>
      <c r="AO124" s="47"/>
      <c r="AP124" s="47"/>
      <c r="AQ124" s="47"/>
      <c r="AR124" s="47"/>
      <c r="AS124" s="47"/>
      <c r="AT124" s="47"/>
      <c r="AU124" s="47"/>
      <c r="AV124" s="47"/>
      <c r="AW124" s="47"/>
      <c r="AX124" s="47"/>
      <c r="AY124" s="47"/>
      <c r="AZ124" s="47"/>
      <c r="BA124" s="47"/>
      <c r="BB124" s="24"/>
      <c r="BH124" s="254" t="s">
        <v>1216</v>
      </c>
      <c r="BI124" s="254" t="s">
        <v>1362</v>
      </c>
      <c r="BJ124" s="253"/>
    </row>
    <row r="125" spans="1:62">
      <c r="A125" s="33" t="str">
        <f>'Indicator Data'!A126</f>
        <v>Nepal</v>
      </c>
      <c r="B125" s="25" t="str">
        <f>'Indicator Data'!B126</f>
        <v>NPL</v>
      </c>
      <c r="C125" s="47"/>
      <c r="D125" s="47"/>
      <c r="E125" s="47"/>
      <c r="F125" s="47"/>
      <c r="G125" s="47"/>
      <c r="H125" s="47"/>
      <c r="I125" s="47"/>
      <c r="J125" s="47"/>
      <c r="K125" s="47"/>
      <c r="L125" s="47"/>
      <c r="M125" s="47"/>
      <c r="N125" s="47"/>
      <c r="O125" s="47"/>
      <c r="P125" s="47"/>
      <c r="R125" s="47"/>
      <c r="S125" s="47"/>
      <c r="T125" s="47"/>
      <c r="U125" s="47"/>
      <c r="V125" s="47"/>
      <c r="W125" s="47"/>
      <c r="X125" s="47"/>
      <c r="Y125" s="47"/>
      <c r="Z125" s="47"/>
      <c r="AA125" s="47"/>
      <c r="AB125" s="47"/>
      <c r="AC125" s="47"/>
      <c r="AD125" s="47"/>
      <c r="AE125" s="47"/>
      <c r="AF125" s="47"/>
      <c r="AG125" s="47"/>
      <c r="AH125" s="47"/>
      <c r="AI125" s="47"/>
      <c r="AJ125" s="47"/>
      <c r="AK125" s="47"/>
      <c r="AL125" s="48" t="str">
        <f>IF(ISNUMBER('Indicator Data'!AL126),"","Imputed using GDP p.c.")</f>
        <v/>
      </c>
      <c r="AN125" s="47"/>
      <c r="AO125" s="47"/>
      <c r="AP125" s="47"/>
      <c r="AQ125" s="47"/>
      <c r="AR125" s="47"/>
      <c r="AS125" s="47"/>
      <c r="AT125" s="47"/>
      <c r="AU125" s="47"/>
      <c r="AV125" s="47"/>
      <c r="AW125" s="47"/>
      <c r="AX125" s="47"/>
      <c r="AY125" s="47"/>
      <c r="AZ125" s="47"/>
      <c r="BA125" s="47"/>
      <c r="BB125" s="24"/>
      <c r="BH125" s="254"/>
      <c r="BI125" s="254"/>
      <c r="BJ125" s="253"/>
    </row>
    <row r="126" spans="1:62">
      <c r="A126" s="33" t="str">
        <f>'Indicator Data'!A127</f>
        <v>Netherlands</v>
      </c>
      <c r="B126" s="25" t="str">
        <f>'Indicator Data'!B127</f>
        <v>NLD</v>
      </c>
      <c r="C126" s="47"/>
      <c r="D126" s="47"/>
      <c r="E126" s="47"/>
      <c r="F126" s="47"/>
      <c r="G126" s="47"/>
      <c r="H126" s="47"/>
      <c r="I126" s="47"/>
      <c r="J126" s="47"/>
      <c r="K126" s="47"/>
      <c r="L126" s="47"/>
      <c r="M126" s="47"/>
      <c r="N126" s="47"/>
      <c r="O126" s="47"/>
      <c r="P126" s="47"/>
      <c r="R126" s="47"/>
      <c r="S126" s="47"/>
      <c r="T126" s="47"/>
      <c r="U126" s="47"/>
      <c r="V126" s="47"/>
      <c r="W126" s="47"/>
      <c r="X126" s="47"/>
      <c r="Y126" s="47"/>
      <c r="Z126" s="47"/>
      <c r="AA126" s="47"/>
      <c r="AB126" s="47"/>
      <c r="AC126" s="47"/>
      <c r="AD126" s="47"/>
      <c r="AE126" s="47"/>
      <c r="AF126" s="47"/>
      <c r="AG126" s="47"/>
      <c r="AH126" s="47"/>
      <c r="AI126" s="47"/>
      <c r="AJ126" s="47"/>
      <c r="AK126" s="47"/>
      <c r="AL126" s="48" t="str">
        <f>IF(ISNUMBER('Indicator Data'!AL127),"","Imputed using GDP p.c.")</f>
        <v/>
      </c>
      <c r="AN126" s="47"/>
      <c r="AO126" s="47"/>
      <c r="AP126" s="47"/>
      <c r="AQ126" s="47"/>
      <c r="AR126" s="47"/>
      <c r="AS126" s="47"/>
      <c r="AT126" s="47"/>
      <c r="AU126" s="47"/>
      <c r="AV126" s="47"/>
      <c r="AW126" s="47"/>
      <c r="AX126" s="47"/>
      <c r="AY126" s="47"/>
      <c r="AZ126" s="47"/>
      <c r="BA126" s="47"/>
      <c r="BB126" s="24"/>
      <c r="BH126" s="254"/>
      <c r="BI126" s="254"/>
      <c r="BJ126" s="253"/>
    </row>
    <row r="127" spans="1:62">
      <c r="A127" s="33" t="str">
        <f>'Indicator Data'!A128</f>
        <v>New Zealand</v>
      </c>
      <c r="B127" s="25" t="str">
        <f>'Indicator Data'!B128</f>
        <v>NZL</v>
      </c>
      <c r="C127" s="47"/>
      <c r="D127" s="47"/>
      <c r="E127" s="47"/>
      <c r="F127" s="47"/>
      <c r="G127" s="47"/>
      <c r="H127" s="47"/>
      <c r="I127" s="47"/>
      <c r="J127" s="47"/>
      <c r="K127" s="47"/>
      <c r="L127" s="47"/>
      <c r="M127" s="47"/>
      <c r="N127" s="47"/>
      <c r="O127" s="47"/>
      <c r="P127" s="47"/>
      <c r="R127" s="47"/>
      <c r="S127" s="47"/>
      <c r="T127" s="47"/>
      <c r="U127" s="47"/>
      <c r="V127" s="47"/>
      <c r="W127" s="47"/>
      <c r="X127" s="47"/>
      <c r="Y127" s="47"/>
      <c r="Z127" s="47"/>
      <c r="AA127" s="47"/>
      <c r="AB127" s="47"/>
      <c r="AC127" s="47"/>
      <c r="AD127" s="47"/>
      <c r="AE127" s="47"/>
      <c r="AF127" s="47"/>
      <c r="AG127" s="47"/>
      <c r="AH127" s="47"/>
      <c r="AI127" s="47"/>
      <c r="AJ127" s="47"/>
      <c r="AK127" s="47"/>
      <c r="AL127" s="48" t="str">
        <f>IF(ISNUMBER('Indicator Data'!AL128),"","Imputed using GDP p.c.")</f>
        <v/>
      </c>
      <c r="AN127" s="47"/>
      <c r="AO127" s="47"/>
      <c r="AP127" s="47"/>
      <c r="AQ127" s="47"/>
      <c r="AR127" s="47"/>
      <c r="AS127" s="47"/>
      <c r="AT127" s="47"/>
      <c r="AU127" s="47"/>
      <c r="AV127" s="47"/>
      <c r="AW127" s="47"/>
      <c r="AX127" s="47"/>
      <c r="AY127" s="47"/>
      <c r="AZ127" s="47"/>
      <c r="BA127" s="47"/>
      <c r="BB127" s="24"/>
      <c r="BH127" s="254"/>
      <c r="BI127" s="254"/>
      <c r="BJ127" s="253"/>
    </row>
    <row r="128" spans="1:62">
      <c r="A128" s="33" t="str">
        <f>'Indicator Data'!A129</f>
        <v>Nicaragua</v>
      </c>
      <c r="B128" s="25" t="str">
        <f>'Indicator Data'!B129</f>
        <v>NIC</v>
      </c>
      <c r="C128" s="47"/>
      <c r="D128" s="47"/>
      <c r="E128" s="47"/>
      <c r="F128" s="47"/>
      <c r="G128" s="47"/>
      <c r="H128" s="47"/>
      <c r="I128" s="47"/>
      <c r="J128" s="47"/>
      <c r="K128" s="47"/>
      <c r="L128" s="47"/>
      <c r="M128" s="47"/>
      <c r="N128" s="47"/>
      <c r="O128" s="47"/>
      <c r="P128" s="47"/>
      <c r="R128" s="47"/>
      <c r="S128" s="47"/>
      <c r="T128" s="47"/>
      <c r="U128" s="47"/>
      <c r="V128" s="47"/>
      <c r="W128" s="47"/>
      <c r="X128" s="47"/>
      <c r="Y128" s="47"/>
      <c r="Z128" s="47"/>
      <c r="AA128" s="47"/>
      <c r="AB128" s="47"/>
      <c r="AC128" s="47"/>
      <c r="AD128" s="47"/>
      <c r="AE128" s="47"/>
      <c r="AF128" s="47"/>
      <c r="AG128" s="47"/>
      <c r="AH128" s="47"/>
      <c r="AI128" s="47"/>
      <c r="AJ128" s="47"/>
      <c r="AK128" s="47"/>
      <c r="AL128" s="48" t="str">
        <f>IF(ISNUMBER('Indicator Data'!AL129),"","Imputed using GDP p.c.")</f>
        <v/>
      </c>
      <c r="AN128" s="47"/>
      <c r="AO128" s="47"/>
      <c r="AP128" s="47"/>
      <c r="AQ128" s="47"/>
      <c r="AR128" s="47"/>
      <c r="AS128" s="47"/>
      <c r="AT128" s="47"/>
      <c r="AU128" s="47"/>
      <c r="AV128" s="47"/>
      <c r="AW128" s="47"/>
      <c r="AX128" s="47"/>
      <c r="AY128" s="47"/>
      <c r="AZ128" s="47"/>
      <c r="BA128" s="47"/>
      <c r="BB128" s="24"/>
      <c r="BH128" s="254"/>
      <c r="BI128" s="254"/>
      <c r="BJ128" s="253"/>
    </row>
    <row r="129" spans="1:62">
      <c r="A129" s="33" t="str">
        <f>'Indicator Data'!A130</f>
        <v>Niger</v>
      </c>
      <c r="B129" s="25" t="str">
        <f>'Indicator Data'!B130</f>
        <v>NER</v>
      </c>
      <c r="C129" s="47"/>
      <c r="D129" s="47"/>
      <c r="E129" s="47"/>
      <c r="F129" s="47"/>
      <c r="G129" s="47"/>
      <c r="H129" s="47"/>
      <c r="I129" s="47"/>
      <c r="J129" s="47"/>
      <c r="K129" s="47"/>
      <c r="L129" s="47"/>
      <c r="M129" s="47"/>
      <c r="N129" s="47"/>
      <c r="O129" s="47"/>
      <c r="P129" s="47"/>
      <c r="R129" s="47"/>
      <c r="S129" s="47"/>
      <c r="T129" s="47"/>
      <c r="U129" s="47"/>
      <c r="V129" s="47"/>
      <c r="W129" s="47"/>
      <c r="X129" s="47"/>
      <c r="Y129" s="47"/>
      <c r="Z129" s="47"/>
      <c r="AA129" s="47"/>
      <c r="AB129" s="47"/>
      <c r="AC129" s="47"/>
      <c r="AD129" s="47"/>
      <c r="AE129" s="47"/>
      <c r="AF129" s="47"/>
      <c r="AG129" s="47"/>
      <c r="AH129" s="47"/>
      <c r="AI129" s="47"/>
      <c r="AJ129" s="47"/>
      <c r="AK129" s="47"/>
      <c r="AL129" s="48" t="str">
        <f>IF(ISNUMBER('Indicator Data'!AL130),"","Imputed using GDP p.c.")</f>
        <v/>
      </c>
      <c r="AN129" s="47"/>
      <c r="AO129" s="47"/>
      <c r="AP129" s="47"/>
      <c r="AQ129" s="47"/>
      <c r="AR129" s="47"/>
      <c r="AS129" s="47"/>
      <c r="AT129" s="47"/>
      <c r="AU129" s="47"/>
      <c r="AV129" s="47"/>
      <c r="AW129" s="47"/>
      <c r="AX129" s="47"/>
      <c r="AY129" s="47"/>
      <c r="AZ129" s="47"/>
      <c r="BA129" s="47"/>
      <c r="BB129" s="24"/>
      <c r="BH129" s="254"/>
      <c r="BI129" s="254" t="s">
        <v>1360</v>
      </c>
      <c r="BJ129" s="253"/>
    </row>
    <row r="130" spans="1:62">
      <c r="A130" s="33" t="str">
        <f>'Indicator Data'!A131</f>
        <v>Nigeria</v>
      </c>
      <c r="B130" s="25" t="str">
        <f>'Indicator Data'!B131</f>
        <v>NGA</v>
      </c>
      <c r="C130" s="47"/>
      <c r="D130" s="47"/>
      <c r="E130" s="47"/>
      <c r="F130" s="47"/>
      <c r="G130" s="47"/>
      <c r="H130" s="47"/>
      <c r="I130" s="47"/>
      <c r="J130" s="47"/>
      <c r="K130" s="47"/>
      <c r="L130" s="47"/>
      <c r="M130" s="47"/>
      <c r="N130" s="47"/>
      <c r="O130" s="47"/>
      <c r="P130" s="47"/>
      <c r="R130" s="47"/>
      <c r="S130" s="47"/>
      <c r="T130" s="47"/>
      <c r="U130" s="47"/>
      <c r="V130" s="47"/>
      <c r="W130" s="47"/>
      <c r="X130" s="47"/>
      <c r="Y130" s="47"/>
      <c r="Z130" s="47"/>
      <c r="AA130" s="47"/>
      <c r="AB130" s="47"/>
      <c r="AC130" s="47"/>
      <c r="AD130" s="47"/>
      <c r="AE130" s="47"/>
      <c r="AF130" s="47"/>
      <c r="AG130" s="47"/>
      <c r="AH130" s="47"/>
      <c r="AI130" s="47"/>
      <c r="AJ130" s="47"/>
      <c r="AK130" s="47"/>
      <c r="AL130" s="48" t="str">
        <f>IF(ISNUMBER('Indicator Data'!AL131),"","Imputed using GDP p.c.")</f>
        <v/>
      </c>
      <c r="AN130" s="47"/>
      <c r="AO130" s="47"/>
      <c r="AP130" s="47"/>
      <c r="AQ130" s="47"/>
      <c r="AR130" s="47"/>
      <c r="AS130" s="47"/>
      <c r="AT130" s="47"/>
      <c r="AU130" s="47"/>
      <c r="AV130" s="47"/>
      <c r="AW130" s="47"/>
      <c r="AX130" s="47"/>
      <c r="AY130" s="47"/>
      <c r="AZ130" s="47"/>
      <c r="BA130" s="47"/>
      <c r="BB130" s="24"/>
      <c r="BH130" s="254"/>
      <c r="BI130" s="254"/>
      <c r="BJ130" s="253"/>
    </row>
    <row r="131" spans="1:62">
      <c r="A131" s="33" t="str">
        <f>'Indicator Data'!A132</f>
        <v>North Macedonia</v>
      </c>
      <c r="B131" s="25" t="str">
        <f>'Indicator Data'!B132</f>
        <v>MKD</v>
      </c>
      <c r="C131" s="47"/>
      <c r="D131" s="47"/>
      <c r="E131" s="47"/>
      <c r="F131" s="47"/>
      <c r="G131" s="47"/>
      <c r="H131" s="47"/>
      <c r="I131" s="47"/>
      <c r="J131" s="47"/>
      <c r="K131" s="47"/>
      <c r="L131" s="47"/>
      <c r="M131" s="47"/>
      <c r="N131" s="47"/>
      <c r="O131" s="47"/>
      <c r="P131" s="47"/>
      <c r="R131" s="47"/>
      <c r="S131" s="47"/>
      <c r="T131" s="47"/>
      <c r="U131" s="47"/>
      <c r="V131" s="47"/>
      <c r="W131" s="47"/>
      <c r="X131" s="47"/>
      <c r="Y131" s="47"/>
      <c r="Z131" s="47"/>
      <c r="AA131" s="47"/>
      <c r="AB131" s="47"/>
      <c r="AC131" s="47"/>
      <c r="AD131" s="47"/>
      <c r="AE131" s="47"/>
      <c r="AF131" s="47"/>
      <c r="AG131" s="47"/>
      <c r="AH131" s="47"/>
      <c r="AI131" s="47"/>
      <c r="AJ131" s="47"/>
      <c r="AK131" s="47"/>
      <c r="AL131" s="48" t="str">
        <f>IF(ISNUMBER('Indicator Data'!AL132),"","Imputed using GDP p.c.")</f>
        <v/>
      </c>
      <c r="AN131" s="47"/>
      <c r="AO131" s="47"/>
      <c r="AP131" s="47"/>
      <c r="AQ131" s="47"/>
      <c r="AR131" s="47"/>
      <c r="AS131" s="47"/>
      <c r="AT131" s="47"/>
      <c r="AU131" s="47"/>
      <c r="AV131" s="47"/>
      <c r="AW131" s="47"/>
      <c r="AX131" s="47"/>
      <c r="AY131" s="47"/>
      <c r="AZ131" s="47"/>
      <c r="BA131" s="47"/>
      <c r="BB131" s="24"/>
      <c r="BH131" s="254"/>
      <c r="BI131" s="254"/>
      <c r="BJ131" s="253"/>
    </row>
    <row r="132" spans="1:62">
      <c r="A132" s="33" t="str">
        <f>'Indicator Data'!A133</f>
        <v>Norway</v>
      </c>
      <c r="B132" s="25" t="str">
        <f>'Indicator Data'!B133</f>
        <v>NOR</v>
      </c>
      <c r="C132" s="47"/>
      <c r="D132" s="47"/>
      <c r="E132" s="47"/>
      <c r="F132" s="47"/>
      <c r="G132" s="47"/>
      <c r="H132" s="47"/>
      <c r="I132" s="47"/>
      <c r="J132" s="47"/>
      <c r="K132" s="47"/>
      <c r="L132" s="47"/>
      <c r="M132" s="47"/>
      <c r="N132" s="47"/>
      <c r="O132" s="47"/>
      <c r="P132" s="47"/>
      <c r="R132" s="47"/>
      <c r="S132" s="47"/>
      <c r="T132" s="47"/>
      <c r="U132" s="47"/>
      <c r="V132" s="47"/>
      <c r="W132" s="47"/>
      <c r="X132" s="47"/>
      <c r="Y132" s="47"/>
      <c r="Z132" s="47"/>
      <c r="AA132" s="47"/>
      <c r="AB132" s="47"/>
      <c r="AC132" s="47"/>
      <c r="AD132" s="47"/>
      <c r="AE132" s="47"/>
      <c r="AF132" s="47"/>
      <c r="AG132" s="47"/>
      <c r="AH132" s="47"/>
      <c r="AI132" s="47"/>
      <c r="AJ132" s="47"/>
      <c r="AK132" s="47"/>
      <c r="AL132" s="48" t="str">
        <f>IF(ISNUMBER('Indicator Data'!AL133),"","Imputed using GDP p.c.")</f>
        <v/>
      </c>
      <c r="AN132" s="47"/>
      <c r="AO132" s="47"/>
      <c r="AP132" s="47"/>
      <c r="AQ132" s="47"/>
      <c r="AR132" s="47"/>
      <c r="AS132" s="47"/>
      <c r="AT132" s="47"/>
      <c r="AU132" s="47"/>
      <c r="AV132" s="47"/>
      <c r="AW132" s="47"/>
      <c r="AX132" s="47"/>
      <c r="AY132" s="47"/>
      <c r="AZ132" s="47"/>
      <c r="BA132" s="47"/>
      <c r="BB132" s="24"/>
      <c r="BH132" s="254"/>
      <c r="BI132" s="254"/>
      <c r="BJ132" s="253"/>
    </row>
    <row r="133" spans="1:62">
      <c r="A133" s="33" t="str">
        <f>'Indicator Data'!A134</f>
        <v>Oman</v>
      </c>
      <c r="B133" s="25" t="str">
        <f>'Indicator Data'!B134</f>
        <v>OMN</v>
      </c>
      <c r="C133" s="47"/>
      <c r="D133" s="47"/>
      <c r="E133" s="47"/>
      <c r="F133" s="47"/>
      <c r="G133" s="47"/>
      <c r="H133" s="47"/>
      <c r="I133" s="47"/>
      <c r="J133" s="47"/>
      <c r="K133" s="47"/>
      <c r="L133" s="47"/>
      <c r="M133" s="47"/>
      <c r="N133" s="47"/>
      <c r="O133" s="47"/>
      <c r="P133" s="47"/>
      <c r="R133" s="47"/>
      <c r="S133" s="47"/>
      <c r="T133" s="47"/>
      <c r="U133" s="47"/>
      <c r="V133" s="47"/>
      <c r="W133" s="47"/>
      <c r="X133" s="47"/>
      <c r="Y133" s="47"/>
      <c r="Z133" s="47"/>
      <c r="AA133" s="47"/>
      <c r="AB133" s="47"/>
      <c r="AC133" s="47"/>
      <c r="AD133" s="47"/>
      <c r="AE133" s="47"/>
      <c r="AF133" s="47"/>
      <c r="AG133" s="47"/>
      <c r="AH133" s="47"/>
      <c r="AI133" s="47"/>
      <c r="AJ133" s="47"/>
      <c r="AK133" s="47"/>
      <c r="AL133" s="48" t="str">
        <f>IF(ISNUMBER('Indicator Data'!AL134),"","Imputed using GDP p.c.")</f>
        <v/>
      </c>
      <c r="AN133" s="47"/>
      <c r="AO133" s="47"/>
      <c r="AP133" s="47"/>
      <c r="AQ133" s="47"/>
      <c r="AR133" s="47"/>
      <c r="AS133" s="47"/>
      <c r="AT133" s="47"/>
      <c r="AU133" s="47"/>
      <c r="AV133" s="47"/>
      <c r="AW133" s="47"/>
      <c r="AX133" s="47"/>
      <c r="AY133" s="47"/>
      <c r="AZ133" s="47"/>
      <c r="BA133" s="47"/>
      <c r="BB133" s="24"/>
      <c r="BH133" s="254"/>
      <c r="BI133" s="254"/>
      <c r="BJ133" s="253"/>
    </row>
    <row r="134" spans="1:62">
      <c r="A134" s="33" t="str">
        <f>'Indicator Data'!A135</f>
        <v>Pakistan</v>
      </c>
      <c r="B134" s="25" t="str">
        <f>'Indicator Data'!B135</f>
        <v>PAK</v>
      </c>
      <c r="C134" s="47"/>
      <c r="D134" s="47"/>
      <c r="E134" s="47"/>
      <c r="F134" s="47"/>
      <c r="G134" s="47"/>
      <c r="H134" s="47"/>
      <c r="I134" s="47"/>
      <c r="J134" s="47"/>
      <c r="K134" s="47"/>
      <c r="L134" s="47"/>
      <c r="M134" s="47"/>
      <c r="N134" s="47"/>
      <c r="O134" s="47"/>
      <c r="P134" s="47"/>
      <c r="R134" s="47"/>
      <c r="S134" s="47"/>
      <c r="T134" s="47"/>
      <c r="U134" s="47"/>
      <c r="V134" s="47"/>
      <c r="W134" s="47"/>
      <c r="X134" s="47"/>
      <c r="Y134" s="47"/>
      <c r="Z134" s="47"/>
      <c r="AA134" s="47"/>
      <c r="AB134" s="47"/>
      <c r="AC134" s="47"/>
      <c r="AD134" s="47"/>
      <c r="AE134" s="47"/>
      <c r="AF134" s="47"/>
      <c r="AG134" s="47"/>
      <c r="AH134" s="47"/>
      <c r="AI134" s="47"/>
      <c r="AJ134" s="47"/>
      <c r="AK134" s="47"/>
      <c r="AL134" s="48" t="str">
        <f>IF(ISNUMBER('Indicator Data'!AL135),"","Imputed using GDP p.c.")</f>
        <v/>
      </c>
      <c r="AN134" s="47"/>
      <c r="AO134" s="47"/>
      <c r="AP134" s="47"/>
      <c r="AQ134" s="47"/>
      <c r="AR134" s="47"/>
      <c r="AS134" s="47"/>
      <c r="AT134" s="47"/>
      <c r="AU134" s="47"/>
      <c r="AV134" s="47"/>
      <c r="AW134" s="47"/>
      <c r="AX134" s="47"/>
      <c r="AY134" s="47"/>
      <c r="AZ134" s="47"/>
      <c r="BA134" s="47"/>
      <c r="BB134" s="24"/>
      <c r="BJ134" s="253"/>
    </row>
    <row r="135" spans="1:62">
      <c r="A135" s="33" t="str">
        <f>'Indicator Data'!A136</f>
        <v>Palau</v>
      </c>
      <c r="B135" s="25" t="str">
        <f>'Indicator Data'!B136</f>
        <v>PLW</v>
      </c>
      <c r="C135" s="47"/>
      <c r="D135" s="47"/>
      <c r="E135" s="47"/>
      <c r="F135" s="47"/>
      <c r="G135" s="47"/>
      <c r="H135" s="47"/>
      <c r="I135" s="47"/>
      <c r="J135" s="47"/>
      <c r="K135" s="47"/>
      <c r="L135" s="47"/>
      <c r="M135" s="47"/>
      <c r="N135" s="47"/>
      <c r="O135" s="47"/>
      <c r="P135" s="47"/>
      <c r="R135" s="47"/>
      <c r="S135" s="47"/>
      <c r="T135" s="47"/>
      <c r="U135" s="47"/>
      <c r="V135" s="47"/>
      <c r="W135" s="47"/>
      <c r="X135" s="47"/>
      <c r="Y135" s="47"/>
      <c r="Z135" s="47"/>
      <c r="AA135" s="47"/>
      <c r="AB135" s="47"/>
      <c r="AC135" s="47"/>
      <c r="AD135" s="47"/>
      <c r="AE135" s="47"/>
      <c r="AF135" s="47"/>
      <c r="AG135" s="47"/>
      <c r="AH135" s="47"/>
      <c r="AI135" s="47"/>
      <c r="AJ135" s="47"/>
      <c r="AK135" s="47"/>
      <c r="AL135" s="48" t="str">
        <f>IF(ISNUMBER('Indicator Data'!AL136),"","Imputed using GDP p.c.")</f>
        <v/>
      </c>
      <c r="AN135" s="47"/>
      <c r="AO135" s="47"/>
      <c r="AP135" s="47"/>
      <c r="AQ135" s="47"/>
      <c r="AR135" s="47"/>
      <c r="AS135" s="47"/>
      <c r="AT135" s="47"/>
      <c r="AU135" s="47"/>
      <c r="AV135" s="47"/>
      <c r="AW135" s="47"/>
      <c r="AX135" s="47"/>
      <c r="AY135" s="47"/>
      <c r="AZ135" s="47"/>
      <c r="BA135" s="47"/>
      <c r="BB135" s="24"/>
      <c r="BH135" s="254" t="s">
        <v>1216</v>
      </c>
      <c r="BI135" s="254" t="s">
        <v>1362</v>
      </c>
      <c r="BJ135" s="253"/>
    </row>
    <row r="136" spans="1:62">
      <c r="A136" s="33" t="str">
        <f>'Indicator Data'!A137</f>
        <v>Palestine</v>
      </c>
      <c r="B136" s="25" t="str">
        <f>'Indicator Data'!B137</f>
        <v>PSE</v>
      </c>
      <c r="C136" s="47"/>
      <c r="D136" s="47"/>
      <c r="E136" s="47"/>
      <c r="F136" s="47"/>
      <c r="G136" s="47"/>
      <c r="H136" s="47"/>
      <c r="I136" s="47"/>
      <c r="J136" s="47"/>
      <c r="K136" s="47"/>
      <c r="L136" s="47"/>
      <c r="M136" s="47"/>
      <c r="N136" s="47"/>
      <c r="O136" s="47"/>
      <c r="P136" s="47"/>
      <c r="R136" s="47"/>
      <c r="S136" s="47"/>
      <c r="T136" s="47"/>
      <c r="U136" s="47"/>
      <c r="V136" s="47"/>
      <c r="W136" s="47"/>
      <c r="X136" s="47"/>
      <c r="Y136" s="47"/>
      <c r="Z136" s="47"/>
      <c r="AA136" s="47"/>
      <c r="AB136" s="47"/>
      <c r="AC136" s="47"/>
      <c r="AD136" s="47"/>
      <c r="AE136" s="47"/>
      <c r="AF136" s="47"/>
      <c r="AG136" s="47"/>
      <c r="AH136" s="47"/>
      <c r="AI136" s="47"/>
      <c r="AJ136" s="47"/>
      <c r="AK136" s="47"/>
      <c r="AL136" s="48" t="str">
        <f>IF(ISNUMBER('Indicator Data'!AL137),"","Imputed using GDP p.c.")</f>
        <v/>
      </c>
      <c r="AN136" s="47"/>
      <c r="AO136" s="47"/>
      <c r="AP136" s="47"/>
      <c r="AQ136" s="47"/>
      <c r="AR136" s="47"/>
      <c r="AS136" s="47"/>
      <c r="AT136" s="47"/>
      <c r="AU136" s="47"/>
      <c r="AV136" s="47"/>
      <c r="AW136" s="47"/>
      <c r="AX136" s="47"/>
      <c r="AY136" s="47"/>
      <c r="AZ136" s="47"/>
      <c r="BA136" s="47"/>
      <c r="BB136" s="24"/>
      <c r="BH136" s="254"/>
      <c r="BI136" s="254" t="s">
        <v>900</v>
      </c>
      <c r="BJ136" s="253"/>
    </row>
    <row r="137" spans="1:62">
      <c r="A137" s="33" t="str">
        <f>'Indicator Data'!A138</f>
        <v>Panama</v>
      </c>
      <c r="B137" s="25" t="str">
        <f>'Indicator Data'!B138</f>
        <v>PAN</v>
      </c>
      <c r="C137" s="47"/>
      <c r="D137" s="47"/>
      <c r="E137" s="47"/>
      <c r="F137" s="47"/>
      <c r="G137" s="47"/>
      <c r="H137" s="47"/>
      <c r="I137" s="47"/>
      <c r="J137" s="47"/>
      <c r="K137" s="47"/>
      <c r="L137" s="47"/>
      <c r="M137" s="47"/>
      <c r="N137" s="47"/>
      <c r="O137" s="47"/>
      <c r="P137" s="47"/>
      <c r="R137" s="47"/>
      <c r="S137" s="47"/>
      <c r="T137" s="47"/>
      <c r="U137" s="47"/>
      <c r="V137" s="47"/>
      <c r="W137" s="47"/>
      <c r="X137" s="47"/>
      <c r="Y137" s="47"/>
      <c r="Z137" s="47"/>
      <c r="AA137" s="47"/>
      <c r="AB137" s="47"/>
      <c r="AC137" s="47"/>
      <c r="AD137" s="47"/>
      <c r="AE137" s="47"/>
      <c r="AF137" s="47"/>
      <c r="AG137" s="47"/>
      <c r="AH137" s="47"/>
      <c r="AI137" s="47"/>
      <c r="AJ137" s="47"/>
      <c r="AK137" s="47"/>
      <c r="AL137" s="48" t="str">
        <f>IF(ISNUMBER('Indicator Data'!AL138),"","Imputed using GDP p.c.")</f>
        <v/>
      </c>
      <c r="AN137" s="47"/>
      <c r="AO137" s="47"/>
      <c r="AP137" s="47"/>
      <c r="AQ137" s="47"/>
      <c r="AR137" s="47"/>
      <c r="AS137" s="47"/>
      <c r="AT137" s="47"/>
      <c r="AU137" s="47"/>
      <c r="AV137" s="47"/>
      <c r="AW137" s="47"/>
      <c r="AX137" s="47"/>
      <c r="AY137" s="47"/>
      <c r="AZ137" s="47"/>
      <c r="BA137" s="47"/>
      <c r="BB137" s="24"/>
      <c r="BH137" s="254"/>
      <c r="BI137" s="254"/>
      <c r="BJ137" s="253"/>
    </row>
    <row r="138" spans="1:62">
      <c r="A138" s="33" t="str">
        <f>'Indicator Data'!A139</f>
        <v>Papua New Guinea</v>
      </c>
      <c r="B138" s="25" t="str">
        <f>'Indicator Data'!B139</f>
        <v>PNG</v>
      </c>
      <c r="C138" s="47"/>
      <c r="D138" s="47"/>
      <c r="E138" s="47"/>
      <c r="F138" s="47"/>
      <c r="G138" s="47"/>
      <c r="H138" s="47"/>
      <c r="I138" s="47"/>
      <c r="J138" s="47"/>
      <c r="K138" s="47"/>
      <c r="L138" s="47"/>
      <c r="M138" s="47"/>
      <c r="N138" s="47"/>
      <c r="O138" s="47"/>
      <c r="P138" s="47"/>
      <c r="R138" s="47"/>
      <c r="S138" s="47"/>
      <c r="T138" s="47"/>
      <c r="U138" s="47"/>
      <c r="V138" s="47"/>
      <c r="W138" s="47"/>
      <c r="X138" s="47"/>
      <c r="Y138" s="47"/>
      <c r="Z138" s="47"/>
      <c r="AA138" s="47"/>
      <c r="AB138" s="47"/>
      <c r="AC138" s="47"/>
      <c r="AD138" s="47"/>
      <c r="AE138" s="47"/>
      <c r="AF138" s="47"/>
      <c r="AG138" s="47"/>
      <c r="AH138" s="47"/>
      <c r="AI138" s="47"/>
      <c r="AJ138" s="47"/>
      <c r="AK138" s="47"/>
      <c r="AL138" s="48" t="str">
        <f>IF(ISNUMBER('Indicator Data'!AL139),"","Imputed using GDP p.c.")</f>
        <v/>
      </c>
      <c r="AN138" s="47"/>
      <c r="AO138" s="47"/>
      <c r="AP138" s="47"/>
      <c r="AQ138" s="47"/>
      <c r="AR138" s="47"/>
      <c r="AS138" s="47"/>
      <c r="AT138" s="47"/>
      <c r="AU138" s="47"/>
      <c r="AV138" s="47"/>
      <c r="AW138" s="47"/>
      <c r="AX138" s="47"/>
      <c r="AY138" s="47"/>
      <c r="AZ138" s="47"/>
      <c r="BA138" s="47"/>
      <c r="BB138" s="24"/>
      <c r="BH138" s="254"/>
      <c r="BI138" s="254" t="s">
        <v>901</v>
      </c>
      <c r="BJ138" s="253"/>
    </row>
    <row r="139" spans="1:62">
      <c r="A139" s="33" t="str">
        <f>'Indicator Data'!A140</f>
        <v>Paraguay</v>
      </c>
      <c r="B139" s="25" t="str">
        <f>'Indicator Data'!B140</f>
        <v>PRY</v>
      </c>
      <c r="C139" s="47"/>
      <c r="D139" s="47"/>
      <c r="E139" s="47"/>
      <c r="F139" s="47"/>
      <c r="G139" s="47"/>
      <c r="H139" s="47"/>
      <c r="I139" s="47"/>
      <c r="J139" s="47"/>
      <c r="K139" s="47"/>
      <c r="L139" s="47"/>
      <c r="M139" s="47"/>
      <c r="N139" s="47"/>
      <c r="O139" s="47"/>
      <c r="P139" s="47"/>
      <c r="R139" s="47"/>
      <c r="S139" s="47"/>
      <c r="T139" s="47"/>
      <c r="U139" s="47"/>
      <c r="V139" s="47"/>
      <c r="W139" s="47"/>
      <c r="X139" s="47"/>
      <c r="Y139" s="47"/>
      <c r="Z139" s="47"/>
      <c r="AA139" s="47"/>
      <c r="AB139" s="47"/>
      <c r="AC139" s="47"/>
      <c r="AD139" s="47"/>
      <c r="AE139" s="47"/>
      <c r="AF139" s="47"/>
      <c r="AG139" s="47"/>
      <c r="AH139" s="47"/>
      <c r="AI139" s="47"/>
      <c r="AJ139" s="47"/>
      <c r="AK139" s="47"/>
      <c r="AL139" s="48" t="str">
        <f>IF(ISNUMBER('Indicator Data'!AL140),"","Imputed using GDP p.c.")</f>
        <v/>
      </c>
      <c r="AN139" s="47"/>
      <c r="AO139" s="47"/>
      <c r="AP139" s="47"/>
      <c r="AQ139" s="47"/>
      <c r="AR139" s="47"/>
      <c r="AS139" s="47"/>
      <c r="AT139" s="47"/>
      <c r="AU139" s="47"/>
      <c r="AV139" s="47"/>
      <c r="AW139" s="47"/>
      <c r="AX139" s="47"/>
      <c r="AY139" s="47"/>
      <c r="AZ139" s="47"/>
      <c r="BA139" s="47"/>
      <c r="BB139" s="24"/>
      <c r="BH139" s="254"/>
      <c r="BI139" s="254"/>
      <c r="BJ139" s="253"/>
    </row>
    <row r="140" spans="1:62">
      <c r="A140" s="33" t="str">
        <f>'Indicator Data'!A141</f>
        <v>Peru</v>
      </c>
      <c r="B140" s="25" t="str">
        <f>'Indicator Data'!B141</f>
        <v>PER</v>
      </c>
      <c r="C140" s="47"/>
      <c r="D140" s="47"/>
      <c r="E140" s="47"/>
      <c r="F140" s="47"/>
      <c r="G140" s="47"/>
      <c r="H140" s="47"/>
      <c r="I140" s="47"/>
      <c r="J140" s="47"/>
      <c r="K140" s="47"/>
      <c r="L140" s="47"/>
      <c r="M140" s="47"/>
      <c r="N140" s="47"/>
      <c r="O140" s="47"/>
      <c r="P140" s="47"/>
      <c r="R140" s="47"/>
      <c r="S140" s="47"/>
      <c r="T140" s="47"/>
      <c r="U140" s="47"/>
      <c r="V140" s="47"/>
      <c r="W140" s="47"/>
      <c r="X140" s="47"/>
      <c r="Y140" s="47"/>
      <c r="Z140" s="47"/>
      <c r="AA140" s="47"/>
      <c r="AB140" s="47"/>
      <c r="AC140" s="47"/>
      <c r="AD140" s="47"/>
      <c r="AE140" s="47"/>
      <c r="AF140" s="47"/>
      <c r="AG140" s="47"/>
      <c r="AH140" s="47"/>
      <c r="AI140" s="47"/>
      <c r="AJ140" s="47"/>
      <c r="AK140" s="47"/>
      <c r="AL140" s="48" t="str">
        <f>IF(ISNUMBER('Indicator Data'!AL141),"","Imputed using GDP p.c.")</f>
        <v/>
      </c>
      <c r="AN140" s="47"/>
      <c r="AO140" s="47"/>
      <c r="AP140" s="47"/>
      <c r="AQ140" s="47"/>
      <c r="AR140" s="47"/>
      <c r="AS140" s="47"/>
      <c r="AT140" s="47"/>
      <c r="AU140" s="47"/>
      <c r="AV140" s="47"/>
      <c r="AW140" s="47"/>
      <c r="AX140" s="47"/>
      <c r="AY140" s="47"/>
      <c r="AZ140" s="47"/>
      <c r="BA140" s="47"/>
      <c r="BB140" s="24"/>
      <c r="BH140" s="254"/>
      <c r="BI140" s="254"/>
      <c r="BJ140" s="253"/>
    </row>
    <row r="141" spans="1:62">
      <c r="A141" s="33" t="str">
        <f>'Indicator Data'!A142</f>
        <v>Philippines</v>
      </c>
      <c r="B141" s="25" t="str">
        <f>'Indicator Data'!B142</f>
        <v>PHL</v>
      </c>
      <c r="C141" s="47"/>
      <c r="D141" s="47"/>
      <c r="E141" s="47"/>
      <c r="F141" s="47"/>
      <c r="G141" s="47"/>
      <c r="H141" s="47"/>
      <c r="I141" s="47"/>
      <c r="J141" s="47"/>
      <c r="K141" s="47"/>
      <c r="L141" s="47"/>
      <c r="M141" s="47"/>
      <c r="N141" s="47"/>
      <c r="O141" s="47"/>
      <c r="P141" s="47"/>
      <c r="R141" s="47"/>
      <c r="S141" s="47"/>
      <c r="T141" s="47"/>
      <c r="U141" s="47"/>
      <c r="V141" s="47"/>
      <c r="W141" s="47"/>
      <c r="X141" s="47"/>
      <c r="Y141" s="47"/>
      <c r="Z141" s="47"/>
      <c r="AA141" s="47"/>
      <c r="AB141" s="47"/>
      <c r="AC141" s="47"/>
      <c r="AD141" s="47"/>
      <c r="AE141" s="47"/>
      <c r="AF141" s="47"/>
      <c r="AG141" s="47"/>
      <c r="AH141" s="47"/>
      <c r="AI141" s="47"/>
      <c r="AJ141" s="47"/>
      <c r="AK141" s="47"/>
      <c r="AL141" s="48" t="str">
        <f>IF(ISNUMBER('Indicator Data'!AL142),"","Imputed using GDP p.c.")</f>
        <v/>
      </c>
      <c r="AN141" s="47"/>
      <c r="AO141" s="47"/>
      <c r="AP141" s="47"/>
      <c r="AQ141" s="47"/>
      <c r="AR141" s="47"/>
      <c r="AS141" s="47"/>
      <c r="AT141" s="47"/>
      <c r="AU141" s="47"/>
      <c r="AV141" s="47"/>
      <c r="AW141" s="47"/>
      <c r="AX141" s="47"/>
      <c r="AY141" s="47"/>
      <c r="AZ141" s="47"/>
      <c r="BA141" s="47"/>
      <c r="BB141" s="24"/>
      <c r="BH141" s="254"/>
      <c r="BI141" s="254"/>
      <c r="BJ141" s="253"/>
    </row>
    <row r="142" spans="1:62">
      <c r="A142" s="33" t="str">
        <f>'Indicator Data'!A143</f>
        <v>Poland</v>
      </c>
      <c r="B142" s="25" t="str">
        <f>'Indicator Data'!B143</f>
        <v>POL</v>
      </c>
      <c r="C142" s="47"/>
      <c r="D142" s="47"/>
      <c r="E142" s="47"/>
      <c r="F142" s="47"/>
      <c r="G142" s="47"/>
      <c r="H142" s="47"/>
      <c r="I142" s="47"/>
      <c r="J142" s="47"/>
      <c r="K142" s="47"/>
      <c r="L142" s="47"/>
      <c r="M142" s="47"/>
      <c r="N142" s="47"/>
      <c r="O142" s="47"/>
      <c r="P142" s="47"/>
      <c r="R142" s="47"/>
      <c r="S142" s="47"/>
      <c r="T142" s="47"/>
      <c r="U142" s="47"/>
      <c r="V142" s="47"/>
      <c r="W142" s="47"/>
      <c r="X142" s="47"/>
      <c r="Y142" s="47"/>
      <c r="Z142" s="47"/>
      <c r="AA142" s="47"/>
      <c r="AB142" s="47"/>
      <c r="AC142" s="47"/>
      <c r="AD142" s="47"/>
      <c r="AE142" s="47"/>
      <c r="AF142" s="47"/>
      <c r="AG142" s="47"/>
      <c r="AH142" s="47"/>
      <c r="AI142" s="47"/>
      <c r="AJ142" s="47"/>
      <c r="AK142" s="47"/>
      <c r="AL142" s="48" t="str">
        <f>IF(ISNUMBER('Indicator Data'!AL143),"","Imputed using GDP p.c.")</f>
        <v/>
      </c>
      <c r="AN142" s="47"/>
      <c r="AO142" s="47"/>
      <c r="AP142" s="47"/>
      <c r="AQ142" s="47"/>
      <c r="AR142" s="47"/>
      <c r="AS142" s="47"/>
      <c r="AT142" s="47"/>
      <c r="AU142" s="47"/>
      <c r="AV142" s="47"/>
      <c r="AW142" s="47"/>
      <c r="AX142" s="47"/>
      <c r="AY142" s="47"/>
      <c r="AZ142" s="47"/>
      <c r="BA142" s="47"/>
      <c r="BB142" s="24"/>
      <c r="BH142" s="254"/>
      <c r="BI142" s="254"/>
      <c r="BJ142" s="253"/>
    </row>
    <row r="143" spans="1:62">
      <c r="A143" s="33" t="str">
        <f>'Indicator Data'!A144</f>
        <v>Portugal</v>
      </c>
      <c r="B143" s="25" t="str">
        <f>'Indicator Data'!B144</f>
        <v>PRT</v>
      </c>
      <c r="C143" s="47"/>
      <c r="D143" s="47"/>
      <c r="E143" s="47"/>
      <c r="F143" s="47"/>
      <c r="G143" s="47"/>
      <c r="H143" s="47"/>
      <c r="I143" s="47"/>
      <c r="J143" s="47"/>
      <c r="K143" s="47"/>
      <c r="L143" s="47"/>
      <c r="M143" s="47"/>
      <c r="N143" s="47"/>
      <c r="O143" s="47"/>
      <c r="P143" s="47"/>
      <c r="R143" s="47"/>
      <c r="S143" s="47"/>
      <c r="T143" s="47"/>
      <c r="U143" s="47"/>
      <c r="V143" s="47"/>
      <c r="W143" s="47"/>
      <c r="X143" s="47"/>
      <c r="Y143" s="47"/>
      <c r="Z143" s="47"/>
      <c r="AA143" s="47"/>
      <c r="AB143" s="47"/>
      <c r="AC143" s="47"/>
      <c r="AD143" s="47"/>
      <c r="AE143" s="47"/>
      <c r="AF143" s="47"/>
      <c r="AG143" s="47"/>
      <c r="AH143" s="47"/>
      <c r="AI143" s="47"/>
      <c r="AJ143" s="47"/>
      <c r="AK143" s="47"/>
      <c r="AL143" s="48" t="str">
        <f>IF(ISNUMBER('Indicator Data'!AL144),"","Imputed using GDP p.c.")</f>
        <v/>
      </c>
      <c r="AN143" s="47"/>
      <c r="AO143" s="47"/>
      <c r="AP143" s="47"/>
      <c r="AQ143" s="47"/>
      <c r="AR143" s="47"/>
      <c r="AS143" s="47"/>
      <c r="AT143" s="47"/>
      <c r="AU143" s="47"/>
      <c r="AV143" s="47"/>
      <c r="AW143" s="47"/>
      <c r="AX143" s="47"/>
      <c r="AY143" s="47"/>
      <c r="AZ143" s="47"/>
      <c r="BA143" s="47"/>
      <c r="BB143" s="24"/>
      <c r="BH143" s="254"/>
      <c r="BI143" s="254"/>
      <c r="BJ143" s="253"/>
    </row>
    <row r="144" spans="1:62">
      <c r="A144" s="33" t="str">
        <f>'Indicator Data'!A145</f>
        <v>Qatar</v>
      </c>
      <c r="B144" s="25" t="str">
        <f>'Indicator Data'!B145</f>
        <v>QAT</v>
      </c>
      <c r="C144" s="47"/>
      <c r="D144" s="47"/>
      <c r="E144" s="47"/>
      <c r="F144" s="47"/>
      <c r="G144" s="47"/>
      <c r="H144" s="47"/>
      <c r="I144" s="47"/>
      <c r="J144" s="47"/>
      <c r="K144" s="47"/>
      <c r="L144" s="47"/>
      <c r="M144" s="47"/>
      <c r="N144" s="47"/>
      <c r="O144" s="47"/>
      <c r="P144" s="47"/>
      <c r="R144" s="47"/>
      <c r="S144" s="47"/>
      <c r="T144" s="47"/>
      <c r="U144" s="47"/>
      <c r="V144" s="47"/>
      <c r="W144" s="47"/>
      <c r="X144" s="47"/>
      <c r="Y144" s="47"/>
      <c r="Z144" s="47"/>
      <c r="AA144" s="47"/>
      <c r="AB144" s="47"/>
      <c r="AC144" s="47"/>
      <c r="AD144" s="47"/>
      <c r="AE144" s="47"/>
      <c r="AF144" s="47"/>
      <c r="AG144" s="47"/>
      <c r="AH144" s="47"/>
      <c r="AI144" s="47"/>
      <c r="AJ144" s="47"/>
      <c r="AK144" s="47"/>
      <c r="AL144" s="48" t="str">
        <f>IF(ISNUMBER('Indicator Data'!AL145),"","Imputed using GDP p.c.")</f>
        <v/>
      </c>
      <c r="AN144" s="47"/>
      <c r="AO144" s="47"/>
      <c r="AP144" s="47"/>
      <c r="AQ144" s="47"/>
      <c r="AR144" s="47"/>
      <c r="AS144" s="47"/>
      <c r="AT144" s="47"/>
      <c r="AU144" s="47"/>
      <c r="AV144" s="47"/>
      <c r="AW144" s="47"/>
      <c r="AX144" s="47"/>
      <c r="AY144" s="47"/>
      <c r="AZ144" s="47"/>
      <c r="BA144" s="47"/>
      <c r="BB144" s="24"/>
      <c r="BH144" s="254" t="s">
        <v>1406</v>
      </c>
      <c r="BI144" s="254" t="s">
        <v>1217</v>
      </c>
      <c r="BJ144" s="253"/>
    </row>
    <row r="145" spans="1:62">
      <c r="A145" s="33" t="str">
        <f>'Indicator Data'!A146</f>
        <v>Romania</v>
      </c>
      <c r="B145" s="25" t="str">
        <f>'Indicator Data'!B146</f>
        <v>ROU</v>
      </c>
      <c r="C145" s="47"/>
      <c r="D145" s="47"/>
      <c r="E145" s="47"/>
      <c r="F145" s="47"/>
      <c r="G145" s="47"/>
      <c r="H145" s="47"/>
      <c r="I145" s="47"/>
      <c r="J145" s="47"/>
      <c r="K145" s="47"/>
      <c r="L145" s="47"/>
      <c r="M145" s="47"/>
      <c r="N145" s="47"/>
      <c r="O145" s="47"/>
      <c r="P145" s="47"/>
      <c r="R145" s="47"/>
      <c r="S145" s="47"/>
      <c r="T145" s="47"/>
      <c r="U145" s="47"/>
      <c r="V145" s="47"/>
      <c r="W145" s="47"/>
      <c r="X145" s="47"/>
      <c r="Y145" s="47"/>
      <c r="Z145" s="47"/>
      <c r="AA145" s="47"/>
      <c r="AB145" s="47"/>
      <c r="AC145" s="47"/>
      <c r="AD145" s="47"/>
      <c r="AE145" s="47"/>
      <c r="AF145" s="47"/>
      <c r="AG145" s="47"/>
      <c r="AH145" s="47"/>
      <c r="AI145" s="47"/>
      <c r="AJ145" s="47"/>
      <c r="AK145" s="47"/>
      <c r="AL145" s="48" t="str">
        <f>IF(ISNUMBER('Indicator Data'!AL146),"","Imputed using GDP p.c.")</f>
        <v/>
      </c>
      <c r="AN145" s="47"/>
      <c r="AO145" s="47"/>
      <c r="AP145" s="47"/>
      <c r="AQ145" s="47"/>
      <c r="AR145" s="47"/>
      <c r="AS145" s="47"/>
      <c r="AT145" s="47"/>
      <c r="AU145" s="47"/>
      <c r="AV145" s="47"/>
      <c r="AW145" s="47"/>
      <c r="AX145" s="47"/>
      <c r="AY145" s="47"/>
      <c r="AZ145" s="47"/>
      <c r="BA145" s="47"/>
      <c r="BB145" s="24"/>
      <c r="BH145" s="254"/>
      <c r="BI145" s="254"/>
      <c r="BJ145" s="253"/>
    </row>
    <row r="146" spans="1:62">
      <c r="A146" s="33" t="str">
        <f>'Indicator Data'!A147</f>
        <v>Russian Federation</v>
      </c>
      <c r="B146" s="25" t="str">
        <f>'Indicator Data'!B147</f>
        <v>RUS</v>
      </c>
      <c r="C146" s="47"/>
      <c r="D146" s="47"/>
      <c r="E146" s="47"/>
      <c r="F146" s="47"/>
      <c r="G146" s="47"/>
      <c r="H146" s="47"/>
      <c r="I146" s="47"/>
      <c r="J146" s="47"/>
      <c r="K146" s="47"/>
      <c r="L146" s="47"/>
      <c r="M146" s="47"/>
      <c r="N146" s="47"/>
      <c r="O146" s="47"/>
      <c r="P146" s="47"/>
      <c r="R146" s="47"/>
      <c r="S146" s="47"/>
      <c r="T146" s="47"/>
      <c r="U146" s="47"/>
      <c r="V146" s="47"/>
      <c r="W146" s="47"/>
      <c r="X146" s="47"/>
      <c r="Y146" s="47"/>
      <c r="Z146" s="47"/>
      <c r="AA146" s="47"/>
      <c r="AB146" s="47"/>
      <c r="AC146" s="47"/>
      <c r="AD146" s="47"/>
      <c r="AE146" s="47"/>
      <c r="AF146" s="47"/>
      <c r="AG146" s="47"/>
      <c r="AH146" s="47"/>
      <c r="AI146" s="47"/>
      <c r="AJ146" s="47"/>
      <c r="AK146" s="47"/>
      <c r="AL146" s="48" t="str">
        <f>IF(ISNUMBER('Indicator Data'!AL147),"","Imputed using GDP p.c.")</f>
        <v/>
      </c>
      <c r="AN146" s="47"/>
      <c r="AO146" s="47"/>
      <c r="AP146" s="47"/>
      <c r="AQ146" s="47"/>
      <c r="AR146" s="47"/>
      <c r="AS146" s="47"/>
      <c r="AT146" s="47"/>
      <c r="AU146" s="47"/>
      <c r="AV146" s="47"/>
      <c r="AW146" s="47"/>
      <c r="AX146" s="47"/>
      <c r="AY146" s="47"/>
      <c r="AZ146" s="47"/>
      <c r="BA146" s="47"/>
      <c r="BB146" s="24"/>
      <c r="BH146" s="254"/>
      <c r="BI146" s="254"/>
      <c r="BJ146" s="253"/>
    </row>
    <row r="147" spans="1:62">
      <c r="A147" s="33" t="str">
        <f>'Indicator Data'!A148</f>
        <v>Rwanda</v>
      </c>
      <c r="B147" s="25" t="str">
        <f>'Indicator Data'!B148</f>
        <v>RWA</v>
      </c>
      <c r="C147" s="47"/>
      <c r="D147" s="47"/>
      <c r="E147" s="47"/>
      <c r="F147" s="47"/>
      <c r="G147" s="47"/>
      <c r="H147" s="47"/>
      <c r="I147" s="47"/>
      <c r="J147" s="47"/>
      <c r="K147" s="47"/>
      <c r="L147" s="47"/>
      <c r="M147" s="47"/>
      <c r="N147" s="47"/>
      <c r="O147" s="47"/>
      <c r="P147" s="47"/>
      <c r="R147" s="47"/>
      <c r="S147" s="47"/>
      <c r="T147" s="47"/>
      <c r="U147" s="47"/>
      <c r="V147" s="47"/>
      <c r="W147" s="47"/>
      <c r="X147" s="47"/>
      <c r="Y147" s="47"/>
      <c r="Z147" s="47"/>
      <c r="AA147" s="47"/>
      <c r="AB147" s="47"/>
      <c r="AC147" s="47"/>
      <c r="AD147" s="47"/>
      <c r="AE147" s="47"/>
      <c r="AF147" s="47"/>
      <c r="AG147" s="47"/>
      <c r="AH147" s="47"/>
      <c r="AI147" s="47"/>
      <c r="AJ147" s="47"/>
      <c r="AK147" s="47"/>
      <c r="AL147" s="48" t="str">
        <f>IF(ISNUMBER('Indicator Data'!AL148),"","Imputed using GDP p.c.")</f>
        <v/>
      </c>
      <c r="AN147" s="47"/>
      <c r="AO147" s="47"/>
      <c r="AP147" s="47"/>
      <c r="AQ147" s="47"/>
      <c r="AR147" s="47"/>
      <c r="AS147" s="47"/>
      <c r="AT147" s="47"/>
      <c r="AU147" s="47"/>
      <c r="AV147" s="47"/>
      <c r="AW147" s="47"/>
      <c r="AX147" s="47"/>
      <c r="AY147" s="47"/>
      <c r="AZ147" s="47"/>
      <c r="BA147" s="47"/>
      <c r="BB147" s="24"/>
      <c r="BH147" s="254"/>
      <c r="BI147" s="254"/>
      <c r="BJ147" s="253"/>
    </row>
    <row r="148" spans="1:62">
      <c r="A148" s="33" t="str">
        <f>'Indicator Data'!A149</f>
        <v>Saint Kitts and Nevis</v>
      </c>
      <c r="B148" s="25" t="str">
        <f>'Indicator Data'!B149</f>
        <v>KNA</v>
      </c>
      <c r="C148" s="47"/>
      <c r="D148" s="47"/>
      <c r="E148" s="47"/>
      <c r="F148" s="47"/>
      <c r="G148" s="47"/>
      <c r="H148" s="47"/>
      <c r="I148" s="47"/>
      <c r="J148" s="47"/>
      <c r="K148" s="47"/>
      <c r="L148" s="47"/>
      <c r="M148" s="47"/>
      <c r="N148" s="47"/>
      <c r="O148" s="47"/>
      <c r="P148" s="47"/>
      <c r="R148" s="47"/>
      <c r="S148" s="47"/>
      <c r="T148" s="47"/>
      <c r="U148" s="47"/>
      <c r="V148" s="47"/>
      <c r="W148" s="47"/>
      <c r="X148" s="47"/>
      <c r="Y148" s="47"/>
      <c r="Z148" s="47"/>
      <c r="AA148" s="47"/>
      <c r="AB148" s="47"/>
      <c r="AC148" s="47"/>
      <c r="AD148" s="47"/>
      <c r="AE148" s="47"/>
      <c r="AF148" s="47"/>
      <c r="AG148" s="47"/>
      <c r="AH148" s="47"/>
      <c r="AI148" s="47"/>
      <c r="AJ148" s="47"/>
      <c r="AK148" s="47"/>
      <c r="AL148" s="48" t="str">
        <f>IF(ISNUMBER('Indicator Data'!AL149),"","Imputed using GDP p.c.")</f>
        <v/>
      </c>
      <c r="AN148" s="47"/>
      <c r="AO148" s="47"/>
      <c r="AP148" s="47"/>
      <c r="AQ148" s="47"/>
      <c r="AR148" s="47"/>
      <c r="AS148" s="47"/>
      <c r="AT148" s="47"/>
      <c r="AU148" s="47"/>
      <c r="AV148" s="47"/>
      <c r="AW148" s="47"/>
      <c r="AX148" s="47"/>
      <c r="AY148" s="47"/>
      <c r="AZ148" s="47"/>
      <c r="BA148" s="47"/>
      <c r="BB148" s="24"/>
      <c r="BH148" s="254"/>
      <c r="BI148" s="254" t="s">
        <v>1219</v>
      </c>
      <c r="BJ148" s="253"/>
    </row>
    <row r="149" spans="1:62">
      <c r="A149" s="33" t="str">
        <f>'Indicator Data'!A150</f>
        <v>Saint Lucia</v>
      </c>
      <c r="B149" s="25" t="str">
        <f>'Indicator Data'!B150</f>
        <v>LCA</v>
      </c>
      <c r="C149" s="47"/>
      <c r="D149" s="47"/>
      <c r="E149" s="47"/>
      <c r="F149" s="47"/>
      <c r="G149" s="47"/>
      <c r="H149" s="47"/>
      <c r="I149" s="47"/>
      <c r="J149" s="47"/>
      <c r="K149" s="47"/>
      <c r="L149" s="47"/>
      <c r="M149" s="47"/>
      <c r="N149" s="47"/>
      <c r="O149" s="47"/>
      <c r="P149" s="47"/>
      <c r="R149" s="47"/>
      <c r="S149" s="47"/>
      <c r="T149" s="47"/>
      <c r="U149" s="47"/>
      <c r="V149" s="47"/>
      <c r="W149" s="47"/>
      <c r="X149" s="47"/>
      <c r="Y149" s="47"/>
      <c r="Z149" s="47"/>
      <c r="AA149" s="47"/>
      <c r="AB149" s="47"/>
      <c r="AC149" s="47"/>
      <c r="AD149" s="47"/>
      <c r="AE149" s="47"/>
      <c r="AF149" s="47"/>
      <c r="AG149" s="47"/>
      <c r="AH149" s="47"/>
      <c r="AI149" s="47"/>
      <c r="AJ149" s="47"/>
      <c r="AK149" s="47"/>
      <c r="AL149" s="48" t="str">
        <f>IF(ISNUMBER('Indicator Data'!AL150),"","Imputed using GDP p.c.")</f>
        <v/>
      </c>
      <c r="AN149" s="47"/>
      <c r="AO149" s="47"/>
      <c r="AP149" s="47"/>
      <c r="AQ149" s="47"/>
      <c r="AR149" s="47"/>
      <c r="AS149" s="47"/>
      <c r="AT149" s="47"/>
      <c r="AU149" s="47"/>
      <c r="AV149" s="47"/>
      <c r="AW149" s="47"/>
      <c r="AX149" s="47"/>
      <c r="AY149" s="47"/>
      <c r="AZ149" s="47"/>
      <c r="BA149" s="47"/>
      <c r="BB149" s="24"/>
      <c r="BH149" s="254"/>
      <c r="BI149" s="254" t="s">
        <v>1219</v>
      </c>
      <c r="BJ149" s="253"/>
    </row>
    <row r="150" spans="1:62">
      <c r="A150" s="33" t="str">
        <f>'Indicator Data'!A151</f>
        <v>Saint Vincent and the Grenadines</v>
      </c>
      <c r="B150" s="25" t="str">
        <f>'Indicator Data'!B151</f>
        <v>VCT</v>
      </c>
      <c r="C150" s="47"/>
      <c r="D150" s="47"/>
      <c r="E150" s="47"/>
      <c r="F150" s="47"/>
      <c r="G150" s="47"/>
      <c r="H150" s="47"/>
      <c r="I150" s="47"/>
      <c r="J150" s="47"/>
      <c r="K150" s="47"/>
      <c r="L150" s="47"/>
      <c r="M150" s="47"/>
      <c r="N150" s="47"/>
      <c r="O150" s="47"/>
      <c r="P150" s="47"/>
      <c r="R150" s="47"/>
      <c r="S150" s="47"/>
      <c r="T150" s="47"/>
      <c r="U150" s="47"/>
      <c r="V150" s="47"/>
      <c r="W150" s="47"/>
      <c r="X150" s="47"/>
      <c r="Y150" s="47"/>
      <c r="Z150" s="47"/>
      <c r="AA150" s="47"/>
      <c r="AB150" s="47"/>
      <c r="AC150" s="47"/>
      <c r="AD150" s="47"/>
      <c r="AE150" s="47"/>
      <c r="AF150" s="47"/>
      <c r="AG150" s="47"/>
      <c r="AH150" s="47"/>
      <c r="AI150" s="47"/>
      <c r="AJ150" s="47"/>
      <c r="AK150" s="47"/>
      <c r="AL150" s="48" t="str">
        <f>IF(ISNUMBER('Indicator Data'!AL151),"","Imputed using GDP p.c.")</f>
        <v/>
      </c>
      <c r="AN150" s="47"/>
      <c r="AO150" s="47"/>
      <c r="AP150" s="47"/>
      <c r="AQ150" s="47"/>
      <c r="AR150" s="47"/>
      <c r="AS150" s="47"/>
      <c r="AT150" s="47"/>
      <c r="AU150" s="47"/>
      <c r="AV150" s="47"/>
      <c r="AW150" s="47"/>
      <c r="AX150" s="47"/>
      <c r="AY150" s="47"/>
      <c r="AZ150" s="47"/>
      <c r="BA150" s="47"/>
      <c r="BB150" s="24"/>
      <c r="BH150" s="254"/>
      <c r="BI150" s="254"/>
      <c r="BJ150" s="253"/>
    </row>
    <row r="151" spans="1:62">
      <c r="A151" s="33" t="str">
        <f>'Indicator Data'!A152</f>
        <v>Samoa</v>
      </c>
      <c r="B151" s="25" t="str">
        <f>'Indicator Data'!B152</f>
        <v>WSM</v>
      </c>
      <c r="C151" s="47"/>
      <c r="D151" s="47"/>
      <c r="E151" s="47"/>
      <c r="F151" s="47"/>
      <c r="G151" s="47"/>
      <c r="H151" s="47"/>
      <c r="I151" s="47"/>
      <c r="J151" s="47"/>
      <c r="K151" s="47"/>
      <c r="L151" s="47"/>
      <c r="M151" s="47"/>
      <c r="N151" s="47"/>
      <c r="O151" s="47"/>
      <c r="P151" s="47"/>
      <c r="R151" s="47"/>
      <c r="S151" s="47"/>
      <c r="T151" s="47"/>
      <c r="U151" s="47"/>
      <c r="V151" s="47"/>
      <c r="W151" s="47"/>
      <c r="X151" s="47"/>
      <c r="Y151" s="47"/>
      <c r="Z151" s="47"/>
      <c r="AA151" s="47"/>
      <c r="AB151" s="47"/>
      <c r="AC151" s="47"/>
      <c r="AD151" s="47"/>
      <c r="AE151" s="47"/>
      <c r="AF151" s="47"/>
      <c r="AG151" s="47"/>
      <c r="AH151" s="47"/>
      <c r="AI151" s="47"/>
      <c r="AJ151" s="47"/>
      <c r="AK151" s="47"/>
      <c r="AL151" s="48" t="str">
        <f>IF(ISNUMBER('Indicator Data'!AL152),"","Imputed using GDP p.c.")</f>
        <v/>
      </c>
      <c r="AN151" s="47"/>
      <c r="AO151" s="47"/>
      <c r="AP151" s="47"/>
      <c r="AQ151" s="47"/>
      <c r="AR151" s="47"/>
      <c r="AS151" s="47"/>
      <c r="AT151" s="47"/>
      <c r="AU151" s="47"/>
      <c r="AV151" s="47"/>
      <c r="AW151" s="47"/>
      <c r="AX151" s="47"/>
      <c r="AY151" s="47"/>
      <c r="AZ151" s="47"/>
      <c r="BA151" s="47"/>
      <c r="BB151" s="24"/>
      <c r="BH151" s="254"/>
      <c r="BI151" s="254"/>
      <c r="BJ151" s="253"/>
    </row>
    <row r="152" spans="1:62">
      <c r="A152" s="33" t="str">
        <f>'Indicator Data'!A153</f>
        <v>Sao Tome and Principe</v>
      </c>
      <c r="B152" s="25" t="str">
        <f>'Indicator Data'!B153</f>
        <v>STP</v>
      </c>
      <c r="C152" s="47"/>
      <c r="D152" s="47"/>
      <c r="E152" s="47"/>
      <c r="F152" s="47"/>
      <c r="G152" s="47"/>
      <c r="H152" s="47"/>
      <c r="I152" s="47"/>
      <c r="J152" s="47"/>
      <c r="K152" s="47"/>
      <c r="L152" s="47"/>
      <c r="M152" s="47"/>
      <c r="N152" s="47"/>
      <c r="O152" s="47"/>
      <c r="P152" s="47"/>
      <c r="R152" s="47"/>
      <c r="S152" s="47"/>
      <c r="T152" s="47"/>
      <c r="U152" s="47"/>
      <c r="V152" s="47"/>
      <c r="W152" s="47"/>
      <c r="X152" s="47"/>
      <c r="Y152" s="47"/>
      <c r="Z152" s="47"/>
      <c r="AA152" s="47"/>
      <c r="AB152" s="47"/>
      <c r="AC152" s="47"/>
      <c r="AD152" s="47"/>
      <c r="AE152" s="47"/>
      <c r="AF152" s="47"/>
      <c r="AG152" s="47"/>
      <c r="AH152" s="47"/>
      <c r="AI152" s="47"/>
      <c r="AJ152" s="47"/>
      <c r="AK152" s="47"/>
      <c r="AL152" s="48" t="str">
        <f>IF(ISNUMBER('Indicator Data'!AL153),"","Imputed using GDP p.c.")</f>
        <v/>
      </c>
      <c r="AN152" s="47"/>
      <c r="AO152" s="47"/>
      <c r="AP152" s="47"/>
      <c r="AQ152" s="47"/>
      <c r="AR152" s="47"/>
      <c r="AS152" s="47"/>
      <c r="AT152" s="47"/>
      <c r="AU152" s="47"/>
      <c r="AV152" s="47"/>
      <c r="AW152" s="47"/>
      <c r="AX152" s="47"/>
      <c r="AY152" s="47"/>
      <c r="AZ152" s="47"/>
      <c r="BA152" s="47"/>
      <c r="BB152" s="24"/>
      <c r="BH152" s="254"/>
      <c r="BI152" s="254"/>
      <c r="BJ152" s="253"/>
    </row>
    <row r="153" spans="1:62">
      <c r="A153" s="33" t="str">
        <f>'Indicator Data'!A154</f>
        <v>Saudi Arabia</v>
      </c>
      <c r="B153" s="25" t="str">
        <f>'Indicator Data'!B154</f>
        <v>SAU</v>
      </c>
      <c r="C153" s="47"/>
      <c r="D153" s="47"/>
      <c r="E153" s="47"/>
      <c r="F153" s="47"/>
      <c r="G153" s="47"/>
      <c r="H153" s="47"/>
      <c r="I153" s="47"/>
      <c r="J153" s="47"/>
      <c r="K153" s="47"/>
      <c r="L153" s="47"/>
      <c r="M153" s="47"/>
      <c r="N153" s="47"/>
      <c r="O153" s="47"/>
      <c r="P153" s="47"/>
      <c r="R153" s="47"/>
      <c r="S153" s="47"/>
      <c r="T153" s="47"/>
      <c r="U153" s="47"/>
      <c r="V153" s="47"/>
      <c r="W153" s="47"/>
      <c r="X153" s="47"/>
      <c r="Y153" s="47"/>
      <c r="Z153" s="47"/>
      <c r="AA153" s="47"/>
      <c r="AB153" s="47"/>
      <c r="AC153" s="47"/>
      <c r="AD153" s="47"/>
      <c r="AE153" s="47"/>
      <c r="AF153" s="47"/>
      <c r="AG153" s="47"/>
      <c r="AH153" s="47"/>
      <c r="AI153" s="47"/>
      <c r="AJ153" s="47"/>
      <c r="AK153" s="47"/>
      <c r="AL153" s="48" t="str">
        <f>IF(ISNUMBER('Indicator Data'!AL154),"","Imputed using GDP p.c.")</f>
        <v/>
      </c>
      <c r="AN153" s="47"/>
      <c r="AO153" s="47"/>
      <c r="AP153" s="47"/>
      <c r="AQ153" s="47"/>
      <c r="AR153" s="47"/>
      <c r="AS153" s="47"/>
      <c r="AT153" s="47"/>
      <c r="AU153" s="47"/>
      <c r="AV153" s="47"/>
      <c r="AW153" s="47"/>
      <c r="AX153" s="47"/>
      <c r="AY153" s="47"/>
      <c r="AZ153" s="47"/>
      <c r="BA153" s="47"/>
      <c r="BB153" s="24"/>
      <c r="BH153" s="254"/>
      <c r="BI153" s="254"/>
      <c r="BJ153" s="253"/>
    </row>
    <row r="154" spans="1:62">
      <c r="A154" s="33" t="str">
        <f>'Indicator Data'!A155</f>
        <v>Senegal</v>
      </c>
      <c r="B154" s="25" t="str">
        <f>'Indicator Data'!B155</f>
        <v>SEN</v>
      </c>
      <c r="C154" s="47"/>
      <c r="D154" s="47"/>
      <c r="E154" s="47"/>
      <c r="F154" s="47"/>
      <c r="G154" s="47"/>
      <c r="H154" s="47"/>
      <c r="I154" s="47"/>
      <c r="J154" s="47"/>
      <c r="K154" s="47"/>
      <c r="L154" s="47"/>
      <c r="M154" s="47"/>
      <c r="N154" s="47"/>
      <c r="O154" s="47"/>
      <c r="P154" s="47"/>
      <c r="R154" s="47"/>
      <c r="S154" s="47"/>
      <c r="T154" s="47"/>
      <c r="U154" s="47"/>
      <c r="V154" s="47"/>
      <c r="W154" s="47"/>
      <c r="X154" s="47"/>
      <c r="Y154" s="47"/>
      <c r="Z154" s="47"/>
      <c r="AA154" s="47"/>
      <c r="AB154" s="47"/>
      <c r="AC154" s="47"/>
      <c r="AD154" s="47"/>
      <c r="AE154" s="47"/>
      <c r="AF154" s="47"/>
      <c r="AG154" s="47"/>
      <c r="AH154" s="47"/>
      <c r="AI154" s="47"/>
      <c r="AJ154" s="47"/>
      <c r="AK154" s="47"/>
      <c r="AL154" s="48" t="str">
        <f>IF(ISNUMBER('Indicator Data'!AL155),"","Imputed using GDP p.c.")</f>
        <v/>
      </c>
      <c r="AN154" s="47"/>
      <c r="AO154" s="47"/>
      <c r="AP154" s="47"/>
      <c r="AQ154" s="47"/>
      <c r="AR154" s="47"/>
      <c r="AS154" s="47"/>
      <c r="AT154" s="47"/>
      <c r="AU154" s="47"/>
      <c r="AV154" s="47"/>
      <c r="AW154" s="47"/>
      <c r="AX154" s="47"/>
      <c r="AY154" s="47"/>
      <c r="AZ154" s="47"/>
      <c r="BA154" s="47"/>
      <c r="BB154" s="24"/>
      <c r="BH154" s="254"/>
      <c r="BJ154" s="253"/>
    </row>
    <row r="155" spans="1:62">
      <c r="A155" s="33" t="str">
        <f>'Indicator Data'!A156</f>
        <v>Serbia</v>
      </c>
      <c r="B155" s="25" t="str">
        <f>'Indicator Data'!B156</f>
        <v>SRB</v>
      </c>
      <c r="C155" s="47"/>
      <c r="D155" s="47"/>
      <c r="E155" s="47"/>
      <c r="F155" s="47"/>
      <c r="G155" s="47"/>
      <c r="H155" s="47"/>
      <c r="I155" s="47"/>
      <c r="J155" s="47"/>
      <c r="K155" s="47"/>
      <c r="L155" s="47"/>
      <c r="M155" s="47"/>
      <c r="N155" s="47"/>
      <c r="O155" s="47"/>
      <c r="P155" s="47"/>
      <c r="R155" s="47"/>
      <c r="S155" s="47"/>
      <c r="T155" s="47"/>
      <c r="U155" s="47"/>
      <c r="V155" s="47"/>
      <c r="W155" s="47"/>
      <c r="X155" s="47"/>
      <c r="Y155" s="47"/>
      <c r="Z155" s="47"/>
      <c r="AA155" s="47"/>
      <c r="AB155" s="47"/>
      <c r="AC155" s="47"/>
      <c r="AD155" s="47"/>
      <c r="AE155" s="47"/>
      <c r="AF155" s="47"/>
      <c r="AG155" s="47"/>
      <c r="AH155" s="47"/>
      <c r="AI155" s="47"/>
      <c r="AJ155" s="47"/>
      <c r="AK155" s="47"/>
      <c r="AL155" s="48" t="str">
        <f>IF(ISNUMBER('Indicator Data'!AL156),"","Imputed using GDP p.c.")</f>
        <v/>
      </c>
      <c r="AN155" s="47"/>
      <c r="AO155" s="47"/>
      <c r="AP155" s="47"/>
      <c r="AQ155" s="47"/>
      <c r="AR155" s="47"/>
      <c r="AS155" s="47"/>
      <c r="AT155" s="47"/>
      <c r="AU155" s="47"/>
      <c r="AV155" s="47"/>
      <c r="AW155" s="47"/>
      <c r="AX155" s="47"/>
      <c r="AY155" s="47"/>
      <c r="AZ155" s="47"/>
      <c r="BA155" s="47"/>
      <c r="BB155" s="24"/>
      <c r="BH155" s="254"/>
      <c r="BI155" s="254"/>
      <c r="BJ155" s="253"/>
    </row>
    <row r="156" spans="1:62">
      <c r="A156" s="33" t="str">
        <f>'Indicator Data'!A157</f>
        <v>Seychelles</v>
      </c>
      <c r="B156" s="25" t="str">
        <f>'Indicator Data'!B157</f>
        <v>SYC</v>
      </c>
      <c r="C156" s="47"/>
      <c r="D156" s="47"/>
      <c r="E156" s="47"/>
      <c r="F156" s="47"/>
      <c r="G156" s="47"/>
      <c r="H156" s="47"/>
      <c r="I156" s="47"/>
      <c r="J156" s="47"/>
      <c r="K156" s="47"/>
      <c r="L156" s="47"/>
      <c r="M156" s="47"/>
      <c r="N156" s="47"/>
      <c r="O156" s="47"/>
      <c r="P156" s="47"/>
      <c r="R156" s="47"/>
      <c r="S156" s="47"/>
      <c r="T156" s="47"/>
      <c r="U156" s="47"/>
      <c r="V156" s="47"/>
      <c r="W156" s="47"/>
      <c r="X156" s="47"/>
      <c r="Y156" s="47"/>
      <c r="Z156" s="47"/>
      <c r="AA156" s="47"/>
      <c r="AB156" s="47"/>
      <c r="AC156" s="47"/>
      <c r="AD156" s="47"/>
      <c r="AE156" s="47"/>
      <c r="AF156" s="47"/>
      <c r="AG156" s="47"/>
      <c r="AH156" s="47"/>
      <c r="AI156" s="47"/>
      <c r="AJ156" s="47"/>
      <c r="AK156" s="47"/>
      <c r="AL156" s="48" t="str">
        <f>IF(ISNUMBER('Indicator Data'!AL157),"","Imputed using GDP p.c.")</f>
        <v/>
      </c>
      <c r="AN156" s="47"/>
      <c r="AO156" s="47"/>
      <c r="AP156" s="47"/>
      <c r="AQ156" s="47"/>
      <c r="AR156" s="47"/>
      <c r="AS156" s="47"/>
      <c r="AT156" s="47"/>
      <c r="AU156" s="47"/>
      <c r="AV156" s="47"/>
      <c r="AW156" s="47"/>
      <c r="AX156" s="47"/>
      <c r="AY156" s="47"/>
      <c r="AZ156" s="47"/>
      <c r="BA156" s="47"/>
      <c r="BB156" s="24"/>
      <c r="BH156" s="254" t="s">
        <v>1406</v>
      </c>
      <c r="BI156" s="254" t="s">
        <v>1406</v>
      </c>
      <c r="BJ156" s="253"/>
    </row>
    <row r="157" spans="1:62">
      <c r="A157" s="33" t="str">
        <f>'Indicator Data'!A158</f>
        <v>Sierra Leone</v>
      </c>
      <c r="B157" s="25" t="str">
        <f>'Indicator Data'!B158</f>
        <v>SLE</v>
      </c>
      <c r="C157" s="47"/>
      <c r="D157" s="47"/>
      <c r="E157" s="47"/>
      <c r="F157" s="47"/>
      <c r="G157" s="47"/>
      <c r="H157" s="47"/>
      <c r="I157" s="47"/>
      <c r="J157" s="47"/>
      <c r="K157" s="47"/>
      <c r="L157" s="47"/>
      <c r="M157" s="47"/>
      <c r="N157" s="47"/>
      <c r="O157" s="47"/>
      <c r="P157" s="47"/>
      <c r="R157" s="47"/>
      <c r="S157" s="47"/>
      <c r="T157" s="47"/>
      <c r="U157" s="47"/>
      <c r="V157" s="47"/>
      <c r="W157" s="47"/>
      <c r="X157" s="47"/>
      <c r="Y157" s="47"/>
      <c r="Z157" s="47"/>
      <c r="AA157" s="47"/>
      <c r="AB157" s="47"/>
      <c r="AC157" s="47"/>
      <c r="AD157" s="47"/>
      <c r="AE157" s="47"/>
      <c r="AF157" s="47"/>
      <c r="AG157" s="47"/>
      <c r="AH157" s="47"/>
      <c r="AI157" s="47"/>
      <c r="AJ157" s="47"/>
      <c r="AK157" s="47"/>
      <c r="AL157" s="48" t="str">
        <f>IF(ISNUMBER('Indicator Data'!AL158),"","Imputed using GDP p.c.")</f>
        <v/>
      </c>
      <c r="AN157" s="47"/>
      <c r="AO157" s="47"/>
      <c r="AP157" s="47"/>
      <c r="AQ157" s="47"/>
      <c r="AR157" s="47"/>
      <c r="AS157" s="47"/>
      <c r="AT157" s="47"/>
      <c r="AU157" s="47"/>
      <c r="AV157" s="47"/>
      <c r="AW157" s="47"/>
      <c r="AX157" s="47"/>
      <c r="AY157" s="47"/>
      <c r="AZ157" s="47"/>
      <c r="BA157" s="47"/>
      <c r="BB157" s="24"/>
      <c r="BH157" s="254"/>
      <c r="BI157" s="254"/>
      <c r="BJ157" s="253"/>
    </row>
    <row r="158" spans="1:62">
      <c r="A158" s="33" t="str">
        <f>'Indicator Data'!A159</f>
        <v>Singapore</v>
      </c>
      <c r="B158" s="25" t="str">
        <f>'Indicator Data'!B159</f>
        <v>SGP</v>
      </c>
      <c r="C158" s="47"/>
      <c r="D158" s="47"/>
      <c r="E158" s="47"/>
      <c r="F158" s="47"/>
      <c r="G158" s="47"/>
      <c r="H158" s="47"/>
      <c r="I158" s="47"/>
      <c r="J158" s="47"/>
      <c r="K158" s="47"/>
      <c r="L158" s="47"/>
      <c r="M158" s="47"/>
      <c r="N158" s="47"/>
      <c r="O158" s="47"/>
      <c r="P158" s="47"/>
      <c r="R158" s="47"/>
      <c r="S158" s="47"/>
      <c r="T158" s="47"/>
      <c r="U158" s="47"/>
      <c r="V158" s="47"/>
      <c r="W158" s="47"/>
      <c r="X158" s="47"/>
      <c r="Y158" s="47"/>
      <c r="Z158" s="47"/>
      <c r="AA158" s="47"/>
      <c r="AB158" s="47"/>
      <c r="AC158" s="47"/>
      <c r="AD158" s="47"/>
      <c r="AE158" s="47"/>
      <c r="AF158" s="47"/>
      <c r="AG158" s="47"/>
      <c r="AH158" s="47"/>
      <c r="AI158" s="47"/>
      <c r="AJ158" s="47"/>
      <c r="AK158" s="47"/>
      <c r="AL158" s="48" t="str">
        <f>IF(ISNUMBER('Indicator Data'!AL159),"","Imputed using GDP p.c.")</f>
        <v/>
      </c>
      <c r="AN158" s="47"/>
      <c r="AO158" s="47"/>
      <c r="AP158" s="47"/>
      <c r="AQ158" s="47"/>
      <c r="AR158" s="47"/>
      <c r="AS158" s="47"/>
      <c r="AT158" s="47"/>
      <c r="AU158" s="47"/>
      <c r="AV158" s="47"/>
      <c r="AW158" s="47"/>
      <c r="AX158" s="47"/>
      <c r="AY158" s="47"/>
      <c r="AZ158" s="47"/>
      <c r="BA158" s="47"/>
      <c r="BB158" s="24"/>
      <c r="BH158" s="254" t="s">
        <v>1406</v>
      </c>
      <c r="BI158" s="254" t="s">
        <v>1406</v>
      </c>
      <c r="BJ158" s="253"/>
    </row>
    <row r="159" spans="1:62">
      <c r="A159" s="33" t="str">
        <f>'Indicator Data'!A160</f>
        <v>Slovakia</v>
      </c>
      <c r="B159" s="25" t="str">
        <f>'Indicator Data'!B160</f>
        <v>SVK</v>
      </c>
      <c r="C159" s="47"/>
      <c r="D159" s="47"/>
      <c r="E159" s="47"/>
      <c r="F159" s="47"/>
      <c r="G159" s="47"/>
      <c r="H159" s="47"/>
      <c r="I159" s="47"/>
      <c r="J159" s="47"/>
      <c r="K159" s="47"/>
      <c r="L159" s="47"/>
      <c r="M159" s="47"/>
      <c r="N159" s="47"/>
      <c r="O159" s="47"/>
      <c r="P159" s="47"/>
      <c r="R159" s="47"/>
      <c r="S159" s="47"/>
      <c r="T159" s="47"/>
      <c r="U159" s="47"/>
      <c r="V159" s="47"/>
      <c r="W159" s="47"/>
      <c r="X159" s="47"/>
      <c r="Y159" s="47"/>
      <c r="Z159" s="47"/>
      <c r="AA159" s="47"/>
      <c r="AB159" s="47"/>
      <c r="AC159" s="47"/>
      <c r="AD159" s="47"/>
      <c r="AE159" s="47"/>
      <c r="AF159" s="47"/>
      <c r="AG159" s="47"/>
      <c r="AH159" s="47"/>
      <c r="AI159" s="47"/>
      <c r="AJ159" s="47"/>
      <c r="AK159" s="47"/>
      <c r="AL159" s="48" t="str">
        <f>IF(ISNUMBER('Indicator Data'!AL160),"","Imputed using GDP p.c.")</f>
        <v/>
      </c>
      <c r="AN159" s="47"/>
      <c r="AO159" s="47"/>
      <c r="AP159" s="47"/>
      <c r="AQ159" s="47"/>
      <c r="AR159" s="47"/>
      <c r="AS159" s="47"/>
      <c r="AT159" s="47"/>
      <c r="AU159" s="47"/>
      <c r="AV159" s="47"/>
      <c r="AW159" s="47"/>
      <c r="AX159" s="47"/>
      <c r="AY159" s="47"/>
      <c r="AZ159" s="47"/>
      <c r="BA159" s="47"/>
      <c r="BB159" s="24"/>
      <c r="BH159" s="254"/>
      <c r="BI159" s="254"/>
      <c r="BJ159" s="253"/>
    </row>
    <row r="160" spans="1:62">
      <c r="A160" s="33" t="str">
        <f>'Indicator Data'!A161</f>
        <v>Slovenia</v>
      </c>
      <c r="B160" s="25" t="str">
        <f>'Indicator Data'!B161</f>
        <v>SVN</v>
      </c>
      <c r="C160" s="47"/>
      <c r="D160" s="47"/>
      <c r="E160" s="47"/>
      <c r="F160" s="47"/>
      <c r="G160" s="47"/>
      <c r="H160" s="47"/>
      <c r="I160" s="47"/>
      <c r="J160" s="47"/>
      <c r="K160" s="47"/>
      <c r="L160" s="47"/>
      <c r="M160" s="47"/>
      <c r="N160" s="47"/>
      <c r="O160" s="47"/>
      <c r="P160" s="47"/>
      <c r="R160" s="47"/>
      <c r="S160" s="47"/>
      <c r="T160" s="47"/>
      <c r="U160" s="47"/>
      <c r="V160" s="47"/>
      <c r="W160" s="47"/>
      <c r="X160" s="47"/>
      <c r="Y160" s="47"/>
      <c r="Z160" s="47"/>
      <c r="AA160" s="47"/>
      <c r="AB160" s="47"/>
      <c r="AC160" s="47"/>
      <c r="AD160" s="47"/>
      <c r="AE160" s="47"/>
      <c r="AF160" s="47"/>
      <c r="AG160" s="47"/>
      <c r="AH160" s="47"/>
      <c r="AI160" s="47"/>
      <c r="AJ160" s="47"/>
      <c r="AK160" s="47"/>
      <c r="AL160" s="48" t="str">
        <f>IF(ISNUMBER('Indicator Data'!AL161),"","Imputed using GDP p.c.")</f>
        <v/>
      </c>
      <c r="AN160" s="47"/>
      <c r="AO160" s="47"/>
      <c r="AP160" s="47"/>
      <c r="AQ160" s="47"/>
      <c r="AR160" s="47"/>
      <c r="AS160" s="47"/>
      <c r="AT160" s="47"/>
      <c r="AU160" s="47"/>
      <c r="AV160" s="47"/>
      <c r="AW160" s="47"/>
      <c r="AX160" s="47"/>
      <c r="AY160" s="47"/>
      <c r="AZ160" s="47"/>
      <c r="BA160" s="47"/>
      <c r="BB160" s="24"/>
      <c r="BJ160" s="253"/>
    </row>
    <row r="161" spans="1:62">
      <c r="A161" s="33" t="str">
        <f>'Indicator Data'!A162</f>
        <v>Solomon Islands</v>
      </c>
      <c r="B161" s="25" t="str">
        <f>'Indicator Data'!B162</f>
        <v>SLB</v>
      </c>
      <c r="C161" s="47"/>
      <c r="D161" s="47"/>
      <c r="E161" s="47"/>
      <c r="F161" s="47"/>
      <c r="G161" s="47"/>
      <c r="H161" s="47"/>
      <c r="I161" s="47"/>
      <c r="J161" s="47"/>
      <c r="K161" s="47"/>
      <c r="L161" s="47"/>
      <c r="M161" s="47"/>
      <c r="N161" s="47"/>
      <c r="O161" s="47"/>
      <c r="P161" s="47"/>
      <c r="R161" s="47"/>
      <c r="S161" s="47"/>
      <c r="T161" s="47"/>
      <c r="U161" s="47"/>
      <c r="V161" s="47"/>
      <c r="W161" s="47"/>
      <c r="X161" s="47"/>
      <c r="Y161" s="47"/>
      <c r="Z161" s="47"/>
      <c r="AA161" s="47"/>
      <c r="AB161" s="47"/>
      <c r="AC161" s="47"/>
      <c r="AD161" s="47"/>
      <c r="AE161" s="47"/>
      <c r="AF161" s="47"/>
      <c r="AG161" s="47"/>
      <c r="AH161" s="47"/>
      <c r="AI161" s="47"/>
      <c r="AJ161" s="47"/>
      <c r="AK161" s="47"/>
      <c r="AL161" s="48" t="str">
        <f>IF(ISNUMBER('Indicator Data'!AL162),"","Imputed using GDP p.c.")</f>
        <v/>
      </c>
      <c r="AN161" s="47"/>
      <c r="AO161" s="47"/>
      <c r="AP161" s="47"/>
      <c r="AQ161" s="47"/>
      <c r="AR161" s="47"/>
      <c r="AS161" s="47"/>
      <c r="AT161" s="47"/>
      <c r="AU161" s="47"/>
      <c r="AV161" s="47"/>
      <c r="AW161" s="47"/>
      <c r="AX161" s="47"/>
      <c r="AY161" s="47"/>
      <c r="AZ161" s="47"/>
      <c r="BA161" s="47"/>
      <c r="BB161" s="24"/>
      <c r="BJ161" s="253"/>
    </row>
    <row r="162" spans="1:62">
      <c r="A162" s="33" t="str">
        <f>'Indicator Data'!A163</f>
        <v>Somalia</v>
      </c>
      <c r="B162" s="25" t="str">
        <f>'Indicator Data'!B163</f>
        <v>SOM</v>
      </c>
      <c r="C162" s="47"/>
      <c r="D162" s="47"/>
      <c r="E162" s="47"/>
      <c r="F162" s="47"/>
      <c r="G162" s="47"/>
      <c r="H162" s="47"/>
      <c r="I162" s="47"/>
      <c r="J162" s="47"/>
      <c r="K162" s="47"/>
      <c r="L162" s="47"/>
      <c r="M162" s="47"/>
      <c r="N162" s="47"/>
      <c r="O162" s="47"/>
      <c r="P162" s="47"/>
      <c r="R162" s="47"/>
      <c r="S162" s="47"/>
      <c r="T162" s="47"/>
      <c r="U162" s="47"/>
      <c r="V162" s="47"/>
      <c r="W162" s="47"/>
      <c r="X162" s="47"/>
      <c r="Y162" s="47"/>
      <c r="Z162" s="47"/>
      <c r="AA162" s="47"/>
      <c r="AB162" s="47"/>
      <c r="AC162" s="47"/>
      <c r="AD162" s="47"/>
      <c r="AE162" s="47"/>
      <c r="AF162" s="47"/>
      <c r="AG162" s="47"/>
      <c r="AH162" s="47"/>
      <c r="AI162" s="47"/>
      <c r="AJ162" s="47"/>
      <c r="AK162" s="47"/>
      <c r="AL162" s="48" t="str">
        <f>IF(ISNUMBER('Indicator Data'!AL163),"","Imputed using GDP p.c.")</f>
        <v>Imputed using GDP p.c.</v>
      </c>
      <c r="AN162" s="47"/>
      <c r="AO162" s="47"/>
      <c r="AP162" s="47"/>
      <c r="AQ162" s="47"/>
      <c r="AR162" s="47"/>
      <c r="AS162" s="47"/>
      <c r="AT162" s="47"/>
      <c r="AU162" s="47"/>
      <c r="AV162" s="47"/>
      <c r="AW162" s="47"/>
      <c r="AX162" s="47"/>
      <c r="AY162" s="47"/>
      <c r="AZ162" s="47"/>
      <c r="BA162" s="47"/>
      <c r="BB162" s="24"/>
      <c r="BH162" s="254"/>
      <c r="BI162" s="254" t="s">
        <v>1406</v>
      </c>
      <c r="BJ162" s="253"/>
    </row>
    <row r="163" spans="1:62">
      <c r="A163" s="33" t="str">
        <f>'Indicator Data'!A164</f>
        <v>South Africa</v>
      </c>
      <c r="B163" s="25" t="str">
        <f>'Indicator Data'!B164</f>
        <v>ZAF</v>
      </c>
      <c r="C163" s="47"/>
      <c r="D163" s="47"/>
      <c r="E163" s="47"/>
      <c r="F163" s="47"/>
      <c r="G163" s="47"/>
      <c r="H163" s="47"/>
      <c r="I163" s="47"/>
      <c r="J163" s="47"/>
      <c r="K163" s="47"/>
      <c r="L163" s="47"/>
      <c r="M163" s="47"/>
      <c r="N163" s="47"/>
      <c r="O163" s="47"/>
      <c r="P163" s="47"/>
      <c r="R163" s="47"/>
      <c r="S163" s="47"/>
      <c r="T163" s="47"/>
      <c r="U163" s="47"/>
      <c r="V163" s="47"/>
      <c r="W163" s="47"/>
      <c r="X163" s="47"/>
      <c r="Y163" s="47"/>
      <c r="Z163" s="47"/>
      <c r="AA163" s="47"/>
      <c r="AB163" s="47"/>
      <c r="AC163" s="47"/>
      <c r="AD163" s="47"/>
      <c r="AE163" s="47"/>
      <c r="AF163" s="47"/>
      <c r="AG163" s="47"/>
      <c r="AH163" s="47"/>
      <c r="AI163" s="47"/>
      <c r="AJ163" s="47"/>
      <c r="AK163" s="47"/>
      <c r="AL163" s="48" t="str">
        <f>IF(ISNUMBER('Indicator Data'!AL164),"","Imputed using GDP p.c.")</f>
        <v/>
      </c>
      <c r="AN163" s="47"/>
      <c r="AO163" s="47"/>
      <c r="AP163" s="47"/>
      <c r="AQ163" s="47"/>
      <c r="AR163" s="47"/>
      <c r="AS163" s="47"/>
      <c r="AT163" s="47"/>
      <c r="AU163" s="47"/>
      <c r="AV163" s="47"/>
      <c r="AW163" s="47"/>
      <c r="AX163" s="47"/>
      <c r="AY163" s="47"/>
      <c r="AZ163" s="47"/>
      <c r="BA163" s="47"/>
      <c r="BB163" s="24"/>
      <c r="BH163" s="254"/>
      <c r="BI163" s="254"/>
      <c r="BJ163" s="253"/>
    </row>
    <row r="164" spans="1:62">
      <c r="A164" s="33" t="str">
        <f>'Indicator Data'!A165</f>
        <v>South Sudan</v>
      </c>
      <c r="B164" s="25" t="str">
        <f>'Indicator Data'!B165</f>
        <v>SSD</v>
      </c>
      <c r="C164" s="47"/>
      <c r="D164" s="47"/>
      <c r="E164" s="47"/>
      <c r="F164" s="47"/>
      <c r="G164" s="47"/>
      <c r="H164" s="47"/>
      <c r="I164" s="47"/>
      <c r="J164" s="47"/>
      <c r="K164" s="47"/>
      <c r="L164" s="47"/>
      <c r="M164" s="47"/>
      <c r="N164" s="47"/>
      <c r="O164" s="47"/>
      <c r="P164" s="47"/>
      <c r="R164" s="47"/>
      <c r="S164" s="47"/>
      <c r="T164" s="47"/>
      <c r="U164" s="47"/>
      <c r="V164" s="47"/>
      <c r="W164" s="47"/>
      <c r="X164" s="47"/>
      <c r="Y164" s="47"/>
      <c r="Z164" s="47"/>
      <c r="AA164" s="47"/>
      <c r="AB164" s="47"/>
      <c r="AC164" s="47"/>
      <c r="AD164" s="47"/>
      <c r="AE164" s="47"/>
      <c r="AF164" s="47"/>
      <c r="AG164" s="47"/>
      <c r="AH164" s="47"/>
      <c r="AI164" s="47"/>
      <c r="AJ164" s="47"/>
      <c r="AK164" s="47"/>
      <c r="AL164" s="48" t="str">
        <f>IF(ISNUMBER('Indicator Data'!AL165),"","Imputed using GDP p.c.")</f>
        <v/>
      </c>
      <c r="AN164" s="47"/>
      <c r="AO164" s="47"/>
      <c r="AP164" s="47"/>
      <c r="AQ164" s="47"/>
      <c r="AR164" s="47"/>
      <c r="AS164" s="47"/>
      <c r="AT164" s="47"/>
      <c r="AU164" s="47"/>
      <c r="AV164" s="47"/>
      <c r="AW164" s="47"/>
      <c r="AX164" s="47"/>
      <c r="AY164" s="47"/>
      <c r="AZ164" s="47"/>
      <c r="BA164" s="47"/>
      <c r="BB164" s="24"/>
      <c r="BH164" s="254" t="s">
        <v>899</v>
      </c>
      <c r="BI164" s="254" t="s">
        <v>899</v>
      </c>
      <c r="BJ164" s="253"/>
    </row>
    <row r="165" spans="1:62">
      <c r="A165" s="33" t="str">
        <f>'Indicator Data'!A166</f>
        <v>Spain</v>
      </c>
      <c r="B165" s="25" t="str">
        <f>'Indicator Data'!B166</f>
        <v>ESP</v>
      </c>
      <c r="C165" s="47"/>
      <c r="D165" s="47"/>
      <c r="E165" s="47"/>
      <c r="F165" s="47"/>
      <c r="G165" s="47"/>
      <c r="H165" s="47"/>
      <c r="I165" s="47"/>
      <c r="J165" s="47"/>
      <c r="K165" s="47"/>
      <c r="L165" s="47"/>
      <c r="M165" s="47"/>
      <c r="N165" s="47"/>
      <c r="O165" s="47"/>
      <c r="P165" s="47"/>
      <c r="R165" s="47"/>
      <c r="S165" s="47"/>
      <c r="T165" s="47"/>
      <c r="U165" s="47"/>
      <c r="V165" s="47"/>
      <c r="W165" s="47"/>
      <c r="X165" s="47"/>
      <c r="Y165" s="47"/>
      <c r="Z165" s="47"/>
      <c r="AA165" s="47"/>
      <c r="AB165" s="47"/>
      <c r="AC165" s="47"/>
      <c r="AD165" s="47"/>
      <c r="AE165" s="47"/>
      <c r="AF165" s="47"/>
      <c r="AG165" s="47"/>
      <c r="AH165" s="47"/>
      <c r="AI165" s="47"/>
      <c r="AJ165" s="47"/>
      <c r="AK165" s="47"/>
      <c r="AL165" s="48" t="str">
        <f>IF(ISNUMBER('Indicator Data'!AL166),"","Imputed using GDP p.c.")</f>
        <v/>
      </c>
      <c r="AN165" s="47"/>
      <c r="AO165" s="47"/>
      <c r="AP165" s="47"/>
      <c r="AQ165" s="47"/>
      <c r="AR165" s="47"/>
      <c r="AS165" s="47"/>
      <c r="AT165" s="47"/>
      <c r="AU165" s="47"/>
      <c r="AV165" s="47"/>
      <c r="AW165" s="47"/>
      <c r="AX165" s="47"/>
      <c r="AY165" s="47"/>
      <c r="AZ165" s="47"/>
      <c r="BA165" s="47"/>
      <c r="BB165" s="24"/>
      <c r="BH165" s="254"/>
      <c r="BI165" s="254"/>
      <c r="BJ165" s="253"/>
    </row>
    <row r="166" spans="1:62">
      <c r="A166" s="33" t="str">
        <f>'Indicator Data'!A167</f>
        <v>Sri Lanka</v>
      </c>
      <c r="B166" s="25" t="str">
        <f>'Indicator Data'!B167</f>
        <v>LKA</v>
      </c>
      <c r="C166" s="47"/>
      <c r="D166" s="47"/>
      <c r="E166" s="47"/>
      <c r="F166" s="47"/>
      <c r="G166" s="47"/>
      <c r="H166" s="47"/>
      <c r="I166" s="47"/>
      <c r="J166" s="47"/>
      <c r="K166" s="47"/>
      <c r="L166" s="47"/>
      <c r="M166" s="47"/>
      <c r="N166" s="47"/>
      <c r="O166" s="47"/>
      <c r="P166" s="47"/>
      <c r="R166" s="47"/>
      <c r="S166" s="47"/>
      <c r="T166" s="47"/>
      <c r="U166" s="47"/>
      <c r="V166" s="47"/>
      <c r="W166" s="47"/>
      <c r="X166" s="47"/>
      <c r="Y166" s="47"/>
      <c r="Z166" s="47"/>
      <c r="AA166" s="47"/>
      <c r="AB166" s="47"/>
      <c r="AC166" s="47"/>
      <c r="AD166" s="47"/>
      <c r="AE166" s="47"/>
      <c r="AF166" s="47"/>
      <c r="AG166" s="47"/>
      <c r="AH166" s="47"/>
      <c r="AI166" s="47"/>
      <c r="AJ166" s="47"/>
      <c r="AK166" s="47"/>
      <c r="AL166" s="48" t="str">
        <f>IF(ISNUMBER('Indicator Data'!AL167),"","Imputed using GDP p.c.")</f>
        <v/>
      </c>
      <c r="AN166" s="47"/>
      <c r="AO166" s="47"/>
      <c r="AP166" s="47"/>
      <c r="AQ166" s="47"/>
      <c r="AR166" s="47"/>
      <c r="AS166" s="47"/>
      <c r="AT166" s="47"/>
      <c r="AU166" s="47"/>
      <c r="AV166" s="47"/>
      <c r="AW166" s="47"/>
      <c r="AX166" s="47"/>
      <c r="AY166" s="47"/>
      <c r="AZ166" s="47"/>
      <c r="BA166" s="47"/>
      <c r="BB166" s="24"/>
      <c r="BJ166" s="253"/>
    </row>
    <row r="167" spans="1:62">
      <c r="A167" s="33" t="str">
        <f>'Indicator Data'!A168</f>
        <v>Sudan</v>
      </c>
      <c r="B167" s="25" t="str">
        <f>'Indicator Data'!B168</f>
        <v>SDN</v>
      </c>
      <c r="C167" s="47"/>
      <c r="D167" s="47"/>
      <c r="E167" s="47"/>
      <c r="F167" s="47"/>
      <c r="G167" s="47"/>
      <c r="H167" s="47"/>
      <c r="I167" s="47"/>
      <c r="J167" s="47"/>
      <c r="K167" s="47"/>
      <c r="L167" s="47"/>
      <c r="M167" s="47"/>
      <c r="N167" s="47"/>
      <c r="O167" s="47"/>
      <c r="P167" s="47"/>
      <c r="R167" s="47"/>
      <c r="S167" s="47"/>
      <c r="T167" s="47"/>
      <c r="U167" s="47"/>
      <c r="V167" s="47"/>
      <c r="W167" s="47"/>
      <c r="X167" s="47"/>
      <c r="Y167" s="47"/>
      <c r="Z167" s="47"/>
      <c r="AA167" s="47"/>
      <c r="AB167" s="47"/>
      <c r="AC167" s="47"/>
      <c r="AD167" s="47"/>
      <c r="AE167" s="47"/>
      <c r="AF167" s="47"/>
      <c r="AG167" s="47"/>
      <c r="AH167" s="47"/>
      <c r="AI167" s="47"/>
      <c r="AJ167" s="47"/>
      <c r="AK167" s="47"/>
      <c r="AL167" s="48" t="str">
        <f>IF(ISNUMBER('Indicator Data'!AL168),"","Imputed using GDP p.c.")</f>
        <v/>
      </c>
      <c r="AN167" s="47"/>
      <c r="AO167" s="47"/>
      <c r="AP167" s="47"/>
      <c r="AQ167" s="47"/>
      <c r="AR167" s="47"/>
      <c r="AS167" s="47"/>
      <c r="AT167" s="47"/>
      <c r="AU167" s="47"/>
      <c r="AV167" s="47"/>
      <c r="AW167" s="47"/>
      <c r="AX167" s="47"/>
      <c r="AY167" s="47"/>
      <c r="AZ167" s="47"/>
      <c r="BA167" s="47"/>
      <c r="BB167" s="24"/>
      <c r="BH167" s="254"/>
      <c r="BI167" s="254"/>
      <c r="BJ167" s="253"/>
    </row>
    <row r="168" spans="1:62">
      <c r="A168" s="33" t="str">
        <f>'Indicator Data'!A169</f>
        <v>Suriname</v>
      </c>
      <c r="B168" s="25" t="str">
        <f>'Indicator Data'!B169</f>
        <v>SUR</v>
      </c>
      <c r="C168" s="47"/>
      <c r="D168" s="47"/>
      <c r="E168" s="47"/>
      <c r="F168" s="47"/>
      <c r="G168" s="47"/>
      <c r="H168" s="47"/>
      <c r="I168" s="47"/>
      <c r="J168" s="47"/>
      <c r="K168" s="47"/>
      <c r="L168" s="47"/>
      <c r="M168" s="47"/>
      <c r="N168" s="47"/>
      <c r="O168" s="47"/>
      <c r="P168" s="47"/>
      <c r="R168" s="47"/>
      <c r="S168" s="47"/>
      <c r="T168" s="47"/>
      <c r="U168" s="47"/>
      <c r="V168" s="47"/>
      <c r="W168" s="47"/>
      <c r="X168" s="47"/>
      <c r="Y168" s="47"/>
      <c r="Z168" s="47"/>
      <c r="AA168" s="47"/>
      <c r="AB168" s="47"/>
      <c r="AC168" s="47"/>
      <c r="AD168" s="47"/>
      <c r="AE168" s="47"/>
      <c r="AF168" s="47"/>
      <c r="AG168" s="47"/>
      <c r="AH168" s="47"/>
      <c r="AI168" s="47"/>
      <c r="AJ168" s="47"/>
      <c r="AK168" s="47"/>
      <c r="AL168" s="48" t="str">
        <f>IF(ISNUMBER('Indicator Data'!AL169),"","Imputed using GDP p.c.")</f>
        <v/>
      </c>
      <c r="AN168" s="47"/>
      <c r="AO168" s="47"/>
      <c r="AP168" s="47"/>
      <c r="AQ168" s="47"/>
      <c r="AR168" s="47"/>
      <c r="AS168" s="47"/>
      <c r="AT168" s="47"/>
      <c r="AU168" s="47"/>
      <c r="AV168" s="47"/>
      <c r="AW168" s="47"/>
      <c r="AX168" s="47"/>
      <c r="AY168" s="47"/>
      <c r="AZ168" s="47"/>
      <c r="BA168" s="47"/>
      <c r="BB168" s="24"/>
      <c r="BH168" s="254"/>
      <c r="BI168" s="254"/>
      <c r="BJ168" s="253"/>
    </row>
    <row r="169" spans="1:62">
      <c r="A169" s="33" t="str">
        <f>'Indicator Data'!A170</f>
        <v>Sweden</v>
      </c>
      <c r="B169" s="25" t="str">
        <f>'Indicator Data'!B170</f>
        <v>SWE</v>
      </c>
      <c r="C169" s="47"/>
      <c r="D169" s="47"/>
      <c r="E169" s="47"/>
      <c r="F169" s="47"/>
      <c r="G169" s="47"/>
      <c r="H169" s="47"/>
      <c r="I169" s="47"/>
      <c r="J169" s="47"/>
      <c r="K169" s="47"/>
      <c r="L169" s="47"/>
      <c r="M169" s="47"/>
      <c r="N169" s="47"/>
      <c r="O169" s="47"/>
      <c r="P169" s="47"/>
      <c r="R169" s="47"/>
      <c r="S169" s="47"/>
      <c r="T169" s="47"/>
      <c r="U169" s="47"/>
      <c r="V169" s="47"/>
      <c r="W169" s="47"/>
      <c r="X169" s="47"/>
      <c r="Y169" s="47"/>
      <c r="Z169" s="47"/>
      <c r="AA169" s="47"/>
      <c r="AB169" s="47"/>
      <c r="AC169" s="47"/>
      <c r="AD169" s="47"/>
      <c r="AE169" s="47"/>
      <c r="AF169" s="47"/>
      <c r="AG169" s="47"/>
      <c r="AH169" s="47"/>
      <c r="AI169" s="47"/>
      <c r="AJ169" s="47"/>
      <c r="AK169" s="47"/>
      <c r="AL169" s="48" t="str">
        <f>IF(ISNUMBER('Indicator Data'!AL170),"","Imputed using GDP p.c.")</f>
        <v/>
      </c>
      <c r="AN169" s="47"/>
      <c r="AO169" s="47"/>
      <c r="AP169" s="47"/>
      <c r="AQ169" s="47"/>
      <c r="AR169" s="47"/>
      <c r="AS169" s="47"/>
      <c r="AT169" s="47"/>
      <c r="AU169" s="47"/>
      <c r="AV169" s="47"/>
      <c r="AW169" s="47"/>
      <c r="AX169" s="47"/>
      <c r="AY169" s="47"/>
      <c r="AZ169" s="47"/>
      <c r="BA169" s="47"/>
      <c r="BB169" s="24"/>
      <c r="BH169" s="254"/>
      <c r="BI169" s="254"/>
      <c r="BJ169" s="253"/>
    </row>
    <row r="170" spans="1:62">
      <c r="A170" s="33" t="str">
        <f>'Indicator Data'!A171</f>
        <v>Switzerland</v>
      </c>
      <c r="B170" s="25" t="str">
        <f>'Indicator Data'!B171</f>
        <v>CHE</v>
      </c>
      <c r="C170" s="47"/>
      <c r="D170" s="47"/>
      <c r="E170" s="47"/>
      <c r="F170" s="47"/>
      <c r="G170" s="47"/>
      <c r="H170" s="47"/>
      <c r="I170" s="47"/>
      <c r="J170" s="47"/>
      <c r="K170" s="47"/>
      <c r="L170" s="47"/>
      <c r="M170" s="47"/>
      <c r="N170" s="47"/>
      <c r="O170" s="47"/>
      <c r="P170" s="47"/>
      <c r="R170" s="47"/>
      <c r="S170" s="47"/>
      <c r="T170" s="47"/>
      <c r="U170" s="47"/>
      <c r="V170" s="47"/>
      <c r="W170" s="47"/>
      <c r="X170" s="47"/>
      <c r="Y170" s="47"/>
      <c r="Z170" s="47"/>
      <c r="AA170" s="47"/>
      <c r="AB170" s="47"/>
      <c r="AC170" s="47"/>
      <c r="AD170" s="47"/>
      <c r="AE170" s="47"/>
      <c r="AF170" s="47"/>
      <c r="AG170" s="47"/>
      <c r="AH170" s="47"/>
      <c r="AI170" s="47"/>
      <c r="AJ170" s="47"/>
      <c r="AK170" s="47"/>
      <c r="AL170" s="48" t="str">
        <f>IF(ISNUMBER('Indicator Data'!AL171),"","Imputed using GDP p.c.")</f>
        <v/>
      </c>
      <c r="AN170" s="47"/>
      <c r="AO170" s="47"/>
      <c r="AP170" s="47"/>
      <c r="AQ170" s="47"/>
      <c r="AR170" s="47"/>
      <c r="AS170" s="47"/>
      <c r="AT170" s="47"/>
      <c r="AU170" s="47"/>
      <c r="AV170" s="47"/>
      <c r="AW170" s="47"/>
      <c r="AX170" s="47"/>
      <c r="AY170" s="47"/>
      <c r="AZ170" s="47"/>
      <c r="BA170" s="47"/>
      <c r="BB170" s="24"/>
      <c r="BJ170" s="253"/>
    </row>
    <row r="171" spans="1:62">
      <c r="A171" s="33" t="str">
        <f>'Indicator Data'!A172</f>
        <v>Syria</v>
      </c>
      <c r="B171" s="25" t="str">
        <f>'Indicator Data'!B172</f>
        <v>SYR</v>
      </c>
      <c r="C171" s="47"/>
      <c r="D171" s="47"/>
      <c r="E171" s="47"/>
      <c r="F171" s="47"/>
      <c r="G171" s="47"/>
      <c r="H171" s="47"/>
      <c r="I171" s="47"/>
      <c r="J171" s="47"/>
      <c r="K171" s="47"/>
      <c r="L171" s="47"/>
      <c r="M171" s="47"/>
      <c r="N171" s="47"/>
      <c r="O171" s="47"/>
      <c r="P171" s="47"/>
      <c r="R171" s="47"/>
      <c r="S171" s="47"/>
      <c r="T171" s="47"/>
      <c r="U171" s="47"/>
      <c r="V171" s="47"/>
      <c r="W171" s="47"/>
      <c r="X171" s="47"/>
      <c r="Y171" s="47"/>
      <c r="Z171" s="47"/>
      <c r="AA171" s="47"/>
      <c r="AB171" s="47"/>
      <c r="AC171" s="47"/>
      <c r="AD171" s="47"/>
      <c r="AE171" s="47"/>
      <c r="AF171" s="47"/>
      <c r="AG171" s="47"/>
      <c r="AH171" s="47"/>
      <c r="AI171" s="47"/>
      <c r="AJ171" s="47"/>
      <c r="AK171" s="47"/>
      <c r="AL171" s="48" t="str">
        <f>IF(ISNUMBER('Indicator Data'!AL172),"","Imputed using GDP p.c.")</f>
        <v/>
      </c>
      <c r="AN171" s="47"/>
      <c r="AO171" s="47"/>
      <c r="AP171" s="47"/>
      <c r="AQ171" s="47"/>
      <c r="AR171" s="47"/>
      <c r="AS171" s="47"/>
      <c r="AT171" s="47"/>
      <c r="AU171" s="47"/>
      <c r="AV171" s="47"/>
      <c r="AW171" s="47"/>
      <c r="AX171" s="47"/>
      <c r="AY171" s="47"/>
      <c r="AZ171" s="47"/>
      <c r="BA171" s="47"/>
      <c r="BB171" s="24"/>
      <c r="BH171" s="254"/>
      <c r="BI171" s="254" t="s">
        <v>1406</v>
      </c>
      <c r="BJ171" s="253"/>
    </row>
    <row r="172" spans="1:62">
      <c r="A172" s="33" t="str">
        <f>'Indicator Data'!A173</f>
        <v>Tajikistan</v>
      </c>
      <c r="B172" s="25" t="str">
        <f>'Indicator Data'!B173</f>
        <v>TJK</v>
      </c>
      <c r="C172" s="47"/>
      <c r="D172" s="47"/>
      <c r="E172" s="47"/>
      <c r="F172" s="47"/>
      <c r="G172" s="47"/>
      <c r="H172" s="47"/>
      <c r="I172" s="47"/>
      <c r="J172" s="47"/>
      <c r="K172" s="47"/>
      <c r="L172" s="47"/>
      <c r="M172" s="47"/>
      <c r="N172" s="47"/>
      <c r="O172" s="47"/>
      <c r="P172" s="47"/>
      <c r="R172" s="47"/>
      <c r="S172" s="47"/>
      <c r="T172" s="47"/>
      <c r="U172" s="47"/>
      <c r="V172" s="47"/>
      <c r="W172" s="47"/>
      <c r="X172" s="47"/>
      <c r="Y172" s="47"/>
      <c r="Z172" s="47"/>
      <c r="AA172" s="47"/>
      <c r="AB172" s="47"/>
      <c r="AC172" s="47"/>
      <c r="AD172" s="47"/>
      <c r="AE172" s="47"/>
      <c r="AF172" s="47"/>
      <c r="AG172" s="47"/>
      <c r="AH172" s="47"/>
      <c r="AI172" s="47"/>
      <c r="AJ172" s="47"/>
      <c r="AK172" s="47"/>
      <c r="AL172" s="48" t="str">
        <f>IF(ISNUMBER('Indicator Data'!AL173),"","Imputed using GDP p.c.")</f>
        <v/>
      </c>
      <c r="AN172" s="47"/>
      <c r="AO172" s="47"/>
      <c r="AP172" s="47"/>
      <c r="AQ172" s="47"/>
      <c r="AR172" s="47"/>
      <c r="AS172" s="47"/>
      <c r="AT172" s="47"/>
      <c r="AU172" s="47"/>
      <c r="AV172" s="47"/>
      <c r="AW172" s="47"/>
      <c r="AX172" s="47"/>
      <c r="AY172" s="47"/>
      <c r="AZ172" s="47"/>
      <c r="BA172" s="47"/>
      <c r="BB172" s="24"/>
      <c r="BH172" s="254"/>
      <c r="BI172" s="254" t="s">
        <v>1406</v>
      </c>
      <c r="BJ172" s="253"/>
    </row>
    <row r="173" spans="1:62">
      <c r="A173" s="33" t="str">
        <f>'Indicator Data'!A174</f>
        <v>Tanzania</v>
      </c>
      <c r="B173" s="25" t="str">
        <f>'Indicator Data'!B174</f>
        <v>TZA</v>
      </c>
      <c r="C173" s="47"/>
      <c r="D173" s="47"/>
      <c r="E173" s="47"/>
      <c r="F173" s="47"/>
      <c r="G173" s="47"/>
      <c r="H173" s="47"/>
      <c r="I173" s="47"/>
      <c r="J173" s="47"/>
      <c r="K173" s="47"/>
      <c r="L173" s="47"/>
      <c r="M173" s="47"/>
      <c r="N173" s="47"/>
      <c r="O173" s="47"/>
      <c r="P173" s="47"/>
      <c r="R173" s="47"/>
      <c r="S173" s="47"/>
      <c r="T173" s="47"/>
      <c r="U173" s="47"/>
      <c r="V173" s="47"/>
      <c r="W173" s="47"/>
      <c r="X173" s="47"/>
      <c r="Y173" s="47"/>
      <c r="Z173" s="47"/>
      <c r="AA173" s="47"/>
      <c r="AB173" s="47"/>
      <c r="AC173" s="47"/>
      <c r="AD173" s="47"/>
      <c r="AE173" s="47"/>
      <c r="AF173" s="47"/>
      <c r="AG173" s="47"/>
      <c r="AH173" s="47"/>
      <c r="AI173" s="47"/>
      <c r="AJ173" s="47"/>
      <c r="AK173" s="47"/>
      <c r="AL173" s="48" t="str">
        <f>IF(ISNUMBER('Indicator Data'!AL174),"","Imputed using GDP p.c.")</f>
        <v/>
      </c>
      <c r="AN173" s="47"/>
      <c r="AO173" s="47"/>
      <c r="AP173" s="47"/>
      <c r="AQ173" s="47"/>
      <c r="AR173" s="47"/>
      <c r="AS173" s="47"/>
      <c r="AT173" s="47"/>
      <c r="AU173" s="47"/>
      <c r="AV173" s="47"/>
      <c r="AW173" s="47"/>
      <c r="AX173" s="47"/>
      <c r="AY173" s="47"/>
      <c r="AZ173" s="47"/>
      <c r="BA173" s="47"/>
      <c r="BB173" s="24"/>
      <c r="BH173" s="254"/>
      <c r="BI173" s="254"/>
      <c r="BJ173" s="253"/>
    </row>
    <row r="174" spans="1:62">
      <c r="A174" s="33" t="str">
        <f>'Indicator Data'!A175</f>
        <v>Thailand</v>
      </c>
      <c r="B174" s="25" t="str">
        <f>'Indicator Data'!B175</f>
        <v>THA</v>
      </c>
      <c r="C174" s="47"/>
      <c r="D174" s="47"/>
      <c r="E174" s="47"/>
      <c r="F174" s="47"/>
      <c r="G174" s="47"/>
      <c r="H174" s="47"/>
      <c r="I174" s="47"/>
      <c r="J174" s="47"/>
      <c r="K174" s="47"/>
      <c r="L174" s="47"/>
      <c r="M174" s="47"/>
      <c r="N174" s="47"/>
      <c r="O174" s="47"/>
      <c r="P174" s="47"/>
      <c r="R174" s="47"/>
      <c r="S174" s="47"/>
      <c r="T174" s="47"/>
      <c r="U174" s="47"/>
      <c r="V174" s="47"/>
      <c r="W174" s="47"/>
      <c r="X174" s="47"/>
      <c r="Y174" s="47"/>
      <c r="Z174" s="47"/>
      <c r="AA174" s="47"/>
      <c r="AB174" s="47"/>
      <c r="AC174" s="47"/>
      <c r="AD174" s="47"/>
      <c r="AE174" s="47"/>
      <c r="AF174" s="47"/>
      <c r="AG174" s="47"/>
      <c r="AH174" s="47"/>
      <c r="AI174" s="47"/>
      <c r="AJ174" s="47"/>
      <c r="AK174" s="47"/>
      <c r="AL174" s="48" t="str">
        <f>IF(ISNUMBER('Indicator Data'!AL175),"","Imputed using GDP p.c.")</f>
        <v/>
      </c>
      <c r="AN174" s="47"/>
      <c r="AO174" s="47"/>
      <c r="AP174" s="47"/>
      <c r="AQ174" s="47"/>
      <c r="AR174" s="47"/>
      <c r="AS174" s="47"/>
      <c r="AT174" s="47"/>
      <c r="AU174" s="47"/>
      <c r="AV174" s="47"/>
      <c r="AW174" s="47"/>
      <c r="AX174" s="47"/>
      <c r="AY174" s="47"/>
      <c r="AZ174" s="47"/>
      <c r="BA174" s="47"/>
      <c r="BB174" s="24"/>
      <c r="BH174" s="254"/>
      <c r="BI174" s="254"/>
      <c r="BJ174" s="253"/>
    </row>
    <row r="175" spans="1:62">
      <c r="A175" s="33" t="str">
        <f>'Indicator Data'!A176</f>
        <v>Timor-Leste</v>
      </c>
      <c r="B175" s="25" t="str">
        <f>'Indicator Data'!B176</f>
        <v>TLS</v>
      </c>
      <c r="C175" s="47"/>
      <c r="D175" s="47"/>
      <c r="E175" s="47"/>
      <c r="F175" s="47"/>
      <c r="G175" s="47"/>
      <c r="H175" s="47"/>
      <c r="I175" s="47"/>
      <c r="J175" s="47"/>
      <c r="K175" s="47"/>
      <c r="L175" s="47"/>
      <c r="M175" s="47"/>
      <c r="N175" s="47"/>
      <c r="O175" s="47"/>
      <c r="P175" s="47"/>
      <c r="R175" s="47"/>
      <c r="S175" s="47"/>
      <c r="T175" s="47"/>
      <c r="U175" s="47"/>
      <c r="V175" s="47"/>
      <c r="W175" s="47"/>
      <c r="X175" s="47"/>
      <c r="Y175" s="47"/>
      <c r="Z175" s="47"/>
      <c r="AA175" s="47"/>
      <c r="AB175" s="47"/>
      <c r="AC175" s="47"/>
      <c r="AD175" s="47"/>
      <c r="AE175" s="47"/>
      <c r="AF175" s="47"/>
      <c r="AG175" s="47"/>
      <c r="AH175" s="47"/>
      <c r="AI175" s="47"/>
      <c r="AJ175" s="47"/>
      <c r="AK175" s="47"/>
      <c r="AL175" s="48" t="str">
        <f>IF(ISNUMBER('Indicator Data'!AL176),"","Imputed using GDP p.c.")</f>
        <v/>
      </c>
      <c r="AN175" s="47"/>
      <c r="AO175" s="47"/>
      <c r="AP175" s="47"/>
      <c r="AQ175" s="47"/>
      <c r="AR175" s="47"/>
      <c r="AS175" s="47"/>
      <c r="AT175" s="47"/>
      <c r="AU175" s="47"/>
      <c r="AV175" s="47"/>
      <c r="AW175" s="47"/>
      <c r="AX175" s="47"/>
      <c r="AY175" s="47"/>
      <c r="AZ175" s="47"/>
      <c r="BA175" s="47"/>
      <c r="BB175" s="24"/>
      <c r="BH175" s="254"/>
      <c r="BI175" s="254"/>
      <c r="BJ175" s="253"/>
    </row>
    <row r="176" spans="1:62">
      <c r="A176" s="33" t="str">
        <f>'Indicator Data'!A177</f>
        <v>Togo</v>
      </c>
      <c r="B176" s="25" t="str">
        <f>'Indicator Data'!B177</f>
        <v>TGO</v>
      </c>
      <c r="C176" s="47"/>
      <c r="D176" s="47"/>
      <c r="E176" s="47"/>
      <c r="F176" s="47"/>
      <c r="G176" s="47"/>
      <c r="H176" s="47"/>
      <c r="I176" s="47"/>
      <c r="J176" s="47"/>
      <c r="K176" s="47"/>
      <c r="L176" s="47"/>
      <c r="M176" s="47"/>
      <c r="N176" s="47"/>
      <c r="O176" s="47"/>
      <c r="P176" s="47"/>
      <c r="R176" s="47"/>
      <c r="S176" s="47"/>
      <c r="T176" s="47"/>
      <c r="U176" s="47"/>
      <c r="V176" s="47"/>
      <c r="W176" s="47"/>
      <c r="X176" s="47"/>
      <c r="Y176" s="47"/>
      <c r="Z176" s="47"/>
      <c r="AA176" s="47"/>
      <c r="AB176" s="47"/>
      <c r="AC176" s="47"/>
      <c r="AD176" s="47"/>
      <c r="AE176" s="47"/>
      <c r="AF176" s="47"/>
      <c r="AG176" s="47"/>
      <c r="AH176" s="47"/>
      <c r="AI176" s="47"/>
      <c r="AJ176" s="47"/>
      <c r="AK176" s="47"/>
      <c r="AL176" s="48" t="str">
        <f>IF(ISNUMBER('Indicator Data'!AL177),"","Imputed using GDP p.c.")</f>
        <v/>
      </c>
      <c r="AN176" s="47"/>
      <c r="AO176" s="47"/>
      <c r="AP176" s="47"/>
      <c r="AQ176" s="47"/>
      <c r="AR176" s="47"/>
      <c r="AS176" s="47"/>
      <c r="AT176" s="47"/>
      <c r="AU176" s="47"/>
      <c r="AV176" s="47"/>
      <c r="AW176" s="47"/>
      <c r="AX176" s="47"/>
      <c r="AY176" s="47"/>
      <c r="AZ176" s="47"/>
      <c r="BA176" s="47"/>
      <c r="BB176" s="24"/>
      <c r="BH176" s="254"/>
      <c r="BI176" s="254"/>
      <c r="BJ176" s="253"/>
    </row>
    <row r="177" spans="1:62">
      <c r="A177" s="33" t="str">
        <f>'Indicator Data'!A178</f>
        <v>Tonga</v>
      </c>
      <c r="B177" s="25" t="str">
        <f>'Indicator Data'!B178</f>
        <v>TON</v>
      </c>
      <c r="C177" s="47"/>
      <c r="D177" s="47"/>
      <c r="E177" s="47"/>
      <c r="F177" s="47"/>
      <c r="G177" s="47"/>
      <c r="H177" s="47"/>
      <c r="I177" s="47"/>
      <c r="J177" s="47"/>
      <c r="K177" s="47"/>
      <c r="L177" s="47"/>
      <c r="M177" s="47"/>
      <c r="N177" s="47"/>
      <c r="O177" s="47"/>
      <c r="P177" s="47"/>
      <c r="R177" s="47"/>
      <c r="S177" s="47"/>
      <c r="T177" s="47"/>
      <c r="U177" s="47"/>
      <c r="V177" s="47"/>
      <c r="W177" s="47"/>
      <c r="X177" s="47"/>
      <c r="Y177" s="47"/>
      <c r="Z177" s="47"/>
      <c r="AA177" s="47"/>
      <c r="AB177" s="47"/>
      <c r="AC177" s="47"/>
      <c r="AD177" s="47"/>
      <c r="AE177" s="47"/>
      <c r="AF177" s="47"/>
      <c r="AG177" s="47"/>
      <c r="AH177" s="47"/>
      <c r="AI177" s="47"/>
      <c r="AJ177" s="47"/>
      <c r="AK177" s="47"/>
      <c r="AL177" s="48" t="str">
        <f>IF(ISNUMBER('Indicator Data'!AL178),"","Imputed using GDP p.c.")</f>
        <v/>
      </c>
      <c r="AN177" s="47"/>
      <c r="AO177" s="47"/>
      <c r="AP177" s="47"/>
      <c r="AQ177" s="47"/>
      <c r="AR177" s="47"/>
      <c r="AS177" s="47"/>
      <c r="AT177" s="47"/>
      <c r="AU177" s="47"/>
      <c r="AV177" s="47"/>
      <c r="AW177" s="47"/>
      <c r="AX177" s="47"/>
      <c r="AY177" s="47"/>
      <c r="AZ177" s="47"/>
      <c r="BA177" s="47"/>
      <c r="BB177" s="24"/>
      <c r="BH177" s="254" t="s">
        <v>1218</v>
      </c>
      <c r="BI177" s="254" t="s">
        <v>1218</v>
      </c>
      <c r="BJ177" s="253"/>
    </row>
    <row r="178" spans="1:62">
      <c r="A178" s="33" t="str">
        <f>'Indicator Data'!A179</f>
        <v>Trinidad and Tobago</v>
      </c>
      <c r="B178" s="25" t="str">
        <f>'Indicator Data'!B179</f>
        <v>TTO</v>
      </c>
      <c r="C178" s="47"/>
      <c r="D178" s="47"/>
      <c r="E178" s="47"/>
      <c r="F178" s="47"/>
      <c r="G178" s="47"/>
      <c r="H178" s="47"/>
      <c r="I178" s="47"/>
      <c r="J178" s="47"/>
      <c r="K178" s="47"/>
      <c r="L178" s="47"/>
      <c r="M178" s="47"/>
      <c r="N178" s="47"/>
      <c r="O178" s="47"/>
      <c r="P178" s="47"/>
      <c r="R178" s="47"/>
      <c r="S178" s="47"/>
      <c r="T178" s="47"/>
      <c r="U178" s="47"/>
      <c r="V178" s="47"/>
      <c r="W178" s="47"/>
      <c r="X178" s="47"/>
      <c r="Y178" s="47"/>
      <c r="Z178" s="47"/>
      <c r="AA178" s="47"/>
      <c r="AB178" s="47"/>
      <c r="AC178" s="47"/>
      <c r="AD178" s="47"/>
      <c r="AE178" s="47"/>
      <c r="AF178" s="47"/>
      <c r="AG178" s="47"/>
      <c r="AH178" s="47"/>
      <c r="AI178" s="47"/>
      <c r="AJ178" s="47"/>
      <c r="AK178" s="47"/>
      <c r="AL178" s="48" t="str">
        <f>IF(ISNUMBER('Indicator Data'!AL179),"","Imputed using GDP p.c.")</f>
        <v/>
      </c>
      <c r="AN178" s="47"/>
      <c r="AO178" s="47"/>
      <c r="AP178" s="47"/>
      <c r="AQ178" s="47"/>
      <c r="AR178" s="47"/>
      <c r="AS178" s="47"/>
      <c r="AT178" s="47"/>
      <c r="AU178" s="47"/>
      <c r="AV178" s="47"/>
      <c r="AW178" s="47"/>
      <c r="AX178" s="47"/>
      <c r="AY178" s="47"/>
      <c r="AZ178" s="47"/>
      <c r="BA178" s="47"/>
      <c r="BB178" s="24"/>
      <c r="BH178" s="254"/>
      <c r="BI178" s="254"/>
      <c r="BJ178" s="253"/>
    </row>
    <row r="179" spans="1:62">
      <c r="A179" s="33" t="str">
        <f>'Indicator Data'!A180</f>
        <v>Tunisia</v>
      </c>
      <c r="B179" s="25" t="str">
        <f>'Indicator Data'!B180</f>
        <v>TUN</v>
      </c>
      <c r="C179" s="47"/>
      <c r="D179" s="47"/>
      <c r="E179" s="47"/>
      <c r="F179" s="47"/>
      <c r="G179" s="47"/>
      <c r="H179" s="47"/>
      <c r="I179" s="47"/>
      <c r="J179" s="47"/>
      <c r="K179" s="47"/>
      <c r="L179" s="47"/>
      <c r="M179" s="47"/>
      <c r="N179" s="47"/>
      <c r="O179" s="47"/>
      <c r="P179" s="47"/>
      <c r="R179" s="47"/>
      <c r="S179" s="47"/>
      <c r="T179" s="47"/>
      <c r="U179" s="47"/>
      <c r="V179" s="47"/>
      <c r="W179" s="47"/>
      <c r="X179" s="47"/>
      <c r="Y179" s="47"/>
      <c r="Z179" s="47"/>
      <c r="AA179" s="47"/>
      <c r="AB179" s="47"/>
      <c r="AC179" s="47"/>
      <c r="AD179" s="47"/>
      <c r="AE179" s="47"/>
      <c r="AF179" s="47"/>
      <c r="AG179" s="47"/>
      <c r="AH179" s="47"/>
      <c r="AI179" s="47"/>
      <c r="AJ179" s="47"/>
      <c r="AK179" s="47"/>
      <c r="AL179" s="48" t="str">
        <f>IF(ISNUMBER('Indicator Data'!AL180),"","Imputed using GDP p.c.")</f>
        <v/>
      </c>
      <c r="AN179" s="47"/>
      <c r="AO179" s="47"/>
      <c r="AP179" s="47"/>
      <c r="AQ179" s="47"/>
      <c r="AR179" s="47"/>
      <c r="AS179" s="47"/>
      <c r="AT179" s="47"/>
      <c r="AU179" s="47"/>
      <c r="AV179" s="47"/>
      <c r="AW179" s="47"/>
      <c r="AX179" s="47"/>
      <c r="AY179" s="47"/>
      <c r="AZ179" s="47"/>
      <c r="BA179" s="47"/>
      <c r="BB179" s="24"/>
      <c r="BH179" s="254"/>
      <c r="BI179" s="254"/>
      <c r="BJ179" s="253"/>
    </row>
    <row r="180" spans="1:62">
      <c r="A180" s="33" t="str">
        <f>'Indicator Data'!A181</f>
        <v>Turkey</v>
      </c>
      <c r="B180" s="25" t="str">
        <f>'Indicator Data'!B181</f>
        <v>TUR</v>
      </c>
      <c r="C180" s="47"/>
      <c r="D180" s="47"/>
      <c r="E180" s="47"/>
      <c r="F180" s="47"/>
      <c r="G180" s="47"/>
      <c r="H180" s="47"/>
      <c r="I180" s="47"/>
      <c r="J180" s="47"/>
      <c r="K180" s="47"/>
      <c r="L180" s="47"/>
      <c r="M180" s="47"/>
      <c r="N180" s="47"/>
      <c r="O180" s="47"/>
      <c r="P180" s="47"/>
      <c r="R180" s="47"/>
      <c r="S180" s="47"/>
      <c r="T180" s="47"/>
      <c r="U180" s="47"/>
      <c r="V180" s="47"/>
      <c r="W180" s="47"/>
      <c r="X180" s="47"/>
      <c r="Y180" s="47"/>
      <c r="Z180" s="47"/>
      <c r="AA180" s="47"/>
      <c r="AB180" s="47"/>
      <c r="AC180" s="47"/>
      <c r="AD180" s="47"/>
      <c r="AE180" s="47"/>
      <c r="AF180" s="47"/>
      <c r="AG180" s="47"/>
      <c r="AH180" s="47"/>
      <c r="AI180" s="47"/>
      <c r="AJ180" s="47"/>
      <c r="AK180" s="47"/>
      <c r="AL180" s="48" t="str">
        <f>IF(ISNUMBER('Indicator Data'!AL181),"","Imputed using GDP p.c.")</f>
        <v/>
      </c>
      <c r="AN180" s="47"/>
      <c r="AO180" s="47"/>
      <c r="AP180" s="47"/>
      <c r="AQ180" s="47"/>
      <c r="AR180" s="47"/>
      <c r="AS180" s="47"/>
      <c r="AT180" s="47"/>
      <c r="AU180" s="47"/>
      <c r="AV180" s="47"/>
      <c r="AW180" s="47"/>
      <c r="AX180" s="47"/>
      <c r="AY180" s="47"/>
      <c r="AZ180" s="47"/>
      <c r="BA180" s="47"/>
      <c r="BB180" s="24"/>
      <c r="BH180" s="254"/>
      <c r="BI180" s="254"/>
      <c r="BJ180" s="253"/>
    </row>
    <row r="181" spans="1:62">
      <c r="A181" s="33" t="str">
        <f>'Indicator Data'!A182</f>
        <v>Turkmenistan</v>
      </c>
      <c r="B181" s="25" t="str">
        <f>'Indicator Data'!B182</f>
        <v>TKM</v>
      </c>
      <c r="C181" s="47"/>
      <c r="D181" s="47"/>
      <c r="E181" s="47"/>
      <c r="F181" s="47"/>
      <c r="G181" s="47"/>
      <c r="H181" s="47"/>
      <c r="I181" s="47"/>
      <c r="J181" s="47"/>
      <c r="K181" s="47"/>
      <c r="L181" s="47"/>
      <c r="M181" s="47"/>
      <c r="N181" s="47"/>
      <c r="O181" s="47"/>
      <c r="P181" s="47"/>
      <c r="R181" s="47"/>
      <c r="S181" s="47"/>
      <c r="T181" s="47"/>
      <c r="U181" s="47"/>
      <c r="V181" s="47"/>
      <c r="W181" s="47"/>
      <c r="X181" s="47"/>
      <c r="Y181" s="47"/>
      <c r="Z181" s="47"/>
      <c r="AA181" s="47"/>
      <c r="AB181" s="47"/>
      <c r="AC181" s="47"/>
      <c r="AD181" s="47"/>
      <c r="AE181" s="47"/>
      <c r="AF181" s="47"/>
      <c r="AG181" s="47"/>
      <c r="AH181" s="47"/>
      <c r="AI181" s="47"/>
      <c r="AJ181" s="47"/>
      <c r="AK181" s="47"/>
      <c r="AL181" s="48" t="str">
        <f>IF(ISNUMBER('Indicator Data'!AL182),"","Imputed using GDP p.c.")</f>
        <v/>
      </c>
      <c r="AN181" s="47"/>
      <c r="AO181" s="47"/>
      <c r="AP181" s="47"/>
      <c r="AQ181" s="47"/>
      <c r="AR181" s="47"/>
      <c r="AS181" s="47"/>
      <c r="AT181" s="47"/>
      <c r="AU181" s="47"/>
      <c r="AV181" s="47"/>
      <c r="AW181" s="47"/>
      <c r="AX181" s="47"/>
      <c r="AY181" s="47"/>
      <c r="AZ181" s="47"/>
      <c r="BA181" s="47"/>
      <c r="BB181" s="24"/>
      <c r="BH181" s="254"/>
      <c r="BI181" s="254"/>
      <c r="BJ181" s="253"/>
    </row>
    <row r="182" spans="1:62">
      <c r="A182" s="33" t="str">
        <f>'Indicator Data'!A183</f>
        <v>Tuvalu</v>
      </c>
      <c r="B182" s="25" t="str">
        <f>'Indicator Data'!B183</f>
        <v>TUV</v>
      </c>
      <c r="C182" s="47"/>
      <c r="D182" s="47"/>
      <c r="E182" s="47"/>
      <c r="F182" s="47"/>
      <c r="G182" s="47"/>
      <c r="H182" s="47"/>
      <c r="I182" s="47"/>
      <c r="J182" s="47"/>
      <c r="K182" s="47"/>
      <c r="L182" s="47"/>
      <c r="M182" s="47"/>
      <c r="N182" s="47"/>
      <c r="O182" s="47"/>
      <c r="P182" s="47"/>
      <c r="R182" s="47"/>
      <c r="S182" s="47"/>
      <c r="T182" s="47"/>
      <c r="U182" s="47"/>
      <c r="V182" s="47"/>
      <c r="W182" s="47"/>
      <c r="X182" s="47"/>
      <c r="Y182" s="47"/>
      <c r="Z182" s="47"/>
      <c r="AA182" s="47"/>
      <c r="AB182" s="47"/>
      <c r="AC182" s="47"/>
      <c r="AD182" s="47"/>
      <c r="AE182" s="47"/>
      <c r="AF182" s="47"/>
      <c r="AG182" s="47"/>
      <c r="AH182" s="47"/>
      <c r="AI182" s="47"/>
      <c r="AJ182" s="47"/>
      <c r="AK182" s="47"/>
      <c r="AL182" s="48" t="str">
        <f>IF(ISNUMBER('Indicator Data'!AL183),"","Imputed using GDP p.c.")</f>
        <v>Imputed using GDP p.c.</v>
      </c>
      <c r="AN182" s="47"/>
      <c r="AO182" s="47"/>
      <c r="AP182" s="47"/>
      <c r="AQ182" s="47"/>
      <c r="AR182" s="47"/>
      <c r="AS182" s="47"/>
      <c r="AT182" s="47"/>
      <c r="AU182" s="47"/>
      <c r="AV182" s="47"/>
      <c r="AW182" s="47"/>
      <c r="AX182" s="47"/>
      <c r="AY182" s="47"/>
      <c r="AZ182" s="47"/>
      <c r="BA182" s="47"/>
      <c r="BB182" s="24"/>
      <c r="BH182" s="254" t="s">
        <v>1218</v>
      </c>
      <c r="BI182" s="254" t="s">
        <v>1218</v>
      </c>
      <c r="BJ182" s="253"/>
    </row>
    <row r="183" spans="1:62">
      <c r="A183" s="33" t="str">
        <f>'Indicator Data'!A184</f>
        <v>Uganda</v>
      </c>
      <c r="B183" s="25" t="str">
        <f>'Indicator Data'!B184</f>
        <v>UGA</v>
      </c>
      <c r="C183" s="47"/>
      <c r="D183" s="47"/>
      <c r="E183" s="47"/>
      <c r="F183" s="47"/>
      <c r="G183" s="47"/>
      <c r="H183" s="47"/>
      <c r="I183" s="47"/>
      <c r="J183" s="47"/>
      <c r="K183" s="47"/>
      <c r="L183" s="47"/>
      <c r="M183" s="47"/>
      <c r="N183" s="47"/>
      <c r="O183" s="47"/>
      <c r="P183" s="47"/>
      <c r="R183" s="47"/>
      <c r="S183" s="47"/>
      <c r="T183" s="47"/>
      <c r="U183" s="47"/>
      <c r="V183" s="47"/>
      <c r="W183" s="47"/>
      <c r="X183" s="47"/>
      <c r="Y183" s="47"/>
      <c r="Z183" s="47"/>
      <c r="AA183" s="47"/>
      <c r="AB183" s="47"/>
      <c r="AC183" s="47"/>
      <c r="AD183" s="47"/>
      <c r="AE183" s="47"/>
      <c r="AF183" s="47"/>
      <c r="AG183" s="47"/>
      <c r="AH183" s="47"/>
      <c r="AI183" s="47"/>
      <c r="AJ183" s="47"/>
      <c r="AK183" s="47"/>
      <c r="AL183" s="48" t="str">
        <f>IF(ISNUMBER('Indicator Data'!AL184),"","Imputed using GDP p.c.")</f>
        <v/>
      </c>
      <c r="AN183" s="47"/>
      <c r="AO183" s="47"/>
      <c r="AP183" s="47"/>
      <c r="AQ183" s="47"/>
      <c r="AR183" s="47"/>
      <c r="AS183" s="47"/>
      <c r="AT183" s="47"/>
      <c r="AU183" s="47"/>
      <c r="AV183" s="47"/>
      <c r="AW183" s="47"/>
      <c r="AX183" s="47"/>
      <c r="AY183" s="47"/>
      <c r="AZ183" s="47"/>
      <c r="BA183" s="47"/>
      <c r="BB183" s="24"/>
      <c r="BH183" s="254" t="s">
        <v>1406</v>
      </c>
      <c r="BI183" s="254"/>
      <c r="BJ183" s="253"/>
    </row>
    <row r="184" spans="1:62">
      <c r="A184" s="33" t="str">
        <f>'Indicator Data'!A185</f>
        <v>Ukraine</v>
      </c>
      <c r="B184" s="25" t="str">
        <f>'Indicator Data'!B185</f>
        <v>UKR</v>
      </c>
      <c r="C184" s="47"/>
      <c r="D184" s="47"/>
      <c r="E184" s="47"/>
      <c r="F184" s="47"/>
      <c r="G184" s="47"/>
      <c r="H184" s="47"/>
      <c r="I184" s="47"/>
      <c r="J184" s="47"/>
      <c r="K184" s="47"/>
      <c r="L184" s="47"/>
      <c r="M184" s="47"/>
      <c r="N184" s="47"/>
      <c r="O184" s="47"/>
      <c r="P184" s="47"/>
      <c r="R184" s="47"/>
      <c r="S184" s="47"/>
      <c r="T184" s="47"/>
      <c r="U184" s="47"/>
      <c r="V184" s="47"/>
      <c r="W184" s="47"/>
      <c r="X184" s="47"/>
      <c r="Y184" s="47"/>
      <c r="Z184" s="47"/>
      <c r="AA184" s="47"/>
      <c r="AB184" s="47"/>
      <c r="AC184" s="47"/>
      <c r="AD184" s="47"/>
      <c r="AE184" s="47"/>
      <c r="AF184" s="47"/>
      <c r="AG184" s="47"/>
      <c r="AH184" s="47"/>
      <c r="AI184" s="47"/>
      <c r="AJ184" s="47"/>
      <c r="AK184" s="47"/>
      <c r="AL184" s="48" t="str">
        <f>IF(ISNUMBER('Indicator Data'!AL185),"","Imputed using GDP p.c.")</f>
        <v/>
      </c>
      <c r="AN184" s="47"/>
      <c r="AO184" s="47"/>
      <c r="AP184" s="47"/>
      <c r="AQ184" s="47"/>
      <c r="AR184" s="47"/>
      <c r="AS184" s="47"/>
      <c r="AT184" s="47"/>
      <c r="AU184" s="47"/>
      <c r="AV184" s="47"/>
      <c r="AW184" s="47"/>
      <c r="AX184" s="47"/>
      <c r="AY184" s="47"/>
      <c r="AZ184" s="47"/>
      <c r="BA184" s="47"/>
      <c r="BB184" s="24"/>
      <c r="BH184" s="254"/>
      <c r="BI184" s="254"/>
      <c r="BJ184" s="253"/>
    </row>
    <row r="185" spans="1:62">
      <c r="A185" s="33" t="str">
        <f>'Indicator Data'!A186</f>
        <v>United Arab Emirates</v>
      </c>
      <c r="B185" s="25" t="str">
        <f>'Indicator Data'!B186</f>
        <v>ARE</v>
      </c>
      <c r="C185" s="47"/>
      <c r="D185" s="47"/>
      <c r="E185" s="47"/>
      <c r="F185" s="47"/>
      <c r="G185" s="47"/>
      <c r="H185" s="47"/>
      <c r="I185" s="47"/>
      <c r="J185" s="47"/>
      <c r="K185" s="47"/>
      <c r="L185" s="47"/>
      <c r="M185" s="47"/>
      <c r="N185" s="47"/>
      <c r="O185" s="47"/>
      <c r="P185" s="47"/>
      <c r="R185" s="47"/>
      <c r="S185" s="47"/>
      <c r="T185" s="47"/>
      <c r="U185" s="47"/>
      <c r="V185" s="47"/>
      <c r="W185" s="47"/>
      <c r="X185" s="47"/>
      <c r="Y185" s="47"/>
      <c r="Z185" s="47"/>
      <c r="AA185" s="47"/>
      <c r="AB185" s="47"/>
      <c r="AC185" s="47"/>
      <c r="AD185" s="47"/>
      <c r="AE185" s="47"/>
      <c r="AF185" s="47"/>
      <c r="AG185" s="47"/>
      <c r="AH185" s="47"/>
      <c r="AI185" s="47"/>
      <c r="AJ185" s="47"/>
      <c r="AK185" s="47"/>
      <c r="AL185" s="48" t="str">
        <f>IF(ISNUMBER('Indicator Data'!AL186),"","Imputed using GDP p.c.")</f>
        <v/>
      </c>
      <c r="AN185" s="47"/>
      <c r="AO185" s="47"/>
      <c r="AP185" s="47"/>
      <c r="AQ185" s="47"/>
      <c r="AR185" s="47"/>
      <c r="AS185" s="47"/>
      <c r="AT185" s="47"/>
      <c r="AU185" s="47"/>
      <c r="AV185" s="47"/>
      <c r="AW185" s="47"/>
      <c r="AX185" s="47"/>
      <c r="AY185" s="47"/>
      <c r="AZ185" s="47"/>
      <c r="BA185" s="47"/>
      <c r="BB185" s="24"/>
      <c r="BH185" s="254"/>
      <c r="BI185" s="254"/>
      <c r="BJ185" s="253"/>
    </row>
    <row r="186" spans="1:62">
      <c r="A186" s="33" t="str">
        <f>'Indicator Data'!A187</f>
        <v>United Kingdom</v>
      </c>
      <c r="B186" s="25" t="str">
        <f>'Indicator Data'!B187</f>
        <v>GBR</v>
      </c>
      <c r="C186" s="47"/>
      <c r="D186" s="47"/>
      <c r="E186" s="47"/>
      <c r="F186" s="47"/>
      <c r="G186" s="47"/>
      <c r="H186" s="47"/>
      <c r="I186" s="47"/>
      <c r="J186" s="47"/>
      <c r="K186" s="47"/>
      <c r="L186" s="47"/>
      <c r="M186" s="47"/>
      <c r="N186" s="47"/>
      <c r="O186" s="47"/>
      <c r="P186" s="47"/>
      <c r="R186" s="47"/>
      <c r="S186" s="47"/>
      <c r="T186" s="47"/>
      <c r="U186" s="47"/>
      <c r="V186" s="47"/>
      <c r="W186" s="47"/>
      <c r="X186" s="47"/>
      <c r="Y186" s="47"/>
      <c r="Z186" s="47"/>
      <c r="AA186" s="47"/>
      <c r="AB186" s="47"/>
      <c r="AC186" s="47"/>
      <c r="AD186" s="47"/>
      <c r="AE186" s="47"/>
      <c r="AF186" s="47"/>
      <c r="AG186" s="47"/>
      <c r="AH186" s="47"/>
      <c r="AI186" s="47"/>
      <c r="AJ186" s="47"/>
      <c r="AK186" s="47"/>
      <c r="AL186" s="48" t="str">
        <f>IF(ISNUMBER('Indicator Data'!AL187),"","Imputed using GDP p.c.")</f>
        <v/>
      </c>
      <c r="AN186" s="47"/>
      <c r="AO186" s="47"/>
      <c r="AP186" s="47"/>
      <c r="AQ186" s="47"/>
      <c r="AR186" s="47"/>
      <c r="AS186" s="47"/>
      <c r="AT186" s="47"/>
      <c r="AU186" s="47"/>
      <c r="AV186" s="47"/>
      <c r="AW186" s="47"/>
      <c r="AX186" s="47"/>
      <c r="AY186" s="47"/>
      <c r="AZ186" s="47"/>
      <c r="BA186" s="47"/>
      <c r="BB186" s="24"/>
      <c r="BH186" s="254"/>
      <c r="BI186" s="254"/>
      <c r="BJ186" s="253"/>
    </row>
    <row r="187" spans="1:62">
      <c r="A187" s="33" t="str">
        <f>'Indicator Data'!A188</f>
        <v>United States of America</v>
      </c>
      <c r="B187" s="25" t="str">
        <f>'Indicator Data'!B188</f>
        <v>USA</v>
      </c>
      <c r="C187" s="47"/>
      <c r="D187" s="47"/>
      <c r="E187" s="47"/>
      <c r="F187" s="47"/>
      <c r="G187" s="47"/>
      <c r="H187" s="47"/>
      <c r="I187" s="47"/>
      <c r="J187" s="47"/>
      <c r="K187" s="47"/>
      <c r="L187" s="47"/>
      <c r="M187" s="47"/>
      <c r="N187" s="47"/>
      <c r="O187" s="47"/>
      <c r="P187" s="47"/>
      <c r="R187" s="47"/>
      <c r="S187" s="47"/>
      <c r="T187" s="47"/>
      <c r="U187" s="47"/>
      <c r="V187" s="47"/>
      <c r="W187" s="47"/>
      <c r="X187" s="47"/>
      <c r="Y187" s="47"/>
      <c r="Z187" s="47"/>
      <c r="AA187" s="47"/>
      <c r="AB187" s="47"/>
      <c r="AC187" s="47"/>
      <c r="AD187" s="47"/>
      <c r="AE187" s="47"/>
      <c r="AF187" s="47"/>
      <c r="AG187" s="47"/>
      <c r="AH187" s="47"/>
      <c r="AI187" s="47"/>
      <c r="AJ187" s="47"/>
      <c r="AK187" s="47"/>
      <c r="AL187" s="48" t="str">
        <f>IF(ISNUMBER('Indicator Data'!AL188),"","Imputed using GDP p.c.")</f>
        <v/>
      </c>
      <c r="AN187" s="47"/>
      <c r="AO187" s="47"/>
      <c r="AP187" s="47"/>
      <c r="AQ187" s="47"/>
      <c r="AR187" s="47"/>
      <c r="AS187" s="47"/>
      <c r="AT187" s="47"/>
      <c r="AU187" s="47"/>
      <c r="AV187" s="47"/>
      <c r="AW187" s="47"/>
      <c r="AX187" s="47"/>
      <c r="AY187" s="47"/>
      <c r="AZ187" s="47"/>
      <c r="BA187" s="47"/>
      <c r="BB187" s="24"/>
      <c r="BH187" s="254"/>
      <c r="BI187" s="254"/>
      <c r="BJ187" s="253"/>
    </row>
    <row r="188" spans="1:62">
      <c r="A188" s="33" t="str">
        <f>'Indicator Data'!A189</f>
        <v>Uruguay</v>
      </c>
      <c r="B188" s="25" t="str">
        <f>'Indicator Data'!B189</f>
        <v>URY</v>
      </c>
      <c r="C188" s="47"/>
      <c r="D188" s="47"/>
      <c r="E188" s="47"/>
      <c r="F188" s="47"/>
      <c r="G188" s="47"/>
      <c r="H188" s="47"/>
      <c r="I188" s="47"/>
      <c r="J188" s="47"/>
      <c r="K188" s="47"/>
      <c r="L188" s="47"/>
      <c r="M188" s="47"/>
      <c r="N188" s="47"/>
      <c r="O188" s="47"/>
      <c r="P188" s="47"/>
      <c r="R188" s="47"/>
      <c r="S188" s="47"/>
      <c r="T188" s="47"/>
      <c r="U188" s="47"/>
      <c r="V188" s="47"/>
      <c r="W188" s="47"/>
      <c r="X188" s="47"/>
      <c r="Y188" s="47"/>
      <c r="Z188" s="47"/>
      <c r="AA188" s="47"/>
      <c r="AB188" s="47"/>
      <c r="AC188" s="47"/>
      <c r="AD188" s="47"/>
      <c r="AE188" s="47"/>
      <c r="AF188" s="47"/>
      <c r="AG188" s="47"/>
      <c r="AH188" s="47"/>
      <c r="AI188" s="47"/>
      <c r="AJ188" s="47"/>
      <c r="AK188" s="47"/>
      <c r="AL188" s="48" t="str">
        <f>IF(ISNUMBER('Indicator Data'!AL189),"","Imputed using GDP p.c.")</f>
        <v/>
      </c>
      <c r="AN188" s="47"/>
      <c r="AO188" s="47"/>
      <c r="AP188" s="47"/>
      <c r="AQ188" s="47"/>
      <c r="AR188" s="47"/>
      <c r="AS188" s="47"/>
      <c r="AT188" s="47"/>
      <c r="AU188" s="47"/>
      <c r="AV188" s="47"/>
      <c r="AW188" s="47"/>
      <c r="AX188" s="47"/>
      <c r="AY188" s="47"/>
      <c r="AZ188" s="47"/>
      <c r="BA188" s="47"/>
      <c r="BB188" s="24"/>
      <c r="BH188" s="254"/>
      <c r="BI188" s="254"/>
      <c r="BJ188" s="253"/>
    </row>
    <row r="189" spans="1:62">
      <c r="A189" s="33" t="str">
        <f>'Indicator Data'!A190</f>
        <v>Uzbekistan</v>
      </c>
      <c r="B189" s="25" t="str">
        <f>'Indicator Data'!B190</f>
        <v>UZB</v>
      </c>
      <c r="C189" s="47"/>
      <c r="D189" s="47"/>
      <c r="E189" s="47"/>
      <c r="F189" s="47"/>
      <c r="G189" s="47"/>
      <c r="H189" s="47"/>
      <c r="I189" s="47"/>
      <c r="J189" s="47"/>
      <c r="K189" s="47"/>
      <c r="L189" s="47"/>
      <c r="M189" s="47"/>
      <c r="N189" s="47"/>
      <c r="O189" s="47"/>
      <c r="P189" s="47"/>
      <c r="R189" s="47"/>
      <c r="S189" s="47"/>
      <c r="T189" s="47"/>
      <c r="U189" s="47"/>
      <c r="V189" s="47"/>
      <c r="W189" s="47"/>
      <c r="X189" s="47"/>
      <c r="Y189" s="47"/>
      <c r="Z189" s="47"/>
      <c r="AA189" s="47"/>
      <c r="AB189" s="47"/>
      <c r="AC189" s="47"/>
      <c r="AD189" s="47"/>
      <c r="AE189" s="47"/>
      <c r="AF189" s="47"/>
      <c r="AG189" s="47"/>
      <c r="AH189" s="47"/>
      <c r="AI189" s="47"/>
      <c r="AJ189" s="47"/>
      <c r="AK189" s="47"/>
      <c r="AL189" s="48" t="str">
        <f>IF(ISNUMBER('Indicator Data'!AL190),"","Imputed using GDP p.c.")</f>
        <v/>
      </c>
      <c r="AN189" s="47"/>
      <c r="AO189" s="47"/>
      <c r="AP189" s="47"/>
      <c r="AQ189" s="47"/>
      <c r="AR189" s="47"/>
      <c r="AS189" s="47"/>
      <c r="AT189" s="47"/>
      <c r="AU189" s="47"/>
      <c r="AV189" s="47"/>
      <c r="AW189" s="47"/>
      <c r="AX189" s="47"/>
      <c r="AY189" s="47"/>
      <c r="AZ189" s="47"/>
      <c r="BA189" s="47"/>
      <c r="BB189" s="24"/>
      <c r="BH189" s="254"/>
      <c r="BI189" s="254"/>
      <c r="BJ189" s="253"/>
    </row>
    <row r="190" spans="1:62">
      <c r="A190" s="33" t="str">
        <f>'Indicator Data'!A191</f>
        <v>Vanuatu</v>
      </c>
      <c r="B190" s="25" t="str">
        <f>'Indicator Data'!B191</f>
        <v>VUT</v>
      </c>
      <c r="C190" s="47"/>
      <c r="D190" s="47"/>
      <c r="E190" s="47"/>
      <c r="F190" s="47"/>
      <c r="G190" s="47"/>
      <c r="H190" s="47"/>
      <c r="I190" s="47"/>
      <c r="J190" s="47"/>
      <c r="K190" s="47"/>
      <c r="L190" s="47"/>
      <c r="M190" s="47"/>
      <c r="N190" s="47"/>
      <c r="O190" s="47"/>
      <c r="P190" s="47"/>
      <c r="R190" s="47"/>
      <c r="S190" s="47"/>
      <c r="T190" s="47"/>
      <c r="U190" s="47"/>
      <c r="V190" s="47"/>
      <c r="W190" s="47"/>
      <c r="X190" s="47"/>
      <c r="Y190" s="47"/>
      <c r="Z190" s="47"/>
      <c r="AA190" s="47"/>
      <c r="AB190" s="47"/>
      <c r="AC190" s="47"/>
      <c r="AD190" s="47"/>
      <c r="AE190" s="47"/>
      <c r="AF190" s="47"/>
      <c r="AG190" s="47"/>
      <c r="AH190" s="47"/>
      <c r="AI190" s="47"/>
      <c r="AJ190" s="47"/>
      <c r="AK190" s="47"/>
      <c r="AL190" s="48" t="str">
        <f>IF(ISNUMBER('Indicator Data'!AL191),"","Imputed using GDP p.c.")</f>
        <v/>
      </c>
      <c r="AN190" s="47"/>
      <c r="AO190" s="47"/>
      <c r="AP190" s="47"/>
      <c r="AQ190" s="47"/>
      <c r="AR190" s="47"/>
      <c r="AS190" s="47"/>
      <c r="AT190" s="47"/>
      <c r="AU190" s="47"/>
      <c r="AV190" s="47"/>
      <c r="AW190" s="47"/>
      <c r="AX190" s="47"/>
      <c r="AY190" s="47"/>
      <c r="AZ190" s="47"/>
      <c r="BA190" s="47"/>
      <c r="BB190" s="24"/>
      <c r="BH190" s="254"/>
      <c r="BI190" s="254"/>
      <c r="BJ190" s="253"/>
    </row>
    <row r="191" spans="1:62">
      <c r="A191" s="33" t="str">
        <f>'Indicator Data'!A192</f>
        <v>Venezuela</v>
      </c>
      <c r="B191" s="25" t="str">
        <f>'Indicator Data'!B192</f>
        <v>VEN</v>
      </c>
      <c r="C191" s="47"/>
      <c r="D191" s="47"/>
      <c r="E191" s="47"/>
      <c r="F191" s="47"/>
      <c r="G191" s="47"/>
      <c r="H191" s="47"/>
      <c r="I191" s="47"/>
      <c r="J191" s="47"/>
      <c r="K191" s="47"/>
      <c r="L191" s="47"/>
      <c r="M191" s="47"/>
      <c r="N191" s="47"/>
      <c r="O191" s="47"/>
      <c r="P191" s="47"/>
      <c r="R191" s="47"/>
      <c r="S191" s="47"/>
      <c r="T191" s="47"/>
      <c r="U191" s="47"/>
      <c r="V191" s="47"/>
      <c r="W191" s="47"/>
      <c r="X191" s="47"/>
      <c r="Y191" s="47"/>
      <c r="Z191" s="47"/>
      <c r="AA191" s="47"/>
      <c r="AB191" s="47"/>
      <c r="AC191" s="47"/>
      <c r="AD191" s="47"/>
      <c r="AE191" s="47"/>
      <c r="AF191" s="47"/>
      <c r="AG191" s="47"/>
      <c r="AH191" s="47"/>
      <c r="AI191" s="47"/>
      <c r="AJ191" s="47"/>
      <c r="AK191" s="47"/>
      <c r="AL191" s="48" t="str">
        <f>IF(ISNUMBER('Indicator Data'!AL192),"","Imputed using GDP p.c.")</f>
        <v/>
      </c>
      <c r="AN191" s="47"/>
      <c r="AO191" s="47"/>
      <c r="AP191" s="47"/>
      <c r="AQ191" s="47"/>
      <c r="AR191" s="47"/>
      <c r="AS191" s="47"/>
      <c r="AT191" s="47"/>
      <c r="AU191" s="47"/>
      <c r="AV191" s="47"/>
      <c r="AW191" s="47"/>
      <c r="AX191" s="47"/>
      <c r="AY191" s="47"/>
      <c r="AZ191" s="47"/>
      <c r="BA191" s="47"/>
      <c r="BB191" s="24"/>
      <c r="BH191" s="254"/>
      <c r="BI191" s="254"/>
      <c r="BJ191" s="253"/>
    </row>
    <row r="192" spans="1:62">
      <c r="A192" s="33" t="str">
        <f>'Indicator Data'!A193</f>
        <v>Viet Nam</v>
      </c>
      <c r="B192" s="25" t="str">
        <f>'Indicator Data'!B193</f>
        <v>VNM</v>
      </c>
      <c r="C192" s="47"/>
      <c r="D192" s="47"/>
      <c r="E192" s="47"/>
      <c r="F192" s="47"/>
      <c r="G192" s="47"/>
      <c r="H192" s="47"/>
      <c r="I192" s="47"/>
      <c r="J192" s="47"/>
      <c r="K192" s="47"/>
      <c r="L192" s="47"/>
      <c r="M192" s="47"/>
      <c r="N192" s="47"/>
      <c r="O192" s="47"/>
      <c r="P192" s="47"/>
      <c r="Q192" s="48" t="str">
        <f>IF(ISNUMBER('Indicator Data'!AL193),"","Imputed using GDP p.c.")</f>
        <v/>
      </c>
      <c r="R192" s="47"/>
      <c r="S192" s="47"/>
      <c r="T192" s="47"/>
      <c r="U192" s="47"/>
      <c r="V192" s="47"/>
      <c r="W192" s="47"/>
      <c r="X192" s="47"/>
      <c r="Y192" s="47"/>
      <c r="Z192" s="47"/>
      <c r="AA192" s="47"/>
      <c r="AB192" s="47"/>
      <c r="AC192" s="47"/>
      <c r="AD192" s="47"/>
      <c r="AE192" s="47"/>
      <c r="AF192" s="47"/>
      <c r="AG192" s="47"/>
      <c r="AH192" s="47"/>
      <c r="AI192" s="47"/>
      <c r="AJ192" s="47"/>
      <c r="AK192" s="47"/>
      <c r="AN192" s="47"/>
      <c r="AO192" s="47"/>
      <c r="AP192" s="47"/>
      <c r="AQ192" s="47"/>
      <c r="AR192" s="47"/>
      <c r="AS192" s="47"/>
      <c r="AT192" s="47"/>
      <c r="AU192" s="47"/>
      <c r="AV192" s="47"/>
      <c r="AW192" s="47"/>
      <c r="AX192" s="47"/>
      <c r="AY192" s="47"/>
      <c r="AZ192" s="47"/>
      <c r="BA192" s="47"/>
      <c r="BB192" s="24"/>
      <c r="BH192" s="254"/>
      <c r="BI192" s="254"/>
      <c r="BJ192" s="253"/>
    </row>
    <row r="193" spans="1:62">
      <c r="A193" s="33" t="str">
        <f>'Indicator Data'!A194</f>
        <v>Yemen</v>
      </c>
      <c r="B193" s="25" t="str">
        <f>'Indicator Data'!B194</f>
        <v>YEM</v>
      </c>
      <c r="C193" s="47"/>
      <c r="D193" s="47"/>
      <c r="E193" s="47"/>
      <c r="F193" s="47"/>
      <c r="G193" s="47"/>
      <c r="H193" s="47"/>
      <c r="I193" s="47"/>
      <c r="J193" s="47"/>
      <c r="K193" s="47"/>
      <c r="L193" s="47"/>
      <c r="M193" s="47"/>
      <c r="N193" s="47"/>
      <c r="O193" s="47"/>
      <c r="P193" s="47"/>
      <c r="Q193" s="48" t="str">
        <f>IF(ISNUMBER('Indicator Data'!AL194),"","Imputed using GDP p.c.")</f>
        <v/>
      </c>
      <c r="R193" s="47"/>
      <c r="S193" s="47"/>
      <c r="T193" s="47"/>
      <c r="U193" s="47"/>
      <c r="V193" s="47"/>
      <c r="W193" s="47"/>
      <c r="X193" s="47"/>
      <c r="Y193" s="47"/>
      <c r="Z193" s="47"/>
      <c r="AA193" s="47"/>
      <c r="AB193" s="47"/>
      <c r="AC193" s="47"/>
      <c r="AD193" s="47"/>
      <c r="AE193" s="47"/>
      <c r="AF193" s="47"/>
      <c r="AG193" s="47"/>
      <c r="AH193" s="47"/>
      <c r="AI193" s="47"/>
      <c r="AJ193" s="47"/>
      <c r="AK193" s="47"/>
      <c r="AN193" s="47"/>
      <c r="AO193" s="47"/>
      <c r="AP193" s="47"/>
      <c r="AQ193" s="47"/>
      <c r="AR193" s="47"/>
      <c r="AS193" s="47"/>
      <c r="AT193" s="47"/>
      <c r="AU193" s="47"/>
      <c r="AV193" s="47"/>
      <c r="AW193" s="47"/>
      <c r="AX193" s="47"/>
      <c r="AY193" s="47"/>
      <c r="AZ193" s="47"/>
      <c r="BA193" s="47"/>
      <c r="BB193" s="24"/>
      <c r="BH193" s="254"/>
      <c r="BI193" s="254" t="s">
        <v>1406</v>
      </c>
      <c r="BJ193" s="253"/>
    </row>
    <row r="194" spans="1:62">
      <c r="A194" s="33" t="str">
        <f>'Indicator Data'!A195</f>
        <v>Zambia</v>
      </c>
      <c r="B194" s="25" t="str">
        <f>'Indicator Data'!B195</f>
        <v>ZMB</v>
      </c>
      <c r="C194" s="47"/>
      <c r="D194" s="47"/>
      <c r="E194" s="47"/>
      <c r="F194" s="47"/>
      <c r="G194" s="47"/>
      <c r="H194" s="47"/>
      <c r="I194" s="47"/>
      <c r="J194" s="47"/>
      <c r="K194" s="47"/>
      <c r="L194" s="47"/>
      <c r="M194" s="47"/>
      <c r="N194" s="47"/>
      <c r="O194" s="47"/>
      <c r="P194" s="47"/>
      <c r="Q194" s="48" t="str">
        <f>IF(ISNUMBER('Indicator Data'!AL195),"","Imputed using GDP p.c.")</f>
        <v/>
      </c>
      <c r="R194" s="47"/>
      <c r="S194" s="47"/>
      <c r="T194" s="47"/>
      <c r="U194" s="47"/>
      <c r="V194" s="47"/>
      <c r="W194" s="47"/>
      <c r="X194" s="47"/>
      <c r="Y194" s="47"/>
      <c r="Z194" s="47"/>
      <c r="AA194" s="47"/>
      <c r="AB194" s="47"/>
      <c r="AC194" s="47"/>
      <c r="AD194" s="47"/>
      <c r="AE194" s="47"/>
      <c r="AF194" s="47"/>
      <c r="AG194" s="47"/>
      <c r="AH194" s="47"/>
      <c r="AI194" s="47"/>
      <c r="AJ194" s="47"/>
      <c r="AK194" s="47"/>
      <c r="AN194" s="47"/>
      <c r="AO194" s="47"/>
      <c r="AP194" s="47"/>
      <c r="AQ194" s="47"/>
      <c r="AR194" s="47"/>
      <c r="AS194" s="47"/>
      <c r="AT194" s="47"/>
      <c r="AU194" s="47"/>
      <c r="AV194" s="47"/>
      <c r="AW194" s="47"/>
      <c r="AX194" s="47"/>
      <c r="AY194" s="47"/>
      <c r="AZ194" s="47"/>
      <c r="BA194" s="47"/>
      <c r="BB194" s="24"/>
      <c r="BH194" s="254"/>
      <c r="BI194" s="254" t="s">
        <v>899</v>
      </c>
      <c r="BJ194" s="253"/>
    </row>
    <row r="195" spans="1:62">
      <c r="A195" s="33" t="str">
        <f>'Indicator Data'!A196</f>
        <v>Zimbabwe</v>
      </c>
      <c r="B195" s="25" t="str">
        <f>'Indicator Data'!B196</f>
        <v>ZWE</v>
      </c>
      <c r="C195" s="47"/>
      <c r="D195" s="47"/>
      <c r="E195" s="47"/>
      <c r="F195" s="47"/>
      <c r="G195" s="47"/>
      <c r="H195" s="47"/>
      <c r="I195" s="47"/>
      <c r="J195" s="47"/>
      <c r="K195" s="47"/>
      <c r="L195" s="47"/>
      <c r="M195" s="47"/>
      <c r="N195" s="47"/>
      <c r="O195" s="47"/>
      <c r="P195" s="47"/>
      <c r="Q195" s="48" t="str">
        <f>IF(ISNUMBER('Indicator Data'!AL196),"","Imputed using GDP p.c.")</f>
        <v/>
      </c>
      <c r="R195" s="47"/>
      <c r="S195" s="47"/>
      <c r="T195" s="47"/>
      <c r="U195" s="47"/>
      <c r="V195" s="47"/>
      <c r="W195" s="47"/>
      <c r="X195" s="47"/>
      <c r="Y195" s="47"/>
      <c r="Z195" s="47"/>
      <c r="AA195" s="47"/>
      <c r="AB195" s="47"/>
      <c r="AC195" s="47"/>
      <c r="AD195" s="47"/>
      <c r="AE195" s="47"/>
      <c r="AF195" s="47"/>
      <c r="AG195" s="47"/>
      <c r="AH195" s="47"/>
      <c r="AI195" s="47"/>
      <c r="AJ195" s="47"/>
      <c r="AK195" s="47"/>
      <c r="AN195" s="47"/>
      <c r="AO195" s="47"/>
      <c r="AP195" s="47"/>
      <c r="AQ195" s="47"/>
      <c r="AR195" s="47"/>
      <c r="AS195" s="47"/>
      <c r="AT195" s="47"/>
      <c r="AU195" s="47"/>
      <c r="AV195" s="47"/>
      <c r="AW195" s="47"/>
      <c r="AX195" s="47"/>
      <c r="AY195" s="47"/>
      <c r="AZ195" s="47"/>
      <c r="BA195" s="47"/>
      <c r="BB195" s="24"/>
      <c r="BH195" s="254"/>
      <c r="BI195" s="254" t="s">
        <v>899</v>
      </c>
      <c r="BJ195" s="253"/>
    </row>
    <row r="196" spans="1:62">
      <c r="BJ196" s="253"/>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BZ199"/>
  <sheetViews>
    <sheetView zoomScale="80" zoomScaleNormal="80" workbookViewId="0">
      <pane xSplit="1" ySplit="1" topLeftCell="B104" activePane="bottomRight" state="frozen"/>
      <selection pane="topRight" activeCell="B1" sqref="B1"/>
      <selection pane="bottomLeft" activeCell="A2" sqref="A2"/>
      <selection pane="bottomRight" activeCell="J121" sqref="J121"/>
    </sheetView>
  </sheetViews>
  <sheetFormatPr defaultRowHeight="14.4"/>
  <cols>
    <col min="1" max="1" width="6" bestFit="1" customWidth="1"/>
    <col min="2" max="45" width="5" bestFit="1" customWidth="1"/>
    <col min="46" max="76" width="5" style="3" customWidth="1"/>
    <col min="77" max="77" width="4.5546875" bestFit="1" customWidth="1"/>
    <col min="78" max="78" width="5" bestFit="1" customWidth="1"/>
  </cols>
  <sheetData>
    <row r="1" spans="1:78" ht="139.94999999999999" customHeight="1">
      <c r="A1" s="3"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c r="BY1" s="49" t="s">
        <v>907</v>
      </c>
      <c r="BZ1" s="49" t="s">
        <v>908</v>
      </c>
    </row>
    <row r="2" spans="1:78">
      <c r="A2" s="3" t="str">
        <f>'Indicator Data'!B6</f>
        <v>AFG</v>
      </c>
      <c r="B2" s="50">
        <f>IF('Indicator Data'!C6="No Data",1,IF('Indicator Data imputation'!C5&lt;&gt;"",1,0))</f>
        <v>0</v>
      </c>
      <c r="C2" s="50">
        <f>IF('Indicator Data'!D6="No Data",1,IF('Indicator Data imputation'!D5&lt;&gt;"",1,0))</f>
        <v>0</v>
      </c>
      <c r="D2" s="50">
        <f>IF('Indicator Data'!E6="No Data",1,IF('Indicator Data imputation'!E5&lt;&gt;"",1,0))</f>
        <v>0</v>
      </c>
      <c r="E2" s="50">
        <f>IF('Indicator Data'!F6="No Data",1,IF('Indicator Data imputation'!F5&lt;&gt;"",1,0))</f>
        <v>0</v>
      </c>
      <c r="F2" s="50">
        <f>IF('Indicator Data'!G6="No Data",1,IF('Indicator Data imputation'!G5&lt;&gt;"",1,0))</f>
        <v>0</v>
      </c>
      <c r="G2" s="50">
        <f>IF('Indicator Data'!H6="No Data",1,IF('Indicator Data imputation'!H5&lt;&gt;"",1,0))</f>
        <v>0</v>
      </c>
      <c r="H2" s="50">
        <f>IF('Indicator Data'!I6="No Data",1,IF('Indicator Data imputation'!I5&lt;&gt;"",1,0))</f>
        <v>0</v>
      </c>
      <c r="I2" s="50">
        <f>IF('Indicator Data'!J6="No Data",1,IF('Indicator Data imputation'!J5&lt;&gt;"",1,0))</f>
        <v>0</v>
      </c>
      <c r="J2" s="50">
        <f>IF('Indicator Data'!K6="No Data",1,IF('Indicator Data imputation'!K5&lt;&gt;"",1,0))</f>
        <v>0</v>
      </c>
      <c r="K2" s="50">
        <f>IF('Indicator Data'!L6="No Data",1,IF('Indicator Data imputation'!L5&lt;&gt;"",1,0))</f>
        <v>0</v>
      </c>
      <c r="L2" s="50">
        <f>IF('Indicator Data'!M6="No Data",1,IF('Indicator Data imputation'!M5&lt;&gt;"",1,0))</f>
        <v>0</v>
      </c>
      <c r="M2" s="50">
        <f>IF('Indicator Data'!N6="No Data",1,IF('Indicator Data imputation'!N5&lt;&gt;"",1,0))</f>
        <v>1</v>
      </c>
      <c r="N2" s="50">
        <f>IF('Indicator Data'!O6="No Data",1,IF('Indicator Data imputation'!O5&lt;&gt;"",1,0))</f>
        <v>1</v>
      </c>
      <c r="O2" s="50">
        <f>IF('Indicator Data'!P6="No Data",1,IF('Indicator Data imputation'!P5&lt;&gt;"",1,0))</f>
        <v>1</v>
      </c>
      <c r="P2" s="50">
        <f>IF('Indicator Data'!Q6="No Data",1,IF('Indicator Data imputation'!Q5&lt;&gt;"",1,0))</f>
        <v>0</v>
      </c>
      <c r="Q2" s="50">
        <f>IF('Indicator Data'!R6="No Data",1,IF('Indicator Data imputation'!R5&lt;&gt;"",1,0))</f>
        <v>0</v>
      </c>
      <c r="R2" s="50">
        <f>IF('Indicator Data'!S6="No Data",1,IF('Indicator Data imputation'!S5&lt;&gt;"",1,0))</f>
        <v>0</v>
      </c>
      <c r="S2" s="50">
        <f>IF('Indicator Data'!T6="No Data",1,IF('Indicator Data imputation'!T5&lt;&gt;"",1,0))</f>
        <v>0</v>
      </c>
      <c r="T2" s="50">
        <f>IF('Indicator Data'!U6="No Data",1,IF('Indicator Data imputation'!U5&lt;&gt;"",1,0))</f>
        <v>0</v>
      </c>
      <c r="U2" s="50">
        <f>IF('Indicator Data'!V6="No Data",1,IF('Indicator Data imputation'!V5&lt;&gt;"",1,0))</f>
        <v>0</v>
      </c>
      <c r="V2" s="50">
        <f>IF('Indicator Data'!W6="No Data",1,IF('Indicator Data imputation'!W5&lt;&gt;"",1,0))</f>
        <v>0</v>
      </c>
      <c r="W2" s="50">
        <f>IF('Indicator Data'!X6="No Data",1,IF('Indicator Data imputation'!X5&lt;&gt;"",1,0))</f>
        <v>0</v>
      </c>
      <c r="X2" s="50">
        <f>IF('Indicator Data'!Y6="No Data",1,IF('Indicator Data imputation'!Y5&lt;&gt;"",1,0))</f>
        <v>0</v>
      </c>
      <c r="Y2" s="50">
        <f>IF('Indicator Data'!Z6="No Data",1,IF('Indicator Data imputation'!Z5&lt;&gt;"",1,0))</f>
        <v>0</v>
      </c>
      <c r="Z2" s="50">
        <f>IF('Indicator Data'!AA6="No Data",1,IF('Indicator Data imputation'!AA5&lt;&gt;"",1,0))</f>
        <v>0</v>
      </c>
      <c r="AA2" s="50">
        <f>IF('Indicator Data'!AB6="No Data",1,IF('Indicator Data imputation'!AB5&lt;&gt;"",1,0))</f>
        <v>0</v>
      </c>
      <c r="AB2" s="50">
        <f>IF('Indicator Data'!AC6="No Data",1,IF('Indicator Data imputation'!AC5&lt;&gt;"",1,0))</f>
        <v>0</v>
      </c>
      <c r="AC2" s="50">
        <f>IF('Indicator Data'!AD6="No Data",1,IF('Indicator Data imputation'!AD5&lt;&gt;"",1,0))</f>
        <v>0</v>
      </c>
      <c r="AD2" s="50">
        <f>IF('Indicator Data'!AE6="No Data",1,IF('Indicator Data imputation'!AE5&lt;&gt;"",1,0))</f>
        <v>0</v>
      </c>
      <c r="AE2" s="50">
        <f>IF('Indicator Data'!AF6="No Data",1,IF('Indicator Data imputation'!AF5&lt;&gt;"",1,0))</f>
        <v>0</v>
      </c>
      <c r="AF2" s="50">
        <f>IF('Indicator Data'!AG6="No Data",1,IF('Indicator Data imputation'!AG5&lt;&gt;"",1,0))</f>
        <v>0</v>
      </c>
      <c r="AG2" s="50">
        <f>IF('Indicator Data'!AH6="No Data",1,IF('Indicator Data imputation'!AH5&lt;&gt;"",1,0))</f>
        <v>0</v>
      </c>
      <c r="AH2" s="50">
        <f>IF('Indicator Data'!AI6="No Data",1,IF('Indicator Data imputation'!AI5&lt;&gt;"",1,0))</f>
        <v>0</v>
      </c>
      <c r="AI2" s="50">
        <f>IF('Indicator Data'!AJ6="No Data",1,IF('Indicator Data imputation'!AJ5&lt;&gt;"",1,0))</f>
        <v>0</v>
      </c>
      <c r="AJ2" s="50">
        <f>IF('Indicator Data'!AK6="No Data",1,IF('Indicator Data imputation'!AK5&lt;&gt;"",1,0))</f>
        <v>0</v>
      </c>
      <c r="AK2" s="50">
        <f>IF('Indicator Data'!AL6="No Data",1,IF('Indicator Data imputation'!AL5&lt;&gt;"",1,0))</f>
        <v>0</v>
      </c>
      <c r="AL2" s="50">
        <f>IF('Indicator Data'!AM6="No Data",1,IF('Indicator Data imputation'!AM5&lt;&gt;"",1,0))</f>
        <v>0</v>
      </c>
      <c r="AM2" s="50">
        <f>IF('Indicator Data'!AN6="No Data",1,IF('Indicator Data imputation'!AN5&lt;&gt;"",1,0))</f>
        <v>0</v>
      </c>
      <c r="AN2" s="50">
        <f>IF('Indicator Data'!AO6="No Data",1,IF('Indicator Data imputation'!AO5&lt;&gt;"",1,0))</f>
        <v>0</v>
      </c>
      <c r="AO2" s="50">
        <f>IF('Indicator Data'!AP6="No Data",1,IF('Indicator Data imputation'!AP5&lt;&gt;"",1,0))</f>
        <v>0</v>
      </c>
      <c r="AP2" s="50">
        <f>IF('Indicator Data'!AQ6="No Data",1,IF('Indicator Data imputation'!AQ5&lt;&gt;"",1,0))</f>
        <v>0</v>
      </c>
      <c r="AQ2" s="50">
        <f>IF('Indicator Data'!AR6="No Data",1,IF('Indicator Data imputation'!AR5&lt;&gt;"",1,0))</f>
        <v>0</v>
      </c>
      <c r="AR2" s="50">
        <f>IF('Indicator Data'!AS6="No Data",1,IF('Indicator Data imputation'!AS5&lt;&gt;"",1,0))</f>
        <v>0</v>
      </c>
      <c r="AS2" s="50">
        <f>IF('Indicator Data'!AT6="No Data",1,IF('Indicator Data imputation'!AT5&lt;&gt;"",1,0))</f>
        <v>0</v>
      </c>
      <c r="AT2" s="50">
        <f>IF('Indicator Data'!AU6="No Data",1,IF('Indicator Data imputation'!AU5&lt;&gt;"",1,0))</f>
        <v>0</v>
      </c>
      <c r="AU2" s="50">
        <f>IF('Indicator Data'!AV6="No Data",1,IF('Indicator Data imputation'!AV5&lt;&gt;"",1,0))</f>
        <v>0</v>
      </c>
      <c r="AV2" s="50">
        <f>IF('Indicator Data'!AW6="No Data",1,IF('Indicator Data imputation'!AW5&lt;&gt;"",1,0))</f>
        <v>0</v>
      </c>
      <c r="AW2" s="50">
        <f>IF('Indicator Data'!AX6="No Data",1,IF('Indicator Data imputation'!AX5&lt;&gt;"",1,0))</f>
        <v>0</v>
      </c>
      <c r="AX2" s="50">
        <f>IF('Indicator Data'!AY6="No Data",1,IF('Indicator Data imputation'!AY5&lt;&gt;"",1,0))</f>
        <v>0</v>
      </c>
      <c r="AY2" s="50">
        <f>IF('Indicator Data'!AZ6="No Data",1,IF('Indicator Data imputation'!AZ5&lt;&gt;"",1,0))</f>
        <v>0</v>
      </c>
      <c r="AZ2" s="50">
        <f>IF('Indicator Data'!BA6="No Data",1,IF('Indicator Data imputation'!BA5&lt;&gt;"",1,0))</f>
        <v>1</v>
      </c>
      <c r="BA2" s="50">
        <f>IF('Indicator Data'!BB6="No Data",1,IF('Indicator Data imputation'!BB5&lt;&gt;"",1,0))</f>
        <v>0</v>
      </c>
      <c r="BB2" s="50">
        <f>IF('Indicator Data'!BC6="No Data",1,IF('Indicator Data imputation'!BC5&lt;&gt;"",1,0))</f>
        <v>0</v>
      </c>
      <c r="BC2" s="50">
        <f>IF('Indicator Data'!BD6="No Data",1,IF('Indicator Data imputation'!BD5&lt;&gt;"",1,0))</f>
        <v>0</v>
      </c>
      <c r="BD2" s="50">
        <f>IF('Indicator Data'!BE6="No Data",1,IF('Indicator Data imputation'!BE5&lt;&gt;"",1,0))</f>
        <v>0</v>
      </c>
      <c r="BE2" s="50">
        <f>IF('Indicator Data'!BF6="No Data",1,IF('Indicator Data imputation'!BF5&lt;&gt;"",1,0))</f>
        <v>0</v>
      </c>
      <c r="BF2" s="50">
        <f>IF('Indicator Data'!BG6="No Data",1,IF('Indicator Data imputation'!BG5&lt;&gt;"",1,0))</f>
        <v>0</v>
      </c>
      <c r="BG2" s="50">
        <f>IF('Indicator Data'!BH6="No Data",1,IF('Indicator Data imputation'!BH5&lt;&gt;"",1,0))</f>
        <v>0</v>
      </c>
      <c r="BH2" s="50">
        <f>IF('Indicator Data'!BI6="No Data",1,IF('Indicator Data imputation'!BI5&lt;&gt;"",1,0))</f>
        <v>0</v>
      </c>
      <c r="BI2" s="50">
        <f>IF('Indicator Data'!BJ6="No Data",1,IF('Indicator Data imputation'!BJ5&lt;&gt;"",1,0))</f>
        <v>0</v>
      </c>
      <c r="BJ2" s="50">
        <f>IF('Indicator Data'!BK6="No Data",1,IF('Indicator Data imputation'!BK5&lt;&gt;"",1,0))</f>
        <v>0</v>
      </c>
      <c r="BK2" s="50">
        <f>IF('Indicator Data'!BL6="No Data",1,IF('Indicator Data imputation'!BL5&lt;&gt;"",1,0))</f>
        <v>0</v>
      </c>
      <c r="BL2" s="50">
        <f>IF('Indicator Data'!BM6="No Data",1,IF('Indicator Data imputation'!BM5&lt;&gt;"",1,0))</f>
        <v>0</v>
      </c>
      <c r="BM2" s="50">
        <f>IF('Indicator Data'!BN6="No Data",1,IF('Indicator Data imputation'!BN5&lt;&gt;"",1,0))</f>
        <v>0</v>
      </c>
      <c r="BN2" s="50">
        <f>IF('Indicator Data'!BO6="No Data",1,IF('Indicator Data imputation'!BO5&lt;&gt;"",1,0))</f>
        <v>0</v>
      </c>
      <c r="BO2" s="50">
        <f>IF('Indicator Data'!BP6="No Data",1,IF('Indicator Data imputation'!BP5&lt;&gt;"",1,0))</f>
        <v>0</v>
      </c>
      <c r="BP2" s="50">
        <f>IF('Indicator Data'!BQ6="No Data",1,IF('Indicator Data imputation'!BQ5&lt;&gt;"",1,0))</f>
        <v>0</v>
      </c>
      <c r="BQ2" s="50">
        <f>IF('Indicator Data'!BR6="No Data",1,IF('Indicator Data imputation'!BR5&lt;&gt;"",1,0))</f>
        <v>0</v>
      </c>
      <c r="BR2" s="50">
        <f>IF('Indicator Data'!BS6="No Data",1,IF('Indicator Data imputation'!BS5&lt;&gt;"",1,0))</f>
        <v>0</v>
      </c>
      <c r="BS2" s="50">
        <f>IF('Indicator Data'!BT6="No Data",1,IF('Indicator Data imputation'!BT5&lt;&gt;"",1,0))</f>
        <v>0</v>
      </c>
      <c r="BT2" s="50">
        <f>IF('Indicator Data'!BU6="No Data",1,IF('Indicator Data imputation'!BU5&lt;&gt;"",1,0))</f>
        <v>0</v>
      </c>
      <c r="BU2" s="50">
        <f>IF('Indicator Data'!BV6="No Data",1,IF('Indicator Data imputation'!BV5&lt;&gt;"",1,0))</f>
        <v>0</v>
      </c>
      <c r="BV2" s="50">
        <f>IF('Indicator Data'!BW6="No Data",1,IF('Indicator Data imputation'!BW5&lt;&gt;"",1,0))</f>
        <v>0</v>
      </c>
      <c r="BW2" s="50">
        <f>IF('Indicator Data'!BX6="No Data",1,IF('Indicator Data imputation'!BX5&lt;&gt;"",1,0))</f>
        <v>0</v>
      </c>
      <c r="BX2" s="50">
        <f>IF('Indicator Data'!BY6="No Data",1,IF('Indicator Data imputation'!BY5&lt;&gt;"",1,0))</f>
        <v>0</v>
      </c>
      <c r="BY2">
        <f t="shared" ref="BY2:BY33" si="0">SUM(B2:BX2)</f>
        <v>4</v>
      </c>
      <c r="BZ2" s="52">
        <f>BY2/75</f>
        <v>5.3333333333333337E-2</v>
      </c>
    </row>
    <row r="3" spans="1:78">
      <c r="A3" s="3" t="str">
        <f>'Indicator Data'!B7</f>
        <v>ALB</v>
      </c>
      <c r="B3" s="50">
        <f>IF('Indicator Data'!C7="No Data",1,IF('Indicator Data imputation'!C6&lt;&gt;"",1,0))</f>
        <v>0</v>
      </c>
      <c r="C3" s="50">
        <f>IF('Indicator Data'!D7="No Data",1,IF('Indicator Data imputation'!D6&lt;&gt;"",1,0))</f>
        <v>0</v>
      </c>
      <c r="D3" s="50">
        <f>IF('Indicator Data'!E7="No Data",1,IF('Indicator Data imputation'!E6&lt;&gt;"",1,0))</f>
        <v>0</v>
      </c>
      <c r="E3" s="50">
        <f>IF('Indicator Data'!F7="No Data",1,IF('Indicator Data imputation'!F6&lt;&gt;"",1,0))</f>
        <v>0</v>
      </c>
      <c r="F3" s="50">
        <f>IF('Indicator Data'!G7="No Data",1,IF('Indicator Data imputation'!G6&lt;&gt;"",1,0))</f>
        <v>0</v>
      </c>
      <c r="G3" s="50">
        <f>IF('Indicator Data'!H7="No Data",1,IF('Indicator Data imputation'!H6&lt;&gt;"",1,0))</f>
        <v>0</v>
      </c>
      <c r="H3" s="50">
        <f>IF('Indicator Data'!I7="No Data",1,IF('Indicator Data imputation'!I6&lt;&gt;"",1,0))</f>
        <v>0</v>
      </c>
      <c r="I3" s="50">
        <f>IF('Indicator Data'!J7="No Data",1,IF('Indicator Data imputation'!J6&lt;&gt;"",1,0))</f>
        <v>0</v>
      </c>
      <c r="J3" s="50">
        <f>IF('Indicator Data'!K7="No Data",1,IF('Indicator Data imputation'!K6&lt;&gt;"",1,0))</f>
        <v>0</v>
      </c>
      <c r="K3" s="50">
        <f>IF('Indicator Data'!L7="No Data",1,IF('Indicator Data imputation'!L6&lt;&gt;"",1,0))</f>
        <v>0</v>
      </c>
      <c r="L3" s="50">
        <f>IF('Indicator Data'!M7="No Data",1,IF('Indicator Data imputation'!M6&lt;&gt;"",1,0))</f>
        <v>0</v>
      </c>
      <c r="M3" s="50">
        <f>IF('Indicator Data'!N7="No Data",1,IF('Indicator Data imputation'!N6&lt;&gt;"",1,0))</f>
        <v>1</v>
      </c>
      <c r="N3" s="50">
        <f>IF('Indicator Data'!O7="No Data",1,IF('Indicator Data imputation'!O6&lt;&gt;"",1,0))</f>
        <v>1</v>
      </c>
      <c r="O3" s="50">
        <f>IF('Indicator Data'!P7="No Data",1,IF('Indicator Data imputation'!P6&lt;&gt;"",1,0))</f>
        <v>1</v>
      </c>
      <c r="P3" s="50">
        <f>IF('Indicator Data'!Q7="No Data",1,IF('Indicator Data imputation'!Q6&lt;&gt;"",1,0))</f>
        <v>0</v>
      </c>
      <c r="Q3" s="50">
        <f>IF('Indicator Data'!R7="No Data",1,IF('Indicator Data imputation'!R6&lt;&gt;"",1,0))</f>
        <v>0</v>
      </c>
      <c r="R3" s="50">
        <f>IF('Indicator Data'!S7="No Data",1,IF('Indicator Data imputation'!S6&lt;&gt;"",1,0))</f>
        <v>0</v>
      </c>
      <c r="S3" s="50">
        <f>IF('Indicator Data'!T7="No Data",1,IF('Indicator Data imputation'!T6&lt;&gt;"",1,0))</f>
        <v>0</v>
      </c>
      <c r="T3" s="50">
        <f>IF('Indicator Data'!U7="No Data",1,IF('Indicator Data imputation'!U6&lt;&gt;"",1,0))</f>
        <v>0</v>
      </c>
      <c r="U3" s="50">
        <f>IF('Indicator Data'!V7="No Data",1,IF('Indicator Data imputation'!V6&lt;&gt;"",1,0))</f>
        <v>0</v>
      </c>
      <c r="V3" s="50">
        <f>IF('Indicator Data'!W7="No Data",1,IF('Indicator Data imputation'!W6&lt;&gt;"",1,0))</f>
        <v>0</v>
      </c>
      <c r="W3" s="50">
        <f>IF('Indicator Data'!X7="No Data",1,IF('Indicator Data imputation'!X6&lt;&gt;"",1,0))</f>
        <v>0</v>
      </c>
      <c r="X3" s="50">
        <f>IF('Indicator Data'!Y7="No Data",1,IF('Indicator Data imputation'!Y6&lt;&gt;"",1,0))</f>
        <v>0</v>
      </c>
      <c r="Y3" s="50">
        <f>IF('Indicator Data'!Z7="No Data",1,IF('Indicator Data imputation'!Z6&lt;&gt;"",1,0))</f>
        <v>0</v>
      </c>
      <c r="Z3" s="50">
        <f>IF('Indicator Data'!AA7="No Data",1,IF('Indicator Data imputation'!AA6&lt;&gt;"",1,0))</f>
        <v>0</v>
      </c>
      <c r="AA3" s="50">
        <f>IF('Indicator Data'!AB7="No Data",1,IF('Indicator Data imputation'!AB6&lt;&gt;"",1,0))</f>
        <v>0</v>
      </c>
      <c r="AB3" s="50">
        <f>IF('Indicator Data'!AC7="No Data",1,IF('Indicator Data imputation'!AC6&lt;&gt;"",1,0))</f>
        <v>1</v>
      </c>
      <c r="AC3" s="50">
        <f>IF('Indicator Data'!AD7="No Data",1,IF('Indicator Data imputation'!AD6&lt;&gt;"",1,0))</f>
        <v>0</v>
      </c>
      <c r="AD3" s="50">
        <f>IF('Indicator Data'!AE7="No Data",1,IF('Indicator Data imputation'!AE6&lt;&gt;"",1,0))</f>
        <v>0</v>
      </c>
      <c r="AE3" s="50">
        <f>IF('Indicator Data'!AF7="No Data",1,IF('Indicator Data imputation'!AF6&lt;&gt;"",1,0))</f>
        <v>1</v>
      </c>
      <c r="AF3" s="50">
        <f>IF('Indicator Data'!AG7="No Data",1,IF('Indicator Data imputation'!AG6&lt;&gt;"",1,0))</f>
        <v>0</v>
      </c>
      <c r="AG3" s="50">
        <f>IF('Indicator Data'!AH7="No Data",1,IF('Indicator Data imputation'!AH6&lt;&gt;"",1,0))</f>
        <v>0</v>
      </c>
      <c r="AH3" s="50">
        <f>IF('Indicator Data'!AI7="No Data",1,IF('Indicator Data imputation'!AI6&lt;&gt;"",1,0))</f>
        <v>0</v>
      </c>
      <c r="AI3" s="50">
        <f>IF('Indicator Data'!AJ7="No Data",1,IF('Indicator Data imputation'!AJ6&lt;&gt;"",1,0))</f>
        <v>0</v>
      </c>
      <c r="AJ3" s="50">
        <f>IF('Indicator Data'!AK7="No Data",1,IF('Indicator Data imputation'!AK6&lt;&gt;"",1,0))</f>
        <v>0</v>
      </c>
      <c r="AK3" s="50">
        <f>IF('Indicator Data'!AL7="No Data",1,IF('Indicator Data imputation'!AL6&lt;&gt;"",1,0))</f>
        <v>0</v>
      </c>
      <c r="AL3" s="50">
        <f>IF('Indicator Data'!AM7="No Data",1,IF('Indicator Data imputation'!AM6&lt;&gt;"",1,0))</f>
        <v>0</v>
      </c>
      <c r="AM3" s="50">
        <f>IF('Indicator Data'!AN7="No Data",1,IF('Indicator Data imputation'!AN6&lt;&gt;"",1,0))</f>
        <v>0</v>
      </c>
      <c r="AN3" s="50">
        <f>IF('Indicator Data'!AO7="No Data",1,IF('Indicator Data imputation'!AO6&lt;&gt;"",1,0))</f>
        <v>0</v>
      </c>
      <c r="AO3" s="50">
        <f>IF('Indicator Data'!AP7="No Data",1,IF('Indicator Data imputation'!AP6&lt;&gt;"",1,0))</f>
        <v>0</v>
      </c>
      <c r="AP3" s="50">
        <f>IF('Indicator Data'!AQ7="No Data",1,IF('Indicator Data imputation'!AQ6&lt;&gt;"",1,0))</f>
        <v>0</v>
      </c>
      <c r="AQ3" s="50">
        <f>IF('Indicator Data'!AR7="No Data",1,IF('Indicator Data imputation'!AR6&lt;&gt;"",1,0))</f>
        <v>0</v>
      </c>
      <c r="AR3" s="50">
        <f>IF('Indicator Data'!AS7="No Data",1,IF('Indicator Data imputation'!AS6&lt;&gt;"",1,0))</f>
        <v>0</v>
      </c>
      <c r="AS3" s="50">
        <f>IF('Indicator Data'!AT7="No Data",1,IF('Indicator Data imputation'!AT6&lt;&gt;"",1,0))</f>
        <v>0</v>
      </c>
      <c r="AT3" s="50">
        <f>IF('Indicator Data'!AU7="No Data",1,IF('Indicator Data imputation'!AU6&lt;&gt;"",1,0))</f>
        <v>0</v>
      </c>
      <c r="AU3" s="50">
        <f>IF('Indicator Data'!AV7="No Data",1,IF('Indicator Data imputation'!AV6&lt;&gt;"",1,0))</f>
        <v>0</v>
      </c>
      <c r="AV3" s="50">
        <f>IF('Indicator Data'!AW7="No Data",1,IF('Indicator Data imputation'!AW6&lt;&gt;"",1,0))</f>
        <v>0</v>
      </c>
      <c r="AW3" s="50">
        <f>IF('Indicator Data'!AX7="No Data",1,IF('Indicator Data imputation'!AX6&lt;&gt;"",1,0))</f>
        <v>1</v>
      </c>
      <c r="AX3" s="50">
        <f>IF('Indicator Data'!AY7="No Data",1,IF('Indicator Data imputation'!AY6&lt;&gt;"",1,0))</f>
        <v>0</v>
      </c>
      <c r="AY3" s="50">
        <f>IF('Indicator Data'!AZ7="No Data",1,IF('Indicator Data imputation'!AZ6&lt;&gt;"",1,0))</f>
        <v>0</v>
      </c>
      <c r="AZ3" s="50">
        <f>IF('Indicator Data'!BA7="No Data",1,IF('Indicator Data imputation'!BA6&lt;&gt;"",1,0))</f>
        <v>0</v>
      </c>
      <c r="BA3" s="50">
        <f>IF('Indicator Data'!BB7="No Data",1,IF('Indicator Data imputation'!BB6&lt;&gt;"",1,0))</f>
        <v>0</v>
      </c>
      <c r="BB3" s="50">
        <f>IF('Indicator Data'!BC7="No Data",1,IF('Indicator Data imputation'!BC6&lt;&gt;"",1,0))</f>
        <v>0</v>
      </c>
      <c r="BC3" s="50">
        <f>IF('Indicator Data'!BD7="No Data",1,IF('Indicator Data imputation'!BD6&lt;&gt;"",1,0))</f>
        <v>0</v>
      </c>
      <c r="BD3" s="50">
        <f>IF('Indicator Data'!BE7="No Data",1,IF('Indicator Data imputation'!BE6&lt;&gt;"",1,0))</f>
        <v>0</v>
      </c>
      <c r="BE3" s="50">
        <f>IF('Indicator Data'!BF7="No Data",1,IF('Indicator Data imputation'!BF6&lt;&gt;"",1,0))</f>
        <v>0</v>
      </c>
      <c r="BF3" s="50">
        <f>IF('Indicator Data'!BG7="No Data",1,IF('Indicator Data imputation'!BG6&lt;&gt;"",1,0))</f>
        <v>0</v>
      </c>
      <c r="BG3" s="50">
        <f>IF('Indicator Data'!BH7="No Data",1,IF('Indicator Data imputation'!BH6&lt;&gt;"",1,0))</f>
        <v>0</v>
      </c>
      <c r="BH3" s="50">
        <f>IF('Indicator Data'!BI7="No Data",1,IF('Indicator Data imputation'!BI6&lt;&gt;"",1,0))</f>
        <v>0</v>
      </c>
      <c r="BI3" s="50">
        <f>IF('Indicator Data'!BJ7="No Data",1,IF('Indicator Data imputation'!BJ6&lt;&gt;"",1,0))</f>
        <v>1</v>
      </c>
      <c r="BJ3" s="50">
        <f>IF('Indicator Data'!BK7="No Data",1,IF('Indicator Data imputation'!BK6&lt;&gt;"",1,0))</f>
        <v>0</v>
      </c>
      <c r="BK3" s="50">
        <f>IF('Indicator Data'!BL7="No Data",1,IF('Indicator Data imputation'!BL6&lt;&gt;"",1,0))</f>
        <v>0</v>
      </c>
      <c r="BL3" s="50">
        <f>IF('Indicator Data'!BM7="No Data",1,IF('Indicator Data imputation'!BM6&lt;&gt;"",1,0))</f>
        <v>0</v>
      </c>
      <c r="BM3" s="50">
        <f>IF('Indicator Data'!BN7="No Data",1,IF('Indicator Data imputation'!BN6&lt;&gt;"",1,0))</f>
        <v>0</v>
      </c>
      <c r="BN3" s="50">
        <f>IF('Indicator Data'!BO7="No Data",1,IF('Indicator Data imputation'!BO6&lt;&gt;"",1,0))</f>
        <v>0</v>
      </c>
      <c r="BO3" s="50">
        <f>IF('Indicator Data'!BP7="No Data",1,IF('Indicator Data imputation'!BP6&lt;&gt;"",1,0))</f>
        <v>0</v>
      </c>
      <c r="BP3" s="50">
        <f>IF('Indicator Data'!BQ7="No Data",1,IF('Indicator Data imputation'!BQ6&lt;&gt;"",1,0))</f>
        <v>0</v>
      </c>
      <c r="BQ3" s="50">
        <f>IF('Indicator Data'!BR7="No Data",1,IF('Indicator Data imputation'!BR6&lt;&gt;"",1,0))</f>
        <v>0</v>
      </c>
      <c r="BR3" s="50">
        <f>IF('Indicator Data'!BS7="No Data",1,IF('Indicator Data imputation'!BS6&lt;&gt;"",1,0))</f>
        <v>0</v>
      </c>
      <c r="BS3" s="50">
        <f>IF('Indicator Data'!BT7="No Data",1,IF('Indicator Data imputation'!BT6&lt;&gt;"",1,0))</f>
        <v>0</v>
      </c>
      <c r="BT3" s="50">
        <f>IF('Indicator Data'!BU7="No Data",1,IF('Indicator Data imputation'!BU6&lt;&gt;"",1,0))</f>
        <v>0</v>
      </c>
      <c r="BU3" s="50">
        <f>IF('Indicator Data'!BV7="No Data",1,IF('Indicator Data imputation'!BV6&lt;&gt;"",1,0))</f>
        <v>0</v>
      </c>
      <c r="BV3" s="50">
        <f>IF('Indicator Data'!BW7="No Data",1,IF('Indicator Data imputation'!BW6&lt;&gt;"",1,0))</f>
        <v>0</v>
      </c>
      <c r="BW3" s="50">
        <f>IF('Indicator Data'!BX7="No Data",1,IF('Indicator Data imputation'!BX6&lt;&gt;"",1,0))</f>
        <v>0</v>
      </c>
      <c r="BX3" s="50">
        <f>IF('Indicator Data'!BY7="No Data",1,IF('Indicator Data imputation'!BY6&lt;&gt;"",1,0))</f>
        <v>0</v>
      </c>
      <c r="BY3" s="3">
        <f t="shared" si="0"/>
        <v>7</v>
      </c>
      <c r="BZ3" s="52">
        <f t="shared" ref="BZ3:BZ66" si="1">BY3/75</f>
        <v>9.3333333333333338E-2</v>
      </c>
    </row>
    <row r="4" spans="1:78">
      <c r="A4" s="3" t="str">
        <f>'Indicator Data'!B8</f>
        <v>DZA</v>
      </c>
      <c r="B4" s="50">
        <f>IF('Indicator Data'!C8="No Data",1,IF('Indicator Data imputation'!C7&lt;&gt;"",1,0))</f>
        <v>0</v>
      </c>
      <c r="C4" s="50">
        <f>IF('Indicator Data'!D8="No Data",1,IF('Indicator Data imputation'!D7&lt;&gt;"",1,0))</f>
        <v>0</v>
      </c>
      <c r="D4" s="50">
        <f>IF('Indicator Data'!E8="No Data",1,IF('Indicator Data imputation'!E7&lt;&gt;"",1,0))</f>
        <v>0</v>
      </c>
      <c r="E4" s="50">
        <f>IF('Indicator Data'!F8="No Data",1,IF('Indicator Data imputation'!F7&lt;&gt;"",1,0))</f>
        <v>0</v>
      </c>
      <c r="F4" s="50">
        <f>IF('Indicator Data'!G8="No Data",1,IF('Indicator Data imputation'!G7&lt;&gt;"",1,0))</f>
        <v>0</v>
      </c>
      <c r="G4" s="50">
        <f>IF('Indicator Data'!H8="No Data",1,IF('Indicator Data imputation'!H7&lt;&gt;"",1,0))</f>
        <v>0</v>
      </c>
      <c r="H4" s="50">
        <f>IF('Indicator Data'!I8="No Data",1,IF('Indicator Data imputation'!I7&lt;&gt;"",1,0))</f>
        <v>0</v>
      </c>
      <c r="I4" s="50">
        <f>IF('Indicator Data'!J8="No Data",1,IF('Indicator Data imputation'!J7&lt;&gt;"",1,0))</f>
        <v>0</v>
      </c>
      <c r="J4" s="50">
        <f>IF('Indicator Data'!K8="No Data",1,IF('Indicator Data imputation'!K7&lt;&gt;"",1,0))</f>
        <v>0</v>
      </c>
      <c r="K4" s="50">
        <f>IF('Indicator Data'!L8="No Data",1,IF('Indicator Data imputation'!L7&lt;&gt;"",1,0))</f>
        <v>0</v>
      </c>
      <c r="L4" s="50">
        <f>IF('Indicator Data'!M8="No Data",1,IF('Indicator Data imputation'!M7&lt;&gt;"",1,0))</f>
        <v>0</v>
      </c>
      <c r="M4" s="50">
        <f>IF('Indicator Data'!N8="No Data",1,IF('Indicator Data imputation'!N7&lt;&gt;"",1,0))</f>
        <v>0</v>
      </c>
      <c r="N4" s="50">
        <f>IF('Indicator Data'!O8="No Data",1,IF('Indicator Data imputation'!O7&lt;&gt;"",1,0))</f>
        <v>0</v>
      </c>
      <c r="O4" s="50">
        <f>IF('Indicator Data'!P8="No Data",1,IF('Indicator Data imputation'!P7&lt;&gt;"",1,0))</f>
        <v>0</v>
      </c>
      <c r="P4" s="50">
        <f>IF('Indicator Data'!Q8="No Data",1,IF('Indicator Data imputation'!Q7&lt;&gt;"",1,0))</f>
        <v>0</v>
      </c>
      <c r="Q4" s="50">
        <f>IF('Indicator Data'!R8="No Data",1,IF('Indicator Data imputation'!R7&lt;&gt;"",1,0))</f>
        <v>0</v>
      </c>
      <c r="R4" s="50">
        <f>IF('Indicator Data'!S8="No Data",1,IF('Indicator Data imputation'!S7&lt;&gt;"",1,0))</f>
        <v>0</v>
      </c>
      <c r="S4" s="50">
        <f>IF('Indicator Data'!T8="No Data",1,IF('Indicator Data imputation'!T7&lt;&gt;"",1,0))</f>
        <v>0</v>
      </c>
      <c r="T4" s="50">
        <f>IF('Indicator Data'!U8="No Data",1,IF('Indicator Data imputation'!U7&lt;&gt;"",1,0))</f>
        <v>0</v>
      </c>
      <c r="U4" s="50">
        <f>IF('Indicator Data'!V8="No Data",1,IF('Indicator Data imputation'!V7&lt;&gt;"",1,0))</f>
        <v>0</v>
      </c>
      <c r="V4" s="50">
        <f>IF('Indicator Data'!W8="No Data",1,IF('Indicator Data imputation'!W7&lt;&gt;"",1,0))</f>
        <v>0</v>
      </c>
      <c r="W4" s="50">
        <f>IF('Indicator Data'!X8="No Data",1,IF('Indicator Data imputation'!X7&lt;&gt;"",1,0))</f>
        <v>0</v>
      </c>
      <c r="X4" s="50">
        <f>IF('Indicator Data'!Y8="No Data",1,IF('Indicator Data imputation'!Y7&lt;&gt;"",1,0))</f>
        <v>0</v>
      </c>
      <c r="Y4" s="50">
        <f>IF('Indicator Data'!Z8="No Data",1,IF('Indicator Data imputation'!Z7&lt;&gt;"",1,0))</f>
        <v>0</v>
      </c>
      <c r="Z4" s="50">
        <f>IF('Indicator Data'!AA8="No Data",1,IF('Indicator Data imputation'!AA7&lt;&gt;"",1,0))</f>
        <v>1</v>
      </c>
      <c r="AA4" s="50">
        <f>IF('Indicator Data'!AB8="No Data",1,IF('Indicator Data imputation'!AB7&lt;&gt;"",1,0))</f>
        <v>0</v>
      </c>
      <c r="AB4" s="50">
        <f>IF('Indicator Data'!AC8="No Data",1,IF('Indicator Data imputation'!AC7&lt;&gt;"",1,0))</f>
        <v>0</v>
      </c>
      <c r="AC4" s="50">
        <f>IF('Indicator Data'!AD8="No Data",1,IF('Indicator Data imputation'!AD7&lt;&gt;"",1,0))</f>
        <v>0</v>
      </c>
      <c r="AD4" s="50">
        <f>IF('Indicator Data'!AE8="No Data",1,IF('Indicator Data imputation'!AE7&lt;&gt;"",1,0))</f>
        <v>0</v>
      </c>
      <c r="AE4" s="50">
        <f>IF('Indicator Data'!AF8="No Data",1,IF('Indicator Data imputation'!AF7&lt;&gt;"",1,0))</f>
        <v>1</v>
      </c>
      <c r="AF4" s="50">
        <f>IF('Indicator Data'!AG8="No Data",1,IF('Indicator Data imputation'!AG7&lt;&gt;"",1,0))</f>
        <v>0</v>
      </c>
      <c r="AG4" s="50">
        <f>IF('Indicator Data'!AH8="No Data",1,IF('Indicator Data imputation'!AH7&lt;&gt;"",1,0))</f>
        <v>0</v>
      </c>
      <c r="AH4" s="50">
        <f>IF('Indicator Data'!AI8="No Data",1,IF('Indicator Data imputation'!AI7&lt;&gt;"",1,0))</f>
        <v>0</v>
      </c>
      <c r="AI4" s="50">
        <f>IF('Indicator Data'!AJ8="No Data",1,IF('Indicator Data imputation'!AJ7&lt;&gt;"",1,0))</f>
        <v>0</v>
      </c>
      <c r="AJ4" s="50">
        <f>IF('Indicator Data'!AK8="No Data",1,IF('Indicator Data imputation'!AK7&lt;&gt;"",1,0))</f>
        <v>0</v>
      </c>
      <c r="AK4" s="50">
        <f>IF('Indicator Data'!AL8="No Data",1,IF('Indicator Data imputation'!AL7&lt;&gt;"",1,0))</f>
        <v>0</v>
      </c>
      <c r="AL4" s="50">
        <f>IF('Indicator Data'!AM8="No Data",1,IF('Indicator Data imputation'!AM7&lt;&gt;"",1,0))</f>
        <v>0</v>
      </c>
      <c r="AM4" s="50">
        <f>IF('Indicator Data'!AN8="No Data",1,IF('Indicator Data imputation'!AN7&lt;&gt;"",1,0))</f>
        <v>0</v>
      </c>
      <c r="AN4" s="50">
        <f>IF('Indicator Data'!AO8="No Data",1,IF('Indicator Data imputation'!AO7&lt;&gt;"",1,0))</f>
        <v>0</v>
      </c>
      <c r="AO4" s="50">
        <f>IF('Indicator Data'!AP8="No Data",1,IF('Indicator Data imputation'!AP7&lt;&gt;"",1,0))</f>
        <v>0</v>
      </c>
      <c r="AP4" s="50">
        <f>IF('Indicator Data'!AQ8="No Data",1,IF('Indicator Data imputation'!AQ7&lt;&gt;"",1,0))</f>
        <v>0</v>
      </c>
      <c r="AQ4" s="50">
        <f>IF('Indicator Data'!AR8="No Data",1,IF('Indicator Data imputation'!AR7&lt;&gt;"",1,0))</f>
        <v>0</v>
      </c>
      <c r="AR4" s="50">
        <f>IF('Indicator Data'!AS8="No Data",1,IF('Indicator Data imputation'!AS7&lt;&gt;"",1,0))</f>
        <v>0</v>
      </c>
      <c r="AS4" s="50">
        <f>IF('Indicator Data'!AT8="No Data",1,IF('Indicator Data imputation'!AT7&lt;&gt;"",1,0))</f>
        <v>0</v>
      </c>
      <c r="AT4" s="50">
        <f>IF('Indicator Data'!AU8="No Data",1,IF('Indicator Data imputation'!AU7&lt;&gt;"",1,0))</f>
        <v>0</v>
      </c>
      <c r="AU4" s="50">
        <f>IF('Indicator Data'!AV8="No Data",1,IF('Indicator Data imputation'!AV7&lt;&gt;"",1,0))</f>
        <v>0</v>
      </c>
      <c r="AV4" s="50">
        <f>IF('Indicator Data'!AW8="No Data",1,IF('Indicator Data imputation'!AW7&lt;&gt;"",1,0))</f>
        <v>0</v>
      </c>
      <c r="AW4" s="50">
        <f>IF('Indicator Data'!AX8="No Data",1,IF('Indicator Data imputation'!AX7&lt;&gt;"",1,0))</f>
        <v>1</v>
      </c>
      <c r="AX4" s="50">
        <f>IF('Indicator Data'!AY8="No Data",1,IF('Indicator Data imputation'!AY7&lt;&gt;"",1,0))</f>
        <v>0</v>
      </c>
      <c r="AY4" s="50">
        <f>IF('Indicator Data'!AZ8="No Data",1,IF('Indicator Data imputation'!AZ7&lt;&gt;"",1,0))</f>
        <v>0</v>
      </c>
      <c r="AZ4" s="50">
        <f>IF('Indicator Data'!BA8="No Data",1,IF('Indicator Data imputation'!BA7&lt;&gt;"",1,0))</f>
        <v>0</v>
      </c>
      <c r="BA4" s="50">
        <f>IF('Indicator Data'!BB8="No Data",1,IF('Indicator Data imputation'!BB7&lt;&gt;"",1,0))</f>
        <v>0</v>
      </c>
      <c r="BB4" s="50">
        <f>IF('Indicator Data'!BC8="No Data",1,IF('Indicator Data imputation'!BC7&lt;&gt;"",1,0))</f>
        <v>0</v>
      </c>
      <c r="BC4" s="50">
        <f>IF('Indicator Data'!BD8="No Data",1,IF('Indicator Data imputation'!BD7&lt;&gt;"",1,0))</f>
        <v>0</v>
      </c>
      <c r="BD4" s="50">
        <f>IF('Indicator Data'!BE8="No Data",1,IF('Indicator Data imputation'!BE7&lt;&gt;"",1,0))</f>
        <v>0</v>
      </c>
      <c r="BE4" s="50">
        <f>IF('Indicator Data'!BF8="No Data",1,IF('Indicator Data imputation'!BF7&lt;&gt;"",1,0))</f>
        <v>0</v>
      </c>
      <c r="BF4" s="50">
        <f>IF('Indicator Data'!BG8="No Data",1,IF('Indicator Data imputation'!BG7&lt;&gt;"",1,0))</f>
        <v>0</v>
      </c>
      <c r="BG4" s="50">
        <f>IF('Indicator Data'!BH8="No Data",1,IF('Indicator Data imputation'!BH7&lt;&gt;"",1,0))</f>
        <v>0</v>
      </c>
      <c r="BH4" s="50">
        <f>IF('Indicator Data'!BI8="No Data",1,IF('Indicator Data imputation'!BI7&lt;&gt;"",1,0))</f>
        <v>0</v>
      </c>
      <c r="BI4" s="50">
        <f>IF('Indicator Data'!BJ8="No Data",1,IF('Indicator Data imputation'!BJ7&lt;&gt;"",1,0))</f>
        <v>0</v>
      </c>
      <c r="BJ4" s="50">
        <f>IF('Indicator Data'!BK8="No Data",1,IF('Indicator Data imputation'!BK7&lt;&gt;"",1,0))</f>
        <v>0</v>
      </c>
      <c r="BK4" s="50">
        <f>IF('Indicator Data'!BL8="No Data",1,IF('Indicator Data imputation'!BL7&lt;&gt;"",1,0))</f>
        <v>0</v>
      </c>
      <c r="BL4" s="50">
        <f>IF('Indicator Data'!BM8="No Data",1,IF('Indicator Data imputation'!BM7&lt;&gt;"",1,0))</f>
        <v>0</v>
      </c>
      <c r="BM4" s="50">
        <f>IF('Indicator Data'!BN8="No Data",1,IF('Indicator Data imputation'!BN7&lt;&gt;"",1,0))</f>
        <v>0</v>
      </c>
      <c r="BN4" s="50">
        <f>IF('Indicator Data'!BO8="No Data",1,IF('Indicator Data imputation'!BO7&lt;&gt;"",1,0))</f>
        <v>0</v>
      </c>
      <c r="BO4" s="50">
        <f>IF('Indicator Data'!BP8="No Data",1,IF('Indicator Data imputation'!BP7&lt;&gt;"",1,0))</f>
        <v>0</v>
      </c>
      <c r="BP4" s="50">
        <f>IF('Indicator Data'!BQ8="No Data",1,IF('Indicator Data imputation'!BQ7&lt;&gt;"",1,0))</f>
        <v>0</v>
      </c>
      <c r="BQ4" s="50">
        <f>IF('Indicator Data'!BR8="No Data",1,IF('Indicator Data imputation'!BR7&lt;&gt;"",1,0))</f>
        <v>0</v>
      </c>
      <c r="BR4" s="50">
        <f>IF('Indicator Data'!BS8="No Data",1,IF('Indicator Data imputation'!BS7&lt;&gt;"",1,0))</f>
        <v>0</v>
      </c>
      <c r="BS4" s="50">
        <f>IF('Indicator Data'!BT8="No Data",1,IF('Indicator Data imputation'!BT7&lt;&gt;"",1,0))</f>
        <v>0</v>
      </c>
      <c r="BT4" s="50">
        <f>IF('Indicator Data'!BU8="No Data",1,IF('Indicator Data imputation'!BU7&lt;&gt;"",1,0))</f>
        <v>0</v>
      </c>
      <c r="BU4" s="50">
        <f>IF('Indicator Data'!BV8="No Data",1,IF('Indicator Data imputation'!BV7&lt;&gt;"",1,0))</f>
        <v>0</v>
      </c>
      <c r="BV4" s="50">
        <f>IF('Indicator Data'!BW8="No Data",1,IF('Indicator Data imputation'!BW7&lt;&gt;"",1,0))</f>
        <v>0</v>
      </c>
      <c r="BW4" s="50">
        <f>IF('Indicator Data'!BX8="No Data",1,IF('Indicator Data imputation'!BX7&lt;&gt;"",1,0))</f>
        <v>0</v>
      </c>
      <c r="BX4" s="50">
        <f>IF('Indicator Data'!BY8="No Data",1,IF('Indicator Data imputation'!BY7&lt;&gt;"",1,0))</f>
        <v>0</v>
      </c>
      <c r="BY4" s="3">
        <f t="shared" si="0"/>
        <v>3</v>
      </c>
      <c r="BZ4" s="52">
        <f t="shared" si="1"/>
        <v>0.04</v>
      </c>
    </row>
    <row r="5" spans="1:78">
      <c r="A5" s="3" t="str">
        <f>'Indicator Data'!B9</f>
        <v>AGO</v>
      </c>
      <c r="B5" s="50">
        <f>IF('Indicator Data'!C9="No Data",1,IF('Indicator Data imputation'!C8&lt;&gt;"",1,0))</f>
        <v>0</v>
      </c>
      <c r="C5" s="50">
        <f>IF('Indicator Data'!D9="No Data",1,IF('Indicator Data imputation'!D8&lt;&gt;"",1,0))</f>
        <v>0</v>
      </c>
      <c r="D5" s="50">
        <f>IF('Indicator Data'!E9="No Data",1,IF('Indicator Data imputation'!E8&lt;&gt;"",1,0))</f>
        <v>0</v>
      </c>
      <c r="E5" s="50">
        <f>IF('Indicator Data'!F9="No Data",1,IF('Indicator Data imputation'!F8&lt;&gt;"",1,0))</f>
        <v>0</v>
      </c>
      <c r="F5" s="50">
        <f>IF('Indicator Data'!G9="No Data",1,IF('Indicator Data imputation'!G8&lt;&gt;"",1,0))</f>
        <v>0</v>
      </c>
      <c r="G5" s="50">
        <f>IF('Indicator Data'!H9="No Data",1,IF('Indicator Data imputation'!H8&lt;&gt;"",1,0))</f>
        <v>0</v>
      </c>
      <c r="H5" s="50">
        <f>IF('Indicator Data'!I9="No Data",1,IF('Indicator Data imputation'!I8&lt;&gt;"",1,0))</f>
        <v>0</v>
      </c>
      <c r="I5" s="50">
        <f>IF('Indicator Data'!J9="No Data",1,IF('Indicator Data imputation'!J8&lt;&gt;"",1,0))</f>
        <v>0</v>
      </c>
      <c r="J5" s="50">
        <f>IF('Indicator Data'!K9="No Data",1,IF('Indicator Data imputation'!K8&lt;&gt;"",1,0))</f>
        <v>0</v>
      </c>
      <c r="K5" s="50">
        <f>IF('Indicator Data'!L9="No Data",1,IF('Indicator Data imputation'!L8&lt;&gt;"",1,0))</f>
        <v>0</v>
      </c>
      <c r="L5" s="50">
        <f>IF('Indicator Data'!M9="No Data",1,IF('Indicator Data imputation'!M8&lt;&gt;"",1,0))</f>
        <v>0</v>
      </c>
      <c r="M5" s="50">
        <f>IF('Indicator Data'!N9="No Data",1,IF('Indicator Data imputation'!N8&lt;&gt;"",1,0))</f>
        <v>0</v>
      </c>
      <c r="N5" s="50">
        <f>IF('Indicator Data'!O9="No Data",1,IF('Indicator Data imputation'!O8&lt;&gt;"",1,0))</f>
        <v>0</v>
      </c>
      <c r="O5" s="50">
        <f>IF('Indicator Data'!P9="No Data",1,IF('Indicator Data imputation'!P8&lt;&gt;"",1,0))</f>
        <v>0</v>
      </c>
      <c r="P5" s="50">
        <f>IF('Indicator Data'!Q9="No Data",1,IF('Indicator Data imputation'!Q8&lt;&gt;"",1,0))</f>
        <v>0</v>
      </c>
      <c r="Q5" s="50">
        <f>IF('Indicator Data'!R9="No Data",1,IF('Indicator Data imputation'!R8&lt;&gt;"",1,0))</f>
        <v>0</v>
      </c>
      <c r="R5" s="50">
        <f>IF('Indicator Data'!S9="No Data",1,IF('Indicator Data imputation'!S8&lt;&gt;"",1,0))</f>
        <v>0</v>
      </c>
      <c r="S5" s="50">
        <f>IF('Indicator Data'!T9="No Data",1,IF('Indicator Data imputation'!T8&lt;&gt;"",1,0))</f>
        <v>0</v>
      </c>
      <c r="T5" s="50">
        <f>IF('Indicator Data'!U9="No Data",1,IF('Indicator Data imputation'!U8&lt;&gt;"",1,0))</f>
        <v>0</v>
      </c>
      <c r="U5" s="50">
        <f>IF('Indicator Data'!V9="No Data",1,IF('Indicator Data imputation'!V8&lt;&gt;"",1,0))</f>
        <v>0</v>
      </c>
      <c r="V5" s="50">
        <f>IF('Indicator Data'!W9="No Data",1,IF('Indicator Data imputation'!W8&lt;&gt;"",1,0))</f>
        <v>0</v>
      </c>
      <c r="W5" s="50">
        <f>IF('Indicator Data'!X9="No Data",1,IF('Indicator Data imputation'!X8&lt;&gt;"",1,0))</f>
        <v>0</v>
      </c>
      <c r="X5" s="50">
        <f>IF('Indicator Data'!Y9="No Data",1,IF('Indicator Data imputation'!Y8&lt;&gt;"",1,0))</f>
        <v>0</v>
      </c>
      <c r="Y5" s="50">
        <f>IF('Indicator Data'!Z9="No Data",1,IF('Indicator Data imputation'!Z8&lt;&gt;"",1,0))</f>
        <v>0</v>
      </c>
      <c r="Z5" s="50">
        <f>IF('Indicator Data'!AA9="No Data",1,IF('Indicator Data imputation'!AA8&lt;&gt;"",1,0))</f>
        <v>0</v>
      </c>
      <c r="AA5" s="50">
        <f>IF('Indicator Data'!AB9="No Data",1,IF('Indicator Data imputation'!AB8&lt;&gt;"",1,0))</f>
        <v>0</v>
      </c>
      <c r="AB5" s="50">
        <f>IF('Indicator Data'!AC9="No Data",1,IF('Indicator Data imputation'!AC8&lt;&gt;"",1,0))</f>
        <v>0</v>
      </c>
      <c r="AC5" s="50">
        <f>IF('Indicator Data'!AD9="No Data",1,IF('Indicator Data imputation'!AD8&lt;&gt;"",1,0))</f>
        <v>0</v>
      </c>
      <c r="AD5" s="50">
        <f>IF('Indicator Data'!AE9="No Data",1,IF('Indicator Data imputation'!AE8&lt;&gt;"",1,0))</f>
        <v>0</v>
      </c>
      <c r="AE5" s="50">
        <f>IF('Indicator Data'!AF9="No Data",1,IF('Indicator Data imputation'!AF8&lt;&gt;"",1,0))</f>
        <v>0</v>
      </c>
      <c r="AF5" s="50">
        <f>IF('Indicator Data'!AG9="No Data",1,IF('Indicator Data imputation'!AG8&lt;&gt;"",1,0))</f>
        <v>0</v>
      </c>
      <c r="AG5" s="50">
        <f>IF('Indicator Data'!AH9="No Data",1,IF('Indicator Data imputation'!AH8&lt;&gt;"",1,0))</f>
        <v>0</v>
      </c>
      <c r="AH5" s="50">
        <f>IF('Indicator Data'!AI9="No Data",1,IF('Indicator Data imputation'!AI8&lt;&gt;"",1,0))</f>
        <v>0</v>
      </c>
      <c r="AI5" s="50">
        <f>IF('Indicator Data'!AJ9="No Data",1,IF('Indicator Data imputation'!AJ8&lt;&gt;"",1,0))</f>
        <v>0</v>
      </c>
      <c r="AJ5" s="50">
        <f>IF('Indicator Data'!AK9="No Data",1,IF('Indicator Data imputation'!AK8&lt;&gt;"",1,0))</f>
        <v>0</v>
      </c>
      <c r="AK5" s="50">
        <f>IF('Indicator Data'!AL9="No Data",1,IF('Indicator Data imputation'!AL8&lt;&gt;"",1,0))</f>
        <v>0</v>
      </c>
      <c r="AL5" s="50">
        <f>IF('Indicator Data'!AM9="No Data",1,IF('Indicator Data imputation'!AM8&lt;&gt;"",1,0))</f>
        <v>0</v>
      </c>
      <c r="AM5" s="50">
        <f>IF('Indicator Data'!AN9="No Data",1,IF('Indicator Data imputation'!AN8&lt;&gt;"",1,0))</f>
        <v>0</v>
      </c>
      <c r="AN5" s="50">
        <f>IF('Indicator Data'!AO9="No Data",1,IF('Indicator Data imputation'!AO8&lt;&gt;"",1,0))</f>
        <v>0</v>
      </c>
      <c r="AO5" s="50">
        <f>IF('Indicator Data'!AP9="No Data",1,IF('Indicator Data imputation'!AP8&lt;&gt;"",1,0))</f>
        <v>0</v>
      </c>
      <c r="AP5" s="50">
        <f>IF('Indicator Data'!AQ9="No Data",1,IF('Indicator Data imputation'!AQ8&lt;&gt;"",1,0))</f>
        <v>0</v>
      </c>
      <c r="AQ5" s="50">
        <f>IF('Indicator Data'!AR9="No Data",1,IF('Indicator Data imputation'!AR8&lt;&gt;"",1,0))</f>
        <v>0</v>
      </c>
      <c r="AR5" s="50">
        <f>IF('Indicator Data'!AS9="No Data",1,IF('Indicator Data imputation'!AS8&lt;&gt;"",1,0))</f>
        <v>0</v>
      </c>
      <c r="AS5" s="50">
        <f>IF('Indicator Data'!AT9="No Data",1,IF('Indicator Data imputation'!AT8&lt;&gt;"",1,0))</f>
        <v>0</v>
      </c>
      <c r="AT5" s="50">
        <f>IF('Indicator Data'!AU9="No Data",1,IF('Indicator Data imputation'!AU8&lt;&gt;"",1,0))</f>
        <v>0</v>
      </c>
      <c r="AU5" s="50">
        <f>IF('Indicator Data'!AV9="No Data",1,IF('Indicator Data imputation'!AV8&lt;&gt;"",1,0))</f>
        <v>0</v>
      </c>
      <c r="AV5" s="50">
        <f>IF('Indicator Data'!AW9="No Data",1,IF('Indicator Data imputation'!AW8&lt;&gt;"",1,0))</f>
        <v>0</v>
      </c>
      <c r="AW5" s="50">
        <f>IF('Indicator Data'!AX9="No Data",1,IF('Indicator Data imputation'!AX8&lt;&gt;"",1,0))</f>
        <v>0</v>
      </c>
      <c r="AX5" s="50">
        <f>IF('Indicator Data'!AY9="No Data",1,IF('Indicator Data imputation'!AY8&lt;&gt;"",1,0))</f>
        <v>0</v>
      </c>
      <c r="AY5" s="50">
        <f>IF('Indicator Data'!AZ9="No Data",1,IF('Indicator Data imputation'!AZ8&lt;&gt;"",1,0))</f>
        <v>0</v>
      </c>
      <c r="AZ5" s="50">
        <f>IF('Indicator Data'!BA9="No Data",1,IF('Indicator Data imputation'!BA8&lt;&gt;"",1,0))</f>
        <v>0</v>
      </c>
      <c r="BA5" s="50">
        <f>IF('Indicator Data'!BB9="No Data",1,IF('Indicator Data imputation'!BB8&lt;&gt;"",1,0))</f>
        <v>0</v>
      </c>
      <c r="BB5" s="50">
        <f>IF('Indicator Data'!BC9="No Data",1,IF('Indicator Data imputation'!BC8&lt;&gt;"",1,0))</f>
        <v>0</v>
      </c>
      <c r="BC5" s="50">
        <f>IF('Indicator Data'!BD9="No Data",1,IF('Indicator Data imputation'!BD8&lt;&gt;"",1,0))</f>
        <v>0</v>
      </c>
      <c r="BD5" s="50">
        <f>IF('Indicator Data'!BE9="No Data",1,IF('Indicator Data imputation'!BE8&lt;&gt;"",1,0))</f>
        <v>0</v>
      </c>
      <c r="BE5" s="50">
        <f>IF('Indicator Data'!BF9="No Data",1,IF('Indicator Data imputation'!BF8&lt;&gt;"",1,0))</f>
        <v>0</v>
      </c>
      <c r="BF5" s="50">
        <f>IF('Indicator Data'!BG9="No Data",1,IF('Indicator Data imputation'!BG8&lt;&gt;"",1,0))</f>
        <v>0</v>
      </c>
      <c r="BG5" s="50">
        <f>IF('Indicator Data'!BH9="No Data",1,IF('Indicator Data imputation'!BH8&lt;&gt;"",1,0))</f>
        <v>0</v>
      </c>
      <c r="BH5" s="50">
        <f>IF('Indicator Data'!BI9="No Data",1,IF('Indicator Data imputation'!BI8&lt;&gt;"",1,0))</f>
        <v>0</v>
      </c>
      <c r="BI5" s="50">
        <f>IF('Indicator Data'!BJ9="No Data",1,IF('Indicator Data imputation'!BJ8&lt;&gt;"",1,0))</f>
        <v>0</v>
      </c>
      <c r="BJ5" s="50">
        <f>IF('Indicator Data'!BK9="No Data",1,IF('Indicator Data imputation'!BK8&lt;&gt;"",1,0))</f>
        <v>0</v>
      </c>
      <c r="BK5" s="50">
        <f>IF('Indicator Data'!BL9="No Data",1,IF('Indicator Data imputation'!BL8&lt;&gt;"",1,0))</f>
        <v>0</v>
      </c>
      <c r="BL5" s="50">
        <f>IF('Indicator Data'!BM9="No Data",1,IF('Indicator Data imputation'!BM8&lt;&gt;"",1,0))</f>
        <v>0</v>
      </c>
      <c r="BM5" s="50">
        <f>IF('Indicator Data'!BN9="No Data",1,IF('Indicator Data imputation'!BN8&lt;&gt;"",1,0))</f>
        <v>0</v>
      </c>
      <c r="BN5" s="50">
        <f>IF('Indicator Data'!BO9="No Data",1,IF('Indicator Data imputation'!BO8&lt;&gt;"",1,0))</f>
        <v>0</v>
      </c>
      <c r="BO5" s="50">
        <f>IF('Indicator Data'!BP9="No Data",1,IF('Indicator Data imputation'!BP8&lt;&gt;"",1,0))</f>
        <v>0</v>
      </c>
      <c r="BP5" s="50">
        <f>IF('Indicator Data'!BQ9="No Data",1,IF('Indicator Data imputation'!BQ8&lt;&gt;"",1,0))</f>
        <v>0</v>
      </c>
      <c r="BQ5" s="50">
        <f>IF('Indicator Data'!BR9="No Data",1,IF('Indicator Data imputation'!BR8&lt;&gt;"",1,0))</f>
        <v>0</v>
      </c>
      <c r="BR5" s="50">
        <f>IF('Indicator Data'!BS9="No Data",1,IF('Indicator Data imputation'!BS8&lt;&gt;"",1,0))</f>
        <v>0</v>
      </c>
      <c r="BS5" s="50">
        <f>IF('Indicator Data'!BT9="No Data",1,IF('Indicator Data imputation'!BT8&lt;&gt;"",1,0))</f>
        <v>0</v>
      </c>
      <c r="BT5" s="50">
        <f>IF('Indicator Data'!BU9="No Data",1,IF('Indicator Data imputation'!BU8&lt;&gt;"",1,0))</f>
        <v>0</v>
      </c>
      <c r="BU5" s="50">
        <f>IF('Indicator Data'!BV9="No Data",1,IF('Indicator Data imputation'!BV8&lt;&gt;"",1,0))</f>
        <v>0</v>
      </c>
      <c r="BV5" s="50">
        <f>IF('Indicator Data'!BW9="No Data",1,IF('Indicator Data imputation'!BW8&lt;&gt;"",1,0))</f>
        <v>0</v>
      </c>
      <c r="BW5" s="50">
        <f>IF('Indicator Data'!BX9="No Data",1,IF('Indicator Data imputation'!BX8&lt;&gt;"",1,0))</f>
        <v>0</v>
      </c>
      <c r="BX5" s="50">
        <f>IF('Indicator Data'!BY9="No Data",1,IF('Indicator Data imputation'!BY8&lt;&gt;"",1,0))</f>
        <v>0</v>
      </c>
      <c r="BY5" s="3">
        <f t="shared" si="0"/>
        <v>0</v>
      </c>
      <c r="BZ5" s="52">
        <f t="shared" si="1"/>
        <v>0</v>
      </c>
    </row>
    <row r="6" spans="1:78">
      <c r="A6" s="3" t="str">
        <f>'Indicator Data'!B10</f>
        <v>ATG</v>
      </c>
      <c r="B6" s="50">
        <f>IF('Indicator Data'!C10="No Data",1,IF('Indicator Data imputation'!C9&lt;&gt;"",1,0))</f>
        <v>0</v>
      </c>
      <c r="C6" s="50">
        <f>IF('Indicator Data'!D10="No Data",1,IF('Indicator Data imputation'!D9&lt;&gt;"",1,0))</f>
        <v>0</v>
      </c>
      <c r="D6" s="50">
        <f>IF('Indicator Data'!E10="No Data",1,IF('Indicator Data imputation'!E9&lt;&gt;"",1,0))</f>
        <v>1</v>
      </c>
      <c r="E6" s="50">
        <f>IF('Indicator Data'!F10="No Data",1,IF('Indicator Data imputation'!F9&lt;&gt;"",1,0))</f>
        <v>0</v>
      </c>
      <c r="F6" s="50">
        <f>IF('Indicator Data'!G10="No Data",1,IF('Indicator Data imputation'!G9&lt;&gt;"",1,0))</f>
        <v>0</v>
      </c>
      <c r="G6" s="50">
        <f>IF('Indicator Data'!H10="No Data",1,IF('Indicator Data imputation'!H9&lt;&gt;"",1,0))</f>
        <v>0</v>
      </c>
      <c r="H6" s="50">
        <f>IF('Indicator Data'!I10="No Data",1,IF('Indicator Data imputation'!I9&lt;&gt;"",1,0))</f>
        <v>0</v>
      </c>
      <c r="I6" s="50">
        <f>IF('Indicator Data'!J10="No Data",1,IF('Indicator Data imputation'!J9&lt;&gt;"",1,0))</f>
        <v>0</v>
      </c>
      <c r="J6" s="50">
        <f>IF('Indicator Data'!K10="No Data",1,IF('Indicator Data imputation'!K9&lt;&gt;"",1,0))</f>
        <v>0</v>
      </c>
      <c r="K6" s="50">
        <f>IF('Indicator Data'!L10="No Data",1,IF('Indicator Data imputation'!L9&lt;&gt;"",1,0))</f>
        <v>0</v>
      </c>
      <c r="L6" s="50">
        <f>IF('Indicator Data'!M10="No Data",1,IF('Indicator Data imputation'!M9&lt;&gt;"",1,0))</f>
        <v>1</v>
      </c>
      <c r="M6" s="50">
        <f>IF('Indicator Data'!N10="No Data",1,IF('Indicator Data imputation'!N9&lt;&gt;"",1,0))</f>
        <v>1</v>
      </c>
      <c r="N6" s="50">
        <f>IF('Indicator Data'!O10="No Data",1,IF('Indicator Data imputation'!O9&lt;&gt;"",1,0))</f>
        <v>1</v>
      </c>
      <c r="O6" s="50">
        <f>IF('Indicator Data'!P10="No Data",1,IF('Indicator Data imputation'!P9&lt;&gt;"",1,0))</f>
        <v>1</v>
      </c>
      <c r="P6" s="50">
        <f>IF('Indicator Data'!Q10="No Data",1,IF('Indicator Data imputation'!Q9&lt;&gt;"",1,0))</f>
        <v>0</v>
      </c>
      <c r="Q6" s="50">
        <f>IF('Indicator Data'!R10="No Data",1,IF('Indicator Data imputation'!R9&lt;&gt;"",1,0))</f>
        <v>0</v>
      </c>
      <c r="R6" s="50">
        <f>IF('Indicator Data'!S10="No Data",1,IF('Indicator Data imputation'!S9&lt;&gt;"",1,0))</f>
        <v>0</v>
      </c>
      <c r="S6" s="50">
        <f>IF('Indicator Data'!T10="No Data",1,IF('Indicator Data imputation'!T9&lt;&gt;"",1,0))</f>
        <v>0</v>
      </c>
      <c r="T6" s="50">
        <f>IF('Indicator Data'!U10="No Data",1,IF('Indicator Data imputation'!U9&lt;&gt;"",1,0))</f>
        <v>0</v>
      </c>
      <c r="U6" s="50">
        <f>IF('Indicator Data'!V10="No Data",1,IF('Indicator Data imputation'!V9&lt;&gt;"",1,0))</f>
        <v>0</v>
      </c>
      <c r="V6" s="50">
        <f>IF('Indicator Data'!W10="No Data",1,IF('Indicator Data imputation'!W9&lt;&gt;"",1,0))</f>
        <v>0</v>
      </c>
      <c r="W6" s="50">
        <f>IF('Indicator Data'!X10="No Data",1,IF('Indicator Data imputation'!X9&lt;&gt;"",1,0))</f>
        <v>0</v>
      </c>
      <c r="X6" s="50">
        <f>IF('Indicator Data'!Y10="No Data",1,IF('Indicator Data imputation'!Y9&lt;&gt;"",1,0))</f>
        <v>0</v>
      </c>
      <c r="Y6" s="50">
        <f>IF('Indicator Data'!Z10="No Data",1,IF('Indicator Data imputation'!Z9&lt;&gt;"",1,0))</f>
        <v>0</v>
      </c>
      <c r="Z6" s="50">
        <f>IF('Indicator Data'!AA10="No Data",1,IF('Indicator Data imputation'!AA9&lt;&gt;"",1,0))</f>
        <v>1</v>
      </c>
      <c r="AA6" s="50">
        <f>IF('Indicator Data'!AB10="No Data",1,IF('Indicator Data imputation'!AB9&lt;&gt;"",1,0))</f>
        <v>0</v>
      </c>
      <c r="AB6" s="50">
        <f>IF('Indicator Data'!AC10="No Data",1,IF('Indicator Data imputation'!AC9&lt;&gt;"",1,0))</f>
        <v>1</v>
      </c>
      <c r="AC6" s="50">
        <f>IF('Indicator Data'!AD10="No Data",1,IF('Indicator Data imputation'!AD9&lt;&gt;"",1,0))</f>
        <v>1</v>
      </c>
      <c r="AD6" s="50">
        <f>IF('Indicator Data'!AE10="No Data",1,IF('Indicator Data imputation'!AE9&lt;&gt;"",1,0))</f>
        <v>1</v>
      </c>
      <c r="AE6" s="50">
        <f>IF('Indicator Data'!AF10="No Data",1,IF('Indicator Data imputation'!AF9&lt;&gt;"",1,0))</f>
        <v>1</v>
      </c>
      <c r="AF6" s="50">
        <f>IF('Indicator Data'!AG10="No Data",1,IF('Indicator Data imputation'!AG9&lt;&gt;"",1,0))</f>
        <v>0</v>
      </c>
      <c r="AG6" s="50">
        <f>IF('Indicator Data'!AH10="No Data",1,IF('Indicator Data imputation'!AH9&lt;&gt;"",1,0))</f>
        <v>0</v>
      </c>
      <c r="AH6" s="50">
        <f>IF('Indicator Data'!AI10="No Data",1,IF('Indicator Data imputation'!AI9&lt;&gt;"",1,0))</f>
        <v>0</v>
      </c>
      <c r="AI6" s="50">
        <f>IF('Indicator Data'!AJ10="No Data",1,IF('Indicator Data imputation'!AJ9&lt;&gt;"",1,0))</f>
        <v>0</v>
      </c>
      <c r="AJ6" s="50">
        <f>IF('Indicator Data'!AK10="No Data",1,IF('Indicator Data imputation'!AK9&lt;&gt;"",1,0))</f>
        <v>0</v>
      </c>
      <c r="AK6" s="50">
        <f>IF('Indicator Data'!AL10="No Data",1,IF('Indicator Data imputation'!AL9&lt;&gt;"",1,0))</f>
        <v>0</v>
      </c>
      <c r="AL6" s="50">
        <f>IF('Indicator Data'!AM10="No Data",1,IF('Indicator Data imputation'!AM9&lt;&gt;"",1,0))</f>
        <v>1</v>
      </c>
      <c r="AM6" s="50">
        <f>IF('Indicator Data'!AN10="No Data",1,IF('Indicator Data imputation'!AN9&lt;&gt;"",1,0))</f>
        <v>0</v>
      </c>
      <c r="AN6" s="50">
        <f>IF('Indicator Data'!AO10="No Data",1,IF('Indicator Data imputation'!AO9&lt;&gt;"",1,0))</f>
        <v>0</v>
      </c>
      <c r="AO6" s="50">
        <f>IF('Indicator Data'!AP10="No Data",1,IF('Indicator Data imputation'!AP9&lt;&gt;"",1,0))</f>
        <v>0</v>
      </c>
      <c r="AP6" s="50">
        <f>IF('Indicator Data'!AQ10="No Data",1,IF('Indicator Data imputation'!AQ9&lt;&gt;"",1,0))</f>
        <v>0</v>
      </c>
      <c r="AQ6" s="50">
        <f>IF('Indicator Data'!AR10="No Data",1,IF('Indicator Data imputation'!AR9&lt;&gt;"",1,0))</f>
        <v>0</v>
      </c>
      <c r="AR6" s="50">
        <f>IF('Indicator Data'!AS10="No Data",1,IF('Indicator Data imputation'!AS9&lt;&gt;"",1,0))</f>
        <v>0</v>
      </c>
      <c r="AS6" s="50">
        <f>IF('Indicator Data'!AT10="No Data",1,IF('Indicator Data imputation'!AT9&lt;&gt;"",1,0))</f>
        <v>1</v>
      </c>
      <c r="AT6" s="50">
        <f>IF('Indicator Data'!AU10="No Data",1,IF('Indicator Data imputation'!AU9&lt;&gt;"",1,0))</f>
        <v>0</v>
      </c>
      <c r="AU6" s="50">
        <f>IF('Indicator Data'!AV10="No Data",1,IF('Indicator Data imputation'!AV9&lt;&gt;"",1,0))</f>
        <v>1</v>
      </c>
      <c r="AV6" s="50">
        <f>IF('Indicator Data'!AW10="No Data",1,IF('Indicator Data imputation'!AW9&lt;&gt;"",1,0))</f>
        <v>1</v>
      </c>
      <c r="AW6" s="50">
        <f>IF('Indicator Data'!AX10="No Data",1,IF('Indicator Data imputation'!AX9&lt;&gt;"",1,0))</f>
        <v>1</v>
      </c>
      <c r="AX6" s="50">
        <f>IF('Indicator Data'!AY10="No Data",1,IF('Indicator Data imputation'!AY9&lt;&gt;"",1,0))</f>
        <v>0</v>
      </c>
      <c r="AY6" s="50">
        <f>IF('Indicator Data'!AZ10="No Data",1,IF('Indicator Data imputation'!AZ9&lt;&gt;"",1,0))</f>
        <v>1</v>
      </c>
      <c r="AZ6" s="50">
        <f>IF('Indicator Data'!BA10="No Data",1,IF('Indicator Data imputation'!BA9&lt;&gt;"",1,0))</f>
        <v>1</v>
      </c>
      <c r="BA6" s="50">
        <f>IF('Indicator Data'!BB10="No Data",1,IF('Indicator Data imputation'!BB9&lt;&gt;"",1,0))</f>
        <v>0</v>
      </c>
      <c r="BB6" s="50">
        <f>IF('Indicator Data'!BC10="No Data",1,IF('Indicator Data imputation'!BC9&lt;&gt;"",1,0))</f>
        <v>0</v>
      </c>
      <c r="BC6" s="50">
        <f>IF('Indicator Data'!BD10="No Data",1,IF('Indicator Data imputation'!BD9&lt;&gt;"",1,0))</f>
        <v>0</v>
      </c>
      <c r="BD6" s="50">
        <f>IF('Indicator Data'!BE10="No Data",1,IF('Indicator Data imputation'!BE9&lt;&gt;"",1,0))</f>
        <v>0</v>
      </c>
      <c r="BE6" s="50">
        <f>IF('Indicator Data'!BF10="No Data",1,IF('Indicator Data imputation'!BF9&lt;&gt;"",1,0))</f>
        <v>0</v>
      </c>
      <c r="BF6" s="50">
        <f>IF('Indicator Data'!BG10="No Data",1,IF('Indicator Data imputation'!BG9&lt;&gt;"",1,0))</f>
        <v>0</v>
      </c>
      <c r="BG6" s="50">
        <f>IF('Indicator Data'!BH10="No Data",1,IF('Indicator Data imputation'!BH9&lt;&gt;"",1,0))</f>
        <v>0</v>
      </c>
      <c r="BH6" s="50">
        <f>IF('Indicator Data'!BI10="No Data",1,IF('Indicator Data imputation'!BI9&lt;&gt;"",1,0))</f>
        <v>1</v>
      </c>
      <c r="BI6" s="50">
        <f>IF('Indicator Data'!BJ10="No Data",1,IF('Indicator Data imputation'!BJ9&lt;&gt;"",1,0))</f>
        <v>0</v>
      </c>
      <c r="BJ6" s="50">
        <f>IF('Indicator Data'!BK10="No Data",1,IF('Indicator Data imputation'!BK9&lt;&gt;"",1,0))</f>
        <v>0</v>
      </c>
      <c r="BK6" s="50">
        <f>IF('Indicator Data'!BL10="No Data",1,IF('Indicator Data imputation'!BL9&lt;&gt;"",1,0))</f>
        <v>1</v>
      </c>
      <c r="BL6" s="50">
        <f>IF('Indicator Data'!BM10="No Data",1,IF('Indicator Data imputation'!BM9&lt;&gt;"",1,0))</f>
        <v>0</v>
      </c>
      <c r="BM6" s="50">
        <f>IF('Indicator Data'!BN10="No Data",1,IF('Indicator Data imputation'!BN9&lt;&gt;"",1,0))</f>
        <v>0</v>
      </c>
      <c r="BN6" s="50">
        <f>IF('Indicator Data'!BO10="No Data",1,IF('Indicator Data imputation'!BO9&lt;&gt;"",1,0))</f>
        <v>0</v>
      </c>
      <c r="BO6" s="50">
        <f>IF('Indicator Data'!BP10="No Data",1,IF('Indicator Data imputation'!BP9&lt;&gt;"",1,0))</f>
        <v>0</v>
      </c>
      <c r="BP6" s="50">
        <f>IF('Indicator Data'!BQ10="No Data",1,IF('Indicator Data imputation'!BQ9&lt;&gt;"",1,0))</f>
        <v>0</v>
      </c>
      <c r="BQ6" s="50">
        <f>IF('Indicator Data'!BR10="No Data",1,IF('Indicator Data imputation'!BR9&lt;&gt;"",1,0))</f>
        <v>0</v>
      </c>
      <c r="BR6" s="50">
        <f>IF('Indicator Data'!BS10="No Data",1,IF('Indicator Data imputation'!BS9&lt;&gt;"",1,0))</f>
        <v>0</v>
      </c>
      <c r="BS6" s="50">
        <f>IF('Indicator Data'!BT10="No Data",1,IF('Indicator Data imputation'!BT9&lt;&gt;"",1,0))</f>
        <v>0</v>
      </c>
      <c r="BT6" s="50">
        <f>IF('Indicator Data'!BU10="No Data",1,IF('Indicator Data imputation'!BU9&lt;&gt;"",1,0))</f>
        <v>0</v>
      </c>
      <c r="BU6" s="50">
        <f>IF('Indicator Data'!BV10="No Data",1,IF('Indicator Data imputation'!BV9&lt;&gt;"",1,0))</f>
        <v>0</v>
      </c>
      <c r="BV6" s="50">
        <f>IF('Indicator Data'!BW10="No Data",1,IF('Indicator Data imputation'!BW9&lt;&gt;"",1,0))</f>
        <v>1</v>
      </c>
      <c r="BW6" s="50">
        <f>IF('Indicator Data'!BX10="No Data",1,IF('Indicator Data imputation'!BX9&lt;&gt;"",1,0))</f>
        <v>0</v>
      </c>
      <c r="BX6" s="50">
        <f>IF('Indicator Data'!BY10="No Data",1,IF('Indicator Data imputation'!BY9&lt;&gt;"",1,0))</f>
        <v>0</v>
      </c>
      <c r="BY6" s="3">
        <f t="shared" si="0"/>
        <v>20</v>
      </c>
      <c r="BZ6" s="52">
        <f t="shared" si="1"/>
        <v>0.26666666666666666</v>
      </c>
    </row>
    <row r="7" spans="1:78">
      <c r="A7" s="3" t="str">
        <f>'Indicator Data'!B11</f>
        <v>ARG</v>
      </c>
      <c r="B7" s="50">
        <f>IF('Indicator Data'!C11="No Data",1,IF('Indicator Data imputation'!C10&lt;&gt;"",1,0))</f>
        <v>0</v>
      </c>
      <c r="C7" s="50">
        <f>IF('Indicator Data'!D11="No Data",1,IF('Indicator Data imputation'!D10&lt;&gt;"",1,0))</f>
        <v>0</v>
      </c>
      <c r="D7" s="50">
        <f>IF('Indicator Data'!E11="No Data",1,IF('Indicator Data imputation'!E10&lt;&gt;"",1,0))</f>
        <v>0</v>
      </c>
      <c r="E7" s="50">
        <f>IF('Indicator Data'!F11="No Data",1,IF('Indicator Data imputation'!F10&lt;&gt;"",1,0))</f>
        <v>0</v>
      </c>
      <c r="F7" s="50">
        <f>IF('Indicator Data'!G11="No Data",1,IF('Indicator Data imputation'!G10&lt;&gt;"",1,0))</f>
        <v>0</v>
      </c>
      <c r="G7" s="50">
        <f>IF('Indicator Data'!H11="No Data",1,IF('Indicator Data imputation'!H10&lt;&gt;"",1,0))</f>
        <v>0</v>
      </c>
      <c r="H7" s="50">
        <f>IF('Indicator Data'!I11="No Data",1,IF('Indicator Data imputation'!I10&lt;&gt;"",1,0))</f>
        <v>0</v>
      </c>
      <c r="I7" s="50">
        <f>IF('Indicator Data'!J11="No Data",1,IF('Indicator Data imputation'!J10&lt;&gt;"",1,0))</f>
        <v>0</v>
      </c>
      <c r="J7" s="50">
        <f>IF('Indicator Data'!K11="No Data",1,IF('Indicator Data imputation'!K10&lt;&gt;"",1,0))</f>
        <v>0</v>
      </c>
      <c r="K7" s="50">
        <f>IF('Indicator Data'!L11="No Data",1,IF('Indicator Data imputation'!L10&lt;&gt;"",1,0))</f>
        <v>0</v>
      </c>
      <c r="L7" s="50">
        <f>IF('Indicator Data'!M11="No Data",1,IF('Indicator Data imputation'!M10&lt;&gt;"",1,0))</f>
        <v>1</v>
      </c>
      <c r="M7" s="50">
        <f>IF('Indicator Data'!N11="No Data",1,IF('Indicator Data imputation'!N10&lt;&gt;"",1,0))</f>
        <v>1</v>
      </c>
      <c r="N7" s="50">
        <f>IF('Indicator Data'!O11="No Data",1,IF('Indicator Data imputation'!O10&lt;&gt;"",1,0))</f>
        <v>1</v>
      </c>
      <c r="O7" s="50">
        <f>IF('Indicator Data'!P11="No Data",1,IF('Indicator Data imputation'!P10&lt;&gt;"",1,0))</f>
        <v>1</v>
      </c>
      <c r="P7" s="50">
        <f>IF('Indicator Data'!Q11="No Data",1,IF('Indicator Data imputation'!Q10&lt;&gt;"",1,0))</f>
        <v>0</v>
      </c>
      <c r="Q7" s="50">
        <f>IF('Indicator Data'!R11="No Data",1,IF('Indicator Data imputation'!R10&lt;&gt;"",1,0))</f>
        <v>0</v>
      </c>
      <c r="R7" s="50">
        <f>IF('Indicator Data'!S11="No Data",1,IF('Indicator Data imputation'!S10&lt;&gt;"",1,0))</f>
        <v>0</v>
      </c>
      <c r="S7" s="50">
        <f>IF('Indicator Data'!T11="No Data",1,IF('Indicator Data imputation'!T10&lt;&gt;"",1,0))</f>
        <v>0</v>
      </c>
      <c r="T7" s="50">
        <f>IF('Indicator Data'!U11="No Data",1,IF('Indicator Data imputation'!U10&lt;&gt;"",1,0))</f>
        <v>0</v>
      </c>
      <c r="U7" s="50">
        <f>IF('Indicator Data'!V11="No Data",1,IF('Indicator Data imputation'!V10&lt;&gt;"",1,0))</f>
        <v>0</v>
      </c>
      <c r="V7" s="50">
        <f>IF('Indicator Data'!W11="No Data",1,IF('Indicator Data imputation'!W10&lt;&gt;"",1,0))</f>
        <v>0</v>
      </c>
      <c r="W7" s="50">
        <f>IF('Indicator Data'!X11="No Data",1,IF('Indicator Data imputation'!X10&lt;&gt;"",1,0))</f>
        <v>0</v>
      </c>
      <c r="X7" s="50">
        <f>IF('Indicator Data'!Y11="No Data",1,IF('Indicator Data imputation'!Y10&lt;&gt;"",1,0))</f>
        <v>0</v>
      </c>
      <c r="Y7" s="50">
        <f>IF('Indicator Data'!Z11="No Data",1,IF('Indicator Data imputation'!Z10&lt;&gt;"",1,0))</f>
        <v>0</v>
      </c>
      <c r="Z7" s="50">
        <f>IF('Indicator Data'!AA11="No Data",1,IF('Indicator Data imputation'!AA10&lt;&gt;"",1,0))</f>
        <v>0</v>
      </c>
      <c r="AA7" s="50">
        <f>IF('Indicator Data'!AB11="No Data",1,IF('Indicator Data imputation'!AB10&lt;&gt;"",1,0))</f>
        <v>0</v>
      </c>
      <c r="AB7" s="50">
        <f>IF('Indicator Data'!AC11="No Data",1,IF('Indicator Data imputation'!AC10&lt;&gt;"",1,0))</f>
        <v>1</v>
      </c>
      <c r="AC7" s="50">
        <f>IF('Indicator Data'!AD11="No Data",1,IF('Indicator Data imputation'!AD10&lt;&gt;"",1,0))</f>
        <v>0</v>
      </c>
      <c r="AD7" s="50">
        <f>IF('Indicator Data'!AE11="No Data",1,IF('Indicator Data imputation'!AE10&lt;&gt;"",1,0))</f>
        <v>0</v>
      </c>
      <c r="AE7" s="50">
        <f>IF('Indicator Data'!AF11="No Data",1,IF('Indicator Data imputation'!AF10&lt;&gt;"",1,0))</f>
        <v>0</v>
      </c>
      <c r="AF7" s="50">
        <f>IF('Indicator Data'!AG11="No Data",1,IF('Indicator Data imputation'!AG10&lt;&gt;"",1,0))</f>
        <v>0</v>
      </c>
      <c r="AG7" s="50">
        <f>IF('Indicator Data'!AH11="No Data",1,IF('Indicator Data imputation'!AH10&lt;&gt;"",1,0))</f>
        <v>0</v>
      </c>
      <c r="AH7" s="50">
        <f>IF('Indicator Data'!AI11="No Data",1,IF('Indicator Data imputation'!AI10&lt;&gt;"",1,0))</f>
        <v>0</v>
      </c>
      <c r="AI7" s="50">
        <f>IF('Indicator Data'!AJ11="No Data",1,IF('Indicator Data imputation'!AJ10&lt;&gt;"",1,0))</f>
        <v>0</v>
      </c>
      <c r="AJ7" s="50">
        <f>IF('Indicator Data'!AK11="No Data",1,IF('Indicator Data imputation'!AK10&lt;&gt;"",1,0))</f>
        <v>0</v>
      </c>
      <c r="AK7" s="50">
        <f>IF('Indicator Data'!AL11="No Data",1,IF('Indicator Data imputation'!AL10&lt;&gt;"",1,0))</f>
        <v>0</v>
      </c>
      <c r="AL7" s="50">
        <f>IF('Indicator Data'!AM11="No Data",1,IF('Indicator Data imputation'!AM10&lt;&gt;"",1,0))</f>
        <v>1</v>
      </c>
      <c r="AM7" s="50">
        <f>IF('Indicator Data'!AN11="No Data",1,IF('Indicator Data imputation'!AN10&lt;&gt;"",1,0))</f>
        <v>0</v>
      </c>
      <c r="AN7" s="50">
        <f>IF('Indicator Data'!AO11="No Data",1,IF('Indicator Data imputation'!AO10&lt;&gt;"",1,0))</f>
        <v>0</v>
      </c>
      <c r="AO7" s="50">
        <f>IF('Indicator Data'!AP11="No Data",1,IF('Indicator Data imputation'!AP10&lt;&gt;"",1,0))</f>
        <v>0</v>
      </c>
      <c r="AP7" s="50">
        <f>IF('Indicator Data'!AQ11="No Data",1,IF('Indicator Data imputation'!AQ10&lt;&gt;"",1,0))</f>
        <v>0</v>
      </c>
      <c r="AQ7" s="50">
        <f>IF('Indicator Data'!AR11="No Data",1,IF('Indicator Data imputation'!AR10&lt;&gt;"",1,0))</f>
        <v>0</v>
      </c>
      <c r="AR7" s="50">
        <f>IF('Indicator Data'!AS11="No Data",1,IF('Indicator Data imputation'!AS10&lt;&gt;"",1,0))</f>
        <v>0</v>
      </c>
      <c r="AS7" s="50">
        <f>IF('Indicator Data'!AT11="No Data",1,IF('Indicator Data imputation'!AT10&lt;&gt;"",1,0))</f>
        <v>0</v>
      </c>
      <c r="AT7" s="50">
        <f>IF('Indicator Data'!AU11="No Data",1,IF('Indicator Data imputation'!AU10&lt;&gt;"",1,0))</f>
        <v>0</v>
      </c>
      <c r="AU7" s="50">
        <f>IF('Indicator Data'!AV11="No Data",1,IF('Indicator Data imputation'!AV10&lt;&gt;"",1,0))</f>
        <v>0</v>
      </c>
      <c r="AV7" s="50">
        <f>IF('Indicator Data'!AW11="No Data",1,IF('Indicator Data imputation'!AW10&lt;&gt;"",1,0))</f>
        <v>0</v>
      </c>
      <c r="AW7" s="50">
        <f>IF('Indicator Data'!AX11="No Data",1,IF('Indicator Data imputation'!AX10&lt;&gt;"",1,0))</f>
        <v>1</v>
      </c>
      <c r="AX7" s="50">
        <f>IF('Indicator Data'!AY11="No Data",1,IF('Indicator Data imputation'!AY10&lt;&gt;"",1,0))</f>
        <v>0</v>
      </c>
      <c r="AY7" s="50">
        <f>IF('Indicator Data'!AZ11="No Data",1,IF('Indicator Data imputation'!AZ10&lt;&gt;"",1,0))</f>
        <v>0</v>
      </c>
      <c r="AZ7" s="50">
        <f>IF('Indicator Data'!BA11="No Data",1,IF('Indicator Data imputation'!BA10&lt;&gt;"",1,0))</f>
        <v>0</v>
      </c>
      <c r="BA7" s="50">
        <f>IF('Indicator Data'!BB11="No Data",1,IF('Indicator Data imputation'!BB10&lt;&gt;"",1,0))</f>
        <v>0</v>
      </c>
      <c r="BB7" s="50">
        <f>IF('Indicator Data'!BC11="No Data",1,IF('Indicator Data imputation'!BC10&lt;&gt;"",1,0))</f>
        <v>0</v>
      </c>
      <c r="BC7" s="50">
        <f>IF('Indicator Data'!BD11="No Data",1,IF('Indicator Data imputation'!BD10&lt;&gt;"",1,0))</f>
        <v>0</v>
      </c>
      <c r="BD7" s="50">
        <f>IF('Indicator Data'!BE11="No Data",1,IF('Indicator Data imputation'!BE10&lt;&gt;"",1,0))</f>
        <v>0</v>
      </c>
      <c r="BE7" s="50">
        <f>IF('Indicator Data'!BF11="No Data",1,IF('Indicator Data imputation'!BF10&lt;&gt;"",1,0))</f>
        <v>0</v>
      </c>
      <c r="BF7" s="50">
        <f>IF('Indicator Data'!BG11="No Data",1,IF('Indicator Data imputation'!BG10&lt;&gt;"",1,0))</f>
        <v>0</v>
      </c>
      <c r="BG7" s="50">
        <f>IF('Indicator Data'!BH11="No Data",1,IF('Indicator Data imputation'!BH10&lt;&gt;"",1,0))</f>
        <v>0</v>
      </c>
      <c r="BH7" s="50">
        <f>IF('Indicator Data'!BI11="No Data",1,IF('Indicator Data imputation'!BI10&lt;&gt;"",1,0))</f>
        <v>0</v>
      </c>
      <c r="BI7" s="50">
        <f>IF('Indicator Data'!BJ11="No Data",1,IF('Indicator Data imputation'!BJ10&lt;&gt;"",1,0))</f>
        <v>0</v>
      </c>
      <c r="BJ7" s="50">
        <f>IF('Indicator Data'!BK11="No Data",1,IF('Indicator Data imputation'!BK10&lt;&gt;"",1,0))</f>
        <v>0</v>
      </c>
      <c r="BK7" s="50">
        <f>IF('Indicator Data'!BL11="No Data",1,IF('Indicator Data imputation'!BL10&lt;&gt;"",1,0))</f>
        <v>0</v>
      </c>
      <c r="BL7" s="50">
        <f>IF('Indicator Data'!BM11="No Data",1,IF('Indicator Data imputation'!BM10&lt;&gt;"",1,0))</f>
        <v>0</v>
      </c>
      <c r="BM7" s="50">
        <f>IF('Indicator Data'!BN11="No Data",1,IF('Indicator Data imputation'!BN10&lt;&gt;"",1,0))</f>
        <v>0</v>
      </c>
      <c r="BN7" s="50">
        <f>IF('Indicator Data'!BO11="No Data",1,IF('Indicator Data imputation'!BO10&lt;&gt;"",1,0))</f>
        <v>0</v>
      </c>
      <c r="BO7" s="50">
        <f>IF('Indicator Data'!BP11="No Data",1,IF('Indicator Data imputation'!BP10&lt;&gt;"",1,0))</f>
        <v>0</v>
      </c>
      <c r="BP7" s="50">
        <f>IF('Indicator Data'!BQ11="No Data",1,IF('Indicator Data imputation'!BQ10&lt;&gt;"",1,0))</f>
        <v>0</v>
      </c>
      <c r="BQ7" s="50">
        <f>IF('Indicator Data'!BR11="No Data",1,IF('Indicator Data imputation'!BR10&lt;&gt;"",1,0))</f>
        <v>0</v>
      </c>
      <c r="BR7" s="50">
        <f>IF('Indicator Data'!BS11="No Data",1,IF('Indicator Data imputation'!BS10&lt;&gt;"",1,0))</f>
        <v>0</v>
      </c>
      <c r="BS7" s="50">
        <f>IF('Indicator Data'!BT11="No Data",1,IF('Indicator Data imputation'!BT10&lt;&gt;"",1,0))</f>
        <v>0</v>
      </c>
      <c r="BT7" s="50">
        <f>IF('Indicator Data'!BU11="No Data",1,IF('Indicator Data imputation'!BU10&lt;&gt;"",1,0))</f>
        <v>0</v>
      </c>
      <c r="BU7" s="50">
        <f>IF('Indicator Data'!BV11="No Data",1,IF('Indicator Data imputation'!BV10&lt;&gt;"",1,0))</f>
        <v>0</v>
      </c>
      <c r="BV7" s="50">
        <f>IF('Indicator Data'!BW11="No Data",1,IF('Indicator Data imputation'!BW10&lt;&gt;"",1,0))</f>
        <v>0</v>
      </c>
      <c r="BW7" s="50">
        <f>IF('Indicator Data'!BX11="No Data",1,IF('Indicator Data imputation'!BX10&lt;&gt;"",1,0))</f>
        <v>0</v>
      </c>
      <c r="BX7" s="50">
        <f>IF('Indicator Data'!BY11="No Data",1,IF('Indicator Data imputation'!BY10&lt;&gt;"",1,0))</f>
        <v>0</v>
      </c>
      <c r="BY7" s="3">
        <f t="shared" si="0"/>
        <v>7</v>
      </c>
      <c r="BZ7" s="52">
        <f t="shared" si="1"/>
        <v>9.3333333333333338E-2</v>
      </c>
    </row>
    <row r="8" spans="1:78">
      <c r="A8" s="3" t="str">
        <f>'Indicator Data'!B12</f>
        <v>ARM</v>
      </c>
      <c r="B8" s="50">
        <f>IF('Indicator Data'!C12="No Data",1,IF('Indicator Data imputation'!C11&lt;&gt;"",1,0))</f>
        <v>0</v>
      </c>
      <c r="C8" s="50">
        <f>IF('Indicator Data'!D12="No Data",1,IF('Indicator Data imputation'!D11&lt;&gt;"",1,0))</f>
        <v>0</v>
      </c>
      <c r="D8" s="50">
        <f>IF('Indicator Data'!E12="No Data",1,IF('Indicator Data imputation'!E11&lt;&gt;"",1,0))</f>
        <v>0</v>
      </c>
      <c r="E8" s="50">
        <f>IF('Indicator Data'!F12="No Data",1,IF('Indicator Data imputation'!F11&lt;&gt;"",1,0))</f>
        <v>0</v>
      </c>
      <c r="F8" s="50">
        <f>IF('Indicator Data'!G12="No Data",1,IF('Indicator Data imputation'!G11&lt;&gt;"",1,0))</f>
        <v>0</v>
      </c>
      <c r="G8" s="50">
        <f>IF('Indicator Data'!H12="No Data",1,IF('Indicator Data imputation'!H11&lt;&gt;"",1,0))</f>
        <v>0</v>
      </c>
      <c r="H8" s="50">
        <f>IF('Indicator Data'!I12="No Data",1,IF('Indicator Data imputation'!I11&lt;&gt;"",1,0))</f>
        <v>0</v>
      </c>
      <c r="I8" s="50">
        <f>IF('Indicator Data'!J12="No Data",1,IF('Indicator Data imputation'!J11&lt;&gt;"",1,0))</f>
        <v>0</v>
      </c>
      <c r="J8" s="50">
        <f>IF('Indicator Data'!K12="No Data",1,IF('Indicator Data imputation'!K11&lt;&gt;"",1,0))</f>
        <v>0</v>
      </c>
      <c r="K8" s="50">
        <f>IF('Indicator Data'!L12="No Data",1,IF('Indicator Data imputation'!L11&lt;&gt;"",1,0))</f>
        <v>0</v>
      </c>
      <c r="L8" s="50">
        <f>IF('Indicator Data'!M12="No Data",1,IF('Indicator Data imputation'!M11&lt;&gt;"",1,0))</f>
        <v>0</v>
      </c>
      <c r="M8" s="50">
        <f>IF('Indicator Data'!N12="No Data",1,IF('Indicator Data imputation'!N11&lt;&gt;"",1,0))</f>
        <v>1</v>
      </c>
      <c r="N8" s="50">
        <f>IF('Indicator Data'!O12="No Data",1,IF('Indicator Data imputation'!O11&lt;&gt;"",1,0))</f>
        <v>1</v>
      </c>
      <c r="O8" s="50">
        <f>IF('Indicator Data'!P12="No Data",1,IF('Indicator Data imputation'!P11&lt;&gt;"",1,0))</f>
        <v>1</v>
      </c>
      <c r="P8" s="50">
        <f>IF('Indicator Data'!Q12="No Data",1,IF('Indicator Data imputation'!Q11&lt;&gt;"",1,0))</f>
        <v>0</v>
      </c>
      <c r="Q8" s="50">
        <f>IF('Indicator Data'!R12="No Data",1,IF('Indicator Data imputation'!R11&lt;&gt;"",1,0))</f>
        <v>0</v>
      </c>
      <c r="R8" s="50">
        <f>IF('Indicator Data'!S12="No Data",1,IF('Indicator Data imputation'!S11&lt;&gt;"",1,0))</f>
        <v>0</v>
      </c>
      <c r="S8" s="50">
        <f>IF('Indicator Data'!T12="No Data",1,IF('Indicator Data imputation'!T11&lt;&gt;"",1,0))</f>
        <v>0</v>
      </c>
      <c r="T8" s="50">
        <f>IF('Indicator Data'!U12="No Data",1,IF('Indicator Data imputation'!U11&lt;&gt;"",1,0))</f>
        <v>0</v>
      </c>
      <c r="U8" s="50">
        <f>IF('Indicator Data'!V12="No Data",1,IF('Indicator Data imputation'!V11&lt;&gt;"",1,0))</f>
        <v>0</v>
      </c>
      <c r="V8" s="50">
        <f>IF('Indicator Data'!W12="No Data",1,IF('Indicator Data imputation'!W11&lt;&gt;"",1,0))</f>
        <v>0</v>
      </c>
      <c r="W8" s="50">
        <f>IF('Indicator Data'!X12="No Data",1,IF('Indicator Data imputation'!X11&lt;&gt;"",1,0))</f>
        <v>0</v>
      </c>
      <c r="X8" s="50">
        <f>IF('Indicator Data'!Y12="No Data",1,IF('Indicator Data imputation'!Y11&lt;&gt;"",1,0))</f>
        <v>0</v>
      </c>
      <c r="Y8" s="50">
        <f>IF('Indicator Data'!Z12="No Data",1,IF('Indicator Data imputation'!Z11&lt;&gt;"",1,0))</f>
        <v>0</v>
      </c>
      <c r="Z8" s="50">
        <f>IF('Indicator Data'!AA12="No Data",1,IF('Indicator Data imputation'!AA11&lt;&gt;"",1,0))</f>
        <v>0</v>
      </c>
      <c r="AA8" s="50">
        <f>IF('Indicator Data'!AB12="No Data",1,IF('Indicator Data imputation'!AB11&lt;&gt;"",1,0))</f>
        <v>0</v>
      </c>
      <c r="AB8" s="50">
        <f>IF('Indicator Data'!AC12="No Data",1,IF('Indicator Data imputation'!AC11&lt;&gt;"",1,0))</f>
        <v>0</v>
      </c>
      <c r="AC8" s="50">
        <f>IF('Indicator Data'!AD12="No Data",1,IF('Indicator Data imputation'!AD11&lt;&gt;"",1,0))</f>
        <v>0</v>
      </c>
      <c r="AD8" s="50">
        <f>IF('Indicator Data'!AE12="No Data",1,IF('Indicator Data imputation'!AE11&lt;&gt;"",1,0))</f>
        <v>0</v>
      </c>
      <c r="AE8" s="50">
        <f>IF('Indicator Data'!AF12="No Data",1,IF('Indicator Data imputation'!AF11&lt;&gt;"",1,0))</f>
        <v>0</v>
      </c>
      <c r="AF8" s="50">
        <f>IF('Indicator Data'!AG12="No Data",1,IF('Indicator Data imputation'!AG11&lt;&gt;"",1,0))</f>
        <v>0</v>
      </c>
      <c r="AG8" s="50">
        <f>IF('Indicator Data'!AH12="No Data",1,IF('Indicator Data imputation'!AH11&lt;&gt;"",1,0))</f>
        <v>0</v>
      </c>
      <c r="AH8" s="50">
        <f>IF('Indicator Data'!AI12="No Data",1,IF('Indicator Data imputation'!AI11&lt;&gt;"",1,0))</f>
        <v>0</v>
      </c>
      <c r="AI8" s="50">
        <f>IF('Indicator Data'!AJ12="No Data",1,IF('Indicator Data imputation'!AJ11&lt;&gt;"",1,0))</f>
        <v>0</v>
      </c>
      <c r="AJ8" s="50">
        <f>IF('Indicator Data'!AK12="No Data",1,IF('Indicator Data imputation'!AK11&lt;&gt;"",1,0))</f>
        <v>0</v>
      </c>
      <c r="AK8" s="50">
        <f>IF('Indicator Data'!AL12="No Data",1,IF('Indicator Data imputation'!AL11&lt;&gt;"",1,0))</f>
        <v>0</v>
      </c>
      <c r="AL8" s="50">
        <f>IF('Indicator Data'!AM12="No Data",1,IF('Indicator Data imputation'!AM11&lt;&gt;"",1,0))</f>
        <v>0</v>
      </c>
      <c r="AM8" s="50">
        <f>IF('Indicator Data'!AN12="No Data",1,IF('Indicator Data imputation'!AN11&lt;&gt;"",1,0))</f>
        <v>0</v>
      </c>
      <c r="AN8" s="50">
        <f>IF('Indicator Data'!AO12="No Data",1,IF('Indicator Data imputation'!AO11&lt;&gt;"",1,0))</f>
        <v>0</v>
      </c>
      <c r="AO8" s="50">
        <f>IF('Indicator Data'!AP12="No Data",1,IF('Indicator Data imputation'!AP11&lt;&gt;"",1,0))</f>
        <v>0</v>
      </c>
      <c r="AP8" s="50">
        <f>IF('Indicator Data'!AQ12="No Data",1,IF('Indicator Data imputation'!AQ11&lt;&gt;"",1,0))</f>
        <v>0</v>
      </c>
      <c r="AQ8" s="50">
        <f>IF('Indicator Data'!AR12="No Data",1,IF('Indicator Data imputation'!AR11&lt;&gt;"",1,0))</f>
        <v>0</v>
      </c>
      <c r="AR8" s="50">
        <f>IF('Indicator Data'!AS12="No Data",1,IF('Indicator Data imputation'!AS11&lt;&gt;"",1,0))</f>
        <v>0</v>
      </c>
      <c r="AS8" s="50">
        <f>IF('Indicator Data'!AT12="No Data",1,IF('Indicator Data imputation'!AT11&lt;&gt;"",1,0))</f>
        <v>0</v>
      </c>
      <c r="AT8" s="50">
        <f>IF('Indicator Data'!AU12="No Data",1,IF('Indicator Data imputation'!AU11&lt;&gt;"",1,0))</f>
        <v>0</v>
      </c>
      <c r="AU8" s="50">
        <f>IF('Indicator Data'!AV12="No Data",1,IF('Indicator Data imputation'!AV11&lt;&gt;"",1,0))</f>
        <v>0</v>
      </c>
      <c r="AV8" s="50">
        <f>IF('Indicator Data'!AW12="No Data",1,IF('Indicator Data imputation'!AW11&lt;&gt;"",1,0))</f>
        <v>0</v>
      </c>
      <c r="AW8" s="50">
        <f>IF('Indicator Data'!AX12="No Data",1,IF('Indicator Data imputation'!AX11&lt;&gt;"",1,0))</f>
        <v>1</v>
      </c>
      <c r="AX8" s="50">
        <f>IF('Indicator Data'!AY12="No Data",1,IF('Indicator Data imputation'!AY11&lt;&gt;"",1,0))</f>
        <v>0</v>
      </c>
      <c r="AY8" s="50">
        <f>IF('Indicator Data'!AZ12="No Data",1,IF('Indicator Data imputation'!AZ11&lt;&gt;"",1,0))</f>
        <v>0</v>
      </c>
      <c r="AZ8" s="50">
        <f>IF('Indicator Data'!BA12="No Data",1,IF('Indicator Data imputation'!BA11&lt;&gt;"",1,0))</f>
        <v>0</v>
      </c>
      <c r="BA8" s="50">
        <f>IF('Indicator Data'!BB12="No Data",1,IF('Indicator Data imputation'!BB11&lt;&gt;"",1,0))</f>
        <v>0</v>
      </c>
      <c r="BB8" s="50">
        <f>IF('Indicator Data'!BC12="No Data",1,IF('Indicator Data imputation'!BC11&lt;&gt;"",1,0))</f>
        <v>0</v>
      </c>
      <c r="BC8" s="50">
        <f>IF('Indicator Data'!BD12="No Data",1,IF('Indicator Data imputation'!BD11&lt;&gt;"",1,0))</f>
        <v>0</v>
      </c>
      <c r="BD8" s="50">
        <f>IF('Indicator Data'!BE12="No Data",1,IF('Indicator Data imputation'!BE11&lt;&gt;"",1,0))</f>
        <v>0</v>
      </c>
      <c r="BE8" s="50">
        <f>IF('Indicator Data'!BF12="No Data",1,IF('Indicator Data imputation'!BF11&lt;&gt;"",1,0))</f>
        <v>0</v>
      </c>
      <c r="BF8" s="50">
        <f>IF('Indicator Data'!BG12="No Data",1,IF('Indicator Data imputation'!BG11&lt;&gt;"",1,0))</f>
        <v>0</v>
      </c>
      <c r="BG8" s="50">
        <f>IF('Indicator Data'!BH12="No Data",1,IF('Indicator Data imputation'!BH11&lt;&gt;"",1,0))</f>
        <v>0</v>
      </c>
      <c r="BH8" s="50">
        <f>IF('Indicator Data'!BI12="No Data",1,IF('Indicator Data imputation'!BI11&lt;&gt;"",1,0))</f>
        <v>0</v>
      </c>
      <c r="BI8" s="50">
        <f>IF('Indicator Data'!BJ12="No Data",1,IF('Indicator Data imputation'!BJ11&lt;&gt;"",1,0))</f>
        <v>0</v>
      </c>
      <c r="BJ8" s="50">
        <f>IF('Indicator Data'!BK12="No Data",1,IF('Indicator Data imputation'!BK11&lt;&gt;"",1,0))</f>
        <v>0</v>
      </c>
      <c r="BK8" s="50">
        <f>IF('Indicator Data'!BL12="No Data",1,IF('Indicator Data imputation'!BL11&lt;&gt;"",1,0))</f>
        <v>0</v>
      </c>
      <c r="BL8" s="50">
        <f>IF('Indicator Data'!BM12="No Data",1,IF('Indicator Data imputation'!BM11&lt;&gt;"",1,0))</f>
        <v>0</v>
      </c>
      <c r="BM8" s="50">
        <f>IF('Indicator Data'!BN12="No Data",1,IF('Indicator Data imputation'!BN11&lt;&gt;"",1,0))</f>
        <v>0</v>
      </c>
      <c r="BN8" s="50">
        <f>IF('Indicator Data'!BO12="No Data",1,IF('Indicator Data imputation'!BO11&lt;&gt;"",1,0))</f>
        <v>0</v>
      </c>
      <c r="BO8" s="50">
        <f>IF('Indicator Data'!BP12="No Data",1,IF('Indicator Data imputation'!BP11&lt;&gt;"",1,0))</f>
        <v>0</v>
      </c>
      <c r="BP8" s="50">
        <f>IF('Indicator Data'!BQ12="No Data",1,IF('Indicator Data imputation'!BQ11&lt;&gt;"",1,0))</f>
        <v>0</v>
      </c>
      <c r="BQ8" s="50">
        <f>IF('Indicator Data'!BR12="No Data",1,IF('Indicator Data imputation'!BR11&lt;&gt;"",1,0))</f>
        <v>0</v>
      </c>
      <c r="BR8" s="50">
        <f>IF('Indicator Data'!BS12="No Data",1,IF('Indicator Data imputation'!BS11&lt;&gt;"",1,0))</f>
        <v>0</v>
      </c>
      <c r="BS8" s="50">
        <f>IF('Indicator Data'!BT12="No Data",1,IF('Indicator Data imputation'!BT11&lt;&gt;"",1,0))</f>
        <v>0</v>
      </c>
      <c r="BT8" s="50">
        <f>IF('Indicator Data'!BU12="No Data",1,IF('Indicator Data imputation'!BU11&lt;&gt;"",1,0))</f>
        <v>0</v>
      </c>
      <c r="BU8" s="50">
        <f>IF('Indicator Data'!BV12="No Data",1,IF('Indicator Data imputation'!BV11&lt;&gt;"",1,0))</f>
        <v>0</v>
      </c>
      <c r="BV8" s="50">
        <f>IF('Indicator Data'!BW12="No Data",1,IF('Indicator Data imputation'!BW11&lt;&gt;"",1,0))</f>
        <v>0</v>
      </c>
      <c r="BW8" s="50">
        <f>IF('Indicator Data'!BX12="No Data",1,IF('Indicator Data imputation'!BX11&lt;&gt;"",1,0))</f>
        <v>0</v>
      </c>
      <c r="BX8" s="50">
        <f>IF('Indicator Data'!BY12="No Data",1,IF('Indicator Data imputation'!BY11&lt;&gt;"",1,0))</f>
        <v>0</v>
      </c>
      <c r="BY8" s="3">
        <f t="shared" si="0"/>
        <v>4</v>
      </c>
      <c r="BZ8" s="52">
        <f t="shared" si="1"/>
        <v>5.3333333333333337E-2</v>
      </c>
    </row>
    <row r="9" spans="1:78">
      <c r="A9" s="3" t="str">
        <f>'Indicator Data'!B13</f>
        <v>AUS</v>
      </c>
      <c r="B9" s="50">
        <f>IF('Indicator Data'!C13="No Data",1,IF('Indicator Data imputation'!C12&lt;&gt;"",1,0))</f>
        <v>0</v>
      </c>
      <c r="C9" s="50">
        <f>IF('Indicator Data'!D13="No Data",1,IF('Indicator Data imputation'!D12&lt;&gt;"",1,0))</f>
        <v>0</v>
      </c>
      <c r="D9" s="50">
        <f>IF('Indicator Data'!E13="No Data",1,IF('Indicator Data imputation'!E12&lt;&gt;"",1,0))</f>
        <v>0</v>
      </c>
      <c r="E9" s="50">
        <f>IF('Indicator Data'!F13="No Data",1,IF('Indicator Data imputation'!F12&lt;&gt;"",1,0))</f>
        <v>0</v>
      </c>
      <c r="F9" s="50">
        <f>IF('Indicator Data'!G13="No Data",1,IF('Indicator Data imputation'!G12&lt;&gt;"",1,0))</f>
        <v>0</v>
      </c>
      <c r="G9" s="50">
        <f>IF('Indicator Data'!H13="No Data",1,IF('Indicator Data imputation'!H12&lt;&gt;"",1,0))</f>
        <v>0</v>
      </c>
      <c r="H9" s="50">
        <f>IF('Indicator Data'!I13="No Data",1,IF('Indicator Data imputation'!I12&lt;&gt;"",1,0))</f>
        <v>0</v>
      </c>
      <c r="I9" s="50">
        <f>IF('Indicator Data'!J13="No Data",1,IF('Indicator Data imputation'!J12&lt;&gt;"",1,0))</f>
        <v>0</v>
      </c>
      <c r="J9" s="50">
        <f>IF('Indicator Data'!K13="No Data",1,IF('Indicator Data imputation'!K12&lt;&gt;"",1,0))</f>
        <v>0</v>
      </c>
      <c r="K9" s="50">
        <f>IF('Indicator Data'!L13="No Data",1,IF('Indicator Data imputation'!L12&lt;&gt;"",1,0))</f>
        <v>0</v>
      </c>
      <c r="L9" s="50">
        <f>IF('Indicator Data'!M13="No Data",1,IF('Indicator Data imputation'!M12&lt;&gt;"",1,0))</f>
        <v>0</v>
      </c>
      <c r="M9" s="50">
        <f>IF('Indicator Data'!N13="No Data",1,IF('Indicator Data imputation'!N12&lt;&gt;"",1,0))</f>
        <v>1</v>
      </c>
      <c r="N9" s="50">
        <f>IF('Indicator Data'!O13="No Data",1,IF('Indicator Data imputation'!O12&lt;&gt;"",1,0))</f>
        <v>1</v>
      </c>
      <c r="O9" s="50">
        <f>IF('Indicator Data'!P13="No Data",1,IF('Indicator Data imputation'!P12&lt;&gt;"",1,0))</f>
        <v>1</v>
      </c>
      <c r="P9" s="50">
        <f>IF('Indicator Data'!Q13="No Data",1,IF('Indicator Data imputation'!Q12&lt;&gt;"",1,0))</f>
        <v>0</v>
      </c>
      <c r="Q9" s="50">
        <f>IF('Indicator Data'!R13="No Data",1,IF('Indicator Data imputation'!R12&lt;&gt;"",1,0))</f>
        <v>0</v>
      </c>
      <c r="R9" s="50">
        <f>IF('Indicator Data'!S13="No Data",1,IF('Indicator Data imputation'!S12&lt;&gt;"",1,0))</f>
        <v>0</v>
      </c>
      <c r="S9" s="50">
        <f>IF('Indicator Data'!T13="No Data",1,IF('Indicator Data imputation'!T12&lt;&gt;"",1,0))</f>
        <v>0</v>
      </c>
      <c r="T9" s="50">
        <f>IF('Indicator Data'!U13="No Data",1,IF('Indicator Data imputation'!U12&lt;&gt;"",1,0))</f>
        <v>0</v>
      </c>
      <c r="U9" s="50">
        <f>IF('Indicator Data'!V13="No Data",1,IF('Indicator Data imputation'!V12&lt;&gt;"",1,0))</f>
        <v>0</v>
      </c>
      <c r="V9" s="50">
        <f>IF('Indicator Data'!W13="No Data",1,IF('Indicator Data imputation'!W12&lt;&gt;"",1,0))</f>
        <v>0</v>
      </c>
      <c r="W9" s="50">
        <f>IF('Indicator Data'!X13="No Data",1,IF('Indicator Data imputation'!X12&lt;&gt;"",1,0))</f>
        <v>0</v>
      </c>
      <c r="X9" s="50">
        <f>IF('Indicator Data'!Y13="No Data",1,IF('Indicator Data imputation'!Y12&lt;&gt;"",1,0))</f>
        <v>0</v>
      </c>
      <c r="Y9" s="50">
        <f>IF('Indicator Data'!Z13="No Data",1,IF('Indicator Data imputation'!Z12&lt;&gt;"",1,0))</f>
        <v>0</v>
      </c>
      <c r="Z9" s="50">
        <f>IF('Indicator Data'!AA13="No Data",1,IF('Indicator Data imputation'!AA12&lt;&gt;"",1,0))</f>
        <v>0</v>
      </c>
      <c r="AA9" s="50">
        <f>IF('Indicator Data'!AB13="No Data",1,IF('Indicator Data imputation'!AB12&lt;&gt;"",1,0))</f>
        <v>0</v>
      </c>
      <c r="AB9" s="50">
        <f>IF('Indicator Data'!AC13="No Data",1,IF('Indicator Data imputation'!AC12&lt;&gt;"",1,0))</f>
        <v>1</v>
      </c>
      <c r="AC9" s="50">
        <f>IF('Indicator Data'!AD13="No Data",1,IF('Indicator Data imputation'!AD12&lt;&gt;"",1,0))</f>
        <v>0</v>
      </c>
      <c r="AD9" s="50">
        <f>IF('Indicator Data'!AE13="No Data",1,IF('Indicator Data imputation'!AE12&lt;&gt;"",1,0))</f>
        <v>0</v>
      </c>
      <c r="AE9" s="50">
        <f>IF('Indicator Data'!AF13="No Data",1,IF('Indicator Data imputation'!AF12&lt;&gt;"",1,0))</f>
        <v>1</v>
      </c>
      <c r="AF9" s="50">
        <f>IF('Indicator Data'!AG13="No Data",1,IF('Indicator Data imputation'!AG12&lt;&gt;"",1,0))</f>
        <v>0</v>
      </c>
      <c r="AG9" s="50">
        <f>IF('Indicator Data'!AH13="No Data",1,IF('Indicator Data imputation'!AH12&lt;&gt;"",1,0))</f>
        <v>0</v>
      </c>
      <c r="AH9" s="50">
        <f>IF('Indicator Data'!AI13="No Data",1,IF('Indicator Data imputation'!AI12&lt;&gt;"",1,0))</f>
        <v>0</v>
      </c>
      <c r="AI9" s="50">
        <f>IF('Indicator Data'!AJ13="No Data",1,IF('Indicator Data imputation'!AJ12&lt;&gt;"",1,0))</f>
        <v>0</v>
      </c>
      <c r="AJ9" s="50">
        <f>IF('Indicator Data'!AK13="No Data",1,IF('Indicator Data imputation'!AK12&lt;&gt;"",1,0))</f>
        <v>0</v>
      </c>
      <c r="AK9" s="50">
        <f>IF('Indicator Data'!AL13="No Data",1,IF('Indicator Data imputation'!AL12&lt;&gt;"",1,0))</f>
        <v>0</v>
      </c>
      <c r="AL9" s="50">
        <f>IF('Indicator Data'!AM13="No Data",1,IF('Indicator Data imputation'!AM12&lt;&gt;"",1,0))</f>
        <v>1</v>
      </c>
      <c r="AM9" s="50">
        <f>IF('Indicator Data'!AN13="No Data",1,IF('Indicator Data imputation'!AN12&lt;&gt;"",1,0))</f>
        <v>0</v>
      </c>
      <c r="AN9" s="50">
        <f>IF('Indicator Data'!AO13="No Data",1,IF('Indicator Data imputation'!AO12&lt;&gt;"",1,0))</f>
        <v>0</v>
      </c>
      <c r="AO9" s="50">
        <f>IF('Indicator Data'!AP13="No Data",1,IF('Indicator Data imputation'!AP12&lt;&gt;"",1,0))</f>
        <v>0</v>
      </c>
      <c r="AP9" s="50">
        <f>IF('Indicator Data'!AQ13="No Data",1,IF('Indicator Data imputation'!AQ12&lt;&gt;"",1,0))</f>
        <v>1</v>
      </c>
      <c r="AQ9" s="50">
        <f>IF('Indicator Data'!AR13="No Data",1,IF('Indicator Data imputation'!AR12&lt;&gt;"",1,0))</f>
        <v>0</v>
      </c>
      <c r="AR9" s="50">
        <f>IF('Indicator Data'!AS13="No Data",1,IF('Indicator Data imputation'!AS12&lt;&gt;"",1,0))</f>
        <v>0</v>
      </c>
      <c r="AS9" s="50">
        <f>IF('Indicator Data'!AT13="No Data",1,IF('Indicator Data imputation'!AT12&lt;&gt;"",1,0))</f>
        <v>1</v>
      </c>
      <c r="AT9" s="50">
        <f>IF('Indicator Data'!AU13="No Data",1,IF('Indicator Data imputation'!AU12&lt;&gt;"",1,0))</f>
        <v>0</v>
      </c>
      <c r="AU9" s="50">
        <f>IF('Indicator Data'!AV13="No Data",1,IF('Indicator Data imputation'!AV12&lt;&gt;"",1,0))</f>
        <v>0</v>
      </c>
      <c r="AV9" s="50">
        <f>IF('Indicator Data'!AW13="No Data",1,IF('Indicator Data imputation'!AW12&lt;&gt;"",1,0))</f>
        <v>0</v>
      </c>
      <c r="AW9" s="50">
        <f>IF('Indicator Data'!AX13="No Data",1,IF('Indicator Data imputation'!AX12&lt;&gt;"",1,0))</f>
        <v>1</v>
      </c>
      <c r="AX9" s="50">
        <f>IF('Indicator Data'!AY13="No Data",1,IF('Indicator Data imputation'!AY12&lt;&gt;"",1,0))</f>
        <v>0</v>
      </c>
      <c r="AY9" s="50">
        <f>IF('Indicator Data'!AZ13="No Data",1,IF('Indicator Data imputation'!AZ12&lt;&gt;"",1,0))</f>
        <v>0</v>
      </c>
      <c r="AZ9" s="50">
        <f>IF('Indicator Data'!BA13="No Data",1,IF('Indicator Data imputation'!BA12&lt;&gt;"",1,0))</f>
        <v>0</v>
      </c>
      <c r="BA9" s="50">
        <f>IF('Indicator Data'!BB13="No Data",1,IF('Indicator Data imputation'!BB12&lt;&gt;"",1,0))</f>
        <v>0</v>
      </c>
      <c r="BB9" s="50">
        <f>IF('Indicator Data'!BC13="No Data",1,IF('Indicator Data imputation'!BC12&lt;&gt;"",1,0))</f>
        <v>0</v>
      </c>
      <c r="BC9" s="50">
        <f>IF('Indicator Data'!BD13="No Data",1,IF('Indicator Data imputation'!BD12&lt;&gt;"",1,0))</f>
        <v>0</v>
      </c>
      <c r="BD9" s="50">
        <f>IF('Indicator Data'!BE13="No Data",1,IF('Indicator Data imputation'!BE12&lt;&gt;"",1,0))</f>
        <v>0</v>
      </c>
      <c r="BE9" s="50">
        <f>IF('Indicator Data'!BF13="No Data",1,IF('Indicator Data imputation'!BF12&lt;&gt;"",1,0))</f>
        <v>0</v>
      </c>
      <c r="BF9" s="50">
        <f>IF('Indicator Data'!BG13="No Data",1,IF('Indicator Data imputation'!BG12&lt;&gt;"",1,0))</f>
        <v>0</v>
      </c>
      <c r="BG9" s="50">
        <f>IF('Indicator Data'!BH13="No Data",1,IF('Indicator Data imputation'!BH12&lt;&gt;"",1,0))</f>
        <v>0</v>
      </c>
      <c r="BH9" s="50">
        <f>IF('Indicator Data'!BI13="No Data",1,IF('Indicator Data imputation'!BI12&lt;&gt;"",1,0))</f>
        <v>0</v>
      </c>
      <c r="BI9" s="50">
        <f>IF('Indicator Data'!BJ13="No Data",1,IF('Indicator Data imputation'!BJ12&lt;&gt;"",1,0))</f>
        <v>0</v>
      </c>
      <c r="BJ9" s="50">
        <f>IF('Indicator Data'!BK13="No Data",1,IF('Indicator Data imputation'!BK12&lt;&gt;"",1,0))</f>
        <v>0</v>
      </c>
      <c r="BK9" s="50">
        <f>IF('Indicator Data'!BL13="No Data",1,IF('Indicator Data imputation'!BL12&lt;&gt;"",1,0))</f>
        <v>0</v>
      </c>
      <c r="BL9" s="50">
        <f>IF('Indicator Data'!BM13="No Data",1,IF('Indicator Data imputation'!BM12&lt;&gt;"",1,0))</f>
        <v>0</v>
      </c>
      <c r="BM9" s="50">
        <f>IF('Indicator Data'!BN13="No Data",1,IF('Indicator Data imputation'!BN12&lt;&gt;"",1,0))</f>
        <v>1</v>
      </c>
      <c r="BN9" s="50">
        <f>IF('Indicator Data'!BO13="No Data",1,IF('Indicator Data imputation'!BO12&lt;&gt;"",1,0))</f>
        <v>0</v>
      </c>
      <c r="BO9" s="50">
        <f>IF('Indicator Data'!BP13="No Data",1,IF('Indicator Data imputation'!BP12&lt;&gt;"",1,0))</f>
        <v>0</v>
      </c>
      <c r="BP9" s="50">
        <f>IF('Indicator Data'!BQ13="No Data",1,IF('Indicator Data imputation'!BQ12&lt;&gt;"",1,0))</f>
        <v>0</v>
      </c>
      <c r="BQ9" s="50">
        <f>IF('Indicator Data'!BR13="No Data",1,IF('Indicator Data imputation'!BR12&lt;&gt;"",1,0))</f>
        <v>0</v>
      </c>
      <c r="BR9" s="50">
        <f>IF('Indicator Data'!BS13="No Data",1,IF('Indicator Data imputation'!BS12&lt;&gt;"",1,0))</f>
        <v>0</v>
      </c>
      <c r="BS9" s="50">
        <f>IF('Indicator Data'!BT13="No Data",1,IF('Indicator Data imputation'!BT12&lt;&gt;"",1,0))</f>
        <v>0</v>
      </c>
      <c r="BT9" s="50">
        <f>IF('Indicator Data'!BU13="No Data",1,IF('Indicator Data imputation'!BU12&lt;&gt;"",1,0))</f>
        <v>0</v>
      </c>
      <c r="BU9" s="50">
        <f>IF('Indicator Data'!BV13="No Data",1,IF('Indicator Data imputation'!BV12&lt;&gt;"",1,0))</f>
        <v>0</v>
      </c>
      <c r="BV9" s="50">
        <f>IF('Indicator Data'!BW13="No Data",1,IF('Indicator Data imputation'!BW12&lt;&gt;"",1,0))</f>
        <v>0</v>
      </c>
      <c r="BW9" s="50">
        <f>IF('Indicator Data'!BX13="No Data",1,IF('Indicator Data imputation'!BX12&lt;&gt;"",1,0))</f>
        <v>0</v>
      </c>
      <c r="BX9" s="50">
        <f>IF('Indicator Data'!BY13="No Data",1,IF('Indicator Data imputation'!BY12&lt;&gt;"",1,0))</f>
        <v>0</v>
      </c>
      <c r="BY9" s="3">
        <f t="shared" si="0"/>
        <v>10</v>
      </c>
      <c r="BZ9" s="52">
        <f t="shared" si="1"/>
        <v>0.13333333333333333</v>
      </c>
    </row>
    <row r="10" spans="1:78">
      <c r="A10" s="3" t="str">
        <f>'Indicator Data'!B14</f>
        <v>AUT</v>
      </c>
      <c r="B10" s="50">
        <f>IF('Indicator Data'!C14="No Data",1,IF('Indicator Data imputation'!C13&lt;&gt;"",1,0))</f>
        <v>0</v>
      </c>
      <c r="C10" s="50">
        <f>IF('Indicator Data'!D14="No Data",1,IF('Indicator Data imputation'!D13&lt;&gt;"",1,0))</f>
        <v>0</v>
      </c>
      <c r="D10" s="50">
        <f>IF('Indicator Data'!E14="No Data",1,IF('Indicator Data imputation'!E13&lt;&gt;"",1,0))</f>
        <v>0</v>
      </c>
      <c r="E10" s="50">
        <f>IF('Indicator Data'!F14="No Data",1,IF('Indicator Data imputation'!F13&lt;&gt;"",1,0))</f>
        <v>0</v>
      </c>
      <c r="F10" s="50">
        <f>IF('Indicator Data'!G14="No Data",1,IF('Indicator Data imputation'!G13&lt;&gt;"",1,0))</f>
        <v>0</v>
      </c>
      <c r="G10" s="50">
        <f>IF('Indicator Data'!H14="No Data",1,IF('Indicator Data imputation'!H13&lt;&gt;"",1,0))</f>
        <v>0</v>
      </c>
      <c r="H10" s="50">
        <f>IF('Indicator Data'!I14="No Data",1,IF('Indicator Data imputation'!I13&lt;&gt;"",1,0))</f>
        <v>0</v>
      </c>
      <c r="I10" s="50">
        <f>IF('Indicator Data'!J14="No Data",1,IF('Indicator Data imputation'!J13&lt;&gt;"",1,0))</f>
        <v>0</v>
      </c>
      <c r="J10" s="50">
        <f>IF('Indicator Data'!K14="No Data",1,IF('Indicator Data imputation'!K13&lt;&gt;"",1,0))</f>
        <v>0</v>
      </c>
      <c r="K10" s="50">
        <f>IF('Indicator Data'!L14="No Data",1,IF('Indicator Data imputation'!L13&lt;&gt;"",1,0))</f>
        <v>0</v>
      </c>
      <c r="L10" s="50">
        <f>IF('Indicator Data'!M14="No Data",1,IF('Indicator Data imputation'!M13&lt;&gt;"",1,0))</f>
        <v>0</v>
      </c>
      <c r="M10" s="50">
        <f>IF('Indicator Data'!N14="No Data",1,IF('Indicator Data imputation'!N13&lt;&gt;"",1,0))</f>
        <v>1</v>
      </c>
      <c r="N10" s="50">
        <f>IF('Indicator Data'!O14="No Data",1,IF('Indicator Data imputation'!O13&lt;&gt;"",1,0))</f>
        <v>1</v>
      </c>
      <c r="O10" s="50">
        <f>IF('Indicator Data'!P14="No Data",1,IF('Indicator Data imputation'!P13&lt;&gt;"",1,0))</f>
        <v>1</v>
      </c>
      <c r="P10" s="50">
        <f>IF('Indicator Data'!Q14="No Data",1,IF('Indicator Data imputation'!Q13&lt;&gt;"",1,0))</f>
        <v>0</v>
      </c>
      <c r="Q10" s="50">
        <f>IF('Indicator Data'!R14="No Data",1,IF('Indicator Data imputation'!R13&lt;&gt;"",1,0))</f>
        <v>0</v>
      </c>
      <c r="R10" s="50">
        <f>IF('Indicator Data'!S14="No Data",1,IF('Indicator Data imputation'!S13&lt;&gt;"",1,0))</f>
        <v>0</v>
      </c>
      <c r="S10" s="50">
        <f>IF('Indicator Data'!T14="No Data",1,IF('Indicator Data imputation'!T13&lt;&gt;"",1,0))</f>
        <v>0</v>
      </c>
      <c r="T10" s="50">
        <f>IF('Indicator Data'!U14="No Data",1,IF('Indicator Data imputation'!U13&lt;&gt;"",1,0))</f>
        <v>0</v>
      </c>
      <c r="U10" s="50">
        <f>IF('Indicator Data'!V14="No Data",1,IF('Indicator Data imputation'!V13&lt;&gt;"",1,0))</f>
        <v>0</v>
      </c>
      <c r="V10" s="50">
        <f>IF('Indicator Data'!W14="No Data",1,IF('Indicator Data imputation'!W13&lt;&gt;"",1,0))</f>
        <v>0</v>
      </c>
      <c r="W10" s="50">
        <f>IF('Indicator Data'!X14="No Data",1,IF('Indicator Data imputation'!X13&lt;&gt;"",1,0))</f>
        <v>0</v>
      </c>
      <c r="X10" s="50">
        <f>IF('Indicator Data'!Y14="No Data",1,IF('Indicator Data imputation'!Y13&lt;&gt;"",1,0))</f>
        <v>0</v>
      </c>
      <c r="Y10" s="50">
        <f>IF('Indicator Data'!Z14="No Data",1,IF('Indicator Data imputation'!Z13&lt;&gt;"",1,0))</f>
        <v>0</v>
      </c>
      <c r="Z10" s="50">
        <f>IF('Indicator Data'!AA14="No Data",1,IF('Indicator Data imputation'!AA13&lt;&gt;"",1,0))</f>
        <v>0</v>
      </c>
      <c r="AA10" s="50">
        <f>IF('Indicator Data'!AB14="No Data",1,IF('Indicator Data imputation'!AB13&lt;&gt;"",1,0))</f>
        <v>0</v>
      </c>
      <c r="AB10" s="50">
        <f>IF('Indicator Data'!AC14="No Data",1,IF('Indicator Data imputation'!AC13&lt;&gt;"",1,0))</f>
        <v>1</v>
      </c>
      <c r="AC10" s="50">
        <f>IF('Indicator Data'!AD14="No Data",1,IF('Indicator Data imputation'!AD13&lt;&gt;"",1,0))</f>
        <v>0</v>
      </c>
      <c r="AD10" s="50">
        <f>IF('Indicator Data'!AE14="No Data",1,IF('Indicator Data imputation'!AE13&lt;&gt;"",1,0))</f>
        <v>0</v>
      </c>
      <c r="AE10" s="50">
        <f>IF('Indicator Data'!AF14="No Data",1,IF('Indicator Data imputation'!AF13&lt;&gt;"",1,0))</f>
        <v>1</v>
      </c>
      <c r="AF10" s="50">
        <f>IF('Indicator Data'!AG14="No Data",1,IF('Indicator Data imputation'!AG13&lt;&gt;"",1,0))</f>
        <v>0</v>
      </c>
      <c r="AG10" s="50">
        <f>IF('Indicator Data'!AH14="No Data",1,IF('Indicator Data imputation'!AH13&lt;&gt;"",1,0))</f>
        <v>0</v>
      </c>
      <c r="AH10" s="50">
        <f>IF('Indicator Data'!AI14="No Data",1,IF('Indicator Data imputation'!AI13&lt;&gt;"",1,0))</f>
        <v>0</v>
      </c>
      <c r="AI10" s="50">
        <f>IF('Indicator Data'!AJ14="No Data",1,IF('Indicator Data imputation'!AJ13&lt;&gt;"",1,0))</f>
        <v>0</v>
      </c>
      <c r="AJ10" s="50">
        <f>IF('Indicator Data'!AK14="No Data",1,IF('Indicator Data imputation'!AK13&lt;&gt;"",1,0))</f>
        <v>0</v>
      </c>
      <c r="AK10" s="50">
        <f>IF('Indicator Data'!AL14="No Data",1,IF('Indicator Data imputation'!AL13&lt;&gt;"",1,0))</f>
        <v>0</v>
      </c>
      <c r="AL10" s="50">
        <f>IF('Indicator Data'!AM14="No Data",1,IF('Indicator Data imputation'!AM13&lt;&gt;"",1,0))</f>
        <v>1</v>
      </c>
      <c r="AM10" s="50">
        <f>IF('Indicator Data'!AN14="No Data",1,IF('Indicator Data imputation'!AN13&lt;&gt;"",1,0))</f>
        <v>0</v>
      </c>
      <c r="AN10" s="50">
        <f>IF('Indicator Data'!AO14="No Data",1,IF('Indicator Data imputation'!AO13&lt;&gt;"",1,0))</f>
        <v>0</v>
      </c>
      <c r="AO10" s="50">
        <f>IF('Indicator Data'!AP14="No Data",1,IF('Indicator Data imputation'!AP13&lt;&gt;"",1,0))</f>
        <v>0</v>
      </c>
      <c r="AP10" s="50">
        <f>IF('Indicator Data'!AQ14="No Data",1,IF('Indicator Data imputation'!AQ13&lt;&gt;"",1,0))</f>
        <v>1</v>
      </c>
      <c r="AQ10" s="50">
        <f>IF('Indicator Data'!AR14="No Data",1,IF('Indicator Data imputation'!AR13&lt;&gt;"",1,0))</f>
        <v>0</v>
      </c>
      <c r="AR10" s="50">
        <f>IF('Indicator Data'!AS14="No Data",1,IF('Indicator Data imputation'!AS13&lt;&gt;"",1,0))</f>
        <v>0</v>
      </c>
      <c r="AS10" s="50">
        <f>IF('Indicator Data'!AT14="No Data",1,IF('Indicator Data imputation'!AT13&lt;&gt;"",1,0))</f>
        <v>1</v>
      </c>
      <c r="AT10" s="50">
        <f>IF('Indicator Data'!AU14="No Data",1,IF('Indicator Data imputation'!AU13&lt;&gt;"",1,0))</f>
        <v>0</v>
      </c>
      <c r="AU10" s="50">
        <f>IF('Indicator Data'!AV14="No Data",1,IF('Indicator Data imputation'!AV13&lt;&gt;"",1,0))</f>
        <v>1</v>
      </c>
      <c r="AV10" s="50">
        <f>IF('Indicator Data'!AW14="No Data",1,IF('Indicator Data imputation'!AW13&lt;&gt;"",1,0))</f>
        <v>1</v>
      </c>
      <c r="AW10" s="50">
        <f>IF('Indicator Data'!AX14="No Data",1,IF('Indicator Data imputation'!AX13&lt;&gt;"",1,0))</f>
        <v>1</v>
      </c>
      <c r="AX10" s="50">
        <f>IF('Indicator Data'!AY14="No Data",1,IF('Indicator Data imputation'!AY13&lt;&gt;"",1,0))</f>
        <v>0</v>
      </c>
      <c r="AY10" s="50">
        <f>IF('Indicator Data'!AZ14="No Data",1,IF('Indicator Data imputation'!AZ13&lt;&gt;"",1,0))</f>
        <v>0</v>
      </c>
      <c r="AZ10" s="50">
        <f>IF('Indicator Data'!BA14="No Data",1,IF('Indicator Data imputation'!BA13&lt;&gt;"",1,0))</f>
        <v>0</v>
      </c>
      <c r="BA10" s="50">
        <f>IF('Indicator Data'!BB14="No Data",1,IF('Indicator Data imputation'!BB13&lt;&gt;"",1,0))</f>
        <v>0</v>
      </c>
      <c r="BB10" s="50">
        <f>IF('Indicator Data'!BC14="No Data",1,IF('Indicator Data imputation'!BC13&lt;&gt;"",1,0))</f>
        <v>0</v>
      </c>
      <c r="BC10" s="50">
        <f>IF('Indicator Data'!BD14="No Data",1,IF('Indicator Data imputation'!BD13&lt;&gt;"",1,0))</f>
        <v>0</v>
      </c>
      <c r="BD10" s="50">
        <f>IF('Indicator Data'!BE14="No Data",1,IF('Indicator Data imputation'!BE13&lt;&gt;"",1,0))</f>
        <v>0</v>
      </c>
      <c r="BE10" s="50">
        <f>IF('Indicator Data'!BF14="No Data",1,IF('Indicator Data imputation'!BF13&lt;&gt;"",1,0))</f>
        <v>0</v>
      </c>
      <c r="BF10" s="50">
        <f>IF('Indicator Data'!BG14="No Data",1,IF('Indicator Data imputation'!BG13&lt;&gt;"",1,0))</f>
        <v>0</v>
      </c>
      <c r="BG10" s="50">
        <f>IF('Indicator Data'!BH14="No Data",1,IF('Indicator Data imputation'!BH13&lt;&gt;"",1,0))</f>
        <v>0</v>
      </c>
      <c r="BH10" s="50">
        <f>IF('Indicator Data'!BI14="No Data",1,IF('Indicator Data imputation'!BI13&lt;&gt;"",1,0))</f>
        <v>0</v>
      </c>
      <c r="BI10" s="50">
        <f>IF('Indicator Data'!BJ14="No Data",1,IF('Indicator Data imputation'!BJ13&lt;&gt;"",1,0))</f>
        <v>0</v>
      </c>
      <c r="BJ10" s="50">
        <f>IF('Indicator Data'!BK14="No Data",1,IF('Indicator Data imputation'!BK13&lt;&gt;"",1,0))</f>
        <v>0</v>
      </c>
      <c r="BK10" s="50">
        <f>IF('Indicator Data'!BL14="No Data",1,IF('Indicator Data imputation'!BL13&lt;&gt;"",1,0))</f>
        <v>0</v>
      </c>
      <c r="BL10" s="50">
        <f>IF('Indicator Data'!BM14="No Data",1,IF('Indicator Data imputation'!BM13&lt;&gt;"",1,0))</f>
        <v>0</v>
      </c>
      <c r="BM10" s="50">
        <f>IF('Indicator Data'!BN14="No Data",1,IF('Indicator Data imputation'!BN13&lt;&gt;"",1,0))</f>
        <v>1</v>
      </c>
      <c r="BN10" s="50">
        <f>IF('Indicator Data'!BO14="No Data",1,IF('Indicator Data imputation'!BO13&lt;&gt;"",1,0))</f>
        <v>0</v>
      </c>
      <c r="BO10" s="50">
        <f>IF('Indicator Data'!BP14="No Data",1,IF('Indicator Data imputation'!BP13&lt;&gt;"",1,0))</f>
        <v>0</v>
      </c>
      <c r="BP10" s="50">
        <f>IF('Indicator Data'!BQ14="No Data",1,IF('Indicator Data imputation'!BQ13&lt;&gt;"",1,0))</f>
        <v>0</v>
      </c>
      <c r="BQ10" s="50">
        <f>IF('Indicator Data'!BR14="No Data",1,IF('Indicator Data imputation'!BR13&lt;&gt;"",1,0))</f>
        <v>0</v>
      </c>
      <c r="BR10" s="50">
        <f>IF('Indicator Data'!BS14="No Data",1,IF('Indicator Data imputation'!BS13&lt;&gt;"",1,0))</f>
        <v>0</v>
      </c>
      <c r="BS10" s="50">
        <f>IF('Indicator Data'!BT14="No Data",1,IF('Indicator Data imputation'!BT13&lt;&gt;"",1,0))</f>
        <v>0</v>
      </c>
      <c r="BT10" s="50">
        <f>IF('Indicator Data'!BU14="No Data",1,IF('Indicator Data imputation'!BU13&lt;&gt;"",1,0))</f>
        <v>0</v>
      </c>
      <c r="BU10" s="50">
        <f>IF('Indicator Data'!BV14="No Data",1,IF('Indicator Data imputation'!BV13&lt;&gt;"",1,0))</f>
        <v>0</v>
      </c>
      <c r="BV10" s="50">
        <f>IF('Indicator Data'!BW14="No Data",1,IF('Indicator Data imputation'!BW13&lt;&gt;"",1,0))</f>
        <v>1</v>
      </c>
      <c r="BW10" s="50">
        <f>IF('Indicator Data'!BX14="No Data",1,IF('Indicator Data imputation'!BX13&lt;&gt;"",1,0))</f>
        <v>0</v>
      </c>
      <c r="BX10" s="50">
        <f>IF('Indicator Data'!BY14="No Data",1,IF('Indicator Data imputation'!BY13&lt;&gt;"",1,0))</f>
        <v>0</v>
      </c>
      <c r="BY10" s="3">
        <f t="shared" si="0"/>
        <v>13</v>
      </c>
      <c r="BZ10" s="52">
        <f t="shared" si="1"/>
        <v>0.17333333333333334</v>
      </c>
    </row>
    <row r="11" spans="1:78">
      <c r="A11" s="3" t="str">
        <f>'Indicator Data'!B15</f>
        <v>AZE</v>
      </c>
      <c r="B11" s="50">
        <f>IF('Indicator Data'!C15="No Data",1,IF('Indicator Data imputation'!C14&lt;&gt;"",1,0))</f>
        <v>0</v>
      </c>
      <c r="C11" s="50">
        <f>IF('Indicator Data'!D15="No Data",1,IF('Indicator Data imputation'!D14&lt;&gt;"",1,0))</f>
        <v>0</v>
      </c>
      <c r="D11" s="50">
        <f>IF('Indicator Data'!E15="No Data",1,IF('Indicator Data imputation'!E14&lt;&gt;"",1,0))</f>
        <v>0</v>
      </c>
      <c r="E11" s="50">
        <f>IF('Indicator Data'!F15="No Data",1,IF('Indicator Data imputation'!F14&lt;&gt;"",1,0))</f>
        <v>0</v>
      </c>
      <c r="F11" s="50">
        <f>IF('Indicator Data'!G15="No Data",1,IF('Indicator Data imputation'!G14&lt;&gt;"",1,0))</f>
        <v>0</v>
      </c>
      <c r="G11" s="50">
        <f>IF('Indicator Data'!H15="No Data",1,IF('Indicator Data imputation'!H14&lt;&gt;"",1,0))</f>
        <v>0</v>
      </c>
      <c r="H11" s="50">
        <f>IF('Indicator Data'!I15="No Data",1,IF('Indicator Data imputation'!I14&lt;&gt;"",1,0))</f>
        <v>0</v>
      </c>
      <c r="I11" s="50">
        <f>IF('Indicator Data'!J15="No Data",1,IF('Indicator Data imputation'!J14&lt;&gt;"",1,0))</f>
        <v>0</v>
      </c>
      <c r="J11" s="50">
        <f>IF('Indicator Data'!K15="No Data",1,IF('Indicator Data imputation'!K14&lt;&gt;"",1,0))</f>
        <v>0</v>
      </c>
      <c r="K11" s="50">
        <f>IF('Indicator Data'!L15="No Data",1,IF('Indicator Data imputation'!L14&lt;&gt;"",1,0))</f>
        <v>0</v>
      </c>
      <c r="L11" s="50">
        <f>IF('Indicator Data'!M15="No Data",1,IF('Indicator Data imputation'!M14&lt;&gt;"",1,0))</f>
        <v>0</v>
      </c>
      <c r="M11" s="50">
        <f>IF('Indicator Data'!N15="No Data",1,IF('Indicator Data imputation'!N14&lt;&gt;"",1,0))</f>
        <v>1</v>
      </c>
      <c r="N11" s="50">
        <f>IF('Indicator Data'!O15="No Data",1,IF('Indicator Data imputation'!O14&lt;&gt;"",1,0))</f>
        <v>1</v>
      </c>
      <c r="O11" s="50">
        <f>IF('Indicator Data'!P15="No Data",1,IF('Indicator Data imputation'!P14&lt;&gt;"",1,0))</f>
        <v>1</v>
      </c>
      <c r="P11" s="50">
        <f>IF('Indicator Data'!Q15="No Data",1,IF('Indicator Data imputation'!Q14&lt;&gt;"",1,0))</f>
        <v>0</v>
      </c>
      <c r="Q11" s="50">
        <f>IF('Indicator Data'!R15="No Data",1,IF('Indicator Data imputation'!R14&lt;&gt;"",1,0))</f>
        <v>0</v>
      </c>
      <c r="R11" s="50">
        <f>IF('Indicator Data'!S15="No Data",1,IF('Indicator Data imputation'!S14&lt;&gt;"",1,0))</f>
        <v>0</v>
      </c>
      <c r="S11" s="50">
        <f>IF('Indicator Data'!T15="No Data",1,IF('Indicator Data imputation'!T14&lt;&gt;"",1,0))</f>
        <v>0</v>
      </c>
      <c r="T11" s="50">
        <f>IF('Indicator Data'!U15="No Data",1,IF('Indicator Data imputation'!U14&lt;&gt;"",1,0))</f>
        <v>0</v>
      </c>
      <c r="U11" s="50">
        <f>IF('Indicator Data'!V15="No Data",1,IF('Indicator Data imputation'!V14&lt;&gt;"",1,0))</f>
        <v>0</v>
      </c>
      <c r="V11" s="50">
        <f>IF('Indicator Data'!W15="No Data",1,IF('Indicator Data imputation'!W14&lt;&gt;"",1,0))</f>
        <v>0</v>
      </c>
      <c r="W11" s="50">
        <f>IF('Indicator Data'!X15="No Data",1,IF('Indicator Data imputation'!X14&lt;&gt;"",1,0))</f>
        <v>0</v>
      </c>
      <c r="X11" s="50">
        <f>IF('Indicator Data'!Y15="No Data",1,IF('Indicator Data imputation'!Y14&lt;&gt;"",1,0))</f>
        <v>0</v>
      </c>
      <c r="Y11" s="50">
        <f>IF('Indicator Data'!Z15="No Data",1,IF('Indicator Data imputation'!Z14&lt;&gt;"",1,0))</f>
        <v>0</v>
      </c>
      <c r="Z11" s="50">
        <f>IF('Indicator Data'!AA15="No Data",1,IF('Indicator Data imputation'!AA14&lt;&gt;"",1,0))</f>
        <v>0</v>
      </c>
      <c r="AA11" s="50">
        <f>IF('Indicator Data'!AB15="No Data",1,IF('Indicator Data imputation'!AB14&lt;&gt;"",1,0))</f>
        <v>0</v>
      </c>
      <c r="AB11" s="50">
        <f>IF('Indicator Data'!AC15="No Data",1,IF('Indicator Data imputation'!AC14&lt;&gt;"",1,0))</f>
        <v>0</v>
      </c>
      <c r="AC11" s="50">
        <f>IF('Indicator Data'!AD15="No Data",1,IF('Indicator Data imputation'!AD14&lt;&gt;"",1,0))</f>
        <v>0</v>
      </c>
      <c r="AD11" s="50">
        <f>IF('Indicator Data'!AE15="No Data",1,IF('Indicator Data imputation'!AE14&lt;&gt;"",1,0))</f>
        <v>0</v>
      </c>
      <c r="AE11" s="50">
        <f>IF('Indicator Data'!AF15="No Data",1,IF('Indicator Data imputation'!AF14&lt;&gt;"",1,0))</f>
        <v>1</v>
      </c>
      <c r="AF11" s="50">
        <f>IF('Indicator Data'!AG15="No Data",1,IF('Indicator Data imputation'!AG14&lt;&gt;"",1,0))</f>
        <v>0</v>
      </c>
      <c r="AG11" s="50">
        <f>IF('Indicator Data'!AH15="No Data",1,IF('Indicator Data imputation'!AH14&lt;&gt;"",1,0))</f>
        <v>0</v>
      </c>
      <c r="AH11" s="50">
        <f>IF('Indicator Data'!AI15="No Data",1,IF('Indicator Data imputation'!AI14&lt;&gt;"",1,0))</f>
        <v>0</v>
      </c>
      <c r="AI11" s="50">
        <f>IF('Indicator Data'!AJ15="No Data",1,IF('Indicator Data imputation'!AJ14&lt;&gt;"",1,0))</f>
        <v>0</v>
      </c>
      <c r="AJ11" s="50">
        <f>IF('Indicator Data'!AK15="No Data",1,IF('Indicator Data imputation'!AK14&lt;&gt;"",1,0))</f>
        <v>0</v>
      </c>
      <c r="AK11" s="50">
        <f>IF('Indicator Data'!AL15="No Data",1,IF('Indicator Data imputation'!AL14&lt;&gt;"",1,0))</f>
        <v>0</v>
      </c>
      <c r="AL11" s="50">
        <f>IF('Indicator Data'!AM15="No Data",1,IF('Indicator Data imputation'!AM14&lt;&gt;"",1,0))</f>
        <v>1</v>
      </c>
      <c r="AM11" s="50">
        <f>IF('Indicator Data'!AN15="No Data",1,IF('Indicator Data imputation'!AN14&lt;&gt;"",1,0))</f>
        <v>0</v>
      </c>
      <c r="AN11" s="50">
        <f>IF('Indicator Data'!AO15="No Data",1,IF('Indicator Data imputation'!AO14&lt;&gt;"",1,0))</f>
        <v>0</v>
      </c>
      <c r="AO11" s="50">
        <f>IF('Indicator Data'!AP15="No Data",1,IF('Indicator Data imputation'!AP14&lt;&gt;"",1,0))</f>
        <v>0</v>
      </c>
      <c r="AP11" s="50">
        <f>IF('Indicator Data'!AQ15="No Data",1,IF('Indicator Data imputation'!AQ14&lt;&gt;"",1,0))</f>
        <v>0</v>
      </c>
      <c r="AQ11" s="50">
        <f>IF('Indicator Data'!AR15="No Data",1,IF('Indicator Data imputation'!AR14&lt;&gt;"",1,0))</f>
        <v>0</v>
      </c>
      <c r="AR11" s="50">
        <f>IF('Indicator Data'!AS15="No Data",1,IF('Indicator Data imputation'!AS14&lt;&gt;"",1,0))</f>
        <v>0</v>
      </c>
      <c r="AS11" s="50">
        <f>IF('Indicator Data'!AT15="No Data",1,IF('Indicator Data imputation'!AT14&lt;&gt;"",1,0))</f>
        <v>0</v>
      </c>
      <c r="AT11" s="50">
        <f>IF('Indicator Data'!AU15="No Data",1,IF('Indicator Data imputation'!AU14&lt;&gt;"",1,0))</f>
        <v>0</v>
      </c>
      <c r="AU11" s="50">
        <f>IF('Indicator Data'!AV15="No Data",1,IF('Indicator Data imputation'!AV14&lt;&gt;"",1,0))</f>
        <v>0</v>
      </c>
      <c r="AV11" s="50">
        <f>IF('Indicator Data'!AW15="No Data",1,IF('Indicator Data imputation'!AW14&lt;&gt;"",1,0))</f>
        <v>0</v>
      </c>
      <c r="AW11" s="50">
        <f>IF('Indicator Data'!AX15="No Data",1,IF('Indicator Data imputation'!AX14&lt;&gt;"",1,0))</f>
        <v>1</v>
      </c>
      <c r="AX11" s="50">
        <f>IF('Indicator Data'!AY15="No Data",1,IF('Indicator Data imputation'!AY14&lt;&gt;"",1,0))</f>
        <v>0</v>
      </c>
      <c r="AY11" s="50">
        <f>IF('Indicator Data'!AZ15="No Data",1,IF('Indicator Data imputation'!AZ14&lt;&gt;"",1,0))</f>
        <v>0</v>
      </c>
      <c r="AZ11" s="50">
        <f>IF('Indicator Data'!BA15="No Data",1,IF('Indicator Data imputation'!BA14&lt;&gt;"",1,0))</f>
        <v>1</v>
      </c>
      <c r="BA11" s="50">
        <f>IF('Indicator Data'!BB15="No Data",1,IF('Indicator Data imputation'!BB14&lt;&gt;"",1,0))</f>
        <v>0</v>
      </c>
      <c r="BB11" s="50">
        <f>IF('Indicator Data'!BC15="No Data",1,IF('Indicator Data imputation'!BC14&lt;&gt;"",1,0))</f>
        <v>0</v>
      </c>
      <c r="BC11" s="50">
        <f>IF('Indicator Data'!BD15="No Data",1,IF('Indicator Data imputation'!BD14&lt;&gt;"",1,0))</f>
        <v>0</v>
      </c>
      <c r="BD11" s="50">
        <f>IF('Indicator Data'!BE15="No Data",1,IF('Indicator Data imputation'!BE14&lt;&gt;"",1,0))</f>
        <v>0</v>
      </c>
      <c r="BE11" s="50">
        <f>IF('Indicator Data'!BF15="No Data",1,IF('Indicator Data imputation'!BF14&lt;&gt;"",1,0))</f>
        <v>0</v>
      </c>
      <c r="BF11" s="50">
        <f>IF('Indicator Data'!BG15="No Data",1,IF('Indicator Data imputation'!BG14&lt;&gt;"",1,0))</f>
        <v>0</v>
      </c>
      <c r="BG11" s="50">
        <f>IF('Indicator Data'!BH15="No Data",1,IF('Indicator Data imputation'!BH14&lt;&gt;"",1,0))</f>
        <v>0</v>
      </c>
      <c r="BH11" s="50">
        <f>IF('Indicator Data'!BI15="No Data",1,IF('Indicator Data imputation'!BI14&lt;&gt;"",1,0))</f>
        <v>0</v>
      </c>
      <c r="BI11" s="50">
        <f>IF('Indicator Data'!BJ15="No Data",1,IF('Indicator Data imputation'!BJ14&lt;&gt;"",1,0))</f>
        <v>1</v>
      </c>
      <c r="BJ11" s="50">
        <f>IF('Indicator Data'!BK15="No Data",1,IF('Indicator Data imputation'!BK14&lt;&gt;"",1,0))</f>
        <v>0</v>
      </c>
      <c r="BK11" s="50">
        <f>IF('Indicator Data'!BL15="No Data",1,IF('Indicator Data imputation'!BL14&lt;&gt;"",1,0))</f>
        <v>0</v>
      </c>
      <c r="BL11" s="50">
        <f>IF('Indicator Data'!BM15="No Data",1,IF('Indicator Data imputation'!BM14&lt;&gt;"",1,0))</f>
        <v>0</v>
      </c>
      <c r="BM11" s="50">
        <f>IF('Indicator Data'!BN15="No Data",1,IF('Indicator Data imputation'!BN14&lt;&gt;"",1,0))</f>
        <v>0</v>
      </c>
      <c r="BN11" s="50">
        <f>IF('Indicator Data'!BO15="No Data",1,IF('Indicator Data imputation'!BO14&lt;&gt;"",1,0))</f>
        <v>0</v>
      </c>
      <c r="BO11" s="50">
        <f>IF('Indicator Data'!BP15="No Data",1,IF('Indicator Data imputation'!BP14&lt;&gt;"",1,0))</f>
        <v>0</v>
      </c>
      <c r="BP11" s="50">
        <f>IF('Indicator Data'!BQ15="No Data",1,IF('Indicator Data imputation'!BQ14&lt;&gt;"",1,0))</f>
        <v>0</v>
      </c>
      <c r="BQ11" s="50">
        <f>IF('Indicator Data'!BR15="No Data",1,IF('Indicator Data imputation'!BR14&lt;&gt;"",1,0))</f>
        <v>0</v>
      </c>
      <c r="BR11" s="50">
        <f>IF('Indicator Data'!BS15="No Data",1,IF('Indicator Data imputation'!BS14&lt;&gt;"",1,0))</f>
        <v>0</v>
      </c>
      <c r="BS11" s="50">
        <f>IF('Indicator Data'!BT15="No Data",1,IF('Indicator Data imputation'!BT14&lt;&gt;"",1,0))</f>
        <v>0</v>
      </c>
      <c r="BT11" s="50">
        <f>IF('Indicator Data'!BU15="No Data",1,IF('Indicator Data imputation'!BU14&lt;&gt;"",1,0))</f>
        <v>0</v>
      </c>
      <c r="BU11" s="50">
        <f>IF('Indicator Data'!BV15="No Data",1,IF('Indicator Data imputation'!BV14&lt;&gt;"",1,0))</f>
        <v>0</v>
      </c>
      <c r="BV11" s="50">
        <f>IF('Indicator Data'!BW15="No Data",1,IF('Indicator Data imputation'!BW14&lt;&gt;"",1,0))</f>
        <v>0</v>
      </c>
      <c r="BW11" s="50">
        <f>IF('Indicator Data'!BX15="No Data",1,IF('Indicator Data imputation'!BX14&lt;&gt;"",1,0))</f>
        <v>0</v>
      </c>
      <c r="BX11" s="50">
        <f>IF('Indicator Data'!BY15="No Data",1,IF('Indicator Data imputation'!BY14&lt;&gt;"",1,0))</f>
        <v>0</v>
      </c>
      <c r="BY11" s="3">
        <f t="shared" si="0"/>
        <v>8</v>
      </c>
      <c r="BZ11" s="52">
        <f t="shared" si="1"/>
        <v>0.10666666666666667</v>
      </c>
    </row>
    <row r="12" spans="1:78">
      <c r="A12" s="3" t="str">
        <f>'Indicator Data'!B16</f>
        <v>BHS</v>
      </c>
      <c r="B12" s="50">
        <f>IF('Indicator Data'!C16="No Data",1,IF('Indicator Data imputation'!C15&lt;&gt;"",1,0))</f>
        <v>0</v>
      </c>
      <c r="C12" s="50">
        <f>IF('Indicator Data'!D16="No Data",1,IF('Indicator Data imputation'!D15&lt;&gt;"",1,0))</f>
        <v>0</v>
      </c>
      <c r="D12" s="50">
        <f>IF('Indicator Data'!E16="No Data",1,IF('Indicator Data imputation'!E15&lt;&gt;"",1,0))</f>
        <v>1</v>
      </c>
      <c r="E12" s="50">
        <f>IF('Indicator Data'!F16="No Data",1,IF('Indicator Data imputation'!F15&lt;&gt;"",1,0))</f>
        <v>0</v>
      </c>
      <c r="F12" s="50">
        <f>IF('Indicator Data'!G16="No Data",1,IF('Indicator Data imputation'!G15&lt;&gt;"",1,0))</f>
        <v>0</v>
      </c>
      <c r="G12" s="50">
        <f>IF('Indicator Data'!H16="No Data",1,IF('Indicator Data imputation'!H15&lt;&gt;"",1,0))</f>
        <v>0</v>
      </c>
      <c r="H12" s="50">
        <f>IF('Indicator Data'!I16="No Data",1,IF('Indicator Data imputation'!I15&lt;&gt;"",1,0))</f>
        <v>0</v>
      </c>
      <c r="I12" s="50">
        <f>IF('Indicator Data'!J16="No Data",1,IF('Indicator Data imputation'!J15&lt;&gt;"",1,0))</f>
        <v>0</v>
      </c>
      <c r="J12" s="50">
        <f>IF('Indicator Data'!K16="No Data",1,IF('Indicator Data imputation'!K15&lt;&gt;"",1,0))</f>
        <v>0</v>
      </c>
      <c r="K12" s="50">
        <f>IF('Indicator Data'!L16="No Data",1,IF('Indicator Data imputation'!L15&lt;&gt;"",1,0))</f>
        <v>0</v>
      </c>
      <c r="L12" s="50">
        <f>IF('Indicator Data'!M16="No Data",1,IF('Indicator Data imputation'!M15&lt;&gt;"",1,0))</f>
        <v>1</v>
      </c>
      <c r="M12" s="50">
        <f>IF('Indicator Data'!N16="No Data",1,IF('Indicator Data imputation'!N15&lt;&gt;"",1,0))</f>
        <v>1</v>
      </c>
      <c r="N12" s="50">
        <f>IF('Indicator Data'!O16="No Data",1,IF('Indicator Data imputation'!O15&lt;&gt;"",1,0))</f>
        <v>1</v>
      </c>
      <c r="O12" s="50">
        <f>IF('Indicator Data'!P16="No Data",1,IF('Indicator Data imputation'!P15&lt;&gt;"",1,0))</f>
        <v>1</v>
      </c>
      <c r="P12" s="50">
        <f>IF('Indicator Data'!Q16="No Data",1,IF('Indicator Data imputation'!Q15&lt;&gt;"",1,0))</f>
        <v>0</v>
      </c>
      <c r="Q12" s="50">
        <f>IF('Indicator Data'!R16="No Data",1,IF('Indicator Data imputation'!R15&lt;&gt;"",1,0))</f>
        <v>0</v>
      </c>
      <c r="R12" s="50">
        <f>IF('Indicator Data'!S16="No Data",1,IF('Indicator Data imputation'!S15&lt;&gt;"",1,0))</f>
        <v>0</v>
      </c>
      <c r="S12" s="50">
        <f>IF('Indicator Data'!T16="No Data",1,IF('Indicator Data imputation'!T15&lt;&gt;"",1,0))</f>
        <v>0</v>
      </c>
      <c r="T12" s="50">
        <f>IF('Indicator Data'!U16="No Data",1,IF('Indicator Data imputation'!U15&lt;&gt;"",1,0))</f>
        <v>0</v>
      </c>
      <c r="U12" s="50">
        <f>IF('Indicator Data'!V16="No Data",1,IF('Indicator Data imputation'!V15&lt;&gt;"",1,0))</f>
        <v>0</v>
      </c>
      <c r="V12" s="50">
        <f>IF('Indicator Data'!W16="No Data",1,IF('Indicator Data imputation'!W15&lt;&gt;"",1,0))</f>
        <v>0</v>
      </c>
      <c r="W12" s="50">
        <f>IF('Indicator Data'!X16="No Data",1,IF('Indicator Data imputation'!X15&lt;&gt;"",1,0))</f>
        <v>0</v>
      </c>
      <c r="X12" s="50">
        <f>IF('Indicator Data'!Y16="No Data",1,IF('Indicator Data imputation'!Y15&lt;&gt;"",1,0))</f>
        <v>0</v>
      </c>
      <c r="Y12" s="50">
        <f>IF('Indicator Data'!Z16="No Data",1,IF('Indicator Data imputation'!Z15&lt;&gt;"",1,0))</f>
        <v>0</v>
      </c>
      <c r="Z12" s="50">
        <f>IF('Indicator Data'!AA16="No Data",1,IF('Indicator Data imputation'!AA15&lt;&gt;"",1,0))</f>
        <v>0</v>
      </c>
      <c r="AA12" s="50">
        <f>IF('Indicator Data'!AB16="No Data",1,IF('Indicator Data imputation'!AB15&lt;&gt;"",1,0))</f>
        <v>0</v>
      </c>
      <c r="AB12" s="50">
        <f>IF('Indicator Data'!AC16="No Data",1,IF('Indicator Data imputation'!AC15&lt;&gt;"",1,0))</f>
        <v>1</v>
      </c>
      <c r="AC12" s="50">
        <f>IF('Indicator Data'!AD16="No Data",1,IF('Indicator Data imputation'!AD15&lt;&gt;"",1,0))</f>
        <v>0</v>
      </c>
      <c r="AD12" s="50">
        <f>IF('Indicator Data'!AE16="No Data",1,IF('Indicator Data imputation'!AE15&lt;&gt;"",1,0))</f>
        <v>0</v>
      </c>
      <c r="AE12" s="50">
        <f>IF('Indicator Data'!AF16="No Data",1,IF('Indicator Data imputation'!AF15&lt;&gt;"",1,0))</f>
        <v>1</v>
      </c>
      <c r="AF12" s="50">
        <f>IF('Indicator Data'!AG16="No Data",1,IF('Indicator Data imputation'!AG15&lt;&gt;"",1,0))</f>
        <v>0</v>
      </c>
      <c r="AG12" s="50">
        <f>IF('Indicator Data'!AH16="No Data",1,IF('Indicator Data imputation'!AH15&lt;&gt;"",1,0))</f>
        <v>0</v>
      </c>
      <c r="AH12" s="50">
        <f>IF('Indicator Data'!AI16="No Data",1,IF('Indicator Data imputation'!AI15&lt;&gt;"",1,0))</f>
        <v>0</v>
      </c>
      <c r="AI12" s="50">
        <f>IF('Indicator Data'!AJ16="No Data",1,IF('Indicator Data imputation'!AJ15&lt;&gt;"",1,0))</f>
        <v>0</v>
      </c>
      <c r="AJ12" s="50">
        <f>IF('Indicator Data'!AK16="No Data",1,IF('Indicator Data imputation'!AK15&lt;&gt;"",1,0))</f>
        <v>0</v>
      </c>
      <c r="AK12" s="50">
        <f>IF('Indicator Data'!AL16="No Data",1,IF('Indicator Data imputation'!AL15&lt;&gt;"",1,0))</f>
        <v>0</v>
      </c>
      <c r="AL12" s="50">
        <f>IF('Indicator Data'!AM16="No Data",1,IF('Indicator Data imputation'!AM15&lt;&gt;"",1,0))</f>
        <v>1</v>
      </c>
      <c r="AM12" s="50">
        <f>IF('Indicator Data'!AN16="No Data",1,IF('Indicator Data imputation'!AN15&lt;&gt;"",1,0))</f>
        <v>0</v>
      </c>
      <c r="AN12" s="50">
        <f>IF('Indicator Data'!AO16="No Data",1,IF('Indicator Data imputation'!AO15&lt;&gt;"",1,0))</f>
        <v>0</v>
      </c>
      <c r="AO12" s="50">
        <f>IF('Indicator Data'!AP16="No Data",1,IF('Indicator Data imputation'!AP15&lt;&gt;"",1,0))</f>
        <v>0</v>
      </c>
      <c r="AP12" s="50">
        <f>IF('Indicator Data'!AQ16="No Data",1,IF('Indicator Data imputation'!AQ15&lt;&gt;"",1,0))</f>
        <v>1</v>
      </c>
      <c r="AQ12" s="50">
        <f>IF('Indicator Data'!AR16="No Data",1,IF('Indicator Data imputation'!AR15&lt;&gt;"",1,0))</f>
        <v>1</v>
      </c>
      <c r="AR12" s="50">
        <f>IF('Indicator Data'!AS16="No Data",1,IF('Indicator Data imputation'!AS15&lt;&gt;"",1,0))</f>
        <v>0</v>
      </c>
      <c r="AS12" s="50">
        <f>IF('Indicator Data'!AT16="No Data",1,IF('Indicator Data imputation'!AT15&lt;&gt;"",1,0))</f>
        <v>1</v>
      </c>
      <c r="AT12" s="50">
        <f>IF('Indicator Data'!AU16="No Data",1,IF('Indicator Data imputation'!AU15&lt;&gt;"",1,0))</f>
        <v>0</v>
      </c>
      <c r="AU12" s="50">
        <f>IF('Indicator Data'!AV16="No Data",1,IF('Indicator Data imputation'!AV15&lt;&gt;"",1,0))</f>
        <v>1</v>
      </c>
      <c r="AV12" s="50">
        <f>IF('Indicator Data'!AW16="No Data",1,IF('Indicator Data imputation'!AW15&lt;&gt;"",1,0))</f>
        <v>1</v>
      </c>
      <c r="AW12" s="50">
        <f>IF('Indicator Data'!AX16="No Data",1,IF('Indicator Data imputation'!AX15&lt;&gt;"",1,0))</f>
        <v>1</v>
      </c>
      <c r="AX12" s="50">
        <f>IF('Indicator Data'!AY16="No Data",1,IF('Indicator Data imputation'!AY15&lt;&gt;"",1,0))</f>
        <v>0</v>
      </c>
      <c r="AY12" s="50">
        <f>IF('Indicator Data'!AZ16="No Data",1,IF('Indicator Data imputation'!AZ15&lt;&gt;"",1,0))</f>
        <v>0</v>
      </c>
      <c r="AZ12" s="50">
        <f>IF('Indicator Data'!BA16="No Data",1,IF('Indicator Data imputation'!BA15&lt;&gt;"",1,0))</f>
        <v>1</v>
      </c>
      <c r="BA12" s="50">
        <f>IF('Indicator Data'!BB16="No Data",1,IF('Indicator Data imputation'!BB15&lt;&gt;"",1,0))</f>
        <v>0</v>
      </c>
      <c r="BB12" s="50">
        <f>IF('Indicator Data'!BC16="No Data",1,IF('Indicator Data imputation'!BC15&lt;&gt;"",1,0))</f>
        <v>0</v>
      </c>
      <c r="BC12" s="50">
        <f>IF('Indicator Data'!BD16="No Data",1,IF('Indicator Data imputation'!BD15&lt;&gt;"",1,0))</f>
        <v>0</v>
      </c>
      <c r="BD12" s="50">
        <f>IF('Indicator Data'!BE16="No Data",1,IF('Indicator Data imputation'!BE15&lt;&gt;"",1,0))</f>
        <v>0</v>
      </c>
      <c r="BE12" s="50">
        <f>IF('Indicator Data'!BF16="No Data",1,IF('Indicator Data imputation'!BF15&lt;&gt;"",1,0))</f>
        <v>0</v>
      </c>
      <c r="BF12" s="50">
        <f>IF('Indicator Data'!BG16="No Data",1,IF('Indicator Data imputation'!BG15&lt;&gt;"",1,0))</f>
        <v>0</v>
      </c>
      <c r="BG12" s="50">
        <f>IF('Indicator Data'!BH16="No Data",1,IF('Indicator Data imputation'!BH15&lt;&gt;"",1,0))</f>
        <v>0</v>
      </c>
      <c r="BH12" s="50">
        <f>IF('Indicator Data'!BI16="No Data",1,IF('Indicator Data imputation'!BI15&lt;&gt;"",1,0))</f>
        <v>1</v>
      </c>
      <c r="BI12" s="50">
        <f>IF('Indicator Data'!BJ16="No Data",1,IF('Indicator Data imputation'!BJ15&lt;&gt;"",1,0))</f>
        <v>1</v>
      </c>
      <c r="BJ12" s="50">
        <f>IF('Indicator Data'!BK16="No Data",1,IF('Indicator Data imputation'!BK15&lt;&gt;"",1,0))</f>
        <v>0</v>
      </c>
      <c r="BK12" s="50">
        <f>IF('Indicator Data'!BL16="No Data",1,IF('Indicator Data imputation'!BL15&lt;&gt;"",1,0))</f>
        <v>0</v>
      </c>
      <c r="BL12" s="50">
        <f>IF('Indicator Data'!BM16="No Data",1,IF('Indicator Data imputation'!BM15&lt;&gt;"",1,0))</f>
        <v>0</v>
      </c>
      <c r="BM12" s="50">
        <f>IF('Indicator Data'!BN16="No Data",1,IF('Indicator Data imputation'!BN15&lt;&gt;"",1,0))</f>
        <v>1</v>
      </c>
      <c r="BN12" s="50">
        <f>IF('Indicator Data'!BO16="No Data",1,IF('Indicator Data imputation'!BO15&lt;&gt;"",1,0))</f>
        <v>0</v>
      </c>
      <c r="BO12" s="50">
        <f>IF('Indicator Data'!BP16="No Data",1,IF('Indicator Data imputation'!BP15&lt;&gt;"",1,0))</f>
        <v>0</v>
      </c>
      <c r="BP12" s="50">
        <f>IF('Indicator Data'!BQ16="No Data",1,IF('Indicator Data imputation'!BQ15&lt;&gt;"",1,0))</f>
        <v>0</v>
      </c>
      <c r="BQ12" s="50">
        <f>IF('Indicator Data'!BR16="No Data",1,IF('Indicator Data imputation'!BR15&lt;&gt;"",1,0))</f>
        <v>0</v>
      </c>
      <c r="BR12" s="50">
        <f>IF('Indicator Data'!BS16="No Data",1,IF('Indicator Data imputation'!BS15&lt;&gt;"",1,0))</f>
        <v>0</v>
      </c>
      <c r="BS12" s="50">
        <f>IF('Indicator Data'!BT16="No Data",1,IF('Indicator Data imputation'!BT15&lt;&gt;"",1,0))</f>
        <v>0</v>
      </c>
      <c r="BT12" s="50">
        <f>IF('Indicator Data'!BU16="No Data",1,IF('Indicator Data imputation'!BU15&lt;&gt;"",1,0))</f>
        <v>0</v>
      </c>
      <c r="BU12" s="50">
        <f>IF('Indicator Data'!BV16="No Data",1,IF('Indicator Data imputation'!BV15&lt;&gt;"",1,0))</f>
        <v>0</v>
      </c>
      <c r="BV12" s="50">
        <f>IF('Indicator Data'!BW16="No Data",1,IF('Indicator Data imputation'!BW15&lt;&gt;"",1,0))</f>
        <v>0</v>
      </c>
      <c r="BW12" s="50">
        <f>IF('Indicator Data'!BX16="No Data",1,IF('Indicator Data imputation'!BX15&lt;&gt;"",1,0))</f>
        <v>0</v>
      </c>
      <c r="BX12" s="50">
        <f>IF('Indicator Data'!BY16="No Data",1,IF('Indicator Data imputation'!BY15&lt;&gt;"",1,0))</f>
        <v>0</v>
      </c>
      <c r="BY12" s="3">
        <f t="shared" si="0"/>
        <v>18</v>
      </c>
      <c r="BZ12" s="52">
        <f t="shared" si="1"/>
        <v>0.24</v>
      </c>
    </row>
    <row r="13" spans="1:78">
      <c r="A13" s="3" t="str">
        <f>'Indicator Data'!B17</f>
        <v>BHR</v>
      </c>
      <c r="B13" s="50">
        <f>IF('Indicator Data'!C17="No Data",1,IF('Indicator Data imputation'!C16&lt;&gt;"",1,0))</f>
        <v>0</v>
      </c>
      <c r="C13" s="50">
        <f>IF('Indicator Data'!D17="No Data",1,IF('Indicator Data imputation'!D16&lt;&gt;"",1,0))</f>
        <v>0</v>
      </c>
      <c r="D13" s="50">
        <f>IF('Indicator Data'!E17="No Data",1,IF('Indicator Data imputation'!E16&lt;&gt;"",1,0))</f>
        <v>1</v>
      </c>
      <c r="E13" s="50">
        <f>IF('Indicator Data'!F17="No Data",1,IF('Indicator Data imputation'!F16&lt;&gt;"",1,0))</f>
        <v>0</v>
      </c>
      <c r="F13" s="50">
        <f>IF('Indicator Data'!G17="No Data",1,IF('Indicator Data imputation'!G16&lt;&gt;"",1,0))</f>
        <v>0</v>
      </c>
      <c r="G13" s="50">
        <f>IF('Indicator Data'!H17="No Data",1,IF('Indicator Data imputation'!H16&lt;&gt;"",1,0))</f>
        <v>0</v>
      </c>
      <c r="H13" s="50">
        <f>IF('Indicator Data'!I17="No Data",1,IF('Indicator Data imputation'!I16&lt;&gt;"",1,0))</f>
        <v>0</v>
      </c>
      <c r="I13" s="50">
        <f>IF('Indicator Data'!J17="No Data",1,IF('Indicator Data imputation'!J16&lt;&gt;"",1,0))</f>
        <v>0</v>
      </c>
      <c r="J13" s="50">
        <f>IF('Indicator Data'!K17="No Data",1,IF('Indicator Data imputation'!K16&lt;&gt;"",1,0))</f>
        <v>0</v>
      </c>
      <c r="K13" s="50">
        <f>IF('Indicator Data'!L17="No Data",1,IF('Indicator Data imputation'!L16&lt;&gt;"",1,0))</f>
        <v>1</v>
      </c>
      <c r="L13" s="50">
        <f>IF('Indicator Data'!M17="No Data",1,IF('Indicator Data imputation'!M16&lt;&gt;"",1,0))</f>
        <v>0</v>
      </c>
      <c r="M13" s="50">
        <f>IF('Indicator Data'!N17="No Data",1,IF('Indicator Data imputation'!N16&lt;&gt;"",1,0))</f>
        <v>1</v>
      </c>
      <c r="N13" s="50">
        <f>IF('Indicator Data'!O17="No Data",1,IF('Indicator Data imputation'!O16&lt;&gt;"",1,0))</f>
        <v>1</v>
      </c>
      <c r="O13" s="50">
        <f>IF('Indicator Data'!P17="No Data",1,IF('Indicator Data imputation'!P16&lt;&gt;"",1,0))</f>
        <v>1</v>
      </c>
      <c r="P13" s="50">
        <f>IF('Indicator Data'!Q17="No Data",1,IF('Indicator Data imputation'!Q16&lt;&gt;"",1,0))</f>
        <v>0</v>
      </c>
      <c r="Q13" s="50">
        <f>IF('Indicator Data'!R17="No Data",1,IF('Indicator Data imputation'!R16&lt;&gt;"",1,0))</f>
        <v>0</v>
      </c>
      <c r="R13" s="50">
        <f>IF('Indicator Data'!S17="No Data",1,IF('Indicator Data imputation'!S16&lt;&gt;"",1,0))</f>
        <v>0</v>
      </c>
      <c r="S13" s="50">
        <f>IF('Indicator Data'!T17="No Data",1,IF('Indicator Data imputation'!T16&lt;&gt;"",1,0))</f>
        <v>0</v>
      </c>
      <c r="T13" s="50">
        <f>IF('Indicator Data'!U17="No Data",1,IF('Indicator Data imputation'!U16&lt;&gt;"",1,0))</f>
        <v>0</v>
      </c>
      <c r="U13" s="50">
        <f>IF('Indicator Data'!V17="No Data",1,IF('Indicator Data imputation'!V16&lt;&gt;"",1,0))</f>
        <v>0</v>
      </c>
      <c r="V13" s="50">
        <f>IF('Indicator Data'!W17="No Data",1,IF('Indicator Data imputation'!W16&lt;&gt;"",1,0))</f>
        <v>0</v>
      </c>
      <c r="W13" s="50">
        <f>IF('Indicator Data'!X17="No Data",1,IF('Indicator Data imputation'!X16&lt;&gt;"",1,0))</f>
        <v>0</v>
      </c>
      <c r="X13" s="50">
        <f>IF('Indicator Data'!Y17="No Data",1,IF('Indicator Data imputation'!Y16&lt;&gt;"",1,0))</f>
        <v>0</v>
      </c>
      <c r="Y13" s="50">
        <f>IF('Indicator Data'!Z17="No Data",1,IF('Indicator Data imputation'!Z16&lt;&gt;"",1,0))</f>
        <v>0</v>
      </c>
      <c r="Z13" s="50">
        <f>IF('Indicator Data'!AA17="No Data",1,IF('Indicator Data imputation'!AA16&lt;&gt;"",1,0))</f>
        <v>1</v>
      </c>
      <c r="AA13" s="50">
        <f>IF('Indicator Data'!AB17="No Data",1,IF('Indicator Data imputation'!AB16&lt;&gt;"",1,0))</f>
        <v>0</v>
      </c>
      <c r="AB13" s="50">
        <f>IF('Indicator Data'!AC17="No Data",1,IF('Indicator Data imputation'!AC16&lt;&gt;"",1,0))</f>
        <v>1</v>
      </c>
      <c r="AC13" s="50">
        <f>IF('Indicator Data'!AD17="No Data",1,IF('Indicator Data imputation'!AD16&lt;&gt;"",1,0))</f>
        <v>0</v>
      </c>
      <c r="AD13" s="50">
        <f>IF('Indicator Data'!AE17="No Data",1,IF('Indicator Data imputation'!AE16&lt;&gt;"",1,0))</f>
        <v>1</v>
      </c>
      <c r="AE13" s="50">
        <f>IF('Indicator Data'!AF17="No Data",1,IF('Indicator Data imputation'!AF16&lt;&gt;"",1,0))</f>
        <v>1</v>
      </c>
      <c r="AF13" s="50">
        <f>IF('Indicator Data'!AG17="No Data",1,IF('Indicator Data imputation'!AG16&lt;&gt;"",1,0))</f>
        <v>0</v>
      </c>
      <c r="AG13" s="50">
        <f>IF('Indicator Data'!AH17="No Data",1,IF('Indicator Data imputation'!AH16&lt;&gt;"",1,0))</f>
        <v>0</v>
      </c>
      <c r="AH13" s="50">
        <f>IF('Indicator Data'!AI17="No Data",1,IF('Indicator Data imputation'!AI16&lt;&gt;"",1,0))</f>
        <v>0</v>
      </c>
      <c r="AI13" s="50">
        <f>IF('Indicator Data'!AJ17="No Data",1,IF('Indicator Data imputation'!AJ16&lt;&gt;"",1,0))</f>
        <v>0</v>
      </c>
      <c r="AJ13" s="50">
        <f>IF('Indicator Data'!AK17="No Data",1,IF('Indicator Data imputation'!AK16&lt;&gt;"",1,0))</f>
        <v>0</v>
      </c>
      <c r="AK13" s="50">
        <f>IF('Indicator Data'!AL17="No Data",1,IF('Indicator Data imputation'!AL16&lt;&gt;"",1,0))</f>
        <v>0</v>
      </c>
      <c r="AL13" s="50">
        <f>IF('Indicator Data'!AM17="No Data",1,IF('Indicator Data imputation'!AM16&lt;&gt;"",1,0))</f>
        <v>1</v>
      </c>
      <c r="AM13" s="50">
        <f>IF('Indicator Data'!AN17="No Data",1,IF('Indicator Data imputation'!AN16&lt;&gt;"",1,0))</f>
        <v>0</v>
      </c>
      <c r="AN13" s="50">
        <f>IF('Indicator Data'!AO17="No Data",1,IF('Indicator Data imputation'!AO16&lt;&gt;"",1,0))</f>
        <v>0</v>
      </c>
      <c r="AO13" s="50">
        <f>IF('Indicator Data'!AP17="No Data",1,IF('Indicator Data imputation'!AP16&lt;&gt;"",1,0))</f>
        <v>0</v>
      </c>
      <c r="AP13" s="50">
        <f>IF('Indicator Data'!AQ17="No Data",1,IF('Indicator Data imputation'!AQ16&lt;&gt;"",1,0))</f>
        <v>1</v>
      </c>
      <c r="AQ13" s="50">
        <f>IF('Indicator Data'!AR17="No Data",1,IF('Indicator Data imputation'!AR16&lt;&gt;"",1,0))</f>
        <v>1</v>
      </c>
      <c r="AR13" s="50">
        <f>IF('Indicator Data'!AS17="No Data",1,IF('Indicator Data imputation'!AS16&lt;&gt;"",1,0))</f>
        <v>0</v>
      </c>
      <c r="AS13" s="50">
        <f>IF('Indicator Data'!AT17="No Data",1,IF('Indicator Data imputation'!AT16&lt;&gt;"",1,0))</f>
        <v>1</v>
      </c>
      <c r="AT13" s="50">
        <f>IF('Indicator Data'!AU17="No Data",1,IF('Indicator Data imputation'!AU16&lt;&gt;"",1,0))</f>
        <v>0</v>
      </c>
      <c r="AU13" s="50">
        <f>IF('Indicator Data'!AV17="No Data",1,IF('Indicator Data imputation'!AV16&lt;&gt;"",1,0))</f>
        <v>1</v>
      </c>
      <c r="AV13" s="50">
        <f>IF('Indicator Data'!AW17="No Data",1,IF('Indicator Data imputation'!AW16&lt;&gt;"",1,0))</f>
        <v>1</v>
      </c>
      <c r="AW13" s="50">
        <f>IF('Indicator Data'!AX17="No Data",1,IF('Indicator Data imputation'!AX16&lt;&gt;"",1,0))</f>
        <v>1</v>
      </c>
      <c r="AX13" s="50">
        <f>IF('Indicator Data'!AY17="No Data",1,IF('Indicator Data imputation'!AY16&lt;&gt;"",1,0))</f>
        <v>0</v>
      </c>
      <c r="AY13" s="50">
        <f>IF('Indicator Data'!AZ17="No Data",1,IF('Indicator Data imputation'!AZ16&lt;&gt;"",1,0))</f>
        <v>0</v>
      </c>
      <c r="AZ13" s="50">
        <f>IF('Indicator Data'!BA17="No Data",1,IF('Indicator Data imputation'!BA16&lt;&gt;"",1,0))</f>
        <v>1</v>
      </c>
      <c r="BA13" s="50">
        <f>IF('Indicator Data'!BB17="No Data",1,IF('Indicator Data imputation'!BB16&lt;&gt;"",1,0))</f>
        <v>0</v>
      </c>
      <c r="BB13" s="50">
        <f>IF('Indicator Data'!BC17="No Data",1,IF('Indicator Data imputation'!BC16&lt;&gt;"",1,0))</f>
        <v>0</v>
      </c>
      <c r="BC13" s="50">
        <f>IF('Indicator Data'!BD17="No Data",1,IF('Indicator Data imputation'!BD16&lt;&gt;"",1,0))</f>
        <v>0</v>
      </c>
      <c r="BD13" s="50">
        <f>IF('Indicator Data'!BE17="No Data",1,IF('Indicator Data imputation'!BE16&lt;&gt;"",1,0))</f>
        <v>0</v>
      </c>
      <c r="BE13" s="50">
        <f>IF('Indicator Data'!BF17="No Data",1,IF('Indicator Data imputation'!BF16&lt;&gt;"",1,0))</f>
        <v>0</v>
      </c>
      <c r="BF13" s="50">
        <f>IF('Indicator Data'!BG17="No Data",1,IF('Indicator Data imputation'!BG16&lt;&gt;"",1,0))</f>
        <v>0</v>
      </c>
      <c r="BG13" s="50">
        <f>IF('Indicator Data'!BH17="No Data",1,IF('Indicator Data imputation'!BH16&lt;&gt;"",1,0))</f>
        <v>1</v>
      </c>
      <c r="BH13" s="50">
        <f>IF('Indicator Data'!BI17="No Data",1,IF('Indicator Data imputation'!BI16&lt;&gt;"",1,0))</f>
        <v>1</v>
      </c>
      <c r="BI13" s="50">
        <f>IF('Indicator Data'!BJ17="No Data",1,IF('Indicator Data imputation'!BJ16&lt;&gt;"",1,0))</f>
        <v>0</v>
      </c>
      <c r="BJ13" s="50">
        <f>IF('Indicator Data'!BK17="No Data",1,IF('Indicator Data imputation'!BK16&lt;&gt;"",1,0))</f>
        <v>0</v>
      </c>
      <c r="BK13" s="50">
        <f>IF('Indicator Data'!BL17="No Data",1,IF('Indicator Data imputation'!BL16&lt;&gt;"",1,0))</f>
        <v>0</v>
      </c>
      <c r="BL13" s="50">
        <f>IF('Indicator Data'!BM17="No Data",1,IF('Indicator Data imputation'!BM16&lt;&gt;"",1,0))</f>
        <v>0</v>
      </c>
      <c r="BM13" s="50">
        <f>IF('Indicator Data'!BN17="No Data",1,IF('Indicator Data imputation'!BN16&lt;&gt;"",1,0))</f>
        <v>0</v>
      </c>
      <c r="BN13" s="50">
        <f>IF('Indicator Data'!BO17="No Data",1,IF('Indicator Data imputation'!BO16&lt;&gt;"",1,0))</f>
        <v>0</v>
      </c>
      <c r="BO13" s="50">
        <f>IF('Indicator Data'!BP17="No Data",1,IF('Indicator Data imputation'!BP16&lt;&gt;"",1,0))</f>
        <v>0</v>
      </c>
      <c r="BP13" s="50">
        <f>IF('Indicator Data'!BQ17="No Data",1,IF('Indicator Data imputation'!BQ16&lt;&gt;"",1,0))</f>
        <v>0</v>
      </c>
      <c r="BQ13" s="50">
        <f>IF('Indicator Data'!BR17="No Data",1,IF('Indicator Data imputation'!BR16&lt;&gt;"",1,0))</f>
        <v>0</v>
      </c>
      <c r="BR13" s="50">
        <f>IF('Indicator Data'!BS17="No Data",1,IF('Indicator Data imputation'!BS16&lt;&gt;"",1,0))</f>
        <v>0</v>
      </c>
      <c r="BS13" s="50">
        <f>IF('Indicator Data'!BT17="No Data",1,IF('Indicator Data imputation'!BT16&lt;&gt;"",1,0))</f>
        <v>0</v>
      </c>
      <c r="BT13" s="50">
        <f>IF('Indicator Data'!BU17="No Data",1,IF('Indicator Data imputation'!BU16&lt;&gt;"",1,0))</f>
        <v>0</v>
      </c>
      <c r="BU13" s="50">
        <f>IF('Indicator Data'!BV17="No Data",1,IF('Indicator Data imputation'!BV16&lt;&gt;"",1,0))</f>
        <v>0</v>
      </c>
      <c r="BV13" s="50">
        <f>IF('Indicator Data'!BW17="No Data",1,IF('Indicator Data imputation'!BW16&lt;&gt;"",1,0))</f>
        <v>0</v>
      </c>
      <c r="BW13" s="50">
        <f>IF('Indicator Data'!BX17="No Data",1,IF('Indicator Data imputation'!BX16&lt;&gt;"",1,0))</f>
        <v>0</v>
      </c>
      <c r="BX13" s="50">
        <f>IF('Indicator Data'!BY17="No Data",1,IF('Indicator Data imputation'!BY16&lt;&gt;"",1,0))</f>
        <v>0</v>
      </c>
      <c r="BY13" s="3">
        <f t="shared" si="0"/>
        <v>19</v>
      </c>
      <c r="BZ13" s="52">
        <f t="shared" si="1"/>
        <v>0.25333333333333335</v>
      </c>
    </row>
    <row r="14" spans="1:78">
      <c r="A14" s="3" t="str">
        <f>'Indicator Data'!B18</f>
        <v>BGD</v>
      </c>
      <c r="B14" s="50">
        <f>IF('Indicator Data'!C18="No Data",1,IF('Indicator Data imputation'!C17&lt;&gt;"",1,0))</f>
        <v>0</v>
      </c>
      <c r="C14" s="50">
        <f>IF('Indicator Data'!D18="No Data",1,IF('Indicator Data imputation'!D17&lt;&gt;"",1,0))</f>
        <v>0</v>
      </c>
      <c r="D14" s="50">
        <f>IF('Indicator Data'!E18="No Data",1,IF('Indicator Data imputation'!E17&lt;&gt;"",1,0))</f>
        <v>0</v>
      </c>
      <c r="E14" s="50">
        <f>IF('Indicator Data'!F18="No Data",1,IF('Indicator Data imputation'!F17&lt;&gt;"",1,0))</f>
        <v>0</v>
      </c>
      <c r="F14" s="50">
        <f>IF('Indicator Data'!G18="No Data",1,IF('Indicator Data imputation'!G17&lt;&gt;"",1,0))</f>
        <v>0</v>
      </c>
      <c r="G14" s="50">
        <f>IF('Indicator Data'!H18="No Data",1,IF('Indicator Data imputation'!H17&lt;&gt;"",1,0))</f>
        <v>0</v>
      </c>
      <c r="H14" s="50">
        <f>IF('Indicator Data'!I18="No Data",1,IF('Indicator Data imputation'!I17&lt;&gt;"",1,0))</f>
        <v>0</v>
      </c>
      <c r="I14" s="50">
        <f>IF('Indicator Data'!J18="No Data",1,IF('Indicator Data imputation'!J17&lt;&gt;"",1,0))</f>
        <v>0</v>
      </c>
      <c r="J14" s="50">
        <f>IF('Indicator Data'!K18="No Data",1,IF('Indicator Data imputation'!K17&lt;&gt;"",1,0))</f>
        <v>0</v>
      </c>
      <c r="K14" s="50">
        <f>IF('Indicator Data'!L18="No Data",1,IF('Indicator Data imputation'!L17&lt;&gt;"",1,0))</f>
        <v>0</v>
      </c>
      <c r="L14" s="50">
        <f>IF('Indicator Data'!M18="No Data",1,IF('Indicator Data imputation'!M17&lt;&gt;"",1,0))</f>
        <v>0</v>
      </c>
      <c r="M14" s="50">
        <f>IF('Indicator Data'!N18="No Data",1,IF('Indicator Data imputation'!N17&lt;&gt;"",1,0))</f>
        <v>1</v>
      </c>
      <c r="N14" s="50">
        <f>IF('Indicator Data'!O18="No Data",1,IF('Indicator Data imputation'!O17&lt;&gt;"",1,0))</f>
        <v>1</v>
      </c>
      <c r="O14" s="50">
        <f>IF('Indicator Data'!P18="No Data",1,IF('Indicator Data imputation'!P17&lt;&gt;"",1,0))</f>
        <v>1</v>
      </c>
      <c r="P14" s="50">
        <f>IF('Indicator Data'!Q18="No Data",1,IF('Indicator Data imputation'!Q17&lt;&gt;"",1,0))</f>
        <v>0</v>
      </c>
      <c r="Q14" s="50">
        <f>IF('Indicator Data'!R18="No Data",1,IF('Indicator Data imputation'!R17&lt;&gt;"",1,0))</f>
        <v>0</v>
      </c>
      <c r="R14" s="50">
        <f>IF('Indicator Data'!S18="No Data",1,IF('Indicator Data imputation'!S17&lt;&gt;"",1,0))</f>
        <v>0</v>
      </c>
      <c r="S14" s="50">
        <f>IF('Indicator Data'!T18="No Data",1,IF('Indicator Data imputation'!T17&lt;&gt;"",1,0))</f>
        <v>0</v>
      </c>
      <c r="T14" s="50">
        <f>IF('Indicator Data'!U18="No Data",1,IF('Indicator Data imputation'!U17&lt;&gt;"",1,0))</f>
        <v>0</v>
      </c>
      <c r="U14" s="50">
        <f>IF('Indicator Data'!V18="No Data",1,IF('Indicator Data imputation'!V17&lt;&gt;"",1,0))</f>
        <v>0</v>
      </c>
      <c r="V14" s="50">
        <f>IF('Indicator Data'!W18="No Data",1,IF('Indicator Data imputation'!W17&lt;&gt;"",1,0))</f>
        <v>0</v>
      </c>
      <c r="W14" s="50">
        <f>IF('Indicator Data'!X18="No Data",1,IF('Indicator Data imputation'!X17&lt;&gt;"",1,0))</f>
        <v>0</v>
      </c>
      <c r="X14" s="50">
        <f>IF('Indicator Data'!Y18="No Data",1,IF('Indicator Data imputation'!Y17&lt;&gt;"",1,0))</f>
        <v>0</v>
      </c>
      <c r="Y14" s="50">
        <f>IF('Indicator Data'!Z18="No Data",1,IF('Indicator Data imputation'!Z17&lt;&gt;"",1,0))</f>
        <v>0</v>
      </c>
      <c r="Z14" s="50">
        <f>IF('Indicator Data'!AA18="No Data",1,IF('Indicator Data imputation'!AA17&lt;&gt;"",1,0))</f>
        <v>0</v>
      </c>
      <c r="AA14" s="50">
        <f>IF('Indicator Data'!AB18="No Data",1,IF('Indicator Data imputation'!AB17&lt;&gt;"",1,0))</f>
        <v>0</v>
      </c>
      <c r="AB14" s="50">
        <f>IF('Indicator Data'!AC18="No Data",1,IF('Indicator Data imputation'!AC17&lt;&gt;"",1,0))</f>
        <v>0</v>
      </c>
      <c r="AC14" s="50">
        <f>IF('Indicator Data'!AD18="No Data",1,IF('Indicator Data imputation'!AD17&lt;&gt;"",1,0))</f>
        <v>0</v>
      </c>
      <c r="AD14" s="50">
        <f>IF('Indicator Data'!AE18="No Data",1,IF('Indicator Data imputation'!AE17&lt;&gt;"",1,0))</f>
        <v>0</v>
      </c>
      <c r="AE14" s="50">
        <f>IF('Indicator Data'!AF18="No Data",1,IF('Indicator Data imputation'!AF17&lt;&gt;"",1,0))</f>
        <v>0</v>
      </c>
      <c r="AF14" s="50">
        <f>IF('Indicator Data'!AG18="No Data",1,IF('Indicator Data imputation'!AG17&lt;&gt;"",1,0))</f>
        <v>0</v>
      </c>
      <c r="AG14" s="50">
        <f>IF('Indicator Data'!AH18="No Data",1,IF('Indicator Data imputation'!AH17&lt;&gt;"",1,0))</f>
        <v>0</v>
      </c>
      <c r="AH14" s="50">
        <f>IF('Indicator Data'!AI18="No Data",1,IF('Indicator Data imputation'!AI17&lt;&gt;"",1,0))</f>
        <v>0</v>
      </c>
      <c r="AI14" s="50">
        <f>IF('Indicator Data'!AJ18="No Data",1,IF('Indicator Data imputation'!AJ17&lt;&gt;"",1,0))</f>
        <v>0</v>
      </c>
      <c r="AJ14" s="50">
        <f>IF('Indicator Data'!AK18="No Data",1,IF('Indicator Data imputation'!AK17&lt;&gt;"",1,0))</f>
        <v>0</v>
      </c>
      <c r="AK14" s="50">
        <f>IF('Indicator Data'!AL18="No Data",1,IF('Indicator Data imputation'!AL17&lt;&gt;"",1,0))</f>
        <v>0</v>
      </c>
      <c r="AL14" s="50">
        <f>IF('Indicator Data'!AM18="No Data",1,IF('Indicator Data imputation'!AM17&lt;&gt;"",1,0))</f>
        <v>0</v>
      </c>
      <c r="AM14" s="50">
        <f>IF('Indicator Data'!AN18="No Data",1,IF('Indicator Data imputation'!AN17&lt;&gt;"",1,0))</f>
        <v>0</v>
      </c>
      <c r="AN14" s="50">
        <f>IF('Indicator Data'!AO18="No Data",1,IF('Indicator Data imputation'!AO17&lt;&gt;"",1,0))</f>
        <v>0</v>
      </c>
      <c r="AO14" s="50">
        <f>IF('Indicator Data'!AP18="No Data",1,IF('Indicator Data imputation'!AP17&lt;&gt;"",1,0))</f>
        <v>0</v>
      </c>
      <c r="AP14" s="50">
        <f>IF('Indicator Data'!AQ18="No Data",1,IF('Indicator Data imputation'!AQ17&lt;&gt;"",1,0))</f>
        <v>0</v>
      </c>
      <c r="AQ14" s="50">
        <f>IF('Indicator Data'!AR18="No Data",1,IF('Indicator Data imputation'!AR17&lt;&gt;"",1,0))</f>
        <v>0</v>
      </c>
      <c r="AR14" s="50">
        <f>IF('Indicator Data'!AS18="No Data",1,IF('Indicator Data imputation'!AS17&lt;&gt;"",1,0))</f>
        <v>0</v>
      </c>
      <c r="AS14" s="50">
        <f>IF('Indicator Data'!AT18="No Data",1,IF('Indicator Data imputation'!AT17&lt;&gt;"",1,0))</f>
        <v>0</v>
      </c>
      <c r="AT14" s="50">
        <f>IF('Indicator Data'!AU18="No Data",1,IF('Indicator Data imputation'!AU17&lt;&gt;"",1,0))</f>
        <v>0</v>
      </c>
      <c r="AU14" s="50">
        <f>IF('Indicator Data'!AV18="No Data",1,IF('Indicator Data imputation'!AV17&lt;&gt;"",1,0))</f>
        <v>1</v>
      </c>
      <c r="AV14" s="50">
        <f>IF('Indicator Data'!AW18="No Data",1,IF('Indicator Data imputation'!AW17&lt;&gt;"",1,0))</f>
        <v>1</v>
      </c>
      <c r="AW14" s="50">
        <f>IF('Indicator Data'!AX18="No Data",1,IF('Indicator Data imputation'!AX17&lt;&gt;"",1,0))</f>
        <v>0</v>
      </c>
      <c r="AX14" s="50">
        <f>IF('Indicator Data'!AY18="No Data",1,IF('Indicator Data imputation'!AY17&lt;&gt;"",1,0))</f>
        <v>0</v>
      </c>
      <c r="AY14" s="50">
        <f>IF('Indicator Data'!AZ18="No Data",1,IF('Indicator Data imputation'!AZ17&lt;&gt;"",1,0))</f>
        <v>0</v>
      </c>
      <c r="AZ14" s="50">
        <f>IF('Indicator Data'!BA18="No Data",1,IF('Indicator Data imputation'!BA17&lt;&gt;"",1,0))</f>
        <v>0</v>
      </c>
      <c r="BA14" s="50">
        <f>IF('Indicator Data'!BB18="No Data",1,IF('Indicator Data imputation'!BB17&lt;&gt;"",1,0))</f>
        <v>0</v>
      </c>
      <c r="BB14" s="50">
        <f>IF('Indicator Data'!BC18="No Data",1,IF('Indicator Data imputation'!BC17&lt;&gt;"",1,0))</f>
        <v>0</v>
      </c>
      <c r="BC14" s="50">
        <f>IF('Indicator Data'!BD18="No Data",1,IF('Indicator Data imputation'!BD17&lt;&gt;"",1,0))</f>
        <v>0</v>
      </c>
      <c r="BD14" s="50">
        <f>IF('Indicator Data'!BE18="No Data",1,IF('Indicator Data imputation'!BE17&lt;&gt;"",1,0))</f>
        <v>0</v>
      </c>
      <c r="BE14" s="50">
        <f>IF('Indicator Data'!BF18="No Data",1,IF('Indicator Data imputation'!BF17&lt;&gt;"",1,0))</f>
        <v>0</v>
      </c>
      <c r="BF14" s="50">
        <f>IF('Indicator Data'!BG18="No Data",1,IF('Indicator Data imputation'!BG17&lt;&gt;"",1,0))</f>
        <v>0</v>
      </c>
      <c r="BG14" s="50">
        <f>IF('Indicator Data'!BH18="No Data",1,IF('Indicator Data imputation'!BH17&lt;&gt;"",1,0))</f>
        <v>0</v>
      </c>
      <c r="BH14" s="50">
        <f>IF('Indicator Data'!BI18="No Data",1,IF('Indicator Data imputation'!BI17&lt;&gt;"",1,0))</f>
        <v>0</v>
      </c>
      <c r="BI14" s="50">
        <f>IF('Indicator Data'!BJ18="No Data",1,IF('Indicator Data imputation'!BJ17&lt;&gt;"",1,0))</f>
        <v>0</v>
      </c>
      <c r="BJ14" s="50">
        <f>IF('Indicator Data'!BK18="No Data",1,IF('Indicator Data imputation'!BK17&lt;&gt;"",1,0))</f>
        <v>0</v>
      </c>
      <c r="BK14" s="50">
        <f>IF('Indicator Data'!BL18="No Data",1,IF('Indicator Data imputation'!BL17&lt;&gt;"",1,0))</f>
        <v>0</v>
      </c>
      <c r="BL14" s="50">
        <f>IF('Indicator Data'!BM18="No Data",1,IF('Indicator Data imputation'!BM17&lt;&gt;"",1,0))</f>
        <v>0</v>
      </c>
      <c r="BM14" s="50">
        <f>IF('Indicator Data'!BN18="No Data",1,IF('Indicator Data imputation'!BN17&lt;&gt;"",1,0))</f>
        <v>0</v>
      </c>
      <c r="BN14" s="50">
        <f>IF('Indicator Data'!BO18="No Data",1,IF('Indicator Data imputation'!BO17&lt;&gt;"",1,0))</f>
        <v>0</v>
      </c>
      <c r="BO14" s="50">
        <f>IF('Indicator Data'!BP18="No Data",1,IF('Indicator Data imputation'!BP17&lt;&gt;"",1,0))</f>
        <v>0</v>
      </c>
      <c r="BP14" s="50">
        <f>IF('Indicator Data'!BQ18="No Data",1,IF('Indicator Data imputation'!BQ17&lt;&gt;"",1,0))</f>
        <v>0</v>
      </c>
      <c r="BQ14" s="50">
        <f>IF('Indicator Data'!BR18="No Data",1,IF('Indicator Data imputation'!BR17&lt;&gt;"",1,0))</f>
        <v>0</v>
      </c>
      <c r="BR14" s="50">
        <f>IF('Indicator Data'!BS18="No Data",1,IF('Indicator Data imputation'!BS17&lt;&gt;"",1,0))</f>
        <v>0</v>
      </c>
      <c r="BS14" s="50">
        <f>IF('Indicator Data'!BT18="No Data",1,IF('Indicator Data imputation'!BT17&lt;&gt;"",1,0))</f>
        <v>0</v>
      </c>
      <c r="BT14" s="50">
        <f>IF('Indicator Data'!BU18="No Data",1,IF('Indicator Data imputation'!BU17&lt;&gt;"",1,0))</f>
        <v>0</v>
      </c>
      <c r="BU14" s="50">
        <f>IF('Indicator Data'!BV18="No Data",1,IF('Indicator Data imputation'!BV17&lt;&gt;"",1,0))</f>
        <v>0</v>
      </c>
      <c r="BV14" s="50">
        <f>IF('Indicator Data'!BW18="No Data",1,IF('Indicator Data imputation'!BW17&lt;&gt;"",1,0))</f>
        <v>0</v>
      </c>
      <c r="BW14" s="50">
        <f>IF('Indicator Data'!BX18="No Data",1,IF('Indicator Data imputation'!BX17&lt;&gt;"",1,0))</f>
        <v>0</v>
      </c>
      <c r="BX14" s="50">
        <f>IF('Indicator Data'!BY18="No Data",1,IF('Indicator Data imputation'!BY17&lt;&gt;"",1,0))</f>
        <v>0</v>
      </c>
      <c r="BY14" s="3">
        <f t="shared" si="0"/>
        <v>5</v>
      </c>
      <c r="BZ14" s="52">
        <f t="shared" si="1"/>
        <v>6.6666666666666666E-2</v>
      </c>
    </row>
    <row r="15" spans="1:78">
      <c r="A15" s="3" t="str">
        <f>'Indicator Data'!B19</f>
        <v>BRB</v>
      </c>
      <c r="B15" s="50">
        <f>IF('Indicator Data'!C19="No Data",1,IF('Indicator Data imputation'!C18&lt;&gt;"",1,0))</f>
        <v>0</v>
      </c>
      <c r="C15" s="50">
        <f>IF('Indicator Data'!D19="No Data",1,IF('Indicator Data imputation'!D18&lt;&gt;"",1,0))</f>
        <v>0</v>
      </c>
      <c r="D15" s="50">
        <f>IF('Indicator Data'!E19="No Data",1,IF('Indicator Data imputation'!E18&lt;&gt;"",1,0))</f>
        <v>1</v>
      </c>
      <c r="E15" s="50">
        <f>IF('Indicator Data'!F19="No Data",1,IF('Indicator Data imputation'!F18&lt;&gt;"",1,0))</f>
        <v>0</v>
      </c>
      <c r="F15" s="50">
        <f>IF('Indicator Data'!G19="No Data",1,IF('Indicator Data imputation'!G18&lt;&gt;"",1,0))</f>
        <v>0</v>
      </c>
      <c r="G15" s="50">
        <f>IF('Indicator Data'!H19="No Data",1,IF('Indicator Data imputation'!H18&lt;&gt;"",1,0))</f>
        <v>0</v>
      </c>
      <c r="H15" s="50">
        <f>IF('Indicator Data'!I19="No Data",1,IF('Indicator Data imputation'!I18&lt;&gt;"",1,0))</f>
        <v>0</v>
      </c>
      <c r="I15" s="50">
        <f>IF('Indicator Data'!J19="No Data",1,IF('Indicator Data imputation'!J18&lt;&gt;"",1,0))</f>
        <v>0</v>
      </c>
      <c r="J15" s="50">
        <f>IF('Indicator Data'!K19="No Data",1,IF('Indicator Data imputation'!K18&lt;&gt;"",1,0))</f>
        <v>0</v>
      </c>
      <c r="K15" s="50">
        <f>IF('Indicator Data'!L19="No Data",1,IF('Indicator Data imputation'!L18&lt;&gt;"",1,0))</f>
        <v>1</v>
      </c>
      <c r="L15" s="50">
        <f>IF('Indicator Data'!M19="No Data",1,IF('Indicator Data imputation'!M18&lt;&gt;"",1,0))</f>
        <v>1</v>
      </c>
      <c r="M15" s="50">
        <f>IF('Indicator Data'!N19="No Data",1,IF('Indicator Data imputation'!N18&lt;&gt;"",1,0))</f>
        <v>1</v>
      </c>
      <c r="N15" s="50">
        <f>IF('Indicator Data'!O19="No Data",1,IF('Indicator Data imputation'!O18&lt;&gt;"",1,0))</f>
        <v>1</v>
      </c>
      <c r="O15" s="50">
        <f>IF('Indicator Data'!P19="No Data",1,IF('Indicator Data imputation'!P18&lt;&gt;"",1,0))</f>
        <v>1</v>
      </c>
      <c r="P15" s="50">
        <f>IF('Indicator Data'!Q19="No Data",1,IF('Indicator Data imputation'!Q18&lt;&gt;"",1,0))</f>
        <v>0</v>
      </c>
      <c r="Q15" s="50">
        <f>IF('Indicator Data'!R19="No Data",1,IF('Indicator Data imputation'!R18&lt;&gt;"",1,0))</f>
        <v>0</v>
      </c>
      <c r="R15" s="50">
        <f>IF('Indicator Data'!S19="No Data",1,IF('Indicator Data imputation'!S18&lt;&gt;"",1,0))</f>
        <v>0</v>
      </c>
      <c r="S15" s="50">
        <f>IF('Indicator Data'!T19="No Data",1,IF('Indicator Data imputation'!T18&lt;&gt;"",1,0))</f>
        <v>0</v>
      </c>
      <c r="T15" s="50">
        <f>IF('Indicator Data'!U19="No Data",1,IF('Indicator Data imputation'!U18&lt;&gt;"",1,0))</f>
        <v>0</v>
      </c>
      <c r="U15" s="50">
        <f>IF('Indicator Data'!V19="No Data",1,IF('Indicator Data imputation'!V18&lt;&gt;"",1,0))</f>
        <v>0</v>
      </c>
      <c r="V15" s="50">
        <f>IF('Indicator Data'!W19="No Data",1,IF('Indicator Data imputation'!W18&lt;&gt;"",1,0))</f>
        <v>0</v>
      </c>
      <c r="W15" s="50">
        <f>IF('Indicator Data'!X19="No Data",1,IF('Indicator Data imputation'!X18&lt;&gt;"",1,0))</f>
        <v>0</v>
      </c>
      <c r="X15" s="50">
        <f>IF('Indicator Data'!Y19="No Data",1,IF('Indicator Data imputation'!Y18&lt;&gt;"",1,0))</f>
        <v>0</v>
      </c>
      <c r="Y15" s="50">
        <f>IF('Indicator Data'!Z19="No Data",1,IF('Indicator Data imputation'!Z18&lt;&gt;"",1,0))</f>
        <v>0</v>
      </c>
      <c r="Z15" s="50">
        <f>IF('Indicator Data'!AA19="No Data",1,IF('Indicator Data imputation'!AA18&lt;&gt;"",1,0))</f>
        <v>1</v>
      </c>
      <c r="AA15" s="50">
        <f>IF('Indicator Data'!AB19="No Data",1,IF('Indicator Data imputation'!AB18&lt;&gt;"",1,0))</f>
        <v>0</v>
      </c>
      <c r="AB15" s="50">
        <f>IF('Indicator Data'!AC19="No Data",1,IF('Indicator Data imputation'!AC18&lt;&gt;"",1,0))</f>
        <v>0</v>
      </c>
      <c r="AC15" s="50">
        <f>IF('Indicator Data'!AD19="No Data",1,IF('Indicator Data imputation'!AD18&lt;&gt;"",1,0))</f>
        <v>0</v>
      </c>
      <c r="AD15" s="50">
        <f>IF('Indicator Data'!AE19="No Data",1,IF('Indicator Data imputation'!AE18&lt;&gt;"",1,0))</f>
        <v>0</v>
      </c>
      <c r="AE15" s="50">
        <f>IF('Indicator Data'!AF19="No Data",1,IF('Indicator Data imputation'!AF18&lt;&gt;"",1,0))</f>
        <v>1</v>
      </c>
      <c r="AF15" s="50">
        <f>IF('Indicator Data'!AG19="No Data",1,IF('Indicator Data imputation'!AG18&lt;&gt;"",1,0))</f>
        <v>0</v>
      </c>
      <c r="AG15" s="50">
        <f>IF('Indicator Data'!AH19="No Data",1,IF('Indicator Data imputation'!AH18&lt;&gt;"",1,0))</f>
        <v>0</v>
      </c>
      <c r="AH15" s="50">
        <f>IF('Indicator Data'!AI19="No Data",1,IF('Indicator Data imputation'!AI18&lt;&gt;"",1,0))</f>
        <v>0</v>
      </c>
      <c r="AI15" s="50">
        <f>IF('Indicator Data'!AJ19="No Data",1,IF('Indicator Data imputation'!AJ18&lt;&gt;"",1,0))</f>
        <v>0</v>
      </c>
      <c r="AJ15" s="50">
        <f>IF('Indicator Data'!AK19="No Data",1,IF('Indicator Data imputation'!AK18&lt;&gt;"",1,0))</f>
        <v>0</v>
      </c>
      <c r="AK15" s="50">
        <f>IF('Indicator Data'!AL19="No Data",1,IF('Indicator Data imputation'!AL18&lt;&gt;"",1,0))</f>
        <v>0</v>
      </c>
      <c r="AL15" s="50">
        <f>IF('Indicator Data'!AM19="No Data",1,IF('Indicator Data imputation'!AM18&lt;&gt;"",1,0))</f>
        <v>0</v>
      </c>
      <c r="AM15" s="50">
        <f>IF('Indicator Data'!AN19="No Data",1,IF('Indicator Data imputation'!AN18&lt;&gt;"",1,0))</f>
        <v>0</v>
      </c>
      <c r="AN15" s="50">
        <f>IF('Indicator Data'!AO19="No Data",1,IF('Indicator Data imputation'!AO18&lt;&gt;"",1,0))</f>
        <v>0</v>
      </c>
      <c r="AO15" s="50">
        <f>IF('Indicator Data'!AP19="No Data",1,IF('Indicator Data imputation'!AP18&lt;&gt;"",1,0))</f>
        <v>0</v>
      </c>
      <c r="AP15" s="50">
        <f>IF('Indicator Data'!AQ19="No Data",1,IF('Indicator Data imputation'!AQ18&lt;&gt;"",1,0))</f>
        <v>1</v>
      </c>
      <c r="AQ15" s="50">
        <f>IF('Indicator Data'!AR19="No Data",1,IF('Indicator Data imputation'!AR18&lt;&gt;"",1,0))</f>
        <v>0</v>
      </c>
      <c r="AR15" s="50">
        <f>IF('Indicator Data'!AS19="No Data",1,IF('Indicator Data imputation'!AS18&lt;&gt;"",1,0))</f>
        <v>0</v>
      </c>
      <c r="AS15" s="50">
        <f>IF('Indicator Data'!AT19="No Data",1,IF('Indicator Data imputation'!AT18&lt;&gt;"",1,0))</f>
        <v>0</v>
      </c>
      <c r="AT15" s="50">
        <f>IF('Indicator Data'!AU19="No Data",1,IF('Indicator Data imputation'!AU18&lt;&gt;"",1,0))</f>
        <v>0</v>
      </c>
      <c r="AU15" s="50">
        <f>IF('Indicator Data'!AV19="No Data",1,IF('Indicator Data imputation'!AV18&lt;&gt;"",1,0))</f>
        <v>0</v>
      </c>
      <c r="AV15" s="50">
        <f>IF('Indicator Data'!AW19="No Data",1,IF('Indicator Data imputation'!AW18&lt;&gt;"",1,0))</f>
        <v>0</v>
      </c>
      <c r="AW15" s="50">
        <f>IF('Indicator Data'!AX19="No Data",1,IF('Indicator Data imputation'!AX18&lt;&gt;"",1,0))</f>
        <v>1</v>
      </c>
      <c r="AX15" s="50">
        <f>IF('Indicator Data'!AY19="No Data",1,IF('Indicator Data imputation'!AY18&lt;&gt;"",1,0))</f>
        <v>0</v>
      </c>
      <c r="AY15" s="50">
        <f>IF('Indicator Data'!AZ19="No Data",1,IF('Indicator Data imputation'!AZ18&lt;&gt;"",1,0))</f>
        <v>0</v>
      </c>
      <c r="AZ15" s="50">
        <f>IF('Indicator Data'!BA19="No Data",1,IF('Indicator Data imputation'!BA18&lt;&gt;"",1,0))</f>
        <v>1</v>
      </c>
      <c r="BA15" s="50">
        <f>IF('Indicator Data'!BB19="No Data",1,IF('Indicator Data imputation'!BB18&lt;&gt;"",1,0))</f>
        <v>0</v>
      </c>
      <c r="BB15" s="50">
        <f>IF('Indicator Data'!BC19="No Data",1,IF('Indicator Data imputation'!BC18&lt;&gt;"",1,0))</f>
        <v>0</v>
      </c>
      <c r="BC15" s="50">
        <f>IF('Indicator Data'!BD19="No Data",1,IF('Indicator Data imputation'!BD18&lt;&gt;"",1,0))</f>
        <v>0</v>
      </c>
      <c r="BD15" s="50">
        <f>IF('Indicator Data'!BE19="No Data",1,IF('Indicator Data imputation'!BE18&lt;&gt;"",1,0))</f>
        <v>0</v>
      </c>
      <c r="BE15" s="50">
        <f>IF('Indicator Data'!BF19="No Data",1,IF('Indicator Data imputation'!BF18&lt;&gt;"",1,0))</f>
        <v>0</v>
      </c>
      <c r="BF15" s="50">
        <f>IF('Indicator Data'!BG19="No Data",1,IF('Indicator Data imputation'!BG18&lt;&gt;"",1,0))</f>
        <v>0</v>
      </c>
      <c r="BG15" s="50">
        <f>IF('Indicator Data'!BH19="No Data",1,IF('Indicator Data imputation'!BH18&lt;&gt;"",1,0))</f>
        <v>0</v>
      </c>
      <c r="BH15" s="50">
        <f>IF('Indicator Data'!BI19="No Data",1,IF('Indicator Data imputation'!BI18&lt;&gt;"",1,0))</f>
        <v>0</v>
      </c>
      <c r="BI15" s="50">
        <f>IF('Indicator Data'!BJ19="No Data",1,IF('Indicator Data imputation'!BJ18&lt;&gt;"",1,0))</f>
        <v>0</v>
      </c>
      <c r="BJ15" s="50">
        <f>IF('Indicator Data'!BK19="No Data",1,IF('Indicator Data imputation'!BK18&lt;&gt;"",1,0))</f>
        <v>0</v>
      </c>
      <c r="BK15" s="50">
        <f>IF('Indicator Data'!BL19="No Data",1,IF('Indicator Data imputation'!BL18&lt;&gt;"",1,0))</f>
        <v>0</v>
      </c>
      <c r="BL15" s="50">
        <f>IF('Indicator Data'!BM19="No Data",1,IF('Indicator Data imputation'!BM18&lt;&gt;"",1,0))</f>
        <v>0</v>
      </c>
      <c r="BM15" s="50">
        <f>IF('Indicator Data'!BN19="No Data",1,IF('Indicator Data imputation'!BN18&lt;&gt;"",1,0))</f>
        <v>0</v>
      </c>
      <c r="BN15" s="50">
        <f>IF('Indicator Data'!BO19="No Data",1,IF('Indicator Data imputation'!BO18&lt;&gt;"",1,0))</f>
        <v>0</v>
      </c>
      <c r="BO15" s="50">
        <f>IF('Indicator Data'!BP19="No Data",1,IF('Indicator Data imputation'!BP18&lt;&gt;"",1,0))</f>
        <v>0</v>
      </c>
      <c r="BP15" s="50">
        <f>IF('Indicator Data'!BQ19="No Data",1,IF('Indicator Data imputation'!BQ18&lt;&gt;"",1,0))</f>
        <v>0</v>
      </c>
      <c r="BQ15" s="50">
        <f>IF('Indicator Data'!BR19="No Data",1,IF('Indicator Data imputation'!BR18&lt;&gt;"",1,0))</f>
        <v>0</v>
      </c>
      <c r="BR15" s="50">
        <f>IF('Indicator Data'!BS19="No Data",1,IF('Indicator Data imputation'!BS18&lt;&gt;"",1,0))</f>
        <v>0</v>
      </c>
      <c r="BS15" s="50">
        <f>IF('Indicator Data'!BT19="No Data",1,IF('Indicator Data imputation'!BT18&lt;&gt;"",1,0))</f>
        <v>0</v>
      </c>
      <c r="BT15" s="50">
        <f>IF('Indicator Data'!BU19="No Data",1,IF('Indicator Data imputation'!BU18&lt;&gt;"",1,0))</f>
        <v>0</v>
      </c>
      <c r="BU15" s="50">
        <f>IF('Indicator Data'!BV19="No Data",1,IF('Indicator Data imputation'!BV18&lt;&gt;"",1,0))</f>
        <v>0</v>
      </c>
      <c r="BV15" s="50">
        <f>IF('Indicator Data'!BW19="No Data",1,IF('Indicator Data imputation'!BW18&lt;&gt;"",1,0))</f>
        <v>0</v>
      </c>
      <c r="BW15" s="50">
        <f>IF('Indicator Data'!BX19="No Data",1,IF('Indicator Data imputation'!BX18&lt;&gt;"",1,0))</f>
        <v>0</v>
      </c>
      <c r="BX15" s="50">
        <f>IF('Indicator Data'!BY19="No Data",1,IF('Indicator Data imputation'!BY18&lt;&gt;"",1,0))</f>
        <v>0</v>
      </c>
      <c r="BY15" s="3">
        <f t="shared" si="0"/>
        <v>11</v>
      </c>
      <c r="BZ15" s="52">
        <f t="shared" si="1"/>
        <v>0.14666666666666667</v>
      </c>
    </row>
    <row r="16" spans="1:78">
      <c r="A16" s="3" t="str">
        <f>'Indicator Data'!B20</f>
        <v>BLR</v>
      </c>
      <c r="B16" s="50">
        <f>IF('Indicator Data'!C20="No Data",1,IF('Indicator Data imputation'!C19&lt;&gt;"",1,0))</f>
        <v>0</v>
      </c>
      <c r="C16" s="50">
        <f>IF('Indicator Data'!D20="No Data",1,IF('Indicator Data imputation'!D19&lt;&gt;"",1,0))</f>
        <v>0</v>
      </c>
      <c r="D16" s="50">
        <f>IF('Indicator Data'!E20="No Data",1,IF('Indicator Data imputation'!E19&lt;&gt;"",1,0))</f>
        <v>0</v>
      </c>
      <c r="E16" s="50">
        <f>IF('Indicator Data'!F20="No Data",1,IF('Indicator Data imputation'!F19&lt;&gt;"",1,0))</f>
        <v>0</v>
      </c>
      <c r="F16" s="50">
        <f>IF('Indicator Data'!G20="No Data",1,IF('Indicator Data imputation'!G19&lt;&gt;"",1,0))</f>
        <v>0</v>
      </c>
      <c r="G16" s="50">
        <f>IF('Indicator Data'!H20="No Data",1,IF('Indicator Data imputation'!H19&lt;&gt;"",1,0))</f>
        <v>0</v>
      </c>
      <c r="H16" s="50">
        <f>IF('Indicator Data'!I20="No Data",1,IF('Indicator Data imputation'!I19&lt;&gt;"",1,0))</f>
        <v>0</v>
      </c>
      <c r="I16" s="50">
        <f>IF('Indicator Data'!J20="No Data",1,IF('Indicator Data imputation'!J19&lt;&gt;"",1,0))</f>
        <v>0</v>
      </c>
      <c r="J16" s="50">
        <f>IF('Indicator Data'!K20="No Data",1,IF('Indicator Data imputation'!K19&lt;&gt;"",1,0))</f>
        <v>0</v>
      </c>
      <c r="K16" s="50">
        <f>IF('Indicator Data'!L20="No Data",1,IF('Indicator Data imputation'!L19&lt;&gt;"",1,0))</f>
        <v>0</v>
      </c>
      <c r="L16" s="50">
        <f>IF('Indicator Data'!M20="No Data",1,IF('Indicator Data imputation'!M19&lt;&gt;"",1,0))</f>
        <v>0</v>
      </c>
      <c r="M16" s="50">
        <f>IF('Indicator Data'!N20="No Data",1,IF('Indicator Data imputation'!N19&lt;&gt;"",1,0))</f>
        <v>1</v>
      </c>
      <c r="N16" s="50">
        <f>IF('Indicator Data'!O20="No Data",1,IF('Indicator Data imputation'!O19&lt;&gt;"",1,0))</f>
        <v>1</v>
      </c>
      <c r="O16" s="50">
        <f>IF('Indicator Data'!P20="No Data",1,IF('Indicator Data imputation'!P19&lt;&gt;"",1,0))</f>
        <v>1</v>
      </c>
      <c r="P16" s="50">
        <f>IF('Indicator Data'!Q20="No Data",1,IF('Indicator Data imputation'!Q19&lt;&gt;"",1,0))</f>
        <v>0</v>
      </c>
      <c r="Q16" s="50">
        <f>IF('Indicator Data'!R20="No Data",1,IF('Indicator Data imputation'!R19&lt;&gt;"",1,0))</f>
        <v>0</v>
      </c>
      <c r="R16" s="50">
        <f>IF('Indicator Data'!S20="No Data",1,IF('Indicator Data imputation'!S19&lt;&gt;"",1,0))</f>
        <v>0</v>
      </c>
      <c r="S16" s="50">
        <f>IF('Indicator Data'!T20="No Data",1,IF('Indicator Data imputation'!T19&lt;&gt;"",1,0))</f>
        <v>0</v>
      </c>
      <c r="T16" s="50">
        <f>IF('Indicator Data'!U20="No Data",1,IF('Indicator Data imputation'!U19&lt;&gt;"",1,0))</f>
        <v>0</v>
      </c>
      <c r="U16" s="50">
        <f>IF('Indicator Data'!V20="No Data",1,IF('Indicator Data imputation'!V19&lt;&gt;"",1,0))</f>
        <v>0</v>
      </c>
      <c r="V16" s="50">
        <f>IF('Indicator Data'!W20="No Data",1,IF('Indicator Data imputation'!W19&lt;&gt;"",1,0))</f>
        <v>0</v>
      </c>
      <c r="W16" s="50">
        <f>IF('Indicator Data'!X20="No Data",1,IF('Indicator Data imputation'!X19&lt;&gt;"",1,0))</f>
        <v>0</v>
      </c>
      <c r="X16" s="50">
        <f>IF('Indicator Data'!Y20="No Data",1,IF('Indicator Data imputation'!Y19&lt;&gt;"",1,0))</f>
        <v>0</v>
      </c>
      <c r="Y16" s="50">
        <f>IF('Indicator Data'!Z20="No Data",1,IF('Indicator Data imputation'!Z19&lt;&gt;"",1,0))</f>
        <v>0</v>
      </c>
      <c r="Z16" s="50">
        <f>IF('Indicator Data'!AA20="No Data",1,IF('Indicator Data imputation'!AA19&lt;&gt;"",1,0))</f>
        <v>0</v>
      </c>
      <c r="AA16" s="50">
        <f>IF('Indicator Data'!AB20="No Data",1,IF('Indicator Data imputation'!AB19&lt;&gt;"",1,0))</f>
        <v>0</v>
      </c>
      <c r="AB16" s="50">
        <f>IF('Indicator Data'!AC20="No Data",1,IF('Indicator Data imputation'!AC19&lt;&gt;"",1,0))</f>
        <v>1</v>
      </c>
      <c r="AC16" s="50">
        <f>IF('Indicator Data'!AD20="No Data",1,IF('Indicator Data imputation'!AD19&lt;&gt;"",1,0))</f>
        <v>1</v>
      </c>
      <c r="AD16" s="50">
        <f>IF('Indicator Data'!AE20="No Data",1,IF('Indicator Data imputation'!AE19&lt;&gt;"",1,0))</f>
        <v>0</v>
      </c>
      <c r="AE16" s="50">
        <f>IF('Indicator Data'!AF20="No Data",1,IF('Indicator Data imputation'!AF19&lt;&gt;"",1,0))</f>
        <v>0</v>
      </c>
      <c r="AF16" s="50">
        <f>IF('Indicator Data'!AG20="No Data",1,IF('Indicator Data imputation'!AG19&lt;&gt;"",1,0))</f>
        <v>0</v>
      </c>
      <c r="AG16" s="50">
        <f>IF('Indicator Data'!AH20="No Data",1,IF('Indicator Data imputation'!AH19&lt;&gt;"",1,0))</f>
        <v>0</v>
      </c>
      <c r="AH16" s="50">
        <f>IF('Indicator Data'!AI20="No Data",1,IF('Indicator Data imputation'!AI19&lt;&gt;"",1,0))</f>
        <v>0</v>
      </c>
      <c r="AI16" s="50">
        <f>IF('Indicator Data'!AJ20="No Data",1,IF('Indicator Data imputation'!AJ19&lt;&gt;"",1,0))</f>
        <v>0</v>
      </c>
      <c r="AJ16" s="50">
        <f>IF('Indicator Data'!AK20="No Data",1,IF('Indicator Data imputation'!AK19&lt;&gt;"",1,0))</f>
        <v>0</v>
      </c>
      <c r="AK16" s="50">
        <f>IF('Indicator Data'!AL20="No Data",1,IF('Indicator Data imputation'!AL19&lt;&gt;"",1,0))</f>
        <v>0</v>
      </c>
      <c r="AL16" s="50">
        <f>IF('Indicator Data'!AM20="No Data",1,IF('Indicator Data imputation'!AM19&lt;&gt;"",1,0))</f>
        <v>1</v>
      </c>
      <c r="AM16" s="50">
        <f>IF('Indicator Data'!AN20="No Data",1,IF('Indicator Data imputation'!AN19&lt;&gt;"",1,0))</f>
        <v>0</v>
      </c>
      <c r="AN16" s="50">
        <f>IF('Indicator Data'!AO20="No Data",1,IF('Indicator Data imputation'!AO19&lt;&gt;"",1,0))</f>
        <v>0</v>
      </c>
      <c r="AO16" s="50">
        <f>IF('Indicator Data'!AP20="No Data",1,IF('Indicator Data imputation'!AP19&lt;&gt;"",1,0))</f>
        <v>0</v>
      </c>
      <c r="AP16" s="50">
        <f>IF('Indicator Data'!AQ20="No Data",1,IF('Indicator Data imputation'!AQ19&lt;&gt;"",1,0))</f>
        <v>0</v>
      </c>
      <c r="AQ16" s="50">
        <f>IF('Indicator Data'!AR20="No Data",1,IF('Indicator Data imputation'!AR19&lt;&gt;"",1,0))</f>
        <v>0</v>
      </c>
      <c r="AR16" s="50">
        <f>IF('Indicator Data'!AS20="No Data",1,IF('Indicator Data imputation'!AS19&lt;&gt;"",1,0))</f>
        <v>0</v>
      </c>
      <c r="AS16" s="50">
        <f>IF('Indicator Data'!AT20="No Data",1,IF('Indicator Data imputation'!AT19&lt;&gt;"",1,0))</f>
        <v>1</v>
      </c>
      <c r="AT16" s="50">
        <f>IF('Indicator Data'!AU20="No Data",1,IF('Indicator Data imputation'!AU19&lt;&gt;"",1,0))</f>
        <v>0</v>
      </c>
      <c r="AU16" s="50">
        <f>IF('Indicator Data'!AV20="No Data",1,IF('Indicator Data imputation'!AV19&lt;&gt;"",1,0))</f>
        <v>0</v>
      </c>
      <c r="AV16" s="50">
        <f>IF('Indicator Data'!AW20="No Data",1,IF('Indicator Data imputation'!AW19&lt;&gt;"",1,0))</f>
        <v>0</v>
      </c>
      <c r="AW16" s="50">
        <f>IF('Indicator Data'!AX20="No Data",1,IF('Indicator Data imputation'!AX19&lt;&gt;"",1,0))</f>
        <v>1</v>
      </c>
      <c r="AX16" s="50">
        <f>IF('Indicator Data'!AY20="No Data",1,IF('Indicator Data imputation'!AY19&lt;&gt;"",1,0))</f>
        <v>0</v>
      </c>
      <c r="AY16" s="50">
        <f>IF('Indicator Data'!AZ20="No Data",1,IF('Indicator Data imputation'!AZ19&lt;&gt;"",1,0))</f>
        <v>0</v>
      </c>
      <c r="AZ16" s="50">
        <f>IF('Indicator Data'!BA20="No Data",1,IF('Indicator Data imputation'!BA19&lt;&gt;"",1,0))</f>
        <v>0</v>
      </c>
      <c r="BA16" s="50">
        <f>IF('Indicator Data'!BB20="No Data",1,IF('Indicator Data imputation'!BB19&lt;&gt;"",1,0))</f>
        <v>0</v>
      </c>
      <c r="BB16" s="50">
        <f>IF('Indicator Data'!BC20="No Data",1,IF('Indicator Data imputation'!BC19&lt;&gt;"",1,0))</f>
        <v>0</v>
      </c>
      <c r="BC16" s="50">
        <f>IF('Indicator Data'!BD20="No Data",1,IF('Indicator Data imputation'!BD19&lt;&gt;"",1,0))</f>
        <v>0</v>
      </c>
      <c r="BD16" s="50">
        <f>IF('Indicator Data'!BE20="No Data",1,IF('Indicator Data imputation'!BE19&lt;&gt;"",1,0))</f>
        <v>0</v>
      </c>
      <c r="BE16" s="50">
        <f>IF('Indicator Data'!BF20="No Data",1,IF('Indicator Data imputation'!BF19&lt;&gt;"",1,0))</f>
        <v>0</v>
      </c>
      <c r="BF16" s="50">
        <f>IF('Indicator Data'!BG20="No Data",1,IF('Indicator Data imputation'!BG19&lt;&gt;"",1,0))</f>
        <v>0</v>
      </c>
      <c r="BG16" s="50">
        <f>IF('Indicator Data'!BH20="No Data",1,IF('Indicator Data imputation'!BH19&lt;&gt;"",1,0))</f>
        <v>0</v>
      </c>
      <c r="BH16" s="50">
        <f>IF('Indicator Data'!BI20="No Data",1,IF('Indicator Data imputation'!BI19&lt;&gt;"",1,0))</f>
        <v>0</v>
      </c>
      <c r="BI16" s="50">
        <f>IF('Indicator Data'!BJ20="No Data",1,IF('Indicator Data imputation'!BJ19&lt;&gt;"",1,0))</f>
        <v>0</v>
      </c>
      <c r="BJ16" s="50">
        <f>IF('Indicator Data'!BK20="No Data",1,IF('Indicator Data imputation'!BK19&lt;&gt;"",1,0))</f>
        <v>0</v>
      </c>
      <c r="BK16" s="50">
        <f>IF('Indicator Data'!BL20="No Data",1,IF('Indicator Data imputation'!BL19&lt;&gt;"",1,0))</f>
        <v>0</v>
      </c>
      <c r="BL16" s="50">
        <f>IF('Indicator Data'!BM20="No Data",1,IF('Indicator Data imputation'!BM19&lt;&gt;"",1,0))</f>
        <v>0</v>
      </c>
      <c r="BM16" s="50">
        <f>IF('Indicator Data'!BN20="No Data",1,IF('Indicator Data imputation'!BN19&lt;&gt;"",1,0))</f>
        <v>0</v>
      </c>
      <c r="BN16" s="50">
        <f>IF('Indicator Data'!BO20="No Data",1,IF('Indicator Data imputation'!BO19&lt;&gt;"",1,0))</f>
        <v>0</v>
      </c>
      <c r="BO16" s="50">
        <f>IF('Indicator Data'!BP20="No Data",1,IF('Indicator Data imputation'!BP19&lt;&gt;"",1,0))</f>
        <v>0</v>
      </c>
      <c r="BP16" s="50">
        <f>IF('Indicator Data'!BQ20="No Data",1,IF('Indicator Data imputation'!BQ19&lt;&gt;"",1,0))</f>
        <v>0</v>
      </c>
      <c r="BQ16" s="50">
        <f>IF('Indicator Data'!BR20="No Data",1,IF('Indicator Data imputation'!BR19&lt;&gt;"",1,0))</f>
        <v>0</v>
      </c>
      <c r="BR16" s="50">
        <f>IF('Indicator Data'!BS20="No Data",1,IF('Indicator Data imputation'!BS19&lt;&gt;"",1,0))</f>
        <v>0</v>
      </c>
      <c r="BS16" s="50">
        <f>IF('Indicator Data'!BT20="No Data",1,IF('Indicator Data imputation'!BT19&lt;&gt;"",1,0))</f>
        <v>0</v>
      </c>
      <c r="BT16" s="50">
        <f>IF('Indicator Data'!BU20="No Data",1,IF('Indicator Data imputation'!BU19&lt;&gt;"",1,0))</f>
        <v>0</v>
      </c>
      <c r="BU16" s="50">
        <f>IF('Indicator Data'!BV20="No Data",1,IF('Indicator Data imputation'!BV19&lt;&gt;"",1,0))</f>
        <v>0</v>
      </c>
      <c r="BV16" s="50">
        <f>IF('Indicator Data'!BW20="No Data",1,IF('Indicator Data imputation'!BW19&lt;&gt;"",1,0))</f>
        <v>1</v>
      </c>
      <c r="BW16" s="50">
        <f>IF('Indicator Data'!BX20="No Data",1,IF('Indicator Data imputation'!BX19&lt;&gt;"",1,0))</f>
        <v>0</v>
      </c>
      <c r="BX16" s="50">
        <f>IF('Indicator Data'!BY20="No Data",1,IF('Indicator Data imputation'!BY19&lt;&gt;"",1,0))</f>
        <v>0</v>
      </c>
      <c r="BY16" s="3">
        <f t="shared" si="0"/>
        <v>9</v>
      </c>
      <c r="BZ16" s="52">
        <f t="shared" si="1"/>
        <v>0.12</v>
      </c>
    </row>
    <row r="17" spans="1:78">
      <c r="A17" s="3" t="str">
        <f>'Indicator Data'!B21</f>
        <v>BEL</v>
      </c>
      <c r="B17" s="50">
        <f>IF('Indicator Data'!C21="No Data",1,IF('Indicator Data imputation'!C20&lt;&gt;"",1,0))</f>
        <v>0</v>
      </c>
      <c r="C17" s="50">
        <f>IF('Indicator Data'!D21="No Data",1,IF('Indicator Data imputation'!D20&lt;&gt;"",1,0))</f>
        <v>0</v>
      </c>
      <c r="D17" s="50">
        <f>IF('Indicator Data'!E21="No Data",1,IF('Indicator Data imputation'!E20&lt;&gt;"",1,0))</f>
        <v>0</v>
      </c>
      <c r="E17" s="50">
        <f>IF('Indicator Data'!F21="No Data",1,IF('Indicator Data imputation'!F20&lt;&gt;"",1,0))</f>
        <v>0</v>
      </c>
      <c r="F17" s="50">
        <f>IF('Indicator Data'!G21="No Data",1,IF('Indicator Data imputation'!G20&lt;&gt;"",1,0))</f>
        <v>0</v>
      </c>
      <c r="G17" s="50">
        <f>IF('Indicator Data'!H21="No Data",1,IF('Indicator Data imputation'!H20&lt;&gt;"",1,0))</f>
        <v>0</v>
      </c>
      <c r="H17" s="50">
        <f>IF('Indicator Data'!I21="No Data",1,IF('Indicator Data imputation'!I20&lt;&gt;"",1,0))</f>
        <v>0</v>
      </c>
      <c r="I17" s="50">
        <f>IF('Indicator Data'!J21="No Data",1,IF('Indicator Data imputation'!J20&lt;&gt;"",1,0))</f>
        <v>0</v>
      </c>
      <c r="J17" s="50">
        <f>IF('Indicator Data'!K21="No Data",1,IF('Indicator Data imputation'!K20&lt;&gt;"",1,0))</f>
        <v>0</v>
      </c>
      <c r="K17" s="50">
        <f>IF('Indicator Data'!L21="No Data",1,IF('Indicator Data imputation'!L20&lt;&gt;"",1,0))</f>
        <v>0</v>
      </c>
      <c r="L17" s="50">
        <f>IF('Indicator Data'!M21="No Data",1,IF('Indicator Data imputation'!M20&lt;&gt;"",1,0))</f>
        <v>0</v>
      </c>
      <c r="M17" s="50">
        <f>IF('Indicator Data'!N21="No Data",1,IF('Indicator Data imputation'!N20&lt;&gt;"",1,0))</f>
        <v>1</v>
      </c>
      <c r="N17" s="50">
        <f>IF('Indicator Data'!O21="No Data",1,IF('Indicator Data imputation'!O20&lt;&gt;"",1,0))</f>
        <v>1</v>
      </c>
      <c r="O17" s="50">
        <f>IF('Indicator Data'!P21="No Data",1,IF('Indicator Data imputation'!P20&lt;&gt;"",1,0))</f>
        <v>1</v>
      </c>
      <c r="P17" s="50">
        <f>IF('Indicator Data'!Q21="No Data",1,IF('Indicator Data imputation'!Q20&lt;&gt;"",1,0))</f>
        <v>0</v>
      </c>
      <c r="Q17" s="50">
        <f>IF('Indicator Data'!R21="No Data",1,IF('Indicator Data imputation'!R20&lt;&gt;"",1,0))</f>
        <v>0</v>
      </c>
      <c r="R17" s="50">
        <f>IF('Indicator Data'!S21="No Data",1,IF('Indicator Data imputation'!S20&lt;&gt;"",1,0))</f>
        <v>0</v>
      </c>
      <c r="S17" s="50">
        <f>IF('Indicator Data'!T21="No Data",1,IF('Indicator Data imputation'!T20&lt;&gt;"",1,0))</f>
        <v>0</v>
      </c>
      <c r="T17" s="50">
        <f>IF('Indicator Data'!U21="No Data",1,IF('Indicator Data imputation'!U20&lt;&gt;"",1,0))</f>
        <v>0</v>
      </c>
      <c r="U17" s="50">
        <f>IF('Indicator Data'!V21="No Data",1,IF('Indicator Data imputation'!V20&lt;&gt;"",1,0))</f>
        <v>0</v>
      </c>
      <c r="V17" s="50">
        <f>IF('Indicator Data'!W21="No Data",1,IF('Indicator Data imputation'!W20&lt;&gt;"",1,0))</f>
        <v>0</v>
      </c>
      <c r="W17" s="50">
        <f>IF('Indicator Data'!X21="No Data",1,IF('Indicator Data imputation'!X20&lt;&gt;"",1,0))</f>
        <v>0</v>
      </c>
      <c r="X17" s="50">
        <f>IF('Indicator Data'!Y21="No Data",1,IF('Indicator Data imputation'!Y20&lt;&gt;"",1,0))</f>
        <v>0</v>
      </c>
      <c r="Y17" s="50">
        <f>IF('Indicator Data'!Z21="No Data",1,IF('Indicator Data imputation'!Z20&lt;&gt;"",1,0))</f>
        <v>0</v>
      </c>
      <c r="Z17" s="50">
        <f>IF('Indicator Data'!AA21="No Data",1,IF('Indicator Data imputation'!AA20&lt;&gt;"",1,0))</f>
        <v>0</v>
      </c>
      <c r="AA17" s="50">
        <f>IF('Indicator Data'!AB21="No Data",1,IF('Indicator Data imputation'!AB20&lt;&gt;"",1,0))</f>
        <v>0</v>
      </c>
      <c r="AB17" s="50">
        <f>IF('Indicator Data'!AC21="No Data",1,IF('Indicator Data imputation'!AC20&lt;&gt;"",1,0))</f>
        <v>1</v>
      </c>
      <c r="AC17" s="50">
        <f>IF('Indicator Data'!AD21="No Data",1,IF('Indicator Data imputation'!AD20&lt;&gt;"",1,0))</f>
        <v>0</v>
      </c>
      <c r="AD17" s="50">
        <f>IF('Indicator Data'!AE21="No Data",1,IF('Indicator Data imputation'!AE20&lt;&gt;"",1,0))</f>
        <v>0</v>
      </c>
      <c r="AE17" s="50">
        <f>IF('Indicator Data'!AF21="No Data",1,IF('Indicator Data imputation'!AF20&lt;&gt;"",1,0))</f>
        <v>1</v>
      </c>
      <c r="AF17" s="50">
        <f>IF('Indicator Data'!AG21="No Data",1,IF('Indicator Data imputation'!AG20&lt;&gt;"",1,0))</f>
        <v>0</v>
      </c>
      <c r="AG17" s="50">
        <f>IF('Indicator Data'!AH21="No Data",1,IF('Indicator Data imputation'!AH20&lt;&gt;"",1,0))</f>
        <v>0</v>
      </c>
      <c r="AH17" s="50">
        <f>IF('Indicator Data'!AI21="No Data",1,IF('Indicator Data imputation'!AI20&lt;&gt;"",1,0))</f>
        <v>0</v>
      </c>
      <c r="AI17" s="50">
        <f>IF('Indicator Data'!AJ21="No Data",1,IF('Indicator Data imputation'!AJ20&lt;&gt;"",1,0))</f>
        <v>0</v>
      </c>
      <c r="AJ17" s="50">
        <f>IF('Indicator Data'!AK21="No Data",1,IF('Indicator Data imputation'!AK20&lt;&gt;"",1,0))</f>
        <v>0</v>
      </c>
      <c r="AK17" s="50">
        <f>IF('Indicator Data'!AL21="No Data",1,IF('Indicator Data imputation'!AL20&lt;&gt;"",1,0))</f>
        <v>0</v>
      </c>
      <c r="AL17" s="50">
        <f>IF('Indicator Data'!AM21="No Data",1,IF('Indicator Data imputation'!AM20&lt;&gt;"",1,0))</f>
        <v>1</v>
      </c>
      <c r="AM17" s="50">
        <f>IF('Indicator Data'!AN21="No Data",1,IF('Indicator Data imputation'!AN20&lt;&gt;"",1,0))</f>
        <v>0</v>
      </c>
      <c r="AN17" s="50">
        <f>IF('Indicator Data'!AO21="No Data",1,IF('Indicator Data imputation'!AO20&lt;&gt;"",1,0))</f>
        <v>0</v>
      </c>
      <c r="AO17" s="50">
        <f>IF('Indicator Data'!AP21="No Data",1,IF('Indicator Data imputation'!AP20&lt;&gt;"",1,0))</f>
        <v>0</v>
      </c>
      <c r="AP17" s="50">
        <f>IF('Indicator Data'!AQ21="No Data",1,IF('Indicator Data imputation'!AQ20&lt;&gt;"",1,0))</f>
        <v>1</v>
      </c>
      <c r="AQ17" s="50">
        <f>IF('Indicator Data'!AR21="No Data",1,IF('Indicator Data imputation'!AR20&lt;&gt;"",1,0))</f>
        <v>0</v>
      </c>
      <c r="AR17" s="50">
        <f>IF('Indicator Data'!AS21="No Data",1,IF('Indicator Data imputation'!AS20&lt;&gt;"",1,0))</f>
        <v>0</v>
      </c>
      <c r="AS17" s="50">
        <f>IF('Indicator Data'!AT21="No Data",1,IF('Indicator Data imputation'!AT20&lt;&gt;"",1,0))</f>
        <v>1</v>
      </c>
      <c r="AT17" s="50">
        <f>IF('Indicator Data'!AU21="No Data",1,IF('Indicator Data imputation'!AU20&lt;&gt;"",1,0))</f>
        <v>0</v>
      </c>
      <c r="AU17" s="50">
        <f>IF('Indicator Data'!AV21="No Data",1,IF('Indicator Data imputation'!AV20&lt;&gt;"",1,0))</f>
        <v>1</v>
      </c>
      <c r="AV17" s="50">
        <f>IF('Indicator Data'!AW21="No Data",1,IF('Indicator Data imputation'!AW20&lt;&gt;"",1,0))</f>
        <v>1</v>
      </c>
      <c r="AW17" s="50">
        <f>IF('Indicator Data'!AX21="No Data",1,IF('Indicator Data imputation'!AX20&lt;&gt;"",1,0))</f>
        <v>1</v>
      </c>
      <c r="AX17" s="50">
        <f>IF('Indicator Data'!AY21="No Data",1,IF('Indicator Data imputation'!AY20&lt;&gt;"",1,0))</f>
        <v>0</v>
      </c>
      <c r="AY17" s="50">
        <f>IF('Indicator Data'!AZ21="No Data",1,IF('Indicator Data imputation'!AZ20&lt;&gt;"",1,0))</f>
        <v>0</v>
      </c>
      <c r="AZ17" s="50">
        <f>IF('Indicator Data'!BA21="No Data",1,IF('Indicator Data imputation'!BA20&lt;&gt;"",1,0))</f>
        <v>0</v>
      </c>
      <c r="BA17" s="50">
        <f>IF('Indicator Data'!BB21="No Data",1,IF('Indicator Data imputation'!BB20&lt;&gt;"",1,0))</f>
        <v>0</v>
      </c>
      <c r="BB17" s="50">
        <f>IF('Indicator Data'!BC21="No Data",1,IF('Indicator Data imputation'!BC20&lt;&gt;"",1,0))</f>
        <v>0</v>
      </c>
      <c r="BC17" s="50">
        <f>IF('Indicator Data'!BD21="No Data",1,IF('Indicator Data imputation'!BD20&lt;&gt;"",1,0))</f>
        <v>0</v>
      </c>
      <c r="BD17" s="50">
        <f>IF('Indicator Data'!BE21="No Data",1,IF('Indicator Data imputation'!BE20&lt;&gt;"",1,0))</f>
        <v>0</v>
      </c>
      <c r="BE17" s="50">
        <f>IF('Indicator Data'!BF21="No Data",1,IF('Indicator Data imputation'!BF20&lt;&gt;"",1,0))</f>
        <v>0</v>
      </c>
      <c r="BF17" s="50">
        <f>IF('Indicator Data'!BG21="No Data",1,IF('Indicator Data imputation'!BG20&lt;&gt;"",1,0))</f>
        <v>0</v>
      </c>
      <c r="BG17" s="50">
        <f>IF('Indicator Data'!BH21="No Data",1,IF('Indicator Data imputation'!BH20&lt;&gt;"",1,0))</f>
        <v>0</v>
      </c>
      <c r="BH17" s="50">
        <f>IF('Indicator Data'!BI21="No Data",1,IF('Indicator Data imputation'!BI20&lt;&gt;"",1,0))</f>
        <v>0</v>
      </c>
      <c r="BI17" s="50">
        <f>IF('Indicator Data'!BJ21="No Data",1,IF('Indicator Data imputation'!BJ20&lt;&gt;"",1,0))</f>
        <v>1</v>
      </c>
      <c r="BJ17" s="50">
        <f>IF('Indicator Data'!BK21="No Data",1,IF('Indicator Data imputation'!BK20&lt;&gt;"",1,0))</f>
        <v>0</v>
      </c>
      <c r="BK17" s="50">
        <f>IF('Indicator Data'!BL21="No Data",1,IF('Indicator Data imputation'!BL20&lt;&gt;"",1,0))</f>
        <v>0</v>
      </c>
      <c r="BL17" s="50">
        <f>IF('Indicator Data'!BM21="No Data",1,IF('Indicator Data imputation'!BM20&lt;&gt;"",1,0))</f>
        <v>0</v>
      </c>
      <c r="BM17" s="50">
        <f>IF('Indicator Data'!BN21="No Data",1,IF('Indicator Data imputation'!BN20&lt;&gt;"",1,0))</f>
        <v>1</v>
      </c>
      <c r="BN17" s="50">
        <f>IF('Indicator Data'!BO21="No Data",1,IF('Indicator Data imputation'!BO20&lt;&gt;"",1,0))</f>
        <v>0</v>
      </c>
      <c r="BO17" s="50">
        <f>IF('Indicator Data'!BP21="No Data",1,IF('Indicator Data imputation'!BP20&lt;&gt;"",1,0))</f>
        <v>0</v>
      </c>
      <c r="BP17" s="50">
        <f>IF('Indicator Data'!BQ21="No Data",1,IF('Indicator Data imputation'!BQ20&lt;&gt;"",1,0))</f>
        <v>0</v>
      </c>
      <c r="BQ17" s="50">
        <f>IF('Indicator Data'!BR21="No Data",1,IF('Indicator Data imputation'!BR20&lt;&gt;"",1,0))</f>
        <v>0</v>
      </c>
      <c r="BR17" s="50">
        <f>IF('Indicator Data'!BS21="No Data",1,IF('Indicator Data imputation'!BS20&lt;&gt;"",1,0))</f>
        <v>0</v>
      </c>
      <c r="BS17" s="50">
        <f>IF('Indicator Data'!BT21="No Data",1,IF('Indicator Data imputation'!BT20&lt;&gt;"",1,0))</f>
        <v>0</v>
      </c>
      <c r="BT17" s="50">
        <f>IF('Indicator Data'!BU21="No Data",1,IF('Indicator Data imputation'!BU20&lt;&gt;"",1,0))</f>
        <v>0</v>
      </c>
      <c r="BU17" s="50">
        <f>IF('Indicator Data'!BV21="No Data",1,IF('Indicator Data imputation'!BV20&lt;&gt;"",1,0))</f>
        <v>0</v>
      </c>
      <c r="BV17" s="50">
        <f>IF('Indicator Data'!BW21="No Data",1,IF('Indicator Data imputation'!BW20&lt;&gt;"",1,0))</f>
        <v>0</v>
      </c>
      <c r="BW17" s="50">
        <f>IF('Indicator Data'!BX21="No Data",1,IF('Indicator Data imputation'!BX20&lt;&gt;"",1,0))</f>
        <v>0</v>
      </c>
      <c r="BX17" s="50">
        <f>IF('Indicator Data'!BY21="No Data",1,IF('Indicator Data imputation'!BY20&lt;&gt;"",1,0))</f>
        <v>0</v>
      </c>
      <c r="BY17" s="3">
        <f t="shared" si="0"/>
        <v>13</v>
      </c>
      <c r="BZ17" s="52">
        <f t="shared" si="1"/>
        <v>0.17333333333333334</v>
      </c>
    </row>
    <row r="18" spans="1:78">
      <c r="A18" s="3" t="str">
        <f>'Indicator Data'!B22</f>
        <v>BLZ</v>
      </c>
      <c r="B18" s="50">
        <f>IF('Indicator Data'!C22="No Data",1,IF('Indicator Data imputation'!C21&lt;&gt;"",1,0))</f>
        <v>0</v>
      </c>
      <c r="C18" s="50">
        <f>IF('Indicator Data'!D22="No Data",1,IF('Indicator Data imputation'!D21&lt;&gt;"",1,0))</f>
        <v>0</v>
      </c>
      <c r="D18" s="50">
        <f>IF('Indicator Data'!E22="No Data",1,IF('Indicator Data imputation'!E21&lt;&gt;"",1,0))</f>
        <v>0</v>
      </c>
      <c r="E18" s="50">
        <f>IF('Indicator Data'!F22="No Data",1,IF('Indicator Data imputation'!F21&lt;&gt;"",1,0))</f>
        <v>0</v>
      </c>
      <c r="F18" s="50">
        <f>IF('Indicator Data'!G22="No Data",1,IF('Indicator Data imputation'!G21&lt;&gt;"",1,0))</f>
        <v>0</v>
      </c>
      <c r="G18" s="50">
        <f>IF('Indicator Data'!H22="No Data",1,IF('Indicator Data imputation'!H21&lt;&gt;"",1,0))</f>
        <v>0</v>
      </c>
      <c r="H18" s="50">
        <f>IF('Indicator Data'!I22="No Data",1,IF('Indicator Data imputation'!I21&lt;&gt;"",1,0))</f>
        <v>0</v>
      </c>
      <c r="I18" s="50">
        <f>IF('Indicator Data'!J22="No Data",1,IF('Indicator Data imputation'!J21&lt;&gt;"",1,0))</f>
        <v>0</v>
      </c>
      <c r="J18" s="50">
        <f>IF('Indicator Data'!K22="No Data",1,IF('Indicator Data imputation'!K21&lt;&gt;"",1,0))</f>
        <v>0</v>
      </c>
      <c r="K18" s="50">
        <f>IF('Indicator Data'!L22="No Data",1,IF('Indicator Data imputation'!L21&lt;&gt;"",1,0))</f>
        <v>0</v>
      </c>
      <c r="L18" s="50">
        <f>IF('Indicator Data'!M22="No Data",1,IF('Indicator Data imputation'!M21&lt;&gt;"",1,0))</f>
        <v>1</v>
      </c>
      <c r="M18" s="50">
        <f>IF('Indicator Data'!N22="No Data",1,IF('Indicator Data imputation'!N21&lt;&gt;"",1,0))</f>
        <v>1</v>
      </c>
      <c r="N18" s="50">
        <f>IF('Indicator Data'!O22="No Data",1,IF('Indicator Data imputation'!O21&lt;&gt;"",1,0))</f>
        <v>1</v>
      </c>
      <c r="O18" s="50">
        <f>IF('Indicator Data'!P22="No Data",1,IF('Indicator Data imputation'!P21&lt;&gt;"",1,0))</f>
        <v>1</v>
      </c>
      <c r="P18" s="50">
        <f>IF('Indicator Data'!Q22="No Data",1,IF('Indicator Data imputation'!Q21&lt;&gt;"",1,0))</f>
        <v>0</v>
      </c>
      <c r="Q18" s="50">
        <f>IF('Indicator Data'!R22="No Data",1,IF('Indicator Data imputation'!R21&lt;&gt;"",1,0))</f>
        <v>0</v>
      </c>
      <c r="R18" s="50">
        <f>IF('Indicator Data'!S22="No Data",1,IF('Indicator Data imputation'!S21&lt;&gt;"",1,0))</f>
        <v>0</v>
      </c>
      <c r="S18" s="50">
        <f>IF('Indicator Data'!T22="No Data",1,IF('Indicator Data imputation'!T21&lt;&gt;"",1,0))</f>
        <v>0</v>
      </c>
      <c r="T18" s="50">
        <f>IF('Indicator Data'!U22="No Data",1,IF('Indicator Data imputation'!U21&lt;&gt;"",1,0))</f>
        <v>0</v>
      </c>
      <c r="U18" s="50">
        <f>IF('Indicator Data'!V22="No Data",1,IF('Indicator Data imputation'!V21&lt;&gt;"",1,0))</f>
        <v>0</v>
      </c>
      <c r="V18" s="50">
        <f>IF('Indicator Data'!W22="No Data",1,IF('Indicator Data imputation'!W21&lt;&gt;"",1,0))</f>
        <v>0</v>
      </c>
      <c r="W18" s="50">
        <f>IF('Indicator Data'!X22="No Data",1,IF('Indicator Data imputation'!X21&lt;&gt;"",1,0))</f>
        <v>0</v>
      </c>
      <c r="X18" s="50">
        <f>IF('Indicator Data'!Y22="No Data",1,IF('Indicator Data imputation'!Y21&lt;&gt;"",1,0))</f>
        <v>0</v>
      </c>
      <c r="Y18" s="50">
        <f>IF('Indicator Data'!Z22="No Data",1,IF('Indicator Data imputation'!Z21&lt;&gt;"",1,0))</f>
        <v>0</v>
      </c>
      <c r="Z18" s="50">
        <f>IF('Indicator Data'!AA22="No Data",1,IF('Indicator Data imputation'!AA21&lt;&gt;"",1,0))</f>
        <v>1</v>
      </c>
      <c r="AA18" s="50">
        <f>IF('Indicator Data'!AB22="No Data",1,IF('Indicator Data imputation'!AB21&lt;&gt;"",1,0))</f>
        <v>0</v>
      </c>
      <c r="AB18" s="50">
        <f>IF('Indicator Data'!AC22="No Data",1,IF('Indicator Data imputation'!AC21&lt;&gt;"",1,0))</f>
        <v>0</v>
      </c>
      <c r="AC18" s="50">
        <f>IF('Indicator Data'!AD22="No Data",1,IF('Indicator Data imputation'!AD21&lt;&gt;"",1,0))</f>
        <v>1</v>
      </c>
      <c r="AD18" s="50">
        <f>IF('Indicator Data'!AE22="No Data",1,IF('Indicator Data imputation'!AE21&lt;&gt;"",1,0))</f>
        <v>0</v>
      </c>
      <c r="AE18" s="50">
        <f>IF('Indicator Data'!AF22="No Data",1,IF('Indicator Data imputation'!AF21&lt;&gt;"",1,0))</f>
        <v>0</v>
      </c>
      <c r="AF18" s="50">
        <f>IF('Indicator Data'!AG22="No Data",1,IF('Indicator Data imputation'!AG21&lt;&gt;"",1,0))</f>
        <v>0</v>
      </c>
      <c r="AG18" s="50">
        <f>IF('Indicator Data'!AH22="No Data",1,IF('Indicator Data imputation'!AH21&lt;&gt;"",1,0))</f>
        <v>0</v>
      </c>
      <c r="AH18" s="50">
        <f>IF('Indicator Data'!AI22="No Data",1,IF('Indicator Data imputation'!AI21&lt;&gt;"",1,0))</f>
        <v>0</v>
      </c>
      <c r="AI18" s="50">
        <f>IF('Indicator Data'!AJ22="No Data",1,IF('Indicator Data imputation'!AJ21&lt;&gt;"",1,0))</f>
        <v>0</v>
      </c>
      <c r="AJ18" s="50">
        <f>IF('Indicator Data'!AK22="No Data",1,IF('Indicator Data imputation'!AK21&lt;&gt;"",1,0))</f>
        <v>0</v>
      </c>
      <c r="AK18" s="50">
        <f>IF('Indicator Data'!AL22="No Data",1,IF('Indicator Data imputation'!AL21&lt;&gt;"",1,0))</f>
        <v>0</v>
      </c>
      <c r="AL18" s="50">
        <f>IF('Indicator Data'!AM22="No Data",1,IF('Indicator Data imputation'!AM21&lt;&gt;"",1,0))</f>
        <v>0</v>
      </c>
      <c r="AM18" s="50">
        <f>IF('Indicator Data'!AN22="No Data",1,IF('Indicator Data imputation'!AN21&lt;&gt;"",1,0))</f>
        <v>0</v>
      </c>
      <c r="AN18" s="50">
        <f>IF('Indicator Data'!AO22="No Data",1,IF('Indicator Data imputation'!AO21&lt;&gt;"",1,0))</f>
        <v>0</v>
      </c>
      <c r="AO18" s="50">
        <f>IF('Indicator Data'!AP22="No Data",1,IF('Indicator Data imputation'!AP21&lt;&gt;"",1,0))</f>
        <v>0</v>
      </c>
      <c r="AP18" s="50">
        <f>IF('Indicator Data'!AQ22="No Data",1,IF('Indicator Data imputation'!AQ21&lt;&gt;"",1,0))</f>
        <v>0</v>
      </c>
      <c r="AQ18" s="50">
        <f>IF('Indicator Data'!AR22="No Data",1,IF('Indicator Data imputation'!AR21&lt;&gt;"",1,0))</f>
        <v>0</v>
      </c>
      <c r="AR18" s="50">
        <f>IF('Indicator Data'!AS22="No Data",1,IF('Indicator Data imputation'!AS21&lt;&gt;"",1,0))</f>
        <v>0</v>
      </c>
      <c r="AS18" s="50">
        <f>IF('Indicator Data'!AT22="No Data",1,IF('Indicator Data imputation'!AT21&lt;&gt;"",1,0))</f>
        <v>0</v>
      </c>
      <c r="AT18" s="50">
        <f>IF('Indicator Data'!AU22="No Data",1,IF('Indicator Data imputation'!AU21&lt;&gt;"",1,0))</f>
        <v>0</v>
      </c>
      <c r="AU18" s="50">
        <f>IF('Indicator Data'!AV22="No Data",1,IF('Indicator Data imputation'!AV21&lt;&gt;"",1,0))</f>
        <v>1</v>
      </c>
      <c r="AV18" s="50">
        <f>IF('Indicator Data'!AW22="No Data",1,IF('Indicator Data imputation'!AW21&lt;&gt;"",1,0))</f>
        <v>1</v>
      </c>
      <c r="AW18" s="50">
        <f>IF('Indicator Data'!AX22="No Data",1,IF('Indicator Data imputation'!AX21&lt;&gt;"",1,0))</f>
        <v>0</v>
      </c>
      <c r="AX18" s="50">
        <f>IF('Indicator Data'!AY22="No Data",1,IF('Indicator Data imputation'!AY21&lt;&gt;"",1,0))</f>
        <v>0</v>
      </c>
      <c r="AY18" s="50">
        <f>IF('Indicator Data'!AZ22="No Data",1,IF('Indicator Data imputation'!AZ21&lt;&gt;"",1,0))</f>
        <v>0</v>
      </c>
      <c r="AZ18" s="50">
        <f>IF('Indicator Data'!BA22="No Data",1,IF('Indicator Data imputation'!BA21&lt;&gt;"",1,0))</f>
        <v>1</v>
      </c>
      <c r="BA18" s="50">
        <f>IF('Indicator Data'!BB22="No Data",1,IF('Indicator Data imputation'!BB21&lt;&gt;"",1,0))</f>
        <v>0</v>
      </c>
      <c r="BB18" s="50">
        <f>IF('Indicator Data'!BC22="No Data",1,IF('Indicator Data imputation'!BC21&lt;&gt;"",1,0))</f>
        <v>0</v>
      </c>
      <c r="BC18" s="50">
        <f>IF('Indicator Data'!BD22="No Data",1,IF('Indicator Data imputation'!BD21&lt;&gt;"",1,0))</f>
        <v>0</v>
      </c>
      <c r="BD18" s="50">
        <f>IF('Indicator Data'!BE22="No Data",1,IF('Indicator Data imputation'!BE21&lt;&gt;"",1,0))</f>
        <v>0</v>
      </c>
      <c r="BE18" s="50">
        <f>IF('Indicator Data'!BF22="No Data",1,IF('Indicator Data imputation'!BF21&lt;&gt;"",1,0))</f>
        <v>0</v>
      </c>
      <c r="BF18" s="50">
        <f>IF('Indicator Data'!BG22="No Data",1,IF('Indicator Data imputation'!BG21&lt;&gt;"",1,0))</f>
        <v>0</v>
      </c>
      <c r="BG18" s="50">
        <f>IF('Indicator Data'!BH22="No Data",1,IF('Indicator Data imputation'!BH21&lt;&gt;"",1,0))</f>
        <v>0</v>
      </c>
      <c r="BH18" s="50">
        <f>IF('Indicator Data'!BI22="No Data",1,IF('Indicator Data imputation'!BI21&lt;&gt;"",1,0))</f>
        <v>0</v>
      </c>
      <c r="BI18" s="50">
        <f>IF('Indicator Data'!BJ22="No Data",1,IF('Indicator Data imputation'!BJ21&lt;&gt;"",1,0))</f>
        <v>1</v>
      </c>
      <c r="BJ18" s="50">
        <f>IF('Indicator Data'!BK22="No Data",1,IF('Indicator Data imputation'!BK21&lt;&gt;"",1,0))</f>
        <v>0</v>
      </c>
      <c r="BK18" s="50">
        <f>IF('Indicator Data'!BL22="No Data",1,IF('Indicator Data imputation'!BL21&lt;&gt;"",1,0))</f>
        <v>1</v>
      </c>
      <c r="BL18" s="50">
        <f>IF('Indicator Data'!BM22="No Data",1,IF('Indicator Data imputation'!BM21&lt;&gt;"",1,0))</f>
        <v>0</v>
      </c>
      <c r="BM18" s="50">
        <f>IF('Indicator Data'!BN22="No Data",1,IF('Indicator Data imputation'!BN21&lt;&gt;"",1,0))</f>
        <v>1</v>
      </c>
      <c r="BN18" s="50">
        <f>IF('Indicator Data'!BO22="No Data",1,IF('Indicator Data imputation'!BO21&lt;&gt;"",1,0))</f>
        <v>0</v>
      </c>
      <c r="BO18" s="50">
        <f>IF('Indicator Data'!BP22="No Data",1,IF('Indicator Data imputation'!BP21&lt;&gt;"",1,0))</f>
        <v>0</v>
      </c>
      <c r="BP18" s="50">
        <f>IF('Indicator Data'!BQ22="No Data",1,IF('Indicator Data imputation'!BQ21&lt;&gt;"",1,0))</f>
        <v>0</v>
      </c>
      <c r="BQ18" s="50">
        <f>IF('Indicator Data'!BR22="No Data",1,IF('Indicator Data imputation'!BR21&lt;&gt;"",1,0))</f>
        <v>0</v>
      </c>
      <c r="BR18" s="50">
        <f>IF('Indicator Data'!BS22="No Data",1,IF('Indicator Data imputation'!BS21&lt;&gt;"",1,0))</f>
        <v>0</v>
      </c>
      <c r="BS18" s="50">
        <f>IF('Indicator Data'!BT22="No Data",1,IF('Indicator Data imputation'!BT21&lt;&gt;"",1,0))</f>
        <v>0</v>
      </c>
      <c r="BT18" s="50">
        <f>IF('Indicator Data'!BU22="No Data",1,IF('Indicator Data imputation'!BU21&lt;&gt;"",1,0))</f>
        <v>0</v>
      </c>
      <c r="BU18" s="50">
        <f>IF('Indicator Data'!BV22="No Data",1,IF('Indicator Data imputation'!BV21&lt;&gt;"",1,0))</f>
        <v>0</v>
      </c>
      <c r="BV18" s="50">
        <f>IF('Indicator Data'!BW22="No Data",1,IF('Indicator Data imputation'!BW21&lt;&gt;"",1,0))</f>
        <v>1</v>
      </c>
      <c r="BW18" s="50">
        <f>IF('Indicator Data'!BX22="No Data",1,IF('Indicator Data imputation'!BX21&lt;&gt;"",1,0))</f>
        <v>0</v>
      </c>
      <c r="BX18" s="50">
        <f>IF('Indicator Data'!BY22="No Data",1,IF('Indicator Data imputation'!BY21&lt;&gt;"",1,0))</f>
        <v>0</v>
      </c>
      <c r="BY18" s="3">
        <f t="shared" si="0"/>
        <v>13</v>
      </c>
      <c r="BZ18" s="52">
        <f t="shared" si="1"/>
        <v>0.17333333333333334</v>
      </c>
    </row>
    <row r="19" spans="1:78">
      <c r="A19" s="3" t="str">
        <f>'Indicator Data'!B23</f>
        <v>BEN</v>
      </c>
      <c r="B19" s="50">
        <f>IF('Indicator Data'!C23="No Data",1,IF('Indicator Data imputation'!C22&lt;&gt;"",1,0))</f>
        <v>0</v>
      </c>
      <c r="C19" s="50">
        <f>IF('Indicator Data'!D23="No Data",1,IF('Indicator Data imputation'!D22&lt;&gt;"",1,0))</f>
        <v>0</v>
      </c>
      <c r="D19" s="50">
        <f>IF('Indicator Data'!E23="No Data",1,IF('Indicator Data imputation'!E22&lt;&gt;"",1,0))</f>
        <v>0</v>
      </c>
      <c r="E19" s="50">
        <f>IF('Indicator Data'!F23="No Data",1,IF('Indicator Data imputation'!F22&lt;&gt;"",1,0))</f>
        <v>0</v>
      </c>
      <c r="F19" s="50">
        <f>IF('Indicator Data'!G23="No Data",1,IF('Indicator Data imputation'!G22&lt;&gt;"",1,0))</f>
        <v>0</v>
      </c>
      <c r="G19" s="50">
        <f>IF('Indicator Data'!H23="No Data",1,IF('Indicator Data imputation'!H22&lt;&gt;"",1,0))</f>
        <v>0</v>
      </c>
      <c r="H19" s="50">
        <f>IF('Indicator Data'!I23="No Data",1,IF('Indicator Data imputation'!I22&lt;&gt;"",1,0))</f>
        <v>0</v>
      </c>
      <c r="I19" s="50">
        <f>IF('Indicator Data'!J23="No Data",1,IF('Indicator Data imputation'!J22&lt;&gt;"",1,0))</f>
        <v>0</v>
      </c>
      <c r="J19" s="50">
        <f>IF('Indicator Data'!K23="No Data",1,IF('Indicator Data imputation'!K22&lt;&gt;"",1,0))</f>
        <v>0</v>
      </c>
      <c r="K19" s="50">
        <f>IF('Indicator Data'!L23="No Data",1,IF('Indicator Data imputation'!L22&lt;&gt;"",1,0))</f>
        <v>0</v>
      </c>
      <c r="L19" s="50">
        <f>IF('Indicator Data'!M23="No Data",1,IF('Indicator Data imputation'!M22&lt;&gt;"",1,0))</f>
        <v>0</v>
      </c>
      <c r="M19" s="50">
        <f>IF('Indicator Data'!N23="No Data",1,IF('Indicator Data imputation'!N22&lt;&gt;"",1,0))</f>
        <v>0</v>
      </c>
      <c r="N19" s="50">
        <f>IF('Indicator Data'!O23="No Data",1,IF('Indicator Data imputation'!O22&lt;&gt;"",1,0))</f>
        <v>0</v>
      </c>
      <c r="O19" s="50">
        <f>IF('Indicator Data'!P23="No Data",1,IF('Indicator Data imputation'!P22&lt;&gt;"",1,0))</f>
        <v>0</v>
      </c>
      <c r="P19" s="50">
        <f>IF('Indicator Data'!Q23="No Data",1,IF('Indicator Data imputation'!Q22&lt;&gt;"",1,0))</f>
        <v>0</v>
      </c>
      <c r="Q19" s="50">
        <f>IF('Indicator Data'!R23="No Data",1,IF('Indicator Data imputation'!R22&lt;&gt;"",1,0))</f>
        <v>0</v>
      </c>
      <c r="R19" s="50">
        <f>IF('Indicator Data'!S23="No Data",1,IF('Indicator Data imputation'!S22&lt;&gt;"",1,0))</f>
        <v>0</v>
      </c>
      <c r="S19" s="50">
        <f>IF('Indicator Data'!T23="No Data",1,IF('Indicator Data imputation'!T22&lt;&gt;"",1,0))</f>
        <v>0</v>
      </c>
      <c r="T19" s="50">
        <f>IF('Indicator Data'!U23="No Data",1,IF('Indicator Data imputation'!U22&lt;&gt;"",1,0))</f>
        <v>0</v>
      </c>
      <c r="U19" s="50">
        <f>IF('Indicator Data'!V23="No Data",1,IF('Indicator Data imputation'!V22&lt;&gt;"",1,0))</f>
        <v>0</v>
      </c>
      <c r="V19" s="50">
        <f>IF('Indicator Data'!W23="No Data",1,IF('Indicator Data imputation'!W22&lt;&gt;"",1,0))</f>
        <v>0</v>
      </c>
      <c r="W19" s="50">
        <f>IF('Indicator Data'!X23="No Data",1,IF('Indicator Data imputation'!X22&lt;&gt;"",1,0))</f>
        <v>0</v>
      </c>
      <c r="X19" s="50">
        <f>IF('Indicator Data'!Y23="No Data",1,IF('Indicator Data imputation'!Y22&lt;&gt;"",1,0))</f>
        <v>0</v>
      </c>
      <c r="Y19" s="50">
        <f>IF('Indicator Data'!Z23="No Data",1,IF('Indicator Data imputation'!Z22&lt;&gt;"",1,0))</f>
        <v>0</v>
      </c>
      <c r="Z19" s="50">
        <f>IF('Indicator Data'!AA23="No Data",1,IF('Indicator Data imputation'!AA22&lt;&gt;"",1,0))</f>
        <v>0</v>
      </c>
      <c r="AA19" s="50">
        <f>IF('Indicator Data'!AB23="No Data",1,IF('Indicator Data imputation'!AB22&lt;&gt;"",1,0))</f>
        <v>0</v>
      </c>
      <c r="AB19" s="50">
        <f>IF('Indicator Data'!AC23="No Data",1,IF('Indicator Data imputation'!AC22&lt;&gt;"",1,0))</f>
        <v>0</v>
      </c>
      <c r="AC19" s="50">
        <f>IF('Indicator Data'!AD23="No Data",1,IF('Indicator Data imputation'!AD22&lt;&gt;"",1,0))</f>
        <v>0</v>
      </c>
      <c r="AD19" s="50">
        <f>IF('Indicator Data'!AE23="No Data",1,IF('Indicator Data imputation'!AE22&lt;&gt;"",1,0))</f>
        <v>0</v>
      </c>
      <c r="AE19" s="50">
        <f>IF('Indicator Data'!AF23="No Data",1,IF('Indicator Data imputation'!AF22&lt;&gt;"",1,0))</f>
        <v>0</v>
      </c>
      <c r="AF19" s="50">
        <f>IF('Indicator Data'!AG23="No Data",1,IF('Indicator Data imputation'!AG22&lt;&gt;"",1,0))</f>
        <v>0</v>
      </c>
      <c r="AG19" s="50">
        <f>IF('Indicator Data'!AH23="No Data",1,IF('Indicator Data imputation'!AH22&lt;&gt;"",1,0))</f>
        <v>0</v>
      </c>
      <c r="AH19" s="50">
        <f>IF('Indicator Data'!AI23="No Data",1,IF('Indicator Data imputation'!AI22&lt;&gt;"",1,0))</f>
        <v>0</v>
      </c>
      <c r="AI19" s="50">
        <f>IF('Indicator Data'!AJ23="No Data",1,IF('Indicator Data imputation'!AJ22&lt;&gt;"",1,0))</f>
        <v>0</v>
      </c>
      <c r="AJ19" s="50">
        <f>IF('Indicator Data'!AK23="No Data",1,IF('Indicator Data imputation'!AK22&lt;&gt;"",1,0))</f>
        <v>0</v>
      </c>
      <c r="AK19" s="50">
        <f>IF('Indicator Data'!AL23="No Data",1,IF('Indicator Data imputation'!AL22&lt;&gt;"",1,0))</f>
        <v>0</v>
      </c>
      <c r="AL19" s="50">
        <f>IF('Indicator Data'!AM23="No Data",1,IF('Indicator Data imputation'!AM22&lt;&gt;"",1,0))</f>
        <v>0</v>
      </c>
      <c r="AM19" s="50">
        <f>IF('Indicator Data'!AN23="No Data",1,IF('Indicator Data imputation'!AN22&lt;&gt;"",1,0))</f>
        <v>0</v>
      </c>
      <c r="AN19" s="50">
        <f>IF('Indicator Data'!AO23="No Data",1,IF('Indicator Data imputation'!AO22&lt;&gt;"",1,0))</f>
        <v>0</v>
      </c>
      <c r="AO19" s="50">
        <f>IF('Indicator Data'!AP23="No Data",1,IF('Indicator Data imputation'!AP22&lt;&gt;"",1,0))</f>
        <v>0</v>
      </c>
      <c r="AP19" s="50">
        <f>IF('Indicator Data'!AQ23="No Data",1,IF('Indicator Data imputation'!AQ22&lt;&gt;"",1,0))</f>
        <v>0</v>
      </c>
      <c r="AQ19" s="50">
        <f>IF('Indicator Data'!AR23="No Data",1,IF('Indicator Data imputation'!AR22&lt;&gt;"",1,0))</f>
        <v>0</v>
      </c>
      <c r="AR19" s="50">
        <f>IF('Indicator Data'!AS23="No Data",1,IF('Indicator Data imputation'!AS22&lt;&gt;"",1,0))</f>
        <v>0</v>
      </c>
      <c r="AS19" s="50">
        <f>IF('Indicator Data'!AT23="No Data",1,IF('Indicator Data imputation'!AT22&lt;&gt;"",1,0))</f>
        <v>0</v>
      </c>
      <c r="AT19" s="50">
        <f>IF('Indicator Data'!AU23="No Data",1,IF('Indicator Data imputation'!AU22&lt;&gt;"",1,0))</f>
        <v>0</v>
      </c>
      <c r="AU19" s="50">
        <f>IF('Indicator Data'!AV23="No Data",1,IF('Indicator Data imputation'!AV22&lt;&gt;"",1,0))</f>
        <v>0</v>
      </c>
      <c r="AV19" s="50">
        <f>IF('Indicator Data'!AW23="No Data",1,IF('Indicator Data imputation'!AW22&lt;&gt;"",1,0))</f>
        <v>0</v>
      </c>
      <c r="AW19" s="50">
        <f>IF('Indicator Data'!AX23="No Data",1,IF('Indicator Data imputation'!AX22&lt;&gt;"",1,0))</f>
        <v>0</v>
      </c>
      <c r="AX19" s="50">
        <f>IF('Indicator Data'!AY23="No Data",1,IF('Indicator Data imputation'!AY22&lt;&gt;"",1,0))</f>
        <v>0</v>
      </c>
      <c r="AY19" s="50">
        <f>IF('Indicator Data'!AZ23="No Data",1,IF('Indicator Data imputation'!AZ22&lt;&gt;"",1,0))</f>
        <v>0</v>
      </c>
      <c r="AZ19" s="50">
        <f>IF('Indicator Data'!BA23="No Data",1,IF('Indicator Data imputation'!BA22&lt;&gt;"",1,0))</f>
        <v>0</v>
      </c>
      <c r="BA19" s="50">
        <f>IF('Indicator Data'!BB23="No Data",1,IF('Indicator Data imputation'!BB22&lt;&gt;"",1,0))</f>
        <v>0</v>
      </c>
      <c r="BB19" s="50">
        <f>IF('Indicator Data'!BC23="No Data",1,IF('Indicator Data imputation'!BC22&lt;&gt;"",1,0))</f>
        <v>0</v>
      </c>
      <c r="BC19" s="50">
        <f>IF('Indicator Data'!BD23="No Data",1,IF('Indicator Data imputation'!BD22&lt;&gt;"",1,0))</f>
        <v>0</v>
      </c>
      <c r="BD19" s="50">
        <f>IF('Indicator Data'!BE23="No Data",1,IF('Indicator Data imputation'!BE22&lt;&gt;"",1,0))</f>
        <v>0</v>
      </c>
      <c r="BE19" s="50">
        <f>IF('Indicator Data'!BF23="No Data",1,IF('Indicator Data imputation'!BF22&lt;&gt;"",1,0))</f>
        <v>0</v>
      </c>
      <c r="BF19" s="50">
        <f>IF('Indicator Data'!BG23="No Data",1,IF('Indicator Data imputation'!BG22&lt;&gt;"",1,0))</f>
        <v>0</v>
      </c>
      <c r="BG19" s="50">
        <f>IF('Indicator Data'!BH23="No Data",1,IF('Indicator Data imputation'!BH22&lt;&gt;"",1,0))</f>
        <v>0</v>
      </c>
      <c r="BH19" s="50">
        <f>IF('Indicator Data'!BI23="No Data",1,IF('Indicator Data imputation'!BI22&lt;&gt;"",1,0))</f>
        <v>0</v>
      </c>
      <c r="BI19" s="50">
        <f>IF('Indicator Data'!BJ23="No Data",1,IF('Indicator Data imputation'!BJ22&lt;&gt;"",1,0))</f>
        <v>0</v>
      </c>
      <c r="BJ19" s="50">
        <f>IF('Indicator Data'!BK23="No Data",1,IF('Indicator Data imputation'!BK22&lt;&gt;"",1,0))</f>
        <v>0</v>
      </c>
      <c r="BK19" s="50">
        <f>IF('Indicator Data'!BL23="No Data",1,IF('Indicator Data imputation'!BL22&lt;&gt;"",1,0))</f>
        <v>0</v>
      </c>
      <c r="BL19" s="50">
        <f>IF('Indicator Data'!BM23="No Data",1,IF('Indicator Data imputation'!BM22&lt;&gt;"",1,0))</f>
        <v>0</v>
      </c>
      <c r="BM19" s="50">
        <f>IF('Indicator Data'!BN23="No Data",1,IF('Indicator Data imputation'!BN22&lt;&gt;"",1,0))</f>
        <v>0</v>
      </c>
      <c r="BN19" s="50">
        <f>IF('Indicator Data'!BO23="No Data",1,IF('Indicator Data imputation'!BO22&lt;&gt;"",1,0))</f>
        <v>0</v>
      </c>
      <c r="BO19" s="50">
        <f>IF('Indicator Data'!BP23="No Data",1,IF('Indicator Data imputation'!BP22&lt;&gt;"",1,0))</f>
        <v>0</v>
      </c>
      <c r="BP19" s="50">
        <f>IF('Indicator Data'!BQ23="No Data",1,IF('Indicator Data imputation'!BQ22&lt;&gt;"",1,0))</f>
        <v>0</v>
      </c>
      <c r="BQ19" s="50">
        <f>IF('Indicator Data'!BR23="No Data",1,IF('Indicator Data imputation'!BR22&lt;&gt;"",1,0))</f>
        <v>0</v>
      </c>
      <c r="BR19" s="50">
        <f>IF('Indicator Data'!BS23="No Data",1,IF('Indicator Data imputation'!BS22&lt;&gt;"",1,0))</f>
        <v>0</v>
      </c>
      <c r="BS19" s="50">
        <f>IF('Indicator Data'!BT23="No Data",1,IF('Indicator Data imputation'!BT22&lt;&gt;"",1,0))</f>
        <v>0</v>
      </c>
      <c r="BT19" s="50">
        <f>IF('Indicator Data'!BU23="No Data",1,IF('Indicator Data imputation'!BU22&lt;&gt;"",1,0))</f>
        <v>0</v>
      </c>
      <c r="BU19" s="50">
        <f>IF('Indicator Data'!BV23="No Data",1,IF('Indicator Data imputation'!BV22&lt;&gt;"",1,0))</f>
        <v>1</v>
      </c>
      <c r="BV19" s="50">
        <f>IF('Indicator Data'!BW23="No Data",1,IF('Indicator Data imputation'!BW22&lt;&gt;"",1,0))</f>
        <v>0</v>
      </c>
      <c r="BW19" s="50">
        <f>IF('Indicator Data'!BX23="No Data",1,IF('Indicator Data imputation'!BX22&lt;&gt;"",1,0))</f>
        <v>0</v>
      </c>
      <c r="BX19" s="50">
        <f>IF('Indicator Data'!BY23="No Data",1,IF('Indicator Data imputation'!BY22&lt;&gt;"",1,0))</f>
        <v>0</v>
      </c>
      <c r="BY19" s="3">
        <f t="shared" si="0"/>
        <v>1</v>
      </c>
      <c r="BZ19" s="52">
        <f t="shared" si="1"/>
        <v>1.3333333333333334E-2</v>
      </c>
    </row>
    <row r="20" spans="1:78">
      <c r="A20" s="3" t="str">
        <f>'Indicator Data'!B24</f>
        <v>BTN</v>
      </c>
      <c r="B20" s="50">
        <f>IF('Indicator Data'!C24="No Data",1,IF('Indicator Data imputation'!C23&lt;&gt;"",1,0))</f>
        <v>0</v>
      </c>
      <c r="C20" s="50">
        <f>IF('Indicator Data'!D24="No Data",1,IF('Indicator Data imputation'!D23&lt;&gt;"",1,0))</f>
        <v>0</v>
      </c>
      <c r="D20" s="50">
        <f>IF('Indicator Data'!E24="No Data",1,IF('Indicator Data imputation'!E23&lt;&gt;"",1,0))</f>
        <v>0</v>
      </c>
      <c r="E20" s="50">
        <f>IF('Indicator Data'!F24="No Data",1,IF('Indicator Data imputation'!F23&lt;&gt;"",1,0))</f>
        <v>0</v>
      </c>
      <c r="F20" s="50">
        <f>IF('Indicator Data'!G24="No Data",1,IF('Indicator Data imputation'!G23&lt;&gt;"",1,0))</f>
        <v>0</v>
      </c>
      <c r="G20" s="50">
        <f>IF('Indicator Data'!H24="No Data",1,IF('Indicator Data imputation'!H23&lt;&gt;"",1,0))</f>
        <v>0</v>
      </c>
      <c r="H20" s="50">
        <f>IF('Indicator Data'!I24="No Data",1,IF('Indicator Data imputation'!I23&lt;&gt;"",1,0))</f>
        <v>0</v>
      </c>
      <c r="I20" s="50">
        <f>IF('Indicator Data'!J24="No Data",1,IF('Indicator Data imputation'!J23&lt;&gt;"",1,0))</f>
        <v>0</v>
      </c>
      <c r="J20" s="50">
        <f>IF('Indicator Data'!K24="No Data",1,IF('Indicator Data imputation'!K23&lt;&gt;"",1,0))</f>
        <v>0</v>
      </c>
      <c r="K20" s="50">
        <f>IF('Indicator Data'!L24="No Data",1,IF('Indicator Data imputation'!L23&lt;&gt;"",1,0))</f>
        <v>0</v>
      </c>
      <c r="L20" s="50">
        <f>IF('Indicator Data'!M24="No Data",1,IF('Indicator Data imputation'!M23&lt;&gt;"",1,0))</f>
        <v>0</v>
      </c>
      <c r="M20" s="50">
        <f>IF('Indicator Data'!N24="No Data",1,IF('Indicator Data imputation'!N23&lt;&gt;"",1,0))</f>
        <v>1</v>
      </c>
      <c r="N20" s="50">
        <f>IF('Indicator Data'!O24="No Data",1,IF('Indicator Data imputation'!O23&lt;&gt;"",1,0))</f>
        <v>1</v>
      </c>
      <c r="O20" s="50">
        <f>IF('Indicator Data'!P24="No Data",1,IF('Indicator Data imputation'!P23&lt;&gt;"",1,0))</f>
        <v>1</v>
      </c>
      <c r="P20" s="50">
        <f>IF('Indicator Data'!Q24="No Data",1,IF('Indicator Data imputation'!Q23&lt;&gt;"",1,0))</f>
        <v>0</v>
      </c>
      <c r="Q20" s="50">
        <f>IF('Indicator Data'!R24="No Data",1,IF('Indicator Data imputation'!R23&lt;&gt;"",1,0))</f>
        <v>0</v>
      </c>
      <c r="R20" s="50">
        <f>IF('Indicator Data'!S24="No Data",1,IF('Indicator Data imputation'!S23&lt;&gt;"",1,0))</f>
        <v>0</v>
      </c>
      <c r="S20" s="50">
        <f>IF('Indicator Data'!T24="No Data",1,IF('Indicator Data imputation'!T23&lt;&gt;"",1,0))</f>
        <v>0</v>
      </c>
      <c r="T20" s="50">
        <f>IF('Indicator Data'!U24="No Data",1,IF('Indicator Data imputation'!U23&lt;&gt;"",1,0))</f>
        <v>0</v>
      </c>
      <c r="U20" s="50">
        <f>IF('Indicator Data'!V24="No Data",1,IF('Indicator Data imputation'!V23&lt;&gt;"",1,0))</f>
        <v>0</v>
      </c>
      <c r="V20" s="50">
        <f>IF('Indicator Data'!W24="No Data",1,IF('Indicator Data imputation'!W23&lt;&gt;"",1,0))</f>
        <v>0</v>
      </c>
      <c r="W20" s="50">
        <f>IF('Indicator Data'!X24="No Data",1,IF('Indicator Data imputation'!X23&lt;&gt;"",1,0))</f>
        <v>0</v>
      </c>
      <c r="X20" s="50">
        <f>IF('Indicator Data'!Y24="No Data",1,IF('Indicator Data imputation'!Y23&lt;&gt;"",1,0))</f>
        <v>0</v>
      </c>
      <c r="Y20" s="50">
        <f>IF('Indicator Data'!Z24="No Data",1,IF('Indicator Data imputation'!Z23&lt;&gt;"",1,0))</f>
        <v>0</v>
      </c>
      <c r="Z20" s="50">
        <f>IF('Indicator Data'!AA24="No Data",1,IF('Indicator Data imputation'!AA23&lt;&gt;"",1,0))</f>
        <v>1</v>
      </c>
      <c r="AA20" s="50">
        <f>IF('Indicator Data'!AB24="No Data",1,IF('Indicator Data imputation'!AB23&lt;&gt;"",1,0))</f>
        <v>0</v>
      </c>
      <c r="AB20" s="50">
        <f>IF('Indicator Data'!AC24="No Data",1,IF('Indicator Data imputation'!AC23&lt;&gt;"",1,0))</f>
        <v>0</v>
      </c>
      <c r="AC20" s="50">
        <f>IF('Indicator Data'!AD24="No Data",1,IF('Indicator Data imputation'!AD23&lt;&gt;"",1,0))</f>
        <v>0</v>
      </c>
      <c r="AD20" s="50">
        <f>IF('Indicator Data'!AE24="No Data",1,IF('Indicator Data imputation'!AE23&lt;&gt;"",1,0))</f>
        <v>0</v>
      </c>
      <c r="AE20" s="50">
        <f>IF('Indicator Data'!AF24="No Data",1,IF('Indicator Data imputation'!AF23&lt;&gt;"",1,0))</f>
        <v>1</v>
      </c>
      <c r="AF20" s="50">
        <f>IF('Indicator Data'!AG24="No Data",1,IF('Indicator Data imputation'!AG23&lt;&gt;"",1,0))</f>
        <v>0</v>
      </c>
      <c r="AG20" s="50">
        <f>IF('Indicator Data'!AH24="No Data",1,IF('Indicator Data imputation'!AH23&lt;&gt;"",1,0))</f>
        <v>0</v>
      </c>
      <c r="AH20" s="50">
        <f>IF('Indicator Data'!AI24="No Data",1,IF('Indicator Data imputation'!AI23&lt;&gt;"",1,0))</f>
        <v>0</v>
      </c>
      <c r="AI20" s="50">
        <f>IF('Indicator Data'!AJ24="No Data",1,IF('Indicator Data imputation'!AJ23&lt;&gt;"",1,0))</f>
        <v>0</v>
      </c>
      <c r="AJ20" s="50">
        <f>IF('Indicator Data'!AK24="No Data",1,IF('Indicator Data imputation'!AK23&lt;&gt;"",1,0))</f>
        <v>0</v>
      </c>
      <c r="AK20" s="50">
        <f>IF('Indicator Data'!AL24="No Data",1,IF('Indicator Data imputation'!AL23&lt;&gt;"",1,0))</f>
        <v>0</v>
      </c>
      <c r="AL20" s="50">
        <f>IF('Indicator Data'!AM24="No Data",1,IF('Indicator Data imputation'!AM23&lt;&gt;"",1,0))</f>
        <v>0</v>
      </c>
      <c r="AM20" s="50">
        <f>IF('Indicator Data'!AN24="No Data",1,IF('Indicator Data imputation'!AN23&lt;&gt;"",1,0))</f>
        <v>0</v>
      </c>
      <c r="AN20" s="50">
        <f>IF('Indicator Data'!AO24="No Data",1,IF('Indicator Data imputation'!AO23&lt;&gt;"",1,0))</f>
        <v>0</v>
      </c>
      <c r="AO20" s="50">
        <f>IF('Indicator Data'!AP24="No Data",1,IF('Indicator Data imputation'!AP23&lt;&gt;"",1,0))</f>
        <v>0</v>
      </c>
      <c r="AP20" s="50">
        <f>IF('Indicator Data'!AQ24="No Data",1,IF('Indicator Data imputation'!AQ23&lt;&gt;"",1,0))</f>
        <v>0</v>
      </c>
      <c r="AQ20" s="50">
        <f>IF('Indicator Data'!AR24="No Data",1,IF('Indicator Data imputation'!AR23&lt;&gt;"",1,0))</f>
        <v>0</v>
      </c>
      <c r="AR20" s="50">
        <f>IF('Indicator Data'!AS24="No Data",1,IF('Indicator Data imputation'!AS23&lt;&gt;"",1,0))</f>
        <v>0</v>
      </c>
      <c r="AS20" s="50">
        <f>IF('Indicator Data'!AT24="No Data",1,IF('Indicator Data imputation'!AT23&lt;&gt;"",1,0))</f>
        <v>0</v>
      </c>
      <c r="AT20" s="50">
        <f>IF('Indicator Data'!AU24="No Data",1,IF('Indicator Data imputation'!AU23&lt;&gt;"",1,0))</f>
        <v>0</v>
      </c>
      <c r="AU20" s="50">
        <f>IF('Indicator Data'!AV24="No Data",1,IF('Indicator Data imputation'!AV23&lt;&gt;"",1,0))</f>
        <v>1</v>
      </c>
      <c r="AV20" s="50">
        <f>IF('Indicator Data'!AW24="No Data",1,IF('Indicator Data imputation'!AW23&lt;&gt;"",1,0))</f>
        <v>1</v>
      </c>
      <c r="AW20" s="50">
        <f>IF('Indicator Data'!AX24="No Data",1,IF('Indicator Data imputation'!AX23&lt;&gt;"",1,0))</f>
        <v>0</v>
      </c>
      <c r="AX20" s="50">
        <f>IF('Indicator Data'!AY24="No Data",1,IF('Indicator Data imputation'!AY23&lt;&gt;"",1,0))</f>
        <v>0</v>
      </c>
      <c r="AY20" s="50">
        <f>IF('Indicator Data'!AZ24="No Data",1,IF('Indicator Data imputation'!AZ23&lt;&gt;"",1,0))</f>
        <v>0</v>
      </c>
      <c r="AZ20" s="50">
        <f>IF('Indicator Data'!BA24="No Data",1,IF('Indicator Data imputation'!BA23&lt;&gt;"",1,0))</f>
        <v>0</v>
      </c>
      <c r="BA20" s="50">
        <f>IF('Indicator Data'!BB24="No Data",1,IF('Indicator Data imputation'!BB23&lt;&gt;"",1,0))</f>
        <v>0</v>
      </c>
      <c r="BB20" s="50">
        <f>IF('Indicator Data'!BC24="No Data",1,IF('Indicator Data imputation'!BC23&lt;&gt;"",1,0))</f>
        <v>0</v>
      </c>
      <c r="BC20" s="50">
        <f>IF('Indicator Data'!BD24="No Data",1,IF('Indicator Data imputation'!BD23&lt;&gt;"",1,0))</f>
        <v>0</v>
      </c>
      <c r="BD20" s="50">
        <f>IF('Indicator Data'!BE24="No Data",1,IF('Indicator Data imputation'!BE23&lt;&gt;"",1,0))</f>
        <v>0</v>
      </c>
      <c r="BE20" s="50">
        <f>IF('Indicator Data'!BF24="No Data",1,IF('Indicator Data imputation'!BF23&lt;&gt;"",1,0))</f>
        <v>0</v>
      </c>
      <c r="BF20" s="50">
        <f>IF('Indicator Data'!BG24="No Data",1,IF('Indicator Data imputation'!BG23&lt;&gt;"",1,0))</f>
        <v>0</v>
      </c>
      <c r="BG20" s="50">
        <f>IF('Indicator Data'!BH24="No Data",1,IF('Indicator Data imputation'!BH23&lt;&gt;"",1,0))</f>
        <v>1</v>
      </c>
      <c r="BH20" s="50">
        <f>IF('Indicator Data'!BI24="No Data",1,IF('Indicator Data imputation'!BI23&lt;&gt;"",1,0))</f>
        <v>1</v>
      </c>
      <c r="BI20" s="50">
        <f>IF('Indicator Data'!BJ24="No Data",1,IF('Indicator Data imputation'!BJ23&lt;&gt;"",1,0))</f>
        <v>0</v>
      </c>
      <c r="BJ20" s="50">
        <f>IF('Indicator Data'!BK24="No Data",1,IF('Indicator Data imputation'!BK23&lt;&gt;"",1,0))</f>
        <v>0</v>
      </c>
      <c r="BK20" s="50">
        <f>IF('Indicator Data'!BL24="No Data",1,IF('Indicator Data imputation'!BL23&lt;&gt;"",1,0))</f>
        <v>0</v>
      </c>
      <c r="BL20" s="50">
        <f>IF('Indicator Data'!BM24="No Data",1,IF('Indicator Data imputation'!BM23&lt;&gt;"",1,0))</f>
        <v>0</v>
      </c>
      <c r="BM20" s="50">
        <f>IF('Indicator Data'!BN24="No Data",1,IF('Indicator Data imputation'!BN23&lt;&gt;"",1,0))</f>
        <v>0</v>
      </c>
      <c r="BN20" s="50">
        <f>IF('Indicator Data'!BO24="No Data",1,IF('Indicator Data imputation'!BO23&lt;&gt;"",1,0))</f>
        <v>0</v>
      </c>
      <c r="BO20" s="50">
        <f>IF('Indicator Data'!BP24="No Data",1,IF('Indicator Data imputation'!BP23&lt;&gt;"",1,0))</f>
        <v>0</v>
      </c>
      <c r="BP20" s="50">
        <f>IF('Indicator Data'!BQ24="No Data",1,IF('Indicator Data imputation'!BQ23&lt;&gt;"",1,0))</f>
        <v>0</v>
      </c>
      <c r="BQ20" s="50">
        <f>IF('Indicator Data'!BR24="No Data",1,IF('Indicator Data imputation'!BR23&lt;&gt;"",1,0))</f>
        <v>0</v>
      </c>
      <c r="BR20" s="50">
        <f>IF('Indicator Data'!BS24="No Data",1,IF('Indicator Data imputation'!BS23&lt;&gt;"",1,0))</f>
        <v>0</v>
      </c>
      <c r="BS20" s="50">
        <f>IF('Indicator Data'!BT24="No Data",1,IF('Indicator Data imputation'!BT23&lt;&gt;"",1,0))</f>
        <v>0</v>
      </c>
      <c r="BT20" s="50">
        <f>IF('Indicator Data'!BU24="No Data",1,IF('Indicator Data imputation'!BU23&lt;&gt;"",1,0))</f>
        <v>0</v>
      </c>
      <c r="BU20" s="50">
        <f>IF('Indicator Data'!BV24="No Data",1,IF('Indicator Data imputation'!BV23&lt;&gt;"",1,0))</f>
        <v>0</v>
      </c>
      <c r="BV20" s="50">
        <f>IF('Indicator Data'!BW24="No Data",1,IF('Indicator Data imputation'!BW23&lt;&gt;"",1,0))</f>
        <v>0</v>
      </c>
      <c r="BW20" s="50">
        <f>IF('Indicator Data'!BX24="No Data",1,IF('Indicator Data imputation'!BX23&lt;&gt;"",1,0))</f>
        <v>0</v>
      </c>
      <c r="BX20" s="50">
        <f>IF('Indicator Data'!BY24="No Data",1,IF('Indicator Data imputation'!BY23&lt;&gt;"",1,0))</f>
        <v>0</v>
      </c>
      <c r="BY20" s="3">
        <f t="shared" si="0"/>
        <v>9</v>
      </c>
      <c r="BZ20" s="52">
        <f t="shared" si="1"/>
        <v>0.12</v>
      </c>
    </row>
    <row r="21" spans="1:78">
      <c r="A21" s="3" t="str">
        <f>'Indicator Data'!B25</f>
        <v>BOL</v>
      </c>
      <c r="B21" s="50">
        <f>IF('Indicator Data'!C25="No Data",1,IF('Indicator Data imputation'!C24&lt;&gt;"",1,0))</f>
        <v>0</v>
      </c>
      <c r="C21" s="50">
        <f>IF('Indicator Data'!D25="No Data",1,IF('Indicator Data imputation'!D24&lt;&gt;"",1,0))</f>
        <v>0</v>
      </c>
      <c r="D21" s="50">
        <f>IF('Indicator Data'!E25="No Data",1,IF('Indicator Data imputation'!E24&lt;&gt;"",1,0))</f>
        <v>0</v>
      </c>
      <c r="E21" s="50">
        <f>IF('Indicator Data'!F25="No Data",1,IF('Indicator Data imputation'!F24&lt;&gt;"",1,0))</f>
        <v>0</v>
      </c>
      <c r="F21" s="50">
        <f>IF('Indicator Data'!G25="No Data",1,IF('Indicator Data imputation'!G24&lt;&gt;"",1,0))</f>
        <v>0</v>
      </c>
      <c r="G21" s="50">
        <f>IF('Indicator Data'!H25="No Data",1,IF('Indicator Data imputation'!H24&lt;&gt;"",1,0))</f>
        <v>0</v>
      </c>
      <c r="H21" s="50">
        <f>IF('Indicator Data'!I25="No Data",1,IF('Indicator Data imputation'!I24&lt;&gt;"",1,0))</f>
        <v>0</v>
      </c>
      <c r="I21" s="50">
        <f>IF('Indicator Data'!J25="No Data",1,IF('Indicator Data imputation'!J24&lt;&gt;"",1,0))</f>
        <v>0</v>
      </c>
      <c r="J21" s="50">
        <f>IF('Indicator Data'!K25="No Data",1,IF('Indicator Data imputation'!K24&lt;&gt;"",1,0))</f>
        <v>0</v>
      </c>
      <c r="K21" s="50">
        <f>IF('Indicator Data'!L25="No Data",1,IF('Indicator Data imputation'!L24&lt;&gt;"",1,0))</f>
        <v>0</v>
      </c>
      <c r="L21" s="50">
        <f>IF('Indicator Data'!M25="No Data",1,IF('Indicator Data imputation'!M24&lt;&gt;"",1,0))</f>
        <v>1</v>
      </c>
      <c r="M21" s="50">
        <f>IF('Indicator Data'!N25="No Data",1,IF('Indicator Data imputation'!N24&lt;&gt;"",1,0))</f>
        <v>1</v>
      </c>
      <c r="N21" s="50">
        <f>IF('Indicator Data'!O25="No Data",1,IF('Indicator Data imputation'!O24&lt;&gt;"",1,0))</f>
        <v>1</v>
      </c>
      <c r="O21" s="50">
        <f>IF('Indicator Data'!P25="No Data",1,IF('Indicator Data imputation'!P24&lt;&gt;"",1,0))</f>
        <v>1</v>
      </c>
      <c r="P21" s="50">
        <f>IF('Indicator Data'!Q25="No Data",1,IF('Indicator Data imputation'!Q24&lt;&gt;"",1,0))</f>
        <v>0</v>
      </c>
      <c r="Q21" s="50">
        <f>IF('Indicator Data'!R25="No Data",1,IF('Indicator Data imputation'!R24&lt;&gt;"",1,0))</f>
        <v>0</v>
      </c>
      <c r="R21" s="50">
        <f>IF('Indicator Data'!S25="No Data",1,IF('Indicator Data imputation'!S24&lt;&gt;"",1,0))</f>
        <v>0</v>
      </c>
      <c r="S21" s="50">
        <f>IF('Indicator Data'!T25="No Data",1,IF('Indicator Data imputation'!T24&lt;&gt;"",1,0))</f>
        <v>0</v>
      </c>
      <c r="T21" s="50">
        <f>IF('Indicator Data'!U25="No Data",1,IF('Indicator Data imputation'!U24&lt;&gt;"",1,0))</f>
        <v>0</v>
      </c>
      <c r="U21" s="50">
        <f>IF('Indicator Data'!V25="No Data",1,IF('Indicator Data imputation'!V24&lt;&gt;"",1,0))</f>
        <v>0</v>
      </c>
      <c r="V21" s="50">
        <f>IF('Indicator Data'!W25="No Data",1,IF('Indicator Data imputation'!W24&lt;&gt;"",1,0))</f>
        <v>0</v>
      </c>
      <c r="W21" s="50">
        <f>IF('Indicator Data'!X25="No Data",1,IF('Indicator Data imputation'!X24&lt;&gt;"",1,0))</f>
        <v>0</v>
      </c>
      <c r="X21" s="50">
        <f>IF('Indicator Data'!Y25="No Data",1,IF('Indicator Data imputation'!Y24&lt;&gt;"",1,0))</f>
        <v>0</v>
      </c>
      <c r="Y21" s="50">
        <f>IF('Indicator Data'!Z25="No Data",1,IF('Indicator Data imputation'!Z24&lt;&gt;"",1,0))</f>
        <v>0</v>
      </c>
      <c r="Z21" s="50">
        <f>IF('Indicator Data'!AA25="No Data",1,IF('Indicator Data imputation'!AA24&lt;&gt;"",1,0))</f>
        <v>0</v>
      </c>
      <c r="AA21" s="50">
        <f>IF('Indicator Data'!AB25="No Data",1,IF('Indicator Data imputation'!AB24&lt;&gt;"",1,0))</f>
        <v>0</v>
      </c>
      <c r="AB21" s="50">
        <f>IF('Indicator Data'!AC25="No Data",1,IF('Indicator Data imputation'!AC24&lt;&gt;"",1,0))</f>
        <v>0</v>
      </c>
      <c r="AC21" s="50">
        <f>IF('Indicator Data'!AD25="No Data",1,IF('Indicator Data imputation'!AD24&lt;&gt;"",1,0))</f>
        <v>0</v>
      </c>
      <c r="AD21" s="50">
        <f>IF('Indicator Data'!AE25="No Data",1,IF('Indicator Data imputation'!AE24&lt;&gt;"",1,0))</f>
        <v>0</v>
      </c>
      <c r="AE21" s="50">
        <f>IF('Indicator Data'!AF25="No Data",1,IF('Indicator Data imputation'!AF24&lt;&gt;"",1,0))</f>
        <v>0</v>
      </c>
      <c r="AF21" s="50">
        <f>IF('Indicator Data'!AG25="No Data",1,IF('Indicator Data imputation'!AG24&lt;&gt;"",1,0))</f>
        <v>0</v>
      </c>
      <c r="AG21" s="50">
        <f>IF('Indicator Data'!AH25="No Data",1,IF('Indicator Data imputation'!AH24&lt;&gt;"",1,0))</f>
        <v>0</v>
      </c>
      <c r="AH21" s="50">
        <f>IF('Indicator Data'!AI25="No Data",1,IF('Indicator Data imputation'!AI24&lt;&gt;"",1,0))</f>
        <v>0</v>
      </c>
      <c r="AI21" s="50">
        <f>IF('Indicator Data'!AJ25="No Data",1,IF('Indicator Data imputation'!AJ24&lt;&gt;"",1,0))</f>
        <v>0</v>
      </c>
      <c r="AJ21" s="50">
        <f>IF('Indicator Data'!AK25="No Data",1,IF('Indicator Data imputation'!AK24&lt;&gt;"",1,0))</f>
        <v>0</v>
      </c>
      <c r="AK21" s="50">
        <f>IF('Indicator Data'!AL25="No Data",1,IF('Indicator Data imputation'!AL24&lt;&gt;"",1,0))</f>
        <v>0</v>
      </c>
      <c r="AL21" s="50">
        <f>IF('Indicator Data'!AM25="No Data",1,IF('Indicator Data imputation'!AM24&lt;&gt;"",1,0))</f>
        <v>0</v>
      </c>
      <c r="AM21" s="50">
        <f>IF('Indicator Data'!AN25="No Data",1,IF('Indicator Data imputation'!AN24&lt;&gt;"",1,0))</f>
        <v>0</v>
      </c>
      <c r="AN21" s="50">
        <f>IF('Indicator Data'!AO25="No Data",1,IF('Indicator Data imputation'!AO24&lt;&gt;"",1,0))</f>
        <v>0</v>
      </c>
      <c r="AO21" s="50">
        <f>IF('Indicator Data'!AP25="No Data",1,IF('Indicator Data imputation'!AP24&lt;&gt;"",1,0))</f>
        <v>0</v>
      </c>
      <c r="AP21" s="50">
        <f>IF('Indicator Data'!AQ25="No Data",1,IF('Indicator Data imputation'!AQ24&lt;&gt;"",1,0))</f>
        <v>0</v>
      </c>
      <c r="AQ21" s="50">
        <f>IF('Indicator Data'!AR25="No Data",1,IF('Indicator Data imputation'!AR24&lt;&gt;"",1,0))</f>
        <v>0</v>
      </c>
      <c r="AR21" s="50">
        <f>IF('Indicator Data'!AS25="No Data",1,IF('Indicator Data imputation'!AS24&lt;&gt;"",1,0))</f>
        <v>0</v>
      </c>
      <c r="AS21" s="50">
        <f>IF('Indicator Data'!AT25="No Data",1,IF('Indicator Data imputation'!AT24&lt;&gt;"",1,0))</f>
        <v>0</v>
      </c>
      <c r="AT21" s="50">
        <f>IF('Indicator Data'!AU25="No Data",1,IF('Indicator Data imputation'!AU24&lt;&gt;"",1,0))</f>
        <v>0</v>
      </c>
      <c r="AU21" s="50">
        <f>IF('Indicator Data'!AV25="No Data",1,IF('Indicator Data imputation'!AV24&lt;&gt;"",1,0))</f>
        <v>0</v>
      </c>
      <c r="AV21" s="50">
        <f>IF('Indicator Data'!AW25="No Data",1,IF('Indicator Data imputation'!AW24&lt;&gt;"",1,0))</f>
        <v>0</v>
      </c>
      <c r="AW21" s="50">
        <f>IF('Indicator Data'!AX25="No Data",1,IF('Indicator Data imputation'!AX24&lt;&gt;"",1,0))</f>
        <v>0</v>
      </c>
      <c r="AX21" s="50">
        <f>IF('Indicator Data'!AY25="No Data",1,IF('Indicator Data imputation'!AY24&lt;&gt;"",1,0))</f>
        <v>0</v>
      </c>
      <c r="AY21" s="50">
        <f>IF('Indicator Data'!AZ25="No Data",1,IF('Indicator Data imputation'!AZ24&lt;&gt;"",1,0))</f>
        <v>0</v>
      </c>
      <c r="AZ21" s="50">
        <f>IF('Indicator Data'!BA25="No Data",1,IF('Indicator Data imputation'!BA24&lt;&gt;"",1,0))</f>
        <v>0</v>
      </c>
      <c r="BA21" s="50">
        <f>IF('Indicator Data'!BB25="No Data",1,IF('Indicator Data imputation'!BB24&lt;&gt;"",1,0))</f>
        <v>0</v>
      </c>
      <c r="BB21" s="50">
        <f>IF('Indicator Data'!BC25="No Data",1,IF('Indicator Data imputation'!BC24&lt;&gt;"",1,0))</f>
        <v>0</v>
      </c>
      <c r="BC21" s="50">
        <f>IF('Indicator Data'!BD25="No Data",1,IF('Indicator Data imputation'!BD24&lt;&gt;"",1,0))</f>
        <v>0</v>
      </c>
      <c r="BD21" s="50">
        <f>IF('Indicator Data'!BE25="No Data",1,IF('Indicator Data imputation'!BE24&lt;&gt;"",1,0))</f>
        <v>0</v>
      </c>
      <c r="BE21" s="50">
        <f>IF('Indicator Data'!BF25="No Data",1,IF('Indicator Data imputation'!BF24&lt;&gt;"",1,0))</f>
        <v>0</v>
      </c>
      <c r="BF21" s="50">
        <f>IF('Indicator Data'!BG25="No Data",1,IF('Indicator Data imputation'!BG24&lt;&gt;"",1,0))</f>
        <v>0</v>
      </c>
      <c r="BG21" s="50">
        <f>IF('Indicator Data'!BH25="No Data",1,IF('Indicator Data imputation'!BH24&lt;&gt;"",1,0))</f>
        <v>0</v>
      </c>
      <c r="BH21" s="50">
        <f>IF('Indicator Data'!BI25="No Data",1,IF('Indicator Data imputation'!BI24&lt;&gt;"",1,0))</f>
        <v>0</v>
      </c>
      <c r="BI21" s="50">
        <f>IF('Indicator Data'!BJ25="No Data",1,IF('Indicator Data imputation'!BJ24&lt;&gt;"",1,0))</f>
        <v>0</v>
      </c>
      <c r="BJ21" s="50">
        <f>IF('Indicator Data'!BK25="No Data",1,IF('Indicator Data imputation'!BK24&lt;&gt;"",1,0))</f>
        <v>0</v>
      </c>
      <c r="BK21" s="50">
        <f>IF('Indicator Data'!BL25="No Data",1,IF('Indicator Data imputation'!BL24&lt;&gt;"",1,0))</f>
        <v>0</v>
      </c>
      <c r="BL21" s="50">
        <f>IF('Indicator Data'!BM25="No Data",1,IF('Indicator Data imputation'!BM24&lt;&gt;"",1,0))</f>
        <v>0</v>
      </c>
      <c r="BM21" s="50">
        <f>IF('Indicator Data'!BN25="No Data",1,IF('Indicator Data imputation'!BN24&lt;&gt;"",1,0))</f>
        <v>0</v>
      </c>
      <c r="BN21" s="50">
        <f>IF('Indicator Data'!BO25="No Data",1,IF('Indicator Data imputation'!BO24&lt;&gt;"",1,0))</f>
        <v>0</v>
      </c>
      <c r="BO21" s="50">
        <f>IF('Indicator Data'!BP25="No Data",1,IF('Indicator Data imputation'!BP24&lt;&gt;"",1,0))</f>
        <v>0</v>
      </c>
      <c r="BP21" s="50">
        <f>IF('Indicator Data'!BQ25="No Data",1,IF('Indicator Data imputation'!BQ24&lt;&gt;"",1,0))</f>
        <v>0</v>
      </c>
      <c r="BQ21" s="50">
        <f>IF('Indicator Data'!BR25="No Data",1,IF('Indicator Data imputation'!BR24&lt;&gt;"",1,0))</f>
        <v>0</v>
      </c>
      <c r="BR21" s="50">
        <f>IF('Indicator Data'!BS25="No Data",1,IF('Indicator Data imputation'!BS24&lt;&gt;"",1,0))</f>
        <v>0</v>
      </c>
      <c r="BS21" s="50">
        <f>IF('Indicator Data'!BT25="No Data",1,IF('Indicator Data imputation'!BT24&lt;&gt;"",1,0))</f>
        <v>0</v>
      </c>
      <c r="BT21" s="50">
        <f>IF('Indicator Data'!BU25="No Data",1,IF('Indicator Data imputation'!BU24&lt;&gt;"",1,0))</f>
        <v>0</v>
      </c>
      <c r="BU21" s="50">
        <f>IF('Indicator Data'!BV25="No Data",1,IF('Indicator Data imputation'!BV24&lt;&gt;"",1,0))</f>
        <v>0</v>
      </c>
      <c r="BV21" s="50">
        <f>IF('Indicator Data'!BW25="No Data",1,IF('Indicator Data imputation'!BW24&lt;&gt;"",1,0))</f>
        <v>0</v>
      </c>
      <c r="BW21" s="50">
        <f>IF('Indicator Data'!BX25="No Data",1,IF('Indicator Data imputation'!BX24&lt;&gt;"",1,0))</f>
        <v>0</v>
      </c>
      <c r="BX21" s="50">
        <f>IF('Indicator Data'!BY25="No Data",1,IF('Indicator Data imputation'!BY24&lt;&gt;"",1,0))</f>
        <v>0</v>
      </c>
      <c r="BY21" s="3">
        <f t="shared" si="0"/>
        <v>4</v>
      </c>
      <c r="BZ21" s="52">
        <f t="shared" si="1"/>
        <v>5.3333333333333337E-2</v>
      </c>
    </row>
    <row r="22" spans="1:78">
      <c r="A22" s="3" t="str">
        <f>'Indicator Data'!B26</f>
        <v>BIH</v>
      </c>
      <c r="B22" s="50">
        <f>IF('Indicator Data'!C26="No Data",1,IF('Indicator Data imputation'!C25&lt;&gt;"",1,0))</f>
        <v>0</v>
      </c>
      <c r="C22" s="50">
        <f>IF('Indicator Data'!D26="No Data",1,IF('Indicator Data imputation'!D25&lt;&gt;"",1,0))</f>
        <v>0</v>
      </c>
      <c r="D22" s="50">
        <f>IF('Indicator Data'!E26="No Data",1,IF('Indicator Data imputation'!E25&lt;&gt;"",1,0))</f>
        <v>0</v>
      </c>
      <c r="E22" s="50">
        <f>IF('Indicator Data'!F26="No Data",1,IF('Indicator Data imputation'!F25&lt;&gt;"",1,0))</f>
        <v>0</v>
      </c>
      <c r="F22" s="50">
        <f>IF('Indicator Data'!G26="No Data",1,IF('Indicator Data imputation'!G25&lt;&gt;"",1,0))</f>
        <v>0</v>
      </c>
      <c r="G22" s="50">
        <f>IF('Indicator Data'!H26="No Data",1,IF('Indicator Data imputation'!H25&lt;&gt;"",1,0))</f>
        <v>0</v>
      </c>
      <c r="H22" s="50">
        <f>IF('Indicator Data'!I26="No Data",1,IF('Indicator Data imputation'!I25&lt;&gt;"",1,0))</f>
        <v>0</v>
      </c>
      <c r="I22" s="50">
        <f>IF('Indicator Data'!J26="No Data",1,IF('Indicator Data imputation'!J25&lt;&gt;"",1,0))</f>
        <v>0</v>
      </c>
      <c r="J22" s="50">
        <f>IF('Indicator Data'!K26="No Data",1,IF('Indicator Data imputation'!K25&lt;&gt;"",1,0))</f>
        <v>0</v>
      </c>
      <c r="K22" s="50">
        <f>IF('Indicator Data'!L26="No Data",1,IF('Indicator Data imputation'!L25&lt;&gt;"",1,0))</f>
        <v>0</v>
      </c>
      <c r="L22" s="50">
        <f>IF('Indicator Data'!M26="No Data",1,IF('Indicator Data imputation'!M25&lt;&gt;"",1,0))</f>
        <v>0</v>
      </c>
      <c r="M22" s="50">
        <f>IF('Indicator Data'!N26="No Data",1,IF('Indicator Data imputation'!N25&lt;&gt;"",1,0))</f>
        <v>1</v>
      </c>
      <c r="N22" s="50">
        <f>IF('Indicator Data'!O26="No Data",1,IF('Indicator Data imputation'!O25&lt;&gt;"",1,0))</f>
        <v>1</v>
      </c>
      <c r="O22" s="50">
        <f>IF('Indicator Data'!P26="No Data",1,IF('Indicator Data imputation'!P25&lt;&gt;"",1,0))</f>
        <v>1</v>
      </c>
      <c r="P22" s="50">
        <f>IF('Indicator Data'!Q26="No Data",1,IF('Indicator Data imputation'!Q25&lt;&gt;"",1,0))</f>
        <v>0</v>
      </c>
      <c r="Q22" s="50">
        <f>IF('Indicator Data'!R26="No Data",1,IF('Indicator Data imputation'!R25&lt;&gt;"",1,0))</f>
        <v>0</v>
      </c>
      <c r="R22" s="50">
        <f>IF('Indicator Data'!S26="No Data",1,IF('Indicator Data imputation'!S25&lt;&gt;"",1,0))</f>
        <v>0</v>
      </c>
      <c r="S22" s="50">
        <f>IF('Indicator Data'!T26="No Data",1,IF('Indicator Data imputation'!T25&lt;&gt;"",1,0))</f>
        <v>0</v>
      </c>
      <c r="T22" s="50">
        <f>IF('Indicator Data'!U26="No Data",1,IF('Indicator Data imputation'!U25&lt;&gt;"",1,0))</f>
        <v>0</v>
      </c>
      <c r="U22" s="50">
        <f>IF('Indicator Data'!V26="No Data",1,IF('Indicator Data imputation'!V25&lt;&gt;"",1,0))</f>
        <v>0</v>
      </c>
      <c r="V22" s="50">
        <f>IF('Indicator Data'!W26="No Data",1,IF('Indicator Data imputation'!W25&lt;&gt;"",1,0))</f>
        <v>0</v>
      </c>
      <c r="W22" s="50">
        <f>IF('Indicator Data'!X26="No Data",1,IF('Indicator Data imputation'!X25&lt;&gt;"",1,0))</f>
        <v>0</v>
      </c>
      <c r="X22" s="50">
        <f>IF('Indicator Data'!Y26="No Data",1,IF('Indicator Data imputation'!Y25&lt;&gt;"",1,0))</f>
        <v>0</v>
      </c>
      <c r="Y22" s="50">
        <f>IF('Indicator Data'!Z26="No Data",1,IF('Indicator Data imputation'!Z25&lt;&gt;"",1,0))</f>
        <v>0</v>
      </c>
      <c r="Z22" s="50">
        <f>IF('Indicator Data'!AA26="No Data",1,IF('Indicator Data imputation'!AA25&lt;&gt;"",1,0))</f>
        <v>1</v>
      </c>
      <c r="AA22" s="50">
        <f>IF('Indicator Data'!AB26="No Data",1,IF('Indicator Data imputation'!AB25&lt;&gt;"",1,0))</f>
        <v>0</v>
      </c>
      <c r="AB22" s="50">
        <f>IF('Indicator Data'!AC26="No Data",1,IF('Indicator Data imputation'!AC25&lt;&gt;"",1,0))</f>
        <v>0</v>
      </c>
      <c r="AC22" s="50">
        <f>IF('Indicator Data'!AD26="No Data",1,IF('Indicator Data imputation'!AD25&lt;&gt;"",1,0))</f>
        <v>0</v>
      </c>
      <c r="AD22" s="50">
        <f>IF('Indicator Data'!AE26="No Data",1,IF('Indicator Data imputation'!AE25&lt;&gt;"",1,0))</f>
        <v>1</v>
      </c>
      <c r="AE22" s="50">
        <f>IF('Indicator Data'!AF26="No Data",1,IF('Indicator Data imputation'!AF25&lt;&gt;"",1,0))</f>
        <v>0</v>
      </c>
      <c r="AF22" s="50">
        <f>IF('Indicator Data'!AG26="No Data",1,IF('Indicator Data imputation'!AG25&lt;&gt;"",1,0))</f>
        <v>0</v>
      </c>
      <c r="AG22" s="50">
        <f>IF('Indicator Data'!AH26="No Data",1,IF('Indicator Data imputation'!AH25&lt;&gt;"",1,0))</f>
        <v>0</v>
      </c>
      <c r="AH22" s="50">
        <f>IF('Indicator Data'!AI26="No Data",1,IF('Indicator Data imputation'!AI25&lt;&gt;"",1,0))</f>
        <v>0</v>
      </c>
      <c r="AI22" s="50">
        <f>IF('Indicator Data'!AJ26="No Data",1,IF('Indicator Data imputation'!AJ25&lt;&gt;"",1,0))</f>
        <v>0</v>
      </c>
      <c r="AJ22" s="50">
        <f>IF('Indicator Data'!AK26="No Data",1,IF('Indicator Data imputation'!AK25&lt;&gt;"",1,0))</f>
        <v>0</v>
      </c>
      <c r="AK22" s="50">
        <f>IF('Indicator Data'!AL26="No Data",1,IF('Indicator Data imputation'!AL25&lt;&gt;"",1,0))</f>
        <v>0</v>
      </c>
      <c r="AL22" s="50">
        <f>IF('Indicator Data'!AM26="No Data",1,IF('Indicator Data imputation'!AM25&lt;&gt;"",1,0))</f>
        <v>0</v>
      </c>
      <c r="AM22" s="50">
        <f>IF('Indicator Data'!AN26="No Data",1,IF('Indicator Data imputation'!AN25&lt;&gt;"",1,0))</f>
        <v>0</v>
      </c>
      <c r="AN22" s="50">
        <f>IF('Indicator Data'!AO26="No Data",1,IF('Indicator Data imputation'!AO25&lt;&gt;"",1,0))</f>
        <v>0</v>
      </c>
      <c r="AO22" s="50">
        <f>IF('Indicator Data'!AP26="No Data",1,IF('Indicator Data imputation'!AP25&lt;&gt;"",1,0))</f>
        <v>0</v>
      </c>
      <c r="AP22" s="50">
        <f>IF('Indicator Data'!AQ26="No Data",1,IF('Indicator Data imputation'!AQ25&lt;&gt;"",1,0))</f>
        <v>0</v>
      </c>
      <c r="AQ22" s="50">
        <f>IF('Indicator Data'!AR26="No Data",1,IF('Indicator Data imputation'!AR25&lt;&gt;"",1,0))</f>
        <v>0</v>
      </c>
      <c r="AR22" s="50">
        <f>IF('Indicator Data'!AS26="No Data",1,IF('Indicator Data imputation'!AS25&lt;&gt;"",1,0))</f>
        <v>0</v>
      </c>
      <c r="AS22" s="50">
        <f>IF('Indicator Data'!AT26="No Data",1,IF('Indicator Data imputation'!AT25&lt;&gt;"",1,0))</f>
        <v>0</v>
      </c>
      <c r="AT22" s="50">
        <f>IF('Indicator Data'!AU26="No Data",1,IF('Indicator Data imputation'!AU25&lt;&gt;"",1,0))</f>
        <v>0</v>
      </c>
      <c r="AU22" s="50">
        <f>IF('Indicator Data'!AV26="No Data",1,IF('Indicator Data imputation'!AV25&lt;&gt;"",1,0))</f>
        <v>1</v>
      </c>
      <c r="AV22" s="50">
        <f>IF('Indicator Data'!AW26="No Data",1,IF('Indicator Data imputation'!AW25&lt;&gt;"",1,0))</f>
        <v>1</v>
      </c>
      <c r="AW22" s="50">
        <f>IF('Indicator Data'!AX26="No Data",1,IF('Indicator Data imputation'!AX25&lt;&gt;"",1,0))</f>
        <v>1</v>
      </c>
      <c r="AX22" s="50">
        <f>IF('Indicator Data'!AY26="No Data",1,IF('Indicator Data imputation'!AY25&lt;&gt;"",1,0))</f>
        <v>0</v>
      </c>
      <c r="AY22" s="50">
        <f>IF('Indicator Data'!AZ26="No Data",1,IF('Indicator Data imputation'!AZ25&lt;&gt;"",1,0))</f>
        <v>0</v>
      </c>
      <c r="AZ22" s="50">
        <f>IF('Indicator Data'!BA26="No Data",1,IF('Indicator Data imputation'!BA25&lt;&gt;"",1,0))</f>
        <v>0</v>
      </c>
      <c r="BA22" s="50">
        <f>IF('Indicator Data'!BB26="No Data",1,IF('Indicator Data imputation'!BB25&lt;&gt;"",1,0))</f>
        <v>0</v>
      </c>
      <c r="BB22" s="50">
        <f>IF('Indicator Data'!BC26="No Data",1,IF('Indicator Data imputation'!BC25&lt;&gt;"",1,0))</f>
        <v>0</v>
      </c>
      <c r="BC22" s="50">
        <f>IF('Indicator Data'!BD26="No Data",1,IF('Indicator Data imputation'!BD25&lt;&gt;"",1,0))</f>
        <v>0</v>
      </c>
      <c r="BD22" s="50">
        <f>IF('Indicator Data'!BE26="No Data",1,IF('Indicator Data imputation'!BE25&lt;&gt;"",1,0))</f>
        <v>0</v>
      </c>
      <c r="BE22" s="50">
        <f>IF('Indicator Data'!BF26="No Data",1,IF('Indicator Data imputation'!BF25&lt;&gt;"",1,0))</f>
        <v>0</v>
      </c>
      <c r="BF22" s="50">
        <f>IF('Indicator Data'!BG26="No Data",1,IF('Indicator Data imputation'!BG25&lt;&gt;"",1,0))</f>
        <v>0</v>
      </c>
      <c r="BG22" s="50">
        <f>IF('Indicator Data'!BH26="No Data",1,IF('Indicator Data imputation'!BH25&lt;&gt;"",1,0))</f>
        <v>0</v>
      </c>
      <c r="BH22" s="50">
        <f>IF('Indicator Data'!BI26="No Data",1,IF('Indicator Data imputation'!BI25&lt;&gt;"",1,0))</f>
        <v>0</v>
      </c>
      <c r="BI22" s="50">
        <f>IF('Indicator Data'!BJ26="No Data",1,IF('Indicator Data imputation'!BJ25&lt;&gt;"",1,0))</f>
        <v>1</v>
      </c>
      <c r="BJ22" s="50">
        <f>IF('Indicator Data'!BK26="No Data",1,IF('Indicator Data imputation'!BK25&lt;&gt;"",1,0))</f>
        <v>0</v>
      </c>
      <c r="BK22" s="50">
        <f>IF('Indicator Data'!BL26="No Data",1,IF('Indicator Data imputation'!BL25&lt;&gt;"",1,0))</f>
        <v>0</v>
      </c>
      <c r="BL22" s="50">
        <f>IF('Indicator Data'!BM26="No Data",1,IF('Indicator Data imputation'!BM25&lt;&gt;"",1,0))</f>
        <v>0</v>
      </c>
      <c r="BM22" s="50">
        <f>IF('Indicator Data'!BN26="No Data",1,IF('Indicator Data imputation'!BN25&lt;&gt;"",1,0))</f>
        <v>0</v>
      </c>
      <c r="BN22" s="50">
        <f>IF('Indicator Data'!BO26="No Data",1,IF('Indicator Data imputation'!BO25&lt;&gt;"",1,0))</f>
        <v>0</v>
      </c>
      <c r="BO22" s="50">
        <f>IF('Indicator Data'!BP26="No Data",1,IF('Indicator Data imputation'!BP25&lt;&gt;"",1,0))</f>
        <v>0</v>
      </c>
      <c r="BP22" s="50">
        <f>IF('Indicator Data'!BQ26="No Data",1,IF('Indicator Data imputation'!BQ25&lt;&gt;"",1,0))</f>
        <v>0</v>
      </c>
      <c r="BQ22" s="50">
        <f>IF('Indicator Data'!BR26="No Data",1,IF('Indicator Data imputation'!BR25&lt;&gt;"",1,0))</f>
        <v>0</v>
      </c>
      <c r="BR22" s="50">
        <f>IF('Indicator Data'!BS26="No Data",1,IF('Indicator Data imputation'!BS25&lt;&gt;"",1,0))</f>
        <v>0</v>
      </c>
      <c r="BS22" s="50">
        <f>IF('Indicator Data'!BT26="No Data",1,IF('Indicator Data imputation'!BT25&lt;&gt;"",1,0))</f>
        <v>0</v>
      </c>
      <c r="BT22" s="50">
        <f>IF('Indicator Data'!BU26="No Data",1,IF('Indicator Data imputation'!BU25&lt;&gt;"",1,0))</f>
        <v>0</v>
      </c>
      <c r="BU22" s="50">
        <f>IF('Indicator Data'!BV26="No Data",1,IF('Indicator Data imputation'!BV25&lt;&gt;"",1,0))</f>
        <v>0</v>
      </c>
      <c r="BV22" s="50">
        <f>IF('Indicator Data'!BW26="No Data",1,IF('Indicator Data imputation'!BW25&lt;&gt;"",1,0))</f>
        <v>1</v>
      </c>
      <c r="BW22" s="50">
        <f>IF('Indicator Data'!BX26="No Data",1,IF('Indicator Data imputation'!BX25&lt;&gt;"",1,0))</f>
        <v>0</v>
      </c>
      <c r="BX22" s="50">
        <f>IF('Indicator Data'!BY26="No Data",1,IF('Indicator Data imputation'!BY25&lt;&gt;"",1,0))</f>
        <v>0</v>
      </c>
      <c r="BY22" s="3">
        <f t="shared" si="0"/>
        <v>10</v>
      </c>
      <c r="BZ22" s="52">
        <f t="shared" si="1"/>
        <v>0.13333333333333333</v>
      </c>
    </row>
    <row r="23" spans="1:78">
      <c r="A23" s="3" t="str">
        <f>'Indicator Data'!B27</f>
        <v>BWA</v>
      </c>
      <c r="B23" s="50">
        <f>IF('Indicator Data'!C27="No Data",1,IF('Indicator Data imputation'!C26&lt;&gt;"",1,0))</f>
        <v>0</v>
      </c>
      <c r="C23" s="50">
        <f>IF('Indicator Data'!D27="No Data",1,IF('Indicator Data imputation'!D26&lt;&gt;"",1,0))</f>
        <v>0</v>
      </c>
      <c r="D23" s="50">
        <f>IF('Indicator Data'!E27="No Data",1,IF('Indicator Data imputation'!E26&lt;&gt;"",1,0))</f>
        <v>0</v>
      </c>
      <c r="E23" s="50">
        <f>IF('Indicator Data'!F27="No Data",1,IF('Indicator Data imputation'!F26&lt;&gt;"",1,0))</f>
        <v>0</v>
      </c>
      <c r="F23" s="50">
        <f>IF('Indicator Data'!G27="No Data",1,IF('Indicator Data imputation'!G26&lt;&gt;"",1,0))</f>
        <v>0</v>
      </c>
      <c r="G23" s="50">
        <f>IF('Indicator Data'!H27="No Data",1,IF('Indicator Data imputation'!H26&lt;&gt;"",1,0))</f>
        <v>0</v>
      </c>
      <c r="H23" s="50">
        <f>IF('Indicator Data'!I27="No Data",1,IF('Indicator Data imputation'!I26&lt;&gt;"",1,0))</f>
        <v>0</v>
      </c>
      <c r="I23" s="50">
        <f>IF('Indicator Data'!J27="No Data",1,IF('Indicator Data imputation'!J26&lt;&gt;"",1,0))</f>
        <v>0</v>
      </c>
      <c r="J23" s="50">
        <f>IF('Indicator Data'!K27="No Data",1,IF('Indicator Data imputation'!K26&lt;&gt;"",1,0))</f>
        <v>0</v>
      </c>
      <c r="K23" s="50">
        <f>IF('Indicator Data'!L27="No Data",1,IF('Indicator Data imputation'!L26&lt;&gt;"",1,0))</f>
        <v>0</v>
      </c>
      <c r="L23" s="50">
        <f>IF('Indicator Data'!M27="No Data",1,IF('Indicator Data imputation'!M26&lt;&gt;"",1,0))</f>
        <v>0</v>
      </c>
      <c r="M23" s="50">
        <f>IF('Indicator Data'!N27="No Data",1,IF('Indicator Data imputation'!N26&lt;&gt;"",1,0))</f>
        <v>0</v>
      </c>
      <c r="N23" s="50">
        <f>IF('Indicator Data'!O27="No Data",1,IF('Indicator Data imputation'!O26&lt;&gt;"",1,0))</f>
        <v>0</v>
      </c>
      <c r="O23" s="50">
        <f>IF('Indicator Data'!P27="No Data",1,IF('Indicator Data imputation'!P26&lt;&gt;"",1,0))</f>
        <v>0</v>
      </c>
      <c r="P23" s="50">
        <f>IF('Indicator Data'!Q27="No Data",1,IF('Indicator Data imputation'!Q26&lt;&gt;"",1,0))</f>
        <v>0</v>
      </c>
      <c r="Q23" s="50">
        <f>IF('Indicator Data'!R27="No Data",1,IF('Indicator Data imputation'!R26&lt;&gt;"",1,0))</f>
        <v>0</v>
      </c>
      <c r="R23" s="50">
        <f>IF('Indicator Data'!S27="No Data",1,IF('Indicator Data imputation'!S26&lt;&gt;"",1,0))</f>
        <v>0</v>
      </c>
      <c r="S23" s="50">
        <f>IF('Indicator Data'!T27="No Data",1,IF('Indicator Data imputation'!T26&lt;&gt;"",1,0))</f>
        <v>0</v>
      </c>
      <c r="T23" s="50">
        <f>IF('Indicator Data'!U27="No Data",1,IF('Indicator Data imputation'!U26&lt;&gt;"",1,0))</f>
        <v>0</v>
      </c>
      <c r="U23" s="50">
        <f>IF('Indicator Data'!V27="No Data",1,IF('Indicator Data imputation'!V26&lt;&gt;"",1,0))</f>
        <v>0</v>
      </c>
      <c r="V23" s="50">
        <f>IF('Indicator Data'!W27="No Data",1,IF('Indicator Data imputation'!W26&lt;&gt;"",1,0))</f>
        <v>0</v>
      </c>
      <c r="W23" s="50">
        <f>IF('Indicator Data'!X27="No Data",1,IF('Indicator Data imputation'!X26&lt;&gt;"",1,0))</f>
        <v>0</v>
      </c>
      <c r="X23" s="50">
        <f>IF('Indicator Data'!Y27="No Data",1,IF('Indicator Data imputation'!Y26&lt;&gt;"",1,0))</f>
        <v>0</v>
      </c>
      <c r="Y23" s="50">
        <f>IF('Indicator Data'!Z27="No Data",1,IF('Indicator Data imputation'!Z26&lt;&gt;"",1,0))</f>
        <v>0</v>
      </c>
      <c r="Z23" s="50">
        <f>IF('Indicator Data'!AA27="No Data",1,IF('Indicator Data imputation'!AA26&lt;&gt;"",1,0))</f>
        <v>0</v>
      </c>
      <c r="AA23" s="50">
        <f>IF('Indicator Data'!AB27="No Data",1,IF('Indicator Data imputation'!AB26&lt;&gt;"",1,0))</f>
        <v>0</v>
      </c>
      <c r="AB23" s="50">
        <f>IF('Indicator Data'!AC27="No Data",1,IF('Indicator Data imputation'!AC26&lt;&gt;"",1,0))</f>
        <v>1</v>
      </c>
      <c r="AC23" s="50">
        <f>IF('Indicator Data'!AD27="No Data",1,IF('Indicator Data imputation'!AD26&lt;&gt;"",1,0))</f>
        <v>0</v>
      </c>
      <c r="AD23" s="50">
        <f>IF('Indicator Data'!AE27="No Data",1,IF('Indicator Data imputation'!AE26&lt;&gt;"",1,0))</f>
        <v>0</v>
      </c>
      <c r="AE23" s="50">
        <f>IF('Indicator Data'!AF27="No Data",1,IF('Indicator Data imputation'!AF26&lt;&gt;"",1,0))</f>
        <v>1</v>
      </c>
      <c r="AF23" s="50">
        <f>IF('Indicator Data'!AG27="No Data",1,IF('Indicator Data imputation'!AG26&lt;&gt;"",1,0))</f>
        <v>0</v>
      </c>
      <c r="AG23" s="50">
        <f>IF('Indicator Data'!AH27="No Data",1,IF('Indicator Data imputation'!AH26&lt;&gt;"",1,0))</f>
        <v>0</v>
      </c>
      <c r="AH23" s="50">
        <f>IF('Indicator Data'!AI27="No Data",1,IF('Indicator Data imputation'!AI26&lt;&gt;"",1,0))</f>
        <v>0</v>
      </c>
      <c r="AI23" s="50">
        <f>IF('Indicator Data'!AJ27="No Data",1,IF('Indicator Data imputation'!AJ26&lt;&gt;"",1,0))</f>
        <v>0</v>
      </c>
      <c r="AJ23" s="50">
        <f>IF('Indicator Data'!AK27="No Data",1,IF('Indicator Data imputation'!AK26&lt;&gt;"",1,0))</f>
        <v>0</v>
      </c>
      <c r="AK23" s="50">
        <f>IF('Indicator Data'!AL27="No Data",1,IF('Indicator Data imputation'!AL26&lt;&gt;"",1,0))</f>
        <v>0</v>
      </c>
      <c r="AL23" s="50">
        <f>IF('Indicator Data'!AM27="No Data",1,IF('Indicator Data imputation'!AM26&lt;&gt;"",1,0))</f>
        <v>0</v>
      </c>
      <c r="AM23" s="50">
        <f>IF('Indicator Data'!AN27="No Data",1,IF('Indicator Data imputation'!AN26&lt;&gt;"",1,0))</f>
        <v>0</v>
      </c>
      <c r="AN23" s="50">
        <f>IF('Indicator Data'!AO27="No Data",1,IF('Indicator Data imputation'!AO26&lt;&gt;"",1,0))</f>
        <v>0</v>
      </c>
      <c r="AO23" s="50">
        <f>IF('Indicator Data'!AP27="No Data",1,IF('Indicator Data imputation'!AP26&lt;&gt;"",1,0))</f>
        <v>0</v>
      </c>
      <c r="AP23" s="50">
        <f>IF('Indicator Data'!AQ27="No Data",1,IF('Indicator Data imputation'!AQ26&lt;&gt;"",1,0))</f>
        <v>0</v>
      </c>
      <c r="AQ23" s="50">
        <f>IF('Indicator Data'!AR27="No Data",1,IF('Indicator Data imputation'!AR26&lt;&gt;"",1,0))</f>
        <v>0</v>
      </c>
      <c r="AR23" s="50">
        <f>IF('Indicator Data'!AS27="No Data",1,IF('Indicator Data imputation'!AS26&lt;&gt;"",1,0))</f>
        <v>0</v>
      </c>
      <c r="AS23" s="50">
        <f>IF('Indicator Data'!AT27="No Data",1,IF('Indicator Data imputation'!AT26&lt;&gt;"",1,0))</f>
        <v>1</v>
      </c>
      <c r="AT23" s="50">
        <f>IF('Indicator Data'!AU27="No Data",1,IF('Indicator Data imputation'!AU26&lt;&gt;"",1,0))</f>
        <v>0</v>
      </c>
      <c r="AU23" s="50">
        <f>IF('Indicator Data'!AV27="No Data",1,IF('Indicator Data imputation'!AV26&lt;&gt;"",1,0))</f>
        <v>0</v>
      </c>
      <c r="AV23" s="50">
        <f>IF('Indicator Data'!AW27="No Data",1,IF('Indicator Data imputation'!AW26&lt;&gt;"",1,0))</f>
        <v>0</v>
      </c>
      <c r="AW23" s="50">
        <f>IF('Indicator Data'!AX27="No Data",1,IF('Indicator Data imputation'!AX26&lt;&gt;"",1,0))</f>
        <v>0</v>
      </c>
      <c r="AX23" s="50">
        <f>IF('Indicator Data'!AY27="No Data",1,IF('Indicator Data imputation'!AY26&lt;&gt;"",1,0))</f>
        <v>0</v>
      </c>
      <c r="AY23" s="50">
        <f>IF('Indicator Data'!AZ27="No Data",1,IF('Indicator Data imputation'!AZ26&lt;&gt;"",1,0))</f>
        <v>0</v>
      </c>
      <c r="AZ23" s="50">
        <f>IF('Indicator Data'!BA27="No Data",1,IF('Indicator Data imputation'!BA26&lt;&gt;"",1,0))</f>
        <v>0</v>
      </c>
      <c r="BA23" s="50">
        <f>IF('Indicator Data'!BB27="No Data",1,IF('Indicator Data imputation'!BB26&lt;&gt;"",1,0))</f>
        <v>0</v>
      </c>
      <c r="BB23" s="50">
        <f>IF('Indicator Data'!BC27="No Data",1,IF('Indicator Data imputation'!BC26&lt;&gt;"",1,0))</f>
        <v>0</v>
      </c>
      <c r="BC23" s="50">
        <f>IF('Indicator Data'!BD27="No Data",1,IF('Indicator Data imputation'!BD26&lt;&gt;"",1,0))</f>
        <v>0</v>
      </c>
      <c r="BD23" s="50">
        <f>IF('Indicator Data'!BE27="No Data",1,IF('Indicator Data imputation'!BE26&lt;&gt;"",1,0))</f>
        <v>0</v>
      </c>
      <c r="BE23" s="50">
        <f>IF('Indicator Data'!BF27="No Data",1,IF('Indicator Data imputation'!BF26&lt;&gt;"",1,0))</f>
        <v>0</v>
      </c>
      <c r="BF23" s="50">
        <f>IF('Indicator Data'!BG27="No Data",1,IF('Indicator Data imputation'!BG26&lt;&gt;"",1,0))</f>
        <v>0</v>
      </c>
      <c r="BG23" s="50">
        <f>IF('Indicator Data'!BH27="No Data",1,IF('Indicator Data imputation'!BH26&lt;&gt;"",1,0))</f>
        <v>0</v>
      </c>
      <c r="BH23" s="50">
        <f>IF('Indicator Data'!BI27="No Data",1,IF('Indicator Data imputation'!BI26&lt;&gt;"",1,0))</f>
        <v>0</v>
      </c>
      <c r="BI23" s="50">
        <f>IF('Indicator Data'!BJ27="No Data",1,IF('Indicator Data imputation'!BJ26&lt;&gt;"",1,0))</f>
        <v>0</v>
      </c>
      <c r="BJ23" s="50">
        <f>IF('Indicator Data'!BK27="No Data",1,IF('Indicator Data imputation'!BK26&lt;&gt;"",1,0))</f>
        <v>0</v>
      </c>
      <c r="BK23" s="50">
        <f>IF('Indicator Data'!BL27="No Data",1,IF('Indicator Data imputation'!BL26&lt;&gt;"",1,0))</f>
        <v>0</v>
      </c>
      <c r="BL23" s="50">
        <f>IF('Indicator Data'!BM27="No Data",1,IF('Indicator Data imputation'!BM26&lt;&gt;"",1,0))</f>
        <v>0</v>
      </c>
      <c r="BM23" s="50">
        <f>IF('Indicator Data'!BN27="No Data",1,IF('Indicator Data imputation'!BN26&lt;&gt;"",1,0))</f>
        <v>0</v>
      </c>
      <c r="BN23" s="50">
        <f>IF('Indicator Data'!BO27="No Data",1,IF('Indicator Data imputation'!BO26&lt;&gt;"",1,0))</f>
        <v>0</v>
      </c>
      <c r="BO23" s="50">
        <f>IF('Indicator Data'!BP27="No Data",1,IF('Indicator Data imputation'!BP26&lt;&gt;"",1,0))</f>
        <v>0</v>
      </c>
      <c r="BP23" s="50">
        <f>IF('Indicator Data'!BQ27="No Data",1,IF('Indicator Data imputation'!BQ26&lt;&gt;"",1,0))</f>
        <v>0</v>
      </c>
      <c r="BQ23" s="50">
        <f>IF('Indicator Data'!BR27="No Data",1,IF('Indicator Data imputation'!BR26&lt;&gt;"",1,0))</f>
        <v>0</v>
      </c>
      <c r="BR23" s="50">
        <f>IF('Indicator Data'!BS27="No Data",1,IF('Indicator Data imputation'!BS26&lt;&gt;"",1,0))</f>
        <v>0</v>
      </c>
      <c r="BS23" s="50">
        <f>IF('Indicator Data'!BT27="No Data",1,IF('Indicator Data imputation'!BT26&lt;&gt;"",1,0))</f>
        <v>0</v>
      </c>
      <c r="BT23" s="50">
        <f>IF('Indicator Data'!BU27="No Data",1,IF('Indicator Data imputation'!BU26&lt;&gt;"",1,0))</f>
        <v>0</v>
      </c>
      <c r="BU23" s="50">
        <f>IF('Indicator Data'!BV27="No Data",1,IF('Indicator Data imputation'!BV26&lt;&gt;"",1,0))</f>
        <v>0</v>
      </c>
      <c r="BV23" s="50">
        <f>IF('Indicator Data'!BW27="No Data",1,IF('Indicator Data imputation'!BW26&lt;&gt;"",1,0))</f>
        <v>0</v>
      </c>
      <c r="BW23" s="50">
        <f>IF('Indicator Data'!BX27="No Data",1,IF('Indicator Data imputation'!BX26&lt;&gt;"",1,0))</f>
        <v>0</v>
      </c>
      <c r="BX23" s="50">
        <f>IF('Indicator Data'!BY27="No Data",1,IF('Indicator Data imputation'!BY26&lt;&gt;"",1,0))</f>
        <v>0</v>
      </c>
      <c r="BY23" s="3">
        <f t="shared" si="0"/>
        <v>3</v>
      </c>
      <c r="BZ23" s="52">
        <f t="shared" si="1"/>
        <v>0.04</v>
      </c>
    </row>
    <row r="24" spans="1:78">
      <c r="A24" s="3" t="str">
        <f>'Indicator Data'!B28</f>
        <v>BRA</v>
      </c>
      <c r="B24" s="50">
        <f>IF('Indicator Data'!C28="No Data",1,IF('Indicator Data imputation'!C27&lt;&gt;"",1,0))</f>
        <v>0</v>
      </c>
      <c r="C24" s="50">
        <f>IF('Indicator Data'!D28="No Data",1,IF('Indicator Data imputation'!D27&lt;&gt;"",1,0))</f>
        <v>0</v>
      </c>
      <c r="D24" s="50">
        <f>IF('Indicator Data'!E28="No Data",1,IF('Indicator Data imputation'!E27&lt;&gt;"",1,0))</f>
        <v>0</v>
      </c>
      <c r="E24" s="50">
        <f>IF('Indicator Data'!F28="No Data",1,IF('Indicator Data imputation'!F27&lt;&gt;"",1,0))</f>
        <v>0</v>
      </c>
      <c r="F24" s="50">
        <f>IF('Indicator Data'!G28="No Data",1,IF('Indicator Data imputation'!G27&lt;&gt;"",1,0))</f>
        <v>0</v>
      </c>
      <c r="G24" s="50">
        <f>IF('Indicator Data'!H28="No Data",1,IF('Indicator Data imputation'!H27&lt;&gt;"",1,0))</f>
        <v>0</v>
      </c>
      <c r="H24" s="50">
        <f>IF('Indicator Data'!I28="No Data",1,IF('Indicator Data imputation'!I27&lt;&gt;"",1,0))</f>
        <v>0</v>
      </c>
      <c r="I24" s="50">
        <f>IF('Indicator Data'!J28="No Data",1,IF('Indicator Data imputation'!J27&lt;&gt;"",1,0))</f>
        <v>0</v>
      </c>
      <c r="J24" s="50">
        <f>IF('Indicator Data'!K28="No Data",1,IF('Indicator Data imputation'!K27&lt;&gt;"",1,0))</f>
        <v>0</v>
      </c>
      <c r="K24" s="50">
        <f>IF('Indicator Data'!L28="No Data",1,IF('Indicator Data imputation'!L27&lt;&gt;"",1,0))</f>
        <v>0</v>
      </c>
      <c r="L24" s="50">
        <f>IF('Indicator Data'!M28="No Data",1,IF('Indicator Data imputation'!M27&lt;&gt;"",1,0))</f>
        <v>1</v>
      </c>
      <c r="M24" s="50">
        <f>IF('Indicator Data'!N28="No Data",1,IF('Indicator Data imputation'!N27&lt;&gt;"",1,0))</f>
        <v>1</v>
      </c>
      <c r="N24" s="50">
        <f>IF('Indicator Data'!O28="No Data",1,IF('Indicator Data imputation'!O27&lt;&gt;"",1,0))</f>
        <v>1</v>
      </c>
      <c r="O24" s="50">
        <f>IF('Indicator Data'!P28="No Data",1,IF('Indicator Data imputation'!P27&lt;&gt;"",1,0))</f>
        <v>1</v>
      </c>
      <c r="P24" s="50">
        <f>IF('Indicator Data'!Q28="No Data",1,IF('Indicator Data imputation'!Q27&lt;&gt;"",1,0))</f>
        <v>0</v>
      </c>
      <c r="Q24" s="50">
        <f>IF('Indicator Data'!R28="No Data",1,IF('Indicator Data imputation'!R27&lt;&gt;"",1,0))</f>
        <v>0</v>
      </c>
      <c r="R24" s="50">
        <f>IF('Indicator Data'!S28="No Data",1,IF('Indicator Data imputation'!S27&lt;&gt;"",1,0))</f>
        <v>0</v>
      </c>
      <c r="S24" s="50">
        <f>IF('Indicator Data'!T28="No Data",1,IF('Indicator Data imputation'!T27&lt;&gt;"",1,0))</f>
        <v>0</v>
      </c>
      <c r="T24" s="50">
        <f>IF('Indicator Data'!U28="No Data",1,IF('Indicator Data imputation'!U27&lt;&gt;"",1,0))</f>
        <v>0</v>
      </c>
      <c r="U24" s="50">
        <f>IF('Indicator Data'!V28="No Data",1,IF('Indicator Data imputation'!V27&lt;&gt;"",1,0))</f>
        <v>0</v>
      </c>
      <c r="V24" s="50">
        <f>IF('Indicator Data'!W28="No Data",1,IF('Indicator Data imputation'!W27&lt;&gt;"",1,0))</f>
        <v>0</v>
      </c>
      <c r="W24" s="50">
        <f>IF('Indicator Data'!X28="No Data",1,IF('Indicator Data imputation'!X27&lt;&gt;"",1,0))</f>
        <v>0</v>
      </c>
      <c r="X24" s="50">
        <f>IF('Indicator Data'!Y28="No Data",1,IF('Indicator Data imputation'!Y27&lt;&gt;"",1,0))</f>
        <v>0</v>
      </c>
      <c r="Y24" s="50">
        <f>IF('Indicator Data'!Z28="No Data",1,IF('Indicator Data imputation'!Z27&lt;&gt;"",1,0))</f>
        <v>0</v>
      </c>
      <c r="Z24" s="50">
        <f>IF('Indicator Data'!AA28="No Data",1,IF('Indicator Data imputation'!AA27&lt;&gt;"",1,0))</f>
        <v>0</v>
      </c>
      <c r="AA24" s="50">
        <f>IF('Indicator Data'!AB28="No Data",1,IF('Indicator Data imputation'!AB27&lt;&gt;"",1,0))</f>
        <v>0</v>
      </c>
      <c r="AB24" s="50">
        <f>IF('Indicator Data'!AC28="No Data",1,IF('Indicator Data imputation'!AC27&lt;&gt;"",1,0))</f>
        <v>1</v>
      </c>
      <c r="AC24" s="50">
        <f>IF('Indicator Data'!AD28="No Data",1,IF('Indicator Data imputation'!AD27&lt;&gt;"",1,0))</f>
        <v>0</v>
      </c>
      <c r="AD24" s="50">
        <f>IF('Indicator Data'!AE28="No Data",1,IF('Indicator Data imputation'!AE27&lt;&gt;"",1,0))</f>
        <v>0</v>
      </c>
      <c r="AE24" s="50">
        <f>IF('Indicator Data'!AF28="No Data",1,IF('Indicator Data imputation'!AF27&lt;&gt;"",1,0))</f>
        <v>0</v>
      </c>
      <c r="AF24" s="50">
        <f>IF('Indicator Data'!AG28="No Data",1,IF('Indicator Data imputation'!AG27&lt;&gt;"",1,0))</f>
        <v>0</v>
      </c>
      <c r="AG24" s="50">
        <f>IF('Indicator Data'!AH28="No Data",1,IF('Indicator Data imputation'!AH27&lt;&gt;"",1,0))</f>
        <v>0</v>
      </c>
      <c r="AH24" s="50">
        <f>IF('Indicator Data'!AI28="No Data",1,IF('Indicator Data imputation'!AI27&lt;&gt;"",1,0))</f>
        <v>0</v>
      </c>
      <c r="AI24" s="50">
        <f>IF('Indicator Data'!AJ28="No Data",1,IF('Indicator Data imputation'!AJ27&lt;&gt;"",1,0))</f>
        <v>0</v>
      </c>
      <c r="AJ24" s="50">
        <f>IF('Indicator Data'!AK28="No Data",1,IF('Indicator Data imputation'!AK27&lt;&gt;"",1,0))</f>
        <v>0</v>
      </c>
      <c r="AK24" s="50">
        <f>IF('Indicator Data'!AL28="No Data",1,IF('Indicator Data imputation'!AL27&lt;&gt;"",1,0))</f>
        <v>0</v>
      </c>
      <c r="AL24" s="50">
        <f>IF('Indicator Data'!AM28="No Data",1,IF('Indicator Data imputation'!AM27&lt;&gt;"",1,0))</f>
        <v>0</v>
      </c>
      <c r="AM24" s="50">
        <f>IF('Indicator Data'!AN28="No Data",1,IF('Indicator Data imputation'!AN27&lt;&gt;"",1,0))</f>
        <v>0</v>
      </c>
      <c r="AN24" s="50">
        <f>IF('Indicator Data'!AO28="No Data",1,IF('Indicator Data imputation'!AO27&lt;&gt;"",1,0))</f>
        <v>0</v>
      </c>
      <c r="AO24" s="50">
        <f>IF('Indicator Data'!AP28="No Data",1,IF('Indicator Data imputation'!AP27&lt;&gt;"",1,0))</f>
        <v>0</v>
      </c>
      <c r="AP24" s="50">
        <f>IF('Indicator Data'!AQ28="No Data",1,IF('Indicator Data imputation'!AQ27&lt;&gt;"",1,0))</f>
        <v>0</v>
      </c>
      <c r="AQ24" s="50">
        <f>IF('Indicator Data'!AR28="No Data",1,IF('Indicator Data imputation'!AR27&lt;&gt;"",1,0))</f>
        <v>0</v>
      </c>
      <c r="AR24" s="50">
        <f>IF('Indicator Data'!AS28="No Data",1,IF('Indicator Data imputation'!AS27&lt;&gt;"",1,0))</f>
        <v>0</v>
      </c>
      <c r="AS24" s="50">
        <f>IF('Indicator Data'!AT28="No Data",1,IF('Indicator Data imputation'!AT27&lt;&gt;"",1,0))</f>
        <v>1</v>
      </c>
      <c r="AT24" s="50">
        <f>IF('Indicator Data'!AU28="No Data",1,IF('Indicator Data imputation'!AU27&lt;&gt;"",1,0))</f>
        <v>0</v>
      </c>
      <c r="AU24" s="50">
        <f>IF('Indicator Data'!AV28="No Data",1,IF('Indicator Data imputation'!AV27&lt;&gt;"",1,0))</f>
        <v>0</v>
      </c>
      <c r="AV24" s="50">
        <f>IF('Indicator Data'!AW28="No Data",1,IF('Indicator Data imputation'!AW27&lt;&gt;"",1,0))</f>
        <v>1</v>
      </c>
      <c r="AW24" s="50">
        <f>IF('Indicator Data'!AX28="No Data",1,IF('Indicator Data imputation'!AX27&lt;&gt;"",1,0))</f>
        <v>0</v>
      </c>
      <c r="AX24" s="50">
        <f>IF('Indicator Data'!AY28="No Data",1,IF('Indicator Data imputation'!AY27&lt;&gt;"",1,0))</f>
        <v>0</v>
      </c>
      <c r="AY24" s="50">
        <f>IF('Indicator Data'!AZ28="No Data",1,IF('Indicator Data imputation'!AZ27&lt;&gt;"",1,0))</f>
        <v>0</v>
      </c>
      <c r="AZ24" s="50">
        <f>IF('Indicator Data'!BA28="No Data",1,IF('Indicator Data imputation'!BA27&lt;&gt;"",1,0))</f>
        <v>0</v>
      </c>
      <c r="BA24" s="50">
        <f>IF('Indicator Data'!BB28="No Data",1,IF('Indicator Data imputation'!BB27&lt;&gt;"",1,0))</f>
        <v>0</v>
      </c>
      <c r="BB24" s="50">
        <f>IF('Indicator Data'!BC28="No Data",1,IF('Indicator Data imputation'!BC27&lt;&gt;"",1,0))</f>
        <v>0</v>
      </c>
      <c r="BC24" s="50">
        <f>IF('Indicator Data'!BD28="No Data",1,IF('Indicator Data imputation'!BD27&lt;&gt;"",1,0))</f>
        <v>0</v>
      </c>
      <c r="BD24" s="50">
        <f>IF('Indicator Data'!BE28="No Data",1,IF('Indicator Data imputation'!BE27&lt;&gt;"",1,0))</f>
        <v>0</v>
      </c>
      <c r="BE24" s="50">
        <f>IF('Indicator Data'!BF28="No Data",1,IF('Indicator Data imputation'!BF27&lt;&gt;"",1,0))</f>
        <v>0</v>
      </c>
      <c r="BF24" s="50">
        <f>IF('Indicator Data'!BG28="No Data",1,IF('Indicator Data imputation'!BG27&lt;&gt;"",1,0))</f>
        <v>0</v>
      </c>
      <c r="BG24" s="50">
        <f>IF('Indicator Data'!BH28="No Data",1,IF('Indicator Data imputation'!BH27&lt;&gt;"",1,0))</f>
        <v>0</v>
      </c>
      <c r="BH24" s="50">
        <f>IF('Indicator Data'!BI28="No Data",1,IF('Indicator Data imputation'!BI27&lt;&gt;"",1,0))</f>
        <v>0</v>
      </c>
      <c r="BI24" s="50">
        <f>IF('Indicator Data'!BJ28="No Data",1,IF('Indicator Data imputation'!BJ27&lt;&gt;"",1,0))</f>
        <v>0</v>
      </c>
      <c r="BJ24" s="50">
        <f>IF('Indicator Data'!BK28="No Data",1,IF('Indicator Data imputation'!BK27&lt;&gt;"",1,0))</f>
        <v>0</v>
      </c>
      <c r="BK24" s="50">
        <f>IF('Indicator Data'!BL28="No Data",1,IF('Indicator Data imputation'!BL27&lt;&gt;"",1,0))</f>
        <v>0</v>
      </c>
      <c r="BL24" s="50">
        <f>IF('Indicator Data'!BM28="No Data",1,IF('Indicator Data imputation'!BM27&lt;&gt;"",1,0))</f>
        <v>0</v>
      </c>
      <c r="BM24" s="50">
        <f>IF('Indicator Data'!BN28="No Data",1,IF('Indicator Data imputation'!BN27&lt;&gt;"",1,0))</f>
        <v>0</v>
      </c>
      <c r="BN24" s="50">
        <f>IF('Indicator Data'!BO28="No Data",1,IF('Indicator Data imputation'!BO27&lt;&gt;"",1,0))</f>
        <v>0</v>
      </c>
      <c r="BO24" s="50">
        <f>IF('Indicator Data'!BP28="No Data",1,IF('Indicator Data imputation'!BP27&lt;&gt;"",1,0))</f>
        <v>0</v>
      </c>
      <c r="BP24" s="50">
        <f>IF('Indicator Data'!BQ28="No Data",1,IF('Indicator Data imputation'!BQ27&lt;&gt;"",1,0))</f>
        <v>0</v>
      </c>
      <c r="BQ24" s="50">
        <f>IF('Indicator Data'!BR28="No Data",1,IF('Indicator Data imputation'!BR27&lt;&gt;"",1,0))</f>
        <v>0</v>
      </c>
      <c r="BR24" s="50">
        <f>IF('Indicator Data'!BS28="No Data",1,IF('Indicator Data imputation'!BS27&lt;&gt;"",1,0))</f>
        <v>0</v>
      </c>
      <c r="BS24" s="50">
        <f>IF('Indicator Data'!BT28="No Data",1,IF('Indicator Data imputation'!BT27&lt;&gt;"",1,0))</f>
        <v>0</v>
      </c>
      <c r="BT24" s="50">
        <f>IF('Indicator Data'!BU28="No Data",1,IF('Indicator Data imputation'!BU27&lt;&gt;"",1,0))</f>
        <v>0</v>
      </c>
      <c r="BU24" s="50">
        <f>IF('Indicator Data'!BV28="No Data",1,IF('Indicator Data imputation'!BV27&lt;&gt;"",1,0))</f>
        <v>0</v>
      </c>
      <c r="BV24" s="50">
        <f>IF('Indicator Data'!BW28="No Data",1,IF('Indicator Data imputation'!BW27&lt;&gt;"",1,0))</f>
        <v>0</v>
      </c>
      <c r="BW24" s="50">
        <f>IF('Indicator Data'!BX28="No Data",1,IF('Indicator Data imputation'!BX27&lt;&gt;"",1,0))</f>
        <v>0</v>
      </c>
      <c r="BX24" s="50">
        <f>IF('Indicator Data'!BY28="No Data",1,IF('Indicator Data imputation'!BY27&lt;&gt;"",1,0))</f>
        <v>0</v>
      </c>
      <c r="BY24" s="3">
        <f t="shared" si="0"/>
        <v>7</v>
      </c>
      <c r="BZ24" s="52">
        <f t="shared" si="1"/>
        <v>9.3333333333333338E-2</v>
      </c>
    </row>
    <row r="25" spans="1:78">
      <c r="A25" s="3" t="str">
        <f>'Indicator Data'!B29</f>
        <v>BRN</v>
      </c>
      <c r="B25" s="50">
        <f>IF('Indicator Data'!C29="No Data",1,IF('Indicator Data imputation'!C28&lt;&gt;"",1,0))</f>
        <v>0</v>
      </c>
      <c r="C25" s="50">
        <f>IF('Indicator Data'!D29="No Data",1,IF('Indicator Data imputation'!D28&lt;&gt;"",1,0))</f>
        <v>0</v>
      </c>
      <c r="D25" s="50">
        <f>IF('Indicator Data'!E29="No Data",1,IF('Indicator Data imputation'!E28&lt;&gt;"",1,0))</f>
        <v>0</v>
      </c>
      <c r="E25" s="50">
        <f>IF('Indicator Data'!F29="No Data",1,IF('Indicator Data imputation'!F28&lt;&gt;"",1,0))</f>
        <v>0</v>
      </c>
      <c r="F25" s="50">
        <f>IF('Indicator Data'!G29="No Data",1,IF('Indicator Data imputation'!G28&lt;&gt;"",1,0))</f>
        <v>0</v>
      </c>
      <c r="G25" s="50">
        <f>IF('Indicator Data'!H29="No Data",1,IF('Indicator Data imputation'!H28&lt;&gt;"",1,0))</f>
        <v>0</v>
      </c>
      <c r="H25" s="50">
        <f>IF('Indicator Data'!I29="No Data",1,IF('Indicator Data imputation'!I28&lt;&gt;"",1,0))</f>
        <v>0</v>
      </c>
      <c r="I25" s="50">
        <f>IF('Indicator Data'!J29="No Data",1,IF('Indicator Data imputation'!J28&lt;&gt;"",1,0))</f>
        <v>0</v>
      </c>
      <c r="J25" s="50">
        <f>IF('Indicator Data'!K29="No Data",1,IF('Indicator Data imputation'!K28&lt;&gt;"",1,0))</f>
        <v>0</v>
      </c>
      <c r="K25" s="50">
        <f>IF('Indicator Data'!L29="No Data",1,IF('Indicator Data imputation'!L28&lt;&gt;"",1,0))</f>
        <v>0</v>
      </c>
      <c r="L25" s="50">
        <f>IF('Indicator Data'!M29="No Data",1,IF('Indicator Data imputation'!M28&lt;&gt;"",1,0))</f>
        <v>0</v>
      </c>
      <c r="M25" s="50">
        <f>IF('Indicator Data'!N29="No Data",1,IF('Indicator Data imputation'!N28&lt;&gt;"",1,0))</f>
        <v>1</v>
      </c>
      <c r="N25" s="50">
        <f>IF('Indicator Data'!O29="No Data",1,IF('Indicator Data imputation'!O28&lt;&gt;"",1,0))</f>
        <v>1</v>
      </c>
      <c r="O25" s="50">
        <f>IF('Indicator Data'!P29="No Data",1,IF('Indicator Data imputation'!P28&lt;&gt;"",1,0))</f>
        <v>1</v>
      </c>
      <c r="P25" s="50">
        <f>IF('Indicator Data'!Q29="No Data",1,IF('Indicator Data imputation'!Q28&lt;&gt;"",1,0))</f>
        <v>0</v>
      </c>
      <c r="Q25" s="50">
        <f>IF('Indicator Data'!R29="No Data",1,IF('Indicator Data imputation'!R28&lt;&gt;"",1,0))</f>
        <v>0</v>
      </c>
      <c r="R25" s="50">
        <f>IF('Indicator Data'!S29="No Data",1,IF('Indicator Data imputation'!S28&lt;&gt;"",1,0))</f>
        <v>0</v>
      </c>
      <c r="S25" s="50">
        <f>IF('Indicator Data'!T29="No Data",1,IF('Indicator Data imputation'!T28&lt;&gt;"",1,0))</f>
        <v>0</v>
      </c>
      <c r="T25" s="50">
        <f>IF('Indicator Data'!U29="No Data",1,IF('Indicator Data imputation'!U28&lt;&gt;"",1,0))</f>
        <v>0</v>
      </c>
      <c r="U25" s="50">
        <f>IF('Indicator Data'!V29="No Data",1,IF('Indicator Data imputation'!V28&lt;&gt;"",1,0))</f>
        <v>0</v>
      </c>
      <c r="V25" s="50">
        <f>IF('Indicator Data'!W29="No Data",1,IF('Indicator Data imputation'!W28&lt;&gt;"",1,0))</f>
        <v>0</v>
      </c>
      <c r="W25" s="50">
        <f>IF('Indicator Data'!X29="No Data",1,IF('Indicator Data imputation'!X28&lt;&gt;"",1,0))</f>
        <v>0</v>
      </c>
      <c r="X25" s="50">
        <f>IF('Indicator Data'!Y29="No Data",1,IF('Indicator Data imputation'!Y28&lt;&gt;"",1,0))</f>
        <v>0</v>
      </c>
      <c r="Y25" s="50">
        <f>IF('Indicator Data'!Z29="No Data",1,IF('Indicator Data imputation'!Z28&lt;&gt;"",1,0))</f>
        <v>0</v>
      </c>
      <c r="Z25" s="50">
        <f>IF('Indicator Data'!AA29="No Data",1,IF('Indicator Data imputation'!AA28&lt;&gt;"",1,0))</f>
        <v>1</v>
      </c>
      <c r="AA25" s="50">
        <f>IF('Indicator Data'!AB29="No Data",1,IF('Indicator Data imputation'!AB28&lt;&gt;"",1,0))</f>
        <v>0</v>
      </c>
      <c r="AB25" s="50">
        <f>IF('Indicator Data'!AC29="No Data",1,IF('Indicator Data imputation'!AC28&lt;&gt;"",1,0))</f>
        <v>1</v>
      </c>
      <c r="AC25" s="50">
        <f>IF('Indicator Data'!AD29="No Data",1,IF('Indicator Data imputation'!AD28&lt;&gt;"",1,0))</f>
        <v>0</v>
      </c>
      <c r="AD25" s="50">
        <f>IF('Indicator Data'!AE29="No Data",1,IF('Indicator Data imputation'!AE28&lt;&gt;"",1,0))</f>
        <v>1</v>
      </c>
      <c r="AE25" s="50">
        <f>IF('Indicator Data'!AF29="No Data",1,IF('Indicator Data imputation'!AF28&lt;&gt;"",1,0))</f>
        <v>1</v>
      </c>
      <c r="AF25" s="50">
        <f>IF('Indicator Data'!AG29="No Data",1,IF('Indicator Data imputation'!AG28&lt;&gt;"",1,0))</f>
        <v>0</v>
      </c>
      <c r="AG25" s="50">
        <f>IF('Indicator Data'!AH29="No Data",1,IF('Indicator Data imputation'!AH28&lt;&gt;"",1,0))</f>
        <v>0</v>
      </c>
      <c r="AH25" s="50">
        <f>IF('Indicator Data'!AI29="No Data",1,IF('Indicator Data imputation'!AI28&lt;&gt;"",1,0))</f>
        <v>0</v>
      </c>
      <c r="AI25" s="50">
        <f>IF('Indicator Data'!AJ29="No Data",1,IF('Indicator Data imputation'!AJ28&lt;&gt;"",1,0))</f>
        <v>0</v>
      </c>
      <c r="AJ25" s="50">
        <f>IF('Indicator Data'!AK29="No Data",1,IF('Indicator Data imputation'!AK28&lt;&gt;"",1,0))</f>
        <v>0</v>
      </c>
      <c r="AK25" s="50">
        <f>IF('Indicator Data'!AL29="No Data",1,IF('Indicator Data imputation'!AL28&lt;&gt;"",1,0))</f>
        <v>0</v>
      </c>
      <c r="AL25" s="50">
        <f>IF('Indicator Data'!AM29="No Data",1,IF('Indicator Data imputation'!AM28&lt;&gt;"",1,0))</f>
        <v>1</v>
      </c>
      <c r="AM25" s="50">
        <f>IF('Indicator Data'!AN29="No Data",1,IF('Indicator Data imputation'!AN28&lt;&gt;"",1,0))</f>
        <v>0</v>
      </c>
      <c r="AN25" s="50">
        <f>IF('Indicator Data'!AO29="No Data",1,IF('Indicator Data imputation'!AO28&lt;&gt;"",1,0))</f>
        <v>0</v>
      </c>
      <c r="AO25" s="50">
        <f>IF('Indicator Data'!AP29="No Data",1,IF('Indicator Data imputation'!AP28&lt;&gt;"",1,0))</f>
        <v>0</v>
      </c>
      <c r="AP25" s="50">
        <f>IF('Indicator Data'!AQ29="No Data",1,IF('Indicator Data imputation'!AQ28&lt;&gt;"",1,0))</f>
        <v>1</v>
      </c>
      <c r="AQ25" s="50">
        <f>IF('Indicator Data'!AR29="No Data",1,IF('Indicator Data imputation'!AR28&lt;&gt;"",1,0))</f>
        <v>1</v>
      </c>
      <c r="AR25" s="50">
        <f>IF('Indicator Data'!AS29="No Data",1,IF('Indicator Data imputation'!AS28&lt;&gt;"",1,0))</f>
        <v>0</v>
      </c>
      <c r="AS25" s="50">
        <f>IF('Indicator Data'!AT29="No Data",1,IF('Indicator Data imputation'!AT28&lt;&gt;"",1,0))</f>
        <v>1</v>
      </c>
      <c r="AT25" s="50">
        <f>IF('Indicator Data'!AU29="No Data",1,IF('Indicator Data imputation'!AU28&lt;&gt;"",1,0))</f>
        <v>0</v>
      </c>
      <c r="AU25" s="50">
        <f>IF('Indicator Data'!AV29="No Data",1,IF('Indicator Data imputation'!AV28&lt;&gt;"",1,0))</f>
        <v>1</v>
      </c>
      <c r="AV25" s="50">
        <f>IF('Indicator Data'!AW29="No Data",1,IF('Indicator Data imputation'!AW28&lt;&gt;"",1,0))</f>
        <v>1</v>
      </c>
      <c r="AW25" s="50">
        <f>IF('Indicator Data'!AX29="No Data",1,IF('Indicator Data imputation'!AX28&lt;&gt;"",1,0))</f>
        <v>1</v>
      </c>
      <c r="AX25" s="50">
        <f>IF('Indicator Data'!AY29="No Data",1,IF('Indicator Data imputation'!AY28&lt;&gt;"",1,0))</f>
        <v>0</v>
      </c>
      <c r="AY25" s="50">
        <f>IF('Indicator Data'!AZ29="No Data",1,IF('Indicator Data imputation'!AZ28&lt;&gt;"",1,0))</f>
        <v>0</v>
      </c>
      <c r="AZ25" s="50">
        <f>IF('Indicator Data'!BA29="No Data",1,IF('Indicator Data imputation'!BA28&lt;&gt;"",1,0))</f>
        <v>1</v>
      </c>
      <c r="BA25" s="50">
        <f>IF('Indicator Data'!BB29="No Data",1,IF('Indicator Data imputation'!BB28&lt;&gt;"",1,0))</f>
        <v>0</v>
      </c>
      <c r="BB25" s="50">
        <f>IF('Indicator Data'!BC29="No Data",1,IF('Indicator Data imputation'!BC28&lt;&gt;"",1,0))</f>
        <v>0</v>
      </c>
      <c r="BC25" s="50">
        <f>IF('Indicator Data'!BD29="No Data",1,IF('Indicator Data imputation'!BD28&lt;&gt;"",1,0))</f>
        <v>0</v>
      </c>
      <c r="BD25" s="50">
        <f>IF('Indicator Data'!BE29="No Data",1,IF('Indicator Data imputation'!BE28&lt;&gt;"",1,0))</f>
        <v>0</v>
      </c>
      <c r="BE25" s="50">
        <f>IF('Indicator Data'!BF29="No Data",1,IF('Indicator Data imputation'!BF28&lt;&gt;"",1,0))</f>
        <v>0</v>
      </c>
      <c r="BF25" s="50">
        <f>IF('Indicator Data'!BG29="No Data",1,IF('Indicator Data imputation'!BG28&lt;&gt;"",1,0))</f>
        <v>0</v>
      </c>
      <c r="BG25" s="50">
        <f>IF('Indicator Data'!BH29="No Data",1,IF('Indicator Data imputation'!BH28&lt;&gt;"",1,0))</f>
        <v>0</v>
      </c>
      <c r="BH25" s="50">
        <f>IF('Indicator Data'!BI29="No Data",1,IF('Indicator Data imputation'!BI28&lt;&gt;"",1,0))</f>
        <v>0</v>
      </c>
      <c r="BI25" s="50">
        <f>IF('Indicator Data'!BJ29="No Data",1,IF('Indicator Data imputation'!BJ28&lt;&gt;"",1,0))</f>
        <v>0</v>
      </c>
      <c r="BJ25" s="50">
        <f>IF('Indicator Data'!BK29="No Data",1,IF('Indicator Data imputation'!BK28&lt;&gt;"",1,0))</f>
        <v>0</v>
      </c>
      <c r="BK25" s="50">
        <f>IF('Indicator Data'!BL29="No Data",1,IF('Indicator Data imputation'!BL28&lt;&gt;"",1,0))</f>
        <v>0</v>
      </c>
      <c r="BL25" s="50">
        <f>IF('Indicator Data'!BM29="No Data",1,IF('Indicator Data imputation'!BM28&lt;&gt;"",1,0))</f>
        <v>0</v>
      </c>
      <c r="BM25" s="50">
        <f>IF('Indicator Data'!BN29="No Data",1,IF('Indicator Data imputation'!BN28&lt;&gt;"",1,0))</f>
        <v>0</v>
      </c>
      <c r="BN25" s="50">
        <f>IF('Indicator Data'!BO29="No Data",1,IF('Indicator Data imputation'!BO28&lt;&gt;"",1,0))</f>
        <v>0</v>
      </c>
      <c r="BO25" s="50">
        <f>IF('Indicator Data'!BP29="No Data",1,IF('Indicator Data imputation'!BP28&lt;&gt;"",1,0))</f>
        <v>0</v>
      </c>
      <c r="BP25" s="50">
        <f>IF('Indicator Data'!BQ29="No Data",1,IF('Indicator Data imputation'!BQ28&lt;&gt;"",1,0))</f>
        <v>0</v>
      </c>
      <c r="BQ25" s="50">
        <f>IF('Indicator Data'!BR29="No Data",1,IF('Indicator Data imputation'!BR28&lt;&gt;"",1,0))</f>
        <v>0</v>
      </c>
      <c r="BR25" s="50">
        <f>IF('Indicator Data'!BS29="No Data",1,IF('Indicator Data imputation'!BS28&lt;&gt;"",1,0))</f>
        <v>0</v>
      </c>
      <c r="BS25" s="50">
        <f>IF('Indicator Data'!BT29="No Data",1,IF('Indicator Data imputation'!BT28&lt;&gt;"",1,0))</f>
        <v>0</v>
      </c>
      <c r="BT25" s="50">
        <f>IF('Indicator Data'!BU29="No Data",1,IF('Indicator Data imputation'!BU28&lt;&gt;"",1,0))</f>
        <v>0</v>
      </c>
      <c r="BU25" s="50">
        <f>IF('Indicator Data'!BV29="No Data",1,IF('Indicator Data imputation'!BV28&lt;&gt;"",1,0))</f>
        <v>0</v>
      </c>
      <c r="BV25" s="50">
        <f>IF('Indicator Data'!BW29="No Data",1,IF('Indicator Data imputation'!BW28&lt;&gt;"",1,0))</f>
        <v>1</v>
      </c>
      <c r="BW25" s="50">
        <f>IF('Indicator Data'!BX29="No Data",1,IF('Indicator Data imputation'!BX28&lt;&gt;"",1,0))</f>
        <v>0</v>
      </c>
      <c r="BX25" s="50">
        <f>IF('Indicator Data'!BY29="No Data",1,IF('Indicator Data imputation'!BY28&lt;&gt;"",1,0))</f>
        <v>0</v>
      </c>
      <c r="BY25" s="3">
        <f t="shared" si="0"/>
        <v>16</v>
      </c>
      <c r="BZ25" s="52">
        <f t="shared" si="1"/>
        <v>0.21333333333333335</v>
      </c>
    </row>
    <row r="26" spans="1:78">
      <c r="A26" s="3" t="str">
        <f>'Indicator Data'!B30</f>
        <v>BGR</v>
      </c>
      <c r="B26" s="50">
        <f>IF('Indicator Data'!C30="No Data",1,IF('Indicator Data imputation'!C29&lt;&gt;"",1,0))</f>
        <v>0</v>
      </c>
      <c r="C26" s="50">
        <f>IF('Indicator Data'!D30="No Data",1,IF('Indicator Data imputation'!D29&lt;&gt;"",1,0))</f>
        <v>0</v>
      </c>
      <c r="D26" s="50">
        <f>IF('Indicator Data'!E30="No Data",1,IF('Indicator Data imputation'!E29&lt;&gt;"",1,0))</f>
        <v>0</v>
      </c>
      <c r="E26" s="50">
        <f>IF('Indicator Data'!F30="No Data",1,IF('Indicator Data imputation'!F29&lt;&gt;"",1,0))</f>
        <v>0</v>
      </c>
      <c r="F26" s="50">
        <f>IF('Indicator Data'!G30="No Data",1,IF('Indicator Data imputation'!G29&lt;&gt;"",1,0))</f>
        <v>0</v>
      </c>
      <c r="G26" s="50">
        <f>IF('Indicator Data'!H30="No Data",1,IF('Indicator Data imputation'!H29&lt;&gt;"",1,0))</f>
        <v>0</v>
      </c>
      <c r="H26" s="50">
        <f>IF('Indicator Data'!I30="No Data",1,IF('Indicator Data imputation'!I29&lt;&gt;"",1,0))</f>
        <v>0</v>
      </c>
      <c r="I26" s="50">
        <f>IF('Indicator Data'!J30="No Data",1,IF('Indicator Data imputation'!J29&lt;&gt;"",1,0))</f>
        <v>0</v>
      </c>
      <c r="J26" s="50">
        <f>IF('Indicator Data'!K30="No Data",1,IF('Indicator Data imputation'!K29&lt;&gt;"",1,0))</f>
        <v>0</v>
      </c>
      <c r="K26" s="50">
        <f>IF('Indicator Data'!L30="No Data",1,IF('Indicator Data imputation'!L29&lt;&gt;"",1,0))</f>
        <v>0</v>
      </c>
      <c r="L26" s="50">
        <f>IF('Indicator Data'!M30="No Data",1,IF('Indicator Data imputation'!M29&lt;&gt;"",1,0))</f>
        <v>0</v>
      </c>
      <c r="M26" s="50">
        <f>IF('Indicator Data'!N30="No Data",1,IF('Indicator Data imputation'!N29&lt;&gt;"",1,0))</f>
        <v>1</v>
      </c>
      <c r="N26" s="50">
        <f>IF('Indicator Data'!O30="No Data",1,IF('Indicator Data imputation'!O29&lt;&gt;"",1,0))</f>
        <v>1</v>
      </c>
      <c r="O26" s="50">
        <f>IF('Indicator Data'!P30="No Data",1,IF('Indicator Data imputation'!P29&lt;&gt;"",1,0))</f>
        <v>1</v>
      </c>
      <c r="P26" s="50">
        <f>IF('Indicator Data'!Q30="No Data",1,IF('Indicator Data imputation'!Q29&lt;&gt;"",1,0))</f>
        <v>0</v>
      </c>
      <c r="Q26" s="50">
        <f>IF('Indicator Data'!R30="No Data",1,IF('Indicator Data imputation'!R29&lt;&gt;"",1,0))</f>
        <v>0</v>
      </c>
      <c r="R26" s="50">
        <f>IF('Indicator Data'!S30="No Data",1,IF('Indicator Data imputation'!S29&lt;&gt;"",1,0))</f>
        <v>0</v>
      </c>
      <c r="S26" s="50">
        <f>IF('Indicator Data'!T30="No Data",1,IF('Indicator Data imputation'!T29&lt;&gt;"",1,0))</f>
        <v>0</v>
      </c>
      <c r="T26" s="50">
        <f>IF('Indicator Data'!U30="No Data",1,IF('Indicator Data imputation'!U29&lt;&gt;"",1,0))</f>
        <v>0</v>
      </c>
      <c r="U26" s="50">
        <f>IF('Indicator Data'!V30="No Data",1,IF('Indicator Data imputation'!V29&lt;&gt;"",1,0))</f>
        <v>0</v>
      </c>
      <c r="V26" s="50">
        <f>IF('Indicator Data'!W30="No Data",1,IF('Indicator Data imputation'!W29&lt;&gt;"",1,0))</f>
        <v>0</v>
      </c>
      <c r="W26" s="50">
        <f>IF('Indicator Data'!X30="No Data",1,IF('Indicator Data imputation'!X29&lt;&gt;"",1,0))</f>
        <v>0</v>
      </c>
      <c r="X26" s="50">
        <f>IF('Indicator Data'!Y30="No Data",1,IF('Indicator Data imputation'!Y29&lt;&gt;"",1,0))</f>
        <v>0</v>
      </c>
      <c r="Y26" s="50">
        <f>IF('Indicator Data'!Z30="No Data",1,IF('Indicator Data imputation'!Z29&lt;&gt;"",1,0))</f>
        <v>0</v>
      </c>
      <c r="Z26" s="50">
        <f>IF('Indicator Data'!AA30="No Data",1,IF('Indicator Data imputation'!AA29&lt;&gt;"",1,0))</f>
        <v>0</v>
      </c>
      <c r="AA26" s="50">
        <f>IF('Indicator Data'!AB30="No Data",1,IF('Indicator Data imputation'!AB29&lt;&gt;"",1,0))</f>
        <v>0</v>
      </c>
      <c r="AB26" s="50">
        <f>IF('Indicator Data'!AC30="No Data",1,IF('Indicator Data imputation'!AC29&lt;&gt;"",1,0))</f>
        <v>1</v>
      </c>
      <c r="AC26" s="50">
        <f>IF('Indicator Data'!AD30="No Data",1,IF('Indicator Data imputation'!AD29&lt;&gt;"",1,0))</f>
        <v>0</v>
      </c>
      <c r="AD26" s="50">
        <f>IF('Indicator Data'!AE30="No Data",1,IF('Indicator Data imputation'!AE29&lt;&gt;"",1,0))</f>
        <v>0</v>
      </c>
      <c r="AE26" s="50">
        <f>IF('Indicator Data'!AF30="No Data",1,IF('Indicator Data imputation'!AF29&lt;&gt;"",1,0))</f>
        <v>1</v>
      </c>
      <c r="AF26" s="50">
        <f>IF('Indicator Data'!AG30="No Data",1,IF('Indicator Data imputation'!AG29&lt;&gt;"",1,0))</f>
        <v>0</v>
      </c>
      <c r="AG26" s="50">
        <f>IF('Indicator Data'!AH30="No Data",1,IF('Indicator Data imputation'!AH29&lt;&gt;"",1,0))</f>
        <v>0</v>
      </c>
      <c r="AH26" s="50">
        <f>IF('Indicator Data'!AI30="No Data",1,IF('Indicator Data imputation'!AI29&lt;&gt;"",1,0))</f>
        <v>0</v>
      </c>
      <c r="AI26" s="50">
        <f>IF('Indicator Data'!AJ30="No Data",1,IF('Indicator Data imputation'!AJ29&lt;&gt;"",1,0))</f>
        <v>0</v>
      </c>
      <c r="AJ26" s="50">
        <f>IF('Indicator Data'!AK30="No Data",1,IF('Indicator Data imputation'!AK29&lt;&gt;"",1,0))</f>
        <v>0</v>
      </c>
      <c r="AK26" s="50">
        <f>IF('Indicator Data'!AL30="No Data",1,IF('Indicator Data imputation'!AL29&lt;&gt;"",1,0))</f>
        <v>0</v>
      </c>
      <c r="AL26" s="50">
        <f>IF('Indicator Data'!AM30="No Data",1,IF('Indicator Data imputation'!AM29&lt;&gt;"",1,0))</f>
        <v>1</v>
      </c>
      <c r="AM26" s="50">
        <f>IF('Indicator Data'!AN30="No Data",1,IF('Indicator Data imputation'!AN29&lt;&gt;"",1,0))</f>
        <v>0</v>
      </c>
      <c r="AN26" s="50">
        <f>IF('Indicator Data'!AO30="No Data",1,IF('Indicator Data imputation'!AO29&lt;&gt;"",1,0))</f>
        <v>0</v>
      </c>
      <c r="AO26" s="50">
        <f>IF('Indicator Data'!AP30="No Data",1,IF('Indicator Data imputation'!AP29&lt;&gt;"",1,0))</f>
        <v>0</v>
      </c>
      <c r="AP26" s="50">
        <f>IF('Indicator Data'!AQ30="No Data",1,IF('Indicator Data imputation'!AQ29&lt;&gt;"",1,0))</f>
        <v>1</v>
      </c>
      <c r="AQ26" s="50">
        <f>IF('Indicator Data'!AR30="No Data",1,IF('Indicator Data imputation'!AR29&lt;&gt;"",1,0))</f>
        <v>0</v>
      </c>
      <c r="AR26" s="50">
        <f>IF('Indicator Data'!AS30="No Data",1,IF('Indicator Data imputation'!AS29&lt;&gt;"",1,0))</f>
        <v>0</v>
      </c>
      <c r="AS26" s="50">
        <f>IF('Indicator Data'!AT30="No Data",1,IF('Indicator Data imputation'!AT29&lt;&gt;"",1,0))</f>
        <v>0</v>
      </c>
      <c r="AT26" s="50">
        <f>IF('Indicator Data'!AU30="No Data",1,IF('Indicator Data imputation'!AU29&lt;&gt;"",1,0))</f>
        <v>0</v>
      </c>
      <c r="AU26" s="50">
        <f>IF('Indicator Data'!AV30="No Data",1,IF('Indicator Data imputation'!AV29&lt;&gt;"",1,0))</f>
        <v>0</v>
      </c>
      <c r="AV26" s="50">
        <f>IF('Indicator Data'!AW30="No Data",1,IF('Indicator Data imputation'!AW29&lt;&gt;"",1,0))</f>
        <v>0</v>
      </c>
      <c r="AW26" s="50">
        <f>IF('Indicator Data'!AX30="No Data",1,IF('Indicator Data imputation'!AX29&lt;&gt;"",1,0))</f>
        <v>1</v>
      </c>
      <c r="AX26" s="50">
        <f>IF('Indicator Data'!AY30="No Data",1,IF('Indicator Data imputation'!AY29&lt;&gt;"",1,0))</f>
        <v>0</v>
      </c>
      <c r="AY26" s="50">
        <f>IF('Indicator Data'!AZ30="No Data",1,IF('Indicator Data imputation'!AZ29&lt;&gt;"",1,0))</f>
        <v>0</v>
      </c>
      <c r="AZ26" s="50">
        <f>IF('Indicator Data'!BA30="No Data",1,IF('Indicator Data imputation'!BA29&lt;&gt;"",1,0))</f>
        <v>0</v>
      </c>
      <c r="BA26" s="50">
        <f>IF('Indicator Data'!BB30="No Data",1,IF('Indicator Data imputation'!BB29&lt;&gt;"",1,0))</f>
        <v>0</v>
      </c>
      <c r="BB26" s="50">
        <f>IF('Indicator Data'!BC30="No Data",1,IF('Indicator Data imputation'!BC29&lt;&gt;"",1,0))</f>
        <v>0</v>
      </c>
      <c r="BC26" s="50">
        <f>IF('Indicator Data'!BD30="No Data",1,IF('Indicator Data imputation'!BD29&lt;&gt;"",1,0))</f>
        <v>0</v>
      </c>
      <c r="BD26" s="50">
        <f>IF('Indicator Data'!BE30="No Data",1,IF('Indicator Data imputation'!BE29&lt;&gt;"",1,0))</f>
        <v>0</v>
      </c>
      <c r="BE26" s="50">
        <f>IF('Indicator Data'!BF30="No Data",1,IF('Indicator Data imputation'!BF29&lt;&gt;"",1,0))</f>
        <v>0</v>
      </c>
      <c r="BF26" s="50">
        <f>IF('Indicator Data'!BG30="No Data",1,IF('Indicator Data imputation'!BG29&lt;&gt;"",1,0))</f>
        <v>0</v>
      </c>
      <c r="BG26" s="50">
        <f>IF('Indicator Data'!BH30="No Data",1,IF('Indicator Data imputation'!BH29&lt;&gt;"",1,0))</f>
        <v>0</v>
      </c>
      <c r="BH26" s="50">
        <f>IF('Indicator Data'!BI30="No Data",1,IF('Indicator Data imputation'!BI29&lt;&gt;"",1,0))</f>
        <v>0</v>
      </c>
      <c r="BI26" s="50">
        <f>IF('Indicator Data'!BJ30="No Data",1,IF('Indicator Data imputation'!BJ29&lt;&gt;"",1,0))</f>
        <v>0</v>
      </c>
      <c r="BJ26" s="50">
        <f>IF('Indicator Data'!BK30="No Data",1,IF('Indicator Data imputation'!BK29&lt;&gt;"",1,0))</f>
        <v>0</v>
      </c>
      <c r="BK26" s="50">
        <f>IF('Indicator Data'!BL30="No Data",1,IF('Indicator Data imputation'!BL29&lt;&gt;"",1,0))</f>
        <v>0</v>
      </c>
      <c r="BL26" s="50">
        <f>IF('Indicator Data'!BM30="No Data",1,IF('Indicator Data imputation'!BM29&lt;&gt;"",1,0))</f>
        <v>0</v>
      </c>
      <c r="BM26" s="50">
        <f>IF('Indicator Data'!BN30="No Data",1,IF('Indicator Data imputation'!BN29&lt;&gt;"",1,0))</f>
        <v>0</v>
      </c>
      <c r="BN26" s="50">
        <f>IF('Indicator Data'!BO30="No Data",1,IF('Indicator Data imputation'!BO29&lt;&gt;"",1,0))</f>
        <v>0</v>
      </c>
      <c r="BO26" s="50">
        <f>IF('Indicator Data'!BP30="No Data",1,IF('Indicator Data imputation'!BP29&lt;&gt;"",1,0))</f>
        <v>0</v>
      </c>
      <c r="BP26" s="50">
        <f>IF('Indicator Data'!BQ30="No Data",1,IF('Indicator Data imputation'!BQ29&lt;&gt;"",1,0))</f>
        <v>0</v>
      </c>
      <c r="BQ26" s="50">
        <f>IF('Indicator Data'!BR30="No Data",1,IF('Indicator Data imputation'!BR29&lt;&gt;"",1,0))</f>
        <v>0</v>
      </c>
      <c r="BR26" s="50">
        <f>IF('Indicator Data'!BS30="No Data",1,IF('Indicator Data imputation'!BS29&lt;&gt;"",1,0))</f>
        <v>0</v>
      </c>
      <c r="BS26" s="50">
        <f>IF('Indicator Data'!BT30="No Data",1,IF('Indicator Data imputation'!BT29&lt;&gt;"",1,0))</f>
        <v>0</v>
      </c>
      <c r="BT26" s="50">
        <f>IF('Indicator Data'!BU30="No Data",1,IF('Indicator Data imputation'!BU29&lt;&gt;"",1,0))</f>
        <v>0</v>
      </c>
      <c r="BU26" s="50">
        <f>IF('Indicator Data'!BV30="No Data",1,IF('Indicator Data imputation'!BV29&lt;&gt;"",1,0))</f>
        <v>0</v>
      </c>
      <c r="BV26" s="50">
        <f>IF('Indicator Data'!BW30="No Data",1,IF('Indicator Data imputation'!BW29&lt;&gt;"",1,0))</f>
        <v>0</v>
      </c>
      <c r="BW26" s="50">
        <f>IF('Indicator Data'!BX30="No Data",1,IF('Indicator Data imputation'!BX29&lt;&gt;"",1,0))</f>
        <v>0</v>
      </c>
      <c r="BX26" s="50">
        <f>IF('Indicator Data'!BY30="No Data",1,IF('Indicator Data imputation'!BY29&lt;&gt;"",1,0))</f>
        <v>0</v>
      </c>
      <c r="BY26" s="3">
        <f t="shared" si="0"/>
        <v>8</v>
      </c>
      <c r="BZ26" s="52">
        <f t="shared" si="1"/>
        <v>0.10666666666666667</v>
      </c>
    </row>
    <row r="27" spans="1:78">
      <c r="A27" s="3" t="str">
        <f>'Indicator Data'!B31</f>
        <v>BFA</v>
      </c>
      <c r="B27" s="50">
        <f>IF('Indicator Data'!C31="No Data",1,IF('Indicator Data imputation'!C30&lt;&gt;"",1,0))</f>
        <v>0</v>
      </c>
      <c r="C27" s="50">
        <f>IF('Indicator Data'!D31="No Data",1,IF('Indicator Data imputation'!D30&lt;&gt;"",1,0))</f>
        <v>0</v>
      </c>
      <c r="D27" s="50">
        <f>IF('Indicator Data'!E31="No Data",1,IF('Indicator Data imputation'!E30&lt;&gt;"",1,0))</f>
        <v>0</v>
      </c>
      <c r="E27" s="50">
        <f>IF('Indicator Data'!F31="No Data",1,IF('Indicator Data imputation'!F30&lt;&gt;"",1,0))</f>
        <v>0</v>
      </c>
      <c r="F27" s="50">
        <f>IF('Indicator Data'!G31="No Data",1,IF('Indicator Data imputation'!G30&lt;&gt;"",1,0))</f>
        <v>0</v>
      </c>
      <c r="G27" s="50">
        <f>IF('Indicator Data'!H31="No Data",1,IF('Indicator Data imputation'!H30&lt;&gt;"",1,0))</f>
        <v>0</v>
      </c>
      <c r="H27" s="50">
        <f>IF('Indicator Data'!I31="No Data",1,IF('Indicator Data imputation'!I30&lt;&gt;"",1,0))</f>
        <v>0</v>
      </c>
      <c r="I27" s="50">
        <f>IF('Indicator Data'!J31="No Data",1,IF('Indicator Data imputation'!J30&lt;&gt;"",1,0))</f>
        <v>0</v>
      </c>
      <c r="J27" s="50">
        <f>IF('Indicator Data'!K31="No Data",1,IF('Indicator Data imputation'!K30&lt;&gt;"",1,0))</f>
        <v>0</v>
      </c>
      <c r="K27" s="50">
        <f>IF('Indicator Data'!L31="No Data",1,IF('Indicator Data imputation'!L30&lt;&gt;"",1,0))</f>
        <v>0</v>
      </c>
      <c r="L27" s="50">
        <f>IF('Indicator Data'!M31="No Data",1,IF('Indicator Data imputation'!M30&lt;&gt;"",1,0))</f>
        <v>0</v>
      </c>
      <c r="M27" s="50">
        <f>IF('Indicator Data'!N31="No Data",1,IF('Indicator Data imputation'!N30&lt;&gt;"",1,0))</f>
        <v>0</v>
      </c>
      <c r="N27" s="50">
        <f>IF('Indicator Data'!O31="No Data",1,IF('Indicator Data imputation'!O30&lt;&gt;"",1,0))</f>
        <v>0</v>
      </c>
      <c r="O27" s="50">
        <f>IF('Indicator Data'!P31="No Data",1,IF('Indicator Data imputation'!P30&lt;&gt;"",1,0))</f>
        <v>0</v>
      </c>
      <c r="P27" s="50">
        <f>IF('Indicator Data'!Q31="No Data",1,IF('Indicator Data imputation'!Q30&lt;&gt;"",1,0))</f>
        <v>0</v>
      </c>
      <c r="Q27" s="50">
        <f>IF('Indicator Data'!R31="No Data",1,IF('Indicator Data imputation'!R30&lt;&gt;"",1,0))</f>
        <v>0</v>
      </c>
      <c r="R27" s="50">
        <f>IF('Indicator Data'!S31="No Data",1,IF('Indicator Data imputation'!S30&lt;&gt;"",1,0))</f>
        <v>0</v>
      </c>
      <c r="S27" s="50">
        <f>IF('Indicator Data'!T31="No Data",1,IF('Indicator Data imputation'!T30&lt;&gt;"",1,0))</f>
        <v>0</v>
      </c>
      <c r="T27" s="50">
        <f>IF('Indicator Data'!U31="No Data",1,IF('Indicator Data imputation'!U30&lt;&gt;"",1,0))</f>
        <v>0</v>
      </c>
      <c r="U27" s="50">
        <f>IF('Indicator Data'!V31="No Data",1,IF('Indicator Data imputation'!V30&lt;&gt;"",1,0))</f>
        <v>0</v>
      </c>
      <c r="V27" s="50">
        <f>IF('Indicator Data'!W31="No Data",1,IF('Indicator Data imputation'!W30&lt;&gt;"",1,0))</f>
        <v>0</v>
      </c>
      <c r="W27" s="50">
        <f>IF('Indicator Data'!X31="No Data",1,IF('Indicator Data imputation'!X30&lt;&gt;"",1,0))</f>
        <v>0</v>
      </c>
      <c r="X27" s="50">
        <f>IF('Indicator Data'!Y31="No Data",1,IF('Indicator Data imputation'!Y30&lt;&gt;"",1,0))</f>
        <v>0</v>
      </c>
      <c r="Y27" s="50">
        <f>IF('Indicator Data'!Z31="No Data",1,IF('Indicator Data imputation'!Z30&lt;&gt;"",1,0))</f>
        <v>0</v>
      </c>
      <c r="Z27" s="50">
        <f>IF('Indicator Data'!AA31="No Data",1,IF('Indicator Data imputation'!AA30&lt;&gt;"",1,0))</f>
        <v>0</v>
      </c>
      <c r="AA27" s="50">
        <f>IF('Indicator Data'!AB31="No Data",1,IF('Indicator Data imputation'!AB30&lt;&gt;"",1,0))</f>
        <v>0</v>
      </c>
      <c r="AB27" s="50">
        <f>IF('Indicator Data'!AC31="No Data",1,IF('Indicator Data imputation'!AC30&lt;&gt;"",1,0))</f>
        <v>0</v>
      </c>
      <c r="AC27" s="50">
        <f>IF('Indicator Data'!AD31="No Data",1,IF('Indicator Data imputation'!AD30&lt;&gt;"",1,0))</f>
        <v>0</v>
      </c>
      <c r="AD27" s="50">
        <f>IF('Indicator Data'!AE31="No Data",1,IF('Indicator Data imputation'!AE30&lt;&gt;"",1,0))</f>
        <v>0</v>
      </c>
      <c r="AE27" s="50">
        <f>IF('Indicator Data'!AF31="No Data",1,IF('Indicator Data imputation'!AF30&lt;&gt;"",1,0))</f>
        <v>0</v>
      </c>
      <c r="AF27" s="50">
        <f>IF('Indicator Data'!AG31="No Data",1,IF('Indicator Data imputation'!AG30&lt;&gt;"",1,0))</f>
        <v>0</v>
      </c>
      <c r="AG27" s="50">
        <f>IF('Indicator Data'!AH31="No Data",1,IF('Indicator Data imputation'!AH30&lt;&gt;"",1,0))</f>
        <v>0</v>
      </c>
      <c r="AH27" s="50">
        <f>IF('Indicator Data'!AI31="No Data",1,IF('Indicator Data imputation'!AI30&lt;&gt;"",1,0))</f>
        <v>0</v>
      </c>
      <c r="AI27" s="50">
        <f>IF('Indicator Data'!AJ31="No Data",1,IF('Indicator Data imputation'!AJ30&lt;&gt;"",1,0))</f>
        <v>0</v>
      </c>
      <c r="AJ27" s="50">
        <f>IF('Indicator Data'!AK31="No Data",1,IF('Indicator Data imputation'!AK30&lt;&gt;"",1,0))</f>
        <v>0</v>
      </c>
      <c r="AK27" s="50">
        <f>IF('Indicator Data'!AL31="No Data",1,IF('Indicator Data imputation'!AL30&lt;&gt;"",1,0))</f>
        <v>0</v>
      </c>
      <c r="AL27" s="50">
        <f>IF('Indicator Data'!AM31="No Data",1,IF('Indicator Data imputation'!AM30&lt;&gt;"",1,0))</f>
        <v>0</v>
      </c>
      <c r="AM27" s="50">
        <f>IF('Indicator Data'!AN31="No Data",1,IF('Indicator Data imputation'!AN30&lt;&gt;"",1,0))</f>
        <v>0</v>
      </c>
      <c r="AN27" s="50">
        <f>IF('Indicator Data'!AO31="No Data",1,IF('Indicator Data imputation'!AO30&lt;&gt;"",1,0))</f>
        <v>0</v>
      </c>
      <c r="AO27" s="50">
        <f>IF('Indicator Data'!AP31="No Data",1,IF('Indicator Data imputation'!AP30&lt;&gt;"",1,0))</f>
        <v>0</v>
      </c>
      <c r="AP27" s="50">
        <f>IF('Indicator Data'!AQ31="No Data",1,IF('Indicator Data imputation'!AQ30&lt;&gt;"",1,0))</f>
        <v>0</v>
      </c>
      <c r="AQ27" s="50">
        <f>IF('Indicator Data'!AR31="No Data",1,IF('Indicator Data imputation'!AR30&lt;&gt;"",1,0))</f>
        <v>0</v>
      </c>
      <c r="AR27" s="50">
        <f>IF('Indicator Data'!AS31="No Data",1,IF('Indicator Data imputation'!AS30&lt;&gt;"",1,0))</f>
        <v>0</v>
      </c>
      <c r="AS27" s="50">
        <f>IF('Indicator Data'!AT31="No Data",1,IF('Indicator Data imputation'!AT30&lt;&gt;"",1,0))</f>
        <v>0</v>
      </c>
      <c r="AT27" s="50">
        <f>IF('Indicator Data'!AU31="No Data",1,IF('Indicator Data imputation'!AU30&lt;&gt;"",1,0))</f>
        <v>0</v>
      </c>
      <c r="AU27" s="50">
        <f>IF('Indicator Data'!AV31="No Data",1,IF('Indicator Data imputation'!AV30&lt;&gt;"",1,0))</f>
        <v>0</v>
      </c>
      <c r="AV27" s="50">
        <f>IF('Indicator Data'!AW31="No Data",1,IF('Indicator Data imputation'!AW30&lt;&gt;"",1,0))</f>
        <v>0</v>
      </c>
      <c r="AW27" s="50">
        <f>IF('Indicator Data'!AX31="No Data",1,IF('Indicator Data imputation'!AX30&lt;&gt;"",1,0))</f>
        <v>0</v>
      </c>
      <c r="AX27" s="50">
        <f>IF('Indicator Data'!AY31="No Data",1,IF('Indicator Data imputation'!AY30&lt;&gt;"",1,0))</f>
        <v>0</v>
      </c>
      <c r="AY27" s="50">
        <f>IF('Indicator Data'!AZ31="No Data",1,IF('Indicator Data imputation'!AZ30&lt;&gt;"",1,0))</f>
        <v>0</v>
      </c>
      <c r="AZ27" s="50">
        <f>IF('Indicator Data'!BA31="No Data",1,IF('Indicator Data imputation'!BA30&lt;&gt;"",1,0))</f>
        <v>0</v>
      </c>
      <c r="BA27" s="50">
        <f>IF('Indicator Data'!BB31="No Data",1,IF('Indicator Data imputation'!BB30&lt;&gt;"",1,0))</f>
        <v>0</v>
      </c>
      <c r="BB27" s="50">
        <f>IF('Indicator Data'!BC31="No Data",1,IF('Indicator Data imputation'!BC30&lt;&gt;"",1,0))</f>
        <v>0</v>
      </c>
      <c r="BC27" s="50">
        <f>IF('Indicator Data'!BD31="No Data",1,IF('Indicator Data imputation'!BD30&lt;&gt;"",1,0))</f>
        <v>0</v>
      </c>
      <c r="BD27" s="50">
        <f>IF('Indicator Data'!BE31="No Data",1,IF('Indicator Data imputation'!BE30&lt;&gt;"",1,0))</f>
        <v>0</v>
      </c>
      <c r="BE27" s="50">
        <f>IF('Indicator Data'!BF31="No Data",1,IF('Indicator Data imputation'!BF30&lt;&gt;"",1,0))</f>
        <v>0</v>
      </c>
      <c r="BF27" s="50">
        <f>IF('Indicator Data'!BG31="No Data",1,IF('Indicator Data imputation'!BG30&lt;&gt;"",1,0))</f>
        <v>0</v>
      </c>
      <c r="BG27" s="50">
        <f>IF('Indicator Data'!BH31="No Data",1,IF('Indicator Data imputation'!BH30&lt;&gt;"",1,0))</f>
        <v>0</v>
      </c>
      <c r="BH27" s="50">
        <f>IF('Indicator Data'!BI31="No Data",1,IF('Indicator Data imputation'!BI30&lt;&gt;"",1,0))</f>
        <v>0</v>
      </c>
      <c r="BI27" s="50">
        <f>IF('Indicator Data'!BJ31="No Data",1,IF('Indicator Data imputation'!BJ30&lt;&gt;"",1,0))</f>
        <v>0</v>
      </c>
      <c r="BJ27" s="50">
        <f>IF('Indicator Data'!BK31="No Data",1,IF('Indicator Data imputation'!BK30&lt;&gt;"",1,0))</f>
        <v>0</v>
      </c>
      <c r="BK27" s="50">
        <f>IF('Indicator Data'!BL31="No Data",1,IF('Indicator Data imputation'!BL30&lt;&gt;"",1,0))</f>
        <v>0</v>
      </c>
      <c r="BL27" s="50">
        <f>IF('Indicator Data'!BM31="No Data",1,IF('Indicator Data imputation'!BM30&lt;&gt;"",1,0))</f>
        <v>0</v>
      </c>
      <c r="BM27" s="50">
        <f>IF('Indicator Data'!BN31="No Data",1,IF('Indicator Data imputation'!BN30&lt;&gt;"",1,0))</f>
        <v>0</v>
      </c>
      <c r="BN27" s="50">
        <f>IF('Indicator Data'!BO31="No Data",1,IF('Indicator Data imputation'!BO30&lt;&gt;"",1,0))</f>
        <v>0</v>
      </c>
      <c r="BO27" s="50">
        <f>IF('Indicator Data'!BP31="No Data",1,IF('Indicator Data imputation'!BP30&lt;&gt;"",1,0))</f>
        <v>0</v>
      </c>
      <c r="BP27" s="50">
        <f>IF('Indicator Data'!BQ31="No Data",1,IF('Indicator Data imputation'!BQ30&lt;&gt;"",1,0))</f>
        <v>0</v>
      </c>
      <c r="BQ27" s="50">
        <f>IF('Indicator Data'!BR31="No Data",1,IF('Indicator Data imputation'!BR30&lt;&gt;"",1,0))</f>
        <v>0</v>
      </c>
      <c r="BR27" s="50">
        <f>IF('Indicator Data'!BS31="No Data",1,IF('Indicator Data imputation'!BS30&lt;&gt;"",1,0))</f>
        <v>0</v>
      </c>
      <c r="BS27" s="50">
        <f>IF('Indicator Data'!BT31="No Data",1,IF('Indicator Data imputation'!BT30&lt;&gt;"",1,0))</f>
        <v>0</v>
      </c>
      <c r="BT27" s="50">
        <f>IF('Indicator Data'!BU31="No Data",1,IF('Indicator Data imputation'!BU30&lt;&gt;"",1,0))</f>
        <v>0</v>
      </c>
      <c r="BU27" s="50">
        <f>IF('Indicator Data'!BV31="No Data",1,IF('Indicator Data imputation'!BV30&lt;&gt;"",1,0))</f>
        <v>0</v>
      </c>
      <c r="BV27" s="50">
        <f>IF('Indicator Data'!BW31="No Data",1,IF('Indicator Data imputation'!BW30&lt;&gt;"",1,0))</f>
        <v>0</v>
      </c>
      <c r="BW27" s="50">
        <f>IF('Indicator Data'!BX31="No Data",1,IF('Indicator Data imputation'!BX30&lt;&gt;"",1,0))</f>
        <v>0</v>
      </c>
      <c r="BX27" s="50">
        <f>IF('Indicator Data'!BY31="No Data",1,IF('Indicator Data imputation'!BY30&lt;&gt;"",1,0))</f>
        <v>0</v>
      </c>
      <c r="BY27" s="3">
        <f t="shared" si="0"/>
        <v>0</v>
      </c>
      <c r="BZ27" s="52">
        <f t="shared" si="1"/>
        <v>0</v>
      </c>
    </row>
    <row r="28" spans="1:78">
      <c r="A28" s="3" t="str">
        <f>'Indicator Data'!B32</f>
        <v>BDI</v>
      </c>
      <c r="B28" s="50">
        <f>IF('Indicator Data'!C32="No Data",1,IF('Indicator Data imputation'!C31&lt;&gt;"",1,0))</f>
        <v>0</v>
      </c>
      <c r="C28" s="50">
        <f>IF('Indicator Data'!D32="No Data",1,IF('Indicator Data imputation'!D31&lt;&gt;"",1,0))</f>
        <v>0</v>
      </c>
      <c r="D28" s="50">
        <f>IF('Indicator Data'!E32="No Data",1,IF('Indicator Data imputation'!E31&lt;&gt;"",1,0))</f>
        <v>0</v>
      </c>
      <c r="E28" s="50">
        <f>IF('Indicator Data'!F32="No Data",1,IF('Indicator Data imputation'!F31&lt;&gt;"",1,0))</f>
        <v>0</v>
      </c>
      <c r="F28" s="50">
        <f>IF('Indicator Data'!G32="No Data",1,IF('Indicator Data imputation'!G31&lt;&gt;"",1,0))</f>
        <v>0</v>
      </c>
      <c r="G28" s="50">
        <f>IF('Indicator Data'!H32="No Data",1,IF('Indicator Data imputation'!H31&lt;&gt;"",1,0))</f>
        <v>0</v>
      </c>
      <c r="H28" s="50">
        <f>IF('Indicator Data'!I32="No Data",1,IF('Indicator Data imputation'!I31&lt;&gt;"",1,0))</f>
        <v>0</v>
      </c>
      <c r="I28" s="50">
        <f>IF('Indicator Data'!J32="No Data",1,IF('Indicator Data imputation'!J31&lt;&gt;"",1,0))</f>
        <v>0</v>
      </c>
      <c r="J28" s="50">
        <f>IF('Indicator Data'!K32="No Data",1,IF('Indicator Data imputation'!K31&lt;&gt;"",1,0))</f>
        <v>0</v>
      </c>
      <c r="K28" s="50">
        <f>IF('Indicator Data'!L32="No Data",1,IF('Indicator Data imputation'!L31&lt;&gt;"",1,0))</f>
        <v>0</v>
      </c>
      <c r="L28" s="50">
        <f>IF('Indicator Data'!M32="No Data",1,IF('Indicator Data imputation'!M31&lt;&gt;"",1,0))</f>
        <v>0</v>
      </c>
      <c r="M28" s="50">
        <f>IF('Indicator Data'!N32="No Data",1,IF('Indicator Data imputation'!N31&lt;&gt;"",1,0))</f>
        <v>0</v>
      </c>
      <c r="N28" s="50">
        <f>IF('Indicator Data'!O32="No Data",1,IF('Indicator Data imputation'!O31&lt;&gt;"",1,0))</f>
        <v>0</v>
      </c>
      <c r="O28" s="50">
        <f>IF('Indicator Data'!P32="No Data",1,IF('Indicator Data imputation'!P31&lt;&gt;"",1,0))</f>
        <v>0</v>
      </c>
      <c r="P28" s="50">
        <f>IF('Indicator Data'!Q32="No Data",1,IF('Indicator Data imputation'!Q31&lt;&gt;"",1,0))</f>
        <v>0</v>
      </c>
      <c r="Q28" s="50">
        <f>IF('Indicator Data'!R32="No Data",1,IF('Indicator Data imputation'!R31&lt;&gt;"",1,0))</f>
        <v>0</v>
      </c>
      <c r="R28" s="50">
        <f>IF('Indicator Data'!S32="No Data",1,IF('Indicator Data imputation'!S31&lt;&gt;"",1,0))</f>
        <v>0</v>
      </c>
      <c r="S28" s="50">
        <f>IF('Indicator Data'!T32="No Data",1,IF('Indicator Data imputation'!T31&lt;&gt;"",1,0))</f>
        <v>0</v>
      </c>
      <c r="T28" s="50">
        <f>IF('Indicator Data'!U32="No Data",1,IF('Indicator Data imputation'!U31&lt;&gt;"",1,0))</f>
        <v>0</v>
      </c>
      <c r="U28" s="50">
        <f>IF('Indicator Data'!V32="No Data",1,IF('Indicator Data imputation'!V31&lt;&gt;"",1,0))</f>
        <v>0</v>
      </c>
      <c r="V28" s="50">
        <f>IF('Indicator Data'!W32="No Data",1,IF('Indicator Data imputation'!W31&lt;&gt;"",1,0))</f>
        <v>0</v>
      </c>
      <c r="W28" s="50">
        <f>IF('Indicator Data'!X32="No Data",1,IF('Indicator Data imputation'!X31&lt;&gt;"",1,0))</f>
        <v>0</v>
      </c>
      <c r="X28" s="50">
        <f>IF('Indicator Data'!Y32="No Data",1,IF('Indicator Data imputation'!Y31&lt;&gt;"",1,0))</f>
        <v>0</v>
      </c>
      <c r="Y28" s="50">
        <f>IF('Indicator Data'!Z32="No Data",1,IF('Indicator Data imputation'!Z31&lt;&gt;"",1,0))</f>
        <v>0</v>
      </c>
      <c r="Z28" s="50">
        <f>IF('Indicator Data'!AA32="No Data",1,IF('Indicator Data imputation'!AA31&lt;&gt;"",1,0))</f>
        <v>0</v>
      </c>
      <c r="AA28" s="50">
        <f>IF('Indicator Data'!AB32="No Data",1,IF('Indicator Data imputation'!AB31&lt;&gt;"",1,0))</f>
        <v>0</v>
      </c>
      <c r="AB28" s="50">
        <f>IF('Indicator Data'!AC32="No Data",1,IF('Indicator Data imputation'!AC31&lt;&gt;"",1,0))</f>
        <v>0</v>
      </c>
      <c r="AC28" s="50">
        <f>IF('Indicator Data'!AD32="No Data",1,IF('Indicator Data imputation'!AD31&lt;&gt;"",1,0))</f>
        <v>0</v>
      </c>
      <c r="AD28" s="50">
        <f>IF('Indicator Data'!AE32="No Data",1,IF('Indicator Data imputation'!AE31&lt;&gt;"",1,0))</f>
        <v>0</v>
      </c>
      <c r="AE28" s="50">
        <f>IF('Indicator Data'!AF32="No Data",1,IF('Indicator Data imputation'!AF31&lt;&gt;"",1,0))</f>
        <v>0</v>
      </c>
      <c r="AF28" s="50">
        <f>IF('Indicator Data'!AG32="No Data",1,IF('Indicator Data imputation'!AG31&lt;&gt;"",1,0))</f>
        <v>0</v>
      </c>
      <c r="AG28" s="50">
        <f>IF('Indicator Data'!AH32="No Data",1,IF('Indicator Data imputation'!AH31&lt;&gt;"",1,0))</f>
        <v>0</v>
      </c>
      <c r="AH28" s="50">
        <f>IF('Indicator Data'!AI32="No Data",1,IF('Indicator Data imputation'!AI31&lt;&gt;"",1,0))</f>
        <v>0</v>
      </c>
      <c r="AI28" s="50">
        <f>IF('Indicator Data'!AJ32="No Data",1,IF('Indicator Data imputation'!AJ31&lt;&gt;"",1,0))</f>
        <v>0</v>
      </c>
      <c r="AJ28" s="50">
        <f>IF('Indicator Data'!AK32="No Data",1,IF('Indicator Data imputation'!AK31&lt;&gt;"",1,0))</f>
        <v>0</v>
      </c>
      <c r="AK28" s="50">
        <f>IF('Indicator Data'!AL32="No Data",1,IF('Indicator Data imputation'!AL31&lt;&gt;"",1,0))</f>
        <v>0</v>
      </c>
      <c r="AL28" s="50">
        <f>IF('Indicator Data'!AM32="No Data",1,IF('Indicator Data imputation'!AM31&lt;&gt;"",1,0))</f>
        <v>0</v>
      </c>
      <c r="AM28" s="50">
        <f>IF('Indicator Data'!AN32="No Data",1,IF('Indicator Data imputation'!AN31&lt;&gt;"",1,0))</f>
        <v>0</v>
      </c>
      <c r="AN28" s="50">
        <f>IF('Indicator Data'!AO32="No Data",1,IF('Indicator Data imputation'!AO31&lt;&gt;"",1,0))</f>
        <v>0</v>
      </c>
      <c r="AO28" s="50">
        <f>IF('Indicator Data'!AP32="No Data",1,IF('Indicator Data imputation'!AP31&lt;&gt;"",1,0))</f>
        <v>0</v>
      </c>
      <c r="AP28" s="50">
        <f>IF('Indicator Data'!AQ32="No Data",1,IF('Indicator Data imputation'!AQ31&lt;&gt;"",1,0))</f>
        <v>0</v>
      </c>
      <c r="AQ28" s="50">
        <f>IF('Indicator Data'!AR32="No Data",1,IF('Indicator Data imputation'!AR31&lt;&gt;"",1,0))</f>
        <v>0</v>
      </c>
      <c r="AR28" s="50">
        <f>IF('Indicator Data'!AS32="No Data",1,IF('Indicator Data imputation'!AS31&lt;&gt;"",1,0))</f>
        <v>0</v>
      </c>
      <c r="AS28" s="50">
        <f>IF('Indicator Data'!AT32="No Data",1,IF('Indicator Data imputation'!AT31&lt;&gt;"",1,0))</f>
        <v>0</v>
      </c>
      <c r="AT28" s="50">
        <f>IF('Indicator Data'!AU32="No Data",1,IF('Indicator Data imputation'!AU31&lt;&gt;"",1,0))</f>
        <v>0</v>
      </c>
      <c r="AU28" s="50">
        <f>IF('Indicator Data'!AV32="No Data",1,IF('Indicator Data imputation'!AV31&lt;&gt;"",1,0))</f>
        <v>0</v>
      </c>
      <c r="AV28" s="50">
        <f>IF('Indicator Data'!AW32="No Data",1,IF('Indicator Data imputation'!AW31&lt;&gt;"",1,0))</f>
        <v>0</v>
      </c>
      <c r="AW28" s="50">
        <f>IF('Indicator Data'!AX32="No Data",1,IF('Indicator Data imputation'!AX31&lt;&gt;"",1,0))</f>
        <v>0</v>
      </c>
      <c r="AX28" s="50">
        <f>IF('Indicator Data'!AY32="No Data",1,IF('Indicator Data imputation'!AY31&lt;&gt;"",1,0))</f>
        <v>0</v>
      </c>
      <c r="AY28" s="50">
        <f>IF('Indicator Data'!AZ32="No Data",1,IF('Indicator Data imputation'!AZ31&lt;&gt;"",1,0))</f>
        <v>0</v>
      </c>
      <c r="AZ28" s="50">
        <f>IF('Indicator Data'!BA32="No Data",1,IF('Indicator Data imputation'!BA31&lt;&gt;"",1,0))</f>
        <v>0</v>
      </c>
      <c r="BA28" s="50">
        <f>IF('Indicator Data'!BB32="No Data",1,IF('Indicator Data imputation'!BB31&lt;&gt;"",1,0))</f>
        <v>0</v>
      </c>
      <c r="BB28" s="50">
        <f>IF('Indicator Data'!BC32="No Data",1,IF('Indicator Data imputation'!BC31&lt;&gt;"",1,0))</f>
        <v>0</v>
      </c>
      <c r="BC28" s="50">
        <f>IF('Indicator Data'!BD32="No Data",1,IF('Indicator Data imputation'!BD31&lt;&gt;"",1,0))</f>
        <v>0</v>
      </c>
      <c r="BD28" s="50">
        <f>IF('Indicator Data'!BE32="No Data",1,IF('Indicator Data imputation'!BE31&lt;&gt;"",1,0))</f>
        <v>0</v>
      </c>
      <c r="BE28" s="50">
        <f>IF('Indicator Data'!BF32="No Data",1,IF('Indicator Data imputation'!BF31&lt;&gt;"",1,0))</f>
        <v>0</v>
      </c>
      <c r="BF28" s="50">
        <f>IF('Indicator Data'!BG32="No Data",1,IF('Indicator Data imputation'!BG31&lt;&gt;"",1,0))</f>
        <v>0</v>
      </c>
      <c r="BG28" s="50">
        <f>IF('Indicator Data'!BH32="No Data",1,IF('Indicator Data imputation'!BH31&lt;&gt;"",1,0))</f>
        <v>1</v>
      </c>
      <c r="BH28" s="50">
        <f>IF('Indicator Data'!BI32="No Data",1,IF('Indicator Data imputation'!BI31&lt;&gt;"",1,0))</f>
        <v>1</v>
      </c>
      <c r="BI28" s="50">
        <f>IF('Indicator Data'!BJ32="No Data",1,IF('Indicator Data imputation'!BJ31&lt;&gt;"",1,0))</f>
        <v>0</v>
      </c>
      <c r="BJ28" s="50">
        <f>IF('Indicator Data'!BK32="No Data",1,IF('Indicator Data imputation'!BK31&lt;&gt;"",1,0))</f>
        <v>0</v>
      </c>
      <c r="BK28" s="50">
        <f>IF('Indicator Data'!BL32="No Data",1,IF('Indicator Data imputation'!BL31&lt;&gt;"",1,0))</f>
        <v>0</v>
      </c>
      <c r="BL28" s="50">
        <f>IF('Indicator Data'!BM32="No Data",1,IF('Indicator Data imputation'!BM31&lt;&gt;"",1,0))</f>
        <v>0</v>
      </c>
      <c r="BM28" s="50">
        <f>IF('Indicator Data'!BN32="No Data",1,IF('Indicator Data imputation'!BN31&lt;&gt;"",1,0))</f>
        <v>0</v>
      </c>
      <c r="BN28" s="50">
        <f>IF('Indicator Data'!BO32="No Data",1,IF('Indicator Data imputation'!BO31&lt;&gt;"",1,0))</f>
        <v>0</v>
      </c>
      <c r="BO28" s="50">
        <f>IF('Indicator Data'!BP32="No Data",1,IF('Indicator Data imputation'!BP31&lt;&gt;"",1,0))</f>
        <v>0</v>
      </c>
      <c r="BP28" s="50">
        <f>IF('Indicator Data'!BQ32="No Data",1,IF('Indicator Data imputation'!BQ31&lt;&gt;"",1,0))</f>
        <v>0</v>
      </c>
      <c r="BQ28" s="50">
        <f>IF('Indicator Data'!BR32="No Data",1,IF('Indicator Data imputation'!BR31&lt;&gt;"",1,0))</f>
        <v>0</v>
      </c>
      <c r="BR28" s="50">
        <f>IF('Indicator Data'!BS32="No Data",1,IF('Indicator Data imputation'!BS31&lt;&gt;"",1,0))</f>
        <v>0</v>
      </c>
      <c r="BS28" s="50">
        <f>IF('Indicator Data'!BT32="No Data",1,IF('Indicator Data imputation'!BT31&lt;&gt;"",1,0))</f>
        <v>0</v>
      </c>
      <c r="BT28" s="50">
        <f>IF('Indicator Data'!BU32="No Data",1,IF('Indicator Data imputation'!BU31&lt;&gt;"",1,0))</f>
        <v>0</v>
      </c>
      <c r="BU28" s="50">
        <f>IF('Indicator Data'!BV32="No Data",1,IF('Indicator Data imputation'!BV31&lt;&gt;"",1,0))</f>
        <v>0</v>
      </c>
      <c r="BV28" s="50">
        <f>IF('Indicator Data'!BW32="No Data",1,IF('Indicator Data imputation'!BW31&lt;&gt;"",1,0))</f>
        <v>0</v>
      </c>
      <c r="BW28" s="50">
        <f>IF('Indicator Data'!BX32="No Data",1,IF('Indicator Data imputation'!BX31&lt;&gt;"",1,0))</f>
        <v>0</v>
      </c>
      <c r="BX28" s="50">
        <f>IF('Indicator Data'!BY32="No Data",1,IF('Indicator Data imputation'!BY31&lt;&gt;"",1,0))</f>
        <v>0</v>
      </c>
      <c r="BY28" s="3">
        <f t="shared" si="0"/>
        <v>2</v>
      </c>
      <c r="BZ28" s="52">
        <f t="shared" si="1"/>
        <v>2.6666666666666668E-2</v>
      </c>
    </row>
    <row r="29" spans="1:78">
      <c r="A29" s="3" t="str">
        <f>'Indicator Data'!B33</f>
        <v>CPV</v>
      </c>
      <c r="B29" s="50">
        <f>IF('Indicator Data'!C33="No Data",1,IF('Indicator Data imputation'!C32&lt;&gt;"",1,0))</f>
        <v>0</v>
      </c>
      <c r="C29" s="50">
        <f>IF('Indicator Data'!D33="No Data",1,IF('Indicator Data imputation'!D32&lt;&gt;"",1,0))</f>
        <v>0</v>
      </c>
      <c r="D29" s="50">
        <f>IF('Indicator Data'!E33="No Data",1,IF('Indicator Data imputation'!E32&lt;&gt;"",1,0))</f>
        <v>1</v>
      </c>
      <c r="E29" s="50">
        <f>IF('Indicator Data'!F33="No Data",1,IF('Indicator Data imputation'!F32&lt;&gt;"",1,0))</f>
        <v>0</v>
      </c>
      <c r="F29" s="50">
        <f>IF('Indicator Data'!G33="No Data",1,IF('Indicator Data imputation'!G32&lt;&gt;"",1,0))</f>
        <v>0</v>
      </c>
      <c r="G29" s="50">
        <f>IF('Indicator Data'!H33="No Data",1,IF('Indicator Data imputation'!H32&lt;&gt;"",1,0))</f>
        <v>0</v>
      </c>
      <c r="H29" s="50">
        <f>IF('Indicator Data'!I33="No Data",1,IF('Indicator Data imputation'!I32&lt;&gt;"",1,0))</f>
        <v>0</v>
      </c>
      <c r="I29" s="50">
        <f>IF('Indicator Data'!J33="No Data",1,IF('Indicator Data imputation'!J32&lt;&gt;"",1,0))</f>
        <v>0</v>
      </c>
      <c r="J29" s="50">
        <f>IF('Indicator Data'!K33="No Data",1,IF('Indicator Data imputation'!K32&lt;&gt;"",1,0))</f>
        <v>0</v>
      </c>
      <c r="K29" s="50">
        <f>IF('Indicator Data'!L33="No Data",1,IF('Indicator Data imputation'!L32&lt;&gt;"",1,0))</f>
        <v>1</v>
      </c>
      <c r="L29" s="50">
        <f>IF('Indicator Data'!M33="No Data",1,IF('Indicator Data imputation'!M32&lt;&gt;"",1,0))</f>
        <v>0</v>
      </c>
      <c r="M29" s="50">
        <f>IF('Indicator Data'!N33="No Data",1,IF('Indicator Data imputation'!N32&lt;&gt;"",1,0))</f>
        <v>1</v>
      </c>
      <c r="N29" s="50">
        <f>IF('Indicator Data'!O33="No Data",1,IF('Indicator Data imputation'!O32&lt;&gt;"",1,0))</f>
        <v>1</v>
      </c>
      <c r="O29" s="50">
        <f>IF('Indicator Data'!P33="No Data",1,IF('Indicator Data imputation'!P32&lt;&gt;"",1,0))</f>
        <v>1</v>
      </c>
      <c r="P29" s="50">
        <f>IF('Indicator Data'!Q33="No Data",1,IF('Indicator Data imputation'!Q32&lt;&gt;"",1,0))</f>
        <v>0</v>
      </c>
      <c r="Q29" s="50">
        <f>IF('Indicator Data'!R33="No Data",1,IF('Indicator Data imputation'!R32&lt;&gt;"",1,0))</f>
        <v>0</v>
      </c>
      <c r="R29" s="50">
        <f>IF('Indicator Data'!S33="No Data",1,IF('Indicator Data imputation'!S32&lt;&gt;"",1,0))</f>
        <v>0</v>
      </c>
      <c r="S29" s="50">
        <f>IF('Indicator Data'!T33="No Data",1,IF('Indicator Data imputation'!T32&lt;&gt;"",1,0))</f>
        <v>0</v>
      </c>
      <c r="T29" s="50">
        <f>IF('Indicator Data'!U33="No Data",1,IF('Indicator Data imputation'!U32&lt;&gt;"",1,0))</f>
        <v>0</v>
      </c>
      <c r="U29" s="50">
        <f>IF('Indicator Data'!V33="No Data",1,IF('Indicator Data imputation'!V32&lt;&gt;"",1,0))</f>
        <v>0</v>
      </c>
      <c r="V29" s="50">
        <f>IF('Indicator Data'!W33="No Data",1,IF('Indicator Data imputation'!W32&lt;&gt;"",1,0))</f>
        <v>0</v>
      </c>
      <c r="W29" s="50">
        <f>IF('Indicator Data'!X33="No Data",1,IF('Indicator Data imputation'!X32&lt;&gt;"",1,0))</f>
        <v>0</v>
      </c>
      <c r="X29" s="50">
        <f>IF('Indicator Data'!Y33="No Data",1,IF('Indicator Data imputation'!Y32&lt;&gt;"",1,0))</f>
        <v>0</v>
      </c>
      <c r="Y29" s="50">
        <f>IF('Indicator Data'!Z33="No Data",1,IF('Indicator Data imputation'!Z32&lt;&gt;"",1,0))</f>
        <v>0</v>
      </c>
      <c r="Z29" s="50">
        <f>IF('Indicator Data'!AA33="No Data",1,IF('Indicator Data imputation'!AA32&lt;&gt;"",1,0))</f>
        <v>1</v>
      </c>
      <c r="AA29" s="50">
        <f>IF('Indicator Data'!AB33="No Data",1,IF('Indicator Data imputation'!AB32&lt;&gt;"",1,0))</f>
        <v>0</v>
      </c>
      <c r="AB29" s="50">
        <f>IF('Indicator Data'!AC33="No Data",1,IF('Indicator Data imputation'!AC32&lt;&gt;"",1,0))</f>
        <v>1</v>
      </c>
      <c r="AC29" s="50">
        <f>IF('Indicator Data'!AD33="No Data",1,IF('Indicator Data imputation'!AD32&lt;&gt;"",1,0))</f>
        <v>0</v>
      </c>
      <c r="AD29" s="50">
        <f>IF('Indicator Data'!AE33="No Data",1,IF('Indicator Data imputation'!AE32&lt;&gt;"",1,0))</f>
        <v>0</v>
      </c>
      <c r="AE29" s="50">
        <f>IF('Indicator Data'!AF33="No Data",1,IF('Indicator Data imputation'!AF32&lt;&gt;"",1,0))</f>
        <v>1</v>
      </c>
      <c r="AF29" s="50">
        <f>IF('Indicator Data'!AG33="No Data",1,IF('Indicator Data imputation'!AG32&lt;&gt;"",1,0))</f>
        <v>0</v>
      </c>
      <c r="AG29" s="50">
        <f>IF('Indicator Data'!AH33="No Data",1,IF('Indicator Data imputation'!AH32&lt;&gt;"",1,0))</f>
        <v>0</v>
      </c>
      <c r="AH29" s="50">
        <f>IF('Indicator Data'!AI33="No Data",1,IF('Indicator Data imputation'!AI32&lt;&gt;"",1,0))</f>
        <v>0</v>
      </c>
      <c r="AI29" s="50">
        <f>IF('Indicator Data'!AJ33="No Data",1,IF('Indicator Data imputation'!AJ32&lt;&gt;"",1,0))</f>
        <v>0</v>
      </c>
      <c r="AJ29" s="50">
        <f>IF('Indicator Data'!AK33="No Data",1,IF('Indicator Data imputation'!AK32&lt;&gt;"",1,0))</f>
        <v>0</v>
      </c>
      <c r="AK29" s="50">
        <f>IF('Indicator Data'!AL33="No Data",1,IF('Indicator Data imputation'!AL32&lt;&gt;"",1,0))</f>
        <v>0</v>
      </c>
      <c r="AL29" s="50">
        <f>IF('Indicator Data'!AM33="No Data",1,IF('Indicator Data imputation'!AM32&lt;&gt;"",1,0))</f>
        <v>1</v>
      </c>
      <c r="AM29" s="50">
        <f>IF('Indicator Data'!AN33="No Data",1,IF('Indicator Data imputation'!AN32&lt;&gt;"",1,0))</f>
        <v>0</v>
      </c>
      <c r="AN29" s="50">
        <f>IF('Indicator Data'!AO33="No Data",1,IF('Indicator Data imputation'!AO32&lt;&gt;"",1,0))</f>
        <v>0</v>
      </c>
      <c r="AO29" s="50">
        <f>IF('Indicator Data'!AP33="No Data",1,IF('Indicator Data imputation'!AP32&lt;&gt;"",1,0))</f>
        <v>0</v>
      </c>
      <c r="AP29" s="50">
        <f>IF('Indicator Data'!AQ33="No Data",1,IF('Indicator Data imputation'!AQ32&lt;&gt;"",1,0))</f>
        <v>0</v>
      </c>
      <c r="AQ29" s="50">
        <f>IF('Indicator Data'!AR33="No Data",1,IF('Indicator Data imputation'!AR32&lt;&gt;"",1,0))</f>
        <v>0</v>
      </c>
      <c r="AR29" s="50">
        <f>IF('Indicator Data'!AS33="No Data",1,IF('Indicator Data imputation'!AS32&lt;&gt;"",1,0))</f>
        <v>0</v>
      </c>
      <c r="AS29" s="50">
        <f>IF('Indicator Data'!AT33="No Data",1,IF('Indicator Data imputation'!AT32&lt;&gt;"",1,0))</f>
        <v>1</v>
      </c>
      <c r="AT29" s="50">
        <f>IF('Indicator Data'!AU33="No Data",1,IF('Indicator Data imputation'!AU32&lt;&gt;"",1,0))</f>
        <v>0</v>
      </c>
      <c r="AU29" s="50">
        <f>IF('Indicator Data'!AV33="No Data",1,IF('Indicator Data imputation'!AV32&lt;&gt;"",1,0))</f>
        <v>0</v>
      </c>
      <c r="AV29" s="50">
        <f>IF('Indicator Data'!AW33="No Data",1,IF('Indicator Data imputation'!AW32&lt;&gt;"",1,0))</f>
        <v>0</v>
      </c>
      <c r="AW29" s="50">
        <f>IF('Indicator Data'!AX33="No Data",1,IF('Indicator Data imputation'!AX32&lt;&gt;"",1,0))</f>
        <v>0</v>
      </c>
      <c r="AX29" s="50">
        <f>IF('Indicator Data'!AY33="No Data",1,IF('Indicator Data imputation'!AY32&lt;&gt;"",1,0))</f>
        <v>0</v>
      </c>
      <c r="AY29" s="50">
        <f>IF('Indicator Data'!AZ33="No Data",1,IF('Indicator Data imputation'!AZ32&lt;&gt;"",1,0))</f>
        <v>0</v>
      </c>
      <c r="AZ29" s="50">
        <f>IF('Indicator Data'!BA33="No Data",1,IF('Indicator Data imputation'!BA32&lt;&gt;"",1,0))</f>
        <v>0</v>
      </c>
      <c r="BA29" s="50">
        <f>IF('Indicator Data'!BB33="No Data",1,IF('Indicator Data imputation'!BB32&lt;&gt;"",1,0))</f>
        <v>0</v>
      </c>
      <c r="BB29" s="50">
        <f>IF('Indicator Data'!BC33="No Data",1,IF('Indicator Data imputation'!BC32&lt;&gt;"",1,0))</f>
        <v>0</v>
      </c>
      <c r="BC29" s="50">
        <f>IF('Indicator Data'!BD33="No Data",1,IF('Indicator Data imputation'!BD32&lt;&gt;"",1,0))</f>
        <v>0</v>
      </c>
      <c r="BD29" s="50">
        <f>IF('Indicator Data'!BE33="No Data",1,IF('Indicator Data imputation'!BE32&lt;&gt;"",1,0))</f>
        <v>0</v>
      </c>
      <c r="BE29" s="50">
        <f>IF('Indicator Data'!BF33="No Data",1,IF('Indicator Data imputation'!BF32&lt;&gt;"",1,0))</f>
        <v>0</v>
      </c>
      <c r="BF29" s="50">
        <f>IF('Indicator Data'!BG33="No Data",1,IF('Indicator Data imputation'!BG32&lt;&gt;"",1,0))</f>
        <v>0</v>
      </c>
      <c r="BG29" s="50">
        <f>IF('Indicator Data'!BH33="No Data",1,IF('Indicator Data imputation'!BH32&lt;&gt;"",1,0))</f>
        <v>0</v>
      </c>
      <c r="BH29" s="50">
        <f>IF('Indicator Data'!BI33="No Data",1,IF('Indicator Data imputation'!BI32&lt;&gt;"",1,0))</f>
        <v>0</v>
      </c>
      <c r="BI29" s="50">
        <f>IF('Indicator Data'!BJ33="No Data",1,IF('Indicator Data imputation'!BJ32&lt;&gt;"",1,0))</f>
        <v>0</v>
      </c>
      <c r="BJ29" s="50">
        <f>IF('Indicator Data'!BK33="No Data",1,IF('Indicator Data imputation'!BK32&lt;&gt;"",1,0))</f>
        <v>0</v>
      </c>
      <c r="BK29" s="50">
        <f>IF('Indicator Data'!BL33="No Data",1,IF('Indicator Data imputation'!BL32&lt;&gt;"",1,0))</f>
        <v>0</v>
      </c>
      <c r="BL29" s="50">
        <f>IF('Indicator Data'!BM33="No Data",1,IF('Indicator Data imputation'!BM32&lt;&gt;"",1,0))</f>
        <v>0</v>
      </c>
      <c r="BM29" s="50">
        <f>IF('Indicator Data'!BN33="No Data",1,IF('Indicator Data imputation'!BN32&lt;&gt;"",1,0))</f>
        <v>0</v>
      </c>
      <c r="BN29" s="50">
        <f>IF('Indicator Data'!BO33="No Data",1,IF('Indicator Data imputation'!BO32&lt;&gt;"",1,0))</f>
        <v>0</v>
      </c>
      <c r="BO29" s="50">
        <f>IF('Indicator Data'!BP33="No Data",1,IF('Indicator Data imputation'!BP32&lt;&gt;"",1,0))</f>
        <v>0</v>
      </c>
      <c r="BP29" s="50">
        <f>IF('Indicator Data'!BQ33="No Data",1,IF('Indicator Data imputation'!BQ32&lt;&gt;"",1,0))</f>
        <v>0</v>
      </c>
      <c r="BQ29" s="50">
        <f>IF('Indicator Data'!BR33="No Data",1,IF('Indicator Data imputation'!BR32&lt;&gt;"",1,0))</f>
        <v>0</v>
      </c>
      <c r="BR29" s="50">
        <f>IF('Indicator Data'!BS33="No Data",1,IF('Indicator Data imputation'!BS32&lt;&gt;"",1,0))</f>
        <v>0</v>
      </c>
      <c r="BS29" s="50">
        <f>IF('Indicator Data'!BT33="No Data",1,IF('Indicator Data imputation'!BT32&lt;&gt;"",1,0))</f>
        <v>0</v>
      </c>
      <c r="BT29" s="50">
        <f>IF('Indicator Data'!BU33="No Data",1,IF('Indicator Data imputation'!BU32&lt;&gt;"",1,0))</f>
        <v>0</v>
      </c>
      <c r="BU29" s="50">
        <f>IF('Indicator Data'!BV33="No Data",1,IF('Indicator Data imputation'!BV32&lt;&gt;"",1,0))</f>
        <v>0</v>
      </c>
      <c r="BV29" s="50">
        <f>IF('Indicator Data'!BW33="No Data",1,IF('Indicator Data imputation'!BW32&lt;&gt;"",1,0))</f>
        <v>1</v>
      </c>
      <c r="BW29" s="50">
        <f>IF('Indicator Data'!BX33="No Data",1,IF('Indicator Data imputation'!BX32&lt;&gt;"",1,0))</f>
        <v>0</v>
      </c>
      <c r="BX29" s="50">
        <f>IF('Indicator Data'!BY33="No Data",1,IF('Indicator Data imputation'!BY32&lt;&gt;"",1,0))</f>
        <v>0</v>
      </c>
      <c r="BY29" s="3">
        <f t="shared" si="0"/>
        <v>11</v>
      </c>
      <c r="BZ29" s="52">
        <f t="shared" si="1"/>
        <v>0.14666666666666667</v>
      </c>
    </row>
    <row r="30" spans="1:78">
      <c r="A30" s="3" t="str">
        <f>'Indicator Data'!B34</f>
        <v>KHM</v>
      </c>
      <c r="B30" s="50">
        <f>IF('Indicator Data'!C34="No Data",1,IF('Indicator Data imputation'!C33&lt;&gt;"",1,0))</f>
        <v>0</v>
      </c>
      <c r="C30" s="50">
        <f>IF('Indicator Data'!D34="No Data",1,IF('Indicator Data imputation'!D33&lt;&gt;"",1,0))</f>
        <v>0</v>
      </c>
      <c r="D30" s="50">
        <f>IF('Indicator Data'!E34="No Data",1,IF('Indicator Data imputation'!E33&lt;&gt;"",1,0))</f>
        <v>0</v>
      </c>
      <c r="E30" s="50">
        <f>IF('Indicator Data'!F34="No Data",1,IF('Indicator Data imputation'!F33&lt;&gt;"",1,0))</f>
        <v>0</v>
      </c>
      <c r="F30" s="50">
        <f>IF('Indicator Data'!G34="No Data",1,IF('Indicator Data imputation'!G33&lt;&gt;"",1,0))</f>
        <v>0</v>
      </c>
      <c r="G30" s="50">
        <f>IF('Indicator Data'!H34="No Data",1,IF('Indicator Data imputation'!H33&lt;&gt;"",1,0))</f>
        <v>0</v>
      </c>
      <c r="H30" s="50">
        <f>IF('Indicator Data'!I34="No Data",1,IF('Indicator Data imputation'!I33&lt;&gt;"",1,0))</f>
        <v>0</v>
      </c>
      <c r="I30" s="50">
        <f>IF('Indicator Data'!J34="No Data",1,IF('Indicator Data imputation'!J33&lt;&gt;"",1,0))</f>
        <v>0</v>
      </c>
      <c r="J30" s="50">
        <f>IF('Indicator Data'!K34="No Data",1,IF('Indicator Data imputation'!K33&lt;&gt;"",1,0))</f>
        <v>0</v>
      </c>
      <c r="K30" s="50">
        <f>IF('Indicator Data'!L34="No Data",1,IF('Indicator Data imputation'!L33&lt;&gt;"",1,0))</f>
        <v>0</v>
      </c>
      <c r="L30" s="50">
        <f>IF('Indicator Data'!M34="No Data",1,IF('Indicator Data imputation'!M33&lt;&gt;"",1,0))</f>
        <v>0</v>
      </c>
      <c r="M30" s="50">
        <f>IF('Indicator Data'!N34="No Data",1,IF('Indicator Data imputation'!N33&lt;&gt;"",1,0))</f>
        <v>1</v>
      </c>
      <c r="N30" s="50">
        <f>IF('Indicator Data'!O34="No Data",1,IF('Indicator Data imputation'!O33&lt;&gt;"",1,0))</f>
        <v>1</v>
      </c>
      <c r="O30" s="50">
        <f>IF('Indicator Data'!P34="No Data",1,IF('Indicator Data imputation'!P33&lt;&gt;"",1,0))</f>
        <v>1</v>
      </c>
      <c r="P30" s="50">
        <f>IF('Indicator Data'!Q34="No Data",1,IF('Indicator Data imputation'!Q33&lt;&gt;"",1,0))</f>
        <v>0</v>
      </c>
      <c r="Q30" s="50">
        <f>IF('Indicator Data'!R34="No Data",1,IF('Indicator Data imputation'!R33&lt;&gt;"",1,0))</f>
        <v>0</v>
      </c>
      <c r="R30" s="50">
        <f>IF('Indicator Data'!S34="No Data",1,IF('Indicator Data imputation'!S33&lt;&gt;"",1,0))</f>
        <v>0</v>
      </c>
      <c r="S30" s="50">
        <f>IF('Indicator Data'!T34="No Data",1,IF('Indicator Data imputation'!T33&lt;&gt;"",1,0))</f>
        <v>0</v>
      </c>
      <c r="T30" s="50">
        <f>IF('Indicator Data'!U34="No Data",1,IF('Indicator Data imputation'!U33&lt;&gt;"",1,0))</f>
        <v>0</v>
      </c>
      <c r="U30" s="50">
        <f>IF('Indicator Data'!V34="No Data",1,IF('Indicator Data imputation'!V33&lt;&gt;"",1,0))</f>
        <v>0</v>
      </c>
      <c r="V30" s="50">
        <f>IF('Indicator Data'!W34="No Data",1,IF('Indicator Data imputation'!W33&lt;&gt;"",1,0))</f>
        <v>0</v>
      </c>
      <c r="W30" s="50">
        <f>IF('Indicator Data'!X34="No Data",1,IF('Indicator Data imputation'!X33&lt;&gt;"",1,0))</f>
        <v>0</v>
      </c>
      <c r="X30" s="50">
        <f>IF('Indicator Data'!Y34="No Data",1,IF('Indicator Data imputation'!Y33&lt;&gt;"",1,0))</f>
        <v>0</v>
      </c>
      <c r="Y30" s="50">
        <f>IF('Indicator Data'!Z34="No Data",1,IF('Indicator Data imputation'!Z33&lt;&gt;"",1,0))</f>
        <v>0</v>
      </c>
      <c r="Z30" s="50">
        <f>IF('Indicator Data'!AA34="No Data",1,IF('Indicator Data imputation'!AA33&lt;&gt;"",1,0))</f>
        <v>0</v>
      </c>
      <c r="AA30" s="50">
        <f>IF('Indicator Data'!AB34="No Data",1,IF('Indicator Data imputation'!AB33&lt;&gt;"",1,0))</f>
        <v>0</v>
      </c>
      <c r="AB30" s="50">
        <f>IF('Indicator Data'!AC34="No Data",1,IF('Indicator Data imputation'!AC33&lt;&gt;"",1,0))</f>
        <v>0</v>
      </c>
      <c r="AC30" s="50">
        <f>IF('Indicator Data'!AD34="No Data",1,IF('Indicator Data imputation'!AD33&lt;&gt;"",1,0))</f>
        <v>0</v>
      </c>
      <c r="AD30" s="50">
        <f>IF('Indicator Data'!AE34="No Data",1,IF('Indicator Data imputation'!AE33&lt;&gt;"",1,0))</f>
        <v>0</v>
      </c>
      <c r="AE30" s="50">
        <f>IF('Indicator Data'!AF34="No Data",1,IF('Indicator Data imputation'!AF33&lt;&gt;"",1,0))</f>
        <v>0</v>
      </c>
      <c r="AF30" s="50">
        <f>IF('Indicator Data'!AG34="No Data",1,IF('Indicator Data imputation'!AG33&lt;&gt;"",1,0))</f>
        <v>0</v>
      </c>
      <c r="AG30" s="50">
        <f>IF('Indicator Data'!AH34="No Data",1,IF('Indicator Data imputation'!AH33&lt;&gt;"",1,0))</f>
        <v>0</v>
      </c>
      <c r="AH30" s="50">
        <f>IF('Indicator Data'!AI34="No Data",1,IF('Indicator Data imputation'!AI33&lt;&gt;"",1,0))</f>
        <v>0</v>
      </c>
      <c r="AI30" s="50">
        <f>IF('Indicator Data'!AJ34="No Data",1,IF('Indicator Data imputation'!AJ33&lt;&gt;"",1,0))</f>
        <v>0</v>
      </c>
      <c r="AJ30" s="50">
        <f>IF('Indicator Data'!AK34="No Data",1,IF('Indicator Data imputation'!AK33&lt;&gt;"",1,0))</f>
        <v>0</v>
      </c>
      <c r="AK30" s="50">
        <f>IF('Indicator Data'!AL34="No Data",1,IF('Indicator Data imputation'!AL33&lt;&gt;"",1,0))</f>
        <v>0</v>
      </c>
      <c r="AL30" s="50">
        <f>IF('Indicator Data'!AM34="No Data",1,IF('Indicator Data imputation'!AM33&lt;&gt;"",1,0))</f>
        <v>0</v>
      </c>
      <c r="AM30" s="50">
        <f>IF('Indicator Data'!AN34="No Data",1,IF('Indicator Data imputation'!AN33&lt;&gt;"",1,0))</f>
        <v>0</v>
      </c>
      <c r="AN30" s="50">
        <f>IF('Indicator Data'!AO34="No Data",1,IF('Indicator Data imputation'!AO33&lt;&gt;"",1,0))</f>
        <v>0</v>
      </c>
      <c r="AO30" s="50">
        <f>IF('Indicator Data'!AP34="No Data",1,IF('Indicator Data imputation'!AP33&lt;&gt;"",1,0))</f>
        <v>0</v>
      </c>
      <c r="AP30" s="50">
        <f>IF('Indicator Data'!AQ34="No Data",1,IF('Indicator Data imputation'!AQ33&lt;&gt;"",1,0))</f>
        <v>0</v>
      </c>
      <c r="AQ30" s="50">
        <f>IF('Indicator Data'!AR34="No Data",1,IF('Indicator Data imputation'!AR33&lt;&gt;"",1,0))</f>
        <v>0</v>
      </c>
      <c r="AR30" s="50">
        <f>IF('Indicator Data'!AS34="No Data",1,IF('Indicator Data imputation'!AS33&lt;&gt;"",1,0))</f>
        <v>0</v>
      </c>
      <c r="AS30" s="50">
        <f>IF('Indicator Data'!AT34="No Data",1,IF('Indicator Data imputation'!AT33&lt;&gt;"",1,0))</f>
        <v>0</v>
      </c>
      <c r="AT30" s="50">
        <f>IF('Indicator Data'!AU34="No Data",1,IF('Indicator Data imputation'!AU33&lt;&gt;"",1,0))</f>
        <v>0</v>
      </c>
      <c r="AU30" s="50">
        <f>IF('Indicator Data'!AV34="No Data",1,IF('Indicator Data imputation'!AV33&lt;&gt;"",1,0))</f>
        <v>0</v>
      </c>
      <c r="AV30" s="50">
        <f>IF('Indicator Data'!AW34="No Data",1,IF('Indicator Data imputation'!AW33&lt;&gt;"",1,0))</f>
        <v>0</v>
      </c>
      <c r="AW30" s="50">
        <f>IF('Indicator Data'!AX34="No Data",1,IF('Indicator Data imputation'!AX33&lt;&gt;"",1,0))</f>
        <v>0</v>
      </c>
      <c r="AX30" s="50">
        <f>IF('Indicator Data'!AY34="No Data",1,IF('Indicator Data imputation'!AY33&lt;&gt;"",1,0))</f>
        <v>0</v>
      </c>
      <c r="AY30" s="50">
        <f>IF('Indicator Data'!AZ34="No Data",1,IF('Indicator Data imputation'!AZ33&lt;&gt;"",1,0))</f>
        <v>0</v>
      </c>
      <c r="AZ30" s="50">
        <f>IF('Indicator Data'!BA34="No Data",1,IF('Indicator Data imputation'!BA33&lt;&gt;"",1,0))</f>
        <v>1</v>
      </c>
      <c r="BA30" s="50">
        <f>IF('Indicator Data'!BB34="No Data",1,IF('Indicator Data imputation'!BB33&lt;&gt;"",1,0))</f>
        <v>0</v>
      </c>
      <c r="BB30" s="50">
        <f>IF('Indicator Data'!BC34="No Data",1,IF('Indicator Data imputation'!BC33&lt;&gt;"",1,0))</f>
        <v>0</v>
      </c>
      <c r="BC30" s="50">
        <f>IF('Indicator Data'!BD34="No Data",1,IF('Indicator Data imputation'!BD33&lt;&gt;"",1,0))</f>
        <v>0</v>
      </c>
      <c r="BD30" s="50">
        <f>IF('Indicator Data'!BE34="No Data",1,IF('Indicator Data imputation'!BE33&lt;&gt;"",1,0))</f>
        <v>0</v>
      </c>
      <c r="BE30" s="50">
        <f>IF('Indicator Data'!BF34="No Data",1,IF('Indicator Data imputation'!BF33&lt;&gt;"",1,0))</f>
        <v>0</v>
      </c>
      <c r="BF30" s="50">
        <f>IF('Indicator Data'!BG34="No Data",1,IF('Indicator Data imputation'!BG33&lt;&gt;"",1,0))</f>
        <v>0</v>
      </c>
      <c r="BG30" s="50">
        <f>IF('Indicator Data'!BH34="No Data",1,IF('Indicator Data imputation'!BH33&lt;&gt;"",1,0))</f>
        <v>0</v>
      </c>
      <c r="BH30" s="50">
        <f>IF('Indicator Data'!BI34="No Data",1,IF('Indicator Data imputation'!BI33&lt;&gt;"",1,0))</f>
        <v>0</v>
      </c>
      <c r="BI30" s="50">
        <f>IF('Indicator Data'!BJ34="No Data",1,IF('Indicator Data imputation'!BJ33&lt;&gt;"",1,0))</f>
        <v>0</v>
      </c>
      <c r="BJ30" s="50">
        <f>IF('Indicator Data'!BK34="No Data",1,IF('Indicator Data imputation'!BK33&lt;&gt;"",1,0))</f>
        <v>0</v>
      </c>
      <c r="BK30" s="50">
        <f>IF('Indicator Data'!BL34="No Data",1,IF('Indicator Data imputation'!BL33&lt;&gt;"",1,0))</f>
        <v>0</v>
      </c>
      <c r="BL30" s="50">
        <f>IF('Indicator Data'!BM34="No Data",1,IF('Indicator Data imputation'!BM33&lt;&gt;"",1,0))</f>
        <v>0</v>
      </c>
      <c r="BM30" s="50">
        <f>IF('Indicator Data'!BN34="No Data",1,IF('Indicator Data imputation'!BN33&lt;&gt;"",1,0))</f>
        <v>0</v>
      </c>
      <c r="BN30" s="50">
        <f>IF('Indicator Data'!BO34="No Data",1,IF('Indicator Data imputation'!BO33&lt;&gt;"",1,0))</f>
        <v>0</v>
      </c>
      <c r="BO30" s="50">
        <f>IF('Indicator Data'!BP34="No Data",1,IF('Indicator Data imputation'!BP33&lt;&gt;"",1,0))</f>
        <v>0</v>
      </c>
      <c r="BP30" s="50">
        <f>IF('Indicator Data'!BQ34="No Data",1,IF('Indicator Data imputation'!BQ33&lt;&gt;"",1,0))</f>
        <v>0</v>
      </c>
      <c r="BQ30" s="50">
        <f>IF('Indicator Data'!BR34="No Data",1,IF('Indicator Data imputation'!BR33&lt;&gt;"",1,0))</f>
        <v>0</v>
      </c>
      <c r="BR30" s="50">
        <f>IF('Indicator Data'!BS34="No Data",1,IF('Indicator Data imputation'!BS33&lt;&gt;"",1,0))</f>
        <v>0</v>
      </c>
      <c r="BS30" s="50">
        <f>IF('Indicator Data'!BT34="No Data",1,IF('Indicator Data imputation'!BT33&lt;&gt;"",1,0))</f>
        <v>0</v>
      </c>
      <c r="BT30" s="50">
        <f>IF('Indicator Data'!BU34="No Data",1,IF('Indicator Data imputation'!BU33&lt;&gt;"",1,0))</f>
        <v>0</v>
      </c>
      <c r="BU30" s="50">
        <f>IF('Indicator Data'!BV34="No Data",1,IF('Indicator Data imputation'!BV33&lt;&gt;"",1,0))</f>
        <v>0</v>
      </c>
      <c r="BV30" s="50">
        <f>IF('Indicator Data'!BW34="No Data",1,IF('Indicator Data imputation'!BW33&lt;&gt;"",1,0))</f>
        <v>0</v>
      </c>
      <c r="BW30" s="50">
        <f>IF('Indicator Data'!BX34="No Data",1,IF('Indicator Data imputation'!BX33&lt;&gt;"",1,0))</f>
        <v>0</v>
      </c>
      <c r="BX30" s="50">
        <f>IF('Indicator Data'!BY34="No Data",1,IF('Indicator Data imputation'!BY33&lt;&gt;"",1,0))</f>
        <v>0</v>
      </c>
      <c r="BY30" s="3">
        <f t="shared" si="0"/>
        <v>4</v>
      </c>
      <c r="BZ30" s="52">
        <f t="shared" si="1"/>
        <v>5.3333333333333337E-2</v>
      </c>
    </row>
    <row r="31" spans="1:78">
      <c r="A31" s="3" t="str">
        <f>'Indicator Data'!B35</f>
        <v>CMR</v>
      </c>
      <c r="B31" s="50">
        <f>IF('Indicator Data'!C35="No Data",1,IF('Indicator Data imputation'!C34&lt;&gt;"",1,0))</f>
        <v>0</v>
      </c>
      <c r="C31" s="50">
        <f>IF('Indicator Data'!D35="No Data",1,IF('Indicator Data imputation'!D34&lt;&gt;"",1,0))</f>
        <v>0</v>
      </c>
      <c r="D31" s="50">
        <f>IF('Indicator Data'!E35="No Data",1,IF('Indicator Data imputation'!E34&lt;&gt;"",1,0))</f>
        <v>0</v>
      </c>
      <c r="E31" s="50">
        <f>IF('Indicator Data'!F35="No Data",1,IF('Indicator Data imputation'!F34&lt;&gt;"",1,0))</f>
        <v>0</v>
      </c>
      <c r="F31" s="50">
        <f>IF('Indicator Data'!G35="No Data",1,IF('Indicator Data imputation'!G34&lt;&gt;"",1,0))</f>
        <v>0</v>
      </c>
      <c r="G31" s="50">
        <f>IF('Indicator Data'!H35="No Data",1,IF('Indicator Data imputation'!H34&lt;&gt;"",1,0))</f>
        <v>0</v>
      </c>
      <c r="H31" s="50">
        <f>IF('Indicator Data'!I35="No Data",1,IF('Indicator Data imputation'!I34&lt;&gt;"",1,0))</f>
        <v>0</v>
      </c>
      <c r="I31" s="50">
        <f>IF('Indicator Data'!J35="No Data",1,IF('Indicator Data imputation'!J34&lt;&gt;"",1,0))</f>
        <v>0</v>
      </c>
      <c r="J31" s="50">
        <f>IF('Indicator Data'!K35="No Data",1,IF('Indicator Data imputation'!K34&lt;&gt;"",1,0))</f>
        <v>0</v>
      </c>
      <c r="K31" s="50">
        <f>IF('Indicator Data'!L35="No Data",1,IF('Indicator Data imputation'!L34&lt;&gt;"",1,0))</f>
        <v>0</v>
      </c>
      <c r="L31" s="50">
        <f>IF('Indicator Data'!M35="No Data",1,IF('Indicator Data imputation'!M34&lt;&gt;"",1,0))</f>
        <v>0</v>
      </c>
      <c r="M31" s="50">
        <f>IF('Indicator Data'!N35="No Data",1,IF('Indicator Data imputation'!N34&lt;&gt;"",1,0))</f>
        <v>0</v>
      </c>
      <c r="N31" s="50">
        <f>IF('Indicator Data'!O35="No Data",1,IF('Indicator Data imputation'!O34&lt;&gt;"",1,0))</f>
        <v>0</v>
      </c>
      <c r="O31" s="50">
        <f>IF('Indicator Data'!P35="No Data",1,IF('Indicator Data imputation'!P34&lt;&gt;"",1,0))</f>
        <v>0</v>
      </c>
      <c r="P31" s="50">
        <f>IF('Indicator Data'!Q35="No Data",1,IF('Indicator Data imputation'!Q34&lt;&gt;"",1,0))</f>
        <v>0</v>
      </c>
      <c r="Q31" s="50">
        <f>IF('Indicator Data'!R35="No Data",1,IF('Indicator Data imputation'!R34&lt;&gt;"",1,0))</f>
        <v>0</v>
      </c>
      <c r="R31" s="50">
        <f>IF('Indicator Data'!S35="No Data",1,IF('Indicator Data imputation'!S34&lt;&gt;"",1,0))</f>
        <v>0</v>
      </c>
      <c r="S31" s="50">
        <f>IF('Indicator Data'!T35="No Data",1,IF('Indicator Data imputation'!T34&lt;&gt;"",1,0))</f>
        <v>0</v>
      </c>
      <c r="T31" s="50">
        <f>IF('Indicator Data'!U35="No Data",1,IF('Indicator Data imputation'!U34&lt;&gt;"",1,0))</f>
        <v>0</v>
      </c>
      <c r="U31" s="50">
        <f>IF('Indicator Data'!V35="No Data",1,IF('Indicator Data imputation'!V34&lt;&gt;"",1,0))</f>
        <v>0</v>
      </c>
      <c r="V31" s="50">
        <f>IF('Indicator Data'!W35="No Data",1,IF('Indicator Data imputation'!W34&lt;&gt;"",1,0))</f>
        <v>0</v>
      </c>
      <c r="W31" s="50">
        <f>IF('Indicator Data'!X35="No Data",1,IF('Indicator Data imputation'!X34&lt;&gt;"",1,0))</f>
        <v>0</v>
      </c>
      <c r="X31" s="50">
        <f>IF('Indicator Data'!Y35="No Data",1,IF('Indicator Data imputation'!Y34&lt;&gt;"",1,0))</f>
        <v>0</v>
      </c>
      <c r="Y31" s="50">
        <f>IF('Indicator Data'!Z35="No Data",1,IF('Indicator Data imputation'!Z34&lt;&gt;"",1,0))</f>
        <v>0</v>
      </c>
      <c r="Z31" s="50">
        <f>IF('Indicator Data'!AA35="No Data",1,IF('Indicator Data imputation'!AA34&lt;&gt;"",1,0))</f>
        <v>0</v>
      </c>
      <c r="AA31" s="50">
        <f>IF('Indicator Data'!AB35="No Data",1,IF('Indicator Data imputation'!AB34&lt;&gt;"",1,0))</f>
        <v>0</v>
      </c>
      <c r="AB31" s="50">
        <f>IF('Indicator Data'!AC35="No Data",1,IF('Indicator Data imputation'!AC34&lt;&gt;"",1,0))</f>
        <v>0</v>
      </c>
      <c r="AC31" s="50">
        <f>IF('Indicator Data'!AD35="No Data",1,IF('Indicator Data imputation'!AD34&lt;&gt;"",1,0))</f>
        <v>0</v>
      </c>
      <c r="AD31" s="50">
        <f>IF('Indicator Data'!AE35="No Data",1,IF('Indicator Data imputation'!AE34&lt;&gt;"",1,0))</f>
        <v>0</v>
      </c>
      <c r="AE31" s="50">
        <f>IF('Indicator Data'!AF35="No Data",1,IF('Indicator Data imputation'!AF34&lt;&gt;"",1,0))</f>
        <v>0</v>
      </c>
      <c r="AF31" s="50">
        <f>IF('Indicator Data'!AG35="No Data",1,IF('Indicator Data imputation'!AG34&lt;&gt;"",1,0))</f>
        <v>0</v>
      </c>
      <c r="AG31" s="50">
        <f>IF('Indicator Data'!AH35="No Data",1,IF('Indicator Data imputation'!AH34&lt;&gt;"",1,0))</f>
        <v>0</v>
      </c>
      <c r="AH31" s="50">
        <f>IF('Indicator Data'!AI35="No Data",1,IF('Indicator Data imputation'!AI34&lt;&gt;"",1,0))</f>
        <v>0</v>
      </c>
      <c r="AI31" s="50">
        <f>IF('Indicator Data'!AJ35="No Data",1,IF('Indicator Data imputation'!AJ34&lt;&gt;"",1,0))</f>
        <v>0</v>
      </c>
      <c r="AJ31" s="50">
        <f>IF('Indicator Data'!AK35="No Data",1,IF('Indicator Data imputation'!AK34&lt;&gt;"",1,0))</f>
        <v>0</v>
      </c>
      <c r="AK31" s="50">
        <f>IF('Indicator Data'!AL35="No Data",1,IF('Indicator Data imputation'!AL34&lt;&gt;"",1,0))</f>
        <v>0</v>
      </c>
      <c r="AL31" s="50">
        <f>IF('Indicator Data'!AM35="No Data",1,IF('Indicator Data imputation'!AM34&lt;&gt;"",1,0))</f>
        <v>0</v>
      </c>
      <c r="AM31" s="50">
        <f>IF('Indicator Data'!AN35="No Data",1,IF('Indicator Data imputation'!AN34&lt;&gt;"",1,0))</f>
        <v>0</v>
      </c>
      <c r="AN31" s="50">
        <f>IF('Indicator Data'!AO35="No Data",1,IF('Indicator Data imputation'!AO34&lt;&gt;"",1,0))</f>
        <v>0</v>
      </c>
      <c r="AO31" s="50">
        <f>IF('Indicator Data'!AP35="No Data",1,IF('Indicator Data imputation'!AP34&lt;&gt;"",1,0))</f>
        <v>0</v>
      </c>
      <c r="AP31" s="50">
        <f>IF('Indicator Data'!AQ35="No Data",1,IF('Indicator Data imputation'!AQ34&lt;&gt;"",1,0))</f>
        <v>0</v>
      </c>
      <c r="AQ31" s="50">
        <f>IF('Indicator Data'!AR35="No Data",1,IF('Indicator Data imputation'!AR34&lt;&gt;"",1,0))</f>
        <v>0</v>
      </c>
      <c r="AR31" s="50">
        <f>IF('Indicator Data'!AS35="No Data",1,IF('Indicator Data imputation'!AS34&lt;&gt;"",1,0))</f>
        <v>0</v>
      </c>
      <c r="AS31" s="50">
        <f>IF('Indicator Data'!AT35="No Data",1,IF('Indicator Data imputation'!AT34&lt;&gt;"",1,0))</f>
        <v>0</v>
      </c>
      <c r="AT31" s="50">
        <f>IF('Indicator Data'!AU35="No Data",1,IF('Indicator Data imputation'!AU34&lt;&gt;"",1,0))</f>
        <v>0</v>
      </c>
      <c r="AU31" s="50">
        <f>IF('Indicator Data'!AV35="No Data",1,IF('Indicator Data imputation'!AV34&lt;&gt;"",1,0))</f>
        <v>0</v>
      </c>
      <c r="AV31" s="50">
        <f>IF('Indicator Data'!AW35="No Data",1,IF('Indicator Data imputation'!AW34&lt;&gt;"",1,0))</f>
        <v>0</v>
      </c>
      <c r="AW31" s="50">
        <f>IF('Indicator Data'!AX35="No Data",1,IF('Indicator Data imputation'!AX34&lt;&gt;"",1,0))</f>
        <v>0</v>
      </c>
      <c r="AX31" s="50">
        <f>IF('Indicator Data'!AY35="No Data",1,IF('Indicator Data imputation'!AY34&lt;&gt;"",1,0))</f>
        <v>0</v>
      </c>
      <c r="AY31" s="50">
        <f>IF('Indicator Data'!AZ35="No Data",1,IF('Indicator Data imputation'!AZ34&lt;&gt;"",1,0))</f>
        <v>0</v>
      </c>
      <c r="AZ31" s="50">
        <f>IF('Indicator Data'!BA35="No Data",1,IF('Indicator Data imputation'!BA34&lt;&gt;"",1,0))</f>
        <v>0</v>
      </c>
      <c r="BA31" s="50">
        <f>IF('Indicator Data'!BB35="No Data",1,IF('Indicator Data imputation'!BB34&lt;&gt;"",1,0))</f>
        <v>0</v>
      </c>
      <c r="BB31" s="50">
        <f>IF('Indicator Data'!BC35="No Data",1,IF('Indicator Data imputation'!BC34&lt;&gt;"",1,0))</f>
        <v>0</v>
      </c>
      <c r="BC31" s="50">
        <f>IF('Indicator Data'!BD35="No Data",1,IF('Indicator Data imputation'!BD34&lt;&gt;"",1,0))</f>
        <v>0</v>
      </c>
      <c r="BD31" s="50">
        <f>IF('Indicator Data'!BE35="No Data",1,IF('Indicator Data imputation'!BE34&lt;&gt;"",1,0))</f>
        <v>0</v>
      </c>
      <c r="BE31" s="50">
        <f>IF('Indicator Data'!BF35="No Data",1,IF('Indicator Data imputation'!BF34&lt;&gt;"",1,0))</f>
        <v>0</v>
      </c>
      <c r="BF31" s="50">
        <f>IF('Indicator Data'!BG35="No Data",1,IF('Indicator Data imputation'!BG34&lt;&gt;"",1,0))</f>
        <v>0</v>
      </c>
      <c r="BG31" s="50">
        <f>IF('Indicator Data'!BH35="No Data",1,IF('Indicator Data imputation'!BH34&lt;&gt;"",1,0))</f>
        <v>0</v>
      </c>
      <c r="BH31" s="50">
        <f>IF('Indicator Data'!BI35="No Data",1,IF('Indicator Data imputation'!BI34&lt;&gt;"",1,0))</f>
        <v>0</v>
      </c>
      <c r="BI31" s="50">
        <f>IF('Indicator Data'!BJ35="No Data",1,IF('Indicator Data imputation'!BJ34&lt;&gt;"",1,0))</f>
        <v>0</v>
      </c>
      <c r="BJ31" s="50">
        <f>IF('Indicator Data'!BK35="No Data",1,IF('Indicator Data imputation'!BK34&lt;&gt;"",1,0))</f>
        <v>0</v>
      </c>
      <c r="BK31" s="50">
        <f>IF('Indicator Data'!BL35="No Data",1,IF('Indicator Data imputation'!BL34&lt;&gt;"",1,0))</f>
        <v>0</v>
      </c>
      <c r="BL31" s="50">
        <f>IF('Indicator Data'!BM35="No Data",1,IF('Indicator Data imputation'!BM34&lt;&gt;"",1,0))</f>
        <v>0</v>
      </c>
      <c r="BM31" s="50">
        <f>IF('Indicator Data'!BN35="No Data",1,IF('Indicator Data imputation'!BN34&lt;&gt;"",1,0))</f>
        <v>0</v>
      </c>
      <c r="BN31" s="50">
        <f>IF('Indicator Data'!BO35="No Data",1,IF('Indicator Data imputation'!BO34&lt;&gt;"",1,0))</f>
        <v>0</v>
      </c>
      <c r="BO31" s="50">
        <f>IF('Indicator Data'!BP35="No Data",1,IF('Indicator Data imputation'!BP34&lt;&gt;"",1,0))</f>
        <v>0</v>
      </c>
      <c r="BP31" s="50">
        <f>IF('Indicator Data'!BQ35="No Data",1,IF('Indicator Data imputation'!BQ34&lt;&gt;"",1,0))</f>
        <v>0</v>
      </c>
      <c r="BQ31" s="50">
        <f>IF('Indicator Data'!BR35="No Data",1,IF('Indicator Data imputation'!BR34&lt;&gt;"",1,0))</f>
        <v>0</v>
      </c>
      <c r="BR31" s="50">
        <f>IF('Indicator Data'!BS35="No Data",1,IF('Indicator Data imputation'!BS34&lt;&gt;"",1,0))</f>
        <v>0</v>
      </c>
      <c r="BS31" s="50">
        <f>IF('Indicator Data'!BT35="No Data",1,IF('Indicator Data imputation'!BT34&lt;&gt;"",1,0))</f>
        <v>0</v>
      </c>
      <c r="BT31" s="50">
        <f>IF('Indicator Data'!BU35="No Data",1,IF('Indicator Data imputation'!BU34&lt;&gt;"",1,0))</f>
        <v>0</v>
      </c>
      <c r="BU31" s="50">
        <f>IF('Indicator Data'!BV35="No Data",1,IF('Indicator Data imputation'!BV34&lt;&gt;"",1,0))</f>
        <v>1</v>
      </c>
      <c r="BV31" s="50">
        <f>IF('Indicator Data'!BW35="No Data",1,IF('Indicator Data imputation'!BW34&lt;&gt;"",1,0))</f>
        <v>0</v>
      </c>
      <c r="BW31" s="50">
        <f>IF('Indicator Data'!BX35="No Data",1,IF('Indicator Data imputation'!BX34&lt;&gt;"",1,0))</f>
        <v>0</v>
      </c>
      <c r="BX31" s="50">
        <f>IF('Indicator Data'!BY35="No Data",1,IF('Indicator Data imputation'!BY34&lt;&gt;"",1,0))</f>
        <v>0</v>
      </c>
      <c r="BY31" s="3">
        <f t="shared" si="0"/>
        <v>1</v>
      </c>
      <c r="BZ31" s="52">
        <f t="shared" si="1"/>
        <v>1.3333333333333334E-2</v>
      </c>
    </row>
    <row r="32" spans="1:78">
      <c r="A32" s="3" t="str">
        <f>'Indicator Data'!B36</f>
        <v>CAN</v>
      </c>
      <c r="B32" s="50">
        <f>IF('Indicator Data'!C36="No Data",1,IF('Indicator Data imputation'!C35&lt;&gt;"",1,0))</f>
        <v>0</v>
      </c>
      <c r="C32" s="50">
        <f>IF('Indicator Data'!D36="No Data",1,IF('Indicator Data imputation'!D35&lt;&gt;"",1,0))</f>
        <v>0</v>
      </c>
      <c r="D32" s="50">
        <f>IF('Indicator Data'!E36="No Data",1,IF('Indicator Data imputation'!E35&lt;&gt;"",1,0))</f>
        <v>0</v>
      </c>
      <c r="E32" s="50">
        <f>IF('Indicator Data'!F36="No Data",1,IF('Indicator Data imputation'!F35&lt;&gt;"",1,0))</f>
        <v>0</v>
      </c>
      <c r="F32" s="50">
        <f>IF('Indicator Data'!G36="No Data",1,IF('Indicator Data imputation'!G35&lt;&gt;"",1,0))</f>
        <v>0</v>
      </c>
      <c r="G32" s="50">
        <f>IF('Indicator Data'!H36="No Data",1,IF('Indicator Data imputation'!H35&lt;&gt;"",1,0))</f>
        <v>0</v>
      </c>
      <c r="H32" s="50">
        <f>IF('Indicator Data'!I36="No Data",1,IF('Indicator Data imputation'!I35&lt;&gt;"",1,0))</f>
        <v>0</v>
      </c>
      <c r="I32" s="50">
        <f>IF('Indicator Data'!J36="No Data",1,IF('Indicator Data imputation'!J35&lt;&gt;"",1,0))</f>
        <v>0</v>
      </c>
      <c r="J32" s="50">
        <f>IF('Indicator Data'!K36="No Data",1,IF('Indicator Data imputation'!K35&lt;&gt;"",1,0))</f>
        <v>0</v>
      </c>
      <c r="K32" s="50">
        <f>IF('Indicator Data'!L36="No Data",1,IF('Indicator Data imputation'!L35&lt;&gt;"",1,0))</f>
        <v>0</v>
      </c>
      <c r="L32" s="50">
        <f>IF('Indicator Data'!M36="No Data",1,IF('Indicator Data imputation'!M35&lt;&gt;"",1,0))</f>
        <v>1</v>
      </c>
      <c r="M32" s="50">
        <f>IF('Indicator Data'!N36="No Data",1,IF('Indicator Data imputation'!N35&lt;&gt;"",1,0))</f>
        <v>1</v>
      </c>
      <c r="N32" s="50">
        <f>IF('Indicator Data'!O36="No Data",1,IF('Indicator Data imputation'!O35&lt;&gt;"",1,0))</f>
        <v>1</v>
      </c>
      <c r="O32" s="50">
        <f>IF('Indicator Data'!P36="No Data",1,IF('Indicator Data imputation'!P35&lt;&gt;"",1,0))</f>
        <v>1</v>
      </c>
      <c r="P32" s="50">
        <f>IF('Indicator Data'!Q36="No Data",1,IF('Indicator Data imputation'!Q35&lt;&gt;"",1,0))</f>
        <v>0</v>
      </c>
      <c r="Q32" s="50">
        <f>IF('Indicator Data'!R36="No Data",1,IF('Indicator Data imputation'!R35&lt;&gt;"",1,0))</f>
        <v>0</v>
      </c>
      <c r="R32" s="50">
        <f>IF('Indicator Data'!S36="No Data",1,IF('Indicator Data imputation'!S35&lt;&gt;"",1,0))</f>
        <v>0</v>
      </c>
      <c r="S32" s="50">
        <f>IF('Indicator Data'!T36="No Data",1,IF('Indicator Data imputation'!T35&lt;&gt;"",1,0))</f>
        <v>0</v>
      </c>
      <c r="T32" s="50">
        <f>IF('Indicator Data'!U36="No Data",1,IF('Indicator Data imputation'!U35&lt;&gt;"",1,0))</f>
        <v>0</v>
      </c>
      <c r="U32" s="50">
        <f>IF('Indicator Data'!V36="No Data",1,IF('Indicator Data imputation'!V35&lt;&gt;"",1,0))</f>
        <v>0</v>
      </c>
      <c r="V32" s="50">
        <f>IF('Indicator Data'!W36="No Data",1,IF('Indicator Data imputation'!W35&lt;&gt;"",1,0))</f>
        <v>0</v>
      </c>
      <c r="W32" s="50">
        <f>IF('Indicator Data'!X36="No Data",1,IF('Indicator Data imputation'!X35&lt;&gt;"",1,0))</f>
        <v>0</v>
      </c>
      <c r="X32" s="50">
        <f>IF('Indicator Data'!Y36="No Data",1,IF('Indicator Data imputation'!Y35&lt;&gt;"",1,0))</f>
        <v>0</v>
      </c>
      <c r="Y32" s="50">
        <f>IF('Indicator Data'!Z36="No Data",1,IF('Indicator Data imputation'!Z35&lt;&gt;"",1,0))</f>
        <v>0</v>
      </c>
      <c r="Z32" s="50">
        <f>IF('Indicator Data'!AA36="No Data",1,IF('Indicator Data imputation'!AA35&lt;&gt;"",1,0))</f>
        <v>0</v>
      </c>
      <c r="AA32" s="50">
        <f>IF('Indicator Data'!AB36="No Data",1,IF('Indicator Data imputation'!AB35&lt;&gt;"",1,0))</f>
        <v>0</v>
      </c>
      <c r="AB32" s="50">
        <f>IF('Indicator Data'!AC36="No Data",1,IF('Indicator Data imputation'!AC35&lt;&gt;"",1,0))</f>
        <v>1</v>
      </c>
      <c r="AC32" s="50">
        <f>IF('Indicator Data'!AD36="No Data",1,IF('Indicator Data imputation'!AD35&lt;&gt;"",1,0))</f>
        <v>0</v>
      </c>
      <c r="AD32" s="50">
        <f>IF('Indicator Data'!AE36="No Data",1,IF('Indicator Data imputation'!AE35&lt;&gt;"",1,0))</f>
        <v>0</v>
      </c>
      <c r="AE32" s="50">
        <f>IF('Indicator Data'!AF36="No Data",1,IF('Indicator Data imputation'!AF35&lt;&gt;"",1,0))</f>
        <v>0</v>
      </c>
      <c r="AF32" s="50">
        <f>IF('Indicator Data'!AG36="No Data",1,IF('Indicator Data imputation'!AG35&lt;&gt;"",1,0))</f>
        <v>0</v>
      </c>
      <c r="AG32" s="50">
        <f>IF('Indicator Data'!AH36="No Data",1,IF('Indicator Data imputation'!AH35&lt;&gt;"",1,0))</f>
        <v>0</v>
      </c>
      <c r="AH32" s="50">
        <f>IF('Indicator Data'!AI36="No Data",1,IF('Indicator Data imputation'!AI35&lt;&gt;"",1,0))</f>
        <v>0</v>
      </c>
      <c r="AI32" s="50">
        <f>IF('Indicator Data'!AJ36="No Data",1,IF('Indicator Data imputation'!AJ35&lt;&gt;"",1,0))</f>
        <v>0</v>
      </c>
      <c r="AJ32" s="50">
        <f>IF('Indicator Data'!AK36="No Data",1,IF('Indicator Data imputation'!AK35&lt;&gt;"",1,0))</f>
        <v>0</v>
      </c>
      <c r="AK32" s="50">
        <f>IF('Indicator Data'!AL36="No Data",1,IF('Indicator Data imputation'!AL35&lt;&gt;"",1,0))</f>
        <v>0</v>
      </c>
      <c r="AL32" s="50">
        <f>IF('Indicator Data'!AM36="No Data",1,IF('Indicator Data imputation'!AM35&lt;&gt;"",1,0))</f>
        <v>1</v>
      </c>
      <c r="AM32" s="50">
        <f>IF('Indicator Data'!AN36="No Data",1,IF('Indicator Data imputation'!AN35&lt;&gt;"",1,0))</f>
        <v>0</v>
      </c>
      <c r="AN32" s="50">
        <f>IF('Indicator Data'!AO36="No Data",1,IF('Indicator Data imputation'!AO35&lt;&gt;"",1,0))</f>
        <v>0</v>
      </c>
      <c r="AO32" s="50">
        <f>IF('Indicator Data'!AP36="No Data",1,IF('Indicator Data imputation'!AP35&lt;&gt;"",1,0))</f>
        <v>0</v>
      </c>
      <c r="AP32" s="50">
        <f>IF('Indicator Data'!AQ36="No Data",1,IF('Indicator Data imputation'!AQ35&lt;&gt;"",1,0))</f>
        <v>0</v>
      </c>
      <c r="AQ32" s="50">
        <f>IF('Indicator Data'!AR36="No Data",1,IF('Indicator Data imputation'!AR35&lt;&gt;"",1,0))</f>
        <v>0</v>
      </c>
      <c r="AR32" s="50">
        <f>IF('Indicator Data'!AS36="No Data",1,IF('Indicator Data imputation'!AS35&lt;&gt;"",1,0))</f>
        <v>0</v>
      </c>
      <c r="AS32" s="50">
        <f>IF('Indicator Data'!AT36="No Data",1,IF('Indicator Data imputation'!AT35&lt;&gt;"",1,0))</f>
        <v>1</v>
      </c>
      <c r="AT32" s="50">
        <f>IF('Indicator Data'!AU36="No Data",1,IF('Indicator Data imputation'!AU35&lt;&gt;"",1,0))</f>
        <v>0</v>
      </c>
      <c r="AU32" s="50">
        <f>IF('Indicator Data'!AV36="No Data",1,IF('Indicator Data imputation'!AV35&lt;&gt;"",1,0))</f>
        <v>1</v>
      </c>
      <c r="AV32" s="50">
        <f>IF('Indicator Data'!AW36="No Data",1,IF('Indicator Data imputation'!AW35&lt;&gt;"",1,0))</f>
        <v>1</v>
      </c>
      <c r="AW32" s="50">
        <f>IF('Indicator Data'!AX36="No Data",1,IF('Indicator Data imputation'!AX35&lt;&gt;"",1,0))</f>
        <v>1</v>
      </c>
      <c r="AX32" s="50">
        <f>IF('Indicator Data'!AY36="No Data",1,IF('Indicator Data imputation'!AY35&lt;&gt;"",1,0))</f>
        <v>0</v>
      </c>
      <c r="AY32" s="50">
        <f>IF('Indicator Data'!AZ36="No Data",1,IF('Indicator Data imputation'!AZ35&lt;&gt;"",1,0))</f>
        <v>0</v>
      </c>
      <c r="AZ32" s="50">
        <f>IF('Indicator Data'!BA36="No Data",1,IF('Indicator Data imputation'!BA35&lt;&gt;"",1,0))</f>
        <v>0</v>
      </c>
      <c r="BA32" s="50">
        <f>IF('Indicator Data'!BB36="No Data",1,IF('Indicator Data imputation'!BB35&lt;&gt;"",1,0))</f>
        <v>0</v>
      </c>
      <c r="BB32" s="50">
        <f>IF('Indicator Data'!BC36="No Data",1,IF('Indicator Data imputation'!BC35&lt;&gt;"",1,0))</f>
        <v>0</v>
      </c>
      <c r="BC32" s="50">
        <f>IF('Indicator Data'!BD36="No Data",1,IF('Indicator Data imputation'!BD35&lt;&gt;"",1,0))</f>
        <v>0</v>
      </c>
      <c r="BD32" s="50">
        <f>IF('Indicator Data'!BE36="No Data",1,IF('Indicator Data imputation'!BE35&lt;&gt;"",1,0))</f>
        <v>0</v>
      </c>
      <c r="BE32" s="50">
        <f>IF('Indicator Data'!BF36="No Data",1,IF('Indicator Data imputation'!BF35&lt;&gt;"",1,0))</f>
        <v>0</v>
      </c>
      <c r="BF32" s="50">
        <f>IF('Indicator Data'!BG36="No Data",1,IF('Indicator Data imputation'!BG35&lt;&gt;"",1,0))</f>
        <v>0</v>
      </c>
      <c r="BG32" s="50">
        <f>IF('Indicator Data'!BH36="No Data",1,IF('Indicator Data imputation'!BH35&lt;&gt;"",1,0))</f>
        <v>0</v>
      </c>
      <c r="BH32" s="50">
        <f>IF('Indicator Data'!BI36="No Data",1,IF('Indicator Data imputation'!BI35&lt;&gt;"",1,0))</f>
        <v>0</v>
      </c>
      <c r="BI32" s="50">
        <f>IF('Indicator Data'!BJ36="No Data",1,IF('Indicator Data imputation'!BJ35&lt;&gt;"",1,0))</f>
        <v>0</v>
      </c>
      <c r="BJ32" s="50">
        <f>IF('Indicator Data'!BK36="No Data",1,IF('Indicator Data imputation'!BK35&lt;&gt;"",1,0))</f>
        <v>0</v>
      </c>
      <c r="BK32" s="50">
        <f>IF('Indicator Data'!BL36="No Data",1,IF('Indicator Data imputation'!BL35&lt;&gt;"",1,0))</f>
        <v>0</v>
      </c>
      <c r="BL32" s="50">
        <f>IF('Indicator Data'!BM36="No Data",1,IF('Indicator Data imputation'!BM35&lt;&gt;"",1,0))</f>
        <v>0</v>
      </c>
      <c r="BM32" s="50">
        <f>IF('Indicator Data'!BN36="No Data",1,IF('Indicator Data imputation'!BN35&lt;&gt;"",1,0))</f>
        <v>1</v>
      </c>
      <c r="BN32" s="50">
        <f>IF('Indicator Data'!BO36="No Data",1,IF('Indicator Data imputation'!BO35&lt;&gt;"",1,0))</f>
        <v>0</v>
      </c>
      <c r="BO32" s="50">
        <f>IF('Indicator Data'!BP36="No Data",1,IF('Indicator Data imputation'!BP35&lt;&gt;"",1,0))</f>
        <v>0</v>
      </c>
      <c r="BP32" s="50">
        <f>IF('Indicator Data'!BQ36="No Data",1,IF('Indicator Data imputation'!BQ35&lt;&gt;"",1,0))</f>
        <v>0</v>
      </c>
      <c r="BQ32" s="50">
        <f>IF('Indicator Data'!BR36="No Data",1,IF('Indicator Data imputation'!BR35&lt;&gt;"",1,0))</f>
        <v>0</v>
      </c>
      <c r="BR32" s="50">
        <f>IF('Indicator Data'!BS36="No Data",1,IF('Indicator Data imputation'!BS35&lt;&gt;"",1,0))</f>
        <v>0</v>
      </c>
      <c r="BS32" s="50">
        <f>IF('Indicator Data'!BT36="No Data",1,IF('Indicator Data imputation'!BT35&lt;&gt;"",1,0))</f>
        <v>0</v>
      </c>
      <c r="BT32" s="50">
        <f>IF('Indicator Data'!BU36="No Data",1,IF('Indicator Data imputation'!BU35&lt;&gt;"",1,0))</f>
        <v>0</v>
      </c>
      <c r="BU32" s="50">
        <f>IF('Indicator Data'!BV36="No Data",1,IF('Indicator Data imputation'!BV35&lt;&gt;"",1,0))</f>
        <v>0</v>
      </c>
      <c r="BV32" s="50">
        <f>IF('Indicator Data'!BW36="No Data",1,IF('Indicator Data imputation'!BW35&lt;&gt;"",1,0))</f>
        <v>0</v>
      </c>
      <c r="BW32" s="50">
        <f>IF('Indicator Data'!BX36="No Data",1,IF('Indicator Data imputation'!BX35&lt;&gt;"",1,0))</f>
        <v>0</v>
      </c>
      <c r="BX32" s="50">
        <f>IF('Indicator Data'!BY36="No Data",1,IF('Indicator Data imputation'!BY35&lt;&gt;"",1,0))</f>
        <v>0</v>
      </c>
      <c r="BY32" s="3">
        <f t="shared" si="0"/>
        <v>11</v>
      </c>
      <c r="BZ32" s="52">
        <f t="shared" si="1"/>
        <v>0.14666666666666667</v>
      </c>
    </row>
    <row r="33" spans="1:78">
      <c r="A33" s="3" t="str">
        <f>'Indicator Data'!B37</f>
        <v>CAF</v>
      </c>
      <c r="B33" s="50">
        <f>IF('Indicator Data'!C37="No Data",1,IF('Indicator Data imputation'!C36&lt;&gt;"",1,0))</f>
        <v>0</v>
      </c>
      <c r="C33" s="50">
        <f>IF('Indicator Data'!D37="No Data",1,IF('Indicator Data imputation'!D36&lt;&gt;"",1,0))</f>
        <v>0</v>
      </c>
      <c r="D33" s="50">
        <f>IF('Indicator Data'!E37="No Data",1,IF('Indicator Data imputation'!E36&lt;&gt;"",1,0))</f>
        <v>0</v>
      </c>
      <c r="E33" s="50">
        <f>IF('Indicator Data'!F37="No Data",1,IF('Indicator Data imputation'!F36&lt;&gt;"",1,0))</f>
        <v>0</v>
      </c>
      <c r="F33" s="50">
        <f>IF('Indicator Data'!G37="No Data",1,IF('Indicator Data imputation'!G36&lt;&gt;"",1,0))</f>
        <v>0</v>
      </c>
      <c r="G33" s="50">
        <f>IF('Indicator Data'!H37="No Data",1,IF('Indicator Data imputation'!H36&lt;&gt;"",1,0))</f>
        <v>0</v>
      </c>
      <c r="H33" s="50">
        <f>IF('Indicator Data'!I37="No Data",1,IF('Indicator Data imputation'!I36&lt;&gt;"",1,0))</f>
        <v>0</v>
      </c>
      <c r="I33" s="50">
        <f>IF('Indicator Data'!J37="No Data",1,IF('Indicator Data imputation'!J36&lt;&gt;"",1,0))</f>
        <v>0</v>
      </c>
      <c r="J33" s="50">
        <f>IF('Indicator Data'!K37="No Data",1,IF('Indicator Data imputation'!K36&lt;&gt;"",1,0))</f>
        <v>0</v>
      </c>
      <c r="K33" s="50">
        <f>IF('Indicator Data'!L37="No Data",1,IF('Indicator Data imputation'!L36&lt;&gt;"",1,0))</f>
        <v>0</v>
      </c>
      <c r="L33" s="50">
        <f>IF('Indicator Data'!M37="No Data",1,IF('Indicator Data imputation'!M36&lt;&gt;"",1,0))</f>
        <v>0</v>
      </c>
      <c r="M33" s="50">
        <f>IF('Indicator Data'!N37="No Data",1,IF('Indicator Data imputation'!N36&lt;&gt;"",1,0))</f>
        <v>0</v>
      </c>
      <c r="N33" s="50">
        <f>IF('Indicator Data'!O37="No Data",1,IF('Indicator Data imputation'!O36&lt;&gt;"",1,0))</f>
        <v>0</v>
      </c>
      <c r="O33" s="50">
        <f>IF('Indicator Data'!P37="No Data",1,IF('Indicator Data imputation'!P36&lt;&gt;"",1,0))</f>
        <v>0</v>
      </c>
      <c r="P33" s="50">
        <f>IF('Indicator Data'!Q37="No Data",1,IF('Indicator Data imputation'!Q36&lt;&gt;"",1,0))</f>
        <v>0</v>
      </c>
      <c r="Q33" s="50">
        <f>IF('Indicator Data'!R37="No Data",1,IF('Indicator Data imputation'!R36&lt;&gt;"",1,0))</f>
        <v>0</v>
      </c>
      <c r="R33" s="50">
        <f>IF('Indicator Data'!S37="No Data",1,IF('Indicator Data imputation'!S36&lt;&gt;"",1,0))</f>
        <v>0</v>
      </c>
      <c r="S33" s="50">
        <f>IF('Indicator Data'!T37="No Data",1,IF('Indicator Data imputation'!T36&lt;&gt;"",1,0))</f>
        <v>0</v>
      </c>
      <c r="T33" s="50">
        <f>IF('Indicator Data'!U37="No Data",1,IF('Indicator Data imputation'!U36&lt;&gt;"",1,0))</f>
        <v>0</v>
      </c>
      <c r="U33" s="50">
        <f>IF('Indicator Data'!V37="No Data",1,IF('Indicator Data imputation'!V36&lt;&gt;"",1,0))</f>
        <v>0</v>
      </c>
      <c r="V33" s="50">
        <f>IF('Indicator Data'!W37="No Data",1,IF('Indicator Data imputation'!W36&lt;&gt;"",1,0))</f>
        <v>0</v>
      </c>
      <c r="W33" s="50">
        <f>IF('Indicator Data'!X37="No Data",1,IF('Indicator Data imputation'!X36&lt;&gt;"",1,0))</f>
        <v>0</v>
      </c>
      <c r="X33" s="50">
        <f>IF('Indicator Data'!Y37="No Data",1,IF('Indicator Data imputation'!Y36&lt;&gt;"",1,0))</f>
        <v>0</v>
      </c>
      <c r="Y33" s="50">
        <f>IF('Indicator Data'!Z37="No Data",1,IF('Indicator Data imputation'!Z36&lt;&gt;"",1,0))</f>
        <v>0</v>
      </c>
      <c r="Z33" s="50">
        <f>IF('Indicator Data'!AA37="No Data",1,IF('Indicator Data imputation'!AA36&lt;&gt;"",1,0))</f>
        <v>1</v>
      </c>
      <c r="AA33" s="50">
        <f>IF('Indicator Data'!AB37="No Data",1,IF('Indicator Data imputation'!AB36&lt;&gt;"",1,0))</f>
        <v>0</v>
      </c>
      <c r="AB33" s="50">
        <f>IF('Indicator Data'!AC37="No Data",1,IF('Indicator Data imputation'!AC36&lt;&gt;"",1,0))</f>
        <v>0</v>
      </c>
      <c r="AC33" s="50">
        <f>IF('Indicator Data'!AD37="No Data",1,IF('Indicator Data imputation'!AD36&lt;&gt;"",1,0))</f>
        <v>0</v>
      </c>
      <c r="AD33" s="50">
        <f>IF('Indicator Data'!AE37="No Data",1,IF('Indicator Data imputation'!AE36&lt;&gt;"",1,0))</f>
        <v>1</v>
      </c>
      <c r="AE33" s="50">
        <f>IF('Indicator Data'!AF37="No Data",1,IF('Indicator Data imputation'!AF36&lt;&gt;"",1,0))</f>
        <v>0</v>
      </c>
      <c r="AF33" s="50">
        <f>IF('Indicator Data'!AG37="No Data",1,IF('Indicator Data imputation'!AG36&lt;&gt;"",1,0))</f>
        <v>0</v>
      </c>
      <c r="AG33" s="50">
        <f>IF('Indicator Data'!AH37="No Data",1,IF('Indicator Data imputation'!AH36&lt;&gt;"",1,0))</f>
        <v>0</v>
      </c>
      <c r="AH33" s="50">
        <f>IF('Indicator Data'!AI37="No Data",1,IF('Indicator Data imputation'!AI36&lt;&gt;"",1,0))</f>
        <v>0</v>
      </c>
      <c r="AI33" s="50">
        <f>IF('Indicator Data'!AJ37="No Data",1,IF('Indicator Data imputation'!AJ36&lt;&gt;"",1,0))</f>
        <v>0</v>
      </c>
      <c r="AJ33" s="50">
        <f>IF('Indicator Data'!AK37="No Data",1,IF('Indicator Data imputation'!AK36&lt;&gt;"",1,0))</f>
        <v>0</v>
      </c>
      <c r="AK33" s="50">
        <f>IF('Indicator Data'!AL37="No Data",1,IF('Indicator Data imputation'!AL36&lt;&gt;"",1,0))</f>
        <v>0</v>
      </c>
      <c r="AL33" s="50">
        <f>IF('Indicator Data'!AM37="No Data",1,IF('Indicator Data imputation'!AM36&lt;&gt;"",1,0))</f>
        <v>0</v>
      </c>
      <c r="AM33" s="50">
        <f>IF('Indicator Data'!AN37="No Data",1,IF('Indicator Data imputation'!AN36&lt;&gt;"",1,0))</f>
        <v>0</v>
      </c>
      <c r="AN33" s="50">
        <f>IF('Indicator Data'!AO37="No Data",1,IF('Indicator Data imputation'!AO36&lt;&gt;"",1,0))</f>
        <v>0</v>
      </c>
      <c r="AO33" s="50">
        <f>IF('Indicator Data'!AP37="No Data",1,IF('Indicator Data imputation'!AP36&lt;&gt;"",1,0))</f>
        <v>0</v>
      </c>
      <c r="AP33" s="50">
        <f>IF('Indicator Data'!AQ37="No Data",1,IF('Indicator Data imputation'!AQ36&lt;&gt;"",1,0))</f>
        <v>0</v>
      </c>
      <c r="AQ33" s="50">
        <f>IF('Indicator Data'!AR37="No Data",1,IF('Indicator Data imputation'!AR36&lt;&gt;"",1,0))</f>
        <v>0</v>
      </c>
      <c r="AR33" s="50">
        <f>IF('Indicator Data'!AS37="No Data",1,IF('Indicator Data imputation'!AS36&lt;&gt;"",1,0))</f>
        <v>0</v>
      </c>
      <c r="AS33" s="50">
        <f>IF('Indicator Data'!AT37="No Data",1,IF('Indicator Data imputation'!AT36&lt;&gt;"",1,0))</f>
        <v>0</v>
      </c>
      <c r="AT33" s="50">
        <f>IF('Indicator Data'!AU37="No Data",1,IF('Indicator Data imputation'!AU36&lt;&gt;"",1,0))</f>
        <v>0</v>
      </c>
      <c r="AU33" s="50">
        <f>IF('Indicator Data'!AV37="No Data",1,IF('Indicator Data imputation'!AV36&lt;&gt;"",1,0))</f>
        <v>0</v>
      </c>
      <c r="AV33" s="50">
        <f>IF('Indicator Data'!AW37="No Data",1,IF('Indicator Data imputation'!AW36&lt;&gt;"",1,0))</f>
        <v>0</v>
      </c>
      <c r="AW33" s="50">
        <f>IF('Indicator Data'!AX37="No Data",1,IF('Indicator Data imputation'!AX36&lt;&gt;"",1,0))</f>
        <v>0</v>
      </c>
      <c r="AX33" s="50">
        <f>IF('Indicator Data'!AY37="No Data",1,IF('Indicator Data imputation'!AY36&lt;&gt;"",1,0))</f>
        <v>0</v>
      </c>
      <c r="AY33" s="50">
        <f>IF('Indicator Data'!AZ37="No Data",1,IF('Indicator Data imputation'!AZ36&lt;&gt;"",1,0))</f>
        <v>0</v>
      </c>
      <c r="AZ33" s="50">
        <f>IF('Indicator Data'!BA37="No Data",1,IF('Indicator Data imputation'!BA36&lt;&gt;"",1,0))</f>
        <v>0</v>
      </c>
      <c r="BA33" s="50">
        <f>IF('Indicator Data'!BB37="No Data",1,IF('Indicator Data imputation'!BB36&lt;&gt;"",1,0))</f>
        <v>0</v>
      </c>
      <c r="BB33" s="50">
        <f>IF('Indicator Data'!BC37="No Data",1,IF('Indicator Data imputation'!BC36&lt;&gt;"",1,0))</f>
        <v>0</v>
      </c>
      <c r="BC33" s="50">
        <f>IF('Indicator Data'!BD37="No Data",1,IF('Indicator Data imputation'!BD36&lt;&gt;"",1,0))</f>
        <v>0</v>
      </c>
      <c r="BD33" s="50">
        <f>IF('Indicator Data'!BE37="No Data",1,IF('Indicator Data imputation'!BE36&lt;&gt;"",1,0))</f>
        <v>0</v>
      </c>
      <c r="BE33" s="50">
        <f>IF('Indicator Data'!BF37="No Data",1,IF('Indicator Data imputation'!BF36&lt;&gt;"",1,0))</f>
        <v>0</v>
      </c>
      <c r="BF33" s="50">
        <f>IF('Indicator Data'!BG37="No Data",1,IF('Indicator Data imputation'!BG36&lt;&gt;"",1,0))</f>
        <v>0</v>
      </c>
      <c r="BG33" s="50">
        <f>IF('Indicator Data'!BH37="No Data",1,IF('Indicator Data imputation'!BH36&lt;&gt;"",1,0))</f>
        <v>0</v>
      </c>
      <c r="BH33" s="50">
        <f>IF('Indicator Data'!BI37="No Data",1,IF('Indicator Data imputation'!BI36&lt;&gt;"",1,0))</f>
        <v>1</v>
      </c>
      <c r="BI33" s="50">
        <f>IF('Indicator Data'!BJ37="No Data",1,IF('Indicator Data imputation'!BJ36&lt;&gt;"",1,0))</f>
        <v>1</v>
      </c>
      <c r="BJ33" s="50">
        <f>IF('Indicator Data'!BK37="No Data",1,IF('Indicator Data imputation'!BK36&lt;&gt;"",1,0))</f>
        <v>0</v>
      </c>
      <c r="BK33" s="50">
        <f>IF('Indicator Data'!BL37="No Data",1,IF('Indicator Data imputation'!BL36&lt;&gt;"",1,0))</f>
        <v>0</v>
      </c>
      <c r="BL33" s="50">
        <f>IF('Indicator Data'!BM37="No Data",1,IF('Indicator Data imputation'!BM36&lt;&gt;"",1,0))</f>
        <v>0</v>
      </c>
      <c r="BM33" s="50">
        <f>IF('Indicator Data'!BN37="No Data",1,IF('Indicator Data imputation'!BN36&lt;&gt;"",1,0))</f>
        <v>0</v>
      </c>
      <c r="BN33" s="50">
        <f>IF('Indicator Data'!BO37="No Data",1,IF('Indicator Data imputation'!BO36&lt;&gt;"",1,0))</f>
        <v>0</v>
      </c>
      <c r="BO33" s="50">
        <f>IF('Indicator Data'!BP37="No Data",1,IF('Indicator Data imputation'!BP36&lt;&gt;"",1,0))</f>
        <v>0</v>
      </c>
      <c r="BP33" s="50">
        <f>IF('Indicator Data'!BQ37="No Data",1,IF('Indicator Data imputation'!BQ36&lt;&gt;"",1,0))</f>
        <v>0</v>
      </c>
      <c r="BQ33" s="50">
        <f>IF('Indicator Data'!BR37="No Data",1,IF('Indicator Data imputation'!BR36&lt;&gt;"",1,0))</f>
        <v>0</v>
      </c>
      <c r="BR33" s="50">
        <f>IF('Indicator Data'!BS37="No Data",1,IF('Indicator Data imputation'!BS36&lt;&gt;"",1,0))</f>
        <v>0</v>
      </c>
      <c r="BS33" s="50">
        <f>IF('Indicator Data'!BT37="No Data",1,IF('Indicator Data imputation'!BT36&lt;&gt;"",1,0))</f>
        <v>0</v>
      </c>
      <c r="BT33" s="50">
        <f>IF('Indicator Data'!BU37="No Data",1,IF('Indicator Data imputation'!BU36&lt;&gt;"",1,0))</f>
        <v>0</v>
      </c>
      <c r="BU33" s="50">
        <f>IF('Indicator Data'!BV37="No Data",1,IF('Indicator Data imputation'!BV36&lt;&gt;"",1,0))</f>
        <v>1</v>
      </c>
      <c r="BV33" s="50">
        <f>IF('Indicator Data'!BW37="No Data",1,IF('Indicator Data imputation'!BW36&lt;&gt;"",1,0))</f>
        <v>0</v>
      </c>
      <c r="BW33" s="50">
        <f>IF('Indicator Data'!BX37="No Data",1,IF('Indicator Data imputation'!BX36&lt;&gt;"",1,0))</f>
        <v>0</v>
      </c>
      <c r="BX33" s="50">
        <f>IF('Indicator Data'!BY37="No Data",1,IF('Indicator Data imputation'!BY36&lt;&gt;"",1,0))</f>
        <v>0</v>
      </c>
      <c r="BY33" s="3">
        <f t="shared" si="0"/>
        <v>5</v>
      </c>
      <c r="BZ33" s="52">
        <f t="shared" si="1"/>
        <v>6.6666666666666666E-2</v>
      </c>
    </row>
    <row r="34" spans="1:78">
      <c r="A34" s="3" t="str">
        <f>'Indicator Data'!B38</f>
        <v>TCD</v>
      </c>
      <c r="B34" s="50">
        <f>IF('Indicator Data'!C38="No Data",1,IF('Indicator Data imputation'!C37&lt;&gt;"",1,0))</f>
        <v>0</v>
      </c>
      <c r="C34" s="50">
        <f>IF('Indicator Data'!D38="No Data",1,IF('Indicator Data imputation'!D37&lt;&gt;"",1,0))</f>
        <v>0</v>
      </c>
      <c r="D34" s="50">
        <f>IF('Indicator Data'!E38="No Data",1,IF('Indicator Data imputation'!E37&lt;&gt;"",1,0))</f>
        <v>0</v>
      </c>
      <c r="E34" s="50">
        <f>IF('Indicator Data'!F38="No Data",1,IF('Indicator Data imputation'!F37&lt;&gt;"",1,0))</f>
        <v>0</v>
      </c>
      <c r="F34" s="50">
        <f>IF('Indicator Data'!G38="No Data",1,IF('Indicator Data imputation'!G37&lt;&gt;"",1,0))</f>
        <v>0</v>
      </c>
      <c r="G34" s="50">
        <f>IF('Indicator Data'!H38="No Data",1,IF('Indicator Data imputation'!H37&lt;&gt;"",1,0))</f>
        <v>0</v>
      </c>
      <c r="H34" s="50">
        <f>IF('Indicator Data'!I38="No Data",1,IF('Indicator Data imputation'!I37&lt;&gt;"",1,0))</f>
        <v>0</v>
      </c>
      <c r="I34" s="50">
        <f>IF('Indicator Data'!J38="No Data",1,IF('Indicator Data imputation'!J37&lt;&gt;"",1,0))</f>
        <v>0</v>
      </c>
      <c r="J34" s="50">
        <f>IF('Indicator Data'!K38="No Data",1,IF('Indicator Data imputation'!K37&lt;&gt;"",1,0))</f>
        <v>0</v>
      </c>
      <c r="K34" s="50">
        <f>IF('Indicator Data'!L38="No Data",1,IF('Indicator Data imputation'!L37&lt;&gt;"",1,0))</f>
        <v>0</v>
      </c>
      <c r="L34" s="50">
        <f>IF('Indicator Data'!M38="No Data",1,IF('Indicator Data imputation'!M37&lt;&gt;"",1,0))</f>
        <v>0</v>
      </c>
      <c r="M34" s="50">
        <f>IF('Indicator Data'!N38="No Data",1,IF('Indicator Data imputation'!N37&lt;&gt;"",1,0))</f>
        <v>0</v>
      </c>
      <c r="N34" s="50">
        <f>IF('Indicator Data'!O38="No Data",1,IF('Indicator Data imputation'!O37&lt;&gt;"",1,0))</f>
        <v>0</v>
      </c>
      <c r="O34" s="50">
        <f>IF('Indicator Data'!P38="No Data",1,IF('Indicator Data imputation'!P37&lt;&gt;"",1,0))</f>
        <v>0</v>
      </c>
      <c r="P34" s="50">
        <f>IF('Indicator Data'!Q38="No Data",1,IF('Indicator Data imputation'!Q37&lt;&gt;"",1,0))</f>
        <v>0</v>
      </c>
      <c r="Q34" s="50">
        <f>IF('Indicator Data'!R38="No Data",1,IF('Indicator Data imputation'!R37&lt;&gt;"",1,0))</f>
        <v>0</v>
      </c>
      <c r="R34" s="50">
        <f>IF('Indicator Data'!S38="No Data",1,IF('Indicator Data imputation'!S37&lt;&gt;"",1,0))</f>
        <v>0</v>
      </c>
      <c r="S34" s="50">
        <f>IF('Indicator Data'!T38="No Data",1,IF('Indicator Data imputation'!T37&lt;&gt;"",1,0))</f>
        <v>0</v>
      </c>
      <c r="T34" s="50">
        <f>IF('Indicator Data'!U38="No Data",1,IF('Indicator Data imputation'!U37&lt;&gt;"",1,0))</f>
        <v>0</v>
      </c>
      <c r="U34" s="50">
        <f>IF('Indicator Data'!V38="No Data",1,IF('Indicator Data imputation'!V37&lt;&gt;"",1,0))</f>
        <v>0</v>
      </c>
      <c r="V34" s="50">
        <f>IF('Indicator Data'!W38="No Data",1,IF('Indicator Data imputation'!W37&lt;&gt;"",1,0))</f>
        <v>0</v>
      </c>
      <c r="W34" s="50">
        <f>IF('Indicator Data'!X38="No Data",1,IF('Indicator Data imputation'!X37&lt;&gt;"",1,0))</f>
        <v>0</v>
      </c>
      <c r="X34" s="50">
        <f>IF('Indicator Data'!Y38="No Data",1,IF('Indicator Data imputation'!Y37&lt;&gt;"",1,0))</f>
        <v>0</v>
      </c>
      <c r="Y34" s="50">
        <f>IF('Indicator Data'!Z38="No Data",1,IF('Indicator Data imputation'!Z37&lt;&gt;"",1,0))</f>
        <v>0</v>
      </c>
      <c r="Z34" s="50">
        <f>IF('Indicator Data'!AA38="No Data",1,IF('Indicator Data imputation'!AA37&lt;&gt;"",1,0))</f>
        <v>0</v>
      </c>
      <c r="AA34" s="50">
        <f>IF('Indicator Data'!AB38="No Data",1,IF('Indicator Data imputation'!AB37&lt;&gt;"",1,0))</f>
        <v>0</v>
      </c>
      <c r="AB34" s="50">
        <f>IF('Indicator Data'!AC38="No Data",1,IF('Indicator Data imputation'!AC37&lt;&gt;"",1,0))</f>
        <v>0</v>
      </c>
      <c r="AC34" s="50">
        <f>IF('Indicator Data'!AD38="No Data",1,IF('Indicator Data imputation'!AD37&lt;&gt;"",1,0))</f>
        <v>0</v>
      </c>
      <c r="AD34" s="50">
        <f>IF('Indicator Data'!AE38="No Data",1,IF('Indicator Data imputation'!AE37&lt;&gt;"",1,0))</f>
        <v>0</v>
      </c>
      <c r="AE34" s="50">
        <f>IF('Indicator Data'!AF38="No Data",1,IF('Indicator Data imputation'!AF37&lt;&gt;"",1,0))</f>
        <v>0</v>
      </c>
      <c r="AF34" s="50">
        <f>IF('Indicator Data'!AG38="No Data",1,IF('Indicator Data imputation'!AG37&lt;&gt;"",1,0))</f>
        <v>0</v>
      </c>
      <c r="AG34" s="50">
        <f>IF('Indicator Data'!AH38="No Data",1,IF('Indicator Data imputation'!AH37&lt;&gt;"",1,0))</f>
        <v>0</v>
      </c>
      <c r="AH34" s="50">
        <f>IF('Indicator Data'!AI38="No Data",1,IF('Indicator Data imputation'!AI37&lt;&gt;"",1,0))</f>
        <v>0</v>
      </c>
      <c r="AI34" s="50">
        <f>IF('Indicator Data'!AJ38="No Data",1,IF('Indicator Data imputation'!AJ37&lt;&gt;"",1,0))</f>
        <v>0</v>
      </c>
      <c r="AJ34" s="50">
        <f>IF('Indicator Data'!AK38="No Data",1,IF('Indicator Data imputation'!AK37&lt;&gt;"",1,0))</f>
        <v>0</v>
      </c>
      <c r="AK34" s="50">
        <f>IF('Indicator Data'!AL38="No Data",1,IF('Indicator Data imputation'!AL37&lt;&gt;"",1,0))</f>
        <v>0</v>
      </c>
      <c r="AL34" s="50">
        <f>IF('Indicator Data'!AM38="No Data",1,IF('Indicator Data imputation'!AM37&lt;&gt;"",1,0))</f>
        <v>0</v>
      </c>
      <c r="AM34" s="50">
        <f>IF('Indicator Data'!AN38="No Data",1,IF('Indicator Data imputation'!AN37&lt;&gt;"",1,0))</f>
        <v>0</v>
      </c>
      <c r="AN34" s="50">
        <f>IF('Indicator Data'!AO38="No Data",1,IF('Indicator Data imputation'!AO37&lt;&gt;"",1,0))</f>
        <v>0</v>
      </c>
      <c r="AO34" s="50">
        <f>IF('Indicator Data'!AP38="No Data",1,IF('Indicator Data imputation'!AP37&lt;&gt;"",1,0))</f>
        <v>0</v>
      </c>
      <c r="AP34" s="50">
        <f>IF('Indicator Data'!AQ38="No Data",1,IF('Indicator Data imputation'!AQ37&lt;&gt;"",1,0))</f>
        <v>0</v>
      </c>
      <c r="AQ34" s="50">
        <f>IF('Indicator Data'!AR38="No Data",1,IF('Indicator Data imputation'!AR37&lt;&gt;"",1,0))</f>
        <v>0</v>
      </c>
      <c r="AR34" s="50">
        <f>IF('Indicator Data'!AS38="No Data",1,IF('Indicator Data imputation'!AS37&lt;&gt;"",1,0))</f>
        <v>0</v>
      </c>
      <c r="AS34" s="50">
        <f>IF('Indicator Data'!AT38="No Data",1,IF('Indicator Data imputation'!AT37&lt;&gt;"",1,0))</f>
        <v>0</v>
      </c>
      <c r="AT34" s="50">
        <f>IF('Indicator Data'!AU38="No Data",1,IF('Indicator Data imputation'!AU37&lt;&gt;"",1,0))</f>
        <v>0</v>
      </c>
      <c r="AU34" s="50">
        <f>IF('Indicator Data'!AV38="No Data",1,IF('Indicator Data imputation'!AV37&lt;&gt;"",1,0))</f>
        <v>0</v>
      </c>
      <c r="AV34" s="50">
        <f>IF('Indicator Data'!AW38="No Data",1,IF('Indicator Data imputation'!AW37&lt;&gt;"",1,0))</f>
        <v>0</v>
      </c>
      <c r="AW34" s="50">
        <f>IF('Indicator Data'!AX38="No Data",1,IF('Indicator Data imputation'!AX37&lt;&gt;"",1,0))</f>
        <v>0</v>
      </c>
      <c r="AX34" s="50">
        <f>IF('Indicator Data'!AY38="No Data",1,IF('Indicator Data imputation'!AY37&lt;&gt;"",1,0))</f>
        <v>0</v>
      </c>
      <c r="AY34" s="50">
        <f>IF('Indicator Data'!AZ38="No Data",1,IF('Indicator Data imputation'!AZ37&lt;&gt;"",1,0))</f>
        <v>0</v>
      </c>
      <c r="AZ34" s="50">
        <f>IF('Indicator Data'!BA38="No Data",1,IF('Indicator Data imputation'!BA37&lt;&gt;"",1,0))</f>
        <v>0</v>
      </c>
      <c r="BA34" s="50">
        <f>IF('Indicator Data'!BB38="No Data",1,IF('Indicator Data imputation'!BB37&lt;&gt;"",1,0))</f>
        <v>0</v>
      </c>
      <c r="BB34" s="50">
        <f>IF('Indicator Data'!BC38="No Data",1,IF('Indicator Data imputation'!BC37&lt;&gt;"",1,0))</f>
        <v>0</v>
      </c>
      <c r="BC34" s="50">
        <f>IF('Indicator Data'!BD38="No Data",1,IF('Indicator Data imputation'!BD37&lt;&gt;"",1,0))</f>
        <v>0</v>
      </c>
      <c r="BD34" s="50">
        <f>IF('Indicator Data'!BE38="No Data",1,IF('Indicator Data imputation'!BE37&lt;&gt;"",1,0))</f>
        <v>0</v>
      </c>
      <c r="BE34" s="50">
        <f>IF('Indicator Data'!BF38="No Data",1,IF('Indicator Data imputation'!BF37&lt;&gt;"",1,0))</f>
        <v>0</v>
      </c>
      <c r="BF34" s="50">
        <f>IF('Indicator Data'!BG38="No Data",1,IF('Indicator Data imputation'!BG37&lt;&gt;"",1,0))</f>
        <v>0</v>
      </c>
      <c r="BG34" s="50">
        <f>IF('Indicator Data'!BH38="No Data",1,IF('Indicator Data imputation'!BH37&lt;&gt;"",1,0))</f>
        <v>0</v>
      </c>
      <c r="BH34" s="50">
        <f>IF('Indicator Data'!BI38="No Data",1,IF('Indicator Data imputation'!BI37&lt;&gt;"",1,0))</f>
        <v>0</v>
      </c>
      <c r="BI34" s="50">
        <f>IF('Indicator Data'!BJ38="No Data",1,IF('Indicator Data imputation'!BJ37&lt;&gt;"",1,0))</f>
        <v>1</v>
      </c>
      <c r="BJ34" s="50">
        <f>IF('Indicator Data'!BK38="No Data",1,IF('Indicator Data imputation'!BK37&lt;&gt;"",1,0))</f>
        <v>0</v>
      </c>
      <c r="BK34" s="50">
        <f>IF('Indicator Data'!BL38="No Data",1,IF('Indicator Data imputation'!BL37&lt;&gt;"",1,0))</f>
        <v>0</v>
      </c>
      <c r="BL34" s="50">
        <f>IF('Indicator Data'!BM38="No Data",1,IF('Indicator Data imputation'!BM37&lt;&gt;"",1,0))</f>
        <v>0</v>
      </c>
      <c r="BM34" s="50">
        <f>IF('Indicator Data'!BN38="No Data",1,IF('Indicator Data imputation'!BN37&lt;&gt;"",1,0))</f>
        <v>0</v>
      </c>
      <c r="BN34" s="50">
        <f>IF('Indicator Data'!BO38="No Data",1,IF('Indicator Data imputation'!BO37&lt;&gt;"",1,0))</f>
        <v>0</v>
      </c>
      <c r="BO34" s="50">
        <f>IF('Indicator Data'!BP38="No Data",1,IF('Indicator Data imputation'!BP37&lt;&gt;"",1,0))</f>
        <v>0</v>
      </c>
      <c r="BP34" s="50">
        <f>IF('Indicator Data'!BQ38="No Data",1,IF('Indicator Data imputation'!BQ37&lt;&gt;"",1,0))</f>
        <v>0</v>
      </c>
      <c r="BQ34" s="50">
        <f>IF('Indicator Data'!BR38="No Data",1,IF('Indicator Data imputation'!BR37&lt;&gt;"",1,0))</f>
        <v>0</v>
      </c>
      <c r="BR34" s="50">
        <f>IF('Indicator Data'!BS38="No Data",1,IF('Indicator Data imputation'!BS37&lt;&gt;"",1,0))</f>
        <v>0</v>
      </c>
      <c r="BS34" s="50">
        <f>IF('Indicator Data'!BT38="No Data",1,IF('Indicator Data imputation'!BT37&lt;&gt;"",1,0))</f>
        <v>0</v>
      </c>
      <c r="BT34" s="50">
        <f>IF('Indicator Data'!BU38="No Data",1,IF('Indicator Data imputation'!BU37&lt;&gt;"",1,0))</f>
        <v>0</v>
      </c>
      <c r="BU34" s="50">
        <f>IF('Indicator Data'!BV38="No Data",1,IF('Indicator Data imputation'!BV37&lt;&gt;"",1,0))</f>
        <v>1</v>
      </c>
      <c r="BV34" s="50">
        <f>IF('Indicator Data'!BW38="No Data",1,IF('Indicator Data imputation'!BW37&lt;&gt;"",1,0))</f>
        <v>1</v>
      </c>
      <c r="BW34" s="50">
        <f>IF('Indicator Data'!BX38="No Data",1,IF('Indicator Data imputation'!BX37&lt;&gt;"",1,0))</f>
        <v>0</v>
      </c>
      <c r="BX34" s="50">
        <f>IF('Indicator Data'!BY38="No Data",1,IF('Indicator Data imputation'!BY37&lt;&gt;"",1,0))</f>
        <v>0</v>
      </c>
      <c r="BY34" s="3">
        <f t="shared" ref="BY34:BY65" si="2">SUM(B34:BX34)</f>
        <v>3</v>
      </c>
      <c r="BZ34" s="52">
        <f t="shared" si="1"/>
        <v>0.04</v>
      </c>
    </row>
    <row r="35" spans="1:78">
      <c r="A35" s="3" t="str">
        <f>'Indicator Data'!B39</f>
        <v>CHL</v>
      </c>
      <c r="B35" s="50">
        <f>IF('Indicator Data'!C39="No Data",1,IF('Indicator Data imputation'!C38&lt;&gt;"",1,0))</f>
        <v>0</v>
      </c>
      <c r="C35" s="50">
        <f>IF('Indicator Data'!D39="No Data",1,IF('Indicator Data imputation'!D38&lt;&gt;"",1,0))</f>
        <v>0</v>
      </c>
      <c r="D35" s="50">
        <f>IF('Indicator Data'!E39="No Data",1,IF('Indicator Data imputation'!E38&lt;&gt;"",1,0))</f>
        <v>0</v>
      </c>
      <c r="E35" s="50">
        <f>IF('Indicator Data'!F39="No Data",1,IF('Indicator Data imputation'!F38&lt;&gt;"",1,0))</f>
        <v>0</v>
      </c>
      <c r="F35" s="50">
        <f>IF('Indicator Data'!G39="No Data",1,IF('Indicator Data imputation'!G38&lt;&gt;"",1,0))</f>
        <v>0</v>
      </c>
      <c r="G35" s="50">
        <f>IF('Indicator Data'!H39="No Data",1,IF('Indicator Data imputation'!H38&lt;&gt;"",1,0))</f>
        <v>0</v>
      </c>
      <c r="H35" s="50">
        <f>IF('Indicator Data'!I39="No Data",1,IF('Indicator Data imputation'!I38&lt;&gt;"",1,0))</f>
        <v>0</v>
      </c>
      <c r="I35" s="50">
        <f>IF('Indicator Data'!J39="No Data",1,IF('Indicator Data imputation'!J38&lt;&gt;"",1,0))</f>
        <v>0</v>
      </c>
      <c r="J35" s="50">
        <f>IF('Indicator Data'!K39="No Data",1,IF('Indicator Data imputation'!K38&lt;&gt;"",1,0))</f>
        <v>0</v>
      </c>
      <c r="K35" s="50">
        <f>IF('Indicator Data'!L39="No Data",1,IF('Indicator Data imputation'!L38&lt;&gt;"",1,0))</f>
        <v>0</v>
      </c>
      <c r="L35" s="50">
        <f>IF('Indicator Data'!M39="No Data",1,IF('Indicator Data imputation'!M38&lt;&gt;"",1,0))</f>
        <v>1</v>
      </c>
      <c r="M35" s="50">
        <f>IF('Indicator Data'!N39="No Data",1,IF('Indicator Data imputation'!N38&lt;&gt;"",1,0))</f>
        <v>1</v>
      </c>
      <c r="N35" s="50">
        <f>IF('Indicator Data'!O39="No Data",1,IF('Indicator Data imputation'!O38&lt;&gt;"",1,0))</f>
        <v>1</v>
      </c>
      <c r="O35" s="50">
        <f>IF('Indicator Data'!P39="No Data",1,IF('Indicator Data imputation'!P38&lt;&gt;"",1,0))</f>
        <v>1</v>
      </c>
      <c r="P35" s="50">
        <f>IF('Indicator Data'!Q39="No Data",1,IF('Indicator Data imputation'!Q38&lt;&gt;"",1,0))</f>
        <v>0</v>
      </c>
      <c r="Q35" s="50">
        <f>IF('Indicator Data'!R39="No Data",1,IF('Indicator Data imputation'!R38&lt;&gt;"",1,0))</f>
        <v>0</v>
      </c>
      <c r="R35" s="50">
        <f>IF('Indicator Data'!S39="No Data",1,IF('Indicator Data imputation'!S38&lt;&gt;"",1,0))</f>
        <v>0</v>
      </c>
      <c r="S35" s="50">
        <f>IF('Indicator Data'!T39="No Data",1,IF('Indicator Data imputation'!T38&lt;&gt;"",1,0))</f>
        <v>0</v>
      </c>
      <c r="T35" s="50">
        <f>IF('Indicator Data'!U39="No Data",1,IF('Indicator Data imputation'!U38&lt;&gt;"",1,0))</f>
        <v>0</v>
      </c>
      <c r="U35" s="50">
        <f>IF('Indicator Data'!V39="No Data",1,IF('Indicator Data imputation'!V38&lt;&gt;"",1,0))</f>
        <v>0</v>
      </c>
      <c r="V35" s="50">
        <f>IF('Indicator Data'!W39="No Data",1,IF('Indicator Data imputation'!W38&lt;&gt;"",1,0))</f>
        <v>0</v>
      </c>
      <c r="W35" s="50">
        <f>IF('Indicator Data'!X39="No Data",1,IF('Indicator Data imputation'!X38&lt;&gt;"",1,0))</f>
        <v>0</v>
      </c>
      <c r="X35" s="50">
        <f>IF('Indicator Data'!Y39="No Data",1,IF('Indicator Data imputation'!Y38&lt;&gt;"",1,0))</f>
        <v>0</v>
      </c>
      <c r="Y35" s="50">
        <f>IF('Indicator Data'!Z39="No Data",1,IF('Indicator Data imputation'!Z38&lt;&gt;"",1,0))</f>
        <v>0</v>
      </c>
      <c r="Z35" s="50">
        <f>IF('Indicator Data'!AA39="No Data",1,IF('Indicator Data imputation'!AA38&lt;&gt;"",1,0))</f>
        <v>1</v>
      </c>
      <c r="AA35" s="50">
        <f>IF('Indicator Data'!AB39="No Data",1,IF('Indicator Data imputation'!AB38&lt;&gt;"",1,0))</f>
        <v>0</v>
      </c>
      <c r="AB35" s="50">
        <f>IF('Indicator Data'!AC39="No Data",1,IF('Indicator Data imputation'!AC38&lt;&gt;"",1,0))</f>
        <v>1</v>
      </c>
      <c r="AC35" s="50">
        <f>IF('Indicator Data'!AD39="No Data",1,IF('Indicator Data imputation'!AD38&lt;&gt;"",1,0))</f>
        <v>0</v>
      </c>
      <c r="AD35" s="50">
        <f>IF('Indicator Data'!AE39="No Data",1,IF('Indicator Data imputation'!AE38&lt;&gt;"",1,0))</f>
        <v>0</v>
      </c>
      <c r="AE35" s="50">
        <f>IF('Indicator Data'!AF39="No Data",1,IF('Indicator Data imputation'!AF38&lt;&gt;"",1,0))</f>
        <v>0</v>
      </c>
      <c r="AF35" s="50">
        <f>IF('Indicator Data'!AG39="No Data",1,IF('Indicator Data imputation'!AG38&lt;&gt;"",1,0))</f>
        <v>0</v>
      </c>
      <c r="AG35" s="50">
        <f>IF('Indicator Data'!AH39="No Data",1,IF('Indicator Data imputation'!AH38&lt;&gt;"",1,0))</f>
        <v>0</v>
      </c>
      <c r="AH35" s="50">
        <f>IF('Indicator Data'!AI39="No Data",1,IF('Indicator Data imputation'!AI38&lt;&gt;"",1,0))</f>
        <v>0</v>
      </c>
      <c r="AI35" s="50">
        <f>IF('Indicator Data'!AJ39="No Data",1,IF('Indicator Data imputation'!AJ38&lt;&gt;"",1,0))</f>
        <v>0</v>
      </c>
      <c r="AJ35" s="50">
        <f>IF('Indicator Data'!AK39="No Data",1,IF('Indicator Data imputation'!AK38&lt;&gt;"",1,0))</f>
        <v>0</v>
      </c>
      <c r="AK35" s="50">
        <f>IF('Indicator Data'!AL39="No Data",1,IF('Indicator Data imputation'!AL38&lt;&gt;"",1,0))</f>
        <v>0</v>
      </c>
      <c r="AL35" s="50">
        <f>IF('Indicator Data'!AM39="No Data",1,IF('Indicator Data imputation'!AM38&lt;&gt;"",1,0))</f>
        <v>1</v>
      </c>
      <c r="AM35" s="50">
        <f>IF('Indicator Data'!AN39="No Data",1,IF('Indicator Data imputation'!AN38&lt;&gt;"",1,0))</f>
        <v>0</v>
      </c>
      <c r="AN35" s="50">
        <f>IF('Indicator Data'!AO39="No Data",1,IF('Indicator Data imputation'!AO38&lt;&gt;"",1,0))</f>
        <v>0</v>
      </c>
      <c r="AO35" s="50">
        <f>IF('Indicator Data'!AP39="No Data",1,IF('Indicator Data imputation'!AP38&lt;&gt;"",1,0))</f>
        <v>0</v>
      </c>
      <c r="AP35" s="50">
        <f>IF('Indicator Data'!AQ39="No Data",1,IF('Indicator Data imputation'!AQ38&lt;&gt;"",1,0))</f>
        <v>0</v>
      </c>
      <c r="AQ35" s="50">
        <f>IF('Indicator Data'!AR39="No Data",1,IF('Indicator Data imputation'!AR38&lt;&gt;"",1,0))</f>
        <v>0</v>
      </c>
      <c r="AR35" s="50">
        <f>IF('Indicator Data'!AS39="No Data",1,IF('Indicator Data imputation'!AS38&lt;&gt;"",1,0))</f>
        <v>0</v>
      </c>
      <c r="AS35" s="50">
        <f>IF('Indicator Data'!AT39="No Data",1,IF('Indicator Data imputation'!AT38&lt;&gt;"",1,0))</f>
        <v>0</v>
      </c>
      <c r="AT35" s="50">
        <f>IF('Indicator Data'!AU39="No Data",1,IF('Indicator Data imputation'!AU38&lt;&gt;"",1,0))</f>
        <v>0</v>
      </c>
      <c r="AU35" s="50">
        <f>IF('Indicator Data'!AV39="No Data",1,IF('Indicator Data imputation'!AV38&lt;&gt;"",1,0))</f>
        <v>0</v>
      </c>
      <c r="AV35" s="50">
        <f>IF('Indicator Data'!AW39="No Data",1,IF('Indicator Data imputation'!AW38&lt;&gt;"",1,0))</f>
        <v>0</v>
      </c>
      <c r="AW35" s="50">
        <f>IF('Indicator Data'!AX39="No Data",1,IF('Indicator Data imputation'!AX38&lt;&gt;"",1,0))</f>
        <v>1</v>
      </c>
      <c r="AX35" s="50">
        <f>IF('Indicator Data'!AY39="No Data",1,IF('Indicator Data imputation'!AY38&lt;&gt;"",1,0))</f>
        <v>0</v>
      </c>
      <c r="AY35" s="50">
        <f>IF('Indicator Data'!AZ39="No Data",1,IF('Indicator Data imputation'!AZ38&lt;&gt;"",1,0))</f>
        <v>0</v>
      </c>
      <c r="AZ35" s="50">
        <f>IF('Indicator Data'!BA39="No Data",1,IF('Indicator Data imputation'!BA38&lt;&gt;"",1,0))</f>
        <v>0</v>
      </c>
      <c r="BA35" s="50">
        <f>IF('Indicator Data'!BB39="No Data",1,IF('Indicator Data imputation'!BB38&lt;&gt;"",1,0))</f>
        <v>0</v>
      </c>
      <c r="BB35" s="50">
        <f>IF('Indicator Data'!BC39="No Data",1,IF('Indicator Data imputation'!BC38&lt;&gt;"",1,0))</f>
        <v>0</v>
      </c>
      <c r="BC35" s="50">
        <f>IF('Indicator Data'!BD39="No Data",1,IF('Indicator Data imputation'!BD38&lt;&gt;"",1,0))</f>
        <v>0</v>
      </c>
      <c r="BD35" s="50">
        <f>IF('Indicator Data'!BE39="No Data",1,IF('Indicator Data imputation'!BE38&lt;&gt;"",1,0))</f>
        <v>0</v>
      </c>
      <c r="BE35" s="50">
        <f>IF('Indicator Data'!BF39="No Data",1,IF('Indicator Data imputation'!BF38&lt;&gt;"",1,0))</f>
        <v>0</v>
      </c>
      <c r="BF35" s="50">
        <f>IF('Indicator Data'!BG39="No Data",1,IF('Indicator Data imputation'!BG38&lt;&gt;"",1,0))</f>
        <v>0</v>
      </c>
      <c r="BG35" s="50">
        <f>IF('Indicator Data'!BH39="No Data",1,IF('Indicator Data imputation'!BH38&lt;&gt;"",1,0))</f>
        <v>0</v>
      </c>
      <c r="BH35" s="50">
        <f>IF('Indicator Data'!BI39="No Data",1,IF('Indicator Data imputation'!BI38&lt;&gt;"",1,0))</f>
        <v>0</v>
      </c>
      <c r="BI35" s="50">
        <f>IF('Indicator Data'!BJ39="No Data",1,IF('Indicator Data imputation'!BJ38&lt;&gt;"",1,0))</f>
        <v>0</v>
      </c>
      <c r="BJ35" s="50">
        <f>IF('Indicator Data'!BK39="No Data",1,IF('Indicator Data imputation'!BK38&lt;&gt;"",1,0))</f>
        <v>0</v>
      </c>
      <c r="BK35" s="50">
        <f>IF('Indicator Data'!BL39="No Data",1,IF('Indicator Data imputation'!BL38&lt;&gt;"",1,0))</f>
        <v>0</v>
      </c>
      <c r="BL35" s="50">
        <f>IF('Indicator Data'!BM39="No Data",1,IF('Indicator Data imputation'!BM38&lt;&gt;"",1,0))</f>
        <v>0</v>
      </c>
      <c r="BM35" s="50">
        <f>IF('Indicator Data'!BN39="No Data",1,IF('Indicator Data imputation'!BN38&lt;&gt;"",1,0))</f>
        <v>0</v>
      </c>
      <c r="BN35" s="50">
        <f>IF('Indicator Data'!BO39="No Data",1,IF('Indicator Data imputation'!BO38&lt;&gt;"",1,0))</f>
        <v>0</v>
      </c>
      <c r="BO35" s="50">
        <f>IF('Indicator Data'!BP39="No Data",1,IF('Indicator Data imputation'!BP38&lt;&gt;"",1,0))</f>
        <v>0</v>
      </c>
      <c r="BP35" s="50">
        <f>IF('Indicator Data'!BQ39="No Data",1,IF('Indicator Data imputation'!BQ38&lt;&gt;"",1,0))</f>
        <v>0</v>
      </c>
      <c r="BQ35" s="50">
        <f>IF('Indicator Data'!BR39="No Data",1,IF('Indicator Data imputation'!BR38&lt;&gt;"",1,0))</f>
        <v>0</v>
      </c>
      <c r="BR35" s="50">
        <f>IF('Indicator Data'!BS39="No Data",1,IF('Indicator Data imputation'!BS38&lt;&gt;"",1,0))</f>
        <v>0</v>
      </c>
      <c r="BS35" s="50">
        <f>IF('Indicator Data'!BT39="No Data",1,IF('Indicator Data imputation'!BT38&lt;&gt;"",1,0))</f>
        <v>0</v>
      </c>
      <c r="BT35" s="50">
        <f>IF('Indicator Data'!BU39="No Data",1,IF('Indicator Data imputation'!BU38&lt;&gt;"",1,0))</f>
        <v>0</v>
      </c>
      <c r="BU35" s="50">
        <f>IF('Indicator Data'!BV39="No Data",1,IF('Indicator Data imputation'!BV38&lt;&gt;"",1,0))</f>
        <v>0</v>
      </c>
      <c r="BV35" s="50">
        <f>IF('Indicator Data'!BW39="No Data",1,IF('Indicator Data imputation'!BW38&lt;&gt;"",1,0))</f>
        <v>0</v>
      </c>
      <c r="BW35" s="50">
        <f>IF('Indicator Data'!BX39="No Data",1,IF('Indicator Data imputation'!BX38&lt;&gt;"",1,0))</f>
        <v>0</v>
      </c>
      <c r="BX35" s="50">
        <f>IF('Indicator Data'!BY39="No Data",1,IF('Indicator Data imputation'!BY38&lt;&gt;"",1,0))</f>
        <v>0</v>
      </c>
      <c r="BY35" s="3">
        <f t="shared" si="2"/>
        <v>8</v>
      </c>
      <c r="BZ35" s="52">
        <f t="shared" si="1"/>
        <v>0.10666666666666667</v>
      </c>
    </row>
    <row r="36" spans="1:78">
      <c r="A36" s="3" t="str">
        <f>'Indicator Data'!B40</f>
        <v>CHN</v>
      </c>
      <c r="B36" s="50">
        <f>IF('Indicator Data'!C40="No Data",1,IF('Indicator Data imputation'!C39&lt;&gt;"",1,0))</f>
        <v>0</v>
      </c>
      <c r="C36" s="50">
        <f>IF('Indicator Data'!D40="No Data",1,IF('Indicator Data imputation'!D39&lt;&gt;"",1,0))</f>
        <v>0</v>
      </c>
      <c r="D36" s="50">
        <f>IF('Indicator Data'!E40="No Data",1,IF('Indicator Data imputation'!E39&lt;&gt;"",1,0))</f>
        <v>0</v>
      </c>
      <c r="E36" s="50">
        <f>IF('Indicator Data'!F40="No Data",1,IF('Indicator Data imputation'!F39&lt;&gt;"",1,0))</f>
        <v>0</v>
      </c>
      <c r="F36" s="50">
        <f>IF('Indicator Data'!G40="No Data",1,IF('Indicator Data imputation'!G39&lt;&gt;"",1,0))</f>
        <v>0</v>
      </c>
      <c r="G36" s="50">
        <f>IF('Indicator Data'!H40="No Data",1,IF('Indicator Data imputation'!H39&lt;&gt;"",1,0))</f>
        <v>0</v>
      </c>
      <c r="H36" s="50">
        <f>IF('Indicator Data'!I40="No Data",1,IF('Indicator Data imputation'!I39&lt;&gt;"",1,0))</f>
        <v>0</v>
      </c>
      <c r="I36" s="50">
        <f>IF('Indicator Data'!J40="No Data",1,IF('Indicator Data imputation'!J39&lt;&gt;"",1,0))</f>
        <v>0</v>
      </c>
      <c r="J36" s="50">
        <f>IF('Indicator Data'!K40="No Data",1,IF('Indicator Data imputation'!K39&lt;&gt;"",1,0))</f>
        <v>0</v>
      </c>
      <c r="K36" s="50">
        <f>IF('Indicator Data'!L40="No Data",1,IF('Indicator Data imputation'!L39&lt;&gt;"",1,0))</f>
        <v>0</v>
      </c>
      <c r="L36" s="50">
        <f>IF('Indicator Data'!M40="No Data",1,IF('Indicator Data imputation'!M39&lt;&gt;"",1,0))</f>
        <v>0</v>
      </c>
      <c r="M36" s="50">
        <f>IF('Indicator Data'!N40="No Data",1,IF('Indicator Data imputation'!N39&lt;&gt;"",1,0))</f>
        <v>1</v>
      </c>
      <c r="N36" s="50">
        <f>IF('Indicator Data'!O40="No Data",1,IF('Indicator Data imputation'!O39&lt;&gt;"",1,0))</f>
        <v>1</v>
      </c>
      <c r="O36" s="50">
        <f>IF('Indicator Data'!P40="No Data",1,IF('Indicator Data imputation'!P39&lt;&gt;"",1,0))</f>
        <v>1</v>
      </c>
      <c r="P36" s="50">
        <f>IF('Indicator Data'!Q40="No Data",1,IF('Indicator Data imputation'!Q39&lt;&gt;"",1,0))</f>
        <v>0</v>
      </c>
      <c r="Q36" s="50">
        <f>IF('Indicator Data'!R40="No Data",1,IF('Indicator Data imputation'!R39&lt;&gt;"",1,0))</f>
        <v>0</v>
      </c>
      <c r="R36" s="50">
        <f>IF('Indicator Data'!S40="No Data",1,IF('Indicator Data imputation'!S39&lt;&gt;"",1,0))</f>
        <v>0</v>
      </c>
      <c r="S36" s="50">
        <f>IF('Indicator Data'!T40="No Data",1,IF('Indicator Data imputation'!T39&lt;&gt;"",1,0))</f>
        <v>0</v>
      </c>
      <c r="T36" s="50">
        <f>IF('Indicator Data'!U40="No Data",1,IF('Indicator Data imputation'!U39&lt;&gt;"",1,0))</f>
        <v>0</v>
      </c>
      <c r="U36" s="50">
        <f>IF('Indicator Data'!V40="No Data",1,IF('Indicator Data imputation'!V39&lt;&gt;"",1,0))</f>
        <v>0</v>
      </c>
      <c r="V36" s="50">
        <f>IF('Indicator Data'!W40="No Data",1,IF('Indicator Data imputation'!W39&lt;&gt;"",1,0))</f>
        <v>0</v>
      </c>
      <c r="W36" s="50">
        <f>IF('Indicator Data'!X40="No Data",1,IF('Indicator Data imputation'!X39&lt;&gt;"",1,0))</f>
        <v>0</v>
      </c>
      <c r="X36" s="50">
        <f>IF('Indicator Data'!Y40="No Data",1,IF('Indicator Data imputation'!Y39&lt;&gt;"",1,0))</f>
        <v>0</v>
      </c>
      <c r="Y36" s="50">
        <f>IF('Indicator Data'!Z40="No Data",1,IF('Indicator Data imputation'!Z39&lt;&gt;"",1,0))</f>
        <v>0</v>
      </c>
      <c r="Z36" s="50">
        <f>IF('Indicator Data'!AA40="No Data",1,IF('Indicator Data imputation'!AA39&lt;&gt;"",1,0))</f>
        <v>1</v>
      </c>
      <c r="AA36" s="50">
        <f>IF('Indicator Data'!AB40="No Data",1,IF('Indicator Data imputation'!AB39&lt;&gt;"",1,0))</f>
        <v>0</v>
      </c>
      <c r="AB36" s="50">
        <f>IF('Indicator Data'!AC40="No Data",1,IF('Indicator Data imputation'!AC39&lt;&gt;"",1,0))</f>
        <v>1</v>
      </c>
      <c r="AC36" s="50">
        <f>IF('Indicator Data'!AD40="No Data",1,IF('Indicator Data imputation'!AD39&lt;&gt;"",1,0))</f>
        <v>1</v>
      </c>
      <c r="AD36" s="50">
        <f>IF('Indicator Data'!AE40="No Data",1,IF('Indicator Data imputation'!AE39&lt;&gt;"",1,0))</f>
        <v>0</v>
      </c>
      <c r="AE36" s="50">
        <f>IF('Indicator Data'!AF40="No Data",1,IF('Indicator Data imputation'!AF39&lt;&gt;"",1,0))</f>
        <v>0</v>
      </c>
      <c r="AF36" s="50">
        <f>IF('Indicator Data'!AG40="No Data",1,IF('Indicator Data imputation'!AG39&lt;&gt;"",1,0))</f>
        <v>0</v>
      </c>
      <c r="AG36" s="50">
        <f>IF('Indicator Data'!AH40="No Data",1,IF('Indicator Data imputation'!AH39&lt;&gt;"",1,0))</f>
        <v>0</v>
      </c>
      <c r="AH36" s="50">
        <f>IF('Indicator Data'!AI40="No Data",1,IF('Indicator Data imputation'!AI39&lt;&gt;"",1,0))</f>
        <v>0</v>
      </c>
      <c r="AI36" s="50">
        <f>IF('Indicator Data'!AJ40="No Data",1,IF('Indicator Data imputation'!AJ39&lt;&gt;"",1,0))</f>
        <v>0</v>
      </c>
      <c r="AJ36" s="50">
        <f>IF('Indicator Data'!AK40="No Data",1,IF('Indicator Data imputation'!AK39&lt;&gt;"",1,0))</f>
        <v>0</v>
      </c>
      <c r="AK36" s="50">
        <f>IF('Indicator Data'!AL40="No Data",1,IF('Indicator Data imputation'!AL39&lt;&gt;"",1,0))</f>
        <v>0</v>
      </c>
      <c r="AL36" s="50">
        <f>IF('Indicator Data'!AM40="No Data",1,IF('Indicator Data imputation'!AM39&lt;&gt;"",1,0))</f>
        <v>0</v>
      </c>
      <c r="AM36" s="50">
        <f>IF('Indicator Data'!AN40="No Data",1,IF('Indicator Data imputation'!AN39&lt;&gt;"",1,0))</f>
        <v>0</v>
      </c>
      <c r="AN36" s="50">
        <f>IF('Indicator Data'!AO40="No Data",1,IF('Indicator Data imputation'!AO39&lt;&gt;"",1,0))</f>
        <v>0</v>
      </c>
      <c r="AO36" s="50">
        <f>IF('Indicator Data'!AP40="No Data",1,IF('Indicator Data imputation'!AP39&lt;&gt;"",1,0))</f>
        <v>0</v>
      </c>
      <c r="AP36" s="50">
        <f>IF('Indicator Data'!AQ40="No Data",1,IF('Indicator Data imputation'!AQ39&lt;&gt;"",1,0))</f>
        <v>0</v>
      </c>
      <c r="AQ36" s="50">
        <f>IF('Indicator Data'!AR40="No Data",1,IF('Indicator Data imputation'!AR39&lt;&gt;"",1,0))</f>
        <v>0</v>
      </c>
      <c r="AR36" s="50">
        <f>IF('Indicator Data'!AS40="No Data",1,IF('Indicator Data imputation'!AS39&lt;&gt;"",1,0))</f>
        <v>0</v>
      </c>
      <c r="AS36" s="50">
        <f>IF('Indicator Data'!AT40="No Data",1,IF('Indicator Data imputation'!AT39&lt;&gt;"",1,0))</f>
        <v>0</v>
      </c>
      <c r="AT36" s="50">
        <f>IF('Indicator Data'!AU40="No Data",1,IF('Indicator Data imputation'!AU39&lt;&gt;"",1,0))</f>
        <v>0</v>
      </c>
      <c r="AU36" s="50">
        <f>IF('Indicator Data'!AV40="No Data",1,IF('Indicator Data imputation'!AV39&lt;&gt;"",1,0))</f>
        <v>1</v>
      </c>
      <c r="AV36" s="50">
        <f>IF('Indicator Data'!AW40="No Data",1,IF('Indicator Data imputation'!AW39&lt;&gt;"",1,0))</f>
        <v>1</v>
      </c>
      <c r="AW36" s="50">
        <f>IF('Indicator Data'!AX40="No Data",1,IF('Indicator Data imputation'!AX39&lt;&gt;"",1,0))</f>
        <v>1</v>
      </c>
      <c r="AX36" s="50">
        <f>IF('Indicator Data'!AY40="No Data",1,IF('Indicator Data imputation'!AY39&lt;&gt;"",1,0))</f>
        <v>0</v>
      </c>
      <c r="AY36" s="50">
        <f>IF('Indicator Data'!AZ40="No Data",1,IF('Indicator Data imputation'!AZ39&lt;&gt;"",1,0))</f>
        <v>0</v>
      </c>
      <c r="AZ36" s="50">
        <f>IF('Indicator Data'!BA40="No Data",1,IF('Indicator Data imputation'!BA39&lt;&gt;"",1,0))</f>
        <v>0</v>
      </c>
      <c r="BA36" s="50">
        <f>IF('Indicator Data'!BB40="No Data",1,IF('Indicator Data imputation'!BB39&lt;&gt;"",1,0))</f>
        <v>0</v>
      </c>
      <c r="BB36" s="50">
        <f>IF('Indicator Data'!BC40="No Data",1,IF('Indicator Data imputation'!BC39&lt;&gt;"",1,0))</f>
        <v>0</v>
      </c>
      <c r="BC36" s="50">
        <f>IF('Indicator Data'!BD40="No Data",1,IF('Indicator Data imputation'!BD39&lt;&gt;"",1,0))</f>
        <v>0</v>
      </c>
      <c r="BD36" s="50">
        <f>IF('Indicator Data'!BE40="No Data",1,IF('Indicator Data imputation'!BE39&lt;&gt;"",1,0))</f>
        <v>0</v>
      </c>
      <c r="BE36" s="50">
        <f>IF('Indicator Data'!BF40="No Data",1,IF('Indicator Data imputation'!BF39&lt;&gt;"",1,0))</f>
        <v>0</v>
      </c>
      <c r="BF36" s="50">
        <f>IF('Indicator Data'!BG40="No Data",1,IF('Indicator Data imputation'!BG39&lt;&gt;"",1,0))</f>
        <v>0</v>
      </c>
      <c r="BG36" s="50">
        <f>IF('Indicator Data'!BH40="No Data",1,IF('Indicator Data imputation'!BH39&lt;&gt;"",1,0))</f>
        <v>0</v>
      </c>
      <c r="BH36" s="50">
        <f>IF('Indicator Data'!BI40="No Data",1,IF('Indicator Data imputation'!BI39&lt;&gt;"",1,0))</f>
        <v>0</v>
      </c>
      <c r="BI36" s="50">
        <f>IF('Indicator Data'!BJ40="No Data",1,IF('Indicator Data imputation'!BJ39&lt;&gt;"",1,0))</f>
        <v>0</v>
      </c>
      <c r="BJ36" s="50">
        <f>IF('Indicator Data'!BK40="No Data",1,IF('Indicator Data imputation'!BK39&lt;&gt;"",1,0))</f>
        <v>0</v>
      </c>
      <c r="BK36" s="50">
        <f>IF('Indicator Data'!BL40="No Data",1,IF('Indicator Data imputation'!BL39&lt;&gt;"",1,0))</f>
        <v>0</v>
      </c>
      <c r="BL36" s="50">
        <f>IF('Indicator Data'!BM40="No Data",1,IF('Indicator Data imputation'!BM39&lt;&gt;"",1,0))</f>
        <v>0</v>
      </c>
      <c r="BM36" s="50">
        <f>IF('Indicator Data'!BN40="No Data",1,IF('Indicator Data imputation'!BN39&lt;&gt;"",1,0))</f>
        <v>0</v>
      </c>
      <c r="BN36" s="50">
        <f>IF('Indicator Data'!BO40="No Data",1,IF('Indicator Data imputation'!BO39&lt;&gt;"",1,0))</f>
        <v>0</v>
      </c>
      <c r="BO36" s="50">
        <f>IF('Indicator Data'!BP40="No Data",1,IF('Indicator Data imputation'!BP39&lt;&gt;"",1,0))</f>
        <v>0</v>
      </c>
      <c r="BP36" s="50">
        <f>IF('Indicator Data'!BQ40="No Data",1,IF('Indicator Data imputation'!BQ39&lt;&gt;"",1,0))</f>
        <v>0</v>
      </c>
      <c r="BQ36" s="50">
        <f>IF('Indicator Data'!BR40="No Data",1,IF('Indicator Data imputation'!BR39&lt;&gt;"",1,0))</f>
        <v>0</v>
      </c>
      <c r="BR36" s="50">
        <f>IF('Indicator Data'!BS40="No Data",1,IF('Indicator Data imputation'!BS39&lt;&gt;"",1,0))</f>
        <v>0</v>
      </c>
      <c r="BS36" s="50">
        <f>IF('Indicator Data'!BT40="No Data",1,IF('Indicator Data imputation'!BT39&lt;&gt;"",1,0))</f>
        <v>0</v>
      </c>
      <c r="BT36" s="50">
        <f>IF('Indicator Data'!BU40="No Data",1,IF('Indicator Data imputation'!BU39&lt;&gt;"",1,0))</f>
        <v>0</v>
      </c>
      <c r="BU36" s="50">
        <f>IF('Indicator Data'!BV40="No Data",1,IF('Indicator Data imputation'!BV39&lt;&gt;"",1,0))</f>
        <v>0</v>
      </c>
      <c r="BV36" s="50">
        <f>IF('Indicator Data'!BW40="No Data",1,IF('Indicator Data imputation'!BW39&lt;&gt;"",1,0))</f>
        <v>1</v>
      </c>
      <c r="BW36" s="50">
        <f>IF('Indicator Data'!BX40="No Data",1,IF('Indicator Data imputation'!BX39&lt;&gt;"",1,0))</f>
        <v>0</v>
      </c>
      <c r="BX36" s="50">
        <f>IF('Indicator Data'!BY40="No Data",1,IF('Indicator Data imputation'!BY39&lt;&gt;"",1,0))</f>
        <v>0</v>
      </c>
      <c r="BY36" s="3">
        <f t="shared" si="2"/>
        <v>10</v>
      </c>
      <c r="BZ36" s="52">
        <f t="shared" si="1"/>
        <v>0.13333333333333333</v>
      </c>
    </row>
    <row r="37" spans="1:78">
      <c r="A37" s="3" t="str">
        <f>'Indicator Data'!B41</f>
        <v>COL</v>
      </c>
      <c r="B37" s="50">
        <f>IF('Indicator Data'!C41="No Data",1,IF('Indicator Data imputation'!C40&lt;&gt;"",1,0))</f>
        <v>0</v>
      </c>
      <c r="C37" s="50">
        <f>IF('Indicator Data'!D41="No Data",1,IF('Indicator Data imputation'!D40&lt;&gt;"",1,0))</f>
        <v>0</v>
      </c>
      <c r="D37" s="50">
        <f>IF('Indicator Data'!E41="No Data",1,IF('Indicator Data imputation'!E40&lt;&gt;"",1,0))</f>
        <v>0</v>
      </c>
      <c r="E37" s="50">
        <f>IF('Indicator Data'!F41="No Data",1,IF('Indicator Data imputation'!F40&lt;&gt;"",1,0))</f>
        <v>0</v>
      </c>
      <c r="F37" s="50">
        <f>IF('Indicator Data'!G41="No Data",1,IF('Indicator Data imputation'!G40&lt;&gt;"",1,0))</f>
        <v>0</v>
      </c>
      <c r="G37" s="50">
        <f>IF('Indicator Data'!H41="No Data",1,IF('Indicator Data imputation'!H40&lt;&gt;"",1,0))</f>
        <v>0</v>
      </c>
      <c r="H37" s="50">
        <f>IF('Indicator Data'!I41="No Data",1,IF('Indicator Data imputation'!I40&lt;&gt;"",1,0))</f>
        <v>0</v>
      </c>
      <c r="I37" s="50">
        <f>IF('Indicator Data'!J41="No Data",1,IF('Indicator Data imputation'!J40&lt;&gt;"",1,0))</f>
        <v>0</v>
      </c>
      <c r="J37" s="50">
        <f>IF('Indicator Data'!K41="No Data",1,IF('Indicator Data imputation'!K40&lt;&gt;"",1,0))</f>
        <v>0</v>
      </c>
      <c r="K37" s="50">
        <f>IF('Indicator Data'!L41="No Data",1,IF('Indicator Data imputation'!L40&lt;&gt;"",1,0))</f>
        <v>0</v>
      </c>
      <c r="L37" s="50">
        <f>IF('Indicator Data'!M41="No Data",1,IF('Indicator Data imputation'!M40&lt;&gt;"",1,0))</f>
        <v>1</v>
      </c>
      <c r="M37" s="50">
        <f>IF('Indicator Data'!N41="No Data",1,IF('Indicator Data imputation'!N40&lt;&gt;"",1,0))</f>
        <v>1</v>
      </c>
      <c r="N37" s="50">
        <f>IF('Indicator Data'!O41="No Data",1,IF('Indicator Data imputation'!O40&lt;&gt;"",1,0))</f>
        <v>1</v>
      </c>
      <c r="O37" s="50">
        <f>IF('Indicator Data'!P41="No Data",1,IF('Indicator Data imputation'!P40&lt;&gt;"",1,0))</f>
        <v>1</v>
      </c>
      <c r="P37" s="50">
        <f>IF('Indicator Data'!Q41="No Data",1,IF('Indicator Data imputation'!Q40&lt;&gt;"",1,0))</f>
        <v>0</v>
      </c>
      <c r="Q37" s="50">
        <f>IF('Indicator Data'!R41="No Data",1,IF('Indicator Data imputation'!R40&lt;&gt;"",1,0))</f>
        <v>0</v>
      </c>
      <c r="R37" s="50">
        <f>IF('Indicator Data'!S41="No Data",1,IF('Indicator Data imputation'!S40&lt;&gt;"",1,0))</f>
        <v>0</v>
      </c>
      <c r="S37" s="50">
        <f>IF('Indicator Data'!T41="No Data",1,IF('Indicator Data imputation'!T40&lt;&gt;"",1,0))</f>
        <v>0</v>
      </c>
      <c r="T37" s="50">
        <f>IF('Indicator Data'!U41="No Data",1,IF('Indicator Data imputation'!U40&lt;&gt;"",1,0))</f>
        <v>0</v>
      </c>
      <c r="U37" s="50">
        <f>IF('Indicator Data'!V41="No Data",1,IF('Indicator Data imputation'!V40&lt;&gt;"",1,0))</f>
        <v>0</v>
      </c>
      <c r="V37" s="50">
        <f>IF('Indicator Data'!W41="No Data",1,IF('Indicator Data imputation'!W40&lt;&gt;"",1,0))</f>
        <v>0</v>
      </c>
      <c r="W37" s="50">
        <f>IF('Indicator Data'!X41="No Data",1,IF('Indicator Data imputation'!X40&lt;&gt;"",1,0))</f>
        <v>0</v>
      </c>
      <c r="X37" s="50">
        <f>IF('Indicator Data'!Y41="No Data",1,IF('Indicator Data imputation'!Y40&lt;&gt;"",1,0))</f>
        <v>0</v>
      </c>
      <c r="Y37" s="50">
        <f>IF('Indicator Data'!Z41="No Data",1,IF('Indicator Data imputation'!Z40&lt;&gt;"",1,0))</f>
        <v>0</v>
      </c>
      <c r="Z37" s="50">
        <f>IF('Indicator Data'!AA41="No Data",1,IF('Indicator Data imputation'!AA40&lt;&gt;"",1,0))</f>
        <v>0</v>
      </c>
      <c r="AA37" s="50">
        <f>IF('Indicator Data'!AB41="No Data",1,IF('Indicator Data imputation'!AB40&lt;&gt;"",1,0))</f>
        <v>0</v>
      </c>
      <c r="AB37" s="50">
        <f>IF('Indicator Data'!AC41="No Data",1,IF('Indicator Data imputation'!AC40&lt;&gt;"",1,0))</f>
        <v>0</v>
      </c>
      <c r="AC37" s="50">
        <f>IF('Indicator Data'!AD41="No Data",1,IF('Indicator Data imputation'!AD40&lt;&gt;"",1,0))</f>
        <v>0</v>
      </c>
      <c r="AD37" s="50">
        <f>IF('Indicator Data'!AE41="No Data",1,IF('Indicator Data imputation'!AE40&lt;&gt;"",1,0))</f>
        <v>0</v>
      </c>
      <c r="AE37" s="50">
        <f>IF('Indicator Data'!AF41="No Data",1,IF('Indicator Data imputation'!AF40&lt;&gt;"",1,0))</f>
        <v>0</v>
      </c>
      <c r="AF37" s="50">
        <f>IF('Indicator Data'!AG41="No Data",1,IF('Indicator Data imputation'!AG40&lt;&gt;"",1,0))</f>
        <v>0</v>
      </c>
      <c r="AG37" s="50">
        <f>IF('Indicator Data'!AH41="No Data",1,IF('Indicator Data imputation'!AH40&lt;&gt;"",1,0))</f>
        <v>0</v>
      </c>
      <c r="AH37" s="50">
        <f>IF('Indicator Data'!AI41="No Data",1,IF('Indicator Data imputation'!AI40&lt;&gt;"",1,0))</f>
        <v>0</v>
      </c>
      <c r="AI37" s="50">
        <f>IF('Indicator Data'!AJ41="No Data",1,IF('Indicator Data imputation'!AJ40&lt;&gt;"",1,0))</f>
        <v>0</v>
      </c>
      <c r="AJ37" s="50">
        <f>IF('Indicator Data'!AK41="No Data",1,IF('Indicator Data imputation'!AK40&lt;&gt;"",1,0))</f>
        <v>0</v>
      </c>
      <c r="AK37" s="50">
        <f>IF('Indicator Data'!AL41="No Data",1,IF('Indicator Data imputation'!AL40&lt;&gt;"",1,0))</f>
        <v>0</v>
      </c>
      <c r="AL37" s="50">
        <f>IF('Indicator Data'!AM41="No Data",1,IF('Indicator Data imputation'!AM40&lt;&gt;"",1,0))</f>
        <v>0</v>
      </c>
      <c r="AM37" s="50">
        <f>IF('Indicator Data'!AN41="No Data",1,IF('Indicator Data imputation'!AN40&lt;&gt;"",1,0))</f>
        <v>0</v>
      </c>
      <c r="AN37" s="50">
        <f>IF('Indicator Data'!AO41="No Data",1,IF('Indicator Data imputation'!AO40&lt;&gt;"",1,0))</f>
        <v>0</v>
      </c>
      <c r="AO37" s="50">
        <f>IF('Indicator Data'!AP41="No Data",1,IF('Indicator Data imputation'!AP40&lt;&gt;"",1,0))</f>
        <v>0</v>
      </c>
      <c r="AP37" s="50">
        <f>IF('Indicator Data'!AQ41="No Data",1,IF('Indicator Data imputation'!AQ40&lt;&gt;"",1,0))</f>
        <v>0</v>
      </c>
      <c r="AQ37" s="50">
        <f>IF('Indicator Data'!AR41="No Data",1,IF('Indicator Data imputation'!AR40&lt;&gt;"",1,0))</f>
        <v>0</v>
      </c>
      <c r="AR37" s="50">
        <f>IF('Indicator Data'!AS41="No Data",1,IF('Indicator Data imputation'!AS40&lt;&gt;"",1,0))</f>
        <v>0</v>
      </c>
      <c r="AS37" s="50">
        <f>IF('Indicator Data'!AT41="No Data",1,IF('Indicator Data imputation'!AT40&lt;&gt;"",1,0))</f>
        <v>0</v>
      </c>
      <c r="AT37" s="50">
        <f>IF('Indicator Data'!AU41="No Data",1,IF('Indicator Data imputation'!AU40&lt;&gt;"",1,0))</f>
        <v>0</v>
      </c>
      <c r="AU37" s="50">
        <f>IF('Indicator Data'!AV41="No Data",1,IF('Indicator Data imputation'!AV40&lt;&gt;"",1,0))</f>
        <v>0</v>
      </c>
      <c r="AV37" s="50">
        <f>IF('Indicator Data'!AW41="No Data",1,IF('Indicator Data imputation'!AW40&lt;&gt;"",1,0))</f>
        <v>0</v>
      </c>
      <c r="AW37" s="50">
        <f>IF('Indicator Data'!AX41="No Data",1,IF('Indicator Data imputation'!AX40&lt;&gt;"",1,0))</f>
        <v>0</v>
      </c>
      <c r="AX37" s="50">
        <f>IF('Indicator Data'!AY41="No Data",1,IF('Indicator Data imputation'!AY40&lt;&gt;"",1,0))</f>
        <v>0</v>
      </c>
      <c r="AY37" s="50">
        <f>IF('Indicator Data'!AZ41="No Data",1,IF('Indicator Data imputation'!AZ40&lt;&gt;"",1,0))</f>
        <v>0</v>
      </c>
      <c r="AZ37" s="50">
        <f>IF('Indicator Data'!BA41="No Data",1,IF('Indicator Data imputation'!BA40&lt;&gt;"",1,0))</f>
        <v>0</v>
      </c>
      <c r="BA37" s="50">
        <f>IF('Indicator Data'!BB41="No Data",1,IF('Indicator Data imputation'!BB40&lt;&gt;"",1,0))</f>
        <v>0</v>
      </c>
      <c r="BB37" s="50">
        <f>IF('Indicator Data'!BC41="No Data",1,IF('Indicator Data imputation'!BC40&lt;&gt;"",1,0))</f>
        <v>0</v>
      </c>
      <c r="BC37" s="50">
        <f>IF('Indicator Data'!BD41="No Data",1,IF('Indicator Data imputation'!BD40&lt;&gt;"",1,0))</f>
        <v>0</v>
      </c>
      <c r="BD37" s="50">
        <f>IF('Indicator Data'!BE41="No Data",1,IF('Indicator Data imputation'!BE40&lt;&gt;"",1,0))</f>
        <v>0</v>
      </c>
      <c r="BE37" s="50">
        <f>IF('Indicator Data'!BF41="No Data",1,IF('Indicator Data imputation'!BF40&lt;&gt;"",1,0))</f>
        <v>0</v>
      </c>
      <c r="BF37" s="50">
        <f>IF('Indicator Data'!BG41="No Data",1,IF('Indicator Data imputation'!BG40&lt;&gt;"",1,0))</f>
        <v>0</v>
      </c>
      <c r="BG37" s="50">
        <f>IF('Indicator Data'!BH41="No Data",1,IF('Indicator Data imputation'!BH40&lt;&gt;"",1,0))</f>
        <v>0</v>
      </c>
      <c r="BH37" s="50">
        <f>IF('Indicator Data'!BI41="No Data",1,IF('Indicator Data imputation'!BI40&lt;&gt;"",1,0))</f>
        <v>0</v>
      </c>
      <c r="BI37" s="50">
        <f>IF('Indicator Data'!BJ41="No Data",1,IF('Indicator Data imputation'!BJ40&lt;&gt;"",1,0))</f>
        <v>0</v>
      </c>
      <c r="BJ37" s="50">
        <f>IF('Indicator Data'!BK41="No Data",1,IF('Indicator Data imputation'!BK40&lt;&gt;"",1,0))</f>
        <v>0</v>
      </c>
      <c r="BK37" s="50">
        <f>IF('Indicator Data'!BL41="No Data",1,IF('Indicator Data imputation'!BL40&lt;&gt;"",1,0))</f>
        <v>0</v>
      </c>
      <c r="BL37" s="50">
        <f>IF('Indicator Data'!BM41="No Data",1,IF('Indicator Data imputation'!BM40&lt;&gt;"",1,0))</f>
        <v>0</v>
      </c>
      <c r="BM37" s="50">
        <f>IF('Indicator Data'!BN41="No Data",1,IF('Indicator Data imputation'!BN40&lt;&gt;"",1,0))</f>
        <v>0</v>
      </c>
      <c r="BN37" s="50">
        <f>IF('Indicator Data'!BO41="No Data",1,IF('Indicator Data imputation'!BO40&lt;&gt;"",1,0))</f>
        <v>0</v>
      </c>
      <c r="BO37" s="50">
        <f>IF('Indicator Data'!BP41="No Data",1,IF('Indicator Data imputation'!BP40&lt;&gt;"",1,0))</f>
        <v>0</v>
      </c>
      <c r="BP37" s="50">
        <f>IF('Indicator Data'!BQ41="No Data",1,IF('Indicator Data imputation'!BQ40&lt;&gt;"",1,0))</f>
        <v>0</v>
      </c>
      <c r="BQ37" s="50">
        <f>IF('Indicator Data'!BR41="No Data",1,IF('Indicator Data imputation'!BR40&lt;&gt;"",1,0))</f>
        <v>0</v>
      </c>
      <c r="BR37" s="50">
        <f>IF('Indicator Data'!BS41="No Data",1,IF('Indicator Data imputation'!BS40&lt;&gt;"",1,0))</f>
        <v>0</v>
      </c>
      <c r="BS37" s="50">
        <f>IF('Indicator Data'!BT41="No Data",1,IF('Indicator Data imputation'!BT40&lt;&gt;"",1,0))</f>
        <v>0</v>
      </c>
      <c r="BT37" s="50">
        <f>IF('Indicator Data'!BU41="No Data",1,IF('Indicator Data imputation'!BU40&lt;&gt;"",1,0))</f>
        <v>0</v>
      </c>
      <c r="BU37" s="50">
        <f>IF('Indicator Data'!BV41="No Data",1,IF('Indicator Data imputation'!BV40&lt;&gt;"",1,0))</f>
        <v>0</v>
      </c>
      <c r="BV37" s="50">
        <f>IF('Indicator Data'!BW41="No Data",1,IF('Indicator Data imputation'!BW40&lt;&gt;"",1,0))</f>
        <v>0</v>
      </c>
      <c r="BW37" s="50">
        <f>IF('Indicator Data'!BX41="No Data",1,IF('Indicator Data imputation'!BX40&lt;&gt;"",1,0))</f>
        <v>0</v>
      </c>
      <c r="BX37" s="50">
        <f>IF('Indicator Data'!BY41="No Data",1,IF('Indicator Data imputation'!BY40&lt;&gt;"",1,0))</f>
        <v>0</v>
      </c>
      <c r="BY37" s="3">
        <f t="shared" si="2"/>
        <v>4</v>
      </c>
      <c r="BZ37" s="52">
        <f t="shared" si="1"/>
        <v>5.3333333333333337E-2</v>
      </c>
    </row>
    <row r="38" spans="1:78">
      <c r="A38" s="3" t="str">
        <f>'Indicator Data'!B42</f>
        <v>COM</v>
      </c>
      <c r="B38" s="50">
        <f>IF('Indicator Data'!C42="No Data",1,IF('Indicator Data imputation'!C41&lt;&gt;"",1,0))</f>
        <v>0</v>
      </c>
      <c r="C38" s="50">
        <f>IF('Indicator Data'!D42="No Data",1,IF('Indicator Data imputation'!D41&lt;&gt;"",1,0))</f>
        <v>0</v>
      </c>
      <c r="D38" s="50">
        <f>IF('Indicator Data'!E42="No Data",1,IF('Indicator Data imputation'!E41&lt;&gt;"",1,0))</f>
        <v>1</v>
      </c>
      <c r="E38" s="50">
        <f>IF('Indicator Data'!F42="No Data",1,IF('Indicator Data imputation'!F41&lt;&gt;"",1,0))</f>
        <v>0</v>
      </c>
      <c r="F38" s="50">
        <f>IF('Indicator Data'!G42="No Data",1,IF('Indicator Data imputation'!G41&lt;&gt;"",1,0))</f>
        <v>0</v>
      </c>
      <c r="G38" s="50">
        <f>IF('Indicator Data'!H42="No Data",1,IF('Indicator Data imputation'!H41&lt;&gt;"",1,0))</f>
        <v>0</v>
      </c>
      <c r="H38" s="50">
        <f>IF('Indicator Data'!I42="No Data",1,IF('Indicator Data imputation'!I41&lt;&gt;"",1,0))</f>
        <v>0</v>
      </c>
      <c r="I38" s="50">
        <f>IF('Indicator Data'!J42="No Data",1,IF('Indicator Data imputation'!J41&lt;&gt;"",1,0))</f>
        <v>0</v>
      </c>
      <c r="J38" s="50">
        <f>IF('Indicator Data'!K42="No Data",1,IF('Indicator Data imputation'!K41&lt;&gt;"",1,0))</f>
        <v>0</v>
      </c>
      <c r="K38" s="50">
        <f>IF('Indicator Data'!L42="No Data",1,IF('Indicator Data imputation'!L41&lt;&gt;"",1,0))</f>
        <v>0</v>
      </c>
      <c r="L38" s="50">
        <f>IF('Indicator Data'!M42="No Data",1,IF('Indicator Data imputation'!M41&lt;&gt;"",1,0))</f>
        <v>0</v>
      </c>
      <c r="M38" s="50">
        <f>IF('Indicator Data'!N42="No Data",1,IF('Indicator Data imputation'!N41&lt;&gt;"",1,0))</f>
        <v>0</v>
      </c>
      <c r="N38" s="50">
        <f>IF('Indicator Data'!O42="No Data",1,IF('Indicator Data imputation'!O41&lt;&gt;"",1,0))</f>
        <v>0</v>
      </c>
      <c r="O38" s="50">
        <f>IF('Indicator Data'!P42="No Data",1,IF('Indicator Data imputation'!P41&lt;&gt;"",1,0))</f>
        <v>0</v>
      </c>
      <c r="P38" s="50">
        <f>IF('Indicator Data'!Q42="No Data",1,IF('Indicator Data imputation'!Q41&lt;&gt;"",1,0))</f>
        <v>0</v>
      </c>
      <c r="Q38" s="50">
        <f>IF('Indicator Data'!R42="No Data",1,IF('Indicator Data imputation'!R41&lt;&gt;"",1,0))</f>
        <v>0</v>
      </c>
      <c r="R38" s="50">
        <f>IF('Indicator Data'!S42="No Data",1,IF('Indicator Data imputation'!S41&lt;&gt;"",1,0))</f>
        <v>0</v>
      </c>
      <c r="S38" s="50">
        <f>IF('Indicator Data'!T42="No Data",1,IF('Indicator Data imputation'!T41&lt;&gt;"",1,0))</f>
        <v>0</v>
      </c>
      <c r="T38" s="50">
        <f>IF('Indicator Data'!U42="No Data",1,IF('Indicator Data imputation'!U41&lt;&gt;"",1,0))</f>
        <v>0</v>
      </c>
      <c r="U38" s="50">
        <f>IF('Indicator Data'!V42="No Data",1,IF('Indicator Data imputation'!V41&lt;&gt;"",1,0))</f>
        <v>0</v>
      </c>
      <c r="V38" s="50">
        <f>IF('Indicator Data'!W42="No Data",1,IF('Indicator Data imputation'!W41&lt;&gt;"",1,0))</f>
        <v>0</v>
      </c>
      <c r="W38" s="50">
        <f>IF('Indicator Data'!X42="No Data",1,IF('Indicator Data imputation'!X41&lt;&gt;"",1,0))</f>
        <v>0</v>
      </c>
      <c r="X38" s="50">
        <f>IF('Indicator Data'!Y42="No Data",1,IF('Indicator Data imputation'!Y41&lt;&gt;"",1,0))</f>
        <v>0</v>
      </c>
      <c r="Y38" s="50">
        <f>IF('Indicator Data'!Z42="No Data",1,IF('Indicator Data imputation'!Z41&lt;&gt;"",1,0))</f>
        <v>0</v>
      </c>
      <c r="Z38" s="50">
        <f>IF('Indicator Data'!AA42="No Data",1,IF('Indicator Data imputation'!AA41&lt;&gt;"",1,0))</f>
        <v>0</v>
      </c>
      <c r="AA38" s="50">
        <f>IF('Indicator Data'!AB42="No Data",1,IF('Indicator Data imputation'!AB41&lt;&gt;"",1,0))</f>
        <v>0</v>
      </c>
      <c r="AB38" s="50">
        <f>IF('Indicator Data'!AC42="No Data",1,IF('Indicator Data imputation'!AC41&lt;&gt;"",1,0))</f>
        <v>0</v>
      </c>
      <c r="AC38" s="50">
        <f>IF('Indicator Data'!AD42="No Data",1,IF('Indicator Data imputation'!AD41&lt;&gt;"",1,0))</f>
        <v>0</v>
      </c>
      <c r="AD38" s="50">
        <f>IF('Indicator Data'!AE42="No Data",1,IF('Indicator Data imputation'!AE41&lt;&gt;"",1,0))</f>
        <v>0</v>
      </c>
      <c r="AE38" s="50">
        <f>IF('Indicator Data'!AF42="No Data",1,IF('Indicator Data imputation'!AF41&lt;&gt;"",1,0))</f>
        <v>0</v>
      </c>
      <c r="AF38" s="50">
        <f>IF('Indicator Data'!AG42="No Data",1,IF('Indicator Data imputation'!AG41&lt;&gt;"",1,0))</f>
        <v>0</v>
      </c>
      <c r="AG38" s="50">
        <f>IF('Indicator Data'!AH42="No Data",1,IF('Indicator Data imputation'!AH41&lt;&gt;"",1,0))</f>
        <v>0</v>
      </c>
      <c r="AH38" s="50">
        <f>IF('Indicator Data'!AI42="No Data",1,IF('Indicator Data imputation'!AI41&lt;&gt;"",1,0))</f>
        <v>0</v>
      </c>
      <c r="AI38" s="50">
        <f>IF('Indicator Data'!AJ42="No Data",1,IF('Indicator Data imputation'!AJ41&lt;&gt;"",1,0))</f>
        <v>0</v>
      </c>
      <c r="AJ38" s="50">
        <f>IF('Indicator Data'!AK42="No Data",1,IF('Indicator Data imputation'!AK41&lt;&gt;"",1,0))</f>
        <v>0</v>
      </c>
      <c r="AK38" s="50">
        <f>IF('Indicator Data'!AL42="No Data",1,IF('Indicator Data imputation'!AL41&lt;&gt;"",1,0))</f>
        <v>0</v>
      </c>
      <c r="AL38" s="50">
        <f>IF('Indicator Data'!AM42="No Data",1,IF('Indicator Data imputation'!AM41&lt;&gt;"",1,0))</f>
        <v>0</v>
      </c>
      <c r="AM38" s="50">
        <f>IF('Indicator Data'!AN42="No Data",1,IF('Indicator Data imputation'!AN41&lt;&gt;"",1,0))</f>
        <v>0</v>
      </c>
      <c r="AN38" s="50">
        <f>IF('Indicator Data'!AO42="No Data",1,IF('Indicator Data imputation'!AO41&lt;&gt;"",1,0))</f>
        <v>0</v>
      </c>
      <c r="AO38" s="50">
        <f>IF('Indicator Data'!AP42="No Data",1,IF('Indicator Data imputation'!AP41&lt;&gt;"",1,0))</f>
        <v>0</v>
      </c>
      <c r="AP38" s="50">
        <f>IF('Indicator Data'!AQ42="No Data",1,IF('Indicator Data imputation'!AQ41&lt;&gt;"",1,0))</f>
        <v>0</v>
      </c>
      <c r="AQ38" s="50">
        <f>IF('Indicator Data'!AR42="No Data",1,IF('Indicator Data imputation'!AR41&lt;&gt;"",1,0))</f>
        <v>0</v>
      </c>
      <c r="AR38" s="50">
        <f>IF('Indicator Data'!AS42="No Data",1,IF('Indicator Data imputation'!AS41&lt;&gt;"",1,0))</f>
        <v>0</v>
      </c>
      <c r="AS38" s="50">
        <f>IF('Indicator Data'!AT42="No Data",1,IF('Indicator Data imputation'!AT41&lt;&gt;"",1,0))</f>
        <v>0</v>
      </c>
      <c r="AT38" s="50">
        <f>IF('Indicator Data'!AU42="No Data",1,IF('Indicator Data imputation'!AU41&lt;&gt;"",1,0))</f>
        <v>0</v>
      </c>
      <c r="AU38" s="50">
        <f>IF('Indicator Data'!AV42="No Data",1,IF('Indicator Data imputation'!AV41&lt;&gt;"",1,0))</f>
        <v>0</v>
      </c>
      <c r="AV38" s="50">
        <f>IF('Indicator Data'!AW42="No Data",1,IF('Indicator Data imputation'!AW41&lt;&gt;"",1,0))</f>
        <v>0</v>
      </c>
      <c r="AW38" s="50">
        <f>IF('Indicator Data'!AX42="No Data",1,IF('Indicator Data imputation'!AX41&lt;&gt;"",1,0))</f>
        <v>0</v>
      </c>
      <c r="AX38" s="50">
        <f>IF('Indicator Data'!AY42="No Data",1,IF('Indicator Data imputation'!AY41&lt;&gt;"",1,0))</f>
        <v>0</v>
      </c>
      <c r="AY38" s="50">
        <f>IF('Indicator Data'!AZ42="No Data",1,IF('Indicator Data imputation'!AZ41&lt;&gt;"",1,0))</f>
        <v>1</v>
      </c>
      <c r="AZ38" s="50">
        <f>IF('Indicator Data'!BA42="No Data",1,IF('Indicator Data imputation'!BA41&lt;&gt;"",1,0))</f>
        <v>0</v>
      </c>
      <c r="BA38" s="50">
        <f>IF('Indicator Data'!BB42="No Data",1,IF('Indicator Data imputation'!BB41&lt;&gt;"",1,0))</f>
        <v>0</v>
      </c>
      <c r="BB38" s="50">
        <f>IF('Indicator Data'!BC42="No Data",1,IF('Indicator Data imputation'!BC41&lt;&gt;"",1,0))</f>
        <v>0</v>
      </c>
      <c r="BC38" s="50">
        <f>IF('Indicator Data'!BD42="No Data",1,IF('Indicator Data imputation'!BD41&lt;&gt;"",1,0))</f>
        <v>0</v>
      </c>
      <c r="BD38" s="50">
        <f>IF('Indicator Data'!BE42="No Data",1,IF('Indicator Data imputation'!BE41&lt;&gt;"",1,0))</f>
        <v>0</v>
      </c>
      <c r="BE38" s="50">
        <f>IF('Indicator Data'!BF42="No Data",1,IF('Indicator Data imputation'!BF41&lt;&gt;"",1,0))</f>
        <v>0</v>
      </c>
      <c r="BF38" s="50">
        <f>IF('Indicator Data'!BG42="No Data",1,IF('Indicator Data imputation'!BG41&lt;&gt;"",1,0))</f>
        <v>0</v>
      </c>
      <c r="BG38" s="50">
        <f>IF('Indicator Data'!BH42="No Data",1,IF('Indicator Data imputation'!BH41&lt;&gt;"",1,0))</f>
        <v>0</v>
      </c>
      <c r="BH38" s="50">
        <f>IF('Indicator Data'!BI42="No Data",1,IF('Indicator Data imputation'!BI41&lt;&gt;"",1,0))</f>
        <v>1</v>
      </c>
      <c r="BI38" s="50">
        <f>IF('Indicator Data'!BJ42="No Data",1,IF('Indicator Data imputation'!BJ41&lt;&gt;"",1,0))</f>
        <v>0</v>
      </c>
      <c r="BJ38" s="50">
        <f>IF('Indicator Data'!BK42="No Data",1,IF('Indicator Data imputation'!BK41&lt;&gt;"",1,0))</f>
        <v>0</v>
      </c>
      <c r="BK38" s="50">
        <f>IF('Indicator Data'!BL42="No Data",1,IF('Indicator Data imputation'!BL41&lt;&gt;"",1,0))</f>
        <v>0</v>
      </c>
      <c r="BL38" s="50">
        <f>IF('Indicator Data'!BM42="No Data",1,IF('Indicator Data imputation'!BM41&lt;&gt;"",1,0))</f>
        <v>0</v>
      </c>
      <c r="BM38" s="50">
        <f>IF('Indicator Data'!BN42="No Data",1,IF('Indicator Data imputation'!BN41&lt;&gt;"",1,0))</f>
        <v>0</v>
      </c>
      <c r="BN38" s="50">
        <f>IF('Indicator Data'!BO42="No Data",1,IF('Indicator Data imputation'!BO41&lt;&gt;"",1,0))</f>
        <v>0</v>
      </c>
      <c r="BO38" s="50">
        <f>IF('Indicator Data'!BP42="No Data",1,IF('Indicator Data imputation'!BP41&lt;&gt;"",1,0))</f>
        <v>0</v>
      </c>
      <c r="BP38" s="50">
        <f>IF('Indicator Data'!BQ42="No Data",1,IF('Indicator Data imputation'!BQ41&lt;&gt;"",1,0))</f>
        <v>0</v>
      </c>
      <c r="BQ38" s="50">
        <f>IF('Indicator Data'!BR42="No Data",1,IF('Indicator Data imputation'!BR41&lt;&gt;"",1,0))</f>
        <v>0</v>
      </c>
      <c r="BR38" s="50">
        <f>IF('Indicator Data'!BS42="No Data",1,IF('Indicator Data imputation'!BS41&lt;&gt;"",1,0))</f>
        <v>0</v>
      </c>
      <c r="BS38" s="50">
        <f>IF('Indicator Data'!BT42="No Data",1,IF('Indicator Data imputation'!BT41&lt;&gt;"",1,0))</f>
        <v>0</v>
      </c>
      <c r="BT38" s="50">
        <f>IF('Indicator Data'!BU42="No Data",1,IF('Indicator Data imputation'!BU41&lt;&gt;"",1,0))</f>
        <v>0</v>
      </c>
      <c r="BU38" s="50">
        <f>IF('Indicator Data'!BV42="No Data",1,IF('Indicator Data imputation'!BV41&lt;&gt;"",1,0))</f>
        <v>1</v>
      </c>
      <c r="BV38" s="50">
        <f>IF('Indicator Data'!BW42="No Data",1,IF('Indicator Data imputation'!BW41&lt;&gt;"",1,0))</f>
        <v>1</v>
      </c>
      <c r="BW38" s="50">
        <f>IF('Indicator Data'!BX42="No Data",1,IF('Indicator Data imputation'!BX41&lt;&gt;"",1,0))</f>
        <v>0</v>
      </c>
      <c r="BX38" s="50">
        <f>IF('Indicator Data'!BY42="No Data",1,IF('Indicator Data imputation'!BY41&lt;&gt;"",1,0))</f>
        <v>0</v>
      </c>
      <c r="BY38" s="3">
        <f t="shared" si="2"/>
        <v>5</v>
      </c>
      <c r="BZ38" s="52">
        <f t="shared" si="1"/>
        <v>6.6666666666666666E-2</v>
      </c>
    </row>
    <row r="39" spans="1:78">
      <c r="A39" s="3" t="str">
        <f>'Indicator Data'!B43</f>
        <v>COG</v>
      </c>
      <c r="B39" s="50">
        <f>IF('Indicator Data'!C43="No Data",1,IF('Indicator Data imputation'!C42&lt;&gt;"",1,0))</f>
        <v>0</v>
      </c>
      <c r="C39" s="50">
        <f>IF('Indicator Data'!D43="No Data",1,IF('Indicator Data imputation'!D42&lt;&gt;"",1,0))</f>
        <v>0</v>
      </c>
      <c r="D39" s="50">
        <f>IF('Indicator Data'!E43="No Data",1,IF('Indicator Data imputation'!E42&lt;&gt;"",1,0))</f>
        <v>0</v>
      </c>
      <c r="E39" s="50">
        <f>IF('Indicator Data'!F43="No Data",1,IF('Indicator Data imputation'!F42&lt;&gt;"",1,0))</f>
        <v>0</v>
      </c>
      <c r="F39" s="50">
        <f>IF('Indicator Data'!G43="No Data",1,IF('Indicator Data imputation'!G42&lt;&gt;"",1,0))</f>
        <v>0</v>
      </c>
      <c r="G39" s="50">
        <f>IF('Indicator Data'!H43="No Data",1,IF('Indicator Data imputation'!H42&lt;&gt;"",1,0))</f>
        <v>0</v>
      </c>
      <c r="H39" s="50">
        <f>IF('Indicator Data'!I43="No Data",1,IF('Indicator Data imputation'!I42&lt;&gt;"",1,0))</f>
        <v>0</v>
      </c>
      <c r="I39" s="50">
        <f>IF('Indicator Data'!J43="No Data",1,IF('Indicator Data imputation'!J42&lt;&gt;"",1,0))</f>
        <v>0</v>
      </c>
      <c r="J39" s="50">
        <f>IF('Indicator Data'!K43="No Data",1,IF('Indicator Data imputation'!K42&lt;&gt;"",1,0))</f>
        <v>0</v>
      </c>
      <c r="K39" s="50">
        <f>IF('Indicator Data'!L43="No Data",1,IF('Indicator Data imputation'!L42&lt;&gt;"",1,0))</f>
        <v>0</v>
      </c>
      <c r="L39" s="50">
        <f>IF('Indicator Data'!M43="No Data",1,IF('Indicator Data imputation'!M42&lt;&gt;"",1,0))</f>
        <v>0</v>
      </c>
      <c r="M39" s="50">
        <f>IF('Indicator Data'!N43="No Data",1,IF('Indicator Data imputation'!N42&lt;&gt;"",1,0))</f>
        <v>0</v>
      </c>
      <c r="N39" s="50">
        <f>IF('Indicator Data'!O43="No Data",1,IF('Indicator Data imputation'!O42&lt;&gt;"",1,0))</f>
        <v>0</v>
      </c>
      <c r="O39" s="50">
        <f>IF('Indicator Data'!P43="No Data",1,IF('Indicator Data imputation'!P42&lt;&gt;"",1,0))</f>
        <v>0</v>
      </c>
      <c r="P39" s="50">
        <f>IF('Indicator Data'!Q43="No Data",1,IF('Indicator Data imputation'!Q42&lt;&gt;"",1,0))</f>
        <v>0</v>
      </c>
      <c r="Q39" s="50">
        <f>IF('Indicator Data'!R43="No Data",1,IF('Indicator Data imputation'!R42&lt;&gt;"",1,0))</f>
        <v>0</v>
      </c>
      <c r="R39" s="50">
        <f>IF('Indicator Data'!S43="No Data",1,IF('Indicator Data imputation'!S42&lt;&gt;"",1,0))</f>
        <v>0</v>
      </c>
      <c r="S39" s="50">
        <f>IF('Indicator Data'!T43="No Data",1,IF('Indicator Data imputation'!T42&lt;&gt;"",1,0))</f>
        <v>0</v>
      </c>
      <c r="T39" s="50">
        <f>IF('Indicator Data'!U43="No Data",1,IF('Indicator Data imputation'!U42&lt;&gt;"",1,0))</f>
        <v>0</v>
      </c>
      <c r="U39" s="50">
        <f>IF('Indicator Data'!V43="No Data",1,IF('Indicator Data imputation'!V42&lt;&gt;"",1,0))</f>
        <v>0</v>
      </c>
      <c r="V39" s="50">
        <f>IF('Indicator Data'!W43="No Data",1,IF('Indicator Data imputation'!W42&lt;&gt;"",1,0))</f>
        <v>0</v>
      </c>
      <c r="W39" s="50">
        <f>IF('Indicator Data'!X43="No Data",1,IF('Indicator Data imputation'!X42&lt;&gt;"",1,0))</f>
        <v>0</v>
      </c>
      <c r="X39" s="50">
        <f>IF('Indicator Data'!Y43="No Data",1,IF('Indicator Data imputation'!Y42&lt;&gt;"",1,0))</f>
        <v>0</v>
      </c>
      <c r="Y39" s="50">
        <f>IF('Indicator Data'!Z43="No Data",1,IF('Indicator Data imputation'!Z42&lt;&gt;"",1,0))</f>
        <v>0</v>
      </c>
      <c r="Z39" s="50">
        <f>IF('Indicator Data'!AA43="No Data",1,IF('Indicator Data imputation'!AA42&lt;&gt;"",1,0))</f>
        <v>0</v>
      </c>
      <c r="AA39" s="50">
        <f>IF('Indicator Data'!AB43="No Data",1,IF('Indicator Data imputation'!AB42&lt;&gt;"",1,0))</f>
        <v>0</v>
      </c>
      <c r="AB39" s="50">
        <f>IF('Indicator Data'!AC43="No Data",1,IF('Indicator Data imputation'!AC42&lt;&gt;"",1,0))</f>
        <v>0</v>
      </c>
      <c r="AC39" s="50">
        <f>IF('Indicator Data'!AD43="No Data",1,IF('Indicator Data imputation'!AD42&lt;&gt;"",1,0))</f>
        <v>0</v>
      </c>
      <c r="AD39" s="50">
        <f>IF('Indicator Data'!AE43="No Data",1,IF('Indicator Data imputation'!AE42&lt;&gt;"",1,0))</f>
        <v>0</v>
      </c>
      <c r="AE39" s="50">
        <f>IF('Indicator Data'!AF43="No Data",1,IF('Indicator Data imputation'!AF42&lt;&gt;"",1,0))</f>
        <v>0</v>
      </c>
      <c r="AF39" s="50">
        <f>IF('Indicator Data'!AG43="No Data",1,IF('Indicator Data imputation'!AG42&lt;&gt;"",1,0))</f>
        <v>0</v>
      </c>
      <c r="AG39" s="50">
        <f>IF('Indicator Data'!AH43="No Data",1,IF('Indicator Data imputation'!AH42&lt;&gt;"",1,0))</f>
        <v>0</v>
      </c>
      <c r="AH39" s="50">
        <f>IF('Indicator Data'!AI43="No Data",1,IF('Indicator Data imputation'!AI42&lt;&gt;"",1,0))</f>
        <v>0</v>
      </c>
      <c r="AI39" s="50">
        <f>IF('Indicator Data'!AJ43="No Data",1,IF('Indicator Data imputation'!AJ42&lt;&gt;"",1,0))</f>
        <v>0</v>
      </c>
      <c r="AJ39" s="50">
        <f>IF('Indicator Data'!AK43="No Data",1,IF('Indicator Data imputation'!AK42&lt;&gt;"",1,0))</f>
        <v>0</v>
      </c>
      <c r="AK39" s="50">
        <f>IF('Indicator Data'!AL43="No Data",1,IF('Indicator Data imputation'!AL42&lt;&gt;"",1,0))</f>
        <v>0</v>
      </c>
      <c r="AL39" s="50">
        <f>IF('Indicator Data'!AM43="No Data",1,IF('Indicator Data imputation'!AM42&lt;&gt;"",1,0))</f>
        <v>0</v>
      </c>
      <c r="AM39" s="50">
        <f>IF('Indicator Data'!AN43="No Data",1,IF('Indicator Data imputation'!AN42&lt;&gt;"",1,0))</f>
        <v>0</v>
      </c>
      <c r="AN39" s="50">
        <f>IF('Indicator Data'!AO43="No Data",1,IF('Indicator Data imputation'!AO42&lt;&gt;"",1,0))</f>
        <v>0</v>
      </c>
      <c r="AO39" s="50">
        <f>IF('Indicator Data'!AP43="No Data",1,IF('Indicator Data imputation'!AP42&lt;&gt;"",1,0))</f>
        <v>0</v>
      </c>
      <c r="AP39" s="50">
        <f>IF('Indicator Data'!AQ43="No Data",1,IF('Indicator Data imputation'!AQ42&lt;&gt;"",1,0))</f>
        <v>0</v>
      </c>
      <c r="AQ39" s="50">
        <f>IF('Indicator Data'!AR43="No Data",1,IF('Indicator Data imputation'!AR42&lt;&gt;"",1,0))</f>
        <v>0</v>
      </c>
      <c r="AR39" s="50">
        <f>IF('Indicator Data'!AS43="No Data",1,IF('Indicator Data imputation'!AS42&lt;&gt;"",1,0))</f>
        <v>0</v>
      </c>
      <c r="AS39" s="50">
        <f>IF('Indicator Data'!AT43="No Data",1,IF('Indicator Data imputation'!AT42&lt;&gt;"",1,0))</f>
        <v>0</v>
      </c>
      <c r="AT39" s="50">
        <f>IF('Indicator Data'!AU43="No Data",1,IF('Indicator Data imputation'!AU42&lt;&gt;"",1,0))</f>
        <v>0</v>
      </c>
      <c r="AU39" s="50">
        <f>IF('Indicator Data'!AV43="No Data",1,IF('Indicator Data imputation'!AV42&lt;&gt;"",1,0))</f>
        <v>0</v>
      </c>
      <c r="AV39" s="50">
        <f>IF('Indicator Data'!AW43="No Data",1,IF('Indicator Data imputation'!AW42&lt;&gt;"",1,0))</f>
        <v>0</v>
      </c>
      <c r="AW39" s="50">
        <f>IF('Indicator Data'!AX43="No Data",1,IF('Indicator Data imputation'!AX42&lt;&gt;"",1,0))</f>
        <v>0</v>
      </c>
      <c r="AX39" s="50">
        <f>IF('Indicator Data'!AY43="No Data",1,IF('Indicator Data imputation'!AY42&lt;&gt;"",1,0))</f>
        <v>0</v>
      </c>
      <c r="AY39" s="50">
        <f>IF('Indicator Data'!AZ43="No Data",1,IF('Indicator Data imputation'!AZ42&lt;&gt;"",1,0))</f>
        <v>0</v>
      </c>
      <c r="AZ39" s="50">
        <f>IF('Indicator Data'!BA43="No Data",1,IF('Indicator Data imputation'!BA42&lt;&gt;"",1,0))</f>
        <v>0</v>
      </c>
      <c r="BA39" s="50">
        <f>IF('Indicator Data'!BB43="No Data",1,IF('Indicator Data imputation'!BB42&lt;&gt;"",1,0))</f>
        <v>0</v>
      </c>
      <c r="BB39" s="50">
        <f>IF('Indicator Data'!BC43="No Data",1,IF('Indicator Data imputation'!BC42&lt;&gt;"",1,0))</f>
        <v>0</v>
      </c>
      <c r="BC39" s="50">
        <f>IF('Indicator Data'!BD43="No Data",1,IF('Indicator Data imputation'!BD42&lt;&gt;"",1,0))</f>
        <v>0</v>
      </c>
      <c r="BD39" s="50">
        <f>IF('Indicator Data'!BE43="No Data",1,IF('Indicator Data imputation'!BE42&lt;&gt;"",1,0))</f>
        <v>0</v>
      </c>
      <c r="BE39" s="50">
        <f>IF('Indicator Data'!BF43="No Data",1,IF('Indicator Data imputation'!BF42&lt;&gt;"",1,0))</f>
        <v>0</v>
      </c>
      <c r="BF39" s="50">
        <f>IF('Indicator Data'!BG43="No Data",1,IF('Indicator Data imputation'!BG42&lt;&gt;"",1,0))</f>
        <v>0</v>
      </c>
      <c r="BG39" s="50">
        <f>IF('Indicator Data'!BH43="No Data",1,IF('Indicator Data imputation'!BH42&lt;&gt;"",1,0))</f>
        <v>0</v>
      </c>
      <c r="BH39" s="50">
        <f>IF('Indicator Data'!BI43="No Data",1,IF('Indicator Data imputation'!BI42&lt;&gt;"",1,0))</f>
        <v>0</v>
      </c>
      <c r="BI39" s="50">
        <f>IF('Indicator Data'!BJ43="No Data",1,IF('Indicator Data imputation'!BJ42&lt;&gt;"",1,0))</f>
        <v>1</v>
      </c>
      <c r="BJ39" s="50">
        <f>IF('Indicator Data'!BK43="No Data",1,IF('Indicator Data imputation'!BK42&lt;&gt;"",1,0))</f>
        <v>0</v>
      </c>
      <c r="BK39" s="50">
        <f>IF('Indicator Data'!BL43="No Data",1,IF('Indicator Data imputation'!BL42&lt;&gt;"",1,0))</f>
        <v>0</v>
      </c>
      <c r="BL39" s="50">
        <f>IF('Indicator Data'!BM43="No Data",1,IF('Indicator Data imputation'!BM42&lt;&gt;"",1,0))</f>
        <v>0</v>
      </c>
      <c r="BM39" s="50">
        <f>IF('Indicator Data'!BN43="No Data",1,IF('Indicator Data imputation'!BN42&lt;&gt;"",1,0))</f>
        <v>0</v>
      </c>
      <c r="BN39" s="50">
        <f>IF('Indicator Data'!BO43="No Data",1,IF('Indicator Data imputation'!BO42&lt;&gt;"",1,0))</f>
        <v>0</v>
      </c>
      <c r="BO39" s="50">
        <f>IF('Indicator Data'!BP43="No Data",1,IF('Indicator Data imputation'!BP42&lt;&gt;"",1,0))</f>
        <v>0</v>
      </c>
      <c r="BP39" s="50">
        <f>IF('Indicator Data'!BQ43="No Data",1,IF('Indicator Data imputation'!BQ42&lt;&gt;"",1,0))</f>
        <v>0</v>
      </c>
      <c r="BQ39" s="50">
        <f>IF('Indicator Data'!BR43="No Data",1,IF('Indicator Data imputation'!BR42&lt;&gt;"",1,0))</f>
        <v>0</v>
      </c>
      <c r="BR39" s="50">
        <f>IF('Indicator Data'!BS43="No Data",1,IF('Indicator Data imputation'!BS42&lt;&gt;"",1,0))</f>
        <v>0</v>
      </c>
      <c r="BS39" s="50">
        <f>IF('Indicator Data'!BT43="No Data",1,IF('Indicator Data imputation'!BT42&lt;&gt;"",1,0))</f>
        <v>0</v>
      </c>
      <c r="BT39" s="50">
        <f>IF('Indicator Data'!BU43="No Data",1,IF('Indicator Data imputation'!BU42&lt;&gt;"",1,0))</f>
        <v>0</v>
      </c>
      <c r="BU39" s="50">
        <f>IF('Indicator Data'!BV43="No Data",1,IF('Indicator Data imputation'!BV42&lt;&gt;"",1,0))</f>
        <v>0</v>
      </c>
      <c r="BV39" s="50">
        <f>IF('Indicator Data'!BW43="No Data",1,IF('Indicator Data imputation'!BW42&lt;&gt;"",1,0))</f>
        <v>0</v>
      </c>
      <c r="BW39" s="50">
        <f>IF('Indicator Data'!BX43="No Data",1,IF('Indicator Data imputation'!BX42&lt;&gt;"",1,0))</f>
        <v>0</v>
      </c>
      <c r="BX39" s="50">
        <f>IF('Indicator Data'!BY43="No Data",1,IF('Indicator Data imputation'!BY42&lt;&gt;"",1,0))</f>
        <v>0</v>
      </c>
      <c r="BY39" s="3">
        <f t="shared" si="2"/>
        <v>1</v>
      </c>
      <c r="BZ39" s="52">
        <f t="shared" si="1"/>
        <v>1.3333333333333334E-2</v>
      </c>
    </row>
    <row r="40" spans="1:78">
      <c r="A40" s="3" t="str">
        <f>'Indicator Data'!B44</f>
        <v>COD</v>
      </c>
      <c r="B40" s="50">
        <f>IF('Indicator Data'!C44="No Data",1,IF('Indicator Data imputation'!C43&lt;&gt;"",1,0))</f>
        <v>0</v>
      </c>
      <c r="C40" s="50">
        <f>IF('Indicator Data'!D44="No Data",1,IF('Indicator Data imputation'!D43&lt;&gt;"",1,0))</f>
        <v>0</v>
      </c>
      <c r="D40" s="50">
        <f>IF('Indicator Data'!E44="No Data",1,IF('Indicator Data imputation'!E43&lt;&gt;"",1,0))</f>
        <v>0</v>
      </c>
      <c r="E40" s="50">
        <f>IF('Indicator Data'!F44="No Data",1,IF('Indicator Data imputation'!F43&lt;&gt;"",1,0))</f>
        <v>0</v>
      </c>
      <c r="F40" s="50">
        <f>IF('Indicator Data'!G44="No Data",1,IF('Indicator Data imputation'!G43&lt;&gt;"",1,0))</f>
        <v>0</v>
      </c>
      <c r="G40" s="50">
        <f>IF('Indicator Data'!H44="No Data",1,IF('Indicator Data imputation'!H43&lt;&gt;"",1,0))</f>
        <v>0</v>
      </c>
      <c r="H40" s="50">
        <f>IF('Indicator Data'!I44="No Data",1,IF('Indicator Data imputation'!I43&lt;&gt;"",1,0))</f>
        <v>0</v>
      </c>
      <c r="I40" s="50">
        <f>IF('Indicator Data'!J44="No Data",1,IF('Indicator Data imputation'!J43&lt;&gt;"",1,0))</f>
        <v>0</v>
      </c>
      <c r="J40" s="50">
        <f>IF('Indicator Data'!K44="No Data",1,IF('Indicator Data imputation'!K43&lt;&gt;"",1,0))</f>
        <v>0</v>
      </c>
      <c r="K40" s="50">
        <f>IF('Indicator Data'!L44="No Data",1,IF('Indicator Data imputation'!L43&lt;&gt;"",1,0))</f>
        <v>0</v>
      </c>
      <c r="L40" s="50">
        <f>IF('Indicator Data'!M44="No Data",1,IF('Indicator Data imputation'!M43&lt;&gt;"",1,0))</f>
        <v>0</v>
      </c>
      <c r="M40" s="50">
        <f>IF('Indicator Data'!N44="No Data",1,IF('Indicator Data imputation'!N43&lt;&gt;"",1,0))</f>
        <v>0</v>
      </c>
      <c r="N40" s="50">
        <f>IF('Indicator Data'!O44="No Data",1,IF('Indicator Data imputation'!O43&lt;&gt;"",1,0))</f>
        <v>0</v>
      </c>
      <c r="O40" s="50">
        <f>IF('Indicator Data'!P44="No Data",1,IF('Indicator Data imputation'!P43&lt;&gt;"",1,0))</f>
        <v>0</v>
      </c>
      <c r="P40" s="50">
        <f>IF('Indicator Data'!Q44="No Data",1,IF('Indicator Data imputation'!Q43&lt;&gt;"",1,0))</f>
        <v>0</v>
      </c>
      <c r="Q40" s="50">
        <f>IF('Indicator Data'!R44="No Data",1,IF('Indicator Data imputation'!R43&lt;&gt;"",1,0))</f>
        <v>0</v>
      </c>
      <c r="R40" s="50">
        <f>IF('Indicator Data'!S44="No Data",1,IF('Indicator Data imputation'!S43&lt;&gt;"",1,0))</f>
        <v>0</v>
      </c>
      <c r="S40" s="50">
        <f>IF('Indicator Data'!T44="No Data",1,IF('Indicator Data imputation'!T43&lt;&gt;"",1,0))</f>
        <v>0</v>
      </c>
      <c r="T40" s="50">
        <f>IF('Indicator Data'!U44="No Data",1,IF('Indicator Data imputation'!U43&lt;&gt;"",1,0))</f>
        <v>0</v>
      </c>
      <c r="U40" s="50">
        <f>IF('Indicator Data'!V44="No Data",1,IF('Indicator Data imputation'!V43&lt;&gt;"",1,0))</f>
        <v>0</v>
      </c>
      <c r="V40" s="50">
        <f>IF('Indicator Data'!W44="No Data",1,IF('Indicator Data imputation'!W43&lt;&gt;"",1,0))</f>
        <v>0</v>
      </c>
      <c r="W40" s="50">
        <f>IF('Indicator Data'!X44="No Data",1,IF('Indicator Data imputation'!X43&lt;&gt;"",1,0))</f>
        <v>0</v>
      </c>
      <c r="X40" s="50">
        <f>IF('Indicator Data'!Y44="No Data",1,IF('Indicator Data imputation'!Y43&lt;&gt;"",1,0))</f>
        <v>0</v>
      </c>
      <c r="Y40" s="50">
        <f>IF('Indicator Data'!Z44="No Data",1,IF('Indicator Data imputation'!Z43&lt;&gt;"",1,0))</f>
        <v>0</v>
      </c>
      <c r="Z40" s="50">
        <f>IF('Indicator Data'!AA44="No Data",1,IF('Indicator Data imputation'!AA43&lt;&gt;"",1,0))</f>
        <v>0</v>
      </c>
      <c r="AA40" s="50">
        <f>IF('Indicator Data'!AB44="No Data",1,IF('Indicator Data imputation'!AB43&lt;&gt;"",1,0))</f>
        <v>0</v>
      </c>
      <c r="AB40" s="50">
        <f>IF('Indicator Data'!AC44="No Data",1,IF('Indicator Data imputation'!AC43&lt;&gt;"",1,0))</f>
        <v>0</v>
      </c>
      <c r="AC40" s="50">
        <f>IF('Indicator Data'!AD44="No Data",1,IF('Indicator Data imputation'!AD43&lt;&gt;"",1,0))</f>
        <v>0</v>
      </c>
      <c r="AD40" s="50">
        <f>IF('Indicator Data'!AE44="No Data",1,IF('Indicator Data imputation'!AE43&lt;&gt;"",1,0))</f>
        <v>0</v>
      </c>
      <c r="AE40" s="50">
        <f>IF('Indicator Data'!AF44="No Data",1,IF('Indicator Data imputation'!AF43&lt;&gt;"",1,0))</f>
        <v>0</v>
      </c>
      <c r="AF40" s="50">
        <f>IF('Indicator Data'!AG44="No Data",1,IF('Indicator Data imputation'!AG43&lt;&gt;"",1,0))</f>
        <v>0</v>
      </c>
      <c r="AG40" s="50">
        <f>IF('Indicator Data'!AH44="No Data",1,IF('Indicator Data imputation'!AH43&lt;&gt;"",1,0))</f>
        <v>0</v>
      </c>
      <c r="AH40" s="50">
        <f>IF('Indicator Data'!AI44="No Data",1,IF('Indicator Data imputation'!AI43&lt;&gt;"",1,0))</f>
        <v>0</v>
      </c>
      <c r="AI40" s="50">
        <f>IF('Indicator Data'!AJ44="No Data",1,IF('Indicator Data imputation'!AJ43&lt;&gt;"",1,0))</f>
        <v>0</v>
      </c>
      <c r="AJ40" s="50">
        <f>IF('Indicator Data'!AK44="No Data",1,IF('Indicator Data imputation'!AK43&lt;&gt;"",1,0))</f>
        <v>0</v>
      </c>
      <c r="AK40" s="50">
        <f>IF('Indicator Data'!AL44="No Data",1,IF('Indicator Data imputation'!AL43&lt;&gt;"",1,0))</f>
        <v>0</v>
      </c>
      <c r="AL40" s="50">
        <f>IF('Indicator Data'!AM44="No Data",1,IF('Indicator Data imputation'!AM43&lt;&gt;"",1,0))</f>
        <v>0</v>
      </c>
      <c r="AM40" s="50">
        <f>IF('Indicator Data'!AN44="No Data",1,IF('Indicator Data imputation'!AN43&lt;&gt;"",1,0))</f>
        <v>0</v>
      </c>
      <c r="AN40" s="50">
        <f>IF('Indicator Data'!AO44="No Data",1,IF('Indicator Data imputation'!AO43&lt;&gt;"",1,0))</f>
        <v>0</v>
      </c>
      <c r="AO40" s="50">
        <f>IF('Indicator Data'!AP44="No Data",1,IF('Indicator Data imputation'!AP43&lt;&gt;"",1,0))</f>
        <v>0</v>
      </c>
      <c r="AP40" s="50">
        <f>IF('Indicator Data'!AQ44="No Data",1,IF('Indicator Data imputation'!AQ43&lt;&gt;"",1,0))</f>
        <v>0</v>
      </c>
      <c r="AQ40" s="50">
        <f>IF('Indicator Data'!AR44="No Data",1,IF('Indicator Data imputation'!AR43&lt;&gt;"",1,0))</f>
        <v>0</v>
      </c>
      <c r="AR40" s="50">
        <f>IF('Indicator Data'!AS44="No Data",1,IF('Indicator Data imputation'!AS43&lt;&gt;"",1,0))</f>
        <v>0</v>
      </c>
      <c r="AS40" s="50">
        <f>IF('Indicator Data'!AT44="No Data",1,IF('Indicator Data imputation'!AT43&lt;&gt;"",1,0))</f>
        <v>0</v>
      </c>
      <c r="AT40" s="50">
        <f>IF('Indicator Data'!AU44="No Data",1,IF('Indicator Data imputation'!AU43&lt;&gt;"",1,0))</f>
        <v>0</v>
      </c>
      <c r="AU40" s="50">
        <f>IF('Indicator Data'!AV44="No Data",1,IF('Indicator Data imputation'!AV43&lt;&gt;"",1,0))</f>
        <v>0</v>
      </c>
      <c r="AV40" s="50">
        <f>IF('Indicator Data'!AW44="No Data",1,IF('Indicator Data imputation'!AW43&lt;&gt;"",1,0))</f>
        <v>0</v>
      </c>
      <c r="AW40" s="50">
        <f>IF('Indicator Data'!AX44="No Data",1,IF('Indicator Data imputation'!AX43&lt;&gt;"",1,0))</f>
        <v>0</v>
      </c>
      <c r="AX40" s="50">
        <f>IF('Indicator Data'!AY44="No Data",1,IF('Indicator Data imputation'!AY43&lt;&gt;"",1,0))</f>
        <v>0</v>
      </c>
      <c r="AY40" s="50">
        <f>IF('Indicator Data'!AZ44="No Data",1,IF('Indicator Data imputation'!AZ43&lt;&gt;"",1,0))</f>
        <v>0</v>
      </c>
      <c r="AZ40" s="50">
        <f>IF('Indicator Data'!BA44="No Data",1,IF('Indicator Data imputation'!BA43&lt;&gt;"",1,0))</f>
        <v>0</v>
      </c>
      <c r="BA40" s="50">
        <f>IF('Indicator Data'!BB44="No Data",1,IF('Indicator Data imputation'!BB43&lt;&gt;"",1,0))</f>
        <v>0</v>
      </c>
      <c r="BB40" s="50">
        <f>IF('Indicator Data'!BC44="No Data",1,IF('Indicator Data imputation'!BC43&lt;&gt;"",1,0))</f>
        <v>0</v>
      </c>
      <c r="BC40" s="50">
        <f>IF('Indicator Data'!BD44="No Data",1,IF('Indicator Data imputation'!BD43&lt;&gt;"",1,0))</f>
        <v>0</v>
      </c>
      <c r="BD40" s="50">
        <f>IF('Indicator Data'!BE44="No Data",1,IF('Indicator Data imputation'!BE43&lt;&gt;"",1,0))</f>
        <v>0</v>
      </c>
      <c r="BE40" s="50">
        <f>IF('Indicator Data'!BF44="No Data",1,IF('Indicator Data imputation'!BF43&lt;&gt;"",1,0))</f>
        <v>0</v>
      </c>
      <c r="BF40" s="50">
        <f>IF('Indicator Data'!BG44="No Data",1,IF('Indicator Data imputation'!BG43&lt;&gt;"",1,0))</f>
        <v>0</v>
      </c>
      <c r="BG40" s="50">
        <f>IF('Indicator Data'!BH44="No Data",1,IF('Indicator Data imputation'!BH43&lt;&gt;"",1,0))</f>
        <v>0</v>
      </c>
      <c r="BH40" s="50">
        <f>IF('Indicator Data'!BI44="No Data",1,IF('Indicator Data imputation'!BI43&lt;&gt;"",1,0))</f>
        <v>1</v>
      </c>
      <c r="BI40" s="50">
        <f>IF('Indicator Data'!BJ44="No Data",1,IF('Indicator Data imputation'!BJ43&lt;&gt;"",1,0))</f>
        <v>0</v>
      </c>
      <c r="BJ40" s="50">
        <f>IF('Indicator Data'!BK44="No Data",1,IF('Indicator Data imputation'!BK43&lt;&gt;"",1,0))</f>
        <v>0</v>
      </c>
      <c r="BK40" s="50">
        <f>IF('Indicator Data'!BL44="No Data",1,IF('Indicator Data imputation'!BL43&lt;&gt;"",1,0))</f>
        <v>0</v>
      </c>
      <c r="BL40" s="50">
        <f>IF('Indicator Data'!BM44="No Data",1,IF('Indicator Data imputation'!BM43&lt;&gt;"",1,0))</f>
        <v>0</v>
      </c>
      <c r="BM40" s="50">
        <f>IF('Indicator Data'!BN44="No Data",1,IF('Indicator Data imputation'!BN43&lt;&gt;"",1,0))</f>
        <v>0</v>
      </c>
      <c r="BN40" s="50">
        <f>IF('Indicator Data'!BO44="No Data",1,IF('Indicator Data imputation'!BO43&lt;&gt;"",1,0))</f>
        <v>0</v>
      </c>
      <c r="BO40" s="50">
        <f>IF('Indicator Data'!BP44="No Data",1,IF('Indicator Data imputation'!BP43&lt;&gt;"",1,0))</f>
        <v>0</v>
      </c>
      <c r="BP40" s="50">
        <f>IF('Indicator Data'!BQ44="No Data",1,IF('Indicator Data imputation'!BQ43&lt;&gt;"",1,0))</f>
        <v>0</v>
      </c>
      <c r="BQ40" s="50">
        <f>IF('Indicator Data'!BR44="No Data",1,IF('Indicator Data imputation'!BR43&lt;&gt;"",1,0))</f>
        <v>0</v>
      </c>
      <c r="BR40" s="50">
        <f>IF('Indicator Data'!BS44="No Data",1,IF('Indicator Data imputation'!BS43&lt;&gt;"",1,0))</f>
        <v>0</v>
      </c>
      <c r="BS40" s="50">
        <f>IF('Indicator Data'!BT44="No Data",1,IF('Indicator Data imputation'!BT43&lt;&gt;"",1,0))</f>
        <v>0</v>
      </c>
      <c r="BT40" s="50">
        <f>IF('Indicator Data'!BU44="No Data",1,IF('Indicator Data imputation'!BU43&lt;&gt;"",1,0))</f>
        <v>0</v>
      </c>
      <c r="BU40" s="50">
        <f>IF('Indicator Data'!BV44="No Data",1,IF('Indicator Data imputation'!BV43&lt;&gt;"",1,0))</f>
        <v>1</v>
      </c>
      <c r="BV40" s="50">
        <f>IF('Indicator Data'!BW44="No Data",1,IF('Indicator Data imputation'!BW43&lt;&gt;"",1,0))</f>
        <v>0</v>
      </c>
      <c r="BW40" s="50">
        <f>IF('Indicator Data'!BX44="No Data",1,IF('Indicator Data imputation'!BX43&lt;&gt;"",1,0))</f>
        <v>0</v>
      </c>
      <c r="BX40" s="50">
        <f>IF('Indicator Data'!BY44="No Data",1,IF('Indicator Data imputation'!BY43&lt;&gt;"",1,0))</f>
        <v>0</v>
      </c>
      <c r="BY40" s="3">
        <f t="shared" si="2"/>
        <v>2</v>
      </c>
      <c r="BZ40" s="52">
        <f t="shared" si="1"/>
        <v>2.6666666666666668E-2</v>
      </c>
    </row>
    <row r="41" spans="1:78">
      <c r="A41" s="3" t="str">
        <f>'Indicator Data'!B45</f>
        <v>CRI</v>
      </c>
      <c r="B41" s="50">
        <f>IF('Indicator Data'!C45="No Data",1,IF('Indicator Data imputation'!C44&lt;&gt;"",1,0))</f>
        <v>0</v>
      </c>
      <c r="C41" s="50">
        <f>IF('Indicator Data'!D45="No Data",1,IF('Indicator Data imputation'!D44&lt;&gt;"",1,0))</f>
        <v>0</v>
      </c>
      <c r="D41" s="50">
        <f>IF('Indicator Data'!E45="No Data",1,IF('Indicator Data imputation'!E44&lt;&gt;"",1,0))</f>
        <v>0</v>
      </c>
      <c r="E41" s="50">
        <f>IF('Indicator Data'!F45="No Data",1,IF('Indicator Data imputation'!F44&lt;&gt;"",1,0))</f>
        <v>0</v>
      </c>
      <c r="F41" s="50">
        <f>IF('Indicator Data'!G45="No Data",1,IF('Indicator Data imputation'!G44&lt;&gt;"",1,0))</f>
        <v>0</v>
      </c>
      <c r="G41" s="50">
        <f>IF('Indicator Data'!H45="No Data",1,IF('Indicator Data imputation'!H44&lt;&gt;"",1,0))</f>
        <v>0</v>
      </c>
      <c r="H41" s="50">
        <f>IF('Indicator Data'!I45="No Data",1,IF('Indicator Data imputation'!I44&lt;&gt;"",1,0))</f>
        <v>0</v>
      </c>
      <c r="I41" s="50">
        <f>IF('Indicator Data'!J45="No Data",1,IF('Indicator Data imputation'!J44&lt;&gt;"",1,0))</f>
        <v>0</v>
      </c>
      <c r="J41" s="50">
        <f>IF('Indicator Data'!K45="No Data",1,IF('Indicator Data imputation'!K44&lt;&gt;"",1,0))</f>
        <v>0</v>
      </c>
      <c r="K41" s="50">
        <f>IF('Indicator Data'!L45="No Data",1,IF('Indicator Data imputation'!L44&lt;&gt;"",1,0))</f>
        <v>0</v>
      </c>
      <c r="L41" s="50">
        <f>IF('Indicator Data'!M45="No Data",1,IF('Indicator Data imputation'!M44&lt;&gt;"",1,0))</f>
        <v>1</v>
      </c>
      <c r="M41" s="50">
        <f>IF('Indicator Data'!N45="No Data",1,IF('Indicator Data imputation'!N44&lt;&gt;"",1,0))</f>
        <v>1</v>
      </c>
      <c r="N41" s="50">
        <f>IF('Indicator Data'!O45="No Data",1,IF('Indicator Data imputation'!O44&lt;&gt;"",1,0))</f>
        <v>1</v>
      </c>
      <c r="O41" s="50">
        <f>IF('Indicator Data'!P45="No Data",1,IF('Indicator Data imputation'!P44&lt;&gt;"",1,0))</f>
        <v>1</v>
      </c>
      <c r="P41" s="50">
        <f>IF('Indicator Data'!Q45="No Data",1,IF('Indicator Data imputation'!Q44&lt;&gt;"",1,0))</f>
        <v>0</v>
      </c>
      <c r="Q41" s="50">
        <f>IF('Indicator Data'!R45="No Data",1,IF('Indicator Data imputation'!R44&lt;&gt;"",1,0))</f>
        <v>0</v>
      </c>
      <c r="R41" s="50">
        <f>IF('Indicator Data'!S45="No Data",1,IF('Indicator Data imputation'!S44&lt;&gt;"",1,0))</f>
        <v>0</v>
      </c>
      <c r="S41" s="50">
        <f>IF('Indicator Data'!T45="No Data",1,IF('Indicator Data imputation'!T44&lt;&gt;"",1,0))</f>
        <v>0</v>
      </c>
      <c r="T41" s="50">
        <f>IF('Indicator Data'!U45="No Data",1,IF('Indicator Data imputation'!U44&lt;&gt;"",1,0))</f>
        <v>0</v>
      </c>
      <c r="U41" s="50">
        <f>IF('Indicator Data'!V45="No Data",1,IF('Indicator Data imputation'!V44&lt;&gt;"",1,0))</f>
        <v>0</v>
      </c>
      <c r="V41" s="50">
        <f>IF('Indicator Data'!W45="No Data",1,IF('Indicator Data imputation'!W44&lt;&gt;"",1,0))</f>
        <v>0</v>
      </c>
      <c r="W41" s="50">
        <f>IF('Indicator Data'!X45="No Data",1,IF('Indicator Data imputation'!X44&lt;&gt;"",1,0))</f>
        <v>0</v>
      </c>
      <c r="X41" s="50">
        <f>IF('Indicator Data'!Y45="No Data",1,IF('Indicator Data imputation'!Y44&lt;&gt;"",1,0))</f>
        <v>0</v>
      </c>
      <c r="Y41" s="50">
        <f>IF('Indicator Data'!Z45="No Data",1,IF('Indicator Data imputation'!Z44&lt;&gt;"",1,0))</f>
        <v>0</v>
      </c>
      <c r="Z41" s="50">
        <f>IF('Indicator Data'!AA45="No Data",1,IF('Indicator Data imputation'!AA44&lt;&gt;"",1,0))</f>
        <v>0</v>
      </c>
      <c r="AA41" s="50">
        <f>IF('Indicator Data'!AB45="No Data",1,IF('Indicator Data imputation'!AB44&lt;&gt;"",1,0))</f>
        <v>0</v>
      </c>
      <c r="AB41" s="50">
        <f>IF('Indicator Data'!AC45="No Data",1,IF('Indicator Data imputation'!AC44&lt;&gt;"",1,0))</f>
        <v>0</v>
      </c>
      <c r="AC41" s="50">
        <f>IF('Indicator Data'!AD45="No Data",1,IF('Indicator Data imputation'!AD44&lt;&gt;"",1,0))</f>
        <v>0</v>
      </c>
      <c r="AD41" s="50">
        <f>IF('Indicator Data'!AE45="No Data",1,IF('Indicator Data imputation'!AE44&lt;&gt;"",1,0))</f>
        <v>0</v>
      </c>
      <c r="AE41" s="50">
        <f>IF('Indicator Data'!AF45="No Data",1,IF('Indicator Data imputation'!AF44&lt;&gt;"",1,0))</f>
        <v>0</v>
      </c>
      <c r="AF41" s="50">
        <f>IF('Indicator Data'!AG45="No Data",1,IF('Indicator Data imputation'!AG44&lt;&gt;"",1,0))</f>
        <v>0</v>
      </c>
      <c r="AG41" s="50">
        <f>IF('Indicator Data'!AH45="No Data",1,IF('Indicator Data imputation'!AH44&lt;&gt;"",1,0))</f>
        <v>0</v>
      </c>
      <c r="AH41" s="50">
        <f>IF('Indicator Data'!AI45="No Data",1,IF('Indicator Data imputation'!AI44&lt;&gt;"",1,0))</f>
        <v>0</v>
      </c>
      <c r="AI41" s="50">
        <f>IF('Indicator Data'!AJ45="No Data",1,IF('Indicator Data imputation'!AJ44&lt;&gt;"",1,0))</f>
        <v>0</v>
      </c>
      <c r="AJ41" s="50">
        <f>IF('Indicator Data'!AK45="No Data",1,IF('Indicator Data imputation'!AK44&lt;&gt;"",1,0))</f>
        <v>0</v>
      </c>
      <c r="AK41" s="50">
        <f>IF('Indicator Data'!AL45="No Data",1,IF('Indicator Data imputation'!AL44&lt;&gt;"",1,0))</f>
        <v>0</v>
      </c>
      <c r="AL41" s="50">
        <f>IF('Indicator Data'!AM45="No Data",1,IF('Indicator Data imputation'!AM44&lt;&gt;"",1,0))</f>
        <v>1</v>
      </c>
      <c r="AM41" s="50">
        <f>IF('Indicator Data'!AN45="No Data",1,IF('Indicator Data imputation'!AN44&lt;&gt;"",1,0))</f>
        <v>0</v>
      </c>
      <c r="AN41" s="50">
        <f>IF('Indicator Data'!AO45="No Data",1,IF('Indicator Data imputation'!AO44&lt;&gt;"",1,0))</f>
        <v>0</v>
      </c>
      <c r="AO41" s="50">
        <f>IF('Indicator Data'!AP45="No Data",1,IF('Indicator Data imputation'!AP44&lt;&gt;"",1,0))</f>
        <v>0</v>
      </c>
      <c r="AP41" s="50">
        <f>IF('Indicator Data'!AQ45="No Data",1,IF('Indicator Data imputation'!AQ44&lt;&gt;"",1,0))</f>
        <v>0</v>
      </c>
      <c r="AQ41" s="50">
        <f>IF('Indicator Data'!AR45="No Data",1,IF('Indicator Data imputation'!AR44&lt;&gt;"",1,0))</f>
        <v>0</v>
      </c>
      <c r="AR41" s="50">
        <f>IF('Indicator Data'!AS45="No Data",1,IF('Indicator Data imputation'!AS44&lt;&gt;"",1,0))</f>
        <v>0</v>
      </c>
      <c r="AS41" s="50">
        <f>IF('Indicator Data'!AT45="No Data",1,IF('Indicator Data imputation'!AT44&lt;&gt;"",1,0))</f>
        <v>1</v>
      </c>
      <c r="AT41" s="50">
        <f>IF('Indicator Data'!AU45="No Data",1,IF('Indicator Data imputation'!AU44&lt;&gt;"",1,0))</f>
        <v>0</v>
      </c>
      <c r="AU41" s="50">
        <f>IF('Indicator Data'!AV45="No Data",1,IF('Indicator Data imputation'!AV44&lt;&gt;"",1,0))</f>
        <v>0</v>
      </c>
      <c r="AV41" s="50">
        <f>IF('Indicator Data'!AW45="No Data",1,IF('Indicator Data imputation'!AW44&lt;&gt;"",1,0))</f>
        <v>0</v>
      </c>
      <c r="AW41" s="50">
        <f>IF('Indicator Data'!AX45="No Data",1,IF('Indicator Data imputation'!AX44&lt;&gt;"",1,0))</f>
        <v>0</v>
      </c>
      <c r="AX41" s="50">
        <f>IF('Indicator Data'!AY45="No Data",1,IF('Indicator Data imputation'!AY44&lt;&gt;"",1,0))</f>
        <v>0</v>
      </c>
      <c r="AY41" s="50">
        <f>IF('Indicator Data'!AZ45="No Data",1,IF('Indicator Data imputation'!AZ44&lt;&gt;"",1,0))</f>
        <v>0</v>
      </c>
      <c r="AZ41" s="50">
        <f>IF('Indicator Data'!BA45="No Data",1,IF('Indicator Data imputation'!BA44&lt;&gt;"",1,0))</f>
        <v>0</v>
      </c>
      <c r="BA41" s="50">
        <f>IF('Indicator Data'!BB45="No Data",1,IF('Indicator Data imputation'!BB44&lt;&gt;"",1,0))</f>
        <v>0</v>
      </c>
      <c r="BB41" s="50">
        <f>IF('Indicator Data'!BC45="No Data",1,IF('Indicator Data imputation'!BC44&lt;&gt;"",1,0))</f>
        <v>0</v>
      </c>
      <c r="BC41" s="50">
        <f>IF('Indicator Data'!BD45="No Data",1,IF('Indicator Data imputation'!BD44&lt;&gt;"",1,0))</f>
        <v>0</v>
      </c>
      <c r="BD41" s="50">
        <f>IF('Indicator Data'!BE45="No Data",1,IF('Indicator Data imputation'!BE44&lt;&gt;"",1,0))</f>
        <v>0</v>
      </c>
      <c r="BE41" s="50">
        <f>IF('Indicator Data'!BF45="No Data",1,IF('Indicator Data imputation'!BF44&lt;&gt;"",1,0))</f>
        <v>0</v>
      </c>
      <c r="BF41" s="50">
        <f>IF('Indicator Data'!BG45="No Data",1,IF('Indicator Data imputation'!BG44&lt;&gt;"",1,0))</f>
        <v>0</v>
      </c>
      <c r="BG41" s="50">
        <f>IF('Indicator Data'!BH45="No Data",1,IF('Indicator Data imputation'!BH44&lt;&gt;"",1,0))</f>
        <v>0</v>
      </c>
      <c r="BH41" s="50">
        <f>IF('Indicator Data'!BI45="No Data",1,IF('Indicator Data imputation'!BI44&lt;&gt;"",1,0))</f>
        <v>0</v>
      </c>
      <c r="BI41" s="50">
        <f>IF('Indicator Data'!BJ45="No Data",1,IF('Indicator Data imputation'!BJ44&lt;&gt;"",1,0))</f>
        <v>0</v>
      </c>
      <c r="BJ41" s="50">
        <f>IF('Indicator Data'!BK45="No Data",1,IF('Indicator Data imputation'!BK44&lt;&gt;"",1,0))</f>
        <v>0</v>
      </c>
      <c r="BK41" s="50">
        <f>IF('Indicator Data'!BL45="No Data",1,IF('Indicator Data imputation'!BL44&lt;&gt;"",1,0))</f>
        <v>0</v>
      </c>
      <c r="BL41" s="50">
        <f>IF('Indicator Data'!BM45="No Data",1,IF('Indicator Data imputation'!BM44&lt;&gt;"",1,0))</f>
        <v>0</v>
      </c>
      <c r="BM41" s="50">
        <f>IF('Indicator Data'!BN45="No Data",1,IF('Indicator Data imputation'!BN44&lt;&gt;"",1,0))</f>
        <v>0</v>
      </c>
      <c r="BN41" s="50">
        <f>IF('Indicator Data'!BO45="No Data",1,IF('Indicator Data imputation'!BO44&lt;&gt;"",1,0))</f>
        <v>0</v>
      </c>
      <c r="BO41" s="50">
        <f>IF('Indicator Data'!BP45="No Data",1,IF('Indicator Data imputation'!BP44&lt;&gt;"",1,0))</f>
        <v>0</v>
      </c>
      <c r="BP41" s="50">
        <f>IF('Indicator Data'!BQ45="No Data",1,IF('Indicator Data imputation'!BQ44&lt;&gt;"",1,0))</f>
        <v>0</v>
      </c>
      <c r="BQ41" s="50">
        <f>IF('Indicator Data'!BR45="No Data",1,IF('Indicator Data imputation'!BR44&lt;&gt;"",1,0))</f>
        <v>0</v>
      </c>
      <c r="BR41" s="50">
        <f>IF('Indicator Data'!BS45="No Data",1,IF('Indicator Data imputation'!BS44&lt;&gt;"",1,0))</f>
        <v>0</v>
      </c>
      <c r="BS41" s="50">
        <f>IF('Indicator Data'!BT45="No Data",1,IF('Indicator Data imputation'!BT44&lt;&gt;"",1,0))</f>
        <v>0</v>
      </c>
      <c r="BT41" s="50">
        <f>IF('Indicator Data'!BU45="No Data",1,IF('Indicator Data imputation'!BU44&lt;&gt;"",1,0))</f>
        <v>0</v>
      </c>
      <c r="BU41" s="50">
        <f>IF('Indicator Data'!BV45="No Data",1,IF('Indicator Data imputation'!BV44&lt;&gt;"",1,0))</f>
        <v>0</v>
      </c>
      <c r="BV41" s="50">
        <f>IF('Indicator Data'!BW45="No Data",1,IF('Indicator Data imputation'!BW44&lt;&gt;"",1,0))</f>
        <v>0</v>
      </c>
      <c r="BW41" s="50">
        <f>IF('Indicator Data'!BX45="No Data",1,IF('Indicator Data imputation'!BX44&lt;&gt;"",1,0))</f>
        <v>0</v>
      </c>
      <c r="BX41" s="50">
        <f>IF('Indicator Data'!BY45="No Data",1,IF('Indicator Data imputation'!BY44&lt;&gt;"",1,0))</f>
        <v>0</v>
      </c>
      <c r="BY41" s="3">
        <f t="shared" si="2"/>
        <v>6</v>
      </c>
      <c r="BZ41" s="52">
        <f t="shared" si="1"/>
        <v>0.08</v>
      </c>
    </row>
    <row r="42" spans="1:78">
      <c r="A42" s="3" t="str">
        <f>'Indicator Data'!B46</f>
        <v>CIV</v>
      </c>
      <c r="B42" s="50">
        <f>IF('Indicator Data'!C46="No Data",1,IF('Indicator Data imputation'!C45&lt;&gt;"",1,0))</f>
        <v>0</v>
      </c>
      <c r="C42" s="50">
        <f>IF('Indicator Data'!D46="No Data",1,IF('Indicator Data imputation'!D45&lt;&gt;"",1,0))</f>
        <v>0</v>
      </c>
      <c r="D42" s="50">
        <f>IF('Indicator Data'!E46="No Data",1,IF('Indicator Data imputation'!E45&lt;&gt;"",1,0))</f>
        <v>0</v>
      </c>
      <c r="E42" s="50">
        <f>IF('Indicator Data'!F46="No Data",1,IF('Indicator Data imputation'!F45&lt;&gt;"",1,0))</f>
        <v>0</v>
      </c>
      <c r="F42" s="50">
        <f>IF('Indicator Data'!G46="No Data",1,IF('Indicator Data imputation'!G45&lt;&gt;"",1,0))</f>
        <v>0</v>
      </c>
      <c r="G42" s="50">
        <f>IF('Indicator Data'!H46="No Data",1,IF('Indicator Data imputation'!H45&lt;&gt;"",1,0))</f>
        <v>0</v>
      </c>
      <c r="H42" s="50">
        <f>IF('Indicator Data'!I46="No Data",1,IF('Indicator Data imputation'!I45&lt;&gt;"",1,0))</f>
        <v>0</v>
      </c>
      <c r="I42" s="50">
        <f>IF('Indicator Data'!J46="No Data",1,IF('Indicator Data imputation'!J45&lt;&gt;"",1,0))</f>
        <v>0</v>
      </c>
      <c r="J42" s="50">
        <f>IF('Indicator Data'!K46="No Data",1,IF('Indicator Data imputation'!K45&lt;&gt;"",1,0))</f>
        <v>0</v>
      </c>
      <c r="K42" s="50">
        <f>IF('Indicator Data'!L46="No Data",1,IF('Indicator Data imputation'!L45&lt;&gt;"",1,0))</f>
        <v>0</v>
      </c>
      <c r="L42" s="50">
        <f>IF('Indicator Data'!M46="No Data",1,IF('Indicator Data imputation'!M45&lt;&gt;"",1,0))</f>
        <v>0</v>
      </c>
      <c r="M42" s="50">
        <f>IF('Indicator Data'!N46="No Data",1,IF('Indicator Data imputation'!N45&lt;&gt;"",1,0))</f>
        <v>0</v>
      </c>
      <c r="N42" s="50">
        <f>IF('Indicator Data'!O46="No Data",1,IF('Indicator Data imputation'!O45&lt;&gt;"",1,0))</f>
        <v>0</v>
      </c>
      <c r="O42" s="50">
        <f>IF('Indicator Data'!P46="No Data",1,IF('Indicator Data imputation'!P45&lt;&gt;"",1,0))</f>
        <v>0</v>
      </c>
      <c r="P42" s="50">
        <f>IF('Indicator Data'!Q46="No Data",1,IF('Indicator Data imputation'!Q45&lt;&gt;"",1,0))</f>
        <v>0</v>
      </c>
      <c r="Q42" s="50">
        <f>IF('Indicator Data'!R46="No Data",1,IF('Indicator Data imputation'!R45&lt;&gt;"",1,0))</f>
        <v>0</v>
      </c>
      <c r="R42" s="50">
        <f>IF('Indicator Data'!S46="No Data",1,IF('Indicator Data imputation'!S45&lt;&gt;"",1,0))</f>
        <v>0</v>
      </c>
      <c r="S42" s="50">
        <f>IF('Indicator Data'!T46="No Data",1,IF('Indicator Data imputation'!T45&lt;&gt;"",1,0))</f>
        <v>0</v>
      </c>
      <c r="T42" s="50">
        <f>IF('Indicator Data'!U46="No Data",1,IF('Indicator Data imputation'!U45&lt;&gt;"",1,0))</f>
        <v>0</v>
      </c>
      <c r="U42" s="50">
        <f>IF('Indicator Data'!V46="No Data",1,IF('Indicator Data imputation'!V45&lt;&gt;"",1,0))</f>
        <v>0</v>
      </c>
      <c r="V42" s="50">
        <f>IF('Indicator Data'!W46="No Data",1,IF('Indicator Data imputation'!W45&lt;&gt;"",1,0))</f>
        <v>0</v>
      </c>
      <c r="W42" s="50">
        <f>IF('Indicator Data'!X46="No Data",1,IF('Indicator Data imputation'!X45&lt;&gt;"",1,0))</f>
        <v>0</v>
      </c>
      <c r="X42" s="50">
        <f>IF('Indicator Data'!Y46="No Data",1,IF('Indicator Data imputation'!Y45&lt;&gt;"",1,0))</f>
        <v>0</v>
      </c>
      <c r="Y42" s="50">
        <f>IF('Indicator Data'!Z46="No Data",1,IF('Indicator Data imputation'!Z45&lt;&gt;"",1,0))</f>
        <v>0</v>
      </c>
      <c r="Z42" s="50">
        <f>IF('Indicator Data'!AA46="No Data",1,IF('Indicator Data imputation'!AA45&lt;&gt;"",1,0))</f>
        <v>0</v>
      </c>
      <c r="AA42" s="50">
        <f>IF('Indicator Data'!AB46="No Data",1,IF('Indicator Data imputation'!AB45&lt;&gt;"",1,0))</f>
        <v>0</v>
      </c>
      <c r="AB42" s="50">
        <f>IF('Indicator Data'!AC46="No Data",1,IF('Indicator Data imputation'!AC45&lt;&gt;"",1,0))</f>
        <v>0</v>
      </c>
      <c r="AC42" s="50">
        <f>IF('Indicator Data'!AD46="No Data",1,IF('Indicator Data imputation'!AD45&lt;&gt;"",1,0))</f>
        <v>0</v>
      </c>
      <c r="AD42" s="50">
        <f>IF('Indicator Data'!AE46="No Data",1,IF('Indicator Data imputation'!AE45&lt;&gt;"",1,0))</f>
        <v>1</v>
      </c>
      <c r="AE42" s="50">
        <f>IF('Indicator Data'!AF46="No Data",1,IF('Indicator Data imputation'!AF45&lt;&gt;"",1,0))</f>
        <v>0</v>
      </c>
      <c r="AF42" s="50">
        <f>IF('Indicator Data'!AG46="No Data",1,IF('Indicator Data imputation'!AG45&lt;&gt;"",1,0))</f>
        <v>0</v>
      </c>
      <c r="AG42" s="50">
        <f>IF('Indicator Data'!AH46="No Data",1,IF('Indicator Data imputation'!AH45&lt;&gt;"",1,0))</f>
        <v>0</v>
      </c>
      <c r="AH42" s="50">
        <f>IF('Indicator Data'!AI46="No Data",1,IF('Indicator Data imputation'!AI45&lt;&gt;"",1,0))</f>
        <v>0</v>
      </c>
      <c r="AI42" s="50">
        <f>IF('Indicator Data'!AJ46="No Data",1,IF('Indicator Data imputation'!AJ45&lt;&gt;"",1,0))</f>
        <v>0</v>
      </c>
      <c r="AJ42" s="50">
        <f>IF('Indicator Data'!AK46="No Data",1,IF('Indicator Data imputation'!AK45&lt;&gt;"",1,0))</f>
        <v>0</v>
      </c>
      <c r="AK42" s="50">
        <f>IF('Indicator Data'!AL46="No Data",1,IF('Indicator Data imputation'!AL45&lt;&gt;"",1,0))</f>
        <v>0</v>
      </c>
      <c r="AL42" s="50">
        <f>IF('Indicator Data'!AM46="No Data",1,IF('Indicator Data imputation'!AM45&lt;&gt;"",1,0))</f>
        <v>0</v>
      </c>
      <c r="AM42" s="50">
        <f>IF('Indicator Data'!AN46="No Data",1,IF('Indicator Data imputation'!AN45&lt;&gt;"",1,0))</f>
        <v>0</v>
      </c>
      <c r="AN42" s="50">
        <f>IF('Indicator Data'!AO46="No Data",1,IF('Indicator Data imputation'!AO45&lt;&gt;"",1,0))</f>
        <v>0</v>
      </c>
      <c r="AO42" s="50">
        <f>IF('Indicator Data'!AP46="No Data",1,IF('Indicator Data imputation'!AP45&lt;&gt;"",1,0))</f>
        <v>0</v>
      </c>
      <c r="AP42" s="50">
        <f>IF('Indicator Data'!AQ46="No Data",1,IF('Indicator Data imputation'!AQ45&lt;&gt;"",1,0))</f>
        <v>0</v>
      </c>
      <c r="AQ42" s="50">
        <f>IF('Indicator Data'!AR46="No Data",1,IF('Indicator Data imputation'!AR45&lt;&gt;"",1,0))</f>
        <v>0</v>
      </c>
      <c r="AR42" s="50">
        <f>IF('Indicator Data'!AS46="No Data",1,IF('Indicator Data imputation'!AS45&lt;&gt;"",1,0))</f>
        <v>0</v>
      </c>
      <c r="AS42" s="50">
        <f>IF('Indicator Data'!AT46="No Data",1,IF('Indicator Data imputation'!AT45&lt;&gt;"",1,0))</f>
        <v>0</v>
      </c>
      <c r="AT42" s="50">
        <f>IF('Indicator Data'!AU46="No Data",1,IF('Indicator Data imputation'!AU45&lt;&gt;"",1,0))</f>
        <v>0</v>
      </c>
      <c r="AU42" s="50">
        <f>IF('Indicator Data'!AV46="No Data",1,IF('Indicator Data imputation'!AV45&lt;&gt;"",1,0))</f>
        <v>0</v>
      </c>
      <c r="AV42" s="50">
        <f>IF('Indicator Data'!AW46="No Data",1,IF('Indicator Data imputation'!AW45&lt;&gt;"",1,0))</f>
        <v>0</v>
      </c>
      <c r="AW42" s="50">
        <f>IF('Indicator Data'!AX46="No Data",1,IF('Indicator Data imputation'!AX45&lt;&gt;"",1,0))</f>
        <v>0</v>
      </c>
      <c r="AX42" s="50">
        <f>IF('Indicator Data'!AY46="No Data",1,IF('Indicator Data imputation'!AY45&lt;&gt;"",1,0))</f>
        <v>0</v>
      </c>
      <c r="AY42" s="50">
        <f>IF('Indicator Data'!AZ46="No Data",1,IF('Indicator Data imputation'!AZ45&lt;&gt;"",1,0))</f>
        <v>0</v>
      </c>
      <c r="AZ42" s="50">
        <f>IF('Indicator Data'!BA46="No Data",1,IF('Indicator Data imputation'!BA45&lt;&gt;"",1,0))</f>
        <v>0</v>
      </c>
      <c r="BA42" s="50">
        <f>IF('Indicator Data'!BB46="No Data",1,IF('Indicator Data imputation'!BB45&lt;&gt;"",1,0))</f>
        <v>0</v>
      </c>
      <c r="BB42" s="50">
        <f>IF('Indicator Data'!BC46="No Data",1,IF('Indicator Data imputation'!BC45&lt;&gt;"",1,0))</f>
        <v>0</v>
      </c>
      <c r="BC42" s="50">
        <f>IF('Indicator Data'!BD46="No Data",1,IF('Indicator Data imputation'!BD45&lt;&gt;"",1,0))</f>
        <v>0</v>
      </c>
      <c r="BD42" s="50">
        <f>IF('Indicator Data'!BE46="No Data",1,IF('Indicator Data imputation'!BE45&lt;&gt;"",1,0))</f>
        <v>0</v>
      </c>
      <c r="BE42" s="50">
        <f>IF('Indicator Data'!BF46="No Data",1,IF('Indicator Data imputation'!BF45&lt;&gt;"",1,0))</f>
        <v>0</v>
      </c>
      <c r="BF42" s="50">
        <f>IF('Indicator Data'!BG46="No Data",1,IF('Indicator Data imputation'!BG45&lt;&gt;"",1,0))</f>
        <v>0</v>
      </c>
      <c r="BG42" s="50">
        <f>IF('Indicator Data'!BH46="No Data",1,IF('Indicator Data imputation'!BH45&lt;&gt;"",1,0))</f>
        <v>0</v>
      </c>
      <c r="BH42" s="50">
        <f>IF('Indicator Data'!BI46="No Data",1,IF('Indicator Data imputation'!BI45&lt;&gt;"",1,0))</f>
        <v>0</v>
      </c>
      <c r="BI42" s="50">
        <f>IF('Indicator Data'!BJ46="No Data",1,IF('Indicator Data imputation'!BJ45&lt;&gt;"",1,0))</f>
        <v>0</v>
      </c>
      <c r="BJ42" s="50">
        <f>IF('Indicator Data'!BK46="No Data",1,IF('Indicator Data imputation'!BK45&lt;&gt;"",1,0))</f>
        <v>0</v>
      </c>
      <c r="BK42" s="50">
        <f>IF('Indicator Data'!BL46="No Data",1,IF('Indicator Data imputation'!BL45&lt;&gt;"",1,0))</f>
        <v>0</v>
      </c>
      <c r="BL42" s="50">
        <f>IF('Indicator Data'!BM46="No Data",1,IF('Indicator Data imputation'!BM45&lt;&gt;"",1,0))</f>
        <v>0</v>
      </c>
      <c r="BM42" s="50">
        <f>IF('Indicator Data'!BN46="No Data",1,IF('Indicator Data imputation'!BN45&lt;&gt;"",1,0))</f>
        <v>0</v>
      </c>
      <c r="BN42" s="50">
        <f>IF('Indicator Data'!BO46="No Data",1,IF('Indicator Data imputation'!BO45&lt;&gt;"",1,0))</f>
        <v>0</v>
      </c>
      <c r="BO42" s="50">
        <f>IF('Indicator Data'!BP46="No Data",1,IF('Indicator Data imputation'!BP45&lt;&gt;"",1,0))</f>
        <v>0</v>
      </c>
      <c r="BP42" s="50">
        <f>IF('Indicator Data'!BQ46="No Data",1,IF('Indicator Data imputation'!BQ45&lt;&gt;"",1,0))</f>
        <v>0</v>
      </c>
      <c r="BQ42" s="50">
        <f>IF('Indicator Data'!BR46="No Data",1,IF('Indicator Data imputation'!BR45&lt;&gt;"",1,0))</f>
        <v>0</v>
      </c>
      <c r="BR42" s="50">
        <f>IF('Indicator Data'!BS46="No Data",1,IF('Indicator Data imputation'!BS45&lt;&gt;"",1,0))</f>
        <v>0</v>
      </c>
      <c r="BS42" s="50">
        <f>IF('Indicator Data'!BT46="No Data",1,IF('Indicator Data imputation'!BT45&lt;&gt;"",1,0))</f>
        <v>0</v>
      </c>
      <c r="BT42" s="50">
        <f>IF('Indicator Data'!BU46="No Data",1,IF('Indicator Data imputation'!BU45&lt;&gt;"",1,0))</f>
        <v>0</v>
      </c>
      <c r="BU42" s="50">
        <f>IF('Indicator Data'!BV46="No Data",1,IF('Indicator Data imputation'!BV45&lt;&gt;"",1,0))</f>
        <v>1</v>
      </c>
      <c r="BV42" s="50">
        <f>IF('Indicator Data'!BW46="No Data",1,IF('Indicator Data imputation'!BW45&lt;&gt;"",1,0))</f>
        <v>0</v>
      </c>
      <c r="BW42" s="50">
        <f>IF('Indicator Data'!BX46="No Data",1,IF('Indicator Data imputation'!BX45&lt;&gt;"",1,0))</f>
        <v>0</v>
      </c>
      <c r="BX42" s="50">
        <f>IF('Indicator Data'!BY46="No Data",1,IF('Indicator Data imputation'!BY45&lt;&gt;"",1,0))</f>
        <v>0</v>
      </c>
      <c r="BY42" s="3">
        <f t="shared" si="2"/>
        <v>2</v>
      </c>
      <c r="BZ42" s="52">
        <f t="shared" si="1"/>
        <v>2.6666666666666668E-2</v>
      </c>
    </row>
    <row r="43" spans="1:78">
      <c r="A43" s="3" t="str">
        <f>'Indicator Data'!B47</f>
        <v>HRV</v>
      </c>
      <c r="B43" s="50">
        <f>IF('Indicator Data'!C47="No Data",1,IF('Indicator Data imputation'!C46&lt;&gt;"",1,0))</f>
        <v>0</v>
      </c>
      <c r="C43" s="50">
        <f>IF('Indicator Data'!D47="No Data",1,IF('Indicator Data imputation'!D46&lt;&gt;"",1,0))</f>
        <v>0</v>
      </c>
      <c r="D43" s="50">
        <f>IF('Indicator Data'!E47="No Data",1,IF('Indicator Data imputation'!E46&lt;&gt;"",1,0))</f>
        <v>0</v>
      </c>
      <c r="E43" s="50">
        <f>IF('Indicator Data'!F47="No Data",1,IF('Indicator Data imputation'!F46&lt;&gt;"",1,0))</f>
        <v>0</v>
      </c>
      <c r="F43" s="50">
        <f>IF('Indicator Data'!G47="No Data",1,IF('Indicator Data imputation'!G46&lt;&gt;"",1,0))</f>
        <v>0</v>
      </c>
      <c r="G43" s="50">
        <f>IF('Indicator Data'!H47="No Data",1,IF('Indicator Data imputation'!H46&lt;&gt;"",1,0))</f>
        <v>0</v>
      </c>
      <c r="H43" s="50">
        <f>IF('Indicator Data'!I47="No Data",1,IF('Indicator Data imputation'!I46&lt;&gt;"",1,0))</f>
        <v>0</v>
      </c>
      <c r="I43" s="50">
        <f>IF('Indicator Data'!J47="No Data",1,IF('Indicator Data imputation'!J46&lt;&gt;"",1,0))</f>
        <v>0</v>
      </c>
      <c r="J43" s="50">
        <f>IF('Indicator Data'!K47="No Data",1,IF('Indicator Data imputation'!K46&lt;&gt;"",1,0))</f>
        <v>0</v>
      </c>
      <c r="K43" s="50">
        <f>IF('Indicator Data'!L47="No Data",1,IF('Indicator Data imputation'!L46&lt;&gt;"",1,0))</f>
        <v>0</v>
      </c>
      <c r="L43" s="50">
        <f>IF('Indicator Data'!M47="No Data",1,IF('Indicator Data imputation'!M46&lt;&gt;"",1,0))</f>
        <v>0</v>
      </c>
      <c r="M43" s="50">
        <f>IF('Indicator Data'!N47="No Data",1,IF('Indicator Data imputation'!N46&lt;&gt;"",1,0))</f>
        <v>1</v>
      </c>
      <c r="N43" s="50">
        <f>IF('Indicator Data'!O47="No Data",1,IF('Indicator Data imputation'!O46&lt;&gt;"",1,0))</f>
        <v>1</v>
      </c>
      <c r="O43" s="50">
        <f>IF('Indicator Data'!P47="No Data",1,IF('Indicator Data imputation'!P46&lt;&gt;"",1,0))</f>
        <v>1</v>
      </c>
      <c r="P43" s="50">
        <f>IF('Indicator Data'!Q47="No Data",1,IF('Indicator Data imputation'!Q46&lt;&gt;"",1,0))</f>
        <v>0</v>
      </c>
      <c r="Q43" s="50">
        <f>IF('Indicator Data'!R47="No Data",1,IF('Indicator Data imputation'!R46&lt;&gt;"",1,0))</f>
        <v>0</v>
      </c>
      <c r="R43" s="50">
        <f>IF('Indicator Data'!S47="No Data",1,IF('Indicator Data imputation'!S46&lt;&gt;"",1,0))</f>
        <v>0</v>
      </c>
      <c r="S43" s="50">
        <f>IF('Indicator Data'!T47="No Data",1,IF('Indicator Data imputation'!T46&lt;&gt;"",1,0))</f>
        <v>0</v>
      </c>
      <c r="T43" s="50">
        <f>IF('Indicator Data'!U47="No Data",1,IF('Indicator Data imputation'!U46&lt;&gt;"",1,0))</f>
        <v>0</v>
      </c>
      <c r="U43" s="50">
        <f>IF('Indicator Data'!V47="No Data",1,IF('Indicator Data imputation'!V46&lt;&gt;"",1,0))</f>
        <v>0</v>
      </c>
      <c r="V43" s="50">
        <f>IF('Indicator Data'!W47="No Data",1,IF('Indicator Data imputation'!W46&lt;&gt;"",1,0))</f>
        <v>0</v>
      </c>
      <c r="W43" s="50">
        <f>IF('Indicator Data'!X47="No Data",1,IF('Indicator Data imputation'!X46&lt;&gt;"",1,0))</f>
        <v>0</v>
      </c>
      <c r="X43" s="50">
        <f>IF('Indicator Data'!Y47="No Data",1,IF('Indicator Data imputation'!Y46&lt;&gt;"",1,0))</f>
        <v>0</v>
      </c>
      <c r="Y43" s="50">
        <f>IF('Indicator Data'!Z47="No Data",1,IF('Indicator Data imputation'!Z46&lt;&gt;"",1,0))</f>
        <v>0</v>
      </c>
      <c r="Z43" s="50">
        <f>IF('Indicator Data'!AA47="No Data",1,IF('Indicator Data imputation'!AA46&lt;&gt;"",1,0))</f>
        <v>0</v>
      </c>
      <c r="AA43" s="50">
        <f>IF('Indicator Data'!AB47="No Data",1,IF('Indicator Data imputation'!AB46&lt;&gt;"",1,0))</f>
        <v>0</v>
      </c>
      <c r="AB43" s="50">
        <f>IF('Indicator Data'!AC47="No Data",1,IF('Indicator Data imputation'!AC46&lt;&gt;"",1,0))</f>
        <v>1</v>
      </c>
      <c r="AC43" s="50">
        <f>IF('Indicator Data'!AD47="No Data",1,IF('Indicator Data imputation'!AD46&lt;&gt;"",1,0))</f>
        <v>0</v>
      </c>
      <c r="AD43" s="50">
        <f>IF('Indicator Data'!AE47="No Data",1,IF('Indicator Data imputation'!AE46&lt;&gt;"",1,0))</f>
        <v>0</v>
      </c>
      <c r="AE43" s="50">
        <f>IF('Indicator Data'!AF47="No Data",1,IF('Indicator Data imputation'!AF46&lt;&gt;"",1,0))</f>
        <v>1</v>
      </c>
      <c r="AF43" s="50">
        <f>IF('Indicator Data'!AG47="No Data",1,IF('Indicator Data imputation'!AG46&lt;&gt;"",1,0))</f>
        <v>0</v>
      </c>
      <c r="AG43" s="50">
        <f>IF('Indicator Data'!AH47="No Data",1,IF('Indicator Data imputation'!AH46&lt;&gt;"",1,0))</f>
        <v>0</v>
      </c>
      <c r="AH43" s="50">
        <f>IF('Indicator Data'!AI47="No Data",1,IF('Indicator Data imputation'!AI46&lt;&gt;"",1,0))</f>
        <v>0</v>
      </c>
      <c r="AI43" s="50">
        <f>IF('Indicator Data'!AJ47="No Data",1,IF('Indicator Data imputation'!AJ46&lt;&gt;"",1,0))</f>
        <v>0</v>
      </c>
      <c r="AJ43" s="50">
        <f>IF('Indicator Data'!AK47="No Data",1,IF('Indicator Data imputation'!AK46&lt;&gt;"",1,0))</f>
        <v>0</v>
      </c>
      <c r="AK43" s="50">
        <f>IF('Indicator Data'!AL47="No Data",1,IF('Indicator Data imputation'!AL46&lt;&gt;"",1,0))</f>
        <v>0</v>
      </c>
      <c r="AL43" s="50">
        <f>IF('Indicator Data'!AM47="No Data",1,IF('Indicator Data imputation'!AM46&lt;&gt;"",1,0))</f>
        <v>1</v>
      </c>
      <c r="AM43" s="50">
        <f>IF('Indicator Data'!AN47="No Data",1,IF('Indicator Data imputation'!AN46&lt;&gt;"",1,0))</f>
        <v>0</v>
      </c>
      <c r="AN43" s="50">
        <f>IF('Indicator Data'!AO47="No Data",1,IF('Indicator Data imputation'!AO46&lt;&gt;"",1,0))</f>
        <v>0</v>
      </c>
      <c r="AO43" s="50">
        <f>IF('Indicator Data'!AP47="No Data",1,IF('Indicator Data imputation'!AP46&lt;&gt;"",1,0))</f>
        <v>0</v>
      </c>
      <c r="AP43" s="50">
        <f>IF('Indicator Data'!AQ47="No Data",1,IF('Indicator Data imputation'!AQ46&lt;&gt;"",1,0))</f>
        <v>1</v>
      </c>
      <c r="AQ43" s="50">
        <f>IF('Indicator Data'!AR47="No Data",1,IF('Indicator Data imputation'!AR46&lt;&gt;"",1,0))</f>
        <v>0</v>
      </c>
      <c r="AR43" s="50">
        <f>IF('Indicator Data'!AS47="No Data",1,IF('Indicator Data imputation'!AS46&lt;&gt;"",1,0))</f>
        <v>0</v>
      </c>
      <c r="AS43" s="50">
        <f>IF('Indicator Data'!AT47="No Data",1,IF('Indicator Data imputation'!AT46&lt;&gt;"",1,0))</f>
        <v>1</v>
      </c>
      <c r="AT43" s="50">
        <f>IF('Indicator Data'!AU47="No Data",1,IF('Indicator Data imputation'!AU46&lt;&gt;"",1,0))</f>
        <v>0</v>
      </c>
      <c r="AU43" s="50">
        <f>IF('Indicator Data'!AV47="No Data",1,IF('Indicator Data imputation'!AV46&lt;&gt;"",1,0))</f>
        <v>0</v>
      </c>
      <c r="AV43" s="50">
        <f>IF('Indicator Data'!AW47="No Data",1,IF('Indicator Data imputation'!AW46&lt;&gt;"",1,0))</f>
        <v>0</v>
      </c>
      <c r="AW43" s="50">
        <f>IF('Indicator Data'!AX47="No Data",1,IF('Indicator Data imputation'!AX46&lt;&gt;"",1,0))</f>
        <v>1</v>
      </c>
      <c r="AX43" s="50">
        <f>IF('Indicator Data'!AY47="No Data",1,IF('Indicator Data imputation'!AY46&lt;&gt;"",1,0))</f>
        <v>0</v>
      </c>
      <c r="AY43" s="50">
        <f>IF('Indicator Data'!AZ47="No Data",1,IF('Indicator Data imputation'!AZ46&lt;&gt;"",1,0))</f>
        <v>0</v>
      </c>
      <c r="AZ43" s="50">
        <f>IF('Indicator Data'!BA47="No Data",1,IF('Indicator Data imputation'!BA46&lt;&gt;"",1,0))</f>
        <v>0</v>
      </c>
      <c r="BA43" s="50">
        <f>IF('Indicator Data'!BB47="No Data",1,IF('Indicator Data imputation'!BB46&lt;&gt;"",1,0))</f>
        <v>0</v>
      </c>
      <c r="BB43" s="50">
        <f>IF('Indicator Data'!BC47="No Data",1,IF('Indicator Data imputation'!BC46&lt;&gt;"",1,0))</f>
        <v>0</v>
      </c>
      <c r="BC43" s="50">
        <f>IF('Indicator Data'!BD47="No Data",1,IF('Indicator Data imputation'!BD46&lt;&gt;"",1,0))</f>
        <v>0</v>
      </c>
      <c r="BD43" s="50">
        <f>IF('Indicator Data'!BE47="No Data",1,IF('Indicator Data imputation'!BE46&lt;&gt;"",1,0))</f>
        <v>0</v>
      </c>
      <c r="BE43" s="50">
        <f>IF('Indicator Data'!BF47="No Data",1,IF('Indicator Data imputation'!BF46&lt;&gt;"",1,0))</f>
        <v>0</v>
      </c>
      <c r="BF43" s="50">
        <f>IF('Indicator Data'!BG47="No Data",1,IF('Indicator Data imputation'!BG46&lt;&gt;"",1,0))</f>
        <v>0</v>
      </c>
      <c r="BG43" s="50">
        <f>IF('Indicator Data'!BH47="No Data",1,IF('Indicator Data imputation'!BH46&lt;&gt;"",1,0))</f>
        <v>0</v>
      </c>
      <c r="BH43" s="50">
        <f>IF('Indicator Data'!BI47="No Data",1,IF('Indicator Data imputation'!BI46&lt;&gt;"",1,0))</f>
        <v>0</v>
      </c>
      <c r="BI43" s="50">
        <f>IF('Indicator Data'!BJ47="No Data",1,IF('Indicator Data imputation'!BJ46&lt;&gt;"",1,0))</f>
        <v>0</v>
      </c>
      <c r="BJ43" s="50">
        <f>IF('Indicator Data'!BK47="No Data",1,IF('Indicator Data imputation'!BK46&lt;&gt;"",1,0))</f>
        <v>0</v>
      </c>
      <c r="BK43" s="50">
        <f>IF('Indicator Data'!BL47="No Data",1,IF('Indicator Data imputation'!BL46&lt;&gt;"",1,0))</f>
        <v>0</v>
      </c>
      <c r="BL43" s="50">
        <f>IF('Indicator Data'!BM47="No Data",1,IF('Indicator Data imputation'!BM46&lt;&gt;"",1,0))</f>
        <v>0</v>
      </c>
      <c r="BM43" s="50">
        <f>IF('Indicator Data'!BN47="No Data",1,IF('Indicator Data imputation'!BN46&lt;&gt;"",1,0))</f>
        <v>0</v>
      </c>
      <c r="BN43" s="50">
        <f>IF('Indicator Data'!BO47="No Data",1,IF('Indicator Data imputation'!BO46&lt;&gt;"",1,0))</f>
        <v>0</v>
      </c>
      <c r="BO43" s="50">
        <f>IF('Indicator Data'!BP47="No Data",1,IF('Indicator Data imputation'!BP46&lt;&gt;"",1,0))</f>
        <v>0</v>
      </c>
      <c r="BP43" s="50">
        <f>IF('Indicator Data'!BQ47="No Data",1,IF('Indicator Data imputation'!BQ46&lt;&gt;"",1,0))</f>
        <v>0</v>
      </c>
      <c r="BQ43" s="50">
        <f>IF('Indicator Data'!BR47="No Data",1,IF('Indicator Data imputation'!BR46&lt;&gt;"",1,0))</f>
        <v>0</v>
      </c>
      <c r="BR43" s="50">
        <f>IF('Indicator Data'!BS47="No Data",1,IF('Indicator Data imputation'!BS46&lt;&gt;"",1,0))</f>
        <v>0</v>
      </c>
      <c r="BS43" s="50">
        <f>IF('Indicator Data'!BT47="No Data",1,IF('Indicator Data imputation'!BT46&lt;&gt;"",1,0))</f>
        <v>0</v>
      </c>
      <c r="BT43" s="50">
        <f>IF('Indicator Data'!BU47="No Data",1,IF('Indicator Data imputation'!BU46&lt;&gt;"",1,0))</f>
        <v>0</v>
      </c>
      <c r="BU43" s="50">
        <f>IF('Indicator Data'!BV47="No Data",1,IF('Indicator Data imputation'!BV46&lt;&gt;"",1,0))</f>
        <v>0</v>
      </c>
      <c r="BV43" s="50">
        <f>IF('Indicator Data'!BW47="No Data",1,IF('Indicator Data imputation'!BW46&lt;&gt;"",1,0))</f>
        <v>1</v>
      </c>
      <c r="BW43" s="50">
        <f>IF('Indicator Data'!BX47="No Data",1,IF('Indicator Data imputation'!BX46&lt;&gt;"",1,0))</f>
        <v>0</v>
      </c>
      <c r="BX43" s="50">
        <f>IF('Indicator Data'!BY47="No Data",1,IF('Indicator Data imputation'!BY46&lt;&gt;"",1,0))</f>
        <v>0</v>
      </c>
      <c r="BY43" s="3">
        <f t="shared" si="2"/>
        <v>10</v>
      </c>
      <c r="BZ43" s="52">
        <f t="shared" si="1"/>
        <v>0.13333333333333333</v>
      </c>
    </row>
    <row r="44" spans="1:78">
      <c r="A44" s="3" t="str">
        <f>'Indicator Data'!B48</f>
        <v>CUB</v>
      </c>
      <c r="B44" s="50">
        <f>IF('Indicator Data'!C48="No Data",1,IF('Indicator Data imputation'!C47&lt;&gt;"",1,0))</f>
        <v>0</v>
      </c>
      <c r="C44" s="50">
        <f>IF('Indicator Data'!D48="No Data",1,IF('Indicator Data imputation'!D47&lt;&gt;"",1,0))</f>
        <v>0</v>
      </c>
      <c r="D44" s="50">
        <f>IF('Indicator Data'!E48="No Data",1,IF('Indicator Data imputation'!E47&lt;&gt;"",1,0))</f>
        <v>0</v>
      </c>
      <c r="E44" s="50">
        <f>IF('Indicator Data'!F48="No Data",1,IF('Indicator Data imputation'!F47&lt;&gt;"",1,0))</f>
        <v>0</v>
      </c>
      <c r="F44" s="50">
        <f>IF('Indicator Data'!G48="No Data",1,IF('Indicator Data imputation'!G47&lt;&gt;"",1,0))</f>
        <v>0</v>
      </c>
      <c r="G44" s="50">
        <f>IF('Indicator Data'!H48="No Data",1,IF('Indicator Data imputation'!H47&lt;&gt;"",1,0))</f>
        <v>0</v>
      </c>
      <c r="H44" s="50">
        <f>IF('Indicator Data'!I48="No Data",1,IF('Indicator Data imputation'!I47&lt;&gt;"",1,0))</f>
        <v>0</v>
      </c>
      <c r="I44" s="50">
        <f>IF('Indicator Data'!J48="No Data",1,IF('Indicator Data imputation'!J47&lt;&gt;"",1,0))</f>
        <v>0</v>
      </c>
      <c r="J44" s="50">
        <f>IF('Indicator Data'!K48="No Data",1,IF('Indicator Data imputation'!K47&lt;&gt;"",1,0))</f>
        <v>0</v>
      </c>
      <c r="K44" s="50">
        <f>IF('Indicator Data'!L48="No Data",1,IF('Indicator Data imputation'!L47&lt;&gt;"",1,0))</f>
        <v>0</v>
      </c>
      <c r="L44" s="50">
        <f>IF('Indicator Data'!M48="No Data",1,IF('Indicator Data imputation'!M47&lt;&gt;"",1,0))</f>
        <v>1</v>
      </c>
      <c r="M44" s="50">
        <f>IF('Indicator Data'!N48="No Data",1,IF('Indicator Data imputation'!N47&lt;&gt;"",1,0))</f>
        <v>1</v>
      </c>
      <c r="N44" s="50">
        <f>IF('Indicator Data'!O48="No Data",1,IF('Indicator Data imputation'!O47&lt;&gt;"",1,0))</f>
        <v>1</v>
      </c>
      <c r="O44" s="50">
        <f>IF('Indicator Data'!P48="No Data",1,IF('Indicator Data imputation'!P47&lt;&gt;"",1,0))</f>
        <v>1</v>
      </c>
      <c r="P44" s="50">
        <f>IF('Indicator Data'!Q48="No Data",1,IF('Indicator Data imputation'!Q47&lt;&gt;"",1,0))</f>
        <v>0</v>
      </c>
      <c r="Q44" s="50">
        <f>IF('Indicator Data'!R48="No Data",1,IF('Indicator Data imputation'!R47&lt;&gt;"",1,0))</f>
        <v>0</v>
      </c>
      <c r="R44" s="50">
        <f>IF('Indicator Data'!S48="No Data",1,IF('Indicator Data imputation'!S47&lt;&gt;"",1,0))</f>
        <v>0</v>
      </c>
      <c r="S44" s="50">
        <f>IF('Indicator Data'!T48="No Data",1,IF('Indicator Data imputation'!T47&lt;&gt;"",1,0))</f>
        <v>0</v>
      </c>
      <c r="T44" s="50">
        <f>IF('Indicator Data'!U48="No Data",1,IF('Indicator Data imputation'!U47&lt;&gt;"",1,0))</f>
        <v>0</v>
      </c>
      <c r="U44" s="50">
        <f>IF('Indicator Data'!V48="No Data",1,IF('Indicator Data imputation'!V47&lt;&gt;"",1,0))</f>
        <v>0</v>
      </c>
      <c r="V44" s="50">
        <f>IF('Indicator Data'!W48="No Data",1,IF('Indicator Data imputation'!W47&lt;&gt;"",1,0))</f>
        <v>0</v>
      </c>
      <c r="W44" s="50">
        <f>IF('Indicator Data'!X48="No Data",1,IF('Indicator Data imputation'!X47&lt;&gt;"",1,0))</f>
        <v>0</v>
      </c>
      <c r="X44" s="50">
        <f>IF('Indicator Data'!Y48="No Data",1,IF('Indicator Data imputation'!Y47&lt;&gt;"",1,0))</f>
        <v>0</v>
      </c>
      <c r="Y44" s="50">
        <f>IF('Indicator Data'!Z48="No Data",1,IF('Indicator Data imputation'!Z47&lt;&gt;"",1,0))</f>
        <v>0</v>
      </c>
      <c r="Z44" s="50">
        <f>IF('Indicator Data'!AA48="No Data",1,IF('Indicator Data imputation'!AA47&lt;&gt;"",1,0))</f>
        <v>1</v>
      </c>
      <c r="AA44" s="50">
        <f>IF('Indicator Data'!AB48="No Data",1,IF('Indicator Data imputation'!AB47&lt;&gt;"",1,0))</f>
        <v>0</v>
      </c>
      <c r="AB44" s="50">
        <f>IF('Indicator Data'!AC48="No Data",1,IF('Indicator Data imputation'!AC47&lt;&gt;"",1,0))</f>
        <v>0</v>
      </c>
      <c r="AC44" s="50">
        <f>IF('Indicator Data'!AD48="No Data",1,IF('Indicator Data imputation'!AD47&lt;&gt;"",1,0))</f>
        <v>0</v>
      </c>
      <c r="AD44" s="50">
        <f>IF('Indicator Data'!AE48="No Data",1,IF('Indicator Data imputation'!AE47&lt;&gt;"",1,0))</f>
        <v>1</v>
      </c>
      <c r="AE44" s="50">
        <f>IF('Indicator Data'!AF48="No Data",1,IF('Indicator Data imputation'!AF47&lt;&gt;"",1,0))</f>
        <v>0</v>
      </c>
      <c r="AF44" s="50">
        <f>IF('Indicator Data'!AG48="No Data",1,IF('Indicator Data imputation'!AG47&lt;&gt;"",1,0))</f>
        <v>0</v>
      </c>
      <c r="AG44" s="50">
        <f>IF('Indicator Data'!AH48="No Data",1,IF('Indicator Data imputation'!AH47&lt;&gt;"",1,0))</f>
        <v>0</v>
      </c>
      <c r="AH44" s="50">
        <f>IF('Indicator Data'!AI48="No Data",1,IF('Indicator Data imputation'!AI47&lt;&gt;"",1,0))</f>
        <v>0</v>
      </c>
      <c r="AI44" s="50">
        <f>IF('Indicator Data'!AJ48="No Data",1,IF('Indicator Data imputation'!AJ47&lt;&gt;"",1,0))</f>
        <v>0</v>
      </c>
      <c r="AJ44" s="50">
        <f>IF('Indicator Data'!AK48="No Data",1,IF('Indicator Data imputation'!AK47&lt;&gt;"",1,0))</f>
        <v>0</v>
      </c>
      <c r="AK44" s="50">
        <f>IF('Indicator Data'!AL48="No Data",1,IF('Indicator Data imputation'!AL47&lt;&gt;"",1,0))</f>
        <v>0</v>
      </c>
      <c r="AL44" s="50">
        <f>IF('Indicator Data'!AM48="No Data",1,IF('Indicator Data imputation'!AM47&lt;&gt;"",1,0))</f>
        <v>0</v>
      </c>
      <c r="AM44" s="50">
        <f>IF('Indicator Data'!AN48="No Data",1,IF('Indicator Data imputation'!AN47&lt;&gt;"",1,0))</f>
        <v>0</v>
      </c>
      <c r="AN44" s="50">
        <f>IF('Indicator Data'!AO48="No Data",1,IF('Indicator Data imputation'!AO47&lt;&gt;"",1,0))</f>
        <v>0</v>
      </c>
      <c r="AO44" s="50">
        <f>IF('Indicator Data'!AP48="No Data",1,IF('Indicator Data imputation'!AP47&lt;&gt;"",1,0))</f>
        <v>0</v>
      </c>
      <c r="AP44" s="50">
        <f>IF('Indicator Data'!AQ48="No Data",1,IF('Indicator Data imputation'!AQ47&lt;&gt;"",1,0))</f>
        <v>0</v>
      </c>
      <c r="AQ44" s="50">
        <f>IF('Indicator Data'!AR48="No Data",1,IF('Indicator Data imputation'!AR47&lt;&gt;"",1,0))</f>
        <v>1</v>
      </c>
      <c r="AR44" s="50">
        <f>IF('Indicator Data'!AS48="No Data",1,IF('Indicator Data imputation'!AS47&lt;&gt;"",1,0))</f>
        <v>0</v>
      </c>
      <c r="AS44" s="50">
        <f>IF('Indicator Data'!AT48="No Data",1,IF('Indicator Data imputation'!AT47&lt;&gt;"",1,0))</f>
        <v>1</v>
      </c>
      <c r="AT44" s="50">
        <f>IF('Indicator Data'!AU48="No Data",1,IF('Indicator Data imputation'!AU47&lt;&gt;"",1,0))</f>
        <v>0</v>
      </c>
      <c r="AU44" s="50">
        <f>IF('Indicator Data'!AV48="No Data",1,IF('Indicator Data imputation'!AV47&lt;&gt;"",1,0))</f>
        <v>0</v>
      </c>
      <c r="AV44" s="50">
        <f>IF('Indicator Data'!AW48="No Data",1,IF('Indicator Data imputation'!AW47&lt;&gt;"",1,0))</f>
        <v>0</v>
      </c>
      <c r="AW44" s="50">
        <f>IF('Indicator Data'!AX48="No Data",1,IF('Indicator Data imputation'!AX47&lt;&gt;"",1,0))</f>
        <v>1</v>
      </c>
      <c r="AX44" s="50">
        <f>IF('Indicator Data'!AY48="No Data",1,IF('Indicator Data imputation'!AY47&lt;&gt;"",1,0))</f>
        <v>0</v>
      </c>
      <c r="AY44" s="50">
        <f>IF('Indicator Data'!AZ48="No Data",1,IF('Indicator Data imputation'!AZ47&lt;&gt;"",1,0))</f>
        <v>0</v>
      </c>
      <c r="AZ44" s="50">
        <f>IF('Indicator Data'!BA48="No Data",1,IF('Indicator Data imputation'!BA47&lt;&gt;"",1,0))</f>
        <v>1</v>
      </c>
      <c r="BA44" s="50">
        <f>IF('Indicator Data'!BB48="No Data",1,IF('Indicator Data imputation'!BB47&lt;&gt;"",1,0))</f>
        <v>0</v>
      </c>
      <c r="BB44" s="50">
        <f>IF('Indicator Data'!BC48="No Data",1,IF('Indicator Data imputation'!BC47&lt;&gt;"",1,0))</f>
        <v>0</v>
      </c>
      <c r="BC44" s="50">
        <f>IF('Indicator Data'!BD48="No Data",1,IF('Indicator Data imputation'!BD47&lt;&gt;"",1,0))</f>
        <v>0</v>
      </c>
      <c r="BD44" s="50">
        <f>IF('Indicator Data'!BE48="No Data",1,IF('Indicator Data imputation'!BE47&lt;&gt;"",1,0))</f>
        <v>0</v>
      </c>
      <c r="BE44" s="50">
        <f>IF('Indicator Data'!BF48="No Data",1,IF('Indicator Data imputation'!BF47&lt;&gt;"",1,0))</f>
        <v>0</v>
      </c>
      <c r="BF44" s="50">
        <f>IF('Indicator Data'!BG48="No Data",1,IF('Indicator Data imputation'!BG47&lt;&gt;"",1,0))</f>
        <v>0</v>
      </c>
      <c r="BG44" s="50">
        <f>IF('Indicator Data'!BH48="No Data",1,IF('Indicator Data imputation'!BH47&lt;&gt;"",1,0))</f>
        <v>0</v>
      </c>
      <c r="BH44" s="50">
        <f>IF('Indicator Data'!BI48="No Data",1,IF('Indicator Data imputation'!BI47&lt;&gt;"",1,0))</f>
        <v>0</v>
      </c>
      <c r="BI44" s="50">
        <f>IF('Indicator Data'!BJ48="No Data",1,IF('Indicator Data imputation'!BJ47&lt;&gt;"",1,0))</f>
        <v>0</v>
      </c>
      <c r="BJ44" s="50">
        <f>IF('Indicator Data'!BK48="No Data",1,IF('Indicator Data imputation'!BK47&lt;&gt;"",1,0))</f>
        <v>0</v>
      </c>
      <c r="BK44" s="50">
        <f>IF('Indicator Data'!BL48="No Data",1,IF('Indicator Data imputation'!BL47&lt;&gt;"",1,0))</f>
        <v>0</v>
      </c>
      <c r="BL44" s="50">
        <f>IF('Indicator Data'!BM48="No Data",1,IF('Indicator Data imputation'!BM47&lt;&gt;"",1,0))</f>
        <v>0</v>
      </c>
      <c r="BM44" s="50">
        <f>IF('Indicator Data'!BN48="No Data",1,IF('Indicator Data imputation'!BN47&lt;&gt;"",1,0))</f>
        <v>0</v>
      </c>
      <c r="BN44" s="50">
        <f>IF('Indicator Data'!BO48="No Data",1,IF('Indicator Data imputation'!BO47&lt;&gt;"",1,0))</f>
        <v>0</v>
      </c>
      <c r="BO44" s="50">
        <f>IF('Indicator Data'!BP48="No Data",1,IF('Indicator Data imputation'!BP47&lt;&gt;"",1,0))</f>
        <v>0</v>
      </c>
      <c r="BP44" s="50">
        <f>IF('Indicator Data'!BQ48="No Data",1,IF('Indicator Data imputation'!BQ47&lt;&gt;"",1,0))</f>
        <v>0</v>
      </c>
      <c r="BQ44" s="50">
        <f>IF('Indicator Data'!BR48="No Data",1,IF('Indicator Data imputation'!BR47&lt;&gt;"",1,0))</f>
        <v>0</v>
      </c>
      <c r="BR44" s="50">
        <f>IF('Indicator Data'!BS48="No Data",1,IF('Indicator Data imputation'!BS47&lt;&gt;"",1,0))</f>
        <v>0</v>
      </c>
      <c r="BS44" s="50">
        <f>IF('Indicator Data'!BT48="No Data",1,IF('Indicator Data imputation'!BT47&lt;&gt;"",1,0))</f>
        <v>0</v>
      </c>
      <c r="BT44" s="50">
        <f>IF('Indicator Data'!BU48="No Data",1,IF('Indicator Data imputation'!BU47&lt;&gt;"",1,0))</f>
        <v>0</v>
      </c>
      <c r="BU44" s="50">
        <f>IF('Indicator Data'!BV48="No Data",1,IF('Indicator Data imputation'!BV47&lt;&gt;"",1,0))</f>
        <v>0</v>
      </c>
      <c r="BV44" s="50">
        <f>IF('Indicator Data'!BW48="No Data",1,IF('Indicator Data imputation'!BW47&lt;&gt;"",1,0))</f>
        <v>1</v>
      </c>
      <c r="BW44" s="50">
        <f>IF('Indicator Data'!BX48="No Data",1,IF('Indicator Data imputation'!BX47&lt;&gt;"",1,0))</f>
        <v>0</v>
      </c>
      <c r="BX44" s="50">
        <f>IF('Indicator Data'!BY48="No Data",1,IF('Indicator Data imputation'!BY47&lt;&gt;"",1,0))</f>
        <v>0</v>
      </c>
      <c r="BY44" s="3">
        <f t="shared" si="2"/>
        <v>11</v>
      </c>
      <c r="BZ44" s="52">
        <f t="shared" si="1"/>
        <v>0.14666666666666667</v>
      </c>
    </row>
    <row r="45" spans="1:78">
      <c r="A45" s="3" t="str">
        <f>'Indicator Data'!B49</f>
        <v>CYP</v>
      </c>
      <c r="B45" s="50">
        <f>IF('Indicator Data'!C49="No Data",1,IF('Indicator Data imputation'!C48&lt;&gt;"",1,0))</f>
        <v>0</v>
      </c>
      <c r="C45" s="50">
        <f>IF('Indicator Data'!D49="No Data",1,IF('Indicator Data imputation'!D48&lt;&gt;"",1,0))</f>
        <v>0</v>
      </c>
      <c r="D45" s="50">
        <f>IF('Indicator Data'!E49="No Data",1,IF('Indicator Data imputation'!E48&lt;&gt;"",1,0))</f>
        <v>0</v>
      </c>
      <c r="E45" s="50">
        <f>IF('Indicator Data'!F49="No Data",1,IF('Indicator Data imputation'!F48&lt;&gt;"",1,0))</f>
        <v>0</v>
      </c>
      <c r="F45" s="50">
        <f>IF('Indicator Data'!G49="No Data",1,IF('Indicator Data imputation'!G48&lt;&gt;"",1,0))</f>
        <v>0</v>
      </c>
      <c r="G45" s="50">
        <f>IF('Indicator Data'!H49="No Data",1,IF('Indicator Data imputation'!H48&lt;&gt;"",1,0))</f>
        <v>0</v>
      </c>
      <c r="H45" s="50">
        <f>IF('Indicator Data'!I49="No Data",1,IF('Indicator Data imputation'!I48&lt;&gt;"",1,0))</f>
        <v>0</v>
      </c>
      <c r="I45" s="50">
        <f>IF('Indicator Data'!J49="No Data",1,IF('Indicator Data imputation'!J48&lt;&gt;"",1,0))</f>
        <v>0</v>
      </c>
      <c r="J45" s="50">
        <f>IF('Indicator Data'!K49="No Data",1,IF('Indicator Data imputation'!K48&lt;&gt;"",1,0))</f>
        <v>0</v>
      </c>
      <c r="K45" s="50">
        <f>IF('Indicator Data'!L49="No Data",1,IF('Indicator Data imputation'!L48&lt;&gt;"",1,0))</f>
        <v>0</v>
      </c>
      <c r="L45" s="50">
        <f>IF('Indicator Data'!M49="No Data",1,IF('Indicator Data imputation'!M48&lt;&gt;"",1,0))</f>
        <v>0</v>
      </c>
      <c r="M45" s="50">
        <f>IF('Indicator Data'!N49="No Data",1,IF('Indicator Data imputation'!N48&lt;&gt;"",1,0))</f>
        <v>1</v>
      </c>
      <c r="N45" s="50">
        <f>IF('Indicator Data'!O49="No Data",1,IF('Indicator Data imputation'!O48&lt;&gt;"",1,0))</f>
        <v>1</v>
      </c>
      <c r="O45" s="50">
        <f>IF('Indicator Data'!P49="No Data",1,IF('Indicator Data imputation'!P48&lt;&gt;"",1,0))</f>
        <v>1</v>
      </c>
      <c r="P45" s="50">
        <f>IF('Indicator Data'!Q49="No Data",1,IF('Indicator Data imputation'!Q48&lt;&gt;"",1,0))</f>
        <v>0</v>
      </c>
      <c r="Q45" s="50">
        <f>IF('Indicator Data'!R49="No Data",1,IF('Indicator Data imputation'!R48&lt;&gt;"",1,0))</f>
        <v>0</v>
      </c>
      <c r="R45" s="50">
        <f>IF('Indicator Data'!S49="No Data",1,IF('Indicator Data imputation'!S48&lt;&gt;"",1,0))</f>
        <v>0</v>
      </c>
      <c r="S45" s="50">
        <f>IF('Indicator Data'!T49="No Data",1,IF('Indicator Data imputation'!T48&lt;&gt;"",1,0))</f>
        <v>0</v>
      </c>
      <c r="T45" s="50">
        <f>IF('Indicator Data'!U49="No Data",1,IF('Indicator Data imputation'!U48&lt;&gt;"",1,0))</f>
        <v>0</v>
      </c>
      <c r="U45" s="50">
        <f>IF('Indicator Data'!V49="No Data",1,IF('Indicator Data imputation'!V48&lt;&gt;"",1,0))</f>
        <v>0</v>
      </c>
      <c r="V45" s="50">
        <f>IF('Indicator Data'!W49="No Data",1,IF('Indicator Data imputation'!W48&lt;&gt;"",1,0))</f>
        <v>0</v>
      </c>
      <c r="W45" s="50">
        <f>IF('Indicator Data'!X49="No Data",1,IF('Indicator Data imputation'!X48&lt;&gt;"",1,0))</f>
        <v>0</v>
      </c>
      <c r="X45" s="50">
        <f>IF('Indicator Data'!Y49="No Data",1,IF('Indicator Data imputation'!Y48&lt;&gt;"",1,0))</f>
        <v>0</v>
      </c>
      <c r="Y45" s="50">
        <f>IF('Indicator Data'!Z49="No Data",1,IF('Indicator Data imputation'!Z48&lt;&gt;"",1,0))</f>
        <v>0</v>
      </c>
      <c r="Z45" s="50">
        <f>IF('Indicator Data'!AA49="No Data",1,IF('Indicator Data imputation'!AA48&lt;&gt;"",1,0))</f>
        <v>0</v>
      </c>
      <c r="AA45" s="50">
        <f>IF('Indicator Data'!AB49="No Data",1,IF('Indicator Data imputation'!AB48&lt;&gt;"",1,0))</f>
        <v>0</v>
      </c>
      <c r="AB45" s="50">
        <f>IF('Indicator Data'!AC49="No Data",1,IF('Indicator Data imputation'!AC48&lt;&gt;"",1,0))</f>
        <v>1</v>
      </c>
      <c r="AC45" s="50">
        <f>IF('Indicator Data'!AD49="No Data",1,IF('Indicator Data imputation'!AD48&lt;&gt;"",1,0))</f>
        <v>0</v>
      </c>
      <c r="AD45" s="50">
        <f>IF('Indicator Data'!AE49="No Data",1,IF('Indicator Data imputation'!AE48&lt;&gt;"",1,0))</f>
        <v>0</v>
      </c>
      <c r="AE45" s="50">
        <f>IF('Indicator Data'!AF49="No Data",1,IF('Indicator Data imputation'!AF48&lt;&gt;"",1,0))</f>
        <v>1</v>
      </c>
      <c r="AF45" s="50">
        <f>IF('Indicator Data'!AG49="No Data",1,IF('Indicator Data imputation'!AG48&lt;&gt;"",1,0))</f>
        <v>0</v>
      </c>
      <c r="AG45" s="50">
        <f>IF('Indicator Data'!AH49="No Data",1,IF('Indicator Data imputation'!AH48&lt;&gt;"",1,0))</f>
        <v>0</v>
      </c>
      <c r="AH45" s="50">
        <f>IF('Indicator Data'!AI49="No Data",1,IF('Indicator Data imputation'!AI48&lt;&gt;"",1,0))</f>
        <v>0</v>
      </c>
      <c r="AI45" s="50">
        <f>IF('Indicator Data'!AJ49="No Data",1,IF('Indicator Data imputation'!AJ48&lt;&gt;"",1,0))</f>
        <v>0</v>
      </c>
      <c r="AJ45" s="50">
        <f>IF('Indicator Data'!AK49="No Data",1,IF('Indicator Data imputation'!AK48&lt;&gt;"",1,0))</f>
        <v>0</v>
      </c>
      <c r="AK45" s="50">
        <f>IF('Indicator Data'!AL49="No Data",1,IF('Indicator Data imputation'!AL48&lt;&gt;"",1,0))</f>
        <v>0</v>
      </c>
      <c r="AL45" s="50">
        <f>IF('Indicator Data'!AM49="No Data",1,IF('Indicator Data imputation'!AM48&lt;&gt;"",1,0))</f>
        <v>1</v>
      </c>
      <c r="AM45" s="50">
        <f>IF('Indicator Data'!AN49="No Data",1,IF('Indicator Data imputation'!AN48&lt;&gt;"",1,0))</f>
        <v>0</v>
      </c>
      <c r="AN45" s="50">
        <f>IF('Indicator Data'!AO49="No Data",1,IF('Indicator Data imputation'!AO48&lt;&gt;"",1,0))</f>
        <v>0</v>
      </c>
      <c r="AO45" s="50">
        <f>IF('Indicator Data'!AP49="No Data",1,IF('Indicator Data imputation'!AP48&lt;&gt;"",1,0))</f>
        <v>0</v>
      </c>
      <c r="AP45" s="50">
        <f>IF('Indicator Data'!AQ49="No Data",1,IF('Indicator Data imputation'!AQ48&lt;&gt;"",1,0))</f>
        <v>1</v>
      </c>
      <c r="AQ45" s="50">
        <f>IF('Indicator Data'!AR49="No Data",1,IF('Indicator Data imputation'!AR48&lt;&gt;"",1,0))</f>
        <v>0</v>
      </c>
      <c r="AR45" s="50">
        <f>IF('Indicator Data'!AS49="No Data",1,IF('Indicator Data imputation'!AS48&lt;&gt;"",1,0))</f>
        <v>0</v>
      </c>
      <c r="AS45" s="50">
        <f>IF('Indicator Data'!AT49="No Data",1,IF('Indicator Data imputation'!AT48&lt;&gt;"",1,0))</f>
        <v>1</v>
      </c>
      <c r="AT45" s="50">
        <f>IF('Indicator Data'!AU49="No Data",1,IF('Indicator Data imputation'!AU48&lt;&gt;"",1,0))</f>
        <v>0</v>
      </c>
      <c r="AU45" s="50">
        <f>IF('Indicator Data'!AV49="No Data",1,IF('Indicator Data imputation'!AV48&lt;&gt;"",1,0))</f>
        <v>1</v>
      </c>
      <c r="AV45" s="50">
        <f>IF('Indicator Data'!AW49="No Data",1,IF('Indicator Data imputation'!AW48&lt;&gt;"",1,0))</f>
        <v>1</v>
      </c>
      <c r="AW45" s="50">
        <f>IF('Indicator Data'!AX49="No Data",1,IF('Indicator Data imputation'!AX48&lt;&gt;"",1,0))</f>
        <v>1</v>
      </c>
      <c r="AX45" s="50">
        <f>IF('Indicator Data'!AY49="No Data",1,IF('Indicator Data imputation'!AY48&lt;&gt;"",1,0))</f>
        <v>0</v>
      </c>
      <c r="AY45" s="50">
        <f>IF('Indicator Data'!AZ49="No Data",1,IF('Indicator Data imputation'!AZ48&lt;&gt;"",1,0))</f>
        <v>0</v>
      </c>
      <c r="AZ45" s="50">
        <f>IF('Indicator Data'!BA49="No Data",1,IF('Indicator Data imputation'!BA48&lt;&gt;"",1,0))</f>
        <v>0</v>
      </c>
      <c r="BA45" s="50">
        <f>IF('Indicator Data'!BB49="No Data",1,IF('Indicator Data imputation'!BB48&lt;&gt;"",1,0))</f>
        <v>0</v>
      </c>
      <c r="BB45" s="50">
        <f>IF('Indicator Data'!BC49="No Data",1,IF('Indicator Data imputation'!BC48&lt;&gt;"",1,0))</f>
        <v>0</v>
      </c>
      <c r="BC45" s="50">
        <f>IF('Indicator Data'!BD49="No Data",1,IF('Indicator Data imputation'!BD48&lt;&gt;"",1,0))</f>
        <v>0</v>
      </c>
      <c r="BD45" s="50">
        <f>IF('Indicator Data'!BE49="No Data",1,IF('Indicator Data imputation'!BE48&lt;&gt;"",1,0))</f>
        <v>0</v>
      </c>
      <c r="BE45" s="50">
        <f>IF('Indicator Data'!BF49="No Data",1,IF('Indicator Data imputation'!BF48&lt;&gt;"",1,0))</f>
        <v>0</v>
      </c>
      <c r="BF45" s="50">
        <f>IF('Indicator Data'!BG49="No Data",1,IF('Indicator Data imputation'!BG48&lt;&gt;"",1,0))</f>
        <v>0</v>
      </c>
      <c r="BG45" s="50">
        <f>IF('Indicator Data'!BH49="No Data",1,IF('Indicator Data imputation'!BH48&lt;&gt;"",1,0))</f>
        <v>0</v>
      </c>
      <c r="BH45" s="50">
        <f>IF('Indicator Data'!BI49="No Data",1,IF('Indicator Data imputation'!BI48&lt;&gt;"",1,0))</f>
        <v>0</v>
      </c>
      <c r="BI45" s="50">
        <f>IF('Indicator Data'!BJ49="No Data",1,IF('Indicator Data imputation'!BJ48&lt;&gt;"",1,0))</f>
        <v>1</v>
      </c>
      <c r="BJ45" s="50">
        <f>IF('Indicator Data'!BK49="No Data",1,IF('Indicator Data imputation'!BK48&lt;&gt;"",1,0))</f>
        <v>0</v>
      </c>
      <c r="BK45" s="50">
        <f>IF('Indicator Data'!BL49="No Data",1,IF('Indicator Data imputation'!BL48&lt;&gt;"",1,0))</f>
        <v>0</v>
      </c>
      <c r="BL45" s="50">
        <f>IF('Indicator Data'!BM49="No Data",1,IF('Indicator Data imputation'!BM48&lt;&gt;"",1,0))</f>
        <v>0</v>
      </c>
      <c r="BM45" s="50">
        <f>IF('Indicator Data'!BN49="No Data",1,IF('Indicator Data imputation'!BN48&lt;&gt;"",1,0))</f>
        <v>0</v>
      </c>
      <c r="BN45" s="50">
        <f>IF('Indicator Data'!BO49="No Data",1,IF('Indicator Data imputation'!BO48&lt;&gt;"",1,0))</f>
        <v>0</v>
      </c>
      <c r="BO45" s="50">
        <f>IF('Indicator Data'!BP49="No Data",1,IF('Indicator Data imputation'!BP48&lt;&gt;"",1,0))</f>
        <v>0</v>
      </c>
      <c r="BP45" s="50">
        <f>IF('Indicator Data'!BQ49="No Data",1,IF('Indicator Data imputation'!BQ48&lt;&gt;"",1,0))</f>
        <v>0</v>
      </c>
      <c r="BQ45" s="50">
        <f>IF('Indicator Data'!BR49="No Data",1,IF('Indicator Data imputation'!BR48&lt;&gt;"",1,0))</f>
        <v>0</v>
      </c>
      <c r="BR45" s="50">
        <f>IF('Indicator Data'!BS49="No Data",1,IF('Indicator Data imputation'!BS48&lt;&gt;"",1,0))</f>
        <v>0</v>
      </c>
      <c r="BS45" s="50">
        <f>IF('Indicator Data'!BT49="No Data",1,IF('Indicator Data imputation'!BT48&lt;&gt;"",1,0))</f>
        <v>0</v>
      </c>
      <c r="BT45" s="50">
        <f>IF('Indicator Data'!BU49="No Data",1,IF('Indicator Data imputation'!BU48&lt;&gt;"",1,0))</f>
        <v>0</v>
      </c>
      <c r="BU45" s="50">
        <f>IF('Indicator Data'!BV49="No Data",1,IF('Indicator Data imputation'!BV48&lt;&gt;"",1,0))</f>
        <v>0</v>
      </c>
      <c r="BV45" s="50">
        <f>IF('Indicator Data'!BW49="No Data",1,IF('Indicator Data imputation'!BW48&lt;&gt;"",1,0))</f>
        <v>0</v>
      </c>
      <c r="BW45" s="50">
        <f>IF('Indicator Data'!BX49="No Data",1,IF('Indicator Data imputation'!BX48&lt;&gt;"",1,0))</f>
        <v>0</v>
      </c>
      <c r="BX45" s="50">
        <f>IF('Indicator Data'!BY49="No Data",1,IF('Indicator Data imputation'!BY48&lt;&gt;"",1,0))</f>
        <v>0</v>
      </c>
      <c r="BY45" s="3">
        <f t="shared" si="2"/>
        <v>12</v>
      </c>
      <c r="BZ45" s="52">
        <f t="shared" si="1"/>
        <v>0.16</v>
      </c>
    </row>
    <row r="46" spans="1:78">
      <c r="A46" s="3" t="str">
        <f>'Indicator Data'!B50</f>
        <v>CZE</v>
      </c>
      <c r="B46" s="50">
        <f>IF('Indicator Data'!C50="No Data",1,IF('Indicator Data imputation'!C49&lt;&gt;"",1,0))</f>
        <v>0</v>
      </c>
      <c r="C46" s="50">
        <f>IF('Indicator Data'!D50="No Data",1,IF('Indicator Data imputation'!D49&lt;&gt;"",1,0))</f>
        <v>0</v>
      </c>
      <c r="D46" s="50">
        <f>IF('Indicator Data'!E50="No Data",1,IF('Indicator Data imputation'!E49&lt;&gt;"",1,0))</f>
        <v>0</v>
      </c>
      <c r="E46" s="50">
        <f>IF('Indicator Data'!F50="No Data",1,IF('Indicator Data imputation'!F49&lt;&gt;"",1,0))</f>
        <v>0</v>
      </c>
      <c r="F46" s="50">
        <f>IF('Indicator Data'!G50="No Data",1,IF('Indicator Data imputation'!G49&lt;&gt;"",1,0))</f>
        <v>0</v>
      </c>
      <c r="G46" s="50">
        <f>IF('Indicator Data'!H50="No Data",1,IF('Indicator Data imputation'!H49&lt;&gt;"",1,0))</f>
        <v>0</v>
      </c>
      <c r="H46" s="50">
        <f>IF('Indicator Data'!I50="No Data",1,IF('Indicator Data imputation'!I49&lt;&gt;"",1,0))</f>
        <v>0</v>
      </c>
      <c r="I46" s="50">
        <f>IF('Indicator Data'!J50="No Data",1,IF('Indicator Data imputation'!J49&lt;&gt;"",1,0))</f>
        <v>0</v>
      </c>
      <c r="J46" s="50">
        <f>IF('Indicator Data'!K50="No Data",1,IF('Indicator Data imputation'!K49&lt;&gt;"",1,0))</f>
        <v>0</v>
      </c>
      <c r="K46" s="50">
        <f>IF('Indicator Data'!L50="No Data",1,IF('Indicator Data imputation'!L49&lt;&gt;"",1,0))</f>
        <v>0</v>
      </c>
      <c r="L46" s="50">
        <f>IF('Indicator Data'!M50="No Data",1,IF('Indicator Data imputation'!M49&lt;&gt;"",1,0))</f>
        <v>0</v>
      </c>
      <c r="M46" s="50">
        <f>IF('Indicator Data'!N50="No Data",1,IF('Indicator Data imputation'!N49&lt;&gt;"",1,0))</f>
        <v>1</v>
      </c>
      <c r="N46" s="50">
        <f>IF('Indicator Data'!O50="No Data",1,IF('Indicator Data imputation'!O49&lt;&gt;"",1,0))</f>
        <v>1</v>
      </c>
      <c r="O46" s="50">
        <f>IF('Indicator Data'!P50="No Data",1,IF('Indicator Data imputation'!P49&lt;&gt;"",1,0))</f>
        <v>1</v>
      </c>
      <c r="P46" s="50">
        <f>IF('Indicator Data'!Q50="No Data",1,IF('Indicator Data imputation'!Q49&lt;&gt;"",1,0))</f>
        <v>0</v>
      </c>
      <c r="Q46" s="50">
        <f>IF('Indicator Data'!R50="No Data",1,IF('Indicator Data imputation'!R49&lt;&gt;"",1,0))</f>
        <v>0</v>
      </c>
      <c r="R46" s="50">
        <f>IF('Indicator Data'!S50="No Data",1,IF('Indicator Data imputation'!S49&lt;&gt;"",1,0))</f>
        <v>0</v>
      </c>
      <c r="S46" s="50">
        <f>IF('Indicator Data'!T50="No Data",1,IF('Indicator Data imputation'!T49&lt;&gt;"",1,0))</f>
        <v>0</v>
      </c>
      <c r="T46" s="50">
        <f>IF('Indicator Data'!U50="No Data",1,IF('Indicator Data imputation'!U49&lt;&gt;"",1,0))</f>
        <v>0</v>
      </c>
      <c r="U46" s="50">
        <f>IF('Indicator Data'!V50="No Data",1,IF('Indicator Data imputation'!V49&lt;&gt;"",1,0))</f>
        <v>0</v>
      </c>
      <c r="V46" s="50">
        <f>IF('Indicator Data'!W50="No Data",1,IF('Indicator Data imputation'!W49&lt;&gt;"",1,0))</f>
        <v>0</v>
      </c>
      <c r="W46" s="50">
        <f>IF('Indicator Data'!X50="No Data",1,IF('Indicator Data imputation'!X49&lt;&gt;"",1,0))</f>
        <v>0</v>
      </c>
      <c r="X46" s="50">
        <f>IF('Indicator Data'!Y50="No Data",1,IF('Indicator Data imputation'!Y49&lt;&gt;"",1,0))</f>
        <v>0</v>
      </c>
      <c r="Y46" s="50">
        <f>IF('Indicator Data'!Z50="No Data",1,IF('Indicator Data imputation'!Z49&lt;&gt;"",1,0))</f>
        <v>0</v>
      </c>
      <c r="Z46" s="50">
        <f>IF('Indicator Data'!AA50="No Data",1,IF('Indicator Data imputation'!AA49&lt;&gt;"",1,0))</f>
        <v>0</v>
      </c>
      <c r="AA46" s="50">
        <f>IF('Indicator Data'!AB50="No Data",1,IF('Indicator Data imputation'!AB49&lt;&gt;"",1,0))</f>
        <v>0</v>
      </c>
      <c r="AB46" s="50">
        <f>IF('Indicator Data'!AC50="No Data",1,IF('Indicator Data imputation'!AC49&lt;&gt;"",1,0))</f>
        <v>1</v>
      </c>
      <c r="AC46" s="50">
        <f>IF('Indicator Data'!AD50="No Data",1,IF('Indicator Data imputation'!AD49&lt;&gt;"",1,0))</f>
        <v>0</v>
      </c>
      <c r="AD46" s="50">
        <f>IF('Indicator Data'!AE50="No Data",1,IF('Indicator Data imputation'!AE49&lt;&gt;"",1,0))</f>
        <v>1</v>
      </c>
      <c r="AE46" s="50">
        <f>IF('Indicator Data'!AF50="No Data",1,IF('Indicator Data imputation'!AF49&lt;&gt;"",1,0))</f>
        <v>1</v>
      </c>
      <c r="AF46" s="50">
        <f>IF('Indicator Data'!AG50="No Data",1,IF('Indicator Data imputation'!AG49&lt;&gt;"",1,0))</f>
        <v>0</v>
      </c>
      <c r="AG46" s="50">
        <f>IF('Indicator Data'!AH50="No Data",1,IF('Indicator Data imputation'!AH49&lt;&gt;"",1,0))</f>
        <v>0</v>
      </c>
      <c r="AH46" s="50">
        <f>IF('Indicator Data'!AI50="No Data",1,IF('Indicator Data imputation'!AI49&lt;&gt;"",1,0))</f>
        <v>0</v>
      </c>
      <c r="AI46" s="50">
        <f>IF('Indicator Data'!AJ50="No Data",1,IF('Indicator Data imputation'!AJ49&lt;&gt;"",1,0))</f>
        <v>0</v>
      </c>
      <c r="AJ46" s="50">
        <f>IF('Indicator Data'!AK50="No Data",1,IF('Indicator Data imputation'!AK49&lt;&gt;"",1,0))</f>
        <v>0</v>
      </c>
      <c r="AK46" s="50">
        <f>IF('Indicator Data'!AL50="No Data",1,IF('Indicator Data imputation'!AL49&lt;&gt;"",1,0))</f>
        <v>0</v>
      </c>
      <c r="AL46" s="50">
        <f>IF('Indicator Data'!AM50="No Data",1,IF('Indicator Data imputation'!AM49&lt;&gt;"",1,0))</f>
        <v>1</v>
      </c>
      <c r="AM46" s="50">
        <f>IF('Indicator Data'!AN50="No Data",1,IF('Indicator Data imputation'!AN49&lt;&gt;"",1,0))</f>
        <v>0</v>
      </c>
      <c r="AN46" s="50">
        <f>IF('Indicator Data'!AO50="No Data",1,IF('Indicator Data imputation'!AO49&lt;&gt;"",1,0))</f>
        <v>0</v>
      </c>
      <c r="AO46" s="50">
        <f>IF('Indicator Data'!AP50="No Data",1,IF('Indicator Data imputation'!AP49&lt;&gt;"",1,0))</f>
        <v>0</v>
      </c>
      <c r="AP46" s="50">
        <f>IF('Indicator Data'!AQ50="No Data",1,IF('Indicator Data imputation'!AQ49&lt;&gt;"",1,0))</f>
        <v>1</v>
      </c>
      <c r="AQ46" s="50">
        <f>IF('Indicator Data'!AR50="No Data",1,IF('Indicator Data imputation'!AR49&lt;&gt;"",1,0))</f>
        <v>0</v>
      </c>
      <c r="AR46" s="50">
        <f>IF('Indicator Data'!AS50="No Data",1,IF('Indicator Data imputation'!AS49&lt;&gt;"",1,0))</f>
        <v>0</v>
      </c>
      <c r="AS46" s="50">
        <f>IF('Indicator Data'!AT50="No Data",1,IF('Indicator Data imputation'!AT49&lt;&gt;"",1,0))</f>
        <v>1</v>
      </c>
      <c r="AT46" s="50">
        <f>IF('Indicator Data'!AU50="No Data",1,IF('Indicator Data imputation'!AU49&lt;&gt;"",1,0))</f>
        <v>0</v>
      </c>
      <c r="AU46" s="50">
        <f>IF('Indicator Data'!AV50="No Data",1,IF('Indicator Data imputation'!AV49&lt;&gt;"",1,0))</f>
        <v>1</v>
      </c>
      <c r="AV46" s="50">
        <f>IF('Indicator Data'!AW50="No Data",1,IF('Indicator Data imputation'!AW49&lt;&gt;"",1,0))</f>
        <v>1</v>
      </c>
      <c r="AW46" s="50">
        <f>IF('Indicator Data'!AX50="No Data",1,IF('Indicator Data imputation'!AX49&lt;&gt;"",1,0))</f>
        <v>1</v>
      </c>
      <c r="AX46" s="50">
        <f>IF('Indicator Data'!AY50="No Data",1,IF('Indicator Data imputation'!AY49&lt;&gt;"",1,0))</f>
        <v>0</v>
      </c>
      <c r="AY46" s="50">
        <f>IF('Indicator Data'!AZ50="No Data",1,IF('Indicator Data imputation'!AZ49&lt;&gt;"",1,0))</f>
        <v>0</v>
      </c>
      <c r="AZ46" s="50">
        <f>IF('Indicator Data'!BA50="No Data",1,IF('Indicator Data imputation'!BA49&lt;&gt;"",1,0))</f>
        <v>0</v>
      </c>
      <c r="BA46" s="50">
        <f>IF('Indicator Data'!BB50="No Data",1,IF('Indicator Data imputation'!BB49&lt;&gt;"",1,0))</f>
        <v>0</v>
      </c>
      <c r="BB46" s="50">
        <f>IF('Indicator Data'!BC50="No Data",1,IF('Indicator Data imputation'!BC49&lt;&gt;"",1,0))</f>
        <v>0</v>
      </c>
      <c r="BC46" s="50">
        <f>IF('Indicator Data'!BD50="No Data",1,IF('Indicator Data imputation'!BD49&lt;&gt;"",1,0))</f>
        <v>0</v>
      </c>
      <c r="BD46" s="50">
        <f>IF('Indicator Data'!BE50="No Data",1,IF('Indicator Data imputation'!BE49&lt;&gt;"",1,0))</f>
        <v>0</v>
      </c>
      <c r="BE46" s="50">
        <f>IF('Indicator Data'!BF50="No Data",1,IF('Indicator Data imputation'!BF49&lt;&gt;"",1,0))</f>
        <v>0</v>
      </c>
      <c r="BF46" s="50">
        <f>IF('Indicator Data'!BG50="No Data",1,IF('Indicator Data imputation'!BG49&lt;&gt;"",1,0))</f>
        <v>0</v>
      </c>
      <c r="BG46" s="50">
        <f>IF('Indicator Data'!BH50="No Data",1,IF('Indicator Data imputation'!BH49&lt;&gt;"",1,0))</f>
        <v>0</v>
      </c>
      <c r="BH46" s="50">
        <f>IF('Indicator Data'!BI50="No Data",1,IF('Indicator Data imputation'!BI49&lt;&gt;"",1,0))</f>
        <v>0</v>
      </c>
      <c r="BI46" s="50">
        <f>IF('Indicator Data'!BJ50="No Data",1,IF('Indicator Data imputation'!BJ49&lt;&gt;"",1,0))</f>
        <v>0</v>
      </c>
      <c r="BJ46" s="50">
        <f>IF('Indicator Data'!BK50="No Data",1,IF('Indicator Data imputation'!BK49&lt;&gt;"",1,0))</f>
        <v>0</v>
      </c>
      <c r="BK46" s="50">
        <f>IF('Indicator Data'!BL50="No Data",1,IF('Indicator Data imputation'!BL49&lt;&gt;"",1,0))</f>
        <v>0</v>
      </c>
      <c r="BL46" s="50">
        <f>IF('Indicator Data'!BM50="No Data",1,IF('Indicator Data imputation'!BM49&lt;&gt;"",1,0))</f>
        <v>0</v>
      </c>
      <c r="BM46" s="50">
        <f>IF('Indicator Data'!BN50="No Data",1,IF('Indicator Data imputation'!BN49&lt;&gt;"",1,0))</f>
        <v>0</v>
      </c>
      <c r="BN46" s="50">
        <f>IF('Indicator Data'!BO50="No Data",1,IF('Indicator Data imputation'!BO49&lt;&gt;"",1,0))</f>
        <v>0</v>
      </c>
      <c r="BO46" s="50">
        <f>IF('Indicator Data'!BP50="No Data",1,IF('Indicator Data imputation'!BP49&lt;&gt;"",1,0))</f>
        <v>0</v>
      </c>
      <c r="BP46" s="50">
        <f>IF('Indicator Data'!BQ50="No Data",1,IF('Indicator Data imputation'!BQ49&lt;&gt;"",1,0))</f>
        <v>0</v>
      </c>
      <c r="BQ46" s="50">
        <f>IF('Indicator Data'!BR50="No Data",1,IF('Indicator Data imputation'!BR49&lt;&gt;"",1,0))</f>
        <v>0</v>
      </c>
      <c r="BR46" s="50">
        <f>IF('Indicator Data'!BS50="No Data",1,IF('Indicator Data imputation'!BS49&lt;&gt;"",1,0))</f>
        <v>0</v>
      </c>
      <c r="BS46" s="50">
        <f>IF('Indicator Data'!BT50="No Data",1,IF('Indicator Data imputation'!BT49&lt;&gt;"",1,0))</f>
        <v>0</v>
      </c>
      <c r="BT46" s="50">
        <f>IF('Indicator Data'!BU50="No Data",1,IF('Indicator Data imputation'!BU49&lt;&gt;"",1,0))</f>
        <v>0</v>
      </c>
      <c r="BU46" s="50">
        <f>IF('Indicator Data'!BV50="No Data",1,IF('Indicator Data imputation'!BV49&lt;&gt;"",1,0))</f>
        <v>0</v>
      </c>
      <c r="BV46" s="50">
        <f>IF('Indicator Data'!BW50="No Data",1,IF('Indicator Data imputation'!BW49&lt;&gt;"",1,0))</f>
        <v>1</v>
      </c>
      <c r="BW46" s="50">
        <f>IF('Indicator Data'!BX50="No Data",1,IF('Indicator Data imputation'!BX49&lt;&gt;"",1,0))</f>
        <v>0</v>
      </c>
      <c r="BX46" s="50">
        <f>IF('Indicator Data'!BY50="No Data",1,IF('Indicator Data imputation'!BY49&lt;&gt;"",1,0))</f>
        <v>0</v>
      </c>
      <c r="BY46" s="3">
        <f t="shared" si="2"/>
        <v>13</v>
      </c>
      <c r="BZ46" s="52">
        <f t="shared" si="1"/>
        <v>0.17333333333333334</v>
      </c>
    </row>
    <row r="47" spans="1:78">
      <c r="A47" s="3" t="str">
        <f>'Indicator Data'!B51</f>
        <v>DNK</v>
      </c>
      <c r="B47" s="50">
        <f>IF('Indicator Data'!C51="No Data",1,IF('Indicator Data imputation'!C50&lt;&gt;"",1,0))</f>
        <v>0</v>
      </c>
      <c r="C47" s="50">
        <f>IF('Indicator Data'!D51="No Data",1,IF('Indicator Data imputation'!D50&lt;&gt;"",1,0))</f>
        <v>0</v>
      </c>
      <c r="D47" s="50">
        <f>IF('Indicator Data'!E51="No Data",1,IF('Indicator Data imputation'!E50&lt;&gt;"",1,0))</f>
        <v>0</v>
      </c>
      <c r="E47" s="50">
        <f>IF('Indicator Data'!F51="No Data",1,IF('Indicator Data imputation'!F50&lt;&gt;"",1,0))</f>
        <v>0</v>
      </c>
      <c r="F47" s="50">
        <f>IF('Indicator Data'!G51="No Data",1,IF('Indicator Data imputation'!G50&lt;&gt;"",1,0))</f>
        <v>0</v>
      </c>
      <c r="G47" s="50">
        <f>IF('Indicator Data'!H51="No Data",1,IF('Indicator Data imputation'!H50&lt;&gt;"",1,0))</f>
        <v>0</v>
      </c>
      <c r="H47" s="50">
        <f>IF('Indicator Data'!I51="No Data",1,IF('Indicator Data imputation'!I50&lt;&gt;"",1,0))</f>
        <v>0</v>
      </c>
      <c r="I47" s="50">
        <f>IF('Indicator Data'!J51="No Data",1,IF('Indicator Data imputation'!J50&lt;&gt;"",1,0))</f>
        <v>0</v>
      </c>
      <c r="J47" s="50">
        <f>IF('Indicator Data'!K51="No Data",1,IF('Indicator Data imputation'!K50&lt;&gt;"",1,0))</f>
        <v>0</v>
      </c>
      <c r="K47" s="50">
        <f>IF('Indicator Data'!L51="No Data",1,IF('Indicator Data imputation'!L50&lt;&gt;"",1,0))</f>
        <v>0</v>
      </c>
      <c r="L47" s="50">
        <f>IF('Indicator Data'!M51="No Data",1,IF('Indicator Data imputation'!M50&lt;&gt;"",1,0))</f>
        <v>0</v>
      </c>
      <c r="M47" s="50">
        <f>IF('Indicator Data'!N51="No Data",1,IF('Indicator Data imputation'!N50&lt;&gt;"",1,0))</f>
        <v>1</v>
      </c>
      <c r="N47" s="50">
        <f>IF('Indicator Data'!O51="No Data",1,IF('Indicator Data imputation'!O50&lt;&gt;"",1,0))</f>
        <v>1</v>
      </c>
      <c r="O47" s="50">
        <f>IF('Indicator Data'!P51="No Data",1,IF('Indicator Data imputation'!P50&lt;&gt;"",1,0))</f>
        <v>1</v>
      </c>
      <c r="P47" s="50">
        <f>IF('Indicator Data'!Q51="No Data",1,IF('Indicator Data imputation'!Q50&lt;&gt;"",1,0))</f>
        <v>0</v>
      </c>
      <c r="Q47" s="50">
        <f>IF('Indicator Data'!R51="No Data",1,IF('Indicator Data imputation'!R50&lt;&gt;"",1,0))</f>
        <v>0</v>
      </c>
      <c r="R47" s="50">
        <f>IF('Indicator Data'!S51="No Data",1,IF('Indicator Data imputation'!S50&lt;&gt;"",1,0))</f>
        <v>0</v>
      </c>
      <c r="S47" s="50">
        <f>IF('Indicator Data'!T51="No Data",1,IF('Indicator Data imputation'!T50&lt;&gt;"",1,0))</f>
        <v>0</v>
      </c>
      <c r="T47" s="50">
        <f>IF('Indicator Data'!U51="No Data",1,IF('Indicator Data imputation'!U50&lt;&gt;"",1,0))</f>
        <v>0</v>
      </c>
      <c r="U47" s="50">
        <f>IF('Indicator Data'!V51="No Data",1,IF('Indicator Data imputation'!V50&lt;&gt;"",1,0))</f>
        <v>0</v>
      </c>
      <c r="V47" s="50">
        <f>IF('Indicator Data'!W51="No Data",1,IF('Indicator Data imputation'!W50&lt;&gt;"",1,0))</f>
        <v>0</v>
      </c>
      <c r="W47" s="50">
        <f>IF('Indicator Data'!X51="No Data",1,IF('Indicator Data imputation'!X50&lt;&gt;"",1,0))</f>
        <v>0</v>
      </c>
      <c r="X47" s="50">
        <f>IF('Indicator Data'!Y51="No Data",1,IF('Indicator Data imputation'!Y50&lt;&gt;"",1,0))</f>
        <v>0</v>
      </c>
      <c r="Y47" s="50">
        <f>IF('Indicator Data'!Z51="No Data",1,IF('Indicator Data imputation'!Z50&lt;&gt;"",1,0))</f>
        <v>0</v>
      </c>
      <c r="Z47" s="50">
        <f>IF('Indicator Data'!AA51="No Data",1,IF('Indicator Data imputation'!AA50&lt;&gt;"",1,0))</f>
        <v>1</v>
      </c>
      <c r="AA47" s="50">
        <f>IF('Indicator Data'!AB51="No Data",1,IF('Indicator Data imputation'!AB50&lt;&gt;"",1,0))</f>
        <v>0</v>
      </c>
      <c r="AB47" s="50">
        <f>IF('Indicator Data'!AC51="No Data",1,IF('Indicator Data imputation'!AC50&lt;&gt;"",1,0))</f>
        <v>1</v>
      </c>
      <c r="AC47" s="50">
        <f>IF('Indicator Data'!AD51="No Data",1,IF('Indicator Data imputation'!AD50&lt;&gt;"",1,0))</f>
        <v>0</v>
      </c>
      <c r="AD47" s="50">
        <f>IF('Indicator Data'!AE51="No Data",1,IF('Indicator Data imputation'!AE50&lt;&gt;"",1,0))</f>
        <v>0</v>
      </c>
      <c r="AE47" s="50">
        <f>IF('Indicator Data'!AF51="No Data",1,IF('Indicator Data imputation'!AF50&lt;&gt;"",1,0))</f>
        <v>0</v>
      </c>
      <c r="AF47" s="50">
        <f>IF('Indicator Data'!AG51="No Data",1,IF('Indicator Data imputation'!AG50&lt;&gt;"",1,0))</f>
        <v>0</v>
      </c>
      <c r="AG47" s="50">
        <f>IF('Indicator Data'!AH51="No Data",1,IF('Indicator Data imputation'!AH50&lt;&gt;"",1,0))</f>
        <v>0</v>
      </c>
      <c r="AH47" s="50">
        <f>IF('Indicator Data'!AI51="No Data",1,IF('Indicator Data imputation'!AI50&lt;&gt;"",1,0))</f>
        <v>0</v>
      </c>
      <c r="AI47" s="50">
        <f>IF('Indicator Data'!AJ51="No Data",1,IF('Indicator Data imputation'!AJ50&lt;&gt;"",1,0))</f>
        <v>0</v>
      </c>
      <c r="AJ47" s="50">
        <f>IF('Indicator Data'!AK51="No Data",1,IF('Indicator Data imputation'!AK50&lt;&gt;"",1,0))</f>
        <v>0</v>
      </c>
      <c r="AK47" s="50">
        <f>IF('Indicator Data'!AL51="No Data",1,IF('Indicator Data imputation'!AL50&lt;&gt;"",1,0))</f>
        <v>0</v>
      </c>
      <c r="AL47" s="50">
        <f>IF('Indicator Data'!AM51="No Data",1,IF('Indicator Data imputation'!AM50&lt;&gt;"",1,0))</f>
        <v>1</v>
      </c>
      <c r="AM47" s="50">
        <f>IF('Indicator Data'!AN51="No Data",1,IF('Indicator Data imputation'!AN50&lt;&gt;"",1,0))</f>
        <v>0</v>
      </c>
      <c r="AN47" s="50">
        <f>IF('Indicator Data'!AO51="No Data",1,IF('Indicator Data imputation'!AO50&lt;&gt;"",1,0))</f>
        <v>0</v>
      </c>
      <c r="AO47" s="50">
        <f>IF('Indicator Data'!AP51="No Data",1,IF('Indicator Data imputation'!AP50&lt;&gt;"",1,0))</f>
        <v>0</v>
      </c>
      <c r="AP47" s="50">
        <f>IF('Indicator Data'!AQ51="No Data",1,IF('Indicator Data imputation'!AQ50&lt;&gt;"",1,0))</f>
        <v>1</v>
      </c>
      <c r="AQ47" s="50">
        <f>IF('Indicator Data'!AR51="No Data",1,IF('Indicator Data imputation'!AR50&lt;&gt;"",1,0))</f>
        <v>0</v>
      </c>
      <c r="AR47" s="50">
        <f>IF('Indicator Data'!AS51="No Data",1,IF('Indicator Data imputation'!AS50&lt;&gt;"",1,0))</f>
        <v>0</v>
      </c>
      <c r="AS47" s="50">
        <f>IF('Indicator Data'!AT51="No Data",1,IF('Indicator Data imputation'!AT50&lt;&gt;"",1,0))</f>
        <v>1</v>
      </c>
      <c r="AT47" s="50">
        <f>IF('Indicator Data'!AU51="No Data",1,IF('Indicator Data imputation'!AU50&lt;&gt;"",1,0))</f>
        <v>0</v>
      </c>
      <c r="AU47" s="50">
        <f>IF('Indicator Data'!AV51="No Data",1,IF('Indicator Data imputation'!AV50&lt;&gt;"",1,0))</f>
        <v>1</v>
      </c>
      <c r="AV47" s="50">
        <f>IF('Indicator Data'!AW51="No Data",1,IF('Indicator Data imputation'!AW50&lt;&gt;"",1,0))</f>
        <v>1</v>
      </c>
      <c r="AW47" s="50">
        <f>IF('Indicator Data'!AX51="No Data",1,IF('Indicator Data imputation'!AX50&lt;&gt;"",1,0))</f>
        <v>1</v>
      </c>
      <c r="AX47" s="50">
        <f>IF('Indicator Data'!AY51="No Data",1,IF('Indicator Data imputation'!AY50&lt;&gt;"",1,0))</f>
        <v>0</v>
      </c>
      <c r="AY47" s="50">
        <f>IF('Indicator Data'!AZ51="No Data",1,IF('Indicator Data imputation'!AZ50&lt;&gt;"",1,0))</f>
        <v>0</v>
      </c>
      <c r="AZ47" s="50">
        <f>IF('Indicator Data'!BA51="No Data",1,IF('Indicator Data imputation'!BA50&lt;&gt;"",1,0))</f>
        <v>0</v>
      </c>
      <c r="BA47" s="50">
        <f>IF('Indicator Data'!BB51="No Data",1,IF('Indicator Data imputation'!BB50&lt;&gt;"",1,0))</f>
        <v>0</v>
      </c>
      <c r="BB47" s="50">
        <f>IF('Indicator Data'!BC51="No Data",1,IF('Indicator Data imputation'!BC50&lt;&gt;"",1,0))</f>
        <v>0</v>
      </c>
      <c r="BC47" s="50">
        <f>IF('Indicator Data'!BD51="No Data",1,IF('Indicator Data imputation'!BD50&lt;&gt;"",1,0))</f>
        <v>0</v>
      </c>
      <c r="BD47" s="50">
        <f>IF('Indicator Data'!BE51="No Data",1,IF('Indicator Data imputation'!BE50&lt;&gt;"",1,0))</f>
        <v>0</v>
      </c>
      <c r="BE47" s="50">
        <f>IF('Indicator Data'!BF51="No Data",1,IF('Indicator Data imputation'!BF50&lt;&gt;"",1,0))</f>
        <v>0</v>
      </c>
      <c r="BF47" s="50">
        <f>IF('Indicator Data'!BG51="No Data",1,IF('Indicator Data imputation'!BG50&lt;&gt;"",1,0))</f>
        <v>0</v>
      </c>
      <c r="BG47" s="50">
        <f>IF('Indicator Data'!BH51="No Data",1,IF('Indicator Data imputation'!BH50&lt;&gt;"",1,0))</f>
        <v>0</v>
      </c>
      <c r="BH47" s="50">
        <f>IF('Indicator Data'!BI51="No Data",1,IF('Indicator Data imputation'!BI50&lt;&gt;"",1,0))</f>
        <v>0</v>
      </c>
      <c r="BI47" s="50">
        <f>IF('Indicator Data'!BJ51="No Data",1,IF('Indicator Data imputation'!BJ50&lt;&gt;"",1,0))</f>
        <v>0</v>
      </c>
      <c r="BJ47" s="50">
        <f>IF('Indicator Data'!BK51="No Data",1,IF('Indicator Data imputation'!BK50&lt;&gt;"",1,0))</f>
        <v>0</v>
      </c>
      <c r="BK47" s="50">
        <f>IF('Indicator Data'!BL51="No Data",1,IF('Indicator Data imputation'!BL50&lt;&gt;"",1,0))</f>
        <v>0</v>
      </c>
      <c r="BL47" s="50">
        <f>IF('Indicator Data'!BM51="No Data",1,IF('Indicator Data imputation'!BM50&lt;&gt;"",1,0))</f>
        <v>0</v>
      </c>
      <c r="BM47" s="50">
        <f>IF('Indicator Data'!BN51="No Data",1,IF('Indicator Data imputation'!BN50&lt;&gt;"",1,0))</f>
        <v>1</v>
      </c>
      <c r="BN47" s="50">
        <f>IF('Indicator Data'!BO51="No Data",1,IF('Indicator Data imputation'!BO50&lt;&gt;"",1,0))</f>
        <v>0</v>
      </c>
      <c r="BO47" s="50">
        <f>IF('Indicator Data'!BP51="No Data",1,IF('Indicator Data imputation'!BP50&lt;&gt;"",1,0))</f>
        <v>0</v>
      </c>
      <c r="BP47" s="50">
        <f>IF('Indicator Data'!BQ51="No Data",1,IF('Indicator Data imputation'!BQ50&lt;&gt;"",1,0))</f>
        <v>0</v>
      </c>
      <c r="BQ47" s="50">
        <f>IF('Indicator Data'!BR51="No Data",1,IF('Indicator Data imputation'!BR50&lt;&gt;"",1,0))</f>
        <v>0</v>
      </c>
      <c r="BR47" s="50">
        <f>IF('Indicator Data'!BS51="No Data",1,IF('Indicator Data imputation'!BS50&lt;&gt;"",1,0))</f>
        <v>0</v>
      </c>
      <c r="BS47" s="50">
        <f>IF('Indicator Data'!BT51="No Data",1,IF('Indicator Data imputation'!BT50&lt;&gt;"",1,0))</f>
        <v>0</v>
      </c>
      <c r="BT47" s="50">
        <f>IF('Indicator Data'!BU51="No Data",1,IF('Indicator Data imputation'!BU50&lt;&gt;"",1,0))</f>
        <v>0</v>
      </c>
      <c r="BU47" s="50">
        <f>IF('Indicator Data'!BV51="No Data",1,IF('Indicator Data imputation'!BV50&lt;&gt;"",1,0))</f>
        <v>0</v>
      </c>
      <c r="BV47" s="50">
        <f>IF('Indicator Data'!BW51="No Data",1,IF('Indicator Data imputation'!BW50&lt;&gt;"",1,0))</f>
        <v>0</v>
      </c>
      <c r="BW47" s="50">
        <f>IF('Indicator Data'!BX51="No Data",1,IF('Indicator Data imputation'!BX50&lt;&gt;"",1,0))</f>
        <v>0</v>
      </c>
      <c r="BX47" s="50">
        <f>IF('Indicator Data'!BY51="No Data",1,IF('Indicator Data imputation'!BY50&lt;&gt;"",1,0))</f>
        <v>0</v>
      </c>
      <c r="BY47" s="3">
        <f t="shared" si="2"/>
        <v>12</v>
      </c>
      <c r="BZ47" s="52">
        <f t="shared" si="1"/>
        <v>0.16</v>
      </c>
    </row>
    <row r="48" spans="1:78">
      <c r="A48" s="3" t="str">
        <f>'Indicator Data'!B52</f>
        <v>DJI</v>
      </c>
      <c r="B48" s="50">
        <f>IF('Indicator Data'!C52="No Data",1,IF('Indicator Data imputation'!C51&lt;&gt;"",1,0))</f>
        <v>0</v>
      </c>
      <c r="C48" s="50">
        <f>IF('Indicator Data'!D52="No Data",1,IF('Indicator Data imputation'!D51&lt;&gt;"",1,0))</f>
        <v>0</v>
      </c>
      <c r="D48" s="50">
        <f>IF('Indicator Data'!E52="No Data",1,IF('Indicator Data imputation'!E51&lt;&gt;"",1,0))</f>
        <v>0</v>
      </c>
      <c r="E48" s="50">
        <f>IF('Indicator Data'!F52="No Data",1,IF('Indicator Data imputation'!F51&lt;&gt;"",1,0))</f>
        <v>0</v>
      </c>
      <c r="F48" s="50">
        <f>IF('Indicator Data'!G52="No Data",1,IF('Indicator Data imputation'!G51&lt;&gt;"",1,0))</f>
        <v>0</v>
      </c>
      <c r="G48" s="50">
        <f>IF('Indicator Data'!H52="No Data",1,IF('Indicator Data imputation'!H51&lt;&gt;"",1,0))</f>
        <v>0</v>
      </c>
      <c r="H48" s="50">
        <f>IF('Indicator Data'!I52="No Data",1,IF('Indicator Data imputation'!I51&lt;&gt;"",1,0))</f>
        <v>0</v>
      </c>
      <c r="I48" s="50">
        <f>IF('Indicator Data'!J52="No Data",1,IF('Indicator Data imputation'!J51&lt;&gt;"",1,0))</f>
        <v>0</v>
      </c>
      <c r="J48" s="50">
        <f>IF('Indicator Data'!K52="No Data",1,IF('Indicator Data imputation'!K51&lt;&gt;"",1,0))</f>
        <v>0</v>
      </c>
      <c r="K48" s="50">
        <f>IF('Indicator Data'!L52="No Data",1,IF('Indicator Data imputation'!L51&lt;&gt;"",1,0))</f>
        <v>1</v>
      </c>
      <c r="L48" s="50">
        <f>IF('Indicator Data'!M52="No Data",1,IF('Indicator Data imputation'!M51&lt;&gt;"",1,0))</f>
        <v>0</v>
      </c>
      <c r="M48" s="50">
        <f>IF('Indicator Data'!N52="No Data",1,IF('Indicator Data imputation'!N51&lt;&gt;"",1,0))</f>
        <v>0</v>
      </c>
      <c r="N48" s="50">
        <f>IF('Indicator Data'!O52="No Data",1,IF('Indicator Data imputation'!O51&lt;&gt;"",1,0))</f>
        <v>0</v>
      </c>
      <c r="O48" s="50">
        <f>IF('Indicator Data'!P52="No Data",1,IF('Indicator Data imputation'!P51&lt;&gt;"",1,0))</f>
        <v>0</v>
      </c>
      <c r="P48" s="50">
        <f>IF('Indicator Data'!Q52="No Data",1,IF('Indicator Data imputation'!Q51&lt;&gt;"",1,0))</f>
        <v>0</v>
      </c>
      <c r="Q48" s="50">
        <f>IF('Indicator Data'!R52="No Data",1,IF('Indicator Data imputation'!R51&lt;&gt;"",1,0))</f>
        <v>0</v>
      </c>
      <c r="R48" s="50">
        <f>IF('Indicator Data'!S52="No Data",1,IF('Indicator Data imputation'!S51&lt;&gt;"",1,0))</f>
        <v>0</v>
      </c>
      <c r="S48" s="50">
        <f>IF('Indicator Data'!T52="No Data",1,IF('Indicator Data imputation'!T51&lt;&gt;"",1,0))</f>
        <v>0</v>
      </c>
      <c r="T48" s="50">
        <f>IF('Indicator Data'!U52="No Data",1,IF('Indicator Data imputation'!U51&lt;&gt;"",1,0))</f>
        <v>0</v>
      </c>
      <c r="U48" s="50">
        <f>IF('Indicator Data'!V52="No Data",1,IF('Indicator Data imputation'!V51&lt;&gt;"",1,0))</f>
        <v>0</v>
      </c>
      <c r="V48" s="50">
        <f>IF('Indicator Data'!W52="No Data",1,IF('Indicator Data imputation'!W51&lt;&gt;"",1,0))</f>
        <v>0</v>
      </c>
      <c r="W48" s="50">
        <f>IF('Indicator Data'!X52="No Data",1,IF('Indicator Data imputation'!X51&lt;&gt;"",1,0))</f>
        <v>0</v>
      </c>
      <c r="X48" s="50">
        <f>IF('Indicator Data'!Y52="No Data",1,IF('Indicator Data imputation'!Y51&lt;&gt;"",1,0))</f>
        <v>0</v>
      </c>
      <c r="Y48" s="50">
        <f>IF('Indicator Data'!Z52="No Data",1,IF('Indicator Data imputation'!Z51&lt;&gt;"",1,0))</f>
        <v>0</v>
      </c>
      <c r="Z48" s="50">
        <f>IF('Indicator Data'!AA52="No Data",1,IF('Indicator Data imputation'!AA51&lt;&gt;"",1,0))</f>
        <v>1</v>
      </c>
      <c r="AA48" s="50">
        <f>IF('Indicator Data'!AB52="No Data",1,IF('Indicator Data imputation'!AB51&lt;&gt;"",1,0))</f>
        <v>0</v>
      </c>
      <c r="AB48" s="50">
        <f>IF('Indicator Data'!AC52="No Data",1,IF('Indicator Data imputation'!AC51&lt;&gt;"",1,0))</f>
        <v>1</v>
      </c>
      <c r="AC48" s="50">
        <f>IF('Indicator Data'!AD52="No Data",1,IF('Indicator Data imputation'!AD51&lt;&gt;"",1,0))</f>
        <v>0</v>
      </c>
      <c r="AD48" s="50">
        <f>IF('Indicator Data'!AE52="No Data",1,IF('Indicator Data imputation'!AE51&lt;&gt;"",1,0))</f>
        <v>0</v>
      </c>
      <c r="AE48" s="50">
        <f>IF('Indicator Data'!AF52="No Data",1,IF('Indicator Data imputation'!AF51&lt;&gt;"",1,0))</f>
        <v>0</v>
      </c>
      <c r="AF48" s="50">
        <f>IF('Indicator Data'!AG52="No Data",1,IF('Indicator Data imputation'!AG51&lt;&gt;"",1,0))</f>
        <v>0</v>
      </c>
      <c r="AG48" s="50">
        <f>IF('Indicator Data'!AH52="No Data",1,IF('Indicator Data imputation'!AH51&lt;&gt;"",1,0))</f>
        <v>0</v>
      </c>
      <c r="AH48" s="50">
        <f>IF('Indicator Data'!AI52="No Data",1,IF('Indicator Data imputation'!AI51&lt;&gt;"",1,0))</f>
        <v>0</v>
      </c>
      <c r="AI48" s="50">
        <f>IF('Indicator Data'!AJ52="No Data",1,IF('Indicator Data imputation'!AJ51&lt;&gt;"",1,0))</f>
        <v>0</v>
      </c>
      <c r="AJ48" s="50">
        <f>IF('Indicator Data'!AK52="No Data",1,IF('Indicator Data imputation'!AK51&lt;&gt;"",1,0))</f>
        <v>0</v>
      </c>
      <c r="AK48" s="50">
        <f>IF('Indicator Data'!AL52="No Data",1,IF('Indicator Data imputation'!AL51&lt;&gt;"",1,0))</f>
        <v>0</v>
      </c>
      <c r="AL48" s="50">
        <f>IF('Indicator Data'!AM52="No Data",1,IF('Indicator Data imputation'!AM51&lt;&gt;"",1,0))</f>
        <v>1</v>
      </c>
      <c r="AM48" s="50">
        <f>IF('Indicator Data'!AN52="No Data",1,IF('Indicator Data imputation'!AN51&lt;&gt;"",1,0))</f>
        <v>0</v>
      </c>
      <c r="AN48" s="50">
        <f>IF('Indicator Data'!AO52="No Data",1,IF('Indicator Data imputation'!AO51&lt;&gt;"",1,0))</f>
        <v>0</v>
      </c>
      <c r="AO48" s="50">
        <f>IF('Indicator Data'!AP52="No Data",1,IF('Indicator Data imputation'!AP51&lt;&gt;"",1,0))</f>
        <v>0</v>
      </c>
      <c r="AP48" s="50">
        <f>IF('Indicator Data'!AQ52="No Data",1,IF('Indicator Data imputation'!AQ51&lt;&gt;"",1,0))</f>
        <v>0</v>
      </c>
      <c r="AQ48" s="50">
        <f>IF('Indicator Data'!AR52="No Data",1,IF('Indicator Data imputation'!AR51&lt;&gt;"",1,0))</f>
        <v>0</v>
      </c>
      <c r="AR48" s="50">
        <f>IF('Indicator Data'!AS52="No Data",1,IF('Indicator Data imputation'!AS51&lt;&gt;"",1,0))</f>
        <v>0</v>
      </c>
      <c r="AS48" s="50">
        <f>IF('Indicator Data'!AT52="No Data",1,IF('Indicator Data imputation'!AT51&lt;&gt;"",1,0))</f>
        <v>0</v>
      </c>
      <c r="AT48" s="50">
        <f>IF('Indicator Data'!AU52="No Data",1,IF('Indicator Data imputation'!AU51&lt;&gt;"",1,0))</f>
        <v>0</v>
      </c>
      <c r="AU48" s="50">
        <f>IF('Indicator Data'!AV52="No Data",1,IF('Indicator Data imputation'!AV51&lt;&gt;"",1,0))</f>
        <v>0</v>
      </c>
      <c r="AV48" s="50">
        <f>IF('Indicator Data'!AW52="No Data",1,IF('Indicator Data imputation'!AW51&lt;&gt;"",1,0))</f>
        <v>0</v>
      </c>
      <c r="AW48" s="50">
        <f>IF('Indicator Data'!AX52="No Data",1,IF('Indicator Data imputation'!AX51&lt;&gt;"",1,0))</f>
        <v>0</v>
      </c>
      <c r="AX48" s="50">
        <f>IF('Indicator Data'!AY52="No Data",1,IF('Indicator Data imputation'!AY51&lt;&gt;"",1,0))</f>
        <v>0</v>
      </c>
      <c r="AY48" s="50">
        <f>IF('Indicator Data'!AZ52="No Data",1,IF('Indicator Data imputation'!AZ51&lt;&gt;"",1,0))</f>
        <v>1</v>
      </c>
      <c r="AZ48" s="50">
        <f>IF('Indicator Data'!BA52="No Data",1,IF('Indicator Data imputation'!BA51&lt;&gt;"",1,0))</f>
        <v>0</v>
      </c>
      <c r="BA48" s="50">
        <f>IF('Indicator Data'!BB52="No Data",1,IF('Indicator Data imputation'!BB51&lt;&gt;"",1,0))</f>
        <v>0</v>
      </c>
      <c r="BB48" s="50">
        <f>IF('Indicator Data'!BC52="No Data",1,IF('Indicator Data imputation'!BC51&lt;&gt;"",1,0))</f>
        <v>0</v>
      </c>
      <c r="BC48" s="50">
        <f>IF('Indicator Data'!BD52="No Data",1,IF('Indicator Data imputation'!BD51&lt;&gt;"",1,0))</f>
        <v>0</v>
      </c>
      <c r="BD48" s="50">
        <f>IF('Indicator Data'!BE52="No Data",1,IF('Indicator Data imputation'!BE51&lt;&gt;"",1,0))</f>
        <v>0</v>
      </c>
      <c r="BE48" s="50">
        <f>IF('Indicator Data'!BF52="No Data",1,IF('Indicator Data imputation'!BF51&lt;&gt;"",1,0))</f>
        <v>0</v>
      </c>
      <c r="BF48" s="50">
        <f>IF('Indicator Data'!BG52="No Data",1,IF('Indicator Data imputation'!BG51&lt;&gt;"",1,0))</f>
        <v>0</v>
      </c>
      <c r="BG48" s="50">
        <f>IF('Indicator Data'!BH52="No Data",1,IF('Indicator Data imputation'!BH51&lt;&gt;"",1,0))</f>
        <v>0</v>
      </c>
      <c r="BH48" s="50">
        <f>IF('Indicator Data'!BI52="No Data",1,IF('Indicator Data imputation'!BI51&lt;&gt;"",1,0))</f>
        <v>1</v>
      </c>
      <c r="BI48" s="50">
        <f>IF('Indicator Data'!BJ52="No Data",1,IF('Indicator Data imputation'!BJ51&lt;&gt;"",1,0))</f>
        <v>0</v>
      </c>
      <c r="BJ48" s="50">
        <f>IF('Indicator Data'!BK52="No Data",1,IF('Indicator Data imputation'!BK51&lt;&gt;"",1,0))</f>
        <v>0</v>
      </c>
      <c r="BK48" s="50">
        <f>IF('Indicator Data'!BL52="No Data",1,IF('Indicator Data imputation'!BL51&lt;&gt;"",1,0))</f>
        <v>0</v>
      </c>
      <c r="BL48" s="50">
        <f>IF('Indicator Data'!BM52="No Data",1,IF('Indicator Data imputation'!BM51&lt;&gt;"",1,0))</f>
        <v>0</v>
      </c>
      <c r="BM48" s="50">
        <f>IF('Indicator Data'!BN52="No Data",1,IF('Indicator Data imputation'!BN51&lt;&gt;"",1,0))</f>
        <v>1</v>
      </c>
      <c r="BN48" s="50">
        <f>IF('Indicator Data'!BO52="No Data",1,IF('Indicator Data imputation'!BO51&lt;&gt;"",1,0))</f>
        <v>0</v>
      </c>
      <c r="BO48" s="50">
        <f>IF('Indicator Data'!BP52="No Data",1,IF('Indicator Data imputation'!BP51&lt;&gt;"",1,0))</f>
        <v>0</v>
      </c>
      <c r="BP48" s="50">
        <f>IF('Indicator Data'!BQ52="No Data",1,IF('Indicator Data imputation'!BQ51&lt;&gt;"",1,0))</f>
        <v>0</v>
      </c>
      <c r="BQ48" s="50">
        <f>IF('Indicator Data'!BR52="No Data",1,IF('Indicator Data imputation'!BR51&lt;&gt;"",1,0))</f>
        <v>0</v>
      </c>
      <c r="BR48" s="50">
        <f>IF('Indicator Data'!BS52="No Data",1,IF('Indicator Data imputation'!BS51&lt;&gt;"",1,0))</f>
        <v>0</v>
      </c>
      <c r="BS48" s="50">
        <f>IF('Indicator Data'!BT52="No Data",1,IF('Indicator Data imputation'!BT51&lt;&gt;"",1,0))</f>
        <v>0</v>
      </c>
      <c r="BT48" s="50">
        <f>IF('Indicator Data'!BU52="No Data",1,IF('Indicator Data imputation'!BU51&lt;&gt;"",1,0))</f>
        <v>0</v>
      </c>
      <c r="BU48" s="50">
        <f>IF('Indicator Data'!BV52="No Data",1,IF('Indicator Data imputation'!BV51&lt;&gt;"",1,0))</f>
        <v>0</v>
      </c>
      <c r="BV48" s="50">
        <f>IF('Indicator Data'!BW52="No Data",1,IF('Indicator Data imputation'!BW51&lt;&gt;"",1,0))</f>
        <v>0</v>
      </c>
      <c r="BW48" s="50">
        <f>IF('Indicator Data'!BX52="No Data",1,IF('Indicator Data imputation'!BX51&lt;&gt;"",1,0))</f>
        <v>0</v>
      </c>
      <c r="BX48" s="50">
        <f>IF('Indicator Data'!BY52="No Data",1,IF('Indicator Data imputation'!BY51&lt;&gt;"",1,0))</f>
        <v>0</v>
      </c>
      <c r="BY48" s="3">
        <f t="shared" si="2"/>
        <v>7</v>
      </c>
      <c r="BZ48" s="52">
        <f t="shared" si="1"/>
        <v>9.3333333333333338E-2</v>
      </c>
    </row>
    <row r="49" spans="1:78">
      <c r="A49" s="3" t="str">
        <f>'Indicator Data'!B53</f>
        <v>DMA</v>
      </c>
      <c r="B49" s="50">
        <f>IF('Indicator Data'!C53="No Data",1,IF('Indicator Data imputation'!C52&lt;&gt;"",1,0))</f>
        <v>0</v>
      </c>
      <c r="C49" s="50">
        <f>IF('Indicator Data'!D53="No Data",1,IF('Indicator Data imputation'!D52&lt;&gt;"",1,0))</f>
        <v>0</v>
      </c>
      <c r="D49" s="50">
        <f>IF('Indicator Data'!E53="No Data",1,IF('Indicator Data imputation'!E52&lt;&gt;"",1,0))</f>
        <v>1</v>
      </c>
      <c r="E49" s="50">
        <f>IF('Indicator Data'!F53="No Data",1,IF('Indicator Data imputation'!F52&lt;&gt;"",1,0))</f>
        <v>0</v>
      </c>
      <c r="F49" s="50">
        <f>IF('Indicator Data'!G53="No Data",1,IF('Indicator Data imputation'!G52&lt;&gt;"",1,0))</f>
        <v>0</v>
      </c>
      <c r="G49" s="50">
        <f>IF('Indicator Data'!H53="No Data",1,IF('Indicator Data imputation'!H52&lt;&gt;"",1,0))</f>
        <v>0</v>
      </c>
      <c r="H49" s="50">
        <f>IF('Indicator Data'!I53="No Data",1,IF('Indicator Data imputation'!I52&lt;&gt;"",1,0))</f>
        <v>0</v>
      </c>
      <c r="I49" s="50">
        <f>IF('Indicator Data'!J53="No Data",1,IF('Indicator Data imputation'!J52&lt;&gt;"",1,0))</f>
        <v>0</v>
      </c>
      <c r="J49" s="50">
        <f>IF('Indicator Data'!K53="No Data",1,IF('Indicator Data imputation'!K52&lt;&gt;"",1,0))</f>
        <v>0</v>
      </c>
      <c r="K49" s="50">
        <f>IF('Indicator Data'!L53="No Data",1,IF('Indicator Data imputation'!L52&lt;&gt;"",1,0))</f>
        <v>0</v>
      </c>
      <c r="L49" s="50">
        <f>IF('Indicator Data'!M53="No Data",1,IF('Indicator Data imputation'!M52&lt;&gt;"",1,0))</f>
        <v>1</v>
      </c>
      <c r="M49" s="50">
        <f>IF('Indicator Data'!N53="No Data",1,IF('Indicator Data imputation'!N52&lt;&gt;"",1,0))</f>
        <v>1</v>
      </c>
      <c r="N49" s="50">
        <f>IF('Indicator Data'!O53="No Data",1,IF('Indicator Data imputation'!O52&lt;&gt;"",1,0))</f>
        <v>1</v>
      </c>
      <c r="O49" s="50">
        <f>IF('Indicator Data'!P53="No Data",1,IF('Indicator Data imputation'!P52&lt;&gt;"",1,0))</f>
        <v>1</v>
      </c>
      <c r="P49" s="50">
        <f>IF('Indicator Data'!Q53="No Data",1,IF('Indicator Data imputation'!Q52&lt;&gt;"",1,0))</f>
        <v>0</v>
      </c>
      <c r="Q49" s="50">
        <f>IF('Indicator Data'!R53="No Data",1,IF('Indicator Data imputation'!R52&lt;&gt;"",1,0))</f>
        <v>0</v>
      </c>
      <c r="R49" s="50">
        <f>IF('Indicator Data'!S53="No Data",1,IF('Indicator Data imputation'!S52&lt;&gt;"",1,0))</f>
        <v>0</v>
      </c>
      <c r="S49" s="50">
        <f>IF('Indicator Data'!T53="No Data",1,IF('Indicator Data imputation'!T52&lt;&gt;"",1,0))</f>
        <v>0</v>
      </c>
      <c r="T49" s="50">
        <f>IF('Indicator Data'!U53="No Data",1,IF('Indicator Data imputation'!U52&lt;&gt;"",1,0))</f>
        <v>0</v>
      </c>
      <c r="U49" s="50">
        <f>IF('Indicator Data'!V53="No Data",1,IF('Indicator Data imputation'!V52&lt;&gt;"",1,0))</f>
        <v>0</v>
      </c>
      <c r="V49" s="50">
        <f>IF('Indicator Data'!W53="No Data",1,IF('Indicator Data imputation'!W52&lt;&gt;"",1,0))</f>
        <v>0</v>
      </c>
      <c r="W49" s="50">
        <f>IF('Indicator Data'!X53="No Data",1,IF('Indicator Data imputation'!X52&lt;&gt;"",1,0))</f>
        <v>0</v>
      </c>
      <c r="X49" s="50">
        <f>IF('Indicator Data'!Y53="No Data",1,IF('Indicator Data imputation'!Y52&lt;&gt;"",1,0))</f>
        <v>0</v>
      </c>
      <c r="Y49" s="50">
        <f>IF('Indicator Data'!Z53="No Data",1,IF('Indicator Data imputation'!Z52&lt;&gt;"",1,0))</f>
        <v>0</v>
      </c>
      <c r="Z49" s="50">
        <f>IF('Indicator Data'!AA53="No Data",1,IF('Indicator Data imputation'!AA52&lt;&gt;"",1,0))</f>
        <v>1</v>
      </c>
      <c r="AA49" s="50">
        <f>IF('Indicator Data'!AB53="No Data",1,IF('Indicator Data imputation'!AB52&lt;&gt;"",1,0))</f>
        <v>0</v>
      </c>
      <c r="AB49" s="50">
        <f>IF('Indicator Data'!AC53="No Data",1,IF('Indicator Data imputation'!AC52&lt;&gt;"",1,0))</f>
        <v>1</v>
      </c>
      <c r="AC49" s="50">
        <f>IF('Indicator Data'!AD53="No Data",1,IF('Indicator Data imputation'!AD52&lt;&gt;"",1,0))</f>
        <v>1</v>
      </c>
      <c r="AD49" s="50">
        <f>IF('Indicator Data'!AE53="No Data",1,IF('Indicator Data imputation'!AE52&lt;&gt;"",1,0))</f>
        <v>1</v>
      </c>
      <c r="AE49" s="50">
        <f>IF('Indicator Data'!AF53="No Data",1,IF('Indicator Data imputation'!AF52&lt;&gt;"",1,0))</f>
        <v>1</v>
      </c>
      <c r="AF49" s="50">
        <f>IF('Indicator Data'!AG53="No Data",1,IF('Indicator Data imputation'!AG52&lt;&gt;"",1,0))</f>
        <v>1</v>
      </c>
      <c r="AG49" s="50">
        <f>IF('Indicator Data'!AH53="No Data",1,IF('Indicator Data imputation'!AH52&lt;&gt;"",1,0))</f>
        <v>0</v>
      </c>
      <c r="AH49" s="50">
        <f>IF('Indicator Data'!AI53="No Data",1,IF('Indicator Data imputation'!AI52&lt;&gt;"",1,0))</f>
        <v>0</v>
      </c>
      <c r="AI49" s="50">
        <f>IF('Indicator Data'!AJ53="No Data",1,IF('Indicator Data imputation'!AJ52&lt;&gt;"",1,0))</f>
        <v>0</v>
      </c>
      <c r="AJ49" s="50">
        <f>IF('Indicator Data'!AK53="No Data",1,IF('Indicator Data imputation'!AK52&lt;&gt;"",1,0))</f>
        <v>0</v>
      </c>
      <c r="AK49" s="50">
        <f>IF('Indicator Data'!AL53="No Data",1,IF('Indicator Data imputation'!AL52&lt;&gt;"",1,0))</f>
        <v>0</v>
      </c>
      <c r="AL49" s="50">
        <f>IF('Indicator Data'!AM53="No Data",1,IF('Indicator Data imputation'!AM52&lt;&gt;"",1,0))</f>
        <v>1</v>
      </c>
      <c r="AM49" s="50">
        <f>IF('Indicator Data'!AN53="No Data",1,IF('Indicator Data imputation'!AN52&lt;&gt;"",1,0))</f>
        <v>0</v>
      </c>
      <c r="AN49" s="50">
        <f>IF('Indicator Data'!AO53="No Data",1,IF('Indicator Data imputation'!AO52&lt;&gt;"",1,0))</f>
        <v>0</v>
      </c>
      <c r="AO49" s="50">
        <f>IF('Indicator Data'!AP53="No Data",1,IF('Indicator Data imputation'!AP52&lt;&gt;"",1,0))</f>
        <v>0</v>
      </c>
      <c r="AP49" s="50">
        <f>IF('Indicator Data'!AQ53="No Data",1,IF('Indicator Data imputation'!AQ52&lt;&gt;"",1,0))</f>
        <v>0</v>
      </c>
      <c r="AQ49" s="50">
        <f>IF('Indicator Data'!AR53="No Data",1,IF('Indicator Data imputation'!AR52&lt;&gt;"",1,0))</f>
        <v>0</v>
      </c>
      <c r="AR49" s="50">
        <f>IF('Indicator Data'!AS53="No Data",1,IF('Indicator Data imputation'!AS52&lt;&gt;"",1,0))</f>
        <v>0</v>
      </c>
      <c r="AS49" s="50">
        <f>IF('Indicator Data'!AT53="No Data",1,IF('Indicator Data imputation'!AT52&lt;&gt;"",1,0))</f>
        <v>1</v>
      </c>
      <c r="AT49" s="50">
        <f>IF('Indicator Data'!AU53="No Data",1,IF('Indicator Data imputation'!AU52&lt;&gt;"",1,0))</f>
        <v>0</v>
      </c>
      <c r="AU49" s="50">
        <f>IF('Indicator Data'!AV53="No Data",1,IF('Indicator Data imputation'!AV52&lt;&gt;"",1,0))</f>
        <v>1</v>
      </c>
      <c r="AV49" s="50">
        <f>IF('Indicator Data'!AW53="No Data",1,IF('Indicator Data imputation'!AW52&lt;&gt;"",1,0))</f>
        <v>1</v>
      </c>
      <c r="AW49" s="50">
        <f>IF('Indicator Data'!AX53="No Data",1,IF('Indicator Data imputation'!AX52&lt;&gt;"",1,0))</f>
        <v>1</v>
      </c>
      <c r="AX49" s="50">
        <f>IF('Indicator Data'!AY53="No Data",1,IF('Indicator Data imputation'!AY52&lt;&gt;"",1,0))</f>
        <v>0</v>
      </c>
      <c r="AY49" s="50">
        <f>IF('Indicator Data'!AZ53="No Data",1,IF('Indicator Data imputation'!AZ52&lt;&gt;"",1,0))</f>
        <v>1</v>
      </c>
      <c r="AZ49" s="50">
        <f>IF('Indicator Data'!BA53="No Data",1,IF('Indicator Data imputation'!BA52&lt;&gt;"",1,0))</f>
        <v>1</v>
      </c>
      <c r="BA49" s="50">
        <f>IF('Indicator Data'!BB53="No Data",1,IF('Indicator Data imputation'!BB52&lt;&gt;"",1,0))</f>
        <v>0</v>
      </c>
      <c r="BB49" s="50">
        <f>IF('Indicator Data'!BC53="No Data",1,IF('Indicator Data imputation'!BC52&lt;&gt;"",1,0))</f>
        <v>0</v>
      </c>
      <c r="BC49" s="50">
        <f>IF('Indicator Data'!BD53="No Data",1,IF('Indicator Data imputation'!BD52&lt;&gt;"",1,0))</f>
        <v>0</v>
      </c>
      <c r="BD49" s="50">
        <f>IF('Indicator Data'!BE53="No Data",1,IF('Indicator Data imputation'!BE52&lt;&gt;"",1,0))</f>
        <v>0</v>
      </c>
      <c r="BE49" s="50">
        <f>IF('Indicator Data'!BF53="No Data",1,IF('Indicator Data imputation'!BF52&lt;&gt;"",1,0))</f>
        <v>0</v>
      </c>
      <c r="BF49" s="50">
        <f>IF('Indicator Data'!BG53="No Data",1,IF('Indicator Data imputation'!BG52&lt;&gt;"",1,0))</f>
        <v>0</v>
      </c>
      <c r="BG49" s="50">
        <f>IF('Indicator Data'!BH53="No Data",1,IF('Indicator Data imputation'!BH52&lt;&gt;"",1,0))</f>
        <v>0</v>
      </c>
      <c r="BH49" s="50">
        <f>IF('Indicator Data'!BI53="No Data",1,IF('Indicator Data imputation'!BI52&lt;&gt;"",1,0))</f>
        <v>0</v>
      </c>
      <c r="BI49" s="50">
        <f>IF('Indicator Data'!BJ53="No Data",1,IF('Indicator Data imputation'!BJ52&lt;&gt;"",1,0))</f>
        <v>1</v>
      </c>
      <c r="BJ49" s="50">
        <f>IF('Indicator Data'!BK53="No Data",1,IF('Indicator Data imputation'!BK52&lt;&gt;"",1,0))</f>
        <v>0</v>
      </c>
      <c r="BK49" s="50">
        <f>IF('Indicator Data'!BL53="No Data",1,IF('Indicator Data imputation'!BL52&lt;&gt;"",1,0))</f>
        <v>0</v>
      </c>
      <c r="BL49" s="50">
        <f>IF('Indicator Data'!BM53="No Data",1,IF('Indicator Data imputation'!BM52&lt;&gt;"",1,0))</f>
        <v>0</v>
      </c>
      <c r="BM49" s="50">
        <f>IF('Indicator Data'!BN53="No Data",1,IF('Indicator Data imputation'!BN52&lt;&gt;"",1,0))</f>
        <v>1</v>
      </c>
      <c r="BN49" s="50">
        <f>IF('Indicator Data'!BO53="No Data",1,IF('Indicator Data imputation'!BO52&lt;&gt;"",1,0))</f>
        <v>0</v>
      </c>
      <c r="BO49" s="50">
        <f>IF('Indicator Data'!BP53="No Data",1,IF('Indicator Data imputation'!BP52&lt;&gt;"",1,0))</f>
        <v>0</v>
      </c>
      <c r="BP49" s="50">
        <f>IF('Indicator Data'!BQ53="No Data",1,IF('Indicator Data imputation'!BQ52&lt;&gt;"",1,0))</f>
        <v>0</v>
      </c>
      <c r="BQ49" s="50">
        <f>IF('Indicator Data'!BR53="No Data",1,IF('Indicator Data imputation'!BR52&lt;&gt;"",1,0))</f>
        <v>0</v>
      </c>
      <c r="BR49" s="50">
        <f>IF('Indicator Data'!BS53="No Data",1,IF('Indicator Data imputation'!BS52&lt;&gt;"",1,0))</f>
        <v>0</v>
      </c>
      <c r="BS49" s="50">
        <f>IF('Indicator Data'!BT53="No Data",1,IF('Indicator Data imputation'!BT52&lt;&gt;"",1,0))</f>
        <v>0</v>
      </c>
      <c r="BT49" s="50">
        <f>IF('Indicator Data'!BU53="No Data",1,IF('Indicator Data imputation'!BU52&lt;&gt;"",1,0))</f>
        <v>0</v>
      </c>
      <c r="BU49" s="50">
        <f>IF('Indicator Data'!BV53="No Data",1,IF('Indicator Data imputation'!BV52&lt;&gt;"",1,0))</f>
        <v>0</v>
      </c>
      <c r="BV49" s="50">
        <f>IF('Indicator Data'!BW53="No Data",1,IF('Indicator Data imputation'!BW52&lt;&gt;"",1,0))</f>
        <v>1</v>
      </c>
      <c r="BW49" s="50">
        <f>IF('Indicator Data'!BX53="No Data",1,IF('Indicator Data imputation'!BX52&lt;&gt;"",1,0))</f>
        <v>0</v>
      </c>
      <c r="BX49" s="50">
        <f>IF('Indicator Data'!BY53="No Data",1,IF('Indicator Data imputation'!BY52&lt;&gt;"",1,0))</f>
        <v>1</v>
      </c>
      <c r="BY49" s="3">
        <f t="shared" si="2"/>
        <v>22</v>
      </c>
      <c r="BZ49" s="52">
        <f t="shared" si="1"/>
        <v>0.29333333333333333</v>
      </c>
    </row>
    <row r="50" spans="1:78">
      <c r="A50" s="3" t="str">
        <f>'Indicator Data'!B54</f>
        <v>DOM</v>
      </c>
      <c r="B50" s="50">
        <f>IF('Indicator Data'!C54="No Data",1,IF('Indicator Data imputation'!C53&lt;&gt;"",1,0))</f>
        <v>0</v>
      </c>
      <c r="C50" s="50">
        <f>IF('Indicator Data'!D54="No Data",1,IF('Indicator Data imputation'!D53&lt;&gt;"",1,0))</f>
        <v>0</v>
      </c>
      <c r="D50" s="50">
        <f>IF('Indicator Data'!E54="No Data",1,IF('Indicator Data imputation'!E53&lt;&gt;"",1,0))</f>
        <v>0</v>
      </c>
      <c r="E50" s="50">
        <f>IF('Indicator Data'!F54="No Data",1,IF('Indicator Data imputation'!F53&lt;&gt;"",1,0))</f>
        <v>0</v>
      </c>
      <c r="F50" s="50">
        <f>IF('Indicator Data'!G54="No Data",1,IF('Indicator Data imputation'!G53&lt;&gt;"",1,0))</f>
        <v>0</v>
      </c>
      <c r="G50" s="50">
        <f>IF('Indicator Data'!H54="No Data",1,IF('Indicator Data imputation'!H53&lt;&gt;"",1,0))</f>
        <v>0</v>
      </c>
      <c r="H50" s="50">
        <f>IF('Indicator Data'!I54="No Data",1,IF('Indicator Data imputation'!I53&lt;&gt;"",1,0))</f>
        <v>0</v>
      </c>
      <c r="I50" s="50">
        <f>IF('Indicator Data'!J54="No Data",1,IF('Indicator Data imputation'!J53&lt;&gt;"",1,0))</f>
        <v>0</v>
      </c>
      <c r="J50" s="50">
        <f>IF('Indicator Data'!K54="No Data",1,IF('Indicator Data imputation'!K53&lt;&gt;"",1,0))</f>
        <v>0</v>
      </c>
      <c r="K50" s="50">
        <f>IF('Indicator Data'!L54="No Data",1,IF('Indicator Data imputation'!L53&lt;&gt;"",1,0))</f>
        <v>0</v>
      </c>
      <c r="L50" s="50">
        <f>IF('Indicator Data'!M54="No Data",1,IF('Indicator Data imputation'!M53&lt;&gt;"",1,0))</f>
        <v>1</v>
      </c>
      <c r="M50" s="50">
        <f>IF('Indicator Data'!N54="No Data",1,IF('Indicator Data imputation'!N53&lt;&gt;"",1,0))</f>
        <v>1</v>
      </c>
      <c r="N50" s="50">
        <f>IF('Indicator Data'!O54="No Data",1,IF('Indicator Data imputation'!O53&lt;&gt;"",1,0))</f>
        <v>1</v>
      </c>
      <c r="O50" s="50">
        <f>IF('Indicator Data'!P54="No Data",1,IF('Indicator Data imputation'!P53&lt;&gt;"",1,0))</f>
        <v>1</v>
      </c>
      <c r="P50" s="50">
        <f>IF('Indicator Data'!Q54="No Data",1,IF('Indicator Data imputation'!Q53&lt;&gt;"",1,0))</f>
        <v>0</v>
      </c>
      <c r="Q50" s="50">
        <f>IF('Indicator Data'!R54="No Data",1,IF('Indicator Data imputation'!R53&lt;&gt;"",1,0))</f>
        <v>0</v>
      </c>
      <c r="R50" s="50">
        <f>IF('Indicator Data'!S54="No Data",1,IF('Indicator Data imputation'!S53&lt;&gt;"",1,0))</f>
        <v>0</v>
      </c>
      <c r="S50" s="50">
        <f>IF('Indicator Data'!T54="No Data",1,IF('Indicator Data imputation'!T53&lt;&gt;"",1,0))</f>
        <v>0</v>
      </c>
      <c r="T50" s="50">
        <f>IF('Indicator Data'!U54="No Data",1,IF('Indicator Data imputation'!U53&lt;&gt;"",1,0))</f>
        <v>0</v>
      </c>
      <c r="U50" s="50">
        <f>IF('Indicator Data'!V54="No Data",1,IF('Indicator Data imputation'!V53&lt;&gt;"",1,0))</f>
        <v>0</v>
      </c>
      <c r="V50" s="50">
        <f>IF('Indicator Data'!W54="No Data",1,IF('Indicator Data imputation'!W53&lt;&gt;"",1,0))</f>
        <v>0</v>
      </c>
      <c r="W50" s="50">
        <f>IF('Indicator Data'!X54="No Data",1,IF('Indicator Data imputation'!X53&lt;&gt;"",1,0))</f>
        <v>0</v>
      </c>
      <c r="X50" s="50">
        <f>IF('Indicator Data'!Y54="No Data",1,IF('Indicator Data imputation'!Y53&lt;&gt;"",1,0))</f>
        <v>0</v>
      </c>
      <c r="Y50" s="50">
        <f>IF('Indicator Data'!Z54="No Data",1,IF('Indicator Data imputation'!Z53&lt;&gt;"",1,0))</f>
        <v>0</v>
      </c>
      <c r="Z50" s="50">
        <f>IF('Indicator Data'!AA54="No Data",1,IF('Indicator Data imputation'!AA53&lt;&gt;"",1,0))</f>
        <v>0</v>
      </c>
      <c r="AA50" s="50">
        <f>IF('Indicator Data'!AB54="No Data",1,IF('Indicator Data imputation'!AB53&lt;&gt;"",1,0))</f>
        <v>0</v>
      </c>
      <c r="AB50" s="50">
        <f>IF('Indicator Data'!AC54="No Data",1,IF('Indicator Data imputation'!AC53&lt;&gt;"",1,0))</f>
        <v>0</v>
      </c>
      <c r="AC50" s="50">
        <f>IF('Indicator Data'!AD54="No Data",1,IF('Indicator Data imputation'!AD53&lt;&gt;"",1,0))</f>
        <v>0</v>
      </c>
      <c r="AD50" s="50">
        <f>IF('Indicator Data'!AE54="No Data",1,IF('Indicator Data imputation'!AE53&lt;&gt;"",1,0))</f>
        <v>0</v>
      </c>
      <c r="AE50" s="50">
        <f>IF('Indicator Data'!AF54="No Data",1,IF('Indicator Data imputation'!AF53&lt;&gt;"",1,0))</f>
        <v>0</v>
      </c>
      <c r="AF50" s="50">
        <f>IF('Indicator Data'!AG54="No Data",1,IF('Indicator Data imputation'!AG53&lt;&gt;"",1,0))</f>
        <v>0</v>
      </c>
      <c r="AG50" s="50">
        <f>IF('Indicator Data'!AH54="No Data",1,IF('Indicator Data imputation'!AH53&lt;&gt;"",1,0))</f>
        <v>0</v>
      </c>
      <c r="AH50" s="50">
        <f>IF('Indicator Data'!AI54="No Data",1,IF('Indicator Data imputation'!AI53&lt;&gt;"",1,0))</f>
        <v>0</v>
      </c>
      <c r="AI50" s="50">
        <f>IF('Indicator Data'!AJ54="No Data",1,IF('Indicator Data imputation'!AJ53&lt;&gt;"",1,0))</f>
        <v>0</v>
      </c>
      <c r="AJ50" s="50">
        <f>IF('Indicator Data'!AK54="No Data",1,IF('Indicator Data imputation'!AK53&lt;&gt;"",1,0))</f>
        <v>0</v>
      </c>
      <c r="AK50" s="50">
        <f>IF('Indicator Data'!AL54="No Data",1,IF('Indicator Data imputation'!AL53&lt;&gt;"",1,0))</f>
        <v>0</v>
      </c>
      <c r="AL50" s="50">
        <f>IF('Indicator Data'!AM54="No Data",1,IF('Indicator Data imputation'!AM53&lt;&gt;"",1,0))</f>
        <v>0</v>
      </c>
      <c r="AM50" s="50">
        <f>IF('Indicator Data'!AN54="No Data",1,IF('Indicator Data imputation'!AN53&lt;&gt;"",1,0))</f>
        <v>0</v>
      </c>
      <c r="AN50" s="50">
        <f>IF('Indicator Data'!AO54="No Data",1,IF('Indicator Data imputation'!AO53&lt;&gt;"",1,0))</f>
        <v>0</v>
      </c>
      <c r="AO50" s="50">
        <f>IF('Indicator Data'!AP54="No Data",1,IF('Indicator Data imputation'!AP53&lt;&gt;"",1,0))</f>
        <v>0</v>
      </c>
      <c r="AP50" s="50">
        <f>IF('Indicator Data'!AQ54="No Data",1,IF('Indicator Data imputation'!AQ53&lt;&gt;"",1,0))</f>
        <v>0</v>
      </c>
      <c r="AQ50" s="50">
        <f>IF('Indicator Data'!AR54="No Data",1,IF('Indicator Data imputation'!AR53&lt;&gt;"",1,0))</f>
        <v>0</v>
      </c>
      <c r="AR50" s="50">
        <f>IF('Indicator Data'!AS54="No Data",1,IF('Indicator Data imputation'!AS53&lt;&gt;"",1,0))</f>
        <v>0</v>
      </c>
      <c r="AS50" s="50">
        <f>IF('Indicator Data'!AT54="No Data",1,IF('Indicator Data imputation'!AT53&lt;&gt;"",1,0))</f>
        <v>0</v>
      </c>
      <c r="AT50" s="50">
        <f>IF('Indicator Data'!AU54="No Data",1,IF('Indicator Data imputation'!AU53&lt;&gt;"",1,0))</f>
        <v>0</v>
      </c>
      <c r="AU50" s="50">
        <f>IF('Indicator Data'!AV54="No Data",1,IF('Indicator Data imputation'!AV53&lt;&gt;"",1,0))</f>
        <v>0</v>
      </c>
      <c r="AV50" s="50">
        <f>IF('Indicator Data'!AW54="No Data",1,IF('Indicator Data imputation'!AW53&lt;&gt;"",1,0))</f>
        <v>0</v>
      </c>
      <c r="AW50" s="50">
        <f>IF('Indicator Data'!AX54="No Data",1,IF('Indicator Data imputation'!AX53&lt;&gt;"",1,0))</f>
        <v>0</v>
      </c>
      <c r="AX50" s="50">
        <f>IF('Indicator Data'!AY54="No Data",1,IF('Indicator Data imputation'!AY53&lt;&gt;"",1,0))</f>
        <v>0</v>
      </c>
      <c r="AY50" s="50">
        <f>IF('Indicator Data'!AZ54="No Data",1,IF('Indicator Data imputation'!AZ53&lt;&gt;"",1,0))</f>
        <v>0</v>
      </c>
      <c r="AZ50" s="50">
        <f>IF('Indicator Data'!BA54="No Data",1,IF('Indicator Data imputation'!BA53&lt;&gt;"",1,0))</f>
        <v>0</v>
      </c>
      <c r="BA50" s="50">
        <f>IF('Indicator Data'!BB54="No Data",1,IF('Indicator Data imputation'!BB53&lt;&gt;"",1,0))</f>
        <v>0</v>
      </c>
      <c r="BB50" s="50">
        <f>IF('Indicator Data'!BC54="No Data",1,IF('Indicator Data imputation'!BC53&lt;&gt;"",1,0))</f>
        <v>0</v>
      </c>
      <c r="BC50" s="50">
        <f>IF('Indicator Data'!BD54="No Data",1,IF('Indicator Data imputation'!BD53&lt;&gt;"",1,0))</f>
        <v>0</v>
      </c>
      <c r="BD50" s="50">
        <f>IF('Indicator Data'!BE54="No Data",1,IF('Indicator Data imputation'!BE53&lt;&gt;"",1,0))</f>
        <v>0</v>
      </c>
      <c r="BE50" s="50">
        <f>IF('Indicator Data'!BF54="No Data",1,IF('Indicator Data imputation'!BF53&lt;&gt;"",1,0))</f>
        <v>0</v>
      </c>
      <c r="BF50" s="50">
        <f>IF('Indicator Data'!BG54="No Data",1,IF('Indicator Data imputation'!BG53&lt;&gt;"",1,0))</f>
        <v>0</v>
      </c>
      <c r="BG50" s="50">
        <f>IF('Indicator Data'!BH54="No Data",1,IF('Indicator Data imputation'!BH53&lt;&gt;"",1,0))</f>
        <v>0</v>
      </c>
      <c r="BH50" s="50">
        <f>IF('Indicator Data'!BI54="No Data",1,IF('Indicator Data imputation'!BI53&lt;&gt;"",1,0))</f>
        <v>0</v>
      </c>
      <c r="BI50" s="50">
        <f>IF('Indicator Data'!BJ54="No Data",1,IF('Indicator Data imputation'!BJ53&lt;&gt;"",1,0))</f>
        <v>0</v>
      </c>
      <c r="BJ50" s="50">
        <f>IF('Indicator Data'!BK54="No Data",1,IF('Indicator Data imputation'!BK53&lt;&gt;"",1,0))</f>
        <v>0</v>
      </c>
      <c r="BK50" s="50">
        <f>IF('Indicator Data'!BL54="No Data",1,IF('Indicator Data imputation'!BL53&lt;&gt;"",1,0))</f>
        <v>0</v>
      </c>
      <c r="BL50" s="50">
        <f>IF('Indicator Data'!BM54="No Data",1,IF('Indicator Data imputation'!BM53&lt;&gt;"",1,0))</f>
        <v>0</v>
      </c>
      <c r="BM50" s="50">
        <f>IF('Indicator Data'!BN54="No Data",1,IF('Indicator Data imputation'!BN53&lt;&gt;"",1,0))</f>
        <v>0</v>
      </c>
      <c r="BN50" s="50">
        <f>IF('Indicator Data'!BO54="No Data",1,IF('Indicator Data imputation'!BO53&lt;&gt;"",1,0))</f>
        <v>0</v>
      </c>
      <c r="BO50" s="50">
        <f>IF('Indicator Data'!BP54="No Data",1,IF('Indicator Data imputation'!BP53&lt;&gt;"",1,0))</f>
        <v>0</v>
      </c>
      <c r="BP50" s="50">
        <f>IF('Indicator Data'!BQ54="No Data",1,IF('Indicator Data imputation'!BQ53&lt;&gt;"",1,0))</f>
        <v>0</v>
      </c>
      <c r="BQ50" s="50">
        <f>IF('Indicator Data'!BR54="No Data",1,IF('Indicator Data imputation'!BR53&lt;&gt;"",1,0))</f>
        <v>0</v>
      </c>
      <c r="BR50" s="50">
        <f>IF('Indicator Data'!BS54="No Data",1,IF('Indicator Data imputation'!BS53&lt;&gt;"",1,0))</f>
        <v>0</v>
      </c>
      <c r="BS50" s="50">
        <f>IF('Indicator Data'!BT54="No Data",1,IF('Indicator Data imputation'!BT53&lt;&gt;"",1,0))</f>
        <v>0</v>
      </c>
      <c r="BT50" s="50">
        <f>IF('Indicator Data'!BU54="No Data",1,IF('Indicator Data imputation'!BU53&lt;&gt;"",1,0))</f>
        <v>0</v>
      </c>
      <c r="BU50" s="50">
        <f>IF('Indicator Data'!BV54="No Data",1,IF('Indicator Data imputation'!BV53&lt;&gt;"",1,0))</f>
        <v>0</v>
      </c>
      <c r="BV50" s="50">
        <f>IF('Indicator Data'!BW54="No Data",1,IF('Indicator Data imputation'!BW53&lt;&gt;"",1,0))</f>
        <v>0</v>
      </c>
      <c r="BW50" s="50">
        <f>IF('Indicator Data'!BX54="No Data",1,IF('Indicator Data imputation'!BX53&lt;&gt;"",1,0))</f>
        <v>0</v>
      </c>
      <c r="BX50" s="50">
        <f>IF('Indicator Data'!BY54="No Data",1,IF('Indicator Data imputation'!BY53&lt;&gt;"",1,0))</f>
        <v>0</v>
      </c>
      <c r="BY50" s="3">
        <f t="shared" si="2"/>
        <v>4</v>
      </c>
      <c r="BZ50" s="52">
        <f t="shared" si="1"/>
        <v>5.3333333333333337E-2</v>
      </c>
    </row>
    <row r="51" spans="1:78">
      <c r="A51" s="3" t="str">
        <f>'Indicator Data'!B55</f>
        <v>ECU</v>
      </c>
      <c r="B51" s="50">
        <f>IF('Indicator Data'!C55="No Data",1,IF('Indicator Data imputation'!C54&lt;&gt;"",1,0))</f>
        <v>0</v>
      </c>
      <c r="C51" s="50">
        <f>IF('Indicator Data'!D55="No Data",1,IF('Indicator Data imputation'!D54&lt;&gt;"",1,0))</f>
        <v>0</v>
      </c>
      <c r="D51" s="50">
        <f>IF('Indicator Data'!E55="No Data",1,IF('Indicator Data imputation'!E54&lt;&gt;"",1,0))</f>
        <v>0</v>
      </c>
      <c r="E51" s="50">
        <f>IF('Indicator Data'!F55="No Data",1,IF('Indicator Data imputation'!F54&lt;&gt;"",1,0))</f>
        <v>0</v>
      </c>
      <c r="F51" s="50">
        <f>IF('Indicator Data'!G55="No Data",1,IF('Indicator Data imputation'!G54&lt;&gt;"",1,0))</f>
        <v>0</v>
      </c>
      <c r="G51" s="50">
        <f>IF('Indicator Data'!H55="No Data",1,IF('Indicator Data imputation'!H54&lt;&gt;"",1,0))</f>
        <v>0</v>
      </c>
      <c r="H51" s="50">
        <f>IF('Indicator Data'!I55="No Data",1,IF('Indicator Data imputation'!I54&lt;&gt;"",1,0))</f>
        <v>0</v>
      </c>
      <c r="I51" s="50">
        <f>IF('Indicator Data'!J55="No Data",1,IF('Indicator Data imputation'!J54&lt;&gt;"",1,0))</f>
        <v>0</v>
      </c>
      <c r="J51" s="50">
        <f>IF('Indicator Data'!K55="No Data",1,IF('Indicator Data imputation'!K54&lt;&gt;"",1,0))</f>
        <v>0</v>
      </c>
      <c r="K51" s="50">
        <f>IF('Indicator Data'!L55="No Data",1,IF('Indicator Data imputation'!L54&lt;&gt;"",1,0))</f>
        <v>0</v>
      </c>
      <c r="L51" s="50">
        <f>IF('Indicator Data'!M55="No Data",1,IF('Indicator Data imputation'!M54&lt;&gt;"",1,0))</f>
        <v>1</v>
      </c>
      <c r="M51" s="50">
        <f>IF('Indicator Data'!N55="No Data",1,IF('Indicator Data imputation'!N54&lt;&gt;"",1,0))</f>
        <v>1</v>
      </c>
      <c r="N51" s="50">
        <f>IF('Indicator Data'!O55="No Data",1,IF('Indicator Data imputation'!O54&lt;&gt;"",1,0))</f>
        <v>1</v>
      </c>
      <c r="O51" s="50">
        <f>IF('Indicator Data'!P55="No Data",1,IF('Indicator Data imputation'!P54&lt;&gt;"",1,0))</f>
        <v>1</v>
      </c>
      <c r="P51" s="50">
        <f>IF('Indicator Data'!Q55="No Data",1,IF('Indicator Data imputation'!Q54&lt;&gt;"",1,0))</f>
        <v>0</v>
      </c>
      <c r="Q51" s="50">
        <f>IF('Indicator Data'!R55="No Data",1,IF('Indicator Data imputation'!R54&lt;&gt;"",1,0))</f>
        <v>0</v>
      </c>
      <c r="R51" s="50">
        <f>IF('Indicator Data'!S55="No Data",1,IF('Indicator Data imputation'!S54&lt;&gt;"",1,0))</f>
        <v>0</v>
      </c>
      <c r="S51" s="50">
        <f>IF('Indicator Data'!T55="No Data",1,IF('Indicator Data imputation'!T54&lt;&gt;"",1,0))</f>
        <v>0</v>
      </c>
      <c r="T51" s="50">
        <f>IF('Indicator Data'!U55="No Data",1,IF('Indicator Data imputation'!U54&lt;&gt;"",1,0))</f>
        <v>0</v>
      </c>
      <c r="U51" s="50">
        <f>IF('Indicator Data'!V55="No Data",1,IF('Indicator Data imputation'!V54&lt;&gt;"",1,0))</f>
        <v>0</v>
      </c>
      <c r="V51" s="50">
        <f>IF('Indicator Data'!W55="No Data",1,IF('Indicator Data imputation'!W54&lt;&gt;"",1,0))</f>
        <v>0</v>
      </c>
      <c r="W51" s="50">
        <f>IF('Indicator Data'!X55="No Data",1,IF('Indicator Data imputation'!X54&lt;&gt;"",1,0))</f>
        <v>0</v>
      </c>
      <c r="X51" s="50">
        <f>IF('Indicator Data'!Y55="No Data",1,IF('Indicator Data imputation'!Y54&lt;&gt;"",1,0))</f>
        <v>0</v>
      </c>
      <c r="Y51" s="50">
        <f>IF('Indicator Data'!Z55="No Data",1,IF('Indicator Data imputation'!Z54&lt;&gt;"",1,0))</f>
        <v>0</v>
      </c>
      <c r="Z51" s="50">
        <f>IF('Indicator Data'!AA55="No Data",1,IF('Indicator Data imputation'!AA54&lt;&gt;"",1,0))</f>
        <v>0</v>
      </c>
      <c r="AA51" s="50">
        <f>IF('Indicator Data'!AB55="No Data",1,IF('Indicator Data imputation'!AB54&lt;&gt;"",1,0))</f>
        <v>0</v>
      </c>
      <c r="AB51" s="50">
        <f>IF('Indicator Data'!AC55="No Data",1,IF('Indicator Data imputation'!AC54&lt;&gt;"",1,0))</f>
        <v>0</v>
      </c>
      <c r="AC51" s="50">
        <f>IF('Indicator Data'!AD55="No Data",1,IF('Indicator Data imputation'!AD54&lt;&gt;"",1,0))</f>
        <v>0</v>
      </c>
      <c r="AD51" s="50">
        <f>IF('Indicator Data'!AE55="No Data",1,IF('Indicator Data imputation'!AE54&lt;&gt;"",1,0))</f>
        <v>0</v>
      </c>
      <c r="AE51" s="50">
        <f>IF('Indicator Data'!AF55="No Data",1,IF('Indicator Data imputation'!AF54&lt;&gt;"",1,0))</f>
        <v>0</v>
      </c>
      <c r="AF51" s="50">
        <f>IF('Indicator Data'!AG55="No Data",1,IF('Indicator Data imputation'!AG54&lt;&gt;"",1,0))</f>
        <v>0</v>
      </c>
      <c r="AG51" s="50">
        <f>IF('Indicator Data'!AH55="No Data",1,IF('Indicator Data imputation'!AH54&lt;&gt;"",1,0))</f>
        <v>0</v>
      </c>
      <c r="AH51" s="50">
        <f>IF('Indicator Data'!AI55="No Data",1,IF('Indicator Data imputation'!AI54&lt;&gt;"",1,0))</f>
        <v>0</v>
      </c>
      <c r="AI51" s="50">
        <f>IF('Indicator Data'!AJ55="No Data",1,IF('Indicator Data imputation'!AJ54&lt;&gt;"",1,0))</f>
        <v>0</v>
      </c>
      <c r="AJ51" s="50">
        <f>IF('Indicator Data'!AK55="No Data",1,IF('Indicator Data imputation'!AK54&lt;&gt;"",1,0))</f>
        <v>0</v>
      </c>
      <c r="AK51" s="50">
        <f>IF('Indicator Data'!AL55="No Data",1,IF('Indicator Data imputation'!AL54&lt;&gt;"",1,0))</f>
        <v>0</v>
      </c>
      <c r="AL51" s="50">
        <f>IF('Indicator Data'!AM55="No Data",1,IF('Indicator Data imputation'!AM54&lt;&gt;"",1,0))</f>
        <v>0</v>
      </c>
      <c r="AM51" s="50">
        <f>IF('Indicator Data'!AN55="No Data",1,IF('Indicator Data imputation'!AN54&lt;&gt;"",1,0))</f>
        <v>0</v>
      </c>
      <c r="AN51" s="50">
        <f>IF('Indicator Data'!AO55="No Data",1,IF('Indicator Data imputation'!AO54&lt;&gt;"",1,0))</f>
        <v>0</v>
      </c>
      <c r="AO51" s="50">
        <f>IF('Indicator Data'!AP55="No Data",1,IF('Indicator Data imputation'!AP54&lt;&gt;"",1,0))</f>
        <v>0</v>
      </c>
      <c r="AP51" s="50">
        <f>IF('Indicator Data'!AQ55="No Data",1,IF('Indicator Data imputation'!AQ54&lt;&gt;"",1,0))</f>
        <v>0</v>
      </c>
      <c r="AQ51" s="50">
        <f>IF('Indicator Data'!AR55="No Data",1,IF('Indicator Data imputation'!AR54&lt;&gt;"",1,0))</f>
        <v>0</v>
      </c>
      <c r="AR51" s="50">
        <f>IF('Indicator Data'!AS55="No Data",1,IF('Indicator Data imputation'!AS54&lt;&gt;"",1,0))</f>
        <v>0</v>
      </c>
      <c r="AS51" s="50">
        <f>IF('Indicator Data'!AT55="No Data",1,IF('Indicator Data imputation'!AT54&lt;&gt;"",1,0))</f>
        <v>0</v>
      </c>
      <c r="AT51" s="50">
        <f>IF('Indicator Data'!AU55="No Data",1,IF('Indicator Data imputation'!AU54&lt;&gt;"",1,0))</f>
        <v>0</v>
      </c>
      <c r="AU51" s="50">
        <f>IF('Indicator Data'!AV55="No Data",1,IF('Indicator Data imputation'!AV54&lt;&gt;"",1,0))</f>
        <v>0</v>
      </c>
      <c r="AV51" s="50">
        <f>IF('Indicator Data'!AW55="No Data",1,IF('Indicator Data imputation'!AW54&lt;&gt;"",1,0))</f>
        <v>0</v>
      </c>
      <c r="AW51" s="50">
        <f>IF('Indicator Data'!AX55="No Data",1,IF('Indicator Data imputation'!AX54&lt;&gt;"",1,0))</f>
        <v>0</v>
      </c>
      <c r="AX51" s="50">
        <f>IF('Indicator Data'!AY55="No Data",1,IF('Indicator Data imputation'!AY54&lt;&gt;"",1,0))</f>
        <v>0</v>
      </c>
      <c r="AY51" s="50">
        <f>IF('Indicator Data'!AZ55="No Data",1,IF('Indicator Data imputation'!AZ54&lt;&gt;"",1,0))</f>
        <v>0</v>
      </c>
      <c r="AZ51" s="50">
        <f>IF('Indicator Data'!BA55="No Data",1,IF('Indicator Data imputation'!BA54&lt;&gt;"",1,0))</f>
        <v>0</v>
      </c>
      <c r="BA51" s="50">
        <f>IF('Indicator Data'!BB55="No Data",1,IF('Indicator Data imputation'!BB54&lt;&gt;"",1,0))</f>
        <v>0</v>
      </c>
      <c r="BB51" s="50">
        <f>IF('Indicator Data'!BC55="No Data",1,IF('Indicator Data imputation'!BC54&lt;&gt;"",1,0))</f>
        <v>0</v>
      </c>
      <c r="BC51" s="50">
        <f>IF('Indicator Data'!BD55="No Data",1,IF('Indicator Data imputation'!BD54&lt;&gt;"",1,0))</f>
        <v>0</v>
      </c>
      <c r="BD51" s="50">
        <f>IF('Indicator Data'!BE55="No Data",1,IF('Indicator Data imputation'!BE54&lt;&gt;"",1,0))</f>
        <v>0</v>
      </c>
      <c r="BE51" s="50">
        <f>IF('Indicator Data'!BF55="No Data",1,IF('Indicator Data imputation'!BF54&lt;&gt;"",1,0))</f>
        <v>0</v>
      </c>
      <c r="BF51" s="50">
        <f>IF('Indicator Data'!BG55="No Data",1,IF('Indicator Data imputation'!BG54&lt;&gt;"",1,0))</f>
        <v>0</v>
      </c>
      <c r="BG51" s="50">
        <f>IF('Indicator Data'!BH55="No Data",1,IF('Indicator Data imputation'!BH54&lt;&gt;"",1,0))</f>
        <v>0</v>
      </c>
      <c r="BH51" s="50">
        <f>IF('Indicator Data'!BI55="No Data",1,IF('Indicator Data imputation'!BI54&lt;&gt;"",1,0))</f>
        <v>0</v>
      </c>
      <c r="BI51" s="50">
        <f>IF('Indicator Data'!BJ55="No Data",1,IF('Indicator Data imputation'!BJ54&lt;&gt;"",1,0))</f>
        <v>0</v>
      </c>
      <c r="BJ51" s="50">
        <f>IF('Indicator Data'!BK55="No Data",1,IF('Indicator Data imputation'!BK54&lt;&gt;"",1,0))</f>
        <v>0</v>
      </c>
      <c r="BK51" s="50">
        <f>IF('Indicator Data'!BL55="No Data",1,IF('Indicator Data imputation'!BL54&lt;&gt;"",1,0))</f>
        <v>0</v>
      </c>
      <c r="BL51" s="50">
        <f>IF('Indicator Data'!BM55="No Data",1,IF('Indicator Data imputation'!BM54&lt;&gt;"",1,0))</f>
        <v>0</v>
      </c>
      <c r="BM51" s="50">
        <f>IF('Indicator Data'!BN55="No Data",1,IF('Indicator Data imputation'!BN54&lt;&gt;"",1,0))</f>
        <v>0</v>
      </c>
      <c r="BN51" s="50">
        <f>IF('Indicator Data'!BO55="No Data",1,IF('Indicator Data imputation'!BO54&lt;&gt;"",1,0))</f>
        <v>0</v>
      </c>
      <c r="BO51" s="50">
        <f>IF('Indicator Data'!BP55="No Data",1,IF('Indicator Data imputation'!BP54&lt;&gt;"",1,0))</f>
        <v>0</v>
      </c>
      <c r="BP51" s="50">
        <f>IF('Indicator Data'!BQ55="No Data",1,IF('Indicator Data imputation'!BQ54&lt;&gt;"",1,0))</f>
        <v>0</v>
      </c>
      <c r="BQ51" s="50">
        <f>IF('Indicator Data'!BR55="No Data",1,IF('Indicator Data imputation'!BR54&lt;&gt;"",1,0))</f>
        <v>0</v>
      </c>
      <c r="BR51" s="50">
        <f>IF('Indicator Data'!BS55="No Data",1,IF('Indicator Data imputation'!BS54&lt;&gt;"",1,0))</f>
        <v>0</v>
      </c>
      <c r="BS51" s="50">
        <f>IF('Indicator Data'!BT55="No Data",1,IF('Indicator Data imputation'!BT54&lt;&gt;"",1,0))</f>
        <v>0</v>
      </c>
      <c r="BT51" s="50">
        <f>IF('Indicator Data'!BU55="No Data",1,IF('Indicator Data imputation'!BU54&lt;&gt;"",1,0))</f>
        <v>0</v>
      </c>
      <c r="BU51" s="50">
        <f>IF('Indicator Data'!BV55="No Data",1,IF('Indicator Data imputation'!BV54&lt;&gt;"",1,0))</f>
        <v>0</v>
      </c>
      <c r="BV51" s="50">
        <f>IF('Indicator Data'!BW55="No Data",1,IF('Indicator Data imputation'!BW54&lt;&gt;"",1,0))</f>
        <v>0</v>
      </c>
      <c r="BW51" s="50">
        <f>IF('Indicator Data'!BX55="No Data",1,IF('Indicator Data imputation'!BX54&lt;&gt;"",1,0))</f>
        <v>0</v>
      </c>
      <c r="BX51" s="50">
        <f>IF('Indicator Data'!BY55="No Data",1,IF('Indicator Data imputation'!BY54&lt;&gt;"",1,0))</f>
        <v>0</v>
      </c>
      <c r="BY51" s="3">
        <f t="shared" si="2"/>
        <v>4</v>
      </c>
      <c r="BZ51" s="52">
        <f t="shared" si="1"/>
        <v>5.3333333333333337E-2</v>
      </c>
    </row>
    <row r="52" spans="1:78">
      <c r="A52" s="3" t="str">
        <f>'Indicator Data'!B56</f>
        <v>EGY</v>
      </c>
      <c r="B52" s="50">
        <f>IF('Indicator Data'!C56="No Data",1,IF('Indicator Data imputation'!C55&lt;&gt;"",1,0))</f>
        <v>0</v>
      </c>
      <c r="C52" s="50">
        <f>IF('Indicator Data'!D56="No Data",1,IF('Indicator Data imputation'!D55&lt;&gt;"",1,0))</f>
        <v>0</v>
      </c>
      <c r="D52" s="50">
        <f>IF('Indicator Data'!E56="No Data",1,IF('Indicator Data imputation'!E55&lt;&gt;"",1,0))</f>
        <v>0</v>
      </c>
      <c r="E52" s="50">
        <f>IF('Indicator Data'!F56="No Data",1,IF('Indicator Data imputation'!F55&lt;&gt;"",1,0))</f>
        <v>0</v>
      </c>
      <c r="F52" s="50">
        <f>IF('Indicator Data'!G56="No Data",1,IF('Indicator Data imputation'!G55&lt;&gt;"",1,0))</f>
        <v>0</v>
      </c>
      <c r="G52" s="50">
        <f>IF('Indicator Data'!H56="No Data",1,IF('Indicator Data imputation'!H55&lt;&gt;"",1,0))</f>
        <v>0</v>
      </c>
      <c r="H52" s="50">
        <f>IF('Indicator Data'!I56="No Data",1,IF('Indicator Data imputation'!I55&lt;&gt;"",1,0))</f>
        <v>0</v>
      </c>
      <c r="I52" s="50">
        <f>IF('Indicator Data'!J56="No Data",1,IF('Indicator Data imputation'!J55&lt;&gt;"",1,0))</f>
        <v>0</v>
      </c>
      <c r="J52" s="50">
        <f>IF('Indicator Data'!K56="No Data",1,IF('Indicator Data imputation'!K55&lt;&gt;"",1,0))</f>
        <v>0</v>
      </c>
      <c r="K52" s="50">
        <f>IF('Indicator Data'!L56="No Data",1,IF('Indicator Data imputation'!L55&lt;&gt;"",1,0))</f>
        <v>0</v>
      </c>
      <c r="L52" s="50">
        <f>IF('Indicator Data'!M56="No Data",1,IF('Indicator Data imputation'!M55&lt;&gt;"",1,0))</f>
        <v>0</v>
      </c>
      <c r="M52" s="50">
        <f>IF('Indicator Data'!N56="No Data",1,IF('Indicator Data imputation'!N55&lt;&gt;"",1,0))</f>
        <v>0</v>
      </c>
      <c r="N52" s="50">
        <f>IF('Indicator Data'!O56="No Data",1,IF('Indicator Data imputation'!O55&lt;&gt;"",1,0))</f>
        <v>0</v>
      </c>
      <c r="O52" s="50">
        <f>IF('Indicator Data'!P56="No Data",1,IF('Indicator Data imputation'!P55&lt;&gt;"",1,0))</f>
        <v>0</v>
      </c>
      <c r="P52" s="50">
        <f>IF('Indicator Data'!Q56="No Data",1,IF('Indicator Data imputation'!Q55&lt;&gt;"",1,0))</f>
        <v>0</v>
      </c>
      <c r="Q52" s="50">
        <f>IF('Indicator Data'!R56="No Data",1,IF('Indicator Data imputation'!R55&lt;&gt;"",1,0))</f>
        <v>0</v>
      </c>
      <c r="R52" s="50">
        <f>IF('Indicator Data'!S56="No Data",1,IF('Indicator Data imputation'!S55&lt;&gt;"",1,0))</f>
        <v>0</v>
      </c>
      <c r="S52" s="50">
        <f>IF('Indicator Data'!T56="No Data",1,IF('Indicator Data imputation'!T55&lt;&gt;"",1,0))</f>
        <v>0</v>
      </c>
      <c r="T52" s="50">
        <f>IF('Indicator Data'!U56="No Data",1,IF('Indicator Data imputation'!U55&lt;&gt;"",1,0))</f>
        <v>0</v>
      </c>
      <c r="U52" s="50">
        <f>IF('Indicator Data'!V56="No Data",1,IF('Indicator Data imputation'!V55&lt;&gt;"",1,0))</f>
        <v>0</v>
      </c>
      <c r="V52" s="50">
        <f>IF('Indicator Data'!W56="No Data",1,IF('Indicator Data imputation'!W55&lt;&gt;"",1,0))</f>
        <v>0</v>
      </c>
      <c r="W52" s="50">
        <f>IF('Indicator Data'!X56="No Data",1,IF('Indicator Data imputation'!X55&lt;&gt;"",1,0))</f>
        <v>0</v>
      </c>
      <c r="X52" s="50">
        <f>IF('Indicator Data'!Y56="No Data",1,IF('Indicator Data imputation'!Y55&lt;&gt;"",1,0))</f>
        <v>0</v>
      </c>
      <c r="Y52" s="50">
        <f>IF('Indicator Data'!Z56="No Data",1,IF('Indicator Data imputation'!Z55&lt;&gt;"",1,0))</f>
        <v>0</v>
      </c>
      <c r="Z52" s="50">
        <f>IF('Indicator Data'!AA56="No Data",1,IF('Indicator Data imputation'!AA55&lt;&gt;"",1,0))</f>
        <v>0</v>
      </c>
      <c r="AA52" s="50">
        <f>IF('Indicator Data'!AB56="No Data",1,IF('Indicator Data imputation'!AB55&lt;&gt;"",1,0))</f>
        <v>0</v>
      </c>
      <c r="AB52" s="50">
        <f>IF('Indicator Data'!AC56="No Data",1,IF('Indicator Data imputation'!AC55&lt;&gt;"",1,0))</f>
        <v>0</v>
      </c>
      <c r="AC52" s="50">
        <f>IF('Indicator Data'!AD56="No Data",1,IF('Indicator Data imputation'!AD55&lt;&gt;"",1,0))</f>
        <v>0</v>
      </c>
      <c r="AD52" s="50">
        <f>IF('Indicator Data'!AE56="No Data",1,IF('Indicator Data imputation'!AE55&lt;&gt;"",1,0))</f>
        <v>0</v>
      </c>
      <c r="AE52" s="50">
        <f>IF('Indicator Data'!AF56="No Data",1,IF('Indicator Data imputation'!AF55&lt;&gt;"",1,0))</f>
        <v>0</v>
      </c>
      <c r="AF52" s="50">
        <f>IF('Indicator Data'!AG56="No Data",1,IF('Indicator Data imputation'!AG55&lt;&gt;"",1,0))</f>
        <v>0</v>
      </c>
      <c r="AG52" s="50">
        <f>IF('Indicator Data'!AH56="No Data",1,IF('Indicator Data imputation'!AH55&lt;&gt;"",1,0))</f>
        <v>0</v>
      </c>
      <c r="AH52" s="50">
        <f>IF('Indicator Data'!AI56="No Data",1,IF('Indicator Data imputation'!AI55&lt;&gt;"",1,0))</f>
        <v>0</v>
      </c>
      <c r="AI52" s="50">
        <f>IF('Indicator Data'!AJ56="No Data",1,IF('Indicator Data imputation'!AJ55&lt;&gt;"",1,0))</f>
        <v>0</v>
      </c>
      <c r="AJ52" s="50">
        <f>IF('Indicator Data'!AK56="No Data",1,IF('Indicator Data imputation'!AK55&lt;&gt;"",1,0))</f>
        <v>0</v>
      </c>
      <c r="AK52" s="50">
        <f>IF('Indicator Data'!AL56="No Data",1,IF('Indicator Data imputation'!AL55&lt;&gt;"",1,0))</f>
        <v>0</v>
      </c>
      <c r="AL52" s="50">
        <f>IF('Indicator Data'!AM56="No Data",1,IF('Indicator Data imputation'!AM55&lt;&gt;"",1,0))</f>
        <v>0</v>
      </c>
      <c r="AM52" s="50">
        <f>IF('Indicator Data'!AN56="No Data",1,IF('Indicator Data imputation'!AN55&lt;&gt;"",1,0))</f>
        <v>0</v>
      </c>
      <c r="AN52" s="50">
        <f>IF('Indicator Data'!AO56="No Data",1,IF('Indicator Data imputation'!AO55&lt;&gt;"",1,0))</f>
        <v>0</v>
      </c>
      <c r="AO52" s="50">
        <f>IF('Indicator Data'!AP56="No Data",1,IF('Indicator Data imputation'!AP55&lt;&gt;"",1,0))</f>
        <v>0</v>
      </c>
      <c r="AP52" s="50">
        <f>IF('Indicator Data'!AQ56="No Data",1,IF('Indicator Data imputation'!AQ55&lt;&gt;"",1,0))</f>
        <v>0</v>
      </c>
      <c r="AQ52" s="50">
        <f>IF('Indicator Data'!AR56="No Data",1,IF('Indicator Data imputation'!AR55&lt;&gt;"",1,0))</f>
        <v>0</v>
      </c>
      <c r="AR52" s="50">
        <f>IF('Indicator Data'!AS56="No Data",1,IF('Indicator Data imputation'!AS55&lt;&gt;"",1,0))</f>
        <v>0</v>
      </c>
      <c r="AS52" s="50">
        <f>IF('Indicator Data'!AT56="No Data",1,IF('Indicator Data imputation'!AT55&lt;&gt;"",1,0))</f>
        <v>0</v>
      </c>
      <c r="AT52" s="50">
        <f>IF('Indicator Data'!AU56="No Data",1,IF('Indicator Data imputation'!AU55&lt;&gt;"",1,0))</f>
        <v>0</v>
      </c>
      <c r="AU52" s="50">
        <f>IF('Indicator Data'!AV56="No Data",1,IF('Indicator Data imputation'!AV55&lt;&gt;"",1,0))</f>
        <v>0</v>
      </c>
      <c r="AV52" s="50">
        <f>IF('Indicator Data'!AW56="No Data",1,IF('Indicator Data imputation'!AW55&lt;&gt;"",1,0))</f>
        <v>0</v>
      </c>
      <c r="AW52" s="50">
        <f>IF('Indicator Data'!AX56="No Data",1,IF('Indicator Data imputation'!AX55&lt;&gt;"",1,0))</f>
        <v>1</v>
      </c>
      <c r="AX52" s="50">
        <f>IF('Indicator Data'!AY56="No Data",1,IF('Indicator Data imputation'!AY55&lt;&gt;"",1,0))</f>
        <v>0</v>
      </c>
      <c r="AY52" s="50">
        <f>IF('Indicator Data'!AZ56="No Data",1,IF('Indicator Data imputation'!AZ55&lt;&gt;"",1,0))</f>
        <v>0</v>
      </c>
      <c r="AZ52" s="50">
        <f>IF('Indicator Data'!BA56="No Data",1,IF('Indicator Data imputation'!BA55&lt;&gt;"",1,0))</f>
        <v>0</v>
      </c>
      <c r="BA52" s="50">
        <f>IF('Indicator Data'!BB56="No Data",1,IF('Indicator Data imputation'!BB55&lt;&gt;"",1,0))</f>
        <v>0</v>
      </c>
      <c r="BB52" s="50">
        <f>IF('Indicator Data'!BC56="No Data",1,IF('Indicator Data imputation'!BC55&lt;&gt;"",1,0))</f>
        <v>0</v>
      </c>
      <c r="BC52" s="50">
        <f>IF('Indicator Data'!BD56="No Data",1,IF('Indicator Data imputation'!BD55&lt;&gt;"",1,0))</f>
        <v>0</v>
      </c>
      <c r="BD52" s="50">
        <f>IF('Indicator Data'!BE56="No Data",1,IF('Indicator Data imputation'!BE55&lt;&gt;"",1,0))</f>
        <v>0</v>
      </c>
      <c r="BE52" s="50">
        <f>IF('Indicator Data'!BF56="No Data",1,IF('Indicator Data imputation'!BF55&lt;&gt;"",1,0))</f>
        <v>0</v>
      </c>
      <c r="BF52" s="50">
        <f>IF('Indicator Data'!BG56="No Data",1,IF('Indicator Data imputation'!BG55&lt;&gt;"",1,0))</f>
        <v>0</v>
      </c>
      <c r="BG52" s="50">
        <f>IF('Indicator Data'!BH56="No Data",1,IF('Indicator Data imputation'!BH55&lt;&gt;"",1,0))</f>
        <v>0</v>
      </c>
      <c r="BH52" s="50">
        <f>IF('Indicator Data'!BI56="No Data",1,IF('Indicator Data imputation'!BI55&lt;&gt;"",1,0))</f>
        <v>0</v>
      </c>
      <c r="BI52" s="50">
        <f>IF('Indicator Data'!BJ56="No Data",1,IF('Indicator Data imputation'!BJ55&lt;&gt;"",1,0))</f>
        <v>0</v>
      </c>
      <c r="BJ52" s="50">
        <f>IF('Indicator Data'!BK56="No Data",1,IF('Indicator Data imputation'!BK55&lt;&gt;"",1,0))</f>
        <v>0</v>
      </c>
      <c r="BK52" s="50">
        <f>IF('Indicator Data'!BL56="No Data",1,IF('Indicator Data imputation'!BL55&lt;&gt;"",1,0))</f>
        <v>0</v>
      </c>
      <c r="BL52" s="50">
        <f>IF('Indicator Data'!BM56="No Data",1,IF('Indicator Data imputation'!BM55&lt;&gt;"",1,0))</f>
        <v>0</v>
      </c>
      <c r="BM52" s="50">
        <f>IF('Indicator Data'!BN56="No Data",1,IF('Indicator Data imputation'!BN55&lt;&gt;"",1,0))</f>
        <v>0</v>
      </c>
      <c r="BN52" s="50">
        <f>IF('Indicator Data'!BO56="No Data",1,IF('Indicator Data imputation'!BO55&lt;&gt;"",1,0))</f>
        <v>0</v>
      </c>
      <c r="BO52" s="50">
        <f>IF('Indicator Data'!BP56="No Data",1,IF('Indicator Data imputation'!BP55&lt;&gt;"",1,0))</f>
        <v>0</v>
      </c>
      <c r="BP52" s="50">
        <f>IF('Indicator Data'!BQ56="No Data",1,IF('Indicator Data imputation'!BQ55&lt;&gt;"",1,0))</f>
        <v>0</v>
      </c>
      <c r="BQ52" s="50">
        <f>IF('Indicator Data'!BR56="No Data",1,IF('Indicator Data imputation'!BR55&lt;&gt;"",1,0))</f>
        <v>0</v>
      </c>
      <c r="BR52" s="50">
        <f>IF('Indicator Data'!BS56="No Data",1,IF('Indicator Data imputation'!BS55&lt;&gt;"",1,0))</f>
        <v>0</v>
      </c>
      <c r="BS52" s="50">
        <f>IF('Indicator Data'!BT56="No Data",1,IF('Indicator Data imputation'!BT55&lt;&gt;"",1,0))</f>
        <v>0</v>
      </c>
      <c r="BT52" s="50">
        <f>IF('Indicator Data'!BU56="No Data",1,IF('Indicator Data imputation'!BU55&lt;&gt;"",1,0))</f>
        <v>0</v>
      </c>
      <c r="BU52" s="50">
        <f>IF('Indicator Data'!BV56="No Data",1,IF('Indicator Data imputation'!BV55&lt;&gt;"",1,0))</f>
        <v>0</v>
      </c>
      <c r="BV52" s="50">
        <f>IF('Indicator Data'!BW56="No Data",1,IF('Indicator Data imputation'!BW55&lt;&gt;"",1,0))</f>
        <v>1</v>
      </c>
      <c r="BW52" s="50">
        <f>IF('Indicator Data'!BX56="No Data",1,IF('Indicator Data imputation'!BX55&lt;&gt;"",1,0))</f>
        <v>0</v>
      </c>
      <c r="BX52" s="50">
        <f>IF('Indicator Data'!BY56="No Data",1,IF('Indicator Data imputation'!BY55&lt;&gt;"",1,0))</f>
        <v>0</v>
      </c>
      <c r="BY52" s="3">
        <f t="shared" si="2"/>
        <v>2</v>
      </c>
      <c r="BZ52" s="52">
        <f t="shared" si="1"/>
        <v>2.6666666666666668E-2</v>
      </c>
    </row>
    <row r="53" spans="1:78">
      <c r="A53" s="3" t="str">
        <f>'Indicator Data'!B57</f>
        <v>SLV</v>
      </c>
      <c r="B53" s="50">
        <f>IF('Indicator Data'!C57="No Data",1,IF('Indicator Data imputation'!C56&lt;&gt;"",1,0))</f>
        <v>0</v>
      </c>
      <c r="C53" s="50">
        <f>IF('Indicator Data'!D57="No Data",1,IF('Indicator Data imputation'!D56&lt;&gt;"",1,0))</f>
        <v>0</v>
      </c>
      <c r="D53" s="50">
        <f>IF('Indicator Data'!E57="No Data",1,IF('Indicator Data imputation'!E56&lt;&gt;"",1,0))</f>
        <v>0</v>
      </c>
      <c r="E53" s="50">
        <f>IF('Indicator Data'!F57="No Data",1,IF('Indicator Data imputation'!F56&lt;&gt;"",1,0))</f>
        <v>0</v>
      </c>
      <c r="F53" s="50">
        <f>IF('Indicator Data'!G57="No Data",1,IF('Indicator Data imputation'!G56&lt;&gt;"",1,0))</f>
        <v>0</v>
      </c>
      <c r="G53" s="50">
        <f>IF('Indicator Data'!H57="No Data",1,IF('Indicator Data imputation'!H56&lt;&gt;"",1,0))</f>
        <v>0</v>
      </c>
      <c r="H53" s="50">
        <f>IF('Indicator Data'!I57="No Data",1,IF('Indicator Data imputation'!I56&lt;&gt;"",1,0))</f>
        <v>0</v>
      </c>
      <c r="I53" s="50">
        <f>IF('Indicator Data'!J57="No Data",1,IF('Indicator Data imputation'!J56&lt;&gt;"",1,0))</f>
        <v>0</v>
      </c>
      <c r="J53" s="50">
        <f>IF('Indicator Data'!K57="No Data",1,IF('Indicator Data imputation'!K56&lt;&gt;"",1,0))</f>
        <v>0</v>
      </c>
      <c r="K53" s="50">
        <f>IF('Indicator Data'!L57="No Data",1,IF('Indicator Data imputation'!L56&lt;&gt;"",1,0))</f>
        <v>0</v>
      </c>
      <c r="L53" s="50">
        <f>IF('Indicator Data'!M57="No Data",1,IF('Indicator Data imputation'!M56&lt;&gt;"",1,0))</f>
        <v>1</v>
      </c>
      <c r="M53" s="50">
        <f>IF('Indicator Data'!N57="No Data",1,IF('Indicator Data imputation'!N56&lt;&gt;"",1,0))</f>
        <v>1</v>
      </c>
      <c r="N53" s="50">
        <f>IF('Indicator Data'!O57="No Data",1,IF('Indicator Data imputation'!O56&lt;&gt;"",1,0))</f>
        <v>1</v>
      </c>
      <c r="O53" s="50">
        <f>IF('Indicator Data'!P57="No Data",1,IF('Indicator Data imputation'!P56&lt;&gt;"",1,0))</f>
        <v>1</v>
      </c>
      <c r="P53" s="50">
        <f>IF('Indicator Data'!Q57="No Data",1,IF('Indicator Data imputation'!Q56&lt;&gt;"",1,0))</f>
        <v>0</v>
      </c>
      <c r="Q53" s="50">
        <f>IF('Indicator Data'!R57="No Data",1,IF('Indicator Data imputation'!R56&lt;&gt;"",1,0))</f>
        <v>0</v>
      </c>
      <c r="R53" s="50">
        <f>IF('Indicator Data'!S57="No Data",1,IF('Indicator Data imputation'!S56&lt;&gt;"",1,0))</f>
        <v>0</v>
      </c>
      <c r="S53" s="50">
        <f>IF('Indicator Data'!T57="No Data",1,IF('Indicator Data imputation'!T56&lt;&gt;"",1,0))</f>
        <v>0</v>
      </c>
      <c r="T53" s="50">
        <f>IF('Indicator Data'!U57="No Data",1,IF('Indicator Data imputation'!U56&lt;&gt;"",1,0))</f>
        <v>0</v>
      </c>
      <c r="U53" s="50">
        <f>IF('Indicator Data'!V57="No Data",1,IF('Indicator Data imputation'!V56&lt;&gt;"",1,0))</f>
        <v>0</v>
      </c>
      <c r="V53" s="50">
        <f>IF('Indicator Data'!W57="No Data",1,IF('Indicator Data imputation'!W56&lt;&gt;"",1,0))</f>
        <v>0</v>
      </c>
      <c r="W53" s="50">
        <f>IF('Indicator Data'!X57="No Data",1,IF('Indicator Data imputation'!X56&lt;&gt;"",1,0))</f>
        <v>0</v>
      </c>
      <c r="X53" s="50">
        <f>IF('Indicator Data'!Y57="No Data",1,IF('Indicator Data imputation'!Y56&lt;&gt;"",1,0))</f>
        <v>0</v>
      </c>
      <c r="Y53" s="50">
        <f>IF('Indicator Data'!Z57="No Data",1,IF('Indicator Data imputation'!Z56&lt;&gt;"",1,0))</f>
        <v>0</v>
      </c>
      <c r="Z53" s="50">
        <f>IF('Indicator Data'!AA57="No Data",1,IF('Indicator Data imputation'!AA56&lt;&gt;"",1,0))</f>
        <v>1</v>
      </c>
      <c r="AA53" s="50">
        <f>IF('Indicator Data'!AB57="No Data",1,IF('Indicator Data imputation'!AB56&lt;&gt;"",1,0))</f>
        <v>0</v>
      </c>
      <c r="AB53" s="50">
        <f>IF('Indicator Data'!AC57="No Data",1,IF('Indicator Data imputation'!AC56&lt;&gt;"",1,0))</f>
        <v>0</v>
      </c>
      <c r="AC53" s="50">
        <f>IF('Indicator Data'!AD57="No Data",1,IF('Indicator Data imputation'!AD56&lt;&gt;"",1,0))</f>
        <v>0</v>
      </c>
      <c r="AD53" s="50">
        <f>IF('Indicator Data'!AE57="No Data",1,IF('Indicator Data imputation'!AE56&lt;&gt;"",1,0))</f>
        <v>0</v>
      </c>
      <c r="AE53" s="50">
        <f>IF('Indicator Data'!AF57="No Data",1,IF('Indicator Data imputation'!AF56&lt;&gt;"",1,0))</f>
        <v>0</v>
      </c>
      <c r="AF53" s="50">
        <f>IF('Indicator Data'!AG57="No Data",1,IF('Indicator Data imputation'!AG56&lt;&gt;"",1,0))</f>
        <v>0</v>
      </c>
      <c r="AG53" s="50">
        <f>IF('Indicator Data'!AH57="No Data",1,IF('Indicator Data imputation'!AH56&lt;&gt;"",1,0))</f>
        <v>0</v>
      </c>
      <c r="AH53" s="50">
        <f>IF('Indicator Data'!AI57="No Data",1,IF('Indicator Data imputation'!AI56&lt;&gt;"",1,0))</f>
        <v>0</v>
      </c>
      <c r="AI53" s="50">
        <f>IF('Indicator Data'!AJ57="No Data",1,IF('Indicator Data imputation'!AJ56&lt;&gt;"",1,0))</f>
        <v>0</v>
      </c>
      <c r="AJ53" s="50">
        <f>IF('Indicator Data'!AK57="No Data",1,IF('Indicator Data imputation'!AK56&lt;&gt;"",1,0))</f>
        <v>0</v>
      </c>
      <c r="AK53" s="50">
        <f>IF('Indicator Data'!AL57="No Data",1,IF('Indicator Data imputation'!AL56&lt;&gt;"",1,0))</f>
        <v>0</v>
      </c>
      <c r="AL53" s="50">
        <f>IF('Indicator Data'!AM57="No Data",1,IF('Indicator Data imputation'!AM56&lt;&gt;"",1,0))</f>
        <v>0</v>
      </c>
      <c r="AM53" s="50">
        <f>IF('Indicator Data'!AN57="No Data",1,IF('Indicator Data imputation'!AN56&lt;&gt;"",1,0))</f>
        <v>0</v>
      </c>
      <c r="AN53" s="50">
        <f>IF('Indicator Data'!AO57="No Data",1,IF('Indicator Data imputation'!AO56&lt;&gt;"",1,0))</f>
        <v>0</v>
      </c>
      <c r="AO53" s="50">
        <f>IF('Indicator Data'!AP57="No Data",1,IF('Indicator Data imputation'!AP56&lt;&gt;"",1,0))</f>
        <v>0</v>
      </c>
      <c r="AP53" s="50">
        <f>IF('Indicator Data'!AQ57="No Data",1,IF('Indicator Data imputation'!AQ56&lt;&gt;"",1,0))</f>
        <v>0</v>
      </c>
      <c r="AQ53" s="50">
        <f>IF('Indicator Data'!AR57="No Data",1,IF('Indicator Data imputation'!AR56&lt;&gt;"",1,0))</f>
        <v>0</v>
      </c>
      <c r="AR53" s="50">
        <f>IF('Indicator Data'!AS57="No Data",1,IF('Indicator Data imputation'!AS56&lt;&gt;"",1,0))</f>
        <v>0</v>
      </c>
      <c r="AS53" s="50">
        <f>IF('Indicator Data'!AT57="No Data",1,IF('Indicator Data imputation'!AT56&lt;&gt;"",1,0))</f>
        <v>0</v>
      </c>
      <c r="AT53" s="50">
        <f>IF('Indicator Data'!AU57="No Data",1,IF('Indicator Data imputation'!AU56&lt;&gt;"",1,0))</f>
        <v>0</v>
      </c>
      <c r="AU53" s="50">
        <f>IF('Indicator Data'!AV57="No Data",1,IF('Indicator Data imputation'!AV56&lt;&gt;"",1,0))</f>
        <v>0</v>
      </c>
      <c r="AV53" s="50">
        <f>IF('Indicator Data'!AW57="No Data",1,IF('Indicator Data imputation'!AW56&lt;&gt;"",1,0))</f>
        <v>0</v>
      </c>
      <c r="AW53" s="50">
        <f>IF('Indicator Data'!AX57="No Data",1,IF('Indicator Data imputation'!AX56&lt;&gt;"",1,0))</f>
        <v>1</v>
      </c>
      <c r="AX53" s="50">
        <f>IF('Indicator Data'!AY57="No Data",1,IF('Indicator Data imputation'!AY56&lt;&gt;"",1,0))</f>
        <v>0</v>
      </c>
      <c r="AY53" s="50">
        <f>IF('Indicator Data'!AZ57="No Data",1,IF('Indicator Data imputation'!AZ56&lt;&gt;"",1,0))</f>
        <v>0</v>
      </c>
      <c r="AZ53" s="50">
        <f>IF('Indicator Data'!BA57="No Data",1,IF('Indicator Data imputation'!BA56&lt;&gt;"",1,0))</f>
        <v>0</v>
      </c>
      <c r="BA53" s="50">
        <f>IF('Indicator Data'!BB57="No Data",1,IF('Indicator Data imputation'!BB56&lt;&gt;"",1,0))</f>
        <v>0</v>
      </c>
      <c r="BB53" s="50">
        <f>IF('Indicator Data'!BC57="No Data",1,IF('Indicator Data imputation'!BC56&lt;&gt;"",1,0))</f>
        <v>0</v>
      </c>
      <c r="BC53" s="50">
        <f>IF('Indicator Data'!BD57="No Data",1,IF('Indicator Data imputation'!BD56&lt;&gt;"",1,0))</f>
        <v>0</v>
      </c>
      <c r="BD53" s="50">
        <f>IF('Indicator Data'!BE57="No Data",1,IF('Indicator Data imputation'!BE56&lt;&gt;"",1,0))</f>
        <v>0</v>
      </c>
      <c r="BE53" s="50">
        <f>IF('Indicator Data'!BF57="No Data",1,IF('Indicator Data imputation'!BF56&lt;&gt;"",1,0))</f>
        <v>0</v>
      </c>
      <c r="BF53" s="50">
        <f>IF('Indicator Data'!BG57="No Data",1,IF('Indicator Data imputation'!BG56&lt;&gt;"",1,0))</f>
        <v>0</v>
      </c>
      <c r="BG53" s="50">
        <f>IF('Indicator Data'!BH57="No Data",1,IF('Indicator Data imputation'!BH56&lt;&gt;"",1,0))</f>
        <v>0</v>
      </c>
      <c r="BH53" s="50">
        <f>IF('Indicator Data'!BI57="No Data",1,IF('Indicator Data imputation'!BI56&lt;&gt;"",1,0))</f>
        <v>0</v>
      </c>
      <c r="BI53" s="50">
        <f>IF('Indicator Data'!BJ57="No Data",1,IF('Indicator Data imputation'!BJ56&lt;&gt;"",1,0))</f>
        <v>0</v>
      </c>
      <c r="BJ53" s="50">
        <f>IF('Indicator Data'!BK57="No Data",1,IF('Indicator Data imputation'!BK56&lt;&gt;"",1,0))</f>
        <v>0</v>
      </c>
      <c r="BK53" s="50">
        <f>IF('Indicator Data'!BL57="No Data",1,IF('Indicator Data imputation'!BL56&lt;&gt;"",1,0))</f>
        <v>0</v>
      </c>
      <c r="BL53" s="50">
        <f>IF('Indicator Data'!BM57="No Data",1,IF('Indicator Data imputation'!BM56&lt;&gt;"",1,0))</f>
        <v>0</v>
      </c>
      <c r="BM53" s="50">
        <f>IF('Indicator Data'!BN57="No Data",1,IF('Indicator Data imputation'!BN56&lt;&gt;"",1,0))</f>
        <v>0</v>
      </c>
      <c r="BN53" s="50">
        <f>IF('Indicator Data'!BO57="No Data",1,IF('Indicator Data imputation'!BO56&lt;&gt;"",1,0))</f>
        <v>0</v>
      </c>
      <c r="BO53" s="50">
        <f>IF('Indicator Data'!BP57="No Data",1,IF('Indicator Data imputation'!BP56&lt;&gt;"",1,0))</f>
        <v>0</v>
      </c>
      <c r="BP53" s="50">
        <f>IF('Indicator Data'!BQ57="No Data",1,IF('Indicator Data imputation'!BQ56&lt;&gt;"",1,0))</f>
        <v>0</v>
      </c>
      <c r="BQ53" s="50">
        <f>IF('Indicator Data'!BR57="No Data",1,IF('Indicator Data imputation'!BR56&lt;&gt;"",1,0))</f>
        <v>0</v>
      </c>
      <c r="BR53" s="50">
        <f>IF('Indicator Data'!BS57="No Data",1,IF('Indicator Data imputation'!BS56&lt;&gt;"",1,0))</f>
        <v>0</v>
      </c>
      <c r="BS53" s="50">
        <f>IF('Indicator Data'!BT57="No Data",1,IF('Indicator Data imputation'!BT56&lt;&gt;"",1,0))</f>
        <v>0</v>
      </c>
      <c r="BT53" s="50">
        <f>IF('Indicator Data'!BU57="No Data",1,IF('Indicator Data imputation'!BU56&lt;&gt;"",1,0))</f>
        <v>0</v>
      </c>
      <c r="BU53" s="50">
        <f>IF('Indicator Data'!BV57="No Data",1,IF('Indicator Data imputation'!BV56&lt;&gt;"",1,0))</f>
        <v>0</v>
      </c>
      <c r="BV53" s="50">
        <f>IF('Indicator Data'!BW57="No Data",1,IF('Indicator Data imputation'!BW56&lt;&gt;"",1,0))</f>
        <v>0</v>
      </c>
      <c r="BW53" s="50">
        <f>IF('Indicator Data'!BX57="No Data",1,IF('Indicator Data imputation'!BX56&lt;&gt;"",1,0))</f>
        <v>0</v>
      </c>
      <c r="BX53" s="50">
        <f>IF('Indicator Data'!BY57="No Data",1,IF('Indicator Data imputation'!BY56&lt;&gt;"",1,0))</f>
        <v>0</v>
      </c>
      <c r="BY53" s="3">
        <f t="shared" si="2"/>
        <v>6</v>
      </c>
      <c r="BZ53" s="52">
        <f t="shared" si="1"/>
        <v>0.08</v>
      </c>
    </row>
    <row r="54" spans="1:78">
      <c r="A54" s="3" t="str">
        <f>'Indicator Data'!B58</f>
        <v>GNQ</v>
      </c>
      <c r="B54" s="50">
        <f>IF('Indicator Data'!C58="No Data",1,IF('Indicator Data imputation'!C57&lt;&gt;"",1,0))</f>
        <v>0</v>
      </c>
      <c r="C54" s="50">
        <f>IF('Indicator Data'!D58="No Data",1,IF('Indicator Data imputation'!D57&lt;&gt;"",1,0))</f>
        <v>0</v>
      </c>
      <c r="D54" s="50">
        <f>IF('Indicator Data'!E58="No Data",1,IF('Indicator Data imputation'!E57&lt;&gt;"",1,0))</f>
        <v>0</v>
      </c>
      <c r="E54" s="50">
        <f>IF('Indicator Data'!F58="No Data",1,IF('Indicator Data imputation'!F57&lt;&gt;"",1,0))</f>
        <v>0</v>
      </c>
      <c r="F54" s="50">
        <f>IF('Indicator Data'!G58="No Data",1,IF('Indicator Data imputation'!G57&lt;&gt;"",1,0))</f>
        <v>0</v>
      </c>
      <c r="G54" s="50">
        <f>IF('Indicator Data'!H58="No Data",1,IF('Indicator Data imputation'!H57&lt;&gt;"",1,0))</f>
        <v>0</v>
      </c>
      <c r="H54" s="50">
        <f>IF('Indicator Data'!I58="No Data",1,IF('Indicator Data imputation'!I57&lt;&gt;"",1,0))</f>
        <v>0</v>
      </c>
      <c r="I54" s="50">
        <f>IF('Indicator Data'!J58="No Data",1,IF('Indicator Data imputation'!J57&lt;&gt;"",1,0))</f>
        <v>0</v>
      </c>
      <c r="J54" s="50">
        <f>IF('Indicator Data'!K58="No Data",1,IF('Indicator Data imputation'!K57&lt;&gt;"",1,0))</f>
        <v>0</v>
      </c>
      <c r="K54" s="50">
        <f>IF('Indicator Data'!L58="No Data",1,IF('Indicator Data imputation'!L57&lt;&gt;"",1,0))</f>
        <v>0</v>
      </c>
      <c r="L54" s="50">
        <f>IF('Indicator Data'!M58="No Data",1,IF('Indicator Data imputation'!M57&lt;&gt;"",1,0))</f>
        <v>0</v>
      </c>
      <c r="M54" s="50">
        <f>IF('Indicator Data'!N58="No Data",1,IF('Indicator Data imputation'!N57&lt;&gt;"",1,0))</f>
        <v>0</v>
      </c>
      <c r="N54" s="50">
        <f>IF('Indicator Data'!O58="No Data",1,IF('Indicator Data imputation'!O57&lt;&gt;"",1,0))</f>
        <v>0</v>
      </c>
      <c r="O54" s="50">
        <f>IF('Indicator Data'!P58="No Data",1,IF('Indicator Data imputation'!P57&lt;&gt;"",1,0))</f>
        <v>0</v>
      </c>
      <c r="P54" s="50">
        <f>IF('Indicator Data'!Q58="No Data",1,IF('Indicator Data imputation'!Q57&lt;&gt;"",1,0))</f>
        <v>0</v>
      </c>
      <c r="Q54" s="50">
        <f>IF('Indicator Data'!R58="No Data",1,IF('Indicator Data imputation'!R57&lt;&gt;"",1,0))</f>
        <v>0</v>
      </c>
      <c r="R54" s="50">
        <f>IF('Indicator Data'!S58="No Data",1,IF('Indicator Data imputation'!S57&lt;&gt;"",1,0))</f>
        <v>0</v>
      </c>
      <c r="S54" s="50">
        <f>IF('Indicator Data'!T58="No Data",1,IF('Indicator Data imputation'!T57&lt;&gt;"",1,0))</f>
        <v>0</v>
      </c>
      <c r="T54" s="50">
        <f>IF('Indicator Data'!U58="No Data",1,IF('Indicator Data imputation'!U57&lt;&gt;"",1,0))</f>
        <v>0</v>
      </c>
      <c r="U54" s="50">
        <f>IF('Indicator Data'!V58="No Data",1,IF('Indicator Data imputation'!V57&lt;&gt;"",1,0))</f>
        <v>0</v>
      </c>
      <c r="V54" s="50">
        <f>IF('Indicator Data'!W58="No Data",1,IF('Indicator Data imputation'!W57&lt;&gt;"",1,0))</f>
        <v>0</v>
      </c>
      <c r="W54" s="50">
        <f>IF('Indicator Data'!X58="No Data",1,IF('Indicator Data imputation'!X57&lt;&gt;"",1,0))</f>
        <v>0</v>
      </c>
      <c r="X54" s="50">
        <f>IF('Indicator Data'!Y58="No Data",1,IF('Indicator Data imputation'!Y57&lt;&gt;"",1,0))</f>
        <v>0</v>
      </c>
      <c r="Y54" s="50">
        <f>IF('Indicator Data'!Z58="No Data",1,IF('Indicator Data imputation'!Z57&lt;&gt;"",1,0))</f>
        <v>0</v>
      </c>
      <c r="Z54" s="50">
        <f>IF('Indicator Data'!AA58="No Data",1,IF('Indicator Data imputation'!AA57&lt;&gt;"",1,0))</f>
        <v>1</v>
      </c>
      <c r="AA54" s="50">
        <f>IF('Indicator Data'!AB58="No Data",1,IF('Indicator Data imputation'!AB57&lt;&gt;"",1,0))</f>
        <v>0</v>
      </c>
      <c r="AB54" s="50">
        <f>IF('Indicator Data'!AC58="No Data",1,IF('Indicator Data imputation'!AC57&lt;&gt;"",1,0))</f>
        <v>0</v>
      </c>
      <c r="AC54" s="50">
        <f>IF('Indicator Data'!AD58="No Data",1,IF('Indicator Data imputation'!AD57&lt;&gt;"",1,0))</f>
        <v>1</v>
      </c>
      <c r="AD54" s="50">
        <f>IF('Indicator Data'!AE58="No Data",1,IF('Indicator Data imputation'!AE57&lt;&gt;"",1,0))</f>
        <v>0</v>
      </c>
      <c r="AE54" s="50">
        <f>IF('Indicator Data'!AF58="No Data",1,IF('Indicator Data imputation'!AF57&lt;&gt;"",1,0))</f>
        <v>0</v>
      </c>
      <c r="AF54" s="50">
        <f>IF('Indicator Data'!AG58="No Data",1,IF('Indicator Data imputation'!AG57&lt;&gt;"",1,0))</f>
        <v>0</v>
      </c>
      <c r="AG54" s="50">
        <f>IF('Indicator Data'!AH58="No Data",1,IF('Indicator Data imputation'!AH57&lt;&gt;"",1,0))</f>
        <v>0</v>
      </c>
      <c r="AH54" s="50">
        <f>IF('Indicator Data'!AI58="No Data",1,IF('Indicator Data imputation'!AI57&lt;&gt;"",1,0))</f>
        <v>0</v>
      </c>
      <c r="AI54" s="50">
        <f>IF('Indicator Data'!AJ58="No Data",1,IF('Indicator Data imputation'!AJ57&lt;&gt;"",1,0))</f>
        <v>0</v>
      </c>
      <c r="AJ54" s="50">
        <f>IF('Indicator Data'!AK58="No Data",1,IF('Indicator Data imputation'!AK57&lt;&gt;"",1,0))</f>
        <v>0</v>
      </c>
      <c r="AK54" s="50">
        <f>IF('Indicator Data'!AL58="No Data",1,IF('Indicator Data imputation'!AL57&lt;&gt;"",1,0))</f>
        <v>0</v>
      </c>
      <c r="AL54" s="50">
        <f>IF('Indicator Data'!AM58="No Data",1,IF('Indicator Data imputation'!AM57&lt;&gt;"",1,0))</f>
        <v>1</v>
      </c>
      <c r="AM54" s="50">
        <f>IF('Indicator Data'!AN58="No Data",1,IF('Indicator Data imputation'!AN57&lt;&gt;"",1,0))</f>
        <v>0</v>
      </c>
      <c r="AN54" s="50">
        <f>IF('Indicator Data'!AO58="No Data",1,IF('Indicator Data imputation'!AO57&lt;&gt;"",1,0))</f>
        <v>0</v>
      </c>
      <c r="AO54" s="50">
        <f>IF('Indicator Data'!AP58="No Data",1,IF('Indicator Data imputation'!AP57&lt;&gt;"",1,0))</f>
        <v>0</v>
      </c>
      <c r="AP54" s="50">
        <f>IF('Indicator Data'!AQ58="No Data",1,IF('Indicator Data imputation'!AQ57&lt;&gt;"",1,0))</f>
        <v>0</v>
      </c>
      <c r="AQ54" s="50">
        <f>IF('Indicator Data'!AR58="No Data",1,IF('Indicator Data imputation'!AR57&lt;&gt;"",1,0))</f>
        <v>0</v>
      </c>
      <c r="AR54" s="50">
        <f>IF('Indicator Data'!AS58="No Data",1,IF('Indicator Data imputation'!AS57&lt;&gt;"",1,0))</f>
        <v>0</v>
      </c>
      <c r="AS54" s="50">
        <f>IF('Indicator Data'!AT58="No Data",1,IF('Indicator Data imputation'!AT57&lt;&gt;"",1,0))</f>
        <v>0</v>
      </c>
      <c r="AT54" s="50">
        <f>IF('Indicator Data'!AU58="No Data",1,IF('Indicator Data imputation'!AU57&lt;&gt;"",1,0))</f>
        <v>0</v>
      </c>
      <c r="AU54" s="50">
        <f>IF('Indicator Data'!AV58="No Data",1,IF('Indicator Data imputation'!AV57&lt;&gt;"",1,0))</f>
        <v>0</v>
      </c>
      <c r="AV54" s="50">
        <f>IF('Indicator Data'!AW58="No Data",1,IF('Indicator Data imputation'!AW57&lt;&gt;"",1,0))</f>
        <v>0</v>
      </c>
      <c r="AW54" s="50">
        <f>IF('Indicator Data'!AX58="No Data",1,IF('Indicator Data imputation'!AX57&lt;&gt;"",1,0))</f>
        <v>0</v>
      </c>
      <c r="AX54" s="50">
        <f>IF('Indicator Data'!AY58="No Data",1,IF('Indicator Data imputation'!AY57&lt;&gt;"",1,0))</f>
        <v>0</v>
      </c>
      <c r="AY54" s="50">
        <f>IF('Indicator Data'!AZ58="No Data",1,IF('Indicator Data imputation'!AZ57&lt;&gt;"",1,0))</f>
        <v>1</v>
      </c>
      <c r="AZ54" s="50">
        <f>IF('Indicator Data'!BA58="No Data",1,IF('Indicator Data imputation'!BA57&lt;&gt;"",1,0))</f>
        <v>1</v>
      </c>
      <c r="BA54" s="50">
        <f>IF('Indicator Data'!BB58="No Data",1,IF('Indicator Data imputation'!BB57&lt;&gt;"",1,0))</f>
        <v>0</v>
      </c>
      <c r="BB54" s="50">
        <f>IF('Indicator Data'!BC58="No Data",1,IF('Indicator Data imputation'!BC57&lt;&gt;"",1,0))</f>
        <v>0</v>
      </c>
      <c r="BC54" s="50">
        <f>IF('Indicator Data'!BD58="No Data",1,IF('Indicator Data imputation'!BD57&lt;&gt;"",1,0))</f>
        <v>0</v>
      </c>
      <c r="BD54" s="50">
        <f>IF('Indicator Data'!BE58="No Data",1,IF('Indicator Data imputation'!BE57&lt;&gt;"",1,0))</f>
        <v>0</v>
      </c>
      <c r="BE54" s="50">
        <f>IF('Indicator Data'!BF58="No Data",1,IF('Indicator Data imputation'!BF57&lt;&gt;"",1,0))</f>
        <v>0</v>
      </c>
      <c r="BF54" s="50">
        <f>IF('Indicator Data'!BG58="No Data",1,IF('Indicator Data imputation'!BG57&lt;&gt;"",1,0))</f>
        <v>0</v>
      </c>
      <c r="BG54" s="50">
        <f>IF('Indicator Data'!BH58="No Data",1,IF('Indicator Data imputation'!BH57&lt;&gt;"",1,0))</f>
        <v>1</v>
      </c>
      <c r="BH54" s="50">
        <f>IF('Indicator Data'!BI58="No Data",1,IF('Indicator Data imputation'!BI57&lt;&gt;"",1,0))</f>
        <v>1</v>
      </c>
      <c r="BI54" s="50">
        <f>IF('Indicator Data'!BJ58="No Data",1,IF('Indicator Data imputation'!BJ57&lt;&gt;"",1,0))</f>
        <v>1</v>
      </c>
      <c r="BJ54" s="50">
        <f>IF('Indicator Data'!BK58="No Data",1,IF('Indicator Data imputation'!BK57&lt;&gt;"",1,0))</f>
        <v>0</v>
      </c>
      <c r="BK54" s="50">
        <f>IF('Indicator Data'!BL58="No Data",1,IF('Indicator Data imputation'!BL57&lt;&gt;"",1,0))</f>
        <v>0</v>
      </c>
      <c r="BL54" s="50">
        <f>IF('Indicator Data'!BM58="No Data",1,IF('Indicator Data imputation'!BM57&lt;&gt;"",1,0))</f>
        <v>0</v>
      </c>
      <c r="BM54" s="50">
        <f>IF('Indicator Data'!BN58="No Data",1,IF('Indicator Data imputation'!BN57&lt;&gt;"",1,0))</f>
        <v>0</v>
      </c>
      <c r="BN54" s="50">
        <f>IF('Indicator Data'!BO58="No Data",1,IF('Indicator Data imputation'!BO57&lt;&gt;"",1,0))</f>
        <v>0</v>
      </c>
      <c r="BO54" s="50">
        <f>IF('Indicator Data'!BP58="No Data",1,IF('Indicator Data imputation'!BP57&lt;&gt;"",1,0))</f>
        <v>0</v>
      </c>
      <c r="BP54" s="50">
        <f>IF('Indicator Data'!BQ58="No Data",1,IF('Indicator Data imputation'!BQ57&lt;&gt;"",1,0))</f>
        <v>0</v>
      </c>
      <c r="BQ54" s="50">
        <f>IF('Indicator Data'!BR58="No Data",1,IF('Indicator Data imputation'!BR57&lt;&gt;"",1,0))</f>
        <v>0</v>
      </c>
      <c r="BR54" s="50">
        <f>IF('Indicator Data'!BS58="No Data",1,IF('Indicator Data imputation'!BS57&lt;&gt;"",1,0))</f>
        <v>0</v>
      </c>
      <c r="BS54" s="50">
        <f>IF('Indicator Data'!BT58="No Data",1,IF('Indicator Data imputation'!BT57&lt;&gt;"",1,0))</f>
        <v>0</v>
      </c>
      <c r="BT54" s="50">
        <f>IF('Indicator Data'!BU58="No Data",1,IF('Indicator Data imputation'!BU57&lt;&gt;"",1,0))</f>
        <v>0</v>
      </c>
      <c r="BU54" s="50">
        <f>IF('Indicator Data'!BV58="No Data",1,IF('Indicator Data imputation'!BV57&lt;&gt;"",1,0))</f>
        <v>1</v>
      </c>
      <c r="BV54" s="50">
        <f>IF('Indicator Data'!BW58="No Data",1,IF('Indicator Data imputation'!BW57&lt;&gt;"",1,0))</f>
        <v>1</v>
      </c>
      <c r="BW54" s="50">
        <f>IF('Indicator Data'!BX58="No Data",1,IF('Indicator Data imputation'!BX57&lt;&gt;"",1,0))</f>
        <v>0</v>
      </c>
      <c r="BX54" s="50">
        <f>IF('Indicator Data'!BY58="No Data",1,IF('Indicator Data imputation'!BY57&lt;&gt;"",1,0))</f>
        <v>0</v>
      </c>
      <c r="BY54" s="3">
        <f t="shared" si="2"/>
        <v>10</v>
      </c>
      <c r="BZ54" s="52">
        <f t="shared" si="1"/>
        <v>0.13333333333333333</v>
      </c>
    </row>
    <row r="55" spans="1:78">
      <c r="A55" s="3" t="str">
        <f>'Indicator Data'!B59</f>
        <v>ERI</v>
      </c>
      <c r="B55" s="50">
        <f>IF('Indicator Data'!C59="No Data",1,IF('Indicator Data imputation'!C58&lt;&gt;"",1,0))</f>
        <v>0</v>
      </c>
      <c r="C55" s="50">
        <f>IF('Indicator Data'!D59="No Data",1,IF('Indicator Data imputation'!D58&lt;&gt;"",1,0))</f>
        <v>0</v>
      </c>
      <c r="D55" s="50">
        <f>IF('Indicator Data'!E59="No Data",1,IF('Indicator Data imputation'!E58&lt;&gt;"",1,0))</f>
        <v>0</v>
      </c>
      <c r="E55" s="50">
        <f>IF('Indicator Data'!F59="No Data",1,IF('Indicator Data imputation'!F58&lt;&gt;"",1,0))</f>
        <v>0</v>
      </c>
      <c r="F55" s="50">
        <f>IF('Indicator Data'!G59="No Data",1,IF('Indicator Data imputation'!G58&lt;&gt;"",1,0))</f>
        <v>0</v>
      </c>
      <c r="G55" s="50">
        <f>IF('Indicator Data'!H59="No Data",1,IF('Indicator Data imputation'!H58&lt;&gt;"",1,0))</f>
        <v>0</v>
      </c>
      <c r="H55" s="50">
        <f>IF('Indicator Data'!I59="No Data",1,IF('Indicator Data imputation'!I58&lt;&gt;"",1,0))</f>
        <v>0</v>
      </c>
      <c r="I55" s="50">
        <f>IF('Indicator Data'!J59="No Data",1,IF('Indicator Data imputation'!J58&lt;&gt;"",1,0))</f>
        <v>0</v>
      </c>
      <c r="J55" s="50">
        <f>IF('Indicator Data'!K59="No Data",1,IF('Indicator Data imputation'!K58&lt;&gt;"",1,0))</f>
        <v>0</v>
      </c>
      <c r="K55" s="50">
        <f>IF('Indicator Data'!L59="No Data",1,IF('Indicator Data imputation'!L58&lt;&gt;"",1,0))</f>
        <v>0</v>
      </c>
      <c r="L55" s="50">
        <f>IF('Indicator Data'!M59="No Data",1,IF('Indicator Data imputation'!M58&lt;&gt;"",1,0))</f>
        <v>0</v>
      </c>
      <c r="M55" s="50">
        <f>IF('Indicator Data'!N59="No Data",1,IF('Indicator Data imputation'!N58&lt;&gt;"",1,0))</f>
        <v>0</v>
      </c>
      <c r="N55" s="50">
        <f>IF('Indicator Data'!O59="No Data",1,IF('Indicator Data imputation'!O58&lt;&gt;"",1,0))</f>
        <v>0</v>
      </c>
      <c r="O55" s="50">
        <f>IF('Indicator Data'!P59="No Data",1,IF('Indicator Data imputation'!P58&lt;&gt;"",1,0))</f>
        <v>0</v>
      </c>
      <c r="P55" s="50">
        <f>IF('Indicator Data'!Q59="No Data",1,IF('Indicator Data imputation'!Q58&lt;&gt;"",1,0))</f>
        <v>0</v>
      </c>
      <c r="Q55" s="50">
        <f>IF('Indicator Data'!R59="No Data",1,IF('Indicator Data imputation'!R58&lt;&gt;"",1,0))</f>
        <v>0</v>
      </c>
      <c r="R55" s="50">
        <f>IF('Indicator Data'!S59="No Data",1,IF('Indicator Data imputation'!S58&lt;&gt;"",1,0))</f>
        <v>0</v>
      </c>
      <c r="S55" s="50">
        <f>IF('Indicator Data'!T59="No Data",1,IF('Indicator Data imputation'!T58&lt;&gt;"",1,0))</f>
        <v>0</v>
      </c>
      <c r="T55" s="50">
        <f>IF('Indicator Data'!U59="No Data",1,IF('Indicator Data imputation'!U58&lt;&gt;"",1,0))</f>
        <v>0</v>
      </c>
      <c r="U55" s="50">
        <f>IF('Indicator Data'!V59="No Data",1,IF('Indicator Data imputation'!V58&lt;&gt;"",1,0))</f>
        <v>0</v>
      </c>
      <c r="V55" s="50">
        <f>IF('Indicator Data'!W59="No Data",1,IF('Indicator Data imputation'!W58&lt;&gt;"",1,0))</f>
        <v>0</v>
      </c>
      <c r="W55" s="50">
        <f>IF('Indicator Data'!X59="No Data",1,IF('Indicator Data imputation'!X58&lt;&gt;"",1,0))</f>
        <v>0</v>
      </c>
      <c r="X55" s="50">
        <f>IF('Indicator Data'!Y59="No Data",1,IF('Indicator Data imputation'!Y58&lt;&gt;"",1,0))</f>
        <v>1</v>
      </c>
      <c r="Y55" s="50">
        <f>IF('Indicator Data'!Z59="No Data",1,IF('Indicator Data imputation'!Z58&lt;&gt;"",1,0))</f>
        <v>1</v>
      </c>
      <c r="Z55" s="50">
        <f>IF('Indicator Data'!AA59="No Data",1,IF('Indicator Data imputation'!AA58&lt;&gt;"",1,0))</f>
        <v>1</v>
      </c>
      <c r="AA55" s="50">
        <f>IF('Indicator Data'!AB59="No Data",1,IF('Indicator Data imputation'!AB58&lt;&gt;"",1,0))</f>
        <v>0</v>
      </c>
      <c r="AB55" s="50">
        <f>IF('Indicator Data'!AC59="No Data",1,IF('Indicator Data imputation'!AC58&lt;&gt;"",1,0))</f>
        <v>1</v>
      </c>
      <c r="AC55" s="50">
        <f>IF('Indicator Data'!AD59="No Data",1,IF('Indicator Data imputation'!AD58&lt;&gt;"",1,0))</f>
        <v>0</v>
      </c>
      <c r="AD55" s="50">
        <f>IF('Indicator Data'!AE59="No Data",1,IF('Indicator Data imputation'!AE58&lt;&gt;"",1,0))</f>
        <v>0</v>
      </c>
      <c r="AE55" s="50">
        <f>IF('Indicator Data'!AF59="No Data",1,IF('Indicator Data imputation'!AF58&lt;&gt;"",1,0))</f>
        <v>1</v>
      </c>
      <c r="AF55" s="50">
        <f>IF('Indicator Data'!AG59="No Data",1,IF('Indicator Data imputation'!AG58&lt;&gt;"",1,0))</f>
        <v>0</v>
      </c>
      <c r="AG55" s="50">
        <f>IF('Indicator Data'!AH59="No Data",1,IF('Indicator Data imputation'!AH58&lt;&gt;"",1,0))</f>
        <v>0</v>
      </c>
      <c r="AH55" s="50">
        <f>IF('Indicator Data'!AI59="No Data",1,IF('Indicator Data imputation'!AI58&lt;&gt;"",1,0))</f>
        <v>0</v>
      </c>
      <c r="AI55" s="50">
        <f>IF('Indicator Data'!AJ59="No Data",1,IF('Indicator Data imputation'!AJ58&lt;&gt;"",1,0))</f>
        <v>0</v>
      </c>
      <c r="AJ55" s="50">
        <f>IF('Indicator Data'!AK59="No Data",1,IF('Indicator Data imputation'!AK58&lt;&gt;"",1,0))</f>
        <v>0</v>
      </c>
      <c r="AK55" s="50">
        <f>IF('Indicator Data'!AL59="No Data",1,IF('Indicator Data imputation'!AL58&lt;&gt;"",1,0))</f>
        <v>0</v>
      </c>
      <c r="AL55" s="50">
        <f>IF('Indicator Data'!AM59="No Data",1,IF('Indicator Data imputation'!AM58&lt;&gt;"",1,0))</f>
        <v>1</v>
      </c>
      <c r="AM55" s="50">
        <f>IF('Indicator Data'!AN59="No Data",1,IF('Indicator Data imputation'!AN58&lt;&gt;"",1,0))</f>
        <v>0</v>
      </c>
      <c r="AN55" s="50">
        <f>IF('Indicator Data'!AO59="No Data",1,IF('Indicator Data imputation'!AO58&lt;&gt;"",1,0))</f>
        <v>0</v>
      </c>
      <c r="AO55" s="50">
        <f>IF('Indicator Data'!AP59="No Data",1,IF('Indicator Data imputation'!AP58&lt;&gt;"",1,0))</f>
        <v>0</v>
      </c>
      <c r="AP55" s="50">
        <f>IF('Indicator Data'!AQ59="No Data",1,IF('Indicator Data imputation'!AQ58&lt;&gt;"",1,0))</f>
        <v>1</v>
      </c>
      <c r="AQ55" s="50">
        <f>IF('Indicator Data'!AR59="No Data",1,IF('Indicator Data imputation'!AR58&lt;&gt;"",1,0))</f>
        <v>1</v>
      </c>
      <c r="AR55" s="50">
        <f>IF('Indicator Data'!AS59="No Data",1,IF('Indicator Data imputation'!AS58&lt;&gt;"",1,0))</f>
        <v>0</v>
      </c>
      <c r="AS55" s="50">
        <f>IF('Indicator Data'!AT59="No Data",1,IF('Indicator Data imputation'!AT58&lt;&gt;"",1,0))</f>
        <v>0</v>
      </c>
      <c r="AT55" s="50">
        <f>IF('Indicator Data'!AU59="No Data",1,IF('Indicator Data imputation'!AU58&lt;&gt;"",1,0))</f>
        <v>0</v>
      </c>
      <c r="AU55" s="50">
        <f>IF('Indicator Data'!AV59="No Data",1,IF('Indicator Data imputation'!AV58&lt;&gt;"",1,0))</f>
        <v>0</v>
      </c>
      <c r="AV55" s="50">
        <f>IF('Indicator Data'!AW59="No Data",1,IF('Indicator Data imputation'!AW58&lt;&gt;"",1,0))</f>
        <v>0</v>
      </c>
      <c r="AW55" s="50">
        <f>IF('Indicator Data'!AX59="No Data",1,IF('Indicator Data imputation'!AX58&lt;&gt;"",1,0))</f>
        <v>0</v>
      </c>
      <c r="AX55" s="50">
        <f>IF('Indicator Data'!AY59="No Data",1,IF('Indicator Data imputation'!AY58&lt;&gt;"",1,0))</f>
        <v>0</v>
      </c>
      <c r="AY55" s="50">
        <f>IF('Indicator Data'!AZ59="No Data",1,IF('Indicator Data imputation'!AZ58&lt;&gt;"",1,0))</f>
        <v>1</v>
      </c>
      <c r="AZ55" s="50">
        <f>IF('Indicator Data'!BA59="No Data",1,IF('Indicator Data imputation'!BA58&lt;&gt;"",1,0))</f>
        <v>1</v>
      </c>
      <c r="BA55" s="50">
        <f>IF('Indicator Data'!BB59="No Data",1,IF('Indicator Data imputation'!BB58&lt;&gt;"",1,0))</f>
        <v>0</v>
      </c>
      <c r="BB55" s="50">
        <f>IF('Indicator Data'!BC59="No Data",1,IF('Indicator Data imputation'!BC58&lt;&gt;"",1,0))</f>
        <v>0</v>
      </c>
      <c r="BC55" s="50">
        <f>IF('Indicator Data'!BD59="No Data",1,IF('Indicator Data imputation'!BD58&lt;&gt;"",1,0))</f>
        <v>0</v>
      </c>
      <c r="BD55" s="50">
        <f>IF('Indicator Data'!BE59="No Data",1,IF('Indicator Data imputation'!BE58&lt;&gt;"",1,0))</f>
        <v>0</v>
      </c>
      <c r="BE55" s="50">
        <f>IF('Indicator Data'!BF59="No Data",1,IF('Indicator Data imputation'!BF58&lt;&gt;"",1,0))</f>
        <v>0</v>
      </c>
      <c r="BF55" s="50">
        <f>IF('Indicator Data'!BG59="No Data",1,IF('Indicator Data imputation'!BG58&lt;&gt;"",1,0))</f>
        <v>0</v>
      </c>
      <c r="BG55" s="50">
        <f>IF('Indicator Data'!BH59="No Data",1,IF('Indicator Data imputation'!BH58&lt;&gt;"",1,0))</f>
        <v>1</v>
      </c>
      <c r="BH55" s="50">
        <f>IF('Indicator Data'!BI59="No Data",1,IF('Indicator Data imputation'!BI58&lt;&gt;"",1,0))</f>
        <v>1</v>
      </c>
      <c r="BI55" s="50">
        <f>IF('Indicator Data'!BJ59="No Data",1,IF('Indicator Data imputation'!BJ58&lt;&gt;"",1,0))</f>
        <v>1</v>
      </c>
      <c r="BJ55" s="50">
        <f>IF('Indicator Data'!BK59="No Data",1,IF('Indicator Data imputation'!BK58&lt;&gt;"",1,0))</f>
        <v>0</v>
      </c>
      <c r="BK55" s="50">
        <f>IF('Indicator Data'!BL59="No Data",1,IF('Indicator Data imputation'!BL58&lt;&gt;"",1,0))</f>
        <v>0</v>
      </c>
      <c r="BL55" s="50">
        <f>IF('Indicator Data'!BM59="No Data",1,IF('Indicator Data imputation'!BM58&lt;&gt;"",1,0))</f>
        <v>0</v>
      </c>
      <c r="BM55" s="50">
        <f>IF('Indicator Data'!BN59="No Data",1,IF('Indicator Data imputation'!BN58&lt;&gt;"",1,0))</f>
        <v>0</v>
      </c>
      <c r="BN55" s="50">
        <f>IF('Indicator Data'!BO59="No Data",1,IF('Indicator Data imputation'!BO58&lt;&gt;"",1,0))</f>
        <v>0</v>
      </c>
      <c r="BO55" s="50">
        <f>IF('Indicator Data'!BP59="No Data",1,IF('Indicator Data imputation'!BP58&lt;&gt;"",1,0))</f>
        <v>0</v>
      </c>
      <c r="BP55" s="50">
        <f>IF('Indicator Data'!BQ59="No Data",1,IF('Indicator Data imputation'!BQ58&lt;&gt;"",1,0))</f>
        <v>0</v>
      </c>
      <c r="BQ55" s="50">
        <f>IF('Indicator Data'!BR59="No Data",1,IF('Indicator Data imputation'!BR58&lt;&gt;"",1,0))</f>
        <v>0</v>
      </c>
      <c r="BR55" s="50">
        <f>IF('Indicator Data'!BS59="No Data",1,IF('Indicator Data imputation'!BS58&lt;&gt;"",1,0))</f>
        <v>0</v>
      </c>
      <c r="BS55" s="50">
        <f>IF('Indicator Data'!BT59="No Data",1,IF('Indicator Data imputation'!BT58&lt;&gt;"",1,0))</f>
        <v>1</v>
      </c>
      <c r="BT55" s="50">
        <f>IF('Indicator Data'!BU59="No Data",1,IF('Indicator Data imputation'!BU58&lt;&gt;"",1,0))</f>
        <v>0</v>
      </c>
      <c r="BU55" s="50">
        <f>IF('Indicator Data'!BV59="No Data",1,IF('Indicator Data imputation'!BV58&lt;&gt;"",1,0))</f>
        <v>0</v>
      </c>
      <c r="BV55" s="50">
        <f>IF('Indicator Data'!BW59="No Data",1,IF('Indicator Data imputation'!BW58&lt;&gt;"",1,0))</f>
        <v>0</v>
      </c>
      <c r="BW55" s="50">
        <f>IF('Indicator Data'!BX59="No Data",1,IF('Indicator Data imputation'!BX58&lt;&gt;"",1,0))</f>
        <v>0</v>
      </c>
      <c r="BX55" s="50">
        <f>IF('Indicator Data'!BY59="No Data",1,IF('Indicator Data imputation'!BY58&lt;&gt;"",1,0))</f>
        <v>0</v>
      </c>
      <c r="BY55" s="3">
        <f t="shared" si="2"/>
        <v>14</v>
      </c>
      <c r="BZ55" s="52">
        <f t="shared" si="1"/>
        <v>0.18666666666666668</v>
      </c>
    </row>
    <row r="56" spans="1:78">
      <c r="A56" s="3" t="str">
        <f>'Indicator Data'!B60</f>
        <v>EST</v>
      </c>
      <c r="B56" s="50">
        <f>IF('Indicator Data'!C60="No Data",1,IF('Indicator Data imputation'!C59&lt;&gt;"",1,0))</f>
        <v>0</v>
      </c>
      <c r="C56" s="50">
        <f>IF('Indicator Data'!D60="No Data",1,IF('Indicator Data imputation'!D59&lt;&gt;"",1,0))</f>
        <v>0</v>
      </c>
      <c r="D56" s="50">
        <f>IF('Indicator Data'!E60="No Data",1,IF('Indicator Data imputation'!E59&lt;&gt;"",1,0))</f>
        <v>0</v>
      </c>
      <c r="E56" s="50">
        <f>IF('Indicator Data'!F60="No Data",1,IF('Indicator Data imputation'!F59&lt;&gt;"",1,0))</f>
        <v>0</v>
      </c>
      <c r="F56" s="50">
        <f>IF('Indicator Data'!G60="No Data",1,IF('Indicator Data imputation'!G59&lt;&gt;"",1,0))</f>
        <v>0</v>
      </c>
      <c r="G56" s="50">
        <f>IF('Indicator Data'!H60="No Data",1,IF('Indicator Data imputation'!H59&lt;&gt;"",1,0))</f>
        <v>0</v>
      </c>
      <c r="H56" s="50">
        <f>IF('Indicator Data'!I60="No Data",1,IF('Indicator Data imputation'!I59&lt;&gt;"",1,0))</f>
        <v>0</v>
      </c>
      <c r="I56" s="50">
        <f>IF('Indicator Data'!J60="No Data",1,IF('Indicator Data imputation'!J59&lt;&gt;"",1,0))</f>
        <v>0</v>
      </c>
      <c r="J56" s="50">
        <f>IF('Indicator Data'!K60="No Data",1,IF('Indicator Data imputation'!K59&lt;&gt;"",1,0))</f>
        <v>0</v>
      </c>
      <c r="K56" s="50">
        <f>IF('Indicator Data'!L60="No Data",1,IF('Indicator Data imputation'!L59&lt;&gt;"",1,0))</f>
        <v>0</v>
      </c>
      <c r="L56" s="50">
        <f>IF('Indicator Data'!M60="No Data",1,IF('Indicator Data imputation'!M59&lt;&gt;"",1,0))</f>
        <v>0</v>
      </c>
      <c r="M56" s="50">
        <f>IF('Indicator Data'!N60="No Data",1,IF('Indicator Data imputation'!N59&lt;&gt;"",1,0))</f>
        <v>1</v>
      </c>
      <c r="N56" s="50">
        <f>IF('Indicator Data'!O60="No Data",1,IF('Indicator Data imputation'!O59&lt;&gt;"",1,0))</f>
        <v>1</v>
      </c>
      <c r="O56" s="50">
        <f>IF('Indicator Data'!P60="No Data",1,IF('Indicator Data imputation'!P59&lt;&gt;"",1,0))</f>
        <v>1</v>
      </c>
      <c r="P56" s="50">
        <f>IF('Indicator Data'!Q60="No Data",1,IF('Indicator Data imputation'!Q59&lt;&gt;"",1,0))</f>
        <v>0</v>
      </c>
      <c r="Q56" s="50">
        <f>IF('Indicator Data'!R60="No Data",1,IF('Indicator Data imputation'!R59&lt;&gt;"",1,0))</f>
        <v>0</v>
      </c>
      <c r="R56" s="50">
        <f>IF('Indicator Data'!S60="No Data",1,IF('Indicator Data imputation'!S59&lt;&gt;"",1,0))</f>
        <v>0</v>
      </c>
      <c r="S56" s="50">
        <f>IF('Indicator Data'!T60="No Data",1,IF('Indicator Data imputation'!T59&lt;&gt;"",1,0))</f>
        <v>0</v>
      </c>
      <c r="T56" s="50">
        <f>IF('Indicator Data'!U60="No Data",1,IF('Indicator Data imputation'!U59&lt;&gt;"",1,0))</f>
        <v>0</v>
      </c>
      <c r="U56" s="50">
        <f>IF('Indicator Data'!V60="No Data",1,IF('Indicator Data imputation'!V59&lt;&gt;"",1,0))</f>
        <v>0</v>
      </c>
      <c r="V56" s="50">
        <f>IF('Indicator Data'!W60="No Data",1,IF('Indicator Data imputation'!W59&lt;&gt;"",1,0))</f>
        <v>0</v>
      </c>
      <c r="W56" s="50">
        <f>IF('Indicator Data'!X60="No Data",1,IF('Indicator Data imputation'!X59&lt;&gt;"",1,0))</f>
        <v>0</v>
      </c>
      <c r="X56" s="50">
        <f>IF('Indicator Data'!Y60="No Data",1,IF('Indicator Data imputation'!Y59&lt;&gt;"",1,0))</f>
        <v>0</v>
      </c>
      <c r="Y56" s="50">
        <f>IF('Indicator Data'!Z60="No Data",1,IF('Indicator Data imputation'!Z59&lt;&gt;"",1,0))</f>
        <v>0</v>
      </c>
      <c r="Z56" s="50">
        <f>IF('Indicator Data'!AA60="No Data",1,IF('Indicator Data imputation'!AA59&lt;&gt;"",1,0))</f>
        <v>0</v>
      </c>
      <c r="AA56" s="50">
        <f>IF('Indicator Data'!AB60="No Data",1,IF('Indicator Data imputation'!AB59&lt;&gt;"",1,0))</f>
        <v>0</v>
      </c>
      <c r="AB56" s="50">
        <f>IF('Indicator Data'!AC60="No Data",1,IF('Indicator Data imputation'!AC59&lt;&gt;"",1,0))</f>
        <v>1</v>
      </c>
      <c r="AC56" s="50">
        <f>IF('Indicator Data'!AD60="No Data",1,IF('Indicator Data imputation'!AD59&lt;&gt;"",1,0))</f>
        <v>0</v>
      </c>
      <c r="AD56" s="50">
        <f>IF('Indicator Data'!AE60="No Data",1,IF('Indicator Data imputation'!AE59&lt;&gt;"",1,0))</f>
        <v>0</v>
      </c>
      <c r="AE56" s="50">
        <f>IF('Indicator Data'!AF60="No Data",1,IF('Indicator Data imputation'!AF59&lt;&gt;"",1,0))</f>
        <v>1</v>
      </c>
      <c r="AF56" s="50">
        <f>IF('Indicator Data'!AG60="No Data",1,IF('Indicator Data imputation'!AG59&lt;&gt;"",1,0))</f>
        <v>0</v>
      </c>
      <c r="AG56" s="50">
        <f>IF('Indicator Data'!AH60="No Data",1,IF('Indicator Data imputation'!AH59&lt;&gt;"",1,0))</f>
        <v>0</v>
      </c>
      <c r="AH56" s="50">
        <f>IF('Indicator Data'!AI60="No Data",1,IF('Indicator Data imputation'!AI59&lt;&gt;"",1,0))</f>
        <v>0</v>
      </c>
      <c r="AI56" s="50">
        <f>IF('Indicator Data'!AJ60="No Data",1,IF('Indicator Data imputation'!AJ59&lt;&gt;"",1,0))</f>
        <v>0</v>
      </c>
      <c r="AJ56" s="50">
        <f>IF('Indicator Data'!AK60="No Data",1,IF('Indicator Data imputation'!AK59&lt;&gt;"",1,0))</f>
        <v>0</v>
      </c>
      <c r="AK56" s="50">
        <f>IF('Indicator Data'!AL60="No Data",1,IF('Indicator Data imputation'!AL59&lt;&gt;"",1,0))</f>
        <v>0</v>
      </c>
      <c r="AL56" s="50">
        <f>IF('Indicator Data'!AM60="No Data",1,IF('Indicator Data imputation'!AM59&lt;&gt;"",1,0))</f>
        <v>1</v>
      </c>
      <c r="AM56" s="50">
        <f>IF('Indicator Data'!AN60="No Data",1,IF('Indicator Data imputation'!AN59&lt;&gt;"",1,0))</f>
        <v>0</v>
      </c>
      <c r="AN56" s="50">
        <f>IF('Indicator Data'!AO60="No Data",1,IF('Indicator Data imputation'!AO59&lt;&gt;"",1,0))</f>
        <v>0</v>
      </c>
      <c r="AO56" s="50">
        <f>IF('Indicator Data'!AP60="No Data",1,IF('Indicator Data imputation'!AP59&lt;&gt;"",1,0))</f>
        <v>0</v>
      </c>
      <c r="AP56" s="50">
        <f>IF('Indicator Data'!AQ60="No Data",1,IF('Indicator Data imputation'!AQ59&lt;&gt;"",1,0))</f>
        <v>1</v>
      </c>
      <c r="AQ56" s="50">
        <f>IF('Indicator Data'!AR60="No Data",1,IF('Indicator Data imputation'!AR59&lt;&gt;"",1,0))</f>
        <v>0</v>
      </c>
      <c r="AR56" s="50">
        <f>IF('Indicator Data'!AS60="No Data",1,IF('Indicator Data imputation'!AS59&lt;&gt;"",1,0))</f>
        <v>0</v>
      </c>
      <c r="AS56" s="50">
        <f>IF('Indicator Data'!AT60="No Data",1,IF('Indicator Data imputation'!AT59&lt;&gt;"",1,0))</f>
        <v>1</v>
      </c>
      <c r="AT56" s="50">
        <f>IF('Indicator Data'!AU60="No Data",1,IF('Indicator Data imputation'!AU59&lt;&gt;"",1,0))</f>
        <v>0</v>
      </c>
      <c r="AU56" s="50">
        <f>IF('Indicator Data'!AV60="No Data",1,IF('Indicator Data imputation'!AV59&lt;&gt;"",1,0))</f>
        <v>1</v>
      </c>
      <c r="AV56" s="50">
        <f>IF('Indicator Data'!AW60="No Data",1,IF('Indicator Data imputation'!AW59&lt;&gt;"",1,0))</f>
        <v>1</v>
      </c>
      <c r="AW56" s="50">
        <f>IF('Indicator Data'!AX60="No Data",1,IF('Indicator Data imputation'!AX59&lt;&gt;"",1,0))</f>
        <v>1</v>
      </c>
      <c r="AX56" s="50">
        <f>IF('Indicator Data'!AY60="No Data",1,IF('Indicator Data imputation'!AY59&lt;&gt;"",1,0))</f>
        <v>0</v>
      </c>
      <c r="AY56" s="50">
        <f>IF('Indicator Data'!AZ60="No Data",1,IF('Indicator Data imputation'!AZ59&lt;&gt;"",1,0))</f>
        <v>0</v>
      </c>
      <c r="AZ56" s="50">
        <f>IF('Indicator Data'!BA60="No Data",1,IF('Indicator Data imputation'!BA59&lt;&gt;"",1,0))</f>
        <v>0</v>
      </c>
      <c r="BA56" s="50">
        <f>IF('Indicator Data'!BB60="No Data",1,IF('Indicator Data imputation'!BB59&lt;&gt;"",1,0))</f>
        <v>0</v>
      </c>
      <c r="BB56" s="50">
        <f>IF('Indicator Data'!BC60="No Data",1,IF('Indicator Data imputation'!BC59&lt;&gt;"",1,0))</f>
        <v>0</v>
      </c>
      <c r="BC56" s="50">
        <f>IF('Indicator Data'!BD60="No Data",1,IF('Indicator Data imputation'!BD59&lt;&gt;"",1,0))</f>
        <v>0</v>
      </c>
      <c r="BD56" s="50">
        <f>IF('Indicator Data'!BE60="No Data",1,IF('Indicator Data imputation'!BE59&lt;&gt;"",1,0))</f>
        <v>0</v>
      </c>
      <c r="BE56" s="50">
        <f>IF('Indicator Data'!BF60="No Data",1,IF('Indicator Data imputation'!BF59&lt;&gt;"",1,0))</f>
        <v>0</v>
      </c>
      <c r="BF56" s="50">
        <f>IF('Indicator Data'!BG60="No Data",1,IF('Indicator Data imputation'!BG59&lt;&gt;"",1,0))</f>
        <v>0</v>
      </c>
      <c r="BG56" s="50">
        <f>IF('Indicator Data'!BH60="No Data",1,IF('Indicator Data imputation'!BH59&lt;&gt;"",1,0))</f>
        <v>0</v>
      </c>
      <c r="BH56" s="50">
        <f>IF('Indicator Data'!BI60="No Data",1,IF('Indicator Data imputation'!BI59&lt;&gt;"",1,0))</f>
        <v>0</v>
      </c>
      <c r="BI56" s="50">
        <f>IF('Indicator Data'!BJ60="No Data",1,IF('Indicator Data imputation'!BJ59&lt;&gt;"",1,0))</f>
        <v>1</v>
      </c>
      <c r="BJ56" s="50">
        <f>IF('Indicator Data'!BK60="No Data",1,IF('Indicator Data imputation'!BK59&lt;&gt;"",1,0))</f>
        <v>0</v>
      </c>
      <c r="BK56" s="50">
        <f>IF('Indicator Data'!BL60="No Data",1,IF('Indicator Data imputation'!BL59&lt;&gt;"",1,0))</f>
        <v>0</v>
      </c>
      <c r="BL56" s="50">
        <f>IF('Indicator Data'!BM60="No Data",1,IF('Indicator Data imputation'!BM59&lt;&gt;"",1,0))</f>
        <v>0</v>
      </c>
      <c r="BM56" s="50">
        <f>IF('Indicator Data'!BN60="No Data",1,IF('Indicator Data imputation'!BN59&lt;&gt;"",1,0))</f>
        <v>0</v>
      </c>
      <c r="BN56" s="50">
        <f>IF('Indicator Data'!BO60="No Data",1,IF('Indicator Data imputation'!BO59&lt;&gt;"",1,0))</f>
        <v>0</v>
      </c>
      <c r="BO56" s="50">
        <f>IF('Indicator Data'!BP60="No Data",1,IF('Indicator Data imputation'!BP59&lt;&gt;"",1,0))</f>
        <v>0</v>
      </c>
      <c r="BP56" s="50">
        <f>IF('Indicator Data'!BQ60="No Data",1,IF('Indicator Data imputation'!BQ59&lt;&gt;"",1,0))</f>
        <v>0</v>
      </c>
      <c r="BQ56" s="50">
        <f>IF('Indicator Data'!BR60="No Data",1,IF('Indicator Data imputation'!BR59&lt;&gt;"",1,0))</f>
        <v>0</v>
      </c>
      <c r="BR56" s="50">
        <f>IF('Indicator Data'!BS60="No Data",1,IF('Indicator Data imputation'!BS59&lt;&gt;"",1,0))</f>
        <v>0</v>
      </c>
      <c r="BS56" s="50">
        <f>IF('Indicator Data'!BT60="No Data",1,IF('Indicator Data imputation'!BT59&lt;&gt;"",1,0))</f>
        <v>0</v>
      </c>
      <c r="BT56" s="50">
        <f>IF('Indicator Data'!BU60="No Data",1,IF('Indicator Data imputation'!BU59&lt;&gt;"",1,0))</f>
        <v>0</v>
      </c>
      <c r="BU56" s="50">
        <f>IF('Indicator Data'!BV60="No Data",1,IF('Indicator Data imputation'!BV59&lt;&gt;"",1,0))</f>
        <v>0</v>
      </c>
      <c r="BV56" s="50">
        <f>IF('Indicator Data'!BW60="No Data",1,IF('Indicator Data imputation'!BW59&lt;&gt;"",1,0))</f>
        <v>1</v>
      </c>
      <c r="BW56" s="50">
        <f>IF('Indicator Data'!BX60="No Data",1,IF('Indicator Data imputation'!BX59&lt;&gt;"",1,0))</f>
        <v>0</v>
      </c>
      <c r="BX56" s="50">
        <f>IF('Indicator Data'!BY60="No Data",1,IF('Indicator Data imputation'!BY59&lt;&gt;"",1,0))</f>
        <v>0</v>
      </c>
      <c r="BY56" s="3">
        <f t="shared" si="2"/>
        <v>13</v>
      </c>
      <c r="BZ56" s="52">
        <f t="shared" si="1"/>
        <v>0.17333333333333334</v>
      </c>
    </row>
    <row r="57" spans="1:78">
      <c r="A57" s="3" t="str">
        <f>'Indicator Data'!B61</f>
        <v>SWZ</v>
      </c>
      <c r="B57" s="50">
        <f>IF('Indicator Data'!C61="No Data",1,IF('Indicator Data imputation'!C60&lt;&gt;"",1,0))</f>
        <v>0</v>
      </c>
      <c r="C57" s="50">
        <f>IF('Indicator Data'!D61="No Data",1,IF('Indicator Data imputation'!D60&lt;&gt;"",1,0))</f>
        <v>0</v>
      </c>
      <c r="D57" s="50">
        <f>IF('Indicator Data'!E61="No Data",1,IF('Indicator Data imputation'!E60&lt;&gt;"",1,0))</f>
        <v>0</v>
      </c>
      <c r="E57" s="50">
        <f>IF('Indicator Data'!F61="No Data",1,IF('Indicator Data imputation'!F60&lt;&gt;"",1,0))</f>
        <v>0</v>
      </c>
      <c r="F57" s="50">
        <f>IF('Indicator Data'!G61="No Data",1,IF('Indicator Data imputation'!G60&lt;&gt;"",1,0))</f>
        <v>0</v>
      </c>
      <c r="G57" s="50">
        <f>IF('Indicator Data'!H61="No Data",1,IF('Indicator Data imputation'!H60&lt;&gt;"",1,0))</f>
        <v>0</v>
      </c>
      <c r="H57" s="50">
        <f>IF('Indicator Data'!I61="No Data",1,IF('Indicator Data imputation'!I60&lt;&gt;"",1,0))</f>
        <v>0</v>
      </c>
      <c r="I57" s="50">
        <f>IF('Indicator Data'!J61="No Data",1,IF('Indicator Data imputation'!J60&lt;&gt;"",1,0))</f>
        <v>0</v>
      </c>
      <c r="J57" s="50">
        <f>IF('Indicator Data'!K61="No Data",1,IF('Indicator Data imputation'!K60&lt;&gt;"",1,0))</f>
        <v>0</v>
      </c>
      <c r="K57" s="50">
        <f>IF('Indicator Data'!L61="No Data",1,IF('Indicator Data imputation'!L60&lt;&gt;"",1,0))</f>
        <v>0</v>
      </c>
      <c r="L57" s="50">
        <f>IF('Indicator Data'!M61="No Data",1,IF('Indicator Data imputation'!M60&lt;&gt;"",1,0))</f>
        <v>0</v>
      </c>
      <c r="M57" s="50">
        <f>IF('Indicator Data'!N61="No Data",1,IF('Indicator Data imputation'!N60&lt;&gt;"",1,0))</f>
        <v>0</v>
      </c>
      <c r="N57" s="50">
        <f>IF('Indicator Data'!O61="No Data",1,IF('Indicator Data imputation'!O60&lt;&gt;"",1,0))</f>
        <v>0</v>
      </c>
      <c r="O57" s="50">
        <f>IF('Indicator Data'!P61="No Data",1,IF('Indicator Data imputation'!P60&lt;&gt;"",1,0))</f>
        <v>0</v>
      </c>
      <c r="P57" s="50">
        <f>IF('Indicator Data'!Q61="No Data",1,IF('Indicator Data imputation'!Q60&lt;&gt;"",1,0))</f>
        <v>0</v>
      </c>
      <c r="Q57" s="50">
        <f>IF('Indicator Data'!R61="No Data",1,IF('Indicator Data imputation'!R60&lt;&gt;"",1,0))</f>
        <v>0</v>
      </c>
      <c r="R57" s="50">
        <f>IF('Indicator Data'!S61="No Data",1,IF('Indicator Data imputation'!S60&lt;&gt;"",1,0))</f>
        <v>0</v>
      </c>
      <c r="S57" s="50">
        <f>IF('Indicator Data'!T61="No Data",1,IF('Indicator Data imputation'!T60&lt;&gt;"",1,0))</f>
        <v>0</v>
      </c>
      <c r="T57" s="50">
        <f>IF('Indicator Data'!U61="No Data",1,IF('Indicator Data imputation'!U60&lt;&gt;"",1,0))</f>
        <v>0</v>
      </c>
      <c r="U57" s="50">
        <f>IF('Indicator Data'!V61="No Data",1,IF('Indicator Data imputation'!V60&lt;&gt;"",1,0))</f>
        <v>0</v>
      </c>
      <c r="V57" s="50">
        <f>IF('Indicator Data'!W61="No Data",1,IF('Indicator Data imputation'!W60&lt;&gt;"",1,0))</f>
        <v>0</v>
      </c>
      <c r="W57" s="50">
        <f>IF('Indicator Data'!X61="No Data",1,IF('Indicator Data imputation'!X60&lt;&gt;"",1,0))</f>
        <v>0</v>
      </c>
      <c r="X57" s="50">
        <f>IF('Indicator Data'!Y61="No Data",1,IF('Indicator Data imputation'!Y60&lt;&gt;"",1,0))</f>
        <v>0</v>
      </c>
      <c r="Y57" s="50">
        <f>IF('Indicator Data'!Z61="No Data",1,IF('Indicator Data imputation'!Z60&lt;&gt;"",1,0))</f>
        <v>0</v>
      </c>
      <c r="Z57" s="50">
        <f>IF('Indicator Data'!AA61="No Data",1,IF('Indicator Data imputation'!AA60&lt;&gt;"",1,0))</f>
        <v>1</v>
      </c>
      <c r="AA57" s="50">
        <f>IF('Indicator Data'!AB61="No Data",1,IF('Indicator Data imputation'!AB60&lt;&gt;"",1,0))</f>
        <v>0</v>
      </c>
      <c r="AB57" s="50">
        <f>IF('Indicator Data'!AC61="No Data",1,IF('Indicator Data imputation'!AC60&lt;&gt;"",1,0))</f>
        <v>0</v>
      </c>
      <c r="AC57" s="50">
        <f>IF('Indicator Data'!AD61="No Data",1,IF('Indicator Data imputation'!AD60&lt;&gt;"",1,0))</f>
        <v>0</v>
      </c>
      <c r="AD57" s="50">
        <f>IF('Indicator Data'!AE61="No Data",1,IF('Indicator Data imputation'!AE60&lt;&gt;"",1,0))</f>
        <v>0</v>
      </c>
      <c r="AE57" s="50">
        <f>IF('Indicator Data'!AF61="No Data",1,IF('Indicator Data imputation'!AF60&lt;&gt;"",1,0))</f>
        <v>0</v>
      </c>
      <c r="AF57" s="50">
        <f>IF('Indicator Data'!AG61="No Data",1,IF('Indicator Data imputation'!AG60&lt;&gt;"",1,0))</f>
        <v>0</v>
      </c>
      <c r="AG57" s="50">
        <f>IF('Indicator Data'!AH61="No Data",1,IF('Indicator Data imputation'!AH60&lt;&gt;"",1,0))</f>
        <v>0</v>
      </c>
      <c r="AH57" s="50">
        <f>IF('Indicator Data'!AI61="No Data",1,IF('Indicator Data imputation'!AI60&lt;&gt;"",1,0))</f>
        <v>0</v>
      </c>
      <c r="AI57" s="50">
        <f>IF('Indicator Data'!AJ61="No Data",1,IF('Indicator Data imputation'!AJ60&lt;&gt;"",1,0))</f>
        <v>0</v>
      </c>
      <c r="AJ57" s="50">
        <f>IF('Indicator Data'!AK61="No Data",1,IF('Indicator Data imputation'!AK60&lt;&gt;"",1,0))</f>
        <v>0</v>
      </c>
      <c r="AK57" s="50">
        <f>IF('Indicator Data'!AL61="No Data",1,IF('Indicator Data imputation'!AL60&lt;&gt;"",1,0))</f>
        <v>0</v>
      </c>
      <c r="AL57" s="50">
        <f>IF('Indicator Data'!AM61="No Data",1,IF('Indicator Data imputation'!AM60&lt;&gt;"",1,0))</f>
        <v>0</v>
      </c>
      <c r="AM57" s="50">
        <f>IF('Indicator Data'!AN61="No Data",1,IF('Indicator Data imputation'!AN60&lt;&gt;"",1,0))</f>
        <v>0</v>
      </c>
      <c r="AN57" s="50">
        <f>IF('Indicator Data'!AO61="No Data",1,IF('Indicator Data imputation'!AO60&lt;&gt;"",1,0))</f>
        <v>0</v>
      </c>
      <c r="AO57" s="50">
        <f>IF('Indicator Data'!AP61="No Data",1,IF('Indicator Data imputation'!AP60&lt;&gt;"",1,0))</f>
        <v>0</v>
      </c>
      <c r="AP57" s="50">
        <f>IF('Indicator Data'!AQ61="No Data",1,IF('Indicator Data imputation'!AQ60&lt;&gt;"",1,0))</f>
        <v>0</v>
      </c>
      <c r="AQ57" s="50">
        <f>IF('Indicator Data'!AR61="No Data",1,IF('Indicator Data imputation'!AR60&lt;&gt;"",1,0))</f>
        <v>0</v>
      </c>
      <c r="AR57" s="50">
        <f>IF('Indicator Data'!AS61="No Data",1,IF('Indicator Data imputation'!AS60&lt;&gt;"",1,0))</f>
        <v>0</v>
      </c>
      <c r="AS57" s="50">
        <f>IF('Indicator Data'!AT61="No Data",1,IF('Indicator Data imputation'!AT60&lt;&gt;"",1,0))</f>
        <v>0</v>
      </c>
      <c r="AT57" s="50">
        <f>IF('Indicator Data'!AU61="No Data",1,IF('Indicator Data imputation'!AU60&lt;&gt;"",1,0))</f>
        <v>0</v>
      </c>
      <c r="AU57" s="50">
        <f>IF('Indicator Data'!AV61="No Data",1,IF('Indicator Data imputation'!AV60&lt;&gt;"",1,0))</f>
        <v>0</v>
      </c>
      <c r="AV57" s="50">
        <f>IF('Indicator Data'!AW61="No Data",1,IF('Indicator Data imputation'!AW60&lt;&gt;"",1,0))</f>
        <v>0</v>
      </c>
      <c r="AW57" s="50">
        <f>IF('Indicator Data'!AX61="No Data",1,IF('Indicator Data imputation'!AX60&lt;&gt;"",1,0))</f>
        <v>0</v>
      </c>
      <c r="AX57" s="50">
        <f>IF('Indicator Data'!AY61="No Data",1,IF('Indicator Data imputation'!AY60&lt;&gt;"",1,0))</f>
        <v>0</v>
      </c>
      <c r="AY57" s="50">
        <f>IF('Indicator Data'!AZ61="No Data",1,IF('Indicator Data imputation'!AZ60&lt;&gt;"",1,0))</f>
        <v>0</v>
      </c>
      <c r="AZ57" s="50">
        <f>IF('Indicator Data'!BA61="No Data",1,IF('Indicator Data imputation'!BA60&lt;&gt;"",1,0))</f>
        <v>0</v>
      </c>
      <c r="BA57" s="50">
        <f>IF('Indicator Data'!BB61="No Data",1,IF('Indicator Data imputation'!BB60&lt;&gt;"",1,0))</f>
        <v>0</v>
      </c>
      <c r="BB57" s="50">
        <f>IF('Indicator Data'!BC61="No Data",1,IF('Indicator Data imputation'!BC60&lt;&gt;"",1,0))</f>
        <v>0</v>
      </c>
      <c r="BC57" s="50">
        <f>IF('Indicator Data'!BD61="No Data",1,IF('Indicator Data imputation'!BD60&lt;&gt;"",1,0))</f>
        <v>0</v>
      </c>
      <c r="BD57" s="50">
        <f>IF('Indicator Data'!BE61="No Data",1,IF('Indicator Data imputation'!BE60&lt;&gt;"",1,0))</f>
        <v>0</v>
      </c>
      <c r="BE57" s="50">
        <f>IF('Indicator Data'!BF61="No Data",1,IF('Indicator Data imputation'!BF60&lt;&gt;"",1,0))</f>
        <v>0</v>
      </c>
      <c r="BF57" s="50">
        <f>IF('Indicator Data'!BG61="No Data",1,IF('Indicator Data imputation'!BG60&lt;&gt;"",1,0))</f>
        <v>0</v>
      </c>
      <c r="BG57" s="50">
        <f>IF('Indicator Data'!BH61="No Data",1,IF('Indicator Data imputation'!BH60&lt;&gt;"",1,0))</f>
        <v>0</v>
      </c>
      <c r="BH57" s="50">
        <f>IF('Indicator Data'!BI61="No Data",1,IF('Indicator Data imputation'!BI60&lt;&gt;"",1,0))</f>
        <v>0</v>
      </c>
      <c r="BI57" s="50">
        <f>IF('Indicator Data'!BJ61="No Data",1,IF('Indicator Data imputation'!BJ60&lt;&gt;"",1,0))</f>
        <v>0</v>
      </c>
      <c r="BJ57" s="50">
        <f>IF('Indicator Data'!BK61="No Data",1,IF('Indicator Data imputation'!BK60&lt;&gt;"",1,0))</f>
        <v>0</v>
      </c>
      <c r="BK57" s="50">
        <f>IF('Indicator Data'!BL61="No Data",1,IF('Indicator Data imputation'!BL60&lt;&gt;"",1,0))</f>
        <v>0</v>
      </c>
      <c r="BL57" s="50">
        <f>IF('Indicator Data'!BM61="No Data",1,IF('Indicator Data imputation'!BM60&lt;&gt;"",1,0))</f>
        <v>0</v>
      </c>
      <c r="BM57" s="50">
        <f>IF('Indicator Data'!BN61="No Data",1,IF('Indicator Data imputation'!BN60&lt;&gt;"",1,0))</f>
        <v>0</v>
      </c>
      <c r="BN57" s="50">
        <f>IF('Indicator Data'!BO61="No Data",1,IF('Indicator Data imputation'!BO60&lt;&gt;"",1,0))</f>
        <v>0</v>
      </c>
      <c r="BO57" s="50">
        <f>IF('Indicator Data'!BP61="No Data",1,IF('Indicator Data imputation'!BP60&lt;&gt;"",1,0))</f>
        <v>0</v>
      </c>
      <c r="BP57" s="50">
        <f>IF('Indicator Data'!BQ61="No Data",1,IF('Indicator Data imputation'!BQ60&lt;&gt;"",1,0))</f>
        <v>0</v>
      </c>
      <c r="BQ57" s="50">
        <f>IF('Indicator Data'!BR61="No Data",1,IF('Indicator Data imputation'!BR60&lt;&gt;"",1,0))</f>
        <v>0</v>
      </c>
      <c r="BR57" s="50">
        <f>IF('Indicator Data'!BS61="No Data",1,IF('Indicator Data imputation'!BS60&lt;&gt;"",1,0))</f>
        <v>0</v>
      </c>
      <c r="BS57" s="50">
        <f>IF('Indicator Data'!BT61="No Data",1,IF('Indicator Data imputation'!BT60&lt;&gt;"",1,0))</f>
        <v>0</v>
      </c>
      <c r="BT57" s="50">
        <f>IF('Indicator Data'!BU61="No Data",1,IF('Indicator Data imputation'!BU60&lt;&gt;"",1,0))</f>
        <v>0</v>
      </c>
      <c r="BU57" s="50">
        <f>IF('Indicator Data'!BV61="No Data",1,IF('Indicator Data imputation'!BV60&lt;&gt;"",1,0))</f>
        <v>0</v>
      </c>
      <c r="BV57" s="50">
        <f>IF('Indicator Data'!BW61="No Data",1,IF('Indicator Data imputation'!BW60&lt;&gt;"",1,0))</f>
        <v>0</v>
      </c>
      <c r="BW57" s="50">
        <f>IF('Indicator Data'!BX61="No Data",1,IF('Indicator Data imputation'!BX60&lt;&gt;"",1,0))</f>
        <v>0</v>
      </c>
      <c r="BX57" s="50">
        <f>IF('Indicator Data'!BY61="No Data",1,IF('Indicator Data imputation'!BY60&lt;&gt;"",1,0))</f>
        <v>0</v>
      </c>
      <c r="BY57" s="3">
        <f t="shared" si="2"/>
        <v>1</v>
      </c>
      <c r="BZ57" s="52">
        <f t="shared" si="1"/>
        <v>1.3333333333333334E-2</v>
      </c>
    </row>
    <row r="58" spans="1:78">
      <c r="A58" s="3" t="str">
        <f>'Indicator Data'!B62</f>
        <v>ETH</v>
      </c>
      <c r="B58" s="50">
        <f>IF('Indicator Data'!C62="No Data",1,IF('Indicator Data imputation'!C61&lt;&gt;"",1,0))</f>
        <v>0</v>
      </c>
      <c r="C58" s="50">
        <f>IF('Indicator Data'!D62="No Data",1,IF('Indicator Data imputation'!D61&lt;&gt;"",1,0))</f>
        <v>0</v>
      </c>
      <c r="D58" s="50">
        <f>IF('Indicator Data'!E62="No Data",1,IF('Indicator Data imputation'!E61&lt;&gt;"",1,0))</f>
        <v>0</v>
      </c>
      <c r="E58" s="50">
        <f>IF('Indicator Data'!F62="No Data",1,IF('Indicator Data imputation'!F61&lt;&gt;"",1,0))</f>
        <v>0</v>
      </c>
      <c r="F58" s="50">
        <f>IF('Indicator Data'!G62="No Data",1,IF('Indicator Data imputation'!G61&lt;&gt;"",1,0))</f>
        <v>0</v>
      </c>
      <c r="G58" s="50">
        <f>IF('Indicator Data'!H62="No Data",1,IF('Indicator Data imputation'!H61&lt;&gt;"",1,0))</f>
        <v>0</v>
      </c>
      <c r="H58" s="50">
        <f>IF('Indicator Data'!I62="No Data",1,IF('Indicator Data imputation'!I61&lt;&gt;"",1,0))</f>
        <v>0</v>
      </c>
      <c r="I58" s="50">
        <f>IF('Indicator Data'!J62="No Data",1,IF('Indicator Data imputation'!J61&lt;&gt;"",1,0))</f>
        <v>0</v>
      </c>
      <c r="J58" s="50">
        <f>IF('Indicator Data'!K62="No Data",1,IF('Indicator Data imputation'!K61&lt;&gt;"",1,0))</f>
        <v>0</v>
      </c>
      <c r="K58" s="50">
        <f>IF('Indicator Data'!L62="No Data",1,IF('Indicator Data imputation'!L61&lt;&gt;"",1,0))</f>
        <v>0</v>
      </c>
      <c r="L58" s="50">
        <f>IF('Indicator Data'!M62="No Data",1,IF('Indicator Data imputation'!M61&lt;&gt;"",1,0))</f>
        <v>0</v>
      </c>
      <c r="M58" s="50">
        <f>IF('Indicator Data'!N62="No Data",1,IF('Indicator Data imputation'!N61&lt;&gt;"",1,0))</f>
        <v>0</v>
      </c>
      <c r="N58" s="50">
        <f>IF('Indicator Data'!O62="No Data",1,IF('Indicator Data imputation'!O61&lt;&gt;"",1,0))</f>
        <v>0</v>
      </c>
      <c r="O58" s="50">
        <f>IF('Indicator Data'!P62="No Data",1,IF('Indicator Data imputation'!P61&lt;&gt;"",1,0))</f>
        <v>0</v>
      </c>
      <c r="P58" s="50">
        <f>IF('Indicator Data'!Q62="No Data",1,IF('Indicator Data imputation'!Q61&lt;&gt;"",1,0))</f>
        <v>0</v>
      </c>
      <c r="Q58" s="50">
        <f>IF('Indicator Data'!R62="No Data",1,IF('Indicator Data imputation'!R61&lt;&gt;"",1,0))</f>
        <v>0</v>
      </c>
      <c r="R58" s="50">
        <f>IF('Indicator Data'!S62="No Data",1,IF('Indicator Data imputation'!S61&lt;&gt;"",1,0))</f>
        <v>0</v>
      </c>
      <c r="S58" s="50">
        <f>IF('Indicator Data'!T62="No Data",1,IF('Indicator Data imputation'!T61&lt;&gt;"",1,0))</f>
        <v>0</v>
      </c>
      <c r="T58" s="50">
        <f>IF('Indicator Data'!U62="No Data",1,IF('Indicator Data imputation'!U61&lt;&gt;"",1,0))</f>
        <v>0</v>
      </c>
      <c r="U58" s="50">
        <f>IF('Indicator Data'!V62="No Data",1,IF('Indicator Data imputation'!V61&lt;&gt;"",1,0))</f>
        <v>0</v>
      </c>
      <c r="V58" s="50">
        <f>IF('Indicator Data'!W62="No Data",1,IF('Indicator Data imputation'!W61&lt;&gt;"",1,0))</f>
        <v>0</v>
      </c>
      <c r="W58" s="50">
        <f>IF('Indicator Data'!X62="No Data",1,IF('Indicator Data imputation'!X61&lt;&gt;"",1,0))</f>
        <v>0</v>
      </c>
      <c r="X58" s="50">
        <f>IF('Indicator Data'!Y62="No Data",1,IF('Indicator Data imputation'!Y61&lt;&gt;"",1,0))</f>
        <v>0</v>
      </c>
      <c r="Y58" s="50">
        <f>IF('Indicator Data'!Z62="No Data",1,IF('Indicator Data imputation'!Z61&lt;&gt;"",1,0))</f>
        <v>0</v>
      </c>
      <c r="Z58" s="50">
        <f>IF('Indicator Data'!AA62="No Data",1,IF('Indicator Data imputation'!AA61&lt;&gt;"",1,0))</f>
        <v>0</v>
      </c>
      <c r="AA58" s="50">
        <f>IF('Indicator Data'!AB62="No Data",1,IF('Indicator Data imputation'!AB61&lt;&gt;"",1,0))</f>
        <v>0</v>
      </c>
      <c r="AB58" s="50">
        <f>IF('Indicator Data'!AC62="No Data",1,IF('Indicator Data imputation'!AC61&lt;&gt;"",1,0))</f>
        <v>0</v>
      </c>
      <c r="AC58" s="50">
        <f>IF('Indicator Data'!AD62="No Data",1,IF('Indicator Data imputation'!AD61&lt;&gt;"",1,0))</f>
        <v>0</v>
      </c>
      <c r="AD58" s="50">
        <f>IF('Indicator Data'!AE62="No Data",1,IF('Indicator Data imputation'!AE61&lt;&gt;"",1,0))</f>
        <v>0</v>
      </c>
      <c r="AE58" s="50">
        <f>IF('Indicator Data'!AF62="No Data",1,IF('Indicator Data imputation'!AF61&lt;&gt;"",1,0))</f>
        <v>0</v>
      </c>
      <c r="AF58" s="50">
        <f>IF('Indicator Data'!AG62="No Data",1,IF('Indicator Data imputation'!AG61&lt;&gt;"",1,0))</f>
        <v>0</v>
      </c>
      <c r="AG58" s="50">
        <f>IF('Indicator Data'!AH62="No Data",1,IF('Indicator Data imputation'!AH61&lt;&gt;"",1,0))</f>
        <v>0</v>
      </c>
      <c r="AH58" s="50">
        <f>IF('Indicator Data'!AI62="No Data",1,IF('Indicator Data imputation'!AI61&lt;&gt;"",1,0))</f>
        <v>0</v>
      </c>
      <c r="AI58" s="50">
        <f>IF('Indicator Data'!AJ62="No Data",1,IF('Indicator Data imputation'!AJ61&lt;&gt;"",1,0))</f>
        <v>0</v>
      </c>
      <c r="AJ58" s="50">
        <f>IF('Indicator Data'!AK62="No Data",1,IF('Indicator Data imputation'!AK61&lt;&gt;"",1,0))</f>
        <v>0</v>
      </c>
      <c r="AK58" s="50">
        <f>IF('Indicator Data'!AL62="No Data",1,IF('Indicator Data imputation'!AL61&lt;&gt;"",1,0))</f>
        <v>0</v>
      </c>
      <c r="AL58" s="50">
        <f>IF('Indicator Data'!AM62="No Data",1,IF('Indicator Data imputation'!AM61&lt;&gt;"",1,0))</f>
        <v>0</v>
      </c>
      <c r="AM58" s="50">
        <f>IF('Indicator Data'!AN62="No Data",1,IF('Indicator Data imputation'!AN61&lt;&gt;"",1,0))</f>
        <v>0</v>
      </c>
      <c r="AN58" s="50">
        <f>IF('Indicator Data'!AO62="No Data",1,IF('Indicator Data imputation'!AO61&lt;&gt;"",1,0))</f>
        <v>0</v>
      </c>
      <c r="AO58" s="50">
        <f>IF('Indicator Data'!AP62="No Data",1,IF('Indicator Data imputation'!AP61&lt;&gt;"",1,0))</f>
        <v>0</v>
      </c>
      <c r="AP58" s="50">
        <f>IF('Indicator Data'!AQ62="No Data",1,IF('Indicator Data imputation'!AQ61&lt;&gt;"",1,0))</f>
        <v>0</v>
      </c>
      <c r="AQ58" s="50">
        <f>IF('Indicator Data'!AR62="No Data",1,IF('Indicator Data imputation'!AR61&lt;&gt;"",1,0))</f>
        <v>0</v>
      </c>
      <c r="AR58" s="50">
        <f>IF('Indicator Data'!AS62="No Data",1,IF('Indicator Data imputation'!AS61&lt;&gt;"",1,0))</f>
        <v>0</v>
      </c>
      <c r="AS58" s="50">
        <f>IF('Indicator Data'!AT62="No Data",1,IF('Indicator Data imputation'!AT61&lt;&gt;"",1,0))</f>
        <v>0</v>
      </c>
      <c r="AT58" s="50">
        <f>IF('Indicator Data'!AU62="No Data",1,IF('Indicator Data imputation'!AU61&lt;&gt;"",1,0))</f>
        <v>0</v>
      </c>
      <c r="AU58" s="50">
        <f>IF('Indicator Data'!AV62="No Data",1,IF('Indicator Data imputation'!AV61&lt;&gt;"",1,0))</f>
        <v>0</v>
      </c>
      <c r="AV58" s="50">
        <f>IF('Indicator Data'!AW62="No Data",1,IF('Indicator Data imputation'!AW61&lt;&gt;"",1,0))</f>
        <v>0</v>
      </c>
      <c r="AW58" s="50">
        <f>IF('Indicator Data'!AX62="No Data",1,IF('Indicator Data imputation'!AX61&lt;&gt;"",1,0))</f>
        <v>0</v>
      </c>
      <c r="AX58" s="50">
        <f>IF('Indicator Data'!AY62="No Data",1,IF('Indicator Data imputation'!AY61&lt;&gt;"",1,0))</f>
        <v>0</v>
      </c>
      <c r="AY58" s="50">
        <f>IF('Indicator Data'!AZ62="No Data",1,IF('Indicator Data imputation'!AZ61&lt;&gt;"",1,0))</f>
        <v>0</v>
      </c>
      <c r="AZ58" s="50">
        <f>IF('Indicator Data'!BA62="No Data",1,IF('Indicator Data imputation'!BA61&lt;&gt;"",1,0))</f>
        <v>0</v>
      </c>
      <c r="BA58" s="50">
        <f>IF('Indicator Data'!BB62="No Data",1,IF('Indicator Data imputation'!BB61&lt;&gt;"",1,0))</f>
        <v>0</v>
      </c>
      <c r="BB58" s="50">
        <f>IF('Indicator Data'!BC62="No Data",1,IF('Indicator Data imputation'!BC61&lt;&gt;"",1,0))</f>
        <v>0</v>
      </c>
      <c r="BC58" s="50">
        <f>IF('Indicator Data'!BD62="No Data",1,IF('Indicator Data imputation'!BD61&lt;&gt;"",1,0))</f>
        <v>0</v>
      </c>
      <c r="BD58" s="50">
        <f>IF('Indicator Data'!BE62="No Data",1,IF('Indicator Data imputation'!BE61&lt;&gt;"",1,0))</f>
        <v>0</v>
      </c>
      <c r="BE58" s="50">
        <f>IF('Indicator Data'!BF62="No Data",1,IF('Indicator Data imputation'!BF61&lt;&gt;"",1,0))</f>
        <v>0</v>
      </c>
      <c r="BF58" s="50">
        <f>IF('Indicator Data'!BG62="No Data",1,IF('Indicator Data imputation'!BG61&lt;&gt;"",1,0))</f>
        <v>0</v>
      </c>
      <c r="BG58" s="50">
        <f>IF('Indicator Data'!BH62="No Data",1,IF('Indicator Data imputation'!BH61&lt;&gt;"",1,0))</f>
        <v>0</v>
      </c>
      <c r="BH58" s="50">
        <f>IF('Indicator Data'!BI62="No Data",1,IF('Indicator Data imputation'!BI61&lt;&gt;"",1,0))</f>
        <v>0</v>
      </c>
      <c r="BI58" s="50">
        <f>IF('Indicator Data'!BJ62="No Data",1,IF('Indicator Data imputation'!BJ61&lt;&gt;"",1,0))</f>
        <v>0</v>
      </c>
      <c r="BJ58" s="50">
        <f>IF('Indicator Data'!BK62="No Data",1,IF('Indicator Data imputation'!BK61&lt;&gt;"",1,0))</f>
        <v>0</v>
      </c>
      <c r="BK58" s="50">
        <f>IF('Indicator Data'!BL62="No Data",1,IF('Indicator Data imputation'!BL61&lt;&gt;"",1,0))</f>
        <v>0</v>
      </c>
      <c r="BL58" s="50">
        <f>IF('Indicator Data'!BM62="No Data",1,IF('Indicator Data imputation'!BM61&lt;&gt;"",1,0))</f>
        <v>0</v>
      </c>
      <c r="BM58" s="50">
        <f>IF('Indicator Data'!BN62="No Data",1,IF('Indicator Data imputation'!BN61&lt;&gt;"",1,0))</f>
        <v>0</v>
      </c>
      <c r="BN58" s="50">
        <f>IF('Indicator Data'!BO62="No Data",1,IF('Indicator Data imputation'!BO61&lt;&gt;"",1,0))</f>
        <v>0</v>
      </c>
      <c r="BO58" s="50">
        <f>IF('Indicator Data'!BP62="No Data",1,IF('Indicator Data imputation'!BP61&lt;&gt;"",1,0))</f>
        <v>0</v>
      </c>
      <c r="BP58" s="50">
        <f>IF('Indicator Data'!BQ62="No Data",1,IF('Indicator Data imputation'!BQ61&lt;&gt;"",1,0))</f>
        <v>0</v>
      </c>
      <c r="BQ58" s="50">
        <f>IF('Indicator Data'!BR62="No Data",1,IF('Indicator Data imputation'!BR61&lt;&gt;"",1,0))</f>
        <v>0</v>
      </c>
      <c r="BR58" s="50">
        <f>IF('Indicator Data'!BS62="No Data",1,IF('Indicator Data imputation'!BS61&lt;&gt;"",1,0))</f>
        <v>0</v>
      </c>
      <c r="BS58" s="50">
        <f>IF('Indicator Data'!BT62="No Data",1,IF('Indicator Data imputation'!BT61&lt;&gt;"",1,0))</f>
        <v>0</v>
      </c>
      <c r="BT58" s="50">
        <f>IF('Indicator Data'!BU62="No Data",1,IF('Indicator Data imputation'!BU61&lt;&gt;"",1,0))</f>
        <v>0</v>
      </c>
      <c r="BU58" s="50">
        <f>IF('Indicator Data'!BV62="No Data",1,IF('Indicator Data imputation'!BV61&lt;&gt;"",1,0))</f>
        <v>0</v>
      </c>
      <c r="BV58" s="50">
        <f>IF('Indicator Data'!BW62="No Data",1,IF('Indicator Data imputation'!BW61&lt;&gt;"",1,0))</f>
        <v>0</v>
      </c>
      <c r="BW58" s="50">
        <f>IF('Indicator Data'!BX62="No Data",1,IF('Indicator Data imputation'!BX61&lt;&gt;"",1,0))</f>
        <v>0</v>
      </c>
      <c r="BX58" s="50">
        <f>IF('Indicator Data'!BY62="No Data",1,IF('Indicator Data imputation'!BY61&lt;&gt;"",1,0))</f>
        <v>0</v>
      </c>
      <c r="BY58" s="3">
        <f t="shared" si="2"/>
        <v>0</v>
      </c>
      <c r="BZ58" s="52">
        <f t="shared" si="1"/>
        <v>0</v>
      </c>
    </row>
    <row r="59" spans="1:78">
      <c r="A59" s="3" t="str">
        <f>'Indicator Data'!B63</f>
        <v>FJI</v>
      </c>
      <c r="B59" s="50">
        <f>IF('Indicator Data'!C63="No Data",1,IF('Indicator Data imputation'!C62&lt;&gt;"",1,0))</f>
        <v>0</v>
      </c>
      <c r="C59" s="50">
        <f>IF('Indicator Data'!D63="No Data",1,IF('Indicator Data imputation'!D62&lt;&gt;"",1,0))</f>
        <v>0</v>
      </c>
      <c r="D59" s="50">
        <f>IF('Indicator Data'!E63="No Data",1,IF('Indicator Data imputation'!E62&lt;&gt;"",1,0))</f>
        <v>1</v>
      </c>
      <c r="E59" s="50">
        <f>IF('Indicator Data'!F63="No Data",1,IF('Indicator Data imputation'!F62&lt;&gt;"",1,0))</f>
        <v>0</v>
      </c>
      <c r="F59" s="50">
        <f>IF('Indicator Data'!G63="No Data",1,IF('Indicator Data imputation'!G62&lt;&gt;"",1,0))</f>
        <v>0</v>
      </c>
      <c r="G59" s="50">
        <f>IF('Indicator Data'!H63="No Data",1,IF('Indicator Data imputation'!H62&lt;&gt;"",1,0))</f>
        <v>0</v>
      </c>
      <c r="H59" s="50">
        <f>IF('Indicator Data'!I63="No Data",1,IF('Indicator Data imputation'!I62&lt;&gt;"",1,0))</f>
        <v>0</v>
      </c>
      <c r="I59" s="50">
        <f>IF('Indicator Data'!J63="No Data",1,IF('Indicator Data imputation'!J62&lt;&gt;"",1,0))</f>
        <v>0</v>
      </c>
      <c r="J59" s="50">
        <f>IF('Indicator Data'!K63="No Data",1,IF('Indicator Data imputation'!K62&lt;&gt;"",1,0))</f>
        <v>0</v>
      </c>
      <c r="K59" s="50">
        <f>IF('Indicator Data'!L63="No Data",1,IF('Indicator Data imputation'!L62&lt;&gt;"",1,0))</f>
        <v>0</v>
      </c>
      <c r="L59" s="50">
        <f>IF('Indicator Data'!M63="No Data",1,IF('Indicator Data imputation'!M62&lt;&gt;"",1,0))</f>
        <v>0</v>
      </c>
      <c r="M59" s="50">
        <f>IF('Indicator Data'!N63="No Data",1,IF('Indicator Data imputation'!N62&lt;&gt;"",1,0))</f>
        <v>1</v>
      </c>
      <c r="N59" s="50">
        <f>IF('Indicator Data'!O63="No Data",1,IF('Indicator Data imputation'!O62&lt;&gt;"",1,0))</f>
        <v>1</v>
      </c>
      <c r="O59" s="50">
        <f>IF('Indicator Data'!P63="No Data",1,IF('Indicator Data imputation'!P62&lt;&gt;"",1,0))</f>
        <v>1</v>
      </c>
      <c r="P59" s="50">
        <f>IF('Indicator Data'!Q63="No Data",1,IF('Indicator Data imputation'!Q62&lt;&gt;"",1,0))</f>
        <v>0</v>
      </c>
      <c r="Q59" s="50">
        <f>IF('Indicator Data'!R63="No Data",1,IF('Indicator Data imputation'!R62&lt;&gt;"",1,0))</f>
        <v>0</v>
      </c>
      <c r="R59" s="50">
        <f>IF('Indicator Data'!S63="No Data",1,IF('Indicator Data imputation'!S62&lt;&gt;"",1,0))</f>
        <v>0</v>
      </c>
      <c r="S59" s="50">
        <f>IF('Indicator Data'!T63="No Data",1,IF('Indicator Data imputation'!T62&lt;&gt;"",1,0))</f>
        <v>0</v>
      </c>
      <c r="T59" s="50">
        <f>IF('Indicator Data'!U63="No Data",1,IF('Indicator Data imputation'!U62&lt;&gt;"",1,0))</f>
        <v>0</v>
      </c>
      <c r="U59" s="50">
        <f>IF('Indicator Data'!V63="No Data",1,IF('Indicator Data imputation'!V62&lt;&gt;"",1,0))</f>
        <v>0</v>
      </c>
      <c r="V59" s="50">
        <f>IF('Indicator Data'!W63="No Data",1,IF('Indicator Data imputation'!W62&lt;&gt;"",1,0))</f>
        <v>0</v>
      </c>
      <c r="W59" s="50">
        <f>IF('Indicator Data'!X63="No Data",1,IF('Indicator Data imputation'!X62&lt;&gt;"",1,0))</f>
        <v>0</v>
      </c>
      <c r="X59" s="50">
        <f>IF('Indicator Data'!Y63="No Data",1,IF('Indicator Data imputation'!Y62&lt;&gt;"",1,0))</f>
        <v>0</v>
      </c>
      <c r="Y59" s="50">
        <f>IF('Indicator Data'!Z63="No Data",1,IF('Indicator Data imputation'!Z62&lt;&gt;"",1,0))</f>
        <v>0</v>
      </c>
      <c r="Z59" s="50">
        <f>IF('Indicator Data'!AA63="No Data",1,IF('Indicator Data imputation'!AA62&lt;&gt;"",1,0))</f>
        <v>0</v>
      </c>
      <c r="AA59" s="50">
        <f>IF('Indicator Data'!AB63="No Data",1,IF('Indicator Data imputation'!AB62&lt;&gt;"",1,0))</f>
        <v>0</v>
      </c>
      <c r="AB59" s="50">
        <f>IF('Indicator Data'!AC63="No Data",1,IF('Indicator Data imputation'!AC62&lt;&gt;"",1,0))</f>
        <v>1</v>
      </c>
      <c r="AC59" s="50">
        <f>IF('Indicator Data'!AD63="No Data",1,IF('Indicator Data imputation'!AD62&lt;&gt;"",1,0))</f>
        <v>0</v>
      </c>
      <c r="AD59" s="50">
        <f>IF('Indicator Data'!AE63="No Data",1,IF('Indicator Data imputation'!AE62&lt;&gt;"",1,0))</f>
        <v>1</v>
      </c>
      <c r="AE59" s="50">
        <f>IF('Indicator Data'!AF63="No Data",1,IF('Indicator Data imputation'!AF62&lt;&gt;"",1,0))</f>
        <v>0</v>
      </c>
      <c r="AF59" s="50">
        <f>IF('Indicator Data'!AG63="No Data",1,IF('Indicator Data imputation'!AG62&lt;&gt;"",1,0))</f>
        <v>0</v>
      </c>
      <c r="AG59" s="50">
        <f>IF('Indicator Data'!AH63="No Data",1,IF('Indicator Data imputation'!AH62&lt;&gt;"",1,0))</f>
        <v>0</v>
      </c>
      <c r="AH59" s="50">
        <f>IF('Indicator Data'!AI63="No Data",1,IF('Indicator Data imputation'!AI62&lt;&gt;"",1,0))</f>
        <v>0</v>
      </c>
      <c r="AI59" s="50">
        <f>IF('Indicator Data'!AJ63="No Data",1,IF('Indicator Data imputation'!AJ62&lt;&gt;"",1,0))</f>
        <v>0</v>
      </c>
      <c r="AJ59" s="50">
        <f>IF('Indicator Data'!AK63="No Data",1,IF('Indicator Data imputation'!AK62&lt;&gt;"",1,0))</f>
        <v>0</v>
      </c>
      <c r="AK59" s="50">
        <f>IF('Indicator Data'!AL63="No Data",1,IF('Indicator Data imputation'!AL62&lt;&gt;"",1,0))</f>
        <v>0</v>
      </c>
      <c r="AL59" s="50">
        <f>IF('Indicator Data'!AM63="No Data",1,IF('Indicator Data imputation'!AM62&lt;&gt;"",1,0))</f>
        <v>1</v>
      </c>
      <c r="AM59" s="50">
        <f>IF('Indicator Data'!AN63="No Data",1,IF('Indicator Data imputation'!AN62&lt;&gt;"",1,0))</f>
        <v>0</v>
      </c>
      <c r="AN59" s="50">
        <f>IF('Indicator Data'!AO63="No Data",1,IF('Indicator Data imputation'!AO62&lt;&gt;"",1,0))</f>
        <v>0</v>
      </c>
      <c r="AO59" s="50">
        <f>IF('Indicator Data'!AP63="No Data",1,IF('Indicator Data imputation'!AP62&lt;&gt;"",1,0))</f>
        <v>0</v>
      </c>
      <c r="AP59" s="50">
        <f>IF('Indicator Data'!AQ63="No Data",1,IF('Indicator Data imputation'!AQ62&lt;&gt;"",1,0))</f>
        <v>0</v>
      </c>
      <c r="AQ59" s="50">
        <f>IF('Indicator Data'!AR63="No Data",1,IF('Indicator Data imputation'!AR62&lt;&gt;"",1,0))</f>
        <v>0</v>
      </c>
      <c r="AR59" s="50">
        <f>IF('Indicator Data'!AS63="No Data",1,IF('Indicator Data imputation'!AS62&lt;&gt;"",1,0))</f>
        <v>0</v>
      </c>
      <c r="AS59" s="50">
        <f>IF('Indicator Data'!AT63="No Data",1,IF('Indicator Data imputation'!AT62&lt;&gt;"",1,0))</f>
        <v>1</v>
      </c>
      <c r="AT59" s="50">
        <f>IF('Indicator Data'!AU63="No Data",1,IF('Indicator Data imputation'!AU62&lt;&gt;"",1,0))</f>
        <v>0</v>
      </c>
      <c r="AU59" s="50">
        <f>IF('Indicator Data'!AV63="No Data",1,IF('Indicator Data imputation'!AV62&lt;&gt;"",1,0))</f>
        <v>0</v>
      </c>
      <c r="AV59" s="50">
        <f>IF('Indicator Data'!AW63="No Data",1,IF('Indicator Data imputation'!AW62&lt;&gt;"",1,0))</f>
        <v>0</v>
      </c>
      <c r="AW59" s="50">
        <f>IF('Indicator Data'!AX63="No Data",1,IF('Indicator Data imputation'!AX62&lt;&gt;"",1,0))</f>
        <v>1</v>
      </c>
      <c r="AX59" s="50">
        <f>IF('Indicator Data'!AY63="No Data",1,IF('Indicator Data imputation'!AY62&lt;&gt;"",1,0))</f>
        <v>0</v>
      </c>
      <c r="AY59" s="50">
        <f>IF('Indicator Data'!AZ63="No Data",1,IF('Indicator Data imputation'!AZ62&lt;&gt;"",1,0))</f>
        <v>0</v>
      </c>
      <c r="AZ59" s="50">
        <f>IF('Indicator Data'!BA63="No Data",1,IF('Indicator Data imputation'!BA62&lt;&gt;"",1,0))</f>
        <v>0</v>
      </c>
      <c r="BA59" s="50">
        <f>IF('Indicator Data'!BB63="No Data",1,IF('Indicator Data imputation'!BB62&lt;&gt;"",1,0))</f>
        <v>0</v>
      </c>
      <c r="BB59" s="50">
        <f>IF('Indicator Data'!BC63="No Data",1,IF('Indicator Data imputation'!BC62&lt;&gt;"",1,0))</f>
        <v>0</v>
      </c>
      <c r="BC59" s="50">
        <f>IF('Indicator Data'!BD63="No Data",1,IF('Indicator Data imputation'!BD62&lt;&gt;"",1,0))</f>
        <v>0</v>
      </c>
      <c r="BD59" s="50">
        <f>IF('Indicator Data'!BE63="No Data",1,IF('Indicator Data imputation'!BE62&lt;&gt;"",1,0))</f>
        <v>0</v>
      </c>
      <c r="BE59" s="50">
        <f>IF('Indicator Data'!BF63="No Data",1,IF('Indicator Data imputation'!BF62&lt;&gt;"",1,0))</f>
        <v>0</v>
      </c>
      <c r="BF59" s="50">
        <f>IF('Indicator Data'!BG63="No Data",1,IF('Indicator Data imputation'!BG62&lt;&gt;"",1,0))</f>
        <v>0</v>
      </c>
      <c r="BG59" s="50">
        <f>IF('Indicator Data'!BH63="No Data",1,IF('Indicator Data imputation'!BH62&lt;&gt;"",1,0))</f>
        <v>0</v>
      </c>
      <c r="BH59" s="50">
        <f>IF('Indicator Data'!BI63="No Data",1,IF('Indicator Data imputation'!BI62&lt;&gt;"",1,0))</f>
        <v>0</v>
      </c>
      <c r="BI59" s="50">
        <f>IF('Indicator Data'!BJ63="No Data",1,IF('Indicator Data imputation'!BJ62&lt;&gt;"",1,0))</f>
        <v>0</v>
      </c>
      <c r="BJ59" s="50">
        <f>IF('Indicator Data'!BK63="No Data",1,IF('Indicator Data imputation'!BK62&lt;&gt;"",1,0))</f>
        <v>0</v>
      </c>
      <c r="BK59" s="50">
        <f>IF('Indicator Data'!BL63="No Data",1,IF('Indicator Data imputation'!BL62&lt;&gt;"",1,0))</f>
        <v>1</v>
      </c>
      <c r="BL59" s="50">
        <f>IF('Indicator Data'!BM63="No Data",1,IF('Indicator Data imputation'!BM62&lt;&gt;"",1,0))</f>
        <v>0</v>
      </c>
      <c r="BM59" s="50">
        <f>IF('Indicator Data'!BN63="No Data",1,IF('Indicator Data imputation'!BN62&lt;&gt;"",1,0))</f>
        <v>0</v>
      </c>
      <c r="BN59" s="50">
        <f>IF('Indicator Data'!BO63="No Data",1,IF('Indicator Data imputation'!BO62&lt;&gt;"",1,0))</f>
        <v>0</v>
      </c>
      <c r="BO59" s="50">
        <f>IF('Indicator Data'!BP63="No Data",1,IF('Indicator Data imputation'!BP62&lt;&gt;"",1,0))</f>
        <v>0</v>
      </c>
      <c r="BP59" s="50">
        <f>IF('Indicator Data'!BQ63="No Data",1,IF('Indicator Data imputation'!BQ62&lt;&gt;"",1,0))</f>
        <v>0</v>
      </c>
      <c r="BQ59" s="50">
        <f>IF('Indicator Data'!BR63="No Data",1,IF('Indicator Data imputation'!BR62&lt;&gt;"",1,0))</f>
        <v>0</v>
      </c>
      <c r="BR59" s="50">
        <f>IF('Indicator Data'!BS63="No Data",1,IF('Indicator Data imputation'!BS62&lt;&gt;"",1,0))</f>
        <v>0</v>
      </c>
      <c r="BS59" s="50">
        <f>IF('Indicator Data'!BT63="No Data",1,IF('Indicator Data imputation'!BT62&lt;&gt;"",1,0))</f>
        <v>0</v>
      </c>
      <c r="BT59" s="50">
        <f>IF('Indicator Data'!BU63="No Data",1,IF('Indicator Data imputation'!BU62&lt;&gt;"",1,0))</f>
        <v>0</v>
      </c>
      <c r="BU59" s="50">
        <f>IF('Indicator Data'!BV63="No Data",1,IF('Indicator Data imputation'!BV62&lt;&gt;"",1,0))</f>
        <v>0</v>
      </c>
      <c r="BV59" s="50">
        <f>IF('Indicator Data'!BW63="No Data",1,IF('Indicator Data imputation'!BW62&lt;&gt;"",1,0))</f>
        <v>0</v>
      </c>
      <c r="BW59" s="50">
        <f>IF('Indicator Data'!BX63="No Data",1,IF('Indicator Data imputation'!BX62&lt;&gt;"",1,0))</f>
        <v>0</v>
      </c>
      <c r="BX59" s="50">
        <f>IF('Indicator Data'!BY63="No Data",1,IF('Indicator Data imputation'!BY62&lt;&gt;"",1,0))</f>
        <v>0</v>
      </c>
      <c r="BY59" s="3">
        <f t="shared" si="2"/>
        <v>10</v>
      </c>
      <c r="BZ59" s="52">
        <f t="shared" si="1"/>
        <v>0.13333333333333333</v>
      </c>
    </row>
    <row r="60" spans="1:78">
      <c r="A60" s="3" t="str">
        <f>'Indicator Data'!B64</f>
        <v>FIN</v>
      </c>
      <c r="B60" s="50">
        <f>IF('Indicator Data'!C64="No Data",1,IF('Indicator Data imputation'!C63&lt;&gt;"",1,0))</f>
        <v>0</v>
      </c>
      <c r="C60" s="50">
        <f>IF('Indicator Data'!D64="No Data",1,IF('Indicator Data imputation'!D63&lt;&gt;"",1,0))</f>
        <v>0</v>
      </c>
      <c r="D60" s="50">
        <f>IF('Indicator Data'!E64="No Data",1,IF('Indicator Data imputation'!E63&lt;&gt;"",1,0))</f>
        <v>1</v>
      </c>
      <c r="E60" s="50">
        <f>IF('Indicator Data'!F64="No Data",1,IF('Indicator Data imputation'!F63&lt;&gt;"",1,0))</f>
        <v>0</v>
      </c>
      <c r="F60" s="50">
        <f>IF('Indicator Data'!G64="No Data",1,IF('Indicator Data imputation'!G63&lt;&gt;"",1,0))</f>
        <v>0</v>
      </c>
      <c r="G60" s="50">
        <f>IF('Indicator Data'!H64="No Data",1,IF('Indicator Data imputation'!H63&lt;&gt;"",1,0))</f>
        <v>0</v>
      </c>
      <c r="H60" s="50">
        <f>IF('Indicator Data'!I64="No Data",1,IF('Indicator Data imputation'!I63&lt;&gt;"",1,0))</f>
        <v>0</v>
      </c>
      <c r="I60" s="50">
        <f>IF('Indicator Data'!J64="No Data",1,IF('Indicator Data imputation'!J63&lt;&gt;"",1,0))</f>
        <v>0</v>
      </c>
      <c r="J60" s="50">
        <f>IF('Indicator Data'!K64="No Data",1,IF('Indicator Data imputation'!K63&lt;&gt;"",1,0))</f>
        <v>0</v>
      </c>
      <c r="K60" s="50">
        <f>IF('Indicator Data'!L64="No Data",1,IF('Indicator Data imputation'!L63&lt;&gt;"",1,0))</f>
        <v>0</v>
      </c>
      <c r="L60" s="50">
        <f>IF('Indicator Data'!M64="No Data",1,IF('Indicator Data imputation'!M63&lt;&gt;"",1,0))</f>
        <v>0</v>
      </c>
      <c r="M60" s="50">
        <f>IF('Indicator Data'!N64="No Data",1,IF('Indicator Data imputation'!N63&lt;&gt;"",1,0))</f>
        <v>1</v>
      </c>
      <c r="N60" s="50">
        <f>IF('Indicator Data'!O64="No Data",1,IF('Indicator Data imputation'!O63&lt;&gt;"",1,0))</f>
        <v>1</v>
      </c>
      <c r="O60" s="50">
        <f>IF('Indicator Data'!P64="No Data",1,IF('Indicator Data imputation'!P63&lt;&gt;"",1,0))</f>
        <v>1</v>
      </c>
      <c r="P60" s="50">
        <f>IF('Indicator Data'!Q64="No Data",1,IF('Indicator Data imputation'!Q63&lt;&gt;"",1,0))</f>
        <v>0</v>
      </c>
      <c r="Q60" s="50">
        <f>IF('Indicator Data'!R64="No Data",1,IF('Indicator Data imputation'!R63&lt;&gt;"",1,0))</f>
        <v>0</v>
      </c>
      <c r="R60" s="50">
        <f>IF('Indicator Data'!S64="No Data",1,IF('Indicator Data imputation'!S63&lt;&gt;"",1,0))</f>
        <v>0</v>
      </c>
      <c r="S60" s="50">
        <f>IF('Indicator Data'!T64="No Data",1,IF('Indicator Data imputation'!T63&lt;&gt;"",1,0))</f>
        <v>0</v>
      </c>
      <c r="T60" s="50">
        <f>IF('Indicator Data'!U64="No Data",1,IF('Indicator Data imputation'!U63&lt;&gt;"",1,0))</f>
        <v>0</v>
      </c>
      <c r="U60" s="50">
        <f>IF('Indicator Data'!V64="No Data",1,IF('Indicator Data imputation'!V63&lt;&gt;"",1,0))</f>
        <v>0</v>
      </c>
      <c r="V60" s="50">
        <f>IF('Indicator Data'!W64="No Data",1,IF('Indicator Data imputation'!W63&lt;&gt;"",1,0))</f>
        <v>0</v>
      </c>
      <c r="W60" s="50">
        <f>IF('Indicator Data'!X64="No Data",1,IF('Indicator Data imputation'!X63&lt;&gt;"",1,0))</f>
        <v>0</v>
      </c>
      <c r="X60" s="50">
        <f>IF('Indicator Data'!Y64="No Data",1,IF('Indicator Data imputation'!Y63&lt;&gt;"",1,0))</f>
        <v>0</v>
      </c>
      <c r="Y60" s="50">
        <f>IF('Indicator Data'!Z64="No Data",1,IF('Indicator Data imputation'!Z63&lt;&gt;"",1,0))</f>
        <v>0</v>
      </c>
      <c r="Z60" s="50">
        <f>IF('Indicator Data'!AA64="No Data",1,IF('Indicator Data imputation'!AA63&lt;&gt;"",1,0))</f>
        <v>0</v>
      </c>
      <c r="AA60" s="50">
        <f>IF('Indicator Data'!AB64="No Data",1,IF('Indicator Data imputation'!AB63&lt;&gt;"",1,0))</f>
        <v>0</v>
      </c>
      <c r="AB60" s="50">
        <f>IF('Indicator Data'!AC64="No Data",1,IF('Indicator Data imputation'!AC63&lt;&gt;"",1,0))</f>
        <v>1</v>
      </c>
      <c r="AC60" s="50">
        <f>IF('Indicator Data'!AD64="No Data",1,IF('Indicator Data imputation'!AD63&lt;&gt;"",1,0))</f>
        <v>0</v>
      </c>
      <c r="AD60" s="50">
        <f>IF('Indicator Data'!AE64="No Data",1,IF('Indicator Data imputation'!AE63&lt;&gt;"",1,0))</f>
        <v>0</v>
      </c>
      <c r="AE60" s="50">
        <f>IF('Indicator Data'!AF64="No Data",1,IF('Indicator Data imputation'!AF63&lt;&gt;"",1,0))</f>
        <v>1</v>
      </c>
      <c r="AF60" s="50">
        <f>IF('Indicator Data'!AG64="No Data",1,IF('Indicator Data imputation'!AG63&lt;&gt;"",1,0))</f>
        <v>0</v>
      </c>
      <c r="AG60" s="50">
        <f>IF('Indicator Data'!AH64="No Data",1,IF('Indicator Data imputation'!AH63&lt;&gt;"",1,0))</f>
        <v>0</v>
      </c>
      <c r="AH60" s="50">
        <f>IF('Indicator Data'!AI64="No Data",1,IF('Indicator Data imputation'!AI63&lt;&gt;"",1,0))</f>
        <v>0</v>
      </c>
      <c r="AI60" s="50">
        <f>IF('Indicator Data'!AJ64="No Data",1,IF('Indicator Data imputation'!AJ63&lt;&gt;"",1,0))</f>
        <v>0</v>
      </c>
      <c r="AJ60" s="50">
        <f>IF('Indicator Data'!AK64="No Data",1,IF('Indicator Data imputation'!AK63&lt;&gt;"",1,0))</f>
        <v>0</v>
      </c>
      <c r="AK60" s="50">
        <f>IF('Indicator Data'!AL64="No Data",1,IF('Indicator Data imputation'!AL63&lt;&gt;"",1,0))</f>
        <v>0</v>
      </c>
      <c r="AL60" s="50">
        <f>IF('Indicator Data'!AM64="No Data",1,IF('Indicator Data imputation'!AM63&lt;&gt;"",1,0))</f>
        <v>1</v>
      </c>
      <c r="AM60" s="50">
        <f>IF('Indicator Data'!AN64="No Data",1,IF('Indicator Data imputation'!AN63&lt;&gt;"",1,0))</f>
        <v>0</v>
      </c>
      <c r="AN60" s="50">
        <f>IF('Indicator Data'!AO64="No Data",1,IF('Indicator Data imputation'!AO63&lt;&gt;"",1,0))</f>
        <v>0</v>
      </c>
      <c r="AO60" s="50">
        <f>IF('Indicator Data'!AP64="No Data",1,IF('Indicator Data imputation'!AP63&lt;&gt;"",1,0))</f>
        <v>0</v>
      </c>
      <c r="AP60" s="50">
        <f>IF('Indicator Data'!AQ64="No Data",1,IF('Indicator Data imputation'!AQ63&lt;&gt;"",1,0))</f>
        <v>1</v>
      </c>
      <c r="AQ60" s="50">
        <f>IF('Indicator Data'!AR64="No Data",1,IF('Indicator Data imputation'!AR63&lt;&gt;"",1,0))</f>
        <v>0</v>
      </c>
      <c r="AR60" s="50">
        <f>IF('Indicator Data'!AS64="No Data",1,IF('Indicator Data imputation'!AS63&lt;&gt;"",1,0))</f>
        <v>0</v>
      </c>
      <c r="AS60" s="50">
        <f>IF('Indicator Data'!AT64="No Data",1,IF('Indicator Data imputation'!AT63&lt;&gt;"",1,0))</f>
        <v>1</v>
      </c>
      <c r="AT60" s="50">
        <f>IF('Indicator Data'!AU64="No Data",1,IF('Indicator Data imputation'!AU63&lt;&gt;"",1,0))</f>
        <v>0</v>
      </c>
      <c r="AU60" s="50">
        <f>IF('Indicator Data'!AV64="No Data",1,IF('Indicator Data imputation'!AV63&lt;&gt;"",1,0))</f>
        <v>1</v>
      </c>
      <c r="AV60" s="50">
        <f>IF('Indicator Data'!AW64="No Data",1,IF('Indicator Data imputation'!AW63&lt;&gt;"",1,0))</f>
        <v>1</v>
      </c>
      <c r="AW60" s="50">
        <f>IF('Indicator Data'!AX64="No Data",1,IF('Indicator Data imputation'!AX63&lt;&gt;"",1,0))</f>
        <v>1</v>
      </c>
      <c r="AX60" s="50">
        <f>IF('Indicator Data'!AY64="No Data",1,IF('Indicator Data imputation'!AY63&lt;&gt;"",1,0))</f>
        <v>0</v>
      </c>
      <c r="AY60" s="50">
        <f>IF('Indicator Data'!AZ64="No Data",1,IF('Indicator Data imputation'!AZ63&lt;&gt;"",1,0))</f>
        <v>0</v>
      </c>
      <c r="AZ60" s="50">
        <f>IF('Indicator Data'!BA64="No Data",1,IF('Indicator Data imputation'!BA63&lt;&gt;"",1,0))</f>
        <v>0</v>
      </c>
      <c r="BA60" s="50">
        <f>IF('Indicator Data'!BB64="No Data",1,IF('Indicator Data imputation'!BB63&lt;&gt;"",1,0))</f>
        <v>0</v>
      </c>
      <c r="BB60" s="50">
        <f>IF('Indicator Data'!BC64="No Data",1,IF('Indicator Data imputation'!BC63&lt;&gt;"",1,0))</f>
        <v>0</v>
      </c>
      <c r="BC60" s="50">
        <f>IF('Indicator Data'!BD64="No Data",1,IF('Indicator Data imputation'!BD63&lt;&gt;"",1,0))</f>
        <v>0</v>
      </c>
      <c r="BD60" s="50">
        <f>IF('Indicator Data'!BE64="No Data",1,IF('Indicator Data imputation'!BE63&lt;&gt;"",1,0))</f>
        <v>0</v>
      </c>
      <c r="BE60" s="50">
        <f>IF('Indicator Data'!BF64="No Data",1,IF('Indicator Data imputation'!BF63&lt;&gt;"",1,0))</f>
        <v>0</v>
      </c>
      <c r="BF60" s="50">
        <f>IF('Indicator Data'!BG64="No Data",1,IF('Indicator Data imputation'!BG63&lt;&gt;"",1,0))</f>
        <v>0</v>
      </c>
      <c r="BG60" s="50">
        <f>IF('Indicator Data'!BH64="No Data",1,IF('Indicator Data imputation'!BH63&lt;&gt;"",1,0))</f>
        <v>0</v>
      </c>
      <c r="BH60" s="50">
        <f>IF('Indicator Data'!BI64="No Data",1,IF('Indicator Data imputation'!BI63&lt;&gt;"",1,0))</f>
        <v>0</v>
      </c>
      <c r="BI60" s="50">
        <f>IF('Indicator Data'!BJ64="No Data",1,IF('Indicator Data imputation'!BJ63&lt;&gt;"",1,0))</f>
        <v>0</v>
      </c>
      <c r="BJ60" s="50">
        <f>IF('Indicator Data'!BK64="No Data",1,IF('Indicator Data imputation'!BK63&lt;&gt;"",1,0))</f>
        <v>0</v>
      </c>
      <c r="BK60" s="50">
        <f>IF('Indicator Data'!BL64="No Data",1,IF('Indicator Data imputation'!BL63&lt;&gt;"",1,0))</f>
        <v>0</v>
      </c>
      <c r="BL60" s="50">
        <f>IF('Indicator Data'!BM64="No Data",1,IF('Indicator Data imputation'!BM63&lt;&gt;"",1,0))</f>
        <v>0</v>
      </c>
      <c r="BM60" s="50">
        <f>IF('Indicator Data'!BN64="No Data",1,IF('Indicator Data imputation'!BN63&lt;&gt;"",1,0))</f>
        <v>1</v>
      </c>
      <c r="BN60" s="50">
        <f>IF('Indicator Data'!BO64="No Data",1,IF('Indicator Data imputation'!BO63&lt;&gt;"",1,0))</f>
        <v>0</v>
      </c>
      <c r="BO60" s="50">
        <f>IF('Indicator Data'!BP64="No Data",1,IF('Indicator Data imputation'!BP63&lt;&gt;"",1,0))</f>
        <v>0</v>
      </c>
      <c r="BP60" s="50">
        <f>IF('Indicator Data'!BQ64="No Data",1,IF('Indicator Data imputation'!BQ63&lt;&gt;"",1,0))</f>
        <v>0</v>
      </c>
      <c r="BQ60" s="50">
        <f>IF('Indicator Data'!BR64="No Data",1,IF('Indicator Data imputation'!BR63&lt;&gt;"",1,0))</f>
        <v>0</v>
      </c>
      <c r="BR60" s="50">
        <f>IF('Indicator Data'!BS64="No Data",1,IF('Indicator Data imputation'!BS63&lt;&gt;"",1,0))</f>
        <v>0</v>
      </c>
      <c r="BS60" s="50">
        <f>IF('Indicator Data'!BT64="No Data",1,IF('Indicator Data imputation'!BT63&lt;&gt;"",1,0))</f>
        <v>0</v>
      </c>
      <c r="BT60" s="50">
        <f>IF('Indicator Data'!BU64="No Data",1,IF('Indicator Data imputation'!BU63&lt;&gt;"",1,0))</f>
        <v>0</v>
      </c>
      <c r="BU60" s="50">
        <f>IF('Indicator Data'!BV64="No Data",1,IF('Indicator Data imputation'!BV63&lt;&gt;"",1,0))</f>
        <v>0</v>
      </c>
      <c r="BV60" s="50">
        <f>IF('Indicator Data'!BW64="No Data",1,IF('Indicator Data imputation'!BW63&lt;&gt;"",1,0))</f>
        <v>0</v>
      </c>
      <c r="BW60" s="50">
        <f>IF('Indicator Data'!BX64="No Data",1,IF('Indicator Data imputation'!BX63&lt;&gt;"",1,0))</f>
        <v>0</v>
      </c>
      <c r="BX60" s="50">
        <f>IF('Indicator Data'!BY64="No Data",1,IF('Indicator Data imputation'!BY63&lt;&gt;"",1,0))</f>
        <v>0</v>
      </c>
      <c r="BY60" s="3">
        <f t="shared" si="2"/>
        <v>13</v>
      </c>
      <c r="BZ60" s="52">
        <f t="shared" si="1"/>
        <v>0.17333333333333334</v>
      </c>
    </row>
    <row r="61" spans="1:78">
      <c r="A61" s="3" t="str">
        <f>'Indicator Data'!B65</f>
        <v>FRA</v>
      </c>
      <c r="B61" s="50">
        <f>IF('Indicator Data'!C65="No Data",1,IF('Indicator Data imputation'!C64&lt;&gt;"",1,0))</f>
        <v>0</v>
      </c>
      <c r="C61" s="50">
        <f>IF('Indicator Data'!D65="No Data",1,IF('Indicator Data imputation'!D64&lt;&gt;"",1,0))</f>
        <v>0</v>
      </c>
      <c r="D61" s="50">
        <f>IF('Indicator Data'!E65="No Data",1,IF('Indicator Data imputation'!E64&lt;&gt;"",1,0))</f>
        <v>0</v>
      </c>
      <c r="E61" s="50">
        <f>IF('Indicator Data'!F65="No Data",1,IF('Indicator Data imputation'!F64&lt;&gt;"",1,0))</f>
        <v>0</v>
      </c>
      <c r="F61" s="50">
        <f>IF('Indicator Data'!G65="No Data",1,IF('Indicator Data imputation'!G64&lt;&gt;"",1,0))</f>
        <v>0</v>
      </c>
      <c r="G61" s="50">
        <f>IF('Indicator Data'!H65="No Data",1,IF('Indicator Data imputation'!H64&lt;&gt;"",1,0))</f>
        <v>0</v>
      </c>
      <c r="H61" s="50">
        <f>IF('Indicator Data'!I65="No Data",1,IF('Indicator Data imputation'!I64&lt;&gt;"",1,0))</f>
        <v>0</v>
      </c>
      <c r="I61" s="50">
        <f>IF('Indicator Data'!J65="No Data",1,IF('Indicator Data imputation'!J64&lt;&gt;"",1,0))</f>
        <v>0</v>
      </c>
      <c r="J61" s="50">
        <f>IF('Indicator Data'!K65="No Data",1,IF('Indicator Data imputation'!K64&lt;&gt;"",1,0))</f>
        <v>0</v>
      </c>
      <c r="K61" s="50">
        <f>IF('Indicator Data'!L65="No Data",1,IF('Indicator Data imputation'!L64&lt;&gt;"",1,0))</f>
        <v>0</v>
      </c>
      <c r="L61" s="50">
        <f>IF('Indicator Data'!M65="No Data",1,IF('Indicator Data imputation'!M64&lt;&gt;"",1,0))</f>
        <v>0</v>
      </c>
      <c r="M61" s="50">
        <f>IF('Indicator Data'!N65="No Data",1,IF('Indicator Data imputation'!N64&lt;&gt;"",1,0))</f>
        <v>1</v>
      </c>
      <c r="N61" s="50">
        <f>IF('Indicator Data'!O65="No Data",1,IF('Indicator Data imputation'!O64&lt;&gt;"",1,0))</f>
        <v>1</v>
      </c>
      <c r="O61" s="50">
        <f>IF('Indicator Data'!P65="No Data",1,IF('Indicator Data imputation'!P64&lt;&gt;"",1,0))</f>
        <v>1</v>
      </c>
      <c r="P61" s="50">
        <f>IF('Indicator Data'!Q65="No Data",1,IF('Indicator Data imputation'!Q64&lt;&gt;"",1,0))</f>
        <v>0</v>
      </c>
      <c r="Q61" s="50">
        <f>IF('Indicator Data'!R65="No Data",1,IF('Indicator Data imputation'!R64&lt;&gt;"",1,0))</f>
        <v>0</v>
      </c>
      <c r="R61" s="50">
        <f>IF('Indicator Data'!S65="No Data",1,IF('Indicator Data imputation'!S64&lt;&gt;"",1,0))</f>
        <v>0</v>
      </c>
      <c r="S61" s="50">
        <f>IF('Indicator Data'!T65="No Data",1,IF('Indicator Data imputation'!T64&lt;&gt;"",1,0))</f>
        <v>0</v>
      </c>
      <c r="T61" s="50">
        <f>IF('Indicator Data'!U65="No Data",1,IF('Indicator Data imputation'!U64&lt;&gt;"",1,0))</f>
        <v>0</v>
      </c>
      <c r="U61" s="50">
        <f>IF('Indicator Data'!V65="No Data",1,IF('Indicator Data imputation'!V64&lt;&gt;"",1,0))</f>
        <v>0</v>
      </c>
      <c r="V61" s="50">
        <f>IF('Indicator Data'!W65="No Data",1,IF('Indicator Data imputation'!W64&lt;&gt;"",1,0))</f>
        <v>0</v>
      </c>
      <c r="W61" s="50">
        <f>IF('Indicator Data'!X65="No Data",1,IF('Indicator Data imputation'!X64&lt;&gt;"",1,0))</f>
        <v>0</v>
      </c>
      <c r="X61" s="50">
        <f>IF('Indicator Data'!Y65="No Data",1,IF('Indicator Data imputation'!Y64&lt;&gt;"",1,0))</f>
        <v>0</v>
      </c>
      <c r="Y61" s="50">
        <f>IF('Indicator Data'!Z65="No Data",1,IF('Indicator Data imputation'!Z64&lt;&gt;"",1,0))</f>
        <v>0</v>
      </c>
      <c r="Z61" s="50">
        <f>IF('Indicator Data'!AA65="No Data",1,IF('Indicator Data imputation'!AA64&lt;&gt;"",1,0))</f>
        <v>0</v>
      </c>
      <c r="AA61" s="50">
        <f>IF('Indicator Data'!AB65="No Data",1,IF('Indicator Data imputation'!AB64&lt;&gt;"",1,0))</f>
        <v>0</v>
      </c>
      <c r="AB61" s="50">
        <f>IF('Indicator Data'!AC65="No Data",1,IF('Indicator Data imputation'!AC64&lt;&gt;"",1,0))</f>
        <v>1</v>
      </c>
      <c r="AC61" s="50">
        <f>IF('Indicator Data'!AD65="No Data",1,IF('Indicator Data imputation'!AD64&lt;&gt;"",1,0))</f>
        <v>0</v>
      </c>
      <c r="AD61" s="50">
        <f>IF('Indicator Data'!AE65="No Data",1,IF('Indicator Data imputation'!AE64&lt;&gt;"",1,0))</f>
        <v>0</v>
      </c>
      <c r="AE61" s="50">
        <f>IF('Indicator Data'!AF65="No Data",1,IF('Indicator Data imputation'!AF64&lt;&gt;"",1,0))</f>
        <v>1</v>
      </c>
      <c r="AF61" s="50">
        <f>IF('Indicator Data'!AG65="No Data",1,IF('Indicator Data imputation'!AG64&lt;&gt;"",1,0))</f>
        <v>0</v>
      </c>
      <c r="AG61" s="50">
        <f>IF('Indicator Data'!AH65="No Data",1,IF('Indicator Data imputation'!AH64&lt;&gt;"",1,0))</f>
        <v>0</v>
      </c>
      <c r="AH61" s="50">
        <f>IF('Indicator Data'!AI65="No Data",1,IF('Indicator Data imputation'!AI64&lt;&gt;"",1,0))</f>
        <v>0</v>
      </c>
      <c r="AI61" s="50">
        <f>IF('Indicator Data'!AJ65="No Data",1,IF('Indicator Data imputation'!AJ64&lt;&gt;"",1,0))</f>
        <v>0</v>
      </c>
      <c r="AJ61" s="50">
        <f>IF('Indicator Data'!AK65="No Data",1,IF('Indicator Data imputation'!AK64&lt;&gt;"",1,0))</f>
        <v>0</v>
      </c>
      <c r="AK61" s="50">
        <f>IF('Indicator Data'!AL65="No Data",1,IF('Indicator Data imputation'!AL64&lt;&gt;"",1,0))</f>
        <v>0</v>
      </c>
      <c r="AL61" s="50">
        <f>IF('Indicator Data'!AM65="No Data",1,IF('Indicator Data imputation'!AM64&lt;&gt;"",1,0))</f>
        <v>1</v>
      </c>
      <c r="AM61" s="50">
        <f>IF('Indicator Data'!AN65="No Data",1,IF('Indicator Data imputation'!AN64&lt;&gt;"",1,0))</f>
        <v>0</v>
      </c>
      <c r="AN61" s="50">
        <f>IF('Indicator Data'!AO65="No Data",1,IF('Indicator Data imputation'!AO64&lt;&gt;"",1,0))</f>
        <v>0</v>
      </c>
      <c r="AO61" s="50">
        <f>IF('Indicator Data'!AP65="No Data",1,IF('Indicator Data imputation'!AP64&lt;&gt;"",1,0))</f>
        <v>0</v>
      </c>
      <c r="AP61" s="50">
        <f>IF('Indicator Data'!AQ65="No Data",1,IF('Indicator Data imputation'!AQ64&lt;&gt;"",1,0))</f>
        <v>1</v>
      </c>
      <c r="AQ61" s="50">
        <f>IF('Indicator Data'!AR65="No Data",1,IF('Indicator Data imputation'!AR64&lt;&gt;"",1,0))</f>
        <v>0</v>
      </c>
      <c r="AR61" s="50">
        <f>IF('Indicator Data'!AS65="No Data",1,IF('Indicator Data imputation'!AS64&lt;&gt;"",1,0))</f>
        <v>0</v>
      </c>
      <c r="AS61" s="50">
        <f>IF('Indicator Data'!AT65="No Data",1,IF('Indicator Data imputation'!AT64&lt;&gt;"",1,0))</f>
        <v>1</v>
      </c>
      <c r="AT61" s="50">
        <f>IF('Indicator Data'!AU65="No Data",1,IF('Indicator Data imputation'!AU64&lt;&gt;"",1,0))</f>
        <v>0</v>
      </c>
      <c r="AU61" s="50">
        <f>IF('Indicator Data'!AV65="No Data",1,IF('Indicator Data imputation'!AV64&lt;&gt;"",1,0))</f>
        <v>0</v>
      </c>
      <c r="AV61" s="50">
        <f>IF('Indicator Data'!AW65="No Data",1,IF('Indicator Data imputation'!AW64&lt;&gt;"",1,0))</f>
        <v>1</v>
      </c>
      <c r="AW61" s="50">
        <f>IF('Indicator Data'!AX65="No Data",1,IF('Indicator Data imputation'!AX64&lt;&gt;"",1,0))</f>
        <v>1</v>
      </c>
      <c r="AX61" s="50">
        <f>IF('Indicator Data'!AY65="No Data",1,IF('Indicator Data imputation'!AY64&lt;&gt;"",1,0))</f>
        <v>0</v>
      </c>
      <c r="AY61" s="50">
        <f>IF('Indicator Data'!AZ65="No Data",1,IF('Indicator Data imputation'!AZ64&lt;&gt;"",1,0))</f>
        <v>0</v>
      </c>
      <c r="AZ61" s="50">
        <f>IF('Indicator Data'!BA65="No Data",1,IF('Indicator Data imputation'!BA64&lt;&gt;"",1,0))</f>
        <v>0</v>
      </c>
      <c r="BA61" s="50">
        <f>IF('Indicator Data'!BB65="No Data",1,IF('Indicator Data imputation'!BB64&lt;&gt;"",1,0))</f>
        <v>0</v>
      </c>
      <c r="BB61" s="50">
        <f>IF('Indicator Data'!BC65="No Data",1,IF('Indicator Data imputation'!BC64&lt;&gt;"",1,0))</f>
        <v>0</v>
      </c>
      <c r="BC61" s="50">
        <f>IF('Indicator Data'!BD65="No Data",1,IF('Indicator Data imputation'!BD64&lt;&gt;"",1,0))</f>
        <v>0</v>
      </c>
      <c r="BD61" s="50">
        <f>IF('Indicator Data'!BE65="No Data",1,IF('Indicator Data imputation'!BE64&lt;&gt;"",1,0))</f>
        <v>0</v>
      </c>
      <c r="BE61" s="50">
        <f>IF('Indicator Data'!BF65="No Data",1,IF('Indicator Data imputation'!BF64&lt;&gt;"",1,0))</f>
        <v>0</v>
      </c>
      <c r="BF61" s="50">
        <f>IF('Indicator Data'!BG65="No Data",1,IF('Indicator Data imputation'!BG64&lt;&gt;"",1,0))</f>
        <v>0</v>
      </c>
      <c r="BG61" s="50">
        <f>IF('Indicator Data'!BH65="No Data",1,IF('Indicator Data imputation'!BH64&lt;&gt;"",1,0))</f>
        <v>0</v>
      </c>
      <c r="BH61" s="50">
        <f>IF('Indicator Data'!BI65="No Data",1,IF('Indicator Data imputation'!BI64&lt;&gt;"",1,0))</f>
        <v>0</v>
      </c>
      <c r="BI61" s="50">
        <f>IF('Indicator Data'!BJ65="No Data",1,IF('Indicator Data imputation'!BJ64&lt;&gt;"",1,0))</f>
        <v>0</v>
      </c>
      <c r="BJ61" s="50">
        <f>IF('Indicator Data'!BK65="No Data",1,IF('Indicator Data imputation'!BK64&lt;&gt;"",1,0))</f>
        <v>0</v>
      </c>
      <c r="BK61" s="50">
        <f>IF('Indicator Data'!BL65="No Data",1,IF('Indicator Data imputation'!BL64&lt;&gt;"",1,0))</f>
        <v>0</v>
      </c>
      <c r="BL61" s="50">
        <f>IF('Indicator Data'!BM65="No Data",1,IF('Indicator Data imputation'!BM64&lt;&gt;"",1,0))</f>
        <v>0</v>
      </c>
      <c r="BM61" s="50">
        <f>IF('Indicator Data'!BN65="No Data",1,IF('Indicator Data imputation'!BN64&lt;&gt;"",1,0))</f>
        <v>1</v>
      </c>
      <c r="BN61" s="50">
        <f>IF('Indicator Data'!BO65="No Data",1,IF('Indicator Data imputation'!BO64&lt;&gt;"",1,0))</f>
        <v>0</v>
      </c>
      <c r="BO61" s="50">
        <f>IF('Indicator Data'!BP65="No Data",1,IF('Indicator Data imputation'!BP64&lt;&gt;"",1,0))</f>
        <v>0</v>
      </c>
      <c r="BP61" s="50">
        <f>IF('Indicator Data'!BQ65="No Data",1,IF('Indicator Data imputation'!BQ64&lt;&gt;"",1,0))</f>
        <v>0</v>
      </c>
      <c r="BQ61" s="50">
        <f>IF('Indicator Data'!BR65="No Data",1,IF('Indicator Data imputation'!BR64&lt;&gt;"",1,0))</f>
        <v>0</v>
      </c>
      <c r="BR61" s="50">
        <f>IF('Indicator Data'!BS65="No Data",1,IF('Indicator Data imputation'!BS64&lt;&gt;"",1,0))</f>
        <v>0</v>
      </c>
      <c r="BS61" s="50">
        <f>IF('Indicator Data'!BT65="No Data",1,IF('Indicator Data imputation'!BT64&lt;&gt;"",1,0))</f>
        <v>0</v>
      </c>
      <c r="BT61" s="50">
        <f>IF('Indicator Data'!BU65="No Data",1,IF('Indicator Data imputation'!BU64&lt;&gt;"",1,0))</f>
        <v>0</v>
      </c>
      <c r="BU61" s="50">
        <f>IF('Indicator Data'!BV65="No Data",1,IF('Indicator Data imputation'!BV64&lt;&gt;"",1,0))</f>
        <v>0</v>
      </c>
      <c r="BV61" s="50">
        <f>IF('Indicator Data'!BW65="No Data",1,IF('Indicator Data imputation'!BW64&lt;&gt;"",1,0))</f>
        <v>0</v>
      </c>
      <c r="BW61" s="50">
        <f>IF('Indicator Data'!BX65="No Data",1,IF('Indicator Data imputation'!BX64&lt;&gt;"",1,0))</f>
        <v>0</v>
      </c>
      <c r="BX61" s="50">
        <f>IF('Indicator Data'!BY65="No Data",1,IF('Indicator Data imputation'!BY64&lt;&gt;"",1,0))</f>
        <v>0</v>
      </c>
      <c r="BY61" s="3">
        <f t="shared" si="2"/>
        <v>11</v>
      </c>
      <c r="BZ61" s="52">
        <f t="shared" si="1"/>
        <v>0.14666666666666667</v>
      </c>
    </row>
    <row r="62" spans="1:78">
      <c r="A62" s="3" t="str">
        <f>'Indicator Data'!B66</f>
        <v>GAB</v>
      </c>
      <c r="B62" s="50">
        <f>IF('Indicator Data'!C66="No Data",1,IF('Indicator Data imputation'!C65&lt;&gt;"",1,0))</f>
        <v>0</v>
      </c>
      <c r="C62" s="50">
        <f>IF('Indicator Data'!D66="No Data",1,IF('Indicator Data imputation'!D65&lt;&gt;"",1,0))</f>
        <v>0</v>
      </c>
      <c r="D62" s="50">
        <f>IF('Indicator Data'!E66="No Data",1,IF('Indicator Data imputation'!E65&lt;&gt;"",1,0))</f>
        <v>0</v>
      </c>
      <c r="E62" s="50">
        <f>IF('Indicator Data'!F66="No Data",1,IF('Indicator Data imputation'!F65&lt;&gt;"",1,0))</f>
        <v>0</v>
      </c>
      <c r="F62" s="50">
        <f>IF('Indicator Data'!G66="No Data",1,IF('Indicator Data imputation'!G65&lt;&gt;"",1,0))</f>
        <v>0</v>
      </c>
      <c r="G62" s="50">
        <f>IF('Indicator Data'!H66="No Data",1,IF('Indicator Data imputation'!H65&lt;&gt;"",1,0))</f>
        <v>0</v>
      </c>
      <c r="H62" s="50">
        <f>IF('Indicator Data'!I66="No Data",1,IF('Indicator Data imputation'!I65&lt;&gt;"",1,0))</f>
        <v>0</v>
      </c>
      <c r="I62" s="50">
        <f>IF('Indicator Data'!J66="No Data",1,IF('Indicator Data imputation'!J65&lt;&gt;"",1,0))</f>
        <v>0</v>
      </c>
      <c r="J62" s="50">
        <f>IF('Indicator Data'!K66="No Data",1,IF('Indicator Data imputation'!K65&lt;&gt;"",1,0))</f>
        <v>0</v>
      </c>
      <c r="K62" s="50">
        <f>IF('Indicator Data'!L66="No Data",1,IF('Indicator Data imputation'!L65&lt;&gt;"",1,0))</f>
        <v>0</v>
      </c>
      <c r="L62" s="50">
        <f>IF('Indicator Data'!M66="No Data",1,IF('Indicator Data imputation'!M65&lt;&gt;"",1,0))</f>
        <v>0</v>
      </c>
      <c r="M62" s="50">
        <f>IF('Indicator Data'!N66="No Data",1,IF('Indicator Data imputation'!N65&lt;&gt;"",1,0))</f>
        <v>0</v>
      </c>
      <c r="N62" s="50">
        <f>IF('Indicator Data'!O66="No Data",1,IF('Indicator Data imputation'!O65&lt;&gt;"",1,0))</f>
        <v>0</v>
      </c>
      <c r="O62" s="50">
        <f>IF('Indicator Data'!P66="No Data",1,IF('Indicator Data imputation'!P65&lt;&gt;"",1,0))</f>
        <v>0</v>
      </c>
      <c r="P62" s="50">
        <f>IF('Indicator Data'!Q66="No Data",1,IF('Indicator Data imputation'!Q65&lt;&gt;"",1,0))</f>
        <v>0</v>
      </c>
      <c r="Q62" s="50">
        <f>IF('Indicator Data'!R66="No Data",1,IF('Indicator Data imputation'!R65&lt;&gt;"",1,0))</f>
        <v>0</v>
      </c>
      <c r="R62" s="50">
        <f>IF('Indicator Data'!S66="No Data",1,IF('Indicator Data imputation'!S65&lt;&gt;"",1,0))</f>
        <v>0</v>
      </c>
      <c r="S62" s="50">
        <f>IF('Indicator Data'!T66="No Data",1,IF('Indicator Data imputation'!T65&lt;&gt;"",1,0))</f>
        <v>0</v>
      </c>
      <c r="T62" s="50">
        <f>IF('Indicator Data'!U66="No Data",1,IF('Indicator Data imputation'!U65&lt;&gt;"",1,0))</f>
        <v>0</v>
      </c>
      <c r="U62" s="50">
        <f>IF('Indicator Data'!V66="No Data",1,IF('Indicator Data imputation'!V65&lt;&gt;"",1,0))</f>
        <v>0</v>
      </c>
      <c r="V62" s="50">
        <f>IF('Indicator Data'!W66="No Data",1,IF('Indicator Data imputation'!W65&lt;&gt;"",1,0))</f>
        <v>0</v>
      </c>
      <c r="W62" s="50">
        <f>IF('Indicator Data'!X66="No Data",1,IF('Indicator Data imputation'!X65&lt;&gt;"",1,0))</f>
        <v>0</v>
      </c>
      <c r="X62" s="50">
        <f>IF('Indicator Data'!Y66="No Data",1,IF('Indicator Data imputation'!Y65&lt;&gt;"",1,0))</f>
        <v>0</v>
      </c>
      <c r="Y62" s="50">
        <f>IF('Indicator Data'!Z66="No Data",1,IF('Indicator Data imputation'!Z65&lt;&gt;"",1,0))</f>
        <v>0</v>
      </c>
      <c r="Z62" s="50">
        <f>IF('Indicator Data'!AA66="No Data",1,IF('Indicator Data imputation'!AA65&lt;&gt;"",1,0))</f>
        <v>0</v>
      </c>
      <c r="AA62" s="50">
        <f>IF('Indicator Data'!AB66="No Data",1,IF('Indicator Data imputation'!AB65&lt;&gt;"",1,0))</f>
        <v>0</v>
      </c>
      <c r="AB62" s="50">
        <f>IF('Indicator Data'!AC66="No Data",1,IF('Indicator Data imputation'!AC65&lt;&gt;"",1,0))</f>
        <v>1</v>
      </c>
      <c r="AC62" s="50">
        <f>IF('Indicator Data'!AD66="No Data",1,IF('Indicator Data imputation'!AD65&lt;&gt;"",1,0))</f>
        <v>1</v>
      </c>
      <c r="AD62" s="50">
        <f>IF('Indicator Data'!AE66="No Data",1,IF('Indicator Data imputation'!AE65&lt;&gt;"",1,0))</f>
        <v>0</v>
      </c>
      <c r="AE62" s="50">
        <f>IF('Indicator Data'!AF66="No Data",1,IF('Indicator Data imputation'!AF65&lt;&gt;"",1,0))</f>
        <v>0</v>
      </c>
      <c r="AF62" s="50">
        <f>IF('Indicator Data'!AG66="No Data",1,IF('Indicator Data imputation'!AG65&lt;&gt;"",1,0))</f>
        <v>0</v>
      </c>
      <c r="AG62" s="50">
        <f>IF('Indicator Data'!AH66="No Data",1,IF('Indicator Data imputation'!AH65&lt;&gt;"",1,0))</f>
        <v>0</v>
      </c>
      <c r="AH62" s="50">
        <f>IF('Indicator Data'!AI66="No Data",1,IF('Indicator Data imputation'!AI65&lt;&gt;"",1,0))</f>
        <v>0</v>
      </c>
      <c r="AI62" s="50">
        <f>IF('Indicator Data'!AJ66="No Data",1,IF('Indicator Data imputation'!AJ65&lt;&gt;"",1,0))</f>
        <v>0</v>
      </c>
      <c r="AJ62" s="50">
        <f>IF('Indicator Data'!AK66="No Data",1,IF('Indicator Data imputation'!AK65&lt;&gt;"",1,0))</f>
        <v>0</v>
      </c>
      <c r="AK62" s="50">
        <f>IF('Indicator Data'!AL66="No Data",1,IF('Indicator Data imputation'!AL65&lt;&gt;"",1,0))</f>
        <v>0</v>
      </c>
      <c r="AL62" s="50">
        <f>IF('Indicator Data'!AM66="No Data",1,IF('Indicator Data imputation'!AM65&lt;&gt;"",1,0))</f>
        <v>0</v>
      </c>
      <c r="AM62" s="50">
        <f>IF('Indicator Data'!AN66="No Data",1,IF('Indicator Data imputation'!AN65&lt;&gt;"",1,0))</f>
        <v>0</v>
      </c>
      <c r="AN62" s="50">
        <f>IF('Indicator Data'!AO66="No Data",1,IF('Indicator Data imputation'!AO65&lt;&gt;"",1,0))</f>
        <v>0</v>
      </c>
      <c r="AO62" s="50">
        <f>IF('Indicator Data'!AP66="No Data",1,IF('Indicator Data imputation'!AP65&lt;&gt;"",1,0))</f>
        <v>0</v>
      </c>
      <c r="AP62" s="50">
        <f>IF('Indicator Data'!AQ66="No Data",1,IF('Indicator Data imputation'!AQ65&lt;&gt;"",1,0))</f>
        <v>0</v>
      </c>
      <c r="AQ62" s="50">
        <f>IF('Indicator Data'!AR66="No Data",1,IF('Indicator Data imputation'!AR65&lt;&gt;"",1,0))</f>
        <v>0</v>
      </c>
      <c r="AR62" s="50">
        <f>IF('Indicator Data'!AS66="No Data",1,IF('Indicator Data imputation'!AS65&lt;&gt;"",1,0))</f>
        <v>0</v>
      </c>
      <c r="AS62" s="50">
        <f>IF('Indicator Data'!AT66="No Data",1,IF('Indicator Data imputation'!AT65&lt;&gt;"",1,0))</f>
        <v>0</v>
      </c>
      <c r="AT62" s="50">
        <f>IF('Indicator Data'!AU66="No Data",1,IF('Indicator Data imputation'!AU65&lt;&gt;"",1,0))</f>
        <v>0</v>
      </c>
      <c r="AU62" s="50">
        <f>IF('Indicator Data'!AV66="No Data",1,IF('Indicator Data imputation'!AV65&lt;&gt;"",1,0))</f>
        <v>0</v>
      </c>
      <c r="AV62" s="50">
        <f>IF('Indicator Data'!AW66="No Data",1,IF('Indicator Data imputation'!AW65&lt;&gt;"",1,0))</f>
        <v>0</v>
      </c>
      <c r="AW62" s="50">
        <f>IF('Indicator Data'!AX66="No Data",1,IF('Indicator Data imputation'!AX65&lt;&gt;"",1,0))</f>
        <v>0</v>
      </c>
      <c r="AX62" s="50">
        <f>IF('Indicator Data'!AY66="No Data",1,IF('Indicator Data imputation'!AY65&lt;&gt;"",1,0))</f>
        <v>0</v>
      </c>
      <c r="AY62" s="50">
        <f>IF('Indicator Data'!AZ66="No Data",1,IF('Indicator Data imputation'!AZ65&lt;&gt;"",1,0))</f>
        <v>0</v>
      </c>
      <c r="AZ62" s="50">
        <f>IF('Indicator Data'!BA66="No Data",1,IF('Indicator Data imputation'!BA65&lt;&gt;"",1,0))</f>
        <v>0</v>
      </c>
      <c r="BA62" s="50">
        <f>IF('Indicator Data'!BB66="No Data",1,IF('Indicator Data imputation'!BB65&lt;&gt;"",1,0))</f>
        <v>0</v>
      </c>
      <c r="BB62" s="50">
        <f>IF('Indicator Data'!BC66="No Data",1,IF('Indicator Data imputation'!BC65&lt;&gt;"",1,0))</f>
        <v>0</v>
      </c>
      <c r="BC62" s="50">
        <f>IF('Indicator Data'!BD66="No Data",1,IF('Indicator Data imputation'!BD65&lt;&gt;"",1,0))</f>
        <v>0</v>
      </c>
      <c r="BD62" s="50">
        <f>IF('Indicator Data'!BE66="No Data",1,IF('Indicator Data imputation'!BE65&lt;&gt;"",1,0))</f>
        <v>0</v>
      </c>
      <c r="BE62" s="50">
        <f>IF('Indicator Data'!BF66="No Data",1,IF('Indicator Data imputation'!BF65&lt;&gt;"",1,0))</f>
        <v>0</v>
      </c>
      <c r="BF62" s="50">
        <f>IF('Indicator Data'!BG66="No Data",1,IF('Indicator Data imputation'!BG65&lt;&gt;"",1,0))</f>
        <v>0</v>
      </c>
      <c r="BG62" s="50">
        <f>IF('Indicator Data'!BH66="No Data",1,IF('Indicator Data imputation'!BH65&lt;&gt;"",1,0))</f>
        <v>0</v>
      </c>
      <c r="BH62" s="50">
        <f>IF('Indicator Data'!BI66="No Data",1,IF('Indicator Data imputation'!BI65&lt;&gt;"",1,0))</f>
        <v>0</v>
      </c>
      <c r="BI62" s="50">
        <f>IF('Indicator Data'!BJ66="No Data",1,IF('Indicator Data imputation'!BJ65&lt;&gt;"",1,0))</f>
        <v>0</v>
      </c>
      <c r="BJ62" s="50">
        <f>IF('Indicator Data'!BK66="No Data",1,IF('Indicator Data imputation'!BK65&lt;&gt;"",1,0))</f>
        <v>0</v>
      </c>
      <c r="BK62" s="50">
        <f>IF('Indicator Data'!BL66="No Data",1,IF('Indicator Data imputation'!BL65&lt;&gt;"",1,0))</f>
        <v>0</v>
      </c>
      <c r="BL62" s="50">
        <f>IF('Indicator Data'!BM66="No Data",1,IF('Indicator Data imputation'!BM65&lt;&gt;"",1,0))</f>
        <v>0</v>
      </c>
      <c r="BM62" s="50">
        <f>IF('Indicator Data'!BN66="No Data",1,IF('Indicator Data imputation'!BN65&lt;&gt;"",1,0))</f>
        <v>0</v>
      </c>
      <c r="BN62" s="50">
        <f>IF('Indicator Data'!BO66="No Data",1,IF('Indicator Data imputation'!BO65&lt;&gt;"",1,0))</f>
        <v>0</v>
      </c>
      <c r="BO62" s="50">
        <f>IF('Indicator Data'!BP66="No Data",1,IF('Indicator Data imputation'!BP65&lt;&gt;"",1,0))</f>
        <v>0</v>
      </c>
      <c r="BP62" s="50">
        <f>IF('Indicator Data'!BQ66="No Data",1,IF('Indicator Data imputation'!BQ65&lt;&gt;"",1,0))</f>
        <v>0</v>
      </c>
      <c r="BQ62" s="50">
        <f>IF('Indicator Data'!BR66="No Data",1,IF('Indicator Data imputation'!BR65&lt;&gt;"",1,0))</f>
        <v>0</v>
      </c>
      <c r="BR62" s="50">
        <f>IF('Indicator Data'!BS66="No Data",1,IF('Indicator Data imputation'!BS65&lt;&gt;"",1,0))</f>
        <v>0</v>
      </c>
      <c r="BS62" s="50">
        <f>IF('Indicator Data'!BT66="No Data",1,IF('Indicator Data imputation'!BT65&lt;&gt;"",1,0))</f>
        <v>0</v>
      </c>
      <c r="BT62" s="50">
        <f>IF('Indicator Data'!BU66="No Data",1,IF('Indicator Data imputation'!BU65&lt;&gt;"",1,0))</f>
        <v>0</v>
      </c>
      <c r="BU62" s="50">
        <f>IF('Indicator Data'!BV66="No Data",1,IF('Indicator Data imputation'!BV65&lt;&gt;"",1,0))</f>
        <v>1</v>
      </c>
      <c r="BV62" s="50">
        <f>IF('Indicator Data'!BW66="No Data",1,IF('Indicator Data imputation'!BW65&lt;&gt;"",1,0))</f>
        <v>1</v>
      </c>
      <c r="BW62" s="50">
        <f>IF('Indicator Data'!BX66="No Data",1,IF('Indicator Data imputation'!BX65&lt;&gt;"",1,0))</f>
        <v>0</v>
      </c>
      <c r="BX62" s="50">
        <f>IF('Indicator Data'!BY66="No Data",1,IF('Indicator Data imputation'!BY65&lt;&gt;"",1,0))</f>
        <v>0</v>
      </c>
      <c r="BY62" s="3">
        <f t="shared" si="2"/>
        <v>4</v>
      </c>
      <c r="BZ62" s="52">
        <f t="shared" si="1"/>
        <v>5.3333333333333337E-2</v>
      </c>
    </row>
    <row r="63" spans="1:78">
      <c r="A63" s="3" t="str">
        <f>'Indicator Data'!B67</f>
        <v>GMB</v>
      </c>
      <c r="B63" s="50">
        <f>IF('Indicator Data'!C67="No Data",1,IF('Indicator Data imputation'!C66&lt;&gt;"",1,0))</f>
        <v>0</v>
      </c>
      <c r="C63" s="50">
        <f>IF('Indicator Data'!D67="No Data",1,IF('Indicator Data imputation'!D66&lt;&gt;"",1,0))</f>
        <v>0</v>
      </c>
      <c r="D63" s="50">
        <f>IF('Indicator Data'!E67="No Data",1,IF('Indicator Data imputation'!E66&lt;&gt;"",1,0))</f>
        <v>0</v>
      </c>
      <c r="E63" s="50">
        <f>IF('Indicator Data'!F67="No Data",1,IF('Indicator Data imputation'!F66&lt;&gt;"",1,0))</f>
        <v>0</v>
      </c>
      <c r="F63" s="50">
        <f>IF('Indicator Data'!G67="No Data",1,IF('Indicator Data imputation'!G66&lt;&gt;"",1,0))</f>
        <v>0</v>
      </c>
      <c r="G63" s="50">
        <f>IF('Indicator Data'!H67="No Data",1,IF('Indicator Data imputation'!H66&lt;&gt;"",1,0))</f>
        <v>0</v>
      </c>
      <c r="H63" s="50">
        <f>IF('Indicator Data'!I67="No Data",1,IF('Indicator Data imputation'!I66&lt;&gt;"",1,0))</f>
        <v>0</v>
      </c>
      <c r="I63" s="50">
        <f>IF('Indicator Data'!J67="No Data",1,IF('Indicator Data imputation'!J66&lt;&gt;"",1,0))</f>
        <v>0</v>
      </c>
      <c r="J63" s="50">
        <f>IF('Indicator Data'!K67="No Data",1,IF('Indicator Data imputation'!K66&lt;&gt;"",1,0))</f>
        <v>0</v>
      </c>
      <c r="K63" s="50">
        <f>IF('Indicator Data'!L67="No Data",1,IF('Indicator Data imputation'!L66&lt;&gt;"",1,0))</f>
        <v>0</v>
      </c>
      <c r="L63" s="50">
        <f>IF('Indicator Data'!M67="No Data",1,IF('Indicator Data imputation'!M66&lt;&gt;"",1,0))</f>
        <v>0</v>
      </c>
      <c r="M63" s="50">
        <f>IF('Indicator Data'!N67="No Data",1,IF('Indicator Data imputation'!N66&lt;&gt;"",1,0))</f>
        <v>0</v>
      </c>
      <c r="N63" s="50">
        <f>IF('Indicator Data'!O67="No Data",1,IF('Indicator Data imputation'!O66&lt;&gt;"",1,0))</f>
        <v>0</v>
      </c>
      <c r="O63" s="50">
        <f>IF('Indicator Data'!P67="No Data",1,IF('Indicator Data imputation'!P66&lt;&gt;"",1,0))</f>
        <v>0</v>
      </c>
      <c r="P63" s="50">
        <f>IF('Indicator Data'!Q67="No Data",1,IF('Indicator Data imputation'!Q66&lt;&gt;"",1,0))</f>
        <v>0</v>
      </c>
      <c r="Q63" s="50">
        <f>IF('Indicator Data'!R67="No Data",1,IF('Indicator Data imputation'!R66&lt;&gt;"",1,0))</f>
        <v>0</v>
      </c>
      <c r="R63" s="50">
        <f>IF('Indicator Data'!S67="No Data",1,IF('Indicator Data imputation'!S66&lt;&gt;"",1,0))</f>
        <v>0</v>
      </c>
      <c r="S63" s="50">
        <f>IF('Indicator Data'!T67="No Data",1,IF('Indicator Data imputation'!T66&lt;&gt;"",1,0))</f>
        <v>0</v>
      </c>
      <c r="T63" s="50">
        <f>IF('Indicator Data'!U67="No Data",1,IF('Indicator Data imputation'!U66&lt;&gt;"",1,0))</f>
        <v>0</v>
      </c>
      <c r="U63" s="50">
        <f>IF('Indicator Data'!V67="No Data",1,IF('Indicator Data imputation'!V66&lt;&gt;"",1,0))</f>
        <v>0</v>
      </c>
      <c r="V63" s="50">
        <f>IF('Indicator Data'!W67="No Data",1,IF('Indicator Data imputation'!W66&lt;&gt;"",1,0))</f>
        <v>0</v>
      </c>
      <c r="W63" s="50">
        <f>IF('Indicator Data'!X67="No Data",1,IF('Indicator Data imputation'!X66&lt;&gt;"",1,0))</f>
        <v>0</v>
      </c>
      <c r="X63" s="50">
        <f>IF('Indicator Data'!Y67="No Data",1,IF('Indicator Data imputation'!Y66&lt;&gt;"",1,0))</f>
        <v>0</v>
      </c>
      <c r="Y63" s="50">
        <f>IF('Indicator Data'!Z67="No Data",1,IF('Indicator Data imputation'!Z66&lt;&gt;"",1,0))</f>
        <v>0</v>
      </c>
      <c r="Z63" s="50">
        <f>IF('Indicator Data'!AA67="No Data",1,IF('Indicator Data imputation'!AA66&lt;&gt;"",1,0))</f>
        <v>0</v>
      </c>
      <c r="AA63" s="50">
        <f>IF('Indicator Data'!AB67="No Data",1,IF('Indicator Data imputation'!AB66&lt;&gt;"",1,0))</f>
        <v>0</v>
      </c>
      <c r="AB63" s="50">
        <f>IF('Indicator Data'!AC67="No Data",1,IF('Indicator Data imputation'!AC66&lt;&gt;"",1,0))</f>
        <v>0</v>
      </c>
      <c r="AC63" s="50">
        <f>IF('Indicator Data'!AD67="No Data",1,IF('Indicator Data imputation'!AD66&lt;&gt;"",1,0))</f>
        <v>0</v>
      </c>
      <c r="AD63" s="50">
        <f>IF('Indicator Data'!AE67="No Data",1,IF('Indicator Data imputation'!AE66&lt;&gt;"",1,0))</f>
        <v>0</v>
      </c>
      <c r="AE63" s="50">
        <f>IF('Indicator Data'!AF67="No Data",1,IF('Indicator Data imputation'!AF66&lt;&gt;"",1,0))</f>
        <v>0</v>
      </c>
      <c r="AF63" s="50">
        <f>IF('Indicator Data'!AG67="No Data",1,IF('Indicator Data imputation'!AG66&lt;&gt;"",1,0))</f>
        <v>0</v>
      </c>
      <c r="AG63" s="50">
        <f>IF('Indicator Data'!AH67="No Data",1,IF('Indicator Data imputation'!AH66&lt;&gt;"",1,0))</f>
        <v>0</v>
      </c>
      <c r="AH63" s="50">
        <f>IF('Indicator Data'!AI67="No Data",1,IF('Indicator Data imputation'!AI66&lt;&gt;"",1,0))</f>
        <v>0</v>
      </c>
      <c r="AI63" s="50">
        <f>IF('Indicator Data'!AJ67="No Data",1,IF('Indicator Data imputation'!AJ66&lt;&gt;"",1,0))</f>
        <v>0</v>
      </c>
      <c r="AJ63" s="50">
        <f>IF('Indicator Data'!AK67="No Data",1,IF('Indicator Data imputation'!AK66&lt;&gt;"",1,0))</f>
        <v>0</v>
      </c>
      <c r="AK63" s="50">
        <f>IF('Indicator Data'!AL67="No Data",1,IF('Indicator Data imputation'!AL66&lt;&gt;"",1,0))</f>
        <v>0</v>
      </c>
      <c r="AL63" s="50">
        <f>IF('Indicator Data'!AM67="No Data",1,IF('Indicator Data imputation'!AM66&lt;&gt;"",1,0))</f>
        <v>0</v>
      </c>
      <c r="AM63" s="50">
        <f>IF('Indicator Data'!AN67="No Data",1,IF('Indicator Data imputation'!AN66&lt;&gt;"",1,0))</f>
        <v>0</v>
      </c>
      <c r="AN63" s="50">
        <f>IF('Indicator Data'!AO67="No Data",1,IF('Indicator Data imputation'!AO66&lt;&gt;"",1,0))</f>
        <v>0</v>
      </c>
      <c r="AO63" s="50">
        <f>IF('Indicator Data'!AP67="No Data",1,IF('Indicator Data imputation'!AP66&lt;&gt;"",1,0))</f>
        <v>0</v>
      </c>
      <c r="AP63" s="50">
        <f>IF('Indicator Data'!AQ67="No Data",1,IF('Indicator Data imputation'!AQ66&lt;&gt;"",1,0))</f>
        <v>0</v>
      </c>
      <c r="AQ63" s="50">
        <f>IF('Indicator Data'!AR67="No Data",1,IF('Indicator Data imputation'!AR66&lt;&gt;"",1,0))</f>
        <v>0</v>
      </c>
      <c r="AR63" s="50">
        <f>IF('Indicator Data'!AS67="No Data",1,IF('Indicator Data imputation'!AS66&lt;&gt;"",1,0))</f>
        <v>0</v>
      </c>
      <c r="AS63" s="50">
        <f>IF('Indicator Data'!AT67="No Data",1,IF('Indicator Data imputation'!AT66&lt;&gt;"",1,0))</f>
        <v>0</v>
      </c>
      <c r="AT63" s="50">
        <f>IF('Indicator Data'!AU67="No Data",1,IF('Indicator Data imputation'!AU66&lt;&gt;"",1,0))</f>
        <v>0</v>
      </c>
      <c r="AU63" s="50">
        <f>IF('Indicator Data'!AV67="No Data",1,IF('Indicator Data imputation'!AV66&lt;&gt;"",1,0))</f>
        <v>0</v>
      </c>
      <c r="AV63" s="50">
        <f>IF('Indicator Data'!AW67="No Data",1,IF('Indicator Data imputation'!AW66&lt;&gt;"",1,0))</f>
        <v>0</v>
      </c>
      <c r="AW63" s="50">
        <f>IF('Indicator Data'!AX67="No Data",1,IF('Indicator Data imputation'!AX66&lt;&gt;"",1,0))</f>
        <v>0</v>
      </c>
      <c r="AX63" s="50">
        <f>IF('Indicator Data'!AY67="No Data",1,IF('Indicator Data imputation'!AY66&lt;&gt;"",1,0))</f>
        <v>0</v>
      </c>
      <c r="AY63" s="50">
        <f>IF('Indicator Data'!AZ67="No Data",1,IF('Indicator Data imputation'!AZ66&lt;&gt;"",1,0))</f>
        <v>0</v>
      </c>
      <c r="AZ63" s="50">
        <f>IF('Indicator Data'!BA67="No Data",1,IF('Indicator Data imputation'!BA66&lt;&gt;"",1,0))</f>
        <v>0</v>
      </c>
      <c r="BA63" s="50">
        <f>IF('Indicator Data'!BB67="No Data",1,IF('Indicator Data imputation'!BB66&lt;&gt;"",1,0))</f>
        <v>0</v>
      </c>
      <c r="BB63" s="50">
        <f>IF('Indicator Data'!BC67="No Data",1,IF('Indicator Data imputation'!BC66&lt;&gt;"",1,0))</f>
        <v>0</v>
      </c>
      <c r="BC63" s="50">
        <f>IF('Indicator Data'!BD67="No Data",1,IF('Indicator Data imputation'!BD66&lt;&gt;"",1,0))</f>
        <v>0</v>
      </c>
      <c r="BD63" s="50">
        <f>IF('Indicator Data'!BE67="No Data",1,IF('Indicator Data imputation'!BE66&lt;&gt;"",1,0))</f>
        <v>0</v>
      </c>
      <c r="BE63" s="50">
        <f>IF('Indicator Data'!BF67="No Data",1,IF('Indicator Data imputation'!BF66&lt;&gt;"",1,0))</f>
        <v>0</v>
      </c>
      <c r="BF63" s="50">
        <f>IF('Indicator Data'!BG67="No Data",1,IF('Indicator Data imputation'!BG66&lt;&gt;"",1,0))</f>
        <v>0</v>
      </c>
      <c r="BG63" s="50">
        <f>IF('Indicator Data'!BH67="No Data",1,IF('Indicator Data imputation'!BH66&lt;&gt;"",1,0))</f>
        <v>0</v>
      </c>
      <c r="BH63" s="50">
        <f>IF('Indicator Data'!BI67="No Data",1,IF('Indicator Data imputation'!BI66&lt;&gt;"",1,0))</f>
        <v>0</v>
      </c>
      <c r="BI63" s="50">
        <f>IF('Indicator Data'!BJ67="No Data",1,IF('Indicator Data imputation'!BJ66&lt;&gt;"",1,0))</f>
        <v>0</v>
      </c>
      <c r="BJ63" s="50">
        <f>IF('Indicator Data'!BK67="No Data",1,IF('Indicator Data imputation'!BK66&lt;&gt;"",1,0))</f>
        <v>0</v>
      </c>
      <c r="BK63" s="50">
        <f>IF('Indicator Data'!BL67="No Data",1,IF('Indicator Data imputation'!BL66&lt;&gt;"",1,0))</f>
        <v>0</v>
      </c>
      <c r="BL63" s="50">
        <f>IF('Indicator Data'!BM67="No Data",1,IF('Indicator Data imputation'!BM66&lt;&gt;"",1,0))</f>
        <v>0</v>
      </c>
      <c r="BM63" s="50">
        <f>IF('Indicator Data'!BN67="No Data",1,IF('Indicator Data imputation'!BN66&lt;&gt;"",1,0))</f>
        <v>0</v>
      </c>
      <c r="BN63" s="50">
        <f>IF('Indicator Data'!BO67="No Data",1,IF('Indicator Data imputation'!BO66&lt;&gt;"",1,0))</f>
        <v>0</v>
      </c>
      <c r="BO63" s="50">
        <f>IF('Indicator Data'!BP67="No Data",1,IF('Indicator Data imputation'!BP66&lt;&gt;"",1,0))</f>
        <v>0</v>
      </c>
      <c r="BP63" s="50">
        <f>IF('Indicator Data'!BQ67="No Data",1,IF('Indicator Data imputation'!BQ66&lt;&gt;"",1,0))</f>
        <v>0</v>
      </c>
      <c r="BQ63" s="50">
        <f>IF('Indicator Data'!BR67="No Data",1,IF('Indicator Data imputation'!BR66&lt;&gt;"",1,0))</f>
        <v>0</v>
      </c>
      <c r="BR63" s="50">
        <f>IF('Indicator Data'!BS67="No Data",1,IF('Indicator Data imputation'!BS66&lt;&gt;"",1,0))</f>
        <v>0</v>
      </c>
      <c r="BS63" s="50">
        <f>IF('Indicator Data'!BT67="No Data",1,IF('Indicator Data imputation'!BT66&lt;&gt;"",1,0))</f>
        <v>0</v>
      </c>
      <c r="BT63" s="50">
        <f>IF('Indicator Data'!BU67="No Data",1,IF('Indicator Data imputation'!BU66&lt;&gt;"",1,0))</f>
        <v>0</v>
      </c>
      <c r="BU63" s="50">
        <f>IF('Indicator Data'!BV67="No Data",1,IF('Indicator Data imputation'!BV66&lt;&gt;"",1,0))</f>
        <v>0</v>
      </c>
      <c r="BV63" s="50">
        <f>IF('Indicator Data'!BW67="No Data",1,IF('Indicator Data imputation'!BW66&lt;&gt;"",1,0))</f>
        <v>0</v>
      </c>
      <c r="BW63" s="50">
        <f>IF('Indicator Data'!BX67="No Data",1,IF('Indicator Data imputation'!BX66&lt;&gt;"",1,0))</f>
        <v>0</v>
      </c>
      <c r="BX63" s="50">
        <f>IF('Indicator Data'!BY67="No Data",1,IF('Indicator Data imputation'!BY66&lt;&gt;"",1,0))</f>
        <v>0</v>
      </c>
      <c r="BY63" s="3">
        <f t="shared" si="2"/>
        <v>0</v>
      </c>
      <c r="BZ63" s="52">
        <f t="shared" si="1"/>
        <v>0</v>
      </c>
    </row>
    <row r="64" spans="1:78">
      <c r="A64" s="3" t="str">
        <f>'Indicator Data'!B68</f>
        <v>GEO</v>
      </c>
      <c r="B64" s="50">
        <f>IF('Indicator Data'!C68="No Data",1,IF('Indicator Data imputation'!C67&lt;&gt;"",1,0))</f>
        <v>0</v>
      </c>
      <c r="C64" s="50">
        <f>IF('Indicator Data'!D68="No Data",1,IF('Indicator Data imputation'!D67&lt;&gt;"",1,0))</f>
        <v>0</v>
      </c>
      <c r="D64" s="50">
        <f>IF('Indicator Data'!E68="No Data",1,IF('Indicator Data imputation'!E67&lt;&gt;"",1,0))</f>
        <v>0</v>
      </c>
      <c r="E64" s="50">
        <f>IF('Indicator Data'!F68="No Data",1,IF('Indicator Data imputation'!F67&lt;&gt;"",1,0))</f>
        <v>0</v>
      </c>
      <c r="F64" s="50">
        <f>IF('Indicator Data'!G68="No Data",1,IF('Indicator Data imputation'!G67&lt;&gt;"",1,0))</f>
        <v>0</v>
      </c>
      <c r="G64" s="50">
        <f>IF('Indicator Data'!H68="No Data",1,IF('Indicator Data imputation'!H67&lt;&gt;"",1,0))</f>
        <v>0</v>
      </c>
      <c r="H64" s="50">
        <f>IF('Indicator Data'!I68="No Data",1,IF('Indicator Data imputation'!I67&lt;&gt;"",1,0))</f>
        <v>0</v>
      </c>
      <c r="I64" s="50">
        <f>IF('Indicator Data'!J68="No Data",1,IF('Indicator Data imputation'!J67&lt;&gt;"",1,0))</f>
        <v>0</v>
      </c>
      <c r="J64" s="50">
        <f>IF('Indicator Data'!K68="No Data",1,IF('Indicator Data imputation'!K67&lt;&gt;"",1,0))</f>
        <v>0</v>
      </c>
      <c r="K64" s="50">
        <f>IF('Indicator Data'!L68="No Data",1,IF('Indicator Data imputation'!L67&lt;&gt;"",1,0))</f>
        <v>0</v>
      </c>
      <c r="L64" s="50">
        <f>IF('Indicator Data'!M68="No Data",1,IF('Indicator Data imputation'!M67&lt;&gt;"",1,0))</f>
        <v>0</v>
      </c>
      <c r="M64" s="50">
        <f>IF('Indicator Data'!N68="No Data",1,IF('Indicator Data imputation'!N67&lt;&gt;"",1,0))</f>
        <v>1</v>
      </c>
      <c r="N64" s="50">
        <f>IF('Indicator Data'!O68="No Data",1,IF('Indicator Data imputation'!O67&lt;&gt;"",1,0))</f>
        <v>1</v>
      </c>
      <c r="O64" s="50">
        <f>IF('Indicator Data'!P68="No Data",1,IF('Indicator Data imputation'!P67&lt;&gt;"",1,0))</f>
        <v>1</v>
      </c>
      <c r="P64" s="50">
        <f>IF('Indicator Data'!Q68="No Data",1,IF('Indicator Data imputation'!Q67&lt;&gt;"",1,0))</f>
        <v>0</v>
      </c>
      <c r="Q64" s="50">
        <f>IF('Indicator Data'!R68="No Data",1,IF('Indicator Data imputation'!R67&lt;&gt;"",1,0))</f>
        <v>0</v>
      </c>
      <c r="R64" s="50">
        <f>IF('Indicator Data'!S68="No Data",1,IF('Indicator Data imputation'!S67&lt;&gt;"",1,0))</f>
        <v>0</v>
      </c>
      <c r="S64" s="50">
        <f>IF('Indicator Data'!T68="No Data",1,IF('Indicator Data imputation'!T67&lt;&gt;"",1,0))</f>
        <v>0</v>
      </c>
      <c r="T64" s="50">
        <f>IF('Indicator Data'!U68="No Data",1,IF('Indicator Data imputation'!U67&lt;&gt;"",1,0))</f>
        <v>0</v>
      </c>
      <c r="U64" s="50">
        <f>IF('Indicator Data'!V68="No Data",1,IF('Indicator Data imputation'!V67&lt;&gt;"",1,0))</f>
        <v>0</v>
      </c>
      <c r="V64" s="50">
        <f>IF('Indicator Data'!W68="No Data",1,IF('Indicator Data imputation'!W67&lt;&gt;"",1,0))</f>
        <v>0</v>
      </c>
      <c r="W64" s="50">
        <f>IF('Indicator Data'!X68="No Data",1,IF('Indicator Data imputation'!X67&lt;&gt;"",1,0))</f>
        <v>0</v>
      </c>
      <c r="X64" s="50">
        <f>IF('Indicator Data'!Y68="No Data",1,IF('Indicator Data imputation'!Y67&lt;&gt;"",1,0))</f>
        <v>0</v>
      </c>
      <c r="Y64" s="50">
        <f>IF('Indicator Data'!Z68="No Data",1,IF('Indicator Data imputation'!Z67&lt;&gt;"",1,0))</f>
        <v>0</v>
      </c>
      <c r="Z64" s="50">
        <f>IF('Indicator Data'!AA68="No Data",1,IF('Indicator Data imputation'!AA67&lt;&gt;"",1,0))</f>
        <v>0</v>
      </c>
      <c r="AA64" s="50">
        <f>IF('Indicator Data'!AB68="No Data",1,IF('Indicator Data imputation'!AB67&lt;&gt;"",1,0))</f>
        <v>0</v>
      </c>
      <c r="AB64" s="50">
        <f>IF('Indicator Data'!AC68="No Data",1,IF('Indicator Data imputation'!AC67&lt;&gt;"",1,0))</f>
        <v>1</v>
      </c>
      <c r="AC64" s="50">
        <f>IF('Indicator Data'!AD68="No Data",1,IF('Indicator Data imputation'!AD67&lt;&gt;"",1,0))</f>
        <v>0</v>
      </c>
      <c r="AD64" s="50">
        <f>IF('Indicator Data'!AE68="No Data",1,IF('Indicator Data imputation'!AE67&lt;&gt;"",1,0))</f>
        <v>0</v>
      </c>
      <c r="AE64" s="50">
        <f>IF('Indicator Data'!AF68="No Data",1,IF('Indicator Data imputation'!AF67&lt;&gt;"",1,0))</f>
        <v>0</v>
      </c>
      <c r="AF64" s="50">
        <f>IF('Indicator Data'!AG68="No Data",1,IF('Indicator Data imputation'!AG67&lt;&gt;"",1,0))</f>
        <v>0</v>
      </c>
      <c r="AG64" s="50">
        <f>IF('Indicator Data'!AH68="No Data",1,IF('Indicator Data imputation'!AH67&lt;&gt;"",1,0))</f>
        <v>0</v>
      </c>
      <c r="AH64" s="50">
        <f>IF('Indicator Data'!AI68="No Data",1,IF('Indicator Data imputation'!AI67&lt;&gt;"",1,0))</f>
        <v>0</v>
      </c>
      <c r="AI64" s="50">
        <f>IF('Indicator Data'!AJ68="No Data",1,IF('Indicator Data imputation'!AJ67&lt;&gt;"",1,0))</f>
        <v>0</v>
      </c>
      <c r="AJ64" s="50">
        <f>IF('Indicator Data'!AK68="No Data",1,IF('Indicator Data imputation'!AK67&lt;&gt;"",1,0))</f>
        <v>0</v>
      </c>
      <c r="AK64" s="50">
        <f>IF('Indicator Data'!AL68="No Data",1,IF('Indicator Data imputation'!AL67&lt;&gt;"",1,0))</f>
        <v>0</v>
      </c>
      <c r="AL64" s="50">
        <f>IF('Indicator Data'!AM68="No Data",1,IF('Indicator Data imputation'!AM67&lt;&gt;"",1,0))</f>
        <v>0</v>
      </c>
      <c r="AM64" s="50">
        <f>IF('Indicator Data'!AN68="No Data",1,IF('Indicator Data imputation'!AN67&lt;&gt;"",1,0))</f>
        <v>0</v>
      </c>
      <c r="AN64" s="50">
        <f>IF('Indicator Data'!AO68="No Data",1,IF('Indicator Data imputation'!AO67&lt;&gt;"",1,0))</f>
        <v>0</v>
      </c>
      <c r="AO64" s="50">
        <f>IF('Indicator Data'!AP68="No Data",1,IF('Indicator Data imputation'!AP67&lt;&gt;"",1,0))</f>
        <v>0</v>
      </c>
      <c r="AP64" s="50">
        <f>IF('Indicator Data'!AQ68="No Data",1,IF('Indicator Data imputation'!AQ67&lt;&gt;"",1,0))</f>
        <v>0</v>
      </c>
      <c r="AQ64" s="50">
        <f>IF('Indicator Data'!AR68="No Data",1,IF('Indicator Data imputation'!AR67&lt;&gt;"",1,0))</f>
        <v>0</v>
      </c>
      <c r="AR64" s="50">
        <f>IF('Indicator Data'!AS68="No Data",1,IF('Indicator Data imputation'!AS67&lt;&gt;"",1,0))</f>
        <v>0</v>
      </c>
      <c r="AS64" s="50">
        <f>IF('Indicator Data'!AT68="No Data",1,IF('Indicator Data imputation'!AT67&lt;&gt;"",1,0))</f>
        <v>0</v>
      </c>
      <c r="AT64" s="50">
        <f>IF('Indicator Data'!AU68="No Data",1,IF('Indicator Data imputation'!AU67&lt;&gt;"",1,0))</f>
        <v>0</v>
      </c>
      <c r="AU64" s="50">
        <f>IF('Indicator Data'!AV68="No Data",1,IF('Indicator Data imputation'!AV67&lt;&gt;"",1,0))</f>
        <v>0</v>
      </c>
      <c r="AV64" s="50">
        <f>IF('Indicator Data'!AW68="No Data",1,IF('Indicator Data imputation'!AW67&lt;&gt;"",1,0))</f>
        <v>1</v>
      </c>
      <c r="AW64" s="50">
        <f>IF('Indicator Data'!AX68="No Data",1,IF('Indicator Data imputation'!AX67&lt;&gt;"",1,0))</f>
        <v>1</v>
      </c>
      <c r="AX64" s="50">
        <f>IF('Indicator Data'!AY68="No Data",1,IF('Indicator Data imputation'!AY67&lt;&gt;"",1,0))</f>
        <v>0</v>
      </c>
      <c r="AY64" s="50">
        <f>IF('Indicator Data'!AZ68="No Data",1,IF('Indicator Data imputation'!AZ67&lt;&gt;"",1,0))</f>
        <v>0</v>
      </c>
      <c r="AZ64" s="50">
        <f>IF('Indicator Data'!BA68="No Data",1,IF('Indicator Data imputation'!BA67&lt;&gt;"",1,0))</f>
        <v>0</v>
      </c>
      <c r="BA64" s="50">
        <f>IF('Indicator Data'!BB68="No Data",1,IF('Indicator Data imputation'!BB67&lt;&gt;"",1,0))</f>
        <v>0</v>
      </c>
      <c r="BB64" s="50">
        <f>IF('Indicator Data'!BC68="No Data",1,IF('Indicator Data imputation'!BC67&lt;&gt;"",1,0))</f>
        <v>0</v>
      </c>
      <c r="BC64" s="50">
        <f>IF('Indicator Data'!BD68="No Data",1,IF('Indicator Data imputation'!BD67&lt;&gt;"",1,0))</f>
        <v>0</v>
      </c>
      <c r="BD64" s="50">
        <f>IF('Indicator Data'!BE68="No Data",1,IF('Indicator Data imputation'!BE67&lt;&gt;"",1,0))</f>
        <v>0</v>
      </c>
      <c r="BE64" s="50">
        <f>IF('Indicator Data'!BF68="No Data",1,IF('Indicator Data imputation'!BF67&lt;&gt;"",1,0))</f>
        <v>0</v>
      </c>
      <c r="BF64" s="50">
        <f>IF('Indicator Data'!BG68="No Data",1,IF('Indicator Data imputation'!BG67&lt;&gt;"",1,0))</f>
        <v>0</v>
      </c>
      <c r="BG64" s="50">
        <f>IF('Indicator Data'!BH68="No Data",1,IF('Indicator Data imputation'!BH67&lt;&gt;"",1,0))</f>
        <v>0</v>
      </c>
      <c r="BH64" s="50">
        <f>IF('Indicator Data'!BI68="No Data",1,IF('Indicator Data imputation'!BI67&lt;&gt;"",1,0))</f>
        <v>0</v>
      </c>
      <c r="BI64" s="50">
        <f>IF('Indicator Data'!BJ68="No Data",1,IF('Indicator Data imputation'!BJ67&lt;&gt;"",1,0))</f>
        <v>0</v>
      </c>
      <c r="BJ64" s="50">
        <f>IF('Indicator Data'!BK68="No Data",1,IF('Indicator Data imputation'!BK67&lt;&gt;"",1,0))</f>
        <v>0</v>
      </c>
      <c r="BK64" s="50">
        <f>IF('Indicator Data'!BL68="No Data",1,IF('Indicator Data imputation'!BL67&lt;&gt;"",1,0))</f>
        <v>0</v>
      </c>
      <c r="BL64" s="50">
        <f>IF('Indicator Data'!BM68="No Data",1,IF('Indicator Data imputation'!BM67&lt;&gt;"",1,0))</f>
        <v>0</v>
      </c>
      <c r="BM64" s="50">
        <f>IF('Indicator Data'!BN68="No Data",1,IF('Indicator Data imputation'!BN67&lt;&gt;"",1,0))</f>
        <v>0</v>
      </c>
      <c r="BN64" s="50">
        <f>IF('Indicator Data'!BO68="No Data",1,IF('Indicator Data imputation'!BO67&lt;&gt;"",1,0))</f>
        <v>0</v>
      </c>
      <c r="BO64" s="50">
        <f>IF('Indicator Data'!BP68="No Data",1,IF('Indicator Data imputation'!BP67&lt;&gt;"",1,0))</f>
        <v>0</v>
      </c>
      <c r="BP64" s="50">
        <f>IF('Indicator Data'!BQ68="No Data",1,IF('Indicator Data imputation'!BQ67&lt;&gt;"",1,0))</f>
        <v>0</v>
      </c>
      <c r="BQ64" s="50">
        <f>IF('Indicator Data'!BR68="No Data",1,IF('Indicator Data imputation'!BR67&lt;&gt;"",1,0))</f>
        <v>0</v>
      </c>
      <c r="BR64" s="50">
        <f>IF('Indicator Data'!BS68="No Data",1,IF('Indicator Data imputation'!BS67&lt;&gt;"",1,0))</f>
        <v>0</v>
      </c>
      <c r="BS64" s="50">
        <f>IF('Indicator Data'!BT68="No Data",1,IF('Indicator Data imputation'!BT67&lt;&gt;"",1,0))</f>
        <v>0</v>
      </c>
      <c r="BT64" s="50">
        <f>IF('Indicator Data'!BU68="No Data",1,IF('Indicator Data imputation'!BU67&lt;&gt;"",1,0))</f>
        <v>0</v>
      </c>
      <c r="BU64" s="50">
        <f>IF('Indicator Data'!BV68="No Data",1,IF('Indicator Data imputation'!BV67&lt;&gt;"",1,0))</f>
        <v>0</v>
      </c>
      <c r="BV64" s="50">
        <f>IF('Indicator Data'!BW68="No Data",1,IF('Indicator Data imputation'!BW67&lt;&gt;"",1,0))</f>
        <v>0</v>
      </c>
      <c r="BW64" s="50">
        <f>IF('Indicator Data'!BX68="No Data",1,IF('Indicator Data imputation'!BX67&lt;&gt;"",1,0))</f>
        <v>0</v>
      </c>
      <c r="BX64" s="50">
        <f>IF('Indicator Data'!BY68="No Data",1,IF('Indicator Data imputation'!BY67&lt;&gt;"",1,0))</f>
        <v>0</v>
      </c>
      <c r="BY64" s="3">
        <f t="shared" si="2"/>
        <v>6</v>
      </c>
      <c r="BZ64" s="52">
        <f t="shared" si="1"/>
        <v>0.08</v>
      </c>
    </row>
    <row r="65" spans="1:78">
      <c r="A65" s="3" t="str">
        <f>'Indicator Data'!B69</f>
        <v>DEU</v>
      </c>
      <c r="B65" s="50">
        <f>IF('Indicator Data'!C69="No Data",1,IF('Indicator Data imputation'!C68&lt;&gt;"",1,0))</f>
        <v>0</v>
      </c>
      <c r="C65" s="50">
        <f>IF('Indicator Data'!D69="No Data",1,IF('Indicator Data imputation'!D68&lt;&gt;"",1,0))</f>
        <v>0</v>
      </c>
      <c r="D65" s="50">
        <f>IF('Indicator Data'!E69="No Data",1,IF('Indicator Data imputation'!E68&lt;&gt;"",1,0))</f>
        <v>0</v>
      </c>
      <c r="E65" s="50">
        <f>IF('Indicator Data'!F69="No Data",1,IF('Indicator Data imputation'!F68&lt;&gt;"",1,0))</f>
        <v>0</v>
      </c>
      <c r="F65" s="50">
        <f>IF('Indicator Data'!G69="No Data",1,IF('Indicator Data imputation'!G68&lt;&gt;"",1,0))</f>
        <v>0</v>
      </c>
      <c r="G65" s="50">
        <f>IF('Indicator Data'!H69="No Data",1,IF('Indicator Data imputation'!H68&lt;&gt;"",1,0))</f>
        <v>0</v>
      </c>
      <c r="H65" s="50">
        <f>IF('Indicator Data'!I69="No Data",1,IF('Indicator Data imputation'!I68&lt;&gt;"",1,0))</f>
        <v>0</v>
      </c>
      <c r="I65" s="50">
        <f>IF('Indicator Data'!J69="No Data",1,IF('Indicator Data imputation'!J68&lt;&gt;"",1,0))</f>
        <v>0</v>
      </c>
      <c r="J65" s="50">
        <f>IF('Indicator Data'!K69="No Data",1,IF('Indicator Data imputation'!K68&lt;&gt;"",1,0))</f>
        <v>0</v>
      </c>
      <c r="K65" s="50">
        <f>IF('Indicator Data'!L69="No Data",1,IF('Indicator Data imputation'!L68&lt;&gt;"",1,0))</f>
        <v>0</v>
      </c>
      <c r="L65" s="50">
        <f>IF('Indicator Data'!M69="No Data",1,IF('Indicator Data imputation'!M68&lt;&gt;"",1,0))</f>
        <v>0</v>
      </c>
      <c r="M65" s="50">
        <f>IF('Indicator Data'!N69="No Data",1,IF('Indicator Data imputation'!N68&lt;&gt;"",1,0))</f>
        <v>1</v>
      </c>
      <c r="N65" s="50">
        <f>IF('Indicator Data'!O69="No Data",1,IF('Indicator Data imputation'!O68&lt;&gt;"",1,0))</f>
        <v>1</v>
      </c>
      <c r="O65" s="50">
        <f>IF('Indicator Data'!P69="No Data",1,IF('Indicator Data imputation'!P68&lt;&gt;"",1,0))</f>
        <v>1</v>
      </c>
      <c r="P65" s="50">
        <f>IF('Indicator Data'!Q69="No Data",1,IF('Indicator Data imputation'!Q68&lt;&gt;"",1,0))</f>
        <v>0</v>
      </c>
      <c r="Q65" s="50">
        <f>IF('Indicator Data'!R69="No Data",1,IF('Indicator Data imputation'!R68&lt;&gt;"",1,0))</f>
        <v>0</v>
      </c>
      <c r="R65" s="50">
        <f>IF('Indicator Data'!S69="No Data",1,IF('Indicator Data imputation'!S68&lt;&gt;"",1,0))</f>
        <v>0</v>
      </c>
      <c r="S65" s="50">
        <f>IF('Indicator Data'!T69="No Data",1,IF('Indicator Data imputation'!T68&lt;&gt;"",1,0))</f>
        <v>0</v>
      </c>
      <c r="T65" s="50">
        <f>IF('Indicator Data'!U69="No Data",1,IF('Indicator Data imputation'!U68&lt;&gt;"",1,0))</f>
        <v>0</v>
      </c>
      <c r="U65" s="50">
        <f>IF('Indicator Data'!V69="No Data",1,IF('Indicator Data imputation'!V68&lt;&gt;"",1,0))</f>
        <v>0</v>
      </c>
      <c r="V65" s="50">
        <f>IF('Indicator Data'!W69="No Data",1,IF('Indicator Data imputation'!W68&lt;&gt;"",1,0))</f>
        <v>0</v>
      </c>
      <c r="W65" s="50">
        <f>IF('Indicator Data'!X69="No Data",1,IF('Indicator Data imputation'!X68&lt;&gt;"",1,0))</f>
        <v>0</v>
      </c>
      <c r="X65" s="50">
        <f>IF('Indicator Data'!Y69="No Data",1,IF('Indicator Data imputation'!Y68&lt;&gt;"",1,0))</f>
        <v>0</v>
      </c>
      <c r="Y65" s="50">
        <f>IF('Indicator Data'!Z69="No Data",1,IF('Indicator Data imputation'!Z68&lt;&gt;"",1,0))</f>
        <v>0</v>
      </c>
      <c r="Z65" s="50">
        <f>IF('Indicator Data'!AA69="No Data",1,IF('Indicator Data imputation'!AA68&lt;&gt;"",1,0))</f>
        <v>0</v>
      </c>
      <c r="AA65" s="50">
        <f>IF('Indicator Data'!AB69="No Data",1,IF('Indicator Data imputation'!AB68&lt;&gt;"",1,0))</f>
        <v>0</v>
      </c>
      <c r="AB65" s="50">
        <f>IF('Indicator Data'!AC69="No Data",1,IF('Indicator Data imputation'!AC68&lt;&gt;"",1,0))</f>
        <v>1</v>
      </c>
      <c r="AC65" s="50">
        <f>IF('Indicator Data'!AD69="No Data",1,IF('Indicator Data imputation'!AD68&lt;&gt;"",1,0))</f>
        <v>0</v>
      </c>
      <c r="AD65" s="50">
        <f>IF('Indicator Data'!AE69="No Data",1,IF('Indicator Data imputation'!AE68&lt;&gt;"",1,0))</f>
        <v>0</v>
      </c>
      <c r="AE65" s="50">
        <f>IF('Indicator Data'!AF69="No Data",1,IF('Indicator Data imputation'!AF68&lt;&gt;"",1,0))</f>
        <v>0</v>
      </c>
      <c r="AF65" s="50">
        <f>IF('Indicator Data'!AG69="No Data",1,IF('Indicator Data imputation'!AG68&lt;&gt;"",1,0))</f>
        <v>0</v>
      </c>
      <c r="AG65" s="50">
        <f>IF('Indicator Data'!AH69="No Data",1,IF('Indicator Data imputation'!AH68&lt;&gt;"",1,0))</f>
        <v>0</v>
      </c>
      <c r="AH65" s="50">
        <f>IF('Indicator Data'!AI69="No Data",1,IF('Indicator Data imputation'!AI68&lt;&gt;"",1,0))</f>
        <v>0</v>
      </c>
      <c r="AI65" s="50">
        <f>IF('Indicator Data'!AJ69="No Data",1,IF('Indicator Data imputation'!AJ68&lt;&gt;"",1,0))</f>
        <v>0</v>
      </c>
      <c r="AJ65" s="50">
        <f>IF('Indicator Data'!AK69="No Data",1,IF('Indicator Data imputation'!AK68&lt;&gt;"",1,0))</f>
        <v>0</v>
      </c>
      <c r="AK65" s="50">
        <f>IF('Indicator Data'!AL69="No Data",1,IF('Indicator Data imputation'!AL68&lt;&gt;"",1,0))</f>
        <v>0</v>
      </c>
      <c r="AL65" s="50">
        <f>IF('Indicator Data'!AM69="No Data",1,IF('Indicator Data imputation'!AM68&lt;&gt;"",1,0))</f>
        <v>1</v>
      </c>
      <c r="AM65" s="50">
        <f>IF('Indicator Data'!AN69="No Data",1,IF('Indicator Data imputation'!AN68&lt;&gt;"",1,0))</f>
        <v>0</v>
      </c>
      <c r="AN65" s="50">
        <f>IF('Indicator Data'!AO69="No Data",1,IF('Indicator Data imputation'!AO68&lt;&gt;"",1,0))</f>
        <v>0</v>
      </c>
      <c r="AO65" s="50">
        <f>IF('Indicator Data'!AP69="No Data",1,IF('Indicator Data imputation'!AP68&lt;&gt;"",1,0))</f>
        <v>0</v>
      </c>
      <c r="AP65" s="50">
        <f>IF('Indicator Data'!AQ69="No Data",1,IF('Indicator Data imputation'!AQ68&lt;&gt;"",1,0))</f>
        <v>1</v>
      </c>
      <c r="AQ65" s="50">
        <f>IF('Indicator Data'!AR69="No Data",1,IF('Indicator Data imputation'!AR68&lt;&gt;"",1,0))</f>
        <v>0</v>
      </c>
      <c r="AR65" s="50">
        <f>IF('Indicator Data'!AS69="No Data",1,IF('Indicator Data imputation'!AS68&lt;&gt;"",1,0))</f>
        <v>0</v>
      </c>
      <c r="AS65" s="50">
        <f>IF('Indicator Data'!AT69="No Data",1,IF('Indicator Data imputation'!AT68&lt;&gt;"",1,0))</f>
        <v>0</v>
      </c>
      <c r="AT65" s="50">
        <f>IF('Indicator Data'!AU69="No Data",1,IF('Indicator Data imputation'!AU68&lt;&gt;"",1,0))</f>
        <v>0</v>
      </c>
      <c r="AU65" s="50">
        <f>IF('Indicator Data'!AV69="No Data",1,IF('Indicator Data imputation'!AV68&lt;&gt;"",1,0))</f>
        <v>1</v>
      </c>
      <c r="AV65" s="50">
        <f>IF('Indicator Data'!AW69="No Data",1,IF('Indicator Data imputation'!AW68&lt;&gt;"",1,0))</f>
        <v>1</v>
      </c>
      <c r="AW65" s="50">
        <f>IF('Indicator Data'!AX69="No Data",1,IF('Indicator Data imputation'!AX68&lt;&gt;"",1,0))</f>
        <v>1</v>
      </c>
      <c r="AX65" s="50">
        <f>IF('Indicator Data'!AY69="No Data",1,IF('Indicator Data imputation'!AY68&lt;&gt;"",1,0))</f>
        <v>0</v>
      </c>
      <c r="AY65" s="50">
        <f>IF('Indicator Data'!AZ69="No Data",1,IF('Indicator Data imputation'!AZ68&lt;&gt;"",1,0))</f>
        <v>0</v>
      </c>
      <c r="AZ65" s="50">
        <f>IF('Indicator Data'!BA69="No Data",1,IF('Indicator Data imputation'!BA68&lt;&gt;"",1,0))</f>
        <v>0</v>
      </c>
      <c r="BA65" s="50">
        <f>IF('Indicator Data'!BB69="No Data",1,IF('Indicator Data imputation'!BB68&lt;&gt;"",1,0))</f>
        <v>0</v>
      </c>
      <c r="BB65" s="50">
        <f>IF('Indicator Data'!BC69="No Data",1,IF('Indicator Data imputation'!BC68&lt;&gt;"",1,0))</f>
        <v>0</v>
      </c>
      <c r="BC65" s="50">
        <f>IF('Indicator Data'!BD69="No Data",1,IF('Indicator Data imputation'!BD68&lt;&gt;"",1,0))</f>
        <v>0</v>
      </c>
      <c r="BD65" s="50">
        <f>IF('Indicator Data'!BE69="No Data",1,IF('Indicator Data imputation'!BE68&lt;&gt;"",1,0))</f>
        <v>0</v>
      </c>
      <c r="BE65" s="50">
        <f>IF('Indicator Data'!BF69="No Data",1,IF('Indicator Data imputation'!BF68&lt;&gt;"",1,0))</f>
        <v>0</v>
      </c>
      <c r="BF65" s="50">
        <f>IF('Indicator Data'!BG69="No Data",1,IF('Indicator Data imputation'!BG68&lt;&gt;"",1,0))</f>
        <v>0</v>
      </c>
      <c r="BG65" s="50">
        <f>IF('Indicator Data'!BH69="No Data",1,IF('Indicator Data imputation'!BH68&lt;&gt;"",1,0))</f>
        <v>0</v>
      </c>
      <c r="BH65" s="50">
        <f>IF('Indicator Data'!BI69="No Data",1,IF('Indicator Data imputation'!BI68&lt;&gt;"",1,0))</f>
        <v>0</v>
      </c>
      <c r="BI65" s="50">
        <f>IF('Indicator Data'!BJ69="No Data",1,IF('Indicator Data imputation'!BJ68&lt;&gt;"",1,0))</f>
        <v>0</v>
      </c>
      <c r="BJ65" s="50">
        <f>IF('Indicator Data'!BK69="No Data",1,IF('Indicator Data imputation'!BK68&lt;&gt;"",1,0))</f>
        <v>0</v>
      </c>
      <c r="BK65" s="50">
        <f>IF('Indicator Data'!BL69="No Data",1,IF('Indicator Data imputation'!BL68&lt;&gt;"",1,0))</f>
        <v>0</v>
      </c>
      <c r="BL65" s="50">
        <f>IF('Indicator Data'!BM69="No Data",1,IF('Indicator Data imputation'!BM68&lt;&gt;"",1,0))</f>
        <v>0</v>
      </c>
      <c r="BM65" s="50">
        <f>IF('Indicator Data'!BN69="No Data",1,IF('Indicator Data imputation'!BN68&lt;&gt;"",1,0))</f>
        <v>1</v>
      </c>
      <c r="BN65" s="50">
        <f>IF('Indicator Data'!BO69="No Data",1,IF('Indicator Data imputation'!BO68&lt;&gt;"",1,0))</f>
        <v>0</v>
      </c>
      <c r="BO65" s="50">
        <f>IF('Indicator Data'!BP69="No Data",1,IF('Indicator Data imputation'!BP68&lt;&gt;"",1,0))</f>
        <v>0</v>
      </c>
      <c r="BP65" s="50">
        <f>IF('Indicator Data'!BQ69="No Data",1,IF('Indicator Data imputation'!BQ68&lt;&gt;"",1,0))</f>
        <v>0</v>
      </c>
      <c r="BQ65" s="50">
        <f>IF('Indicator Data'!BR69="No Data",1,IF('Indicator Data imputation'!BR68&lt;&gt;"",1,0))</f>
        <v>0</v>
      </c>
      <c r="BR65" s="50">
        <f>IF('Indicator Data'!BS69="No Data",1,IF('Indicator Data imputation'!BS68&lt;&gt;"",1,0))</f>
        <v>0</v>
      </c>
      <c r="BS65" s="50">
        <f>IF('Indicator Data'!BT69="No Data",1,IF('Indicator Data imputation'!BT68&lt;&gt;"",1,0))</f>
        <v>0</v>
      </c>
      <c r="BT65" s="50">
        <f>IF('Indicator Data'!BU69="No Data",1,IF('Indicator Data imputation'!BU68&lt;&gt;"",1,0))</f>
        <v>0</v>
      </c>
      <c r="BU65" s="50">
        <f>IF('Indicator Data'!BV69="No Data",1,IF('Indicator Data imputation'!BV68&lt;&gt;"",1,0))</f>
        <v>0</v>
      </c>
      <c r="BV65" s="50">
        <f>IF('Indicator Data'!BW69="No Data",1,IF('Indicator Data imputation'!BW68&lt;&gt;"",1,0))</f>
        <v>0</v>
      </c>
      <c r="BW65" s="50">
        <f>IF('Indicator Data'!BX69="No Data",1,IF('Indicator Data imputation'!BX68&lt;&gt;"",1,0))</f>
        <v>0</v>
      </c>
      <c r="BX65" s="50">
        <f>IF('Indicator Data'!BY69="No Data",1,IF('Indicator Data imputation'!BY68&lt;&gt;"",1,0))</f>
        <v>0</v>
      </c>
      <c r="BY65" s="3">
        <f t="shared" si="2"/>
        <v>10</v>
      </c>
      <c r="BZ65" s="52">
        <f t="shared" si="1"/>
        <v>0.13333333333333333</v>
      </c>
    </row>
    <row r="66" spans="1:78">
      <c r="A66" s="3" t="str">
        <f>'Indicator Data'!B70</f>
        <v>GHA</v>
      </c>
      <c r="B66" s="50">
        <f>IF('Indicator Data'!C70="No Data",1,IF('Indicator Data imputation'!C69&lt;&gt;"",1,0))</f>
        <v>0</v>
      </c>
      <c r="C66" s="50">
        <f>IF('Indicator Data'!D70="No Data",1,IF('Indicator Data imputation'!D69&lt;&gt;"",1,0))</f>
        <v>0</v>
      </c>
      <c r="D66" s="50">
        <f>IF('Indicator Data'!E70="No Data",1,IF('Indicator Data imputation'!E69&lt;&gt;"",1,0))</f>
        <v>0</v>
      </c>
      <c r="E66" s="50">
        <f>IF('Indicator Data'!F70="No Data",1,IF('Indicator Data imputation'!F69&lt;&gt;"",1,0))</f>
        <v>0</v>
      </c>
      <c r="F66" s="50">
        <f>IF('Indicator Data'!G70="No Data",1,IF('Indicator Data imputation'!G69&lt;&gt;"",1,0))</f>
        <v>0</v>
      </c>
      <c r="G66" s="50">
        <f>IF('Indicator Data'!H70="No Data",1,IF('Indicator Data imputation'!H69&lt;&gt;"",1,0))</f>
        <v>0</v>
      </c>
      <c r="H66" s="50">
        <f>IF('Indicator Data'!I70="No Data",1,IF('Indicator Data imputation'!I69&lt;&gt;"",1,0))</f>
        <v>0</v>
      </c>
      <c r="I66" s="50">
        <f>IF('Indicator Data'!J70="No Data",1,IF('Indicator Data imputation'!J69&lt;&gt;"",1,0))</f>
        <v>0</v>
      </c>
      <c r="J66" s="50">
        <f>IF('Indicator Data'!K70="No Data",1,IF('Indicator Data imputation'!K69&lt;&gt;"",1,0))</f>
        <v>0</v>
      </c>
      <c r="K66" s="50">
        <f>IF('Indicator Data'!L70="No Data",1,IF('Indicator Data imputation'!L69&lt;&gt;"",1,0))</f>
        <v>0</v>
      </c>
      <c r="L66" s="50">
        <f>IF('Indicator Data'!M70="No Data",1,IF('Indicator Data imputation'!M69&lt;&gt;"",1,0))</f>
        <v>0</v>
      </c>
      <c r="M66" s="50">
        <f>IF('Indicator Data'!N70="No Data",1,IF('Indicator Data imputation'!N69&lt;&gt;"",1,0))</f>
        <v>0</v>
      </c>
      <c r="N66" s="50">
        <f>IF('Indicator Data'!O70="No Data",1,IF('Indicator Data imputation'!O69&lt;&gt;"",1,0))</f>
        <v>0</v>
      </c>
      <c r="O66" s="50">
        <f>IF('Indicator Data'!P70="No Data",1,IF('Indicator Data imputation'!P69&lt;&gt;"",1,0))</f>
        <v>0</v>
      </c>
      <c r="P66" s="50">
        <f>IF('Indicator Data'!Q70="No Data",1,IF('Indicator Data imputation'!Q69&lt;&gt;"",1,0))</f>
        <v>0</v>
      </c>
      <c r="Q66" s="50">
        <f>IF('Indicator Data'!R70="No Data",1,IF('Indicator Data imputation'!R69&lt;&gt;"",1,0))</f>
        <v>0</v>
      </c>
      <c r="R66" s="50">
        <f>IF('Indicator Data'!S70="No Data",1,IF('Indicator Data imputation'!S69&lt;&gt;"",1,0))</f>
        <v>0</v>
      </c>
      <c r="S66" s="50">
        <f>IF('Indicator Data'!T70="No Data",1,IF('Indicator Data imputation'!T69&lt;&gt;"",1,0))</f>
        <v>0</v>
      </c>
      <c r="T66" s="50">
        <f>IF('Indicator Data'!U70="No Data",1,IF('Indicator Data imputation'!U69&lt;&gt;"",1,0))</f>
        <v>0</v>
      </c>
      <c r="U66" s="50">
        <f>IF('Indicator Data'!V70="No Data",1,IF('Indicator Data imputation'!V69&lt;&gt;"",1,0))</f>
        <v>0</v>
      </c>
      <c r="V66" s="50">
        <f>IF('Indicator Data'!W70="No Data",1,IF('Indicator Data imputation'!W69&lt;&gt;"",1,0))</f>
        <v>0</v>
      </c>
      <c r="W66" s="50">
        <f>IF('Indicator Data'!X70="No Data",1,IF('Indicator Data imputation'!X69&lt;&gt;"",1,0))</f>
        <v>0</v>
      </c>
      <c r="X66" s="50">
        <f>IF('Indicator Data'!Y70="No Data",1,IF('Indicator Data imputation'!Y69&lt;&gt;"",1,0))</f>
        <v>0</v>
      </c>
      <c r="Y66" s="50">
        <f>IF('Indicator Data'!Z70="No Data",1,IF('Indicator Data imputation'!Z69&lt;&gt;"",1,0))</f>
        <v>0</v>
      </c>
      <c r="Z66" s="50">
        <f>IF('Indicator Data'!AA70="No Data",1,IF('Indicator Data imputation'!AA69&lt;&gt;"",1,0))</f>
        <v>0</v>
      </c>
      <c r="AA66" s="50">
        <f>IF('Indicator Data'!AB70="No Data",1,IF('Indicator Data imputation'!AB69&lt;&gt;"",1,0))</f>
        <v>0</v>
      </c>
      <c r="AB66" s="50">
        <f>IF('Indicator Data'!AC70="No Data",1,IF('Indicator Data imputation'!AC69&lt;&gt;"",1,0))</f>
        <v>0</v>
      </c>
      <c r="AC66" s="50">
        <f>IF('Indicator Data'!AD70="No Data",1,IF('Indicator Data imputation'!AD69&lt;&gt;"",1,0))</f>
        <v>0</v>
      </c>
      <c r="AD66" s="50">
        <f>IF('Indicator Data'!AE70="No Data",1,IF('Indicator Data imputation'!AE69&lt;&gt;"",1,0))</f>
        <v>0</v>
      </c>
      <c r="AE66" s="50">
        <f>IF('Indicator Data'!AF70="No Data",1,IF('Indicator Data imputation'!AF69&lt;&gt;"",1,0))</f>
        <v>0</v>
      </c>
      <c r="AF66" s="50">
        <f>IF('Indicator Data'!AG70="No Data",1,IF('Indicator Data imputation'!AG69&lt;&gt;"",1,0))</f>
        <v>0</v>
      </c>
      <c r="AG66" s="50">
        <f>IF('Indicator Data'!AH70="No Data",1,IF('Indicator Data imputation'!AH69&lt;&gt;"",1,0))</f>
        <v>0</v>
      </c>
      <c r="AH66" s="50">
        <f>IF('Indicator Data'!AI70="No Data",1,IF('Indicator Data imputation'!AI69&lt;&gt;"",1,0))</f>
        <v>0</v>
      </c>
      <c r="AI66" s="50">
        <f>IF('Indicator Data'!AJ70="No Data",1,IF('Indicator Data imputation'!AJ69&lt;&gt;"",1,0))</f>
        <v>0</v>
      </c>
      <c r="AJ66" s="50">
        <f>IF('Indicator Data'!AK70="No Data",1,IF('Indicator Data imputation'!AK69&lt;&gt;"",1,0))</f>
        <v>0</v>
      </c>
      <c r="AK66" s="50">
        <f>IF('Indicator Data'!AL70="No Data",1,IF('Indicator Data imputation'!AL69&lt;&gt;"",1,0))</f>
        <v>0</v>
      </c>
      <c r="AL66" s="50">
        <f>IF('Indicator Data'!AM70="No Data",1,IF('Indicator Data imputation'!AM69&lt;&gt;"",1,0))</f>
        <v>0</v>
      </c>
      <c r="AM66" s="50">
        <f>IF('Indicator Data'!AN70="No Data",1,IF('Indicator Data imputation'!AN69&lt;&gt;"",1,0))</f>
        <v>0</v>
      </c>
      <c r="AN66" s="50">
        <f>IF('Indicator Data'!AO70="No Data",1,IF('Indicator Data imputation'!AO69&lt;&gt;"",1,0))</f>
        <v>0</v>
      </c>
      <c r="AO66" s="50">
        <f>IF('Indicator Data'!AP70="No Data",1,IF('Indicator Data imputation'!AP69&lt;&gt;"",1,0))</f>
        <v>0</v>
      </c>
      <c r="AP66" s="50">
        <f>IF('Indicator Data'!AQ70="No Data",1,IF('Indicator Data imputation'!AQ69&lt;&gt;"",1,0))</f>
        <v>0</v>
      </c>
      <c r="AQ66" s="50">
        <f>IF('Indicator Data'!AR70="No Data",1,IF('Indicator Data imputation'!AR69&lt;&gt;"",1,0))</f>
        <v>0</v>
      </c>
      <c r="AR66" s="50">
        <f>IF('Indicator Data'!AS70="No Data",1,IF('Indicator Data imputation'!AS69&lt;&gt;"",1,0))</f>
        <v>0</v>
      </c>
      <c r="AS66" s="50">
        <f>IF('Indicator Data'!AT70="No Data",1,IF('Indicator Data imputation'!AT69&lt;&gt;"",1,0))</f>
        <v>0</v>
      </c>
      <c r="AT66" s="50">
        <f>IF('Indicator Data'!AU70="No Data",1,IF('Indicator Data imputation'!AU69&lt;&gt;"",1,0))</f>
        <v>0</v>
      </c>
      <c r="AU66" s="50">
        <f>IF('Indicator Data'!AV70="No Data",1,IF('Indicator Data imputation'!AV69&lt;&gt;"",1,0))</f>
        <v>0</v>
      </c>
      <c r="AV66" s="50">
        <f>IF('Indicator Data'!AW70="No Data",1,IF('Indicator Data imputation'!AW69&lt;&gt;"",1,0))</f>
        <v>0</v>
      </c>
      <c r="AW66" s="50">
        <f>IF('Indicator Data'!AX70="No Data",1,IF('Indicator Data imputation'!AX69&lt;&gt;"",1,0))</f>
        <v>0</v>
      </c>
      <c r="AX66" s="50">
        <f>IF('Indicator Data'!AY70="No Data",1,IF('Indicator Data imputation'!AY69&lt;&gt;"",1,0))</f>
        <v>0</v>
      </c>
      <c r="AY66" s="50">
        <f>IF('Indicator Data'!AZ70="No Data",1,IF('Indicator Data imputation'!AZ69&lt;&gt;"",1,0))</f>
        <v>0</v>
      </c>
      <c r="AZ66" s="50">
        <f>IF('Indicator Data'!BA70="No Data",1,IF('Indicator Data imputation'!BA69&lt;&gt;"",1,0))</f>
        <v>0</v>
      </c>
      <c r="BA66" s="50">
        <f>IF('Indicator Data'!BB70="No Data",1,IF('Indicator Data imputation'!BB69&lt;&gt;"",1,0))</f>
        <v>0</v>
      </c>
      <c r="BB66" s="50">
        <f>IF('Indicator Data'!BC70="No Data",1,IF('Indicator Data imputation'!BC69&lt;&gt;"",1,0))</f>
        <v>0</v>
      </c>
      <c r="BC66" s="50">
        <f>IF('Indicator Data'!BD70="No Data",1,IF('Indicator Data imputation'!BD69&lt;&gt;"",1,0))</f>
        <v>0</v>
      </c>
      <c r="BD66" s="50">
        <f>IF('Indicator Data'!BE70="No Data",1,IF('Indicator Data imputation'!BE69&lt;&gt;"",1,0))</f>
        <v>0</v>
      </c>
      <c r="BE66" s="50">
        <f>IF('Indicator Data'!BF70="No Data",1,IF('Indicator Data imputation'!BF69&lt;&gt;"",1,0))</f>
        <v>0</v>
      </c>
      <c r="BF66" s="50">
        <f>IF('Indicator Data'!BG70="No Data",1,IF('Indicator Data imputation'!BG69&lt;&gt;"",1,0))</f>
        <v>0</v>
      </c>
      <c r="BG66" s="50">
        <f>IF('Indicator Data'!BH70="No Data",1,IF('Indicator Data imputation'!BH69&lt;&gt;"",1,0))</f>
        <v>0</v>
      </c>
      <c r="BH66" s="50">
        <f>IF('Indicator Data'!BI70="No Data",1,IF('Indicator Data imputation'!BI69&lt;&gt;"",1,0))</f>
        <v>0</v>
      </c>
      <c r="BI66" s="50">
        <f>IF('Indicator Data'!BJ70="No Data",1,IF('Indicator Data imputation'!BJ69&lt;&gt;"",1,0))</f>
        <v>0</v>
      </c>
      <c r="BJ66" s="50">
        <f>IF('Indicator Data'!BK70="No Data",1,IF('Indicator Data imputation'!BK69&lt;&gt;"",1,0))</f>
        <v>0</v>
      </c>
      <c r="BK66" s="50">
        <f>IF('Indicator Data'!BL70="No Data",1,IF('Indicator Data imputation'!BL69&lt;&gt;"",1,0))</f>
        <v>0</v>
      </c>
      <c r="BL66" s="50">
        <f>IF('Indicator Data'!BM70="No Data",1,IF('Indicator Data imputation'!BM69&lt;&gt;"",1,0))</f>
        <v>0</v>
      </c>
      <c r="BM66" s="50">
        <f>IF('Indicator Data'!BN70="No Data",1,IF('Indicator Data imputation'!BN69&lt;&gt;"",1,0))</f>
        <v>0</v>
      </c>
      <c r="BN66" s="50">
        <f>IF('Indicator Data'!BO70="No Data",1,IF('Indicator Data imputation'!BO69&lt;&gt;"",1,0))</f>
        <v>0</v>
      </c>
      <c r="BO66" s="50">
        <f>IF('Indicator Data'!BP70="No Data",1,IF('Indicator Data imputation'!BP69&lt;&gt;"",1,0))</f>
        <v>0</v>
      </c>
      <c r="BP66" s="50">
        <f>IF('Indicator Data'!BQ70="No Data",1,IF('Indicator Data imputation'!BQ69&lt;&gt;"",1,0))</f>
        <v>0</v>
      </c>
      <c r="BQ66" s="50">
        <f>IF('Indicator Data'!BR70="No Data",1,IF('Indicator Data imputation'!BR69&lt;&gt;"",1,0))</f>
        <v>0</v>
      </c>
      <c r="BR66" s="50">
        <f>IF('Indicator Data'!BS70="No Data",1,IF('Indicator Data imputation'!BS69&lt;&gt;"",1,0))</f>
        <v>0</v>
      </c>
      <c r="BS66" s="50">
        <f>IF('Indicator Data'!BT70="No Data",1,IF('Indicator Data imputation'!BT69&lt;&gt;"",1,0))</f>
        <v>0</v>
      </c>
      <c r="BT66" s="50">
        <f>IF('Indicator Data'!BU70="No Data",1,IF('Indicator Data imputation'!BU69&lt;&gt;"",1,0))</f>
        <v>0</v>
      </c>
      <c r="BU66" s="50">
        <f>IF('Indicator Data'!BV70="No Data",1,IF('Indicator Data imputation'!BV69&lt;&gt;"",1,0))</f>
        <v>0</v>
      </c>
      <c r="BV66" s="50">
        <f>IF('Indicator Data'!BW70="No Data",1,IF('Indicator Data imputation'!BW69&lt;&gt;"",1,0))</f>
        <v>0</v>
      </c>
      <c r="BW66" s="50">
        <f>IF('Indicator Data'!BX70="No Data",1,IF('Indicator Data imputation'!BX69&lt;&gt;"",1,0))</f>
        <v>0</v>
      </c>
      <c r="BX66" s="50">
        <f>IF('Indicator Data'!BY70="No Data",1,IF('Indicator Data imputation'!BY69&lt;&gt;"",1,0))</f>
        <v>0</v>
      </c>
      <c r="BY66" s="3">
        <f t="shared" ref="BY66:BY97" si="3">SUM(B66:BX66)</f>
        <v>0</v>
      </c>
      <c r="BZ66" s="52">
        <f t="shared" si="1"/>
        <v>0</v>
      </c>
    </row>
    <row r="67" spans="1:78">
      <c r="A67" s="3" t="str">
        <f>'Indicator Data'!B71</f>
        <v>GRC</v>
      </c>
      <c r="B67" s="50">
        <f>IF('Indicator Data'!C71="No Data",1,IF('Indicator Data imputation'!C70&lt;&gt;"",1,0))</f>
        <v>0</v>
      </c>
      <c r="C67" s="50">
        <f>IF('Indicator Data'!D71="No Data",1,IF('Indicator Data imputation'!D70&lt;&gt;"",1,0))</f>
        <v>0</v>
      </c>
      <c r="D67" s="50">
        <f>IF('Indicator Data'!E71="No Data",1,IF('Indicator Data imputation'!E70&lt;&gt;"",1,0))</f>
        <v>0</v>
      </c>
      <c r="E67" s="50">
        <f>IF('Indicator Data'!F71="No Data",1,IF('Indicator Data imputation'!F70&lt;&gt;"",1,0))</f>
        <v>0</v>
      </c>
      <c r="F67" s="50">
        <f>IF('Indicator Data'!G71="No Data",1,IF('Indicator Data imputation'!G70&lt;&gt;"",1,0))</f>
        <v>0</v>
      </c>
      <c r="G67" s="50">
        <f>IF('Indicator Data'!H71="No Data",1,IF('Indicator Data imputation'!H70&lt;&gt;"",1,0))</f>
        <v>0</v>
      </c>
      <c r="H67" s="50">
        <f>IF('Indicator Data'!I71="No Data",1,IF('Indicator Data imputation'!I70&lt;&gt;"",1,0))</f>
        <v>0</v>
      </c>
      <c r="I67" s="50">
        <f>IF('Indicator Data'!J71="No Data",1,IF('Indicator Data imputation'!J70&lt;&gt;"",1,0))</f>
        <v>0</v>
      </c>
      <c r="J67" s="50">
        <f>IF('Indicator Data'!K71="No Data",1,IF('Indicator Data imputation'!K70&lt;&gt;"",1,0))</f>
        <v>0</v>
      </c>
      <c r="K67" s="50">
        <f>IF('Indicator Data'!L71="No Data",1,IF('Indicator Data imputation'!L70&lt;&gt;"",1,0))</f>
        <v>0</v>
      </c>
      <c r="L67" s="50">
        <f>IF('Indicator Data'!M71="No Data",1,IF('Indicator Data imputation'!M70&lt;&gt;"",1,0))</f>
        <v>0</v>
      </c>
      <c r="M67" s="50">
        <f>IF('Indicator Data'!N71="No Data",1,IF('Indicator Data imputation'!N70&lt;&gt;"",1,0))</f>
        <v>1</v>
      </c>
      <c r="N67" s="50">
        <f>IF('Indicator Data'!O71="No Data",1,IF('Indicator Data imputation'!O70&lt;&gt;"",1,0))</f>
        <v>1</v>
      </c>
      <c r="O67" s="50">
        <f>IF('Indicator Data'!P71="No Data",1,IF('Indicator Data imputation'!P70&lt;&gt;"",1,0))</f>
        <v>1</v>
      </c>
      <c r="P67" s="50">
        <f>IF('Indicator Data'!Q71="No Data",1,IF('Indicator Data imputation'!Q70&lt;&gt;"",1,0))</f>
        <v>0</v>
      </c>
      <c r="Q67" s="50">
        <f>IF('Indicator Data'!R71="No Data",1,IF('Indicator Data imputation'!R70&lt;&gt;"",1,0))</f>
        <v>0</v>
      </c>
      <c r="R67" s="50">
        <f>IF('Indicator Data'!S71="No Data",1,IF('Indicator Data imputation'!S70&lt;&gt;"",1,0))</f>
        <v>0</v>
      </c>
      <c r="S67" s="50">
        <f>IF('Indicator Data'!T71="No Data",1,IF('Indicator Data imputation'!T70&lt;&gt;"",1,0))</f>
        <v>0</v>
      </c>
      <c r="T67" s="50">
        <f>IF('Indicator Data'!U71="No Data",1,IF('Indicator Data imputation'!U70&lt;&gt;"",1,0))</f>
        <v>0</v>
      </c>
      <c r="U67" s="50">
        <f>IF('Indicator Data'!V71="No Data",1,IF('Indicator Data imputation'!V70&lt;&gt;"",1,0))</f>
        <v>0</v>
      </c>
      <c r="V67" s="50">
        <f>IF('Indicator Data'!W71="No Data",1,IF('Indicator Data imputation'!W70&lt;&gt;"",1,0))</f>
        <v>0</v>
      </c>
      <c r="W67" s="50">
        <f>IF('Indicator Data'!X71="No Data",1,IF('Indicator Data imputation'!X70&lt;&gt;"",1,0))</f>
        <v>0</v>
      </c>
      <c r="X67" s="50">
        <f>IF('Indicator Data'!Y71="No Data",1,IF('Indicator Data imputation'!Y70&lt;&gt;"",1,0))</f>
        <v>0</v>
      </c>
      <c r="Y67" s="50">
        <f>IF('Indicator Data'!Z71="No Data",1,IF('Indicator Data imputation'!Z70&lt;&gt;"",1,0))</f>
        <v>0</v>
      </c>
      <c r="Z67" s="50">
        <f>IF('Indicator Data'!AA71="No Data",1,IF('Indicator Data imputation'!AA70&lt;&gt;"",1,0))</f>
        <v>0</v>
      </c>
      <c r="AA67" s="50">
        <f>IF('Indicator Data'!AB71="No Data",1,IF('Indicator Data imputation'!AB70&lt;&gt;"",1,0))</f>
        <v>0</v>
      </c>
      <c r="AB67" s="50">
        <f>IF('Indicator Data'!AC71="No Data",1,IF('Indicator Data imputation'!AC70&lt;&gt;"",1,0))</f>
        <v>1</v>
      </c>
      <c r="AC67" s="50">
        <f>IF('Indicator Data'!AD71="No Data",1,IF('Indicator Data imputation'!AD70&lt;&gt;"",1,0))</f>
        <v>0</v>
      </c>
      <c r="AD67" s="50">
        <f>IF('Indicator Data'!AE71="No Data",1,IF('Indicator Data imputation'!AE70&lt;&gt;"",1,0))</f>
        <v>0</v>
      </c>
      <c r="AE67" s="50">
        <f>IF('Indicator Data'!AF71="No Data",1,IF('Indicator Data imputation'!AF70&lt;&gt;"",1,0))</f>
        <v>0</v>
      </c>
      <c r="AF67" s="50">
        <f>IF('Indicator Data'!AG71="No Data",1,IF('Indicator Data imputation'!AG70&lt;&gt;"",1,0))</f>
        <v>0</v>
      </c>
      <c r="AG67" s="50">
        <f>IF('Indicator Data'!AH71="No Data",1,IF('Indicator Data imputation'!AH70&lt;&gt;"",1,0))</f>
        <v>0</v>
      </c>
      <c r="AH67" s="50">
        <f>IF('Indicator Data'!AI71="No Data",1,IF('Indicator Data imputation'!AI70&lt;&gt;"",1,0))</f>
        <v>0</v>
      </c>
      <c r="AI67" s="50">
        <f>IF('Indicator Data'!AJ71="No Data",1,IF('Indicator Data imputation'!AJ70&lt;&gt;"",1,0))</f>
        <v>0</v>
      </c>
      <c r="AJ67" s="50">
        <f>IF('Indicator Data'!AK71="No Data",1,IF('Indicator Data imputation'!AK70&lt;&gt;"",1,0))</f>
        <v>0</v>
      </c>
      <c r="AK67" s="50">
        <f>IF('Indicator Data'!AL71="No Data",1,IF('Indicator Data imputation'!AL70&lt;&gt;"",1,0))</f>
        <v>0</v>
      </c>
      <c r="AL67" s="50">
        <f>IF('Indicator Data'!AM71="No Data",1,IF('Indicator Data imputation'!AM70&lt;&gt;"",1,0))</f>
        <v>1</v>
      </c>
      <c r="AM67" s="50">
        <f>IF('Indicator Data'!AN71="No Data",1,IF('Indicator Data imputation'!AN70&lt;&gt;"",1,0))</f>
        <v>0</v>
      </c>
      <c r="AN67" s="50">
        <f>IF('Indicator Data'!AO71="No Data",1,IF('Indicator Data imputation'!AO70&lt;&gt;"",1,0))</f>
        <v>0</v>
      </c>
      <c r="AO67" s="50">
        <f>IF('Indicator Data'!AP71="No Data",1,IF('Indicator Data imputation'!AP70&lt;&gt;"",1,0))</f>
        <v>0</v>
      </c>
      <c r="AP67" s="50">
        <f>IF('Indicator Data'!AQ71="No Data",1,IF('Indicator Data imputation'!AQ70&lt;&gt;"",1,0))</f>
        <v>1</v>
      </c>
      <c r="AQ67" s="50">
        <f>IF('Indicator Data'!AR71="No Data",1,IF('Indicator Data imputation'!AR70&lt;&gt;"",1,0))</f>
        <v>0</v>
      </c>
      <c r="AR67" s="50">
        <f>IF('Indicator Data'!AS71="No Data",1,IF('Indicator Data imputation'!AS70&lt;&gt;"",1,0))</f>
        <v>0</v>
      </c>
      <c r="AS67" s="50">
        <f>IF('Indicator Data'!AT71="No Data",1,IF('Indicator Data imputation'!AT70&lt;&gt;"",1,0))</f>
        <v>1</v>
      </c>
      <c r="AT67" s="50">
        <f>IF('Indicator Data'!AU71="No Data",1,IF('Indicator Data imputation'!AU70&lt;&gt;"",1,0))</f>
        <v>0</v>
      </c>
      <c r="AU67" s="50">
        <f>IF('Indicator Data'!AV71="No Data",1,IF('Indicator Data imputation'!AV70&lt;&gt;"",1,0))</f>
        <v>1</v>
      </c>
      <c r="AV67" s="50">
        <f>IF('Indicator Data'!AW71="No Data",1,IF('Indicator Data imputation'!AW70&lt;&gt;"",1,0))</f>
        <v>1</v>
      </c>
      <c r="AW67" s="50">
        <f>IF('Indicator Data'!AX71="No Data",1,IF('Indicator Data imputation'!AX70&lt;&gt;"",1,0))</f>
        <v>1</v>
      </c>
      <c r="AX67" s="50">
        <f>IF('Indicator Data'!AY71="No Data",1,IF('Indicator Data imputation'!AY70&lt;&gt;"",1,0))</f>
        <v>0</v>
      </c>
      <c r="AY67" s="50">
        <f>IF('Indicator Data'!AZ71="No Data",1,IF('Indicator Data imputation'!AZ70&lt;&gt;"",1,0))</f>
        <v>0</v>
      </c>
      <c r="AZ67" s="50">
        <f>IF('Indicator Data'!BA71="No Data",1,IF('Indicator Data imputation'!BA70&lt;&gt;"",1,0))</f>
        <v>0</v>
      </c>
      <c r="BA67" s="50">
        <f>IF('Indicator Data'!BB71="No Data",1,IF('Indicator Data imputation'!BB70&lt;&gt;"",1,0))</f>
        <v>0</v>
      </c>
      <c r="BB67" s="50">
        <f>IF('Indicator Data'!BC71="No Data",1,IF('Indicator Data imputation'!BC70&lt;&gt;"",1,0))</f>
        <v>0</v>
      </c>
      <c r="BC67" s="50">
        <f>IF('Indicator Data'!BD71="No Data",1,IF('Indicator Data imputation'!BD70&lt;&gt;"",1,0))</f>
        <v>0</v>
      </c>
      <c r="BD67" s="50">
        <f>IF('Indicator Data'!BE71="No Data",1,IF('Indicator Data imputation'!BE70&lt;&gt;"",1,0))</f>
        <v>0</v>
      </c>
      <c r="BE67" s="50">
        <f>IF('Indicator Data'!BF71="No Data",1,IF('Indicator Data imputation'!BF70&lt;&gt;"",1,0))</f>
        <v>0</v>
      </c>
      <c r="BF67" s="50">
        <f>IF('Indicator Data'!BG71="No Data",1,IF('Indicator Data imputation'!BG70&lt;&gt;"",1,0))</f>
        <v>0</v>
      </c>
      <c r="BG67" s="50">
        <f>IF('Indicator Data'!BH71="No Data",1,IF('Indicator Data imputation'!BH70&lt;&gt;"",1,0))</f>
        <v>0</v>
      </c>
      <c r="BH67" s="50">
        <f>IF('Indicator Data'!BI71="No Data",1,IF('Indicator Data imputation'!BI70&lt;&gt;"",1,0))</f>
        <v>0</v>
      </c>
      <c r="BI67" s="50">
        <f>IF('Indicator Data'!BJ71="No Data",1,IF('Indicator Data imputation'!BJ70&lt;&gt;"",1,0))</f>
        <v>0</v>
      </c>
      <c r="BJ67" s="50">
        <f>IF('Indicator Data'!BK71="No Data",1,IF('Indicator Data imputation'!BK70&lt;&gt;"",1,0))</f>
        <v>0</v>
      </c>
      <c r="BK67" s="50">
        <f>IF('Indicator Data'!BL71="No Data",1,IF('Indicator Data imputation'!BL70&lt;&gt;"",1,0))</f>
        <v>0</v>
      </c>
      <c r="BL67" s="50">
        <f>IF('Indicator Data'!BM71="No Data",1,IF('Indicator Data imputation'!BM70&lt;&gt;"",1,0))</f>
        <v>0</v>
      </c>
      <c r="BM67" s="50">
        <f>IF('Indicator Data'!BN71="No Data",1,IF('Indicator Data imputation'!BN70&lt;&gt;"",1,0))</f>
        <v>0</v>
      </c>
      <c r="BN67" s="50">
        <f>IF('Indicator Data'!BO71="No Data",1,IF('Indicator Data imputation'!BO70&lt;&gt;"",1,0))</f>
        <v>0</v>
      </c>
      <c r="BO67" s="50">
        <f>IF('Indicator Data'!BP71="No Data",1,IF('Indicator Data imputation'!BP70&lt;&gt;"",1,0))</f>
        <v>0</v>
      </c>
      <c r="BP67" s="50">
        <f>IF('Indicator Data'!BQ71="No Data",1,IF('Indicator Data imputation'!BQ70&lt;&gt;"",1,0))</f>
        <v>0</v>
      </c>
      <c r="BQ67" s="50">
        <f>IF('Indicator Data'!BR71="No Data",1,IF('Indicator Data imputation'!BR70&lt;&gt;"",1,0))</f>
        <v>0</v>
      </c>
      <c r="BR67" s="50">
        <f>IF('Indicator Data'!BS71="No Data",1,IF('Indicator Data imputation'!BS70&lt;&gt;"",1,0))</f>
        <v>0</v>
      </c>
      <c r="BS67" s="50">
        <f>IF('Indicator Data'!BT71="No Data",1,IF('Indicator Data imputation'!BT70&lt;&gt;"",1,0))</f>
        <v>0</v>
      </c>
      <c r="BT67" s="50">
        <f>IF('Indicator Data'!BU71="No Data",1,IF('Indicator Data imputation'!BU70&lt;&gt;"",1,0))</f>
        <v>0</v>
      </c>
      <c r="BU67" s="50">
        <f>IF('Indicator Data'!BV71="No Data",1,IF('Indicator Data imputation'!BV70&lt;&gt;"",1,0))</f>
        <v>0</v>
      </c>
      <c r="BV67" s="50">
        <f>IF('Indicator Data'!BW71="No Data",1,IF('Indicator Data imputation'!BW70&lt;&gt;"",1,0))</f>
        <v>0</v>
      </c>
      <c r="BW67" s="50">
        <f>IF('Indicator Data'!BX71="No Data",1,IF('Indicator Data imputation'!BX70&lt;&gt;"",1,0))</f>
        <v>0</v>
      </c>
      <c r="BX67" s="50">
        <f>IF('Indicator Data'!BY71="No Data",1,IF('Indicator Data imputation'!BY70&lt;&gt;"",1,0))</f>
        <v>0</v>
      </c>
      <c r="BY67" s="3">
        <f t="shared" si="3"/>
        <v>10</v>
      </c>
      <c r="BZ67" s="52">
        <f t="shared" ref="BZ67:BZ130" si="4">BY67/75</f>
        <v>0.13333333333333333</v>
      </c>
    </row>
    <row r="68" spans="1:78">
      <c r="A68" s="3" t="str">
        <f>'Indicator Data'!B72</f>
        <v>GRD</v>
      </c>
      <c r="B68" s="50">
        <f>IF('Indicator Data'!C72="No Data",1,IF('Indicator Data imputation'!C71&lt;&gt;"",1,0))</f>
        <v>0</v>
      </c>
      <c r="C68" s="50">
        <f>IF('Indicator Data'!D72="No Data",1,IF('Indicator Data imputation'!D71&lt;&gt;"",1,0))</f>
        <v>0</v>
      </c>
      <c r="D68" s="50">
        <f>IF('Indicator Data'!E72="No Data",1,IF('Indicator Data imputation'!E71&lt;&gt;"",1,0))</f>
        <v>1</v>
      </c>
      <c r="E68" s="50">
        <f>IF('Indicator Data'!F72="No Data",1,IF('Indicator Data imputation'!F71&lt;&gt;"",1,0))</f>
        <v>0</v>
      </c>
      <c r="F68" s="50">
        <f>IF('Indicator Data'!G72="No Data",1,IF('Indicator Data imputation'!G71&lt;&gt;"",1,0))</f>
        <v>0</v>
      </c>
      <c r="G68" s="50">
        <f>IF('Indicator Data'!H72="No Data",1,IF('Indicator Data imputation'!H71&lt;&gt;"",1,0))</f>
        <v>0</v>
      </c>
      <c r="H68" s="50">
        <f>IF('Indicator Data'!I72="No Data",1,IF('Indicator Data imputation'!I71&lt;&gt;"",1,0))</f>
        <v>0</v>
      </c>
      <c r="I68" s="50">
        <f>IF('Indicator Data'!J72="No Data",1,IF('Indicator Data imputation'!J71&lt;&gt;"",1,0))</f>
        <v>0</v>
      </c>
      <c r="J68" s="50">
        <f>IF('Indicator Data'!K72="No Data",1,IF('Indicator Data imputation'!K71&lt;&gt;"",1,0))</f>
        <v>0</v>
      </c>
      <c r="K68" s="50">
        <f>IF('Indicator Data'!L72="No Data",1,IF('Indicator Data imputation'!L71&lt;&gt;"",1,0))</f>
        <v>1</v>
      </c>
      <c r="L68" s="50">
        <f>IF('Indicator Data'!M72="No Data",1,IF('Indicator Data imputation'!M71&lt;&gt;"",1,0))</f>
        <v>1</v>
      </c>
      <c r="M68" s="50">
        <f>IF('Indicator Data'!N72="No Data",1,IF('Indicator Data imputation'!N71&lt;&gt;"",1,0))</f>
        <v>1</v>
      </c>
      <c r="N68" s="50">
        <f>IF('Indicator Data'!O72="No Data",1,IF('Indicator Data imputation'!O71&lt;&gt;"",1,0))</f>
        <v>1</v>
      </c>
      <c r="O68" s="50">
        <f>IF('Indicator Data'!P72="No Data",1,IF('Indicator Data imputation'!P71&lt;&gt;"",1,0))</f>
        <v>1</v>
      </c>
      <c r="P68" s="50">
        <f>IF('Indicator Data'!Q72="No Data",1,IF('Indicator Data imputation'!Q71&lt;&gt;"",1,0))</f>
        <v>0</v>
      </c>
      <c r="Q68" s="50">
        <f>IF('Indicator Data'!R72="No Data",1,IF('Indicator Data imputation'!R71&lt;&gt;"",1,0))</f>
        <v>0</v>
      </c>
      <c r="R68" s="50">
        <f>IF('Indicator Data'!S72="No Data",1,IF('Indicator Data imputation'!S71&lt;&gt;"",1,0))</f>
        <v>0</v>
      </c>
      <c r="S68" s="50">
        <f>IF('Indicator Data'!T72="No Data",1,IF('Indicator Data imputation'!T71&lt;&gt;"",1,0))</f>
        <v>0</v>
      </c>
      <c r="T68" s="50">
        <f>IF('Indicator Data'!U72="No Data",1,IF('Indicator Data imputation'!U71&lt;&gt;"",1,0))</f>
        <v>0</v>
      </c>
      <c r="U68" s="50">
        <f>IF('Indicator Data'!V72="No Data",1,IF('Indicator Data imputation'!V71&lt;&gt;"",1,0))</f>
        <v>0</v>
      </c>
      <c r="V68" s="50">
        <f>IF('Indicator Data'!W72="No Data",1,IF('Indicator Data imputation'!W71&lt;&gt;"",1,0))</f>
        <v>0</v>
      </c>
      <c r="W68" s="50">
        <f>IF('Indicator Data'!X72="No Data",1,IF('Indicator Data imputation'!X71&lt;&gt;"",1,0))</f>
        <v>0</v>
      </c>
      <c r="X68" s="50">
        <f>IF('Indicator Data'!Y72="No Data",1,IF('Indicator Data imputation'!Y71&lt;&gt;"",1,0))</f>
        <v>0</v>
      </c>
      <c r="Y68" s="50">
        <f>IF('Indicator Data'!Z72="No Data",1,IF('Indicator Data imputation'!Z71&lt;&gt;"",1,0))</f>
        <v>0</v>
      </c>
      <c r="Z68" s="50">
        <f>IF('Indicator Data'!AA72="No Data",1,IF('Indicator Data imputation'!AA71&lt;&gt;"",1,0))</f>
        <v>1</v>
      </c>
      <c r="AA68" s="50">
        <f>IF('Indicator Data'!AB72="No Data",1,IF('Indicator Data imputation'!AB71&lt;&gt;"",1,0))</f>
        <v>0</v>
      </c>
      <c r="AB68" s="50">
        <f>IF('Indicator Data'!AC72="No Data",1,IF('Indicator Data imputation'!AC71&lt;&gt;"",1,0))</f>
        <v>1</v>
      </c>
      <c r="AC68" s="50">
        <f>IF('Indicator Data'!AD72="No Data",1,IF('Indicator Data imputation'!AD71&lt;&gt;"",1,0))</f>
        <v>1</v>
      </c>
      <c r="AD68" s="50">
        <f>IF('Indicator Data'!AE72="No Data",1,IF('Indicator Data imputation'!AE71&lt;&gt;"",1,0))</f>
        <v>1</v>
      </c>
      <c r="AE68" s="50">
        <f>IF('Indicator Data'!AF72="No Data",1,IF('Indicator Data imputation'!AF71&lt;&gt;"",1,0))</f>
        <v>0</v>
      </c>
      <c r="AF68" s="50">
        <f>IF('Indicator Data'!AG72="No Data",1,IF('Indicator Data imputation'!AG71&lt;&gt;"",1,0))</f>
        <v>0</v>
      </c>
      <c r="AG68" s="50">
        <f>IF('Indicator Data'!AH72="No Data",1,IF('Indicator Data imputation'!AH71&lt;&gt;"",1,0))</f>
        <v>0</v>
      </c>
      <c r="AH68" s="50">
        <f>IF('Indicator Data'!AI72="No Data",1,IF('Indicator Data imputation'!AI71&lt;&gt;"",1,0))</f>
        <v>0</v>
      </c>
      <c r="AI68" s="50">
        <f>IF('Indicator Data'!AJ72="No Data",1,IF('Indicator Data imputation'!AJ71&lt;&gt;"",1,0))</f>
        <v>0</v>
      </c>
      <c r="AJ68" s="50">
        <f>IF('Indicator Data'!AK72="No Data",1,IF('Indicator Data imputation'!AK71&lt;&gt;"",1,0))</f>
        <v>0</v>
      </c>
      <c r="AK68" s="50">
        <f>IF('Indicator Data'!AL72="No Data",1,IF('Indicator Data imputation'!AL71&lt;&gt;"",1,0))</f>
        <v>0</v>
      </c>
      <c r="AL68" s="50">
        <f>IF('Indicator Data'!AM72="No Data",1,IF('Indicator Data imputation'!AM71&lt;&gt;"",1,0))</f>
        <v>1</v>
      </c>
      <c r="AM68" s="50">
        <f>IF('Indicator Data'!AN72="No Data",1,IF('Indicator Data imputation'!AN71&lt;&gt;"",1,0))</f>
        <v>0</v>
      </c>
      <c r="AN68" s="50">
        <f>IF('Indicator Data'!AO72="No Data",1,IF('Indicator Data imputation'!AO71&lt;&gt;"",1,0))</f>
        <v>0</v>
      </c>
      <c r="AO68" s="50">
        <f>IF('Indicator Data'!AP72="No Data",1,IF('Indicator Data imputation'!AP71&lt;&gt;"",1,0))</f>
        <v>0</v>
      </c>
      <c r="AP68" s="50">
        <f>IF('Indicator Data'!AQ72="No Data",1,IF('Indicator Data imputation'!AQ71&lt;&gt;"",1,0))</f>
        <v>0</v>
      </c>
      <c r="AQ68" s="50">
        <f>IF('Indicator Data'!AR72="No Data",1,IF('Indicator Data imputation'!AR71&lt;&gt;"",1,0))</f>
        <v>0</v>
      </c>
      <c r="AR68" s="50">
        <f>IF('Indicator Data'!AS72="No Data",1,IF('Indicator Data imputation'!AS71&lt;&gt;"",1,0))</f>
        <v>0</v>
      </c>
      <c r="AS68" s="50">
        <f>IF('Indicator Data'!AT72="No Data",1,IF('Indicator Data imputation'!AT71&lt;&gt;"",1,0))</f>
        <v>1</v>
      </c>
      <c r="AT68" s="50">
        <f>IF('Indicator Data'!AU72="No Data",1,IF('Indicator Data imputation'!AU71&lt;&gt;"",1,0))</f>
        <v>0</v>
      </c>
      <c r="AU68" s="50">
        <f>IF('Indicator Data'!AV72="No Data",1,IF('Indicator Data imputation'!AV71&lt;&gt;"",1,0))</f>
        <v>1</v>
      </c>
      <c r="AV68" s="50">
        <f>IF('Indicator Data'!AW72="No Data",1,IF('Indicator Data imputation'!AW71&lt;&gt;"",1,0))</f>
        <v>1</v>
      </c>
      <c r="AW68" s="50">
        <f>IF('Indicator Data'!AX72="No Data",1,IF('Indicator Data imputation'!AX71&lt;&gt;"",1,0))</f>
        <v>1</v>
      </c>
      <c r="AX68" s="50">
        <f>IF('Indicator Data'!AY72="No Data",1,IF('Indicator Data imputation'!AY71&lt;&gt;"",1,0))</f>
        <v>0</v>
      </c>
      <c r="AY68" s="50">
        <f>IF('Indicator Data'!AZ72="No Data",1,IF('Indicator Data imputation'!AZ71&lt;&gt;"",1,0))</f>
        <v>1</v>
      </c>
      <c r="AZ68" s="50">
        <f>IF('Indicator Data'!BA72="No Data",1,IF('Indicator Data imputation'!BA71&lt;&gt;"",1,0))</f>
        <v>1</v>
      </c>
      <c r="BA68" s="50">
        <f>IF('Indicator Data'!BB72="No Data",1,IF('Indicator Data imputation'!BB71&lt;&gt;"",1,0))</f>
        <v>0</v>
      </c>
      <c r="BB68" s="50">
        <f>IF('Indicator Data'!BC72="No Data",1,IF('Indicator Data imputation'!BC71&lt;&gt;"",1,0))</f>
        <v>0</v>
      </c>
      <c r="BC68" s="50">
        <f>IF('Indicator Data'!BD72="No Data",1,IF('Indicator Data imputation'!BD71&lt;&gt;"",1,0))</f>
        <v>0</v>
      </c>
      <c r="BD68" s="50">
        <f>IF('Indicator Data'!BE72="No Data",1,IF('Indicator Data imputation'!BE71&lt;&gt;"",1,0))</f>
        <v>0</v>
      </c>
      <c r="BE68" s="50">
        <f>IF('Indicator Data'!BF72="No Data",1,IF('Indicator Data imputation'!BF71&lt;&gt;"",1,0))</f>
        <v>0</v>
      </c>
      <c r="BF68" s="50">
        <f>IF('Indicator Data'!BG72="No Data",1,IF('Indicator Data imputation'!BG71&lt;&gt;"",1,0))</f>
        <v>0</v>
      </c>
      <c r="BG68" s="50">
        <f>IF('Indicator Data'!BH72="No Data",1,IF('Indicator Data imputation'!BH71&lt;&gt;"",1,0))</f>
        <v>0</v>
      </c>
      <c r="BH68" s="50">
        <f>IF('Indicator Data'!BI72="No Data",1,IF('Indicator Data imputation'!BI71&lt;&gt;"",1,0))</f>
        <v>1</v>
      </c>
      <c r="BI68" s="50">
        <f>IF('Indicator Data'!BJ72="No Data",1,IF('Indicator Data imputation'!BJ71&lt;&gt;"",1,0))</f>
        <v>0</v>
      </c>
      <c r="BJ68" s="50">
        <f>IF('Indicator Data'!BK72="No Data",1,IF('Indicator Data imputation'!BK71&lt;&gt;"",1,0))</f>
        <v>0</v>
      </c>
      <c r="BK68" s="50">
        <f>IF('Indicator Data'!BL72="No Data",1,IF('Indicator Data imputation'!BL71&lt;&gt;"",1,0))</f>
        <v>0</v>
      </c>
      <c r="BL68" s="50">
        <f>IF('Indicator Data'!BM72="No Data",1,IF('Indicator Data imputation'!BM71&lt;&gt;"",1,0))</f>
        <v>0</v>
      </c>
      <c r="BM68" s="50">
        <f>IF('Indicator Data'!BN72="No Data",1,IF('Indicator Data imputation'!BN71&lt;&gt;"",1,0))</f>
        <v>0</v>
      </c>
      <c r="BN68" s="50">
        <f>IF('Indicator Data'!BO72="No Data",1,IF('Indicator Data imputation'!BO71&lt;&gt;"",1,0))</f>
        <v>0</v>
      </c>
      <c r="BO68" s="50">
        <f>IF('Indicator Data'!BP72="No Data",1,IF('Indicator Data imputation'!BP71&lt;&gt;"",1,0))</f>
        <v>0</v>
      </c>
      <c r="BP68" s="50">
        <f>IF('Indicator Data'!BQ72="No Data",1,IF('Indicator Data imputation'!BQ71&lt;&gt;"",1,0))</f>
        <v>0</v>
      </c>
      <c r="BQ68" s="50">
        <f>IF('Indicator Data'!BR72="No Data",1,IF('Indicator Data imputation'!BR71&lt;&gt;"",1,0))</f>
        <v>0</v>
      </c>
      <c r="BR68" s="50">
        <f>IF('Indicator Data'!BS72="No Data",1,IF('Indicator Data imputation'!BS71&lt;&gt;"",1,0))</f>
        <v>0</v>
      </c>
      <c r="BS68" s="50">
        <f>IF('Indicator Data'!BT72="No Data",1,IF('Indicator Data imputation'!BT71&lt;&gt;"",1,0))</f>
        <v>0</v>
      </c>
      <c r="BT68" s="50">
        <f>IF('Indicator Data'!BU72="No Data",1,IF('Indicator Data imputation'!BU71&lt;&gt;"",1,0))</f>
        <v>0</v>
      </c>
      <c r="BU68" s="50">
        <f>IF('Indicator Data'!BV72="No Data",1,IF('Indicator Data imputation'!BV71&lt;&gt;"",1,0))</f>
        <v>0</v>
      </c>
      <c r="BV68" s="50">
        <f>IF('Indicator Data'!BW72="No Data",1,IF('Indicator Data imputation'!BW71&lt;&gt;"",1,0))</f>
        <v>1</v>
      </c>
      <c r="BW68" s="50">
        <f>IF('Indicator Data'!BX72="No Data",1,IF('Indicator Data imputation'!BX71&lt;&gt;"",1,0))</f>
        <v>0</v>
      </c>
      <c r="BX68" s="50">
        <f>IF('Indicator Data'!BY72="No Data",1,IF('Indicator Data imputation'!BY71&lt;&gt;"",1,0))</f>
        <v>0</v>
      </c>
      <c r="BY68" s="3">
        <f t="shared" si="3"/>
        <v>19</v>
      </c>
      <c r="BZ68" s="52">
        <f t="shared" si="4"/>
        <v>0.25333333333333335</v>
      </c>
    </row>
    <row r="69" spans="1:78">
      <c r="A69" s="3" t="str">
        <f>'Indicator Data'!B73</f>
        <v>GTM</v>
      </c>
      <c r="B69" s="50">
        <f>IF('Indicator Data'!C73="No Data",1,IF('Indicator Data imputation'!C72&lt;&gt;"",1,0))</f>
        <v>0</v>
      </c>
      <c r="C69" s="50">
        <f>IF('Indicator Data'!D73="No Data",1,IF('Indicator Data imputation'!D72&lt;&gt;"",1,0))</f>
        <v>0</v>
      </c>
      <c r="D69" s="50">
        <f>IF('Indicator Data'!E73="No Data",1,IF('Indicator Data imputation'!E72&lt;&gt;"",1,0))</f>
        <v>0</v>
      </c>
      <c r="E69" s="50">
        <f>IF('Indicator Data'!F73="No Data",1,IF('Indicator Data imputation'!F72&lt;&gt;"",1,0))</f>
        <v>0</v>
      </c>
      <c r="F69" s="50">
        <f>IF('Indicator Data'!G73="No Data",1,IF('Indicator Data imputation'!G72&lt;&gt;"",1,0))</f>
        <v>0</v>
      </c>
      <c r="G69" s="50">
        <f>IF('Indicator Data'!H73="No Data",1,IF('Indicator Data imputation'!H72&lt;&gt;"",1,0))</f>
        <v>0</v>
      </c>
      <c r="H69" s="50">
        <f>IF('Indicator Data'!I73="No Data",1,IF('Indicator Data imputation'!I72&lt;&gt;"",1,0))</f>
        <v>0</v>
      </c>
      <c r="I69" s="50">
        <f>IF('Indicator Data'!J73="No Data",1,IF('Indicator Data imputation'!J72&lt;&gt;"",1,0))</f>
        <v>0</v>
      </c>
      <c r="J69" s="50">
        <f>IF('Indicator Data'!K73="No Data",1,IF('Indicator Data imputation'!K72&lt;&gt;"",1,0))</f>
        <v>0</v>
      </c>
      <c r="K69" s="50">
        <f>IF('Indicator Data'!L73="No Data",1,IF('Indicator Data imputation'!L72&lt;&gt;"",1,0))</f>
        <v>0</v>
      </c>
      <c r="L69" s="50">
        <f>IF('Indicator Data'!M73="No Data",1,IF('Indicator Data imputation'!M72&lt;&gt;"",1,0))</f>
        <v>1</v>
      </c>
      <c r="M69" s="50">
        <f>IF('Indicator Data'!N73="No Data",1,IF('Indicator Data imputation'!N72&lt;&gt;"",1,0))</f>
        <v>1</v>
      </c>
      <c r="N69" s="50">
        <f>IF('Indicator Data'!O73="No Data",1,IF('Indicator Data imputation'!O72&lt;&gt;"",1,0))</f>
        <v>1</v>
      </c>
      <c r="O69" s="50">
        <f>IF('Indicator Data'!P73="No Data",1,IF('Indicator Data imputation'!P72&lt;&gt;"",1,0))</f>
        <v>1</v>
      </c>
      <c r="P69" s="50">
        <f>IF('Indicator Data'!Q73="No Data",1,IF('Indicator Data imputation'!Q72&lt;&gt;"",1,0))</f>
        <v>0</v>
      </c>
      <c r="Q69" s="50">
        <f>IF('Indicator Data'!R73="No Data",1,IF('Indicator Data imputation'!R72&lt;&gt;"",1,0))</f>
        <v>0</v>
      </c>
      <c r="R69" s="50">
        <f>IF('Indicator Data'!S73="No Data",1,IF('Indicator Data imputation'!S72&lt;&gt;"",1,0))</f>
        <v>0</v>
      </c>
      <c r="S69" s="50">
        <f>IF('Indicator Data'!T73="No Data",1,IF('Indicator Data imputation'!T72&lt;&gt;"",1,0))</f>
        <v>0</v>
      </c>
      <c r="T69" s="50">
        <f>IF('Indicator Data'!U73="No Data",1,IF('Indicator Data imputation'!U72&lt;&gt;"",1,0))</f>
        <v>0</v>
      </c>
      <c r="U69" s="50">
        <f>IF('Indicator Data'!V73="No Data",1,IF('Indicator Data imputation'!V72&lt;&gt;"",1,0))</f>
        <v>0</v>
      </c>
      <c r="V69" s="50">
        <f>IF('Indicator Data'!W73="No Data",1,IF('Indicator Data imputation'!W72&lt;&gt;"",1,0))</f>
        <v>0</v>
      </c>
      <c r="W69" s="50">
        <f>IF('Indicator Data'!X73="No Data",1,IF('Indicator Data imputation'!X72&lt;&gt;"",1,0))</f>
        <v>0</v>
      </c>
      <c r="X69" s="50">
        <f>IF('Indicator Data'!Y73="No Data",1,IF('Indicator Data imputation'!Y72&lt;&gt;"",1,0))</f>
        <v>0</v>
      </c>
      <c r="Y69" s="50">
        <f>IF('Indicator Data'!Z73="No Data",1,IF('Indicator Data imputation'!Z72&lt;&gt;"",1,0))</f>
        <v>0</v>
      </c>
      <c r="Z69" s="50">
        <f>IF('Indicator Data'!AA73="No Data",1,IF('Indicator Data imputation'!AA72&lt;&gt;"",1,0))</f>
        <v>0</v>
      </c>
      <c r="AA69" s="50">
        <f>IF('Indicator Data'!AB73="No Data",1,IF('Indicator Data imputation'!AB72&lt;&gt;"",1,0))</f>
        <v>0</v>
      </c>
      <c r="AB69" s="50">
        <f>IF('Indicator Data'!AC73="No Data",1,IF('Indicator Data imputation'!AC72&lt;&gt;"",1,0))</f>
        <v>0</v>
      </c>
      <c r="AC69" s="50">
        <f>IF('Indicator Data'!AD73="No Data",1,IF('Indicator Data imputation'!AD72&lt;&gt;"",1,0))</f>
        <v>0</v>
      </c>
      <c r="AD69" s="50">
        <f>IF('Indicator Data'!AE73="No Data",1,IF('Indicator Data imputation'!AE72&lt;&gt;"",1,0))</f>
        <v>0</v>
      </c>
      <c r="AE69" s="50">
        <f>IF('Indicator Data'!AF73="No Data",1,IF('Indicator Data imputation'!AF72&lt;&gt;"",1,0))</f>
        <v>0</v>
      </c>
      <c r="AF69" s="50">
        <f>IF('Indicator Data'!AG73="No Data",1,IF('Indicator Data imputation'!AG72&lt;&gt;"",1,0))</f>
        <v>0</v>
      </c>
      <c r="AG69" s="50">
        <f>IF('Indicator Data'!AH73="No Data",1,IF('Indicator Data imputation'!AH72&lt;&gt;"",1,0))</f>
        <v>0</v>
      </c>
      <c r="AH69" s="50">
        <f>IF('Indicator Data'!AI73="No Data",1,IF('Indicator Data imputation'!AI72&lt;&gt;"",1,0))</f>
        <v>0</v>
      </c>
      <c r="AI69" s="50">
        <f>IF('Indicator Data'!AJ73="No Data",1,IF('Indicator Data imputation'!AJ72&lt;&gt;"",1,0))</f>
        <v>0</v>
      </c>
      <c r="AJ69" s="50">
        <f>IF('Indicator Data'!AK73="No Data",1,IF('Indicator Data imputation'!AK72&lt;&gt;"",1,0))</f>
        <v>0</v>
      </c>
      <c r="AK69" s="50">
        <f>IF('Indicator Data'!AL73="No Data",1,IF('Indicator Data imputation'!AL72&lt;&gt;"",1,0))</f>
        <v>0</v>
      </c>
      <c r="AL69" s="50">
        <f>IF('Indicator Data'!AM73="No Data",1,IF('Indicator Data imputation'!AM72&lt;&gt;"",1,0))</f>
        <v>0</v>
      </c>
      <c r="AM69" s="50">
        <f>IF('Indicator Data'!AN73="No Data",1,IF('Indicator Data imputation'!AN72&lt;&gt;"",1,0))</f>
        <v>0</v>
      </c>
      <c r="AN69" s="50">
        <f>IF('Indicator Data'!AO73="No Data",1,IF('Indicator Data imputation'!AO72&lt;&gt;"",1,0))</f>
        <v>0</v>
      </c>
      <c r="AO69" s="50">
        <f>IF('Indicator Data'!AP73="No Data",1,IF('Indicator Data imputation'!AP72&lt;&gt;"",1,0))</f>
        <v>0</v>
      </c>
      <c r="AP69" s="50">
        <f>IF('Indicator Data'!AQ73="No Data",1,IF('Indicator Data imputation'!AQ72&lt;&gt;"",1,0))</f>
        <v>0</v>
      </c>
      <c r="AQ69" s="50">
        <f>IF('Indicator Data'!AR73="No Data",1,IF('Indicator Data imputation'!AR72&lt;&gt;"",1,0))</f>
        <v>0</v>
      </c>
      <c r="AR69" s="50">
        <f>IF('Indicator Data'!AS73="No Data",1,IF('Indicator Data imputation'!AS72&lt;&gt;"",1,0))</f>
        <v>0</v>
      </c>
      <c r="AS69" s="50">
        <f>IF('Indicator Data'!AT73="No Data",1,IF('Indicator Data imputation'!AT72&lt;&gt;"",1,0))</f>
        <v>0</v>
      </c>
      <c r="AT69" s="50">
        <f>IF('Indicator Data'!AU73="No Data",1,IF('Indicator Data imputation'!AU72&lt;&gt;"",1,0))</f>
        <v>0</v>
      </c>
      <c r="AU69" s="50">
        <f>IF('Indicator Data'!AV73="No Data",1,IF('Indicator Data imputation'!AV72&lt;&gt;"",1,0))</f>
        <v>0</v>
      </c>
      <c r="AV69" s="50">
        <f>IF('Indicator Data'!AW73="No Data",1,IF('Indicator Data imputation'!AW72&lt;&gt;"",1,0))</f>
        <v>0</v>
      </c>
      <c r="AW69" s="50">
        <f>IF('Indicator Data'!AX73="No Data",1,IF('Indicator Data imputation'!AX72&lt;&gt;"",1,0))</f>
        <v>0</v>
      </c>
      <c r="AX69" s="50">
        <f>IF('Indicator Data'!AY73="No Data",1,IF('Indicator Data imputation'!AY72&lt;&gt;"",1,0))</f>
        <v>0</v>
      </c>
      <c r="AY69" s="50">
        <f>IF('Indicator Data'!AZ73="No Data",1,IF('Indicator Data imputation'!AZ72&lt;&gt;"",1,0))</f>
        <v>0</v>
      </c>
      <c r="AZ69" s="50">
        <f>IF('Indicator Data'!BA73="No Data",1,IF('Indicator Data imputation'!BA72&lt;&gt;"",1,0))</f>
        <v>0</v>
      </c>
      <c r="BA69" s="50">
        <f>IF('Indicator Data'!BB73="No Data",1,IF('Indicator Data imputation'!BB72&lt;&gt;"",1,0))</f>
        <v>0</v>
      </c>
      <c r="BB69" s="50">
        <f>IF('Indicator Data'!BC73="No Data",1,IF('Indicator Data imputation'!BC72&lt;&gt;"",1,0))</f>
        <v>0</v>
      </c>
      <c r="BC69" s="50">
        <f>IF('Indicator Data'!BD73="No Data",1,IF('Indicator Data imputation'!BD72&lt;&gt;"",1,0))</f>
        <v>0</v>
      </c>
      <c r="BD69" s="50">
        <f>IF('Indicator Data'!BE73="No Data",1,IF('Indicator Data imputation'!BE72&lt;&gt;"",1,0))</f>
        <v>0</v>
      </c>
      <c r="BE69" s="50">
        <f>IF('Indicator Data'!BF73="No Data",1,IF('Indicator Data imputation'!BF72&lt;&gt;"",1,0))</f>
        <v>0</v>
      </c>
      <c r="BF69" s="50">
        <f>IF('Indicator Data'!BG73="No Data",1,IF('Indicator Data imputation'!BG72&lt;&gt;"",1,0))</f>
        <v>0</v>
      </c>
      <c r="BG69" s="50">
        <f>IF('Indicator Data'!BH73="No Data",1,IF('Indicator Data imputation'!BH72&lt;&gt;"",1,0))</f>
        <v>0</v>
      </c>
      <c r="BH69" s="50">
        <f>IF('Indicator Data'!BI73="No Data",1,IF('Indicator Data imputation'!BI72&lt;&gt;"",1,0))</f>
        <v>0</v>
      </c>
      <c r="BI69" s="50">
        <f>IF('Indicator Data'!BJ73="No Data",1,IF('Indicator Data imputation'!BJ72&lt;&gt;"",1,0))</f>
        <v>0</v>
      </c>
      <c r="BJ69" s="50">
        <f>IF('Indicator Data'!BK73="No Data",1,IF('Indicator Data imputation'!BK72&lt;&gt;"",1,0))</f>
        <v>0</v>
      </c>
      <c r="BK69" s="50">
        <f>IF('Indicator Data'!BL73="No Data",1,IF('Indicator Data imputation'!BL72&lt;&gt;"",1,0))</f>
        <v>0</v>
      </c>
      <c r="BL69" s="50">
        <f>IF('Indicator Data'!BM73="No Data",1,IF('Indicator Data imputation'!BM72&lt;&gt;"",1,0))</f>
        <v>0</v>
      </c>
      <c r="BM69" s="50">
        <f>IF('Indicator Data'!BN73="No Data",1,IF('Indicator Data imputation'!BN72&lt;&gt;"",1,0))</f>
        <v>0</v>
      </c>
      <c r="BN69" s="50">
        <f>IF('Indicator Data'!BO73="No Data",1,IF('Indicator Data imputation'!BO72&lt;&gt;"",1,0))</f>
        <v>0</v>
      </c>
      <c r="BO69" s="50">
        <f>IF('Indicator Data'!BP73="No Data",1,IF('Indicator Data imputation'!BP72&lt;&gt;"",1,0))</f>
        <v>0</v>
      </c>
      <c r="BP69" s="50">
        <f>IF('Indicator Data'!BQ73="No Data",1,IF('Indicator Data imputation'!BQ72&lt;&gt;"",1,0))</f>
        <v>0</v>
      </c>
      <c r="BQ69" s="50">
        <f>IF('Indicator Data'!BR73="No Data",1,IF('Indicator Data imputation'!BR72&lt;&gt;"",1,0))</f>
        <v>0</v>
      </c>
      <c r="BR69" s="50">
        <f>IF('Indicator Data'!BS73="No Data",1,IF('Indicator Data imputation'!BS72&lt;&gt;"",1,0))</f>
        <v>0</v>
      </c>
      <c r="BS69" s="50">
        <f>IF('Indicator Data'!BT73="No Data",1,IF('Indicator Data imputation'!BT72&lt;&gt;"",1,0))</f>
        <v>0</v>
      </c>
      <c r="BT69" s="50">
        <f>IF('Indicator Data'!BU73="No Data",1,IF('Indicator Data imputation'!BU72&lt;&gt;"",1,0))</f>
        <v>0</v>
      </c>
      <c r="BU69" s="50">
        <f>IF('Indicator Data'!BV73="No Data",1,IF('Indicator Data imputation'!BV72&lt;&gt;"",1,0))</f>
        <v>0</v>
      </c>
      <c r="BV69" s="50">
        <f>IF('Indicator Data'!BW73="No Data",1,IF('Indicator Data imputation'!BW72&lt;&gt;"",1,0))</f>
        <v>0</v>
      </c>
      <c r="BW69" s="50">
        <f>IF('Indicator Data'!BX73="No Data",1,IF('Indicator Data imputation'!BX72&lt;&gt;"",1,0))</f>
        <v>0</v>
      </c>
      <c r="BX69" s="50">
        <f>IF('Indicator Data'!BY73="No Data",1,IF('Indicator Data imputation'!BY72&lt;&gt;"",1,0))</f>
        <v>0</v>
      </c>
      <c r="BY69" s="3">
        <f t="shared" si="3"/>
        <v>4</v>
      </c>
      <c r="BZ69" s="52">
        <f t="shared" si="4"/>
        <v>5.3333333333333337E-2</v>
      </c>
    </row>
    <row r="70" spans="1:78">
      <c r="A70" s="3" t="str">
        <f>'Indicator Data'!B74</f>
        <v>GIN</v>
      </c>
      <c r="B70" s="50">
        <f>IF('Indicator Data'!C74="No Data",1,IF('Indicator Data imputation'!C73&lt;&gt;"",1,0))</f>
        <v>0</v>
      </c>
      <c r="C70" s="50">
        <f>IF('Indicator Data'!D74="No Data",1,IF('Indicator Data imputation'!D73&lt;&gt;"",1,0))</f>
        <v>0</v>
      </c>
      <c r="D70" s="50">
        <f>IF('Indicator Data'!E74="No Data",1,IF('Indicator Data imputation'!E73&lt;&gt;"",1,0))</f>
        <v>0</v>
      </c>
      <c r="E70" s="50">
        <f>IF('Indicator Data'!F74="No Data",1,IF('Indicator Data imputation'!F73&lt;&gt;"",1,0))</f>
        <v>0</v>
      </c>
      <c r="F70" s="50">
        <f>IF('Indicator Data'!G74="No Data",1,IF('Indicator Data imputation'!G73&lt;&gt;"",1,0))</f>
        <v>0</v>
      </c>
      <c r="G70" s="50">
        <f>IF('Indicator Data'!H74="No Data",1,IF('Indicator Data imputation'!H73&lt;&gt;"",1,0))</f>
        <v>0</v>
      </c>
      <c r="H70" s="50">
        <f>IF('Indicator Data'!I74="No Data",1,IF('Indicator Data imputation'!I73&lt;&gt;"",1,0))</f>
        <v>0</v>
      </c>
      <c r="I70" s="50">
        <f>IF('Indicator Data'!J74="No Data",1,IF('Indicator Data imputation'!J73&lt;&gt;"",1,0))</f>
        <v>0</v>
      </c>
      <c r="J70" s="50">
        <f>IF('Indicator Data'!K74="No Data",1,IF('Indicator Data imputation'!K73&lt;&gt;"",1,0))</f>
        <v>0</v>
      </c>
      <c r="K70" s="50">
        <f>IF('Indicator Data'!L74="No Data",1,IF('Indicator Data imputation'!L73&lt;&gt;"",1,0))</f>
        <v>0</v>
      </c>
      <c r="L70" s="50">
        <f>IF('Indicator Data'!M74="No Data",1,IF('Indicator Data imputation'!M73&lt;&gt;"",1,0))</f>
        <v>0</v>
      </c>
      <c r="M70" s="50">
        <f>IF('Indicator Data'!N74="No Data",1,IF('Indicator Data imputation'!N73&lt;&gt;"",1,0))</f>
        <v>0</v>
      </c>
      <c r="N70" s="50">
        <f>IF('Indicator Data'!O74="No Data",1,IF('Indicator Data imputation'!O73&lt;&gt;"",1,0))</f>
        <v>0</v>
      </c>
      <c r="O70" s="50">
        <f>IF('Indicator Data'!P74="No Data",1,IF('Indicator Data imputation'!P73&lt;&gt;"",1,0))</f>
        <v>0</v>
      </c>
      <c r="P70" s="50">
        <f>IF('Indicator Data'!Q74="No Data",1,IF('Indicator Data imputation'!Q73&lt;&gt;"",1,0))</f>
        <v>0</v>
      </c>
      <c r="Q70" s="50">
        <f>IF('Indicator Data'!R74="No Data",1,IF('Indicator Data imputation'!R73&lt;&gt;"",1,0))</f>
        <v>0</v>
      </c>
      <c r="R70" s="50">
        <f>IF('Indicator Data'!S74="No Data",1,IF('Indicator Data imputation'!S73&lt;&gt;"",1,0))</f>
        <v>0</v>
      </c>
      <c r="S70" s="50">
        <f>IF('Indicator Data'!T74="No Data",1,IF('Indicator Data imputation'!T73&lt;&gt;"",1,0))</f>
        <v>0</v>
      </c>
      <c r="T70" s="50">
        <f>IF('Indicator Data'!U74="No Data",1,IF('Indicator Data imputation'!U73&lt;&gt;"",1,0))</f>
        <v>0</v>
      </c>
      <c r="U70" s="50">
        <f>IF('Indicator Data'!V74="No Data",1,IF('Indicator Data imputation'!V73&lt;&gt;"",1,0))</f>
        <v>0</v>
      </c>
      <c r="V70" s="50">
        <f>IF('Indicator Data'!W74="No Data",1,IF('Indicator Data imputation'!W73&lt;&gt;"",1,0))</f>
        <v>0</v>
      </c>
      <c r="W70" s="50">
        <f>IF('Indicator Data'!X74="No Data",1,IF('Indicator Data imputation'!X73&lt;&gt;"",1,0))</f>
        <v>0</v>
      </c>
      <c r="X70" s="50">
        <f>IF('Indicator Data'!Y74="No Data",1,IF('Indicator Data imputation'!Y73&lt;&gt;"",1,0))</f>
        <v>0</v>
      </c>
      <c r="Y70" s="50">
        <f>IF('Indicator Data'!Z74="No Data",1,IF('Indicator Data imputation'!Z73&lt;&gt;"",1,0))</f>
        <v>0</v>
      </c>
      <c r="Z70" s="50">
        <f>IF('Indicator Data'!AA74="No Data",1,IF('Indicator Data imputation'!AA73&lt;&gt;"",1,0))</f>
        <v>0</v>
      </c>
      <c r="AA70" s="50">
        <f>IF('Indicator Data'!AB74="No Data",1,IF('Indicator Data imputation'!AB73&lt;&gt;"",1,0))</f>
        <v>0</v>
      </c>
      <c r="AB70" s="50">
        <f>IF('Indicator Data'!AC74="No Data",1,IF('Indicator Data imputation'!AC73&lt;&gt;"",1,0))</f>
        <v>0</v>
      </c>
      <c r="AC70" s="50">
        <f>IF('Indicator Data'!AD74="No Data",1,IF('Indicator Data imputation'!AD73&lt;&gt;"",1,0))</f>
        <v>0</v>
      </c>
      <c r="AD70" s="50">
        <f>IF('Indicator Data'!AE74="No Data",1,IF('Indicator Data imputation'!AE73&lt;&gt;"",1,0))</f>
        <v>0</v>
      </c>
      <c r="AE70" s="50">
        <f>IF('Indicator Data'!AF74="No Data",1,IF('Indicator Data imputation'!AF73&lt;&gt;"",1,0))</f>
        <v>0</v>
      </c>
      <c r="AF70" s="50">
        <f>IF('Indicator Data'!AG74="No Data",1,IF('Indicator Data imputation'!AG73&lt;&gt;"",1,0))</f>
        <v>0</v>
      </c>
      <c r="AG70" s="50">
        <f>IF('Indicator Data'!AH74="No Data",1,IF('Indicator Data imputation'!AH73&lt;&gt;"",1,0))</f>
        <v>0</v>
      </c>
      <c r="AH70" s="50">
        <f>IF('Indicator Data'!AI74="No Data",1,IF('Indicator Data imputation'!AI73&lt;&gt;"",1,0))</f>
        <v>0</v>
      </c>
      <c r="AI70" s="50">
        <f>IF('Indicator Data'!AJ74="No Data",1,IF('Indicator Data imputation'!AJ73&lt;&gt;"",1,0))</f>
        <v>0</v>
      </c>
      <c r="AJ70" s="50">
        <f>IF('Indicator Data'!AK74="No Data",1,IF('Indicator Data imputation'!AK73&lt;&gt;"",1,0))</f>
        <v>0</v>
      </c>
      <c r="AK70" s="50">
        <f>IF('Indicator Data'!AL74="No Data",1,IF('Indicator Data imputation'!AL73&lt;&gt;"",1,0))</f>
        <v>0</v>
      </c>
      <c r="AL70" s="50">
        <f>IF('Indicator Data'!AM74="No Data",1,IF('Indicator Data imputation'!AM73&lt;&gt;"",1,0))</f>
        <v>0</v>
      </c>
      <c r="AM70" s="50">
        <f>IF('Indicator Data'!AN74="No Data",1,IF('Indicator Data imputation'!AN73&lt;&gt;"",1,0))</f>
        <v>0</v>
      </c>
      <c r="AN70" s="50">
        <f>IF('Indicator Data'!AO74="No Data",1,IF('Indicator Data imputation'!AO73&lt;&gt;"",1,0))</f>
        <v>0</v>
      </c>
      <c r="AO70" s="50">
        <f>IF('Indicator Data'!AP74="No Data",1,IF('Indicator Data imputation'!AP73&lt;&gt;"",1,0))</f>
        <v>0</v>
      </c>
      <c r="AP70" s="50">
        <f>IF('Indicator Data'!AQ74="No Data",1,IF('Indicator Data imputation'!AQ73&lt;&gt;"",1,0))</f>
        <v>0</v>
      </c>
      <c r="AQ70" s="50">
        <f>IF('Indicator Data'!AR74="No Data",1,IF('Indicator Data imputation'!AR73&lt;&gt;"",1,0))</f>
        <v>0</v>
      </c>
      <c r="AR70" s="50">
        <f>IF('Indicator Data'!AS74="No Data",1,IF('Indicator Data imputation'!AS73&lt;&gt;"",1,0))</f>
        <v>0</v>
      </c>
      <c r="AS70" s="50">
        <f>IF('Indicator Data'!AT74="No Data",1,IF('Indicator Data imputation'!AT73&lt;&gt;"",1,0))</f>
        <v>0</v>
      </c>
      <c r="AT70" s="50">
        <f>IF('Indicator Data'!AU74="No Data",1,IF('Indicator Data imputation'!AU73&lt;&gt;"",1,0))</f>
        <v>0</v>
      </c>
      <c r="AU70" s="50">
        <f>IF('Indicator Data'!AV74="No Data",1,IF('Indicator Data imputation'!AV73&lt;&gt;"",1,0))</f>
        <v>0</v>
      </c>
      <c r="AV70" s="50">
        <f>IF('Indicator Data'!AW74="No Data",1,IF('Indicator Data imputation'!AW73&lt;&gt;"",1,0))</f>
        <v>0</v>
      </c>
      <c r="AW70" s="50">
        <f>IF('Indicator Data'!AX74="No Data",1,IF('Indicator Data imputation'!AX73&lt;&gt;"",1,0))</f>
        <v>0</v>
      </c>
      <c r="AX70" s="50">
        <f>IF('Indicator Data'!AY74="No Data",1,IF('Indicator Data imputation'!AY73&lt;&gt;"",1,0))</f>
        <v>0</v>
      </c>
      <c r="AY70" s="50">
        <f>IF('Indicator Data'!AZ74="No Data",1,IF('Indicator Data imputation'!AZ73&lt;&gt;"",1,0))</f>
        <v>1</v>
      </c>
      <c r="AZ70" s="50">
        <f>IF('Indicator Data'!BA74="No Data",1,IF('Indicator Data imputation'!BA73&lt;&gt;"",1,0))</f>
        <v>0</v>
      </c>
      <c r="BA70" s="50">
        <f>IF('Indicator Data'!BB74="No Data",1,IF('Indicator Data imputation'!BB73&lt;&gt;"",1,0))</f>
        <v>0</v>
      </c>
      <c r="BB70" s="50">
        <f>IF('Indicator Data'!BC74="No Data",1,IF('Indicator Data imputation'!BC73&lt;&gt;"",1,0))</f>
        <v>0</v>
      </c>
      <c r="BC70" s="50">
        <f>IF('Indicator Data'!BD74="No Data",1,IF('Indicator Data imputation'!BD73&lt;&gt;"",1,0))</f>
        <v>0</v>
      </c>
      <c r="BD70" s="50">
        <f>IF('Indicator Data'!BE74="No Data",1,IF('Indicator Data imputation'!BE73&lt;&gt;"",1,0))</f>
        <v>0</v>
      </c>
      <c r="BE70" s="50">
        <f>IF('Indicator Data'!BF74="No Data",1,IF('Indicator Data imputation'!BF73&lt;&gt;"",1,0))</f>
        <v>0</v>
      </c>
      <c r="BF70" s="50">
        <f>IF('Indicator Data'!BG74="No Data",1,IF('Indicator Data imputation'!BG73&lt;&gt;"",1,0))</f>
        <v>0</v>
      </c>
      <c r="BG70" s="50">
        <f>IF('Indicator Data'!BH74="No Data",1,IF('Indicator Data imputation'!BH73&lt;&gt;"",1,0))</f>
        <v>0</v>
      </c>
      <c r="BH70" s="50">
        <f>IF('Indicator Data'!BI74="No Data",1,IF('Indicator Data imputation'!BI73&lt;&gt;"",1,0))</f>
        <v>1</v>
      </c>
      <c r="BI70" s="50">
        <f>IF('Indicator Data'!BJ74="No Data",1,IF('Indicator Data imputation'!BJ73&lt;&gt;"",1,0))</f>
        <v>0</v>
      </c>
      <c r="BJ70" s="50">
        <f>IF('Indicator Data'!BK74="No Data",1,IF('Indicator Data imputation'!BK73&lt;&gt;"",1,0))</f>
        <v>0</v>
      </c>
      <c r="BK70" s="50">
        <f>IF('Indicator Data'!BL74="No Data",1,IF('Indicator Data imputation'!BL73&lt;&gt;"",1,0))</f>
        <v>0</v>
      </c>
      <c r="BL70" s="50">
        <f>IF('Indicator Data'!BM74="No Data",1,IF('Indicator Data imputation'!BM73&lt;&gt;"",1,0))</f>
        <v>0</v>
      </c>
      <c r="BM70" s="50">
        <f>IF('Indicator Data'!BN74="No Data",1,IF('Indicator Data imputation'!BN73&lt;&gt;"",1,0))</f>
        <v>0</v>
      </c>
      <c r="BN70" s="50">
        <f>IF('Indicator Data'!BO74="No Data",1,IF('Indicator Data imputation'!BO73&lt;&gt;"",1,0))</f>
        <v>0</v>
      </c>
      <c r="BO70" s="50">
        <f>IF('Indicator Data'!BP74="No Data",1,IF('Indicator Data imputation'!BP73&lt;&gt;"",1,0))</f>
        <v>0</v>
      </c>
      <c r="BP70" s="50">
        <f>IF('Indicator Data'!BQ74="No Data",1,IF('Indicator Data imputation'!BQ73&lt;&gt;"",1,0))</f>
        <v>0</v>
      </c>
      <c r="BQ70" s="50">
        <f>IF('Indicator Data'!BR74="No Data",1,IF('Indicator Data imputation'!BR73&lt;&gt;"",1,0))</f>
        <v>0</v>
      </c>
      <c r="BR70" s="50">
        <f>IF('Indicator Data'!BS74="No Data",1,IF('Indicator Data imputation'!BS73&lt;&gt;"",1,0))</f>
        <v>0</v>
      </c>
      <c r="BS70" s="50">
        <f>IF('Indicator Data'!BT74="No Data",1,IF('Indicator Data imputation'!BT73&lt;&gt;"",1,0))</f>
        <v>0</v>
      </c>
      <c r="BT70" s="50">
        <f>IF('Indicator Data'!BU74="No Data",1,IF('Indicator Data imputation'!BU73&lt;&gt;"",1,0))</f>
        <v>0</v>
      </c>
      <c r="BU70" s="50">
        <f>IF('Indicator Data'!BV74="No Data",1,IF('Indicator Data imputation'!BV73&lt;&gt;"",1,0))</f>
        <v>1</v>
      </c>
      <c r="BV70" s="50">
        <f>IF('Indicator Data'!BW74="No Data",1,IF('Indicator Data imputation'!BW73&lt;&gt;"",1,0))</f>
        <v>1</v>
      </c>
      <c r="BW70" s="50">
        <f>IF('Indicator Data'!BX74="No Data",1,IF('Indicator Data imputation'!BX73&lt;&gt;"",1,0))</f>
        <v>0</v>
      </c>
      <c r="BX70" s="50">
        <f>IF('Indicator Data'!BY74="No Data",1,IF('Indicator Data imputation'!BY73&lt;&gt;"",1,0))</f>
        <v>0</v>
      </c>
      <c r="BY70" s="3">
        <f t="shared" si="3"/>
        <v>4</v>
      </c>
      <c r="BZ70" s="52">
        <f t="shared" si="4"/>
        <v>5.3333333333333337E-2</v>
      </c>
    </row>
    <row r="71" spans="1:78">
      <c r="A71" s="3" t="str">
        <f>'Indicator Data'!B75</f>
        <v>GNB</v>
      </c>
      <c r="B71" s="50">
        <f>IF('Indicator Data'!C75="No Data",1,IF('Indicator Data imputation'!C74&lt;&gt;"",1,0))</f>
        <v>0</v>
      </c>
      <c r="C71" s="50">
        <f>IF('Indicator Data'!D75="No Data",1,IF('Indicator Data imputation'!D74&lt;&gt;"",1,0))</f>
        <v>0</v>
      </c>
      <c r="D71" s="50">
        <f>IF('Indicator Data'!E75="No Data",1,IF('Indicator Data imputation'!E74&lt;&gt;"",1,0))</f>
        <v>0</v>
      </c>
      <c r="E71" s="50">
        <f>IF('Indicator Data'!F75="No Data",1,IF('Indicator Data imputation'!F74&lt;&gt;"",1,0))</f>
        <v>0</v>
      </c>
      <c r="F71" s="50">
        <f>IF('Indicator Data'!G75="No Data",1,IF('Indicator Data imputation'!G74&lt;&gt;"",1,0))</f>
        <v>0</v>
      </c>
      <c r="G71" s="50">
        <f>IF('Indicator Data'!H75="No Data",1,IF('Indicator Data imputation'!H74&lt;&gt;"",1,0))</f>
        <v>0</v>
      </c>
      <c r="H71" s="50">
        <f>IF('Indicator Data'!I75="No Data",1,IF('Indicator Data imputation'!I74&lt;&gt;"",1,0))</f>
        <v>0</v>
      </c>
      <c r="I71" s="50">
        <f>IF('Indicator Data'!J75="No Data",1,IF('Indicator Data imputation'!J74&lt;&gt;"",1,0))</f>
        <v>0</v>
      </c>
      <c r="J71" s="50">
        <f>IF('Indicator Data'!K75="No Data",1,IF('Indicator Data imputation'!K74&lt;&gt;"",1,0))</f>
        <v>0</v>
      </c>
      <c r="K71" s="50">
        <f>IF('Indicator Data'!L75="No Data",1,IF('Indicator Data imputation'!L74&lt;&gt;"",1,0))</f>
        <v>0</v>
      </c>
      <c r="L71" s="50">
        <f>IF('Indicator Data'!M75="No Data",1,IF('Indicator Data imputation'!M74&lt;&gt;"",1,0))</f>
        <v>0</v>
      </c>
      <c r="M71" s="50">
        <f>IF('Indicator Data'!N75="No Data",1,IF('Indicator Data imputation'!N74&lt;&gt;"",1,0))</f>
        <v>0</v>
      </c>
      <c r="N71" s="50">
        <f>IF('Indicator Data'!O75="No Data",1,IF('Indicator Data imputation'!O74&lt;&gt;"",1,0))</f>
        <v>0</v>
      </c>
      <c r="O71" s="50">
        <f>IF('Indicator Data'!P75="No Data",1,IF('Indicator Data imputation'!P74&lt;&gt;"",1,0))</f>
        <v>0</v>
      </c>
      <c r="P71" s="50">
        <f>IF('Indicator Data'!Q75="No Data",1,IF('Indicator Data imputation'!Q74&lt;&gt;"",1,0))</f>
        <v>0</v>
      </c>
      <c r="Q71" s="50">
        <f>IF('Indicator Data'!R75="No Data",1,IF('Indicator Data imputation'!R74&lt;&gt;"",1,0))</f>
        <v>0</v>
      </c>
      <c r="R71" s="50">
        <f>IF('Indicator Data'!S75="No Data",1,IF('Indicator Data imputation'!S74&lt;&gt;"",1,0))</f>
        <v>0</v>
      </c>
      <c r="S71" s="50">
        <f>IF('Indicator Data'!T75="No Data",1,IF('Indicator Data imputation'!T74&lt;&gt;"",1,0))</f>
        <v>0</v>
      </c>
      <c r="T71" s="50">
        <f>IF('Indicator Data'!U75="No Data",1,IF('Indicator Data imputation'!U74&lt;&gt;"",1,0))</f>
        <v>0</v>
      </c>
      <c r="U71" s="50">
        <f>IF('Indicator Data'!V75="No Data",1,IF('Indicator Data imputation'!V74&lt;&gt;"",1,0))</f>
        <v>0</v>
      </c>
      <c r="V71" s="50">
        <f>IF('Indicator Data'!W75="No Data",1,IF('Indicator Data imputation'!W74&lt;&gt;"",1,0))</f>
        <v>0</v>
      </c>
      <c r="W71" s="50">
        <f>IF('Indicator Data'!X75="No Data",1,IF('Indicator Data imputation'!X74&lt;&gt;"",1,0))</f>
        <v>0</v>
      </c>
      <c r="X71" s="50">
        <f>IF('Indicator Data'!Y75="No Data",1,IF('Indicator Data imputation'!Y74&lt;&gt;"",1,0))</f>
        <v>0</v>
      </c>
      <c r="Y71" s="50">
        <f>IF('Indicator Data'!Z75="No Data",1,IF('Indicator Data imputation'!Z74&lt;&gt;"",1,0))</f>
        <v>0</v>
      </c>
      <c r="Z71" s="50">
        <f>IF('Indicator Data'!AA75="No Data",1,IF('Indicator Data imputation'!AA74&lt;&gt;"",1,0))</f>
        <v>1</v>
      </c>
      <c r="AA71" s="50">
        <f>IF('Indicator Data'!AB75="No Data",1,IF('Indicator Data imputation'!AB74&lt;&gt;"",1,0))</f>
        <v>0</v>
      </c>
      <c r="AB71" s="50">
        <f>IF('Indicator Data'!AC75="No Data",1,IF('Indicator Data imputation'!AC74&lt;&gt;"",1,0))</f>
        <v>0</v>
      </c>
      <c r="AC71" s="50">
        <f>IF('Indicator Data'!AD75="No Data",1,IF('Indicator Data imputation'!AD74&lt;&gt;"",1,0))</f>
        <v>0</v>
      </c>
      <c r="AD71" s="50">
        <f>IF('Indicator Data'!AE75="No Data",1,IF('Indicator Data imputation'!AE74&lt;&gt;"",1,0))</f>
        <v>0</v>
      </c>
      <c r="AE71" s="50">
        <f>IF('Indicator Data'!AF75="No Data",1,IF('Indicator Data imputation'!AF74&lt;&gt;"",1,0))</f>
        <v>0</v>
      </c>
      <c r="AF71" s="50">
        <f>IF('Indicator Data'!AG75="No Data",1,IF('Indicator Data imputation'!AG74&lt;&gt;"",1,0))</f>
        <v>0</v>
      </c>
      <c r="AG71" s="50">
        <f>IF('Indicator Data'!AH75="No Data",1,IF('Indicator Data imputation'!AH74&lt;&gt;"",1,0))</f>
        <v>0</v>
      </c>
      <c r="AH71" s="50">
        <f>IF('Indicator Data'!AI75="No Data",1,IF('Indicator Data imputation'!AI74&lt;&gt;"",1,0))</f>
        <v>0</v>
      </c>
      <c r="AI71" s="50">
        <f>IF('Indicator Data'!AJ75="No Data",1,IF('Indicator Data imputation'!AJ74&lt;&gt;"",1,0))</f>
        <v>0</v>
      </c>
      <c r="AJ71" s="50">
        <f>IF('Indicator Data'!AK75="No Data",1,IF('Indicator Data imputation'!AK74&lt;&gt;"",1,0))</f>
        <v>0</v>
      </c>
      <c r="AK71" s="50">
        <f>IF('Indicator Data'!AL75="No Data",1,IF('Indicator Data imputation'!AL74&lt;&gt;"",1,0))</f>
        <v>0</v>
      </c>
      <c r="AL71" s="50">
        <f>IF('Indicator Data'!AM75="No Data",1,IF('Indicator Data imputation'!AM74&lt;&gt;"",1,0))</f>
        <v>0</v>
      </c>
      <c r="AM71" s="50">
        <f>IF('Indicator Data'!AN75="No Data",1,IF('Indicator Data imputation'!AN74&lt;&gt;"",1,0))</f>
        <v>0</v>
      </c>
      <c r="AN71" s="50">
        <f>IF('Indicator Data'!AO75="No Data",1,IF('Indicator Data imputation'!AO74&lt;&gt;"",1,0))</f>
        <v>0</v>
      </c>
      <c r="AO71" s="50">
        <f>IF('Indicator Data'!AP75="No Data",1,IF('Indicator Data imputation'!AP74&lt;&gt;"",1,0))</f>
        <v>0</v>
      </c>
      <c r="AP71" s="50">
        <f>IF('Indicator Data'!AQ75="No Data",1,IF('Indicator Data imputation'!AQ74&lt;&gt;"",1,0))</f>
        <v>0</v>
      </c>
      <c r="AQ71" s="50">
        <f>IF('Indicator Data'!AR75="No Data",1,IF('Indicator Data imputation'!AR74&lt;&gt;"",1,0))</f>
        <v>0</v>
      </c>
      <c r="AR71" s="50">
        <f>IF('Indicator Data'!AS75="No Data",1,IF('Indicator Data imputation'!AS74&lt;&gt;"",1,0))</f>
        <v>0</v>
      </c>
      <c r="AS71" s="50">
        <f>IF('Indicator Data'!AT75="No Data",1,IF('Indicator Data imputation'!AT74&lt;&gt;"",1,0))</f>
        <v>0</v>
      </c>
      <c r="AT71" s="50">
        <f>IF('Indicator Data'!AU75="No Data",1,IF('Indicator Data imputation'!AU74&lt;&gt;"",1,0))</f>
        <v>0</v>
      </c>
      <c r="AU71" s="50">
        <f>IF('Indicator Data'!AV75="No Data",1,IF('Indicator Data imputation'!AV74&lt;&gt;"",1,0))</f>
        <v>0</v>
      </c>
      <c r="AV71" s="50">
        <f>IF('Indicator Data'!AW75="No Data",1,IF('Indicator Data imputation'!AW74&lt;&gt;"",1,0))</f>
        <v>0</v>
      </c>
      <c r="AW71" s="50">
        <f>IF('Indicator Data'!AX75="No Data",1,IF('Indicator Data imputation'!AX74&lt;&gt;"",1,0))</f>
        <v>0</v>
      </c>
      <c r="AX71" s="50">
        <f>IF('Indicator Data'!AY75="No Data",1,IF('Indicator Data imputation'!AY74&lt;&gt;"",1,0))</f>
        <v>0</v>
      </c>
      <c r="AY71" s="50">
        <f>IF('Indicator Data'!AZ75="No Data",1,IF('Indicator Data imputation'!AZ74&lt;&gt;"",1,0))</f>
        <v>1</v>
      </c>
      <c r="AZ71" s="50">
        <f>IF('Indicator Data'!BA75="No Data",1,IF('Indicator Data imputation'!BA74&lt;&gt;"",1,0))</f>
        <v>0</v>
      </c>
      <c r="BA71" s="50">
        <f>IF('Indicator Data'!BB75="No Data",1,IF('Indicator Data imputation'!BB74&lt;&gt;"",1,0))</f>
        <v>0</v>
      </c>
      <c r="BB71" s="50">
        <f>IF('Indicator Data'!BC75="No Data",1,IF('Indicator Data imputation'!BC74&lt;&gt;"",1,0))</f>
        <v>0</v>
      </c>
      <c r="BC71" s="50">
        <f>IF('Indicator Data'!BD75="No Data",1,IF('Indicator Data imputation'!BD74&lt;&gt;"",1,0))</f>
        <v>0</v>
      </c>
      <c r="BD71" s="50">
        <f>IF('Indicator Data'!BE75="No Data",1,IF('Indicator Data imputation'!BE74&lt;&gt;"",1,0))</f>
        <v>0</v>
      </c>
      <c r="BE71" s="50">
        <f>IF('Indicator Data'!BF75="No Data",1,IF('Indicator Data imputation'!BF74&lt;&gt;"",1,0))</f>
        <v>0</v>
      </c>
      <c r="BF71" s="50">
        <f>IF('Indicator Data'!BG75="No Data",1,IF('Indicator Data imputation'!BG74&lt;&gt;"",1,0))</f>
        <v>0</v>
      </c>
      <c r="BG71" s="50">
        <f>IF('Indicator Data'!BH75="No Data",1,IF('Indicator Data imputation'!BH74&lt;&gt;"",1,0))</f>
        <v>0</v>
      </c>
      <c r="BH71" s="50">
        <f>IF('Indicator Data'!BI75="No Data",1,IF('Indicator Data imputation'!BI74&lt;&gt;"",1,0))</f>
        <v>1</v>
      </c>
      <c r="BI71" s="50">
        <f>IF('Indicator Data'!BJ75="No Data",1,IF('Indicator Data imputation'!BJ74&lt;&gt;"",1,0))</f>
        <v>0</v>
      </c>
      <c r="BJ71" s="50">
        <f>IF('Indicator Data'!BK75="No Data",1,IF('Indicator Data imputation'!BK74&lt;&gt;"",1,0))</f>
        <v>0</v>
      </c>
      <c r="BK71" s="50">
        <f>IF('Indicator Data'!BL75="No Data",1,IF('Indicator Data imputation'!BL74&lt;&gt;"",1,0))</f>
        <v>0</v>
      </c>
      <c r="BL71" s="50">
        <f>IF('Indicator Data'!BM75="No Data",1,IF('Indicator Data imputation'!BM74&lt;&gt;"",1,0))</f>
        <v>0</v>
      </c>
      <c r="BM71" s="50">
        <f>IF('Indicator Data'!BN75="No Data",1,IF('Indicator Data imputation'!BN74&lt;&gt;"",1,0))</f>
        <v>0</v>
      </c>
      <c r="BN71" s="50">
        <f>IF('Indicator Data'!BO75="No Data",1,IF('Indicator Data imputation'!BO74&lt;&gt;"",1,0))</f>
        <v>0</v>
      </c>
      <c r="BO71" s="50">
        <f>IF('Indicator Data'!BP75="No Data",1,IF('Indicator Data imputation'!BP74&lt;&gt;"",1,0))</f>
        <v>0</v>
      </c>
      <c r="BP71" s="50">
        <f>IF('Indicator Data'!BQ75="No Data",1,IF('Indicator Data imputation'!BQ74&lt;&gt;"",1,0))</f>
        <v>0</v>
      </c>
      <c r="BQ71" s="50">
        <f>IF('Indicator Data'!BR75="No Data",1,IF('Indicator Data imputation'!BR74&lt;&gt;"",1,0))</f>
        <v>0</v>
      </c>
      <c r="BR71" s="50">
        <f>IF('Indicator Data'!BS75="No Data",1,IF('Indicator Data imputation'!BS74&lt;&gt;"",1,0))</f>
        <v>0</v>
      </c>
      <c r="BS71" s="50">
        <f>IF('Indicator Data'!BT75="No Data",1,IF('Indicator Data imputation'!BT74&lt;&gt;"",1,0))</f>
        <v>0</v>
      </c>
      <c r="BT71" s="50">
        <f>IF('Indicator Data'!BU75="No Data",1,IF('Indicator Data imputation'!BU74&lt;&gt;"",1,0))</f>
        <v>0</v>
      </c>
      <c r="BU71" s="50">
        <f>IF('Indicator Data'!BV75="No Data",1,IF('Indicator Data imputation'!BV74&lt;&gt;"",1,0))</f>
        <v>1</v>
      </c>
      <c r="BV71" s="50">
        <f>IF('Indicator Data'!BW75="No Data",1,IF('Indicator Data imputation'!BW74&lt;&gt;"",1,0))</f>
        <v>0</v>
      </c>
      <c r="BW71" s="50">
        <f>IF('Indicator Data'!BX75="No Data",1,IF('Indicator Data imputation'!BX74&lt;&gt;"",1,0))</f>
        <v>0</v>
      </c>
      <c r="BX71" s="50">
        <f>IF('Indicator Data'!BY75="No Data",1,IF('Indicator Data imputation'!BY74&lt;&gt;"",1,0))</f>
        <v>0</v>
      </c>
      <c r="BY71" s="3">
        <f t="shared" si="3"/>
        <v>4</v>
      </c>
      <c r="BZ71" s="52">
        <f t="shared" si="4"/>
        <v>5.3333333333333337E-2</v>
      </c>
    </row>
    <row r="72" spans="1:78">
      <c r="A72" s="3" t="str">
        <f>'Indicator Data'!B76</f>
        <v>GUY</v>
      </c>
      <c r="B72" s="50">
        <f>IF('Indicator Data'!C76="No Data",1,IF('Indicator Data imputation'!C75&lt;&gt;"",1,0))</f>
        <v>0</v>
      </c>
      <c r="C72" s="50">
        <f>IF('Indicator Data'!D76="No Data",1,IF('Indicator Data imputation'!D75&lt;&gt;"",1,0))</f>
        <v>0</v>
      </c>
      <c r="D72" s="50">
        <f>IF('Indicator Data'!E76="No Data",1,IF('Indicator Data imputation'!E75&lt;&gt;"",1,0))</f>
        <v>0</v>
      </c>
      <c r="E72" s="50">
        <f>IF('Indicator Data'!F76="No Data",1,IF('Indicator Data imputation'!F75&lt;&gt;"",1,0))</f>
        <v>0</v>
      </c>
      <c r="F72" s="50">
        <f>IF('Indicator Data'!G76="No Data",1,IF('Indicator Data imputation'!G75&lt;&gt;"",1,0))</f>
        <v>0</v>
      </c>
      <c r="G72" s="50">
        <f>IF('Indicator Data'!H76="No Data",1,IF('Indicator Data imputation'!H75&lt;&gt;"",1,0))</f>
        <v>0</v>
      </c>
      <c r="H72" s="50">
        <f>IF('Indicator Data'!I76="No Data",1,IF('Indicator Data imputation'!I75&lt;&gt;"",1,0))</f>
        <v>0</v>
      </c>
      <c r="I72" s="50">
        <f>IF('Indicator Data'!J76="No Data",1,IF('Indicator Data imputation'!J75&lt;&gt;"",1,0))</f>
        <v>0</v>
      </c>
      <c r="J72" s="50">
        <f>IF('Indicator Data'!K76="No Data",1,IF('Indicator Data imputation'!K75&lt;&gt;"",1,0))</f>
        <v>0</v>
      </c>
      <c r="K72" s="50">
        <f>IF('Indicator Data'!L76="No Data",1,IF('Indicator Data imputation'!L75&lt;&gt;"",1,0))</f>
        <v>0</v>
      </c>
      <c r="L72" s="50">
        <f>IF('Indicator Data'!M76="No Data",1,IF('Indicator Data imputation'!M75&lt;&gt;"",1,0))</f>
        <v>1</v>
      </c>
      <c r="M72" s="50">
        <f>IF('Indicator Data'!N76="No Data",1,IF('Indicator Data imputation'!N75&lt;&gt;"",1,0))</f>
        <v>1</v>
      </c>
      <c r="N72" s="50">
        <f>IF('Indicator Data'!O76="No Data",1,IF('Indicator Data imputation'!O75&lt;&gt;"",1,0))</f>
        <v>1</v>
      </c>
      <c r="O72" s="50">
        <f>IF('Indicator Data'!P76="No Data",1,IF('Indicator Data imputation'!P75&lt;&gt;"",1,0))</f>
        <v>1</v>
      </c>
      <c r="P72" s="50">
        <f>IF('Indicator Data'!Q76="No Data",1,IF('Indicator Data imputation'!Q75&lt;&gt;"",1,0))</f>
        <v>0</v>
      </c>
      <c r="Q72" s="50">
        <f>IF('Indicator Data'!R76="No Data",1,IF('Indicator Data imputation'!R75&lt;&gt;"",1,0))</f>
        <v>0</v>
      </c>
      <c r="R72" s="50">
        <f>IF('Indicator Data'!S76="No Data",1,IF('Indicator Data imputation'!S75&lt;&gt;"",1,0))</f>
        <v>0</v>
      </c>
      <c r="S72" s="50">
        <f>IF('Indicator Data'!T76="No Data",1,IF('Indicator Data imputation'!T75&lt;&gt;"",1,0))</f>
        <v>0</v>
      </c>
      <c r="T72" s="50">
        <f>IF('Indicator Data'!U76="No Data",1,IF('Indicator Data imputation'!U75&lt;&gt;"",1,0))</f>
        <v>0</v>
      </c>
      <c r="U72" s="50">
        <f>IF('Indicator Data'!V76="No Data",1,IF('Indicator Data imputation'!V75&lt;&gt;"",1,0))</f>
        <v>0</v>
      </c>
      <c r="V72" s="50">
        <f>IF('Indicator Data'!W76="No Data",1,IF('Indicator Data imputation'!W75&lt;&gt;"",1,0))</f>
        <v>0</v>
      </c>
      <c r="W72" s="50">
        <f>IF('Indicator Data'!X76="No Data",1,IF('Indicator Data imputation'!X75&lt;&gt;"",1,0))</f>
        <v>0</v>
      </c>
      <c r="X72" s="50">
        <f>IF('Indicator Data'!Y76="No Data",1,IF('Indicator Data imputation'!Y75&lt;&gt;"",1,0))</f>
        <v>0</v>
      </c>
      <c r="Y72" s="50">
        <f>IF('Indicator Data'!Z76="No Data",1,IF('Indicator Data imputation'!Z75&lt;&gt;"",1,0))</f>
        <v>0</v>
      </c>
      <c r="Z72" s="50">
        <f>IF('Indicator Data'!AA76="No Data",1,IF('Indicator Data imputation'!AA75&lt;&gt;"",1,0))</f>
        <v>0</v>
      </c>
      <c r="AA72" s="50">
        <f>IF('Indicator Data'!AB76="No Data",1,IF('Indicator Data imputation'!AB75&lt;&gt;"",1,0))</f>
        <v>0</v>
      </c>
      <c r="AB72" s="50">
        <f>IF('Indicator Data'!AC76="No Data",1,IF('Indicator Data imputation'!AC75&lt;&gt;"",1,0))</f>
        <v>0</v>
      </c>
      <c r="AC72" s="50">
        <f>IF('Indicator Data'!AD76="No Data",1,IF('Indicator Data imputation'!AD75&lt;&gt;"",1,0))</f>
        <v>0</v>
      </c>
      <c r="AD72" s="50">
        <f>IF('Indicator Data'!AE76="No Data",1,IF('Indicator Data imputation'!AE75&lt;&gt;"",1,0))</f>
        <v>0</v>
      </c>
      <c r="AE72" s="50">
        <f>IF('Indicator Data'!AF76="No Data",1,IF('Indicator Data imputation'!AF75&lt;&gt;"",1,0))</f>
        <v>0</v>
      </c>
      <c r="AF72" s="50">
        <f>IF('Indicator Data'!AG76="No Data",1,IF('Indicator Data imputation'!AG75&lt;&gt;"",1,0))</f>
        <v>0</v>
      </c>
      <c r="AG72" s="50">
        <f>IF('Indicator Data'!AH76="No Data",1,IF('Indicator Data imputation'!AH75&lt;&gt;"",1,0))</f>
        <v>0</v>
      </c>
      <c r="AH72" s="50">
        <f>IF('Indicator Data'!AI76="No Data",1,IF('Indicator Data imputation'!AI75&lt;&gt;"",1,0))</f>
        <v>0</v>
      </c>
      <c r="AI72" s="50">
        <f>IF('Indicator Data'!AJ76="No Data",1,IF('Indicator Data imputation'!AJ75&lt;&gt;"",1,0))</f>
        <v>0</v>
      </c>
      <c r="AJ72" s="50">
        <f>IF('Indicator Data'!AK76="No Data",1,IF('Indicator Data imputation'!AK75&lt;&gt;"",1,0))</f>
        <v>0</v>
      </c>
      <c r="AK72" s="50">
        <f>IF('Indicator Data'!AL76="No Data",1,IF('Indicator Data imputation'!AL75&lt;&gt;"",1,0))</f>
        <v>0</v>
      </c>
      <c r="AL72" s="50">
        <f>IF('Indicator Data'!AM76="No Data",1,IF('Indicator Data imputation'!AM75&lt;&gt;"",1,0))</f>
        <v>0</v>
      </c>
      <c r="AM72" s="50">
        <f>IF('Indicator Data'!AN76="No Data",1,IF('Indicator Data imputation'!AN75&lt;&gt;"",1,0))</f>
        <v>0</v>
      </c>
      <c r="AN72" s="50">
        <f>IF('Indicator Data'!AO76="No Data",1,IF('Indicator Data imputation'!AO75&lt;&gt;"",1,0))</f>
        <v>0</v>
      </c>
      <c r="AO72" s="50">
        <f>IF('Indicator Data'!AP76="No Data",1,IF('Indicator Data imputation'!AP75&lt;&gt;"",1,0))</f>
        <v>0</v>
      </c>
      <c r="AP72" s="50">
        <f>IF('Indicator Data'!AQ76="No Data",1,IF('Indicator Data imputation'!AQ75&lt;&gt;"",1,0))</f>
        <v>0</v>
      </c>
      <c r="AQ72" s="50">
        <f>IF('Indicator Data'!AR76="No Data",1,IF('Indicator Data imputation'!AR75&lt;&gt;"",1,0))</f>
        <v>0</v>
      </c>
      <c r="AR72" s="50">
        <f>IF('Indicator Data'!AS76="No Data",1,IF('Indicator Data imputation'!AS75&lt;&gt;"",1,0))</f>
        <v>0</v>
      </c>
      <c r="AS72" s="50">
        <f>IF('Indicator Data'!AT76="No Data",1,IF('Indicator Data imputation'!AT75&lt;&gt;"",1,0))</f>
        <v>0</v>
      </c>
      <c r="AT72" s="50">
        <f>IF('Indicator Data'!AU76="No Data",1,IF('Indicator Data imputation'!AU75&lt;&gt;"",1,0))</f>
        <v>0</v>
      </c>
      <c r="AU72" s="50">
        <f>IF('Indicator Data'!AV76="No Data",1,IF('Indicator Data imputation'!AV75&lt;&gt;"",1,0))</f>
        <v>0</v>
      </c>
      <c r="AV72" s="50">
        <f>IF('Indicator Data'!AW76="No Data",1,IF('Indicator Data imputation'!AW75&lt;&gt;"",1,0))</f>
        <v>0</v>
      </c>
      <c r="AW72" s="50">
        <f>IF('Indicator Data'!AX76="No Data",1,IF('Indicator Data imputation'!AX75&lt;&gt;"",1,0))</f>
        <v>0</v>
      </c>
      <c r="AX72" s="50">
        <f>IF('Indicator Data'!AY76="No Data",1,IF('Indicator Data imputation'!AY75&lt;&gt;"",1,0))</f>
        <v>0</v>
      </c>
      <c r="AY72" s="50">
        <f>IF('Indicator Data'!AZ76="No Data",1,IF('Indicator Data imputation'!AZ75&lt;&gt;"",1,0))</f>
        <v>0</v>
      </c>
      <c r="AZ72" s="50">
        <f>IF('Indicator Data'!BA76="No Data",1,IF('Indicator Data imputation'!BA75&lt;&gt;"",1,0))</f>
        <v>1</v>
      </c>
      <c r="BA72" s="50">
        <f>IF('Indicator Data'!BB76="No Data",1,IF('Indicator Data imputation'!BB75&lt;&gt;"",1,0))</f>
        <v>0</v>
      </c>
      <c r="BB72" s="50">
        <f>IF('Indicator Data'!BC76="No Data",1,IF('Indicator Data imputation'!BC75&lt;&gt;"",1,0))</f>
        <v>0</v>
      </c>
      <c r="BC72" s="50">
        <f>IF('Indicator Data'!BD76="No Data",1,IF('Indicator Data imputation'!BD75&lt;&gt;"",1,0))</f>
        <v>0</v>
      </c>
      <c r="BD72" s="50">
        <f>IF('Indicator Data'!BE76="No Data",1,IF('Indicator Data imputation'!BE75&lt;&gt;"",1,0))</f>
        <v>0</v>
      </c>
      <c r="BE72" s="50">
        <f>IF('Indicator Data'!BF76="No Data",1,IF('Indicator Data imputation'!BF75&lt;&gt;"",1,0))</f>
        <v>0</v>
      </c>
      <c r="BF72" s="50">
        <f>IF('Indicator Data'!BG76="No Data",1,IF('Indicator Data imputation'!BG75&lt;&gt;"",1,0))</f>
        <v>0</v>
      </c>
      <c r="BG72" s="50">
        <f>IF('Indicator Data'!BH76="No Data",1,IF('Indicator Data imputation'!BH75&lt;&gt;"",1,0))</f>
        <v>0</v>
      </c>
      <c r="BH72" s="50">
        <f>IF('Indicator Data'!BI76="No Data",1,IF('Indicator Data imputation'!BI75&lt;&gt;"",1,0))</f>
        <v>0</v>
      </c>
      <c r="BI72" s="50">
        <f>IF('Indicator Data'!BJ76="No Data",1,IF('Indicator Data imputation'!BJ75&lt;&gt;"",1,0))</f>
        <v>1</v>
      </c>
      <c r="BJ72" s="50">
        <f>IF('Indicator Data'!BK76="No Data",1,IF('Indicator Data imputation'!BK75&lt;&gt;"",1,0))</f>
        <v>0</v>
      </c>
      <c r="BK72" s="50">
        <f>IF('Indicator Data'!BL76="No Data",1,IF('Indicator Data imputation'!BL75&lt;&gt;"",1,0))</f>
        <v>0</v>
      </c>
      <c r="BL72" s="50">
        <f>IF('Indicator Data'!BM76="No Data",1,IF('Indicator Data imputation'!BM75&lt;&gt;"",1,0))</f>
        <v>0</v>
      </c>
      <c r="BM72" s="50">
        <f>IF('Indicator Data'!BN76="No Data",1,IF('Indicator Data imputation'!BN75&lt;&gt;"",1,0))</f>
        <v>0</v>
      </c>
      <c r="BN72" s="50">
        <f>IF('Indicator Data'!BO76="No Data",1,IF('Indicator Data imputation'!BO75&lt;&gt;"",1,0))</f>
        <v>0</v>
      </c>
      <c r="BO72" s="50">
        <f>IF('Indicator Data'!BP76="No Data",1,IF('Indicator Data imputation'!BP75&lt;&gt;"",1,0))</f>
        <v>0</v>
      </c>
      <c r="BP72" s="50">
        <f>IF('Indicator Data'!BQ76="No Data",1,IF('Indicator Data imputation'!BQ75&lt;&gt;"",1,0))</f>
        <v>0</v>
      </c>
      <c r="BQ72" s="50">
        <f>IF('Indicator Data'!BR76="No Data",1,IF('Indicator Data imputation'!BR75&lt;&gt;"",1,0))</f>
        <v>0</v>
      </c>
      <c r="BR72" s="50">
        <f>IF('Indicator Data'!BS76="No Data",1,IF('Indicator Data imputation'!BS75&lt;&gt;"",1,0))</f>
        <v>0</v>
      </c>
      <c r="BS72" s="50">
        <f>IF('Indicator Data'!BT76="No Data",1,IF('Indicator Data imputation'!BT75&lt;&gt;"",1,0))</f>
        <v>0</v>
      </c>
      <c r="BT72" s="50">
        <f>IF('Indicator Data'!BU76="No Data",1,IF('Indicator Data imputation'!BU75&lt;&gt;"",1,0))</f>
        <v>0</v>
      </c>
      <c r="BU72" s="50">
        <f>IF('Indicator Data'!BV76="No Data",1,IF('Indicator Data imputation'!BV75&lt;&gt;"",1,0))</f>
        <v>0</v>
      </c>
      <c r="BV72" s="50">
        <f>IF('Indicator Data'!BW76="No Data",1,IF('Indicator Data imputation'!BW75&lt;&gt;"",1,0))</f>
        <v>0</v>
      </c>
      <c r="BW72" s="50">
        <f>IF('Indicator Data'!BX76="No Data",1,IF('Indicator Data imputation'!BX75&lt;&gt;"",1,0))</f>
        <v>0</v>
      </c>
      <c r="BX72" s="50">
        <f>IF('Indicator Data'!BY76="No Data",1,IF('Indicator Data imputation'!BY75&lt;&gt;"",1,0))</f>
        <v>0</v>
      </c>
      <c r="BY72" s="3">
        <f t="shared" si="3"/>
        <v>6</v>
      </c>
      <c r="BZ72" s="52">
        <f t="shared" si="4"/>
        <v>0.08</v>
      </c>
    </row>
    <row r="73" spans="1:78">
      <c r="A73" s="3" t="str">
        <f>'Indicator Data'!B77</f>
        <v>HTI</v>
      </c>
      <c r="B73" s="50">
        <f>IF('Indicator Data'!C77="No Data",1,IF('Indicator Data imputation'!C76&lt;&gt;"",1,0))</f>
        <v>0</v>
      </c>
      <c r="C73" s="50">
        <f>IF('Indicator Data'!D77="No Data",1,IF('Indicator Data imputation'!D76&lt;&gt;"",1,0))</f>
        <v>0</v>
      </c>
      <c r="D73" s="50">
        <f>IF('Indicator Data'!E77="No Data",1,IF('Indicator Data imputation'!E76&lt;&gt;"",1,0))</f>
        <v>0</v>
      </c>
      <c r="E73" s="50">
        <f>IF('Indicator Data'!F77="No Data",1,IF('Indicator Data imputation'!F76&lt;&gt;"",1,0))</f>
        <v>0</v>
      </c>
      <c r="F73" s="50">
        <f>IF('Indicator Data'!G77="No Data",1,IF('Indicator Data imputation'!G76&lt;&gt;"",1,0))</f>
        <v>0</v>
      </c>
      <c r="G73" s="50">
        <f>IF('Indicator Data'!H77="No Data",1,IF('Indicator Data imputation'!H76&lt;&gt;"",1,0))</f>
        <v>0</v>
      </c>
      <c r="H73" s="50">
        <f>IF('Indicator Data'!I77="No Data",1,IF('Indicator Data imputation'!I76&lt;&gt;"",1,0))</f>
        <v>0</v>
      </c>
      <c r="I73" s="50">
        <f>IF('Indicator Data'!J77="No Data",1,IF('Indicator Data imputation'!J76&lt;&gt;"",1,0))</f>
        <v>0</v>
      </c>
      <c r="J73" s="50">
        <f>IF('Indicator Data'!K77="No Data",1,IF('Indicator Data imputation'!K76&lt;&gt;"",1,0))</f>
        <v>0</v>
      </c>
      <c r="K73" s="50">
        <f>IF('Indicator Data'!L77="No Data",1,IF('Indicator Data imputation'!L76&lt;&gt;"",1,0))</f>
        <v>0</v>
      </c>
      <c r="L73" s="50">
        <f>IF('Indicator Data'!M77="No Data",1,IF('Indicator Data imputation'!M76&lt;&gt;"",1,0))</f>
        <v>1</v>
      </c>
      <c r="M73" s="50">
        <f>IF('Indicator Data'!N77="No Data",1,IF('Indicator Data imputation'!N76&lt;&gt;"",1,0))</f>
        <v>1</v>
      </c>
      <c r="N73" s="50">
        <f>IF('Indicator Data'!O77="No Data",1,IF('Indicator Data imputation'!O76&lt;&gt;"",1,0))</f>
        <v>1</v>
      </c>
      <c r="O73" s="50">
        <f>IF('Indicator Data'!P77="No Data",1,IF('Indicator Data imputation'!P76&lt;&gt;"",1,0))</f>
        <v>1</v>
      </c>
      <c r="P73" s="50">
        <f>IF('Indicator Data'!Q77="No Data",1,IF('Indicator Data imputation'!Q76&lt;&gt;"",1,0))</f>
        <v>0</v>
      </c>
      <c r="Q73" s="50">
        <f>IF('Indicator Data'!R77="No Data",1,IF('Indicator Data imputation'!R76&lt;&gt;"",1,0))</f>
        <v>0</v>
      </c>
      <c r="R73" s="50">
        <f>IF('Indicator Data'!S77="No Data",1,IF('Indicator Data imputation'!S76&lt;&gt;"",1,0))</f>
        <v>0</v>
      </c>
      <c r="S73" s="50">
        <f>IF('Indicator Data'!T77="No Data",1,IF('Indicator Data imputation'!T76&lt;&gt;"",1,0))</f>
        <v>0</v>
      </c>
      <c r="T73" s="50">
        <f>IF('Indicator Data'!U77="No Data",1,IF('Indicator Data imputation'!U76&lt;&gt;"",1,0))</f>
        <v>0</v>
      </c>
      <c r="U73" s="50">
        <f>IF('Indicator Data'!V77="No Data",1,IF('Indicator Data imputation'!V76&lt;&gt;"",1,0))</f>
        <v>0</v>
      </c>
      <c r="V73" s="50">
        <f>IF('Indicator Data'!W77="No Data",1,IF('Indicator Data imputation'!W76&lt;&gt;"",1,0))</f>
        <v>0</v>
      </c>
      <c r="W73" s="50">
        <f>IF('Indicator Data'!X77="No Data",1,IF('Indicator Data imputation'!X76&lt;&gt;"",1,0))</f>
        <v>0</v>
      </c>
      <c r="X73" s="50">
        <f>IF('Indicator Data'!Y77="No Data",1,IF('Indicator Data imputation'!Y76&lt;&gt;"",1,0))</f>
        <v>0</v>
      </c>
      <c r="Y73" s="50">
        <f>IF('Indicator Data'!Z77="No Data",1,IF('Indicator Data imputation'!Z76&lt;&gt;"",1,0))</f>
        <v>0</v>
      </c>
      <c r="Z73" s="50">
        <f>IF('Indicator Data'!AA77="No Data",1,IF('Indicator Data imputation'!AA76&lt;&gt;"",1,0))</f>
        <v>0</v>
      </c>
      <c r="AA73" s="50">
        <f>IF('Indicator Data'!AB77="No Data",1,IF('Indicator Data imputation'!AB76&lt;&gt;"",1,0))</f>
        <v>0</v>
      </c>
      <c r="AB73" s="50">
        <f>IF('Indicator Data'!AC77="No Data",1,IF('Indicator Data imputation'!AC76&lt;&gt;"",1,0))</f>
        <v>0</v>
      </c>
      <c r="AC73" s="50">
        <f>IF('Indicator Data'!AD77="No Data",1,IF('Indicator Data imputation'!AD76&lt;&gt;"",1,0))</f>
        <v>0</v>
      </c>
      <c r="AD73" s="50">
        <f>IF('Indicator Data'!AE77="No Data",1,IF('Indicator Data imputation'!AE76&lt;&gt;"",1,0))</f>
        <v>0</v>
      </c>
      <c r="AE73" s="50">
        <f>IF('Indicator Data'!AF77="No Data",1,IF('Indicator Data imputation'!AF76&lt;&gt;"",1,0))</f>
        <v>0</v>
      </c>
      <c r="AF73" s="50">
        <f>IF('Indicator Data'!AG77="No Data",1,IF('Indicator Data imputation'!AG76&lt;&gt;"",1,0))</f>
        <v>0</v>
      </c>
      <c r="AG73" s="50">
        <f>IF('Indicator Data'!AH77="No Data",1,IF('Indicator Data imputation'!AH76&lt;&gt;"",1,0))</f>
        <v>0</v>
      </c>
      <c r="AH73" s="50">
        <f>IF('Indicator Data'!AI77="No Data",1,IF('Indicator Data imputation'!AI76&lt;&gt;"",1,0))</f>
        <v>0</v>
      </c>
      <c r="AI73" s="50">
        <f>IF('Indicator Data'!AJ77="No Data",1,IF('Indicator Data imputation'!AJ76&lt;&gt;"",1,0))</f>
        <v>0</v>
      </c>
      <c r="AJ73" s="50">
        <f>IF('Indicator Data'!AK77="No Data",1,IF('Indicator Data imputation'!AK76&lt;&gt;"",1,0))</f>
        <v>0</v>
      </c>
      <c r="AK73" s="50">
        <f>IF('Indicator Data'!AL77="No Data",1,IF('Indicator Data imputation'!AL76&lt;&gt;"",1,0))</f>
        <v>0</v>
      </c>
      <c r="AL73" s="50">
        <f>IF('Indicator Data'!AM77="No Data",1,IF('Indicator Data imputation'!AM76&lt;&gt;"",1,0))</f>
        <v>0</v>
      </c>
      <c r="AM73" s="50">
        <f>IF('Indicator Data'!AN77="No Data",1,IF('Indicator Data imputation'!AN76&lt;&gt;"",1,0))</f>
        <v>0</v>
      </c>
      <c r="AN73" s="50">
        <f>IF('Indicator Data'!AO77="No Data",1,IF('Indicator Data imputation'!AO76&lt;&gt;"",1,0))</f>
        <v>0</v>
      </c>
      <c r="AO73" s="50">
        <f>IF('Indicator Data'!AP77="No Data",1,IF('Indicator Data imputation'!AP76&lt;&gt;"",1,0))</f>
        <v>0</v>
      </c>
      <c r="AP73" s="50">
        <f>IF('Indicator Data'!AQ77="No Data",1,IF('Indicator Data imputation'!AQ76&lt;&gt;"",1,0))</f>
        <v>0</v>
      </c>
      <c r="AQ73" s="50">
        <f>IF('Indicator Data'!AR77="No Data",1,IF('Indicator Data imputation'!AR76&lt;&gt;"",1,0))</f>
        <v>0</v>
      </c>
      <c r="AR73" s="50">
        <f>IF('Indicator Data'!AS77="No Data",1,IF('Indicator Data imputation'!AS76&lt;&gt;"",1,0))</f>
        <v>0</v>
      </c>
      <c r="AS73" s="50">
        <f>IF('Indicator Data'!AT77="No Data",1,IF('Indicator Data imputation'!AT76&lt;&gt;"",1,0))</f>
        <v>0</v>
      </c>
      <c r="AT73" s="50">
        <f>IF('Indicator Data'!AU77="No Data",1,IF('Indicator Data imputation'!AU76&lt;&gt;"",1,0))</f>
        <v>0</v>
      </c>
      <c r="AU73" s="50">
        <f>IF('Indicator Data'!AV77="No Data",1,IF('Indicator Data imputation'!AV76&lt;&gt;"",1,0))</f>
        <v>0</v>
      </c>
      <c r="AV73" s="50">
        <f>IF('Indicator Data'!AW77="No Data",1,IF('Indicator Data imputation'!AW76&lt;&gt;"",1,0))</f>
        <v>0</v>
      </c>
      <c r="AW73" s="50">
        <f>IF('Indicator Data'!AX77="No Data",1,IF('Indicator Data imputation'!AX76&lt;&gt;"",1,0))</f>
        <v>0</v>
      </c>
      <c r="AX73" s="50">
        <f>IF('Indicator Data'!AY77="No Data",1,IF('Indicator Data imputation'!AY76&lt;&gt;"",1,0))</f>
        <v>0</v>
      </c>
      <c r="AY73" s="50">
        <f>IF('Indicator Data'!AZ77="No Data",1,IF('Indicator Data imputation'!AZ76&lt;&gt;"",1,0))</f>
        <v>0</v>
      </c>
      <c r="AZ73" s="50">
        <f>IF('Indicator Data'!BA77="No Data",1,IF('Indicator Data imputation'!BA76&lt;&gt;"",1,0))</f>
        <v>0</v>
      </c>
      <c r="BA73" s="50">
        <f>IF('Indicator Data'!BB77="No Data",1,IF('Indicator Data imputation'!BB76&lt;&gt;"",1,0))</f>
        <v>0</v>
      </c>
      <c r="BB73" s="50">
        <f>IF('Indicator Data'!BC77="No Data",1,IF('Indicator Data imputation'!BC76&lt;&gt;"",1,0))</f>
        <v>0</v>
      </c>
      <c r="BC73" s="50">
        <f>IF('Indicator Data'!BD77="No Data",1,IF('Indicator Data imputation'!BD76&lt;&gt;"",1,0))</f>
        <v>0</v>
      </c>
      <c r="BD73" s="50">
        <f>IF('Indicator Data'!BE77="No Data",1,IF('Indicator Data imputation'!BE76&lt;&gt;"",1,0))</f>
        <v>0</v>
      </c>
      <c r="BE73" s="50">
        <f>IF('Indicator Data'!BF77="No Data",1,IF('Indicator Data imputation'!BF76&lt;&gt;"",1,0))</f>
        <v>0</v>
      </c>
      <c r="BF73" s="50">
        <f>IF('Indicator Data'!BG77="No Data",1,IF('Indicator Data imputation'!BG76&lt;&gt;"",1,0))</f>
        <v>0</v>
      </c>
      <c r="BG73" s="50">
        <f>IF('Indicator Data'!BH77="No Data",1,IF('Indicator Data imputation'!BH76&lt;&gt;"",1,0))</f>
        <v>0</v>
      </c>
      <c r="BH73" s="50">
        <f>IF('Indicator Data'!BI77="No Data",1,IF('Indicator Data imputation'!BI76&lt;&gt;"",1,0))</f>
        <v>0</v>
      </c>
      <c r="BI73" s="50">
        <f>IF('Indicator Data'!BJ77="No Data",1,IF('Indicator Data imputation'!BJ76&lt;&gt;"",1,0))</f>
        <v>0</v>
      </c>
      <c r="BJ73" s="50">
        <f>IF('Indicator Data'!BK77="No Data",1,IF('Indicator Data imputation'!BK76&lt;&gt;"",1,0))</f>
        <v>0</v>
      </c>
      <c r="BK73" s="50">
        <f>IF('Indicator Data'!BL77="No Data",1,IF('Indicator Data imputation'!BL76&lt;&gt;"",1,0))</f>
        <v>0</v>
      </c>
      <c r="BL73" s="50">
        <f>IF('Indicator Data'!BM77="No Data",1,IF('Indicator Data imputation'!BM76&lt;&gt;"",1,0))</f>
        <v>0</v>
      </c>
      <c r="BM73" s="50">
        <f>IF('Indicator Data'!BN77="No Data",1,IF('Indicator Data imputation'!BN76&lt;&gt;"",1,0))</f>
        <v>0</v>
      </c>
      <c r="BN73" s="50">
        <f>IF('Indicator Data'!BO77="No Data",1,IF('Indicator Data imputation'!BO76&lt;&gt;"",1,0))</f>
        <v>0</v>
      </c>
      <c r="BO73" s="50">
        <f>IF('Indicator Data'!BP77="No Data",1,IF('Indicator Data imputation'!BP76&lt;&gt;"",1,0))</f>
        <v>0</v>
      </c>
      <c r="BP73" s="50">
        <f>IF('Indicator Data'!BQ77="No Data",1,IF('Indicator Data imputation'!BQ76&lt;&gt;"",1,0))</f>
        <v>0</v>
      </c>
      <c r="BQ73" s="50">
        <f>IF('Indicator Data'!BR77="No Data",1,IF('Indicator Data imputation'!BR76&lt;&gt;"",1,0))</f>
        <v>0</v>
      </c>
      <c r="BR73" s="50">
        <f>IF('Indicator Data'!BS77="No Data",1,IF('Indicator Data imputation'!BS76&lt;&gt;"",1,0))</f>
        <v>0</v>
      </c>
      <c r="BS73" s="50">
        <f>IF('Indicator Data'!BT77="No Data",1,IF('Indicator Data imputation'!BT76&lt;&gt;"",1,0))</f>
        <v>0</v>
      </c>
      <c r="BT73" s="50">
        <f>IF('Indicator Data'!BU77="No Data",1,IF('Indicator Data imputation'!BU76&lt;&gt;"",1,0))</f>
        <v>0</v>
      </c>
      <c r="BU73" s="50">
        <f>IF('Indicator Data'!BV77="No Data",1,IF('Indicator Data imputation'!BV76&lt;&gt;"",1,0))</f>
        <v>0</v>
      </c>
      <c r="BV73" s="50">
        <f>IF('Indicator Data'!BW77="No Data",1,IF('Indicator Data imputation'!BW76&lt;&gt;"",1,0))</f>
        <v>0</v>
      </c>
      <c r="BW73" s="50">
        <f>IF('Indicator Data'!BX77="No Data",1,IF('Indicator Data imputation'!BX76&lt;&gt;"",1,0))</f>
        <v>0</v>
      </c>
      <c r="BX73" s="50">
        <f>IF('Indicator Data'!BY77="No Data",1,IF('Indicator Data imputation'!BY76&lt;&gt;"",1,0))</f>
        <v>0</v>
      </c>
      <c r="BY73" s="3">
        <f t="shared" si="3"/>
        <v>4</v>
      </c>
      <c r="BZ73" s="52">
        <f t="shared" si="4"/>
        <v>5.3333333333333337E-2</v>
      </c>
    </row>
    <row r="74" spans="1:78">
      <c r="A74" s="3" t="str">
        <f>'Indicator Data'!B78</f>
        <v>HND</v>
      </c>
      <c r="B74" s="50">
        <f>IF('Indicator Data'!C78="No Data",1,IF('Indicator Data imputation'!C77&lt;&gt;"",1,0))</f>
        <v>0</v>
      </c>
      <c r="C74" s="50">
        <f>IF('Indicator Data'!D78="No Data",1,IF('Indicator Data imputation'!D77&lt;&gt;"",1,0))</f>
        <v>0</v>
      </c>
      <c r="D74" s="50">
        <f>IF('Indicator Data'!E78="No Data",1,IF('Indicator Data imputation'!E77&lt;&gt;"",1,0))</f>
        <v>0</v>
      </c>
      <c r="E74" s="50">
        <f>IF('Indicator Data'!F78="No Data",1,IF('Indicator Data imputation'!F77&lt;&gt;"",1,0))</f>
        <v>0</v>
      </c>
      <c r="F74" s="50">
        <f>IF('Indicator Data'!G78="No Data",1,IF('Indicator Data imputation'!G77&lt;&gt;"",1,0))</f>
        <v>0</v>
      </c>
      <c r="G74" s="50">
        <f>IF('Indicator Data'!H78="No Data",1,IF('Indicator Data imputation'!H77&lt;&gt;"",1,0))</f>
        <v>0</v>
      </c>
      <c r="H74" s="50">
        <f>IF('Indicator Data'!I78="No Data",1,IF('Indicator Data imputation'!I77&lt;&gt;"",1,0))</f>
        <v>0</v>
      </c>
      <c r="I74" s="50">
        <f>IF('Indicator Data'!J78="No Data",1,IF('Indicator Data imputation'!J77&lt;&gt;"",1,0))</f>
        <v>0</v>
      </c>
      <c r="J74" s="50">
        <f>IF('Indicator Data'!K78="No Data",1,IF('Indicator Data imputation'!K77&lt;&gt;"",1,0))</f>
        <v>0</v>
      </c>
      <c r="K74" s="50">
        <f>IF('Indicator Data'!L78="No Data",1,IF('Indicator Data imputation'!L77&lt;&gt;"",1,0))</f>
        <v>0</v>
      </c>
      <c r="L74" s="50">
        <f>IF('Indicator Data'!M78="No Data",1,IF('Indicator Data imputation'!M77&lt;&gt;"",1,0))</f>
        <v>1</v>
      </c>
      <c r="M74" s="50">
        <f>IF('Indicator Data'!N78="No Data",1,IF('Indicator Data imputation'!N77&lt;&gt;"",1,0))</f>
        <v>1</v>
      </c>
      <c r="N74" s="50">
        <f>IF('Indicator Data'!O78="No Data",1,IF('Indicator Data imputation'!O77&lt;&gt;"",1,0))</f>
        <v>1</v>
      </c>
      <c r="O74" s="50">
        <f>IF('Indicator Data'!P78="No Data",1,IF('Indicator Data imputation'!P77&lt;&gt;"",1,0))</f>
        <v>1</v>
      </c>
      <c r="P74" s="50">
        <f>IF('Indicator Data'!Q78="No Data",1,IF('Indicator Data imputation'!Q77&lt;&gt;"",1,0))</f>
        <v>0</v>
      </c>
      <c r="Q74" s="50">
        <f>IF('Indicator Data'!R78="No Data",1,IF('Indicator Data imputation'!R77&lt;&gt;"",1,0))</f>
        <v>0</v>
      </c>
      <c r="R74" s="50">
        <f>IF('Indicator Data'!S78="No Data",1,IF('Indicator Data imputation'!S77&lt;&gt;"",1,0))</f>
        <v>0</v>
      </c>
      <c r="S74" s="50">
        <f>IF('Indicator Data'!T78="No Data",1,IF('Indicator Data imputation'!T77&lt;&gt;"",1,0))</f>
        <v>0</v>
      </c>
      <c r="T74" s="50">
        <f>IF('Indicator Data'!U78="No Data",1,IF('Indicator Data imputation'!U77&lt;&gt;"",1,0))</f>
        <v>0</v>
      </c>
      <c r="U74" s="50">
        <f>IF('Indicator Data'!V78="No Data",1,IF('Indicator Data imputation'!V77&lt;&gt;"",1,0))</f>
        <v>0</v>
      </c>
      <c r="V74" s="50">
        <f>IF('Indicator Data'!W78="No Data",1,IF('Indicator Data imputation'!W77&lt;&gt;"",1,0))</f>
        <v>0</v>
      </c>
      <c r="W74" s="50">
        <f>IF('Indicator Data'!X78="No Data",1,IF('Indicator Data imputation'!X77&lt;&gt;"",1,0))</f>
        <v>0</v>
      </c>
      <c r="X74" s="50">
        <f>IF('Indicator Data'!Y78="No Data",1,IF('Indicator Data imputation'!Y77&lt;&gt;"",1,0))</f>
        <v>0</v>
      </c>
      <c r="Y74" s="50">
        <f>IF('Indicator Data'!Z78="No Data",1,IF('Indicator Data imputation'!Z77&lt;&gt;"",1,0))</f>
        <v>0</v>
      </c>
      <c r="Z74" s="50">
        <f>IF('Indicator Data'!AA78="No Data",1,IF('Indicator Data imputation'!AA77&lt;&gt;"",1,0))</f>
        <v>0</v>
      </c>
      <c r="AA74" s="50">
        <f>IF('Indicator Data'!AB78="No Data",1,IF('Indicator Data imputation'!AB77&lt;&gt;"",1,0))</f>
        <v>0</v>
      </c>
      <c r="AB74" s="50">
        <f>IF('Indicator Data'!AC78="No Data",1,IF('Indicator Data imputation'!AC77&lt;&gt;"",1,0))</f>
        <v>0</v>
      </c>
      <c r="AC74" s="50">
        <f>IF('Indicator Data'!AD78="No Data",1,IF('Indicator Data imputation'!AD77&lt;&gt;"",1,0))</f>
        <v>0</v>
      </c>
      <c r="AD74" s="50">
        <f>IF('Indicator Data'!AE78="No Data",1,IF('Indicator Data imputation'!AE77&lt;&gt;"",1,0))</f>
        <v>0</v>
      </c>
      <c r="AE74" s="50">
        <f>IF('Indicator Data'!AF78="No Data",1,IF('Indicator Data imputation'!AF77&lt;&gt;"",1,0))</f>
        <v>0</v>
      </c>
      <c r="AF74" s="50">
        <f>IF('Indicator Data'!AG78="No Data",1,IF('Indicator Data imputation'!AG77&lt;&gt;"",1,0))</f>
        <v>0</v>
      </c>
      <c r="AG74" s="50">
        <f>IF('Indicator Data'!AH78="No Data",1,IF('Indicator Data imputation'!AH77&lt;&gt;"",1,0))</f>
        <v>0</v>
      </c>
      <c r="AH74" s="50">
        <f>IF('Indicator Data'!AI78="No Data",1,IF('Indicator Data imputation'!AI77&lt;&gt;"",1,0))</f>
        <v>0</v>
      </c>
      <c r="AI74" s="50">
        <f>IF('Indicator Data'!AJ78="No Data",1,IF('Indicator Data imputation'!AJ77&lt;&gt;"",1,0))</f>
        <v>0</v>
      </c>
      <c r="AJ74" s="50">
        <f>IF('Indicator Data'!AK78="No Data",1,IF('Indicator Data imputation'!AK77&lt;&gt;"",1,0))</f>
        <v>0</v>
      </c>
      <c r="AK74" s="50">
        <f>IF('Indicator Data'!AL78="No Data",1,IF('Indicator Data imputation'!AL77&lt;&gt;"",1,0))</f>
        <v>0</v>
      </c>
      <c r="AL74" s="50">
        <f>IF('Indicator Data'!AM78="No Data",1,IF('Indicator Data imputation'!AM77&lt;&gt;"",1,0))</f>
        <v>0</v>
      </c>
      <c r="AM74" s="50">
        <f>IF('Indicator Data'!AN78="No Data",1,IF('Indicator Data imputation'!AN77&lt;&gt;"",1,0))</f>
        <v>0</v>
      </c>
      <c r="AN74" s="50">
        <f>IF('Indicator Data'!AO78="No Data",1,IF('Indicator Data imputation'!AO77&lt;&gt;"",1,0))</f>
        <v>0</v>
      </c>
      <c r="AO74" s="50">
        <f>IF('Indicator Data'!AP78="No Data",1,IF('Indicator Data imputation'!AP77&lt;&gt;"",1,0))</f>
        <v>0</v>
      </c>
      <c r="AP74" s="50">
        <f>IF('Indicator Data'!AQ78="No Data",1,IF('Indicator Data imputation'!AQ77&lt;&gt;"",1,0))</f>
        <v>0</v>
      </c>
      <c r="AQ74" s="50">
        <f>IF('Indicator Data'!AR78="No Data",1,IF('Indicator Data imputation'!AR77&lt;&gt;"",1,0))</f>
        <v>0</v>
      </c>
      <c r="AR74" s="50">
        <f>IF('Indicator Data'!AS78="No Data",1,IF('Indicator Data imputation'!AS77&lt;&gt;"",1,0))</f>
        <v>0</v>
      </c>
      <c r="AS74" s="50">
        <f>IF('Indicator Data'!AT78="No Data",1,IF('Indicator Data imputation'!AT77&lt;&gt;"",1,0))</f>
        <v>0</v>
      </c>
      <c r="AT74" s="50">
        <f>IF('Indicator Data'!AU78="No Data",1,IF('Indicator Data imputation'!AU77&lt;&gt;"",1,0))</f>
        <v>0</v>
      </c>
      <c r="AU74" s="50">
        <f>IF('Indicator Data'!AV78="No Data",1,IF('Indicator Data imputation'!AV77&lt;&gt;"",1,0))</f>
        <v>0</v>
      </c>
      <c r="AV74" s="50">
        <f>IF('Indicator Data'!AW78="No Data",1,IF('Indicator Data imputation'!AW77&lt;&gt;"",1,0))</f>
        <v>0</v>
      </c>
      <c r="AW74" s="50">
        <f>IF('Indicator Data'!AX78="No Data",1,IF('Indicator Data imputation'!AX77&lt;&gt;"",1,0))</f>
        <v>0</v>
      </c>
      <c r="AX74" s="50">
        <f>IF('Indicator Data'!AY78="No Data",1,IF('Indicator Data imputation'!AY77&lt;&gt;"",1,0))</f>
        <v>0</v>
      </c>
      <c r="AY74" s="50">
        <f>IF('Indicator Data'!AZ78="No Data",1,IF('Indicator Data imputation'!AZ77&lt;&gt;"",1,0))</f>
        <v>0</v>
      </c>
      <c r="AZ74" s="50">
        <f>IF('Indicator Data'!BA78="No Data",1,IF('Indicator Data imputation'!BA77&lt;&gt;"",1,0))</f>
        <v>0</v>
      </c>
      <c r="BA74" s="50">
        <f>IF('Indicator Data'!BB78="No Data",1,IF('Indicator Data imputation'!BB77&lt;&gt;"",1,0))</f>
        <v>0</v>
      </c>
      <c r="BB74" s="50">
        <f>IF('Indicator Data'!BC78="No Data",1,IF('Indicator Data imputation'!BC77&lt;&gt;"",1,0))</f>
        <v>0</v>
      </c>
      <c r="BC74" s="50">
        <f>IF('Indicator Data'!BD78="No Data",1,IF('Indicator Data imputation'!BD77&lt;&gt;"",1,0))</f>
        <v>0</v>
      </c>
      <c r="BD74" s="50">
        <f>IF('Indicator Data'!BE78="No Data",1,IF('Indicator Data imputation'!BE77&lt;&gt;"",1,0))</f>
        <v>0</v>
      </c>
      <c r="BE74" s="50">
        <f>IF('Indicator Data'!BF78="No Data",1,IF('Indicator Data imputation'!BF77&lt;&gt;"",1,0))</f>
        <v>0</v>
      </c>
      <c r="BF74" s="50">
        <f>IF('Indicator Data'!BG78="No Data",1,IF('Indicator Data imputation'!BG77&lt;&gt;"",1,0))</f>
        <v>0</v>
      </c>
      <c r="BG74" s="50">
        <f>IF('Indicator Data'!BH78="No Data",1,IF('Indicator Data imputation'!BH77&lt;&gt;"",1,0))</f>
        <v>0</v>
      </c>
      <c r="BH74" s="50">
        <f>IF('Indicator Data'!BI78="No Data",1,IF('Indicator Data imputation'!BI77&lt;&gt;"",1,0))</f>
        <v>0</v>
      </c>
      <c r="BI74" s="50">
        <f>IF('Indicator Data'!BJ78="No Data",1,IF('Indicator Data imputation'!BJ77&lt;&gt;"",1,0))</f>
        <v>0</v>
      </c>
      <c r="BJ74" s="50">
        <f>IF('Indicator Data'!BK78="No Data",1,IF('Indicator Data imputation'!BK77&lt;&gt;"",1,0))</f>
        <v>0</v>
      </c>
      <c r="BK74" s="50">
        <f>IF('Indicator Data'!BL78="No Data",1,IF('Indicator Data imputation'!BL77&lt;&gt;"",1,0))</f>
        <v>0</v>
      </c>
      <c r="BL74" s="50">
        <f>IF('Indicator Data'!BM78="No Data",1,IF('Indicator Data imputation'!BM77&lt;&gt;"",1,0))</f>
        <v>0</v>
      </c>
      <c r="BM74" s="50">
        <f>IF('Indicator Data'!BN78="No Data",1,IF('Indicator Data imputation'!BN77&lt;&gt;"",1,0))</f>
        <v>0</v>
      </c>
      <c r="BN74" s="50">
        <f>IF('Indicator Data'!BO78="No Data",1,IF('Indicator Data imputation'!BO77&lt;&gt;"",1,0))</f>
        <v>0</v>
      </c>
      <c r="BO74" s="50">
        <f>IF('Indicator Data'!BP78="No Data",1,IF('Indicator Data imputation'!BP77&lt;&gt;"",1,0))</f>
        <v>0</v>
      </c>
      <c r="BP74" s="50">
        <f>IF('Indicator Data'!BQ78="No Data",1,IF('Indicator Data imputation'!BQ77&lt;&gt;"",1,0))</f>
        <v>0</v>
      </c>
      <c r="BQ74" s="50">
        <f>IF('Indicator Data'!BR78="No Data",1,IF('Indicator Data imputation'!BR77&lt;&gt;"",1,0))</f>
        <v>0</v>
      </c>
      <c r="BR74" s="50">
        <f>IF('Indicator Data'!BS78="No Data",1,IF('Indicator Data imputation'!BS77&lt;&gt;"",1,0))</f>
        <v>0</v>
      </c>
      <c r="BS74" s="50">
        <f>IF('Indicator Data'!BT78="No Data",1,IF('Indicator Data imputation'!BT77&lt;&gt;"",1,0))</f>
        <v>0</v>
      </c>
      <c r="BT74" s="50">
        <f>IF('Indicator Data'!BU78="No Data",1,IF('Indicator Data imputation'!BU77&lt;&gt;"",1,0))</f>
        <v>0</v>
      </c>
      <c r="BU74" s="50">
        <f>IF('Indicator Data'!BV78="No Data",1,IF('Indicator Data imputation'!BV77&lt;&gt;"",1,0))</f>
        <v>0</v>
      </c>
      <c r="BV74" s="50">
        <f>IF('Indicator Data'!BW78="No Data",1,IF('Indicator Data imputation'!BW77&lt;&gt;"",1,0))</f>
        <v>0</v>
      </c>
      <c r="BW74" s="50">
        <f>IF('Indicator Data'!BX78="No Data",1,IF('Indicator Data imputation'!BX77&lt;&gt;"",1,0))</f>
        <v>0</v>
      </c>
      <c r="BX74" s="50">
        <f>IF('Indicator Data'!BY78="No Data",1,IF('Indicator Data imputation'!BY77&lt;&gt;"",1,0))</f>
        <v>0</v>
      </c>
      <c r="BY74" s="3">
        <f t="shared" si="3"/>
        <v>4</v>
      </c>
      <c r="BZ74" s="52">
        <f t="shared" si="4"/>
        <v>5.3333333333333337E-2</v>
      </c>
    </row>
    <row r="75" spans="1:78">
      <c r="A75" s="3" t="str">
        <f>'Indicator Data'!B79</f>
        <v>HUN</v>
      </c>
      <c r="B75" s="50">
        <f>IF('Indicator Data'!C79="No Data",1,IF('Indicator Data imputation'!C78&lt;&gt;"",1,0))</f>
        <v>0</v>
      </c>
      <c r="C75" s="50">
        <f>IF('Indicator Data'!D79="No Data",1,IF('Indicator Data imputation'!D78&lt;&gt;"",1,0))</f>
        <v>0</v>
      </c>
      <c r="D75" s="50">
        <f>IF('Indicator Data'!E79="No Data",1,IF('Indicator Data imputation'!E78&lt;&gt;"",1,0))</f>
        <v>0</v>
      </c>
      <c r="E75" s="50">
        <f>IF('Indicator Data'!F79="No Data",1,IF('Indicator Data imputation'!F78&lt;&gt;"",1,0))</f>
        <v>0</v>
      </c>
      <c r="F75" s="50">
        <f>IF('Indicator Data'!G79="No Data",1,IF('Indicator Data imputation'!G78&lt;&gt;"",1,0))</f>
        <v>0</v>
      </c>
      <c r="G75" s="50">
        <f>IF('Indicator Data'!H79="No Data",1,IF('Indicator Data imputation'!H78&lt;&gt;"",1,0))</f>
        <v>0</v>
      </c>
      <c r="H75" s="50">
        <f>IF('Indicator Data'!I79="No Data",1,IF('Indicator Data imputation'!I78&lt;&gt;"",1,0))</f>
        <v>0</v>
      </c>
      <c r="I75" s="50">
        <f>IF('Indicator Data'!J79="No Data",1,IF('Indicator Data imputation'!J78&lt;&gt;"",1,0))</f>
        <v>0</v>
      </c>
      <c r="J75" s="50">
        <f>IF('Indicator Data'!K79="No Data",1,IF('Indicator Data imputation'!K78&lt;&gt;"",1,0))</f>
        <v>0</v>
      </c>
      <c r="K75" s="50">
        <f>IF('Indicator Data'!L79="No Data",1,IF('Indicator Data imputation'!L78&lt;&gt;"",1,0))</f>
        <v>0</v>
      </c>
      <c r="L75" s="50">
        <f>IF('Indicator Data'!M79="No Data",1,IF('Indicator Data imputation'!M78&lt;&gt;"",1,0))</f>
        <v>0</v>
      </c>
      <c r="M75" s="50">
        <f>IF('Indicator Data'!N79="No Data",1,IF('Indicator Data imputation'!N78&lt;&gt;"",1,0))</f>
        <v>1</v>
      </c>
      <c r="N75" s="50">
        <f>IF('Indicator Data'!O79="No Data",1,IF('Indicator Data imputation'!O78&lt;&gt;"",1,0))</f>
        <v>1</v>
      </c>
      <c r="O75" s="50">
        <f>IF('Indicator Data'!P79="No Data",1,IF('Indicator Data imputation'!P78&lt;&gt;"",1,0))</f>
        <v>1</v>
      </c>
      <c r="P75" s="50">
        <f>IF('Indicator Data'!Q79="No Data",1,IF('Indicator Data imputation'!Q78&lt;&gt;"",1,0))</f>
        <v>0</v>
      </c>
      <c r="Q75" s="50">
        <f>IF('Indicator Data'!R79="No Data",1,IF('Indicator Data imputation'!R78&lt;&gt;"",1,0))</f>
        <v>0</v>
      </c>
      <c r="R75" s="50">
        <f>IF('Indicator Data'!S79="No Data",1,IF('Indicator Data imputation'!S78&lt;&gt;"",1,0))</f>
        <v>0</v>
      </c>
      <c r="S75" s="50">
        <f>IF('Indicator Data'!T79="No Data",1,IF('Indicator Data imputation'!T78&lt;&gt;"",1,0))</f>
        <v>0</v>
      </c>
      <c r="T75" s="50">
        <f>IF('Indicator Data'!U79="No Data",1,IF('Indicator Data imputation'!U78&lt;&gt;"",1,0))</f>
        <v>0</v>
      </c>
      <c r="U75" s="50">
        <f>IF('Indicator Data'!V79="No Data",1,IF('Indicator Data imputation'!V78&lt;&gt;"",1,0))</f>
        <v>0</v>
      </c>
      <c r="V75" s="50">
        <f>IF('Indicator Data'!W79="No Data",1,IF('Indicator Data imputation'!W78&lt;&gt;"",1,0))</f>
        <v>0</v>
      </c>
      <c r="W75" s="50">
        <f>IF('Indicator Data'!X79="No Data",1,IF('Indicator Data imputation'!X78&lt;&gt;"",1,0))</f>
        <v>0</v>
      </c>
      <c r="X75" s="50">
        <f>IF('Indicator Data'!Y79="No Data",1,IF('Indicator Data imputation'!Y78&lt;&gt;"",1,0))</f>
        <v>0</v>
      </c>
      <c r="Y75" s="50">
        <f>IF('Indicator Data'!Z79="No Data",1,IF('Indicator Data imputation'!Z78&lt;&gt;"",1,0))</f>
        <v>0</v>
      </c>
      <c r="Z75" s="50">
        <f>IF('Indicator Data'!AA79="No Data",1,IF('Indicator Data imputation'!AA78&lt;&gt;"",1,0))</f>
        <v>0</v>
      </c>
      <c r="AA75" s="50">
        <f>IF('Indicator Data'!AB79="No Data",1,IF('Indicator Data imputation'!AB78&lt;&gt;"",1,0))</f>
        <v>0</v>
      </c>
      <c r="AB75" s="50">
        <f>IF('Indicator Data'!AC79="No Data",1,IF('Indicator Data imputation'!AC78&lt;&gt;"",1,0))</f>
        <v>1</v>
      </c>
      <c r="AC75" s="50">
        <f>IF('Indicator Data'!AD79="No Data",1,IF('Indicator Data imputation'!AD78&lt;&gt;"",1,0))</f>
        <v>0</v>
      </c>
      <c r="AD75" s="50">
        <f>IF('Indicator Data'!AE79="No Data",1,IF('Indicator Data imputation'!AE78&lt;&gt;"",1,0))</f>
        <v>0</v>
      </c>
      <c r="AE75" s="50">
        <f>IF('Indicator Data'!AF79="No Data",1,IF('Indicator Data imputation'!AF78&lt;&gt;"",1,0))</f>
        <v>0</v>
      </c>
      <c r="AF75" s="50">
        <f>IF('Indicator Data'!AG79="No Data",1,IF('Indicator Data imputation'!AG78&lt;&gt;"",1,0))</f>
        <v>0</v>
      </c>
      <c r="AG75" s="50">
        <f>IF('Indicator Data'!AH79="No Data",1,IF('Indicator Data imputation'!AH78&lt;&gt;"",1,0))</f>
        <v>0</v>
      </c>
      <c r="AH75" s="50">
        <f>IF('Indicator Data'!AI79="No Data",1,IF('Indicator Data imputation'!AI78&lt;&gt;"",1,0))</f>
        <v>0</v>
      </c>
      <c r="AI75" s="50">
        <f>IF('Indicator Data'!AJ79="No Data",1,IF('Indicator Data imputation'!AJ78&lt;&gt;"",1,0))</f>
        <v>0</v>
      </c>
      <c r="AJ75" s="50">
        <f>IF('Indicator Data'!AK79="No Data",1,IF('Indicator Data imputation'!AK78&lt;&gt;"",1,0))</f>
        <v>0</v>
      </c>
      <c r="AK75" s="50">
        <f>IF('Indicator Data'!AL79="No Data",1,IF('Indicator Data imputation'!AL78&lt;&gt;"",1,0))</f>
        <v>0</v>
      </c>
      <c r="AL75" s="50">
        <f>IF('Indicator Data'!AM79="No Data",1,IF('Indicator Data imputation'!AM78&lt;&gt;"",1,0))</f>
        <v>1</v>
      </c>
      <c r="AM75" s="50">
        <f>IF('Indicator Data'!AN79="No Data",1,IF('Indicator Data imputation'!AN78&lt;&gt;"",1,0))</f>
        <v>0</v>
      </c>
      <c r="AN75" s="50">
        <f>IF('Indicator Data'!AO79="No Data",1,IF('Indicator Data imputation'!AO78&lt;&gt;"",1,0))</f>
        <v>0</v>
      </c>
      <c r="AO75" s="50">
        <f>IF('Indicator Data'!AP79="No Data",1,IF('Indicator Data imputation'!AP78&lt;&gt;"",1,0))</f>
        <v>0</v>
      </c>
      <c r="AP75" s="50">
        <f>IF('Indicator Data'!AQ79="No Data",1,IF('Indicator Data imputation'!AQ78&lt;&gt;"",1,0))</f>
        <v>1</v>
      </c>
      <c r="AQ75" s="50">
        <f>IF('Indicator Data'!AR79="No Data",1,IF('Indicator Data imputation'!AR78&lt;&gt;"",1,0))</f>
        <v>0</v>
      </c>
      <c r="AR75" s="50">
        <f>IF('Indicator Data'!AS79="No Data",1,IF('Indicator Data imputation'!AS78&lt;&gt;"",1,0))</f>
        <v>0</v>
      </c>
      <c r="AS75" s="50">
        <f>IF('Indicator Data'!AT79="No Data",1,IF('Indicator Data imputation'!AT78&lt;&gt;"",1,0))</f>
        <v>1</v>
      </c>
      <c r="AT75" s="50">
        <f>IF('Indicator Data'!AU79="No Data",1,IF('Indicator Data imputation'!AU78&lt;&gt;"",1,0))</f>
        <v>0</v>
      </c>
      <c r="AU75" s="50">
        <f>IF('Indicator Data'!AV79="No Data",1,IF('Indicator Data imputation'!AV78&lt;&gt;"",1,0))</f>
        <v>1</v>
      </c>
      <c r="AV75" s="50">
        <f>IF('Indicator Data'!AW79="No Data",1,IF('Indicator Data imputation'!AW78&lt;&gt;"",1,0))</f>
        <v>1</v>
      </c>
      <c r="AW75" s="50">
        <f>IF('Indicator Data'!AX79="No Data",1,IF('Indicator Data imputation'!AX78&lt;&gt;"",1,0))</f>
        <v>1</v>
      </c>
      <c r="AX75" s="50">
        <f>IF('Indicator Data'!AY79="No Data",1,IF('Indicator Data imputation'!AY78&lt;&gt;"",1,0))</f>
        <v>0</v>
      </c>
      <c r="AY75" s="50">
        <f>IF('Indicator Data'!AZ79="No Data",1,IF('Indicator Data imputation'!AZ78&lt;&gt;"",1,0))</f>
        <v>0</v>
      </c>
      <c r="AZ75" s="50">
        <f>IF('Indicator Data'!BA79="No Data",1,IF('Indicator Data imputation'!BA78&lt;&gt;"",1,0))</f>
        <v>0</v>
      </c>
      <c r="BA75" s="50">
        <f>IF('Indicator Data'!BB79="No Data",1,IF('Indicator Data imputation'!BB78&lt;&gt;"",1,0))</f>
        <v>0</v>
      </c>
      <c r="BB75" s="50">
        <f>IF('Indicator Data'!BC79="No Data",1,IF('Indicator Data imputation'!BC78&lt;&gt;"",1,0))</f>
        <v>0</v>
      </c>
      <c r="BC75" s="50">
        <f>IF('Indicator Data'!BD79="No Data",1,IF('Indicator Data imputation'!BD78&lt;&gt;"",1,0))</f>
        <v>0</v>
      </c>
      <c r="BD75" s="50">
        <f>IF('Indicator Data'!BE79="No Data",1,IF('Indicator Data imputation'!BE78&lt;&gt;"",1,0))</f>
        <v>0</v>
      </c>
      <c r="BE75" s="50">
        <f>IF('Indicator Data'!BF79="No Data",1,IF('Indicator Data imputation'!BF78&lt;&gt;"",1,0))</f>
        <v>0</v>
      </c>
      <c r="BF75" s="50">
        <f>IF('Indicator Data'!BG79="No Data",1,IF('Indicator Data imputation'!BG78&lt;&gt;"",1,0))</f>
        <v>0</v>
      </c>
      <c r="BG75" s="50">
        <f>IF('Indicator Data'!BH79="No Data",1,IF('Indicator Data imputation'!BH78&lt;&gt;"",1,0))</f>
        <v>0</v>
      </c>
      <c r="BH75" s="50">
        <f>IF('Indicator Data'!BI79="No Data",1,IF('Indicator Data imputation'!BI78&lt;&gt;"",1,0))</f>
        <v>0</v>
      </c>
      <c r="BI75" s="50">
        <f>IF('Indicator Data'!BJ79="No Data",1,IF('Indicator Data imputation'!BJ78&lt;&gt;"",1,0))</f>
        <v>0</v>
      </c>
      <c r="BJ75" s="50">
        <f>IF('Indicator Data'!BK79="No Data",1,IF('Indicator Data imputation'!BK78&lt;&gt;"",1,0))</f>
        <v>0</v>
      </c>
      <c r="BK75" s="50">
        <f>IF('Indicator Data'!BL79="No Data",1,IF('Indicator Data imputation'!BL78&lt;&gt;"",1,0))</f>
        <v>0</v>
      </c>
      <c r="BL75" s="50">
        <f>IF('Indicator Data'!BM79="No Data",1,IF('Indicator Data imputation'!BM78&lt;&gt;"",1,0))</f>
        <v>0</v>
      </c>
      <c r="BM75" s="50">
        <f>IF('Indicator Data'!BN79="No Data",1,IF('Indicator Data imputation'!BN78&lt;&gt;"",1,0))</f>
        <v>0</v>
      </c>
      <c r="BN75" s="50">
        <f>IF('Indicator Data'!BO79="No Data",1,IF('Indicator Data imputation'!BO78&lt;&gt;"",1,0))</f>
        <v>0</v>
      </c>
      <c r="BO75" s="50">
        <f>IF('Indicator Data'!BP79="No Data",1,IF('Indicator Data imputation'!BP78&lt;&gt;"",1,0))</f>
        <v>0</v>
      </c>
      <c r="BP75" s="50">
        <f>IF('Indicator Data'!BQ79="No Data",1,IF('Indicator Data imputation'!BQ78&lt;&gt;"",1,0))</f>
        <v>0</v>
      </c>
      <c r="BQ75" s="50">
        <f>IF('Indicator Data'!BR79="No Data",1,IF('Indicator Data imputation'!BR78&lt;&gt;"",1,0))</f>
        <v>0</v>
      </c>
      <c r="BR75" s="50">
        <f>IF('Indicator Data'!BS79="No Data",1,IF('Indicator Data imputation'!BS78&lt;&gt;"",1,0))</f>
        <v>0</v>
      </c>
      <c r="BS75" s="50">
        <f>IF('Indicator Data'!BT79="No Data",1,IF('Indicator Data imputation'!BT78&lt;&gt;"",1,0))</f>
        <v>0</v>
      </c>
      <c r="BT75" s="50">
        <f>IF('Indicator Data'!BU79="No Data",1,IF('Indicator Data imputation'!BU78&lt;&gt;"",1,0))</f>
        <v>0</v>
      </c>
      <c r="BU75" s="50">
        <f>IF('Indicator Data'!BV79="No Data",1,IF('Indicator Data imputation'!BV78&lt;&gt;"",1,0))</f>
        <v>0</v>
      </c>
      <c r="BV75" s="50">
        <f>IF('Indicator Data'!BW79="No Data",1,IF('Indicator Data imputation'!BW78&lt;&gt;"",1,0))</f>
        <v>0</v>
      </c>
      <c r="BW75" s="50">
        <f>IF('Indicator Data'!BX79="No Data",1,IF('Indicator Data imputation'!BX78&lt;&gt;"",1,0))</f>
        <v>0</v>
      </c>
      <c r="BX75" s="50">
        <f>IF('Indicator Data'!BY79="No Data",1,IF('Indicator Data imputation'!BY78&lt;&gt;"",1,0))</f>
        <v>0</v>
      </c>
      <c r="BY75" s="3">
        <f t="shared" si="3"/>
        <v>10</v>
      </c>
      <c r="BZ75" s="52">
        <f t="shared" si="4"/>
        <v>0.13333333333333333</v>
      </c>
    </row>
    <row r="76" spans="1:78">
      <c r="A76" s="3" t="str">
        <f>'Indicator Data'!B80</f>
        <v>ISL</v>
      </c>
      <c r="B76" s="50">
        <f>IF('Indicator Data'!C80="No Data",1,IF('Indicator Data imputation'!C79&lt;&gt;"",1,0))</f>
        <v>0</v>
      </c>
      <c r="C76" s="50">
        <f>IF('Indicator Data'!D80="No Data",1,IF('Indicator Data imputation'!D79&lt;&gt;"",1,0))</f>
        <v>0</v>
      </c>
      <c r="D76" s="50">
        <f>IF('Indicator Data'!E80="No Data",1,IF('Indicator Data imputation'!E79&lt;&gt;"",1,0))</f>
        <v>1</v>
      </c>
      <c r="E76" s="50">
        <f>IF('Indicator Data'!F80="No Data",1,IF('Indicator Data imputation'!F79&lt;&gt;"",1,0))</f>
        <v>0</v>
      </c>
      <c r="F76" s="50">
        <f>IF('Indicator Data'!G80="No Data",1,IF('Indicator Data imputation'!G79&lt;&gt;"",1,0))</f>
        <v>0</v>
      </c>
      <c r="G76" s="50">
        <f>IF('Indicator Data'!H80="No Data",1,IF('Indicator Data imputation'!H79&lt;&gt;"",1,0))</f>
        <v>0</v>
      </c>
      <c r="H76" s="50">
        <f>IF('Indicator Data'!I80="No Data",1,IF('Indicator Data imputation'!I79&lt;&gt;"",1,0))</f>
        <v>0</v>
      </c>
      <c r="I76" s="50">
        <f>IF('Indicator Data'!J80="No Data",1,IF('Indicator Data imputation'!J79&lt;&gt;"",1,0))</f>
        <v>0</v>
      </c>
      <c r="J76" s="50">
        <f>IF('Indicator Data'!K80="No Data",1,IF('Indicator Data imputation'!K79&lt;&gt;"",1,0))</f>
        <v>0</v>
      </c>
      <c r="K76" s="50">
        <f>IF('Indicator Data'!L80="No Data",1,IF('Indicator Data imputation'!L79&lt;&gt;"",1,0))</f>
        <v>0</v>
      </c>
      <c r="L76" s="50">
        <f>IF('Indicator Data'!M80="No Data",1,IF('Indicator Data imputation'!M79&lt;&gt;"",1,0))</f>
        <v>1</v>
      </c>
      <c r="M76" s="50">
        <f>IF('Indicator Data'!N80="No Data",1,IF('Indicator Data imputation'!N79&lt;&gt;"",1,0))</f>
        <v>1</v>
      </c>
      <c r="N76" s="50">
        <f>IF('Indicator Data'!O80="No Data",1,IF('Indicator Data imputation'!O79&lt;&gt;"",1,0))</f>
        <v>1</v>
      </c>
      <c r="O76" s="50">
        <f>IF('Indicator Data'!P80="No Data",1,IF('Indicator Data imputation'!P79&lt;&gt;"",1,0))</f>
        <v>1</v>
      </c>
      <c r="P76" s="50">
        <f>IF('Indicator Data'!Q80="No Data",1,IF('Indicator Data imputation'!Q79&lt;&gt;"",1,0))</f>
        <v>0</v>
      </c>
      <c r="Q76" s="50">
        <f>IF('Indicator Data'!R80="No Data",1,IF('Indicator Data imputation'!R79&lt;&gt;"",1,0))</f>
        <v>0</v>
      </c>
      <c r="R76" s="50">
        <f>IF('Indicator Data'!S80="No Data",1,IF('Indicator Data imputation'!S79&lt;&gt;"",1,0))</f>
        <v>0</v>
      </c>
      <c r="S76" s="50">
        <f>IF('Indicator Data'!T80="No Data",1,IF('Indicator Data imputation'!T79&lt;&gt;"",1,0))</f>
        <v>0</v>
      </c>
      <c r="T76" s="50">
        <f>IF('Indicator Data'!U80="No Data",1,IF('Indicator Data imputation'!U79&lt;&gt;"",1,0))</f>
        <v>0</v>
      </c>
      <c r="U76" s="50">
        <f>IF('Indicator Data'!V80="No Data",1,IF('Indicator Data imputation'!V79&lt;&gt;"",1,0))</f>
        <v>0</v>
      </c>
      <c r="V76" s="50">
        <f>IF('Indicator Data'!W80="No Data",1,IF('Indicator Data imputation'!W79&lt;&gt;"",1,0))</f>
        <v>0</v>
      </c>
      <c r="W76" s="50">
        <f>IF('Indicator Data'!X80="No Data",1,IF('Indicator Data imputation'!X79&lt;&gt;"",1,0))</f>
        <v>0</v>
      </c>
      <c r="X76" s="50">
        <f>IF('Indicator Data'!Y80="No Data",1,IF('Indicator Data imputation'!Y79&lt;&gt;"",1,0))</f>
        <v>0</v>
      </c>
      <c r="Y76" s="50">
        <f>IF('Indicator Data'!Z80="No Data",1,IF('Indicator Data imputation'!Z79&lt;&gt;"",1,0))</f>
        <v>0</v>
      </c>
      <c r="Z76" s="50">
        <f>IF('Indicator Data'!AA80="No Data",1,IF('Indicator Data imputation'!AA79&lt;&gt;"",1,0))</f>
        <v>1</v>
      </c>
      <c r="AA76" s="50">
        <f>IF('Indicator Data'!AB80="No Data",1,IF('Indicator Data imputation'!AB79&lt;&gt;"",1,0))</f>
        <v>0</v>
      </c>
      <c r="AB76" s="50">
        <f>IF('Indicator Data'!AC80="No Data",1,IF('Indicator Data imputation'!AC79&lt;&gt;"",1,0))</f>
        <v>1</v>
      </c>
      <c r="AC76" s="50">
        <f>IF('Indicator Data'!AD80="No Data",1,IF('Indicator Data imputation'!AD79&lt;&gt;"",1,0))</f>
        <v>0</v>
      </c>
      <c r="AD76" s="50">
        <f>IF('Indicator Data'!AE80="No Data",1,IF('Indicator Data imputation'!AE79&lt;&gt;"",1,0))</f>
        <v>1</v>
      </c>
      <c r="AE76" s="50">
        <f>IF('Indicator Data'!AF80="No Data",1,IF('Indicator Data imputation'!AF79&lt;&gt;"",1,0))</f>
        <v>1</v>
      </c>
      <c r="AF76" s="50">
        <f>IF('Indicator Data'!AG80="No Data",1,IF('Indicator Data imputation'!AG79&lt;&gt;"",1,0))</f>
        <v>0</v>
      </c>
      <c r="AG76" s="50">
        <f>IF('Indicator Data'!AH80="No Data",1,IF('Indicator Data imputation'!AH79&lt;&gt;"",1,0))</f>
        <v>0</v>
      </c>
      <c r="AH76" s="50">
        <f>IF('Indicator Data'!AI80="No Data",1,IF('Indicator Data imputation'!AI79&lt;&gt;"",1,0))</f>
        <v>0</v>
      </c>
      <c r="AI76" s="50">
        <f>IF('Indicator Data'!AJ80="No Data",1,IF('Indicator Data imputation'!AJ79&lt;&gt;"",1,0))</f>
        <v>0</v>
      </c>
      <c r="AJ76" s="50">
        <f>IF('Indicator Data'!AK80="No Data",1,IF('Indicator Data imputation'!AK79&lt;&gt;"",1,0))</f>
        <v>0</v>
      </c>
      <c r="AK76" s="50">
        <f>IF('Indicator Data'!AL80="No Data",1,IF('Indicator Data imputation'!AL79&lt;&gt;"",1,0))</f>
        <v>0</v>
      </c>
      <c r="AL76" s="50">
        <f>IF('Indicator Data'!AM80="No Data",1,IF('Indicator Data imputation'!AM79&lt;&gt;"",1,0))</f>
        <v>1</v>
      </c>
      <c r="AM76" s="50">
        <f>IF('Indicator Data'!AN80="No Data",1,IF('Indicator Data imputation'!AN79&lt;&gt;"",1,0))</f>
        <v>0</v>
      </c>
      <c r="AN76" s="50">
        <f>IF('Indicator Data'!AO80="No Data",1,IF('Indicator Data imputation'!AO79&lt;&gt;"",1,0))</f>
        <v>0</v>
      </c>
      <c r="AO76" s="50">
        <f>IF('Indicator Data'!AP80="No Data",1,IF('Indicator Data imputation'!AP79&lt;&gt;"",1,0))</f>
        <v>0</v>
      </c>
      <c r="AP76" s="50">
        <f>IF('Indicator Data'!AQ80="No Data",1,IF('Indicator Data imputation'!AQ79&lt;&gt;"",1,0))</f>
        <v>1</v>
      </c>
      <c r="AQ76" s="50">
        <f>IF('Indicator Data'!AR80="No Data",1,IF('Indicator Data imputation'!AR79&lt;&gt;"",1,0))</f>
        <v>0</v>
      </c>
      <c r="AR76" s="50">
        <f>IF('Indicator Data'!AS80="No Data",1,IF('Indicator Data imputation'!AS79&lt;&gt;"",1,0))</f>
        <v>0</v>
      </c>
      <c r="AS76" s="50">
        <f>IF('Indicator Data'!AT80="No Data",1,IF('Indicator Data imputation'!AT79&lt;&gt;"",1,0))</f>
        <v>1</v>
      </c>
      <c r="AT76" s="50">
        <f>IF('Indicator Data'!AU80="No Data",1,IF('Indicator Data imputation'!AU79&lt;&gt;"",1,0))</f>
        <v>0</v>
      </c>
      <c r="AU76" s="50">
        <f>IF('Indicator Data'!AV80="No Data",1,IF('Indicator Data imputation'!AV79&lt;&gt;"",1,0))</f>
        <v>1</v>
      </c>
      <c r="AV76" s="50">
        <f>IF('Indicator Data'!AW80="No Data",1,IF('Indicator Data imputation'!AW79&lt;&gt;"",1,0))</f>
        <v>1</v>
      </c>
      <c r="AW76" s="50">
        <f>IF('Indicator Data'!AX80="No Data",1,IF('Indicator Data imputation'!AX79&lt;&gt;"",1,0))</f>
        <v>1</v>
      </c>
      <c r="AX76" s="50">
        <f>IF('Indicator Data'!AY80="No Data",1,IF('Indicator Data imputation'!AY79&lt;&gt;"",1,0))</f>
        <v>0</v>
      </c>
      <c r="AY76" s="50">
        <f>IF('Indicator Data'!AZ80="No Data",1,IF('Indicator Data imputation'!AZ79&lt;&gt;"",1,0))</f>
        <v>0</v>
      </c>
      <c r="AZ76" s="50">
        <f>IF('Indicator Data'!BA80="No Data",1,IF('Indicator Data imputation'!BA79&lt;&gt;"",1,0))</f>
        <v>0</v>
      </c>
      <c r="BA76" s="50">
        <f>IF('Indicator Data'!BB80="No Data",1,IF('Indicator Data imputation'!BB79&lt;&gt;"",1,0))</f>
        <v>0</v>
      </c>
      <c r="BB76" s="50">
        <f>IF('Indicator Data'!BC80="No Data",1,IF('Indicator Data imputation'!BC79&lt;&gt;"",1,0))</f>
        <v>0</v>
      </c>
      <c r="BC76" s="50">
        <f>IF('Indicator Data'!BD80="No Data",1,IF('Indicator Data imputation'!BD79&lt;&gt;"",1,0))</f>
        <v>0</v>
      </c>
      <c r="BD76" s="50">
        <f>IF('Indicator Data'!BE80="No Data",1,IF('Indicator Data imputation'!BE79&lt;&gt;"",1,0))</f>
        <v>0</v>
      </c>
      <c r="BE76" s="50">
        <f>IF('Indicator Data'!BF80="No Data",1,IF('Indicator Data imputation'!BF79&lt;&gt;"",1,0))</f>
        <v>0</v>
      </c>
      <c r="BF76" s="50">
        <f>IF('Indicator Data'!BG80="No Data",1,IF('Indicator Data imputation'!BG79&lt;&gt;"",1,0))</f>
        <v>0</v>
      </c>
      <c r="BG76" s="50">
        <f>IF('Indicator Data'!BH80="No Data",1,IF('Indicator Data imputation'!BH79&lt;&gt;"",1,0))</f>
        <v>0</v>
      </c>
      <c r="BH76" s="50">
        <f>IF('Indicator Data'!BI80="No Data",1,IF('Indicator Data imputation'!BI79&lt;&gt;"",1,0))</f>
        <v>0</v>
      </c>
      <c r="BI76" s="50">
        <f>IF('Indicator Data'!BJ80="No Data",1,IF('Indicator Data imputation'!BJ79&lt;&gt;"",1,0))</f>
        <v>1</v>
      </c>
      <c r="BJ76" s="50">
        <f>IF('Indicator Data'!BK80="No Data",1,IF('Indicator Data imputation'!BK79&lt;&gt;"",1,0))</f>
        <v>0</v>
      </c>
      <c r="BK76" s="50">
        <f>IF('Indicator Data'!BL80="No Data",1,IF('Indicator Data imputation'!BL79&lt;&gt;"",1,0))</f>
        <v>0</v>
      </c>
      <c r="BL76" s="50">
        <f>IF('Indicator Data'!BM80="No Data",1,IF('Indicator Data imputation'!BM79&lt;&gt;"",1,0))</f>
        <v>0</v>
      </c>
      <c r="BM76" s="50">
        <f>IF('Indicator Data'!BN80="No Data",1,IF('Indicator Data imputation'!BN79&lt;&gt;"",1,0))</f>
        <v>1</v>
      </c>
      <c r="BN76" s="50">
        <f>IF('Indicator Data'!BO80="No Data",1,IF('Indicator Data imputation'!BO79&lt;&gt;"",1,0))</f>
        <v>0</v>
      </c>
      <c r="BO76" s="50">
        <f>IF('Indicator Data'!BP80="No Data",1,IF('Indicator Data imputation'!BP79&lt;&gt;"",1,0))</f>
        <v>0</v>
      </c>
      <c r="BP76" s="50">
        <f>IF('Indicator Data'!BQ80="No Data",1,IF('Indicator Data imputation'!BQ79&lt;&gt;"",1,0))</f>
        <v>0</v>
      </c>
      <c r="BQ76" s="50">
        <f>IF('Indicator Data'!BR80="No Data",1,IF('Indicator Data imputation'!BR79&lt;&gt;"",1,0))</f>
        <v>0</v>
      </c>
      <c r="BR76" s="50">
        <f>IF('Indicator Data'!BS80="No Data",1,IF('Indicator Data imputation'!BS79&lt;&gt;"",1,0))</f>
        <v>0</v>
      </c>
      <c r="BS76" s="50">
        <f>IF('Indicator Data'!BT80="No Data",1,IF('Indicator Data imputation'!BT79&lt;&gt;"",1,0))</f>
        <v>0</v>
      </c>
      <c r="BT76" s="50">
        <f>IF('Indicator Data'!BU80="No Data",1,IF('Indicator Data imputation'!BU79&lt;&gt;"",1,0))</f>
        <v>0</v>
      </c>
      <c r="BU76" s="50">
        <f>IF('Indicator Data'!BV80="No Data",1,IF('Indicator Data imputation'!BV79&lt;&gt;"",1,0))</f>
        <v>0</v>
      </c>
      <c r="BV76" s="50">
        <f>IF('Indicator Data'!BW80="No Data",1,IF('Indicator Data imputation'!BW79&lt;&gt;"",1,0))</f>
        <v>0</v>
      </c>
      <c r="BW76" s="50">
        <f>IF('Indicator Data'!BX80="No Data",1,IF('Indicator Data imputation'!BX79&lt;&gt;"",1,0))</f>
        <v>0</v>
      </c>
      <c r="BX76" s="50">
        <f>IF('Indicator Data'!BY80="No Data",1,IF('Indicator Data imputation'!BY79&lt;&gt;"",1,0))</f>
        <v>0</v>
      </c>
      <c r="BY76" s="3">
        <f t="shared" si="3"/>
        <v>17</v>
      </c>
      <c r="BZ76" s="52">
        <f t="shared" si="4"/>
        <v>0.22666666666666666</v>
      </c>
    </row>
    <row r="77" spans="1:78">
      <c r="A77" s="3" t="str">
        <f>'Indicator Data'!B81</f>
        <v>IND</v>
      </c>
      <c r="B77" s="50">
        <f>IF('Indicator Data'!C81="No Data",1,IF('Indicator Data imputation'!C80&lt;&gt;"",1,0))</f>
        <v>0</v>
      </c>
      <c r="C77" s="50">
        <f>IF('Indicator Data'!D81="No Data",1,IF('Indicator Data imputation'!D80&lt;&gt;"",1,0))</f>
        <v>0</v>
      </c>
      <c r="D77" s="50">
        <f>IF('Indicator Data'!E81="No Data",1,IF('Indicator Data imputation'!E80&lt;&gt;"",1,0))</f>
        <v>0</v>
      </c>
      <c r="E77" s="50">
        <f>IF('Indicator Data'!F81="No Data",1,IF('Indicator Data imputation'!F80&lt;&gt;"",1,0))</f>
        <v>0</v>
      </c>
      <c r="F77" s="50">
        <f>IF('Indicator Data'!G81="No Data",1,IF('Indicator Data imputation'!G80&lt;&gt;"",1,0))</f>
        <v>0</v>
      </c>
      <c r="G77" s="50">
        <f>IF('Indicator Data'!H81="No Data",1,IF('Indicator Data imputation'!H80&lt;&gt;"",1,0))</f>
        <v>0</v>
      </c>
      <c r="H77" s="50">
        <f>IF('Indicator Data'!I81="No Data",1,IF('Indicator Data imputation'!I80&lt;&gt;"",1,0))</f>
        <v>0</v>
      </c>
      <c r="I77" s="50">
        <f>IF('Indicator Data'!J81="No Data",1,IF('Indicator Data imputation'!J80&lt;&gt;"",1,0))</f>
        <v>0</v>
      </c>
      <c r="J77" s="50">
        <f>IF('Indicator Data'!K81="No Data",1,IF('Indicator Data imputation'!K80&lt;&gt;"",1,0))</f>
        <v>0</v>
      </c>
      <c r="K77" s="50">
        <f>IF('Indicator Data'!L81="No Data",1,IF('Indicator Data imputation'!L80&lt;&gt;"",1,0))</f>
        <v>0</v>
      </c>
      <c r="L77" s="50">
        <f>IF('Indicator Data'!M81="No Data",1,IF('Indicator Data imputation'!M80&lt;&gt;"",1,0))</f>
        <v>0</v>
      </c>
      <c r="M77" s="50">
        <f>IF('Indicator Data'!N81="No Data",1,IF('Indicator Data imputation'!N80&lt;&gt;"",1,0))</f>
        <v>1</v>
      </c>
      <c r="N77" s="50">
        <f>IF('Indicator Data'!O81="No Data",1,IF('Indicator Data imputation'!O80&lt;&gt;"",1,0))</f>
        <v>1</v>
      </c>
      <c r="O77" s="50">
        <f>IF('Indicator Data'!P81="No Data",1,IF('Indicator Data imputation'!P80&lt;&gt;"",1,0))</f>
        <v>1</v>
      </c>
      <c r="P77" s="50">
        <f>IF('Indicator Data'!Q81="No Data",1,IF('Indicator Data imputation'!Q80&lt;&gt;"",1,0))</f>
        <v>0</v>
      </c>
      <c r="Q77" s="50">
        <f>IF('Indicator Data'!R81="No Data",1,IF('Indicator Data imputation'!R80&lt;&gt;"",1,0))</f>
        <v>0</v>
      </c>
      <c r="R77" s="50">
        <f>IF('Indicator Data'!S81="No Data",1,IF('Indicator Data imputation'!S80&lt;&gt;"",1,0))</f>
        <v>0</v>
      </c>
      <c r="S77" s="50">
        <f>IF('Indicator Data'!T81="No Data",1,IF('Indicator Data imputation'!T80&lt;&gt;"",1,0))</f>
        <v>0</v>
      </c>
      <c r="T77" s="50">
        <f>IF('Indicator Data'!U81="No Data",1,IF('Indicator Data imputation'!U80&lt;&gt;"",1,0))</f>
        <v>0</v>
      </c>
      <c r="U77" s="50">
        <f>IF('Indicator Data'!V81="No Data",1,IF('Indicator Data imputation'!V80&lt;&gt;"",1,0))</f>
        <v>0</v>
      </c>
      <c r="V77" s="50">
        <f>IF('Indicator Data'!W81="No Data",1,IF('Indicator Data imputation'!W80&lt;&gt;"",1,0))</f>
        <v>0</v>
      </c>
      <c r="W77" s="50">
        <f>IF('Indicator Data'!X81="No Data",1,IF('Indicator Data imputation'!X80&lt;&gt;"",1,0))</f>
        <v>0</v>
      </c>
      <c r="X77" s="50">
        <f>IF('Indicator Data'!Y81="No Data",1,IF('Indicator Data imputation'!Y80&lt;&gt;"",1,0))</f>
        <v>0</v>
      </c>
      <c r="Y77" s="50">
        <f>IF('Indicator Data'!Z81="No Data",1,IF('Indicator Data imputation'!Z80&lt;&gt;"",1,0))</f>
        <v>0</v>
      </c>
      <c r="Z77" s="50">
        <f>IF('Indicator Data'!AA81="No Data",1,IF('Indicator Data imputation'!AA80&lt;&gt;"",1,0))</f>
        <v>0</v>
      </c>
      <c r="AA77" s="50">
        <f>IF('Indicator Data'!AB81="No Data",1,IF('Indicator Data imputation'!AB80&lt;&gt;"",1,0))</f>
        <v>0</v>
      </c>
      <c r="AB77" s="50">
        <f>IF('Indicator Data'!AC81="No Data",1,IF('Indicator Data imputation'!AC80&lt;&gt;"",1,0))</f>
        <v>0</v>
      </c>
      <c r="AC77" s="50">
        <f>IF('Indicator Data'!AD81="No Data",1,IF('Indicator Data imputation'!AD80&lt;&gt;"",1,0))</f>
        <v>0</v>
      </c>
      <c r="AD77" s="50">
        <f>IF('Indicator Data'!AE81="No Data",1,IF('Indicator Data imputation'!AE80&lt;&gt;"",1,0))</f>
        <v>0</v>
      </c>
      <c r="AE77" s="50">
        <f>IF('Indicator Data'!AF81="No Data",1,IF('Indicator Data imputation'!AF80&lt;&gt;"",1,0))</f>
        <v>0</v>
      </c>
      <c r="AF77" s="50">
        <f>IF('Indicator Data'!AG81="No Data",1,IF('Indicator Data imputation'!AG80&lt;&gt;"",1,0))</f>
        <v>0</v>
      </c>
      <c r="AG77" s="50">
        <f>IF('Indicator Data'!AH81="No Data",1,IF('Indicator Data imputation'!AH80&lt;&gt;"",1,0))</f>
        <v>0</v>
      </c>
      <c r="AH77" s="50">
        <f>IF('Indicator Data'!AI81="No Data",1,IF('Indicator Data imputation'!AI80&lt;&gt;"",1,0))</f>
        <v>0</v>
      </c>
      <c r="AI77" s="50">
        <f>IF('Indicator Data'!AJ81="No Data",1,IF('Indicator Data imputation'!AJ80&lt;&gt;"",1,0))</f>
        <v>0</v>
      </c>
      <c r="AJ77" s="50">
        <f>IF('Indicator Data'!AK81="No Data",1,IF('Indicator Data imputation'!AK80&lt;&gt;"",1,0))</f>
        <v>0</v>
      </c>
      <c r="AK77" s="50">
        <f>IF('Indicator Data'!AL81="No Data",1,IF('Indicator Data imputation'!AL80&lt;&gt;"",1,0))</f>
        <v>0</v>
      </c>
      <c r="AL77" s="50">
        <f>IF('Indicator Data'!AM81="No Data",1,IF('Indicator Data imputation'!AM80&lt;&gt;"",1,0))</f>
        <v>0</v>
      </c>
      <c r="AM77" s="50">
        <f>IF('Indicator Data'!AN81="No Data",1,IF('Indicator Data imputation'!AN80&lt;&gt;"",1,0))</f>
        <v>0</v>
      </c>
      <c r="AN77" s="50">
        <f>IF('Indicator Data'!AO81="No Data",1,IF('Indicator Data imputation'!AO80&lt;&gt;"",1,0))</f>
        <v>0</v>
      </c>
      <c r="AO77" s="50">
        <f>IF('Indicator Data'!AP81="No Data",1,IF('Indicator Data imputation'!AP80&lt;&gt;"",1,0))</f>
        <v>0</v>
      </c>
      <c r="AP77" s="50">
        <f>IF('Indicator Data'!AQ81="No Data",1,IF('Indicator Data imputation'!AQ80&lt;&gt;"",1,0))</f>
        <v>0</v>
      </c>
      <c r="AQ77" s="50">
        <f>IF('Indicator Data'!AR81="No Data",1,IF('Indicator Data imputation'!AR80&lt;&gt;"",1,0))</f>
        <v>0</v>
      </c>
      <c r="AR77" s="50">
        <f>IF('Indicator Data'!AS81="No Data",1,IF('Indicator Data imputation'!AS80&lt;&gt;"",1,0))</f>
        <v>0</v>
      </c>
      <c r="AS77" s="50">
        <f>IF('Indicator Data'!AT81="No Data",1,IF('Indicator Data imputation'!AT80&lt;&gt;"",1,0))</f>
        <v>0</v>
      </c>
      <c r="AT77" s="50">
        <f>IF('Indicator Data'!AU81="No Data",1,IF('Indicator Data imputation'!AU80&lt;&gt;"",1,0))</f>
        <v>0</v>
      </c>
      <c r="AU77" s="50">
        <f>IF('Indicator Data'!AV81="No Data",1,IF('Indicator Data imputation'!AV80&lt;&gt;"",1,0))</f>
        <v>1</v>
      </c>
      <c r="AV77" s="50">
        <f>IF('Indicator Data'!AW81="No Data",1,IF('Indicator Data imputation'!AW80&lt;&gt;"",1,0))</f>
        <v>1</v>
      </c>
      <c r="AW77" s="50">
        <f>IF('Indicator Data'!AX81="No Data",1,IF('Indicator Data imputation'!AX80&lt;&gt;"",1,0))</f>
        <v>0</v>
      </c>
      <c r="AX77" s="50">
        <f>IF('Indicator Data'!AY81="No Data",1,IF('Indicator Data imputation'!AY80&lt;&gt;"",1,0))</f>
        <v>0</v>
      </c>
      <c r="AY77" s="50">
        <f>IF('Indicator Data'!AZ81="No Data",1,IF('Indicator Data imputation'!AZ80&lt;&gt;"",1,0))</f>
        <v>0</v>
      </c>
      <c r="AZ77" s="50">
        <f>IF('Indicator Data'!BA81="No Data",1,IF('Indicator Data imputation'!BA80&lt;&gt;"",1,0))</f>
        <v>0</v>
      </c>
      <c r="BA77" s="50">
        <f>IF('Indicator Data'!BB81="No Data",1,IF('Indicator Data imputation'!BB80&lt;&gt;"",1,0))</f>
        <v>0</v>
      </c>
      <c r="BB77" s="50">
        <f>IF('Indicator Data'!BC81="No Data",1,IF('Indicator Data imputation'!BC80&lt;&gt;"",1,0))</f>
        <v>0</v>
      </c>
      <c r="BC77" s="50">
        <f>IF('Indicator Data'!BD81="No Data",1,IF('Indicator Data imputation'!BD80&lt;&gt;"",1,0))</f>
        <v>0</v>
      </c>
      <c r="BD77" s="50">
        <f>IF('Indicator Data'!BE81="No Data",1,IF('Indicator Data imputation'!BE80&lt;&gt;"",1,0))</f>
        <v>0</v>
      </c>
      <c r="BE77" s="50">
        <f>IF('Indicator Data'!BF81="No Data",1,IF('Indicator Data imputation'!BF80&lt;&gt;"",1,0))</f>
        <v>0</v>
      </c>
      <c r="BF77" s="50">
        <f>IF('Indicator Data'!BG81="No Data",1,IF('Indicator Data imputation'!BG80&lt;&gt;"",1,0))</f>
        <v>0</v>
      </c>
      <c r="BG77" s="50">
        <f>IF('Indicator Data'!BH81="No Data",1,IF('Indicator Data imputation'!BH80&lt;&gt;"",1,0))</f>
        <v>0</v>
      </c>
      <c r="BH77" s="50">
        <f>IF('Indicator Data'!BI81="No Data",1,IF('Indicator Data imputation'!BI80&lt;&gt;"",1,0))</f>
        <v>0</v>
      </c>
      <c r="BI77" s="50">
        <f>IF('Indicator Data'!BJ81="No Data",1,IF('Indicator Data imputation'!BJ80&lt;&gt;"",1,0))</f>
        <v>0</v>
      </c>
      <c r="BJ77" s="50">
        <f>IF('Indicator Data'!BK81="No Data",1,IF('Indicator Data imputation'!BK80&lt;&gt;"",1,0))</f>
        <v>0</v>
      </c>
      <c r="BK77" s="50">
        <f>IF('Indicator Data'!BL81="No Data",1,IF('Indicator Data imputation'!BL80&lt;&gt;"",1,0))</f>
        <v>0</v>
      </c>
      <c r="BL77" s="50">
        <f>IF('Indicator Data'!BM81="No Data",1,IF('Indicator Data imputation'!BM80&lt;&gt;"",1,0))</f>
        <v>0</v>
      </c>
      <c r="BM77" s="50">
        <f>IF('Indicator Data'!BN81="No Data",1,IF('Indicator Data imputation'!BN80&lt;&gt;"",1,0))</f>
        <v>0</v>
      </c>
      <c r="BN77" s="50">
        <f>IF('Indicator Data'!BO81="No Data",1,IF('Indicator Data imputation'!BO80&lt;&gt;"",1,0))</f>
        <v>0</v>
      </c>
      <c r="BO77" s="50">
        <f>IF('Indicator Data'!BP81="No Data",1,IF('Indicator Data imputation'!BP80&lt;&gt;"",1,0))</f>
        <v>0</v>
      </c>
      <c r="BP77" s="50">
        <f>IF('Indicator Data'!BQ81="No Data",1,IF('Indicator Data imputation'!BQ80&lt;&gt;"",1,0))</f>
        <v>0</v>
      </c>
      <c r="BQ77" s="50">
        <f>IF('Indicator Data'!BR81="No Data",1,IF('Indicator Data imputation'!BR80&lt;&gt;"",1,0))</f>
        <v>0</v>
      </c>
      <c r="BR77" s="50">
        <f>IF('Indicator Data'!BS81="No Data",1,IF('Indicator Data imputation'!BS80&lt;&gt;"",1,0))</f>
        <v>0</v>
      </c>
      <c r="BS77" s="50">
        <f>IF('Indicator Data'!BT81="No Data",1,IF('Indicator Data imputation'!BT80&lt;&gt;"",1,0))</f>
        <v>0</v>
      </c>
      <c r="BT77" s="50">
        <f>IF('Indicator Data'!BU81="No Data",1,IF('Indicator Data imputation'!BU80&lt;&gt;"",1,0))</f>
        <v>0</v>
      </c>
      <c r="BU77" s="50">
        <f>IF('Indicator Data'!BV81="No Data",1,IF('Indicator Data imputation'!BV80&lt;&gt;"",1,0))</f>
        <v>0</v>
      </c>
      <c r="BV77" s="50">
        <f>IF('Indicator Data'!BW81="No Data",1,IF('Indicator Data imputation'!BW80&lt;&gt;"",1,0))</f>
        <v>0</v>
      </c>
      <c r="BW77" s="50">
        <f>IF('Indicator Data'!BX81="No Data",1,IF('Indicator Data imputation'!BX80&lt;&gt;"",1,0))</f>
        <v>0</v>
      </c>
      <c r="BX77" s="50">
        <f>IF('Indicator Data'!BY81="No Data",1,IF('Indicator Data imputation'!BY80&lt;&gt;"",1,0))</f>
        <v>0</v>
      </c>
      <c r="BY77" s="3">
        <f t="shared" si="3"/>
        <v>5</v>
      </c>
      <c r="BZ77" s="52">
        <f t="shared" si="4"/>
        <v>6.6666666666666666E-2</v>
      </c>
    </row>
    <row r="78" spans="1:78">
      <c r="A78" s="3" t="str">
        <f>'Indicator Data'!B82</f>
        <v>IDN</v>
      </c>
      <c r="B78" s="50">
        <f>IF('Indicator Data'!C82="No Data",1,IF('Indicator Data imputation'!C81&lt;&gt;"",1,0))</f>
        <v>0</v>
      </c>
      <c r="C78" s="50">
        <f>IF('Indicator Data'!D82="No Data",1,IF('Indicator Data imputation'!D81&lt;&gt;"",1,0))</f>
        <v>0</v>
      </c>
      <c r="D78" s="50">
        <f>IF('Indicator Data'!E82="No Data",1,IF('Indicator Data imputation'!E81&lt;&gt;"",1,0))</f>
        <v>0</v>
      </c>
      <c r="E78" s="50">
        <f>IF('Indicator Data'!F82="No Data",1,IF('Indicator Data imputation'!F81&lt;&gt;"",1,0))</f>
        <v>0</v>
      </c>
      <c r="F78" s="50">
        <f>IF('Indicator Data'!G82="No Data",1,IF('Indicator Data imputation'!G81&lt;&gt;"",1,0))</f>
        <v>0</v>
      </c>
      <c r="G78" s="50">
        <f>IF('Indicator Data'!H82="No Data",1,IF('Indicator Data imputation'!H81&lt;&gt;"",1,0))</f>
        <v>0</v>
      </c>
      <c r="H78" s="50">
        <f>IF('Indicator Data'!I82="No Data",1,IF('Indicator Data imputation'!I81&lt;&gt;"",1,0))</f>
        <v>0</v>
      </c>
      <c r="I78" s="50">
        <f>IF('Indicator Data'!J82="No Data",1,IF('Indicator Data imputation'!J81&lt;&gt;"",1,0))</f>
        <v>0</v>
      </c>
      <c r="J78" s="50">
        <f>IF('Indicator Data'!K82="No Data",1,IF('Indicator Data imputation'!K81&lt;&gt;"",1,0))</f>
        <v>0</v>
      </c>
      <c r="K78" s="50">
        <f>IF('Indicator Data'!L82="No Data",1,IF('Indicator Data imputation'!L81&lt;&gt;"",1,0))</f>
        <v>0</v>
      </c>
      <c r="L78" s="50">
        <f>IF('Indicator Data'!M82="No Data",1,IF('Indicator Data imputation'!M81&lt;&gt;"",1,0))</f>
        <v>0</v>
      </c>
      <c r="M78" s="50">
        <f>IF('Indicator Data'!N82="No Data",1,IF('Indicator Data imputation'!N81&lt;&gt;"",1,0))</f>
        <v>1</v>
      </c>
      <c r="N78" s="50">
        <f>IF('Indicator Data'!O82="No Data",1,IF('Indicator Data imputation'!O81&lt;&gt;"",1,0))</f>
        <v>1</v>
      </c>
      <c r="O78" s="50">
        <f>IF('Indicator Data'!P82="No Data",1,IF('Indicator Data imputation'!P81&lt;&gt;"",1,0))</f>
        <v>1</v>
      </c>
      <c r="P78" s="50">
        <f>IF('Indicator Data'!Q82="No Data",1,IF('Indicator Data imputation'!Q81&lt;&gt;"",1,0))</f>
        <v>0</v>
      </c>
      <c r="Q78" s="50">
        <f>IF('Indicator Data'!R82="No Data",1,IF('Indicator Data imputation'!R81&lt;&gt;"",1,0))</f>
        <v>0</v>
      </c>
      <c r="R78" s="50">
        <f>IF('Indicator Data'!S82="No Data",1,IF('Indicator Data imputation'!S81&lt;&gt;"",1,0))</f>
        <v>0</v>
      </c>
      <c r="S78" s="50">
        <f>IF('Indicator Data'!T82="No Data",1,IF('Indicator Data imputation'!T81&lt;&gt;"",1,0))</f>
        <v>0</v>
      </c>
      <c r="T78" s="50">
        <f>IF('Indicator Data'!U82="No Data",1,IF('Indicator Data imputation'!U81&lt;&gt;"",1,0))</f>
        <v>0</v>
      </c>
      <c r="U78" s="50">
        <f>IF('Indicator Data'!V82="No Data",1,IF('Indicator Data imputation'!V81&lt;&gt;"",1,0))</f>
        <v>0</v>
      </c>
      <c r="V78" s="50">
        <f>IF('Indicator Data'!W82="No Data",1,IF('Indicator Data imputation'!W81&lt;&gt;"",1,0))</f>
        <v>0</v>
      </c>
      <c r="W78" s="50">
        <f>IF('Indicator Data'!X82="No Data",1,IF('Indicator Data imputation'!X81&lt;&gt;"",1,0))</f>
        <v>0</v>
      </c>
      <c r="X78" s="50">
        <f>IF('Indicator Data'!Y82="No Data",1,IF('Indicator Data imputation'!Y81&lt;&gt;"",1,0))</f>
        <v>0</v>
      </c>
      <c r="Y78" s="50">
        <f>IF('Indicator Data'!Z82="No Data",1,IF('Indicator Data imputation'!Z81&lt;&gt;"",1,0))</f>
        <v>0</v>
      </c>
      <c r="Z78" s="50">
        <f>IF('Indicator Data'!AA82="No Data",1,IF('Indicator Data imputation'!AA81&lt;&gt;"",1,0))</f>
        <v>0</v>
      </c>
      <c r="AA78" s="50">
        <f>IF('Indicator Data'!AB82="No Data",1,IF('Indicator Data imputation'!AB81&lt;&gt;"",1,0))</f>
        <v>0</v>
      </c>
      <c r="AB78" s="50">
        <f>IF('Indicator Data'!AC82="No Data",1,IF('Indicator Data imputation'!AC81&lt;&gt;"",1,0))</f>
        <v>0</v>
      </c>
      <c r="AC78" s="50">
        <f>IF('Indicator Data'!AD82="No Data",1,IF('Indicator Data imputation'!AD81&lt;&gt;"",1,0))</f>
        <v>0</v>
      </c>
      <c r="AD78" s="50">
        <f>IF('Indicator Data'!AE82="No Data",1,IF('Indicator Data imputation'!AE81&lt;&gt;"",1,0))</f>
        <v>0</v>
      </c>
      <c r="AE78" s="50">
        <f>IF('Indicator Data'!AF82="No Data",1,IF('Indicator Data imputation'!AF81&lt;&gt;"",1,0))</f>
        <v>0</v>
      </c>
      <c r="AF78" s="50">
        <f>IF('Indicator Data'!AG82="No Data",1,IF('Indicator Data imputation'!AG81&lt;&gt;"",1,0))</f>
        <v>0</v>
      </c>
      <c r="AG78" s="50">
        <f>IF('Indicator Data'!AH82="No Data",1,IF('Indicator Data imputation'!AH81&lt;&gt;"",1,0))</f>
        <v>0</v>
      </c>
      <c r="AH78" s="50">
        <f>IF('Indicator Data'!AI82="No Data",1,IF('Indicator Data imputation'!AI81&lt;&gt;"",1,0))</f>
        <v>0</v>
      </c>
      <c r="AI78" s="50">
        <f>IF('Indicator Data'!AJ82="No Data",1,IF('Indicator Data imputation'!AJ81&lt;&gt;"",1,0))</f>
        <v>0</v>
      </c>
      <c r="AJ78" s="50">
        <f>IF('Indicator Data'!AK82="No Data",1,IF('Indicator Data imputation'!AK81&lt;&gt;"",1,0))</f>
        <v>0</v>
      </c>
      <c r="AK78" s="50">
        <f>IF('Indicator Data'!AL82="No Data",1,IF('Indicator Data imputation'!AL81&lt;&gt;"",1,0))</f>
        <v>0</v>
      </c>
      <c r="AL78" s="50">
        <f>IF('Indicator Data'!AM82="No Data",1,IF('Indicator Data imputation'!AM81&lt;&gt;"",1,0))</f>
        <v>0</v>
      </c>
      <c r="AM78" s="50">
        <f>IF('Indicator Data'!AN82="No Data",1,IF('Indicator Data imputation'!AN81&lt;&gt;"",1,0))</f>
        <v>0</v>
      </c>
      <c r="AN78" s="50">
        <f>IF('Indicator Data'!AO82="No Data",1,IF('Indicator Data imputation'!AO81&lt;&gt;"",1,0))</f>
        <v>0</v>
      </c>
      <c r="AO78" s="50">
        <f>IF('Indicator Data'!AP82="No Data",1,IF('Indicator Data imputation'!AP81&lt;&gt;"",1,0))</f>
        <v>0</v>
      </c>
      <c r="AP78" s="50">
        <f>IF('Indicator Data'!AQ82="No Data",1,IF('Indicator Data imputation'!AQ81&lt;&gt;"",1,0))</f>
        <v>0</v>
      </c>
      <c r="AQ78" s="50">
        <f>IF('Indicator Data'!AR82="No Data",1,IF('Indicator Data imputation'!AR81&lt;&gt;"",1,0))</f>
        <v>0</v>
      </c>
      <c r="AR78" s="50">
        <f>IF('Indicator Data'!AS82="No Data",1,IF('Indicator Data imputation'!AS81&lt;&gt;"",1,0))</f>
        <v>0</v>
      </c>
      <c r="AS78" s="50">
        <f>IF('Indicator Data'!AT82="No Data",1,IF('Indicator Data imputation'!AT81&lt;&gt;"",1,0))</f>
        <v>0</v>
      </c>
      <c r="AT78" s="50">
        <f>IF('Indicator Data'!AU82="No Data",1,IF('Indicator Data imputation'!AU81&lt;&gt;"",1,0))</f>
        <v>0</v>
      </c>
      <c r="AU78" s="50">
        <f>IF('Indicator Data'!AV82="No Data",1,IF('Indicator Data imputation'!AV81&lt;&gt;"",1,0))</f>
        <v>1</v>
      </c>
      <c r="AV78" s="50">
        <f>IF('Indicator Data'!AW82="No Data",1,IF('Indicator Data imputation'!AW81&lt;&gt;"",1,0))</f>
        <v>1</v>
      </c>
      <c r="AW78" s="50">
        <f>IF('Indicator Data'!AX82="No Data",1,IF('Indicator Data imputation'!AX81&lt;&gt;"",1,0))</f>
        <v>0</v>
      </c>
      <c r="AX78" s="50">
        <f>IF('Indicator Data'!AY82="No Data",1,IF('Indicator Data imputation'!AY81&lt;&gt;"",1,0))</f>
        <v>0</v>
      </c>
      <c r="AY78" s="50">
        <f>IF('Indicator Data'!AZ82="No Data",1,IF('Indicator Data imputation'!AZ81&lt;&gt;"",1,0))</f>
        <v>0</v>
      </c>
      <c r="AZ78" s="50">
        <f>IF('Indicator Data'!BA82="No Data",1,IF('Indicator Data imputation'!BA81&lt;&gt;"",1,0))</f>
        <v>0</v>
      </c>
      <c r="BA78" s="50">
        <f>IF('Indicator Data'!BB82="No Data",1,IF('Indicator Data imputation'!BB81&lt;&gt;"",1,0))</f>
        <v>0</v>
      </c>
      <c r="BB78" s="50">
        <f>IF('Indicator Data'!BC82="No Data",1,IF('Indicator Data imputation'!BC81&lt;&gt;"",1,0))</f>
        <v>0</v>
      </c>
      <c r="BC78" s="50">
        <f>IF('Indicator Data'!BD82="No Data",1,IF('Indicator Data imputation'!BD81&lt;&gt;"",1,0))</f>
        <v>0</v>
      </c>
      <c r="BD78" s="50">
        <f>IF('Indicator Data'!BE82="No Data",1,IF('Indicator Data imputation'!BE81&lt;&gt;"",1,0))</f>
        <v>0</v>
      </c>
      <c r="BE78" s="50">
        <f>IF('Indicator Data'!BF82="No Data",1,IF('Indicator Data imputation'!BF81&lt;&gt;"",1,0))</f>
        <v>0</v>
      </c>
      <c r="BF78" s="50">
        <f>IF('Indicator Data'!BG82="No Data",1,IF('Indicator Data imputation'!BG81&lt;&gt;"",1,0))</f>
        <v>0</v>
      </c>
      <c r="BG78" s="50">
        <f>IF('Indicator Data'!BH82="No Data",1,IF('Indicator Data imputation'!BH81&lt;&gt;"",1,0))</f>
        <v>0</v>
      </c>
      <c r="BH78" s="50">
        <f>IF('Indicator Data'!BI82="No Data",1,IF('Indicator Data imputation'!BI81&lt;&gt;"",1,0))</f>
        <v>0</v>
      </c>
      <c r="BI78" s="50">
        <f>IF('Indicator Data'!BJ82="No Data",1,IF('Indicator Data imputation'!BJ81&lt;&gt;"",1,0))</f>
        <v>0</v>
      </c>
      <c r="BJ78" s="50">
        <f>IF('Indicator Data'!BK82="No Data",1,IF('Indicator Data imputation'!BK81&lt;&gt;"",1,0))</f>
        <v>0</v>
      </c>
      <c r="BK78" s="50">
        <f>IF('Indicator Data'!BL82="No Data",1,IF('Indicator Data imputation'!BL81&lt;&gt;"",1,0))</f>
        <v>0</v>
      </c>
      <c r="BL78" s="50">
        <f>IF('Indicator Data'!BM82="No Data",1,IF('Indicator Data imputation'!BM81&lt;&gt;"",1,0))</f>
        <v>0</v>
      </c>
      <c r="BM78" s="50">
        <f>IF('Indicator Data'!BN82="No Data",1,IF('Indicator Data imputation'!BN81&lt;&gt;"",1,0))</f>
        <v>0</v>
      </c>
      <c r="BN78" s="50">
        <f>IF('Indicator Data'!BO82="No Data",1,IF('Indicator Data imputation'!BO81&lt;&gt;"",1,0))</f>
        <v>0</v>
      </c>
      <c r="BO78" s="50">
        <f>IF('Indicator Data'!BP82="No Data",1,IF('Indicator Data imputation'!BP81&lt;&gt;"",1,0))</f>
        <v>0</v>
      </c>
      <c r="BP78" s="50">
        <f>IF('Indicator Data'!BQ82="No Data",1,IF('Indicator Data imputation'!BQ81&lt;&gt;"",1,0))</f>
        <v>0</v>
      </c>
      <c r="BQ78" s="50">
        <f>IF('Indicator Data'!BR82="No Data",1,IF('Indicator Data imputation'!BR81&lt;&gt;"",1,0))</f>
        <v>0</v>
      </c>
      <c r="BR78" s="50">
        <f>IF('Indicator Data'!BS82="No Data",1,IF('Indicator Data imputation'!BS81&lt;&gt;"",1,0))</f>
        <v>0</v>
      </c>
      <c r="BS78" s="50">
        <f>IF('Indicator Data'!BT82="No Data",1,IF('Indicator Data imputation'!BT81&lt;&gt;"",1,0))</f>
        <v>0</v>
      </c>
      <c r="BT78" s="50">
        <f>IF('Indicator Data'!BU82="No Data",1,IF('Indicator Data imputation'!BU81&lt;&gt;"",1,0))</f>
        <v>0</v>
      </c>
      <c r="BU78" s="50">
        <f>IF('Indicator Data'!BV82="No Data",1,IF('Indicator Data imputation'!BV81&lt;&gt;"",1,0))</f>
        <v>0</v>
      </c>
      <c r="BV78" s="50">
        <f>IF('Indicator Data'!BW82="No Data",1,IF('Indicator Data imputation'!BW81&lt;&gt;"",1,0))</f>
        <v>0</v>
      </c>
      <c r="BW78" s="50">
        <f>IF('Indicator Data'!BX82="No Data",1,IF('Indicator Data imputation'!BX81&lt;&gt;"",1,0))</f>
        <v>0</v>
      </c>
      <c r="BX78" s="50">
        <f>IF('Indicator Data'!BY82="No Data",1,IF('Indicator Data imputation'!BY81&lt;&gt;"",1,0))</f>
        <v>0</v>
      </c>
      <c r="BY78" s="3">
        <f t="shared" si="3"/>
        <v>5</v>
      </c>
      <c r="BZ78" s="52">
        <f t="shared" si="4"/>
        <v>6.6666666666666666E-2</v>
      </c>
    </row>
    <row r="79" spans="1:78">
      <c r="A79" s="3" t="str">
        <f>'Indicator Data'!B83</f>
        <v>IRN</v>
      </c>
      <c r="B79" s="50">
        <f>IF('Indicator Data'!C83="No Data",1,IF('Indicator Data imputation'!C82&lt;&gt;"",1,0))</f>
        <v>0</v>
      </c>
      <c r="C79" s="50">
        <f>IF('Indicator Data'!D83="No Data",1,IF('Indicator Data imputation'!D82&lt;&gt;"",1,0))</f>
        <v>0</v>
      </c>
      <c r="D79" s="50">
        <f>IF('Indicator Data'!E83="No Data",1,IF('Indicator Data imputation'!E82&lt;&gt;"",1,0))</f>
        <v>0</v>
      </c>
      <c r="E79" s="50">
        <f>IF('Indicator Data'!F83="No Data",1,IF('Indicator Data imputation'!F82&lt;&gt;"",1,0))</f>
        <v>0</v>
      </c>
      <c r="F79" s="50">
        <f>IF('Indicator Data'!G83="No Data",1,IF('Indicator Data imputation'!G82&lt;&gt;"",1,0))</f>
        <v>0</v>
      </c>
      <c r="G79" s="50">
        <f>IF('Indicator Data'!H83="No Data",1,IF('Indicator Data imputation'!H82&lt;&gt;"",1,0))</f>
        <v>0</v>
      </c>
      <c r="H79" s="50">
        <f>IF('Indicator Data'!I83="No Data",1,IF('Indicator Data imputation'!I82&lt;&gt;"",1,0))</f>
        <v>0</v>
      </c>
      <c r="I79" s="50">
        <f>IF('Indicator Data'!J83="No Data",1,IF('Indicator Data imputation'!J82&lt;&gt;"",1,0))</f>
        <v>0</v>
      </c>
      <c r="J79" s="50">
        <f>IF('Indicator Data'!K83="No Data",1,IF('Indicator Data imputation'!K82&lt;&gt;"",1,0))</f>
        <v>0</v>
      </c>
      <c r="K79" s="50">
        <f>IF('Indicator Data'!L83="No Data",1,IF('Indicator Data imputation'!L82&lt;&gt;"",1,0))</f>
        <v>0</v>
      </c>
      <c r="L79" s="50">
        <f>IF('Indicator Data'!M83="No Data",1,IF('Indicator Data imputation'!M82&lt;&gt;"",1,0))</f>
        <v>0</v>
      </c>
      <c r="M79" s="50">
        <f>IF('Indicator Data'!N83="No Data",1,IF('Indicator Data imputation'!N82&lt;&gt;"",1,0))</f>
        <v>1</v>
      </c>
      <c r="N79" s="50">
        <f>IF('Indicator Data'!O83="No Data",1,IF('Indicator Data imputation'!O82&lt;&gt;"",1,0))</f>
        <v>1</v>
      </c>
      <c r="O79" s="50">
        <f>IF('Indicator Data'!P83="No Data",1,IF('Indicator Data imputation'!P82&lt;&gt;"",1,0))</f>
        <v>1</v>
      </c>
      <c r="P79" s="50">
        <f>IF('Indicator Data'!Q83="No Data",1,IF('Indicator Data imputation'!Q82&lt;&gt;"",1,0))</f>
        <v>0</v>
      </c>
      <c r="Q79" s="50">
        <f>IF('Indicator Data'!R83="No Data",1,IF('Indicator Data imputation'!R82&lt;&gt;"",1,0))</f>
        <v>0</v>
      </c>
      <c r="R79" s="50">
        <f>IF('Indicator Data'!S83="No Data",1,IF('Indicator Data imputation'!S82&lt;&gt;"",1,0))</f>
        <v>0</v>
      </c>
      <c r="S79" s="50">
        <f>IF('Indicator Data'!T83="No Data",1,IF('Indicator Data imputation'!T82&lt;&gt;"",1,0))</f>
        <v>0</v>
      </c>
      <c r="T79" s="50">
        <f>IF('Indicator Data'!U83="No Data",1,IF('Indicator Data imputation'!U82&lt;&gt;"",1,0))</f>
        <v>0</v>
      </c>
      <c r="U79" s="50">
        <f>IF('Indicator Data'!V83="No Data",1,IF('Indicator Data imputation'!V82&lt;&gt;"",1,0))</f>
        <v>0</v>
      </c>
      <c r="V79" s="50">
        <f>IF('Indicator Data'!W83="No Data",1,IF('Indicator Data imputation'!W82&lt;&gt;"",1,0))</f>
        <v>0</v>
      </c>
      <c r="W79" s="50">
        <f>IF('Indicator Data'!X83="No Data",1,IF('Indicator Data imputation'!X82&lt;&gt;"",1,0))</f>
        <v>0</v>
      </c>
      <c r="X79" s="50">
        <f>IF('Indicator Data'!Y83="No Data",1,IF('Indicator Data imputation'!Y82&lt;&gt;"",1,0))</f>
        <v>0</v>
      </c>
      <c r="Y79" s="50">
        <f>IF('Indicator Data'!Z83="No Data",1,IF('Indicator Data imputation'!Z82&lt;&gt;"",1,0))</f>
        <v>0</v>
      </c>
      <c r="Z79" s="50">
        <f>IF('Indicator Data'!AA83="No Data",1,IF('Indicator Data imputation'!AA82&lt;&gt;"",1,0))</f>
        <v>0</v>
      </c>
      <c r="AA79" s="50">
        <f>IF('Indicator Data'!AB83="No Data",1,IF('Indicator Data imputation'!AB82&lt;&gt;"",1,0))</f>
        <v>0</v>
      </c>
      <c r="AB79" s="50">
        <f>IF('Indicator Data'!AC83="No Data",1,IF('Indicator Data imputation'!AC82&lt;&gt;"",1,0))</f>
        <v>1</v>
      </c>
      <c r="AC79" s="50">
        <f>IF('Indicator Data'!AD83="No Data",1,IF('Indicator Data imputation'!AD82&lt;&gt;"",1,0))</f>
        <v>0</v>
      </c>
      <c r="AD79" s="50">
        <f>IF('Indicator Data'!AE83="No Data",1,IF('Indicator Data imputation'!AE82&lt;&gt;"",1,0))</f>
        <v>0</v>
      </c>
      <c r="AE79" s="50">
        <f>IF('Indicator Data'!AF83="No Data",1,IF('Indicator Data imputation'!AF82&lt;&gt;"",1,0))</f>
        <v>0</v>
      </c>
      <c r="AF79" s="50">
        <f>IF('Indicator Data'!AG83="No Data",1,IF('Indicator Data imputation'!AG82&lt;&gt;"",1,0))</f>
        <v>0</v>
      </c>
      <c r="AG79" s="50">
        <f>IF('Indicator Data'!AH83="No Data",1,IF('Indicator Data imputation'!AH82&lt;&gt;"",1,0))</f>
        <v>0</v>
      </c>
      <c r="AH79" s="50">
        <f>IF('Indicator Data'!AI83="No Data",1,IF('Indicator Data imputation'!AI82&lt;&gt;"",1,0))</f>
        <v>0</v>
      </c>
      <c r="AI79" s="50">
        <f>IF('Indicator Data'!AJ83="No Data",1,IF('Indicator Data imputation'!AJ82&lt;&gt;"",1,0))</f>
        <v>0</v>
      </c>
      <c r="AJ79" s="50">
        <f>IF('Indicator Data'!AK83="No Data",1,IF('Indicator Data imputation'!AK82&lt;&gt;"",1,0))</f>
        <v>0</v>
      </c>
      <c r="AK79" s="50">
        <f>IF('Indicator Data'!AL83="No Data",1,IF('Indicator Data imputation'!AL82&lt;&gt;"",1,0))</f>
        <v>0</v>
      </c>
      <c r="AL79" s="50">
        <f>IF('Indicator Data'!AM83="No Data",1,IF('Indicator Data imputation'!AM82&lt;&gt;"",1,0))</f>
        <v>1</v>
      </c>
      <c r="AM79" s="50">
        <f>IF('Indicator Data'!AN83="No Data",1,IF('Indicator Data imputation'!AN82&lt;&gt;"",1,0))</f>
        <v>0</v>
      </c>
      <c r="AN79" s="50">
        <f>IF('Indicator Data'!AO83="No Data",1,IF('Indicator Data imputation'!AO82&lt;&gt;"",1,0))</f>
        <v>0</v>
      </c>
      <c r="AO79" s="50">
        <f>IF('Indicator Data'!AP83="No Data",1,IF('Indicator Data imputation'!AP82&lt;&gt;"",1,0))</f>
        <v>0</v>
      </c>
      <c r="AP79" s="50">
        <f>IF('Indicator Data'!AQ83="No Data",1,IF('Indicator Data imputation'!AQ82&lt;&gt;"",1,0))</f>
        <v>0</v>
      </c>
      <c r="AQ79" s="50">
        <f>IF('Indicator Data'!AR83="No Data",1,IF('Indicator Data imputation'!AR82&lt;&gt;"",1,0))</f>
        <v>0</v>
      </c>
      <c r="AR79" s="50">
        <f>IF('Indicator Data'!AS83="No Data",1,IF('Indicator Data imputation'!AS82&lt;&gt;"",1,0))</f>
        <v>0</v>
      </c>
      <c r="AS79" s="50">
        <f>IF('Indicator Data'!AT83="No Data",1,IF('Indicator Data imputation'!AT82&lt;&gt;"",1,0))</f>
        <v>0</v>
      </c>
      <c r="AT79" s="50">
        <f>IF('Indicator Data'!AU83="No Data",1,IF('Indicator Data imputation'!AU82&lt;&gt;"",1,0))</f>
        <v>0</v>
      </c>
      <c r="AU79" s="50">
        <f>IF('Indicator Data'!AV83="No Data",1,IF('Indicator Data imputation'!AV82&lt;&gt;"",1,0))</f>
        <v>0</v>
      </c>
      <c r="AV79" s="50">
        <f>IF('Indicator Data'!AW83="No Data",1,IF('Indicator Data imputation'!AW82&lt;&gt;"",1,0))</f>
        <v>0</v>
      </c>
      <c r="AW79" s="50">
        <f>IF('Indicator Data'!AX83="No Data",1,IF('Indicator Data imputation'!AX82&lt;&gt;"",1,0))</f>
        <v>1</v>
      </c>
      <c r="AX79" s="50">
        <f>IF('Indicator Data'!AY83="No Data",1,IF('Indicator Data imputation'!AY82&lt;&gt;"",1,0))</f>
        <v>0</v>
      </c>
      <c r="AY79" s="50">
        <f>IF('Indicator Data'!AZ83="No Data",1,IF('Indicator Data imputation'!AZ82&lt;&gt;"",1,0))</f>
        <v>0</v>
      </c>
      <c r="AZ79" s="50">
        <f>IF('Indicator Data'!BA83="No Data",1,IF('Indicator Data imputation'!BA82&lt;&gt;"",1,0))</f>
        <v>0</v>
      </c>
      <c r="BA79" s="50">
        <f>IF('Indicator Data'!BB83="No Data",1,IF('Indicator Data imputation'!BB82&lt;&gt;"",1,0))</f>
        <v>0</v>
      </c>
      <c r="BB79" s="50">
        <f>IF('Indicator Data'!BC83="No Data",1,IF('Indicator Data imputation'!BC82&lt;&gt;"",1,0))</f>
        <v>0</v>
      </c>
      <c r="BC79" s="50">
        <f>IF('Indicator Data'!BD83="No Data",1,IF('Indicator Data imputation'!BD82&lt;&gt;"",1,0))</f>
        <v>0</v>
      </c>
      <c r="BD79" s="50">
        <f>IF('Indicator Data'!BE83="No Data",1,IF('Indicator Data imputation'!BE82&lt;&gt;"",1,0))</f>
        <v>0</v>
      </c>
      <c r="BE79" s="50">
        <f>IF('Indicator Data'!BF83="No Data",1,IF('Indicator Data imputation'!BF82&lt;&gt;"",1,0))</f>
        <v>0</v>
      </c>
      <c r="BF79" s="50">
        <f>IF('Indicator Data'!BG83="No Data",1,IF('Indicator Data imputation'!BG82&lt;&gt;"",1,0))</f>
        <v>0</v>
      </c>
      <c r="BG79" s="50">
        <f>IF('Indicator Data'!BH83="No Data",1,IF('Indicator Data imputation'!BH82&lt;&gt;"",1,0))</f>
        <v>0</v>
      </c>
      <c r="BH79" s="50">
        <f>IF('Indicator Data'!BI83="No Data",1,IF('Indicator Data imputation'!BI82&lt;&gt;"",1,0))</f>
        <v>0</v>
      </c>
      <c r="BI79" s="50">
        <f>IF('Indicator Data'!BJ83="No Data",1,IF('Indicator Data imputation'!BJ82&lt;&gt;"",1,0))</f>
        <v>0</v>
      </c>
      <c r="BJ79" s="50">
        <f>IF('Indicator Data'!BK83="No Data",1,IF('Indicator Data imputation'!BK82&lt;&gt;"",1,0))</f>
        <v>0</v>
      </c>
      <c r="BK79" s="50">
        <f>IF('Indicator Data'!BL83="No Data",1,IF('Indicator Data imputation'!BL82&lt;&gt;"",1,0))</f>
        <v>0</v>
      </c>
      <c r="BL79" s="50">
        <f>IF('Indicator Data'!BM83="No Data",1,IF('Indicator Data imputation'!BM82&lt;&gt;"",1,0))</f>
        <v>0</v>
      </c>
      <c r="BM79" s="50">
        <f>IF('Indicator Data'!BN83="No Data",1,IF('Indicator Data imputation'!BN82&lt;&gt;"",1,0))</f>
        <v>0</v>
      </c>
      <c r="BN79" s="50">
        <f>IF('Indicator Data'!BO83="No Data",1,IF('Indicator Data imputation'!BO82&lt;&gt;"",1,0))</f>
        <v>0</v>
      </c>
      <c r="BO79" s="50">
        <f>IF('Indicator Data'!BP83="No Data",1,IF('Indicator Data imputation'!BP82&lt;&gt;"",1,0))</f>
        <v>0</v>
      </c>
      <c r="BP79" s="50">
        <f>IF('Indicator Data'!BQ83="No Data",1,IF('Indicator Data imputation'!BQ82&lt;&gt;"",1,0))</f>
        <v>0</v>
      </c>
      <c r="BQ79" s="50">
        <f>IF('Indicator Data'!BR83="No Data",1,IF('Indicator Data imputation'!BR82&lt;&gt;"",1,0))</f>
        <v>0</v>
      </c>
      <c r="BR79" s="50">
        <f>IF('Indicator Data'!BS83="No Data",1,IF('Indicator Data imputation'!BS82&lt;&gt;"",1,0))</f>
        <v>0</v>
      </c>
      <c r="BS79" s="50">
        <f>IF('Indicator Data'!BT83="No Data",1,IF('Indicator Data imputation'!BT82&lt;&gt;"",1,0))</f>
        <v>0</v>
      </c>
      <c r="BT79" s="50">
        <f>IF('Indicator Data'!BU83="No Data",1,IF('Indicator Data imputation'!BU82&lt;&gt;"",1,0))</f>
        <v>0</v>
      </c>
      <c r="BU79" s="50">
        <f>IF('Indicator Data'!BV83="No Data",1,IF('Indicator Data imputation'!BV82&lt;&gt;"",1,0))</f>
        <v>0</v>
      </c>
      <c r="BV79" s="50">
        <f>IF('Indicator Data'!BW83="No Data",1,IF('Indicator Data imputation'!BW82&lt;&gt;"",1,0))</f>
        <v>1</v>
      </c>
      <c r="BW79" s="50">
        <f>IF('Indicator Data'!BX83="No Data",1,IF('Indicator Data imputation'!BX82&lt;&gt;"",1,0))</f>
        <v>0</v>
      </c>
      <c r="BX79" s="50">
        <f>IF('Indicator Data'!BY83="No Data",1,IF('Indicator Data imputation'!BY82&lt;&gt;"",1,0))</f>
        <v>0</v>
      </c>
      <c r="BY79" s="3">
        <f t="shared" si="3"/>
        <v>7</v>
      </c>
      <c r="BZ79" s="52">
        <f t="shared" si="4"/>
        <v>9.3333333333333338E-2</v>
      </c>
    </row>
    <row r="80" spans="1:78">
      <c r="A80" s="3" t="str">
        <f>'Indicator Data'!B84</f>
        <v>IRQ</v>
      </c>
      <c r="B80" s="50">
        <f>IF('Indicator Data'!C84="No Data",1,IF('Indicator Data imputation'!C83&lt;&gt;"",1,0))</f>
        <v>0</v>
      </c>
      <c r="C80" s="50">
        <f>IF('Indicator Data'!D84="No Data",1,IF('Indicator Data imputation'!D83&lt;&gt;"",1,0))</f>
        <v>0</v>
      </c>
      <c r="D80" s="50">
        <f>IF('Indicator Data'!E84="No Data",1,IF('Indicator Data imputation'!E83&lt;&gt;"",1,0))</f>
        <v>0</v>
      </c>
      <c r="E80" s="50">
        <f>IF('Indicator Data'!F84="No Data",1,IF('Indicator Data imputation'!F83&lt;&gt;"",1,0))</f>
        <v>0</v>
      </c>
      <c r="F80" s="50">
        <f>IF('Indicator Data'!G84="No Data",1,IF('Indicator Data imputation'!G83&lt;&gt;"",1,0))</f>
        <v>0</v>
      </c>
      <c r="G80" s="50">
        <f>IF('Indicator Data'!H84="No Data",1,IF('Indicator Data imputation'!H83&lt;&gt;"",1,0))</f>
        <v>0</v>
      </c>
      <c r="H80" s="50">
        <f>IF('Indicator Data'!I84="No Data",1,IF('Indicator Data imputation'!I83&lt;&gt;"",1,0))</f>
        <v>0</v>
      </c>
      <c r="I80" s="50">
        <f>IF('Indicator Data'!J84="No Data",1,IF('Indicator Data imputation'!J83&lt;&gt;"",1,0))</f>
        <v>0</v>
      </c>
      <c r="J80" s="50">
        <f>IF('Indicator Data'!K84="No Data",1,IF('Indicator Data imputation'!K83&lt;&gt;"",1,0))</f>
        <v>0</v>
      </c>
      <c r="K80" s="50">
        <f>IF('Indicator Data'!L84="No Data",1,IF('Indicator Data imputation'!L83&lt;&gt;"",1,0))</f>
        <v>0</v>
      </c>
      <c r="L80" s="50">
        <f>IF('Indicator Data'!M84="No Data",1,IF('Indicator Data imputation'!M83&lt;&gt;"",1,0))</f>
        <v>0</v>
      </c>
      <c r="M80" s="50">
        <f>IF('Indicator Data'!N84="No Data",1,IF('Indicator Data imputation'!N83&lt;&gt;"",1,0))</f>
        <v>1</v>
      </c>
      <c r="N80" s="50">
        <f>IF('Indicator Data'!O84="No Data",1,IF('Indicator Data imputation'!O83&lt;&gt;"",1,0))</f>
        <v>1</v>
      </c>
      <c r="O80" s="50">
        <f>IF('Indicator Data'!P84="No Data",1,IF('Indicator Data imputation'!P83&lt;&gt;"",1,0))</f>
        <v>1</v>
      </c>
      <c r="P80" s="50">
        <f>IF('Indicator Data'!Q84="No Data",1,IF('Indicator Data imputation'!Q83&lt;&gt;"",1,0))</f>
        <v>0</v>
      </c>
      <c r="Q80" s="50">
        <f>IF('Indicator Data'!R84="No Data",1,IF('Indicator Data imputation'!R83&lt;&gt;"",1,0))</f>
        <v>0</v>
      </c>
      <c r="R80" s="50">
        <f>IF('Indicator Data'!S84="No Data",1,IF('Indicator Data imputation'!S83&lt;&gt;"",1,0))</f>
        <v>0</v>
      </c>
      <c r="S80" s="50">
        <f>IF('Indicator Data'!T84="No Data",1,IF('Indicator Data imputation'!T83&lt;&gt;"",1,0))</f>
        <v>0</v>
      </c>
      <c r="T80" s="50">
        <f>IF('Indicator Data'!U84="No Data",1,IF('Indicator Data imputation'!U83&lt;&gt;"",1,0))</f>
        <v>0</v>
      </c>
      <c r="U80" s="50">
        <f>IF('Indicator Data'!V84="No Data",1,IF('Indicator Data imputation'!V83&lt;&gt;"",1,0))</f>
        <v>0</v>
      </c>
      <c r="V80" s="50">
        <f>IF('Indicator Data'!W84="No Data",1,IF('Indicator Data imputation'!W83&lt;&gt;"",1,0))</f>
        <v>0</v>
      </c>
      <c r="W80" s="50">
        <f>IF('Indicator Data'!X84="No Data",1,IF('Indicator Data imputation'!X83&lt;&gt;"",1,0))</f>
        <v>0</v>
      </c>
      <c r="X80" s="50">
        <f>IF('Indicator Data'!Y84="No Data",1,IF('Indicator Data imputation'!Y83&lt;&gt;"",1,0))</f>
        <v>0</v>
      </c>
      <c r="Y80" s="50">
        <f>IF('Indicator Data'!Z84="No Data",1,IF('Indicator Data imputation'!Z83&lt;&gt;"",1,0))</f>
        <v>0</v>
      </c>
      <c r="Z80" s="50">
        <f>IF('Indicator Data'!AA84="No Data",1,IF('Indicator Data imputation'!AA83&lt;&gt;"",1,0))</f>
        <v>1</v>
      </c>
      <c r="AA80" s="50">
        <f>IF('Indicator Data'!AB84="No Data",1,IF('Indicator Data imputation'!AB83&lt;&gt;"",1,0))</f>
        <v>0</v>
      </c>
      <c r="AB80" s="50">
        <f>IF('Indicator Data'!AC84="No Data",1,IF('Indicator Data imputation'!AC83&lt;&gt;"",1,0))</f>
        <v>0</v>
      </c>
      <c r="AC80" s="50">
        <f>IF('Indicator Data'!AD84="No Data",1,IF('Indicator Data imputation'!AD83&lt;&gt;"",1,0))</f>
        <v>0</v>
      </c>
      <c r="AD80" s="50">
        <f>IF('Indicator Data'!AE84="No Data",1,IF('Indicator Data imputation'!AE83&lt;&gt;"",1,0))</f>
        <v>0</v>
      </c>
      <c r="AE80" s="50">
        <f>IF('Indicator Data'!AF84="No Data",1,IF('Indicator Data imputation'!AF83&lt;&gt;"",1,0))</f>
        <v>0</v>
      </c>
      <c r="AF80" s="50">
        <f>IF('Indicator Data'!AG84="No Data",1,IF('Indicator Data imputation'!AG83&lt;&gt;"",1,0))</f>
        <v>0</v>
      </c>
      <c r="AG80" s="50">
        <f>IF('Indicator Data'!AH84="No Data",1,IF('Indicator Data imputation'!AH83&lt;&gt;"",1,0))</f>
        <v>0</v>
      </c>
      <c r="AH80" s="50">
        <f>IF('Indicator Data'!AI84="No Data",1,IF('Indicator Data imputation'!AI83&lt;&gt;"",1,0))</f>
        <v>0</v>
      </c>
      <c r="AI80" s="50">
        <f>IF('Indicator Data'!AJ84="No Data",1,IF('Indicator Data imputation'!AJ83&lt;&gt;"",1,0))</f>
        <v>0</v>
      </c>
      <c r="AJ80" s="50">
        <f>IF('Indicator Data'!AK84="No Data",1,IF('Indicator Data imputation'!AK83&lt;&gt;"",1,0))</f>
        <v>0</v>
      </c>
      <c r="AK80" s="50">
        <f>IF('Indicator Data'!AL84="No Data",1,IF('Indicator Data imputation'!AL83&lt;&gt;"",1,0))</f>
        <v>0</v>
      </c>
      <c r="AL80" s="50">
        <f>IF('Indicator Data'!AM84="No Data",1,IF('Indicator Data imputation'!AM83&lt;&gt;"",1,0))</f>
        <v>0</v>
      </c>
      <c r="AM80" s="50">
        <f>IF('Indicator Data'!AN84="No Data",1,IF('Indicator Data imputation'!AN83&lt;&gt;"",1,0))</f>
        <v>0</v>
      </c>
      <c r="AN80" s="50">
        <f>IF('Indicator Data'!AO84="No Data",1,IF('Indicator Data imputation'!AO83&lt;&gt;"",1,0))</f>
        <v>0</v>
      </c>
      <c r="AO80" s="50">
        <f>IF('Indicator Data'!AP84="No Data",1,IF('Indicator Data imputation'!AP83&lt;&gt;"",1,0))</f>
        <v>0</v>
      </c>
      <c r="AP80" s="50">
        <f>IF('Indicator Data'!AQ84="No Data",1,IF('Indicator Data imputation'!AQ83&lt;&gt;"",1,0))</f>
        <v>0</v>
      </c>
      <c r="AQ80" s="50">
        <f>IF('Indicator Data'!AR84="No Data",1,IF('Indicator Data imputation'!AR83&lt;&gt;"",1,0))</f>
        <v>0</v>
      </c>
      <c r="AR80" s="50">
        <f>IF('Indicator Data'!AS84="No Data",1,IF('Indicator Data imputation'!AS83&lt;&gt;"",1,0))</f>
        <v>0</v>
      </c>
      <c r="AS80" s="50">
        <f>IF('Indicator Data'!AT84="No Data",1,IF('Indicator Data imputation'!AT83&lt;&gt;"",1,0))</f>
        <v>0</v>
      </c>
      <c r="AT80" s="50">
        <f>IF('Indicator Data'!AU84="No Data",1,IF('Indicator Data imputation'!AU83&lt;&gt;"",1,0))</f>
        <v>0</v>
      </c>
      <c r="AU80" s="50">
        <f>IF('Indicator Data'!AV84="No Data",1,IF('Indicator Data imputation'!AV83&lt;&gt;"",1,0))</f>
        <v>1</v>
      </c>
      <c r="AV80" s="50">
        <f>IF('Indicator Data'!AW84="No Data",1,IF('Indicator Data imputation'!AW83&lt;&gt;"",1,0))</f>
        <v>1</v>
      </c>
      <c r="AW80" s="50">
        <f>IF('Indicator Data'!AX84="No Data",1,IF('Indicator Data imputation'!AX83&lt;&gt;"",1,0))</f>
        <v>1</v>
      </c>
      <c r="AX80" s="50">
        <f>IF('Indicator Data'!AY84="No Data",1,IF('Indicator Data imputation'!AY83&lt;&gt;"",1,0))</f>
        <v>0</v>
      </c>
      <c r="AY80" s="50">
        <f>IF('Indicator Data'!AZ84="No Data",1,IF('Indicator Data imputation'!AZ83&lt;&gt;"",1,0))</f>
        <v>0</v>
      </c>
      <c r="AZ80" s="50">
        <f>IF('Indicator Data'!BA84="No Data",1,IF('Indicator Data imputation'!BA83&lt;&gt;"",1,0))</f>
        <v>0</v>
      </c>
      <c r="BA80" s="50">
        <f>IF('Indicator Data'!BB84="No Data",1,IF('Indicator Data imputation'!BB83&lt;&gt;"",1,0))</f>
        <v>0</v>
      </c>
      <c r="BB80" s="50">
        <f>IF('Indicator Data'!BC84="No Data",1,IF('Indicator Data imputation'!BC83&lt;&gt;"",1,0))</f>
        <v>0</v>
      </c>
      <c r="BC80" s="50">
        <f>IF('Indicator Data'!BD84="No Data",1,IF('Indicator Data imputation'!BD83&lt;&gt;"",1,0))</f>
        <v>0</v>
      </c>
      <c r="BD80" s="50">
        <f>IF('Indicator Data'!BE84="No Data",1,IF('Indicator Data imputation'!BE83&lt;&gt;"",1,0))</f>
        <v>0</v>
      </c>
      <c r="BE80" s="50">
        <f>IF('Indicator Data'!BF84="No Data",1,IF('Indicator Data imputation'!BF83&lt;&gt;"",1,0))</f>
        <v>0</v>
      </c>
      <c r="BF80" s="50">
        <f>IF('Indicator Data'!BG84="No Data",1,IF('Indicator Data imputation'!BG83&lt;&gt;"",1,0))</f>
        <v>0</v>
      </c>
      <c r="BG80" s="50">
        <f>IF('Indicator Data'!BH84="No Data",1,IF('Indicator Data imputation'!BH83&lt;&gt;"",1,0))</f>
        <v>0</v>
      </c>
      <c r="BH80" s="50">
        <f>IF('Indicator Data'!BI84="No Data",1,IF('Indicator Data imputation'!BI83&lt;&gt;"",1,0))</f>
        <v>0</v>
      </c>
      <c r="BI80" s="50">
        <f>IF('Indicator Data'!BJ84="No Data",1,IF('Indicator Data imputation'!BJ83&lt;&gt;"",1,0))</f>
        <v>0</v>
      </c>
      <c r="BJ80" s="50">
        <f>IF('Indicator Data'!BK84="No Data",1,IF('Indicator Data imputation'!BK83&lt;&gt;"",1,0))</f>
        <v>0</v>
      </c>
      <c r="BK80" s="50">
        <f>IF('Indicator Data'!BL84="No Data",1,IF('Indicator Data imputation'!BL83&lt;&gt;"",1,0))</f>
        <v>0</v>
      </c>
      <c r="BL80" s="50">
        <f>IF('Indicator Data'!BM84="No Data",1,IF('Indicator Data imputation'!BM83&lt;&gt;"",1,0))</f>
        <v>0</v>
      </c>
      <c r="BM80" s="50">
        <f>IF('Indicator Data'!BN84="No Data",1,IF('Indicator Data imputation'!BN83&lt;&gt;"",1,0))</f>
        <v>0</v>
      </c>
      <c r="BN80" s="50">
        <f>IF('Indicator Data'!BO84="No Data",1,IF('Indicator Data imputation'!BO83&lt;&gt;"",1,0))</f>
        <v>0</v>
      </c>
      <c r="BO80" s="50">
        <f>IF('Indicator Data'!BP84="No Data",1,IF('Indicator Data imputation'!BP83&lt;&gt;"",1,0))</f>
        <v>0</v>
      </c>
      <c r="BP80" s="50">
        <f>IF('Indicator Data'!BQ84="No Data",1,IF('Indicator Data imputation'!BQ83&lt;&gt;"",1,0))</f>
        <v>0</v>
      </c>
      <c r="BQ80" s="50">
        <f>IF('Indicator Data'!BR84="No Data",1,IF('Indicator Data imputation'!BR83&lt;&gt;"",1,0))</f>
        <v>0</v>
      </c>
      <c r="BR80" s="50">
        <f>IF('Indicator Data'!BS84="No Data",1,IF('Indicator Data imputation'!BS83&lt;&gt;"",1,0))</f>
        <v>0</v>
      </c>
      <c r="BS80" s="50">
        <f>IF('Indicator Data'!BT84="No Data",1,IF('Indicator Data imputation'!BT83&lt;&gt;"",1,0))</f>
        <v>0</v>
      </c>
      <c r="BT80" s="50">
        <f>IF('Indicator Data'!BU84="No Data",1,IF('Indicator Data imputation'!BU83&lt;&gt;"",1,0))</f>
        <v>0</v>
      </c>
      <c r="BU80" s="50">
        <f>IF('Indicator Data'!BV84="No Data",1,IF('Indicator Data imputation'!BV83&lt;&gt;"",1,0))</f>
        <v>0</v>
      </c>
      <c r="BV80" s="50">
        <f>IF('Indicator Data'!BW84="No Data",1,IF('Indicator Data imputation'!BW83&lt;&gt;"",1,0))</f>
        <v>0</v>
      </c>
      <c r="BW80" s="50">
        <f>IF('Indicator Data'!BX84="No Data",1,IF('Indicator Data imputation'!BX83&lt;&gt;"",1,0))</f>
        <v>0</v>
      </c>
      <c r="BX80" s="50">
        <f>IF('Indicator Data'!BY84="No Data",1,IF('Indicator Data imputation'!BY83&lt;&gt;"",1,0))</f>
        <v>0</v>
      </c>
      <c r="BY80" s="3">
        <f t="shared" si="3"/>
        <v>7</v>
      </c>
      <c r="BZ80" s="52">
        <f t="shared" si="4"/>
        <v>9.3333333333333338E-2</v>
      </c>
    </row>
    <row r="81" spans="1:78">
      <c r="A81" s="3" t="str">
        <f>'Indicator Data'!B85</f>
        <v>IRL</v>
      </c>
      <c r="B81" s="50">
        <f>IF('Indicator Data'!C85="No Data",1,IF('Indicator Data imputation'!C84&lt;&gt;"",1,0))</f>
        <v>0</v>
      </c>
      <c r="C81" s="50">
        <f>IF('Indicator Data'!D85="No Data",1,IF('Indicator Data imputation'!D84&lt;&gt;"",1,0))</f>
        <v>0</v>
      </c>
      <c r="D81" s="50">
        <f>IF('Indicator Data'!E85="No Data",1,IF('Indicator Data imputation'!E84&lt;&gt;"",1,0))</f>
        <v>0</v>
      </c>
      <c r="E81" s="50">
        <f>IF('Indicator Data'!F85="No Data",1,IF('Indicator Data imputation'!F84&lt;&gt;"",1,0))</f>
        <v>0</v>
      </c>
      <c r="F81" s="50">
        <f>IF('Indicator Data'!G85="No Data",1,IF('Indicator Data imputation'!G84&lt;&gt;"",1,0))</f>
        <v>0</v>
      </c>
      <c r="G81" s="50">
        <f>IF('Indicator Data'!H85="No Data",1,IF('Indicator Data imputation'!H84&lt;&gt;"",1,0))</f>
        <v>0</v>
      </c>
      <c r="H81" s="50">
        <f>IF('Indicator Data'!I85="No Data",1,IF('Indicator Data imputation'!I84&lt;&gt;"",1,0))</f>
        <v>0</v>
      </c>
      <c r="I81" s="50">
        <f>IF('Indicator Data'!J85="No Data",1,IF('Indicator Data imputation'!J84&lt;&gt;"",1,0))</f>
        <v>0</v>
      </c>
      <c r="J81" s="50">
        <f>IF('Indicator Data'!K85="No Data",1,IF('Indicator Data imputation'!K84&lt;&gt;"",1,0))</f>
        <v>0</v>
      </c>
      <c r="K81" s="50">
        <f>IF('Indicator Data'!L85="No Data",1,IF('Indicator Data imputation'!L84&lt;&gt;"",1,0))</f>
        <v>0</v>
      </c>
      <c r="L81" s="50">
        <f>IF('Indicator Data'!M85="No Data",1,IF('Indicator Data imputation'!M84&lt;&gt;"",1,0))</f>
        <v>0</v>
      </c>
      <c r="M81" s="50">
        <f>IF('Indicator Data'!N85="No Data",1,IF('Indicator Data imputation'!N84&lt;&gt;"",1,0))</f>
        <v>1</v>
      </c>
      <c r="N81" s="50">
        <f>IF('Indicator Data'!O85="No Data",1,IF('Indicator Data imputation'!O84&lt;&gt;"",1,0))</f>
        <v>1</v>
      </c>
      <c r="O81" s="50">
        <f>IF('Indicator Data'!P85="No Data",1,IF('Indicator Data imputation'!P84&lt;&gt;"",1,0))</f>
        <v>1</v>
      </c>
      <c r="P81" s="50">
        <f>IF('Indicator Data'!Q85="No Data",1,IF('Indicator Data imputation'!Q84&lt;&gt;"",1,0))</f>
        <v>0</v>
      </c>
      <c r="Q81" s="50">
        <f>IF('Indicator Data'!R85="No Data",1,IF('Indicator Data imputation'!R84&lt;&gt;"",1,0))</f>
        <v>0</v>
      </c>
      <c r="R81" s="50">
        <f>IF('Indicator Data'!S85="No Data",1,IF('Indicator Data imputation'!S84&lt;&gt;"",1,0))</f>
        <v>0</v>
      </c>
      <c r="S81" s="50">
        <f>IF('Indicator Data'!T85="No Data",1,IF('Indicator Data imputation'!T84&lt;&gt;"",1,0))</f>
        <v>0</v>
      </c>
      <c r="T81" s="50">
        <f>IF('Indicator Data'!U85="No Data",1,IF('Indicator Data imputation'!U84&lt;&gt;"",1,0))</f>
        <v>0</v>
      </c>
      <c r="U81" s="50">
        <f>IF('Indicator Data'!V85="No Data",1,IF('Indicator Data imputation'!V84&lt;&gt;"",1,0))</f>
        <v>0</v>
      </c>
      <c r="V81" s="50">
        <f>IF('Indicator Data'!W85="No Data",1,IF('Indicator Data imputation'!W84&lt;&gt;"",1,0))</f>
        <v>0</v>
      </c>
      <c r="W81" s="50">
        <f>IF('Indicator Data'!X85="No Data",1,IF('Indicator Data imputation'!X84&lt;&gt;"",1,0))</f>
        <v>0</v>
      </c>
      <c r="X81" s="50">
        <f>IF('Indicator Data'!Y85="No Data",1,IF('Indicator Data imputation'!Y84&lt;&gt;"",1,0))</f>
        <v>0</v>
      </c>
      <c r="Y81" s="50">
        <f>IF('Indicator Data'!Z85="No Data",1,IF('Indicator Data imputation'!Z84&lt;&gt;"",1,0))</f>
        <v>0</v>
      </c>
      <c r="Z81" s="50">
        <f>IF('Indicator Data'!AA85="No Data",1,IF('Indicator Data imputation'!AA84&lt;&gt;"",1,0))</f>
        <v>0</v>
      </c>
      <c r="AA81" s="50">
        <f>IF('Indicator Data'!AB85="No Data",1,IF('Indicator Data imputation'!AB84&lt;&gt;"",1,0))</f>
        <v>0</v>
      </c>
      <c r="AB81" s="50">
        <f>IF('Indicator Data'!AC85="No Data",1,IF('Indicator Data imputation'!AC84&lt;&gt;"",1,0))</f>
        <v>1</v>
      </c>
      <c r="AC81" s="50">
        <f>IF('Indicator Data'!AD85="No Data",1,IF('Indicator Data imputation'!AD84&lt;&gt;"",1,0))</f>
        <v>0</v>
      </c>
      <c r="AD81" s="50">
        <f>IF('Indicator Data'!AE85="No Data",1,IF('Indicator Data imputation'!AE84&lt;&gt;"",1,0))</f>
        <v>0</v>
      </c>
      <c r="AE81" s="50">
        <f>IF('Indicator Data'!AF85="No Data",1,IF('Indicator Data imputation'!AF84&lt;&gt;"",1,0))</f>
        <v>1</v>
      </c>
      <c r="AF81" s="50">
        <f>IF('Indicator Data'!AG85="No Data",1,IF('Indicator Data imputation'!AG84&lt;&gt;"",1,0))</f>
        <v>0</v>
      </c>
      <c r="AG81" s="50">
        <f>IF('Indicator Data'!AH85="No Data",1,IF('Indicator Data imputation'!AH84&lt;&gt;"",1,0))</f>
        <v>0</v>
      </c>
      <c r="AH81" s="50">
        <f>IF('Indicator Data'!AI85="No Data",1,IF('Indicator Data imputation'!AI84&lt;&gt;"",1,0))</f>
        <v>0</v>
      </c>
      <c r="AI81" s="50">
        <f>IF('Indicator Data'!AJ85="No Data",1,IF('Indicator Data imputation'!AJ84&lt;&gt;"",1,0))</f>
        <v>0</v>
      </c>
      <c r="AJ81" s="50">
        <f>IF('Indicator Data'!AK85="No Data",1,IF('Indicator Data imputation'!AK84&lt;&gt;"",1,0))</f>
        <v>0</v>
      </c>
      <c r="AK81" s="50">
        <f>IF('Indicator Data'!AL85="No Data",1,IF('Indicator Data imputation'!AL84&lt;&gt;"",1,0))</f>
        <v>0</v>
      </c>
      <c r="AL81" s="50">
        <f>IF('Indicator Data'!AM85="No Data",1,IF('Indicator Data imputation'!AM84&lt;&gt;"",1,0))</f>
        <v>1</v>
      </c>
      <c r="AM81" s="50">
        <f>IF('Indicator Data'!AN85="No Data",1,IF('Indicator Data imputation'!AN84&lt;&gt;"",1,0))</f>
        <v>0</v>
      </c>
      <c r="AN81" s="50">
        <f>IF('Indicator Data'!AO85="No Data",1,IF('Indicator Data imputation'!AO84&lt;&gt;"",1,0))</f>
        <v>0</v>
      </c>
      <c r="AO81" s="50">
        <f>IF('Indicator Data'!AP85="No Data",1,IF('Indicator Data imputation'!AP84&lt;&gt;"",1,0))</f>
        <v>0</v>
      </c>
      <c r="AP81" s="50">
        <f>IF('Indicator Data'!AQ85="No Data",1,IF('Indicator Data imputation'!AQ84&lt;&gt;"",1,0))</f>
        <v>1</v>
      </c>
      <c r="AQ81" s="50">
        <f>IF('Indicator Data'!AR85="No Data",1,IF('Indicator Data imputation'!AR84&lt;&gt;"",1,0))</f>
        <v>0</v>
      </c>
      <c r="AR81" s="50">
        <f>IF('Indicator Data'!AS85="No Data",1,IF('Indicator Data imputation'!AS84&lt;&gt;"",1,0))</f>
        <v>0</v>
      </c>
      <c r="AS81" s="50">
        <f>IF('Indicator Data'!AT85="No Data",1,IF('Indicator Data imputation'!AT84&lt;&gt;"",1,0))</f>
        <v>1</v>
      </c>
      <c r="AT81" s="50">
        <f>IF('Indicator Data'!AU85="No Data",1,IF('Indicator Data imputation'!AU84&lt;&gt;"",1,0))</f>
        <v>0</v>
      </c>
      <c r="AU81" s="50">
        <f>IF('Indicator Data'!AV85="No Data",1,IF('Indicator Data imputation'!AV84&lt;&gt;"",1,0))</f>
        <v>0</v>
      </c>
      <c r="AV81" s="50">
        <f>IF('Indicator Data'!AW85="No Data",1,IF('Indicator Data imputation'!AW84&lt;&gt;"",1,0))</f>
        <v>1</v>
      </c>
      <c r="AW81" s="50">
        <f>IF('Indicator Data'!AX85="No Data",1,IF('Indicator Data imputation'!AX84&lt;&gt;"",1,0))</f>
        <v>1</v>
      </c>
      <c r="AX81" s="50">
        <f>IF('Indicator Data'!AY85="No Data",1,IF('Indicator Data imputation'!AY84&lt;&gt;"",1,0))</f>
        <v>0</v>
      </c>
      <c r="AY81" s="50">
        <f>IF('Indicator Data'!AZ85="No Data",1,IF('Indicator Data imputation'!AZ84&lt;&gt;"",1,0))</f>
        <v>0</v>
      </c>
      <c r="AZ81" s="50">
        <f>IF('Indicator Data'!BA85="No Data",1,IF('Indicator Data imputation'!BA84&lt;&gt;"",1,0))</f>
        <v>0</v>
      </c>
      <c r="BA81" s="50">
        <f>IF('Indicator Data'!BB85="No Data",1,IF('Indicator Data imputation'!BB84&lt;&gt;"",1,0))</f>
        <v>0</v>
      </c>
      <c r="BB81" s="50">
        <f>IF('Indicator Data'!BC85="No Data",1,IF('Indicator Data imputation'!BC84&lt;&gt;"",1,0))</f>
        <v>0</v>
      </c>
      <c r="BC81" s="50">
        <f>IF('Indicator Data'!BD85="No Data",1,IF('Indicator Data imputation'!BD84&lt;&gt;"",1,0))</f>
        <v>0</v>
      </c>
      <c r="BD81" s="50">
        <f>IF('Indicator Data'!BE85="No Data",1,IF('Indicator Data imputation'!BE84&lt;&gt;"",1,0))</f>
        <v>0</v>
      </c>
      <c r="BE81" s="50">
        <f>IF('Indicator Data'!BF85="No Data",1,IF('Indicator Data imputation'!BF84&lt;&gt;"",1,0))</f>
        <v>0</v>
      </c>
      <c r="BF81" s="50">
        <f>IF('Indicator Data'!BG85="No Data",1,IF('Indicator Data imputation'!BG84&lt;&gt;"",1,0))</f>
        <v>0</v>
      </c>
      <c r="BG81" s="50">
        <f>IF('Indicator Data'!BH85="No Data",1,IF('Indicator Data imputation'!BH84&lt;&gt;"",1,0))</f>
        <v>0</v>
      </c>
      <c r="BH81" s="50">
        <f>IF('Indicator Data'!BI85="No Data",1,IF('Indicator Data imputation'!BI84&lt;&gt;"",1,0))</f>
        <v>0</v>
      </c>
      <c r="BI81" s="50">
        <f>IF('Indicator Data'!BJ85="No Data",1,IF('Indicator Data imputation'!BJ84&lt;&gt;"",1,0))</f>
        <v>1</v>
      </c>
      <c r="BJ81" s="50">
        <f>IF('Indicator Data'!BK85="No Data",1,IF('Indicator Data imputation'!BK84&lt;&gt;"",1,0))</f>
        <v>0</v>
      </c>
      <c r="BK81" s="50">
        <f>IF('Indicator Data'!BL85="No Data",1,IF('Indicator Data imputation'!BL84&lt;&gt;"",1,0))</f>
        <v>0</v>
      </c>
      <c r="BL81" s="50">
        <f>IF('Indicator Data'!BM85="No Data",1,IF('Indicator Data imputation'!BM84&lt;&gt;"",1,0))</f>
        <v>0</v>
      </c>
      <c r="BM81" s="50">
        <f>IF('Indicator Data'!BN85="No Data",1,IF('Indicator Data imputation'!BN84&lt;&gt;"",1,0))</f>
        <v>1</v>
      </c>
      <c r="BN81" s="50">
        <f>IF('Indicator Data'!BO85="No Data",1,IF('Indicator Data imputation'!BO84&lt;&gt;"",1,0))</f>
        <v>0</v>
      </c>
      <c r="BO81" s="50">
        <f>IF('Indicator Data'!BP85="No Data",1,IF('Indicator Data imputation'!BP84&lt;&gt;"",1,0))</f>
        <v>0</v>
      </c>
      <c r="BP81" s="50">
        <f>IF('Indicator Data'!BQ85="No Data",1,IF('Indicator Data imputation'!BQ84&lt;&gt;"",1,0))</f>
        <v>0</v>
      </c>
      <c r="BQ81" s="50">
        <f>IF('Indicator Data'!BR85="No Data",1,IF('Indicator Data imputation'!BR84&lt;&gt;"",1,0))</f>
        <v>0</v>
      </c>
      <c r="BR81" s="50">
        <f>IF('Indicator Data'!BS85="No Data",1,IF('Indicator Data imputation'!BS84&lt;&gt;"",1,0))</f>
        <v>0</v>
      </c>
      <c r="BS81" s="50">
        <f>IF('Indicator Data'!BT85="No Data",1,IF('Indicator Data imputation'!BT84&lt;&gt;"",1,0))</f>
        <v>0</v>
      </c>
      <c r="BT81" s="50">
        <f>IF('Indicator Data'!BU85="No Data",1,IF('Indicator Data imputation'!BU84&lt;&gt;"",1,0))</f>
        <v>0</v>
      </c>
      <c r="BU81" s="50">
        <f>IF('Indicator Data'!BV85="No Data",1,IF('Indicator Data imputation'!BV84&lt;&gt;"",1,0))</f>
        <v>1</v>
      </c>
      <c r="BV81" s="50">
        <f>IF('Indicator Data'!BW85="No Data",1,IF('Indicator Data imputation'!BW84&lt;&gt;"",1,0))</f>
        <v>0</v>
      </c>
      <c r="BW81" s="50">
        <f>IF('Indicator Data'!BX85="No Data",1,IF('Indicator Data imputation'!BX84&lt;&gt;"",1,0))</f>
        <v>0</v>
      </c>
      <c r="BX81" s="50">
        <f>IF('Indicator Data'!BY85="No Data",1,IF('Indicator Data imputation'!BY84&lt;&gt;"",1,0))</f>
        <v>0</v>
      </c>
      <c r="BY81" s="3">
        <f t="shared" si="3"/>
        <v>13</v>
      </c>
      <c r="BZ81" s="52">
        <f t="shared" si="4"/>
        <v>0.17333333333333334</v>
      </c>
    </row>
    <row r="82" spans="1:78">
      <c r="A82" s="3" t="str">
        <f>'Indicator Data'!B86</f>
        <v>ISR</v>
      </c>
      <c r="B82" s="50">
        <f>IF('Indicator Data'!C86="No Data",1,IF('Indicator Data imputation'!C85&lt;&gt;"",1,0))</f>
        <v>0</v>
      </c>
      <c r="C82" s="50">
        <f>IF('Indicator Data'!D86="No Data",1,IF('Indicator Data imputation'!D85&lt;&gt;"",1,0))</f>
        <v>0</v>
      </c>
      <c r="D82" s="50">
        <f>IF('Indicator Data'!E86="No Data",1,IF('Indicator Data imputation'!E85&lt;&gt;"",1,0))</f>
        <v>0</v>
      </c>
      <c r="E82" s="50">
        <f>IF('Indicator Data'!F86="No Data",1,IF('Indicator Data imputation'!F85&lt;&gt;"",1,0))</f>
        <v>0</v>
      </c>
      <c r="F82" s="50">
        <f>IF('Indicator Data'!G86="No Data",1,IF('Indicator Data imputation'!G85&lt;&gt;"",1,0))</f>
        <v>0</v>
      </c>
      <c r="G82" s="50">
        <f>IF('Indicator Data'!H86="No Data",1,IF('Indicator Data imputation'!H85&lt;&gt;"",1,0))</f>
        <v>0</v>
      </c>
      <c r="H82" s="50">
        <f>IF('Indicator Data'!I86="No Data",1,IF('Indicator Data imputation'!I85&lt;&gt;"",1,0))</f>
        <v>0</v>
      </c>
      <c r="I82" s="50">
        <f>IF('Indicator Data'!J86="No Data",1,IF('Indicator Data imputation'!J85&lt;&gt;"",1,0))</f>
        <v>0</v>
      </c>
      <c r="J82" s="50">
        <f>IF('Indicator Data'!K86="No Data",1,IF('Indicator Data imputation'!K85&lt;&gt;"",1,0))</f>
        <v>0</v>
      </c>
      <c r="K82" s="50">
        <f>IF('Indicator Data'!L86="No Data",1,IF('Indicator Data imputation'!L85&lt;&gt;"",1,0))</f>
        <v>0</v>
      </c>
      <c r="L82" s="50">
        <f>IF('Indicator Data'!M86="No Data",1,IF('Indicator Data imputation'!M85&lt;&gt;"",1,0))</f>
        <v>0</v>
      </c>
      <c r="M82" s="50">
        <f>IF('Indicator Data'!N86="No Data",1,IF('Indicator Data imputation'!N85&lt;&gt;"",1,0))</f>
        <v>1</v>
      </c>
      <c r="N82" s="50">
        <f>IF('Indicator Data'!O86="No Data",1,IF('Indicator Data imputation'!O85&lt;&gt;"",1,0))</f>
        <v>1</v>
      </c>
      <c r="O82" s="50">
        <f>IF('Indicator Data'!P86="No Data",1,IF('Indicator Data imputation'!P85&lt;&gt;"",1,0))</f>
        <v>1</v>
      </c>
      <c r="P82" s="50">
        <f>IF('Indicator Data'!Q86="No Data",1,IF('Indicator Data imputation'!Q85&lt;&gt;"",1,0))</f>
        <v>0</v>
      </c>
      <c r="Q82" s="50">
        <f>IF('Indicator Data'!R86="No Data",1,IF('Indicator Data imputation'!R85&lt;&gt;"",1,0))</f>
        <v>0</v>
      </c>
      <c r="R82" s="50">
        <f>IF('Indicator Data'!S86="No Data",1,IF('Indicator Data imputation'!S85&lt;&gt;"",1,0))</f>
        <v>0</v>
      </c>
      <c r="S82" s="50">
        <f>IF('Indicator Data'!T86="No Data",1,IF('Indicator Data imputation'!T85&lt;&gt;"",1,0))</f>
        <v>0</v>
      </c>
      <c r="T82" s="50">
        <f>IF('Indicator Data'!U86="No Data",1,IF('Indicator Data imputation'!U85&lt;&gt;"",1,0))</f>
        <v>0</v>
      </c>
      <c r="U82" s="50">
        <f>IF('Indicator Data'!V86="No Data",1,IF('Indicator Data imputation'!V85&lt;&gt;"",1,0))</f>
        <v>0</v>
      </c>
      <c r="V82" s="50">
        <f>IF('Indicator Data'!W86="No Data",1,IF('Indicator Data imputation'!W85&lt;&gt;"",1,0))</f>
        <v>0</v>
      </c>
      <c r="W82" s="50">
        <f>IF('Indicator Data'!X86="No Data",1,IF('Indicator Data imputation'!X85&lt;&gt;"",1,0))</f>
        <v>0</v>
      </c>
      <c r="X82" s="50">
        <f>IF('Indicator Data'!Y86="No Data",1,IF('Indicator Data imputation'!Y85&lt;&gt;"",1,0))</f>
        <v>0</v>
      </c>
      <c r="Y82" s="50">
        <f>IF('Indicator Data'!Z86="No Data",1,IF('Indicator Data imputation'!Z85&lt;&gt;"",1,0))</f>
        <v>0</v>
      </c>
      <c r="Z82" s="50">
        <f>IF('Indicator Data'!AA86="No Data",1,IF('Indicator Data imputation'!AA85&lt;&gt;"",1,0))</f>
        <v>0</v>
      </c>
      <c r="AA82" s="50">
        <f>IF('Indicator Data'!AB86="No Data",1,IF('Indicator Data imputation'!AB85&lt;&gt;"",1,0))</f>
        <v>0</v>
      </c>
      <c r="AB82" s="50">
        <f>IF('Indicator Data'!AC86="No Data",1,IF('Indicator Data imputation'!AC85&lt;&gt;"",1,0))</f>
        <v>1</v>
      </c>
      <c r="AC82" s="50">
        <f>IF('Indicator Data'!AD86="No Data",1,IF('Indicator Data imputation'!AD85&lt;&gt;"",1,0))</f>
        <v>0</v>
      </c>
      <c r="AD82" s="50">
        <f>IF('Indicator Data'!AE86="No Data",1,IF('Indicator Data imputation'!AE85&lt;&gt;"",1,0))</f>
        <v>1</v>
      </c>
      <c r="AE82" s="50">
        <f>IF('Indicator Data'!AF86="No Data",1,IF('Indicator Data imputation'!AF85&lt;&gt;"",1,0))</f>
        <v>1</v>
      </c>
      <c r="AF82" s="50">
        <f>IF('Indicator Data'!AG86="No Data",1,IF('Indicator Data imputation'!AG85&lt;&gt;"",1,0))</f>
        <v>0</v>
      </c>
      <c r="AG82" s="50">
        <f>IF('Indicator Data'!AH86="No Data",1,IF('Indicator Data imputation'!AH85&lt;&gt;"",1,0))</f>
        <v>0</v>
      </c>
      <c r="AH82" s="50">
        <f>IF('Indicator Data'!AI86="No Data",1,IF('Indicator Data imputation'!AI85&lt;&gt;"",1,0))</f>
        <v>0</v>
      </c>
      <c r="AI82" s="50">
        <f>IF('Indicator Data'!AJ86="No Data",1,IF('Indicator Data imputation'!AJ85&lt;&gt;"",1,0))</f>
        <v>0</v>
      </c>
      <c r="AJ82" s="50">
        <f>IF('Indicator Data'!AK86="No Data",1,IF('Indicator Data imputation'!AK85&lt;&gt;"",1,0))</f>
        <v>0</v>
      </c>
      <c r="AK82" s="50">
        <f>IF('Indicator Data'!AL86="No Data",1,IF('Indicator Data imputation'!AL85&lt;&gt;"",1,0))</f>
        <v>0</v>
      </c>
      <c r="AL82" s="50">
        <f>IF('Indicator Data'!AM86="No Data",1,IF('Indicator Data imputation'!AM85&lt;&gt;"",1,0))</f>
        <v>1</v>
      </c>
      <c r="AM82" s="50">
        <f>IF('Indicator Data'!AN86="No Data",1,IF('Indicator Data imputation'!AN85&lt;&gt;"",1,0))</f>
        <v>0</v>
      </c>
      <c r="AN82" s="50">
        <f>IF('Indicator Data'!AO86="No Data",1,IF('Indicator Data imputation'!AO85&lt;&gt;"",1,0))</f>
        <v>0</v>
      </c>
      <c r="AO82" s="50">
        <f>IF('Indicator Data'!AP86="No Data",1,IF('Indicator Data imputation'!AP85&lt;&gt;"",1,0))</f>
        <v>0</v>
      </c>
      <c r="AP82" s="50">
        <f>IF('Indicator Data'!AQ86="No Data",1,IF('Indicator Data imputation'!AQ85&lt;&gt;"",1,0))</f>
        <v>1</v>
      </c>
      <c r="AQ82" s="50">
        <f>IF('Indicator Data'!AR86="No Data",1,IF('Indicator Data imputation'!AR85&lt;&gt;"",1,0))</f>
        <v>0</v>
      </c>
      <c r="AR82" s="50">
        <f>IF('Indicator Data'!AS86="No Data",1,IF('Indicator Data imputation'!AS85&lt;&gt;"",1,0))</f>
        <v>0</v>
      </c>
      <c r="AS82" s="50">
        <f>IF('Indicator Data'!AT86="No Data",1,IF('Indicator Data imputation'!AT85&lt;&gt;"",1,0))</f>
        <v>1</v>
      </c>
      <c r="AT82" s="50">
        <f>IF('Indicator Data'!AU86="No Data",1,IF('Indicator Data imputation'!AU85&lt;&gt;"",1,0))</f>
        <v>0</v>
      </c>
      <c r="AU82" s="50">
        <f>IF('Indicator Data'!AV86="No Data",1,IF('Indicator Data imputation'!AV85&lt;&gt;"",1,0))</f>
        <v>1</v>
      </c>
      <c r="AV82" s="50">
        <f>IF('Indicator Data'!AW86="No Data",1,IF('Indicator Data imputation'!AW85&lt;&gt;"",1,0))</f>
        <v>1</v>
      </c>
      <c r="AW82" s="50">
        <f>IF('Indicator Data'!AX86="No Data",1,IF('Indicator Data imputation'!AX85&lt;&gt;"",1,0))</f>
        <v>1</v>
      </c>
      <c r="AX82" s="50">
        <f>IF('Indicator Data'!AY86="No Data",1,IF('Indicator Data imputation'!AY85&lt;&gt;"",1,0))</f>
        <v>0</v>
      </c>
      <c r="AY82" s="50">
        <f>IF('Indicator Data'!AZ86="No Data",1,IF('Indicator Data imputation'!AZ85&lt;&gt;"",1,0))</f>
        <v>0</v>
      </c>
      <c r="AZ82" s="50">
        <f>IF('Indicator Data'!BA86="No Data",1,IF('Indicator Data imputation'!BA85&lt;&gt;"",1,0))</f>
        <v>0</v>
      </c>
      <c r="BA82" s="50">
        <f>IF('Indicator Data'!BB86="No Data",1,IF('Indicator Data imputation'!BB85&lt;&gt;"",1,0))</f>
        <v>0</v>
      </c>
      <c r="BB82" s="50">
        <f>IF('Indicator Data'!BC86="No Data",1,IF('Indicator Data imputation'!BC85&lt;&gt;"",1,0))</f>
        <v>0</v>
      </c>
      <c r="BC82" s="50">
        <f>IF('Indicator Data'!BD86="No Data",1,IF('Indicator Data imputation'!BD85&lt;&gt;"",1,0))</f>
        <v>0</v>
      </c>
      <c r="BD82" s="50">
        <f>IF('Indicator Data'!BE86="No Data",1,IF('Indicator Data imputation'!BE85&lt;&gt;"",1,0))</f>
        <v>0</v>
      </c>
      <c r="BE82" s="50">
        <f>IF('Indicator Data'!BF86="No Data",1,IF('Indicator Data imputation'!BF85&lt;&gt;"",1,0))</f>
        <v>0</v>
      </c>
      <c r="BF82" s="50">
        <f>IF('Indicator Data'!BG86="No Data",1,IF('Indicator Data imputation'!BG85&lt;&gt;"",1,0))</f>
        <v>0</v>
      </c>
      <c r="BG82" s="50">
        <f>IF('Indicator Data'!BH86="No Data",1,IF('Indicator Data imputation'!BH85&lt;&gt;"",1,0))</f>
        <v>0</v>
      </c>
      <c r="BH82" s="50">
        <f>IF('Indicator Data'!BI86="No Data",1,IF('Indicator Data imputation'!BI85&lt;&gt;"",1,0))</f>
        <v>0</v>
      </c>
      <c r="BI82" s="50">
        <f>IF('Indicator Data'!BJ86="No Data",1,IF('Indicator Data imputation'!BJ85&lt;&gt;"",1,0))</f>
        <v>1</v>
      </c>
      <c r="BJ82" s="50">
        <f>IF('Indicator Data'!BK86="No Data",1,IF('Indicator Data imputation'!BK85&lt;&gt;"",1,0))</f>
        <v>0</v>
      </c>
      <c r="BK82" s="50">
        <f>IF('Indicator Data'!BL86="No Data",1,IF('Indicator Data imputation'!BL85&lt;&gt;"",1,0))</f>
        <v>0</v>
      </c>
      <c r="BL82" s="50">
        <f>IF('Indicator Data'!BM86="No Data",1,IF('Indicator Data imputation'!BM85&lt;&gt;"",1,0))</f>
        <v>0</v>
      </c>
      <c r="BM82" s="50">
        <f>IF('Indicator Data'!BN86="No Data",1,IF('Indicator Data imputation'!BN85&lt;&gt;"",1,0))</f>
        <v>1</v>
      </c>
      <c r="BN82" s="50">
        <f>IF('Indicator Data'!BO86="No Data",1,IF('Indicator Data imputation'!BO85&lt;&gt;"",1,0))</f>
        <v>0</v>
      </c>
      <c r="BO82" s="50">
        <f>IF('Indicator Data'!BP86="No Data",1,IF('Indicator Data imputation'!BP85&lt;&gt;"",1,0))</f>
        <v>0</v>
      </c>
      <c r="BP82" s="50">
        <f>IF('Indicator Data'!BQ86="No Data",1,IF('Indicator Data imputation'!BQ85&lt;&gt;"",1,0))</f>
        <v>0</v>
      </c>
      <c r="BQ82" s="50">
        <f>IF('Indicator Data'!BR86="No Data",1,IF('Indicator Data imputation'!BR85&lt;&gt;"",1,0))</f>
        <v>0</v>
      </c>
      <c r="BR82" s="50">
        <f>IF('Indicator Data'!BS86="No Data",1,IF('Indicator Data imputation'!BS85&lt;&gt;"",1,0))</f>
        <v>0</v>
      </c>
      <c r="BS82" s="50">
        <f>IF('Indicator Data'!BT86="No Data",1,IF('Indicator Data imputation'!BT85&lt;&gt;"",1,0))</f>
        <v>0</v>
      </c>
      <c r="BT82" s="50">
        <f>IF('Indicator Data'!BU86="No Data",1,IF('Indicator Data imputation'!BU85&lt;&gt;"",1,0))</f>
        <v>0</v>
      </c>
      <c r="BU82" s="50">
        <f>IF('Indicator Data'!BV86="No Data",1,IF('Indicator Data imputation'!BV85&lt;&gt;"",1,0))</f>
        <v>0</v>
      </c>
      <c r="BV82" s="50">
        <f>IF('Indicator Data'!BW86="No Data",1,IF('Indicator Data imputation'!BW85&lt;&gt;"",1,0))</f>
        <v>0</v>
      </c>
      <c r="BW82" s="50">
        <f>IF('Indicator Data'!BX86="No Data",1,IF('Indicator Data imputation'!BX85&lt;&gt;"",1,0))</f>
        <v>0</v>
      </c>
      <c r="BX82" s="50">
        <f>IF('Indicator Data'!BY86="No Data",1,IF('Indicator Data imputation'!BY85&lt;&gt;"",1,0))</f>
        <v>0</v>
      </c>
      <c r="BY82" s="3">
        <f t="shared" si="3"/>
        <v>14</v>
      </c>
      <c r="BZ82" s="52">
        <f t="shared" si="4"/>
        <v>0.18666666666666668</v>
      </c>
    </row>
    <row r="83" spans="1:78">
      <c r="A83" s="3" t="str">
        <f>'Indicator Data'!B87</f>
        <v>ITA</v>
      </c>
      <c r="B83" s="50">
        <f>IF('Indicator Data'!C87="No Data",1,IF('Indicator Data imputation'!C86&lt;&gt;"",1,0))</f>
        <v>0</v>
      </c>
      <c r="C83" s="50">
        <f>IF('Indicator Data'!D87="No Data",1,IF('Indicator Data imputation'!D86&lt;&gt;"",1,0))</f>
        <v>0</v>
      </c>
      <c r="D83" s="50">
        <f>IF('Indicator Data'!E87="No Data",1,IF('Indicator Data imputation'!E86&lt;&gt;"",1,0))</f>
        <v>0</v>
      </c>
      <c r="E83" s="50">
        <f>IF('Indicator Data'!F87="No Data",1,IF('Indicator Data imputation'!F86&lt;&gt;"",1,0))</f>
        <v>0</v>
      </c>
      <c r="F83" s="50">
        <f>IF('Indicator Data'!G87="No Data",1,IF('Indicator Data imputation'!G86&lt;&gt;"",1,0))</f>
        <v>0</v>
      </c>
      <c r="G83" s="50">
        <f>IF('Indicator Data'!H87="No Data",1,IF('Indicator Data imputation'!H86&lt;&gt;"",1,0))</f>
        <v>0</v>
      </c>
      <c r="H83" s="50">
        <f>IF('Indicator Data'!I87="No Data",1,IF('Indicator Data imputation'!I86&lt;&gt;"",1,0))</f>
        <v>0</v>
      </c>
      <c r="I83" s="50">
        <f>IF('Indicator Data'!J87="No Data",1,IF('Indicator Data imputation'!J86&lt;&gt;"",1,0))</f>
        <v>0</v>
      </c>
      <c r="J83" s="50">
        <f>IF('Indicator Data'!K87="No Data",1,IF('Indicator Data imputation'!K86&lt;&gt;"",1,0))</f>
        <v>0</v>
      </c>
      <c r="K83" s="50">
        <f>IF('Indicator Data'!L87="No Data",1,IF('Indicator Data imputation'!L86&lt;&gt;"",1,0))</f>
        <v>0</v>
      </c>
      <c r="L83" s="50">
        <f>IF('Indicator Data'!M87="No Data",1,IF('Indicator Data imputation'!M86&lt;&gt;"",1,0))</f>
        <v>0</v>
      </c>
      <c r="M83" s="50">
        <f>IF('Indicator Data'!N87="No Data",1,IF('Indicator Data imputation'!N86&lt;&gt;"",1,0))</f>
        <v>1</v>
      </c>
      <c r="N83" s="50">
        <f>IF('Indicator Data'!O87="No Data",1,IF('Indicator Data imputation'!O86&lt;&gt;"",1,0))</f>
        <v>1</v>
      </c>
      <c r="O83" s="50">
        <f>IF('Indicator Data'!P87="No Data",1,IF('Indicator Data imputation'!P86&lt;&gt;"",1,0))</f>
        <v>1</v>
      </c>
      <c r="P83" s="50">
        <f>IF('Indicator Data'!Q87="No Data",1,IF('Indicator Data imputation'!Q86&lt;&gt;"",1,0))</f>
        <v>0</v>
      </c>
      <c r="Q83" s="50">
        <f>IF('Indicator Data'!R87="No Data",1,IF('Indicator Data imputation'!R86&lt;&gt;"",1,0))</f>
        <v>0</v>
      </c>
      <c r="R83" s="50">
        <f>IF('Indicator Data'!S87="No Data",1,IF('Indicator Data imputation'!S86&lt;&gt;"",1,0))</f>
        <v>0</v>
      </c>
      <c r="S83" s="50">
        <f>IF('Indicator Data'!T87="No Data",1,IF('Indicator Data imputation'!T86&lt;&gt;"",1,0))</f>
        <v>0</v>
      </c>
      <c r="T83" s="50">
        <f>IF('Indicator Data'!U87="No Data",1,IF('Indicator Data imputation'!U86&lt;&gt;"",1,0))</f>
        <v>0</v>
      </c>
      <c r="U83" s="50">
        <f>IF('Indicator Data'!V87="No Data",1,IF('Indicator Data imputation'!V86&lt;&gt;"",1,0))</f>
        <v>0</v>
      </c>
      <c r="V83" s="50">
        <f>IF('Indicator Data'!W87="No Data",1,IF('Indicator Data imputation'!W86&lt;&gt;"",1,0))</f>
        <v>0</v>
      </c>
      <c r="W83" s="50">
        <f>IF('Indicator Data'!X87="No Data",1,IF('Indicator Data imputation'!X86&lt;&gt;"",1,0))</f>
        <v>0</v>
      </c>
      <c r="X83" s="50">
        <f>IF('Indicator Data'!Y87="No Data",1,IF('Indicator Data imputation'!Y86&lt;&gt;"",1,0))</f>
        <v>0</v>
      </c>
      <c r="Y83" s="50">
        <f>IF('Indicator Data'!Z87="No Data",1,IF('Indicator Data imputation'!Z86&lt;&gt;"",1,0))</f>
        <v>0</v>
      </c>
      <c r="Z83" s="50">
        <f>IF('Indicator Data'!AA87="No Data",1,IF('Indicator Data imputation'!AA86&lt;&gt;"",1,0))</f>
        <v>0</v>
      </c>
      <c r="AA83" s="50">
        <f>IF('Indicator Data'!AB87="No Data",1,IF('Indicator Data imputation'!AB86&lt;&gt;"",1,0))</f>
        <v>0</v>
      </c>
      <c r="AB83" s="50">
        <f>IF('Indicator Data'!AC87="No Data",1,IF('Indicator Data imputation'!AC86&lt;&gt;"",1,0))</f>
        <v>1</v>
      </c>
      <c r="AC83" s="50">
        <f>IF('Indicator Data'!AD87="No Data",1,IF('Indicator Data imputation'!AD86&lt;&gt;"",1,0))</f>
        <v>0</v>
      </c>
      <c r="AD83" s="50">
        <f>IF('Indicator Data'!AE87="No Data",1,IF('Indicator Data imputation'!AE86&lt;&gt;"",1,0))</f>
        <v>0</v>
      </c>
      <c r="AE83" s="50">
        <f>IF('Indicator Data'!AF87="No Data",1,IF('Indicator Data imputation'!AF86&lt;&gt;"",1,0))</f>
        <v>1</v>
      </c>
      <c r="AF83" s="50">
        <f>IF('Indicator Data'!AG87="No Data",1,IF('Indicator Data imputation'!AG86&lt;&gt;"",1,0))</f>
        <v>0</v>
      </c>
      <c r="AG83" s="50">
        <f>IF('Indicator Data'!AH87="No Data",1,IF('Indicator Data imputation'!AH86&lt;&gt;"",1,0))</f>
        <v>0</v>
      </c>
      <c r="AH83" s="50">
        <f>IF('Indicator Data'!AI87="No Data",1,IF('Indicator Data imputation'!AI86&lt;&gt;"",1,0))</f>
        <v>0</v>
      </c>
      <c r="AI83" s="50">
        <f>IF('Indicator Data'!AJ87="No Data",1,IF('Indicator Data imputation'!AJ86&lt;&gt;"",1,0))</f>
        <v>0</v>
      </c>
      <c r="AJ83" s="50">
        <f>IF('Indicator Data'!AK87="No Data",1,IF('Indicator Data imputation'!AK86&lt;&gt;"",1,0))</f>
        <v>0</v>
      </c>
      <c r="AK83" s="50">
        <f>IF('Indicator Data'!AL87="No Data",1,IF('Indicator Data imputation'!AL86&lt;&gt;"",1,0))</f>
        <v>0</v>
      </c>
      <c r="AL83" s="50">
        <f>IF('Indicator Data'!AM87="No Data",1,IF('Indicator Data imputation'!AM86&lt;&gt;"",1,0))</f>
        <v>1</v>
      </c>
      <c r="AM83" s="50">
        <f>IF('Indicator Data'!AN87="No Data",1,IF('Indicator Data imputation'!AN86&lt;&gt;"",1,0))</f>
        <v>0</v>
      </c>
      <c r="AN83" s="50">
        <f>IF('Indicator Data'!AO87="No Data",1,IF('Indicator Data imputation'!AO86&lt;&gt;"",1,0))</f>
        <v>0</v>
      </c>
      <c r="AO83" s="50">
        <f>IF('Indicator Data'!AP87="No Data",1,IF('Indicator Data imputation'!AP86&lt;&gt;"",1,0))</f>
        <v>0</v>
      </c>
      <c r="AP83" s="50">
        <f>IF('Indicator Data'!AQ87="No Data",1,IF('Indicator Data imputation'!AQ86&lt;&gt;"",1,0))</f>
        <v>1</v>
      </c>
      <c r="AQ83" s="50">
        <f>IF('Indicator Data'!AR87="No Data",1,IF('Indicator Data imputation'!AR86&lt;&gt;"",1,0))</f>
        <v>0</v>
      </c>
      <c r="AR83" s="50">
        <f>IF('Indicator Data'!AS87="No Data",1,IF('Indicator Data imputation'!AS86&lt;&gt;"",1,0))</f>
        <v>0</v>
      </c>
      <c r="AS83" s="50">
        <f>IF('Indicator Data'!AT87="No Data",1,IF('Indicator Data imputation'!AT86&lt;&gt;"",1,0))</f>
        <v>1</v>
      </c>
      <c r="AT83" s="50">
        <f>IF('Indicator Data'!AU87="No Data",1,IF('Indicator Data imputation'!AU86&lt;&gt;"",1,0))</f>
        <v>0</v>
      </c>
      <c r="AU83" s="50">
        <f>IF('Indicator Data'!AV87="No Data",1,IF('Indicator Data imputation'!AV86&lt;&gt;"",1,0))</f>
        <v>0</v>
      </c>
      <c r="AV83" s="50">
        <f>IF('Indicator Data'!AW87="No Data",1,IF('Indicator Data imputation'!AW86&lt;&gt;"",1,0))</f>
        <v>0</v>
      </c>
      <c r="AW83" s="50">
        <f>IF('Indicator Data'!AX87="No Data",1,IF('Indicator Data imputation'!AX86&lt;&gt;"",1,0))</f>
        <v>1</v>
      </c>
      <c r="AX83" s="50">
        <f>IF('Indicator Data'!AY87="No Data",1,IF('Indicator Data imputation'!AY86&lt;&gt;"",1,0))</f>
        <v>0</v>
      </c>
      <c r="AY83" s="50">
        <f>IF('Indicator Data'!AZ87="No Data",1,IF('Indicator Data imputation'!AZ86&lt;&gt;"",1,0))</f>
        <v>0</v>
      </c>
      <c r="AZ83" s="50">
        <f>IF('Indicator Data'!BA87="No Data",1,IF('Indicator Data imputation'!BA86&lt;&gt;"",1,0))</f>
        <v>0</v>
      </c>
      <c r="BA83" s="50">
        <f>IF('Indicator Data'!BB87="No Data",1,IF('Indicator Data imputation'!BB86&lt;&gt;"",1,0))</f>
        <v>0</v>
      </c>
      <c r="BB83" s="50">
        <f>IF('Indicator Data'!BC87="No Data",1,IF('Indicator Data imputation'!BC86&lt;&gt;"",1,0))</f>
        <v>0</v>
      </c>
      <c r="BC83" s="50">
        <f>IF('Indicator Data'!BD87="No Data",1,IF('Indicator Data imputation'!BD86&lt;&gt;"",1,0))</f>
        <v>0</v>
      </c>
      <c r="BD83" s="50">
        <f>IF('Indicator Data'!BE87="No Data",1,IF('Indicator Data imputation'!BE86&lt;&gt;"",1,0))</f>
        <v>0</v>
      </c>
      <c r="BE83" s="50">
        <f>IF('Indicator Data'!BF87="No Data",1,IF('Indicator Data imputation'!BF86&lt;&gt;"",1,0))</f>
        <v>0</v>
      </c>
      <c r="BF83" s="50">
        <f>IF('Indicator Data'!BG87="No Data",1,IF('Indicator Data imputation'!BG86&lt;&gt;"",1,0))</f>
        <v>0</v>
      </c>
      <c r="BG83" s="50">
        <f>IF('Indicator Data'!BH87="No Data",1,IF('Indicator Data imputation'!BH86&lt;&gt;"",1,0))</f>
        <v>0</v>
      </c>
      <c r="BH83" s="50">
        <f>IF('Indicator Data'!BI87="No Data",1,IF('Indicator Data imputation'!BI86&lt;&gt;"",1,0))</f>
        <v>0</v>
      </c>
      <c r="BI83" s="50">
        <f>IF('Indicator Data'!BJ87="No Data",1,IF('Indicator Data imputation'!BJ86&lt;&gt;"",1,0))</f>
        <v>0</v>
      </c>
      <c r="BJ83" s="50">
        <f>IF('Indicator Data'!BK87="No Data",1,IF('Indicator Data imputation'!BK86&lt;&gt;"",1,0))</f>
        <v>0</v>
      </c>
      <c r="BK83" s="50">
        <f>IF('Indicator Data'!BL87="No Data",1,IF('Indicator Data imputation'!BL86&lt;&gt;"",1,0))</f>
        <v>0</v>
      </c>
      <c r="BL83" s="50">
        <f>IF('Indicator Data'!BM87="No Data",1,IF('Indicator Data imputation'!BM86&lt;&gt;"",1,0))</f>
        <v>0</v>
      </c>
      <c r="BM83" s="50">
        <f>IF('Indicator Data'!BN87="No Data",1,IF('Indicator Data imputation'!BN86&lt;&gt;"",1,0))</f>
        <v>0</v>
      </c>
      <c r="BN83" s="50">
        <f>IF('Indicator Data'!BO87="No Data",1,IF('Indicator Data imputation'!BO86&lt;&gt;"",1,0))</f>
        <v>0</v>
      </c>
      <c r="BO83" s="50">
        <f>IF('Indicator Data'!BP87="No Data",1,IF('Indicator Data imputation'!BP86&lt;&gt;"",1,0))</f>
        <v>0</v>
      </c>
      <c r="BP83" s="50">
        <f>IF('Indicator Data'!BQ87="No Data",1,IF('Indicator Data imputation'!BQ86&lt;&gt;"",1,0))</f>
        <v>0</v>
      </c>
      <c r="BQ83" s="50">
        <f>IF('Indicator Data'!BR87="No Data",1,IF('Indicator Data imputation'!BR86&lt;&gt;"",1,0))</f>
        <v>0</v>
      </c>
      <c r="BR83" s="50">
        <f>IF('Indicator Data'!BS87="No Data",1,IF('Indicator Data imputation'!BS86&lt;&gt;"",1,0))</f>
        <v>0</v>
      </c>
      <c r="BS83" s="50">
        <f>IF('Indicator Data'!BT87="No Data",1,IF('Indicator Data imputation'!BT86&lt;&gt;"",1,0))</f>
        <v>0</v>
      </c>
      <c r="BT83" s="50">
        <f>IF('Indicator Data'!BU87="No Data",1,IF('Indicator Data imputation'!BU86&lt;&gt;"",1,0))</f>
        <v>0</v>
      </c>
      <c r="BU83" s="50">
        <f>IF('Indicator Data'!BV87="No Data",1,IF('Indicator Data imputation'!BV86&lt;&gt;"",1,0))</f>
        <v>0</v>
      </c>
      <c r="BV83" s="50">
        <f>IF('Indicator Data'!BW87="No Data",1,IF('Indicator Data imputation'!BW86&lt;&gt;"",1,0))</f>
        <v>0</v>
      </c>
      <c r="BW83" s="50">
        <f>IF('Indicator Data'!BX87="No Data",1,IF('Indicator Data imputation'!BX86&lt;&gt;"",1,0))</f>
        <v>0</v>
      </c>
      <c r="BX83" s="50">
        <f>IF('Indicator Data'!BY87="No Data",1,IF('Indicator Data imputation'!BY86&lt;&gt;"",1,0))</f>
        <v>0</v>
      </c>
      <c r="BY83" s="3">
        <f t="shared" si="3"/>
        <v>9</v>
      </c>
      <c r="BZ83" s="52">
        <f t="shared" si="4"/>
        <v>0.12</v>
      </c>
    </row>
    <row r="84" spans="1:78">
      <c r="A84" s="3" t="str">
        <f>'Indicator Data'!B88</f>
        <v>JAM</v>
      </c>
      <c r="B84" s="50">
        <f>IF('Indicator Data'!C88="No Data",1,IF('Indicator Data imputation'!C87&lt;&gt;"",1,0))</f>
        <v>0</v>
      </c>
      <c r="C84" s="50">
        <f>IF('Indicator Data'!D88="No Data",1,IF('Indicator Data imputation'!D87&lt;&gt;"",1,0))</f>
        <v>0</v>
      </c>
      <c r="D84" s="50">
        <f>IF('Indicator Data'!E88="No Data",1,IF('Indicator Data imputation'!E87&lt;&gt;"",1,0))</f>
        <v>0</v>
      </c>
      <c r="E84" s="50">
        <f>IF('Indicator Data'!F88="No Data",1,IF('Indicator Data imputation'!F87&lt;&gt;"",1,0))</f>
        <v>0</v>
      </c>
      <c r="F84" s="50">
        <f>IF('Indicator Data'!G88="No Data",1,IF('Indicator Data imputation'!G87&lt;&gt;"",1,0))</f>
        <v>0</v>
      </c>
      <c r="G84" s="50">
        <f>IF('Indicator Data'!H88="No Data",1,IF('Indicator Data imputation'!H87&lt;&gt;"",1,0))</f>
        <v>0</v>
      </c>
      <c r="H84" s="50">
        <f>IF('Indicator Data'!I88="No Data",1,IF('Indicator Data imputation'!I87&lt;&gt;"",1,0))</f>
        <v>0</v>
      </c>
      <c r="I84" s="50">
        <f>IF('Indicator Data'!J88="No Data",1,IF('Indicator Data imputation'!J87&lt;&gt;"",1,0))</f>
        <v>0</v>
      </c>
      <c r="J84" s="50">
        <f>IF('Indicator Data'!K88="No Data",1,IF('Indicator Data imputation'!K87&lt;&gt;"",1,0))</f>
        <v>0</v>
      </c>
      <c r="K84" s="50">
        <f>IF('Indicator Data'!L88="No Data",1,IF('Indicator Data imputation'!L87&lt;&gt;"",1,0))</f>
        <v>0</v>
      </c>
      <c r="L84" s="50">
        <f>IF('Indicator Data'!M88="No Data",1,IF('Indicator Data imputation'!M87&lt;&gt;"",1,0))</f>
        <v>1</v>
      </c>
      <c r="M84" s="50">
        <f>IF('Indicator Data'!N88="No Data",1,IF('Indicator Data imputation'!N87&lt;&gt;"",1,0))</f>
        <v>1</v>
      </c>
      <c r="N84" s="50">
        <f>IF('Indicator Data'!O88="No Data",1,IF('Indicator Data imputation'!O87&lt;&gt;"",1,0))</f>
        <v>1</v>
      </c>
      <c r="O84" s="50">
        <f>IF('Indicator Data'!P88="No Data",1,IF('Indicator Data imputation'!P87&lt;&gt;"",1,0))</f>
        <v>1</v>
      </c>
      <c r="P84" s="50">
        <f>IF('Indicator Data'!Q88="No Data",1,IF('Indicator Data imputation'!Q87&lt;&gt;"",1,0))</f>
        <v>0</v>
      </c>
      <c r="Q84" s="50">
        <f>IF('Indicator Data'!R88="No Data",1,IF('Indicator Data imputation'!R87&lt;&gt;"",1,0))</f>
        <v>0</v>
      </c>
      <c r="R84" s="50">
        <f>IF('Indicator Data'!S88="No Data",1,IF('Indicator Data imputation'!S87&lt;&gt;"",1,0))</f>
        <v>0</v>
      </c>
      <c r="S84" s="50">
        <f>IF('Indicator Data'!T88="No Data",1,IF('Indicator Data imputation'!T87&lt;&gt;"",1,0))</f>
        <v>0</v>
      </c>
      <c r="T84" s="50">
        <f>IF('Indicator Data'!U88="No Data",1,IF('Indicator Data imputation'!U87&lt;&gt;"",1,0))</f>
        <v>0</v>
      </c>
      <c r="U84" s="50">
        <f>IF('Indicator Data'!V88="No Data",1,IF('Indicator Data imputation'!V87&lt;&gt;"",1,0))</f>
        <v>0</v>
      </c>
      <c r="V84" s="50">
        <f>IF('Indicator Data'!W88="No Data",1,IF('Indicator Data imputation'!W87&lt;&gt;"",1,0))</f>
        <v>0</v>
      </c>
      <c r="W84" s="50">
        <f>IF('Indicator Data'!X88="No Data",1,IF('Indicator Data imputation'!X87&lt;&gt;"",1,0))</f>
        <v>0</v>
      </c>
      <c r="X84" s="50">
        <f>IF('Indicator Data'!Y88="No Data",1,IF('Indicator Data imputation'!Y87&lt;&gt;"",1,0))</f>
        <v>0</v>
      </c>
      <c r="Y84" s="50">
        <f>IF('Indicator Data'!Z88="No Data",1,IF('Indicator Data imputation'!Z87&lt;&gt;"",1,0))</f>
        <v>0</v>
      </c>
      <c r="Z84" s="50">
        <f>IF('Indicator Data'!AA88="No Data",1,IF('Indicator Data imputation'!AA87&lt;&gt;"",1,0))</f>
        <v>0</v>
      </c>
      <c r="AA84" s="50">
        <f>IF('Indicator Data'!AB88="No Data",1,IF('Indicator Data imputation'!AB87&lt;&gt;"",1,0))</f>
        <v>0</v>
      </c>
      <c r="AB84" s="50">
        <f>IF('Indicator Data'!AC88="No Data",1,IF('Indicator Data imputation'!AC87&lt;&gt;"",1,0))</f>
        <v>0</v>
      </c>
      <c r="AC84" s="50">
        <f>IF('Indicator Data'!AD88="No Data",1,IF('Indicator Data imputation'!AD87&lt;&gt;"",1,0))</f>
        <v>0</v>
      </c>
      <c r="AD84" s="50">
        <f>IF('Indicator Data'!AE88="No Data",1,IF('Indicator Data imputation'!AE87&lt;&gt;"",1,0))</f>
        <v>0</v>
      </c>
      <c r="AE84" s="50">
        <f>IF('Indicator Data'!AF88="No Data",1,IF('Indicator Data imputation'!AF87&lt;&gt;"",1,0))</f>
        <v>0</v>
      </c>
      <c r="AF84" s="50">
        <f>IF('Indicator Data'!AG88="No Data",1,IF('Indicator Data imputation'!AG87&lt;&gt;"",1,0))</f>
        <v>0</v>
      </c>
      <c r="AG84" s="50">
        <f>IF('Indicator Data'!AH88="No Data",1,IF('Indicator Data imputation'!AH87&lt;&gt;"",1,0))</f>
        <v>0</v>
      </c>
      <c r="AH84" s="50">
        <f>IF('Indicator Data'!AI88="No Data",1,IF('Indicator Data imputation'!AI87&lt;&gt;"",1,0))</f>
        <v>0</v>
      </c>
      <c r="AI84" s="50">
        <f>IF('Indicator Data'!AJ88="No Data",1,IF('Indicator Data imputation'!AJ87&lt;&gt;"",1,0))</f>
        <v>0</v>
      </c>
      <c r="AJ84" s="50">
        <f>IF('Indicator Data'!AK88="No Data",1,IF('Indicator Data imputation'!AK87&lt;&gt;"",1,0))</f>
        <v>0</v>
      </c>
      <c r="AK84" s="50">
        <f>IF('Indicator Data'!AL88="No Data",1,IF('Indicator Data imputation'!AL87&lt;&gt;"",1,0))</f>
        <v>0</v>
      </c>
      <c r="AL84" s="50">
        <f>IF('Indicator Data'!AM88="No Data",1,IF('Indicator Data imputation'!AM87&lt;&gt;"",1,0))</f>
        <v>0</v>
      </c>
      <c r="AM84" s="50">
        <f>IF('Indicator Data'!AN88="No Data",1,IF('Indicator Data imputation'!AN87&lt;&gt;"",1,0))</f>
        <v>0</v>
      </c>
      <c r="AN84" s="50">
        <f>IF('Indicator Data'!AO88="No Data",1,IF('Indicator Data imputation'!AO87&lt;&gt;"",1,0))</f>
        <v>0</v>
      </c>
      <c r="AO84" s="50">
        <f>IF('Indicator Data'!AP88="No Data",1,IF('Indicator Data imputation'!AP87&lt;&gt;"",1,0))</f>
        <v>0</v>
      </c>
      <c r="AP84" s="50">
        <f>IF('Indicator Data'!AQ88="No Data",1,IF('Indicator Data imputation'!AQ87&lt;&gt;"",1,0))</f>
        <v>0</v>
      </c>
      <c r="AQ84" s="50">
        <f>IF('Indicator Data'!AR88="No Data",1,IF('Indicator Data imputation'!AR87&lt;&gt;"",1,0))</f>
        <v>0</v>
      </c>
      <c r="AR84" s="50">
        <f>IF('Indicator Data'!AS88="No Data",1,IF('Indicator Data imputation'!AS87&lt;&gt;"",1,0))</f>
        <v>0</v>
      </c>
      <c r="AS84" s="50">
        <f>IF('Indicator Data'!AT88="No Data",1,IF('Indicator Data imputation'!AT87&lt;&gt;"",1,0))</f>
        <v>0</v>
      </c>
      <c r="AT84" s="50">
        <f>IF('Indicator Data'!AU88="No Data",1,IF('Indicator Data imputation'!AU87&lt;&gt;"",1,0))</f>
        <v>0</v>
      </c>
      <c r="AU84" s="50">
        <f>IF('Indicator Data'!AV88="No Data",1,IF('Indicator Data imputation'!AV87&lt;&gt;"",1,0))</f>
        <v>0</v>
      </c>
      <c r="AV84" s="50">
        <f>IF('Indicator Data'!AW88="No Data",1,IF('Indicator Data imputation'!AW87&lt;&gt;"",1,0))</f>
        <v>0</v>
      </c>
      <c r="AW84" s="50">
        <f>IF('Indicator Data'!AX88="No Data",1,IF('Indicator Data imputation'!AX87&lt;&gt;"",1,0))</f>
        <v>1</v>
      </c>
      <c r="AX84" s="50">
        <f>IF('Indicator Data'!AY88="No Data",1,IF('Indicator Data imputation'!AY87&lt;&gt;"",1,0))</f>
        <v>0</v>
      </c>
      <c r="AY84" s="50">
        <f>IF('Indicator Data'!AZ88="No Data",1,IF('Indicator Data imputation'!AZ87&lt;&gt;"",1,0))</f>
        <v>0</v>
      </c>
      <c r="AZ84" s="50">
        <f>IF('Indicator Data'!BA88="No Data",1,IF('Indicator Data imputation'!BA87&lt;&gt;"",1,0))</f>
        <v>1</v>
      </c>
      <c r="BA84" s="50">
        <f>IF('Indicator Data'!BB88="No Data",1,IF('Indicator Data imputation'!BB87&lt;&gt;"",1,0))</f>
        <v>0</v>
      </c>
      <c r="BB84" s="50">
        <f>IF('Indicator Data'!BC88="No Data",1,IF('Indicator Data imputation'!BC87&lt;&gt;"",1,0))</f>
        <v>0</v>
      </c>
      <c r="BC84" s="50">
        <f>IF('Indicator Data'!BD88="No Data",1,IF('Indicator Data imputation'!BD87&lt;&gt;"",1,0))</f>
        <v>0</v>
      </c>
      <c r="BD84" s="50">
        <f>IF('Indicator Data'!BE88="No Data",1,IF('Indicator Data imputation'!BE87&lt;&gt;"",1,0))</f>
        <v>0</v>
      </c>
      <c r="BE84" s="50">
        <f>IF('Indicator Data'!BF88="No Data",1,IF('Indicator Data imputation'!BF87&lt;&gt;"",1,0))</f>
        <v>0</v>
      </c>
      <c r="BF84" s="50">
        <f>IF('Indicator Data'!BG88="No Data",1,IF('Indicator Data imputation'!BG87&lt;&gt;"",1,0))</f>
        <v>0</v>
      </c>
      <c r="BG84" s="50">
        <f>IF('Indicator Data'!BH88="No Data",1,IF('Indicator Data imputation'!BH87&lt;&gt;"",1,0))</f>
        <v>0</v>
      </c>
      <c r="BH84" s="50">
        <f>IF('Indicator Data'!BI88="No Data",1,IF('Indicator Data imputation'!BI87&lt;&gt;"",1,0))</f>
        <v>0</v>
      </c>
      <c r="BI84" s="50">
        <f>IF('Indicator Data'!BJ88="No Data",1,IF('Indicator Data imputation'!BJ87&lt;&gt;"",1,0))</f>
        <v>0</v>
      </c>
      <c r="BJ84" s="50">
        <f>IF('Indicator Data'!BK88="No Data",1,IF('Indicator Data imputation'!BK87&lt;&gt;"",1,0))</f>
        <v>0</v>
      </c>
      <c r="BK84" s="50">
        <f>IF('Indicator Data'!BL88="No Data",1,IF('Indicator Data imputation'!BL87&lt;&gt;"",1,0))</f>
        <v>0</v>
      </c>
      <c r="BL84" s="50">
        <f>IF('Indicator Data'!BM88="No Data",1,IF('Indicator Data imputation'!BM87&lt;&gt;"",1,0))</f>
        <v>0</v>
      </c>
      <c r="BM84" s="50">
        <f>IF('Indicator Data'!BN88="No Data",1,IF('Indicator Data imputation'!BN87&lt;&gt;"",1,0))</f>
        <v>0</v>
      </c>
      <c r="BN84" s="50">
        <f>IF('Indicator Data'!BO88="No Data",1,IF('Indicator Data imputation'!BO87&lt;&gt;"",1,0))</f>
        <v>0</v>
      </c>
      <c r="BO84" s="50">
        <f>IF('Indicator Data'!BP88="No Data",1,IF('Indicator Data imputation'!BP87&lt;&gt;"",1,0))</f>
        <v>0</v>
      </c>
      <c r="BP84" s="50">
        <f>IF('Indicator Data'!BQ88="No Data",1,IF('Indicator Data imputation'!BQ87&lt;&gt;"",1,0))</f>
        <v>0</v>
      </c>
      <c r="BQ84" s="50">
        <f>IF('Indicator Data'!BR88="No Data",1,IF('Indicator Data imputation'!BR87&lt;&gt;"",1,0))</f>
        <v>0</v>
      </c>
      <c r="BR84" s="50">
        <f>IF('Indicator Data'!BS88="No Data",1,IF('Indicator Data imputation'!BS87&lt;&gt;"",1,0))</f>
        <v>0</v>
      </c>
      <c r="BS84" s="50">
        <f>IF('Indicator Data'!BT88="No Data",1,IF('Indicator Data imputation'!BT87&lt;&gt;"",1,0))</f>
        <v>0</v>
      </c>
      <c r="BT84" s="50">
        <f>IF('Indicator Data'!BU88="No Data",1,IF('Indicator Data imputation'!BU87&lt;&gt;"",1,0))</f>
        <v>0</v>
      </c>
      <c r="BU84" s="50">
        <f>IF('Indicator Data'!BV88="No Data",1,IF('Indicator Data imputation'!BV87&lt;&gt;"",1,0))</f>
        <v>0</v>
      </c>
      <c r="BV84" s="50">
        <f>IF('Indicator Data'!BW88="No Data",1,IF('Indicator Data imputation'!BW87&lt;&gt;"",1,0))</f>
        <v>1</v>
      </c>
      <c r="BW84" s="50">
        <f>IF('Indicator Data'!BX88="No Data",1,IF('Indicator Data imputation'!BX87&lt;&gt;"",1,0))</f>
        <v>0</v>
      </c>
      <c r="BX84" s="50">
        <f>IF('Indicator Data'!BY88="No Data",1,IF('Indicator Data imputation'!BY87&lt;&gt;"",1,0))</f>
        <v>0</v>
      </c>
      <c r="BY84" s="3">
        <f t="shared" si="3"/>
        <v>7</v>
      </c>
      <c r="BZ84" s="52">
        <f t="shared" si="4"/>
        <v>9.3333333333333338E-2</v>
      </c>
    </row>
    <row r="85" spans="1:78">
      <c r="A85" s="3" t="str">
        <f>'Indicator Data'!B89</f>
        <v>JPN</v>
      </c>
      <c r="B85" s="50">
        <f>IF('Indicator Data'!C89="No Data",1,IF('Indicator Data imputation'!C88&lt;&gt;"",1,0))</f>
        <v>0</v>
      </c>
      <c r="C85" s="50">
        <f>IF('Indicator Data'!D89="No Data",1,IF('Indicator Data imputation'!D88&lt;&gt;"",1,0))</f>
        <v>0</v>
      </c>
      <c r="D85" s="50">
        <f>IF('Indicator Data'!E89="No Data",1,IF('Indicator Data imputation'!E88&lt;&gt;"",1,0))</f>
        <v>0</v>
      </c>
      <c r="E85" s="50">
        <f>IF('Indicator Data'!F89="No Data",1,IF('Indicator Data imputation'!F88&lt;&gt;"",1,0))</f>
        <v>0</v>
      </c>
      <c r="F85" s="50">
        <f>IF('Indicator Data'!G89="No Data",1,IF('Indicator Data imputation'!G88&lt;&gt;"",1,0))</f>
        <v>0</v>
      </c>
      <c r="G85" s="50">
        <f>IF('Indicator Data'!H89="No Data",1,IF('Indicator Data imputation'!H88&lt;&gt;"",1,0))</f>
        <v>0</v>
      </c>
      <c r="H85" s="50">
        <f>IF('Indicator Data'!I89="No Data",1,IF('Indicator Data imputation'!I88&lt;&gt;"",1,0))</f>
        <v>0</v>
      </c>
      <c r="I85" s="50">
        <f>IF('Indicator Data'!J89="No Data",1,IF('Indicator Data imputation'!J88&lt;&gt;"",1,0))</f>
        <v>0</v>
      </c>
      <c r="J85" s="50">
        <f>IF('Indicator Data'!K89="No Data",1,IF('Indicator Data imputation'!K88&lt;&gt;"",1,0))</f>
        <v>0</v>
      </c>
      <c r="K85" s="50">
        <f>IF('Indicator Data'!L89="No Data",1,IF('Indicator Data imputation'!L88&lt;&gt;"",1,0))</f>
        <v>0</v>
      </c>
      <c r="L85" s="50">
        <f>IF('Indicator Data'!M89="No Data",1,IF('Indicator Data imputation'!M88&lt;&gt;"",1,0))</f>
        <v>0</v>
      </c>
      <c r="M85" s="50">
        <f>IF('Indicator Data'!N89="No Data",1,IF('Indicator Data imputation'!N88&lt;&gt;"",1,0))</f>
        <v>1</v>
      </c>
      <c r="N85" s="50">
        <f>IF('Indicator Data'!O89="No Data",1,IF('Indicator Data imputation'!O88&lt;&gt;"",1,0))</f>
        <v>1</v>
      </c>
      <c r="O85" s="50">
        <f>IF('Indicator Data'!P89="No Data",1,IF('Indicator Data imputation'!P88&lt;&gt;"",1,0))</f>
        <v>1</v>
      </c>
      <c r="P85" s="50">
        <f>IF('Indicator Data'!Q89="No Data",1,IF('Indicator Data imputation'!Q88&lt;&gt;"",1,0))</f>
        <v>0</v>
      </c>
      <c r="Q85" s="50">
        <f>IF('Indicator Data'!R89="No Data",1,IF('Indicator Data imputation'!R88&lt;&gt;"",1,0))</f>
        <v>0</v>
      </c>
      <c r="R85" s="50">
        <f>IF('Indicator Data'!S89="No Data",1,IF('Indicator Data imputation'!S88&lt;&gt;"",1,0))</f>
        <v>0</v>
      </c>
      <c r="S85" s="50">
        <f>IF('Indicator Data'!T89="No Data",1,IF('Indicator Data imputation'!T88&lt;&gt;"",1,0))</f>
        <v>0</v>
      </c>
      <c r="T85" s="50">
        <f>IF('Indicator Data'!U89="No Data",1,IF('Indicator Data imputation'!U88&lt;&gt;"",1,0))</f>
        <v>0</v>
      </c>
      <c r="U85" s="50">
        <f>IF('Indicator Data'!V89="No Data",1,IF('Indicator Data imputation'!V88&lt;&gt;"",1,0))</f>
        <v>0</v>
      </c>
      <c r="V85" s="50">
        <f>IF('Indicator Data'!W89="No Data",1,IF('Indicator Data imputation'!W88&lt;&gt;"",1,0))</f>
        <v>0</v>
      </c>
      <c r="W85" s="50">
        <f>IF('Indicator Data'!X89="No Data",1,IF('Indicator Data imputation'!X88&lt;&gt;"",1,0))</f>
        <v>0</v>
      </c>
      <c r="X85" s="50">
        <f>IF('Indicator Data'!Y89="No Data",1,IF('Indicator Data imputation'!Y88&lt;&gt;"",1,0))</f>
        <v>0</v>
      </c>
      <c r="Y85" s="50">
        <f>IF('Indicator Data'!Z89="No Data",1,IF('Indicator Data imputation'!Z88&lt;&gt;"",1,0))</f>
        <v>0</v>
      </c>
      <c r="Z85" s="50">
        <f>IF('Indicator Data'!AA89="No Data",1,IF('Indicator Data imputation'!AA88&lt;&gt;"",1,0))</f>
        <v>0</v>
      </c>
      <c r="AA85" s="50">
        <f>IF('Indicator Data'!AB89="No Data",1,IF('Indicator Data imputation'!AB88&lt;&gt;"",1,0))</f>
        <v>0</v>
      </c>
      <c r="AB85" s="50">
        <f>IF('Indicator Data'!AC89="No Data",1,IF('Indicator Data imputation'!AC88&lt;&gt;"",1,0))</f>
        <v>1</v>
      </c>
      <c r="AC85" s="50">
        <f>IF('Indicator Data'!AD89="No Data",1,IF('Indicator Data imputation'!AD88&lt;&gt;"",1,0))</f>
        <v>0</v>
      </c>
      <c r="AD85" s="50">
        <f>IF('Indicator Data'!AE89="No Data",1,IF('Indicator Data imputation'!AE88&lt;&gt;"",1,0))</f>
        <v>0</v>
      </c>
      <c r="AE85" s="50">
        <f>IF('Indicator Data'!AF89="No Data",1,IF('Indicator Data imputation'!AF88&lt;&gt;"",1,0))</f>
        <v>1</v>
      </c>
      <c r="AF85" s="50">
        <f>IF('Indicator Data'!AG89="No Data",1,IF('Indicator Data imputation'!AG88&lt;&gt;"",1,0))</f>
        <v>0</v>
      </c>
      <c r="AG85" s="50">
        <f>IF('Indicator Data'!AH89="No Data",1,IF('Indicator Data imputation'!AH88&lt;&gt;"",1,0))</f>
        <v>0</v>
      </c>
      <c r="AH85" s="50">
        <f>IF('Indicator Data'!AI89="No Data",1,IF('Indicator Data imputation'!AI88&lt;&gt;"",1,0))</f>
        <v>0</v>
      </c>
      <c r="AI85" s="50">
        <f>IF('Indicator Data'!AJ89="No Data",1,IF('Indicator Data imputation'!AJ88&lt;&gt;"",1,0))</f>
        <v>0</v>
      </c>
      <c r="AJ85" s="50">
        <f>IF('Indicator Data'!AK89="No Data",1,IF('Indicator Data imputation'!AK88&lt;&gt;"",1,0))</f>
        <v>0</v>
      </c>
      <c r="AK85" s="50">
        <f>IF('Indicator Data'!AL89="No Data",1,IF('Indicator Data imputation'!AL88&lt;&gt;"",1,0))</f>
        <v>0</v>
      </c>
      <c r="AL85" s="50">
        <f>IF('Indicator Data'!AM89="No Data",1,IF('Indicator Data imputation'!AM88&lt;&gt;"",1,0))</f>
        <v>1</v>
      </c>
      <c r="AM85" s="50">
        <f>IF('Indicator Data'!AN89="No Data",1,IF('Indicator Data imputation'!AN88&lt;&gt;"",1,0))</f>
        <v>0</v>
      </c>
      <c r="AN85" s="50">
        <f>IF('Indicator Data'!AO89="No Data",1,IF('Indicator Data imputation'!AO88&lt;&gt;"",1,0))</f>
        <v>0</v>
      </c>
      <c r="AO85" s="50">
        <f>IF('Indicator Data'!AP89="No Data",1,IF('Indicator Data imputation'!AP88&lt;&gt;"",1,0))</f>
        <v>0</v>
      </c>
      <c r="AP85" s="50">
        <f>IF('Indicator Data'!AQ89="No Data",1,IF('Indicator Data imputation'!AQ88&lt;&gt;"",1,0))</f>
        <v>0</v>
      </c>
      <c r="AQ85" s="50">
        <f>IF('Indicator Data'!AR89="No Data",1,IF('Indicator Data imputation'!AR88&lt;&gt;"",1,0))</f>
        <v>0</v>
      </c>
      <c r="AR85" s="50">
        <f>IF('Indicator Data'!AS89="No Data",1,IF('Indicator Data imputation'!AS88&lt;&gt;"",1,0))</f>
        <v>0</v>
      </c>
      <c r="AS85" s="50">
        <f>IF('Indicator Data'!AT89="No Data",1,IF('Indicator Data imputation'!AT88&lt;&gt;"",1,0))</f>
        <v>0</v>
      </c>
      <c r="AT85" s="50">
        <f>IF('Indicator Data'!AU89="No Data",1,IF('Indicator Data imputation'!AU88&lt;&gt;"",1,0))</f>
        <v>0</v>
      </c>
      <c r="AU85" s="50">
        <f>IF('Indicator Data'!AV89="No Data",1,IF('Indicator Data imputation'!AV88&lt;&gt;"",1,0))</f>
        <v>1</v>
      </c>
      <c r="AV85" s="50">
        <f>IF('Indicator Data'!AW89="No Data",1,IF('Indicator Data imputation'!AW88&lt;&gt;"",1,0))</f>
        <v>1</v>
      </c>
      <c r="AW85" s="50">
        <f>IF('Indicator Data'!AX89="No Data",1,IF('Indicator Data imputation'!AX88&lt;&gt;"",1,0))</f>
        <v>1</v>
      </c>
      <c r="AX85" s="50">
        <f>IF('Indicator Data'!AY89="No Data",1,IF('Indicator Data imputation'!AY88&lt;&gt;"",1,0))</f>
        <v>0</v>
      </c>
      <c r="AY85" s="50">
        <f>IF('Indicator Data'!AZ89="No Data",1,IF('Indicator Data imputation'!AZ88&lt;&gt;"",1,0))</f>
        <v>0</v>
      </c>
      <c r="AZ85" s="50">
        <f>IF('Indicator Data'!BA89="No Data",1,IF('Indicator Data imputation'!BA88&lt;&gt;"",1,0))</f>
        <v>0</v>
      </c>
      <c r="BA85" s="50">
        <f>IF('Indicator Data'!BB89="No Data",1,IF('Indicator Data imputation'!BB88&lt;&gt;"",1,0))</f>
        <v>0</v>
      </c>
      <c r="BB85" s="50">
        <f>IF('Indicator Data'!BC89="No Data",1,IF('Indicator Data imputation'!BC88&lt;&gt;"",1,0))</f>
        <v>0</v>
      </c>
      <c r="BC85" s="50">
        <f>IF('Indicator Data'!BD89="No Data",1,IF('Indicator Data imputation'!BD88&lt;&gt;"",1,0))</f>
        <v>0</v>
      </c>
      <c r="BD85" s="50">
        <f>IF('Indicator Data'!BE89="No Data",1,IF('Indicator Data imputation'!BE88&lt;&gt;"",1,0))</f>
        <v>0</v>
      </c>
      <c r="BE85" s="50">
        <f>IF('Indicator Data'!BF89="No Data",1,IF('Indicator Data imputation'!BF88&lt;&gt;"",1,0))</f>
        <v>0</v>
      </c>
      <c r="BF85" s="50">
        <f>IF('Indicator Data'!BG89="No Data",1,IF('Indicator Data imputation'!BG88&lt;&gt;"",1,0))</f>
        <v>0</v>
      </c>
      <c r="BG85" s="50">
        <f>IF('Indicator Data'!BH89="No Data",1,IF('Indicator Data imputation'!BH88&lt;&gt;"",1,0))</f>
        <v>0</v>
      </c>
      <c r="BH85" s="50">
        <f>IF('Indicator Data'!BI89="No Data",1,IF('Indicator Data imputation'!BI88&lt;&gt;"",1,0))</f>
        <v>0</v>
      </c>
      <c r="BI85" s="50">
        <f>IF('Indicator Data'!BJ89="No Data",1,IF('Indicator Data imputation'!BJ88&lt;&gt;"",1,0))</f>
        <v>0</v>
      </c>
      <c r="BJ85" s="50">
        <f>IF('Indicator Data'!BK89="No Data",1,IF('Indicator Data imputation'!BK88&lt;&gt;"",1,0))</f>
        <v>0</v>
      </c>
      <c r="BK85" s="50">
        <f>IF('Indicator Data'!BL89="No Data",1,IF('Indicator Data imputation'!BL88&lt;&gt;"",1,0))</f>
        <v>0</v>
      </c>
      <c r="BL85" s="50">
        <f>IF('Indicator Data'!BM89="No Data",1,IF('Indicator Data imputation'!BM88&lt;&gt;"",1,0))</f>
        <v>0</v>
      </c>
      <c r="BM85" s="50">
        <f>IF('Indicator Data'!BN89="No Data",1,IF('Indicator Data imputation'!BN88&lt;&gt;"",1,0))</f>
        <v>1</v>
      </c>
      <c r="BN85" s="50">
        <f>IF('Indicator Data'!BO89="No Data",1,IF('Indicator Data imputation'!BO88&lt;&gt;"",1,0))</f>
        <v>0</v>
      </c>
      <c r="BO85" s="50">
        <f>IF('Indicator Data'!BP89="No Data",1,IF('Indicator Data imputation'!BP88&lt;&gt;"",1,0))</f>
        <v>0</v>
      </c>
      <c r="BP85" s="50">
        <f>IF('Indicator Data'!BQ89="No Data",1,IF('Indicator Data imputation'!BQ88&lt;&gt;"",1,0))</f>
        <v>0</v>
      </c>
      <c r="BQ85" s="50">
        <f>IF('Indicator Data'!BR89="No Data",1,IF('Indicator Data imputation'!BR88&lt;&gt;"",1,0))</f>
        <v>0</v>
      </c>
      <c r="BR85" s="50">
        <f>IF('Indicator Data'!BS89="No Data",1,IF('Indicator Data imputation'!BS88&lt;&gt;"",1,0))</f>
        <v>0</v>
      </c>
      <c r="BS85" s="50">
        <f>IF('Indicator Data'!BT89="No Data",1,IF('Indicator Data imputation'!BT88&lt;&gt;"",1,0))</f>
        <v>0</v>
      </c>
      <c r="BT85" s="50">
        <f>IF('Indicator Data'!BU89="No Data",1,IF('Indicator Data imputation'!BU88&lt;&gt;"",1,0))</f>
        <v>0</v>
      </c>
      <c r="BU85" s="50">
        <f>IF('Indicator Data'!BV89="No Data",1,IF('Indicator Data imputation'!BV88&lt;&gt;"",1,0))</f>
        <v>0</v>
      </c>
      <c r="BV85" s="50">
        <f>IF('Indicator Data'!BW89="No Data",1,IF('Indicator Data imputation'!BW88&lt;&gt;"",1,0))</f>
        <v>0</v>
      </c>
      <c r="BW85" s="50">
        <f>IF('Indicator Data'!BX89="No Data",1,IF('Indicator Data imputation'!BX88&lt;&gt;"",1,0))</f>
        <v>0</v>
      </c>
      <c r="BX85" s="50">
        <f>IF('Indicator Data'!BY89="No Data",1,IF('Indicator Data imputation'!BY88&lt;&gt;"",1,0))</f>
        <v>0</v>
      </c>
      <c r="BY85" s="3">
        <f t="shared" si="3"/>
        <v>10</v>
      </c>
      <c r="BZ85" s="52">
        <f t="shared" si="4"/>
        <v>0.13333333333333333</v>
      </c>
    </row>
    <row r="86" spans="1:78">
      <c r="A86" s="3" t="str">
        <f>'Indicator Data'!B90</f>
        <v>JOR</v>
      </c>
      <c r="B86" s="50">
        <f>IF('Indicator Data'!C90="No Data",1,IF('Indicator Data imputation'!C89&lt;&gt;"",1,0))</f>
        <v>0</v>
      </c>
      <c r="C86" s="50">
        <f>IF('Indicator Data'!D90="No Data",1,IF('Indicator Data imputation'!D89&lt;&gt;"",1,0))</f>
        <v>0</v>
      </c>
      <c r="D86" s="50">
        <f>IF('Indicator Data'!E90="No Data",1,IF('Indicator Data imputation'!E89&lt;&gt;"",1,0))</f>
        <v>0</v>
      </c>
      <c r="E86" s="50">
        <f>IF('Indicator Data'!F90="No Data",1,IF('Indicator Data imputation'!F89&lt;&gt;"",1,0))</f>
        <v>0</v>
      </c>
      <c r="F86" s="50">
        <f>IF('Indicator Data'!G90="No Data",1,IF('Indicator Data imputation'!G89&lt;&gt;"",1,0))</f>
        <v>0</v>
      </c>
      <c r="G86" s="50">
        <f>IF('Indicator Data'!H90="No Data",1,IF('Indicator Data imputation'!H89&lt;&gt;"",1,0))</f>
        <v>0</v>
      </c>
      <c r="H86" s="50">
        <f>IF('Indicator Data'!I90="No Data",1,IF('Indicator Data imputation'!I89&lt;&gt;"",1,0))</f>
        <v>0</v>
      </c>
      <c r="I86" s="50">
        <f>IF('Indicator Data'!J90="No Data",1,IF('Indicator Data imputation'!J89&lt;&gt;"",1,0))</f>
        <v>0</v>
      </c>
      <c r="J86" s="50">
        <f>IF('Indicator Data'!K90="No Data",1,IF('Indicator Data imputation'!K89&lt;&gt;"",1,0))</f>
        <v>0</v>
      </c>
      <c r="K86" s="50">
        <f>IF('Indicator Data'!L90="No Data",1,IF('Indicator Data imputation'!L89&lt;&gt;"",1,0))</f>
        <v>0</v>
      </c>
      <c r="L86" s="50">
        <f>IF('Indicator Data'!M90="No Data",1,IF('Indicator Data imputation'!M89&lt;&gt;"",1,0))</f>
        <v>0</v>
      </c>
      <c r="M86" s="50">
        <f>IF('Indicator Data'!N90="No Data",1,IF('Indicator Data imputation'!N89&lt;&gt;"",1,0))</f>
        <v>1</v>
      </c>
      <c r="N86" s="50">
        <f>IF('Indicator Data'!O90="No Data",1,IF('Indicator Data imputation'!O89&lt;&gt;"",1,0))</f>
        <v>1</v>
      </c>
      <c r="O86" s="50">
        <f>IF('Indicator Data'!P90="No Data",1,IF('Indicator Data imputation'!P89&lt;&gt;"",1,0))</f>
        <v>1</v>
      </c>
      <c r="P86" s="50">
        <f>IF('Indicator Data'!Q90="No Data",1,IF('Indicator Data imputation'!Q89&lt;&gt;"",1,0))</f>
        <v>0</v>
      </c>
      <c r="Q86" s="50">
        <f>IF('Indicator Data'!R90="No Data",1,IF('Indicator Data imputation'!R89&lt;&gt;"",1,0))</f>
        <v>0</v>
      </c>
      <c r="R86" s="50">
        <f>IF('Indicator Data'!S90="No Data",1,IF('Indicator Data imputation'!S89&lt;&gt;"",1,0))</f>
        <v>0</v>
      </c>
      <c r="S86" s="50">
        <f>IF('Indicator Data'!T90="No Data",1,IF('Indicator Data imputation'!T89&lt;&gt;"",1,0))</f>
        <v>0</v>
      </c>
      <c r="T86" s="50">
        <f>IF('Indicator Data'!U90="No Data",1,IF('Indicator Data imputation'!U89&lt;&gt;"",1,0))</f>
        <v>0</v>
      </c>
      <c r="U86" s="50">
        <f>IF('Indicator Data'!V90="No Data",1,IF('Indicator Data imputation'!V89&lt;&gt;"",1,0))</f>
        <v>0</v>
      </c>
      <c r="V86" s="50">
        <f>IF('Indicator Data'!W90="No Data",1,IF('Indicator Data imputation'!W89&lt;&gt;"",1,0))</f>
        <v>0</v>
      </c>
      <c r="W86" s="50">
        <f>IF('Indicator Data'!X90="No Data",1,IF('Indicator Data imputation'!X89&lt;&gt;"",1,0))</f>
        <v>0</v>
      </c>
      <c r="X86" s="50">
        <f>IF('Indicator Data'!Y90="No Data",1,IF('Indicator Data imputation'!Y89&lt;&gt;"",1,0))</f>
        <v>0</v>
      </c>
      <c r="Y86" s="50">
        <f>IF('Indicator Data'!Z90="No Data",1,IF('Indicator Data imputation'!Z89&lt;&gt;"",1,0))</f>
        <v>0</v>
      </c>
      <c r="Z86" s="50">
        <f>IF('Indicator Data'!AA90="No Data",1,IF('Indicator Data imputation'!AA89&lt;&gt;"",1,0))</f>
        <v>0</v>
      </c>
      <c r="AA86" s="50">
        <f>IF('Indicator Data'!AB90="No Data",1,IF('Indicator Data imputation'!AB89&lt;&gt;"",1,0))</f>
        <v>0</v>
      </c>
      <c r="AB86" s="50">
        <f>IF('Indicator Data'!AC90="No Data",1,IF('Indicator Data imputation'!AC89&lt;&gt;"",1,0))</f>
        <v>1</v>
      </c>
      <c r="AC86" s="50">
        <f>IF('Indicator Data'!AD90="No Data",1,IF('Indicator Data imputation'!AD89&lt;&gt;"",1,0))</f>
        <v>0</v>
      </c>
      <c r="AD86" s="50">
        <f>IF('Indicator Data'!AE90="No Data",1,IF('Indicator Data imputation'!AE89&lt;&gt;"",1,0))</f>
        <v>0</v>
      </c>
      <c r="AE86" s="50">
        <f>IF('Indicator Data'!AF90="No Data",1,IF('Indicator Data imputation'!AF89&lt;&gt;"",1,0))</f>
        <v>0</v>
      </c>
      <c r="AF86" s="50">
        <f>IF('Indicator Data'!AG90="No Data",1,IF('Indicator Data imputation'!AG89&lt;&gt;"",1,0))</f>
        <v>0</v>
      </c>
      <c r="AG86" s="50">
        <f>IF('Indicator Data'!AH90="No Data",1,IF('Indicator Data imputation'!AH89&lt;&gt;"",1,0))</f>
        <v>0</v>
      </c>
      <c r="AH86" s="50">
        <f>IF('Indicator Data'!AI90="No Data",1,IF('Indicator Data imputation'!AI89&lt;&gt;"",1,0))</f>
        <v>0</v>
      </c>
      <c r="AI86" s="50">
        <f>IF('Indicator Data'!AJ90="No Data",1,IF('Indicator Data imputation'!AJ89&lt;&gt;"",1,0))</f>
        <v>0</v>
      </c>
      <c r="AJ86" s="50">
        <f>IF('Indicator Data'!AK90="No Data",1,IF('Indicator Data imputation'!AK89&lt;&gt;"",1,0))</f>
        <v>0</v>
      </c>
      <c r="AK86" s="50">
        <f>IF('Indicator Data'!AL90="No Data",1,IF('Indicator Data imputation'!AL89&lt;&gt;"",1,0))</f>
        <v>0</v>
      </c>
      <c r="AL86" s="50">
        <f>IF('Indicator Data'!AM90="No Data",1,IF('Indicator Data imputation'!AM89&lt;&gt;"",1,0))</f>
        <v>0</v>
      </c>
      <c r="AM86" s="50">
        <f>IF('Indicator Data'!AN90="No Data",1,IF('Indicator Data imputation'!AN89&lt;&gt;"",1,0))</f>
        <v>0</v>
      </c>
      <c r="AN86" s="50">
        <f>IF('Indicator Data'!AO90="No Data",1,IF('Indicator Data imputation'!AO89&lt;&gt;"",1,0))</f>
        <v>0</v>
      </c>
      <c r="AO86" s="50">
        <f>IF('Indicator Data'!AP90="No Data",1,IF('Indicator Data imputation'!AP89&lt;&gt;"",1,0))</f>
        <v>0</v>
      </c>
      <c r="AP86" s="50">
        <f>IF('Indicator Data'!AQ90="No Data",1,IF('Indicator Data imputation'!AQ89&lt;&gt;"",1,0))</f>
        <v>0</v>
      </c>
      <c r="AQ86" s="50">
        <f>IF('Indicator Data'!AR90="No Data",1,IF('Indicator Data imputation'!AR89&lt;&gt;"",1,0))</f>
        <v>0</v>
      </c>
      <c r="AR86" s="50">
        <f>IF('Indicator Data'!AS90="No Data",1,IF('Indicator Data imputation'!AS89&lt;&gt;"",1,0))</f>
        <v>0</v>
      </c>
      <c r="AS86" s="50">
        <f>IF('Indicator Data'!AT90="No Data",1,IF('Indicator Data imputation'!AT89&lt;&gt;"",1,0))</f>
        <v>0</v>
      </c>
      <c r="AT86" s="50">
        <f>IF('Indicator Data'!AU90="No Data",1,IF('Indicator Data imputation'!AU89&lt;&gt;"",1,0))</f>
        <v>0</v>
      </c>
      <c r="AU86" s="50">
        <f>IF('Indicator Data'!AV90="No Data",1,IF('Indicator Data imputation'!AV89&lt;&gt;"",1,0))</f>
        <v>1</v>
      </c>
      <c r="AV86" s="50">
        <f>IF('Indicator Data'!AW90="No Data",1,IF('Indicator Data imputation'!AW89&lt;&gt;"",1,0))</f>
        <v>1</v>
      </c>
      <c r="AW86" s="50">
        <f>IF('Indicator Data'!AX90="No Data",1,IF('Indicator Data imputation'!AX89&lt;&gt;"",1,0))</f>
        <v>1</v>
      </c>
      <c r="AX86" s="50">
        <f>IF('Indicator Data'!AY90="No Data",1,IF('Indicator Data imputation'!AY89&lt;&gt;"",1,0))</f>
        <v>0</v>
      </c>
      <c r="AY86" s="50">
        <f>IF('Indicator Data'!AZ90="No Data",1,IF('Indicator Data imputation'!AZ89&lt;&gt;"",1,0))</f>
        <v>0</v>
      </c>
      <c r="AZ86" s="50">
        <f>IF('Indicator Data'!BA90="No Data",1,IF('Indicator Data imputation'!BA89&lt;&gt;"",1,0))</f>
        <v>0</v>
      </c>
      <c r="BA86" s="50">
        <f>IF('Indicator Data'!BB90="No Data",1,IF('Indicator Data imputation'!BB89&lt;&gt;"",1,0))</f>
        <v>0</v>
      </c>
      <c r="BB86" s="50">
        <f>IF('Indicator Data'!BC90="No Data",1,IF('Indicator Data imputation'!BC89&lt;&gt;"",1,0))</f>
        <v>0</v>
      </c>
      <c r="BC86" s="50">
        <f>IF('Indicator Data'!BD90="No Data",1,IF('Indicator Data imputation'!BD89&lt;&gt;"",1,0))</f>
        <v>0</v>
      </c>
      <c r="BD86" s="50">
        <f>IF('Indicator Data'!BE90="No Data",1,IF('Indicator Data imputation'!BE89&lt;&gt;"",1,0))</f>
        <v>0</v>
      </c>
      <c r="BE86" s="50">
        <f>IF('Indicator Data'!BF90="No Data",1,IF('Indicator Data imputation'!BF89&lt;&gt;"",1,0))</f>
        <v>0</v>
      </c>
      <c r="BF86" s="50">
        <f>IF('Indicator Data'!BG90="No Data",1,IF('Indicator Data imputation'!BG89&lt;&gt;"",1,0))</f>
        <v>0</v>
      </c>
      <c r="BG86" s="50">
        <f>IF('Indicator Data'!BH90="No Data",1,IF('Indicator Data imputation'!BH89&lt;&gt;"",1,0))</f>
        <v>0</v>
      </c>
      <c r="BH86" s="50">
        <f>IF('Indicator Data'!BI90="No Data",1,IF('Indicator Data imputation'!BI89&lt;&gt;"",1,0))</f>
        <v>0</v>
      </c>
      <c r="BI86" s="50">
        <f>IF('Indicator Data'!BJ90="No Data",1,IF('Indicator Data imputation'!BJ89&lt;&gt;"",1,0))</f>
        <v>0</v>
      </c>
      <c r="BJ86" s="50">
        <f>IF('Indicator Data'!BK90="No Data",1,IF('Indicator Data imputation'!BK89&lt;&gt;"",1,0))</f>
        <v>0</v>
      </c>
      <c r="BK86" s="50">
        <f>IF('Indicator Data'!BL90="No Data",1,IF('Indicator Data imputation'!BL89&lt;&gt;"",1,0))</f>
        <v>0</v>
      </c>
      <c r="BL86" s="50">
        <f>IF('Indicator Data'!BM90="No Data",1,IF('Indicator Data imputation'!BM89&lt;&gt;"",1,0))</f>
        <v>0</v>
      </c>
      <c r="BM86" s="50">
        <f>IF('Indicator Data'!BN90="No Data",1,IF('Indicator Data imputation'!BN89&lt;&gt;"",1,0))</f>
        <v>0</v>
      </c>
      <c r="BN86" s="50">
        <f>IF('Indicator Data'!BO90="No Data",1,IF('Indicator Data imputation'!BO89&lt;&gt;"",1,0))</f>
        <v>0</v>
      </c>
      <c r="BO86" s="50">
        <f>IF('Indicator Data'!BP90="No Data",1,IF('Indicator Data imputation'!BP89&lt;&gt;"",1,0))</f>
        <v>0</v>
      </c>
      <c r="BP86" s="50">
        <f>IF('Indicator Data'!BQ90="No Data",1,IF('Indicator Data imputation'!BQ89&lt;&gt;"",1,0))</f>
        <v>0</v>
      </c>
      <c r="BQ86" s="50">
        <f>IF('Indicator Data'!BR90="No Data",1,IF('Indicator Data imputation'!BR89&lt;&gt;"",1,0))</f>
        <v>0</v>
      </c>
      <c r="BR86" s="50">
        <f>IF('Indicator Data'!BS90="No Data",1,IF('Indicator Data imputation'!BS89&lt;&gt;"",1,0))</f>
        <v>0</v>
      </c>
      <c r="BS86" s="50">
        <f>IF('Indicator Data'!BT90="No Data",1,IF('Indicator Data imputation'!BT89&lt;&gt;"",1,0))</f>
        <v>0</v>
      </c>
      <c r="BT86" s="50">
        <f>IF('Indicator Data'!BU90="No Data",1,IF('Indicator Data imputation'!BU89&lt;&gt;"",1,0))</f>
        <v>0</v>
      </c>
      <c r="BU86" s="50">
        <f>IF('Indicator Data'!BV90="No Data",1,IF('Indicator Data imputation'!BV89&lt;&gt;"",1,0))</f>
        <v>0</v>
      </c>
      <c r="BV86" s="50">
        <f>IF('Indicator Data'!BW90="No Data",1,IF('Indicator Data imputation'!BW89&lt;&gt;"",1,0))</f>
        <v>1</v>
      </c>
      <c r="BW86" s="50">
        <f>IF('Indicator Data'!BX90="No Data",1,IF('Indicator Data imputation'!BX89&lt;&gt;"",1,0))</f>
        <v>0</v>
      </c>
      <c r="BX86" s="50">
        <f>IF('Indicator Data'!BY90="No Data",1,IF('Indicator Data imputation'!BY89&lt;&gt;"",1,0))</f>
        <v>0</v>
      </c>
      <c r="BY86" s="3">
        <f t="shared" si="3"/>
        <v>8</v>
      </c>
      <c r="BZ86" s="52">
        <f t="shared" si="4"/>
        <v>0.10666666666666667</v>
      </c>
    </row>
    <row r="87" spans="1:78">
      <c r="A87" s="3" t="str">
        <f>'Indicator Data'!B91</f>
        <v>KAZ</v>
      </c>
      <c r="B87" s="50">
        <f>IF('Indicator Data'!C91="No Data",1,IF('Indicator Data imputation'!C90&lt;&gt;"",1,0))</f>
        <v>0</v>
      </c>
      <c r="C87" s="50">
        <f>IF('Indicator Data'!D91="No Data",1,IF('Indicator Data imputation'!D90&lt;&gt;"",1,0))</f>
        <v>0</v>
      </c>
      <c r="D87" s="50">
        <f>IF('Indicator Data'!E91="No Data",1,IF('Indicator Data imputation'!E90&lt;&gt;"",1,0))</f>
        <v>0</v>
      </c>
      <c r="E87" s="50">
        <f>IF('Indicator Data'!F91="No Data",1,IF('Indicator Data imputation'!F90&lt;&gt;"",1,0))</f>
        <v>0</v>
      </c>
      <c r="F87" s="50">
        <f>IF('Indicator Data'!G91="No Data",1,IF('Indicator Data imputation'!G90&lt;&gt;"",1,0))</f>
        <v>0</v>
      </c>
      <c r="G87" s="50">
        <f>IF('Indicator Data'!H91="No Data",1,IF('Indicator Data imputation'!H90&lt;&gt;"",1,0))</f>
        <v>0</v>
      </c>
      <c r="H87" s="50">
        <f>IF('Indicator Data'!I91="No Data",1,IF('Indicator Data imputation'!I90&lt;&gt;"",1,0))</f>
        <v>0</v>
      </c>
      <c r="I87" s="50">
        <f>IF('Indicator Data'!J91="No Data",1,IF('Indicator Data imputation'!J90&lt;&gt;"",1,0))</f>
        <v>0</v>
      </c>
      <c r="J87" s="50">
        <f>IF('Indicator Data'!K91="No Data",1,IF('Indicator Data imputation'!K90&lt;&gt;"",1,0))</f>
        <v>0</v>
      </c>
      <c r="K87" s="50">
        <f>IF('Indicator Data'!L91="No Data",1,IF('Indicator Data imputation'!L90&lt;&gt;"",1,0))</f>
        <v>0</v>
      </c>
      <c r="L87" s="50">
        <f>IF('Indicator Data'!M91="No Data",1,IF('Indicator Data imputation'!M90&lt;&gt;"",1,0))</f>
        <v>0</v>
      </c>
      <c r="M87" s="50">
        <f>IF('Indicator Data'!N91="No Data",1,IF('Indicator Data imputation'!N90&lt;&gt;"",1,0))</f>
        <v>1</v>
      </c>
      <c r="N87" s="50">
        <f>IF('Indicator Data'!O91="No Data",1,IF('Indicator Data imputation'!O90&lt;&gt;"",1,0))</f>
        <v>1</v>
      </c>
      <c r="O87" s="50">
        <f>IF('Indicator Data'!P91="No Data",1,IF('Indicator Data imputation'!P90&lt;&gt;"",1,0))</f>
        <v>1</v>
      </c>
      <c r="P87" s="50">
        <f>IF('Indicator Data'!Q91="No Data",1,IF('Indicator Data imputation'!Q90&lt;&gt;"",1,0))</f>
        <v>0</v>
      </c>
      <c r="Q87" s="50">
        <f>IF('Indicator Data'!R91="No Data",1,IF('Indicator Data imputation'!R90&lt;&gt;"",1,0))</f>
        <v>0</v>
      </c>
      <c r="R87" s="50">
        <f>IF('Indicator Data'!S91="No Data",1,IF('Indicator Data imputation'!S90&lt;&gt;"",1,0))</f>
        <v>0</v>
      </c>
      <c r="S87" s="50">
        <f>IF('Indicator Data'!T91="No Data",1,IF('Indicator Data imputation'!T90&lt;&gt;"",1,0))</f>
        <v>0</v>
      </c>
      <c r="T87" s="50">
        <f>IF('Indicator Data'!U91="No Data",1,IF('Indicator Data imputation'!U90&lt;&gt;"",1,0))</f>
        <v>0</v>
      </c>
      <c r="U87" s="50">
        <f>IF('Indicator Data'!V91="No Data",1,IF('Indicator Data imputation'!V90&lt;&gt;"",1,0))</f>
        <v>0</v>
      </c>
      <c r="V87" s="50">
        <f>IF('Indicator Data'!W91="No Data",1,IF('Indicator Data imputation'!W90&lt;&gt;"",1,0))</f>
        <v>0</v>
      </c>
      <c r="W87" s="50">
        <f>IF('Indicator Data'!X91="No Data",1,IF('Indicator Data imputation'!X90&lt;&gt;"",1,0))</f>
        <v>0</v>
      </c>
      <c r="X87" s="50">
        <f>IF('Indicator Data'!Y91="No Data",1,IF('Indicator Data imputation'!Y90&lt;&gt;"",1,0))</f>
        <v>0</v>
      </c>
      <c r="Y87" s="50">
        <f>IF('Indicator Data'!Z91="No Data",1,IF('Indicator Data imputation'!Z90&lt;&gt;"",1,0))</f>
        <v>0</v>
      </c>
      <c r="Z87" s="50">
        <f>IF('Indicator Data'!AA91="No Data",1,IF('Indicator Data imputation'!AA90&lt;&gt;"",1,0))</f>
        <v>0</v>
      </c>
      <c r="AA87" s="50">
        <f>IF('Indicator Data'!AB91="No Data",1,IF('Indicator Data imputation'!AB90&lt;&gt;"",1,0))</f>
        <v>0</v>
      </c>
      <c r="AB87" s="50">
        <f>IF('Indicator Data'!AC91="No Data",1,IF('Indicator Data imputation'!AC90&lt;&gt;"",1,0))</f>
        <v>0</v>
      </c>
      <c r="AC87" s="50">
        <f>IF('Indicator Data'!AD91="No Data",1,IF('Indicator Data imputation'!AD90&lt;&gt;"",1,0))</f>
        <v>0</v>
      </c>
      <c r="AD87" s="50">
        <f>IF('Indicator Data'!AE91="No Data",1,IF('Indicator Data imputation'!AE90&lt;&gt;"",1,0))</f>
        <v>0</v>
      </c>
      <c r="AE87" s="50">
        <f>IF('Indicator Data'!AF91="No Data",1,IF('Indicator Data imputation'!AF90&lt;&gt;"",1,0))</f>
        <v>1</v>
      </c>
      <c r="AF87" s="50">
        <f>IF('Indicator Data'!AG91="No Data",1,IF('Indicator Data imputation'!AG90&lt;&gt;"",1,0))</f>
        <v>0</v>
      </c>
      <c r="AG87" s="50">
        <f>IF('Indicator Data'!AH91="No Data",1,IF('Indicator Data imputation'!AH90&lt;&gt;"",1,0))</f>
        <v>0</v>
      </c>
      <c r="AH87" s="50">
        <f>IF('Indicator Data'!AI91="No Data",1,IF('Indicator Data imputation'!AI90&lt;&gt;"",1,0))</f>
        <v>0</v>
      </c>
      <c r="AI87" s="50">
        <f>IF('Indicator Data'!AJ91="No Data",1,IF('Indicator Data imputation'!AJ90&lt;&gt;"",1,0))</f>
        <v>0</v>
      </c>
      <c r="AJ87" s="50">
        <f>IF('Indicator Data'!AK91="No Data",1,IF('Indicator Data imputation'!AK90&lt;&gt;"",1,0))</f>
        <v>0</v>
      </c>
      <c r="AK87" s="50">
        <f>IF('Indicator Data'!AL91="No Data",1,IF('Indicator Data imputation'!AL90&lt;&gt;"",1,0))</f>
        <v>0</v>
      </c>
      <c r="AL87" s="50">
        <f>IF('Indicator Data'!AM91="No Data",1,IF('Indicator Data imputation'!AM90&lt;&gt;"",1,0))</f>
        <v>0</v>
      </c>
      <c r="AM87" s="50">
        <f>IF('Indicator Data'!AN91="No Data",1,IF('Indicator Data imputation'!AN90&lt;&gt;"",1,0))</f>
        <v>0</v>
      </c>
      <c r="AN87" s="50">
        <f>IF('Indicator Data'!AO91="No Data",1,IF('Indicator Data imputation'!AO90&lt;&gt;"",1,0))</f>
        <v>0</v>
      </c>
      <c r="AO87" s="50">
        <f>IF('Indicator Data'!AP91="No Data",1,IF('Indicator Data imputation'!AP90&lt;&gt;"",1,0))</f>
        <v>0</v>
      </c>
      <c r="AP87" s="50">
        <f>IF('Indicator Data'!AQ91="No Data",1,IF('Indicator Data imputation'!AQ90&lt;&gt;"",1,0))</f>
        <v>0</v>
      </c>
      <c r="AQ87" s="50">
        <f>IF('Indicator Data'!AR91="No Data",1,IF('Indicator Data imputation'!AR90&lt;&gt;"",1,0))</f>
        <v>0</v>
      </c>
      <c r="AR87" s="50">
        <f>IF('Indicator Data'!AS91="No Data",1,IF('Indicator Data imputation'!AS90&lt;&gt;"",1,0))</f>
        <v>0</v>
      </c>
      <c r="AS87" s="50">
        <f>IF('Indicator Data'!AT91="No Data",1,IF('Indicator Data imputation'!AT90&lt;&gt;"",1,0))</f>
        <v>0</v>
      </c>
      <c r="AT87" s="50">
        <f>IF('Indicator Data'!AU91="No Data",1,IF('Indicator Data imputation'!AU90&lt;&gt;"",1,0))</f>
        <v>0</v>
      </c>
      <c r="AU87" s="50">
        <f>IF('Indicator Data'!AV91="No Data",1,IF('Indicator Data imputation'!AV90&lt;&gt;"",1,0))</f>
        <v>0</v>
      </c>
      <c r="AV87" s="50">
        <f>IF('Indicator Data'!AW91="No Data",1,IF('Indicator Data imputation'!AW90&lt;&gt;"",1,0))</f>
        <v>0</v>
      </c>
      <c r="AW87" s="50">
        <f>IF('Indicator Data'!AX91="No Data",1,IF('Indicator Data imputation'!AX90&lt;&gt;"",1,0))</f>
        <v>1</v>
      </c>
      <c r="AX87" s="50">
        <f>IF('Indicator Data'!AY91="No Data",1,IF('Indicator Data imputation'!AY90&lt;&gt;"",1,0))</f>
        <v>0</v>
      </c>
      <c r="AY87" s="50">
        <f>IF('Indicator Data'!AZ91="No Data",1,IF('Indicator Data imputation'!AZ90&lt;&gt;"",1,0))</f>
        <v>0</v>
      </c>
      <c r="AZ87" s="50">
        <f>IF('Indicator Data'!BA91="No Data",1,IF('Indicator Data imputation'!BA90&lt;&gt;"",1,0))</f>
        <v>0</v>
      </c>
      <c r="BA87" s="50">
        <f>IF('Indicator Data'!BB91="No Data",1,IF('Indicator Data imputation'!BB90&lt;&gt;"",1,0))</f>
        <v>0</v>
      </c>
      <c r="BB87" s="50">
        <f>IF('Indicator Data'!BC91="No Data",1,IF('Indicator Data imputation'!BC90&lt;&gt;"",1,0))</f>
        <v>0</v>
      </c>
      <c r="BC87" s="50">
        <f>IF('Indicator Data'!BD91="No Data",1,IF('Indicator Data imputation'!BD90&lt;&gt;"",1,0))</f>
        <v>0</v>
      </c>
      <c r="BD87" s="50">
        <f>IF('Indicator Data'!BE91="No Data",1,IF('Indicator Data imputation'!BE90&lt;&gt;"",1,0))</f>
        <v>0</v>
      </c>
      <c r="BE87" s="50">
        <f>IF('Indicator Data'!BF91="No Data",1,IF('Indicator Data imputation'!BF90&lt;&gt;"",1,0))</f>
        <v>0</v>
      </c>
      <c r="BF87" s="50">
        <f>IF('Indicator Data'!BG91="No Data",1,IF('Indicator Data imputation'!BG90&lt;&gt;"",1,0))</f>
        <v>0</v>
      </c>
      <c r="BG87" s="50">
        <f>IF('Indicator Data'!BH91="No Data",1,IF('Indicator Data imputation'!BH90&lt;&gt;"",1,0))</f>
        <v>0</v>
      </c>
      <c r="BH87" s="50">
        <f>IF('Indicator Data'!BI91="No Data",1,IF('Indicator Data imputation'!BI90&lt;&gt;"",1,0))</f>
        <v>0</v>
      </c>
      <c r="BI87" s="50">
        <f>IF('Indicator Data'!BJ91="No Data",1,IF('Indicator Data imputation'!BJ90&lt;&gt;"",1,0))</f>
        <v>0</v>
      </c>
      <c r="BJ87" s="50">
        <f>IF('Indicator Data'!BK91="No Data",1,IF('Indicator Data imputation'!BK90&lt;&gt;"",1,0))</f>
        <v>0</v>
      </c>
      <c r="BK87" s="50">
        <f>IF('Indicator Data'!BL91="No Data",1,IF('Indicator Data imputation'!BL90&lt;&gt;"",1,0))</f>
        <v>0</v>
      </c>
      <c r="BL87" s="50">
        <f>IF('Indicator Data'!BM91="No Data",1,IF('Indicator Data imputation'!BM90&lt;&gt;"",1,0))</f>
        <v>0</v>
      </c>
      <c r="BM87" s="50">
        <f>IF('Indicator Data'!BN91="No Data",1,IF('Indicator Data imputation'!BN90&lt;&gt;"",1,0))</f>
        <v>0</v>
      </c>
      <c r="BN87" s="50">
        <f>IF('Indicator Data'!BO91="No Data",1,IF('Indicator Data imputation'!BO90&lt;&gt;"",1,0))</f>
        <v>0</v>
      </c>
      <c r="BO87" s="50">
        <f>IF('Indicator Data'!BP91="No Data",1,IF('Indicator Data imputation'!BP90&lt;&gt;"",1,0))</f>
        <v>0</v>
      </c>
      <c r="BP87" s="50">
        <f>IF('Indicator Data'!BQ91="No Data",1,IF('Indicator Data imputation'!BQ90&lt;&gt;"",1,0))</f>
        <v>0</v>
      </c>
      <c r="BQ87" s="50">
        <f>IF('Indicator Data'!BR91="No Data",1,IF('Indicator Data imputation'!BR90&lt;&gt;"",1,0))</f>
        <v>0</v>
      </c>
      <c r="BR87" s="50">
        <f>IF('Indicator Data'!BS91="No Data",1,IF('Indicator Data imputation'!BS90&lt;&gt;"",1,0))</f>
        <v>0</v>
      </c>
      <c r="BS87" s="50">
        <f>IF('Indicator Data'!BT91="No Data",1,IF('Indicator Data imputation'!BT90&lt;&gt;"",1,0))</f>
        <v>0</v>
      </c>
      <c r="BT87" s="50">
        <f>IF('Indicator Data'!BU91="No Data",1,IF('Indicator Data imputation'!BU90&lt;&gt;"",1,0))</f>
        <v>0</v>
      </c>
      <c r="BU87" s="50">
        <f>IF('Indicator Data'!BV91="No Data",1,IF('Indicator Data imputation'!BV90&lt;&gt;"",1,0))</f>
        <v>0</v>
      </c>
      <c r="BV87" s="50">
        <f>IF('Indicator Data'!BW91="No Data",1,IF('Indicator Data imputation'!BW90&lt;&gt;"",1,0))</f>
        <v>0</v>
      </c>
      <c r="BW87" s="50">
        <f>IF('Indicator Data'!BX91="No Data",1,IF('Indicator Data imputation'!BX90&lt;&gt;"",1,0))</f>
        <v>0</v>
      </c>
      <c r="BX87" s="50">
        <f>IF('Indicator Data'!BY91="No Data",1,IF('Indicator Data imputation'!BY90&lt;&gt;"",1,0))</f>
        <v>0</v>
      </c>
      <c r="BY87" s="3">
        <f t="shared" si="3"/>
        <v>5</v>
      </c>
      <c r="BZ87" s="52">
        <f t="shared" si="4"/>
        <v>6.6666666666666666E-2</v>
      </c>
    </row>
    <row r="88" spans="1:78">
      <c r="A88" s="3" t="str">
        <f>'Indicator Data'!B92</f>
        <v>KEN</v>
      </c>
      <c r="B88" s="50">
        <f>IF('Indicator Data'!C92="No Data",1,IF('Indicator Data imputation'!C91&lt;&gt;"",1,0))</f>
        <v>0</v>
      </c>
      <c r="C88" s="50">
        <f>IF('Indicator Data'!D92="No Data",1,IF('Indicator Data imputation'!D91&lt;&gt;"",1,0))</f>
        <v>0</v>
      </c>
      <c r="D88" s="50">
        <f>IF('Indicator Data'!E92="No Data",1,IF('Indicator Data imputation'!E91&lt;&gt;"",1,0))</f>
        <v>0</v>
      </c>
      <c r="E88" s="50">
        <f>IF('Indicator Data'!F92="No Data",1,IF('Indicator Data imputation'!F91&lt;&gt;"",1,0))</f>
        <v>0</v>
      </c>
      <c r="F88" s="50">
        <f>IF('Indicator Data'!G92="No Data",1,IF('Indicator Data imputation'!G91&lt;&gt;"",1,0))</f>
        <v>0</v>
      </c>
      <c r="G88" s="50">
        <f>IF('Indicator Data'!H92="No Data",1,IF('Indicator Data imputation'!H91&lt;&gt;"",1,0))</f>
        <v>0</v>
      </c>
      <c r="H88" s="50">
        <f>IF('Indicator Data'!I92="No Data",1,IF('Indicator Data imputation'!I91&lt;&gt;"",1,0))</f>
        <v>0</v>
      </c>
      <c r="I88" s="50">
        <f>IF('Indicator Data'!J92="No Data",1,IF('Indicator Data imputation'!J91&lt;&gt;"",1,0))</f>
        <v>0</v>
      </c>
      <c r="J88" s="50">
        <f>IF('Indicator Data'!K92="No Data",1,IF('Indicator Data imputation'!K91&lt;&gt;"",1,0))</f>
        <v>0</v>
      </c>
      <c r="K88" s="50">
        <f>IF('Indicator Data'!L92="No Data",1,IF('Indicator Data imputation'!L91&lt;&gt;"",1,0))</f>
        <v>0</v>
      </c>
      <c r="L88" s="50">
        <f>IF('Indicator Data'!M92="No Data",1,IF('Indicator Data imputation'!M91&lt;&gt;"",1,0))</f>
        <v>0</v>
      </c>
      <c r="M88" s="50">
        <f>IF('Indicator Data'!N92="No Data",1,IF('Indicator Data imputation'!N91&lt;&gt;"",1,0))</f>
        <v>0</v>
      </c>
      <c r="N88" s="50">
        <f>IF('Indicator Data'!O92="No Data",1,IF('Indicator Data imputation'!O91&lt;&gt;"",1,0))</f>
        <v>0</v>
      </c>
      <c r="O88" s="50">
        <f>IF('Indicator Data'!P92="No Data",1,IF('Indicator Data imputation'!P91&lt;&gt;"",1,0))</f>
        <v>0</v>
      </c>
      <c r="P88" s="50">
        <f>IF('Indicator Data'!Q92="No Data",1,IF('Indicator Data imputation'!Q91&lt;&gt;"",1,0))</f>
        <v>0</v>
      </c>
      <c r="Q88" s="50">
        <f>IF('Indicator Data'!R92="No Data",1,IF('Indicator Data imputation'!R91&lt;&gt;"",1,0))</f>
        <v>0</v>
      </c>
      <c r="R88" s="50">
        <f>IF('Indicator Data'!S92="No Data",1,IF('Indicator Data imputation'!S91&lt;&gt;"",1,0))</f>
        <v>0</v>
      </c>
      <c r="S88" s="50">
        <f>IF('Indicator Data'!T92="No Data",1,IF('Indicator Data imputation'!T91&lt;&gt;"",1,0))</f>
        <v>0</v>
      </c>
      <c r="T88" s="50">
        <f>IF('Indicator Data'!U92="No Data",1,IF('Indicator Data imputation'!U91&lt;&gt;"",1,0))</f>
        <v>0</v>
      </c>
      <c r="U88" s="50">
        <f>IF('Indicator Data'!V92="No Data",1,IF('Indicator Data imputation'!V91&lt;&gt;"",1,0))</f>
        <v>0</v>
      </c>
      <c r="V88" s="50">
        <f>IF('Indicator Data'!W92="No Data",1,IF('Indicator Data imputation'!W91&lt;&gt;"",1,0))</f>
        <v>0</v>
      </c>
      <c r="W88" s="50">
        <f>IF('Indicator Data'!X92="No Data",1,IF('Indicator Data imputation'!X91&lt;&gt;"",1,0))</f>
        <v>0</v>
      </c>
      <c r="X88" s="50">
        <f>IF('Indicator Data'!Y92="No Data",1,IF('Indicator Data imputation'!Y91&lt;&gt;"",1,0))</f>
        <v>0</v>
      </c>
      <c r="Y88" s="50">
        <f>IF('Indicator Data'!Z92="No Data",1,IF('Indicator Data imputation'!Z91&lt;&gt;"",1,0))</f>
        <v>0</v>
      </c>
      <c r="Z88" s="50">
        <f>IF('Indicator Data'!AA92="No Data",1,IF('Indicator Data imputation'!AA91&lt;&gt;"",1,0))</f>
        <v>0</v>
      </c>
      <c r="AA88" s="50">
        <f>IF('Indicator Data'!AB92="No Data",1,IF('Indicator Data imputation'!AB91&lt;&gt;"",1,0))</f>
        <v>0</v>
      </c>
      <c r="AB88" s="50">
        <f>IF('Indicator Data'!AC92="No Data",1,IF('Indicator Data imputation'!AC91&lt;&gt;"",1,0))</f>
        <v>0</v>
      </c>
      <c r="AC88" s="50">
        <f>IF('Indicator Data'!AD92="No Data",1,IF('Indicator Data imputation'!AD91&lt;&gt;"",1,0))</f>
        <v>0</v>
      </c>
      <c r="AD88" s="50">
        <f>IF('Indicator Data'!AE92="No Data",1,IF('Indicator Data imputation'!AE91&lt;&gt;"",1,0))</f>
        <v>0</v>
      </c>
      <c r="AE88" s="50">
        <f>IF('Indicator Data'!AF92="No Data",1,IF('Indicator Data imputation'!AF91&lt;&gt;"",1,0))</f>
        <v>0</v>
      </c>
      <c r="AF88" s="50">
        <f>IF('Indicator Data'!AG92="No Data",1,IF('Indicator Data imputation'!AG91&lt;&gt;"",1,0))</f>
        <v>0</v>
      </c>
      <c r="AG88" s="50">
        <f>IF('Indicator Data'!AH92="No Data",1,IF('Indicator Data imputation'!AH91&lt;&gt;"",1,0))</f>
        <v>0</v>
      </c>
      <c r="AH88" s="50">
        <f>IF('Indicator Data'!AI92="No Data",1,IF('Indicator Data imputation'!AI91&lt;&gt;"",1,0))</f>
        <v>0</v>
      </c>
      <c r="AI88" s="50">
        <f>IF('Indicator Data'!AJ92="No Data",1,IF('Indicator Data imputation'!AJ91&lt;&gt;"",1,0))</f>
        <v>0</v>
      </c>
      <c r="AJ88" s="50">
        <f>IF('Indicator Data'!AK92="No Data",1,IF('Indicator Data imputation'!AK91&lt;&gt;"",1,0))</f>
        <v>0</v>
      </c>
      <c r="AK88" s="50">
        <f>IF('Indicator Data'!AL92="No Data",1,IF('Indicator Data imputation'!AL91&lt;&gt;"",1,0))</f>
        <v>0</v>
      </c>
      <c r="AL88" s="50">
        <f>IF('Indicator Data'!AM92="No Data",1,IF('Indicator Data imputation'!AM91&lt;&gt;"",1,0))</f>
        <v>0</v>
      </c>
      <c r="AM88" s="50">
        <f>IF('Indicator Data'!AN92="No Data",1,IF('Indicator Data imputation'!AN91&lt;&gt;"",1,0))</f>
        <v>0</v>
      </c>
      <c r="AN88" s="50">
        <f>IF('Indicator Data'!AO92="No Data",1,IF('Indicator Data imputation'!AO91&lt;&gt;"",1,0))</f>
        <v>0</v>
      </c>
      <c r="AO88" s="50">
        <f>IF('Indicator Data'!AP92="No Data",1,IF('Indicator Data imputation'!AP91&lt;&gt;"",1,0))</f>
        <v>0</v>
      </c>
      <c r="AP88" s="50">
        <f>IF('Indicator Data'!AQ92="No Data",1,IF('Indicator Data imputation'!AQ91&lt;&gt;"",1,0))</f>
        <v>0</v>
      </c>
      <c r="AQ88" s="50">
        <f>IF('Indicator Data'!AR92="No Data",1,IF('Indicator Data imputation'!AR91&lt;&gt;"",1,0))</f>
        <v>0</v>
      </c>
      <c r="AR88" s="50">
        <f>IF('Indicator Data'!AS92="No Data",1,IF('Indicator Data imputation'!AS91&lt;&gt;"",1,0))</f>
        <v>0</v>
      </c>
      <c r="AS88" s="50">
        <f>IF('Indicator Data'!AT92="No Data",1,IF('Indicator Data imputation'!AT91&lt;&gt;"",1,0))</f>
        <v>0</v>
      </c>
      <c r="AT88" s="50">
        <f>IF('Indicator Data'!AU92="No Data",1,IF('Indicator Data imputation'!AU91&lt;&gt;"",1,0))</f>
        <v>0</v>
      </c>
      <c r="AU88" s="50">
        <f>IF('Indicator Data'!AV92="No Data",1,IF('Indicator Data imputation'!AV91&lt;&gt;"",1,0))</f>
        <v>0</v>
      </c>
      <c r="AV88" s="50">
        <f>IF('Indicator Data'!AW92="No Data",1,IF('Indicator Data imputation'!AW91&lt;&gt;"",1,0))</f>
        <v>0</v>
      </c>
      <c r="AW88" s="50">
        <f>IF('Indicator Data'!AX92="No Data",1,IF('Indicator Data imputation'!AX91&lt;&gt;"",1,0))</f>
        <v>0</v>
      </c>
      <c r="AX88" s="50">
        <f>IF('Indicator Data'!AY92="No Data",1,IF('Indicator Data imputation'!AY91&lt;&gt;"",1,0))</f>
        <v>0</v>
      </c>
      <c r="AY88" s="50">
        <f>IF('Indicator Data'!AZ92="No Data",1,IF('Indicator Data imputation'!AZ91&lt;&gt;"",1,0))</f>
        <v>0</v>
      </c>
      <c r="AZ88" s="50">
        <f>IF('Indicator Data'!BA92="No Data",1,IF('Indicator Data imputation'!BA91&lt;&gt;"",1,0))</f>
        <v>0</v>
      </c>
      <c r="BA88" s="50">
        <f>IF('Indicator Data'!BB92="No Data",1,IF('Indicator Data imputation'!BB91&lt;&gt;"",1,0))</f>
        <v>0</v>
      </c>
      <c r="BB88" s="50">
        <f>IF('Indicator Data'!BC92="No Data",1,IF('Indicator Data imputation'!BC91&lt;&gt;"",1,0))</f>
        <v>0</v>
      </c>
      <c r="BC88" s="50">
        <f>IF('Indicator Data'!BD92="No Data",1,IF('Indicator Data imputation'!BD91&lt;&gt;"",1,0))</f>
        <v>0</v>
      </c>
      <c r="BD88" s="50">
        <f>IF('Indicator Data'!BE92="No Data",1,IF('Indicator Data imputation'!BE91&lt;&gt;"",1,0))</f>
        <v>0</v>
      </c>
      <c r="BE88" s="50">
        <f>IF('Indicator Data'!BF92="No Data",1,IF('Indicator Data imputation'!BF91&lt;&gt;"",1,0))</f>
        <v>0</v>
      </c>
      <c r="BF88" s="50">
        <f>IF('Indicator Data'!BG92="No Data",1,IF('Indicator Data imputation'!BG91&lt;&gt;"",1,0))</f>
        <v>0</v>
      </c>
      <c r="BG88" s="50">
        <f>IF('Indicator Data'!BH92="No Data",1,IF('Indicator Data imputation'!BH91&lt;&gt;"",1,0))</f>
        <v>0</v>
      </c>
      <c r="BH88" s="50">
        <f>IF('Indicator Data'!BI92="No Data",1,IF('Indicator Data imputation'!BI91&lt;&gt;"",1,0))</f>
        <v>0</v>
      </c>
      <c r="BI88" s="50">
        <f>IF('Indicator Data'!BJ92="No Data",1,IF('Indicator Data imputation'!BJ91&lt;&gt;"",1,0))</f>
        <v>0</v>
      </c>
      <c r="BJ88" s="50">
        <f>IF('Indicator Data'!BK92="No Data",1,IF('Indicator Data imputation'!BK91&lt;&gt;"",1,0))</f>
        <v>0</v>
      </c>
      <c r="BK88" s="50">
        <f>IF('Indicator Data'!BL92="No Data",1,IF('Indicator Data imputation'!BL91&lt;&gt;"",1,0))</f>
        <v>0</v>
      </c>
      <c r="BL88" s="50">
        <f>IF('Indicator Data'!BM92="No Data",1,IF('Indicator Data imputation'!BM91&lt;&gt;"",1,0))</f>
        <v>0</v>
      </c>
      <c r="BM88" s="50">
        <f>IF('Indicator Data'!BN92="No Data",1,IF('Indicator Data imputation'!BN91&lt;&gt;"",1,0))</f>
        <v>0</v>
      </c>
      <c r="BN88" s="50">
        <f>IF('Indicator Data'!BO92="No Data",1,IF('Indicator Data imputation'!BO91&lt;&gt;"",1,0))</f>
        <v>0</v>
      </c>
      <c r="BO88" s="50">
        <f>IF('Indicator Data'!BP92="No Data",1,IF('Indicator Data imputation'!BP91&lt;&gt;"",1,0))</f>
        <v>0</v>
      </c>
      <c r="BP88" s="50">
        <f>IF('Indicator Data'!BQ92="No Data",1,IF('Indicator Data imputation'!BQ91&lt;&gt;"",1,0))</f>
        <v>0</v>
      </c>
      <c r="BQ88" s="50">
        <f>IF('Indicator Data'!BR92="No Data",1,IF('Indicator Data imputation'!BR91&lt;&gt;"",1,0))</f>
        <v>0</v>
      </c>
      <c r="BR88" s="50">
        <f>IF('Indicator Data'!BS92="No Data",1,IF('Indicator Data imputation'!BS91&lt;&gt;"",1,0))</f>
        <v>0</v>
      </c>
      <c r="BS88" s="50">
        <f>IF('Indicator Data'!BT92="No Data",1,IF('Indicator Data imputation'!BT91&lt;&gt;"",1,0))</f>
        <v>0</v>
      </c>
      <c r="BT88" s="50">
        <f>IF('Indicator Data'!BU92="No Data",1,IF('Indicator Data imputation'!BU91&lt;&gt;"",1,0))</f>
        <v>0</v>
      </c>
      <c r="BU88" s="50">
        <f>IF('Indicator Data'!BV92="No Data",1,IF('Indicator Data imputation'!BV91&lt;&gt;"",1,0))</f>
        <v>0</v>
      </c>
      <c r="BV88" s="50">
        <f>IF('Indicator Data'!BW92="No Data",1,IF('Indicator Data imputation'!BW91&lt;&gt;"",1,0))</f>
        <v>0</v>
      </c>
      <c r="BW88" s="50">
        <f>IF('Indicator Data'!BX92="No Data",1,IF('Indicator Data imputation'!BX91&lt;&gt;"",1,0))</f>
        <v>0</v>
      </c>
      <c r="BX88" s="50">
        <f>IF('Indicator Data'!BY92="No Data",1,IF('Indicator Data imputation'!BY91&lt;&gt;"",1,0))</f>
        <v>0</v>
      </c>
      <c r="BY88" s="3">
        <f t="shared" si="3"/>
        <v>0</v>
      </c>
      <c r="BZ88" s="52">
        <f t="shared" si="4"/>
        <v>0</v>
      </c>
    </row>
    <row r="89" spans="1:78">
      <c r="A89" s="3" t="str">
        <f>'Indicator Data'!B93</f>
        <v>KIR</v>
      </c>
      <c r="B89" s="50">
        <f>IF('Indicator Data'!C93="No Data",1,IF('Indicator Data imputation'!C92&lt;&gt;"",1,0))</f>
        <v>0</v>
      </c>
      <c r="C89" s="50">
        <f>IF('Indicator Data'!D93="No Data",1,IF('Indicator Data imputation'!D92&lt;&gt;"",1,0))</f>
        <v>0</v>
      </c>
      <c r="D89" s="50">
        <f>IF('Indicator Data'!E93="No Data",1,IF('Indicator Data imputation'!E92&lt;&gt;"",1,0))</f>
        <v>1</v>
      </c>
      <c r="E89" s="50">
        <f>IF('Indicator Data'!F93="No Data",1,IF('Indicator Data imputation'!F92&lt;&gt;"",1,0))</f>
        <v>0</v>
      </c>
      <c r="F89" s="50">
        <f>IF('Indicator Data'!G93="No Data",1,IF('Indicator Data imputation'!G92&lt;&gt;"",1,0))</f>
        <v>0</v>
      </c>
      <c r="G89" s="50">
        <f>IF('Indicator Data'!H93="No Data",1,IF('Indicator Data imputation'!H92&lt;&gt;"",1,0))</f>
        <v>0</v>
      </c>
      <c r="H89" s="50">
        <f>IF('Indicator Data'!I93="No Data",1,IF('Indicator Data imputation'!I92&lt;&gt;"",1,0))</f>
        <v>0</v>
      </c>
      <c r="I89" s="50">
        <f>IF('Indicator Data'!J93="No Data",1,IF('Indicator Data imputation'!J92&lt;&gt;"",1,0))</f>
        <v>0</v>
      </c>
      <c r="J89" s="50">
        <f>IF('Indicator Data'!K93="No Data",1,IF('Indicator Data imputation'!K92&lt;&gt;"",1,0))</f>
        <v>0</v>
      </c>
      <c r="K89" s="50">
        <f>IF('Indicator Data'!L93="No Data",1,IF('Indicator Data imputation'!L92&lt;&gt;"",1,0))</f>
        <v>1</v>
      </c>
      <c r="L89" s="50">
        <f>IF('Indicator Data'!M93="No Data",1,IF('Indicator Data imputation'!M92&lt;&gt;"",1,0))</f>
        <v>1</v>
      </c>
      <c r="M89" s="50">
        <f>IF('Indicator Data'!N93="No Data",1,IF('Indicator Data imputation'!N92&lt;&gt;"",1,0))</f>
        <v>1</v>
      </c>
      <c r="N89" s="50">
        <f>IF('Indicator Data'!O93="No Data",1,IF('Indicator Data imputation'!O92&lt;&gt;"",1,0))</f>
        <v>1</v>
      </c>
      <c r="O89" s="50">
        <f>IF('Indicator Data'!P93="No Data",1,IF('Indicator Data imputation'!P92&lt;&gt;"",1,0))</f>
        <v>1</v>
      </c>
      <c r="P89" s="50">
        <f>IF('Indicator Data'!Q93="No Data",1,IF('Indicator Data imputation'!Q92&lt;&gt;"",1,0))</f>
        <v>0</v>
      </c>
      <c r="Q89" s="50">
        <f>IF('Indicator Data'!R93="No Data",1,IF('Indicator Data imputation'!R92&lt;&gt;"",1,0))</f>
        <v>0</v>
      </c>
      <c r="R89" s="50">
        <f>IF('Indicator Data'!S93="No Data",1,IF('Indicator Data imputation'!S92&lt;&gt;"",1,0))</f>
        <v>0</v>
      </c>
      <c r="S89" s="50">
        <f>IF('Indicator Data'!T93="No Data",1,IF('Indicator Data imputation'!T92&lt;&gt;"",1,0))</f>
        <v>0</v>
      </c>
      <c r="T89" s="50">
        <f>IF('Indicator Data'!U93="No Data",1,IF('Indicator Data imputation'!U92&lt;&gt;"",1,0))</f>
        <v>0</v>
      </c>
      <c r="U89" s="50">
        <f>IF('Indicator Data'!V93="No Data",1,IF('Indicator Data imputation'!V92&lt;&gt;"",1,0))</f>
        <v>0</v>
      </c>
      <c r="V89" s="50">
        <f>IF('Indicator Data'!W93="No Data",1,IF('Indicator Data imputation'!W92&lt;&gt;"",1,0))</f>
        <v>0</v>
      </c>
      <c r="W89" s="50">
        <f>IF('Indicator Data'!X93="No Data",1,IF('Indicator Data imputation'!X92&lt;&gt;"",1,0))</f>
        <v>0</v>
      </c>
      <c r="X89" s="50">
        <f>IF('Indicator Data'!Y93="No Data",1,IF('Indicator Data imputation'!Y92&lt;&gt;"",1,0))</f>
        <v>0</v>
      </c>
      <c r="Y89" s="50">
        <f>IF('Indicator Data'!Z93="No Data",1,IF('Indicator Data imputation'!Z92&lt;&gt;"",1,0))</f>
        <v>0</v>
      </c>
      <c r="Z89" s="50">
        <f>IF('Indicator Data'!AA93="No Data",1,IF('Indicator Data imputation'!AA92&lt;&gt;"",1,0))</f>
        <v>1</v>
      </c>
      <c r="AA89" s="50">
        <f>IF('Indicator Data'!AB93="No Data",1,IF('Indicator Data imputation'!AB92&lt;&gt;"",1,0))</f>
        <v>0</v>
      </c>
      <c r="AB89" s="50">
        <f>IF('Indicator Data'!AC93="No Data",1,IF('Indicator Data imputation'!AC92&lt;&gt;"",1,0))</f>
        <v>1</v>
      </c>
      <c r="AC89" s="50">
        <f>IF('Indicator Data'!AD93="No Data",1,IF('Indicator Data imputation'!AD92&lt;&gt;"",1,0))</f>
        <v>1</v>
      </c>
      <c r="AD89" s="50">
        <f>IF('Indicator Data'!AE93="No Data",1,IF('Indicator Data imputation'!AE92&lt;&gt;"",1,0))</f>
        <v>0</v>
      </c>
      <c r="AE89" s="50">
        <f>IF('Indicator Data'!AF93="No Data",1,IF('Indicator Data imputation'!AF92&lt;&gt;"",1,0))</f>
        <v>1</v>
      </c>
      <c r="AF89" s="50">
        <f>IF('Indicator Data'!AG93="No Data",1,IF('Indicator Data imputation'!AG92&lt;&gt;"",1,0))</f>
        <v>0</v>
      </c>
      <c r="AG89" s="50">
        <f>IF('Indicator Data'!AH93="No Data",1,IF('Indicator Data imputation'!AH92&lt;&gt;"",1,0))</f>
        <v>0</v>
      </c>
      <c r="AH89" s="50">
        <f>IF('Indicator Data'!AI93="No Data",1,IF('Indicator Data imputation'!AI92&lt;&gt;"",1,0))</f>
        <v>0</v>
      </c>
      <c r="AI89" s="50">
        <f>IF('Indicator Data'!AJ93="No Data",1,IF('Indicator Data imputation'!AJ92&lt;&gt;"",1,0))</f>
        <v>0</v>
      </c>
      <c r="AJ89" s="50">
        <f>IF('Indicator Data'!AK93="No Data",1,IF('Indicator Data imputation'!AK92&lt;&gt;"",1,0))</f>
        <v>0</v>
      </c>
      <c r="AK89" s="50">
        <f>IF('Indicator Data'!AL93="No Data",1,IF('Indicator Data imputation'!AL92&lt;&gt;"",1,0))</f>
        <v>0</v>
      </c>
      <c r="AL89" s="50">
        <f>IF('Indicator Data'!AM93="No Data",1,IF('Indicator Data imputation'!AM92&lt;&gt;"",1,0))</f>
        <v>0</v>
      </c>
      <c r="AM89" s="50">
        <f>IF('Indicator Data'!AN93="No Data",1,IF('Indicator Data imputation'!AN92&lt;&gt;"",1,0))</f>
        <v>0</v>
      </c>
      <c r="AN89" s="50">
        <f>IF('Indicator Data'!AO93="No Data",1,IF('Indicator Data imputation'!AO92&lt;&gt;"",1,0))</f>
        <v>0</v>
      </c>
      <c r="AO89" s="50">
        <f>IF('Indicator Data'!AP93="No Data",1,IF('Indicator Data imputation'!AP92&lt;&gt;"",1,0))</f>
        <v>0</v>
      </c>
      <c r="AP89" s="50">
        <f>IF('Indicator Data'!AQ93="No Data",1,IF('Indicator Data imputation'!AQ92&lt;&gt;"",1,0))</f>
        <v>0</v>
      </c>
      <c r="AQ89" s="50">
        <f>IF('Indicator Data'!AR93="No Data",1,IF('Indicator Data imputation'!AR92&lt;&gt;"",1,0))</f>
        <v>0</v>
      </c>
      <c r="AR89" s="50">
        <f>IF('Indicator Data'!AS93="No Data",1,IF('Indicator Data imputation'!AS92&lt;&gt;"",1,0))</f>
        <v>0</v>
      </c>
      <c r="AS89" s="50">
        <f>IF('Indicator Data'!AT93="No Data",1,IF('Indicator Data imputation'!AT92&lt;&gt;"",1,0))</f>
        <v>0</v>
      </c>
      <c r="AT89" s="50">
        <f>IF('Indicator Data'!AU93="No Data",1,IF('Indicator Data imputation'!AU92&lt;&gt;"",1,0))</f>
        <v>0</v>
      </c>
      <c r="AU89" s="50">
        <f>IF('Indicator Data'!AV93="No Data",1,IF('Indicator Data imputation'!AV92&lt;&gt;"",1,0))</f>
        <v>1</v>
      </c>
      <c r="AV89" s="50">
        <f>IF('Indicator Data'!AW93="No Data",1,IF('Indicator Data imputation'!AW92&lt;&gt;"",1,0))</f>
        <v>1</v>
      </c>
      <c r="AW89" s="50">
        <f>IF('Indicator Data'!AX93="No Data",1,IF('Indicator Data imputation'!AX92&lt;&gt;"",1,0))</f>
        <v>1</v>
      </c>
      <c r="AX89" s="50">
        <f>IF('Indicator Data'!AY93="No Data",1,IF('Indicator Data imputation'!AY92&lt;&gt;"",1,0))</f>
        <v>0</v>
      </c>
      <c r="AY89" s="50">
        <f>IF('Indicator Data'!AZ93="No Data",1,IF('Indicator Data imputation'!AZ92&lt;&gt;"",1,0))</f>
        <v>1</v>
      </c>
      <c r="AZ89" s="50">
        <f>IF('Indicator Data'!BA93="No Data",1,IF('Indicator Data imputation'!BA92&lt;&gt;"",1,0))</f>
        <v>1</v>
      </c>
      <c r="BA89" s="50">
        <f>IF('Indicator Data'!BB93="No Data",1,IF('Indicator Data imputation'!BB92&lt;&gt;"",1,0))</f>
        <v>0</v>
      </c>
      <c r="BB89" s="50">
        <f>IF('Indicator Data'!BC93="No Data",1,IF('Indicator Data imputation'!BC92&lt;&gt;"",1,0))</f>
        <v>0</v>
      </c>
      <c r="BC89" s="50">
        <f>IF('Indicator Data'!BD93="No Data",1,IF('Indicator Data imputation'!BD92&lt;&gt;"",1,0))</f>
        <v>0</v>
      </c>
      <c r="BD89" s="50">
        <f>IF('Indicator Data'!BE93="No Data",1,IF('Indicator Data imputation'!BE92&lt;&gt;"",1,0))</f>
        <v>0</v>
      </c>
      <c r="BE89" s="50">
        <f>IF('Indicator Data'!BF93="No Data",1,IF('Indicator Data imputation'!BF92&lt;&gt;"",1,0))</f>
        <v>0</v>
      </c>
      <c r="BF89" s="50">
        <f>IF('Indicator Data'!BG93="No Data",1,IF('Indicator Data imputation'!BG92&lt;&gt;"",1,0))</f>
        <v>0</v>
      </c>
      <c r="BG89" s="50">
        <f>IF('Indicator Data'!BH93="No Data",1,IF('Indicator Data imputation'!BH92&lt;&gt;"",1,0))</f>
        <v>0</v>
      </c>
      <c r="BH89" s="50">
        <f>IF('Indicator Data'!BI93="No Data",1,IF('Indicator Data imputation'!BI92&lt;&gt;"",1,0))</f>
        <v>0</v>
      </c>
      <c r="BI89" s="50">
        <f>IF('Indicator Data'!BJ93="No Data",1,IF('Indicator Data imputation'!BJ92&lt;&gt;"",1,0))</f>
        <v>1</v>
      </c>
      <c r="BJ89" s="50">
        <f>IF('Indicator Data'!BK93="No Data",1,IF('Indicator Data imputation'!BK92&lt;&gt;"",1,0))</f>
        <v>0</v>
      </c>
      <c r="BK89" s="50">
        <f>IF('Indicator Data'!BL93="No Data",1,IF('Indicator Data imputation'!BL92&lt;&gt;"",1,0))</f>
        <v>1</v>
      </c>
      <c r="BL89" s="50">
        <f>IF('Indicator Data'!BM93="No Data",1,IF('Indicator Data imputation'!BM92&lt;&gt;"",1,0))</f>
        <v>0</v>
      </c>
      <c r="BM89" s="50">
        <f>IF('Indicator Data'!BN93="No Data",1,IF('Indicator Data imputation'!BN92&lt;&gt;"",1,0))</f>
        <v>1</v>
      </c>
      <c r="BN89" s="50">
        <f>IF('Indicator Data'!BO93="No Data",1,IF('Indicator Data imputation'!BO92&lt;&gt;"",1,0))</f>
        <v>0</v>
      </c>
      <c r="BO89" s="50">
        <f>IF('Indicator Data'!BP93="No Data",1,IF('Indicator Data imputation'!BP92&lt;&gt;"",1,0))</f>
        <v>0</v>
      </c>
      <c r="BP89" s="50">
        <f>IF('Indicator Data'!BQ93="No Data",1,IF('Indicator Data imputation'!BQ92&lt;&gt;"",1,0))</f>
        <v>0</v>
      </c>
      <c r="BQ89" s="50">
        <f>IF('Indicator Data'!BR93="No Data",1,IF('Indicator Data imputation'!BR92&lt;&gt;"",1,0))</f>
        <v>0</v>
      </c>
      <c r="BR89" s="50">
        <f>IF('Indicator Data'!BS93="No Data",1,IF('Indicator Data imputation'!BS92&lt;&gt;"",1,0))</f>
        <v>0</v>
      </c>
      <c r="BS89" s="50">
        <f>IF('Indicator Data'!BT93="No Data",1,IF('Indicator Data imputation'!BT92&lt;&gt;"",1,0))</f>
        <v>0</v>
      </c>
      <c r="BT89" s="50">
        <f>IF('Indicator Data'!BU93="No Data",1,IF('Indicator Data imputation'!BU92&lt;&gt;"",1,0))</f>
        <v>0</v>
      </c>
      <c r="BU89" s="50">
        <f>IF('Indicator Data'!BV93="No Data",1,IF('Indicator Data imputation'!BV92&lt;&gt;"",1,0))</f>
        <v>0</v>
      </c>
      <c r="BV89" s="50">
        <f>IF('Indicator Data'!BW93="No Data",1,IF('Indicator Data imputation'!BW92&lt;&gt;"",1,0))</f>
        <v>0</v>
      </c>
      <c r="BW89" s="50">
        <f>IF('Indicator Data'!BX93="No Data",1,IF('Indicator Data imputation'!BX92&lt;&gt;"",1,0))</f>
        <v>0</v>
      </c>
      <c r="BX89" s="50">
        <f>IF('Indicator Data'!BY93="No Data",1,IF('Indicator Data imputation'!BY92&lt;&gt;"",1,0))</f>
        <v>0</v>
      </c>
      <c r="BY89" s="3">
        <f t="shared" si="3"/>
        <v>18</v>
      </c>
      <c r="BZ89" s="52">
        <f t="shared" si="4"/>
        <v>0.24</v>
      </c>
    </row>
    <row r="90" spans="1:78">
      <c r="A90" s="3" t="str">
        <f>'Indicator Data'!B94</f>
        <v>PRK</v>
      </c>
      <c r="B90" s="50">
        <f>IF('Indicator Data'!C94="No Data",1,IF('Indicator Data imputation'!C93&lt;&gt;"",1,0))</f>
        <v>0</v>
      </c>
      <c r="C90" s="50">
        <f>IF('Indicator Data'!D94="No Data",1,IF('Indicator Data imputation'!D93&lt;&gt;"",1,0))</f>
        <v>0</v>
      </c>
      <c r="D90" s="50">
        <f>IF('Indicator Data'!E94="No Data",1,IF('Indicator Data imputation'!E93&lt;&gt;"",1,0))</f>
        <v>0</v>
      </c>
      <c r="E90" s="50">
        <f>IF('Indicator Data'!F94="No Data",1,IF('Indicator Data imputation'!F93&lt;&gt;"",1,0))</f>
        <v>0</v>
      </c>
      <c r="F90" s="50">
        <f>IF('Indicator Data'!G94="No Data",1,IF('Indicator Data imputation'!G93&lt;&gt;"",1,0))</f>
        <v>0</v>
      </c>
      <c r="G90" s="50">
        <f>IF('Indicator Data'!H94="No Data",1,IF('Indicator Data imputation'!H93&lt;&gt;"",1,0))</f>
        <v>0</v>
      </c>
      <c r="H90" s="50">
        <f>IF('Indicator Data'!I94="No Data",1,IF('Indicator Data imputation'!I93&lt;&gt;"",1,0))</f>
        <v>0</v>
      </c>
      <c r="I90" s="50">
        <f>IF('Indicator Data'!J94="No Data",1,IF('Indicator Data imputation'!J93&lt;&gt;"",1,0))</f>
        <v>0</v>
      </c>
      <c r="J90" s="50">
        <f>IF('Indicator Data'!K94="No Data",1,IF('Indicator Data imputation'!K93&lt;&gt;"",1,0))</f>
        <v>0</v>
      </c>
      <c r="K90" s="50">
        <f>IF('Indicator Data'!L94="No Data",1,IF('Indicator Data imputation'!L93&lt;&gt;"",1,0))</f>
        <v>0</v>
      </c>
      <c r="L90" s="50">
        <f>IF('Indicator Data'!M94="No Data",1,IF('Indicator Data imputation'!M93&lt;&gt;"",1,0))</f>
        <v>0</v>
      </c>
      <c r="M90" s="50">
        <f>IF('Indicator Data'!N94="No Data",1,IF('Indicator Data imputation'!N93&lt;&gt;"",1,0))</f>
        <v>1</v>
      </c>
      <c r="N90" s="50">
        <f>IF('Indicator Data'!O94="No Data",1,IF('Indicator Data imputation'!O93&lt;&gt;"",1,0))</f>
        <v>1</v>
      </c>
      <c r="O90" s="50">
        <f>IF('Indicator Data'!P94="No Data",1,IF('Indicator Data imputation'!P93&lt;&gt;"",1,0))</f>
        <v>1</v>
      </c>
      <c r="P90" s="50">
        <f>IF('Indicator Data'!Q94="No Data",1,IF('Indicator Data imputation'!Q93&lt;&gt;"",1,0))</f>
        <v>0</v>
      </c>
      <c r="Q90" s="50">
        <f>IF('Indicator Data'!R94="No Data",1,IF('Indicator Data imputation'!R93&lt;&gt;"",1,0))</f>
        <v>0</v>
      </c>
      <c r="R90" s="50">
        <f>IF('Indicator Data'!S94="No Data",1,IF('Indicator Data imputation'!S93&lt;&gt;"",1,0))</f>
        <v>0</v>
      </c>
      <c r="S90" s="50">
        <f>IF('Indicator Data'!T94="No Data",1,IF('Indicator Data imputation'!T93&lt;&gt;"",1,0))</f>
        <v>0</v>
      </c>
      <c r="T90" s="50">
        <f>IF('Indicator Data'!U94="No Data",1,IF('Indicator Data imputation'!U93&lt;&gt;"",1,0))</f>
        <v>0</v>
      </c>
      <c r="U90" s="50">
        <f>IF('Indicator Data'!V94="No Data",1,IF('Indicator Data imputation'!V93&lt;&gt;"",1,0))</f>
        <v>0</v>
      </c>
      <c r="V90" s="50">
        <f>IF('Indicator Data'!W94="No Data",1,IF('Indicator Data imputation'!W93&lt;&gt;"",1,0))</f>
        <v>0</v>
      </c>
      <c r="W90" s="50">
        <f>IF('Indicator Data'!X94="No Data",1,IF('Indicator Data imputation'!X93&lt;&gt;"",1,0))</f>
        <v>0</v>
      </c>
      <c r="X90" s="50">
        <f>IF('Indicator Data'!Y94="No Data",1,IF('Indicator Data imputation'!Y93&lt;&gt;"",1,0))</f>
        <v>0</v>
      </c>
      <c r="Y90" s="50">
        <f>IF('Indicator Data'!Z94="No Data",1,IF('Indicator Data imputation'!Z93&lt;&gt;"",1,0))</f>
        <v>0</v>
      </c>
      <c r="Z90" s="50">
        <f>IF('Indicator Data'!AA94="No Data",1,IF('Indicator Data imputation'!AA93&lt;&gt;"",1,0))</f>
        <v>0</v>
      </c>
      <c r="AA90" s="50">
        <f>IF('Indicator Data'!AB94="No Data",1,IF('Indicator Data imputation'!AB93&lt;&gt;"",1,0))</f>
        <v>0</v>
      </c>
      <c r="AB90" s="50">
        <f>IF('Indicator Data'!AC94="No Data",1,IF('Indicator Data imputation'!AC93&lt;&gt;"",1,0))</f>
        <v>1</v>
      </c>
      <c r="AC90" s="50">
        <f>IF('Indicator Data'!AD94="No Data",1,IF('Indicator Data imputation'!AD93&lt;&gt;"",1,0))</f>
        <v>1</v>
      </c>
      <c r="AD90" s="50">
        <f>IF('Indicator Data'!AE94="No Data",1,IF('Indicator Data imputation'!AE93&lt;&gt;"",1,0))</f>
        <v>0</v>
      </c>
      <c r="AE90" s="50">
        <f>IF('Indicator Data'!AF94="No Data",1,IF('Indicator Data imputation'!AF93&lt;&gt;"",1,0))</f>
        <v>1</v>
      </c>
      <c r="AF90" s="50">
        <f>IF('Indicator Data'!AG94="No Data",1,IF('Indicator Data imputation'!AG93&lt;&gt;"",1,0))</f>
        <v>0</v>
      </c>
      <c r="AG90" s="50">
        <f>IF('Indicator Data'!AH94="No Data",1,IF('Indicator Data imputation'!AH93&lt;&gt;"",1,0))</f>
        <v>0</v>
      </c>
      <c r="AH90" s="50">
        <f>IF('Indicator Data'!AI94="No Data",1,IF('Indicator Data imputation'!AI93&lt;&gt;"",1,0))</f>
        <v>0</v>
      </c>
      <c r="AI90" s="50">
        <f>IF('Indicator Data'!AJ94="No Data",1,IF('Indicator Data imputation'!AJ93&lt;&gt;"",1,0))</f>
        <v>0</v>
      </c>
      <c r="AJ90" s="50">
        <f>IF('Indicator Data'!AK94="No Data",1,IF('Indicator Data imputation'!AK93&lt;&gt;"",1,0))</f>
        <v>0</v>
      </c>
      <c r="AK90" s="50">
        <f>IF('Indicator Data'!AL94="No Data",1,IF('Indicator Data imputation'!AL93&lt;&gt;"",1,0))</f>
        <v>0</v>
      </c>
      <c r="AL90" s="50">
        <f>IF('Indicator Data'!AM94="No Data",1,IF('Indicator Data imputation'!AM93&lt;&gt;"",1,0))</f>
        <v>1</v>
      </c>
      <c r="AM90" s="50">
        <f>IF('Indicator Data'!AN94="No Data",1,IF('Indicator Data imputation'!AN93&lt;&gt;"",1,0))</f>
        <v>0</v>
      </c>
      <c r="AN90" s="50">
        <f>IF('Indicator Data'!AO94="No Data",1,IF('Indicator Data imputation'!AO93&lt;&gt;"",1,0))</f>
        <v>0</v>
      </c>
      <c r="AO90" s="50">
        <f>IF('Indicator Data'!AP94="No Data",1,IF('Indicator Data imputation'!AP93&lt;&gt;"",1,0))</f>
        <v>0</v>
      </c>
      <c r="AP90" s="50">
        <f>IF('Indicator Data'!AQ94="No Data",1,IF('Indicator Data imputation'!AQ93&lt;&gt;"",1,0))</f>
        <v>1</v>
      </c>
      <c r="AQ90" s="50">
        <f>IF('Indicator Data'!AR94="No Data",1,IF('Indicator Data imputation'!AR93&lt;&gt;"",1,0))</f>
        <v>0</v>
      </c>
      <c r="AR90" s="50">
        <f>IF('Indicator Data'!AS94="No Data",1,IF('Indicator Data imputation'!AS93&lt;&gt;"",1,0))</f>
        <v>0</v>
      </c>
      <c r="AS90" s="50">
        <f>IF('Indicator Data'!AT94="No Data",1,IF('Indicator Data imputation'!AT93&lt;&gt;"",1,0))</f>
        <v>0</v>
      </c>
      <c r="AT90" s="50">
        <f>IF('Indicator Data'!AU94="No Data",1,IF('Indicator Data imputation'!AU93&lt;&gt;"",1,0))</f>
        <v>0</v>
      </c>
      <c r="AU90" s="50">
        <f>IF('Indicator Data'!AV94="No Data",1,IF('Indicator Data imputation'!AV93&lt;&gt;"",1,0))</f>
        <v>1</v>
      </c>
      <c r="AV90" s="50">
        <f>IF('Indicator Data'!AW94="No Data",1,IF('Indicator Data imputation'!AW93&lt;&gt;"",1,0))</f>
        <v>1</v>
      </c>
      <c r="AW90" s="50">
        <f>IF('Indicator Data'!AX94="No Data",1,IF('Indicator Data imputation'!AX93&lt;&gt;"",1,0))</f>
        <v>0</v>
      </c>
      <c r="AX90" s="50">
        <f>IF('Indicator Data'!AY94="No Data",1,IF('Indicator Data imputation'!AY93&lt;&gt;"",1,0))</f>
        <v>0</v>
      </c>
      <c r="AY90" s="50">
        <f>IF('Indicator Data'!AZ94="No Data",1,IF('Indicator Data imputation'!AZ93&lt;&gt;"",1,0))</f>
        <v>1</v>
      </c>
      <c r="AZ90" s="50">
        <f>IF('Indicator Data'!BA94="No Data",1,IF('Indicator Data imputation'!BA93&lt;&gt;"",1,0))</f>
        <v>1</v>
      </c>
      <c r="BA90" s="50">
        <f>IF('Indicator Data'!BB94="No Data",1,IF('Indicator Data imputation'!BB93&lt;&gt;"",1,0))</f>
        <v>0</v>
      </c>
      <c r="BB90" s="50">
        <f>IF('Indicator Data'!BC94="No Data",1,IF('Indicator Data imputation'!BC93&lt;&gt;"",1,0))</f>
        <v>0</v>
      </c>
      <c r="BC90" s="50">
        <f>IF('Indicator Data'!BD94="No Data",1,IF('Indicator Data imputation'!BD93&lt;&gt;"",1,0))</f>
        <v>0</v>
      </c>
      <c r="BD90" s="50">
        <f>IF('Indicator Data'!BE94="No Data",1,IF('Indicator Data imputation'!BE93&lt;&gt;"",1,0))</f>
        <v>0</v>
      </c>
      <c r="BE90" s="50">
        <f>IF('Indicator Data'!BF94="No Data",1,IF('Indicator Data imputation'!BF93&lt;&gt;"",1,0))</f>
        <v>0</v>
      </c>
      <c r="BF90" s="50">
        <f>IF('Indicator Data'!BG94="No Data",1,IF('Indicator Data imputation'!BG93&lt;&gt;"",1,0))</f>
        <v>0</v>
      </c>
      <c r="BG90" s="50">
        <f>IF('Indicator Data'!BH94="No Data",1,IF('Indicator Data imputation'!BH93&lt;&gt;"",1,0))</f>
        <v>0</v>
      </c>
      <c r="BH90" s="50">
        <f>IF('Indicator Data'!BI94="No Data",1,IF('Indicator Data imputation'!BI93&lt;&gt;"",1,0))</f>
        <v>0</v>
      </c>
      <c r="BI90" s="50">
        <f>IF('Indicator Data'!BJ94="No Data",1,IF('Indicator Data imputation'!BJ93&lt;&gt;"",1,0))</f>
        <v>1</v>
      </c>
      <c r="BJ90" s="50">
        <f>IF('Indicator Data'!BK94="No Data",1,IF('Indicator Data imputation'!BK93&lt;&gt;"",1,0))</f>
        <v>0</v>
      </c>
      <c r="BK90" s="50">
        <f>IF('Indicator Data'!BL94="No Data",1,IF('Indicator Data imputation'!BL93&lt;&gt;"",1,0))</f>
        <v>0</v>
      </c>
      <c r="BL90" s="50">
        <f>IF('Indicator Data'!BM94="No Data",1,IF('Indicator Data imputation'!BM93&lt;&gt;"",1,0))</f>
        <v>0</v>
      </c>
      <c r="BM90" s="50">
        <f>IF('Indicator Data'!BN94="No Data",1,IF('Indicator Data imputation'!BN93&lt;&gt;"",1,0))</f>
        <v>1</v>
      </c>
      <c r="BN90" s="50">
        <f>IF('Indicator Data'!BO94="No Data",1,IF('Indicator Data imputation'!BO93&lt;&gt;"",1,0))</f>
        <v>1</v>
      </c>
      <c r="BO90" s="50">
        <f>IF('Indicator Data'!BP94="No Data",1,IF('Indicator Data imputation'!BP93&lt;&gt;"",1,0))</f>
        <v>0</v>
      </c>
      <c r="BP90" s="50">
        <f>IF('Indicator Data'!BQ94="No Data",1,IF('Indicator Data imputation'!BQ93&lt;&gt;"",1,0))</f>
        <v>0</v>
      </c>
      <c r="BQ90" s="50">
        <f>IF('Indicator Data'!BR94="No Data",1,IF('Indicator Data imputation'!BR93&lt;&gt;"",1,0))</f>
        <v>0</v>
      </c>
      <c r="BR90" s="50">
        <f>IF('Indicator Data'!BS94="No Data",1,IF('Indicator Data imputation'!BS93&lt;&gt;"",1,0))</f>
        <v>0</v>
      </c>
      <c r="BS90" s="50">
        <f>IF('Indicator Data'!BT94="No Data",1,IF('Indicator Data imputation'!BT93&lt;&gt;"",1,0))</f>
        <v>0</v>
      </c>
      <c r="BT90" s="50">
        <f>IF('Indicator Data'!BU94="No Data",1,IF('Indicator Data imputation'!BU93&lt;&gt;"",1,0))</f>
        <v>0</v>
      </c>
      <c r="BU90" s="50">
        <f>IF('Indicator Data'!BV94="No Data",1,IF('Indicator Data imputation'!BV93&lt;&gt;"",1,0))</f>
        <v>0</v>
      </c>
      <c r="BV90" s="50">
        <f>IF('Indicator Data'!BW94="No Data",1,IF('Indicator Data imputation'!BW93&lt;&gt;"",1,0))</f>
        <v>1</v>
      </c>
      <c r="BW90" s="50">
        <f>IF('Indicator Data'!BX94="No Data",1,IF('Indicator Data imputation'!BX93&lt;&gt;"",1,0))</f>
        <v>1</v>
      </c>
      <c r="BX90" s="50">
        <f>IF('Indicator Data'!BY94="No Data",1,IF('Indicator Data imputation'!BY93&lt;&gt;"",1,0))</f>
        <v>0</v>
      </c>
      <c r="BY90" s="3">
        <f t="shared" si="3"/>
        <v>17</v>
      </c>
      <c r="BZ90" s="52">
        <f t="shared" si="4"/>
        <v>0.22666666666666666</v>
      </c>
    </row>
    <row r="91" spans="1:78">
      <c r="A91" s="3" t="str">
        <f>'Indicator Data'!B95</f>
        <v>KOR</v>
      </c>
      <c r="B91" s="50">
        <f>IF('Indicator Data'!C95="No Data",1,IF('Indicator Data imputation'!C94&lt;&gt;"",1,0))</f>
        <v>0</v>
      </c>
      <c r="C91" s="50">
        <f>IF('Indicator Data'!D95="No Data",1,IF('Indicator Data imputation'!D94&lt;&gt;"",1,0))</f>
        <v>0</v>
      </c>
      <c r="D91" s="50">
        <f>IF('Indicator Data'!E95="No Data",1,IF('Indicator Data imputation'!E94&lt;&gt;"",1,0))</f>
        <v>0</v>
      </c>
      <c r="E91" s="50">
        <f>IF('Indicator Data'!F95="No Data",1,IF('Indicator Data imputation'!F94&lt;&gt;"",1,0))</f>
        <v>0</v>
      </c>
      <c r="F91" s="50">
        <f>IF('Indicator Data'!G95="No Data",1,IF('Indicator Data imputation'!G94&lt;&gt;"",1,0))</f>
        <v>0</v>
      </c>
      <c r="G91" s="50">
        <f>IF('Indicator Data'!H95="No Data",1,IF('Indicator Data imputation'!H94&lt;&gt;"",1,0))</f>
        <v>0</v>
      </c>
      <c r="H91" s="50">
        <f>IF('Indicator Data'!I95="No Data",1,IF('Indicator Data imputation'!I94&lt;&gt;"",1,0))</f>
        <v>0</v>
      </c>
      <c r="I91" s="50">
        <f>IF('Indicator Data'!J95="No Data",1,IF('Indicator Data imputation'!J94&lt;&gt;"",1,0))</f>
        <v>0</v>
      </c>
      <c r="J91" s="50">
        <f>IF('Indicator Data'!K95="No Data",1,IF('Indicator Data imputation'!K94&lt;&gt;"",1,0))</f>
        <v>0</v>
      </c>
      <c r="K91" s="50">
        <f>IF('Indicator Data'!L95="No Data",1,IF('Indicator Data imputation'!L94&lt;&gt;"",1,0))</f>
        <v>0</v>
      </c>
      <c r="L91" s="50">
        <f>IF('Indicator Data'!M95="No Data",1,IF('Indicator Data imputation'!M94&lt;&gt;"",1,0))</f>
        <v>0</v>
      </c>
      <c r="M91" s="50">
        <f>IF('Indicator Data'!N95="No Data",1,IF('Indicator Data imputation'!N94&lt;&gt;"",1,0))</f>
        <v>1</v>
      </c>
      <c r="N91" s="50">
        <f>IF('Indicator Data'!O95="No Data",1,IF('Indicator Data imputation'!O94&lt;&gt;"",1,0))</f>
        <v>1</v>
      </c>
      <c r="O91" s="50">
        <f>IF('Indicator Data'!P95="No Data",1,IF('Indicator Data imputation'!P94&lt;&gt;"",1,0))</f>
        <v>1</v>
      </c>
      <c r="P91" s="50">
        <f>IF('Indicator Data'!Q95="No Data",1,IF('Indicator Data imputation'!Q94&lt;&gt;"",1,0))</f>
        <v>0</v>
      </c>
      <c r="Q91" s="50">
        <f>IF('Indicator Data'!R95="No Data",1,IF('Indicator Data imputation'!R94&lt;&gt;"",1,0))</f>
        <v>0</v>
      </c>
      <c r="R91" s="50">
        <f>IF('Indicator Data'!S95="No Data",1,IF('Indicator Data imputation'!S94&lt;&gt;"",1,0))</f>
        <v>0</v>
      </c>
      <c r="S91" s="50">
        <f>IF('Indicator Data'!T95="No Data",1,IF('Indicator Data imputation'!T94&lt;&gt;"",1,0))</f>
        <v>0</v>
      </c>
      <c r="T91" s="50">
        <f>IF('Indicator Data'!U95="No Data",1,IF('Indicator Data imputation'!U94&lt;&gt;"",1,0))</f>
        <v>0</v>
      </c>
      <c r="U91" s="50">
        <f>IF('Indicator Data'!V95="No Data",1,IF('Indicator Data imputation'!V94&lt;&gt;"",1,0))</f>
        <v>0</v>
      </c>
      <c r="V91" s="50">
        <f>IF('Indicator Data'!W95="No Data",1,IF('Indicator Data imputation'!W94&lt;&gt;"",1,0))</f>
        <v>0</v>
      </c>
      <c r="W91" s="50">
        <f>IF('Indicator Data'!X95="No Data",1,IF('Indicator Data imputation'!X94&lt;&gt;"",1,0))</f>
        <v>0</v>
      </c>
      <c r="X91" s="50">
        <f>IF('Indicator Data'!Y95="No Data",1,IF('Indicator Data imputation'!Y94&lt;&gt;"",1,0))</f>
        <v>0</v>
      </c>
      <c r="Y91" s="50">
        <f>IF('Indicator Data'!Z95="No Data",1,IF('Indicator Data imputation'!Z94&lt;&gt;"",1,0))</f>
        <v>0</v>
      </c>
      <c r="Z91" s="50">
        <f>IF('Indicator Data'!AA95="No Data",1,IF('Indicator Data imputation'!AA94&lt;&gt;"",1,0))</f>
        <v>0</v>
      </c>
      <c r="AA91" s="50">
        <f>IF('Indicator Data'!AB95="No Data",1,IF('Indicator Data imputation'!AB94&lt;&gt;"",1,0))</f>
        <v>0</v>
      </c>
      <c r="AB91" s="50">
        <f>IF('Indicator Data'!AC95="No Data",1,IF('Indicator Data imputation'!AC94&lt;&gt;"",1,0))</f>
        <v>1</v>
      </c>
      <c r="AC91" s="50">
        <f>IF('Indicator Data'!AD95="No Data",1,IF('Indicator Data imputation'!AD94&lt;&gt;"",1,0))</f>
        <v>0</v>
      </c>
      <c r="AD91" s="50">
        <f>IF('Indicator Data'!AE95="No Data",1,IF('Indicator Data imputation'!AE94&lt;&gt;"",1,0))</f>
        <v>0</v>
      </c>
      <c r="AE91" s="50">
        <f>IF('Indicator Data'!AF95="No Data",1,IF('Indicator Data imputation'!AF94&lt;&gt;"",1,0))</f>
        <v>1</v>
      </c>
      <c r="AF91" s="50">
        <f>IF('Indicator Data'!AG95="No Data",1,IF('Indicator Data imputation'!AG94&lt;&gt;"",1,0))</f>
        <v>0</v>
      </c>
      <c r="AG91" s="50">
        <f>IF('Indicator Data'!AH95="No Data",1,IF('Indicator Data imputation'!AH94&lt;&gt;"",1,0))</f>
        <v>0</v>
      </c>
      <c r="AH91" s="50">
        <f>IF('Indicator Data'!AI95="No Data",1,IF('Indicator Data imputation'!AI94&lt;&gt;"",1,0))</f>
        <v>0</v>
      </c>
      <c r="AI91" s="50">
        <f>IF('Indicator Data'!AJ95="No Data",1,IF('Indicator Data imputation'!AJ94&lt;&gt;"",1,0))</f>
        <v>0</v>
      </c>
      <c r="AJ91" s="50">
        <f>IF('Indicator Data'!AK95="No Data",1,IF('Indicator Data imputation'!AK94&lt;&gt;"",1,0))</f>
        <v>0</v>
      </c>
      <c r="AK91" s="50">
        <f>IF('Indicator Data'!AL95="No Data",1,IF('Indicator Data imputation'!AL94&lt;&gt;"",1,0))</f>
        <v>1</v>
      </c>
      <c r="AL91" s="50">
        <f>IF('Indicator Data'!AM95="No Data",1,IF('Indicator Data imputation'!AM94&lt;&gt;"",1,0))</f>
        <v>1</v>
      </c>
      <c r="AM91" s="50">
        <f>IF('Indicator Data'!AN95="No Data",1,IF('Indicator Data imputation'!AN94&lt;&gt;"",1,0))</f>
        <v>0</v>
      </c>
      <c r="AN91" s="50">
        <f>IF('Indicator Data'!AO95="No Data",1,IF('Indicator Data imputation'!AO94&lt;&gt;"",1,0))</f>
        <v>0</v>
      </c>
      <c r="AO91" s="50">
        <f>IF('Indicator Data'!AP95="No Data",1,IF('Indicator Data imputation'!AP94&lt;&gt;"",1,0))</f>
        <v>0</v>
      </c>
      <c r="AP91" s="50">
        <f>IF('Indicator Data'!AQ95="No Data",1,IF('Indicator Data imputation'!AQ94&lt;&gt;"",1,0))</f>
        <v>1</v>
      </c>
      <c r="AQ91" s="50">
        <f>IF('Indicator Data'!AR95="No Data",1,IF('Indicator Data imputation'!AR94&lt;&gt;"",1,0))</f>
        <v>0</v>
      </c>
      <c r="AR91" s="50">
        <f>IF('Indicator Data'!AS95="No Data",1,IF('Indicator Data imputation'!AS94&lt;&gt;"",1,0))</f>
        <v>0</v>
      </c>
      <c r="AS91" s="50">
        <f>IF('Indicator Data'!AT95="No Data",1,IF('Indicator Data imputation'!AT94&lt;&gt;"",1,0))</f>
        <v>0</v>
      </c>
      <c r="AT91" s="50">
        <f>IF('Indicator Data'!AU95="No Data",1,IF('Indicator Data imputation'!AU94&lt;&gt;"",1,0))</f>
        <v>0</v>
      </c>
      <c r="AU91" s="50">
        <f>IF('Indicator Data'!AV95="No Data",1,IF('Indicator Data imputation'!AV94&lt;&gt;"",1,0))</f>
        <v>1</v>
      </c>
      <c r="AV91" s="50">
        <f>IF('Indicator Data'!AW95="No Data",1,IF('Indicator Data imputation'!AW94&lt;&gt;"",1,0))</f>
        <v>1</v>
      </c>
      <c r="AW91" s="50">
        <f>IF('Indicator Data'!AX95="No Data",1,IF('Indicator Data imputation'!AX94&lt;&gt;"",1,0))</f>
        <v>0</v>
      </c>
      <c r="AX91" s="50">
        <f>IF('Indicator Data'!AY95="No Data",1,IF('Indicator Data imputation'!AY94&lt;&gt;"",1,0))</f>
        <v>0</v>
      </c>
      <c r="AY91" s="50">
        <f>IF('Indicator Data'!AZ95="No Data",1,IF('Indicator Data imputation'!AZ94&lt;&gt;"",1,0))</f>
        <v>0</v>
      </c>
      <c r="AZ91" s="50">
        <f>IF('Indicator Data'!BA95="No Data",1,IF('Indicator Data imputation'!BA94&lt;&gt;"",1,0))</f>
        <v>0</v>
      </c>
      <c r="BA91" s="50">
        <f>IF('Indicator Data'!BB95="No Data",1,IF('Indicator Data imputation'!BB94&lt;&gt;"",1,0))</f>
        <v>0</v>
      </c>
      <c r="BB91" s="50">
        <f>IF('Indicator Data'!BC95="No Data",1,IF('Indicator Data imputation'!BC94&lt;&gt;"",1,0))</f>
        <v>0</v>
      </c>
      <c r="BC91" s="50">
        <f>IF('Indicator Data'!BD95="No Data",1,IF('Indicator Data imputation'!BD94&lt;&gt;"",1,0))</f>
        <v>0</v>
      </c>
      <c r="BD91" s="50">
        <f>IF('Indicator Data'!BE95="No Data",1,IF('Indicator Data imputation'!BE94&lt;&gt;"",1,0))</f>
        <v>0</v>
      </c>
      <c r="BE91" s="50">
        <f>IF('Indicator Data'!BF95="No Data",1,IF('Indicator Data imputation'!BF94&lt;&gt;"",1,0))</f>
        <v>0</v>
      </c>
      <c r="BF91" s="50">
        <f>IF('Indicator Data'!BG95="No Data",1,IF('Indicator Data imputation'!BG94&lt;&gt;"",1,0))</f>
        <v>0</v>
      </c>
      <c r="BG91" s="50">
        <f>IF('Indicator Data'!BH95="No Data",1,IF('Indicator Data imputation'!BH94&lt;&gt;"",1,0))</f>
        <v>0</v>
      </c>
      <c r="BH91" s="50">
        <f>IF('Indicator Data'!BI95="No Data",1,IF('Indicator Data imputation'!BI94&lt;&gt;"",1,0))</f>
        <v>0</v>
      </c>
      <c r="BI91" s="50">
        <f>IF('Indicator Data'!BJ95="No Data",1,IF('Indicator Data imputation'!BJ94&lt;&gt;"",1,0))</f>
        <v>0</v>
      </c>
      <c r="BJ91" s="50">
        <f>IF('Indicator Data'!BK95="No Data",1,IF('Indicator Data imputation'!BK94&lt;&gt;"",1,0))</f>
        <v>0</v>
      </c>
      <c r="BK91" s="50">
        <f>IF('Indicator Data'!BL95="No Data",1,IF('Indicator Data imputation'!BL94&lt;&gt;"",1,0))</f>
        <v>0</v>
      </c>
      <c r="BL91" s="50">
        <f>IF('Indicator Data'!BM95="No Data",1,IF('Indicator Data imputation'!BM94&lt;&gt;"",1,0))</f>
        <v>0</v>
      </c>
      <c r="BM91" s="50">
        <f>IF('Indicator Data'!BN95="No Data",1,IF('Indicator Data imputation'!BN94&lt;&gt;"",1,0))</f>
        <v>1</v>
      </c>
      <c r="BN91" s="50">
        <f>IF('Indicator Data'!BO95="No Data",1,IF('Indicator Data imputation'!BO94&lt;&gt;"",1,0))</f>
        <v>0</v>
      </c>
      <c r="BO91" s="50">
        <f>IF('Indicator Data'!BP95="No Data",1,IF('Indicator Data imputation'!BP94&lt;&gt;"",1,0))</f>
        <v>0</v>
      </c>
      <c r="BP91" s="50">
        <f>IF('Indicator Data'!BQ95="No Data",1,IF('Indicator Data imputation'!BQ94&lt;&gt;"",1,0))</f>
        <v>0</v>
      </c>
      <c r="BQ91" s="50">
        <f>IF('Indicator Data'!BR95="No Data",1,IF('Indicator Data imputation'!BR94&lt;&gt;"",1,0))</f>
        <v>0</v>
      </c>
      <c r="BR91" s="50">
        <f>IF('Indicator Data'!BS95="No Data",1,IF('Indicator Data imputation'!BS94&lt;&gt;"",1,0))</f>
        <v>0</v>
      </c>
      <c r="BS91" s="50">
        <f>IF('Indicator Data'!BT95="No Data",1,IF('Indicator Data imputation'!BT94&lt;&gt;"",1,0))</f>
        <v>0</v>
      </c>
      <c r="BT91" s="50">
        <f>IF('Indicator Data'!BU95="No Data",1,IF('Indicator Data imputation'!BU94&lt;&gt;"",1,0))</f>
        <v>0</v>
      </c>
      <c r="BU91" s="50">
        <f>IF('Indicator Data'!BV95="No Data",1,IF('Indicator Data imputation'!BV94&lt;&gt;"",1,0))</f>
        <v>0</v>
      </c>
      <c r="BV91" s="50">
        <f>IF('Indicator Data'!BW95="No Data",1,IF('Indicator Data imputation'!BW94&lt;&gt;"",1,0))</f>
        <v>0</v>
      </c>
      <c r="BW91" s="50">
        <f>IF('Indicator Data'!BX95="No Data",1,IF('Indicator Data imputation'!BX94&lt;&gt;"",1,0))</f>
        <v>0</v>
      </c>
      <c r="BX91" s="50">
        <f>IF('Indicator Data'!BY95="No Data",1,IF('Indicator Data imputation'!BY94&lt;&gt;"",1,0))</f>
        <v>0</v>
      </c>
      <c r="BY91" s="3">
        <f t="shared" si="3"/>
        <v>11</v>
      </c>
      <c r="BZ91" s="52">
        <f t="shared" si="4"/>
        <v>0.14666666666666667</v>
      </c>
    </row>
    <row r="92" spans="1:78">
      <c r="A92" s="3" t="str">
        <f>'Indicator Data'!B96</f>
        <v>KWT</v>
      </c>
      <c r="B92" s="50">
        <f>IF('Indicator Data'!C96="No Data",1,IF('Indicator Data imputation'!C95&lt;&gt;"",1,0))</f>
        <v>0</v>
      </c>
      <c r="C92" s="50">
        <f>IF('Indicator Data'!D96="No Data",1,IF('Indicator Data imputation'!D95&lt;&gt;"",1,0))</f>
        <v>0</v>
      </c>
      <c r="D92" s="50">
        <f>IF('Indicator Data'!E96="No Data",1,IF('Indicator Data imputation'!E95&lt;&gt;"",1,0))</f>
        <v>0</v>
      </c>
      <c r="E92" s="50">
        <f>IF('Indicator Data'!F96="No Data",1,IF('Indicator Data imputation'!F95&lt;&gt;"",1,0))</f>
        <v>0</v>
      </c>
      <c r="F92" s="50">
        <f>IF('Indicator Data'!G96="No Data",1,IF('Indicator Data imputation'!G95&lt;&gt;"",1,0))</f>
        <v>0</v>
      </c>
      <c r="G92" s="50">
        <f>IF('Indicator Data'!H96="No Data",1,IF('Indicator Data imputation'!H95&lt;&gt;"",1,0))</f>
        <v>0</v>
      </c>
      <c r="H92" s="50">
        <f>IF('Indicator Data'!I96="No Data",1,IF('Indicator Data imputation'!I95&lt;&gt;"",1,0))</f>
        <v>0</v>
      </c>
      <c r="I92" s="50">
        <f>IF('Indicator Data'!J96="No Data",1,IF('Indicator Data imputation'!J95&lt;&gt;"",1,0))</f>
        <v>0</v>
      </c>
      <c r="J92" s="50">
        <f>IF('Indicator Data'!K96="No Data",1,IF('Indicator Data imputation'!K95&lt;&gt;"",1,0))</f>
        <v>0</v>
      </c>
      <c r="K92" s="50">
        <f>IF('Indicator Data'!L96="No Data",1,IF('Indicator Data imputation'!L95&lt;&gt;"",1,0))</f>
        <v>0</v>
      </c>
      <c r="L92" s="50">
        <f>IF('Indicator Data'!M96="No Data",1,IF('Indicator Data imputation'!M95&lt;&gt;"",1,0))</f>
        <v>0</v>
      </c>
      <c r="M92" s="50">
        <f>IF('Indicator Data'!N96="No Data",1,IF('Indicator Data imputation'!N95&lt;&gt;"",1,0))</f>
        <v>1</v>
      </c>
      <c r="N92" s="50">
        <f>IF('Indicator Data'!O96="No Data",1,IF('Indicator Data imputation'!O95&lt;&gt;"",1,0))</f>
        <v>1</v>
      </c>
      <c r="O92" s="50">
        <f>IF('Indicator Data'!P96="No Data",1,IF('Indicator Data imputation'!P95&lt;&gt;"",1,0))</f>
        <v>1</v>
      </c>
      <c r="P92" s="50">
        <f>IF('Indicator Data'!Q96="No Data",1,IF('Indicator Data imputation'!Q95&lt;&gt;"",1,0))</f>
        <v>0</v>
      </c>
      <c r="Q92" s="50">
        <f>IF('Indicator Data'!R96="No Data",1,IF('Indicator Data imputation'!R95&lt;&gt;"",1,0))</f>
        <v>0</v>
      </c>
      <c r="R92" s="50">
        <f>IF('Indicator Data'!S96="No Data",1,IF('Indicator Data imputation'!S95&lt;&gt;"",1,0))</f>
        <v>0</v>
      </c>
      <c r="S92" s="50">
        <f>IF('Indicator Data'!T96="No Data",1,IF('Indicator Data imputation'!T95&lt;&gt;"",1,0))</f>
        <v>0</v>
      </c>
      <c r="T92" s="50">
        <f>IF('Indicator Data'!U96="No Data",1,IF('Indicator Data imputation'!U95&lt;&gt;"",1,0))</f>
        <v>0</v>
      </c>
      <c r="U92" s="50">
        <f>IF('Indicator Data'!V96="No Data",1,IF('Indicator Data imputation'!V95&lt;&gt;"",1,0))</f>
        <v>0</v>
      </c>
      <c r="V92" s="50">
        <f>IF('Indicator Data'!W96="No Data",1,IF('Indicator Data imputation'!W95&lt;&gt;"",1,0))</f>
        <v>0</v>
      </c>
      <c r="W92" s="50">
        <f>IF('Indicator Data'!X96="No Data",1,IF('Indicator Data imputation'!X95&lt;&gt;"",1,0))</f>
        <v>0</v>
      </c>
      <c r="X92" s="50">
        <f>IF('Indicator Data'!Y96="No Data",1,IF('Indicator Data imputation'!Y95&lt;&gt;"",1,0))</f>
        <v>0</v>
      </c>
      <c r="Y92" s="50">
        <f>IF('Indicator Data'!Z96="No Data",1,IF('Indicator Data imputation'!Z95&lt;&gt;"",1,0))</f>
        <v>0</v>
      </c>
      <c r="Z92" s="50">
        <f>IF('Indicator Data'!AA96="No Data",1,IF('Indicator Data imputation'!AA95&lt;&gt;"",1,0))</f>
        <v>1</v>
      </c>
      <c r="AA92" s="50">
        <f>IF('Indicator Data'!AB96="No Data",1,IF('Indicator Data imputation'!AB95&lt;&gt;"",1,0))</f>
        <v>0</v>
      </c>
      <c r="AB92" s="50">
        <f>IF('Indicator Data'!AC96="No Data",1,IF('Indicator Data imputation'!AC95&lt;&gt;"",1,0))</f>
        <v>1</v>
      </c>
      <c r="AC92" s="50">
        <f>IF('Indicator Data'!AD96="No Data",1,IF('Indicator Data imputation'!AD95&lt;&gt;"",1,0))</f>
        <v>0</v>
      </c>
      <c r="AD92" s="50">
        <f>IF('Indicator Data'!AE96="No Data",1,IF('Indicator Data imputation'!AE95&lt;&gt;"",1,0))</f>
        <v>0</v>
      </c>
      <c r="AE92" s="50">
        <f>IF('Indicator Data'!AF96="No Data",1,IF('Indicator Data imputation'!AF95&lt;&gt;"",1,0))</f>
        <v>1</v>
      </c>
      <c r="AF92" s="50">
        <f>IF('Indicator Data'!AG96="No Data",1,IF('Indicator Data imputation'!AG95&lt;&gt;"",1,0))</f>
        <v>0</v>
      </c>
      <c r="AG92" s="50">
        <f>IF('Indicator Data'!AH96="No Data",1,IF('Indicator Data imputation'!AH95&lt;&gt;"",1,0))</f>
        <v>0</v>
      </c>
      <c r="AH92" s="50">
        <f>IF('Indicator Data'!AI96="No Data",1,IF('Indicator Data imputation'!AI95&lt;&gt;"",1,0))</f>
        <v>0</v>
      </c>
      <c r="AI92" s="50">
        <f>IF('Indicator Data'!AJ96="No Data",1,IF('Indicator Data imputation'!AJ95&lt;&gt;"",1,0))</f>
        <v>0</v>
      </c>
      <c r="AJ92" s="50">
        <f>IF('Indicator Data'!AK96="No Data",1,IF('Indicator Data imputation'!AK95&lt;&gt;"",1,0))</f>
        <v>0</v>
      </c>
      <c r="AK92" s="50">
        <f>IF('Indicator Data'!AL96="No Data",1,IF('Indicator Data imputation'!AL95&lt;&gt;"",1,0))</f>
        <v>0</v>
      </c>
      <c r="AL92" s="50">
        <f>IF('Indicator Data'!AM96="No Data",1,IF('Indicator Data imputation'!AM95&lt;&gt;"",1,0))</f>
        <v>1</v>
      </c>
      <c r="AM92" s="50">
        <f>IF('Indicator Data'!AN96="No Data",1,IF('Indicator Data imputation'!AN95&lt;&gt;"",1,0))</f>
        <v>0</v>
      </c>
      <c r="AN92" s="50">
        <f>IF('Indicator Data'!AO96="No Data",1,IF('Indicator Data imputation'!AO95&lt;&gt;"",1,0))</f>
        <v>0</v>
      </c>
      <c r="AO92" s="50">
        <f>IF('Indicator Data'!AP96="No Data",1,IF('Indicator Data imputation'!AP95&lt;&gt;"",1,0))</f>
        <v>0</v>
      </c>
      <c r="AP92" s="50">
        <f>IF('Indicator Data'!AQ96="No Data",1,IF('Indicator Data imputation'!AQ95&lt;&gt;"",1,0))</f>
        <v>1</v>
      </c>
      <c r="AQ92" s="50">
        <f>IF('Indicator Data'!AR96="No Data",1,IF('Indicator Data imputation'!AR95&lt;&gt;"",1,0))</f>
        <v>0</v>
      </c>
      <c r="AR92" s="50">
        <f>IF('Indicator Data'!AS96="No Data",1,IF('Indicator Data imputation'!AS95&lt;&gt;"",1,0))</f>
        <v>0</v>
      </c>
      <c r="AS92" s="50">
        <f>IF('Indicator Data'!AT96="No Data",1,IF('Indicator Data imputation'!AT95&lt;&gt;"",1,0))</f>
        <v>0</v>
      </c>
      <c r="AT92" s="50">
        <f>IF('Indicator Data'!AU96="No Data",1,IF('Indicator Data imputation'!AU95&lt;&gt;"",1,0))</f>
        <v>0</v>
      </c>
      <c r="AU92" s="50">
        <f>IF('Indicator Data'!AV96="No Data",1,IF('Indicator Data imputation'!AV95&lt;&gt;"",1,0))</f>
        <v>1</v>
      </c>
      <c r="AV92" s="50">
        <f>IF('Indicator Data'!AW96="No Data",1,IF('Indicator Data imputation'!AW95&lt;&gt;"",1,0))</f>
        <v>1</v>
      </c>
      <c r="AW92" s="50">
        <f>IF('Indicator Data'!AX96="No Data",1,IF('Indicator Data imputation'!AX95&lt;&gt;"",1,0))</f>
        <v>1</v>
      </c>
      <c r="AX92" s="50">
        <f>IF('Indicator Data'!AY96="No Data",1,IF('Indicator Data imputation'!AY95&lt;&gt;"",1,0))</f>
        <v>0</v>
      </c>
      <c r="AY92" s="50">
        <f>IF('Indicator Data'!AZ96="No Data",1,IF('Indicator Data imputation'!AZ95&lt;&gt;"",1,0))</f>
        <v>0</v>
      </c>
      <c r="AZ92" s="50">
        <f>IF('Indicator Data'!BA96="No Data",1,IF('Indicator Data imputation'!BA95&lt;&gt;"",1,0))</f>
        <v>1</v>
      </c>
      <c r="BA92" s="50">
        <f>IF('Indicator Data'!BB96="No Data",1,IF('Indicator Data imputation'!BB95&lt;&gt;"",1,0))</f>
        <v>0</v>
      </c>
      <c r="BB92" s="50">
        <f>IF('Indicator Data'!BC96="No Data",1,IF('Indicator Data imputation'!BC95&lt;&gt;"",1,0))</f>
        <v>0</v>
      </c>
      <c r="BC92" s="50">
        <f>IF('Indicator Data'!BD96="No Data",1,IF('Indicator Data imputation'!BD95&lt;&gt;"",1,0))</f>
        <v>0</v>
      </c>
      <c r="BD92" s="50">
        <f>IF('Indicator Data'!BE96="No Data",1,IF('Indicator Data imputation'!BE95&lt;&gt;"",1,0))</f>
        <v>0</v>
      </c>
      <c r="BE92" s="50">
        <f>IF('Indicator Data'!BF96="No Data",1,IF('Indicator Data imputation'!BF95&lt;&gt;"",1,0))</f>
        <v>0</v>
      </c>
      <c r="BF92" s="50">
        <f>IF('Indicator Data'!BG96="No Data",1,IF('Indicator Data imputation'!BG95&lt;&gt;"",1,0))</f>
        <v>0</v>
      </c>
      <c r="BG92" s="50">
        <f>IF('Indicator Data'!BH96="No Data",1,IF('Indicator Data imputation'!BH95&lt;&gt;"",1,0))</f>
        <v>0</v>
      </c>
      <c r="BH92" s="50">
        <f>IF('Indicator Data'!BI96="No Data",1,IF('Indicator Data imputation'!BI95&lt;&gt;"",1,0))</f>
        <v>0</v>
      </c>
      <c r="BI92" s="50">
        <f>IF('Indicator Data'!BJ96="No Data",1,IF('Indicator Data imputation'!BJ95&lt;&gt;"",1,0))</f>
        <v>1</v>
      </c>
      <c r="BJ92" s="50">
        <f>IF('Indicator Data'!BK96="No Data",1,IF('Indicator Data imputation'!BK95&lt;&gt;"",1,0))</f>
        <v>0</v>
      </c>
      <c r="BK92" s="50">
        <f>IF('Indicator Data'!BL96="No Data",1,IF('Indicator Data imputation'!BL95&lt;&gt;"",1,0))</f>
        <v>0</v>
      </c>
      <c r="BL92" s="50">
        <f>IF('Indicator Data'!BM96="No Data",1,IF('Indicator Data imputation'!BM95&lt;&gt;"",1,0))</f>
        <v>0</v>
      </c>
      <c r="BM92" s="50">
        <f>IF('Indicator Data'!BN96="No Data",1,IF('Indicator Data imputation'!BN95&lt;&gt;"",1,0))</f>
        <v>0</v>
      </c>
      <c r="BN92" s="50">
        <f>IF('Indicator Data'!BO96="No Data",1,IF('Indicator Data imputation'!BO95&lt;&gt;"",1,0))</f>
        <v>0</v>
      </c>
      <c r="BO92" s="50">
        <f>IF('Indicator Data'!BP96="No Data",1,IF('Indicator Data imputation'!BP95&lt;&gt;"",1,0))</f>
        <v>0</v>
      </c>
      <c r="BP92" s="50">
        <f>IF('Indicator Data'!BQ96="No Data",1,IF('Indicator Data imputation'!BQ95&lt;&gt;"",1,0))</f>
        <v>0</v>
      </c>
      <c r="BQ92" s="50">
        <f>IF('Indicator Data'!BR96="No Data",1,IF('Indicator Data imputation'!BR95&lt;&gt;"",1,0))</f>
        <v>0</v>
      </c>
      <c r="BR92" s="50">
        <f>IF('Indicator Data'!BS96="No Data",1,IF('Indicator Data imputation'!BS95&lt;&gt;"",1,0))</f>
        <v>0</v>
      </c>
      <c r="BS92" s="50">
        <f>IF('Indicator Data'!BT96="No Data",1,IF('Indicator Data imputation'!BT95&lt;&gt;"",1,0))</f>
        <v>0</v>
      </c>
      <c r="BT92" s="50">
        <f>IF('Indicator Data'!BU96="No Data",1,IF('Indicator Data imputation'!BU95&lt;&gt;"",1,0))</f>
        <v>0</v>
      </c>
      <c r="BU92" s="50">
        <f>IF('Indicator Data'!BV96="No Data",1,IF('Indicator Data imputation'!BV95&lt;&gt;"",1,0))</f>
        <v>0</v>
      </c>
      <c r="BV92" s="50">
        <f>IF('Indicator Data'!BW96="No Data",1,IF('Indicator Data imputation'!BW95&lt;&gt;"",1,0))</f>
        <v>0</v>
      </c>
      <c r="BW92" s="50">
        <f>IF('Indicator Data'!BX96="No Data",1,IF('Indicator Data imputation'!BX95&lt;&gt;"",1,0))</f>
        <v>0</v>
      </c>
      <c r="BX92" s="50">
        <f>IF('Indicator Data'!BY96="No Data",1,IF('Indicator Data imputation'!BY95&lt;&gt;"",1,0))</f>
        <v>0</v>
      </c>
      <c r="BY92" s="3">
        <f t="shared" si="3"/>
        <v>13</v>
      </c>
      <c r="BZ92" s="52">
        <f t="shared" si="4"/>
        <v>0.17333333333333334</v>
      </c>
    </row>
    <row r="93" spans="1:78">
      <c r="A93" s="3" t="str">
        <f>'Indicator Data'!B97</f>
        <v>KGZ</v>
      </c>
      <c r="B93" s="50">
        <f>IF('Indicator Data'!C97="No Data",1,IF('Indicator Data imputation'!C96&lt;&gt;"",1,0))</f>
        <v>0</v>
      </c>
      <c r="C93" s="50">
        <f>IF('Indicator Data'!D97="No Data",1,IF('Indicator Data imputation'!D96&lt;&gt;"",1,0))</f>
        <v>0</v>
      </c>
      <c r="D93" s="50">
        <f>IF('Indicator Data'!E97="No Data",1,IF('Indicator Data imputation'!E96&lt;&gt;"",1,0))</f>
        <v>0</v>
      </c>
      <c r="E93" s="50">
        <f>IF('Indicator Data'!F97="No Data",1,IF('Indicator Data imputation'!F96&lt;&gt;"",1,0))</f>
        <v>0</v>
      </c>
      <c r="F93" s="50">
        <f>IF('Indicator Data'!G97="No Data",1,IF('Indicator Data imputation'!G96&lt;&gt;"",1,0))</f>
        <v>0</v>
      </c>
      <c r="G93" s="50">
        <f>IF('Indicator Data'!H97="No Data",1,IF('Indicator Data imputation'!H96&lt;&gt;"",1,0))</f>
        <v>0</v>
      </c>
      <c r="H93" s="50">
        <f>IF('Indicator Data'!I97="No Data",1,IF('Indicator Data imputation'!I96&lt;&gt;"",1,0))</f>
        <v>0</v>
      </c>
      <c r="I93" s="50">
        <f>IF('Indicator Data'!J97="No Data",1,IF('Indicator Data imputation'!J96&lt;&gt;"",1,0))</f>
        <v>0</v>
      </c>
      <c r="J93" s="50">
        <f>IF('Indicator Data'!K97="No Data",1,IF('Indicator Data imputation'!K96&lt;&gt;"",1,0))</f>
        <v>0</v>
      </c>
      <c r="K93" s="50">
        <f>IF('Indicator Data'!L97="No Data",1,IF('Indicator Data imputation'!L96&lt;&gt;"",1,0))</f>
        <v>0</v>
      </c>
      <c r="L93" s="50">
        <f>IF('Indicator Data'!M97="No Data",1,IF('Indicator Data imputation'!M96&lt;&gt;"",1,0))</f>
        <v>0</v>
      </c>
      <c r="M93" s="50">
        <f>IF('Indicator Data'!N97="No Data",1,IF('Indicator Data imputation'!N96&lt;&gt;"",1,0))</f>
        <v>1</v>
      </c>
      <c r="N93" s="50">
        <f>IF('Indicator Data'!O97="No Data",1,IF('Indicator Data imputation'!O96&lt;&gt;"",1,0))</f>
        <v>1</v>
      </c>
      <c r="O93" s="50">
        <f>IF('Indicator Data'!P97="No Data",1,IF('Indicator Data imputation'!P96&lt;&gt;"",1,0))</f>
        <v>1</v>
      </c>
      <c r="P93" s="50">
        <f>IF('Indicator Data'!Q97="No Data",1,IF('Indicator Data imputation'!Q96&lt;&gt;"",1,0))</f>
        <v>0</v>
      </c>
      <c r="Q93" s="50">
        <f>IF('Indicator Data'!R97="No Data",1,IF('Indicator Data imputation'!R96&lt;&gt;"",1,0))</f>
        <v>0</v>
      </c>
      <c r="R93" s="50">
        <f>IF('Indicator Data'!S97="No Data",1,IF('Indicator Data imputation'!S96&lt;&gt;"",1,0))</f>
        <v>0</v>
      </c>
      <c r="S93" s="50">
        <f>IF('Indicator Data'!T97="No Data",1,IF('Indicator Data imputation'!T96&lt;&gt;"",1,0))</f>
        <v>0</v>
      </c>
      <c r="T93" s="50">
        <f>IF('Indicator Data'!U97="No Data",1,IF('Indicator Data imputation'!U96&lt;&gt;"",1,0))</f>
        <v>0</v>
      </c>
      <c r="U93" s="50">
        <f>IF('Indicator Data'!V97="No Data",1,IF('Indicator Data imputation'!V96&lt;&gt;"",1,0))</f>
        <v>0</v>
      </c>
      <c r="V93" s="50">
        <f>IF('Indicator Data'!W97="No Data",1,IF('Indicator Data imputation'!W96&lt;&gt;"",1,0))</f>
        <v>0</v>
      </c>
      <c r="W93" s="50">
        <f>IF('Indicator Data'!X97="No Data",1,IF('Indicator Data imputation'!X96&lt;&gt;"",1,0))</f>
        <v>0</v>
      </c>
      <c r="X93" s="50">
        <f>IF('Indicator Data'!Y97="No Data",1,IF('Indicator Data imputation'!Y96&lt;&gt;"",1,0))</f>
        <v>0</v>
      </c>
      <c r="Y93" s="50">
        <f>IF('Indicator Data'!Z97="No Data",1,IF('Indicator Data imputation'!Z96&lt;&gt;"",1,0))</f>
        <v>0</v>
      </c>
      <c r="Z93" s="50">
        <f>IF('Indicator Data'!AA97="No Data",1,IF('Indicator Data imputation'!AA96&lt;&gt;"",1,0))</f>
        <v>0</v>
      </c>
      <c r="AA93" s="50">
        <f>IF('Indicator Data'!AB97="No Data",1,IF('Indicator Data imputation'!AB96&lt;&gt;"",1,0))</f>
        <v>0</v>
      </c>
      <c r="AB93" s="50">
        <f>IF('Indicator Data'!AC97="No Data",1,IF('Indicator Data imputation'!AC96&lt;&gt;"",1,0))</f>
        <v>0</v>
      </c>
      <c r="AC93" s="50">
        <f>IF('Indicator Data'!AD97="No Data",1,IF('Indicator Data imputation'!AD96&lt;&gt;"",1,0))</f>
        <v>0</v>
      </c>
      <c r="AD93" s="50">
        <f>IF('Indicator Data'!AE97="No Data",1,IF('Indicator Data imputation'!AE96&lt;&gt;"",1,0))</f>
        <v>0</v>
      </c>
      <c r="AE93" s="50">
        <f>IF('Indicator Data'!AF97="No Data",1,IF('Indicator Data imputation'!AF96&lt;&gt;"",1,0))</f>
        <v>0</v>
      </c>
      <c r="AF93" s="50">
        <f>IF('Indicator Data'!AG97="No Data",1,IF('Indicator Data imputation'!AG96&lt;&gt;"",1,0))</f>
        <v>0</v>
      </c>
      <c r="AG93" s="50">
        <f>IF('Indicator Data'!AH97="No Data",1,IF('Indicator Data imputation'!AH96&lt;&gt;"",1,0))</f>
        <v>0</v>
      </c>
      <c r="AH93" s="50">
        <f>IF('Indicator Data'!AI97="No Data",1,IF('Indicator Data imputation'!AI96&lt;&gt;"",1,0))</f>
        <v>0</v>
      </c>
      <c r="AI93" s="50">
        <f>IF('Indicator Data'!AJ97="No Data",1,IF('Indicator Data imputation'!AJ96&lt;&gt;"",1,0))</f>
        <v>0</v>
      </c>
      <c r="AJ93" s="50">
        <f>IF('Indicator Data'!AK97="No Data",1,IF('Indicator Data imputation'!AK96&lt;&gt;"",1,0))</f>
        <v>0</v>
      </c>
      <c r="AK93" s="50">
        <f>IF('Indicator Data'!AL97="No Data",1,IF('Indicator Data imputation'!AL96&lt;&gt;"",1,0))</f>
        <v>0</v>
      </c>
      <c r="AL93" s="50">
        <f>IF('Indicator Data'!AM97="No Data",1,IF('Indicator Data imputation'!AM96&lt;&gt;"",1,0))</f>
        <v>0</v>
      </c>
      <c r="AM93" s="50">
        <f>IF('Indicator Data'!AN97="No Data",1,IF('Indicator Data imputation'!AN96&lt;&gt;"",1,0))</f>
        <v>0</v>
      </c>
      <c r="AN93" s="50">
        <f>IF('Indicator Data'!AO97="No Data",1,IF('Indicator Data imputation'!AO96&lt;&gt;"",1,0))</f>
        <v>0</v>
      </c>
      <c r="AO93" s="50">
        <f>IF('Indicator Data'!AP97="No Data",1,IF('Indicator Data imputation'!AP96&lt;&gt;"",1,0))</f>
        <v>0</v>
      </c>
      <c r="AP93" s="50">
        <f>IF('Indicator Data'!AQ97="No Data",1,IF('Indicator Data imputation'!AQ96&lt;&gt;"",1,0))</f>
        <v>0</v>
      </c>
      <c r="AQ93" s="50">
        <f>IF('Indicator Data'!AR97="No Data",1,IF('Indicator Data imputation'!AR96&lt;&gt;"",1,0))</f>
        <v>0</v>
      </c>
      <c r="AR93" s="50">
        <f>IF('Indicator Data'!AS97="No Data",1,IF('Indicator Data imputation'!AS96&lt;&gt;"",1,0))</f>
        <v>0</v>
      </c>
      <c r="AS93" s="50">
        <f>IF('Indicator Data'!AT97="No Data",1,IF('Indicator Data imputation'!AT96&lt;&gt;"",1,0))</f>
        <v>0</v>
      </c>
      <c r="AT93" s="50">
        <f>IF('Indicator Data'!AU97="No Data",1,IF('Indicator Data imputation'!AU96&lt;&gt;"",1,0))</f>
        <v>0</v>
      </c>
      <c r="AU93" s="50">
        <f>IF('Indicator Data'!AV97="No Data",1,IF('Indicator Data imputation'!AV96&lt;&gt;"",1,0))</f>
        <v>0</v>
      </c>
      <c r="AV93" s="50">
        <f>IF('Indicator Data'!AW97="No Data",1,IF('Indicator Data imputation'!AW96&lt;&gt;"",1,0))</f>
        <v>0</v>
      </c>
      <c r="AW93" s="50">
        <f>IF('Indicator Data'!AX97="No Data",1,IF('Indicator Data imputation'!AX96&lt;&gt;"",1,0))</f>
        <v>0</v>
      </c>
      <c r="AX93" s="50">
        <f>IF('Indicator Data'!AY97="No Data",1,IF('Indicator Data imputation'!AY96&lt;&gt;"",1,0))</f>
        <v>0</v>
      </c>
      <c r="AY93" s="50">
        <f>IF('Indicator Data'!AZ97="No Data",1,IF('Indicator Data imputation'!AZ96&lt;&gt;"",1,0))</f>
        <v>0</v>
      </c>
      <c r="AZ93" s="50">
        <f>IF('Indicator Data'!BA97="No Data",1,IF('Indicator Data imputation'!BA96&lt;&gt;"",1,0))</f>
        <v>0</v>
      </c>
      <c r="BA93" s="50">
        <f>IF('Indicator Data'!BB97="No Data",1,IF('Indicator Data imputation'!BB96&lt;&gt;"",1,0))</f>
        <v>0</v>
      </c>
      <c r="BB93" s="50">
        <f>IF('Indicator Data'!BC97="No Data",1,IF('Indicator Data imputation'!BC96&lt;&gt;"",1,0))</f>
        <v>0</v>
      </c>
      <c r="BC93" s="50">
        <f>IF('Indicator Data'!BD97="No Data",1,IF('Indicator Data imputation'!BD96&lt;&gt;"",1,0))</f>
        <v>0</v>
      </c>
      <c r="BD93" s="50">
        <f>IF('Indicator Data'!BE97="No Data",1,IF('Indicator Data imputation'!BE96&lt;&gt;"",1,0))</f>
        <v>0</v>
      </c>
      <c r="BE93" s="50">
        <f>IF('Indicator Data'!BF97="No Data",1,IF('Indicator Data imputation'!BF96&lt;&gt;"",1,0))</f>
        <v>0</v>
      </c>
      <c r="BF93" s="50">
        <f>IF('Indicator Data'!BG97="No Data",1,IF('Indicator Data imputation'!BG96&lt;&gt;"",1,0))</f>
        <v>0</v>
      </c>
      <c r="BG93" s="50">
        <f>IF('Indicator Data'!BH97="No Data",1,IF('Indicator Data imputation'!BH96&lt;&gt;"",1,0))</f>
        <v>0</v>
      </c>
      <c r="BH93" s="50">
        <f>IF('Indicator Data'!BI97="No Data",1,IF('Indicator Data imputation'!BI96&lt;&gt;"",1,0))</f>
        <v>0</v>
      </c>
      <c r="BI93" s="50">
        <f>IF('Indicator Data'!BJ97="No Data",1,IF('Indicator Data imputation'!BJ96&lt;&gt;"",1,0))</f>
        <v>0</v>
      </c>
      <c r="BJ93" s="50">
        <f>IF('Indicator Data'!BK97="No Data",1,IF('Indicator Data imputation'!BK96&lt;&gt;"",1,0))</f>
        <v>0</v>
      </c>
      <c r="BK93" s="50">
        <f>IF('Indicator Data'!BL97="No Data",1,IF('Indicator Data imputation'!BL96&lt;&gt;"",1,0))</f>
        <v>0</v>
      </c>
      <c r="BL93" s="50">
        <f>IF('Indicator Data'!BM97="No Data",1,IF('Indicator Data imputation'!BM96&lt;&gt;"",1,0))</f>
        <v>0</v>
      </c>
      <c r="BM93" s="50">
        <f>IF('Indicator Data'!BN97="No Data",1,IF('Indicator Data imputation'!BN96&lt;&gt;"",1,0))</f>
        <v>0</v>
      </c>
      <c r="BN93" s="50">
        <f>IF('Indicator Data'!BO97="No Data",1,IF('Indicator Data imputation'!BO96&lt;&gt;"",1,0))</f>
        <v>0</v>
      </c>
      <c r="BO93" s="50">
        <f>IF('Indicator Data'!BP97="No Data",1,IF('Indicator Data imputation'!BP96&lt;&gt;"",1,0))</f>
        <v>0</v>
      </c>
      <c r="BP93" s="50">
        <f>IF('Indicator Data'!BQ97="No Data",1,IF('Indicator Data imputation'!BQ96&lt;&gt;"",1,0))</f>
        <v>0</v>
      </c>
      <c r="BQ93" s="50">
        <f>IF('Indicator Data'!BR97="No Data",1,IF('Indicator Data imputation'!BR96&lt;&gt;"",1,0))</f>
        <v>0</v>
      </c>
      <c r="BR93" s="50">
        <f>IF('Indicator Data'!BS97="No Data",1,IF('Indicator Data imputation'!BS96&lt;&gt;"",1,0))</f>
        <v>0</v>
      </c>
      <c r="BS93" s="50">
        <f>IF('Indicator Data'!BT97="No Data",1,IF('Indicator Data imputation'!BT96&lt;&gt;"",1,0))</f>
        <v>0</v>
      </c>
      <c r="BT93" s="50">
        <f>IF('Indicator Data'!BU97="No Data",1,IF('Indicator Data imputation'!BU96&lt;&gt;"",1,0))</f>
        <v>0</v>
      </c>
      <c r="BU93" s="50">
        <f>IF('Indicator Data'!BV97="No Data",1,IF('Indicator Data imputation'!BV96&lt;&gt;"",1,0))</f>
        <v>0</v>
      </c>
      <c r="BV93" s="50">
        <f>IF('Indicator Data'!BW97="No Data",1,IF('Indicator Data imputation'!BW96&lt;&gt;"",1,0))</f>
        <v>0</v>
      </c>
      <c r="BW93" s="50">
        <f>IF('Indicator Data'!BX97="No Data",1,IF('Indicator Data imputation'!BX96&lt;&gt;"",1,0))</f>
        <v>0</v>
      </c>
      <c r="BX93" s="50">
        <f>IF('Indicator Data'!BY97="No Data",1,IF('Indicator Data imputation'!BY96&lt;&gt;"",1,0))</f>
        <v>0</v>
      </c>
      <c r="BY93" s="3">
        <f t="shared" si="3"/>
        <v>3</v>
      </c>
      <c r="BZ93" s="52">
        <f t="shared" si="4"/>
        <v>0.04</v>
      </c>
    </row>
    <row r="94" spans="1:78">
      <c r="A94" s="3" t="str">
        <f>'Indicator Data'!B98</f>
        <v>LAO</v>
      </c>
      <c r="B94" s="50">
        <f>IF('Indicator Data'!C98="No Data",1,IF('Indicator Data imputation'!C97&lt;&gt;"",1,0))</f>
        <v>0</v>
      </c>
      <c r="C94" s="50">
        <f>IF('Indicator Data'!D98="No Data",1,IF('Indicator Data imputation'!D97&lt;&gt;"",1,0))</f>
        <v>0</v>
      </c>
      <c r="D94" s="50">
        <f>IF('Indicator Data'!E98="No Data",1,IF('Indicator Data imputation'!E97&lt;&gt;"",1,0))</f>
        <v>0</v>
      </c>
      <c r="E94" s="50">
        <f>IF('Indicator Data'!F98="No Data",1,IF('Indicator Data imputation'!F97&lt;&gt;"",1,0))</f>
        <v>0</v>
      </c>
      <c r="F94" s="50">
        <f>IF('Indicator Data'!G98="No Data",1,IF('Indicator Data imputation'!G97&lt;&gt;"",1,0))</f>
        <v>0</v>
      </c>
      <c r="G94" s="50">
        <f>IF('Indicator Data'!H98="No Data",1,IF('Indicator Data imputation'!H97&lt;&gt;"",1,0))</f>
        <v>0</v>
      </c>
      <c r="H94" s="50">
        <f>IF('Indicator Data'!I98="No Data",1,IF('Indicator Data imputation'!I97&lt;&gt;"",1,0))</f>
        <v>0</v>
      </c>
      <c r="I94" s="50">
        <f>IF('Indicator Data'!J98="No Data",1,IF('Indicator Data imputation'!J97&lt;&gt;"",1,0))</f>
        <v>0</v>
      </c>
      <c r="J94" s="50">
        <f>IF('Indicator Data'!K98="No Data",1,IF('Indicator Data imputation'!K97&lt;&gt;"",1,0))</f>
        <v>0</v>
      </c>
      <c r="K94" s="50">
        <f>IF('Indicator Data'!L98="No Data",1,IF('Indicator Data imputation'!L97&lt;&gt;"",1,0))</f>
        <v>0</v>
      </c>
      <c r="L94" s="50">
        <f>IF('Indicator Data'!M98="No Data",1,IF('Indicator Data imputation'!M97&lt;&gt;"",1,0))</f>
        <v>0</v>
      </c>
      <c r="M94" s="50">
        <f>IF('Indicator Data'!N98="No Data",1,IF('Indicator Data imputation'!N97&lt;&gt;"",1,0))</f>
        <v>1</v>
      </c>
      <c r="N94" s="50">
        <f>IF('Indicator Data'!O98="No Data",1,IF('Indicator Data imputation'!O97&lt;&gt;"",1,0))</f>
        <v>1</v>
      </c>
      <c r="O94" s="50">
        <f>IF('Indicator Data'!P98="No Data",1,IF('Indicator Data imputation'!P97&lt;&gt;"",1,0))</f>
        <v>1</v>
      </c>
      <c r="P94" s="50">
        <f>IF('Indicator Data'!Q98="No Data",1,IF('Indicator Data imputation'!Q97&lt;&gt;"",1,0))</f>
        <v>0</v>
      </c>
      <c r="Q94" s="50">
        <f>IF('Indicator Data'!R98="No Data",1,IF('Indicator Data imputation'!R97&lt;&gt;"",1,0))</f>
        <v>0</v>
      </c>
      <c r="R94" s="50">
        <f>IF('Indicator Data'!S98="No Data",1,IF('Indicator Data imputation'!S97&lt;&gt;"",1,0))</f>
        <v>0</v>
      </c>
      <c r="S94" s="50">
        <f>IF('Indicator Data'!T98="No Data",1,IF('Indicator Data imputation'!T97&lt;&gt;"",1,0))</f>
        <v>0</v>
      </c>
      <c r="T94" s="50">
        <f>IF('Indicator Data'!U98="No Data",1,IF('Indicator Data imputation'!U97&lt;&gt;"",1,0))</f>
        <v>0</v>
      </c>
      <c r="U94" s="50">
        <f>IF('Indicator Data'!V98="No Data",1,IF('Indicator Data imputation'!V97&lt;&gt;"",1,0))</f>
        <v>0</v>
      </c>
      <c r="V94" s="50">
        <f>IF('Indicator Data'!W98="No Data",1,IF('Indicator Data imputation'!W97&lt;&gt;"",1,0))</f>
        <v>0</v>
      </c>
      <c r="W94" s="50">
        <f>IF('Indicator Data'!X98="No Data",1,IF('Indicator Data imputation'!X97&lt;&gt;"",1,0))</f>
        <v>0</v>
      </c>
      <c r="X94" s="50">
        <f>IF('Indicator Data'!Y98="No Data",1,IF('Indicator Data imputation'!Y97&lt;&gt;"",1,0))</f>
        <v>0</v>
      </c>
      <c r="Y94" s="50">
        <f>IF('Indicator Data'!Z98="No Data",1,IF('Indicator Data imputation'!Z97&lt;&gt;"",1,0))</f>
        <v>0</v>
      </c>
      <c r="Z94" s="50">
        <f>IF('Indicator Data'!AA98="No Data",1,IF('Indicator Data imputation'!AA97&lt;&gt;"",1,0))</f>
        <v>1</v>
      </c>
      <c r="AA94" s="50">
        <f>IF('Indicator Data'!AB98="No Data",1,IF('Indicator Data imputation'!AB97&lt;&gt;"",1,0))</f>
        <v>0</v>
      </c>
      <c r="AB94" s="50">
        <f>IF('Indicator Data'!AC98="No Data",1,IF('Indicator Data imputation'!AC97&lt;&gt;"",1,0))</f>
        <v>0</v>
      </c>
      <c r="AC94" s="50">
        <f>IF('Indicator Data'!AD98="No Data",1,IF('Indicator Data imputation'!AD97&lt;&gt;"",1,0))</f>
        <v>0</v>
      </c>
      <c r="AD94" s="50">
        <f>IF('Indicator Data'!AE98="No Data",1,IF('Indicator Data imputation'!AE97&lt;&gt;"",1,0))</f>
        <v>0</v>
      </c>
      <c r="AE94" s="50">
        <f>IF('Indicator Data'!AF98="No Data",1,IF('Indicator Data imputation'!AF97&lt;&gt;"",1,0))</f>
        <v>0</v>
      </c>
      <c r="AF94" s="50">
        <f>IF('Indicator Data'!AG98="No Data",1,IF('Indicator Data imputation'!AG97&lt;&gt;"",1,0))</f>
        <v>0</v>
      </c>
      <c r="AG94" s="50">
        <f>IF('Indicator Data'!AH98="No Data",1,IF('Indicator Data imputation'!AH97&lt;&gt;"",1,0))</f>
        <v>0</v>
      </c>
      <c r="AH94" s="50">
        <f>IF('Indicator Data'!AI98="No Data",1,IF('Indicator Data imputation'!AI97&lt;&gt;"",1,0))</f>
        <v>0</v>
      </c>
      <c r="AI94" s="50">
        <f>IF('Indicator Data'!AJ98="No Data",1,IF('Indicator Data imputation'!AJ97&lt;&gt;"",1,0))</f>
        <v>0</v>
      </c>
      <c r="AJ94" s="50">
        <f>IF('Indicator Data'!AK98="No Data",1,IF('Indicator Data imputation'!AK97&lt;&gt;"",1,0))</f>
        <v>0</v>
      </c>
      <c r="AK94" s="50">
        <f>IF('Indicator Data'!AL98="No Data",1,IF('Indicator Data imputation'!AL97&lt;&gt;"",1,0))</f>
        <v>0</v>
      </c>
      <c r="AL94" s="50">
        <f>IF('Indicator Data'!AM98="No Data",1,IF('Indicator Data imputation'!AM97&lt;&gt;"",1,0))</f>
        <v>0</v>
      </c>
      <c r="AM94" s="50">
        <f>IF('Indicator Data'!AN98="No Data",1,IF('Indicator Data imputation'!AN97&lt;&gt;"",1,0))</f>
        <v>0</v>
      </c>
      <c r="AN94" s="50">
        <f>IF('Indicator Data'!AO98="No Data",1,IF('Indicator Data imputation'!AO97&lt;&gt;"",1,0))</f>
        <v>0</v>
      </c>
      <c r="AO94" s="50">
        <f>IF('Indicator Data'!AP98="No Data",1,IF('Indicator Data imputation'!AP97&lt;&gt;"",1,0))</f>
        <v>0</v>
      </c>
      <c r="AP94" s="50">
        <f>IF('Indicator Data'!AQ98="No Data",1,IF('Indicator Data imputation'!AQ97&lt;&gt;"",1,0))</f>
        <v>0</v>
      </c>
      <c r="AQ94" s="50">
        <f>IF('Indicator Data'!AR98="No Data",1,IF('Indicator Data imputation'!AR97&lt;&gt;"",1,0))</f>
        <v>0</v>
      </c>
      <c r="AR94" s="50">
        <f>IF('Indicator Data'!AS98="No Data",1,IF('Indicator Data imputation'!AS97&lt;&gt;"",1,0))</f>
        <v>0</v>
      </c>
      <c r="AS94" s="50">
        <f>IF('Indicator Data'!AT98="No Data",1,IF('Indicator Data imputation'!AT97&lt;&gt;"",1,0))</f>
        <v>0</v>
      </c>
      <c r="AT94" s="50">
        <f>IF('Indicator Data'!AU98="No Data",1,IF('Indicator Data imputation'!AU97&lt;&gt;"",1,0))</f>
        <v>0</v>
      </c>
      <c r="AU94" s="50">
        <f>IF('Indicator Data'!AV98="No Data",1,IF('Indicator Data imputation'!AV97&lt;&gt;"",1,0))</f>
        <v>0</v>
      </c>
      <c r="AV94" s="50">
        <f>IF('Indicator Data'!AW98="No Data",1,IF('Indicator Data imputation'!AW97&lt;&gt;"",1,0))</f>
        <v>0</v>
      </c>
      <c r="AW94" s="50">
        <f>IF('Indicator Data'!AX98="No Data",1,IF('Indicator Data imputation'!AX97&lt;&gt;"",1,0))</f>
        <v>0</v>
      </c>
      <c r="AX94" s="50">
        <f>IF('Indicator Data'!AY98="No Data",1,IF('Indicator Data imputation'!AY97&lt;&gt;"",1,0))</f>
        <v>0</v>
      </c>
      <c r="AY94" s="50">
        <f>IF('Indicator Data'!AZ98="No Data",1,IF('Indicator Data imputation'!AZ97&lt;&gt;"",1,0))</f>
        <v>0</v>
      </c>
      <c r="AZ94" s="50">
        <f>IF('Indicator Data'!BA98="No Data",1,IF('Indicator Data imputation'!BA97&lt;&gt;"",1,0))</f>
        <v>0</v>
      </c>
      <c r="BA94" s="50">
        <f>IF('Indicator Data'!BB98="No Data",1,IF('Indicator Data imputation'!BB97&lt;&gt;"",1,0))</f>
        <v>0</v>
      </c>
      <c r="BB94" s="50">
        <f>IF('Indicator Data'!BC98="No Data",1,IF('Indicator Data imputation'!BC97&lt;&gt;"",1,0))</f>
        <v>0</v>
      </c>
      <c r="BC94" s="50">
        <f>IF('Indicator Data'!BD98="No Data",1,IF('Indicator Data imputation'!BD97&lt;&gt;"",1,0))</f>
        <v>0</v>
      </c>
      <c r="BD94" s="50">
        <f>IF('Indicator Data'!BE98="No Data",1,IF('Indicator Data imputation'!BE97&lt;&gt;"",1,0))</f>
        <v>0</v>
      </c>
      <c r="BE94" s="50">
        <f>IF('Indicator Data'!BF98="No Data",1,IF('Indicator Data imputation'!BF97&lt;&gt;"",1,0))</f>
        <v>0</v>
      </c>
      <c r="BF94" s="50">
        <f>IF('Indicator Data'!BG98="No Data",1,IF('Indicator Data imputation'!BG97&lt;&gt;"",1,0))</f>
        <v>0</v>
      </c>
      <c r="BG94" s="50">
        <f>IF('Indicator Data'!BH98="No Data",1,IF('Indicator Data imputation'!BH97&lt;&gt;"",1,0))</f>
        <v>0</v>
      </c>
      <c r="BH94" s="50">
        <f>IF('Indicator Data'!BI98="No Data",1,IF('Indicator Data imputation'!BI97&lt;&gt;"",1,0))</f>
        <v>1</v>
      </c>
      <c r="BI94" s="50">
        <f>IF('Indicator Data'!BJ98="No Data",1,IF('Indicator Data imputation'!BJ97&lt;&gt;"",1,0))</f>
        <v>0</v>
      </c>
      <c r="BJ94" s="50">
        <f>IF('Indicator Data'!BK98="No Data",1,IF('Indicator Data imputation'!BK97&lt;&gt;"",1,0))</f>
        <v>0</v>
      </c>
      <c r="BK94" s="50">
        <f>IF('Indicator Data'!BL98="No Data",1,IF('Indicator Data imputation'!BL97&lt;&gt;"",1,0))</f>
        <v>0</v>
      </c>
      <c r="BL94" s="50">
        <f>IF('Indicator Data'!BM98="No Data",1,IF('Indicator Data imputation'!BM97&lt;&gt;"",1,0))</f>
        <v>0</v>
      </c>
      <c r="BM94" s="50">
        <f>IF('Indicator Data'!BN98="No Data",1,IF('Indicator Data imputation'!BN97&lt;&gt;"",1,0))</f>
        <v>0</v>
      </c>
      <c r="BN94" s="50">
        <f>IF('Indicator Data'!BO98="No Data",1,IF('Indicator Data imputation'!BO97&lt;&gt;"",1,0))</f>
        <v>0</v>
      </c>
      <c r="BO94" s="50">
        <f>IF('Indicator Data'!BP98="No Data",1,IF('Indicator Data imputation'!BP97&lt;&gt;"",1,0))</f>
        <v>0</v>
      </c>
      <c r="BP94" s="50">
        <f>IF('Indicator Data'!BQ98="No Data",1,IF('Indicator Data imputation'!BQ97&lt;&gt;"",1,0))</f>
        <v>0</v>
      </c>
      <c r="BQ94" s="50">
        <f>IF('Indicator Data'!BR98="No Data",1,IF('Indicator Data imputation'!BR97&lt;&gt;"",1,0))</f>
        <v>0</v>
      </c>
      <c r="BR94" s="50">
        <f>IF('Indicator Data'!BS98="No Data",1,IF('Indicator Data imputation'!BS97&lt;&gt;"",1,0))</f>
        <v>0</v>
      </c>
      <c r="BS94" s="50">
        <f>IF('Indicator Data'!BT98="No Data",1,IF('Indicator Data imputation'!BT97&lt;&gt;"",1,0))</f>
        <v>0</v>
      </c>
      <c r="BT94" s="50">
        <f>IF('Indicator Data'!BU98="No Data",1,IF('Indicator Data imputation'!BU97&lt;&gt;"",1,0))</f>
        <v>0</v>
      </c>
      <c r="BU94" s="50">
        <f>IF('Indicator Data'!BV98="No Data",1,IF('Indicator Data imputation'!BV97&lt;&gt;"",1,0))</f>
        <v>0</v>
      </c>
      <c r="BV94" s="50">
        <f>IF('Indicator Data'!BW98="No Data",1,IF('Indicator Data imputation'!BW97&lt;&gt;"",1,0))</f>
        <v>0</v>
      </c>
      <c r="BW94" s="50">
        <f>IF('Indicator Data'!BX98="No Data",1,IF('Indicator Data imputation'!BX97&lt;&gt;"",1,0))</f>
        <v>0</v>
      </c>
      <c r="BX94" s="50">
        <f>IF('Indicator Data'!BY98="No Data",1,IF('Indicator Data imputation'!BY97&lt;&gt;"",1,0))</f>
        <v>0</v>
      </c>
      <c r="BY94" s="3">
        <f t="shared" si="3"/>
        <v>5</v>
      </c>
      <c r="BZ94" s="52">
        <f t="shared" si="4"/>
        <v>6.6666666666666666E-2</v>
      </c>
    </row>
    <row r="95" spans="1:78">
      <c r="A95" s="3" t="str">
        <f>'Indicator Data'!B99</f>
        <v>LVA</v>
      </c>
      <c r="B95" s="50">
        <f>IF('Indicator Data'!C99="No Data",1,IF('Indicator Data imputation'!C98&lt;&gt;"",1,0))</f>
        <v>0</v>
      </c>
      <c r="C95" s="50">
        <f>IF('Indicator Data'!D99="No Data",1,IF('Indicator Data imputation'!D98&lt;&gt;"",1,0))</f>
        <v>0</v>
      </c>
      <c r="D95" s="50">
        <f>IF('Indicator Data'!E99="No Data",1,IF('Indicator Data imputation'!E98&lt;&gt;"",1,0))</f>
        <v>0</v>
      </c>
      <c r="E95" s="50">
        <f>IF('Indicator Data'!F99="No Data",1,IF('Indicator Data imputation'!F98&lt;&gt;"",1,0))</f>
        <v>0</v>
      </c>
      <c r="F95" s="50">
        <f>IF('Indicator Data'!G99="No Data",1,IF('Indicator Data imputation'!G98&lt;&gt;"",1,0))</f>
        <v>0</v>
      </c>
      <c r="G95" s="50">
        <f>IF('Indicator Data'!H99="No Data",1,IF('Indicator Data imputation'!H98&lt;&gt;"",1,0))</f>
        <v>0</v>
      </c>
      <c r="H95" s="50">
        <f>IF('Indicator Data'!I99="No Data",1,IF('Indicator Data imputation'!I98&lt;&gt;"",1,0))</f>
        <v>0</v>
      </c>
      <c r="I95" s="50">
        <f>IF('Indicator Data'!J99="No Data",1,IF('Indicator Data imputation'!J98&lt;&gt;"",1,0))</f>
        <v>0</v>
      </c>
      <c r="J95" s="50">
        <f>IF('Indicator Data'!K99="No Data",1,IF('Indicator Data imputation'!K98&lt;&gt;"",1,0))</f>
        <v>0</v>
      </c>
      <c r="K95" s="50">
        <f>IF('Indicator Data'!L99="No Data",1,IF('Indicator Data imputation'!L98&lt;&gt;"",1,0))</f>
        <v>0</v>
      </c>
      <c r="L95" s="50">
        <f>IF('Indicator Data'!M99="No Data",1,IF('Indicator Data imputation'!M98&lt;&gt;"",1,0))</f>
        <v>0</v>
      </c>
      <c r="M95" s="50">
        <f>IF('Indicator Data'!N99="No Data",1,IF('Indicator Data imputation'!N98&lt;&gt;"",1,0))</f>
        <v>1</v>
      </c>
      <c r="N95" s="50">
        <f>IF('Indicator Data'!O99="No Data",1,IF('Indicator Data imputation'!O98&lt;&gt;"",1,0))</f>
        <v>1</v>
      </c>
      <c r="O95" s="50">
        <f>IF('Indicator Data'!P99="No Data",1,IF('Indicator Data imputation'!P98&lt;&gt;"",1,0))</f>
        <v>1</v>
      </c>
      <c r="P95" s="50">
        <f>IF('Indicator Data'!Q99="No Data",1,IF('Indicator Data imputation'!Q98&lt;&gt;"",1,0))</f>
        <v>0</v>
      </c>
      <c r="Q95" s="50">
        <f>IF('Indicator Data'!R99="No Data",1,IF('Indicator Data imputation'!R98&lt;&gt;"",1,0))</f>
        <v>0</v>
      </c>
      <c r="R95" s="50">
        <f>IF('Indicator Data'!S99="No Data",1,IF('Indicator Data imputation'!S98&lt;&gt;"",1,0))</f>
        <v>0</v>
      </c>
      <c r="S95" s="50">
        <f>IF('Indicator Data'!T99="No Data",1,IF('Indicator Data imputation'!T98&lt;&gt;"",1,0))</f>
        <v>0</v>
      </c>
      <c r="T95" s="50">
        <f>IF('Indicator Data'!U99="No Data",1,IF('Indicator Data imputation'!U98&lt;&gt;"",1,0))</f>
        <v>0</v>
      </c>
      <c r="U95" s="50">
        <f>IF('Indicator Data'!V99="No Data",1,IF('Indicator Data imputation'!V98&lt;&gt;"",1,0))</f>
        <v>0</v>
      </c>
      <c r="V95" s="50">
        <f>IF('Indicator Data'!W99="No Data",1,IF('Indicator Data imputation'!W98&lt;&gt;"",1,0))</f>
        <v>0</v>
      </c>
      <c r="W95" s="50">
        <f>IF('Indicator Data'!X99="No Data",1,IF('Indicator Data imputation'!X98&lt;&gt;"",1,0))</f>
        <v>0</v>
      </c>
      <c r="X95" s="50">
        <f>IF('Indicator Data'!Y99="No Data",1,IF('Indicator Data imputation'!Y98&lt;&gt;"",1,0))</f>
        <v>0</v>
      </c>
      <c r="Y95" s="50">
        <f>IF('Indicator Data'!Z99="No Data",1,IF('Indicator Data imputation'!Z98&lt;&gt;"",1,0))</f>
        <v>0</v>
      </c>
      <c r="Z95" s="50">
        <f>IF('Indicator Data'!AA99="No Data",1,IF('Indicator Data imputation'!AA98&lt;&gt;"",1,0))</f>
        <v>0</v>
      </c>
      <c r="AA95" s="50">
        <f>IF('Indicator Data'!AB99="No Data",1,IF('Indicator Data imputation'!AB98&lt;&gt;"",1,0))</f>
        <v>0</v>
      </c>
      <c r="AB95" s="50">
        <f>IF('Indicator Data'!AC99="No Data",1,IF('Indicator Data imputation'!AC98&lt;&gt;"",1,0))</f>
        <v>1</v>
      </c>
      <c r="AC95" s="50">
        <f>IF('Indicator Data'!AD99="No Data",1,IF('Indicator Data imputation'!AD98&lt;&gt;"",1,0))</f>
        <v>0</v>
      </c>
      <c r="AD95" s="50">
        <f>IF('Indicator Data'!AE99="No Data",1,IF('Indicator Data imputation'!AE98&lt;&gt;"",1,0))</f>
        <v>0</v>
      </c>
      <c r="AE95" s="50">
        <f>IF('Indicator Data'!AF99="No Data",1,IF('Indicator Data imputation'!AF98&lt;&gt;"",1,0))</f>
        <v>1</v>
      </c>
      <c r="AF95" s="50">
        <f>IF('Indicator Data'!AG99="No Data",1,IF('Indicator Data imputation'!AG98&lt;&gt;"",1,0))</f>
        <v>0</v>
      </c>
      <c r="AG95" s="50">
        <f>IF('Indicator Data'!AH99="No Data",1,IF('Indicator Data imputation'!AH98&lt;&gt;"",1,0))</f>
        <v>0</v>
      </c>
      <c r="AH95" s="50">
        <f>IF('Indicator Data'!AI99="No Data",1,IF('Indicator Data imputation'!AI98&lt;&gt;"",1,0))</f>
        <v>0</v>
      </c>
      <c r="AI95" s="50">
        <f>IF('Indicator Data'!AJ99="No Data",1,IF('Indicator Data imputation'!AJ98&lt;&gt;"",1,0))</f>
        <v>0</v>
      </c>
      <c r="AJ95" s="50">
        <f>IF('Indicator Data'!AK99="No Data",1,IF('Indicator Data imputation'!AK98&lt;&gt;"",1,0))</f>
        <v>0</v>
      </c>
      <c r="AK95" s="50">
        <f>IF('Indicator Data'!AL99="No Data",1,IF('Indicator Data imputation'!AL98&lt;&gt;"",1,0))</f>
        <v>0</v>
      </c>
      <c r="AL95" s="50">
        <f>IF('Indicator Data'!AM99="No Data",1,IF('Indicator Data imputation'!AM98&lt;&gt;"",1,0))</f>
        <v>1</v>
      </c>
      <c r="AM95" s="50">
        <f>IF('Indicator Data'!AN99="No Data",1,IF('Indicator Data imputation'!AN98&lt;&gt;"",1,0))</f>
        <v>0</v>
      </c>
      <c r="AN95" s="50">
        <f>IF('Indicator Data'!AO99="No Data",1,IF('Indicator Data imputation'!AO98&lt;&gt;"",1,0))</f>
        <v>0</v>
      </c>
      <c r="AO95" s="50">
        <f>IF('Indicator Data'!AP99="No Data",1,IF('Indicator Data imputation'!AP98&lt;&gt;"",1,0))</f>
        <v>0</v>
      </c>
      <c r="AP95" s="50">
        <f>IF('Indicator Data'!AQ99="No Data",1,IF('Indicator Data imputation'!AQ98&lt;&gt;"",1,0))</f>
        <v>1</v>
      </c>
      <c r="AQ95" s="50">
        <f>IF('Indicator Data'!AR99="No Data",1,IF('Indicator Data imputation'!AR98&lt;&gt;"",1,0))</f>
        <v>0</v>
      </c>
      <c r="AR95" s="50">
        <f>IF('Indicator Data'!AS99="No Data",1,IF('Indicator Data imputation'!AS98&lt;&gt;"",1,0))</f>
        <v>0</v>
      </c>
      <c r="AS95" s="50">
        <f>IF('Indicator Data'!AT99="No Data",1,IF('Indicator Data imputation'!AT98&lt;&gt;"",1,0))</f>
        <v>1</v>
      </c>
      <c r="AT95" s="50">
        <f>IF('Indicator Data'!AU99="No Data",1,IF('Indicator Data imputation'!AU98&lt;&gt;"",1,0))</f>
        <v>0</v>
      </c>
      <c r="AU95" s="50">
        <f>IF('Indicator Data'!AV99="No Data",1,IF('Indicator Data imputation'!AV98&lt;&gt;"",1,0))</f>
        <v>0</v>
      </c>
      <c r="AV95" s="50">
        <f>IF('Indicator Data'!AW99="No Data",1,IF('Indicator Data imputation'!AW98&lt;&gt;"",1,0))</f>
        <v>0</v>
      </c>
      <c r="AW95" s="50">
        <f>IF('Indicator Data'!AX99="No Data",1,IF('Indicator Data imputation'!AX98&lt;&gt;"",1,0))</f>
        <v>1</v>
      </c>
      <c r="AX95" s="50">
        <f>IF('Indicator Data'!AY99="No Data",1,IF('Indicator Data imputation'!AY98&lt;&gt;"",1,0))</f>
        <v>0</v>
      </c>
      <c r="AY95" s="50">
        <f>IF('Indicator Data'!AZ99="No Data",1,IF('Indicator Data imputation'!AZ98&lt;&gt;"",1,0))</f>
        <v>0</v>
      </c>
      <c r="AZ95" s="50">
        <f>IF('Indicator Data'!BA99="No Data",1,IF('Indicator Data imputation'!BA98&lt;&gt;"",1,0))</f>
        <v>0</v>
      </c>
      <c r="BA95" s="50">
        <f>IF('Indicator Data'!BB99="No Data",1,IF('Indicator Data imputation'!BB98&lt;&gt;"",1,0))</f>
        <v>0</v>
      </c>
      <c r="BB95" s="50">
        <f>IF('Indicator Data'!BC99="No Data",1,IF('Indicator Data imputation'!BC98&lt;&gt;"",1,0))</f>
        <v>0</v>
      </c>
      <c r="BC95" s="50">
        <f>IF('Indicator Data'!BD99="No Data",1,IF('Indicator Data imputation'!BD98&lt;&gt;"",1,0))</f>
        <v>0</v>
      </c>
      <c r="BD95" s="50">
        <f>IF('Indicator Data'!BE99="No Data",1,IF('Indicator Data imputation'!BE98&lt;&gt;"",1,0))</f>
        <v>0</v>
      </c>
      <c r="BE95" s="50">
        <f>IF('Indicator Data'!BF99="No Data",1,IF('Indicator Data imputation'!BF98&lt;&gt;"",1,0))</f>
        <v>0</v>
      </c>
      <c r="BF95" s="50">
        <f>IF('Indicator Data'!BG99="No Data",1,IF('Indicator Data imputation'!BG98&lt;&gt;"",1,0))</f>
        <v>0</v>
      </c>
      <c r="BG95" s="50">
        <f>IF('Indicator Data'!BH99="No Data",1,IF('Indicator Data imputation'!BH98&lt;&gt;"",1,0))</f>
        <v>0</v>
      </c>
      <c r="BH95" s="50">
        <f>IF('Indicator Data'!BI99="No Data",1,IF('Indicator Data imputation'!BI98&lt;&gt;"",1,0))</f>
        <v>0</v>
      </c>
      <c r="BI95" s="50">
        <f>IF('Indicator Data'!BJ99="No Data",1,IF('Indicator Data imputation'!BJ98&lt;&gt;"",1,0))</f>
        <v>1</v>
      </c>
      <c r="BJ95" s="50">
        <f>IF('Indicator Data'!BK99="No Data",1,IF('Indicator Data imputation'!BK98&lt;&gt;"",1,0))</f>
        <v>0</v>
      </c>
      <c r="BK95" s="50">
        <f>IF('Indicator Data'!BL99="No Data",1,IF('Indicator Data imputation'!BL98&lt;&gt;"",1,0))</f>
        <v>0</v>
      </c>
      <c r="BL95" s="50">
        <f>IF('Indicator Data'!BM99="No Data",1,IF('Indicator Data imputation'!BM98&lt;&gt;"",1,0))</f>
        <v>0</v>
      </c>
      <c r="BM95" s="50">
        <f>IF('Indicator Data'!BN99="No Data",1,IF('Indicator Data imputation'!BN98&lt;&gt;"",1,0))</f>
        <v>0</v>
      </c>
      <c r="BN95" s="50">
        <f>IF('Indicator Data'!BO99="No Data",1,IF('Indicator Data imputation'!BO98&lt;&gt;"",1,0))</f>
        <v>0</v>
      </c>
      <c r="BO95" s="50">
        <f>IF('Indicator Data'!BP99="No Data",1,IF('Indicator Data imputation'!BP98&lt;&gt;"",1,0))</f>
        <v>0</v>
      </c>
      <c r="BP95" s="50">
        <f>IF('Indicator Data'!BQ99="No Data",1,IF('Indicator Data imputation'!BQ98&lt;&gt;"",1,0))</f>
        <v>0</v>
      </c>
      <c r="BQ95" s="50">
        <f>IF('Indicator Data'!BR99="No Data",1,IF('Indicator Data imputation'!BR98&lt;&gt;"",1,0))</f>
        <v>0</v>
      </c>
      <c r="BR95" s="50">
        <f>IF('Indicator Data'!BS99="No Data",1,IF('Indicator Data imputation'!BS98&lt;&gt;"",1,0))</f>
        <v>0</v>
      </c>
      <c r="BS95" s="50">
        <f>IF('Indicator Data'!BT99="No Data",1,IF('Indicator Data imputation'!BT98&lt;&gt;"",1,0))</f>
        <v>0</v>
      </c>
      <c r="BT95" s="50">
        <f>IF('Indicator Data'!BU99="No Data",1,IF('Indicator Data imputation'!BU98&lt;&gt;"",1,0))</f>
        <v>0</v>
      </c>
      <c r="BU95" s="50">
        <f>IF('Indicator Data'!BV99="No Data",1,IF('Indicator Data imputation'!BV98&lt;&gt;"",1,0))</f>
        <v>0</v>
      </c>
      <c r="BV95" s="50">
        <f>IF('Indicator Data'!BW99="No Data",1,IF('Indicator Data imputation'!BW98&lt;&gt;"",1,0))</f>
        <v>0</v>
      </c>
      <c r="BW95" s="50">
        <f>IF('Indicator Data'!BX99="No Data",1,IF('Indicator Data imputation'!BX98&lt;&gt;"",1,0))</f>
        <v>0</v>
      </c>
      <c r="BX95" s="50">
        <f>IF('Indicator Data'!BY99="No Data",1,IF('Indicator Data imputation'!BY98&lt;&gt;"",1,0))</f>
        <v>0</v>
      </c>
      <c r="BY95" s="3">
        <f t="shared" si="3"/>
        <v>10</v>
      </c>
      <c r="BZ95" s="52">
        <f t="shared" si="4"/>
        <v>0.13333333333333333</v>
      </c>
    </row>
    <row r="96" spans="1:78">
      <c r="A96" s="3" t="str">
        <f>'Indicator Data'!B100</f>
        <v>LBN</v>
      </c>
      <c r="B96" s="50">
        <f>IF('Indicator Data'!C100="No Data",1,IF('Indicator Data imputation'!C99&lt;&gt;"",1,0))</f>
        <v>0</v>
      </c>
      <c r="C96" s="50">
        <f>IF('Indicator Data'!D100="No Data",1,IF('Indicator Data imputation'!D99&lt;&gt;"",1,0))</f>
        <v>0</v>
      </c>
      <c r="D96" s="50">
        <f>IF('Indicator Data'!E100="No Data",1,IF('Indicator Data imputation'!E99&lt;&gt;"",1,0))</f>
        <v>0</v>
      </c>
      <c r="E96" s="50">
        <f>IF('Indicator Data'!F100="No Data",1,IF('Indicator Data imputation'!F99&lt;&gt;"",1,0))</f>
        <v>0</v>
      </c>
      <c r="F96" s="50">
        <f>IF('Indicator Data'!G100="No Data",1,IF('Indicator Data imputation'!G99&lt;&gt;"",1,0))</f>
        <v>0</v>
      </c>
      <c r="G96" s="50">
        <f>IF('Indicator Data'!H100="No Data",1,IF('Indicator Data imputation'!H99&lt;&gt;"",1,0))</f>
        <v>0</v>
      </c>
      <c r="H96" s="50">
        <f>IF('Indicator Data'!I100="No Data",1,IF('Indicator Data imputation'!I99&lt;&gt;"",1,0))</f>
        <v>0</v>
      </c>
      <c r="I96" s="50">
        <f>IF('Indicator Data'!J100="No Data",1,IF('Indicator Data imputation'!J99&lt;&gt;"",1,0))</f>
        <v>0</v>
      </c>
      <c r="J96" s="50">
        <f>IF('Indicator Data'!K100="No Data",1,IF('Indicator Data imputation'!K99&lt;&gt;"",1,0))</f>
        <v>0</v>
      </c>
      <c r="K96" s="50">
        <f>IF('Indicator Data'!L100="No Data",1,IF('Indicator Data imputation'!L99&lt;&gt;"",1,0))</f>
        <v>0</v>
      </c>
      <c r="L96" s="50">
        <f>IF('Indicator Data'!M100="No Data",1,IF('Indicator Data imputation'!M99&lt;&gt;"",1,0))</f>
        <v>0</v>
      </c>
      <c r="M96" s="50">
        <f>IF('Indicator Data'!N100="No Data",1,IF('Indicator Data imputation'!N99&lt;&gt;"",1,0))</f>
        <v>1</v>
      </c>
      <c r="N96" s="50">
        <f>IF('Indicator Data'!O100="No Data",1,IF('Indicator Data imputation'!O99&lt;&gt;"",1,0))</f>
        <v>1</v>
      </c>
      <c r="O96" s="50">
        <f>IF('Indicator Data'!P100="No Data",1,IF('Indicator Data imputation'!P99&lt;&gt;"",1,0))</f>
        <v>1</v>
      </c>
      <c r="P96" s="50">
        <f>IF('Indicator Data'!Q100="No Data",1,IF('Indicator Data imputation'!Q99&lt;&gt;"",1,0))</f>
        <v>0</v>
      </c>
      <c r="Q96" s="50">
        <f>IF('Indicator Data'!R100="No Data",1,IF('Indicator Data imputation'!R99&lt;&gt;"",1,0))</f>
        <v>0</v>
      </c>
      <c r="R96" s="50">
        <f>IF('Indicator Data'!S100="No Data",1,IF('Indicator Data imputation'!S99&lt;&gt;"",1,0))</f>
        <v>0</v>
      </c>
      <c r="S96" s="50">
        <f>IF('Indicator Data'!T100="No Data",1,IF('Indicator Data imputation'!T99&lt;&gt;"",1,0))</f>
        <v>0</v>
      </c>
      <c r="T96" s="50">
        <f>IF('Indicator Data'!U100="No Data",1,IF('Indicator Data imputation'!U99&lt;&gt;"",1,0))</f>
        <v>0</v>
      </c>
      <c r="U96" s="50">
        <f>IF('Indicator Data'!V100="No Data",1,IF('Indicator Data imputation'!V99&lt;&gt;"",1,0))</f>
        <v>0</v>
      </c>
      <c r="V96" s="50">
        <f>IF('Indicator Data'!W100="No Data",1,IF('Indicator Data imputation'!W99&lt;&gt;"",1,0))</f>
        <v>0</v>
      </c>
      <c r="W96" s="50">
        <f>IF('Indicator Data'!X100="No Data",1,IF('Indicator Data imputation'!X99&lt;&gt;"",1,0))</f>
        <v>0</v>
      </c>
      <c r="X96" s="50">
        <f>IF('Indicator Data'!Y100="No Data",1,IF('Indicator Data imputation'!Y99&lt;&gt;"",1,0))</f>
        <v>0</v>
      </c>
      <c r="Y96" s="50">
        <f>IF('Indicator Data'!Z100="No Data",1,IF('Indicator Data imputation'!Z99&lt;&gt;"",1,0))</f>
        <v>0</v>
      </c>
      <c r="Z96" s="50">
        <f>IF('Indicator Data'!AA100="No Data",1,IF('Indicator Data imputation'!AA99&lt;&gt;"",1,0))</f>
        <v>1</v>
      </c>
      <c r="AA96" s="50">
        <f>IF('Indicator Data'!AB100="No Data",1,IF('Indicator Data imputation'!AB99&lt;&gt;"",1,0))</f>
        <v>0</v>
      </c>
      <c r="AB96" s="50">
        <f>IF('Indicator Data'!AC100="No Data",1,IF('Indicator Data imputation'!AC99&lt;&gt;"",1,0))</f>
        <v>1</v>
      </c>
      <c r="AC96" s="50">
        <f>IF('Indicator Data'!AD100="No Data",1,IF('Indicator Data imputation'!AD99&lt;&gt;"",1,0))</f>
        <v>1</v>
      </c>
      <c r="AD96" s="50">
        <f>IF('Indicator Data'!AE100="No Data",1,IF('Indicator Data imputation'!AE99&lt;&gt;"",1,0))</f>
        <v>0</v>
      </c>
      <c r="AE96" s="50">
        <f>IF('Indicator Data'!AF100="No Data",1,IF('Indicator Data imputation'!AF99&lt;&gt;"",1,0))</f>
        <v>0</v>
      </c>
      <c r="AF96" s="50">
        <f>IF('Indicator Data'!AG100="No Data",1,IF('Indicator Data imputation'!AG99&lt;&gt;"",1,0))</f>
        <v>0</v>
      </c>
      <c r="AG96" s="50">
        <f>IF('Indicator Data'!AH100="No Data",1,IF('Indicator Data imputation'!AH99&lt;&gt;"",1,0))</f>
        <v>0</v>
      </c>
      <c r="AH96" s="50">
        <f>IF('Indicator Data'!AI100="No Data",1,IF('Indicator Data imputation'!AI99&lt;&gt;"",1,0))</f>
        <v>0</v>
      </c>
      <c r="AI96" s="50">
        <f>IF('Indicator Data'!AJ100="No Data",1,IF('Indicator Data imputation'!AJ99&lt;&gt;"",1,0))</f>
        <v>0</v>
      </c>
      <c r="AJ96" s="50">
        <f>IF('Indicator Data'!AK100="No Data",1,IF('Indicator Data imputation'!AK99&lt;&gt;"",1,0))</f>
        <v>0</v>
      </c>
      <c r="AK96" s="50">
        <f>IF('Indicator Data'!AL100="No Data",1,IF('Indicator Data imputation'!AL99&lt;&gt;"",1,0))</f>
        <v>0</v>
      </c>
      <c r="AL96" s="50">
        <f>IF('Indicator Data'!AM100="No Data",1,IF('Indicator Data imputation'!AM99&lt;&gt;"",1,0))</f>
        <v>1</v>
      </c>
      <c r="AM96" s="50">
        <f>IF('Indicator Data'!AN100="No Data",1,IF('Indicator Data imputation'!AN99&lt;&gt;"",1,0))</f>
        <v>0</v>
      </c>
      <c r="AN96" s="50">
        <f>IF('Indicator Data'!AO100="No Data",1,IF('Indicator Data imputation'!AO99&lt;&gt;"",1,0))</f>
        <v>0</v>
      </c>
      <c r="AO96" s="50">
        <f>IF('Indicator Data'!AP100="No Data",1,IF('Indicator Data imputation'!AP99&lt;&gt;"",1,0))</f>
        <v>0</v>
      </c>
      <c r="AP96" s="50">
        <f>IF('Indicator Data'!AQ100="No Data",1,IF('Indicator Data imputation'!AQ99&lt;&gt;"",1,0))</f>
        <v>0</v>
      </c>
      <c r="AQ96" s="50">
        <f>IF('Indicator Data'!AR100="No Data",1,IF('Indicator Data imputation'!AR99&lt;&gt;"",1,0))</f>
        <v>0</v>
      </c>
      <c r="AR96" s="50">
        <f>IF('Indicator Data'!AS100="No Data",1,IF('Indicator Data imputation'!AS99&lt;&gt;"",1,0))</f>
        <v>0</v>
      </c>
      <c r="AS96" s="50">
        <f>IF('Indicator Data'!AT100="No Data",1,IF('Indicator Data imputation'!AT99&lt;&gt;"",1,0))</f>
        <v>1</v>
      </c>
      <c r="AT96" s="50">
        <f>IF('Indicator Data'!AU100="No Data",1,IF('Indicator Data imputation'!AU99&lt;&gt;"",1,0))</f>
        <v>0</v>
      </c>
      <c r="AU96" s="50">
        <f>IF('Indicator Data'!AV100="No Data",1,IF('Indicator Data imputation'!AV99&lt;&gt;"",1,0))</f>
        <v>0</v>
      </c>
      <c r="AV96" s="50">
        <f>IF('Indicator Data'!AW100="No Data",1,IF('Indicator Data imputation'!AW99&lt;&gt;"",1,0))</f>
        <v>0</v>
      </c>
      <c r="AW96" s="50">
        <f>IF('Indicator Data'!AX100="No Data",1,IF('Indicator Data imputation'!AX99&lt;&gt;"",1,0))</f>
        <v>1</v>
      </c>
      <c r="AX96" s="50">
        <f>IF('Indicator Data'!AY100="No Data",1,IF('Indicator Data imputation'!AY99&lt;&gt;"",1,0))</f>
        <v>0</v>
      </c>
      <c r="AY96" s="50">
        <f>IF('Indicator Data'!AZ100="No Data",1,IF('Indicator Data imputation'!AZ99&lt;&gt;"",1,0))</f>
        <v>0</v>
      </c>
      <c r="AZ96" s="50">
        <f>IF('Indicator Data'!BA100="No Data",1,IF('Indicator Data imputation'!BA99&lt;&gt;"",1,0))</f>
        <v>0</v>
      </c>
      <c r="BA96" s="50">
        <f>IF('Indicator Data'!BB100="No Data",1,IF('Indicator Data imputation'!BB99&lt;&gt;"",1,0))</f>
        <v>0</v>
      </c>
      <c r="BB96" s="50">
        <f>IF('Indicator Data'!BC100="No Data",1,IF('Indicator Data imputation'!BC99&lt;&gt;"",1,0))</f>
        <v>0</v>
      </c>
      <c r="BC96" s="50">
        <f>IF('Indicator Data'!BD100="No Data",1,IF('Indicator Data imputation'!BD99&lt;&gt;"",1,0))</f>
        <v>0</v>
      </c>
      <c r="BD96" s="50">
        <f>IF('Indicator Data'!BE100="No Data",1,IF('Indicator Data imputation'!BE99&lt;&gt;"",1,0))</f>
        <v>0</v>
      </c>
      <c r="BE96" s="50">
        <f>IF('Indicator Data'!BF100="No Data",1,IF('Indicator Data imputation'!BF99&lt;&gt;"",1,0))</f>
        <v>0</v>
      </c>
      <c r="BF96" s="50">
        <f>IF('Indicator Data'!BG100="No Data",1,IF('Indicator Data imputation'!BG99&lt;&gt;"",1,0))</f>
        <v>0</v>
      </c>
      <c r="BG96" s="50">
        <f>IF('Indicator Data'!BH100="No Data",1,IF('Indicator Data imputation'!BH99&lt;&gt;"",1,0))</f>
        <v>0</v>
      </c>
      <c r="BH96" s="50">
        <f>IF('Indicator Data'!BI100="No Data",1,IF('Indicator Data imputation'!BI99&lt;&gt;"",1,0))</f>
        <v>0</v>
      </c>
      <c r="BI96" s="50">
        <f>IF('Indicator Data'!BJ100="No Data",1,IF('Indicator Data imputation'!BJ99&lt;&gt;"",1,0))</f>
        <v>0</v>
      </c>
      <c r="BJ96" s="50">
        <f>IF('Indicator Data'!BK100="No Data",1,IF('Indicator Data imputation'!BK99&lt;&gt;"",1,0))</f>
        <v>0</v>
      </c>
      <c r="BK96" s="50">
        <f>IF('Indicator Data'!BL100="No Data",1,IF('Indicator Data imputation'!BL99&lt;&gt;"",1,0))</f>
        <v>0</v>
      </c>
      <c r="BL96" s="50">
        <f>IF('Indicator Data'!BM100="No Data",1,IF('Indicator Data imputation'!BM99&lt;&gt;"",1,0))</f>
        <v>0</v>
      </c>
      <c r="BM96" s="50">
        <f>IF('Indicator Data'!BN100="No Data",1,IF('Indicator Data imputation'!BN99&lt;&gt;"",1,0))</f>
        <v>0</v>
      </c>
      <c r="BN96" s="50">
        <f>IF('Indicator Data'!BO100="No Data",1,IF('Indicator Data imputation'!BO99&lt;&gt;"",1,0))</f>
        <v>0</v>
      </c>
      <c r="BO96" s="50">
        <f>IF('Indicator Data'!BP100="No Data",1,IF('Indicator Data imputation'!BP99&lt;&gt;"",1,0))</f>
        <v>0</v>
      </c>
      <c r="BP96" s="50">
        <f>IF('Indicator Data'!BQ100="No Data",1,IF('Indicator Data imputation'!BQ99&lt;&gt;"",1,0))</f>
        <v>0</v>
      </c>
      <c r="BQ96" s="50">
        <f>IF('Indicator Data'!BR100="No Data",1,IF('Indicator Data imputation'!BR99&lt;&gt;"",1,0))</f>
        <v>0</v>
      </c>
      <c r="BR96" s="50">
        <f>IF('Indicator Data'!BS100="No Data",1,IF('Indicator Data imputation'!BS99&lt;&gt;"",1,0))</f>
        <v>0</v>
      </c>
      <c r="BS96" s="50">
        <f>IF('Indicator Data'!BT100="No Data",1,IF('Indicator Data imputation'!BT99&lt;&gt;"",1,0))</f>
        <v>0</v>
      </c>
      <c r="BT96" s="50">
        <f>IF('Indicator Data'!BU100="No Data",1,IF('Indicator Data imputation'!BU99&lt;&gt;"",1,0))</f>
        <v>0</v>
      </c>
      <c r="BU96" s="50">
        <f>IF('Indicator Data'!BV100="No Data",1,IF('Indicator Data imputation'!BV99&lt;&gt;"",1,0))</f>
        <v>0</v>
      </c>
      <c r="BV96" s="50">
        <f>IF('Indicator Data'!BW100="No Data",1,IF('Indicator Data imputation'!BW99&lt;&gt;"",1,0))</f>
        <v>0</v>
      </c>
      <c r="BW96" s="50">
        <f>IF('Indicator Data'!BX100="No Data",1,IF('Indicator Data imputation'!BX99&lt;&gt;"",1,0))</f>
        <v>0</v>
      </c>
      <c r="BX96" s="50">
        <f>IF('Indicator Data'!BY100="No Data",1,IF('Indicator Data imputation'!BY99&lt;&gt;"",1,0))</f>
        <v>0</v>
      </c>
      <c r="BY96" s="3">
        <f t="shared" si="3"/>
        <v>9</v>
      </c>
      <c r="BZ96" s="52">
        <f t="shared" si="4"/>
        <v>0.12</v>
      </c>
    </row>
    <row r="97" spans="1:78">
      <c r="A97" s="3" t="str">
        <f>'Indicator Data'!B101</f>
        <v>LSO</v>
      </c>
      <c r="B97" s="50">
        <f>IF('Indicator Data'!C101="No Data",1,IF('Indicator Data imputation'!C100&lt;&gt;"",1,0))</f>
        <v>0</v>
      </c>
      <c r="C97" s="50">
        <f>IF('Indicator Data'!D101="No Data",1,IF('Indicator Data imputation'!D100&lt;&gt;"",1,0))</f>
        <v>0</v>
      </c>
      <c r="D97" s="50">
        <f>IF('Indicator Data'!E101="No Data",1,IF('Indicator Data imputation'!E100&lt;&gt;"",1,0))</f>
        <v>0</v>
      </c>
      <c r="E97" s="50">
        <f>IF('Indicator Data'!F101="No Data",1,IF('Indicator Data imputation'!F100&lt;&gt;"",1,0))</f>
        <v>0</v>
      </c>
      <c r="F97" s="50">
        <f>IF('Indicator Data'!G101="No Data",1,IF('Indicator Data imputation'!G100&lt;&gt;"",1,0))</f>
        <v>0</v>
      </c>
      <c r="G97" s="50">
        <f>IF('Indicator Data'!H101="No Data",1,IF('Indicator Data imputation'!H100&lt;&gt;"",1,0))</f>
        <v>0</v>
      </c>
      <c r="H97" s="50">
        <f>IF('Indicator Data'!I101="No Data",1,IF('Indicator Data imputation'!I100&lt;&gt;"",1,0))</f>
        <v>0</v>
      </c>
      <c r="I97" s="50">
        <f>IF('Indicator Data'!J101="No Data",1,IF('Indicator Data imputation'!J100&lt;&gt;"",1,0))</f>
        <v>0</v>
      </c>
      <c r="J97" s="50">
        <f>IF('Indicator Data'!K101="No Data",1,IF('Indicator Data imputation'!K100&lt;&gt;"",1,0))</f>
        <v>0</v>
      </c>
      <c r="K97" s="50">
        <f>IF('Indicator Data'!L101="No Data",1,IF('Indicator Data imputation'!L100&lt;&gt;"",1,0))</f>
        <v>0</v>
      </c>
      <c r="L97" s="50">
        <f>IF('Indicator Data'!M101="No Data",1,IF('Indicator Data imputation'!M100&lt;&gt;"",1,0))</f>
        <v>0</v>
      </c>
      <c r="M97" s="50">
        <f>IF('Indicator Data'!N101="No Data",1,IF('Indicator Data imputation'!N100&lt;&gt;"",1,0))</f>
        <v>0</v>
      </c>
      <c r="N97" s="50">
        <f>IF('Indicator Data'!O101="No Data",1,IF('Indicator Data imputation'!O100&lt;&gt;"",1,0))</f>
        <v>0</v>
      </c>
      <c r="O97" s="50">
        <f>IF('Indicator Data'!P101="No Data",1,IF('Indicator Data imputation'!P100&lt;&gt;"",1,0))</f>
        <v>0</v>
      </c>
      <c r="P97" s="50">
        <f>IF('Indicator Data'!Q101="No Data",1,IF('Indicator Data imputation'!Q100&lt;&gt;"",1,0))</f>
        <v>0</v>
      </c>
      <c r="Q97" s="50">
        <f>IF('Indicator Data'!R101="No Data",1,IF('Indicator Data imputation'!R100&lt;&gt;"",1,0))</f>
        <v>0</v>
      </c>
      <c r="R97" s="50">
        <f>IF('Indicator Data'!S101="No Data",1,IF('Indicator Data imputation'!S100&lt;&gt;"",1,0))</f>
        <v>0</v>
      </c>
      <c r="S97" s="50">
        <f>IF('Indicator Data'!T101="No Data",1,IF('Indicator Data imputation'!T100&lt;&gt;"",1,0))</f>
        <v>0</v>
      </c>
      <c r="T97" s="50">
        <f>IF('Indicator Data'!U101="No Data",1,IF('Indicator Data imputation'!U100&lt;&gt;"",1,0))</f>
        <v>0</v>
      </c>
      <c r="U97" s="50">
        <f>IF('Indicator Data'!V101="No Data",1,IF('Indicator Data imputation'!V100&lt;&gt;"",1,0))</f>
        <v>0</v>
      </c>
      <c r="V97" s="50">
        <f>IF('Indicator Data'!W101="No Data",1,IF('Indicator Data imputation'!W100&lt;&gt;"",1,0))</f>
        <v>0</v>
      </c>
      <c r="W97" s="50">
        <f>IF('Indicator Data'!X101="No Data",1,IF('Indicator Data imputation'!X100&lt;&gt;"",1,0))</f>
        <v>0</v>
      </c>
      <c r="X97" s="50">
        <f>IF('Indicator Data'!Y101="No Data",1,IF('Indicator Data imputation'!Y100&lt;&gt;"",1,0))</f>
        <v>0</v>
      </c>
      <c r="Y97" s="50">
        <f>IF('Indicator Data'!Z101="No Data",1,IF('Indicator Data imputation'!Z100&lt;&gt;"",1,0))</f>
        <v>0</v>
      </c>
      <c r="Z97" s="50">
        <f>IF('Indicator Data'!AA101="No Data",1,IF('Indicator Data imputation'!AA100&lt;&gt;"",1,0))</f>
        <v>0</v>
      </c>
      <c r="AA97" s="50">
        <f>IF('Indicator Data'!AB101="No Data",1,IF('Indicator Data imputation'!AB100&lt;&gt;"",1,0))</f>
        <v>0</v>
      </c>
      <c r="AB97" s="50">
        <f>IF('Indicator Data'!AC101="No Data",1,IF('Indicator Data imputation'!AC100&lt;&gt;"",1,0))</f>
        <v>0</v>
      </c>
      <c r="AC97" s="50">
        <f>IF('Indicator Data'!AD101="No Data",1,IF('Indicator Data imputation'!AD100&lt;&gt;"",1,0))</f>
        <v>0</v>
      </c>
      <c r="AD97" s="50">
        <f>IF('Indicator Data'!AE101="No Data",1,IF('Indicator Data imputation'!AE100&lt;&gt;"",1,0))</f>
        <v>0</v>
      </c>
      <c r="AE97" s="50">
        <f>IF('Indicator Data'!AF101="No Data",1,IF('Indicator Data imputation'!AF100&lt;&gt;"",1,0))</f>
        <v>0</v>
      </c>
      <c r="AF97" s="50">
        <f>IF('Indicator Data'!AG101="No Data",1,IF('Indicator Data imputation'!AG100&lt;&gt;"",1,0))</f>
        <v>0</v>
      </c>
      <c r="AG97" s="50">
        <f>IF('Indicator Data'!AH101="No Data",1,IF('Indicator Data imputation'!AH100&lt;&gt;"",1,0))</f>
        <v>0</v>
      </c>
      <c r="AH97" s="50">
        <f>IF('Indicator Data'!AI101="No Data",1,IF('Indicator Data imputation'!AI100&lt;&gt;"",1,0))</f>
        <v>0</v>
      </c>
      <c r="AI97" s="50">
        <f>IF('Indicator Data'!AJ101="No Data",1,IF('Indicator Data imputation'!AJ100&lt;&gt;"",1,0))</f>
        <v>0</v>
      </c>
      <c r="AJ97" s="50">
        <f>IF('Indicator Data'!AK101="No Data",1,IF('Indicator Data imputation'!AK100&lt;&gt;"",1,0))</f>
        <v>0</v>
      </c>
      <c r="AK97" s="50">
        <f>IF('Indicator Data'!AL101="No Data",1,IF('Indicator Data imputation'!AL100&lt;&gt;"",1,0))</f>
        <v>0</v>
      </c>
      <c r="AL97" s="50">
        <f>IF('Indicator Data'!AM101="No Data",1,IF('Indicator Data imputation'!AM100&lt;&gt;"",1,0))</f>
        <v>0</v>
      </c>
      <c r="AM97" s="50">
        <f>IF('Indicator Data'!AN101="No Data",1,IF('Indicator Data imputation'!AN100&lt;&gt;"",1,0))</f>
        <v>0</v>
      </c>
      <c r="AN97" s="50">
        <f>IF('Indicator Data'!AO101="No Data",1,IF('Indicator Data imputation'!AO100&lt;&gt;"",1,0))</f>
        <v>0</v>
      </c>
      <c r="AO97" s="50">
        <f>IF('Indicator Data'!AP101="No Data",1,IF('Indicator Data imputation'!AP100&lt;&gt;"",1,0))</f>
        <v>0</v>
      </c>
      <c r="AP97" s="50">
        <f>IF('Indicator Data'!AQ101="No Data",1,IF('Indicator Data imputation'!AQ100&lt;&gt;"",1,0))</f>
        <v>0</v>
      </c>
      <c r="AQ97" s="50">
        <f>IF('Indicator Data'!AR101="No Data",1,IF('Indicator Data imputation'!AR100&lt;&gt;"",1,0))</f>
        <v>0</v>
      </c>
      <c r="AR97" s="50">
        <f>IF('Indicator Data'!AS101="No Data",1,IF('Indicator Data imputation'!AS100&lt;&gt;"",1,0))</f>
        <v>0</v>
      </c>
      <c r="AS97" s="50">
        <f>IF('Indicator Data'!AT101="No Data",1,IF('Indicator Data imputation'!AT100&lt;&gt;"",1,0))</f>
        <v>0</v>
      </c>
      <c r="AT97" s="50">
        <f>IF('Indicator Data'!AU101="No Data",1,IF('Indicator Data imputation'!AU100&lt;&gt;"",1,0))</f>
        <v>0</v>
      </c>
      <c r="AU97" s="50">
        <f>IF('Indicator Data'!AV101="No Data",1,IF('Indicator Data imputation'!AV100&lt;&gt;"",1,0))</f>
        <v>0</v>
      </c>
      <c r="AV97" s="50">
        <f>IF('Indicator Data'!AW101="No Data",1,IF('Indicator Data imputation'!AW100&lt;&gt;"",1,0))</f>
        <v>0</v>
      </c>
      <c r="AW97" s="50">
        <f>IF('Indicator Data'!AX101="No Data",1,IF('Indicator Data imputation'!AX100&lt;&gt;"",1,0))</f>
        <v>1</v>
      </c>
      <c r="AX97" s="50">
        <f>IF('Indicator Data'!AY101="No Data",1,IF('Indicator Data imputation'!AY100&lt;&gt;"",1,0))</f>
        <v>0</v>
      </c>
      <c r="AY97" s="50">
        <f>IF('Indicator Data'!AZ101="No Data",1,IF('Indicator Data imputation'!AZ100&lt;&gt;"",1,0))</f>
        <v>0</v>
      </c>
      <c r="AZ97" s="50">
        <f>IF('Indicator Data'!BA101="No Data",1,IF('Indicator Data imputation'!BA100&lt;&gt;"",1,0))</f>
        <v>0</v>
      </c>
      <c r="BA97" s="50">
        <f>IF('Indicator Data'!BB101="No Data",1,IF('Indicator Data imputation'!BB100&lt;&gt;"",1,0))</f>
        <v>0</v>
      </c>
      <c r="BB97" s="50">
        <f>IF('Indicator Data'!BC101="No Data",1,IF('Indicator Data imputation'!BC100&lt;&gt;"",1,0))</f>
        <v>0</v>
      </c>
      <c r="BC97" s="50">
        <f>IF('Indicator Data'!BD101="No Data",1,IF('Indicator Data imputation'!BD100&lt;&gt;"",1,0))</f>
        <v>0</v>
      </c>
      <c r="BD97" s="50">
        <f>IF('Indicator Data'!BE101="No Data",1,IF('Indicator Data imputation'!BE100&lt;&gt;"",1,0))</f>
        <v>0</v>
      </c>
      <c r="BE97" s="50">
        <f>IF('Indicator Data'!BF101="No Data",1,IF('Indicator Data imputation'!BF100&lt;&gt;"",1,0))</f>
        <v>0</v>
      </c>
      <c r="BF97" s="50">
        <f>IF('Indicator Data'!BG101="No Data",1,IF('Indicator Data imputation'!BG100&lt;&gt;"",1,0))</f>
        <v>0</v>
      </c>
      <c r="BG97" s="50">
        <f>IF('Indicator Data'!BH101="No Data",1,IF('Indicator Data imputation'!BH100&lt;&gt;"",1,0))</f>
        <v>0</v>
      </c>
      <c r="BH97" s="50">
        <f>IF('Indicator Data'!BI101="No Data",1,IF('Indicator Data imputation'!BI100&lt;&gt;"",1,0))</f>
        <v>0</v>
      </c>
      <c r="BI97" s="50">
        <f>IF('Indicator Data'!BJ101="No Data",1,IF('Indicator Data imputation'!BJ100&lt;&gt;"",1,0))</f>
        <v>0</v>
      </c>
      <c r="BJ97" s="50">
        <f>IF('Indicator Data'!BK101="No Data",1,IF('Indicator Data imputation'!BK100&lt;&gt;"",1,0))</f>
        <v>0</v>
      </c>
      <c r="BK97" s="50">
        <f>IF('Indicator Data'!BL101="No Data",1,IF('Indicator Data imputation'!BL100&lt;&gt;"",1,0))</f>
        <v>0</v>
      </c>
      <c r="BL97" s="50">
        <f>IF('Indicator Data'!BM101="No Data",1,IF('Indicator Data imputation'!BM100&lt;&gt;"",1,0))</f>
        <v>0</v>
      </c>
      <c r="BM97" s="50">
        <f>IF('Indicator Data'!BN101="No Data",1,IF('Indicator Data imputation'!BN100&lt;&gt;"",1,0))</f>
        <v>0</v>
      </c>
      <c r="BN97" s="50">
        <f>IF('Indicator Data'!BO101="No Data",1,IF('Indicator Data imputation'!BO100&lt;&gt;"",1,0))</f>
        <v>0</v>
      </c>
      <c r="BO97" s="50">
        <f>IF('Indicator Data'!BP101="No Data",1,IF('Indicator Data imputation'!BP100&lt;&gt;"",1,0))</f>
        <v>0</v>
      </c>
      <c r="BP97" s="50">
        <f>IF('Indicator Data'!BQ101="No Data",1,IF('Indicator Data imputation'!BQ100&lt;&gt;"",1,0))</f>
        <v>0</v>
      </c>
      <c r="BQ97" s="50">
        <f>IF('Indicator Data'!BR101="No Data",1,IF('Indicator Data imputation'!BR100&lt;&gt;"",1,0))</f>
        <v>0</v>
      </c>
      <c r="BR97" s="50">
        <f>IF('Indicator Data'!BS101="No Data",1,IF('Indicator Data imputation'!BS100&lt;&gt;"",1,0))</f>
        <v>0</v>
      </c>
      <c r="BS97" s="50">
        <f>IF('Indicator Data'!BT101="No Data",1,IF('Indicator Data imputation'!BT100&lt;&gt;"",1,0))</f>
        <v>1</v>
      </c>
      <c r="BT97" s="50">
        <f>IF('Indicator Data'!BU101="No Data",1,IF('Indicator Data imputation'!BU100&lt;&gt;"",1,0))</f>
        <v>0</v>
      </c>
      <c r="BU97" s="50">
        <f>IF('Indicator Data'!BV101="No Data",1,IF('Indicator Data imputation'!BV100&lt;&gt;"",1,0))</f>
        <v>0</v>
      </c>
      <c r="BV97" s="50">
        <f>IF('Indicator Data'!BW101="No Data",1,IF('Indicator Data imputation'!BW100&lt;&gt;"",1,0))</f>
        <v>0</v>
      </c>
      <c r="BW97" s="50">
        <f>IF('Indicator Data'!BX101="No Data",1,IF('Indicator Data imputation'!BX100&lt;&gt;"",1,0))</f>
        <v>0</v>
      </c>
      <c r="BX97" s="50">
        <f>IF('Indicator Data'!BY101="No Data",1,IF('Indicator Data imputation'!BY100&lt;&gt;"",1,0))</f>
        <v>0</v>
      </c>
      <c r="BY97" s="3">
        <f t="shared" si="3"/>
        <v>2</v>
      </c>
      <c r="BZ97" s="52">
        <f t="shared" si="4"/>
        <v>2.6666666666666668E-2</v>
      </c>
    </row>
    <row r="98" spans="1:78">
      <c r="A98" s="3" t="str">
        <f>'Indicator Data'!B102</f>
        <v>LBR</v>
      </c>
      <c r="B98" s="50">
        <f>IF('Indicator Data'!C102="No Data",1,IF('Indicator Data imputation'!C101&lt;&gt;"",1,0))</f>
        <v>0</v>
      </c>
      <c r="C98" s="50">
        <f>IF('Indicator Data'!D102="No Data",1,IF('Indicator Data imputation'!D101&lt;&gt;"",1,0))</f>
        <v>0</v>
      </c>
      <c r="D98" s="50">
        <f>IF('Indicator Data'!E102="No Data",1,IF('Indicator Data imputation'!E101&lt;&gt;"",1,0))</f>
        <v>0</v>
      </c>
      <c r="E98" s="50">
        <f>IF('Indicator Data'!F102="No Data",1,IF('Indicator Data imputation'!F101&lt;&gt;"",1,0))</f>
        <v>0</v>
      </c>
      <c r="F98" s="50">
        <f>IF('Indicator Data'!G102="No Data",1,IF('Indicator Data imputation'!G101&lt;&gt;"",1,0))</f>
        <v>0</v>
      </c>
      <c r="G98" s="50">
        <f>IF('Indicator Data'!H102="No Data",1,IF('Indicator Data imputation'!H101&lt;&gt;"",1,0))</f>
        <v>0</v>
      </c>
      <c r="H98" s="50">
        <f>IF('Indicator Data'!I102="No Data",1,IF('Indicator Data imputation'!I101&lt;&gt;"",1,0))</f>
        <v>0</v>
      </c>
      <c r="I98" s="50">
        <f>IF('Indicator Data'!J102="No Data",1,IF('Indicator Data imputation'!J101&lt;&gt;"",1,0))</f>
        <v>0</v>
      </c>
      <c r="J98" s="50">
        <f>IF('Indicator Data'!K102="No Data",1,IF('Indicator Data imputation'!K101&lt;&gt;"",1,0))</f>
        <v>0</v>
      </c>
      <c r="K98" s="50">
        <f>IF('Indicator Data'!L102="No Data",1,IF('Indicator Data imputation'!L101&lt;&gt;"",1,0))</f>
        <v>0</v>
      </c>
      <c r="L98" s="50">
        <f>IF('Indicator Data'!M102="No Data",1,IF('Indicator Data imputation'!M101&lt;&gt;"",1,0))</f>
        <v>0</v>
      </c>
      <c r="M98" s="50">
        <f>IF('Indicator Data'!N102="No Data",1,IF('Indicator Data imputation'!N101&lt;&gt;"",1,0))</f>
        <v>0</v>
      </c>
      <c r="N98" s="50">
        <f>IF('Indicator Data'!O102="No Data",1,IF('Indicator Data imputation'!O101&lt;&gt;"",1,0))</f>
        <v>0</v>
      </c>
      <c r="O98" s="50">
        <f>IF('Indicator Data'!P102="No Data",1,IF('Indicator Data imputation'!P101&lt;&gt;"",1,0))</f>
        <v>0</v>
      </c>
      <c r="P98" s="50">
        <f>IF('Indicator Data'!Q102="No Data",1,IF('Indicator Data imputation'!Q101&lt;&gt;"",1,0))</f>
        <v>0</v>
      </c>
      <c r="Q98" s="50">
        <f>IF('Indicator Data'!R102="No Data",1,IF('Indicator Data imputation'!R101&lt;&gt;"",1,0))</f>
        <v>0</v>
      </c>
      <c r="R98" s="50">
        <f>IF('Indicator Data'!S102="No Data",1,IF('Indicator Data imputation'!S101&lt;&gt;"",1,0))</f>
        <v>0</v>
      </c>
      <c r="S98" s="50">
        <f>IF('Indicator Data'!T102="No Data",1,IF('Indicator Data imputation'!T101&lt;&gt;"",1,0))</f>
        <v>0</v>
      </c>
      <c r="T98" s="50">
        <f>IF('Indicator Data'!U102="No Data",1,IF('Indicator Data imputation'!U101&lt;&gt;"",1,0))</f>
        <v>0</v>
      </c>
      <c r="U98" s="50">
        <f>IF('Indicator Data'!V102="No Data",1,IF('Indicator Data imputation'!V101&lt;&gt;"",1,0))</f>
        <v>0</v>
      </c>
      <c r="V98" s="50">
        <f>IF('Indicator Data'!W102="No Data",1,IF('Indicator Data imputation'!W101&lt;&gt;"",1,0))</f>
        <v>0</v>
      </c>
      <c r="W98" s="50">
        <f>IF('Indicator Data'!X102="No Data",1,IF('Indicator Data imputation'!X101&lt;&gt;"",1,0))</f>
        <v>0</v>
      </c>
      <c r="X98" s="50">
        <f>IF('Indicator Data'!Y102="No Data",1,IF('Indicator Data imputation'!Y101&lt;&gt;"",1,0))</f>
        <v>0</v>
      </c>
      <c r="Y98" s="50">
        <f>IF('Indicator Data'!Z102="No Data",1,IF('Indicator Data imputation'!Z101&lt;&gt;"",1,0))</f>
        <v>0</v>
      </c>
      <c r="Z98" s="50">
        <f>IF('Indicator Data'!AA102="No Data",1,IF('Indicator Data imputation'!AA101&lt;&gt;"",1,0))</f>
        <v>0</v>
      </c>
      <c r="AA98" s="50">
        <f>IF('Indicator Data'!AB102="No Data",1,IF('Indicator Data imputation'!AB101&lt;&gt;"",1,0))</f>
        <v>0</v>
      </c>
      <c r="AB98" s="50">
        <f>IF('Indicator Data'!AC102="No Data",1,IF('Indicator Data imputation'!AC101&lt;&gt;"",1,0))</f>
        <v>0</v>
      </c>
      <c r="AC98" s="50">
        <f>IF('Indicator Data'!AD102="No Data",1,IF('Indicator Data imputation'!AD101&lt;&gt;"",1,0))</f>
        <v>1</v>
      </c>
      <c r="AD98" s="50">
        <f>IF('Indicator Data'!AE102="No Data",1,IF('Indicator Data imputation'!AE101&lt;&gt;"",1,0))</f>
        <v>0</v>
      </c>
      <c r="AE98" s="50">
        <f>IF('Indicator Data'!AF102="No Data",1,IF('Indicator Data imputation'!AF101&lt;&gt;"",1,0))</f>
        <v>0</v>
      </c>
      <c r="AF98" s="50">
        <f>IF('Indicator Data'!AG102="No Data",1,IF('Indicator Data imputation'!AG101&lt;&gt;"",1,0))</f>
        <v>0</v>
      </c>
      <c r="AG98" s="50">
        <f>IF('Indicator Data'!AH102="No Data",1,IF('Indicator Data imputation'!AH101&lt;&gt;"",1,0))</f>
        <v>0</v>
      </c>
      <c r="AH98" s="50">
        <f>IF('Indicator Data'!AI102="No Data",1,IF('Indicator Data imputation'!AI101&lt;&gt;"",1,0))</f>
        <v>0</v>
      </c>
      <c r="AI98" s="50">
        <f>IF('Indicator Data'!AJ102="No Data",1,IF('Indicator Data imputation'!AJ101&lt;&gt;"",1,0))</f>
        <v>0</v>
      </c>
      <c r="AJ98" s="50">
        <f>IF('Indicator Data'!AK102="No Data",1,IF('Indicator Data imputation'!AK101&lt;&gt;"",1,0))</f>
        <v>0</v>
      </c>
      <c r="AK98" s="50">
        <f>IF('Indicator Data'!AL102="No Data",1,IF('Indicator Data imputation'!AL101&lt;&gt;"",1,0))</f>
        <v>0</v>
      </c>
      <c r="AL98" s="50">
        <f>IF('Indicator Data'!AM102="No Data",1,IF('Indicator Data imputation'!AM101&lt;&gt;"",1,0))</f>
        <v>0</v>
      </c>
      <c r="AM98" s="50">
        <f>IF('Indicator Data'!AN102="No Data",1,IF('Indicator Data imputation'!AN101&lt;&gt;"",1,0))</f>
        <v>0</v>
      </c>
      <c r="AN98" s="50">
        <f>IF('Indicator Data'!AO102="No Data",1,IF('Indicator Data imputation'!AO101&lt;&gt;"",1,0))</f>
        <v>0</v>
      </c>
      <c r="AO98" s="50">
        <f>IF('Indicator Data'!AP102="No Data",1,IF('Indicator Data imputation'!AP101&lt;&gt;"",1,0))</f>
        <v>0</v>
      </c>
      <c r="AP98" s="50">
        <f>IF('Indicator Data'!AQ102="No Data",1,IF('Indicator Data imputation'!AQ101&lt;&gt;"",1,0))</f>
        <v>0</v>
      </c>
      <c r="AQ98" s="50">
        <f>IF('Indicator Data'!AR102="No Data",1,IF('Indicator Data imputation'!AR101&lt;&gt;"",1,0))</f>
        <v>0</v>
      </c>
      <c r="AR98" s="50">
        <f>IF('Indicator Data'!AS102="No Data",1,IF('Indicator Data imputation'!AS101&lt;&gt;"",1,0))</f>
        <v>0</v>
      </c>
      <c r="AS98" s="50">
        <f>IF('Indicator Data'!AT102="No Data",1,IF('Indicator Data imputation'!AT101&lt;&gt;"",1,0))</f>
        <v>0</v>
      </c>
      <c r="AT98" s="50">
        <f>IF('Indicator Data'!AU102="No Data",1,IF('Indicator Data imputation'!AU101&lt;&gt;"",1,0))</f>
        <v>0</v>
      </c>
      <c r="AU98" s="50">
        <f>IF('Indicator Data'!AV102="No Data",1,IF('Indicator Data imputation'!AV101&lt;&gt;"",1,0))</f>
        <v>0</v>
      </c>
      <c r="AV98" s="50">
        <f>IF('Indicator Data'!AW102="No Data",1,IF('Indicator Data imputation'!AW101&lt;&gt;"",1,0))</f>
        <v>0</v>
      </c>
      <c r="AW98" s="50">
        <f>IF('Indicator Data'!AX102="No Data",1,IF('Indicator Data imputation'!AX101&lt;&gt;"",1,0))</f>
        <v>0</v>
      </c>
      <c r="AX98" s="50">
        <f>IF('Indicator Data'!AY102="No Data",1,IF('Indicator Data imputation'!AY101&lt;&gt;"",1,0))</f>
        <v>0</v>
      </c>
      <c r="AY98" s="50">
        <f>IF('Indicator Data'!AZ102="No Data",1,IF('Indicator Data imputation'!AZ101&lt;&gt;"",1,0))</f>
        <v>0</v>
      </c>
      <c r="AZ98" s="50">
        <f>IF('Indicator Data'!BA102="No Data",1,IF('Indicator Data imputation'!BA101&lt;&gt;"",1,0))</f>
        <v>0</v>
      </c>
      <c r="BA98" s="50">
        <f>IF('Indicator Data'!BB102="No Data",1,IF('Indicator Data imputation'!BB101&lt;&gt;"",1,0))</f>
        <v>0</v>
      </c>
      <c r="BB98" s="50">
        <f>IF('Indicator Data'!BC102="No Data",1,IF('Indicator Data imputation'!BC101&lt;&gt;"",1,0))</f>
        <v>0</v>
      </c>
      <c r="BC98" s="50">
        <f>IF('Indicator Data'!BD102="No Data",1,IF('Indicator Data imputation'!BD101&lt;&gt;"",1,0))</f>
        <v>0</v>
      </c>
      <c r="BD98" s="50">
        <f>IF('Indicator Data'!BE102="No Data",1,IF('Indicator Data imputation'!BE101&lt;&gt;"",1,0))</f>
        <v>0</v>
      </c>
      <c r="BE98" s="50">
        <f>IF('Indicator Data'!BF102="No Data",1,IF('Indicator Data imputation'!BF101&lt;&gt;"",1,0))</f>
        <v>0</v>
      </c>
      <c r="BF98" s="50">
        <f>IF('Indicator Data'!BG102="No Data",1,IF('Indicator Data imputation'!BG101&lt;&gt;"",1,0))</f>
        <v>0</v>
      </c>
      <c r="BG98" s="50">
        <f>IF('Indicator Data'!BH102="No Data",1,IF('Indicator Data imputation'!BH101&lt;&gt;"",1,0))</f>
        <v>0</v>
      </c>
      <c r="BH98" s="50">
        <f>IF('Indicator Data'!BI102="No Data",1,IF('Indicator Data imputation'!BI101&lt;&gt;"",1,0))</f>
        <v>0</v>
      </c>
      <c r="BI98" s="50">
        <f>IF('Indicator Data'!BJ102="No Data",1,IF('Indicator Data imputation'!BJ101&lt;&gt;"",1,0))</f>
        <v>1</v>
      </c>
      <c r="BJ98" s="50">
        <f>IF('Indicator Data'!BK102="No Data",1,IF('Indicator Data imputation'!BK101&lt;&gt;"",1,0))</f>
        <v>0</v>
      </c>
      <c r="BK98" s="50">
        <f>IF('Indicator Data'!BL102="No Data",1,IF('Indicator Data imputation'!BL101&lt;&gt;"",1,0))</f>
        <v>0</v>
      </c>
      <c r="BL98" s="50">
        <f>IF('Indicator Data'!BM102="No Data",1,IF('Indicator Data imputation'!BM101&lt;&gt;"",1,0))</f>
        <v>0</v>
      </c>
      <c r="BM98" s="50">
        <f>IF('Indicator Data'!BN102="No Data",1,IF('Indicator Data imputation'!BN101&lt;&gt;"",1,0))</f>
        <v>0</v>
      </c>
      <c r="BN98" s="50">
        <f>IF('Indicator Data'!BO102="No Data",1,IF('Indicator Data imputation'!BO101&lt;&gt;"",1,0))</f>
        <v>0</v>
      </c>
      <c r="BO98" s="50">
        <f>IF('Indicator Data'!BP102="No Data",1,IF('Indicator Data imputation'!BP101&lt;&gt;"",1,0))</f>
        <v>0</v>
      </c>
      <c r="BP98" s="50">
        <f>IF('Indicator Data'!BQ102="No Data",1,IF('Indicator Data imputation'!BQ101&lt;&gt;"",1,0))</f>
        <v>0</v>
      </c>
      <c r="BQ98" s="50">
        <f>IF('Indicator Data'!BR102="No Data",1,IF('Indicator Data imputation'!BR101&lt;&gt;"",1,0))</f>
        <v>0</v>
      </c>
      <c r="BR98" s="50">
        <f>IF('Indicator Data'!BS102="No Data",1,IF('Indicator Data imputation'!BS101&lt;&gt;"",1,0))</f>
        <v>0</v>
      </c>
      <c r="BS98" s="50">
        <f>IF('Indicator Data'!BT102="No Data",1,IF('Indicator Data imputation'!BT101&lt;&gt;"",1,0))</f>
        <v>0</v>
      </c>
      <c r="BT98" s="50">
        <f>IF('Indicator Data'!BU102="No Data",1,IF('Indicator Data imputation'!BU101&lt;&gt;"",1,0))</f>
        <v>0</v>
      </c>
      <c r="BU98" s="50">
        <f>IF('Indicator Data'!BV102="No Data",1,IF('Indicator Data imputation'!BV101&lt;&gt;"",1,0))</f>
        <v>0</v>
      </c>
      <c r="BV98" s="50">
        <f>IF('Indicator Data'!BW102="No Data",1,IF('Indicator Data imputation'!BW101&lt;&gt;"",1,0))</f>
        <v>0</v>
      </c>
      <c r="BW98" s="50">
        <f>IF('Indicator Data'!BX102="No Data",1,IF('Indicator Data imputation'!BX101&lt;&gt;"",1,0))</f>
        <v>0</v>
      </c>
      <c r="BX98" s="50">
        <f>IF('Indicator Data'!BY102="No Data",1,IF('Indicator Data imputation'!BY101&lt;&gt;"",1,0))</f>
        <v>0</v>
      </c>
      <c r="BY98" s="3">
        <f t="shared" ref="BY98:BY129" si="5">SUM(B98:BX98)</f>
        <v>2</v>
      </c>
      <c r="BZ98" s="52">
        <f t="shared" si="4"/>
        <v>2.6666666666666668E-2</v>
      </c>
    </row>
    <row r="99" spans="1:78">
      <c r="A99" s="3" t="str">
        <f>'Indicator Data'!B103</f>
        <v>LBY</v>
      </c>
      <c r="B99" s="50">
        <f>IF('Indicator Data'!C103="No Data",1,IF('Indicator Data imputation'!C102&lt;&gt;"",1,0))</f>
        <v>0</v>
      </c>
      <c r="C99" s="50">
        <f>IF('Indicator Data'!D103="No Data",1,IF('Indicator Data imputation'!D102&lt;&gt;"",1,0))</f>
        <v>0</v>
      </c>
      <c r="D99" s="50">
        <f>IF('Indicator Data'!E103="No Data",1,IF('Indicator Data imputation'!E102&lt;&gt;"",1,0))</f>
        <v>0</v>
      </c>
      <c r="E99" s="50">
        <f>IF('Indicator Data'!F103="No Data",1,IF('Indicator Data imputation'!F102&lt;&gt;"",1,0))</f>
        <v>0</v>
      </c>
      <c r="F99" s="50">
        <f>IF('Indicator Data'!G103="No Data",1,IF('Indicator Data imputation'!G102&lt;&gt;"",1,0))</f>
        <v>0</v>
      </c>
      <c r="G99" s="50">
        <f>IF('Indicator Data'!H103="No Data",1,IF('Indicator Data imputation'!H102&lt;&gt;"",1,0))</f>
        <v>0</v>
      </c>
      <c r="H99" s="50">
        <f>IF('Indicator Data'!I103="No Data",1,IF('Indicator Data imputation'!I102&lt;&gt;"",1,0))</f>
        <v>0</v>
      </c>
      <c r="I99" s="50">
        <f>IF('Indicator Data'!J103="No Data",1,IF('Indicator Data imputation'!J102&lt;&gt;"",1,0))</f>
        <v>0</v>
      </c>
      <c r="J99" s="50">
        <f>IF('Indicator Data'!K103="No Data",1,IF('Indicator Data imputation'!K102&lt;&gt;"",1,0))</f>
        <v>0</v>
      </c>
      <c r="K99" s="50">
        <f>IF('Indicator Data'!L103="No Data",1,IF('Indicator Data imputation'!L102&lt;&gt;"",1,0))</f>
        <v>0</v>
      </c>
      <c r="L99" s="50">
        <f>IF('Indicator Data'!M103="No Data",1,IF('Indicator Data imputation'!M102&lt;&gt;"",1,0))</f>
        <v>0</v>
      </c>
      <c r="M99" s="50">
        <f>IF('Indicator Data'!N103="No Data",1,IF('Indicator Data imputation'!N102&lt;&gt;"",1,0))</f>
        <v>0</v>
      </c>
      <c r="N99" s="50">
        <f>IF('Indicator Data'!O103="No Data",1,IF('Indicator Data imputation'!O102&lt;&gt;"",1,0))</f>
        <v>0</v>
      </c>
      <c r="O99" s="50">
        <f>IF('Indicator Data'!P103="No Data",1,IF('Indicator Data imputation'!P102&lt;&gt;"",1,0))</f>
        <v>0</v>
      </c>
      <c r="P99" s="50">
        <f>IF('Indicator Data'!Q103="No Data",1,IF('Indicator Data imputation'!Q102&lt;&gt;"",1,0))</f>
        <v>0</v>
      </c>
      <c r="Q99" s="50">
        <f>IF('Indicator Data'!R103="No Data",1,IF('Indicator Data imputation'!R102&lt;&gt;"",1,0))</f>
        <v>0</v>
      </c>
      <c r="R99" s="50">
        <f>IF('Indicator Data'!S103="No Data",1,IF('Indicator Data imputation'!S102&lt;&gt;"",1,0))</f>
        <v>0</v>
      </c>
      <c r="S99" s="50">
        <f>IF('Indicator Data'!T103="No Data",1,IF('Indicator Data imputation'!T102&lt;&gt;"",1,0))</f>
        <v>0</v>
      </c>
      <c r="T99" s="50">
        <f>IF('Indicator Data'!U103="No Data",1,IF('Indicator Data imputation'!U102&lt;&gt;"",1,0))</f>
        <v>0</v>
      </c>
      <c r="U99" s="50">
        <f>IF('Indicator Data'!V103="No Data",1,IF('Indicator Data imputation'!V102&lt;&gt;"",1,0))</f>
        <v>0</v>
      </c>
      <c r="V99" s="50">
        <f>IF('Indicator Data'!W103="No Data",1,IF('Indicator Data imputation'!W102&lt;&gt;"",1,0))</f>
        <v>0</v>
      </c>
      <c r="W99" s="50">
        <f>IF('Indicator Data'!X103="No Data",1,IF('Indicator Data imputation'!X102&lt;&gt;"",1,0))</f>
        <v>0</v>
      </c>
      <c r="X99" s="50">
        <f>IF('Indicator Data'!Y103="No Data",1,IF('Indicator Data imputation'!Y102&lt;&gt;"",1,0))</f>
        <v>0</v>
      </c>
      <c r="Y99" s="50">
        <f>IF('Indicator Data'!Z103="No Data",1,IF('Indicator Data imputation'!Z102&lt;&gt;"",1,0))</f>
        <v>0</v>
      </c>
      <c r="Z99" s="50">
        <f>IF('Indicator Data'!AA103="No Data",1,IF('Indicator Data imputation'!AA102&lt;&gt;"",1,0))</f>
        <v>1</v>
      </c>
      <c r="AA99" s="50">
        <f>IF('Indicator Data'!AB103="No Data",1,IF('Indicator Data imputation'!AB102&lt;&gt;"",1,0))</f>
        <v>0</v>
      </c>
      <c r="AB99" s="50">
        <f>IF('Indicator Data'!AC103="No Data",1,IF('Indicator Data imputation'!AC102&lt;&gt;"",1,0))</f>
        <v>1</v>
      </c>
      <c r="AC99" s="50">
        <f>IF('Indicator Data'!AD103="No Data",1,IF('Indicator Data imputation'!AD102&lt;&gt;"",1,0))</f>
        <v>0</v>
      </c>
      <c r="AD99" s="50">
        <f>IF('Indicator Data'!AE103="No Data",1,IF('Indicator Data imputation'!AE102&lt;&gt;"",1,0))</f>
        <v>0</v>
      </c>
      <c r="AE99" s="50">
        <f>IF('Indicator Data'!AF103="No Data",1,IF('Indicator Data imputation'!AF102&lt;&gt;"",1,0))</f>
        <v>1</v>
      </c>
      <c r="AF99" s="50">
        <f>IF('Indicator Data'!AG103="No Data",1,IF('Indicator Data imputation'!AG102&lt;&gt;"",1,0))</f>
        <v>0</v>
      </c>
      <c r="AG99" s="50">
        <f>IF('Indicator Data'!AH103="No Data",1,IF('Indicator Data imputation'!AH102&lt;&gt;"",1,0))</f>
        <v>0</v>
      </c>
      <c r="AH99" s="50">
        <f>IF('Indicator Data'!AI103="No Data",1,IF('Indicator Data imputation'!AI102&lt;&gt;"",1,0))</f>
        <v>0</v>
      </c>
      <c r="AI99" s="50">
        <f>IF('Indicator Data'!AJ103="No Data",1,IF('Indicator Data imputation'!AJ102&lt;&gt;"",1,0))</f>
        <v>0</v>
      </c>
      <c r="AJ99" s="50">
        <f>IF('Indicator Data'!AK103="No Data",1,IF('Indicator Data imputation'!AK102&lt;&gt;"",1,0))</f>
        <v>0</v>
      </c>
      <c r="AK99" s="50">
        <f>IF('Indicator Data'!AL103="No Data",1,IF('Indicator Data imputation'!AL102&lt;&gt;"",1,0))</f>
        <v>0</v>
      </c>
      <c r="AL99" s="50">
        <f>IF('Indicator Data'!AM103="No Data",1,IF('Indicator Data imputation'!AM102&lt;&gt;"",1,0))</f>
        <v>0</v>
      </c>
      <c r="AM99" s="50">
        <f>IF('Indicator Data'!AN103="No Data",1,IF('Indicator Data imputation'!AN102&lt;&gt;"",1,0))</f>
        <v>0</v>
      </c>
      <c r="AN99" s="50">
        <f>IF('Indicator Data'!AO103="No Data",1,IF('Indicator Data imputation'!AO102&lt;&gt;"",1,0))</f>
        <v>0</v>
      </c>
      <c r="AO99" s="50">
        <f>IF('Indicator Data'!AP103="No Data",1,IF('Indicator Data imputation'!AP102&lt;&gt;"",1,0))</f>
        <v>0</v>
      </c>
      <c r="AP99" s="50">
        <f>IF('Indicator Data'!AQ103="No Data",1,IF('Indicator Data imputation'!AQ102&lt;&gt;"",1,0))</f>
        <v>0</v>
      </c>
      <c r="AQ99" s="50">
        <f>IF('Indicator Data'!AR103="No Data",1,IF('Indicator Data imputation'!AR102&lt;&gt;"",1,0))</f>
        <v>0</v>
      </c>
      <c r="AR99" s="50">
        <f>IF('Indicator Data'!AS103="No Data",1,IF('Indicator Data imputation'!AS102&lt;&gt;"",1,0))</f>
        <v>0</v>
      </c>
      <c r="AS99" s="50">
        <f>IF('Indicator Data'!AT103="No Data",1,IF('Indicator Data imputation'!AT102&lt;&gt;"",1,0))</f>
        <v>0</v>
      </c>
      <c r="AT99" s="50">
        <f>IF('Indicator Data'!AU103="No Data",1,IF('Indicator Data imputation'!AU102&lt;&gt;"",1,0))</f>
        <v>0</v>
      </c>
      <c r="AU99" s="50">
        <f>IF('Indicator Data'!AV103="No Data",1,IF('Indicator Data imputation'!AV102&lt;&gt;"",1,0))</f>
        <v>0</v>
      </c>
      <c r="AV99" s="50">
        <f>IF('Indicator Data'!AW103="No Data",1,IF('Indicator Data imputation'!AW102&lt;&gt;"",1,0))</f>
        <v>0</v>
      </c>
      <c r="AW99" s="50">
        <f>IF('Indicator Data'!AX103="No Data",1,IF('Indicator Data imputation'!AX102&lt;&gt;"",1,0))</f>
        <v>1</v>
      </c>
      <c r="AX99" s="50">
        <f>IF('Indicator Data'!AY103="No Data",1,IF('Indicator Data imputation'!AY102&lt;&gt;"",1,0))</f>
        <v>0</v>
      </c>
      <c r="AY99" s="50">
        <f>IF('Indicator Data'!AZ103="No Data",1,IF('Indicator Data imputation'!AZ102&lt;&gt;"",1,0))</f>
        <v>0</v>
      </c>
      <c r="AZ99" s="50">
        <f>IF('Indicator Data'!BA103="No Data",1,IF('Indicator Data imputation'!BA102&lt;&gt;"",1,0))</f>
        <v>1</v>
      </c>
      <c r="BA99" s="50">
        <f>IF('Indicator Data'!BB103="No Data",1,IF('Indicator Data imputation'!BB102&lt;&gt;"",1,0))</f>
        <v>0</v>
      </c>
      <c r="BB99" s="50">
        <f>IF('Indicator Data'!BC103="No Data",1,IF('Indicator Data imputation'!BC102&lt;&gt;"",1,0))</f>
        <v>0</v>
      </c>
      <c r="BC99" s="50">
        <f>IF('Indicator Data'!BD103="No Data",1,IF('Indicator Data imputation'!BD102&lt;&gt;"",1,0))</f>
        <v>0</v>
      </c>
      <c r="BD99" s="50">
        <f>IF('Indicator Data'!BE103="No Data",1,IF('Indicator Data imputation'!BE102&lt;&gt;"",1,0))</f>
        <v>0</v>
      </c>
      <c r="BE99" s="50">
        <f>IF('Indicator Data'!BF103="No Data",1,IF('Indicator Data imputation'!BF102&lt;&gt;"",1,0))</f>
        <v>0</v>
      </c>
      <c r="BF99" s="50">
        <f>IF('Indicator Data'!BG103="No Data",1,IF('Indicator Data imputation'!BG102&lt;&gt;"",1,0))</f>
        <v>0</v>
      </c>
      <c r="BG99" s="50">
        <f>IF('Indicator Data'!BH103="No Data",1,IF('Indicator Data imputation'!BH102&lt;&gt;"",1,0))</f>
        <v>1</v>
      </c>
      <c r="BH99" s="50">
        <f>IF('Indicator Data'!BI103="No Data",1,IF('Indicator Data imputation'!BI102&lt;&gt;"",1,0))</f>
        <v>1</v>
      </c>
      <c r="BI99" s="50">
        <f>IF('Indicator Data'!BJ103="No Data",1,IF('Indicator Data imputation'!BJ102&lt;&gt;"",1,0))</f>
        <v>1</v>
      </c>
      <c r="BJ99" s="50">
        <f>IF('Indicator Data'!BK103="No Data",1,IF('Indicator Data imputation'!BK102&lt;&gt;"",1,0))</f>
        <v>0</v>
      </c>
      <c r="BK99" s="50">
        <f>IF('Indicator Data'!BL103="No Data",1,IF('Indicator Data imputation'!BL102&lt;&gt;"",1,0))</f>
        <v>0</v>
      </c>
      <c r="BL99" s="50">
        <f>IF('Indicator Data'!BM103="No Data",1,IF('Indicator Data imputation'!BM102&lt;&gt;"",1,0))</f>
        <v>0</v>
      </c>
      <c r="BM99" s="50">
        <f>IF('Indicator Data'!BN103="No Data",1,IF('Indicator Data imputation'!BN102&lt;&gt;"",1,0))</f>
        <v>1</v>
      </c>
      <c r="BN99" s="50">
        <f>IF('Indicator Data'!BO103="No Data",1,IF('Indicator Data imputation'!BO102&lt;&gt;"",1,0))</f>
        <v>0</v>
      </c>
      <c r="BO99" s="50">
        <f>IF('Indicator Data'!BP103="No Data",1,IF('Indicator Data imputation'!BP102&lt;&gt;"",1,0))</f>
        <v>0</v>
      </c>
      <c r="BP99" s="50">
        <f>IF('Indicator Data'!BQ103="No Data",1,IF('Indicator Data imputation'!BQ102&lt;&gt;"",1,0))</f>
        <v>0</v>
      </c>
      <c r="BQ99" s="50">
        <f>IF('Indicator Data'!BR103="No Data",1,IF('Indicator Data imputation'!BR102&lt;&gt;"",1,0))</f>
        <v>0</v>
      </c>
      <c r="BR99" s="50">
        <f>IF('Indicator Data'!BS103="No Data",1,IF('Indicator Data imputation'!BS102&lt;&gt;"",1,0))</f>
        <v>0</v>
      </c>
      <c r="BS99" s="50">
        <f>IF('Indicator Data'!BT103="No Data",1,IF('Indicator Data imputation'!BT102&lt;&gt;"",1,0))</f>
        <v>0</v>
      </c>
      <c r="BT99" s="50">
        <f>IF('Indicator Data'!BU103="No Data",1,IF('Indicator Data imputation'!BU102&lt;&gt;"",1,0))</f>
        <v>0</v>
      </c>
      <c r="BU99" s="50">
        <f>IF('Indicator Data'!BV103="No Data",1,IF('Indicator Data imputation'!BV102&lt;&gt;"",1,0))</f>
        <v>0</v>
      </c>
      <c r="BV99" s="50">
        <f>IF('Indicator Data'!BW103="No Data",1,IF('Indicator Data imputation'!BW102&lt;&gt;"",1,0))</f>
        <v>0</v>
      </c>
      <c r="BW99" s="50">
        <f>IF('Indicator Data'!BX103="No Data",1,IF('Indicator Data imputation'!BX102&lt;&gt;"",1,0))</f>
        <v>1</v>
      </c>
      <c r="BX99" s="50">
        <f>IF('Indicator Data'!BY103="No Data",1,IF('Indicator Data imputation'!BY102&lt;&gt;"",1,0))</f>
        <v>0</v>
      </c>
      <c r="BY99" s="3">
        <f t="shared" si="5"/>
        <v>10</v>
      </c>
      <c r="BZ99" s="52">
        <f t="shared" si="4"/>
        <v>0.13333333333333333</v>
      </c>
    </row>
    <row r="100" spans="1:78">
      <c r="A100" s="3" t="str">
        <f>'Indicator Data'!B104</f>
        <v>LIE</v>
      </c>
      <c r="B100" s="50">
        <f>IF('Indicator Data'!C104="No Data",1,IF('Indicator Data imputation'!C103&lt;&gt;"",1,0))</f>
        <v>0</v>
      </c>
      <c r="C100" s="50">
        <f>IF('Indicator Data'!D104="No Data",1,IF('Indicator Data imputation'!D103&lt;&gt;"",1,0))</f>
        <v>0</v>
      </c>
      <c r="D100" s="50">
        <f>IF('Indicator Data'!E104="No Data",1,IF('Indicator Data imputation'!E103&lt;&gt;"",1,0))</f>
        <v>1</v>
      </c>
      <c r="E100" s="50">
        <f>IF('Indicator Data'!F104="No Data",1,IF('Indicator Data imputation'!F103&lt;&gt;"",1,0))</f>
        <v>0</v>
      </c>
      <c r="F100" s="50">
        <f>IF('Indicator Data'!G104="No Data",1,IF('Indicator Data imputation'!G103&lt;&gt;"",1,0))</f>
        <v>0</v>
      </c>
      <c r="G100" s="50">
        <f>IF('Indicator Data'!H104="No Data",1,IF('Indicator Data imputation'!H103&lt;&gt;"",1,0))</f>
        <v>0</v>
      </c>
      <c r="H100" s="50">
        <f>IF('Indicator Data'!I104="No Data",1,IF('Indicator Data imputation'!I103&lt;&gt;"",1,0))</f>
        <v>0</v>
      </c>
      <c r="I100" s="50">
        <f>IF('Indicator Data'!J104="No Data",1,IF('Indicator Data imputation'!J103&lt;&gt;"",1,0))</f>
        <v>0</v>
      </c>
      <c r="J100" s="50">
        <f>IF('Indicator Data'!K104="No Data",1,IF('Indicator Data imputation'!K103&lt;&gt;"",1,0))</f>
        <v>0</v>
      </c>
      <c r="K100" s="50">
        <f>IF('Indicator Data'!L104="No Data",1,IF('Indicator Data imputation'!L103&lt;&gt;"",1,0))</f>
        <v>0</v>
      </c>
      <c r="L100" s="50">
        <f>IF('Indicator Data'!M104="No Data",1,IF('Indicator Data imputation'!M103&lt;&gt;"",1,0))</f>
        <v>0</v>
      </c>
      <c r="M100" s="50">
        <f>IF('Indicator Data'!N104="No Data",1,IF('Indicator Data imputation'!N103&lt;&gt;"",1,0))</f>
        <v>1</v>
      </c>
      <c r="N100" s="50">
        <f>IF('Indicator Data'!O104="No Data",1,IF('Indicator Data imputation'!O103&lt;&gt;"",1,0))</f>
        <v>1</v>
      </c>
      <c r="O100" s="50">
        <f>IF('Indicator Data'!P104="No Data",1,IF('Indicator Data imputation'!P103&lt;&gt;"",1,0))</f>
        <v>1</v>
      </c>
      <c r="P100" s="50">
        <f>IF('Indicator Data'!Q104="No Data",1,IF('Indicator Data imputation'!Q103&lt;&gt;"",1,0))</f>
        <v>0</v>
      </c>
      <c r="Q100" s="50">
        <f>IF('Indicator Data'!R104="No Data",1,IF('Indicator Data imputation'!R103&lt;&gt;"",1,0))</f>
        <v>0</v>
      </c>
      <c r="R100" s="50">
        <f>IF('Indicator Data'!S104="No Data",1,IF('Indicator Data imputation'!S103&lt;&gt;"",1,0))</f>
        <v>0</v>
      </c>
      <c r="S100" s="50">
        <f>IF('Indicator Data'!T104="No Data",1,IF('Indicator Data imputation'!T103&lt;&gt;"",1,0))</f>
        <v>0</v>
      </c>
      <c r="T100" s="50">
        <f>IF('Indicator Data'!U104="No Data",1,IF('Indicator Data imputation'!U103&lt;&gt;"",1,0))</f>
        <v>0</v>
      </c>
      <c r="U100" s="50">
        <f>IF('Indicator Data'!V104="No Data",1,IF('Indicator Data imputation'!V103&lt;&gt;"",1,0))</f>
        <v>0</v>
      </c>
      <c r="V100" s="50">
        <f>IF('Indicator Data'!W104="No Data",1,IF('Indicator Data imputation'!W103&lt;&gt;"",1,0))</f>
        <v>0</v>
      </c>
      <c r="W100" s="50">
        <f>IF('Indicator Data'!X104="No Data",1,IF('Indicator Data imputation'!X103&lt;&gt;"",1,0))</f>
        <v>0</v>
      </c>
      <c r="X100" s="50">
        <f>IF('Indicator Data'!Y104="No Data",1,IF('Indicator Data imputation'!Y103&lt;&gt;"",1,0))</f>
        <v>0</v>
      </c>
      <c r="Y100" s="50">
        <f>IF('Indicator Data'!Z104="No Data",1,IF('Indicator Data imputation'!Z103&lt;&gt;"",1,0))</f>
        <v>0</v>
      </c>
      <c r="Z100" s="50">
        <f>IF('Indicator Data'!AA104="No Data",1,IF('Indicator Data imputation'!AA103&lt;&gt;"",1,0))</f>
        <v>0</v>
      </c>
      <c r="AA100" s="50">
        <f>IF('Indicator Data'!AB104="No Data",1,IF('Indicator Data imputation'!AB103&lt;&gt;"",1,0))</f>
        <v>0</v>
      </c>
      <c r="AB100" s="50">
        <f>IF('Indicator Data'!AC104="No Data",1,IF('Indicator Data imputation'!AC103&lt;&gt;"",1,0))</f>
        <v>1</v>
      </c>
      <c r="AC100" s="50">
        <f>IF('Indicator Data'!AD104="No Data",1,IF('Indicator Data imputation'!AD103&lt;&gt;"",1,0))</f>
        <v>0</v>
      </c>
      <c r="AD100" s="50">
        <f>IF('Indicator Data'!AE104="No Data",1,IF('Indicator Data imputation'!AE103&lt;&gt;"",1,0))</f>
        <v>0</v>
      </c>
      <c r="AE100" s="50">
        <f>IF('Indicator Data'!AF104="No Data",1,IF('Indicator Data imputation'!AF103&lt;&gt;"",1,0))</f>
        <v>1</v>
      </c>
      <c r="AF100" s="50">
        <f>IF('Indicator Data'!AG104="No Data",1,IF('Indicator Data imputation'!AG103&lt;&gt;"",1,0))</f>
        <v>1</v>
      </c>
      <c r="AG100" s="50">
        <f>IF('Indicator Data'!AH104="No Data",1,IF('Indicator Data imputation'!AH103&lt;&gt;"",1,0))</f>
        <v>0</v>
      </c>
      <c r="AH100" s="50">
        <f>IF('Indicator Data'!AI104="No Data",1,IF('Indicator Data imputation'!AI103&lt;&gt;"",1,0))</f>
        <v>0</v>
      </c>
      <c r="AI100" s="50">
        <f>IF('Indicator Data'!AJ104="No Data",1,IF('Indicator Data imputation'!AJ103&lt;&gt;"",1,0))</f>
        <v>0</v>
      </c>
      <c r="AJ100" s="50">
        <f>IF('Indicator Data'!AK104="No Data",1,IF('Indicator Data imputation'!AK103&lt;&gt;"",1,0))</f>
        <v>0</v>
      </c>
      <c r="AK100" s="50">
        <f>IF('Indicator Data'!AL104="No Data",1,IF('Indicator Data imputation'!AL103&lt;&gt;"",1,0))</f>
        <v>0</v>
      </c>
      <c r="AL100" s="50">
        <f>IF('Indicator Data'!AM104="No Data",1,IF('Indicator Data imputation'!AM103&lt;&gt;"",1,0))</f>
        <v>1</v>
      </c>
      <c r="AM100" s="50">
        <f>IF('Indicator Data'!AN104="No Data",1,IF('Indicator Data imputation'!AN103&lt;&gt;"",1,0))</f>
        <v>0</v>
      </c>
      <c r="AN100" s="50">
        <f>IF('Indicator Data'!AO104="No Data",1,IF('Indicator Data imputation'!AO103&lt;&gt;"",1,0))</f>
        <v>0</v>
      </c>
      <c r="AO100" s="50">
        <f>IF('Indicator Data'!AP104="No Data",1,IF('Indicator Data imputation'!AP103&lt;&gt;"",1,0))</f>
        <v>0</v>
      </c>
      <c r="AP100" s="50">
        <f>IF('Indicator Data'!AQ104="No Data",1,IF('Indicator Data imputation'!AQ103&lt;&gt;"",1,0))</f>
        <v>1</v>
      </c>
      <c r="AQ100" s="50">
        <f>IF('Indicator Data'!AR104="No Data",1,IF('Indicator Data imputation'!AR103&lt;&gt;"",1,0))</f>
        <v>1</v>
      </c>
      <c r="AR100" s="50">
        <f>IF('Indicator Data'!AS104="No Data",1,IF('Indicator Data imputation'!AS103&lt;&gt;"",1,0))</f>
        <v>1</v>
      </c>
      <c r="AS100" s="50">
        <f>IF('Indicator Data'!AT104="No Data",1,IF('Indicator Data imputation'!AT103&lt;&gt;"",1,0))</f>
        <v>1</v>
      </c>
      <c r="AT100" s="50">
        <f>IF('Indicator Data'!AU104="No Data",1,IF('Indicator Data imputation'!AU103&lt;&gt;"",1,0))</f>
        <v>1</v>
      </c>
      <c r="AU100" s="50">
        <f>IF('Indicator Data'!AV104="No Data",1,IF('Indicator Data imputation'!AV103&lt;&gt;"",1,0))</f>
        <v>1</v>
      </c>
      <c r="AV100" s="50">
        <f>IF('Indicator Data'!AW104="No Data",1,IF('Indicator Data imputation'!AW103&lt;&gt;"",1,0))</f>
        <v>1</v>
      </c>
      <c r="AW100" s="50">
        <f>IF('Indicator Data'!AX104="No Data",1,IF('Indicator Data imputation'!AX103&lt;&gt;"",1,0))</f>
        <v>1</v>
      </c>
      <c r="AX100" s="50">
        <f>IF('Indicator Data'!AY104="No Data",1,IF('Indicator Data imputation'!AY103&lt;&gt;"",1,0))</f>
        <v>1</v>
      </c>
      <c r="AY100" s="50">
        <f>IF('Indicator Data'!AZ104="No Data",1,IF('Indicator Data imputation'!AZ103&lt;&gt;"",1,0))</f>
        <v>1</v>
      </c>
      <c r="AZ100" s="50">
        <f>IF('Indicator Data'!BA104="No Data",1,IF('Indicator Data imputation'!BA103&lt;&gt;"",1,0))</f>
        <v>1</v>
      </c>
      <c r="BA100" s="50">
        <f>IF('Indicator Data'!BB104="No Data",1,IF('Indicator Data imputation'!BB103&lt;&gt;"",1,0))</f>
        <v>0</v>
      </c>
      <c r="BB100" s="50">
        <f>IF('Indicator Data'!BC104="No Data",1,IF('Indicator Data imputation'!BC103&lt;&gt;"",1,0))</f>
        <v>0</v>
      </c>
      <c r="BC100" s="50">
        <f>IF('Indicator Data'!BD104="No Data",1,IF('Indicator Data imputation'!BD103&lt;&gt;"",1,0))</f>
        <v>0</v>
      </c>
      <c r="BD100" s="50">
        <f>IF('Indicator Data'!BE104="No Data",1,IF('Indicator Data imputation'!BE103&lt;&gt;"",1,0))</f>
        <v>0</v>
      </c>
      <c r="BE100" s="50">
        <f>IF('Indicator Data'!BF104="No Data",1,IF('Indicator Data imputation'!BF103&lt;&gt;"",1,0))</f>
        <v>0</v>
      </c>
      <c r="BF100" s="50">
        <f>IF('Indicator Data'!BG104="No Data",1,IF('Indicator Data imputation'!BG103&lt;&gt;"",1,0))</f>
        <v>0</v>
      </c>
      <c r="BG100" s="50">
        <f>IF('Indicator Data'!BH104="No Data",1,IF('Indicator Data imputation'!BH103&lt;&gt;"",1,0))</f>
        <v>1</v>
      </c>
      <c r="BH100" s="50">
        <f>IF('Indicator Data'!BI104="No Data",1,IF('Indicator Data imputation'!BI103&lt;&gt;"",1,0))</f>
        <v>1</v>
      </c>
      <c r="BI100" s="50">
        <f>IF('Indicator Data'!BJ104="No Data",1,IF('Indicator Data imputation'!BJ103&lt;&gt;"",1,0))</f>
        <v>1</v>
      </c>
      <c r="BJ100" s="50">
        <f>IF('Indicator Data'!BK104="No Data",1,IF('Indicator Data imputation'!BK103&lt;&gt;"",1,0))</f>
        <v>0</v>
      </c>
      <c r="BK100" s="50">
        <f>IF('Indicator Data'!BL104="No Data",1,IF('Indicator Data imputation'!BL103&lt;&gt;"",1,0))</f>
        <v>1</v>
      </c>
      <c r="BL100" s="50">
        <f>IF('Indicator Data'!BM104="No Data",1,IF('Indicator Data imputation'!BM103&lt;&gt;"",1,0))</f>
        <v>0</v>
      </c>
      <c r="BM100" s="50">
        <f>IF('Indicator Data'!BN104="No Data",1,IF('Indicator Data imputation'!BN103&lt;&gt;"",1,0))</f>
        <v>1</v>
      </c>
      <c r="BN100" s="50">
        <f>IF('Indicator Data'!BO104="No Data",1,IF('Indicator Data imputation'!BO103&lt;&gt;"",1,0))</f>
        <v>0</v>
      </c>
      <c r="BO100" s="50">
        <f>IF('Indicator Data'!BP104="No Data",1,IF('Indicator Data imputation'!BP103&lt;&gt;"",1,0))</f>
        <v>0</v>
      </c>
      <c r="BP100" s="50">
        <f>IF('Indicator Data'!BQ104="No Data",1,IF('Indicator Data imputation'!BQ103&lt;&gt;"",1,0))</f>
        <v>0</v>
      </c>
      <c r="BQ100" s="50">
        <f>IF('Indicator Data'!BR104="No Data",1,IF('Indicator Data imputation'!BR103&lt;&gt;"",1,0))</f>
        <v>0</v>
      </c>
      <c r="BR100" s="50">
        <f>IF('Indicator Data'!BS104="No Data",1,IF('Indicator Data imputation'!BS103&lt;&gt;"",1,0))</f>
        <v>0</v>
      </c>
      <c r="BS100" s="50">
        <f>IF('Indicator Data'!BT104="No Data",1,IF('Indicator Data imputation'!BT103&lt;&gt;"",1,0))</f>
        <v>1</v>
      </c>
      <c r="BT100" s="50">
        <f>IF('Indicator Data'!BU104="No Data",1,IF('Indicator Data imputation'!BU103&lt;&gt;"",1,0))</f>
        <v>1</v>
      </c>
      <c r="BU100" s="50">
        <f>IF('Indicator Data'!BV104="No Data",1,IF('Indicator Data imputation'!BV103&lt;&gt;"",1,0))</f>
        <v>1</v>
      </c>
      <c r="BV100" s="50">
        <f>IF('Indicator Data'!BW104="No Data",1,IF('Indicator Data imputation'!BW103&lt;&gt;"",1,0))</f>
        <v>1</v>
      </c>
      <c r="BW100" s="50">
        <f>IF('Indicator Data'!BX104="No Data",1,IF('Indicator Data imputation'!BX103&lt;&gt;"",1,0))</f>
        <v>1</v>
      </c>
      <c r="BX100" s="50">
        <f>IF('Indicator Data'!BY104="No Data",1,IF('Indicator Data imputation'!BY103&lt;&gt;"",1,0))</f>
        <v>1</v>
      </c>
      <c r="BY100" s="3">
        <f t="shared" si="5"/>
        <v>30</v>
      </c>
      <c r="BZ100" s="52">
        <f t="shared" si="4"/>
        <v>0.4</v>
      </c>
    </row>
    <row r="101" spans="1:78">
      <c r="A101" s="3" t="str">
        <f>'Indicator Data'!B105</f>
        <v>LTU</v>
      </c>
      <c r="B101" s="50">
        <f>IF('Indicator Data'!C105="No Data",1,IF('Indicator Data imputation'!C104&lt;&gt;"",1,0))</f>
        <v>0</v>
      </c>
      <c r="C101" s="50">
        <f>IF('Indicator Data'!D105="No Data",1,IF('Indicator Data imputation'!D104&lt;&gt;"",1,0))</f>
        <v>0</v>
      </c>
      <c r="D101" s="50">
        <f>IF('Indicator Data'!E105="No Data",1,IF('Indicator Data imputation'!E104&lt;&gt;"",1,0))</f>
        <v>0</v>
      </c>
      <c r="E101" s="50">
        <f>IF('Indicator Data'!F105="No Data",1,IF('Indicator Data imputation'!F104&lt;&gt;"",1,0))</f>
        <v>0</v>
      </c>
      <c r="F101" s="50">
        <f>IF('Indicator Data'!G105="No Data",1,IF('Indicator Data imputation'!G104&lt;&gt;"",1,0))</f>
        <v>0</v>
      </c>
      <c r="G101" s="50">
        <f>IF('Indicator Data'!H105="No Data",1,IF('Indicator Data imputation'!H104&lt;&gt;"",1,0))</f>
        <v>0</v>
      </c>
      <c r="H101" s="50">
        <f>IF('Indicator Data'!I105="No Data",1,IF('Indicator Data imputation'!I104&lt;&gt;"",1,0))</f>
        <v>0</v>
      </c>
      <c r="I101" s="50">
        <f>IF('Indicator Data'!J105="No Data",1,IF('Indicator Data imputation'!J104&lt;&gt;"",1,0))</f>
        <v>0</v>
      </c>
      <c r="J101" s="50">
        <f>IF('Indicator Data'!K105="No Data",1,IF('Indicator Data imputation'!K104&lt;&gt;"",1,0))</f>
        <v>0</v>
      </c>
      <c r="K101" s="50">
        <f>IF('Indicator Data'!L105="No Data",1,IF('Indicator Data imputation'!L104&lt;&gt;"",1,0))</f>
        <v>0</v>
      </c>
      <c r="L101" s="50">
        <f>IF('Indicator Data'!M105="No Data",1,IF('Indicator Data imputation'!M104&lt;&gt;"",1,0))</f>
        <v>0</v>
      </c>
      <c r="M101" s="50">
        <f>IF('Indicator Data'!N105="No Data",1,IF('Indicator Data imputation'!N104&lt;&gt;"",1,0))</f>
        <v>1</v>
      </c>
      <c r="N101" s="50">
        <f>IF('Indicator Data'!O105="No Data",1,IF('Indicator Data imputation'!O104&lt;&gt;"",1,0))</f>
        <v>1</v>
      </c>
      <c r="O101" s="50">
        <f>IF('Indicator Data'!P105="No Data",1,IF('Indicator Data imputation'!P104&lt;&gt;"",1,0))</f>
        <v>1</v>
      </c>
      <c r="P101" s="50">
        <f>IF('Indicator Data'!Q105="No Data",1,IF('Indicator Data imputation'!Q104&lt;&gt;"",1,0))</f>
        <v>0</v>
      </c>
      <c r="Q101" s="50">
        <f>IF('Indicator Data'!R105="No Data",1,IF('Indicator Data imputation'!R104&lt;&gt;"",1,0))</f>
        <v>0</v>
      </c>
      <c r="R101" s="50">
        <f>IF('Indicator Data'!S105="No Data",1,IF('Indicator Data imputation'!S104&lt;&gt;"",1,0))</f>
        <v>0</v>
      </c>
      <c r="S101" s="50">
        <f>IF('Indicator Data'!T105="No Data",1,IF('Indicator Data imputation'!T104&lt;&gt;"",1,0))</f>
        <v>0</v>
      </c>
      <c r="T101" s="50">
        <f>IF('Indicator Data'!U105="No Data",1,IF('Indicator Data imputation'!U104&lt;&gt;"",1,0))</f>
        <v>0</v>
      </c>
      <c r="U101" s="50">
        <f>IF('Indicator Data'!V105="No Data",1,IF('Indicator Data imputation'!V104&lt;&gt;"",1,0))</f>
        <v>0</v>
      </c>
      <c r="V101" s="50">
        <f>IF('Indicator Data'!W105="No Data",1,IF('Indicator Data imputation'!W104&lt;&gt;"",1,0))</f>
        <v>0</v>
      </c>
      <c r="W101" s="50">
        <f>IF('Indicator Data'!X105="No Data",1,IF('Indicator Data imputation'!X104&lt;&gt;"",1,0))</f>
        <v>0</v>
      </c>
      <c r="X101" s="50">
        <f>IF('Indicator Data'!Y105="No Data",1,IF('Indicator Data imputation'!Y104&lt;&gt;"",1,0))</f>
        <v>0</v>
      </c>
      <c r="Y101" s="50">
        <f>IF('Indicator Data'!Z105="No Data",1,IF('Indicator Data imputation'!Z104&lt;&gt;"",1,0))</f>
        <v>0</v>
      </c>
      <c r="Z101" s="50">
        <f>IF('Indicator Data'!AA105="No Data",1,IF('Indicator Data imputation'!AA104&lt;&gt;"",1,0))</f>
        <v>0</v>
      </c>
      <c r="AA101" s="50">
        <f>IF('Indicator Data'!AB105="No Data",1,IF('Indicator Data imputation'!AB104&lt;&gt;"",1,0))</f>
        <v>0</v>
      </c>
      <c r="AB101" s="50">
        <f>IF('Indicator Data'!AC105="No Data",1,IF('Indicator Data imputation'!AC104&lt;&gt;"",1,0))</f>
        <v>1</v>
      </c>
      <c r="AC101" s="50">
        <f>IF('Indicator Data'!AD105="No Data",1,IF('Indicator Data imputation'!AD104&lt;&gt;"",1,0))</f>
        <v>0</v>
      </c>
      <c r="AD101" s="50">
        <f>IF('Indicator Data'!AE105="No Data",1,IF('Indicator Data imputation'!AE104&lt;&gt;"",1,0))</f>
        <v>0</v>
      </c>
      <c r="AE101" s="50">
        <f>IF('Indicator Data'!AF105="No Data",1,IF('Indicator Data imputation'!AF104&lt;&gt;"",1,0))</f>
        <v>1</v>
      </c>
      <c r="AF101" s="50">
        <f>IF('Indicator Data'!AG105="No Data",1,IF('Indicator Data imputation'!AG104&lt;&gt;"",1,0))</f>
        <v>0</v>
      </c>
      <c r="AG101" s="50">
        <f>IF('Indicator Data'!AH105="No Data",1,IF('Indicator Data imputation'!AH104&lt;&gt;"",1,0))</f>
        <v>0</v>
      </c>
      <c r="AH101" s="50">
        <f>IF('Indicator Data'!AI105="No Data",1,IF('Indicator Data imputation'!AI104&lt;&gt;"",1,0))</f>
        <v>0</v>
      </c>
      <c r="AI101" s="50">
        <f>IF('Indicator Data'!AJ105="No Data",1,IF('Indicator Data imputation'!AJ104&lt;&gt;"",1,0))</f>
        <v>0</v>
      </c>
      <c r="AJ101" s="50">
        <f>IF('Indicator Data'!AK105="No Data",1,IF('Indicator Data imputation'!AK104&lt;&gt;"",1,0))</f>
        <v>0</v>
      </c>
      <c r="AK101" s="50">
        <f>IF('Indicator Data'!AL105="No Data",1,IF('Indicator Data imputation'!AL104&lt;&gt;"",1,0))</f>
        <v>0</v>
      </c>
      <c r="AL101" s="50">
        <f>IF('Indicator Data'!AM105="No Data",1,IF('Indicator Data imputation'!AM104&lt;&gt;"",1,0))</f>
        <v>1</v>
      </c>
      <c r="AM101" s="50">
        <f>IF('Indicator Data'!AN105="No Data",1,IF('Indicator Data imputation'!AN104&lt;&gt;"",1,0))</f>
        <v>0</v>
      </c>
      <c r="AN101" s="50">
        <f>IF('Indicator Data'!AO105="No Data",1,IF('Indicator Data imputation'!AO104&lt;&gt;"",1,0))</f>
        <v>0</v>
      </c>
      <c r="AO101" s="50">
        <f>IF('Indicator Data'!AP105="No Data",1,IF('Indicator Data imputation'!AP104&lt;&gt;"",1,0))</f>
        <v>0</v>
      </c>
      <c r="AP101" s="50">
        <f>IF('Indicator Data'!AQ105="No Data",1,IF('Indicator Data imputation'!AQ104&lt;&gt;"",1,0))</f>
        <v>1</v>
      </c>
      <c r="AQ101" s="50">
        <f>IF('Indicator Data'!AR105="No Data",1,IF('Indicator Data imputation'!AR104&lt;&gt;"",1,0))</f>
        <v>0</v>
      </c>
      <c r="AR101" s="50">
        <f>IF('Indicator Data'!AS105="No Data",1,IF('Indicator Data imputation'!AS104&lt;&gt;"",1,0))</f>
        <v>0</v>
      </c>
      <c r="AS101" s="50">
        <f>IF('Indicator Data'!AT105="No Data",1,IF('Indicator Data imputation'!AT104&lt;&gt;"",1,0))</f>
        <v>1</v>
      </c>
      <c r="AT101" s="50">
        <f>IF('Indicator Data'!AU105="No Data",1,IF('Indicator Data imputation'!AU104&lt;&gt;"",1,0))</f>
        <v>0</v>
      </c>
      <c r="AU101" s="50">
        <f>IF('Indicator Data'!AV105="No Data",1,IF('Indicator Data imputation'!AV104&lt;&gt;"",1,0))</f>
        <v>0</v>
      </c>
      <c r="AV101" s="50">
        <f>IF('Indicator Data'!AW105="No Data",1,IF('Indicator Data imputation'!AW104&lt;&gt;"",1,0))</f>
        <v>0</v>
      </c>
      <c r="AW101" s="50">
        <f>IF('Indicator Data'!AX105="No Data",1,IF('Indicator Data imputation'!AX104&lt;&gt;"",1,0))</f>
        <v>1</v>
      </c>
      <c r="AX101" s="50">
        <f>IF('Indicator Data'!AY105="No Data",1,IF('Indicator Data imputation'!AY104&lt;&gt;"",1,0))</f>
        <v>0</v>
      </c>
      <c r="AY101" s="50">
        <f>IF('Indicator Data'!AZ105="No Data",1,IF('Indicator Data imputation'!AZ104&lt;&gt;"",1,0))</f>
        <v>0</v>
      </c>
      <c r="AZ101" s="50">
        <f>IF('Indicator Data'!BA105="No Data",1,IF('Indicator Data imputation'!BA104&lt;&gt;"",1,0))</f>
        <v>0</v>
      </c>
      <c r="BA101" s="50">
        <f>IF('Indicator Data'!BB105="No Data",1,IF('Indicator Data imputation'!BB104&lt;&gt;"",1,0))</f>
        <v>0</v>
      </c>
      <c r="BB101" s="50">
        <f>IF('Indicator Data'!BC105="No Data",1,IF('Indicator Data imputation'!BC104&lt;&gt;"",1,0))</f>
        <v>0</v>
      </c>
      <c r="BC101" s="50">
        <f>IF('Indicator Data'!BD105="No Data",1,IF('Indicator Data imputation'!BD104&lt;&gt;"",1,0))</f>
        <v>0</v>
      </c>
      <c r="BD101" s="50">
        <f>IF('Indicator Data'!BE105="No Data",1,IF('Indicator Data imputation'!BE104&lt;&gt;"",1,0))</f>
        <v>0</v>
      </c>
      <c r="BE101" s="50">
        <f>IF('Indicator Data'!BF105="No Data",1,IF('Indicator Data imputation'!BF104&lt;&gt;"",1,0))</f>
        <v>0</v>
      </c>
      <c r="BF101" s="50">
        <f>IF('Indicator Data'!BG105="No Data",1,IF('Indicator Data imputation'!BG104&lt;&gt;"",1,0))</f>
        <v>0</v>
      </c>
      <c r="BG101" s="50">
        <f>IF('Indicator Data'!BH105="No Data",1,IF('Indicator Data imputation'!BH104&lt;&gt;"",1,0))</f>
        <v>0</v>
      </c>
      <c r="BH101" s="50">
        <f>IF('Indicator Data'!BI105="No Data",1,IF('Indicator Data imputation'!BI104&lt;&gt;"",1,0))</f>
        <v>0</v>
      </c>
      <c r="BI101" s="50">
        <f>IF('Indicator Data'!BJ105="No Data",1,IF('Indicator Data imputation'!BJ104&lt;&gt;"",1,0))</f>
        <v>1</v>
      </c>
      <c r="BJ101" s="50">
        <f>IF('Indicator Data'!BK105="No Data",1,IF('Indicator Data imputation'!BK104&lt;&gt;"",1,0))</f>
        <v>0</v>
      </c>
      <c r="BK101" s="50">
        <f>IF('Indicator Data'!BL105="No Data",1,IF('Indicator Data imputation'!BL104&lt;&gt;"",1,0))</f>
        <v>0</v>
      </c>
      <c r="BL101" s="50">
        <f>IF('Indicator Data'!BM105="No Data",1,IF('Indicator Data imputation'!BM104&lt;&gt;"",1,0))</f>
        <v>0</v>
      </c>
      <c r="BM101" s="50">
        <f>IF('Indicator Data'!BN105="No Data",1,IF('Indicator Data imputation'!BN104&lt;&gt;"",1,0))</f>
        <v>0</v>
      </c>
      <c r="BN101" s="50">
        <f>IF('Indicator Data'!BO105="No Data",1,IF('Indicator Data imputation'!BO104&lt;&gt;"",1,0))</f>
        <v>0</v>
      </c>
      <c r="BO101" s="50">
        <f>IF('Indicator Data'!BP105="No Data",1,IF('Indicator Data imputation'!BP104&lt;&gt;"",1,0))</f>
        <v>0</v>
      </c>
      <c r="BP101" s="50">
        <f>IF('Indicator Data'!BQ105="No Data",1,IF('Indicator Data imputation'!BQ104&lt;&gt;"",1,0))</f>
        <v>0</v>
      </c>
      <c r="BQ101" s="50">
        <f>IF('Indicator Data'!BR105="No Data",1,IF('Indicator Data imputation'!BR104&lt;&gt;"",1,0))</f>
        <v>0</v>
      </c>
      <c r="BR101" s="50">
        <f>IF('Indicator Data'!BS105="No Data",1,IF('Indicator Data imputation'!BS104&lt;&gt;"",1,0))</f>
        <v>0</v>
      </c>
      <c r="BS101" s="50">
        <f>IF('Indicator Data'!BT105="No Data",1,IF('Indicator Data imputation'!BT104&lt;&gt;"",1,0))</f>
        <v>0</v>
      </c>
      <c r="BT101" s="50">
        <f>IF('Indicator Data'!BU105="No Data",1,IF('Indicator Data imputation'!BU104&lt;&gt;"",1,0))</f>
        <v>0</v>
      </c>
      <c r="BU101" s="50">
        <f>IF('Indicator Data'!BV105="No Data",1,IF('Indicator Data imputation'!BV104&lt;&gt;"",1,0))</f>
        <v>0</v>
      </c>
      <c r="BV101" s="50">
        <f>IF('Indicator Data'!BW105="No Data",1,IF('Indicator Data imputation'!BW104&lt;&gt;"",1,0))</f>
        <v>0</v>
      </c>
      <c r="BW101" s="50">
        <f>IF('Indicator Data'!BX105="No Data",1,IF('Indicator Data imputation'!BX104&lt;&gt;"",1,0))</f>
        <v>0</v>
      </c>
      <c r="BX101" s="50">
        <f>IF('Indicator Data'!BY105="No Data",1,IF('Indicator Data imputation'!BY104&lt;&gt;"",1,0))</f>
        <v>0</v>
      </c>
      <c r="BY101" s="3">
        <f t="shared" si="5"/>
        <v>10</v>
      </c>
      <c r="BZ101" s="52">
        <f t="shared" si="4"/>
        <v>0.13333333333333333</v>
      </c>
    </row>
    <row r="102" spans="1:78">
      <c r="A102" s="3" t="str">
        <f>'Indicator Data'!B106</f>
        <v>LUX</v>
      </c>
      <c r="B102" s="50">
        <f>IF('Indicator Data'!C106="No Data",1,IF('Indicator Data imputation'!C105&lt;&gt;"",1,0))</f>
        <v>0</v>
      </c>
      <c r="C102" s="50">
        <f>IF('Indicator Data'!D106="No Data",1,IF('Indicator Data imputation'!D105&lt;&gt;"",1,0))</f>
        <v>0</v>
      </c>
      <c r="D102" s="50">
        <f>IF('Indicator Data'!E106="No Data",1,IF('Indicator Data imputation'!E105&lt;&gt;"",1,0))</f>
        <v>0</v>
      </c>
      <c r="E102" s="50">
        <f>IF('Indicator Data'!F106="No Data",1,IF('Indicator Data imputation'!F105&lt;&gt;"",1,0))</f>
        <v>0</v>
      </c>
      <c r="F102" s="50">
        <f>IF('Indicator Data'!G106="No Data",1,IF('Indicator Data imputation'!G105&lt;&gt;"",1,0))</f>
        <v>0</v>
      </c>
      <c r="G102" s="50">
        <f>IF('Indicator Data'!H106="No Data",1,IF('Indicator Data imputation'!H105&lt;&gt;"",1,0))</f>
        <v>0</v>
      </c>
      <c r="H102" s="50">
        <f>IF('Indicator Data'!I106="No Data",1,IF('Indicator Data imputation'!I105&lt;&gt;"",1,0))</f>
        <v>0</v>
      </c>
      <c r="I102" s="50">
        <f>IF('Indicator Data'!J106="No Data",1,IF('Indicator Data imputation'!J105&lt;&gt;"",1,0))</f>
        <v>0</v>
      </c>
      <c r="J102" s="50">
        <f>IF('Indicator Data'!K106="No Data",1,IF('Indicator Data imputation'!K105&lt;&gt;"",1,0))</f>
        <v>0</v>
      </c>
      <c r="K102" s="50">
        <f>IF('Indicator Data'!L106="No Data",1,IF('Indicator Data imputation'!L105&lt;&gt;"",1,0))</f>
        <v>0</v>
      </c>
      <c r="L102" s="50">
        <f>IF('Indicator Data'!M106="No Data",1,IF('Indicator Data imputation'!M105&lt;&gt;"",1,0))</f>
        <v>0</v>
      </c>
      <c r="M102" s="50">
        <f>IF('Indicator Data'!N106="No Data",1,IF('Indicator Data imputation'!N105&lt;&gt;"",1,0))</f>
        <v>1</v>
      </c>
      <c r="N102" s="50">
        <f>IF('Indicator Data'!O106="No Data",1,IF('Indicator Data imputation'!O105&lt;&gt;"",1,0))</f>
        <v>1</v>
      </c>
      <c r="O102" s="50">
        <f>IF('Indicator Data'!P106="No Data",1,IF('Indicator Data imputation'!P105&lt;&gt;"",1,0))</f>
        <v>1</v>
      </c>
      <c r="P102" s="50">
        <f>IF('Indicator Data'!Q106="No Data",1,IF('Indicator Data imputation'!Q105&lt;&gt;"",1,0))</f>
        <v>0</v>
      </c>
      <c r="Q102" s="50">
        <f>IF('Indicator Data'!R106="No Data",1,IF('Indicator Data imputation'!R105&lt;&gt;"",1,0))</f>
        <v>0</v>
      </c>
      <c r="R102" s="50">
        <f>IF('Indicator Data'!S106="No Data",1,IF('Indicator Data imputation'!S105&lt;&gt;"",1,0))</f>
        <v>0</v>
      </c>
      <c r="S102" s="50">
        <f>IF('Indicator Data'!T106="No Data",1,IF('Indicator Data imputation'!T105&lt;&gt;"",1,0))</f>
        <v>0</v>
      </c>
      <c r="T102" s="50">
        <f>IF('Indicator Data'!U106="No Data",1,IF('Indicator Data imputation'!U105&lt;&gt;"",1,0))</f>
        <v>0</v>
      </c>
      <c r="U102" s="50">
        <f>IF('Indicator Data'!V106="No Data",1,IF('Indicator Data imputation'!V105&lt;&gt;"",1,0))</f>
        <v>0</v>
      </c>
      <c r="V102" s="50">
        <f>IF('Indicator Data'!W106="No Data",1,IF('Indicator Data imputation'!W105&lt;&gt;"",1,0))</f>
        <v>0</v>
      </c>
      <c r="W102" s="50">
        <f>IF('Indicator Data'!X106="No Data",1,IF('Indicator Data imputation'!X105&lt;&gt;"",1,0))</f>
        <v>0</v>
      </c>
      <c r="X102" s="50">
        <f>IF('Indicator Data'!Y106="No Data",1,IF('Indicator Data imputation'!Y105&lt;&gt;"",1,0))</f>
        <v>0</v>
      </c>
      <c r="Y102" s="50">
        <f>IF('Indicator Data'!Z106="No Data",1,IF('Indicator Data imputation'!Z105&lt;&gt;"",1,0))</f>
        <v>0</v>
      </c>
      <c r="Z102" s="50">
        <f>IF('Indicator Data'!AA106="No Data",1,IF('Indicator Data imputation'!AA105&lt;&gt;"",1,0))</f>
        <v>0</v>
      </c>
      <c r="AA102" s="50">
        <f>IF('Indicator Data'!AB106="No Data",1,IF('Indicator Data imputation'!AB105&lt;&gt;"",1,0))</f>
        <v>0</v>
      </c>
      <c r="AB102" s="50">
        <f>IF('Indicator Data'!AC106="No Data",1,IF('Indicator Data imputation'!AC105&lt;&gt;"",1,0))</f>
        <v>1</v>
      </c>
      <c r="AC102" s="50">
        <f>IF('Indicator Data'!AD106="No Data",1,IF('Indicator Data imputation'!AD105&lt;&gt;"",1,0))</f>
        <v>1</v>
      </c>
      <c r="AD102" s="50">
        <f>IF('Indicator Data'!AE106="No Data",1,IF('Indicator Data imputation'!AE105&lt;&gt;"",1,0))</f>
        <v>0</v>
      </c>
      <c r="AE102" s="50">
        <f>IF('Indicator Data'!AF106="No Data",1,IF('Indicator Data imputation'!AF105&lt;&gt;"",1,0))</f>
        <v>1</v>
      </c>
      <c r="AF102" s="50">
        <f>IF('Indicator Data'!AG106="No Data",1,IF('Indicator Data imputation'!AG105&lt;&gt;"",1,0))</f>
        <v>0</v>
      </c>
      <c r="AG102" s="50">
        <f>IF('Indicator Data'!AH106="No Data",1,IF('Indicator Data imputation'!AH105&lt;&gt;"",1,0))</f>
        <v>0</v>
      </c>
      <c r="AH102" s="50">
        <f>IF('Indicator Data'!AI106="No Data",1,IF('Indicator Data imputation'!AI105&lt;&gt;"",1,0))</f>
        <v>0</v>
      </c>
      <c r="AI102" s="50">
        <f>IF('Indicator Data'!AJ106="No Data",1,IF('Indicator Data imputation'!AJ105&lt;&gt;"",1,0))</f>
        <v>0</v>
      </c>
      <c r="AJ102" s="50">
        <f>IF('Indicator Data'!AK106="No Data",1,IF('Indicator Data imputation'!AK105&lt;&gt;"",1,0))</f>
        <v>0</v>
      </c>
      <c r="AK102" s="50">
        <f>IF('Indicator Data'!AL106="No Data",1,IF('Indicator Data imputation'!AL105&lt;&gt;"",1,0))</f>
        <v>0</v>
      </c>
      <c r="AL102" s="50">
        <f>IF('Indicator Data'!AM106="No Data",1,IF('Indicator Data imputation'!AM105&lt;&gt;"",1,0))</f>
        <v>1</v>
      </c>
      <c r="AM102" s="50">
        <f>IF('Indicator Data'!AN106="No Data",1,IF('Indicator Data imputation'!AN105&lt;&gt;"",1,0))</f>
        <v>0</v>
      </c>
      <c r="AN102" s="50">
        <f>IF('Indicator Data'!AO106="No Data",1,IF('Indicator Data imputation'!AO105&lt;&gt;"",1,0))</f>
        <v>0</v>
      </c>
      <c r="AO102" s="50">
        <f>IF('Indicator Data'!AP106="No Data",1,IF('Indicator Data imputation'!AP105&lt;&gt;"",1,0))</f>
        <v>0</v>
      </c>
      <c r="AP102" s="50">
        <f>IF('Indicator Data'!AQ106="No Data",1,IF('Indicator Data imputation'!AQ105&lt;&gt;"",1,0))</f>
        <v>1</v>
      </c>
      <c r="AQ102" s="50">
        <f>IF('Indicator Data'!AR106="No Data",1,IF('Indicator Data imputation'!AR105&lt;&gt;"",1,0))</f>
        <v>0</v>
      </c>
      <c r="AR102" s="50">
        <f>IF('Indicator Data'!AS106="No Data",1,IF('Indicator Data imputation'!AS105&lt;&gt;"",1,0))</f>
        <v>0</v>
      </c>
      <c r="AS102" s="50">
        <f>IF('Indicator Data'!AT106="No Data",1,IF('Indicator Data imputation'!AT105&lt;&gt;"",1,0))</f>
        <v>1</v>
      </c>
      <c r="AT102" s="50">
        <f>IF('Indicator Data'!AU106="No Data",1,IF('Indicator Data imputation'!AU105&lt;&gt;"",1,0))</f>
        <v>0</v>
      </c>
      <c r="AU102" s="50">
        <f>IF('Indicator Data'!AV106="No Data",1,IF('Indicator Data imputation'!AV105&lt;&gt;"",1,0))</f>
        <v>1</v>
      </c>
      <c r="AV102" s="50">
        <f>IF('Indicator Data'!AW106="No Data",1,IF('Indicator Data imputation'!AW105&lt;&gt;"",1,0))</f>
        <v>1</v>
      </c>
      <c r="AW102" s="50">
        <f>IF('Indicator Data'!AX106="No Data",1,IF('Indicator Data imputation'!AX105&lt;&gt;"",1,0))</f>
        <v>1</v>
      </c>
      <c r="AX102" s="50">
        <f>IF('Indicator Data'!AY106="No Data",1,IF('Indicator Data imputation'!AY105&lt;&gt;"",1,0))</f>
        <v>0</v>
      </c>
      <c r="AY102" s="50">
        <f>IF('Indicator Data'!AZ106="No Data",1,IF('Indicator Data imputation'!AZ105&lt;&gt;"",1,0))</f>
        <v>0</v>
      </c>
      <c r="AZ102" s="50">
        <f>IF('Indicator Data'!BA106="No Data",1,IF('Indicator Data imputation'!BA105&lt;&gt;"",1,0))</f>
        <v>0</v>
      </c>
      <c r="BA102" s="50">
        <f>IF('Indicator Data'!BB106="No Data",1,IF('Indicator Data imputation'!BB105&lt;&gt;"",1,0))</f>
        <v>0</v>
      </c>
      <c r="BB102" s="50">
        <f>IF('Indicator Data'!BC106="No Data",1,IF('Indicator Data imputation'!BC105&lt;&gt;"",1,0))</f>
        <v>0</v>
      </c>
      <c r="BC102" s="50">
        <f>IF('Indicator Data'!BD106="No Data",1,IF('Indicator Data imputation'!BD105&lt;&gt;"",1,0))</f>
        <v>0</v>
      </c>
      <c r="BD102" s="50">
        <f>IF('Indicator Data'!BE106="No Data",1,IF('Indicator Data imputation'!BE105&lt;&gt;"",1,0))</f>
        <v>0</v>
      </c>
      <c r="BE102" s="50">
        <f>IF('Indicator Data'!BF106="No Data",1,IF('Indicator Data imputation'!BF105&lt;&gt;"",1,0))</f>
        <v>0</v>
      </c>
      <c r="BF102" s="50">
        <f>IF('Indicator Data'!BG106="No Data",1,IF('Indicator Data imputation'!BG105&lt;&gt;"",1,0))</f>
        <v>0</v>
      </c>
      <c r="BG102" s="50">
        <f>IF('Indicator Data'!BH106="No Data",1,IF('Indicator Data imputation'!BH105&lt;&gt;"",1,0))</f>
        <v>0</v>
      </c>
      <c r="BH102" s="50">
        <f>IF('Indicator Data'!BI106="No Data",1,IF('Indicator Data imputation'!BI105&lt;&gt;"",1,0))</f>
        <v>0</v>
      </c>
      <c r="BI102" s="50">
        <f>IF('Indicator Data'!BJ106="No Data",1,IF('Indicator Data imputation'!BJ105&lt;&gt;"",1,0))</f>
        <v>1</v>
      </c>
      <c r="BJ102" s="50">
        <f>IF('Indicator Data'!BK106="No Data",1,IF('Indicator Data imputation'!BK105&lt;&gt;"",1,0))</f>
        <v>0</v>
      </c>
      <c r="BK102" s="50">
        <f>IF('Indicator Data'!BL106="No Data",1,IF('Indicator Data imputation'!BL105&lt;&gt;"",1,0))</f>
        <v>0</v>
      </c>
      <c r="BL102" s="50">
        <f>IF('Indicator Data'!BM106="No Data",1,IF('Indicator Data imputation'!BM105&lt;&gt;"",1,0))</f>
        <v>0</v>
      </c>
      <c r="BM102" s="50">
        <f>IF('Indicator Data'!BN106="No Data",1,IF('Indicator Data imputation'!BN105&lt;&gt;"",1,0))</f>
        <v>1</v>
      </c>
      <c r="BN102" s="50">
        <f>IF('Indicator Data'!BO106="No Data",1,IF('Indicator Data imputation'!BO105&lt;&gt;"",1,0))</f>
        <v>0</v>
      </c>
      <c r="BO102" s="50">
        <f>IF('Indicator Data'!BP106="No Data",1,IF('Indicator Data imputation'!BP105&lt;&gt;"",1,0))</f>
        <v>0</v>
      </c>
      <c r="BP102" s="50">
        <f>IF('Indicator Data'!BQ106="No Data",1,IF('Indicator Data imputation'!BQ105&lt;&gt;"",1,0))</f>
        <v>0</v>
      </c>
      <c r="BQ102" s="50">
        <f>IF('Indicator Data'!BR106="No Data",1,IF('Indicator Data imputation'!BR105&lt;&gt;"",1,0))</f>
        <v>0</v>
      </c>
      <c r="BR102" s="50">
        <f>IF('Indicator Data'!BS106="No Data",1,IF('Indicator Data imputation'!BS105&lt;&gt;"",1,0))</f>
        <v>0</v>
      </c>
      <c r="BS102" s="50">
        <f>IF('Indicator Data'!BT106="No Data",1,IF('Indicator Data imputation'!BT105&lt;&gt;"",1,0))</f>
        <v>0</v>
      </c>
      <c r="BT102" s="50">
        <f>IF('Indicator Data'!BU106="No Data",1,IF('Indicator Data imputation'!BU105&lt;&gt;"",1,0))</f>
        <v>0</v>
      </c>
      <c r="BU102" s="50">
        <f>IF('Indicator Data'!BV106="No Data",1,IF('Indicator Data imputation'!BV105&lt;&gt;"",1,0))</f>
        <v>0</v>
      </c>
      <c r="BV102" s="50">
        <f>IF('Indicator Data'!BW106="No Data",1,IF('Indicator Data imputation'!BW105&lt;&gt;"",1,0))</f>
        <v>0</v>
      </c>
      <c r="BW102" s="50">
        <f>IF('Indicator Data'!BX106="No Data",1,IF('Indicator Data imputation'!BX105&lt;&gt;"",1,0))</f>
        <v>0</v>
      </c>
      <c r="BX102" s="50">
        <f>IF('Indicator Data'!BY106="No Data",1,IF('Indicator Data imputation'!BY105&lt;&gt;"",1,0))</f>
        <v>0</v>
      </c>
      <c r="BY102" s="3">
        <f t="shared" si="5"/>
        <v>14</v>
      </c>
      <c r="BZ102" s="52">
        <f t="shared" si="4"/>
        <v>0.18666666666666668</v>
      </c>
    </row>
    <row r="103" spans="1:78">
      <c r="A103" s="3" t="str">
        <f>'Indicator Data'!B107</f>
        <v>MDG</v>
      </c>
      <c r="B103" s="50">
        <f>IF('Indicator Data'!C107="No Data",1,IF('Indicator Data imputation'!C106&lt;&gt;"",1,0))</f>
        <v>0</v>
      </c>
      <c r="C103" s="50">
        <f>IF('Indicator Data'!D107="No Data",1,IF('Indicator Data imputation'!D106&lt;&gt;"",1,0))</f>
        <v>0</v>
      </c>
      <c r="D103" s="50">
        <f>IF('Indicator Data'!E107="No Data",1,IF('Indicator Data imputation'!E106&lt;&gt;"",1,0))</f>
        <v>0</v>
      </c>
      <c r="E103" s="50">
        <f>IF('Indicator Data'!F107="No Data",1,IF('Indicator Data imputation'!F106&lt;&gt;"",1,0))</f>
        <v>0</v>
      </c>
      <c r="F103" s="50">
        <f>IF('Indicator Data'!G107="No Data",1,IF('Indicator Data imputation'!G106&lt;&gt;"",1,0))</f>
        <v>0</v>
      </c>
      <c r="G103" s="50">
        <f>IF('Indicator Data'!H107="No Data",1,IF('Indicator Data imputation'!H106&lt;&gt;"",1,0))</f>
        <v>0</v>
      </c>
      <c r="H103" s="50">
        <f>IF('Indicator Data'!I107="No Data",1,IF('Indicator Data imputation'!I106&lt;&gt;"",1,0))</f>
        <v>0</v>
      </c>
      <c r="I103" s="50">
        <f>IF('Indicator Data'!J107="No Data",1,IF('Indicator Data imputation'!J106&lt;&gt;"",1,0))</f>
        <v>0</v>
      </c>
      <c r="J103" s="50">
        <f>IF('Indicator Data'!K107="No Data",1,IF('Indicator Data imputation'!K106&lt;&gt;"",1,0))</f>
        <v>0</v>
      </c>
      <c r="K103" s="50">
        <f>IF('Indicator Data'!L107="No Data",1,IF('Indicator Data imputation'!L106&lt;&gt;"",1,0))</f>
        <v>0</v>
      </c>
      <c r="L103" s="50">
        <f>IF('Indicator Data'!M107="No Data",1,IF('Indicator Data imputation'!M106&lt;&gt;"",1,0))</f>
        <v>0</v>
      </c>
      <c r="M103" s="50">
        <f>IF('Indicator Data'!N107="No Data",1,IF('Indicator Data imputation'!N106&lt;&gt;"",1,0))</f>
        <v>0</v>
      </c>
      <c r="N103" s="50">
        <f>IF('Indicator Data'!O107="No Data",1,IF('Indicator Data imputation'!O106&lt;&gt;"",1,0))</f>
        <v>0</v>
      </c>
      <c r="O103" s="50">
        <f>IF('Indicator Data'!P107="No Data",1,IF('Indicator Data imputation'!P106&lt;&gt;"",1,0))</f>
        <v>0</v>
      </c>
      <c r="P103" s="50">
        <f>IF('Indicator Data'!Q107="No Data",1,IF('Indicator Data imputation'!Q106&lt;&gt;"",1,0))</f>
        <v>0</v>
      </c>
      <c r="Q103" s="50">
        <f>IF('Indicator Data'!R107="No Data",1,IF('Indicator Data imputation'!R106&lt;&gt;"",1,0))</f>
        <v>0</v>
      </c>
      <c r="R103" s="50">
        <f>IF('Indicator Data'!S107="No Data",1,IF('Indicator Data imputation'!S106&lt;&gt;"",1,0))</f>
        <v>0</v>
      </c>
      <c r="S103" s="50">
        <f>IF('Indicator Data'!T107="No Data",1,IF('Indicator Data imputation'!T106&lt;&gt;"",1,0))</f>
        <v>0</v>
      </c>
      <c r="T103" s="50">
        <f>IF('Indicator Data'!U107="No Data",1,IF('Indicator Data imputation'!U106&lt;&gt;"",1,0))</f>
        <v>0</v>
      </c>
      <c r="U103" s="50">
        <f>IF('Indicator Data'!V107="No Data",1,IF('Indicator Data imputation'!V106&lt;&gt;"",1,0))</f>
        <v>0</v>
      </c>
      <c r="V103" s="50">
        <f>IF('Indicator Data'!W107="No Data",1,IF('Indicator Data imputation'!W106&lt;&gt;"",1,0))</f>
        <v>0</v>
      </c>
      <c r="W103" s="50">
        <f>IF('Indicator Data'!X107="No Data",1,IF('Indicator Data imputation'!X106&lt;&gt;"",1,0))</f>
        <v>0</v>
      </c>
      <c r="X103" s="50">
        <f>IF('Indicator Data'!Y107="No Data",1,IF('Indicator Data imputation'!Y106&lt;&gt;"",1,0))</f>
        <v>0</v>
      </c>
      <c r="Y103" s="50">
        <f>IF('Indicator Data'!Z107="No Data",1,IF('Indicator Data imputation'!Z106&lt;&gt;"",1,0))</f>
        <v>0</v>
      </c>
      <c r="Z103" s="50">
        <f>IF('Indicator Data'!AA107="No Data",1,IF('Indicator Data imputation'!AA106&lt;&gt;"",1,0))</f>
        <v>0</v>
      </c>
      <c r="AA103" s="50">
        <f>IF('Indicator Data'!AB107="No Data",1,IF('Indicator Data imputation'!AB106&lt;&gt;"",1,0))</f>
        <v>0</v>
      </c>
      <c r="AB103" s="50">
        <f>IF('Indicator Data'!AC107="No Data",1,IF('Indicator Data imputation'!AC106&lt;&gt;"",1,0))</f>
        <v>0</v>
      </c>
      <c r="AC103" s="50">
        <f>IF('Indicator Data'!AD107="No Data",1,IF('Indicator Data imputation'!AD106&lt;&gt;"",1,0))</f>
        <v>0</v>
      </c>
      <c r="AD103" s="50">
        <f>IF('Indicator Data'!AE107="No Data",1,IF('Indicator Data imputation'!AE106&lt;&gt;"",1,0))</f>
        <v>0</v>
      </c>
      <c r="AE103" s="50">
        <f>IF('Indicator Data'!AF107="No Data",1,IF('Indicator Data imputation'!AF106&lt;&gt;"",1,0))</f>
        <v>0</v>
      </c>
      <c r="AF103" s="50">
        <f>IF('Indicator Data'!AG107="No Data",1,IF('Indicator Data imputation'!AG106&lt;&gt;"",1,0))</f>
        <v>0</v>
      </c>
      <c r="AG103" s="50">
        <f>IF('Indicator Data'!AH107="No Data",1,IF('Indicator Data imputation'!AH106&lt;&gt;"",1,0))</f>
        <v>0</v>
      </c>
      <c r="AH103" s="50">
        <f>IF('Indicator Data'!AI107="No Data",1,IF('Indicator Data imputation'!AI106&lt;&gt;"",1,0))</f>
        <v>0</v>
      </c>
      <c r="AI103" s="50">
        <f>IF('Indicator Data'!AJ107="No Data",1,IF('Indicator Data imputation'!AJ106&lt;&gt;"",1,0))</f>
        <v>0</v>
      </c>
      <c r="AJ103" s="50">
        <f>IF('Indicator Data'!AK107="No Data",1,IF('Indicator Data imputation'!AK106&lt;&gt;"",1,0))</f>
        <v>0</v>
      </c>
      <c r="AK103" s="50">
        <f>IF('Indicator Data'!AL107="No Data",1,IF('Indicator Data imputation'!AL106&lt;&gt;"",1,0))</f>
        <v>0</v>
      </c>
      <c r="AL103" s="50">
        <f>IF('Indicator Data'!AM107="No Data",1,IF('Indicator Data imputation'!AM106&lt;&gt;"",1,0))</f>
        <v>0</v>
      </c>
      <c r="AM103" s="50">
        <f>IF('Indicator Data'!AN107="No Data",1,IF('Indicator Data imputation'!AN106&lt;&gt;"",1,0))</f>
        <v>0</v>
      </c>
      <c r="AN103" s="50">
        <f>IF('Indicator Data'!AO107="No Data",1,IF('Indicator Data imputation'!AO106&lt;&gt;"",1,0))</f>
        <v>0</v>
      </c>
      <c r="AO103" s="50">
        <f>IF('Indicator Data'!AP107="No Data",1,IF('Indicator Data imputation'!AP106&lt;&gt;"",1,0))</f>
        <v>0</v>
      </c>
      <c r="AP103" s="50">
        <f>IF('Indicator Data'!AQ107="No Data",1,IF('Indicator Data imputation'!AQ106&lt;&gt;"",1,0))</f>
        <v>0</v>
      </c>
      <c r="AQ103" s="50">
        <f>IF('Indicator Data'!AR107="No Data",1,IF('Indicator Data imputation'!AR106&lt;&gt;"",1,0))</f>
        <v>0</v>
      </c>
      <c r="AR103" s="50">
        <f>IF('Indicator Data'!AS107="No Data",1,IF('Indicator Data imputation'!AS106&lt;&gt;"",1,0))</f>
        <v>0</v>
      </c>
      <c r="AS103" s="50">
        <f>IF('Indicator Data'!AT107="No Data",1,IF('Indicator Data imputation'!AT106&lt;&gt;"",1,0))</f>
        <v>0</v>
      </c>
      <c r="AT103" s="50">
        <f>IF('Indicator Data'!AU107="No Data",1,IF('Indicator Data imputation'!AU106&lt;&gt;"",1,0))</f>
        <v>0</v>
      </c>
      <c r="AU103" s="50">
        <f>IF('Indicator Data'!AV107="No Data",1,IF('Indicator Data imputation'!AV106&lt;&gt;"",1,0))</f>
        <v>0</v>
      </c>
      <c r="AV103" s="50">
        <f>IF('Indicator Data'!AW107="No Data",1,IF('Indicator Data imputation'!AW106&lt;&gt;"",1,0))</f>
        <v>0</v>
      </c>
      <c r="AW103" s="50">
        <f>IF('Indicator Data'!AX107="No Data",1,IF('Indicator Data imputation'!AX106&lt;&gt;"",1,0))</f>
        <v>0</v>
      </c>
      <c r="AX103" s="50">
        <f>IF('Indicator Data'!AY107="No Data",1,IF('Indicator Data imputation'!AY106&lt;&gt;"",1,0))</f>
        <v>0</v>
      </c>
      <c r="AY103" s="50">
        <f>IF('Indicator Data'!AZ107="No Data",1,IF('Indicator Data imputation'!AZ106&lt;&gt;"",1,0))</f>
        <v>1</v>
      </c>
      <c r="AZ103" s="50">
        <f>IF('Indicator Data'!BA107="No Data",1,IF('Indicator Data imputation'!BA106&lt;&gt;"",1,0))</f>
        <v>0</v>
      </c>
      <c r="BA103" s="50">
        <f>IF('Indicator Data'!BB107="No Data",1,IF('Indicator Data imputation'!BB106&lt;&gt;"",1,0))</f>
        <v>0</v>
      </c>
      <c r="BB103" s="50">
        <f>IF('Indicator Data'!BC107="No Data",1,IF('Indicator Data imputation'!BC106&lt;&gt;"",1,0))</f>
        <v>0</v>
      </c>
      <c r="BC103" s="50">
        <f>IF('Indicator Data'!BD107="No Data",1,IF('Indicator Data imputation'!BD106&lt;&gt;"",1,0))</f>
        <v>0</v>
      </c>
      <c r="BD103" s="50">
        <f>IF('Indicator Data'!BE107="No Data",1,IF('Indicator Data imputation'!BE106&lt;&gt;"",1,0))</f>
        <v>0</v>
      </c>
      <c r="BE103" s="50">
        <f>IF('Indicator Data'!BF107="No Data",1,IF('Indicator Data imputation'!BF106&lt;&gt;"",1,0))</f>
        <v>0</v>
      </c>
      <c r="BF103" s="50">
        <f>IF('Indicator Data'!BG107="No Data",1,IF('Indicator Data imputation'!BG106&lt;&gt;"",1,0))</f>
        <v>0</v>
      </c>
      <c r="BG103" s="50">
        <f>IF('Indicator Data'!BH107="No Data",1,IF('Indicator Data imputation'!BH106&lt;&gt;"",1,0))</f>
        <v>0</v>
      </c>
      <c r="BH103" s="50">
        <f>IF('Indicator Data'!BI107="No Data",1,IF('Indicator Data imputation'!BI106&lt;&gt;"",1,0))</f>
        <v>0</v>
      </c>
      <c r="BI103" s="50">
        <f>IF('Indicator Data'!BJ107="No Data",1,IF('Indicator Data imputation'!BJ106&lt;&gt;"",1,0))</f>
        <v>0</v>
      </c>
      <c r="BJ103" s="50">
        <f>IF('Indicator Data'!BK107="No Data",1,IF('Indicator Data imputation'!BK106&lt;&gt;"",1,0))</f>
        <v>0</v>
      </c>
      <c r="BK103" s="50">
        <f>IF('Indicator Data'!BL107="No Data",1,IF('Indicator Data imputation'!BL106&lt;&gt;"",1,0))</f>
        <v>0</v>
      </c>
      <c r="BL103" s="50">
        <f>IF('Indicator Data'!BM107="No Data",1,IF('Indicator Data imputation'!BM106&lt;&gt;"",1,0))</f>
        <v>0</v>
      </c>
      <c r="BM103" s="50">
        <f>IF('Indicator Data'!BN107="No Data",1,IF('Indicator Data imputation'!BN106&lt;&gt;"",1,0))</f>
        <v>0</v>
      </c>
      <c r="BN103" s="50">
        <f>IF('Indicator Data'!BO107="No Data",1,IF('Indicator Data imputation'!BO106&lt;&gt;"",1,0))</f>
        <v>0</v>
      </c>
      <c r="BO103" s="50">
        <f>IF('Indicator Data'!BP107="No Data",1,IF('Indicator Data imputation'!BP106&lt;&gt;"",1,0))</f>
        <v>0</v>
      </c>
      <c r="BP103" s="50">
        <f>IF('Indicator Data'!BQ107="No Data",1,IF('Indicator Data imputation'!BQ106&lt;&gt;"",1,0))</f>
        <v>0</v>
      </c>
      <c r="BQ103" s="50">
        <f>IF('Indicator Data'!BR107="No Data",1,IF('Indicator Data imputation'!BR106&lt;&gt;"",1,0))</f>
        <v>0</v>
      </c>
      <c r="BR103" s="50">
        <f>IF('Indicator Data'!BS107="No Data",1,IF('Indicator Data imputation'!BS106&lt;&gt;"",1,0))</f>
        <v>0</v>
      </c>
      <c r="BS103" s="50">
        <f>IF('Indicator Data'!BT107="No Data",1,IF('Indicator Data imputation'!BT106&lt;&gt;"",1,0))</f>
        <v>0</v>
      </c>
      <c r="BT103" s="50">
        <f>IF('Indicator Data'!BU107="No Data",1,IF('Indicator Data imputation'!BU106&lt;&gt;"",1,0))</f>
        <v>0</v>
      </c>
      <c r="BU103" s="50">
        <f>IF('Indicator Data'!BV107="No Data",1,IF('Indicator Data imputation'!BV106&lt;&gt;"",1,0))</f>
        <v>1</v>
      </c>
      <c r="BV103" s="50">
        <f>IF('Indicator Data'!BW107="No Data",1,IF('Indicator Data imputation'!BW106&lt;&gt;"",1,0))</f>
        <v>0</v>
      </c>
      <c r="BW103" s="50">
        <f>IF('Indicator Data'!BX107="No Data",1,IF('Indicator Data imputation'!BX106&lt;&gt;"",1,0))</f>
        <v>0</v>
      </c>
      <c r="BX103" s="50">
        <f>IF('Indicator Data'!BY107="No Data",1,IF('Indicator Data imputation'!BY106&lt;&gt;"",1,0))</f>
        <v>0</v>
      </c>
      <c r="BY103" s="3">
        <f t="shared" si="5"/>
        <v>2</v>
      </c>
      <c r="BZ103" s="52">
        <f t="shared" si="4"/>
        <v>2.6666666666666668E-2</v>
      </c>
    </row>
    <row r="104" spans="1:78">
      <c r="A104" s="3" t="str">
        <f>'Indicator Data'!B108</f>
        <v>MWI</v>
      </c>
      <c r="B104" s="50">
        <f>IF('Indicator Data'!C108="No Data",1,IF('Indicator Data imputation'!C107&lt;&gt;"",1,0))</f>
        <v>0</v>
      </c>
      <c r="C104" s="50">
        <f>IF('Indicator Data'!D108="No Data",1,IF('Indicator Data imputation'!D107&lt;&gt;"",1,0))</f>
        <v>0</v>
      </c>
      <c r="D104" s="50">
        <f>IF('Indicator Data'!E108="No Data",1,IF('Indicator Data imputation'!E107&lt;&gt;"",1,0))</f>
        <v>0</v>
      </c>
      <c r="E104" s="50">
        <f>IF('Indicator Data'!F108="No Data",1,IF('Indicator Data imputation'!F107&lt;&gt;"",1,0))</f>
        <v>0</v>
      </c>
      <c r="F104" s="50">
        <f>IF('Indicator Data'!G108="No Data",1,IF('Indicator Data imputation'!G107&lt;&gt;"",1,0))</f>
        <v>0</v>
      </c>
      <c r="G104" s="50">
        <f>IF('Indicator Data'!H108="No Data",1,IF('Indicator Data imputation'!H107&lt;&gt;"",1,0))</f>
        <v>0</v>
      </c>
      <c r="H104" s="50">
        <f>IF('Indicator Data'!I108="No Data",1,IF('Indicator Data imputation'!I107&lt;&gt;"",1,0))</f>
        <v>0</v>
      </c>
      <c r="I104" s="50">
        <f>IF('Indicator Data'!J108="No Data",1,IF('Indicator Data imputation'!J107&lt;&gt;"",1,0))</f>
        <v>0</v>
      </c>
      <c r="J104" s="50">
        <f>IF('Indicator Data'!K108="No Data",1,IF('Indicator Data imputation'!K107&lt;&gt;"",1,0))</f>
        <v>0</v>
      </c>
      <c r="K104" s="50">
        <f>IF('Indicator Data'!L108="No Data",1,IF('Indicator Data imputation'!L107&lt;&gt;"",1,0))</f>
        <v>0</v>
      </c>
      <c r="L104" s="50">
        <f>IF('Indicator Data'!M108="No Data",1,IF('Indicator Data imputation'!M107&lt;&gt;"",1,0))</f>
        <v>0</v>
      </c>
      <c r="M104" s="50">
        <f>IF('Indicator Data'!N108="No Data",1,IF('Indicator Data imputation'!N107&lt;&gt;"",1,0))</f>
        <v>0</v>
      </c>
      <c r="N104" s="50">
        <f>IF('Indicator Data'!O108="No Data",1,IF('Indicator Data imputation'!O107&lt;&gt;"",1,0))</f>
        <v>0</v>
      </c>
      <c r="O104" s="50">
        <f>IF('Indicator Data'!P108="No Data",1,IF('Indicator Data imputation'!P107&lt;&gt;"",1,0))</f>
        <v>0</v>
      </c>
      <c r="P104" s="50">
        <f>IF('Indicator Data'!Q108="No Data",1,IF('Indicator Data imputation'!Q107&lt;&gt;"",1,0))</f>
        <v>0</v>
      </c>
      <c r="Q104" s="50">
        <f>IF('Indicator Data'!R108="No Data",1,IF('Indicator Data imputation'!R107&lt;&gt;"",1,0))</f>
        <v>0</v>
      </c>
      <c r="R104" s="50">
        <f>IF('Indicator Data'!S108="No Data",1,IF('Indicator Data imputation'!S107&lt;&gt;"",1,0))</f>
        <v>0</v>
      </c>
      <c r="S104" s="50">
        <f>IF('Indicator Data'!T108="No Data",1,IF('Indicator Data imputation'!T107&lt;&gt;"",1,0))</f>
        <v>0</v>
      </c>
      <c r="T104" s="50">
        <f>IF('Indicator Data'!U108="No Data",1,IF('Indicator Data imputation'!U107&lt;&gt;"",1,0))</f>
        <v>0</v>
      </c>
      <c r="U104" s="50">
        <f>IF('Indicator Data'!V108="No Data",1,IF('Indicator Data imputation'!V107&lt;&gt;"",1,0))</f>
        <v>0</v>
      </c>
      <c r="V104" s="50">
        <f>IF('Indicator Data'!W108="No Data",1,IF('Indicator Data imputation'!W107&lt;&gt;"",1,0))</f>
        <v>0</v>
      </c>
      <c r="W104" s="50">
        <f>IF('Indicator Data'!X108="No Data",1,IF('Indicator Data imputation'!X107&lt;&gt;"",1,0))</f>
        <v>0</v>
      </c>
      <c r="X104" s="50">
        <f>IF('Indicator Data'!Y108="No Data",1,IF('Indicator Data imputation'!Y107&lt;&gt;"",1,0))</f>
        <v>0</v>
      </c>
      <c r="Y104" s="50">
        <f>IF('Indicator Data'!Z108="No Data",1,IF('Indicator Data imputation'!Z107&lt;&gt;"",1,0))</f>
        <v>0</v>
      </c>
      <c r="Z104" s="50">
        <f>IF('Indicator Data'!AA108="No Data",1,IF('Indicator Data imputation'!AA107&lt;&gt;"",1,0))</f>
        <v>0</v>
      </c>
      <c r="AA104" s="50">
        <f>IF('Indicator Data'!AB108="No Data",1,IF('Indicator Data imputation'!AB107&lt;&gt;"",1,0))</f>
        <v>0</v>
      </c>
      <c r="AB104" s="50">
        <f>IF('Indicator Data'!AC108="No Data",1,IF('Indicator Data imputation'!AC107&lt;&gt;"",1,0))</f>
        <v>0</v>
      </c>
      <c r="AC104" s="50">
        <f>IF('Indicator Data'!AD108="No Data",1,IF('Indicator Data imputation'!AD107&lt;&gt;"",1,0))</f>
        <v>0</v>
      </c>
      <c r="AD104" s="50">
        <f>IF('Indicator Data'!AE108="No Data",1,IF('Indicator Data imputation'!AE107&lt;&gt;"",1,0))</f>
        <v>0</v>
      </c>
      <c r="AE104" s="50">
        <f>IF('Indicator Data'!AF108="No Data",1,IF('Indicator Data imputation'!AF107&lt;&gt;"",1,0))</f>
        <v>0</v>
      </c>
      <c r="AF104" s="50">
        <f>IF('Indicator Data'!AG108="No Data",1,IF('Indicator Data imputation'!AG107&lt;&gt;"",1,0))</f>
        <v>0</v>
      </c>
      <c r="AG104" s="50">
        <f>IF('Indicator Data'!AH108="No Data",1,IF('Indicator Data imputation'!AH107&lt;&gt;"",1,0))</f>
        <v>0</v>
      </c>
      <c r="AH104" s="50">
        <f>IF('Indicator Data'!AI108="No Data",1,IF('Indicator Data imputation'!AI107&lt;&gt;"",1,0))</f>
        <v>0</v>
      </c>
      <c r="AI104" s="50">
        <f>IF('Indicator Data'!AJ108="No Data",1,IF('Indicator Data imputation'!AJ107&lt;&gt;"",1,0))</f>
        <v>0</v>
      </c>
      <c r="AJ104" s="50">
        <f>IF('Indicator Data'!AK108="No Data",1,IF('Indicator Data imputation'!AK107&lt;&gt;"",1,0))</f>
        <v>0</v>
      </c>
      <c r="AK104" s="50">
        <f>IF('Indicator Data'!AL108="No Data",1,IF('Indicator Data imputation'!AL107&lt;&gt;"",1,0))</f>
        <v>0</v>
      </c>
      <c r="AL104" s="50">
        <f>IF('Indicator Data'!AM108="No Data",1,IF('Indicator Data imputation'!AM107&lt;&gt;"",1,0))</f>
        <v>0</v>
      </c>
      <c r="AM104" s="50">
        <f>IF('Indicator Data'!AN108="No Data",1,IF('Indicator Data imputation'!AN107&lt;&gt;"",1,0))</f>
        <v>0</v>
      </c>
      <c r="AN104" s="50">
        <f>IF('Indicator Data'!AO108="No Data",1,IF('Indicator Data imputation'!AO107&lt;&gt;"",1,0))</f>
        <v>0</v>
      </c>
      <c r="AO104" s="50">
        <f>IF('Indicator Data'!AP108="No Data",1,IF('Indicator Data imputation'!AP107&lt;&gt;"",1,0))</f>
        <v>0</v>
      </c>
      <c r="AP104" s="50">
        <f>IF('Indicator Data'!AQ108="No Data",1,IF('Indicator Data imputation'!AQ107&lt;&gt;"",1,0))</f>
        <v>0</v>
      </c>
      <c r="AQ104" s="50">
        <f>IF('Indicator Data'!AR108="No Data",1,IF('Indicator Data imputation'!AR107&lt;&gt;"",1,0))</f>
        <v>0</v>
      </c>
      <c r="AR104" s="50">
        <f>IF('Indicator Data'!AS108="No Data",1,IF('Indicator Data imputation'!AS107&lt;&gt;"",1,0))</f>
        <v>0</v>
      </c>
      <c r="AS104" s="50">
        <f>IF('Indicator Data'!AT108="No Data",1,IF('Indicator Data imputation'!AT107&lt;&gt;"",1,0))</f>
        <v>0</v>
      </c>
      <c r="AT104" s="50">
        <f>IF('Indicator Data'!AU108="No Data",1,IF('Indicator Data imputation'!AU107&lt;&gt;"",1,0))</f>
        <v>0</v>
      </c>
      <c r="AU104" s="50">
        <f>IF('Indicator Data'!AV108="No Data",1,IF('Indicator Data imputation'!AV107&lt;&gt;"",1,0))</f>
        <v>0</v>
      </c>
      <c r="AV104" s="50">
        <f>IF('Indicator Data'!AW108="No Data",1,IF('Indicator Data imputation'!AW107&lt;&gt;"",1,0))</f>
        <v>0</v>
      </c>
      <c r="AW104" s="50">
        <f>IF('Indicator Data'!AX108="No Data",1,IF('Indicator Data imputation'!AX107&lt;&gt;"",1,0))</f>
        <v>0</v>
      </c>
      <c r="AX104" s="50">
        <f>IF('Indicator Data'!AY108="No Data",1,IF('Indicator Data imputation'!AY107&lt;&gt;"",1,0))</f>
        <v>0</v>
      </c>
      <c r="AY104" s="50">
        <f>IF('Indicator Data'!AZ108="No Data",1,IF('Indicator Data imputation'!AZ107&lt;&gt;"",1,0))</f>
        <v>0</v>
      </c>
      <c r="AZ104" s="50">
        <f>IF('Indicator Data'!BA108="No Data",1,IF('Indicator Data imputation'!BA107&lt;&gt;"",1,0))</f>
        <v>0</v>
      </c>
      <c r="BA104" s="50">
        <f>IF('Indicator Data'!BB108="No Data",1,IF('Indicator Data imputation'!BB107&lt;&gt;"",1,0))</f>
        <v>0</v>
      </c>
      <c r="BB104" s="50">
        <f>IF('Indicator Data'!BC108="No Data",1,IF('Indicator Data imputation'!BC107&lt;&gt;"",1,0))</f>
        <v>0</v>
      </c>
      <c r="BC104" s="50">
        <f>IF('Indicator Data'!BD108="No Data",1,IF('Indicator Data imputation'!BD107&lt;&gt;"",1,0))</f>
        <v>0</v>
      </c>
      <c r="BD104" s="50">
        <f>IF('Indicator Data'!BE108="No Data",1,IF('Indicator Data imputation'!BE107&lt;&gt;"",1,0))</f>
        <v>0</v>
      </c>
      <c r="BE104" s="50">
        <f>IF('Indicator Data'!BF108="No Data",1,IF('Indicator Data imputation'!BF107&lt;&gt;"",1,0))</f>
        <v>0</v>
      </c>
      <c r="BF104" s="50">
        <f>IF('Indicator Data'!BG108="No Data",1,IF('Indicator Data imputation'!BG107&lt;&gt;"",1,0))</f>
        <v>0</v>
      </c>
      <c r="BG104" s="50">
        <f>IF('Indicator Data'!BH108="No Data",1,IF('Indicator Data imputation'!BH107&lt;&gt;"",1,0))</f>
        <v>0</v>
      </c>
      <c r="BH104" s="50">
        <f>IF('Indicator Data'!BI108="No Data",1,IF('Indicator Data imputation'!BI107&lt;&gt;"",1,0))</f>
        <v>0</v>
      </c>
      <c r="BI104" s="50">
        <f>IF('Indicator Data'!BJ108="No Data",1,IF('Indicator Data imputation'!BJ107&lt;&gt;"",1,0))</f>
        <v>0</v>
      </c>
      <c r="BJ104" s="50">
        <f>IF('Indicator Data'!BK108="No Data",1,IF('Indicator Data imputation'!BK107&lt;&gt;"",1,0))</f>
        <v>0</v>
      </c>
      <c r="BK104" s="50">
        <f>IF('Indicator Data'!BL108="No Data",1,IF('Indicator Data imputation'!BL107&lt;&gt;"",1,0))</f>
        <v>0</v>
      </c>
      <c r="BL104" s="50">
        <f>IF('Indicator Data'!BM108="No Data",1,IF('Indicator Data imputation'!BM107&lt;&gt;"",1,0))</f>
        <v>0</v>
      </c>
      <c r="BM104" s="50">
        <f>IF('Indicator Data'!BN108="No Data",1,IF('Indicator Data imputation'!BN107&lt;&gt;"",1,0))</f>
        <v>0</v>
      </c>
      <c r="BN104" s="50">
        <f>IF('Indicator Data'!BO108="No Data",1,IF('Indicator Data imputation'!BO107&lt;&gt;"",1,0))</f>
        <v>0</v>
      </c>
      <c r="BO104" s="50">
        <f>IF('Indicator Data'!BP108="No Data",1,IF('Indicator Data imputation'!BP107&lt;&gt;"",1,0))</f>
        <v>0</v>
      </c>
      <c r="BP104" s="50">
        <f>IF('Indicator Data'!BQ108="No Data",1,IF('Indicator Data imputation'!BQ107&lt;&gt;"",1,0))</f>
        <v>0</v>
      </c>
      <c r="BQ104" s="50">
        <f>IF('Indicator Data'!BR108="No Data",1,IF('Indicator Data imputation'!BR107&lt;&gt;"",1,0))</f>
        <v>0</v>
      </c>
      <c r="BR104" s="50">
        <f>IF('Indicator Data'!BS108="No Data",1,IF('Indicator Data imputation'!BS107&lt;&gt;"",1,0))</f>
        <v>0</v>
      </c>
      <c r="BS104" s="50">
        <f>IF('Indicator Data'!BT108="No Data",1,IF('Indicator Data imputation'!BT107&lt;&gt;"",1,0))</f>
        <v>0</v>
      </c>
      <c r="BT104" s="50">
        <f>IF('Indicator Data'!BU108="No Data",1,IF('Indicator Data imputation'!BU107&lt;&gt;"",1,0))</f>
        <v>0</v>
      </c>
      <c r="BU104" s="50">
        <f>IF('Indicator Data'!BV108="No Data",1,IF('Indicator Data imputation'!BV107&lt;&gt;"",1,0))</f>
        <v>0</v>
      </c>
      <c r="BV104" s="50">
        <f>IF('Indicator Data'!BW108="No Data",1,IF('Indicator Data imputation'!BW107&lt;&gt;"",1,0))</f>
        <v>0</v>
      </c>
      <c r="BW104" s="50">
        <f>IF('Indicator Data'!BX108="No Data",1,IF('Indicator Data imputation'!BX107&lt;&gt;"",1,0))</f>
        <v>0</v>
      </c>
      <c r="BX104" s="50">
        <f>IF('Indicator Data'!BY108="No Data",1,IF('Indicator Data imputation'!BY107&lt;&gt;"",1,0))</f>
        <v>0</v>
      </c>
      <c r="BY104" s="3">
        <f t="shared" si="5"/>
        <v>0</v>
      </c>
      <c r="BZ104" s="52">
        <f t="shared" si="4"/>
        <v>0</v>
      </c>
    </row>
    <row r="105" spans="1:78">
      <c r="A105" s="3" t="str">
        <f>'Indicator Data'!B109</f>
        <v>MYS</v>
      </c>
      <c r="B105" s="50">
        <f>IF('Indicator Data'!C109="No Data",1,IF('Indicator Data imputation'!C108&lt;&gt;"",1,0))</f>
        <v>0</v>
      </c>
      <c r="C105" s="50">
        <f>IF('Indicator Data'!D109="No Data",1,IF('Indicator Data imputation'!D108&lt;&gt;"",1,0))</f>
        <v>0</v>
      </c>
      <c r="D105" s="50">
        <f>IF('Indicator Data'!E109="No Data",1,IF('Indicator Data imputation'!E108&lt;&gt;"",1,0))</f>
        <v>0</v>
      </c>
      <c r="E105" s="50">
        <f>IF('Indicator Data'!F109="No Data",1,IF('Indicator Data imputation'!F108&lt;&gt;"",1,0))</f>
        <v>0</v>
      </c>
      <c r="F105" s="50">
        <f>IF('Indicator Data'!G109="No Data",1,IF('Indicator Data imputation'!G108&lt;&gt;"",1,0))</f>
        <v>0</v>
      </c>
      <c r="G105" s="50">
        <f>IF('Indicator Data'!H109="No Data",1,IF('Indicator Data imputation'!H108&lt;&gt;"",1,0))</f>
        <v>0</v>
      </c>
      <c r="H105" s="50">
        <f>IF('Indicator Data'!I109="No Data",1,IF('Indicator Data imputation'!I108&lt;&gt;"",1,0))</f>
        <v>0</v>
      </c>
      <c r="I105" s="50">
        <f>IF('Indicator Data'!J109="No Data",1,IF('Indicator Data imputation'!J108&lt;&gt;"",1,0))</f>
        <v>0</v>
      </c>
      <c r="J105" s="50">
        <f>IF('Indicator Data'!K109="No Data",1,IF('Indicator Data imputation'!K108&lt;&gt;"",1,0))</f>
        <v>0</v>
      </c>
      <c r="K105" s="50">
        <f>IF('Indicator Data'!L109="No Data",1,IF('Indicator Data imputation'!L108&lt;&gt;"",1,0))</f>
        <v>0</v>
      </c>
      <c r="L105" s="50">
        <f>IF('Indicator Data'!M109="No Data",1,IF('Indicator Data imputation'!M108&lt;&gt;"",1,0))</f>
        <v>0</v>
      </c>
      <c r="M105" s="50">
        <f>IF('Indicator Data'!N109="No Data",1,IF('Indicator Data imputation'!N108&lt;&gt;"",1,0))</f>
        <v>1</v>
      </c>
      <c r="N105" s="50">
        <f>IF('Indicator Data'!O109="No Data",1,IF('Indicator Data imputation'!O108&lt;&gt;"",1,0))</f>
        <v>1</v>
      </c>
      <c r="O105" s="50">
        <f>IF('Indicator Data'!P109="No Data",1,IF('Indicator Data imputation'!P108&lt;&gt;"",1,0))</f>
        <v>1</v>
      </c>
      <c r="P105" s="50">
        <f>IF('Indicator Data'!Q109="No Data",1,IF('Indicator Data imputation'!Q108&lt;&gt;"",1,0))</f>
        <v>0</v>
      </c>
      <c r="Q105" s="50">
        <f>IF('Indicator Data'!R109="No Data",1,IF('Indicator Data imputation'!R108&lt;&gt;"",1,0))</f>
        <v>0</v>
      </c>
      <c r="R105" s="50">
        <f>IF('Indicator Data'!S109="No Data",1,IF('Indicator Data imputation'!S108&lt;&gt;"",1,0))</f>
        <v>0</v>
      </c>
      <c r="S105" s="50">
        <f>IF('Indicator Data'!T109="No Data",1,IF('Indicator Data imputation'!T108&lt;&gt;"",1,0))</f>
        <v>0</v>
      </c>
      <c r="T105" s="50">
        <f>IF('Indicator Data'!U109="No Data",1,IF('Indicator Data imputation'!U108&lt;&gt;"",1,0))</f>
        <v>0</v>
      </c>
      <c r="U105" s="50">
        <f>IF('Indicator Data'!V109="No Data",1,IF('Indicator Data imputation'!V108&lt;&gt;"",1,0))</f>
        <v>0</v>
      </c>
      <c r="V105" s="50">
        <f>IF('Indicator Data'!W109="No Data",1,IF('Indicator Data imputation'!W108&lt;&gt;"",1,0))</f>
        <v>0</v>
      </c>
      <c r="W105" s="50">
        <f>IF('Indicator Data'!X109="No Data",1,IF('Indicator Data imputation'!X108&lt;&gt;"",1,0))</f>
        <v>0</v>
      </c>
      <c r="X105" s="50">
        <f>IF('Indicator Data'!Y109="No Data",1,IF('Indicator Data imputation'!Y108&lt;&gt;"",1,0))</f>
        <v>0</v>
      </c>
      <c r="Y105" s="50">
        <f>IF('Indicator Data'!Z109="No Data",1,IF('Indicator Data imputation'!Z108&lt;&gt;"",1,0))</f>
        <v>0</v>
      </c>
      <c r="Z105" s="50">
        <f>IF('Indicator Data'!AA109="No Data",1,IF('Indicator Data imputation'!AA108&lt;&gt;"",1,0))</f>
        <v>1</v>
      </c>
      <c r="AA105" s="50">
        <f>IF('Indicator Data'!AB109="No Data",1,IF('Indicator Data imputation'!AB108&lt;&gt;"",1,0))</f>
        <v>0</v>
      </c>
      <c r="AB105" s="50">
        <f>IF('Indicator Data'!AC109="No Data",1,IF('Indicator Data imputation'!AC108&lt;&gt;"",1,0))</f>
        <v>1</v>
      </c>
      <c r="AC105" s="50">
        <f>IF('Indicator Data'!AD109="No Data",1,IF('Indicator Data imputation'!AD108&lt;&gt;"",1,0))</f>
        <v>0</v>
      </c>
      <c r="AD105" s="50">
        <f>IF('Indicator Data'!AE109="No Data",1,IF('Indicator Data imputation'!AE108&lt;&gt;"",1,0))</f>
        <v>0</v>
      </c>
      <c r="AE105" s="50">
        <f>IF('Indicator Data'!AF109="No Data",1,IF('Indicator Data imputation'!AF108&lt;&gt;"",1,0))</f>
        <v>1</v>
      </c>
      <c r="AF105" s="50">
        <f>IF('Indicator Data'!AG109="No Data",1,IF('Indicator Data imputation'!AG108&lt;&gt;"",1,0))</f>
        <v>0</v>
      </c>
      <c r="AG105" s="50">
        <f>IF('Indicator Data'!AH109="No Data",1,IF('Indicator Data imputation'!AH108&lt;&gt;"",1,0))</f>
        <v>0</v>
      </c>
      <c r="AH105" s="50">
        <f>IF('Indicator Data'!AI109="No Data",1,IF('Indicator Data imputation'!AI108&lt;&gt;"",1,0))</f>
        <v>0</v>
      </c>
      <c r="AI105" s="50">
        <f>IF('Indicator Data'!AJ109="No Data",1,IF('Indicator Data imputation'!AJ108&lt;&gt;"",1,0))</f>
        <v>0</v>
      </c>
      <c r="AJ105" s="50">
        <f>IF('Indicator Data'!AK109="No Data",1,IF('Indicator Data imputation'!AK108&lt;&gt;"",1,0))</f>
        <v>0</v>
      </c>
      <c r="AK105" s="50">
        <f>IF('Indicator Data'!AL109="No Data",1,IF('Indicator Data imputation'!AL108&lt;&gt;"",1,0))</f>
        <v>0</v>
      </c>
      <c r="AL105" s="50">
        <f>IF('Indicator Data'!AM109="No Data",1,IF('Indicator Data imputation'!AM108&lt;&gt;"",1,0))</f>
        <v>1</v>
      </c>
      <c r="AM105" s="50">
        <f>IF('Indicator Data'!AN109="No Data",1,IF('Indicator Data imputation'!AN108&lt;&gt;"",1,0))</f>
        <v>0</v>
      </c>
      <c r="AN105" s="50">
        <f>IF('Indicator Data'!AO109="No Data",1,IF('Indicator Data imputation'!AO108&lt;&gt;"",1,0))</f>
        <v>0</v>
      </c>
      <c r="AO105" s="50">
        <f>IF('Indicator Data'!AP109="No Data",1,IF('Indicator Data imputation'!AP108&lt;&gt;"",1,0))</f>
        <v>0</v>
      </c>
      <c r="AP105" s="50">
        <f>IF('Indicator Data'!AQ109="No Data",1,IF('Indicator Data imputation'!AQ108&lt;&gt;"",1,0))</f>
        <v>1</v>
      </c>
      <c r="AQ105" s="50">
        <f>IF('Indicator Data'!AR109="No Data",1,IF('Indicator Data imputation'!AR108&lt;&gt;"",1,0))</f>
        <v>0</v>
      </c>
      <c r="AR105" s="50">
        <f>IF('Indicator Data'!AS109="No Data",1,IF('Indicator Data imputation'!AS108&lt;&gt;"",1,0))</f>
        <v>0</v>
      </c>
      <c r="AS105" s="50">
        <f>IF('Indicator Data'!AT109="No Data",1,IF('Indicator Data imputation'!AT108&lt;&gt;"",1,0))</f>
        <v>0</v>
      </c>
      <c r="AT105" s="50">
        <f>IF('Indicator Data'!AU109="No Data",1,IF('Indicator Data imputation'!AU108&lt;&gt;"",1,0))</f>
        <v>0</v>
      </c>
      <c r="AU105" s="50">
        <f>IF('Indicator Data'!AV109="No Data",1,IF('Indicator Data imputation'!AV108&lt;&gt;"",1,0))</f>
        <v>0</v>
      </c>
      <c r="AV105" s="50">
        <f>IF('Indicator Data'!AW109="No Data",1,IF('Indicator Data imputation'!AW108&lt;&gt;"",1,0))</f>
        <v>0</v>
      </c>
      <c r="AW105" s="50">
        <f>IF('Indicator Data'!AX109="No Data",1,IF('Indicator Data imputation'!AX108&lt;&gt;"",1,0))</f>
        <v>1</v>
      </c>
      <c r="AX105" s="50">
        <f>IF('Indicator Data'!AY109="No Data",1,IF('Indicator Data imputation'!AY108&lt;&gt;"",1,0))</f>
        <v>0</v>
      </c>
      <c r="AY105" s="50">
        <f>IF('Indicator Data'!AZ109="No Data",1,IF('Indicator Data imputation'!AZ108&lt;&gt;"",1,0))</f>
        <v>0</v>
      </c>
      <c r="AZ105" s="50">
        <f>IF('Indicator Data'!BA109="No Data",1,IF('Indicator Data imputation'!BA108&lt;&gt;"",1,0))</f>
        <v>0</v>
      </c>
      <c r="BA105" s="50">
        <f>IF('Indicator Data'!BB109="No Data",1,IF('Indicator Data imputation'!BB108&lt;&gt;"",1,0))</f>
        <v>0</v>
      </c>
      <c r="BB105" s="50">
        <f>IF('Indicator Data'!BC109="No Data",1,IF('Indicator Data imputation'!BC108&lt;&gt;"",1,0))</f>
        <v>0</v>
      </c>
      <c r="BC105" s="50">
        <f>IF('Indicator Data'!BD109="No Data",1,IF('Indicator Data imputation'!BD108&lt;&gt;"",1,0))</f>
        <v>0</v>
      </c>
      <c r="BD105" s="50">
        <f>IF('Indicator Data'!BE109="No Data",1,IF('Indicator Data imputation'!BE108&lt;&gt;"",1,0))</f>
        <v>0</v>
      </c>
      <c r="BE105" s="50">
        <f>IF('Indicator Data'!BF109="No Data",1,IF('Indicator Data imputation'!BF108&lt;&gt;"",1,0))</f>
        <v>0</v>
      </c>
      <c r="BF105" s="50">
        <f>IF('Indicator Data'!BG109="No Data",1,IF('Indicator Data imputation'!BG108&lt;&gt;"",1,0))</f>
        <v>0</v>
      </c>
      <c r="BG105" s="50">
        <f>IF('Indicator Data'!BH109="No Data",1,IF('Indicator Data imputation'!BH108&lt;&gt;"",1,0))</f>
        <v>0</v>
      </c>
      <c r="BH105" s="50">
        <f>IF('Indicator Data'!BI109="No Data",1,IF('Indicator Data imputation'!BI108&lt;&gt;"",1,0))</f>
        <v>0</v>
      </c>
      <c r="BI105" s="50">
        <f>IF('Indicator Data'!BJ109="No Data",1,IF('Indicator Data imputation'!BJ108&lt;&gt;"",1,0))</f>
        <v>0</v>
      </c>
      <c r="BJ105" s="50">
        <f>IF('Indicator Data'!BK109="No Data",1,IF('Indicator Data imputation'!BK108&lt;&gt;"",1,0))</f>
        <v>0</v>
      </c>
      <c r="BK105" s="50">
        <f>IF('Indicator Data'!BL109="No Data",1,IF('Indicator Data imputation'!BL108&lt;&gt;"",1,0))</f>
        <v>0</v>
      </c>
      <c r="BL105" s="50">
        <f>IF('Indicator Data'!BM109="No Data",1,IF('Indicator Data imputation'!BM108&lt;&gt;"",1,0))</f>
        <v>0</v>
      </c>
      <c r="BM105" s="50">
        <f>IF('Indicator Data'!BN109="No Data",1,IF('Indicator Data imputation'!BN108&lt;&gt;"",1,0))</f>
        <v>0</v>
      </c>
      <c r="BN105" s="50">
        <f>IF('Indicator Data'!BO109="No Data",1,IF('Indicator Data imputation'!BO108&lt;&gt;"",1,0))</f>
        <v>0</v>
      </c>
      <c r="BO105" s="50">
        <f>IF('Indicator Data'!BP109="No Data",1,IF('Indicator Data imputation'!BP108&lt;&gt;"",1,0))</f>
        <v>0</v>
      </c>
      <c r="BP105" s="50">
        <f>IF('Indicator Data'!BQ109="No Data",1,IF('Indicator Data imputation'!BQ108&lt;&gt;"",1,0))</f>
        <v>0</v>
      </c>
      <c r="BQ105" s="50">
        <f>IF('Indicator Data'!BR109="No Data",1,IF('Indicator Data imputation'!BR108&lt;&gt;"",1,0))</f>
        <v>0</v>
      </c>
      <c r="BR105" s="50">
        <f>IF('Indicator Data'!BS109="No Data",1,IF('Indicator Data imputation'!BS108&lt;&gt;"",1,0))</f>
        <v>0</v>
      </c>
      <c r="BS105" s="50">
        <f>IF('Indicator Data'!BT109="No Data",1,IF('Indicator Data imputation'!BT108&lt;&gt;"",1,0))</f>
        <v>0</v>
      </c>
      <c r="BT105" s="50">
        <f>IF('Indicator Data'!BU109="No Data",1,IF('Indicator Data imputation'!BU108&lt;&gt;"",1,0))</f>
        <v>0</v>
      </c>
      <c r="BU105" s="50">
        <f>IF('Indicator Data'!BV109="No Data",1,IF('Indicator Data imputation'!BV108&lt;&gt;"",1,0))</f>
        <v>0</v>
      </c>
      <c r="BV105" s="50">
        <f>IF('Indicator Data'!BW109="No Data",1,IF('Indicator Data imputation'!BW108&lt;&gt;"",1,0))</f>
        <v>1</v>
      </c>
      <c r="BW105" s="50">
        <f>IF('Indicator Data'!BX109="No Data",1,IF('Indicator Data imputation'!BX108&lt;&gt;"",1,0))</f>
        <v>0</v>
      </c>
      <c r="BX105" s="50">
        <f>IF('Indicator Data'!BY109="No Data",1,IF('Indicator Data imputation'!BY108&lt;&gt;"",1,0))</f>
        <v>0</v>
      </c>
      <c r="BY105" s="3">
        <f t="shared" si="5"/>
        <v>10</v>
      </c>
      <c r="BZ105" s="52">
        <f t="shared" si="4"/>
        <v>0.13333333333333333</v>
      </c>
    </row>
    <row r="106" spans="1:78">
      <c r="A106" s="3" t="str">
        <f>'Indicator Data'!B110</f>
        <v>MDV</v>
      </c>
      <c r="B106" s="50">
        <f>IF('Indicator Data'!C110="No Data",1,IF('Indicator Data imputation'!C109&lt;&gt;"",1,0))</f>
        <v>0</v>
      </c>
      <c r="C106" s="50">
        <f>IF('Indicator Data'!D110="No Data",1,IF('Indicator Data imputation'!D109&lt;&gt;"",1,0))</f>
        <v>0</v>
      </c>
      <c r="D106" s="50">
        <f>IF('Indicator Data'!E110="No Data",1,IF('Indicator Data imputation'!E109&lt;&gt;"",1,0))</f>
        <v>1</v>
      </c>
      <c r="E106" s="50">
        <f>IF('Indicator Data'!F110="No Data",1,IF('Indicator Data imputation'!F109&lt;&gt;"",1,0))</f>
        <v>0</v>
      </c>
      <c r="F106" s="50">
        <f>IF('Indicator Data'!G110="No Data",1,IF('Indicator Data imputation'!G109&lt;&gt;"",1,0))</f>
        <v>0</v>
      </c>
      <c r="G106" s="50">
        <f>IF('Indicator Data'!H110="No Data",1,IF('Indicator Data imputation'!H109&lt;&gt;"",1,0))</f>
        <v>0</v>
      </c>
      <c r="H106" s="50">
        <f>IF('Indicator Data'!I110="No Data",1,IF('Indicator Data imputation'!I109&lt;&gt;"",1,0))</f>
        <v>0</v>
      </c>
      <c r="I106" s="50">
        <f>IF('Indicator Data'!J110="No Data",1,IF('Indicator Data imputation'!J109&lt;&gt;"",1,0))</f>
        <v>0</v>
      </c>
      <c r="J106" s="50">
        <f>IF('Indicator Data'!K110="No Data",1,IF('Indicator Data imputation'!K109&lt;&gt;"",1,0))</f>
        <v>0</v>
      </c>
      <c r="K106" s="50">
        <f>IF('Indicator Data'!L110="No Data",1,IF('Indicator Data imputation'!L109&lt;&gt;"",1,0))</f>
        <v>1</v>
      </c>
      <c r="L106" s="50">
        <f>IF('Indicator Data'!M110="No Data",1,IF('Indicator Data imputation'!M109&lt;&gt;"",1,0))</f>
        <v>1</v>
      </c>
      <c r="M106" s="50">
        <f>IF('Indicator Data'!N110="No Data",1,IF('Indicator Data imputation'!N109&lt;&gt;"",1,0))</f>
        <v>1</v>
      </c>
      <c r="N106" s="50">
        <f>IF('Indicator Data'!O110="No Data",1,IF('Indicator Data imputation'!O109&lt;&gt;"",1,0))</f>
        <v>1</v>
      </c>
      <c r="O106" s="50">
        <f>IF('Indicator Data'!P110="No Data",1,IF('Indicator Data imputation'!P109&lt;&gt;"",1,0))</f>
        <v>1</v>
      </c>
      <c r="P106" s="50">
        <f>IF('Indicator Data'!Q110="No Data",1,IF('Indicator Data imputation'!Q109&lt;&gt;"",1,0))</f>
        <v>0</v>
      </c>
      <c r="Q106" s="50">
        <f>IF('Indicator Data'!R110="No Data",1,IF('Indicator Data imputation'!R109&lt;&gt;"",1,0))</f>
        <v>0</v>
      </c>
      <c r="R106" s="50">
        <f>IF('Indicator Data'!S110="No Data",1,IF('Indicator Data imputation'!S109&lt;&gt;"",1,0))</f>
        <v>0</v>
      </c>
      <c r="S106" s="50">
        <f>IF('Indicator Data'!T110="No Data",1,IF('Indicator Data imputation'!T109&lt;&gt;"",1,0))</f>
        <v>0</v>
      </c>
      <c r="T106" s="50">
        <f>IF('Indicator Data'!U110="No Data",1,IF('Indicator Data imputation'!U109&lt;&gt;"",1,0))</f>
        <v>0</v>
      </c>
      <c r="U106" s="50">
        <f>IF('Indicator Data'!V110="No Data",1,IF('Indicator Data imputation'!V109&lt;&gt;"",1,0))</f>
        <v>0</v>
      </c>
      <c r="V106" s="50">
        <f>IF('Indicator Data'!W110="No Data",1,IF('Indicator Data imputation'!W109&lt;&gt;"",1,0))</f>
        <v>0</v>
      </c>
      <c r="W106" s="50">
        <f>IF('Indicator Data'!X110="No Data",1,IF('Indicator Data imputation'!X109&lt;&gt;"",1,0))</f>
        <v>0</v>
      </c>
      <c r="X106" s="50">
        <f>IF('Indicator Data'!Y110="No Data",1,IF('Indicator Data imputation'!Y109&lt;&gt;"",1,0))</f>
        <v>0</v>
      </c>
      <c r="Y106" s="50">
        <f>IF('Indicator Data'!Z110="No Data",1,IF('Indicator Data imputation'!Z109&lt;&gt;"",1,0))</f>
        <v>0</v>
      </c>
      <c r="Z106" s="50">
        <f>IF('Indicator Data'!AA110="No Data",1,IF('Indicator Data imputation'!AA109&lt;&gt;"",1,0))</f>
        <v>0</v>
      </c>
      <c r="AA106" s="50">
        <f>IF('Indicator Data'!AB110="No Data",1,IF('Indicator Data imputation'!AB109&lt;&gt;"",1,0))</f>
        <v>0</v>
      </c>
      <c r="AB106" s="50">
        <f>IF('Indicator Data'!AC110="No Data",1,IF('Indicator Data imputation'!AC109&lt;&gt;"",1,0))</f>
        <v>0</v>
      </c>
      <c r="AC106" s="50">
        <f>IF('Indicator Data'!AD110="No Data",1,IF('Indicator Data imputation'!AD109&lt;&gt;"",1,0))</f>
        <v>1</v>
      </c>
      <c r="AD106" s="50">
        <f>IF('Indicator Data'!AE110="No Data",1,IF('Indicator Data imputation'!AE109&lt;&gt;"",1,0))</f>
        <v>0</v>
      </c>
      <c r="AE106" s="50">
        <f>IF('Indicator Data'!AF110="No Data",1,IF('Indicator Data imputation'!AF109&lt;&gt;"",1,0))</f>
        <v>0</v>
      </c>
      <c r="AF106" s="50">
        <f>IF('Indicator Data'!AG110="No Data",1,IF('Indicator Data imputation'!AG109&lt;&gt;"",1,0))</f>
        <v>0</v>
      </c>
      <c r="AG106" s="50">
        <f>IF('Indicator Data'!AH110="No Data",1,IF('Indicator Data imputation'!AH109&lt;&gt;"",1,0))</f>
        <v>0</v>
      </c>
      <c r="AH106" s="50">
        <f>IF('Indicator Data'!AI110="No Data",1,IF('Indicator Data imputation'!AI109&lt;&gt;"",1,0))</f>
        <v>0</v>
      </c>
      <c r="AI106" s="50">
        <f>IF('Indicator Data'!AJ110="No Data",1,IF('Indicator Data imputation'!AJ109&lt;&gt;"",1,0))</f>
        <v>0</v>
      </c>
      <c r="AJ106" s="50">
        <f>IF('Indicator Data'!AK110="No Data",1,IF('Indicator Data imputation'!AK109&lt;&gt;"",1,0))</f>
        <v>0</v>
      </c>
      <c r="AK106" s="50">
        <f>IF('Indicator Data'!AL110="No Data",1,IF('Indicator Data imputation'!AL109&lt;&gt;"",1,0))</f>
        <v>0</v>
      </c>
      <c r="AL106" s="50">
        <f>IF('Indicator Data'!AM110="No Data",1,IF('Indicator Data imputation'!AM109&lt;&gt;"",1,0))</f>
        <v>0</v>
      </c>
      <c r="AM106" s="50">
        <f>IF('Indicator Data'!AN110="No Data",1,IF('Indicator Data imputation'!AN109&lt;&gt;"",1,0))</f>
        <v>0</v>
      </c>
      <c r="AN106" s="50">
        <f>IF('Indicator Data'!AO110="No Data",1,IF('Indicator Data imputation'!AO109&lt;&gt;"",1,0))</f>
        <v>0</v>
      </c>
      <c r="AO106" s="50">
        <f>IF('Indicator Data'!AP110="No Data",1,IF('Indicator Data imputation'!AP109&lt;&gt;"",1,0))</f>
        <v>0</v>
      </c>
      <c r="AP106" s="50">
        <f>IF('Indicator Data'!AQ110="No Data",1,IF('Indicator Data imputation'!AQ109&lt;&gt;"",1,0))</f>
        <v>0</v>
      </c>
      <c r="AQ106" s="50">
        <f>IF('Indicator Data'!AR110="No Data",1,IF('Indicator Data imputation'!AR109&lt;&gt;"",1,0))</f>
        <v>0</v>
      </c>
      <c r="AR106" s="50">
        <f>IF('Indicator Data'!AS110="No Data",1,IF('Indicator Data imputation'!AS109&lt;&gt;"",1,0))</f>
        <v>0</v>
      </c>
      <c r="AS106" s="50">
        <f>IF('Indicator Data'!AT110="No Data",1,IF('Indicator Data imputation'!AT109&lt;&gt;"",1,0))</f>
        <v>0</v>
      </c>
      <c r="AT106" s="50">
        <f>IF('Indicator Data'!AU110="No Data",1,IF('Indicator Data imputation'!AU109&lt;&gt;"",1,0))</f>
        <v>0</v>
      </c>
      <c r="AU106" s="50">
        <f>IF('Indicator Data'!AV110="No Data",1,IF('Indicator Data imputation'!AV109&lt;&gt;"",1,0))</f>
        <v>1</v>
      </c>
      <c r="AV106" s="50">
        <f>IF('Indicator Data'!AW110="No Data",1,IF('Indicator Data imputation'!AW109&lt;&gt;"",1,0))</f>
        <v>1</v>
      </c>
      <c r="AW106" s="50">
        <f>IF('Indicator Data'!AX110="No Data",1,IF('Indicator Data imputation'!AX109&lt;&gt;"",1,0))</f>
        <v>1</v>
      </c>
      <c r="AX106" s="50">
        <f>IF('Indicator Data'!AY110="No Data",1,IF('Indicator Data imputation'!AY109&lt;&gt;"",1,0))</f>
        <v>0</v>
      </c>
      <c r="AY106" s="50">
        <f>IF('Indicator Data'!AZ110="No Data",1,IF('Indicator Data imputation'!AZ109&lt;&gt;"",1,0))</f>
        <v>0</v>
      </c>
      <c r="AZ106" s="50">
        <f>IF('Indicator Data'!BA110="No Data",1,IF('Indicator Data imputation'!BA109&lt;&gt;"",1,0))</f>
        <v>0</v>
      </c>
      <c r="BA106" s="50">
        <f>IF('Indicator Data'!BB110="No Data",1,IF('Indicator Data imputation'!BB109&lt;&gt;"",1,0))</f>
        <v>0</v>
      </c>
      <c r="BB106" s="50">
        <f>IF('Indicator Data'!BC110="No Data",1,IF('Indicator Data imputation'!BC109&lt;&gt;"",1,0))</f>
        <v>0</v>
      </c>
      <c r="BC106" s="50">
        <f>IF('Indicator Data'!BD110="No Data",1,IF('Indicator Data imputation'!BD109&lt;&gt;"",1,0))</f>
        <v>0</v>
      </c>
      <c r="BD106" s="50">
        <f>IF('Indicator Data'!BE110="No Data",1,IF('Indicator Data imputation'!BE109&lt;&gt;"",1,0))</f>
        <v>0</v>
      </c>
      <c r="BE106" s="50">
        <f>IF('Indicator Data'!BF110="No Data",1,IF('Indicator Data imputation'!BF109&lt;&gt;"",1,0))</f>
        <v>0</v>
      </c>
      <c r="BF106" s="50">
        <f>IF('Indicator Data'!BG110="No Data",1,IF('Indicator Data imputation'!BG109&lt;&gt;"",1,0))</f>
        <v>0</v>
      </c>
      <c r="BG106" s="50">
        <f>IF('Indicator Data'!BH110="No Data",1,IF('Indicator Data imputation'!BH109&lt;&gt;"",1,0))</f>
        <v>0</v>
      </c>
      <c r="BH106" s="50">
        <f>IF('Indicator Data'!BI110="No Data",1,IF('Indicator Data imputation'!BI109&lt;&gt;"",1,0))</f>
        <v>1</v>
      </c>
      <c r="BI106" s="50">
        <f>IF('Indicator Data'!BJ110="No Data",1,IF('Indicator Data imputation'!BJ109&lt;&gt;"",1,0))</f>
        <v>0</v>
      </c>
      <c r="BJ106" s="50">
        <f>IF('Indicator Data'!BK110="No Data",1,IF('Indicator Data imputation'!BK109&lt;&gt;"",1,0))</f>
        <v>0</v>
      </c>
      <c r="BK106" s="50">
        <f>IF('Indicator Data'!BL110="No Data",1,IF('Indicator Data imputation'!BL109&lt;&gt;"",1,0))</f>
        <v>0</v>
      </c>
      <c r="BL106" s="50">
        <f>IF('Indicator Data'!BM110="No Data",1,IF('Indicator Data imputation'!BM109&lt;&gt;"",1,0))</f>
        <v>0</v>
      </c>
      <c r="BM106" s="50">
        <f>IF('Indicator Data'!BN110="No Data",1,IF('Indicator Data imputation'!BN109&lt;&gt;"",1,0))</f>
        <v>0</v>
      </c>
      <c r="BN106" s="50">
        <f>IF('Indicator Data'!BO110="No Data",1,IF('Indicator Data imputation'!BO109&lt;&gt;"",1,0))</f>
        <v>0</v>
      </c>
      <c r="BO106" s="50">
        <f>IF('Indicator Data'!BP110="No Data",1,IF('Indicator Data imputation'!BP109&lt;&gt;"",1,0))</f>
        <v>0</v>
      </c>
      <c r="BP106" s="50">
        <f>IF('Indicator Data'!BQ110="No Data",1,IF('Indicator Data imputation'!BQ109&lt;&gt;"",1,0))</f>
        <v>0</v>
      </c>
      <c r="BQ106" s="50">
        <f>IF('Indicator Data'!BR110="No Data",1,IF('Indicator Data imputation'!BR109&lt;&gt;"",1,0))</f>
        <v>0</v>
      </c>
      <c r="BR106" s="50">
        <f>IF('Indicator Data'!BS110="No Data",1,IF('Indicator Data imputation'!BS109&lt;&gt;"",1,0))</f>
        <v>0</v>
      </c>
      <c r="BS106" s="50">
        <f>IF('Indicator Data'!BT110="No Data",1,IF('Indicator Data imputation'!BT109&lt;&gt;"",1,0))</f>
        <v>0</v>
      </c>
      <c r="BT106" s="50">
        <f>IF('Indicator Data'!BU110="No Data",1,IF('Indicator Data imputation'!BU109&lt;&gt;"",1,0))</f>
        <v>0</v>
      </c>
      <c r="BU106" s="50">
        <f>IF('Indicator Data'!BV110="No Data",1,IF('Indicator Data imputation'!BV109&lt;&gt;"",1,0))</f>
        <v>0</v>
      </c>
      <c r="BV106" s="50">
        <f>IF('Indicator Data'!BW110="No Data",1,IF('Indicator Data imputation'!BW109&lt;&gt;"",1,0))</f>
        <v>1</v>
      </c>
      <c r="BW106" s="50">
        <f>IF('Indicator Data'!BX110="No Data",1,IF('Indicator Data imputation'!BX109&lt;&gt;"",1,0))</f>
        <v>0</v>
      </c>
      <c r="BX106" s="50">
        <f>IF('Indicator Data'!BY110="No Data",1,IF('Indicator Data imputation'!BY109&lt;&gt;"",1,0))</f>
        <v>0</v>
      </c>
      <c r="BY106" s="3">
        <f t="shared" si="5"/>
        <v>12</v>
      </c>
      <c r="BZ106" s="52">
        <f t="shared" si="4"/>
        <v>0.16</v>
      </c>
    </row>
    <row r="107" spans="1:78">
      <c r="A107" s="3" t="str">
        <f>'Indicator Data'!B111</f>
        <v>MLI</v>
      </c>
      <c r="B107" s="50">
        <f>IF('Indicator Data'!C111="No Data",1,IF('Indicator Data imputation'!C110&lt;&gt;"",1,0))</f>
        <v>0</v>
      </c>
      <c r="C107" s="50">
        <f>IF('Indicator Data'!D111="No Data",1,IF('Indicator Data imputation'!D110&lt;&gt;"",1,0))</f>
        <v>0</v>
      </c>
      <c r="D107" s="50">
        <f>IF('Indicator Data'!E111="No Data",1,IF('Indicator Data imputation'!E110&lt;&gt;"",1,0))</f>
        <v>0</v>
      </c>
      <c r="E107" s="50">
        <f>IF('Indicator Data'!F111="No Data",1,IF('Indicator Data imputation'!F110&lt;&gt;"",1,0))</f>
        <v>0</v>
      </c>
      <c r="F107" s="50">
        <f>IF('Indicator Data'!G111="No Data",1,IF('Indicator Data imputation'!G110&lt;&gt;"",1,0))</f>
        <v>0</v>
      </c>
      <c r="G107" s="50">
        <f>IF('Indicator Data'!H111="No Data",1,IF('Indicator Data imputation'!H110&lt;&gt;"",1,0))</f>
        <v>0</v>
      </c>
      <c r="H107" s="50">
        <f>IF('Indicator Data'!I111="No Data",1,IF('Indicator Data imputation'!I110&lt;&gt;"",1,0))</f>
        <v>0</v>
      </c>
      <c r="I107" s="50">
        <f>IF('Indicator Data'!J111="No Data",1,IF('Indicator Data imputation'!J110&lt;&gt;"",1,0))</f>
        <v>0</v>
      </c>
      <c r="J107" s="50">
        <f>IF('Indicator Data'!K111="No Data",1,IF('Indicator Data imputation'!K110&lt;&gt;"",1,0))</f>
        <v>0</v>
      </c>
      <c r="K107" s="50">
        <f>IF('Indicator Data'!L111="No Data",1,IF('Indicator Data imputation'!L110&lt;&gt;"",1,0))</f>
        <v>0</v>
      </c>
      <c r="L107" s="50">
        <f>IF('Indicator Data'!M111="No Data",1,IF('Indicator Data imputation'!M110&lt;&gt;"",1,0))</f>
        <v>0</v>
      </c>
      <c r="M107" s="50">
        <f>IF('Indicator Data'!N111="No Data",1,IF('Indicator Data imputation'!N110&lt;&gt;"",1,0))</f>
        <v>0</v>
      </c>
      <c r="N107" s="50">
        <f>IF('Indicator Data'!O111="No Data",1,IF('Indicator Data imputation'!O110&lt;&gt;"",1,0))</f>
        <v>0</v>
      </c>
      <c r="O107" s="50">
        <f>IF('Indicator Data'!P111="No Data",1,IF('Indicator Data imputation'!P110&lt;&gt;"",1,0))</f>
        <v>0</v>
      </c>
      <c r="P107" s="50">
        <f>IF('Indicator Data'!Q111="No Data",1,IF('Indicator Data imputation'!Q110&lt;&gt;"",1,0))</f>
        <v>0</v>
      </c>
      <c r="Q107" s="50">
        <f>IF('Indicator Data'!R111="No Data",1,IF('Indicator Data imputation'!R110&lt;&gt;"",1,0))</f>
        <v>0</v>
      </c>
      <c r="R107" s="50">
        <f>IF('Indicator Data'!S111="No Data",1,IF('Indicator Data imputation'!S110&lt;&gt;"",1,0))</f>
        <v>0</v>
      </c>
      <c r="S107" s="50">
        <f>IF('Indicator Data'!T111="No Data",1,IF('Indicator Data imputation'!T110&lt;&gt;"",1,0))</f>
        <v>0</v>
      </c>
      <c r="T107" s="50">
        <f>IF('Indicator Data'!U111="No Data",1,IF('Indicator Data imputation'!U110&lt;&gt;"",1,0))</f>
        <v>0</v>
      </c>
      <c r="U107" s="50">
        <f>IF('Indicator Data'!V111="No Data",1,IF('Indicator Data imputation'!V110&lt;&gt;"",1,0))</f>
        <v>0</v>
      </c>
      <c r="V107" s="50">
        <f>IF('Indicator Data'!W111="No Data",1,IF('Indicator Data imputation'!W110&lt;&gt;"",1,0))</f>
        <v>0</v>
      </c>
      <c r="W107" s="50">
        <f>IF('Indicator Data'!X111="No Data",1,IF('Indicator Data imputation'!X110&lt;&gt;"",1,0))</f>
        <v>0</v>
      </c>
      <c r="X107" s="50">
        <f>IF('Indicator Data'!Y111="No Data",1,IF('Indicator Data imputation'!Y110&lt;&gt;"",1,0))</f>
        <v>0</v>
      </c>
      <c r="Y107" s="50">
        <f>IF('Indicator Data'!Z111="No Data",1,IF('Indicator Data imputation'!Z110&lt;&gt;"",1,0))</f>
        <v>0</v>
      </c>
      <c r="Z107" s="50">
        <f>IF('Indicator Data'!AA111="No Data",1,IF('Indicator Data imputation'!AA110&lt;&gt;"",1,0))</f>
        <v>0</v>
      </c>
      <c r="AA107" s="50">
        <f>IF('Indicator Data'!AB111="No Data",1,IF('Indicator Data imputation'!AB110&lt;&gt;"",1,0))</f>
        <v>0</v>
      </c>
      <c r="AB107" s="50">
        <f>IF('Indicator Data'!AC111="No Data",1,IF('Indicator Data imputation'!AC110&lt;&gt;"",1,0))</f>
        <v>0</v>
      </c>
      <c r="AC107" s="50">
        <f>IF('Indicator Data'!AD111="No Data",1,IF('Indicator Data imputation'!AD110&lt;&gt;"",1,0))</f>
        <v>0</v>
      </c>
      <c r="AD107" s="50">
        <f>IF('Indicator Data'!AE111="No Data",1,IF('Indicator Data imputation'!AE110&lt;&gt;"",1,0))</f>
        <v>0</v>
      </c>
      <c r="AE107" s="50">
        <f>IF('Indicator Data'!AF111="No Data",1,IF('Indicator Data imputation'!AF110&lt;&gt;"",1,0))</f>
        <v>0</v>
      </c>
      <c r="AF107" s="50">
        <f>IF('Indicator Data'!AG111="No Data",1,IF('Indicator Data imputation'!AG110&lt;&gt;"",1,0))</f>
        <v>0</v>
      </c>
      <c r="AG107" s="50">
        <f>IF('Indicator Data'!AH111="No Data",1,IF('Indicator Data imputation'!AH110&lt;&gt;"",1,0))</f>
        <v>0</v>
      </c>
      <c r="AH107" s="50">
        <f>IF('Indicator Data'!AI111="No Data",1,IF('Indicator Data imputation'!AI110&lt;&gt;"",1,0))</f>
        <v>0</v>
      </c>
      <c r="AI107" s="50">
        <f>IF('Indicator Data'!AJ111="No Data",1,IF('Indicator Data imputation'!AJ110&lt;&gt;"",1,0))</f>
        <v>0</v>
      </c>
      <c r="AJ107" s="50">
        <f>IF('Indicator Data'!AK111="No Data",1,IF('Indicator Data imputation'!AK110&lt;&gt;"",1,0))</f>
        <v>0</v>
      </c>
      <c r="AK107" s="50">
        <f>IF('Indicator Data'!AL111="No Data",1,IF('Indicator Data imputation'!AL110&lt;&gt;"",1,0))</f>
        <v>0</v>
      </c>
      <c r="AL107" s="50">
        <f>IF('Indicator Data'!AM111="No Data",1,IF('Indicator Data imputation'!AM110&lt;&gt;"",1,0))</f>
        <v>0</v>
      </c>
      <c r="AM107" s="50">
        <f>IF('Indicator Data'!AN111="No Data",1,IF('Indicator Data imputation'!AN110&lt;&gt;"",1,0))</f>
        <v>0</v>
      </c>
      <c r="AN107" s="50">
        <f>IF('Indicator Data'!AO111="No Data",1,IF('Indicator Data imputation'!AO110&lt;&gt;"",1,0))</f>
        <v>0</v>
      </c>
      <c r="AO107" s="50">
        <f>IF('Indicator Data'!AP111="No Data",1,IF('Indicator Data imputation'!AP110&lt;&gt;"",1,0))</f>
        <v>0</v>
      </c>
      <c r="AP107" s="50">
        <f>IF('Indicator Data'!AQ111="No Data",1,IF('Indicator Data imputation'!AQ110&lt;&gt;"",1,0))</f>
        <v>0</v>
      </c>
      <c r="AQ107" s="50">
        <f>IF('Indicator Data'!AR111="No Data",1,IF('Indicator Data imputation'!AR110&lt;&gt;"",1,0))</f>
        <v>0</v>
      </c>
      <c r="AR107" s="50">
        <f>IF('Indicator Data'!AS111="No Data",1,IF('Indicator Data imputation'!AS110&lt;&gt;"",1,0))</f>
        <v>0</v>
      </c>
      <c r="AS107" s="50">
        <f>IF('Indicator Data'!AT111="No Data",1,IF('Indicator Data imputation'!AT110&lt;&gt;"",1,0))</f>
        <v>0</v>
      </c>
      <c r="AT107" s="50">
        <f>IF('Indicator Data'!AU111="No Data",1,IF('Indicator Data imputation'!AU110&lt;&gt;"",1,0))</f>
        <v>0</v>
      </c>
      <c r="AU107" s="50">
        <f>IF('Indicator Data'!AV111="No Data",1,IF('Indicator Data imputation'!AV110&lt;&gt;"",1,0))</f>
        <v>0</v>
      </c>
      <c r="AV107" s="50">
        <f>IF('Indicator Data'!AW111="No Data",1,IF('Indicator Data imputation'!AW110&lt;&gt;"",1,0))</f>
        <v>1</v>
      </c>
      <c r="AW107" s="50">
        <f>IF('Indicator Data'!AX111="No Data",1,IF('Indicator Data imputation'!AX110&lt;&gt;"",1,0))</f>
        <v>0</v>
      </c>
      <c r="AX107" s="50">
        <f>IF('Indicator Data'!AY111="No Data",1,IF('Indicator Data imputation'!AY110&lt;&gt;"",1,0))</f>
        <v>0</v>
      </c>
      <c r="AY107" s="50">
        <f>IF('Indicator Data'!AZ111="No Data",1,IF('Indicator Data imputation'!AZ110&lt;&gt;"",1,0))</f>
        <v>0</v>
      </c>
      <c r="AZ107" s="50">
        <f>IF('Indicator Data'!BA111="No Data",1,IF('Indicator Data imputation'!BA110&lt;&gt;"",1,0))</f>
        <v>0</v>
      </c>
      <c r="BA107" s="50">
        <f>IF('Indicator Data'!BB111="No Data",1,IF('Indicator Data imputation'!BB110&lt;&gt;"",1,0))</f>
        <v>0</v>
      </c>
      <c r="BB107" s="50">
        <f>IF('Indicator Data'!BC111="No Data",1,IF('Indicator Data imputation'!BC110&lt;&gt;"",1,0))</f>
        <v>0</v>
      </c>
      <c r="BC107" s="50">
        <f>IF('Indicator Data'!BD111="No Data",1,IF('Indicator Data imputation'!BD110&lt;&gt;"",1,0))</f>
        <v>0</v>
      </c>
      <c r="BD107" s="50">
        <f>IF('Indicator Data'!BE111="No Data",1,IF('Indicator Data imputation'!BE110&lt;&gt;"",1,0))</f>
        <v>0</v>
      </c>
      <c r="BE107" s="50">
        <f>IF('Indicator Data'!BF111="No Data",1,IF('Indicator Data imputation'!BF110&lt;&gt;"",1,0))</f>
        <v>0</v>
      </c>
      <c r="BF107" s="50">
        <f>IF('Indicator Data'!BG111="No Data",1,IF('Indicator Data imputation'!BG110&lt;&gt;"",1,0))</f>
        <v>0</v>
      </c>
      <c r="BG107" s="50">
        <f>IF('Indicator Data'!BH111="No Data",1,IF('Indicator Data imputation'!BH110&lt;&gt;"",1,0))</f>
        <v>0</v>
      </c>
      <c r="BH107" s="50">
        <f>IF('Indicator Data'!BI111="No Data",1,IF('Indicator Data imputation'!BI110&lt;&gt;"",1,0))</f>
        <v>0</v>
      </c>
      <c r="BI107" s="50">
        <f>IF('Indicator Data'!BJ111="No Data",1,IF('Indicator Data imputation'!BJ110&lt;&gt;"",1,0))</f>
        <v>0</v>
      </c>
      <c r="BJ107" s="50">
        <f>IF('Indicator Data'!BK111="No Data",1,IF('Indicator Data imputation'!BK110&lt;&gt;"",1,0))</f>
        <v>0</v>
      </c>
      <c r="BK107" s="50">
        <f>IF('Indicator Data'!BL111="No Data",1,IF('Indicator Data imputation'!BL110&lt;&gt;"",1,0))</f>
        <v>0</v>
      </c>
      <c r="BL107" s="50">
        <f>IF('Indicator Data'!BM111="No Data",1,IF('Indicator Data imputation'!BM110&lt;&gt;"",1,0))</f>
        <v>0</v>
      </c>
      <c r="BM107" s="50">
        <f>IF('Indicator Data'!BN111="No Data",1,IF('Indicator Data imputation'!BN110&lt;&gt;"",1,0))</f>
        <v>0</v>
      </c>
      <c r="BN107" s="50">
        <f>IF('Indicator Data'!BO111="No Data",1,IF('Indicator Data imputation'!BO110&lt;&gt;"",1,0))</f>
        <v>0</v>
      </c>
      <c r="BO107" s="50">
        <f>IF('Indicator Data'!BP111="No Data",1,IF('Indicator Data imputation'!BP110&lt;&gt;"",1,0))</f>
        <v>0</v>
      </c>
      <c r="BP107" s="50">
        <f>IF('Indicator Data'!BQ111="No Data",1,IF('Indicator Data imputation'!BQ110&lt;&gt;"",1,0))</f>
        <v>0</v>
      </c>
      <c r="BQ107" s="50">
        <f>IF('Indicator Data'!BR111="No Data",1,IF('Indicator Data imputation'!BR110&lt;&gt;"",1,0))</f>
        <v>0</v>
      </c>
      <c r="BR107" s="50">
        <f>IF('Indicator Data'!BS111="No Data",1,IF('Indicator Data imputation'!BS110&lt;&gt;"",1,0))</f>
        <v>0</v>
      </c>
      <c r="BS107" s="50">
        <f>IF('Indicator Data'!BT111="No Data",1,IF('Indicator Data imputation'!BT110&lt;&gt;"",1,0))</f>
        <v>0</v>
      </c>
      <c r="BT107" s="50">
        <f>IF('Indicator Data'!BU111="No Data",1,IF('Indicator Data imputation'!BU110&lt;&gt;"",1,0))</f>
        <v>0</v>
      </c>
      <c r="BU107" s="50">
        <f>IF('Indicator Data'!BV111="No Data",1,IF('Indicator Data imputation'!BV110&lt;&gt;"",1,0))</f>
        <v>0</v>
      </c>
      <c r="BV107" s="50">
        <f>IF('Indicator Data'!BW111="No Data",1,IF('Indicator Data imputation'!BW110&lt;&gt;"",1,0))</f>
        <v>0</v>
      </c>
      <c r="BW107" s="50">
        <f>IF('Indicator Data'!BX111="No Data",1,IF('Indicator Data imputation'!BX110&lt;&gt;"",1,0))</f>
        <v>0</v>
      </c>
      <c r="BX107" s="50">
        <f>IF('Indicator Data'!BY111="No Data",1,IF('Indicator Data imputation'!BY110&lt;&gt;"",1,0))</f>
        <v>0</v>
      </c>
      <c r="BY107" s="3">
        <f t="shared" si="5"/>
        <v>1</v>
      </c>
      <c r="BZ107" s="52">
        <f t="shared" si="4"/>
        <v>1.3333333333333334E-2</v>
      </c>
    </row>
    <row r="108" spans="1:78">
      <c r="A108" s="3" t="str">
        <f>'Indicator Data'!B112</f>
        <v>MLT</v>
      </c>
      <c r="B108" s="50">
        <f>IF('Indicator Data'!C112="No Data",1,IF('Indicator Data imputation'!C111&lt;&gt;"",1,0))</f>
        <v>0</v>
      </c>
      <c r="C108" s="50">
        <f>IF('Indicator Data'!D112="No Data",1,IF('Indicator Data imputation'!D111&lt;&gt;"",1,0))</f>
        <v>0</v>
      </c>
      <c r="D108" s="50">
        <f>IF('Indicator Data'!E112="No Data",1,IF('Indicator Data imputation'!E111&lt;&gt;"",1,0))</f>
        <v>1</v>
      </c>
      <c r="E108" s="50">
        <f>IF('Indicator Data'!F112="No Data",1,IF('Indicator Data imputation'!F111&lt;&gt;"",1,0))</f>
        <v>0</v>
      </c>
      <c r="F108" s="50">
        <f>IF('Indicator Data'!G112="No Data",1,IF('Indicator Data imputation'!G111&lt;&gt;"",1,0))</f>
        <v>0</v>
      </c>
      <c r="G108" s="50">
        <f>IF('Indicator Data'!H112="No Data",1,IF('Indicator Data imputation'!H111&lt;&gt;"",1,0))</f>
        <v>0</v>
      </c>
      <c r="H108" s="50">
        <f>IF('Indicator Data'!I112="No Data",1,IF('Indicator Data imputation'!I111&lt;&gt;"",1,0))</f>
        <v>0</v>
      </c>
      <c r="I108" s="50">
        <f>IF('Indicator Data'!J112="No Data",1,IF('Indicator Data imputation'!J111&lt;&gt;"",1,0))</f>
        <v>0</v>
      </c>
      <c r="J108" s="50">
        <f>IF('Indicator Data'!K112="No Data",1,IF('Indicator Data imputation'!K111&lt;&gt;"",1,0))</f>
        <v>0</v>
      </c>
      <c r="K108" s="50">
        <f>IF('Indicator Data'!L112="No Data",1,IF('Indicator Data imputation'!L111&lt;&gt;"",1,0))</f>
        <v>0</v>
      </c>
      <c r="L108" s="50">
        <f>IF('Indicator Data'!M112="No Data",1,IF('Indicator Data imputation'!M111&lt;&gt;"",1,0))</f>
        <v>0</v>
      </c>
      <c r="M108" s="50">
        <f>IF('Indicator Data'!N112="No Data",1,IF('Indicator Data imputation'!N111&lt;&gt;"",1,0))</f>
        <v>1</v>
      </c>
      <c r="N108" s="50">
        <f>IF('Indicator Data'!O112="No Data",1,IF('Indicator Data imputation'!O111&lt;&gt;"",1,0))</f>
        <v>1</v>
      </c>
      <c r="O108" s="50">
        <f>IF('Indicator Data'!P112="No Data",1,IF('Indicator Data imputation'!P111&lt;&gt;"",1,0))</f>
        <v>1</v>
      </c>
      <c r="P108" s="50">
        <f>IF('Indicator Data'!Q112="No Data",1,IF('Indicator Data imputation'!Q111&lt;&gt;"",1,0))</f>
        <v>0</v>
      </c>
      <c r="Q108" s="50">
        <f>IF('Indicator Data'!R112="No Data",1,IF('Indicator Data imputation'!R111&lt;&gt;"",1,0))</f>
        <v>0</v>
      </c>
      <c r="R108" s="50">
        <f>IF('Indicator Data'!S112="No Data",1,IF('Indicator Data imputation'!S111&lt;&gt;"",1,0))</f>
        <v>0</v>
      </c>
      <c r="S108" s="50">
        <f>IF('Indicator Data'!T112="No Data",1,IF('Indicator Data imputation'!T111&lt;&gt;"",1,0))</f>
        <v>0</v>
      </c>
      <c r="T108" s="50">
        <f>IF('Indicator Data'!U112="No Data",1,IF('Indicator Data imputation'!U111&lt;&gt;"",1,0))</f>
        <v>0</v>
      </c>
      <c r="U108" s="50">
        <f>IF('Indicator Data'!V112="No Data",1,IF('Indicator Data imputation'!V111&lt;&gt;"",1,0))</f>
        <v>0</v>
      </c>
      <c r="V108" s="50">
        <f>IF('Indicator Data'!W112="No Data",1,IF('Indicator Data imputation'!W111&lt;&gt;"",1,0))</f>
        <v>0</v>
      </c>
      <c r="W108" s="50">
        <f>IF('Indicator Data'!X112="No Data",1,IF('Indicator Data imputation'!X111&lt;&gt;"",1,0))</f>
        <v>0</v>
      </c>
      <c r="X108" s="50">
        <f>IF('Indicator Data'!Y112="No Data",1,IF('Indicator Data imputation'!Y111&lt;&gt;"",1,0))</f>
        <v>0</v>
      </c>
      <c r="Y108" s="50">
        <f>IF('Indicator Data'!Z112="No Data",1,IF('Indicator Data imputation'!Z111&lt;&gt;"",1,0))</f>
        <v>0</v>
      </c>
      <c r="Z108" s="50">
        <f>IF('Indicator Data'!AA112="No Data",1,IF('Indicator Data imputation'!AA111&lt;&gt;"",1,0))</f>
        <v>0</v>
      </c>
      <c r="AA108" s="50">
        <f>IF('Indicator Data'!AB112="No Data",1,IF('Indicator Data imputation'!AB111&lt;&gt;"",1,0))</f>
        <v>0</v>
      </c>
      <c r="AB108" s="50">
        <f>IF('Indicator Data'!AC112="No Data",1,IF('Indicator Data imputation'!AC111&lt;&gt;"",1,0))</f>
        <v>1</v>
      </c>
      <c r="AC108" s="50">
        <f>IF('Indicator Data'!AD112="No Data",1,IF('Indicator Data imputation'!AD111&lt;&gt;"",1,0))</f>
        <v>0</v>
      </c>
      <c r="AD108" s="50">
        <f>IF('Indicator Data'!AE112="No Data",1,IF('Indicator Data imputation'!AE111&lt;&gt;"",1,0))</f>
        <v>0</v>
      </c>
      <c r="AE108" s="50">
        <f>IF('Indicator Data'!AF112="No Data",1,IF('Indicator Data imputation'!AF111&lt;&gt;"",1,0))</f>
        <v>1</v>
      </c>
      <c r="AF108" s="50">
        <f>IF('Indicator Data'!AG112="No Data",1,IF('Indicator Data imputation'!AG111&lt;&gt;"",1,0))</f>
        <v>0</v>
      </c>
      <c r="AG108" s="50">
        <f>IF('Indicator Data'!AH112="No Data",1,IF('Indicator Data imputation'!AH111&lt;&gt;"",1,0))</f>
        <v>0</v>
      </c>
      <c r="AH108" s="50">
        <f>IF('Indicator Data'!AI112="No Data",1,IF('Indicator Data imputation'!AI111&lt;&gt;"",1,0))</f>
        <v>0</v>
      </c>
      <c r="AI108" s="50">
        <f>IF('Indicator Data'!AJ112="No Data",1,IF('Indicator Data imputation'!AJ111&lt;&gt;"",1,0))</f>
        <v>0</v>
      </c>
      <c r="AJ108" s="50">
        <f>IF('Indicator Data'!AK112="No Data",1,IF('Indicator Data imputation'!AK111&lt;&gt;"",1,0))</f>
        <v>0</v>
      </c>
      <c r="AK108" s="50">
        <f>IF('Indicator Data'!AL112="No Data",1,IF('Indicator Data imputation'!AL111&lt;&gt;"",1,0))</f>
        <v>0</v>
      </c>
      <c r="AL108" s="50">
        <f>IF('Indicator Data'!AM112="No Data",1,IF('Indicator Data imputation'!AM111&lt;&gt;"",1,0))</f>
        <v>1</v>
      </c>
      <c r="AM108" s="50">
        <f>IF('Indicator Data'!AN112="No Data",1,IF('Indicator Data imputation'!AN111&lt;&gt;"",1,0))</f>
        <v>0</v>
      </c>
      <c r="AN108" s="50">
        <f>IF('Indicator Data'!AO112="No Data",1,IF('Indicator Data imputation'!AO111&lt;&gt;"",1,0))</f>
        <v>0</v>
      </c>
      <c r="AO108" s="50">
        <f>IF('Indicator Data'!AP112="No Data",1,IF('Indicator Data imputation'!AP111&lt;&gt;"",1,0))</f>
        <v>0</v>
      </c>
      <c r="AP108" s="50">
        <f>IF('Indicator Data'!AQ112="No Data",1,IF('Indicator Data imputation'!AQ111&lt;&gt;"",1,0))</f>
        <v>1</v>
      </c>
      <c r="AQ108" s="50">
        <f>IF('Indicator Data'!AR112="No Data",1,IF('Indicator Data imputation'!AR111&lt;&gt;"",1,0))</f>
        <v>0</v>
      </c>
      <c r="AR108" s="50">
        <f>IF('Indicator Data'!AS112="No Data",1,IF('Indicator Data imputation'!AS111&lt;&gt;"",1,0))</f>
        <v>0</v>
      </c>
      <c r="AS108" s="50">
        <f>IF('Indicator Data'!AT112="No Data",1,IF('Indicator Data imputation'!AT111&lt;&gt;"",1,0))</f>
        <v>1</v>
      </c>
      <c r="AT108" s="50">
        <f>IF('Indicator Data'!AU112="No Data",1,IF('Indicator Data imputation'!AU111&lt;&gt;"",1,0))</f>
        <v>0</v>
      </c>
      <c r="AU108" s="50">
        <f>IF('Indicator Data'!AV112="No Data",1,IF('Indicator Data imputation'!AV111&lt;&gt;"",1,0))</f>
        <v>1</v>
      </c>
      <c r="AV108" s="50">
        <f>IF('Indicator Data'!AW112="No Data",1,IF('Indicator Data imputation'!AW111&lt;&gt;"",1,0))</f>
        <v>1</v>
      </c>
      <c r="AW108" s="50">
        <f>IF('Indicator Data'!AX112="No Data",1,IF('Indicator Data imputation'!AX111&lt;&gt;"",1,0))</f>
        <v>1</v>
      </c>
      <c r="AX108" s="50">
        <f>IF('Indicator Data'!AY112="No Data",1,IF('Indicator Data imputation'!AY111&lt;&gt;"",1,0))</f>
        <v>0</v>
      </c>
      <c r="AY108" s="50">
        <f>IF('Indicator Data'!AZ112="No Data",1,IF('Indicator Data imputation'!AZ111&lt;&gt;"",1,0))</f>
        <v>0</v>
      </c>
      <c r="AZ108" s="50">
        <f>IF('Indicator Data'!BA112="No Data",1,IF('Indicator Data imputation'!BA111&lt;&gt;"",1,0))</f>
        <v>0</v>
      </c>
      <c r="BA108" s="50">
        <f>IF('Indicator Data'!BB112="No Data",1,IF('Indicator Data imputation'!BB111&lt;&gt;"",1,0))</f>
        <v>0</v>
      </c>
      <c r="BB108" s="50">
        <f>IF('Indicator Data'!BC112="No Data",1,IF('Indicator Data imputation'!BC111&lt;&gt;"",1,0))</f>
        <v>0</v>
      </c>
      <c r="BC108" s="50">
        <f>IF('Indicator Data'!BD112="No Data",1,IF('Indicator Data imputation'!BD111&lt;&gt;"",1,0))</f>
        <v>0</v>
      </c>
      <c r="BD108" s="50">
        <f>IF('Indicator Data'!BE112="No Data",1,IF('Indicator Data imputation'!BE111&lt;&gt;"",1,0))</f>
        <v>0</v>
      </c>
      <c r="BE108" s="50">
        <f>IF('Indicator Data'!BF112="No Data",1,IF('Indicator Data imputation'!BF111&lt;&gt;"",1,0))</f>
        <v>0</v>
      </c>
      <c r="BF108" s="50">
        <f>IF('Indicator Data'!BG112="No Data",1,IF('Indicator Data imputation'!BG111&lt;&gt;"",1,0))</f>
        <v>0</v>
      </c>
      <c r="BG108" s="50">
        <f>IF('Indicator Data'!BH112="No Data",1,IF('Indicator Data imputation'!BH111&lt;&gt;"",1,0))</f>
        <v>0</v>
      </c>
      <c r="BH108" s="50">
        <f>IF('Indicator Data'!BI112="No Data",1,IF('Indicator Data imputation'!BI111&lt;&gt;"",1,0))</f>
        <v>0</v>
      </c>
      <c r="BI108" s="50">
        <f>IF('Indicator Data'!BJ112="No Data",1,IF('Indicator Data imputation'!BJ111&lt;&gt;"",1,0))</f>
        <v>1</v>
      </c>
      <c r="BJ108" s="50">
        <f>IF('Indicator Data'!BK112="No Data",1,IF('Indicator Data imputation'!BK111&lt;&gt;"",1,0))</f>
        <v>0</v>
      </c>
      <c r="BK108" s="50">
        <f>IF('Indicator Data'!BL112="No Data",1,IF('Indicator Data imputation'!BL111&lt;&gt;"",1,0))</f>
        <v>0</v>
      </c>
      <c r="BL108" s="50">
        <f>IF('Indicator Data'!BM112="No Data",1,IF('Indicator Data imputation'!BM111&lt;&gt;"",1,0))</f>
        <v>0</v>
      </c>
      <c r="BM108" s="50">
        <f>IF('Indicator Data'!BN112="No Data",1,IF('Indicator Data imputation'!BN111&lt;&gt;"",1,0))</f>
        <v>0</v>
      </c>
      <c r="BN108" s="50">
        <f>IF('Indicator Data'!BO112="No Data",1,IF('Indicator Data imputation'!BO111&lt;&gt;"",1,0))</f>
        <v>0</v>
      </c>
      <c r="BO108" s="50">
        <f>IF('Indicator Data'!BP112="No Data",1,IF('Indicator Data imputation'!BP111&lt;&gt;"",1,0))</f>
        <v>0</v>
      </c>
      <c r="BP108" s="50">
        <f>IF('Indicator Data'!BQ112="No Data",1,IF('Indicator Data imputation'!BQ111&lt;&gt;"",1,0))</f>
        <v>0</v>
      </c>
      <c r="BQ108" s="50">
        <f>IF('Indicator Data'!BR112="No Data",1,IF('Indicator Data imputation'!BR111&lt;&gt;"",1,0))</f>
        <v>0</v>
      </c>
      <c r="BR108" s="50">
        <f>IF('Indicator Data'!BS112="No Data",1,IF('Indicator Data imputation'!BS111&lt;&gt;"",1,0))</f>
        <v>0</v>
      </c>
      <c r="BS108" s="50">
        <f>IF('Indicator Data'!BT112="No Data",1,IF('Indicator Data imputation'!BT111&lt;&gt;"",1,0))</f>
        <v>0</v>
      </c>
      <c r="BT108" s="50">
        <f>IF('Indicator Data'!BU112="No Data",1,IF('Indicator Data imputation'!BU111&lt;&gt;"",1,0))</f>
        <v>0</v>
      </c>
      <c r="BU108" s="50">
        <f>IF('Indicator Data'!BV112="No Data",1,IF('Indicator Data imputation'!BV111&lt;&gt;"",1,0))</f>
        <v>0</v>
      </c>
      <c r="BV108" s="50">
        <f>IF('Indicator Data'!BW112="No Data",1,IF('Indicator Data imputation'!BW111&lt;&gt;"",1,0))</f>
        <v>1</v>
      </c>
      <c r="BW108" s="50">
        <f>IF('Indicator Data'!BX112="No Data",1,IF('Indicator Data imputation'!BX111&lt;&gt;"",1,0))</f>
        <v>0</v>
      </c>
      <c r="BX108" s="50">
        <f>IF('Indicator Data'!BY112="No Data",1,IF('Indicator Data imputation'!BY111&lt;&gt;"",1,0))</f>
        <v>0</v>
      </c>
      <c r="BY108" s="3">
        <f t="shared" si="5"/>
        <v>14</v>
      </c>
      <c r="BZ108" s="52">
        <f t="shared" si="4"/>
        <v>0.18666666666666668</v>
      </c>
    </row>
    <row r="109" spans="1:78">
      <c r="A109" s="3" t="str">
        <f>'Indicator Data'!B113</f>
        <v>MHL</v>
      </c>
      <c r="B109" s="50">
        <f>IF('Indicator Data'!C113="No Data",1,IF('Indicator Data imputation'!C112&lt;&gt;"",1,0))</f>
        <v>0</v>
      </c>
      <c r="C109" s="50">
        <f>IF('Indicator Data'!D113="No Data",1,IF('Indicator Data imputation'!D112&lt;&gt;"",1,0))</f>
        <v>0</v>
      </c>
      <c r="D109" s="50">
        <f>IF('Indicator Data'!E113="No Data",1,IF('Indicator Data imputation'!E112&lt;&gt;"",1,0))</f>
        <v>1</v>
      </c>
      <c r="E109" s="50">
        <f>IF('Indicator Data'!F113="No Data",1,IF('Indicator Data imputation'!F112&lt;&gt;"",1,0))</f>
        <v>0</v>
      </c>
      <c r="F109" s="50">
        <f>IF('Indicator Data'!G113="No Data",1,IF('Indicator Data imputation'!G112&lt;&gt;"",1,0))</f>
        <v>0</v>
      </c>
      <c r="G109" s="50">
        <f>IF('Indicator Data'!H113="No Data",1,IF('Indicator Data imputation'!H112&lt;&gt;"",1,0))</f>
        <v>0</v>
      </c>
      <c r="H109" s="50">
        <f>IF('Indicator Data'!I113="No Data",1,IF('Indicator Data imputation'!I112&lt;&gt;"",1,0))</f>
        <v>0</v>
      </c>
      <c r="I109" s="50">
        <f>IF('Indicator Data'!J113="No Data",1,IF('Indicator Data imputation'!J112&lt;&gt;"",1,0))</f>
        <v>0</v>
      </c>
      <c r="J109" s="50">
        <f>IF('Indicator Data'!K113="No Data",1,IF('Indicator Data imputation'!K112&lt;&gt;"",1,0))</f>
        <v>0</v>
      </c>
      <c r="K109" s="50">
        <f>IF('Indicator Data'!L113="No Data",1,IF('Indicator Data imputation'!L112&lt;&gt;"",1,0))</f>
        <v>1</v>
      </c>
      <c r="L109" s="50">
        <f>IF('Indicator Data'!M113="No Data",1,IF('Indicator Data imputation'!M112&lt;&gt;"",1,0))</f>
        <v>1</v>
      </c>
      <c r="M109" s="50">
        <f>IF('Indicator Data'!N113="No Data",1,IF('Indicator Data imputation'!N112&lt;&gt;"",1,0))</f>
        <v>1</v>
      </c>
      <c r="N109" s="50">
        <f>IF('Indicator Data'!O113="No Data",1,IF('Indicator Data imputation'!O112&lt;&gt;"",1,0))</f>
        <v>1</v>
      </c>
      <c r="O109" s="50">
        <f>IF('Indicator Data'!P113="No Data",1,IF('Indicator Data imputation'!P112&lt;&gt;"",1,0))</f>
        <v>1</v>
      </c>
      <c r="P109" s="50">
        <f>IF('Indicator Data'!Q113="No Data",1,IF('Indicator Data imputation'!Q112&lt;&gt;"",1,0))</f>
        <v>0</v>
      </c>
      <c r="Q109" s="50">
        <f>IF('Indicator Data'!R113="No Data",1,IF('Indicator Data imputation'!R112&lt;&gt;"",1,0))</f>
        <v>0</v>
      </c>
      <c r="R109" s="50">
        <f>IF('Indicator Data'!S113="No Data",1,IF('Indicator Data imputation'!S112&lt;&gt;"",1,0))</f>
        <v>0</v>
      </c>
      <c r="S109" s="50">
        <f>IF('Indicator Data'!T113="No Data",1,IF('Indicator Data imputation'!T112&lt;&gt;"",1,0))</f>
        <v>0</v>
      </c>
      <c r="T109" s="50">
        <f>IF('Indicator Data'!U113="No Data",1,IF('Indicator Data imputation'!U112&lt;&gt;"",1,0))</f>
        <v>0</v>
      </c>
      <c r="U109" s="50">
        <f>IF('Indicator Data'!V113="No Data",1,IF('Indicator Data imputation'!V112&lt;&gt;"",1,0))</f>
        <v>0</v>
      </c>
      <c r="V109" s="50">
        <f>IF('Indicator Data'!W113="No Data",1,IF('Indicator Data imputation'!W112&lt;&gt;"",1,0))</f>
        <v>0</v>
      </c>
      <c r="W109" s="50">
        <f>IF('Indicator Data'!X113="No Data",1,IF('Indicator Data imputation'!X112&lt;&gt;"",1,0))</f>
        <v>0</v>
      </c>
      <c r="X109" s="50">
        <f>IF('Indicator Data'!Y113="No Data",1,IF('Indicator Data imputation'!Y112&lt;&gt;"",1,0))</f>
        <v>0</v>
      </c>
      <c r="Y109" s="50">
        <f>IF('Indicator Data'!Z113="No Data",1,IF('Indicator Data imputation'!Z112&lt;&gt;"",1,0))</f>
        <v>0</v>
      </c>
      <c r="Z109" s="50">
        <f>IF('Indicator Data'!AA113="No Data",1,IF('Indicator Data imputation'!AA112&lt;&gt;"",1,0))</f>
        <v>1</v>
      </c>
      <c r="AA109" s="50">
        <f>IF('Indicator Data'!AB113="No Data",1,IF('Indicator Data imputation'!AB112&lt;&gt;"",1,0))</f>
        <v>0</v>
      </c>
      <c r="AB109" s="50">
        <f>IF('Indicator Data'!AC113="No Data",1,IF('Indicator Data imputation'!AC112&lt;&gt;"",1,0))</f>
        <v>0</v>
      </c>
      <c r="AC109" s="50">
        <f>IF('Indicator Data'!AD113="No Data",1,IF('Indicator Data imputation'!AD112&lt;&gt;"",1,0))</f>
        <v>1</v>
      </c>
      <c r="AD109" s="50">
        <f>IF('Indicator Data'!AE113="No Data",1,IF('Indicator Data imputation'!AE112&lt;&gt;"",1,0))</f>
        <v>0</v>
      </c>
      <c r="AE109" s="50">
        <f>IF('Indicator Data'!AF113="No Data",1,IF('Indicator Data imputation'!AF112&lt;&gt;"",1,0))</f>
        <v>1</v>
      </c>
      <c r="AF109" s="50">
        <f>IF('Indicator Data'!AG113="No Data",1,IF('Indicator Data imputation'!AG112&lt;&gt;"",1,0))</f>
        <v>1</v>
      </c>
      <c r="AG109" s="50">
        <f>IF('Indicator Data'!AH113="No Data",1,IF('Indicator Data imputation'!AH112&lt;&gt;"",1,0))</f>
        <v>0</v>
      </c>
      <c r="AH109" s="50">
        <f>IF('Indicator Data'!AI113="No Data",1,IF('Indicator Data imputation'!AI112&lt;&gt;"",1,0))</f>
        <v>0</v>
      </c>
      <c r="AI109" s="50">
        <f>IF('Indicator Data'!AJ113="No Data",1,IF('Indicator Data imputation'!AJ112&lt;&gt;"",1,0))</f>
        <v>0</v>
      </c>
      <c r="AJ109" s="50">
        <f>IF('Indicator Data'!AK113="No Data",1,IF('Indicator Data imputation'!AK112&lt;&gt;"",1,0))</f>
        <v>0</v>
      </c>
      <c r="AK109" s="50">
        <f>IF('Indicator Data'!AL113="No Data",1,IF('Indicator Data imputation'!AL112&lt;&gt;"",1,0))</f>
        <v>0</v>
      </c>
      <c r="AL109" s="50">
        <f>IF('Indicator Data'!AM113="No Data",1,IF('Indicator Data imputation'!AM112&lt;&gt;"",1,0))</f>
        <v>1</v>
      </c>
      <c r="AM109" s="50">
        <f>IF('Indicator Data'!AN113="No Data",1,IF('Indicator Data imputation'!AN112&lt;&gt;"",1,0))</f>
        <v>0</v>
      </c>
      <c r="AN109" s="50">
        <f>IF('Indicator Data'!AO113="No Data",1,IF('Indicator Data imputation'!AO112&lt;&gt;"",1,0))</f>
        <v>0</v>
      </c>
      <c r="AO109" s="50">
        <f>IF('Indicator Data'!AP113="No Data",1,IF('Indicator Data imputation'!AP112&lt;&gt;"",1,0))</f>
        <v>0</v>
      </c>
      <c r="AP109" s="50">
        <f>IF('Indicator Data'!AQ113="No Data",1,IF('Indicator Data imputation'!AQ112&lt;&gt;"",1,0))</f>
        <v>0</v>
      </c>
      <c r="AQ109" s="50">
        <f>IF('Indicator Data'!AR113="No Data",1,IF('Indicator Data imputation'!AR112&lt;&gt;"",1,0))</f>
        <v>0</v>
      </c>
      <c r="AR109" s="50">
        <f>IF('Indicator Data'!AS113="No Data",1,IF('Indicator Data imputation'!AS112&lt;&gt;"",1,0))</f>
        <v>0</v>
      </c>
      <c r="AS109" s="50">
        <f>IF('Indicator Data'!AT113="No Data",1,IF('Indicator Data imputation'!AT112&lt;&gt;"",1,0))</f>
        <v>0</v>
      </c>
      <c r="AT109" s="50">
        <f>IF('Indicator Data'!AU113="No Data",1,IF('Indicator Data imputation'!AU112&lt;&gt;"",1,0))</f>
        <v>0</v>
      </c>
      <c r="AU109" s="50">
        <f>IF('Indicator Data'!AV113="No Data",1,IF('Indicator Data imputation'!AV112&lt;&gt;"",1,0))</f>
        <v>1</v>
      </c>
      <c r="AV109" s="50">
        <f>IF('Indicator Data'!AW113="No Data",1,IF('Indicator Data imputation'!AW112&lt;&gt;"",1,0))</f>
        <v>1</v>
      </c>
      <c r="AW109" s="50">
        <f>IF('Indicator Data'!AX113="No Data",1,IF('Indicator Data imputation'!AX112&lt;&gt;"",1,0))</f>
        <v>1</v>
      </c>
      <c r="AX109" s="50">
        <f>IF('Indicator Data'!AY113="No Data",1,IF('Indicator Data imputation'!AY112&lt;&gt;"",1,0))</f>
        <v>0</v>
      </c>
      <c r="AY109" s="50">
        <f>IF('Indicator Data'!AZ113="No Data",1,IF('Indicator Data imputation'!AZ112&lt;&gt;"",1,0))</f>
        <v>1</v>
      </c>
      <c r="AZ109" s="50">
        <f>IF('Indicator Data'!BA113="No Data",1,IF('Indicator Data imputation'!BA112&lt;&gt;"",1,0))</f>
        <v>1</v>
      </c>
      <c r="BA109" s="50">
        <f>IF('Indicator Data'!BB113="No Data",1,IF('Indicator Data imputation'!BB112&lt;&gt;"",1,0))</f>
        <v>0</v>
      </c>
      <c r="BB109" s="50">
        <f>IF('Indicator Data'!BC113="No Data",1,IF('Indicator Data imputation'!BC112&lt;&gt;"",1,0))</f>
        <v>0</v>
      </c>
      <c r="BC109" s="50">
        <f>IF('Indicator Data'!BD113="No Data",1,IF('Indicator Data imputation'!BD112&lt;&gt;"",1,0))</f>
        <v>0</v>
      </c>
      <c r="BD109" s="50">
        <f>IF('Indicator Data'!BE113="No Data",1,IF('Indicator Data imputation'!BE112&lt;&gt;"",1,0))</f>
        <v>0</v>
      </c>
      <c r="BE109" s="50">
        <f>IF('Indicator Data'!BF113="No Data",1,IF('Indicator Data imputation'!BF112&lt;&gt;"",1,0))</f>
        <v>0</v>
      </c>
      <c r="BF109" s="50">
        <f>IF('Indicator Data'!BG113="No Data",1,IF('Indicator Data imputation'!BG112&lt;&gt;"",1,0))</f>
        <v>0</v>
      </c>
      <c r="BG109" s="50">
        <f>IF('Indicator Data'!BH113="No Data",1,IF('Indicator Data imputation'!BH112&lt;&gt;"",1,0))</f>
        <v>1</v>
      </c>
      <c r="BH109" s="50">
        <f>IF('Indicator Data'!BI113="No Data",1,IF('Indicator Data imputation'!BI112&lt;&gt;"",1,0))</f>
        <v>1</v>
      </c>
      <c r="BI109" s="50">
        <f>IF('Indicator Data'!BJ113="No Data",1,IF('Indicator Data imputation'!BJ112&lt;&gt;"",1,0))</f>
        <v>0</v>
      </c>
      <c r="BJ109" s="50">
        <f>IF('Indicator Data'!BK113="No Data",1,IF('Indicator Data imputation'!BK112&lt;&gt;"",1,0))</f>
        <v>0</v>
      </c>
      <c r="BK109" s="50">
        <f>IF('Indicator Data'!BL113="No Data",1,IF('Indicator Data imputation'!BL112&lt;&gt;"",1,0))</f>
        <v>1</v>
      </c>
      <c r="BL109" s="50">
        <f>IF('Indicator Data'!BM113="No Data",1,IF('Indicator Data imputation'!BM112&lt;&gt;"",1,0))</f>
        <v>0</v>
      </c>
      <c r="BM109" s="50">
        <f>IF('Indicator Data'!BN113="No Data",1,IF('Indicator Data imputation'!BN112&lt;&gt;"",1,0))</f>
        <v>0</v>
      </c>
      <c r="BN109" s="50">
        <f>IF('Indicator Data'!BO113="No Data",1,IF('Indicator Data imputation'!BO112&lt;&gt;"",1,0))</f>
        <v>0</v>
      </c>
      <c r="BO109" s="50">
        <f>IF('Indicator Data'!BP113="No Data",1,IF('Indicator Data imputation'!BP112&lt;&gt;"",1,0))</f>
        <v>0</v>
      </c>
      <c r="BP109" s="50">
        <f>IF('Indicator Data'!BQ113="No Data",1,IF('Indicator Data imputation'!BQ112&lt;&gt;"",1,0))</f>
        <v>0</v>
      </c>
      <c r="BQ109" s="50">
        <f>IF('Indicator Data'!BR113="No Data",1,IF('Indicator Data imputation'!BR112&lt;&gt;"",1,0))</f>
        <v>0</v>
      </c>
      <c r="BR109" s="50">
        <f>IF('Indicator Data'!BS113="No Data",1,IF('Indicator Data imputation'!BS112&lt;&gt;"",1,0))</f>
        <v>0</v>
      </c>
      <c r="BS109" s="50">
        <f>IF('Indicator Data'!BT113="No Data",1,IF('Indicator Data imputation'!BT112&lt;&gt;"",1,0))</f>
        <v>0</v>
      </c>
      <c r="BT109" s="50">
        <f>IF('Indicator Data'!BU113="No Data",1,IF('Indicator Data imputation'!BU112&lt;&gt;"",1,0))</f>
        <v>0</v>
      </c>
      <c r="BU109" s="50">
        <f>IF('Indicator Data'!BV113="No Data",1,IF('Indicator Data imputation'!BV112&lt;&gt;"",1,0))</f>
        <v>0</v>
      </c>
      <c r="BV109" s="50">
        <f>IF('Indicator Data'!BW113="No Data",1,IF('Indicator Data imputation'!BW112&lt;&gt;"",1,0))</f>
        <v>0</v>
      </c>
      <c r="BW109" s="50">
        <f>IF('Indicator Data'!BX113="No Data",1,IF('Indicator Data imputation'!BX112&lt;&gt;"",1,0))</f>
        <v>0</v>
      </c>
      <c r="BX109" s="50">
        <f>IF('Indicator Data'!BY113="No Data",1,IF('Indicator Data imputation'!BY112&lt;&gt;"",1,0))</f>
        <v>1</v>
      </c>
      <c r="BY109" s="3">
        <f t="shared" si="5"/>
        <v>20</v>
      </c>
      <c r="BZ109" s="52">
        <f t="shared" si="4"/>
        <v>0.26666666666666666</v>
      </c>
    </row>
    <row r="110" spans="1:78">
      <c r="A110" s="3" t="str">
        <f>'Indicator Data'!B114</f>
        <v>MRT</v>
      </c>
      <c r="B110" s="50">
        <f>IF('Indicator Data'!C114="No Data",1,IF('Indicator Data imputation'!C113&lt;&gt;"",1,0))</f>
        <v>0</v>
      </c>
      <c r="C110" s="50">
        <f>IF('Indicator Data'!D114="No Data",1,IF('Indicator Data imputation'!D113&lt;&gt;"",1,0))</f>
        <v>0</v>
      </c>
      <c r="D110" s="50">
        <f>IF('Indicator Data'!E114="No Data",1,IF('Indicator Data imputation'!E113&lt;&gt;"",1,0))</f>
        <v>0</v>
      </c>
      <c r="E110" s="50">
        <f>IF('Indicator Data'!F114="No Data",1,IF('Indicator Data imputation'!F113&lt;&gt;"",1,0))</f>
        <v>0</v>
      </c>
      <c r="F110" s="50">
        <f>IF('Indicator Data'!G114="No Data",1,IF('Indicator Data imputation'!G113&lt;&gt;"",1,0))</f>
        <v>0</v>
      </c>
      <c r="G110" s="50">
        <f>IF('Indicator Data'!H114="No Data",1,IF('Indicator Data imputation'!H113&lt;&gt;"",1,0))</f>
        <v>0</v>
      </c>
      <c r="H110" s="50">
        <f>IF('Indicator Data'!I114="No Data",1,IF('Indicator Data imputation'!I113&lt;&gt;"",1,0))</f>
        <v>0</v>
      </c>
      <c r="I110" s="50">
        <f>IF('Indicator Data'!J114="No Data",1,IF('Indicator Data imputation'!J113&lt;&gt;"",1,0))</f>
        <v>0</v>
      </c>
      <c r="J110" s="50">
        <f>IF('Indicator Data'!K114="No Data",1,IF('Indicator Data imputation'!K113&lt;&gt;"",1,0))</f>
        <v>0</v>
      </c>
      <c r="K110" s="50">
        <f>IF('Indicator Data'!L114="No Data",1,IF('Indicator Data imputation'!L113&lt;&gt;"",1,0))</f>
        <v>0</v>
      </c>
      <c r="L110" s="50">
        <f>IF('Indicator Data'!M114="No Data",1,IF('Indicator Data imputation'!M113&lt;&gt;"",1,0))</f>
        <v>0</v>
      </c>
      <c r="M110" s="50">
        <f>IF('Indicator Data'!N114="No Data",1,IF('Indicator Data imputation'!N113&lt;&gt;"",1,0))</f>
        <v>0</v>
      </c>
      <c r="N110" s="50">
        <f>IF('Indicator Data'!O114="No Data",1,IF('Indicator Data imputation'!O113&lt;&gt;"",1,0))</f>
        <v>0</v>
      </c>
      <c r="O110" s="50">
        <f>IF('Indicator Data'!P114="No Data",1,IF('Indicator Data imputation'!P113&lt;&gt;"",1,0))</f>
        <v>0</v>
      </c>
      <c r="P110" s="50">
        <f>IF('Indicator Data'!Q114="No Data",1,IF('Indicator Data imputation'!Q113&lt;&gt;"",1,0))</f>
        <v>0</v>
      </c>
      <c r="Q110" s="50">
        <f>IF('Indicator Data'!R114="No Data",1,IF('Indicator Data imputation'!R113&lt;&gt;"",1,0))</f>
        <v>0</v>
      </c>
      <c r="R110" s="50">
        <f>IF('Indicator Data'!S114="No Data",1,IF('Indicator Data imputation'!S113&lt;&gt;"",1,0))</f>
        <v>0</v>
      </c>
      <c r="S110" s="50">
        <f>IF('Indicator Data'!T114="No Data",1,IF('Indicator Data imputation'!T113&lt;&gt;"",1,0))</f>
        <v>0</v>
      </c>
      <c r="T110" s="50">
        <f>IF('Indicator Data'!U114="No Data",1,IF('Indicator Data imputation'!U113&lt;&gt;"",1,0))</f>
        <v>0</v>
      </c>
      <c r="U110" s="50">
        <f>IF('Indicator Data'!V114="No Data",1,IF('Indicator Data imputation'!V113&lt;&gt;"",1,0))</f>
        <v>0</v>
      </c>
      <c r="V110" s="50">
        <f>IF('Indicator Data'!W114="No Data",1,IF('Indicator Data imputation'!W113&lt;&gt;"",1,0))</f>
        <v>0</v>
      </c>
      <c r="W110" s="50">
        <f>IF('Indicator Data'!X114="No Data",1,IF('Indicator Data imputation'!X113&lt;&gt;"",1,0))</f>
        <v>0</v>
      </c>
      <c r="X110" s="50">
        <f>IF('Indicator Data'!Y114="No Data",1,IF('Indicator Data imputation'!Y113&lt;&gt;"",1,0))</f>
        <v>0</v>
      </c>
      <c r="Y110" s="50">
        <f>IF('Indicator Data'!Z114="No Data",1,IF('Indicator Data imputation'!Z113&lt;&gt;"",1,0))</f>
        <v>0</v>
      </c>
      <c r="Z110" s="50">
        <f>IF('Indicator Data'!AA114="No Data",1,IF('Indicator Data imputation'!AA113&lt;&gt;"",1,0))</f>
        <v>1</v>
      </c>
      <c r="AA110" s="50">
        <f>IF('Indicator Data'!AB114="No Data",1,IF('Indicator Data imputation'!AB113&lt;&gt;"",1,0))</f>
        <v>0</v>
      </c>
      <c r="AB110" s="50">
        <f>IF('Indicator Data'!AC114="No Data",1,IF('Indicator Data imputation'!AC113&lt;&gt;"",1,0))</f>
        <v>0</v>
      </c>
      <c r="AC110" s="50">
        <f>IF('Indicator Data'!AD114="No Data",1,IF('Indicator Data imputation'!AD113&lt;&gt;"",1,0))</f>
        <v>1</v>
      </c>
      <c r="AD110" s="50">
        <f>IF('Indicator Data'!AE114="No Data",1,IF('Indicator Data imputation'!AE113&lt;&gt;"",1,0))</f>
        <v>0</v>
      </c>
      <c r="AE110" s="50">
        <f>IF('Indicator Data'!AF114="No Data",1,IF('Indicator Data imputation'!AF113&lt;&gt;"",1,0))</f>
        <v>0</v>
      </c>
      <c r="AF110" s="50">
        <f>IF('Indicator Data'!AG114="No Data",1,IF('Indicator Data imputation'!AG113&lt;&gt;"",1,0))</f>
        <v>0</v>
      </c>
      <c r="AG110" s="50">
        <f>IF('Indicator Data'!AH114="No Data",1,IF('Indicator Data imputation'!AH113&lt;&gt;"",1,0))</f>
        <v>0</v>
      </c>
      <c r="AH110" s="50">
        <f>IF('Indicator Data'!AI114="No Data",1,IF('Indicator Data imputation'!AI113&lt;&gt;"",1,0))</f>
        <v>0</v>
      </c>
      <c r="AI110" s="50">
        <f>IF('Indicator Data'!AJ114="No Data",1,IF('Indicator Data imputation'!AJ113&lt;&gt;"",1,0))</f>
        <v>0</v>
      </c>
      <c r="AJ110" s="50">
        <f>IF('Indicator Data'!AK114="No Data",1,IF('Indicator Data imputation'!AK113&lt;&gt;"",1,0))</f>
        <v>0</v>
      </c>
      <c r="AK110" s="50">
        <f>IF('Indicator Data'!AL114="No Data",1,IF('Indicator Data imputation'!AL113&lt;&gt;"",1,0))</f>
        <v>0</v>
      </c>
      <c r="AL110" s="50">
        <f>IF('Indicator Data'!AM114="No Data",1,IF('Indicator Data imputation'!AM113&lt;&gt;"",1,0))</f>
        <v>0</v>
      </c>
      <c r="AM110" s="50">
        <f>IF('Indicator Data'!AN114="No Data",1,IF('Indicator Data imputation'!AN113&lt;&gt;"",1,0))</f>
        <v>0</v>
      </c>
      <c r="AN110" s="50">
        <f>IF('Indicator Data'!AO114="No Data",1,IF('Indicator Data imputation'!AO113&lt;&gt;"",1,0))</f>
        <v>0</v>
      </c>
      <c r="AO110" s="50">
        <f>IF('Indicator Data'!AP114="No Data",1,IF('Indicator Data imputation'!AP113&lt;&gt;"",1,0))</f>
        <v>0</v>
      </c>
      <c r="AP110" s="50">
        <f>IF('Indicator Data'!AQ114="No Data",1,IF('Indicator Data imputation'!AQ113&lt;&gt;"",1,0))</f>
        <v>0</v>
      </c>
      <c r="AQ110" s="50">
        <f>IF('Indicator Data'!AR114="No Data",1,IF('Indicator Data imputation'!AR113&lt;&gt;"",1,0))</f>
        <v>0</v>
      </c>
      <c r="AR110" s="50">
        <f>IF('Indicator Data'!AS114="No Data",1,IF('Indicator Data imputation'!AS113&lt;&gt;"",1,0))</f>
        <v>0</v>
      </c>
      <c r="AS110" s="50">
        <f>IF('Indicator Data'!AT114="No Data",1,IF('Indicator Data imputation'!AT113&lt;&gt;"",1,0))</f>
        <v>0</v>
      </c>
      <c r="AT110" s="50">
        <f>IF('Indicator Data'!AU114="No Data",1,IF('Indicator Data imputation'!AU113&lt;&gt;"",1,0))</f>
        <v>0</v>
      </c>
      <c r="AU110" s="50">
        <f>IF('Indicator Data'!AV114="No Data",1,IF('Indicator Data imputation'!AV113&lt;&gt;"",1,0))</f>
        <v>0</v>
      </c>
      <c r="AV110" s="50">
        <f>IF('Indicator Data'!AW114="No Data",1,IF('Indicator Data imputation'!AW113&lt;&gt;"",1,0))</f>
        <v>1</v>
      </c>
      <c r="AW110" s="50">
        <f>IF('Indicator Data'!AX114="No Data",1,IF('Indicator Data imputation'!AX113&lt;&gt;"",1,0))</f>
        <v>0</v>
      </c>
      <c r="AX110" s="50">
        <f>IF('Indicator Data'!AY114="No Data",1,IF('Indicator Data imputation'!AY113&lt;&gt;"",1,0))</f>
        <v>0</v>
      </c>
      <c r="AY110" s="50">
        <f>IF('Indicator Data'!AZ114="No Data",1,IF('Indicator Data imputation'!AZ113&lt;&gt;"",1,0))</f>
        <v>0</v>
      </c>
      <c r="AZ110" s="50">
        <f>IF('Indicator Data'!BA114="No Data",1,IF('Indicator Data imputation'!BA113&lt;&gt;"",1,0))</f>
        <v>0</v>
      </c>
      <c r="BA110" s="50">
        <f>IF('Indicator Data'!BB114="No Data",1,IF('Indicator Data imputation'!BB113&lt;&gt;"",1,0))</f>
        <v>0</v>
      </c>
      <c r="BB110" s="50">
        <f>IF('Indicator Data'!BC114="No Data",1,IF('Indicator Data imputation'!BC113&lt;&gt;"",1,0))</f>
        <v>0</v>
      </c>
      <c r="BC110" s="50">
        <f>IF('Indicator Data'!BD114="No Data",1,IF('Indicator Data imputation'!BD113&lt;&gt;"",1,0))</f>
        <v>0</v>
      </c>
      <c r="BD110" s="50">
        <f>IF('Indicator Data'!BE114="No Data",1,IF('Indicator Data imputation'!BE113&lt;&gt;"",1,0))</f>
        <v>0</v>
      </c>
      <c r="BE110" s="50">
        <f>IF('Indicator Data'!BF114="No Data",1,IF('Indicator Data imputation'!BF113&lt;&gt;"",1,0))</f>
        <v>0</v>
      </c>
      <c r="BF110" s="50">
        <f>IF('Indicator Data'!BG114="No Data",1,IF('Indicator Data imputation'!BG113&lt;&gt;"",1,0))</f>
        <v>0</v>
      </c>
      <c r="BG110" s="50">
        <f>IF('Indicator Data'!BH114="No Data",1,IF('Indicator Data imputation'!BH113&lt;&gt;"",1,0))</f>
        <v>0</v>
      </c>
      <c r="BH110" s="50">
        <f>IF('Indicator Data'!BI114="No Data",1,IF('Indicator Data imputation'!BI113&lt;&gt;"",1,0))</f>
        <v>0</v>
      </c>
      <c r="BI110" s="50">
        <f>IF('Indicator Data'!BJ114="No Data",1,IF('Indicator Data imputation'!BJ113&lt;&gt;"",1,0))</f>
        <v>0</v>
      </c>
      <c r="BJ110" s="50">
        <f>IF('Indicator Data'!BK114="No Data",1,IF('Indicator Data imputation'!BK113&lt;&gt;"",1,0))</f>
        <v>0</v>
      </c>
      <c r="BK110" s="50">
        <f>IF('Indicator Data'!BL114="No Data",1,IF('Indicator Data imputation'!BL113&lt;&gt;"",1,0))</f>
        <v>0</v>
      </c>
      <c r="BL110" s="50">
        <f>IF('Indicator Data'!BM114="No Data",1,IF('Indicator Data imputation'!BM113&lt;&gt;"",1,0))</f>
        <v>0</v>
      </c>
      <c r="BM110" s="50">
        <f>IF('Indicator Data'!BN114="No Data",1,IF('Indicator Data imputation'!BN113&lt;&gt;"",1,0))</f>
        <v>0</v>
      </c>
      <c r="BN110" s="50">
        <f>IF('Indicator Data'!BO114="No Data",1,IF('Indicator Data imputation'!BO113&lt;&gt;"",1,0))</f>
        <v>0</v>
      </c>
      <c r="BO110" s="50">
        <f>IF('Indicator Data'!BP114="No Data",1,IF('Indicator Data imputation'!BP113&lt;&gt;"",1,0))</f>
        <v>0</v>
      </c>
      <c r="BP110" s="50">
        <f>IF('Indicator Data'!BQ114="No Data",1,IF('Indicator Data imputation'!BQ113&lt;&gt;"",1,0))</f>
        <v>0</v>
      </c>
      <c r="BQ110" s="50">
        <f>IF('Indicator Data'!BR114="No Data",1,IF('Indicator Data imputation'!BR113&lt;&gt;"",1,0))</f>
        <v>0</v>
      </c>
      <c r="BR110" s="50">
        <f>IF('Indicator Data'!BS114="No Data",1,IF('Indicator Data imputation'!BS113&lt;&gt;"",1,0))</f>
        <v>0</v>
      </c>
      <c r="BS110" s="50">
        <f>IF('Indicator Data'!BT114="No Data",1,IF('Indicator Data imputation'!BT113&lt;&gt;"",1,0))</f>
        <v>0</v>
      </c>
      <c r="BT110" s="50">
        <f>IF('Indicator Data'!BU114="No Data",1,IF('Indicator Data imputation'!BU113&lt;&gt;"",1,0))</f>
        <v>0</v>
      </c>
      <c r="BU110" s="50">
        <f>IF('Indicator Data'!BV114="No Data",1,IF('Indicator Data imputation'!BV113&lt;&gt;"",1,0))</f>
        <v>1</v>
      </c>
      <c r="BV110" s="50">
        <f>IF('Indicator Data'!BW114="No Data",1,IF('Indicator Data imputation'!BW113&lt;&gt;"",1,0))</f>
        <v>0</v>
      </c>
      <c r="BW110" s="50">
        <f>IF('Indicator Data'!BX114="No Data",1,IF('Indicator Data imputation'!BX113&lt;&gt;"",1,0))</f>
        <v>0</v>
      </c>
      <c r="BX110" s="50">
        <f>IF('Indicator Data'!BY114="No Data",1,IF('Indicator Data imputation'!BY113&lt;&gt;"",1,0))</f>
        <v>0</v>
      </c>
      <c r="BY110" s="3">
        <f t="shared" si="5"/>
        <v>4</v>
      </c>
      <c r="BZ110" s="52">
        <f t="shared" si="4"/>
        <v>5.3333333333333337E-2</v>
      </c>
    </row>
    <row r="111" spans="1:78">
      <c r="A111" s="3" t="str">
        <f>'Indicator Data'!B115</f>
        <v>MUS</v>
      </c>
      <c r="B111" s="50">
        <f>IF('Indicator Data'!C115="No Data",1,IF('Indicator Data imputation'!C114&lt;&gt;"",1,0))</f>
        <v>0</v>
      </c>
      <c r="C111" s="50">
        <f>IF('Indicator Data'!D115="No Data",1,IF('Indicator Data imputation'!D114&lt;&gt;"",1,0))</f>
        <v>0</v>
      </c>
      <c r="D111" s="50">
        <f>IF('Indicator Data'!E115="No Data",1,IF('Indicator Data imputation'!E114&lt;&gt;"",1,0))</f>
        <v>1</v>
      </c>
      <c r="E111" s="50">
        <f>IF('Indicator Data'!F115="No Data",1,IF('Indicator Data imputation'!F114&lt;&gt;"",1,0))</f>
        <v>0</v>
      </c>
      <c r="F111" s="50">
        <f>IF('Indicator Data'!G115="No Data",1,IF('Indicator Data imputation'!G114&lt;&gt;"",1,0))</f>
        <v>0</v>
      </c>
      <c r="G111" s="50">
        <f>IF('Indicator Data'!H115="No Data",1,IF('Indicator Data imputation'!H114&lt;&gt;"",1,0))</f>
        <v>0</v>
      </c>
      <c r="H111" s="50">
        <f>IF('Indicator Data'!I115="No Data",1,IF('Indicator Data imputation'!I114&lt;&gt;"",1,0))</f>
        <v>0</v>
      </c>
      <c r="I111" s="50">
        <f>IF('Indicator Data'!J115="No Data",1,IF('Indicator Data imputation'!J114&lt;&gt;"",1,0))</f>
        <v>0</v>
      </c>
      <c r="J111" s="50">
        <f>IF('Indicator Data'!K115="No Data",1,IF('Indicator Data imputation'!K114&lt;&gt;"",1,0))</f>
        <v>0</v>
      </c>
      <c r="K111" s="50">
        <f>IF('Indicator Data'!L115="No Data",1,IF('Indicator Data imputation'!L114&lt;&gt;"",1,0))</f>
        <v>0</v>
      </c>
      <c r="L111" s="50">
        <f>IF('Indicator Data'!M115="No Data",1,IF('Indicator Data imputation'!M114&lt;&gt;"",1,0))</f>
        <v>0</v>
      </c>
      <c r="M111" s="50">
        <f>IF('Indicator Data'!N115="No Data",1,IF('Indicator Data imputation'!N114&lt;&gt;"",1,0))</f>
        <v>1</v>
      </c>
      <c r="N111" s="50">
        <f>IF('Indicator Data'!O115="No Data",1,IF('Indicator Data imputation'!O114&lt;&gt;"",1,0))</f>
        <v>1</v>
      </c>
      <c r="O111" s="50">
        <f>IF('Indicator Data'!P115="No Data",1,IF('Indicator Data imputation'!P114&lt;&gt;"",1,0))</f>
        <v>1</v>
      </c>
      <c r="P111" s="50">
        <f>IF('Indicator Data'!Q115="No Data",1,IF('Indicator Data imputation'!Q114&lt;&gt;"",1,0))</f>
        <v>0</v>
      </c>
      <c r="Q111" s="50">
        <f>IF('Indicator Data'!R115="No Data",1,IF('Indicator Data imputation'!R114&lt;&gt;"",1,0))</f>
        <v>0</v>
      </c>
      <c r="R111" s="50">
        <f>IF('Indicator Data'!S115="No Data",1,IF('Indicator Data imputation'!S114&lt;&gt;"",1,0))</f>
        <v>0</v>
      </c>
      <c r="S111" s="50">
        <f>IF('Indicator Data'!T115="No Data",1,IF('Indicator Data imputation'!T114&lt;&gt;"",1,0))</f>
        <v>0</v>
      </c>
      <c r="T111" s="50">
        <f>IF('Indicator Data'!U115="No Data",1,IF('Indicator Data imputation'!U114&lt;&gt;"",1,0))</f>
        <v>0</v>
      </c>
      <c r="U111" s="50">
        <f>IF('Indicator Data'!V115="No Data",1,IF('Indicator Data imputation'!V114&lt;&gt;"",1,0))</f>
        <v>0</v>
      </c>
      <c r="V111" s="50">
        <f>IF('Indicator Data'!W115="No Data",1,IF('Indicator Data imputation'!W114&lt;&gt;"",1,0))</f>
        <v>0</v>
      </c>
      <c r="W111" s="50">
        <f>IF('Indicator Data'!X115="No Data",1,IF('Indicator Data imputation'!X114&lt;&gt;"",1,0))</f>
        <v>0</v>
      </c>
      <c r="X111" s="50">
        <f>IF('Indicator Data'!Y115="No Data",1,IF('Indicator Data imputation'!Y114&lt;&gt;"",1,0))</f>
        <v>0</v>
      </c>
      <c r="Y111" s="50">
        <f>IF('Indicator Data'!Z115="No Data",1,IF('Indicator Data imputation'!Z114&lt;&gt;"",1,0))</f>
        <v>0</v>
      </c>
      <c r="Z111" s="50">
        <f>IF('Indicator Data'!AA115="No Data",1,IF('Indicator Data imputation'!AA114&lt;&gt;"",1,0))</f>
        <v>0</v>
      </c>
      <c r="AA111" s="50">
        <f>IF('Indicator Data'!AB115="No Data",1,IF('Indicator Data imputation'!AB114&lt;&gt;"",1,0))</f>
        <v>0</v>
      </c>
      <c r="AB111" s="50">
        <f>IF('Indicator Data'!AC115="No Data",1,IF('Indicator Data imputation'!AC114&lt;&gt;"",1,0))</f>
        <v>1</v>
      </c>
      <c r="AC111" s="50">
        <f>IF('Indicator Data'!AD115="No Data",1,IF('Indicator Data imputation'!AD114&lt;&gt;"",1,0))</f>
        <v>0</v>
      </c>
      <c r="AD111" s="50">
        <f>IF('Indicator Data'!AE115="No Data",1,IF('Indicator Data imputation'!AE114&lt;&gt;"",1,0))</f>
        <v>0</v>
      </c>
      <c r="AE111" s="50">
        <f>IF('Indicator Data'!AF115="No Data",1,IF('Indicator Data imputation'!AF114&lt;&gt;"",1,0))</f>
        <v>1</v>
      </c>
      <c r="AF111" s="50">
        <f>IF('Indicator Data'!AG115="No Data",1,IF('Indicator Data imputation'!AG114&lt;&gt;"",1,0))</f>
        <v>0</v>
      </c>
      <c r="AG111" s="50">
        <f>IF('Indicator Data'!AH115="No Data",1,IF('Indicator Data imputation'!AH114&lt;&gt;"",1,0))</f>
        <v>0</v>
      </c>
      <c r="AH111" s="50">
        <f>IF('Indicator Data'!AI115="No Data",1,IF('Indicator Data imputation'!AI114&lt;&gt;"",1,0))</f>
        <v>0</v>
      </c>
      <c r="AI111" s="50">
        <f>IF('Indicator Data'!AJ115="No Data",1,IF('Indicator Data imputation'!AJ114&lt;&gt;"",1,0))</f>
        <v>0</v>
      </c>
      <c r="AJ111" s="50">
        <f>IF('Indicator Data'!AK115="No Data",1,IF('Indicator Data imputation'!AK114&lt;&gt;"",1,0))</f>
        <v>0</v>
      </c>
      <c r="AK111" s="50">
        <f>IF('Indicator Data'!AL115="No Data",1,IF('Indicator Data imputation'!AL114&lt;&gt;"",1,0))</f>
        <v>0</v>
      </c>
      <c r="AL111" s="50">
        <f>IF('Indicator Data'!AM115="No Data",1,IF('Indicator Data imputation'!AM114&lt;&gt;"",1,0))</f>
        <v>1</v>
      </c>
      <c r="AM111" s="50">
        <f>IF('Indicator Data'!AN115="No Data",1,IF('Indicator Data imputation'!AN114&lt;&gt;"",1,0))</f>
        <v>0</v>
      </c>
      <c r="AN111" s="50">
        <f>IF('Indicator Data'!AO115="No Data",1,IF('Indicator Data imputation'!AO114&lt;&gt;"",1,0))</f>
        <v>0</v>
      </c>
      <c r="AO111" s="50">
        <f>IF('Indicator Data'!AP115="No Data",1,IF('Indicator Data imputation'!AP114&lt;&gt;"",1,0))</f>
        <v>0</v>
      </c>
      <c r="AP111" s="50">
        <f>IF('Indicator Data'!AQ115="No Data",1,IF('Indicator Data imputation'!AQ114&lt;&gt;"",1,0))</f>
        <v>0</v>
      </c>
      <c r="AQ111" s="50">
        <f>IF('Indicator Data'!AR115="No Data",1,IF('Indicator Data imputation'!AR114&lt;&gt;"",1,0))</f>
        <v>0</v>
      </c>
      <c r="AR111" s="50">
        <f>IF('Indicator Data'!AS115="No Data",1,IF('Indicator Data imputation'!AS114&lt;&gt;"",1,0))</f>
        <v>0</v>
      </c>
      <c r="AS111" s="50">
        <f>IF('Indicator Data'!AT115="No Data",1,IF('Indicator Data imputation'!AT114&lt;&gt;"",1,0))</f>
        <v>1</v>
      </c>
      <c r="AT111" s="50">
        <f>IF('Indicator Data'!AU115="No Data",1,IF('Indicator Data imputation'!AU114&lt;&gt;"",1,0))</f>
        <v>0</v>
      </c>
      <c r="AU111" s="50">
        <f>IF('Indicator Data'!AV115="No Data",1,IF('Indicator Data imputation'!AV114&lt;&gt;"",1,0))</f>
        <v>0</v>
      </c>
      <c r="AV111" s="50">
        <f>IF('Indicator Data'!AW115="No Data",1,IF('Indicator Data imputation'!AW114&lt;&gt;"",1,0))</f>
        <v>0</v>
      </c>
      <c r="AW111" s="50">
        <f>IF('Indicator Data'!AX115="No Data",1,IF('Indicator Data imputation'!AX114&lt;&gt;"",1,0))</f>
        <v>1</v>
      </c>
      <c r="AX111" s="50">
        <f>IF('Indicator Data'!AY115="No Data",1,IF('Indicator Data imputation'!AY114&lt;&gt;"",1,0))</f>
        <v>0</v>
      </c>
      <c r="AY111" s="50">
        <f>IF('Indicator Data'!AZ115="No Data",1,IF('Indicator Data imputation'!AZ114&lt;&gt;"",1,0))</f>
        <v>0</v>
      </c>
      <c r="AZ111" s="50">
        <f>IF('Indicator Data'!BA115="No Data",1,IF('Indicator Data imputation'!BA114&lt;&gt;"",1,0))</f>
        <v>0</v>
      </c>
      <c r="BA111" s="50">
        <f>IF('Indicator Data'!BB115="No Data",1,IF('Indicator Data imputation'!BB114&lt;&gt;"",1,0))</f>
        <v>0</v>
      </c>
      <c r="BB111" s="50">
        <f>IF('Indicator Data'!BC115="No Data",1,IF('Indicator Data imputation'!BC114&lt;&gt;"",1,0))</f>
        <v>0</v>
      </c>
      <c r="BC111" s="50">
        <f>IF('Indicator Data'!BD115="No Data",1,IF('Indicator Data imputation'!BD114&lt;&gt;"",1,0))</f>
        <v>0</v>
      </c>
      <c r="BD111" s="50">
        <f>IF('Indicator Data'!BE115="No Data",1,IF('Indicator Data imputation'!BE114&lt;&gt;"",1,0))</f>
        <v>0</v>
      </c>
      <c r="BE111" s="50">
        <f>IF('Indicator Data'!BF115="No Data",1,IF('Indicator Data imputation'!BF114&lt;&gt;"",1,0))</f>
        <v>0</v>
      </c>
      <c r="BF111" s="50">
        <f>IF('Indicator Data'!BG115="No Data",1,IF('Indicator Data imputation'!BG114&lt;&gt;"",1,0))</f>
        <v>0</v>
      </c>
      <c r="BG111" s="50">
        <f>IF('Indicator Data'!BH115="No Data",1,IF('Indicator Data imputation'!BH114&lt;&gt;"",1,0))</f>
        <v>0</v>
      </c>
      <c r="BH111" s="50">
        <f>IF('Indicator Data'!BI115="No Data",1,IF('Indicator Data imputation'!BI114&lt;&gt;"",1,0))</f>
        <v>0</v>
      </c>
      <c r="BI111" s="50">
        <f>IF('Indicator Data'!BJ115="No Data",1,IF('Indicator Data imputation'!BJ114&lt;&gt;"",1,0))</f>
        <v>0</v>
      </c>
      <c r="BJ111" s="50">
        <f>IF('Indicator Data'!BK115="No Data",1,IF('Indicator Data imputation'!BK114&lt;&gt;"",1,0))</f>
        <v>0</v>
      </c>
      <c r="BK111" s="50">
        <f>IF('Indicator Data'!BL115="No Data",1,IF('Indicator Data imputation'!BL114&lt;&gt;"",1,0))</f>
        <v>0</v>
      </c>
      <c r="BL111" s="50">
        <f>IF('Indicator Data'!BM115="No Data",1,IF('Indicator Data imputation'!BM114&lt;&gt;"",1,0))</f>
        <v>0</v>
      </c>
      <c r="BM111" s="50">
        <f>IF('Indicator Data'!BN115="No Data",1,IF('Indicator Data imputation'!BN114&lt;&gt;"",1,0))</f>
        <v>0</v>
      </c>
      <c r="BN111" s="50">
        <f>IF('Indicator Data'!BO115="No Data",1,IF('Indicator Data imputation'!BO114&lt;&gt;"",1,0))</f>
        <v>0</v>
      </c>
      <c r="BO111" s="50">
        <f>IF('Indicator Data'!BP115="No Data",1,IF('Indicator Data imputation'!BP114&lt;&gt;"",1,0))</f>
        <v>0</v>
      </c>
      <c r="BP111" s="50">
        <f>IF('Indicator Data'!BQ115="No Data",1,IF('Indicator Data imputation'!BQ114&lt;&gt;"",1,0))</f>
        <v>0</v>
      </c>
      <c r="BQ111" s="50">
        <f>IF('Indicator Data'!BR115="No Data",1,IF('Indicator Data imputation'!BR114&lt;&gt;"",1,0))</f>
        <v>0</v>
      </c>
      <c r="BR111" s="50">
        <f>IF('Indicator Data'!BS115="No Data",1,IF('Indicator Data imputation'!BS114&lt;&gt;"",1,0))</f>
        <v>0</v>
      </c>
      <c r="BS111" s="50">
        <f>IF('Indicator Data'!BT115="No Data",1,IF('Indicator Data imputation'!BT114&lt;&gt;"",1,0))</f>
        <v>0</v>
      </c>
      <c r="BT111" s="50">
        <f>IF('Indicator Data'!BU115="No Data",1,IF('Indicator Data imputation'!BU114&lt;&gt;"",1,0))</f>
        <v>0</v>
      </c>
      <c r="BU111" s="50">
        <f>IF('Indicator Data'!BV115="No Data",1,IF('Indicator Data imputation'!BV114&lt;&gt;"",1,0))</f>
        <v>0</v>
      </c>
      <c r="BV111" s="50">
        <f>IF('Indicator Data'!BW115="No Data",1,IF('Indicator Data imputation'!BW114&lt;&gt;"",1,0))</f>
        <v>0</v>
      </c>
      <c r="BW111" s="50">
        <f>IF('Indicator Data'!BX115="No Data",1,IF('Indicator Data imputation'!BX114&lt;&gt;"",1,0))</f>
        <v>0</v>
      </c>
      <c r="BX111" s="50">
        <f>IF('Indicator Data'!BY115="No Data",1,IF('Indicator Data imputation'!BY114&lt;&gt;"",1,0))</f>
        <v>0</v>
      </c>
      <c r="BY111" s="3">
        <f t="shared" si="5"/>
        <v>9</v>
      </c>
      <c r="BZ111" s="52">
        <f t="shared" si="4"/>
        <v>0.12</v>
      </c>
    </row>
    <row r="112" spans="1:78">
      <c r="A112" s="3" t="str">
        <f>'Indicator Data'!B116</f>
        <v>MEX</v>
      </c>
      <c r="B112" s="50">
        <f>IF('Indicator Data'!C116="No Data",1,IF('Indicator Data imputation'!C115&lt;&gt;"",1,0))</f>
        <v>0</v>
      </c>
      <c r="C112" s="50">
        <f>IF('Indicator Data'!D116="No Data",1,IF('Indicator Data imputation'!D115&lt;&gt;"",1,0))</f>
        <v>0</v>
      </c>
      <c r="D112" s="50">
        <f>IF('Indicator Data'!E116="No Data",1,IF('Indicator Data imputation'!E115&lt;&gt;"",1,0))</f>
        <v>0</v>
      </c>
      <c r="E112" s="50">
        <f>IF('Indicator Data'!F116="No Data",1,IF('Indicator Data imputation'!F115&lt;&gt;"",1,0))</f>
        <v>0</v>
      </c>
      <c r="F112" s="50">
        <f>IF('Indicator Data'!G116="No Data",1,IF('Indicator Data imputation'!G115&lt;&gt;"",1,0))</f>
        <v>0</v>
      </c>
      <c r="G112" s="50">
        <f>IF('Indicator Data'!H116="No Data",1,IF('Indicator Data imputation'!H115&lt;&gt;"",1,0))</f>
        <v>0</v>
      </c>
      <c r="H112" s="50">
        <f>IF('Indicator Data'!I116="No Data",1,IF('Indicator Data imputation'!I115&lt;&gt;"",1,0))</f>
        <v>0</v>
      </c>
      <c r="I112" s="50">
        <f>IF('Indicator Data'!J116="No Data",1,IF('Indicator Data imputation'!J115&lt;&gt;"",1,0))</f>
        <v>0</v>
      </c>
      <c r="J112" s="50">
        <f>IF('Indicator Data'!K116="No Data",1,IF('Indicator Data imputation'!K115&lt;&gt;"",1,0))</f>
        <v>0</v>
      </c>
      <c r="K112" s="50">
        <f>IF('Indicator Data'!L116="No Data",1,IF('Indicator Data imputation'!L115&lt;&gt;"",1,0))</f>
        <v>0</v>
      </c>
      <c r="L112" s="50">
        <f>IF('Indicator Data'!M116="No Data",1,IF('Indicator Data imputation'!M115&lt;&gt;"",1,0))</f>
        <v>1</v>
      </c>
      <c r="M112" s="50">
        <f>IF('Indicator Data'!N116="No Data",1,IF('Indicator Data imputation'!N115&lt;&gt;"",1,0))</f>
        <v>1</v>
      </c>
      <c r="N112" s="50">
        <f>IF('Indicator Data'!O116="No Data",1,IF('Indicator Data imputation'!O115&lt;&gt;"",1,0))</f>
        <v>1</v>
      </c>
      <c r="O112" s="50">
        <f>IF('Indicator Data'!P116="No Data",1,IF('Indicator Data imputation'!P115&lt;&gt;"",1,0))</f>
        <v>1</v>
      </c>
      <c r="P112" s="50">
        <f>IF('Indicator Data'!Q116="No Data",1,IF('Indicator Data imputation'!Q115&lt;&gt;"",1,0))</f>
        <v>0</v>
      </c>
      <c r="Q112" s="50">
        <f>IF('Indicator Data'!R116="No Data",1,IF('Indicator Data imputation'!R115&lt;&gt;"",1,0))</f>
        <v>0</v>
      </c>
      <c r="R112" s="50">
        <f>IF('Indicator Data'!S116="No Data",1,IF('Indicator Data imputation'!S115&lt;&gt;"",1,0))</f>
        <v>0</v>
      </c>
      <c r="S112" s="50">
        <f>IF('Indicator Data'!T116="No Data",1,IF('Indicator Data imputation'!T115&lt;&gt;"",1,0))</f>
        <v>0</v>
      </c>
      <c r="T112" s="50">
        <f>IF('Indicator Data'!U116="No Data",1,IF('Indicator Data imputation'!U115&lt;&gt;"",1,0))</f>
        <v>0</v>
      </c>
      <c r="U112" s="50">
        <f>IF('Indicator Data'!V116="No Data",1,IF('Indicator Data imputation'!V115&lt;&gt;"",1,0))</f>
        <v>0</v>
      </c>
      <c r="V112" s="50">
        <f>IF('Indicator Data'!W116="No Data",1,IF('Indicator Data imputation'!W115&lt;&gt;"",1,0))</f>
        <v>0</v>
      </c>
      <c r="W112" s="50">
        <f>IF('Indicator Data'!X116="No Data",1,IF('Indicator Data imputation'!X115&lt;&gt;"",1,0))</f>
        <v>0</v>
      </c>
      <c r="X112" s="50">
        <f>IF('Indicator Data'!Y116="No Data",1,IF('Indicator Data imputation'!Y115&lt;&gt;"",1,0))</f>
        <v>0</v>
      </c>
      <c r="Y112" s="50">
        <f>IF('Indicator Data'!Z116="No Data",1,IF('Indicator Data imputation'!Z115&lt;&gt;"",1,0))</f>
        <v>0</v>
      </c>
      <c r="Z112" s="50">
        <f>IF('Indicator Data'!AA116="No Data",1,IF('Indicator Data imputation'!AA115&lt;&gt;"",1,0))</f>
        <v>0</v>
      </c>
      <c r="AA112" s="50">
        <f>IF('Indicator Data'!AB116="No Data",1,IF('Indicator Data imputation'!AB115&lt;&gt;"",1,0))</f>
        <v>0</v>
      </c>
      <c r="AB112" s="50">
        <f>IF('Indicator Data'!AC116="No Data",1,IF('Indicator Data imputation'!AC115&lt;&gt;"",1,0))</f>
        <v>0</v>
      </c>
      <c r="AC112" s="50">
        <f>IF('Indicator Data'!AD116="No Data",1,IF('Indicator Data imputation'!AD115&lt;&gt;"",1,0))</f>
        <v>0</v>
      </c>
      <c r="AD112" s="50">
        <f>IF('Indicator Data'!AE116="No Data",1,IF('Indicator Data imputation'!AE115&lt;&gt;"",1,0))</f>
        <v>0</v>
      </c>
      <c r="AE112" s="50">
        <f>IF('Indicator Data'!AF116="No Data",1,IF('Indicator Data imputation'!AF115&lt;&gt;"",1,0))</f>
        <v>0</v>
      </c>
      <c r="AF112" s="50">
        <f>IF('Indicator Data'!AG116="No Data",1,IF('Indicator Data imputation'!AG115&lt;&gt;"",1,0))</f>
        <v>0</v>
      </c>
      <c r="AG112" s="50">
        <f>IF('Indicator Data'!AH116="No Data",1,IF('Indicator Data imputation'!AH115&lt;&gt;"",1,0))</f>
        <v>0</v>
      </c>
      <c r="AH112" s="50">
        <f>IF('Indicator Data'!AI116="No Data",1,IF('Indicator Data imputation'!AI115&lt;&gt;"",1,0))</f>
        <v>0</v>
      </c>
      <c r="AI112" s="50">
        <f>IF('Indicator Data'!AJ116="No Data",1,IF('Indicator Data imputation'!AJ115&lt;&gt;"",1,0))</f>
        <v>0</v>
      </c>
      <c r="AJ112" s="50">
        <f>IF('Indicator Data'!AK116="No Data",1,IF('Indicator Data imputation'!AK115&lt;&gt;"",1,0))</f>
        <v>0</v>
      </c>
      <c r="AK112" s="50">
        <f>IF('Indicator Data'!AL116="No Data",1,IF('Indicator Data imputation'!AL115&lt;&gt;"",1,0))</f>
        <v>0</v>
      </c>
      <c r="AL112" s="50">
        <f>IF('Indicator Data'!AM116="No Data",1,IF('Indicator Data imputation'!AM115&lt;&gt;"",1,0))</f>
        <v>0</v>
      </c>
      <c r="AM112" s="50">
        <f>IF('Indicator Data'!AN116="No Data",1,IF('Indicator Data imputation'!AN115&lt;&gt;"",1,0))</f>
        <v>0</v>
      </c>
      <c r="AN112" s="50">
        <f>IF('Indicator Data'!AO116="No Data",1,IF('Indicator Data imputation'!AO115&lt;&gt;"",1,0))</f>
        <v>0</v>
      </c>
      <c r="AO112" s="50">
        <f>IF('Indicator Data'!AP116="No Data",1,IF('Indicator Data imputation'!AP115&lt;&gt;"",1,0))</f>
        <v>0</v>
      </c>
      <c r="AP112" s="50">
        <f>IF('Indicator Data'!AQ116="No Data",1,IF('Indicator Data imputation'!AQ115&lt;&gt;"",1,0))</f>
        <v>0</v>
      </c>
      <c r="AQ112" s="50">
        <f>IF('Indicator Data'!AR116="No Data",1,IF('Indicator Data imputation'!AR115&lt;&gt;"",1,0))</f>
        <v>0</v>
      </c>
      <c r="AR112" s="50">
        <f>IF('Indicator Data'!AS116="No Data",1,IF('Indicator Data imputation'!AS115&lt;&gt;"",1,0))</f>
        <v>0</v>
      </c>
      <c r="AS112" s="50">
        <f>IF('Indicator Data'!AT116="No Data",1,IF('Indicator Data imputation'!AT115&lt;&gt;"",1,0))</f>
        <v>0</v>
      </c>
      <c r="AT112" s="50">
        <f>IF('Indicator Data'!AU116="No Data",1,IF('Indicator Data imputation'!AU115&lt;&gt;"",1,0))</f>
        <v>0</v>
      </c>
      <c r="AU112" s="50">
        <f>IF('Indicator Data'!AV116="No Data",1,IF('Indicator Data imputation'!AV115&lt;&gt;"",1,0))</f>
        <v>1</v>
      </c>
      <c r="AV112" s="50">
        <f>IF('Indicator Data'!AW116="No Data",1,IF('Indicator Data imputation'!AW115&lt;&gt;"",1,0))</f>
        <v>1</v>
      </c>
      <c r="AW112" s="50">
        <f>IF('Indicator Data'!AX116="No Data",1,IF('Indicator Data imputation'!AX115&lt;&gt;"",1,0))</f>
        <v>0</v>
      </c>
      <c r="AX112" s="50">
        <f>IF('Indicator Data'!AY116="No Data",1,IF('Indicator Data imputation'!AY115&lt;&gt;"",1,0))</f>
        <v>0</v>
      </c>
      <c r="AY112" s="50">
        <f>IF('Indicator Data'!AZ116="No Data",1,IF('Indicator Data imputation'!AZ115&lt;&gt;"",1,0))</f>
        <v>0</v>
      </c>
      <c r="AZ112" s="50">
        <f>IF('Indicator Data'!BA116="No Data",1,IF('Indicator Data imputation'!BA115&lt;&gt;"",1,0))</f>
        <v>0</v>
      </c>
      <c r="BA112" s="50">
        <f>IF('Indicator Data'!BB116="No Data",1,IF('Indicator Data imputation'!BB115&lt;&gt;"",1,0))</f>
        <v>0</v>
      </c>
      <c r="BB112" s="50">
        <f>IF('Indicator Data'!BC116="No Data",1,IF('Indicator Data imputation'!BC115&lt;&gt;"",1,0))</f>
        <v>0</v>
      </c>
      <c r="BC112" s="50">
        <f>IF('Indicator Data'!BD116="No Data",1,IF('Indicator Data imputation'!BD115&lt;&gt;"",1,0))</f>
        <v>0</v>
      </c>
      <c r="BD112" s="50">
        <f>IF('Indicator Data'!BE116="No Data",1,IF('Indicator Data imputation'!BE115&lt;&gt;"",1,0))</f>
        <v>0</v>
      </c>
      <c r="BE112" s="50">
        <f>IF('Indicator Data'!BF116="No Data",1,IF('Indicator Data imputation'!BF115&lt;&gt;"",1,0))</f>
        <v>0</v>
      </c>
      <c r="BF112" s="50">
        <f>IF('Indicator Data'!BG116="No Data",1,IF('Indicator Data imputation'!BG115&lt;&gt;"",1,0))</f>
        <v>0</v>
      </c>
      <c r="BG112" s="50">
        <f>IF('Indicator Data'!BH116="No Data",1,IF('Indicator Data imputation'!BH115&lt;&gt;"",1,0))</f>
        <v>0</v>
      </c>
      <c r="BH112" s="50">
        <f>IF('Indicator Data'!BI116="No Data",1,IF('Indicator Data imputation'!BI115&lt;&gt;"",1,0))</f>
        <v>0</v>
      </c>
      <c r="BI112" s="50">
        <f>IF('Indicator Data'!BJ116="No Data",1,IF('Indicator Data imputation'!BJ115&lt;&gt;"",1,0))</f>
        <v>0</v>
      </c>
      <c r="BJ112" s="50">
        <f>IF('Indicator Data'!BK116="No Data",1,IF('Indicator Data imputation'!BK115&lt;&gt;"",1,0))</f>
        <v>0</v>
      </c>
      <c r="BK112" s="50">
        <f>IF('Indicator Data'!BL116="No Data",1,IF('Indicator Data imputation'!BL115&lt;&gt;"",1,0))</f>
        <v>0</v>
      </c>
      <c r="BL112" s="50">
        <f>IF('Indicator Data'!BM116="No Data",1,IF('Indicator Data imputation'!BM115&lt;&gt;"",1,0))</f>
        <v>0</v>
      </c>
      <c r="BM112" s="50">
        <f>IF('Indicator Data'!BN116="No Data",1,IF('Indicator Data imputation'!BN115&lt;&gt;"",1,0))</f>
        <v>0</v>
      </c>
      <c r="BN112" s="50">
        <f>IF('Indicator Data'!BO116="No Data",1,IF('Indicator Data imputation'!BO115&lt;&gt;"",1,0))</f>
        <v>0</v>
      </c>
      <c r="BO112" s="50">
        <f>IF('Indicator Data'!BP116="No Data",1,IF('Indicator Data imputation'!BP115&lt;&gt;"",1,0))</f>
        <v>0</v>
      </c>
      <c r="BP112" s="50">
        <f>IF('Indicator Data'!BQ116="No Data",1,IF('Indicator Data imputation'!BQ115&lt;&gt;"",1,0))</f>
        <v>0</v>
      </c>
      <c r="BQ112" s="50">
        <f>IF('Indicator Data'!BR116="No Data",1,IF('Indicator Data imputation'!BR115&lt;&gt;"",1,0))</f>
        <v>0</v>
      </c>
      <c r="BR112" s="50">
        <f>IF('Indicator Data'!BS116="No Data",1,IF('Indicator Data imputation'!BS115&lt;&gt;"",1,0))</f>
        <v>0</v>
      </c>
      <c r="BS112" s="50">
        <f>IF('Indicator Data'!BT116="No Data",1,IF('Indicator Data imputation'!BT115&lt;&gt;"",1,0))</f>
        <v>0</v>
      </c>
      <c r="BT112" s="50">
        <f>IF('Indicator Data'!BU116="No Data",1,IF('Indicator Data imputation'!BU115&lt;&gt;"",1,0))</f>
        <v>0</v>
      </c>
      <c r="BU112" s="50">
        <f>IF('Indicator Data'!BV116="No Data",1,IF('Indicator Data imputation'!BV115&lt;&gt;"",1,0))</f>
        <v>0</v>
      </c>
      <c r="BV112" s="50">
        <f>IF('Indicator Data'!BW116="No Data",1,IF('Indicator Data imputation'!BW115&lt;&gt;"",1,0))</f>
        <v>0</v>
      </c>
      <c r="BW112" s="50">
        <f>IF('Indicator Data'!BX116="No Data",1,IF('Indicator Data imputation'!BX115&lt;&gt;"",1,0))</f>
        <v>0</v>
      </c>
      <c r="BX112" s="50">
        <f>IF('Indicator Data'!BY116="No Data",1,IF('Indicator Data imputation'!BY115&lt;&gt;"",1,0))</f>
        <v>0</v>
      </c>
      <c r="BY112" s="3">
        <f t="shared" si="5"/>
        <v>6</v>
      </c>
      <c r="BZ112" s="52">
        <f t="shared" si="4"/>
        <v>0.08</v>
      </c>
    </row>
    <row r="113" spans="1:78">
      <c r="A113" s="3" t="str">
        <f>'Indicator Data'!B117</f>
        <v>FSM</v>
      </c>
      <c r="B113" s="50">
        <f>IF('Indicator Data'!C117="No Data",1,IF('Indicator Data imputation'!C116&lt;&gt;"",1,0))</f>
        <v>0</v>
      </c>
      <c r="C113" s="50">
        <f>IF('Indicator Data'!D117="No Data",1,IF('Indicator Data imputation'!D116&lt;&gt;"",1,0))</f>
        <v>0</v>
      </c>
      <c r="D113" s="50">
        <f>IF('Indicator Data'!E117="No Data",1,IF('Indicator Data imputation'!E116&lt;&gt;"",1,0))</f>
        <v>1</v>
      </c>
      <c r="E113" s="50">
        <f>IF('Indicator Data'!F117="No Data",1,IF('Indicator Data imputation'!F116&lt;&gt;"",1,0))</f>
        <v>0</v>
      </c>
      <c r="F113" s="50">
        <f>IF('Indicator Data'!G117="No Data",1,IF('Indicator Data imputation'!G116&lt;&gt;"",1,0))</f>
        <v>0</v>
      </c>
      <c r="G113" s="50">
        <f>IF('Indicator Data'!H117="No Data",1,IF('Indicator Data imputation'!H116&lt;&gt;"",1,0))</f>
        <v>0</v>
      </c>
      <c r="H113" s="50">
        <f>IF('Indicator Data'!I117="No Data",1,IF('Indicator Data imputation'!I116&lt;&gt;"",1,0))</f>
        <v>0</v>
      </c>
      <c r="I113" s="50">
        <f>IF('Indicator Data'!J117="No Data",1,IF('Indicator Data imputation'!J116&lt;&gt;"",1,0))</f>
        <v>0</v>
      </c>
      <c r="J113" s="50">
        <f>IF('Indicator Data'!K117="No Data",1,IF('Indicator Data imputation'!K116&lt;&gt;"",1,0))</f>
        <v>0</v>
      </c>
      <c r="K113" s="50">
        <f>IF('Indicator Data'!L117="No Data",1,IF('Indicator Data imputation'!L116&lt;&gt;"",1,0))</f>
        <v>1</v>
      </c>
      <c r="L113" s="50">
        <f>IF('Indicator Data'!M117="No Data",1,IF('Indicator Data imputation'!M116&lt;&gt;"",1,0))</f>
        <v>0</v>
      </c>
      <c r="M113" s="50">
        <f>IF('Indicator Data'!N117="No Data",1,IF('Indicator Data imputation'!N116&lt;&gt;"",1,0))</f>
        <v>1</v>
      </c>
      <c r="N113" s="50">
        <f>IF('Indicator Data'!O117="No Data",1,IF('Indicator Data imputation'!O116&lt;&gt;"",1,0))</f>
        <v>1</v>
      </c>
      <c r="O113" s="50">
        <f>IF('Indicator Data'!P117="No Data",1,IF('Indicator Data imputation'!P116&lt;&gt;"",1,0))</f>
        <v>1</v>
      </c>
      <c r="P113" s="50">
        <f>IF('Indicator Data'!Q117="No Data",1,IF('Indicator Data imputation'!Q116&lt;&gt;"",1,0))</f>
        <v>0</v>
      </c>
      <c r="Q113" s="50">
        <f>IF('Indicator Data'!R117="No Data",1,IF('Indicator Data imputation'!R116&lt;&gt;"",1,0))</f>
        <v>0</v>
      </c>
      <c r="R113" s="50">
        <f>IF('Indicator Data'!S117="No Data",1,IF('Indicator Data imputation'!S116&lt;&gt;"",1,0))</f>
        <v>0</v>
      </c>
      <c r="S113" s="50">
        <f>IF('Indicator Data'!T117="No Data",1,IF('Indicator Data imputation'!T116&lt;&gt;"",1,0))</f>
        <v>0</v>
      </c>
      <c r="T113" s="50">
        <f>IF('Indicator Data'!U117="No Data",1,IF('Indicator Data imputation'!U116&lt;&gt;"",1,0))</f>
        <v>0</v>
      </c>
      <c r="U113" s="50">
        <f>IF('Indicator Data'!V117="No Data",1,IF('Indicator Data imputation'!V116&lt;&gt;"",1,0))</f>
        <v>0</v>
      </c>
      <c r="V113" s="50">
        <f>IF('Indicator Data'!W117="No Data",1,IF('Indicator Data imputation'!W116&lt;&gt;"",1,0))</f>
        <v>0</v>
      </c>
      <c r="W113" s="50">
        <f>IF('Indicator Data'!X117="No Data",1,IF('Indicator Data imputation'!X116&lt;&gt;"",1,0))</f>
        <v>0</v>
      </c>
      <c r="X113" s="50">
        <f>IF('Indicator Data'!Y117="No Data",1,IF('Indicator Data imputation'!Y116&lt;&gt;"",1,0))</f>
        <v>0</v>
      </c>
      <c r="Y113" s="50">
        <f>IF('Indicator Data'!Z117="No Data",1,IF('Indicator Data imputation'!Z116&lt;&gt;"",1,0))</f>
        <v>0</v>
      </c>
      <c r="Z113" s="50">
        <f>IF('Indicator Data'!AA117="No Data",1,IF('Indicator Data imputation'!AA116&lt;&gt;"",1,0))</f>
        <v>1</v>
      </c>
      <c r="AA113" s="50">
        <f>IF('Indicator Data'!AB117="No Data",1,IF('Indicator Data imputation'!AB116&lt;&gt;"",1,0))</f>
        <v>0</v>
      </c>
      <c r="AB113" s="50">
        <f>IF('Indicator Data'!AC117="No Data",1,IF('Indicator Data imputation'!AC116&lt;&gt;"",1,0))</f>
        <v>1</v>
      </c>
      <c r="AC113" s="50">
        <f>IF('Indicator Data'!AD117="No Data",1,IF('Indicator Data imputation'!AD116&lt;&gt;"",1,0))</f>
        <v>0</v>
      </c>
      <c r="AD113" s="50">
        <f>IF('Indicator Data'!AE117="No Data",1,IF('Indicator Data imputation'!AE116&lt;&gt;"",1,0))</f>
        <v>0</v>
      </c>
      <c r="AE113" s="50">
        <f>IF('Indicator Data'!AF117="No Data",1,IF('Indicator Data imputation'!AF116&lt;&gt;"",1,0))</f>
        <v>1</v>
      </c>
      <c r="AF113" s="50">
        <f>IF('Indicator Data'!AG117="No Data",1,IF('Indicator Data imputation'!AG116&lt;&gt;"",1,0))</f>
        <v>0</v>
      </c>
      <c r="AG113" s="50">
        <f>IF('Indicator Data'!AH117="No Data",1,IF('Indicator Data imputation'!AH116&lt;&gt;"",1,0))</f>
        <v>0</v>
      </c>
      <c r="AH113" s="50">
        <f>IF('Indicator Data'!AI117="No Data",1,IF('Indicator Data imputation'!AI116&lt;&gt;"",1,0))</f>
        <v>0</v>
      </c>
      <c r="AI113" s="50">
        <f>IF('Indicator Data'!AJ117="No Data",1,IF('Indicator Data imputation'!AJ116&lt;&gt;"",1,0))</f>
        <v>0</v>
      </c>
      <c r="AJ113" s="50">
        <f>IF('Indicator Data'!AK117="No Data",1,IF('Indicator Data imputation'!AK116&lt;&gt;"",1,0))</f>
        <v>0</v>
      </c>
      <c r="AK113" s="50">
        <f>IF('Indicator Data'!AL117="No Data",1,IF('Indicator Data imputation'!AL116&lt;&gt;"",1,0))</f>
        <v>0</v>
      </c>
      <c r="AL113" s="50">
        <f>IF('Indicator Data'!AM117="No Data",1,IF('Indicator Data imputation'!AM116&lt;&gt;"",1,0))</f>
        <v>1</v>
      </c>
      <c r="AM113" s="50">
        <f>IF('Indicator Data'!AN117="No Data",1,IF('Indicator Data imputation'!AN116&lt;&gt;"",1,0))</f>
        <v>0</v>
      </c>
      <c r="AN113" s="50">
        <f>IF('Indicator Data'!AO117="No Data",1,IF('Indicator Data imputation'!AO116&lt;&gt;"",1,0))</f>
        <v>0</v>
      </c>
      <c r="AO113" s="50">
        <f>IF('Indicator Data'!AP117="No Data",1,IF('Indicator Data imputation'!AP116&lt;&gt;"",1,0))</f>
        <v>0</v>
      </c>
      <c r="AP113" s="50">
        <f>IF('Indicator Data'!AQ117="No Data",1,IF('Indicator Data imputation'!AQ116&lt;&gt;"",1,0))</f>
        <v>0</v>
      </c>
      <c r="AQ113" s="50">
        <f>IF('Indicator Data'!AR117="No Data",1,IF('Indicator Data imputation'!AR116&lt;&gt;"",1,0))</f>
        <v>0</v>
      </c>
      <c r="AR113" s="50">
        <f>IF('Indicator Data'!AS117="No Data",1,IF('Indicator Data imputation'!AS116&lt;&gt;"",1,0))</f>
        <v>0</v>
      </c>
      <c r="AS113" s="50">
        <f>IF('Indicator Data'!AT117="No Data",1,IF('Indicator Data imputation'!AT116&lt;&gt;"",1,0))</f>
        <v>1</v>
      </c>
      <c r="AT113" s="50">
        <f>IF('Indicator Data'!AU117="No Data",1,IF('Indicator Data imputation'!AU116&lt;&gt;"",1,0))</f>
        <v>0</v>
      </c>
      <c r="AU113" s="50">
        <f>IF('Indicator Data'!AV117="No Data",1,IF('Indicator Data imputation'!AV116&lt;&gt;"",1,0))</f>
        <v>1</v>
      </c>
      <c r="AV113" s="50">
        <f>IF('Indicator Data'!AW117="No Data",1,IF('Indicator Data imputation'!AW116&lt;&gt;"",1,0))</f>
        <v>1</v>
      </c>
      <c r="AW113" s="50">
        <f>IF('Indicator Data'!AX117="No Data",1,IF('Indicator Data imputation'!AX116&lt;&gt;"",1,0))</f>
        <v>1</v>
      </c>
      <c r="AX113" s="50">
        <f>IF('Indicator Data'!AY117="No Data",1,IF('Indicator Data imputation'!AY116&lt;&gt;"",1,0))</f>
        <v>0</v>
      </c>
      <c r="AY113" s="50">
        <f>IF('Indicator Data'!AZ117="No Data",1,IF('Indicator Data imputation'!AZ116&lt;&gt;"",1,0))</f>
        <v>1</v>
      </c>
      <c r="AZ113" s="50">
        <f>IF('Indicator Data'!BA117="No Data",1,IF('Indicator Data imputation'!BA116&lt;&gt;"",1,0))</f>
        <v>0</v>
      </c>
      <c r="BA113" s="50">
        <f>IF('Indicator Data'!BB117="No Data",1,IF('Indicator Data imputation'!BB116&lt;&gt;"",1,0))</f>
        <v>0</v>
      </c>
      <c r="BB113" s="50">
        <f>IF('Indicator Data'!BC117="No Data",1,IF('Indicator Data imputation'!BC116&lt;&gt;"",1,0))</f>
        <v>0</v>
      </c>
      <c r="BC113" s="50">
        <f>IF('Indicator Data'!BD117="No Data",1,IF('Indicator Data imputation'!BD116&lt;&gt;"",1,0))</f>
        <v>0</v>
      </c>
      <c r="BD113" s="50">
        <f>IF('Indicator Data'!BE117="No Data",1,IF('Indicator Data imputation'!BE116&lt;&gt;"",1,0))</f>
        <v>0</v>
      </c>
      <c r="BE113" s="50">
        <f>IF('Indicator Data'!BF117="No Data",1,IF('Indicator Data imputation'!BF116&lt;&gt;"",1,0))</f>
        <v>0</v>
      </c>
      <c r="BF113" s="50">
        <f>IF('Indicator Data'!BG117="No Data",1,IF('Indicator Data imputation'!BG116&lt;&gt;"",1,0))</f>
        <v>0</v>
      </c>
      <c r="BG113" s="50">
        <f>IF('Indicator Data'!BH117="No Data",1,IF('Indicator Data imputation'!BH116&lt;&gt;"",1,0))</f>
        <v>1</v>
      </c>
      <c r="BH113" s="50">
        <f>IF('Indicator Data'!BI117="No Data",1,IF('Indicator Data imputation'!BI116&lt;&gt;"",1,0))</f>
        <v>1</v>
      </c>
      <c r="BI113" s="50">
        <f>IF('Indicator Data'!BJ117="No Data",1,IF('Indicator Data imputation'!BJ116&lt;&gt;"",1,0))</f>
        <v>0</v>
      </c>
      <c r="BJ113" s="50">
        <f>IF('Indicator Data'!BK117="No Data",1,IF('Indicator Data imputation'!BK116&lt;&gt;"",1,0))</f>
        <v>0</v>
      </c>
      <c r="BK113" s="50">
        <f>IF('Indicator Data'!BL117="No Data",1,IF('Indicator Data imputation'!BL116&lt;&gt;"",1,0))</f>
        <v>1</v>
      </c>
      <c r="BL113" s="50">
        <f>IF('Indicator Data'!BM117="No Data",1,IF('Indicator Data imputation'!BM116&lt;&gt;"",1,0))</f>
        <v>0</v>
      </c>
      <c r="BM113" s="50">
        <f>IF('Indicator Data'!BN117="No Data",1,IF('Indicator Data imputation'!BN116&lt;&gt;"",1,0))</f>
        <v>1</v>
      </c>
      <c r="BN113" s="50">
        <f>IF('Indicator Data'!BO117="No Data",1,IF('Indicator Data imputation'!BO116&lt;&gt;"",1,0))</f>
        <v>0</v>
      </c>
      <c r="BO113" s="50">
        <f>IF('Indicator Data'!BP117="No Data",1,IF('Indicator Data imputation'!BP116&lt;&gt;"",1,0))</f>
        <v>0</v>
      </c>
      <c r="BP113" s="50">
        <f>IF('Indicator Data'!BQ117="No Data",1,IF('Indicator Data imputation'!BQ116&lt;&gt;"",1,0))</f>
        <v>0</v>
      </c>
      <c r="BQ113" s="50">
        <f>IF('Indicator Data'!BR117="No Data",1,IF('Indicator Data imputation'!BR116&lt;&gt;"",1,0))</f>
        <v>0</v>
      </c>
      <c r="BR113" s="50">
        <f>IF('Indicator Data'!BS117="No Data",1,IF('Indicator Data imputation'!BS116&lt;&gt;"",1,0))</f>
        <v>0</v>
      </c>
      <c r="BS113" s="50">
        <f>IF('Indicator Data'!BT117="No Data",1,IF('Indicator Data imputation'!BT116&lt;&gt;"",1,0))</f>
        <v>1</v>
      </c>
      <c r="BT113" s="50">
        <f>IF('Indicator Data'!BU117="No Data",1,IF('Indicator Data imputation'!BU116&lt;&gt;"",1,0))</f>
        <v>0</v>
      </c>
      <c r="BU113" s="50">
        <f>IF('Indicator Data'!BV117="No Data",1,IF('Indicator Data imputation'!BV116&lt;&gt;"",1,0))</f>
        <v>0</v>
      </c>
      <c r="BV113" s="50">
        <f>IF('Indicator Data'!BW117="No Data",1,IF('Indicator Data imputation'!BW116&lt;&gt;"",1,0))</f>
        <v>0</v>
      </c>
      <c r="BW113" s="50">
        <f>IF('Indicator Data'!BX117="No Data",1,IF('Indicator Data imputation'!BX116&lt;&gt;"",1,0))</f>
        <v>0</v>
      </c>
      <c r="BX113" s="50">
        <f>IF('Indicator Data'!BY117="No Data",1,IF('Indicator Data imputation'!BY116&lt;&gt;"",1,0))</f>
        <v>0</v>
      </c>
      <c r="BY113" s="3">
        <f t="shared" si="5"/>
        <v>19</v>
      </c>
      <c r="BZ113" s="52">
        <f t="shared" si="4"/>
        <v>0.25333333333333335</v>
      </c>
    </row>
    <row r="114" spans="1:78">
      <c r="A114" s="3" t="str">
        <f>'Indicator Data'!B118</f>
        <v>MDA</v>
      </c>
      <c r="B114" s="50">
        <f>IF('Indicator Data'!C118="No Data",1,IF('Indicator Data imputation'!C117&lt;&gt;"",1,0))</f>
        <v>0</v>
      </c>
      <c r="C114" s="50">
        <f>IF('Indicator Data'!D118="No Data",1,IF('Indicator Data imputation'!D117&lt;&gt;"",1,0))</f>
        <v>0</v>
      </c>
      <c r="D114" s="50">
        <f>IF('Indicator Data'!E118="No Data",1,IF('Indicator Data imputation'!E117&lt;&gt;"",1,0))</f>
        <v>0</v>
      </c>
      <c r="E114" s="50">
        <f>IF('Indicator Data'!F118="No Data",1,IF('Indicator Data imputation'!F117&lt;&gt;"",1,0))</f>
        <v>0</v>
      </c>
      <c r="F114" s="50">
        <f>IF('Indicator Data'!G118="No Data",1,IF('Indicator Data imputation'!G117&lt;&gt;"",1,0))</f>
        <v>0</v>
      </c>
      <c r="G114" s="50">
        <f>IF('Indicator Data'!H118="No Data",1,IF('Indicator Data imputation'!H117&lt;&gt;"",1,0))</f>
        <v>0</v>
      </c>
      <c r="H114" s="50">
        <f>IF('Indicator Data'!I118="No Data",1,IF('Indicator Data imputation'!I117&lt;&gt;"",1,0))</f>
        <v>0</v>
      </c>
      <c r="I114" s="50">
        <f>IF('Indicator Data'!J118="No Data",1,IF('Indicator Data imputation'!J117&lt;&gt;"",1,0))</f>
        <v>0</v>
      </c>
      <c r="J114" s="50">
        <f>IF('Indicator Data'!K118="No Data",1,IF('Indicator Data imputation'!K117&lt;&gt;"",1,0))</f>
        <v>0</v>
      </c>
      <c r="K114" s="50">
        <f>IF('Indicator Data'!L118="No Data",1,IF('Indicator Data imputation'!L117&lt;&gt;"",1,0))</f>
        <v>0</v>
      </c>
      <c r="L114" s="50">
        <f>IF('Indicator Data'!M118="No Data",1,IF('Indicator Data imputation'!M117&lt;&gt;"",1,0))</f>
        <v>0</v>
      </c>
      <c r="M114" s="50">
        <f>IF('Indicator Data'!N118="No Data",1,IF('Indicator Data imputation'!N117&lt;&gt;"",1,0))</f>
        <v>1</v>
      </c>
      <c r="N114" s="50">
        <f>IF('Indicator Data'!O118="No Data",1,IF('Indicator Data imputation'!O117&lt;&gt;"",1,0))</f>
        <v>1</v>
      </c>
      <c r="O114" s="50">
        <f>IF('Indicator Data'!P118="No Data",1,IF('Indicator Data imputation'!P117&lt;&gt;"",1,0))</f>
        <v>1</v>
      </c>
      <c r="P114" s="50">
        <f>IF('Indicator Data'!Q118="No Data",1,IF('Indicator Data imputation'!Q117&lt;&gt;"",1,0))</f>
        <v>0</v>
      </c>
      <c r="Q114" s="50">
        <f>IF('Indicator Data'!R118="No Data",1,IF('Indicator Data imputation'!R117&lt;&gt;"",1,0))</f>
        <v>0</v>
      </c>
      <c r="R114" s="50">
        <f>IF('Indicator Data'!S118="No Data",1,IF('Indicator Data imputation'!S117&lt;&gt;"",1,0))</f>
        <v>0</v>
      </c>
      <c r="S114" s="50">
        <f>IF('Indicator Data'!T118="No Data",1,IF('Indicator Data imputation'!T117&lt;&gt;"",1,0))</f>
        <v>0</v>
      </c>
      <c r="T114" s="50">
        <f>IF('Indicator Data'!U118="No Data",1,IF('Indicator Data imputation'!U117&lt;&gt;"",1,0))</f>
        <v>0</v>
      </c>
      <c r="U114" s="50">
        <f>IF('Indicator Data'!V118="No Data",1,IF('Indicator Data imputation'!V117&lt;&gt;"",1,0))</f>
        <v>0</v>
      </c>
      <c r="V114" s="50">
        <f>IF('Indicator Data'!W118="No Data",1,IF('Indicator Data imputation'!W117&lt;&gt;"",1,0))</f>
        <v>0</v>
      </c>
      <c r="W114" s="50">
        <f>IF('Indicator Data'!X118="No Data",1,IF('Indicator Data imputation'!X117&lt;&gt;"",1,0))</f>
        <v>0</v>
      </c>
      <c r="X114" s="50">
        <f>IF('Indicator Data'!Y118="No Data",1,IF('Indicator Data imputation'!Y117&lt;&gt;"",1,0))</f>
        <v>0</v>
      </c>
      <c r="Y114" s="50">
        <f>IF('Indicator Data'!Z118="No Data",1,IF('Indicator Data imputation'!Z117&lt;&gt;"",1,0))</f>
        <v>0</v>
      </c>
      <c r="Z114" s="50">
        <f>IF('Indicator Data'!AA118="No Data",1,IF('Indicator Data imputation'!AA117&lt;&gt;"",1,0))</f>
        <v>0</v>
      </c>
      <c r="AA114" s="50">
        <f>IF('Indicator Data'!AB118="No Data",1,IF('Indicator Data imputation'!AB117&lt;&gt;"",1,0))</f>
        <v>0</v>
      </c>
      <c r="AB114" s="50">
        <f>IF('Indicator Data'!AC118="No Data",1,IF('Indicator Data imputation'!AC117&lt;&gt;"",1,0))</f>
        <v>0</v>
      </c>
      <c r="AC114" s="50">
        <f>IF('Indicator Data'!AD118="No Data",1,IF('Indicator Data imputation'!AD117&lt;&gt;"",1,0))</f>
        <v>0</v>
      </c>
      <c r="AD114" s="50">
        <f>IF('Indicator Data'!AE118="No Data",1,IF('Indicator Data imputation'!AE117&lt;&gt;"",1,0))</f>
        <v>0</v>
      </c>
      <c r="AE114" s="50">
        <f>IF('Indicator Data'!AF118="No Data",1,IF('Indicator Data imputation'!AF117&lt;&gt;"",1,0))</f>
        <v>0</v>
      </c>
      <c r="AF114" s="50">
        <f>IF('Indicator Data'!AG118="No Data",1,IF('Indicator Data imputation'!AG117&lt;&gt;"",1,0))</f>
        <v>0</v>
      </c>
      <c r="AG114" s="50">
        <f>IF('Indicator Data'!AH118="No Data",1,IF('Indicator Data imputation'!AH117&lt;&gt;"",1,0))</f>
        <v>0</v>
      </c>
      <c r="AH114" s="50">
        <f>IF('Indicator Data'!AI118="No Data",1,IF('Indicator Data imputation'!AI117&lt;&gt;"",1,0))</f>
        <v>0</v>
      </c>
      <c r="AI114" s="50">
        <f>IF('Indicator Data'!AJ118="No Data",1,IF('Indicator Data imputation'!AJ117&lt;&gt;"",1,0))</f>
        <v>0</v>
      </c>
      <c r="AJ114" s="50">
        <f>IF('Indicator Data'!AK118="No Data",1,IF('Indicator Data imputation'!AK117&lt;&gt;"",1,0))</f>
        <v>0</v>
      </c>
      <c r="AK114" s="50">
        <f>IF('Indicator Data'!AL118="No Data",1,IF('Indicator Data imputation'!AL117&lt;&gt;"",1,0))</f>
        <v>0</v>
      </c>
      <c r="AL114" s="50">
        <f>IF('Indicator Data'!AM118="No Data",1,IF('Indicator Data imputation'!AM117&lt;&gt;"",1,0))</f>
        <v>0</v>
      </c>
      <c r="AM114" s="50">
        <f>IF('Indicator Data'!AN118="No Data",1,IF('Indicator Data imputation'!AN117&lt;&gt;"",1,0))</f>
        <v>0</v>
      </c>
      <c r="AN114" s="50">
        <f>IF('Indicator Data'!AO118="No Data",1,IF('Indicator Data imputation'!AO117&lt;&gt;"",1,0))</f>
        <v>0</v>
      </c>
      <c r="AO114" s="50">
        <f>IF('Indicator Data'!AP118="No Data",1,IF('Indicator Data imputation'!AP117&lt;&gt;"",1,0))</f>
        <v>0</v>
      </c>
      <c r="AP114" s="50">
        <f>IF('Indicator Data'!AQ118="No Data",1,IF('Indicator Data imputation'!AQ117&lt;&gt;"",1,0))</f>
        <v>0</v>
      </c>
      <c r="AQ114" s="50">
        <f>IF('Indicator Data'!AR118="No Data",1,IF('Indicator Data imputation'!AR117&lt;&gt;"",1,0))</f>
        <v>0</v>
      </c>
      <c r="AR114" s="50">
        <f>IF('Indicator Data'!AS118="No Data",1,IF('Indicator Data imputation'!AS117&lt;&gt;"",1,0))</f>
        <v>0</v>
      </c>
      <c r="AS114" s="50">
        <f>IF('Indicator Data'!AT118="No Data",1,IF('Indicator Data imputation'!AT117&lt;&gt;"",1,0))</f>
        <v>0</v>
      </c>
      <c r="AT114" s="50">
        <f>IF('Indicator Data'!AU118="No Data",1,IF('Indicator Data imputation'!AU117&lt;&gt;"",1,0))</f>
        <v>0</v>
      </c>
      <c r="AU114" s="50">
        <f>IF('Indicator Data'!AV118="No Data",1,IF('Indicator Data imputation'!AV117&lt;&gt;"",1,0))</f>
        <v>0</v>
      </c>
      <c r="AV114" s="50">
        <f>IF('Indicator Data'!AW118="No Data",1,IF('Indicator Data imputation'!AW117&lt;&gt;"",1,0))</f>
        <v>0</v>
      </c>
      <c r="AW114" s="50">
        <f>IF('Indicator Data'!AX118="No Data",1,IF('Indicator Data imputation'!AX117&lt;&gt;"",1,0))</f>
        <v>1</v>
      </c>
      <c r="AX114" s="50">
        <f>IF('Indicator Data'!AY118="No Data",1,IF('Indicator Data imputation'!AY117&lt;&gt;"",1,0))</f>
        <v>0</v>
      </c>
      <c r="AY114" s="50">
        <f>IF('Indicator Data'!AZ118="No Data",1,IF('Indicator Data imputation'!AZ117&lt;&gt;"",1,0))</f>
        <v>0</v>
      </c>
      <c r="AZ114" s="50">
        <f>IF('Indicator Data'!BA118="No Data",1,IF('Indicator Data imputation'!BA117&lt;&gt;"",1,0))</f>
        <v>0</v>
      </c>
      <c r="BA114" s="50">
        <f>IF('Indicator Data'!BB118="No Data",1,IF('Indicator Data imputation'!BB117&lt;&gt;"",1,0))</f>
        <v>0</v>
      </c>
      <c r="BB114" s="50">
        <f>IF('Indicator Data'!BC118="No Data",1,IF('Indicator Data imputation'!BC117&lt;&gt;"",1,0))</f>
        <v>0</v>
      </c>
      <c r="BC114" s="50">
        <f>IF('Indicator Data'!BD118="No Data",1,IF('Indicator Data imputation'!BD117&lt;&gt;"",1,0))</f>
        <v>0</v>
      </c>
      <c r="BD114" s="50">
        <f>IF('Indicator Data'!BE118="No Data",1,IF('Indicator Data imputation'!BE117&lt;&gt;"",1,0))</f>
        <v>0</v>
      </c>
      <c r="BE114" s="50">
        <f>IF('Indicator Data'!BF118="No Data",1,IF('Indicator Data imputation'!BF117&lt;&gt;"",1,0))</f>
        <v>0</v>
      </c>
      <c r="BF114" s="50">
        <f>IF('Indicator Data'!BG118="No Data",1,IF('Indicator Data imputation'!BG117&lt;&gt;"",1,0))</f>
        <v>0</v>
      </c>
      <c r="BG114" s="50">
        <f>IF('Indicator Data'!BH118="No Data",1,IF('Indicator Data imputation'!BH117&lt;&gt;"",1,0))</f>
        <v>0</v>
      </c>
      <c r="BH114" s="50">
        <f>IF('Indicator Data'!BI118="No Data",1,IF('Indicator Data imputation'!BI117&lt;&gt;"",1,0))</f>
        <v>1</v>
      </c>
      <c r="BI114" s="50">
        <f>IF('Indicator Data'!BJ118="No Data",1,IF('Indicator Data imputation'!BJ117&lt;&gt;"",1,0))</f>
        <v>0</v>
      </c>
      <c r="BJ114" s="50">
        <f>IF('Indicator Data'!BK118="No Data",1,IF('Indicator Data imputation'!BK117&lt;&gt;"",1,0))</f>
        <v>0</v>
      </c>
      <c r="BK114" s="50">
        <f>IF('Indicator Data'!BL118="No Data",1,IF('Indicator Data imputation'!BL117&lt;&gt;"",1,0))</f>
        <v>0</v>
      </c>
      <c r="BL114" s="50">
        <f>IF('Indicator Data'!BM118="No Data",1,IF('Indicator Data imputation'!BM117&lt;&gt;"",1,0))</f>
        <v>0</v>
      </c>
      <c r="BM114" s="50">
        <f>IF('Indicator Data'!BN118="No Data",1,IF('Indicator Data imputation'!BN117&lt;&gt;"",1,0))</f>
        <v>0</v>
      </c>
      <c r="BN114" s="50">
        <f>IF('Indicator Data'!BO118="No Data",1,IF('Indicator Data imputation'!BO117&lt;&gt;"",1,0))</f>
        <v>0</v>
      </c>
      <c r="BO114" s="50">
        <f>IF('Indicator Data'!BP118="No Data",1,IF('Indicator Data imputation'!BP117&lt;&gt;"",1,0))</f>
        <v>0</v>
      </c>
      <c r="BP114" s="50">
        <f>IF('Indicator Data'!BQ118="No Data",1,IF('Indicator Data imputation'!BQ117&lt;&gt;"",1,0))</f>
        <v>0</v>
      </c>
      <c r="BQ114" s="50">
        <f>IF('Indicator Data'!BR118="No Data",1,IF('Indicator Data imputation'!BR117&lt;&gt;"",1,0))</f>
        <v>0</v>
      </c>
      <c r="BR114" s="50">
        <f>IF('Indicator Data'!BS118="No Data",1,IF('Indicator Data imputation'!BS117&lt;&gt;"",1,0))</f>
        <v>0</v>
      </c>
      <c r="BS114" s="50">
        <f>IF('Indicator Data'!BT118="No Data",1,IF('Indicator Data imputation'!BT117&lt;&gt;"",1,0))</f>
        <v>0</v>
      </c>
      <c r="BT114" s="50">
        <f>IF('Indicator Data'!BU118="No Data",1,IF('Indicator Data imputation'!BU117&lt;&gt;"",1,0))</f>
        <v>0</v>
      </c>
      <c r="BU114" s="50">
        <f>IF('Indicator Data'!BV118="No Data",1,IF('Indicator Data imputation'!BV117&lt;&gt;"",1,0))</f>
        <v>0</v>
      </c>
      <c r="BV114" s="50">
        <f>IF('Indicator Data'!BW118="No Data",1,IF('Indicator Data imputation'!BW117&lt;&gt;"",1,0))</f>
        <v>0</v>
      </c>
      <c r="BW114" s="50">
        <f>IF('Indicator Data'!BX118="No Data",1,IF('Indicator Data imputation'!BX117&lt;&gt;"",1,0))</f>
        <v>0</v>
      </c>
      <c r="BX114" s="50">
        <f>IF('Indicator Data'!BY118="No Data",1,IF('Indicator Data imputation'!BY117&lt;&gt;"",1,0))</f>
        <v>0</v>
      </c>
      <c r="BY114" s="3">
        <f t="shared" si="5"/>
        <v>5</v>
      </c>
      <c r="BZ114" s="52">
        <f t="shared" si="4"/>
        <v>6.6666666666666666E-2</v>
      </c>
    </row>
    <row r="115" spans="1:78">
      <c r="A115" s="3" t="str">
        <f>'Indicator Data'!B119</f>
        <v>MNG</v>
      </c>
      <c r="B115" s="50">
        <f>IF('Indicator Data'!C119="No Data",1,IF('Indicator Data imputation'!C118&lt;&gt;"",1,0))</f>
        <v>0</v>
      </c>
      <c r="C115" s="50">
        <f>IF('Indicator Data'!D119="No Data",1,IF('Indicator Data imputation'!D118&lt;&gt;"",1,0))</f>
        <v>0</v>
      </c>
      <c r="D115" s="50">
        <f>IF('Indicator Data'!E119="No Data",1,IF('Indicator Data imputation'!E118&lt;&gt;"",1,0))</f>
        <v>0</v>
      </c>
      <c r="E115" s="50">
        <f>IF('Indicator Data'!F119="No Data",1,IF('Indicator Data imputation'!F118&lt;&gt;"",1,0))</f>
        <v>0</v>
      </c>
      <c r="F115" s="50">
        <f>IF('Indicator Data'!G119="No Data",1,IF('Indicator Data imputation'!G118&lt;&gt;"",1,0))</f>
        <v>0</v>
      </c>
      <c r="G115" s="50">
        <f>IF('Indicator Data'!H119="No Data",1,IF('Indicator Data imputation'!H118&lt;&gt;"",1,0))</f>
        <v>0</v>
      </c>
      <c r="H115" s="50">
        <f>IF('Indicator Data'!I119="No Data",1,IF('Indicator Data imputation'!I118&lt;&gt;"",1,0))</f>
        <v>0</v>
      </c>
      <c r="I115" s="50">
        <f>IF('Indicator Data'!J119="No Data",1,IF('Indicator Data imputation'!J118&lt;&gt;"",1,0))</f>
        <v>0</v>
      </c>
      <c r="J115" s="50">
        <f>IF('Indicator Data'!K119="No Data",1,IF('Indicator Data imputation'!K118&lt;&gt;"",1,0))</f>
        <v>0</v>
      </c>
      <c r="K115" s="50">
        <f>IF('Indicator Data'!L119="No Data",1,IF('Indicator Data imputation'!L118&lt;&gt;"",1,0))</f>
        <v>0</v>
      </c>
      <c r="L115" s="50">
        <f>IF('Indicator Data'!M119="No Data",1,IF('Indicator Data imputation'!M118&lt;&gt;"",1,0))</f>
        <v>0</v>
      </c>
      <c r="M115" s="50">
        <f>IF('Indicator Data'!N119="No Data",1,IF('Indicator Data imputation'!N118&lt;&gt;"",1,0))</f>
        <v>1</v>
      </c>
      <c r="N115" s="50">
        <f>IF('Indicator Data'!O119="No Data",1,IF('Indicator Data imputation'!O118&lt;&gt;"",1,0))</f>
        <v>1</v>
      </c>
      <c r="O115" s="50">
        <f>IF('Indicator Data'!P119="No Data",1,IF('Indicator Data imputation'!P118&lt;&gt;"",1,0))</f>
        <v>1</v>
      </c>
      <c r="P115" s="50">
        <f>IF('Indicator Data'!Q119="No Data",1,IF('Indicator Data imputation'!Q118&lt;&gt;"",1,0))</f>
        <v>0</v>
      </c>
      <c r="Q115" s="50">
        <f>IF('Indicator Data'!R119="No Data",1,IF('Indicator Data imputation'!R118&lt;&gt;"",1,0))</f>
        <v>0</v>
      </c>
      <c r="R115" s="50">
        <f>IF('Indicator Data'!S119="No Data",1,IF('Indicator Data imputation'!S118&lt;&gt;"",1,0))</f>
        <v>0</v>
      </c>
      <c r="S115" s="50">
        <f>IF('Indicator Data'!T119="No Data",1,IF('Indicator Data imputation'!T118&lt;&gt;"",1,0))</f>
        <v>0</v>
      </c>
      <c r="T115" s="50">
        <f>IF('Indicator Data'!U119="No Data",1,IF('Indicator Data imputation'!U118&lt;&gt;"",1,0))</f>
        <v>0</v>
      </c>
      <c r="U115" s="50">
        <f>IF('Indicator Data'!V119="No Data",1,IF('Indicator Data imputation'!V118&lt;&gt;"",1,0))</f>
        <v>0</v>
      </c>
      <c r="V115" s="50">
        <f>IF('Indicator Data'!W119="No Data",1,IF('Indicator Data imputation'!W118&lt;&gt;"",1,0))</f>
        <v>0</v>
      </c>
      <c r="W115" s="50">
        <f>IF('Indicator Data'!X119="No Data",1,IF('Indicator Data imputation'!X118&lt;&gt;"",1,0))</f>
        <v>0</v>
      </c>
      <c r="X115" s="50">
        <f>IF('Indicator Data'!Y119="No Data",1,IF('Indicator Data imputation'!Y118&lt;&gt;"",1,0))</f>
        <v>0</v>
      </c>
      <c r="Y115" s="50">
        <f>IF('Indicator Data'!Z119="No Data",1,IF('Indicator Data imputation'!Z118&lt;&gt;"",1,0))</f>
        <v>0</v>
      </c>
      <c r="Z115" s="50">
        <f>IF('Indicator Data'!AA119="No Data",1,IF('Indicator Data imputation'!AA118&lt;&gt;"",1,0))</f>
        <v>1</v>
      </c>
      <c r="AA115" s="50">
        <f>IF('Indicator Data'!AB119="No Data",1,IF('Indicator Data imputation'!AB118&lt;&gt;"",1,0))</f>
        <v>0</v>
      </c>
      <c r="AB115" s="50">
        <f>IF('Indicator Data'!AC119="No Data",1,IF('Indicator Data imputation'!AC118&lt;&gt;"",1,0))</f>
        <v>0</v>
      </c>
      <c r="AC115" s="50">
        <f>IF('Indicator Data'!AD119="No Data",1,IF('Indicator Data imputation'!AD118&lt;&gt;"",1,0))</f>
        <v>0</v>
      </c>
      <c r="AD115" s="50">
        <f>IF('Indicator Data'!AE119="No Data",1,IF('Indicator Data imputation'!AE118&lt;&gt;"",1,0))</f>
        <v>0</v>
      </c>
      <c r="AE115" s="50">
        <f>IF('Indicator Data'!AF119="No Data",1,IF('Indicator Data imputation'!AF118&lt;&gt;"",1,0))</f>
        <v>0</v>
      </c>
      <c r="AF115" s="50">
        <f>IF('Indicator Data'!AG119="No Data",1,IF('Indicator Data imputation'!AG118&lt;&gt;"",1,0))</f>
        <v>0</v>
      </c>
      <c r="AG115" s="50">
        <f>IF('Indicator Data'!AH119="No Data",1,IF('Indicator Data imputation'!AH118&lt;&gt;"",1,0))</f>
        <v>0</v>
      </c>
      <c r="AH115" s="50">
        <f>IF('Indicator Data'!AI119="No Data",1,IF('Indicator Data imputation'!AI118&lt;&gt;"",1,0))</f>
        <v>0</v>
      </c>
      <c r="AI115" s="50">
        <f>IF('Indicator Data'!AJ119="No Data",1,IF('Indicator Data imputation'!AJ118&lt;&gt;"",1,0))</f>
        <v>0</v>
      </c>
      <c r="AJ115" s="50">
        <f>IF('Indicator Data'!AK119="No Data",1,IF('Indicator Data imputation'!AK118&lt;&gt;"",1,0))</f>
        <v>0</v>
      </c>
      <c r="AK115" s="50">
        <f>IF('Indicator Data'!AL119="No Data",1,IF('Indicator Data imputation'!AL118&lt;&gt;"",1,0))</f>
        <v>0</v>
      </c>
      <c r="AL115" s="50">
        <f>IF('Indicator Data'!AM119="No Data",1,IF('Indicator Data imputation'!AM118&lt;&gt;"",1,0))</f>
        <v>0</v>
      </c>
      <c r="AM115" s="50">
        <f>IF('Indicator Data'!AN119="No Data",1,IF('Indicator Data imputation'!AN118&lt;&gt;"",1,0))</f>
        <v>0</v>
      </c>
      <c r="AN115" s="50">
        <f>IF('Indicator Data'!AO119="No Data",1,IF('Indicator Data imputation'!AO118&lt;&gt;"",1,0))</f>
        <v>0</v>
      </c>
      <c r="AO115" s="50">
        <f>IF('Indicator Data'!AP119="No Data",1,IF('Indicator Data imputation'!AP118&lt;&gt;"",1,0))</f>
        <v>0</v>
      </c>
      <c r="AP115" s="50">
        <f>IF('Indicator Data'!AQ119="No Data",1,IF('Indicator Data imputation'!AQ118&lt;&gt;"",1,0))</f>
        <v>0</v>
      </c>
      <c r="AQ115" s="50">
        <f>IF('Indicator Data'!AR119="No Data",1,IF('Indicator Data imputation'!AR118&lt;&gt;"",1,0))</f>
        <v>0</v>
      </c>
      <c r="AR115" s="50">
        <f>IF('Indicator Data'!AS119="No Data",1,IF('Indicator Data imputation'!AS118&lt;&gt;"",1,0))</f>
        <v>0</v>
      </c>
      <c r="AS115" s="50">
        <f>IF('Indicator Data'!AT119="No Data",1,IF('Indicator Data imputation'!AT118&lt;&gt;"",1,0))</f>
        <v>0</v>
      </c>
      <c r="AT115" s="50">
        <f>IF('Indicator Data'!AU119="No Data",1,IF('Indicator Data imputation'!AU118&lt;&gt;"",1,0))</f>
        <v>0</v>
      </c>
      <c r="AU115" s="50">
        <f>IF('Indicator Data'!AV119="No Data",1,IF('Indicator Data imputation'!AV118&lt;&gt;"",1,0))</f>
        <v>0</v>
      </c>
      <c r="AV115" s="50">
        <f>IF('Indicator Data'!AW119="No Data",1,IF('Indicator Data imputation'!AW118&lt;&gt;"",1,0))</f>
        <v>0</v>
      </c>
      <c r="AW115" s="50">
        <f>IF('Indicator Data'!AX119="No Data",1,IF('Indicator Data imputation'!AX118&lt;&gt;"",1,0))</f>
        <v>1</v>
      </c>
      <c r="AX115" s="50">
        <f>IF('Indicator Data'!AY119="No Data",1,IF('Indicator Data imputation'!AY118&lt;&gt;"",1,0))</f>
        <v>0</v>
      </c>
      <c r="AY115" s="50">
        <f>IF('Indicator Data'!AZ119="No Data",1,IF('Indicator Data imputation'!AZ118&lt;&gt;"",1,0))</f>
        <v>0</v>
      </c>
      <c r="AZ115" s="50">
        <f>IF('Indicator Data'!BA119="No Data",1,IF('Indicator Data imputation'!BA118&lt;&gt;"",1,0))</f>
        <v>0</v>
      </c>
      <c r="BA115" s="50">
        <f>IF('Indicator Data'!BB119="No Data",1,IF('Indicator Data imputation'!BB118&lt;&gt;"",1,0))</f>
        <v>0</v>
      </c>
      <c r="BB115" s="50">
        <f>IF('Indicator Data'!BC119="No Data",1,IF('Indicator Data imputation'!BC118&lt;&gt;"",1,0))</f>
        <v>0</v>
      </c>
      <c r="BC115" s="50">
        <f>IF('Indicator Data'!BD119="No Data",1,IF('Indicator Data imputation'!BD118&lt;&gt;"",1,0))</f>
        <v>0</v>
      </c>
      <c r="BD115" s="50">
        <f>IF('Indicator Data'!BE119="No Data",1,IF('Indicator Data imputation'!BE118&lt;&gt;"",1,0))</f>
        <v>0</v>
      </c>
      <c r="BE115" s="50">
        <f>IF('Indicator Data'!BF119="No Data",1,IF('Indicator Data imputation'!BF118&lt;&gt;"",1,0))</f>
        <v>0</v>
      </c>
      <c r="BF115" s="50">
        <f>IF('Indicator Data'!BG119="No Data",1,IF('Indicator Data imputation'!BG118&lt;&gt;"",1,0))</f>
        <v>0</v>
      </c>
      <c r="BG115" s="50">
        <f>IF('Indicator Data'!BH119="No Data",1,IF('Indicator Data imputation'!BH118&lt;&gt;"",1,0))</f>
        <v>0</v>
      </c>
      <c r="BH115" s="50">
        <f>IF('Indicator Data'!BI119="No Data",1,IF('Indicator Data imputation'!BI118&lt;&gt;"",1,0))</f>
        <v>0</v>
      </c>
      <c r="BI115" s="50">
        <f>IF('Indicator Data'!BJ119="No Data",1,IF('Indicator Data imputation'!BJ118&lt;&gt;"",1,0))</f>
        <v>0</v>
      </c>
      <c r="BJ115" s="50">
        <f>IF('Indicator Data'!BK119="No Data",1,IF('Indicator Data imputation'!BK118&lt;&gt;"",1,0))</f>
        <v>0</v>
      </c>
      <c r="BK115" s="50">
        <f>IF('Indicator Data'!BL119="No Data",1,IF('Indicator Data imputation'!BL118&lt;&gt;"",1,0))</f>
        <v>0</v>
      </c>
      <c r="BL115" s="50">
        <f>IF('Indicator Data'!BM119="No Data",1,IF('Indicator Data imputation'!BM118&lt;&gt;"",1,0))</f>
        <v>0</v>
      </c>
      <c r="BM115" s="50">
        <f>IF('Indicator Data'!BN119="No Data",1,IF('Indicator Data imputation'!BN118&lt;&gt;"",1,0))</f>
        <v>0</v>
      </c>
      <c r="BN115" s="50">
        <f>IF('Indicator Data'!BO119="No Data",1,IF('Indicator Data imputation'!BO118&lt;&gt;"",1,0))</f>
        <v>0</v>
      </c>
      <c r="BO115" s="50">
        <f>IF('Indicator Data'!BP119="No Data",1,IF('Indicator Data imputation'!BP118&lt;&gt;"",1,0))</f>
        <v>0</v>
      </c>
      <c r="BP115" s="50">
        <f>IF('Indicator Data'!BQ119="No Data",1,IF('Indicator Data imputation'!BQ118&lt;&gt;"",1,0))</f>
        <v>0</v>
      </c>
      <c r="BQ115" s="50">
        <f>IF('Indicator Data'!BR119="No Data",1,IF('Indicator Data imputation'!BR118&lt;&gt;"",1,0))</f>
        <v>0</v>
      </c>
      <c r="BR115" s="50">
        <f>IF('Indicator Data'!BS119="No Data",1,IF('Indicator Data imputation'!BS118&lt;&gt;"",1,0))</f>
        <v>0</v>
      </c>
      <c r="BS115" s="50">
        <f>IF('Indicator Data'!BT119="No Data",1,IF('Indicator Data imputation'!BT118&lt;&gt;"",1,0))</f>
        <v>0</v>
      </c>
      <c r="BT115" s="50">
        <f>IF('Indicator Data'!BU119="No Data",1,IF('Indicator Data imputation'!BU118&lt;&gt;"",1,0))</f>
        <v>0</v>
      </c>
      <c r="BU115" s="50">
        <f>IF('Indicator Data'!BV119="No Data",1,IF('Indicator Data imputation'!BV118&lt;&gt;"",1,0))</f>
        <v>0</v>
      </c>
      <c r="BV115" s="50">
        <f>IF('Indicator Data'!BW119="No Data",1,IF('Indicator Data imputation'!BW118&lt;&gt;"",1,0))</f>
        <v>0</v>
      </c>
      <c r="BW115" s="50">
        <f>IF('Indicator Data'!BX119="No Data",1,IF('Indicator Data imputation'!BX118&lt;&gt;"",1,0))</f>
        <v>0</v>
      </c>
      <c r="BX115" s="50">
        <f>IF('Indicator Data'!BY119="No Data",1,IF('Indicator Data imputation'!BY118&lt;&gt;"",1,0))</f>
        <v>0</v>
      </c>
      <c r="BY115" s="3">
        <f t="shared" si="5"/>
        <v>5</v>
      </c>
      <c r="BZ115" s="52">
        <f t="shared" si="4"/>
        <v>6.6666666666666666E-2</v>
      </c>
    </row>
    <row r="116" spans="1:78">
      <c r="A116" s="3" t="str">
        <f>'Indicator Data'!B120</f>
        <v>MNE</v>
      </c>
      <c r="B116" s="50">
        <f>IF('Indicator Data'!C120="No Data",1,IF('Indicator Data imputation'!C119&lt;&gt;"",1,0))</f>
        <v>0</v>
      </c>
      <c r="C116" s="50">
        <f>IF('Indicator Data'!D120="No Data",1,IF('Indicator Data imputation'!D119&lt;&gt;"",1,0))</f>
        <v>0</v>
      </c>
      <c r="D116" s="50">
        <f>IF('Indicator Data'!E120="No Data",1,IF('Indicator Data imputation'!E119&lt;&gt;"",1,0))</f>
        <v>0</v>
      </c>
      <c r="E116" s="50">
        <f>IF('Indicator Data'!F120="No Data",1,IF('Indicator Data imputation'!F119&lt;&gt;"",1,0))</f>
        <v>0</v>
      </c>
      <c r="F116" s="50">
        <f>IF('Indicator Data'!G120="No Data",1,IF('Indicator Data imputation'!G119&lt;&gt;"",1,0))</f>
        <v>0</v>
      </c>
      <c r="G116" s="50">
        <f>IF('Indicator Data'!H120="No Data",1,IF('Indicator Data imputation'!H119&lt;&gt;"",1,0))</f>
        <v>0</v>
      </c>
      <c r="H116" s="50">
        <f>IF('Indicator Data'!I120="No Data",1,IF('Indicator Data imputation'!I119&lt;&gt;"",1,0))</f>
        <v>0</v>
      </c>
      <c r="I116" s="50">
        <f>IF('Indicator Data'!J120="No Data",1,IF('Indicator Data imputation'!J119&lt;&gt;"",1,0))</f>
        <v>0</v>
      </c>
      <c r="J116" s="50">
        <f>IF('Indicator Data'!K120="No Data",1,IF('Indicator Data imputation'!K119&lt;&gt;"",1,0))</f>
        <v>0</v>
      </c>
      <c r="K116" s="50">
        <f>IF('Indicator Data'!L120="No Data",1,IF('Indicator Data imputation'!L119&lt;&gt;"",1,0))</f>
        <v>0</v>
      </c>
      <c r="L116" s="50">
        <f>IF('Indicator Data'!M120="No Data",1,IF('Indicator Data imputation'!M119&lt;&gt;"",1,0))</f>
        <v>0</v>
      </c>
      <c r="M116" s="50">
        <f>IF('Indicator Data'!N120="No Data",1,IF('Indicator Data imputation'!N119&lt;&gt;"",1,0))</f>
        <v>1</v>
      </c>
      <c r="N116" s="50">
        <f>IF('Indicator Data'!O120="No Data",1,IF('Indicator Data imputation'!O119&lt;&gt;"",1,0))</f>
        <v>1</v>
      </c>
      <c r="O116" s="50">
        <f>IF('Indicator Data'!P120="No Data",1,IF('Indicator Data imputation'!P119&lt;&gt;"",1,0))</f>
        <v>1</v>
      </c>
      <c r="P116" s="50">
        <f>IF('Indicator Data'!Q120="No Data",1,IF('Indicator Data imputation'!Q119&lt;&gt;"",1,0))</f>
        <v>0</v>
      </c>
      <c r="Q116" s="50">
        <f>IF('Indicator Data'!R120="No Data",1,IF('Indicator Data imputation'!R119&lt;&gt;"",1,0))</f>
        <v>0</v>
      </c>
      <c r="R116" s="50">
        <f>IF('Indicator Data'!S120="No Data",1,IF('Indicator Data imputation'!S119&lt;&gt;"",1,0))</f>
        <v>0</v>
      </c>
      <c r="S116" s="50">
        <f>IF('Indicator Data'!T120="No Data",1,IF('Indicator Data imputation'!T119&lt;&gt;"",1,0))</f>
        <v>0</v>
      </c>
      <c r="T116" s="50">
        <f>IF('Indicator Data'!U120="No Data",1,IF('Indicator Data imputation'!U119&lt;&gt;"",1,0))</f>
        <v>0</v>
      </c>
      <c r="U116" s="50">
        <f>IF('Indicator Data'!V120="No Data",1,IF('Indicator Data imputation'!V119&lt;&gt;"",1,0))</f>
        <v>0</v>
      </c>
      <c r="V116" s="50">
        <f>IF('Indicator Data'!W120="No Data",1,IF('Indicator Data imputation'!W119&lt;&gt;"",1,0))</f>
        <v>0</v>
      </c>
      <c r="W116" s="50">
        <f>IF('Indicator Data'!X120="No Data",1,IF('Indicator Data imputation'!X119&lt;&gt;"",1,0))</f>
        <v>0</v>
      </c>
      <c r="X116" s="50">
        <f>IF('Indicator Data'!Y120="No Data",1,IF('Indicator Data imputation'!Y119&lt;&gt;"",1,0))</f>
        <v>0</v>
      </c>
      <c r="Y116" s="50">
        <f>IF('Indicator Data'!Z120="No Data",1,IF('Indicator Data imputation'!Z119&lt;&gt;"",1,0))</f>
        <v>0</v>
      </c>
      <c r="Z116" s="50">
        <f>IF('Indicator Data'!AA120="No Data",1,IF('Indicator Data imputation'!AA119&lt;&gt;"",1,0))</f>
        <v>0</v>
      </c>
      <c r="AA116" s="50">
        <f>IF('Indicator Data'!AB120="No Data",1,IF('Indicator Data imputation'!AB119&lt;&gt;"",1,0))</f>
        <v>0</v>
      </c>
      <c r="AB116" s="50">
        <f>IF('Indicator Data'!AC120="No Data",1,IF('Indicator Data imputation'!AC119&lt;&gt;"",1,0))</f>
        <v>1</v>
      </c>
      <c r="AC116" s="50">
        <f>IF('Indicator Data'!AD120="No Data",1,IF('Indicator Data imputation'!AD119&lt;&gt;"",1,0))</f>
        <v>0</v>
      </c>
      <c r="AD116" s="50">
        <f>IF('Indicator Data'!AE120="No Data",1,IF('Indicator Data imputation'!AE119&lt;&gt;"",1,0))</f>
        <v>0</v>
      </c>
      <c r="AE116" s="50">
        <f>IF('Indicator Data'!AF120="No Data",1,IF('Indicator Data imputation'!AF119&lt;&gt;"",1,0))</f>
        <v>0</v>
      </c>
      <c r="AF116" s="50">
        <f>IF('Indicator Data'!AG120="No Data",1,IF('Indicator Data imputation'!AG119&lt;&gt;"",1,0))</f>
        <v>0</v>
      </c>
      <c r="AG116" s="50">
        <f>IF('Indicator Data'!AH120="No Data",1,IF('Indicator Data imputation'!AH119&lt;&gt;"",1,0))</f>
        <v>0</v>
      </c>
      <c r="AH116" s="50">
        <f>IF('Indicator Data'!AI120="No Data",1,IF('Indicator Data imputation'!AI119&lt;&gt;"",1,0))</f>
        <v>0</v>
      </c>
      <c r="AI116" s="50">
        <f>IF('Indicator Data'!AJ120="No Data",1,IF('Indicator Data imputation'!AJ119&lt;&gt;"",1,0))</f>
        <v>0</v>
      </c>
      <c r="AJ116" s="50">
        <f>IF('Indicator Data'!AK120="No Data",1,IF('Indicator Data imputation'!AK119&lt;&gt;"",1,0))</f>
        <v>0</v>
      </c>
      <c r="AK116" s="50">
        <f>IF('Indicator Data'!AL120="No Data",1,IF('Indicator Data imputation'!AL119&lt;&gt;"",1,0))</f>
        <v>0</v>
      </c>
      <c r="AL116" s="50">
        <f>IF('Indicator Data'!AM120="No Data",1,IF('Indicator Data imputation'!AM119&lt;&gt;"",1,0))</f>
        <v>0</v>
      </c>
      <c r="AM116" s="50">
        <f>IF('Indicator Data'!AN120="No Data",1,IF('Indicator Data imputation'!AN119&lt;&gt;"",1,0))</f>
        <v>0</v>
      </c>
      <c r="AN116" s="50">
        <f>IF('Indicator Data'!AO120="No Data",1,IF('Indicator Data imputation'!AO119&lt;&gt;"",1,0))</f>
        <v>0</v>
      </c>
      <c r="AO116" s="50">
        <f>IF('Indicator Data'!AP120="No Data",1,IF('Indicator Data imputation'!AP119&lt;&gt;"",1,0))</f>
        <v>0</v>
      </c>
      <c r="AP116" s="50">
        <f>IF('Indicator Data'!AQ120="No Data",1,IF('Indicator Data imputation'!AQ119&lt;&gt;"",1,0))</f>
        <v>0</v>
      </c>
      <c r="AQ116" s="50">
        <f>IF('Indicator Data'!AR120="No Data",1,IF('Indicator Data imputation'!AR119&lt;&gt;"",1,0))</f>
        <v>0</v>
      </c>
      <c r="AR116" s="50">
        <f>IF('Indicator Data'!AS120="No Data",1,IF('Indicator Data imputation'!AS119&lt;&gt;"",1,0))</f>
        <v>0</v>
      </c>
      <c r="AS116" s="50">
        <f>IF('Indicator Data'!AT120="No Data",1,IF('Indicator Data imputation'!AT119&lt;&gt;"",1,0))</f>
        <v>0</v>
      </c>
      <c r="AT116" s="50">
        <f>IF('Indicator Data'!AU120="No Data",1,IF('Indicator Data imputation'!AU119&lt;&gt;"",1,0))</f>
        <v>0</v>
      </c>
      <c r="AU116" s="50">
        <f>IF('Indicator Data'!AV120="No Data",1,IF('Indicator Data imputation'!AV119&lt;&gt;"",1,0))</f>
        <v>0</v>
      </c>
      <c r="AV116" s="50">
        <f>IF('Indicator Data'!AW120="No Data",1,IF('Indicator Data imputation'!AW119&lt;&gt;"",1,0))</f>
        <v>0</v>
      </c>
      <c r="AW116" s="50">
        <f>IF('Indicator Data'!AX120="No Data",1,IF('Indicator Data imputation'!AX119&lt;&gt;"",1,0))</f>
        <v>1</v>
      </c>
      <c r="AX116" s="50">
        <f>IF('Indicator Data'!AY120="No Data",1,IF('Indicator Data imputation'!AY119&lt;&gt;"",1,0))</f>
        <v>0</v>
      </c>
      <c r="AY116" s="50">
        <f>IF('Indicator Data'!AZ120="No Data",1,IF('Indicator Data imputation'!AZ119&lt;&gt;"",1,0))</f>
        <v>0</v>
      </c>
      <c r="AZ116" s="50">
        <f>IF('Indicator Data'!BA120="No Data",1,IF('Indicator Data imputation'!BA119&lt;&gt;"",1,0))</f>
        <v>0</v>
      </c>
      <c r="BA116" s="50">
        <f>IF('Indicator Data'!BB120="No Data",1,IF('Indicator Data imputation'!BB119&lt;&gt;"",1,0))</f>
        <v>0</v>
      </c>
      <c r="BB116" s="50">
        <f>IF('Indicator Data'!BC120="No Data",1,IF('Indicator Data imputation'!BC119&lt;&gt;"",1,0))</f>
        <v>0</v>
      </c>
      <c r="BC116" s="50">
        <f>IF('Indicator Data'!BD120="No Data",1,IF('Indicator Data imputation'!BD119&lt;&gt;"",1,0))</f>
        <v>0</v>
      </c>
      <c r="BD116" s="50">
        <f>IF('Indicator Data'!BE120="No Data",1,IF('Indicator Data imputation'!BE119&lt;&gt;"",1,0))</f>
        <v>0</v>
      </c>
      <c r="BE116" s="50">
        <f>IF('Indicator Data'!BF120="No Data",1,IF('Indicator Data imputation'!BF119&lt;&gt;"",1,0))</f>
        <v>0</v>
      </c>
      <c r="BF116" s="50">
        <f>IF('Indicator Data'!BG120="No Data",1,IF('Indicator Data imputation'!BG119&lt;&gt;"",1,0))</f>
        <v>0</v>
      </c>
      <c r="BG116" s="50">
        <f>IF('Indicator Data'!BH120="No Data",1,IF('Indicator Data imputation'!BH119&lt;&gt;"",1,0))</f>
        <v>0</v>
      </c>
      <c r="BH116" s="50">
        <f>IF('Indicator Data'!BI120="No Data",1,IF('Indicator Data imputation'!BI119&lt;&gt;"",1,0))</f>
        <v>0</v>
      </c>
      <c r="BI116" s="50">
        <f>IF('Indicator Data'!BJ120="No Data",1,IF('Indicator Data imputation'!BJ119&lt;&gt;"",1,0))</f>
        <v>0</v>
      </c>
      <c r="BJ116" s="50">
        <f>IF('Indicator Data'!BK120="No Data",1,IF('Indicator Data imputation'!BK119&lt;&gt;"",1,0))</f>
        <v>0</v>
      </c>
      <c r="BK116" s="50">
        <f>IF('Indicator Data'!BL120="No Data",1,IF('Indicator Data imputation'!BL119&lt;&gt;"",1,0))</f>
        <v>0</v>
      </c>
      <c r="BL116" s="50">
        <f>IF('Indicator Data'!BM120="No Data",1,IF('Indicator Data imputation'!BM119&lt;&gt;"",1,0))</f>
        <v>0</v>
      </c>
      <c r="BM116" s="50">
        <f>IF('Indicator Data'!BN120="No Data",1,IF('Indicator Data imputation'!BN119&lt;&gt;"",1,0))</f>
        <v>0</v>
      </c>
      <c r="BN116" s="50">
        <f>IF('Indicator Data'!BO120="No Data",1,IF('Indicator Data imputation'!BO119&lt;&gt;"",1,0))</f>
        <v>0</v>
      </c>
      <c r="BO116" s="50">
        <f>IF('Indicator Data'!BP120="No Data",1,IF('Indicator Data imputation'!BP119&lt;&gt;"",1,0))</f>
        <v>0</v>
      </c>
      <c r="BP116" s="50">
        <f>IF('Indicator Data'!BQ120="No Data",1,IF('Indicator Data imputation'!BQ119&lt;&gt;"",1,0))</f>
        <v>0</v>
      </c>
      <c r="BQ116" s="50">
        <f>IF('Indicator Data'!BR120="No Data",1,IF('Indicator Data imputation'!BR119&lt;&gt;"",1,0))</f>
        <v>0</v>
      </c>
      <c r="BR116" s="50">
        <f>IF('Indicator Data'!BS120="No Data",1,IF('Indicator Data imputation'!BS119&lt;&gt;"",1,0))</f>
        <v>0</v>
      </c>
      <c r="BS116" s="50">
        <f>IF('Indicator Data'!BT120="No Data",1,IF('Indicator Data imputation'!BT119&lt;&gt;"",1,0))</f>
        <v>0</v>
      </c>
      <c r="BT116" s="50">
        <f>IF('Indicator Data'!BU120="No Data",1,IF('Indicator Data imputation'!BU119&lt;&gt;"",1,0))</f>
        <v>0</v>
      </c>
      <c r="BU116" s="50">
        <f>IF('Indicator Data'!BV120="No Data",1,IF('Indicator Data imputation'!BV119&lt;&gt;"",1,0))</f>
        <v>0</v>
      </c>
      <c r="BV116" s="50">
        <f>IF('Indicator Data'!BW120="No Data",1,IF('Indicator Data imputation'!BW119&lt;&gt;"",1,0))</f>
        <v>1</v>
      </c>
      <c r="BW116" s="50">
        <f>IF('Indicator Data'!BX120="No Data",1,IF('Indicator Data imputation'!BX119&lt;&gt;"",1,0))</f>
        <v>0</v>
      </c>
      <c r="BX116" s="50">
        <f>IF('Indicator Data'!BY120="No Data",1,IF('Indicator Data imputation'!BY119&lt;&gt;"",1,0))</f>
        <v>0</v>
      </c>
      <c r="BY116" s="3">
        <f t="shared" si="5"/>
        <v>6</v>
      </c>
      <c r="BZ116" s="52">
        <f t="shared" si="4"/>
        <v>0.08</v>
      </c>
    </row>
    <row r="117" spans="1:78">
      <c r="A117" s="3" t="str">
        <f>'Indicator Data'!B121</f>
        <v>MAR</v>
      </c>
      <c r="B117" s="50">
        <f>IF('Indicator Data'!C121="No Data",1,IF('Indicator Data imputation'!C120&lt;&gt;"",1,0))</f>
        <v>0</v>
      </c>
      <c r="C117" s="50">
        <f>IF('Indicator Data'!D121="No Data",1,IF('Indicator Data imputation'!D120&lt;&gt;"",1,0))</f>
        <v>0</v>
      </c>
      <c r="D117" s="50">
        <f>IF('Indicator Data'!E121="No Data",1,IF('Indicator Data imputation'!E120&lt;&gt;"",1,0))</f>
        <v>0</v>
      </c>
      <c r="E117" s="50">
        <f>IF('Indicator Data'!F121="No Data",1,IF('Indicator Data imputation'!F120&lt;&gt;"",1,0))</f>
        <v>0</v>
      </c>
      <c r="F117" s="50">
        <f>IF('Indicator Data'!G121="No Data",1,IF('Indicator Data imputation'!G120&lt;&gt;"",1,0))</f>
        <v>0</v>
      </c>
      <c r="G117" s="50">
        <f>IF('Indicator Data'!H121="No Data",1,IF('Indicator Data imputation'!H120&lt;&gt;"",1,0))</f>
        <v>0</v>
      </c>
      <c r="H117" s="50">
        <f>IF('Indicator Data'!I121="No Data",1,IF('Indicator Data imputation'!I120&lt;&gt;"",1,0))</f>
        <v>0</v>
      </c>
      <c r="I117" s="50">
        <f>IF('Indicator Data'!J121="No Data",1,IF('Indicator Data imputation'!J120&lt;&gt;"",1,0))</f>
        <v>0</v>
      </c>
      <c r="J117" s="50">
        <f>IF('Indicator Data'!K121="No Data",1,IF('Indicator Data imputation'!K120&lt;&gt;"",1,0))</f>
        <v>0</v>
      </c>
      <c r="K117" s="50">
        <f>IF('Indicator Data'!L121="No Data",1,IF('Indicator Data imputation'!L120&lt;&gt;"",1,0))</f>
        <v>0</v>
      </c>
      <c r="L117" s="50">
        <f>IF('Indicator Data'!M121="No Data",1,IF('Indicator Data imputation'!M120&lt;&gt;"",1,0))</f>
        <v>0</v>
      </c>
      <c r="M117" s="50">
        <f>IF('Indicator Data'!N121="No Data",1,IF('Indicator Data imputation'!N120&lt;&gt;"",1,0))</f>
        <v>0</v>
      </c>
      <c r="N117" s="50">
        <f>IF('Indicator Data'!O121="No Data",1,IF('Indicator Data imputation'!O120&lt;&gt;"",1,0))</f>
        <v>0</v>
      </c>
      <c r="O117" s="50">
        <f>IF('Indicator Data'!P121="No Data",1,IF('Indicator Data imputation'!P120&lt;&gt;"",1,0))</f>
        <v>0</v>
      </c>
      <c r="P117" s="50">
        <f>IF('Indicator Data'!Q121="No Data",1,IF('Indicator Data imputation'!Q120&lt;&gt;"",1,0))</f>
        <v>0</v>
      </c>
      <c r="Q117" s="50">
        <f>IF('Indicator Data'!R121="No Data",1,IF('Indicator Data imputation'!R120&lt;&gt;"",1,0))</f>
        <v>0</v>
      </c>
      <c r="R117" s="50">
        <f>IF('Indicator Data'!S121="No Data",1,IF('Indicator Data imputation'!S120&lt;&gt;"",1,0))</f>
        <v>0</v>
      </c>
      <c r="S117" s="50">
        <f>IF('Indicator Data'!T121="No Data",1,IF('Indicator Data imputation'!T120&lt;&gt;"",1,0))</f>
        <v>0</v>
      </c>
      <c r="T117" s="50">
        <f>IF('Indicator Data'!U121="No Data",1,IF('Indicator Data imputation'!U120&lt;&gt;"",1,0))</f>
        <v>0</v>
      </c>
      <c r="U117" s="50">
        <f>IF('Indicator Data'!V121="No Data",1,IF('Indicator Data imputation'!V120&lt;&gt;"",1,0))</f>
        <v>0</v>
      </c>
      <c r="V117" s="50">
        <f>IF('Indicator Data'!W121="No Data",1,IF('Indicator Data imputation'!W120&lt;&gt;"",1,0))</f>
        <v>0</v>
      </c>
      <c r="W117" s="50">
        <f>IF('Indicator Data'!X121="No Data",1,IF('Indicator Data imputation'!X120&lt;&gt;"",1,0))</f>
        <v>0</v>
      </c>
      <c r="X117" s="50">
        <f>IF('Indicator Data'!Y121="No Data",1,IF('Indicator Data imputation'!Y120&lt;&gt;"",1,0))</f>
        <v>0</v>
      </c>
      <c r="Y117" s="50">
        <f>IF('Indicator Data'!Z121="No Data",1,IF('Indicator Data imputation'!Z120&lt;&gt;"",1,0))</f>
        <v>0</v>
      </c>
      <c r="Z117" s="50">
        <f>IF('Indicator Data'!AA121="No Data",1,IF('Indicator Data imputation'!AA120&lt;&gt;"",1,0))</f>
        <v>1</v>
      </c>
      <c r="AA117" s="50">
        <f>IF('Indicator Data'!AB121="No Data",1,IF('Indicator Data imputation'!AB120&lt;&gt;"",1,0))</f>
        <v>0</v>
      </c>
      <c r="AB117" s="50">
        <f>IF('Indicator Data'!AC121="No Data",1,IF('Indicator Data imputation'!AC120&lt;&gt;"",1,0))</f>
        <v>1</v>
      </c>
      <c r="AC117" s="50">
        <f>IF('Indicator Data'!AD121="No Data",1,IF('Indicator Data imputation'!AD120&lt;&gt;"",1,0))</f>
        <v>0</v>
      </c>
      <c r="AD117" s="50">
        <f>IF('Indicator Data'!AE121="No Data",1,IF('Indicator Data imputation'!AE120&lt;&gt;"",1,0))</f>
        <v>0</v>
      </c>
      <c r="AE117" s="50">
        <f>IF('Indicator Data'!AF121="No Data",1,IF('Indicator Data imputation'!AF120&lt;&gt;"",1,0))</f>
        <v>0</v>
      </c>
      <c r="AF117" s="50">
        <f>IF('Indicator Data'!AG121="No Data",1,IF('Indicator Data imputation'!AG120&lt;&gt;"",1,0))</f>
        <v>0</v>
      </c>
      <c r="AG117" s="50">
        <f>IF('Indicator Data'!AH121="No Data",1,IF('Indicator Data imputation'!AH120&lt;&gt;"",1,0))</f>
        <v>0</v>
      </c>
      <c r="AH117" s="50">
        <f>IF('Indicator Data'!AI121="No Data",1,IF('Indicator Data imputation'!AI120&lt;&gt;"",1,0))</f>
        <v>0</v>
      </c>
      <c r="AI117" s="50">
        <f>IF('Indicator Data'!AJ121="No Data",1,IF('Indicator Data imputation'!AJ120&lt;&gt;"",1,0))</f>
        <v>0</v>
      </c>
      <c r="AJ117" s="50">
        <f>IF('Indicator Data'!AK121="No Data",1,IF('Indicator Data imputation'!AK120&lt;&gt;"",1,0))</f>
        <v>0</v>
      </c>
      <c r="AK117" s="50">
        <f>IF('Indicator Data'!AL121="No Data",1,IF('Indicator Data imputation'!AL120&lt;&gt;"",1,0))</f>
        <v>0</v>
      </c>
      <c r="AL117" s="50">
        <f>IF('Indicator Data'!AM121="No Data",1,IF('Indicator Data imputation'!AM120&lt;&gt;"",1,0))</f>
        <v>0</v>
      </c>
      <c r="AM117" s="50">
        <f>IF('Indicator Data'!AN121="No Data",1,IF('Indicator Data imputation'!AN120&lt;&gt;"",1,0))</f>
        <v>0</v>
      </c>
      <c r="AN117" s="50">
        <f>IF('Indicator Data'!AO121="No Data",1,IF('Indicator Data imputation'!AO120&lt;&gt;"",1,0))</f>
        <v>0</v>
      </c>
      <c r="AO117" s="50">
        <f>IF('Indicator Data'!AP121="No Data",1,IF('Indicator Data imputation'!AP120&lt;&gt;"",1,0))</f>
        <v>0</v>
      </c>
      <c r="AP117" s="50">
        <f>IF('Indicator Data'!AQ121="No Data",1,IF('Indicator Data imputation'!AQ120&lt;&gt;"",1,0))</f>
        <v>0</v>
      </c>
      <c r="AQ117" s="50">
        <f>IF('Indicator Data'!AR121="No Data",1,IF('Indicator Data imputation'!AR120&lt;&gt;"",1,0))</f>
        <v>0</v>
      </c>
      <c r="AR117" s="50">
        <f>IF('Indicator Data'!AS121="No Data",1,IF('Indicator Data imputation'!AS120&lt;&gt;"",1,0))</f>
        <v>0</v>
      </c>
      <c r="AS117" s="50">
        <f>IF('Indicator Data'!AT121="No Data",1,IF('Indicator Data imputation'!AT120&lt;&gt;"",1,0))</f>
        <v>0</v>
      </c>
      <c r="AT117" s="50">
        <f>IF('Indicator Data'!AU121="No Data",1,IF('Indicator Data imputation'!AU120&lt;&gt;"",1,0))</f>
        <v>0</v>
      </c>
      <c r="AU117" s="50">
        <f>IF('Indicator Data'!AV121="No Data",1,IF('Indicator Data imputation'!AV120&lt;&gt;"",1,0))</f>
        <v>0</v>
      </c>
      <c r="AV117" s="50">
        <f>IF('Indicator Data'!AW121="No Data",1,IF('Indicator Data imputation'!AW120&lt;&gt;"",1,0))</f>
        <v>0</v>
      </c>
      <c r="AW117" s="50">
        <f>IF('Indicator Data'!AX121="No Data",1,IF('Indicator Data imputation'!AX120&lt;&gt;"",1,0))</f>
        <v>1</v>
      </c>
      <c r="AX117" s="50">
        <f>IF('Indicator Data'!AY121="No Data",1,IF('Indicator Data imputation'!AY120&lt;&gt;"",1,0))</f>
        <v>0</v>
      </c>
      <c r="AY117" s="50">
        <f>IF('Indicator Data'!AZ121="No Data",1,IF('Indicator Data imputation'!AZ120&lt;&gt;"",1,0))</f>
        <v>0</v>
      </c>
      <c r="AZ117" s="50">
        <f>IF('Indicator Data'!BA121="No Data",1,IF('Indicator Data imputation'!BA120&lt;&gt;"",1,0))</f>
        <v>0</v>
      </c>
      <c r="BA117" s="50">
        <f>IF('Indicator Data'!BB121="No Data",1,IF('Indicator Data imputation'!BB120&lt;&gt;"",1,0))</f>
        <v>0</v>
      </c>
      <c r="BB117" s="50">
        <f>IF('Indicator Data'!BC121="No Data",1,IF('Indicator Data imputation'!BC120&lt;&gt;"",1,0))</f>
        <v>0</v>
      </c>
      <c r="BC117" s="50">
        <f>IF('Indicator Data'!BD121="No Data",1,IF('Indicator Data imputation'!BD120&lt;&gt;"",1,0))</f>
        <v>0</v>
      </c>
      <c r="BD117" s="50">
        <f>IF('Indicator Data'!BE121="No Data",1,IF('Indicator Data imputation'!BE120&lt;&gt;"",1,0))</f>
        <v>0</v>
      </c>
      <c r="BE117" s="50">
        <f>IF('Indicator Data'!BF121="No Data",1,IF('Indicator Data imputation'!BF120&lt;&gt;"",1,0))</f>
        <v>0</v>
      </c>
      <c r="BF117" s="50">
        <f>IF('Indicator Data'!BG121="No Data",1,IF('Indicator Data imputation'!BG120&lt;&gt;"",1,0))</f>
        <v>0</v>
      </c>
      <c r="BG117" s="50">
        <f>IF('Indicator Data'!BH121="No Data",1,IF('Indicator Data imputation'!BH120&lt;&gt;"",1,0))</f>
        <v>0</v>
      </c>
      <c r="BH117" s="50">
        <f>IF('Indicator Data'!BI121="No Data",1,IF('Indicator Data imputation'!BI120&lt;&gt;"",1,0))</f>
        <v>0</v>
      </c>
      <c r="BI117" s="50">
        <f>IF('Indicator Data'!BJ121="No Data",1,IF('Indicator Data imputation'!BJ120&lt;&gt;"",1,0))</f>
        <v>0</v>
      </c>
      <c r="BJ117" s="50">
        <f>IF('Indicator Data'!BK121="No Data",1,IF('Indicator Data imputation'!BK120&lt;&gt;"",1,0))</f>
        <v>0</v>
      </c>
      <c r="BK117" s="50">
        <f>IF('Indicator Data'!BL121="No Data",1,IF('Indicator Data imputation'!BL120&lt;&gt;"",1,0))</f>
        <v>0</v>
      </c>
      <c r="BL117" s="50">
        <f>IF('Indicator Data'!BM121="No Data",1,IF('Indicator Data imputation'!BM120&lt;&gt;"",1,0))</f>
        <v>0</v>
      </c>
      <c r="BM117" s="50">
        <f>IF('Indicator Data'!BN121="No Data",1,IF('Indicator Data imputation'!BN120&lt;&gt;"",1,0))</f>
        <v>0</v>
      </c>
      <c r="BN117" s="50">
        <f>IF('Indicator Data'!BO121="No Data",1,IF('Indicator Data imputation'!BO120&lt;&gt;"",1,0))</f>
        <v>0</v>
      </c>
      <c r="BO117" s="50">
        <f>IF('Indicator Data'!BP121="No Data",1,IF('Indicator Data imputation'!BP120&lt;&gt;"",1,0))</f>
        <v>0</v>
      </c>
      <c r="BP117" s="50">
        <f>IF('Indicator Data'!BQ121="No Data",1,IF('Indicator Data imputation'!BQ120&lt;&gt;"",1,0))</f>
        <v>0</v>
      </c>
      <c r="BQ117" s="50">
        <f>IF('Indicator Data'!BR121="No Data",1,IF('Indicator Data imputation'!BR120&lt;&gt;"",1,0))</f>
        <v>0</v>
      </c>
      <c r="BR117" s="50">
        <f>IF('Indicator Data'!BS121="No Data",1,IF('Indicator Data imputation'!BS120&lt;&gt;"",1,0))</f>
        <v>0</v>
      </c>
      <c r="BS117" s="50">
        <f>IF('Indicator Data'!BT121="No Data",1,IF('Indicator Data imputation'!BT120&lt;&gt;"",1,0))</f>
        <v>0</v>
      </c>
      <c r="BT117" s="50">
        <f>IF('Indicator Data'!BU121="No Data",1,IF('Indicator Data imputation'!BU120&lt;&gt;"",1,0))</f>
        <v>0</v>
      </c>
      <c r="BU117" s="50">
        <f>IF('Indicator Data'!BV121="No Data",1,IF('Indicator Data imputation'!BV120&lt;&gt;"",1,0))</f>
        <v>0</v>
      </c>
      <c r="BV117" s="50">
        <f>IF('Indicator Data'!BW121="No Data",1,IF('Indicator Data imputation'!BW120&lt;&gt;"",1,0))</f>
        <v>0</v>
      </c>
      <c r="BW117" s="50">
        <f>IF('Indicator Data'!BX121="No Data",1,IF('Indicator Data imputation'!BX120&lt;&gt;"",1,0))</f>
        <v>0</v>
      </c>
      <c r="BX117" s="50">
        <f>IF('Indicator Data'!BY121="No Data",1,IF('Indicator Data imputation'!BY120&lt;&gt;"",1,0))</f>
        <v>0</v>
      </c>
      <c r="BY117" s="3">
        <f t="shared" si="5"/>
        <v>3</v>
      </c>
      <c r="BZ117" s="52">
        <f t="shared" si="4"/>
        <v>0.04</v>
      </c>
    </row>
    <row r="118" spans="1:78">
      <c r="A118" s="3" t="str">
        <f>'Indicator Data'!B122</f>
        <v>MOZ</v>
      </c>
      <c r="B118" s="50">
        <f>IF('Indicator Data'!C122="No Data",1,IF('Indicator Data imputation'!C121&lt;&gt;"",1,0))</f>
        <v>0</v>
      </c>
      <c r="C118" s="50">
        <f>IF('Indicator Data'!D122="No Data",1,IF('Indicator Data imputation'!D121&lt;&gt;"",1,0))</f>
        <v>0</v>
      </c>
      <c r="D118" s="50">
        <f>IF('Indicator Data'!E122="No Data",1,IF('Indicator Data imputation'!E121&lt;&gt;"",1,0))</f>
        <v>0</v>
      </c>
      <c r="E118" s="50">
        <f>IF('Indicator Data'!F122="No Data",1,IF('Indicator Data imputation'!F121&lt;&gt;"",1,0))</f>
        <v>0</v>
      </c>
      <c r="F118" s="50">
        <f>IF('Indicator Data'!G122="No Data",1,IF('Indicator Data imputation'!G121&lt;&gt;"",1,0))</f>
        <v>0</v>
      </c>
      <c r="G118" s="50">
        <f>IF('Indicator Data'!H122="No Data",1,IF('Indicator Data imputation'!H121&lt;&gt;"",1,0))</f>
        <v>0</v>
      </c>
      <c r="H118" s="50">
        <f>IF('Indicator Data'!I122="No Data",1,IF('Indicator Data imputation'!I121&lt;&gt;"",1,0))</f>
        <v>0</v>
      </c>
      <c r="I118" s="50">
        <f>IF('Indicator Data'!J122="No Data",1,IF('Indicator Data imputation'!J121&lt;&gt;"",1,0))</f>
        <v>0</v>
      </c>
      <c r="J118" s="50">
        <f>IF('Indicator Data'!K122="No Data",1,IF('Indicator Data imputation'!K121&lt;&gt;"",1,0))</f>
        <v>0</v>
      </c>
      <c r="K118" s="50">
        <f>IF('Indicator Data'!L122="No Data",1,IF('Indicator Data imputation'!L121&lt;&gt;"",1,0))</f>
        <v>0</v>
      </c>
      <c r="L118" s="50">
        <f>IF('Indicator Data'!M122="No Data",1,IF('Indicator Data imputation'!M121&lt;&gt;"",1,0))</f>
        <v>0</v>
      </c>
      <c r="M118" s="50">
        <f>IF('Indicator Data'!N122="No Data",1,IF('Indicator Data imputation'!N121&lt;&gt;"",1,0))</f>
        <v>0</v>
      </c>
      <c r="N118" s="50">
        <f>IF('Indicator Data'!O122="No Data",1,IF('Indicator Data imputation'!O121&lt;&gt;"",1,0))</f>
        <v>0</v>
      </c>
      <c r="O118" s="50">
        <f>IF('Indicator Data'!P122="No Data",1,IF('Indicator Data imputation'!P121&lt;&gt;"",1,0))</f>
        <v>0</v>
      </c>
      <c r="P118" s="50">
        <f>IF('Indicator Data'!Q122="No Data",1,IF('Indicator Data imputation'!Q121&lt;&gt;"",1,0))</f>
        <v>0</v>
      </c>
      <c r="Q118" s="50">
        <f>IF('Indicator Data'!R122="No Data",1,IF('Indicator Data imputation'!R121&lt;&gt;"",1,0))</f>
        <v>0</v>
      </c>
      <c r="R118" s="50">
        <f>IF('Indicator Data'!S122="No Data",1,IF('Indicator Data imputation'!S121&lt;&gt;"",1,0))</f>
        <v>0</v>
      </c>
      <c r="S118" s="50">
        <f>IF('Indicator Data'!T122="No Data",1,IF('Indicator Data imputation'!T121&lt;&gt;"",1,0))</f>
        <v>0</v>
      </c>
      <c r="T118" s="50">
        <f>IF('Indicator Data'!U122="No Data",1,IF('Indicator Data imputation'!U121&lt;&gt;"",1,0))</f>
        <v>0</v>
      </c>
      <c r="U118" s="50">
        <f>IF('Indicator Data'!V122="No Data",1,IF('Indicator Data imputation'!V121&lt;&gt;"",1,0))</f>
        <v>0</v>
      </c>
      <c r="V118" s="50">
        <f>IF('Indicator Data'!W122="No Data",1,IF('Indicator Data imputation'!W121&lt;&gt;"",1,0))</f>
        <v>0</v>
      </c>
      <c r="W118" s="50">
        <f>IF('Indicator Data'!X122="No Data",1,IF('Indicator Data imputation'!X121&lt;&gt;"",1,0))</f>
        <v>0</v>
      </c>
      <c r="X118" s="50">
        <f>IF('Indicator Data'!Y122="No Data",1,IF('Indicator Data imputation'!Y121&lt;&gt;"",1,0))</f>
        <v>0</v>
      </c>
      <c r="Y118" s="50">
        <f>IF('Indicator Data'!Z122="No Data",1,IF('Indicator Data imputation'!Z121&lt;&gt;"",1,0))</f>
        <v>0</v>
      </c>
      <c r="Z118" s="50">
        <f>IF('Indicator Data'!AA122="No Data",1,IF('Indicator Data imputation'!AA121&lt;&gt;"",1,0))</f>
        <v>0</v>
      </c>
      <c r="AA118" s="50">
        <f>IF('Indicator Data'!AB122="No Data",1,IF('Indicator Data imputation'!AB121&lt;&gt;"",1,0))</f>
        <v>0</v>
      </c>
      <c r="AB118" s="50">
        <f>IF('Indicator Data'!AC122="No Data",1,IF('Indicator Data imputation'!AC121&lt;&gt;"",1,0))</f>
        <v>0</v>
      </c>
      <c r="AC118" s="50">
        <f>IF('Indicator Data'!AD122="No Data",1,IF('Indicator Data imputation'!AD121&lt;&gt;"",1,0))</f>
        <v>0</v>
      </c>
      <c r="AD118" s="50">
        <f>IF('Indicator Data'!AE122="No Data",1,IF('Indicator Data imputation'!AE121&lt;&gt;"",1,0))</f>
        <v>0</v>
      </c>
      <c r="AE118" s="50">
        <f>IF('Indicator Data'!AF122="No Data",1,IF('Indicator Data imputation'!AF121&lt;&gt;"",1,0))</f>
        <v>0</v>
      </c>
      <c r="AF118" s="50">
        <f>IF('Indicator Data'!AG122="No Data",1,IF('Indicator Data imputation'!AG121&lt;&gt;"",1,0))</f>
        <v>0</v>
      </c>
      <c r="AG118" s="50">
        <f>IF('Indicator Data'!AH122="No Data",1,IF('Indicator Data imputation'!AH121&lt;&gt;"",1,0))</f>
        <v>0</v>
      </c>
      <c r="AH118" s="50">
        <f>IF('Indicator Data'!AI122="No Data",1,IF('Indicator Data imputation'!AI121&lt;&gt;"",1,0))</f>
        <v>0</v>
      </c>
      <c r="AI118" s="50">
        <f>IF('Indicator Data'!AJ122="No Data",1,IF('Indicator Data imputation'!AJ121&lt;&gt;"",1,0))</f>
        <v>0</v>
      </c>
      <c r="AJ118" s="50">
        <f>IF('Indicator Data'!AK122="No Data",1,IF('Indicator Data imputation'!AK121&lt;&gt;"",1,0))</f>
        <v>0</v>
      </c>
      <c r="AK118" s="50">
        <f>IF('Indicator Data'!AL122="No Data",1,IF('Indicator Data imputation'!AL121&lt;&gt;"",1,0))</f>
        <v>0</v>
      </c>
      <c r="AL118" s="50">
        <f>IF('Indicator Data'!AM122="No Data",1,IF('Indicator Data imputation'!AM121&lt;&gt;"",1,0))</f>
        <v>0</v>
      </c>
      <c r="AM118" s="50">
        <f>IF('Indicator Data'!AN122="No Data",1,IF('Indicator Data imputation'!AN121&lt;&gt;"",1,0))</f>
        <v>0</v>
      </c>
      <c r="AN118" s="50">
        <f>IF('Indicator Data'!AO122="No Data",1,IF('Indicator Data imputation'!AO121&lt;&gt;"",1,0))</f>
        <v>0</v>
      </c>
      <c r="AO118" s="50">
        <f>IF('Indicator Data'!AP122="No Data",1,IF('Indicator Data imputation'!AP121&lt;&gt;"",1,0))</f>
        <v>0</v>
      </c>
      <c r="AP118" s="50">
        <f>IF('Indicator Data'!AQ122="No Data",1,IF('Indicator Data imputation'!AQ121&lt;&gt;"",1,0))</f>
        <v>0</v>
      </c>
      <c r="AQ118" s="50">
        <f>IF('Indicator Data'!AR122="No Data",1,IF('Indicator Data imputation'!AR121&lt;&gt;"",1,0))</f>
        <v>0</v>
      </c>
      <c r="AR118" s="50">
        <f>IF('Indicator Data'!AS122="No Data",1,IF('Indicator Data imputation'!AS121&lt;&gt;"",1,0))</f>
        <v>0</v>
      </c>
      <c r="AS118" s="50">
        <f>IF('Indicator Data'!AT122="No Data",1,IF('Indicator Data imputation'!AT121&lt;&gt;"",1,0))</f>
        <v>0</v>
      </c>
      <c r="AT118" s="50">
        <f>IF('Indicator Data'!AU122="No Data",1,IF('Indicator Data imputation'!AU121&lt;&gt;"",1,0))</f>
        <v>0</v>
      </c>
      <c r="AU118" s="50">
        <f>IF('Indicator Data'!AV122="No Data",1,IF('Indicator Data imputation'!AV121&lt;&gt;"",1,0))</f>
        <v>0</v>
      </c>
      <c r="AV118" s="50">
        <f>IF('Indicator Data'!AW122="No Data",1,IF('Indicator Data imputation'!AW121&lt;&gt;"",1,0))</f>
        <v>0</v>
      </c>
      <c r="AW118" s="50">
        <f>IF('Indicator Data'!AX122="No Data",1,IF('Indicator Data imputation'!AX121&lt;&gt;"",1,0))</f>
        <v>0</v>
      </c>
      <c r="AX118" s="50">
        <f>IF('Indicator Data'!AY122="No Data",1,IF('Indicator Data imputation'!AY121&lt;&gt;"",1,0))</f>
        <v>0</v>
      </c>
      <c r="AY118" s="50">
        <f>IF('Indicator Data'!AZ122="No Data",1,IF('Indicator Data imputation'!AZ121&lt;&gt;"",1,0))</f>
        <v>0</v>
      </c>
      <c r="AZ118" s="50">
        <f>IF('Indicator Data'!BA122="No Data",1,IF('Indicator Data imputation'!BA121&lt;&gt;"",1,0))</f>
        <v>0</v>
      </c>
      <c r="BA118" s="50">
        <f>IF('Indicator Data'!BB122="No Data",1,IF('Indicator Data imputation'!BB121&lt;&gt;"",1,0))</f>
        <v>0</v>
      </c>
      <c r="BB118" s="50">
        <f>IF('Indicator Data'!BC122="No Data",1,IF('Indicator Data imputation'!BC121&lt;&gt;"",1,0))</f>
        <v>0</v>
      </c>
      <c r="BC118" s="50">
        <f>IF('Indicator Data'!BD122="No Data",1,IF('Indicator Data imputation'!BD121&lt;&gt;"",1,0))</f>
        <v>0</v>
      </c>
      <c r="BD118" s="50">
        <f>IF('Indicator Data'!BE122="No Data",1,IF('Indicator Data imputation'!BE121&lt;&gt;"",1,0))</f>
        <v>0</v>
      </c>
      <c r="BE118" s="50">
        <f>IF('Indicator Data'!BF122="No Data",1,IF('Indicator Data imputation'!BF121&lt;&gt;"",1,0))</f>
        <v>0</v>
      </c>
      <c r="BF118" s="50">
        <f>IF('Indicator Data'!BG122="No Data",1,IF('Indicator Data imputation'!BG121&lt;&gt;"",1,0))</f>
        <v>0</v>
      </c>
      <c r="BG118" s="50">
        <f>IF('Indicator Data'!BH122="No Data",1,IF('Indicator Data imputation'!BH121&lt;&gt;"",1,0))</f>
        <v>0</v>
      </c>
      <c r="BH118" s="50">
        <f>IF('Indicator Data'!BI122="No Data",1,IF('Indicator Data imputation'!BI121&lt;&gt;"",1,0))</f>
        <v>0</v>
      </c>
      <c r="BI118" s="50">
        <f>IF('Indicator Data'!BJ122="No Data",1,IF('Indicator Data imputation'!BJ121&lt;&gt;"",1,0))</f>
        <v>0</v>
      </c>
      <c r="BJ118" s="50">
        <f>IF('Indicator Data'!BK122="No Data",1,IF('Indicator Data imputation'!BK121&lt;&gt;"",1,0))</f>
        <v>0</v>
      </c>
      <c r="BK118" s="50">
        <f>IF('Indicator Data'!BL122="No Data",1,IF('Indicator Data imputation'!BL121&lt;&gt;"",1,0))</f>
        <v>0</v>
      </c>
      <c r="BL118" s="50">
        <f>IF('Indicator Data'!BM122="No Data",1,IF('Indicator Data imputation'!BM121&lt;&gt;"",1,0))</f>
        <v>0</v>
      </c>
      <c r="BM118" s="50">
        <f>IF('Indicator Data'!BN122="No Data",1,IF('Indicator Data imputation'!BN121&lt;&gt;"",1,0))</f>
        <v>0</v>
      </c>
      <c r="BN118" s="50">
        <f>IF('Indicator Data'!BO122="No Data",1,IF('Indicator Data imputation'!BO121&lt;&gt;"",1,0))</f>
        <v>0</v>
      </c>
      <c r="BO118" s="50">
        <f>IF('Indicator Data'!BP122="No Data",1,IF('Indicator Data imputation'!BP121&lt;&gt;"",1,0))</f>
        <v>0</v>
      </c>
      <c r="BP118" s="50">
        <f>IF('Indicator Data'!BQ122="No Data",1,IF('Indicator Data imputation'!BQ121&lt;&gt;"",1,0))</f>
        <v>0</v>
      </c>
      <c r="BQ118" s="50">
        <f>IF('Indicator Data'!BR122="No Data",1,IF('Indicator Data imputation'!BR121&lt;&gt;"",1,0))</f>
        <v>0</v>
      </c>
      <c r="BR118" s="50">
        <f>IF('Indicator Data'!BS122="No Data",1,IF('Indicator Data imputation'!BS121&lt;&gt;"",1,0))</f>
        <v>0</v>
      </c>
      <c r="BS118" s="50">
        <f>IF('Indicator Data'!BT122="No Data",1,IF('Indicator Data imputation'!BT121&lt;&gt;"",1,0))</f>
        <v>0</v>
      </c>
      <c r="BT118" s="50">
        <f>IF('Indicator Data'!BU122="No Data",1,IF('Indicator Data imputation'!BU121&lt;&gt;"",1,0))</f>
        <v>0</v>
      </c>
      <c r="BU118" s="50">
        <f>IF('Indicator Data'!BV122="No Data",1,IF('Indicator Data imputation'!BV121&lt;&gt;"",1,0))</f>
        <v>0</v>
      </c>
      <c r="BV118" s="50">
        <f>IF('Indicator Data'!BW122="No Data",1,IF('Indicator Data imputation'!BW121&lt;&gt;"",1,0))</f>
        <v>0</v>
      </c>
      <c r="BW118" s="50">
        <f>IF('Indicator Data'!BX122="No Data",1,IF('Indicator Data imputation'!BX121&lt;&gt;"",1,0))</f>
        <v>0</v>
      </c>
      <c r="BX118" s="50">
        <f>IF('Indicator Data'!BY122="No Data",1,IF('Indicator Data imputation'!BY121&lt;&gt;"",1,0))</f>
        <v>0</v>
      </c>
      <c r="BY118" s="3">
        <f t="shared" si="5"/>
        <v>0</v>
      </c>
      <c r="BZ118" s="52">
        <f t="shared" si="4"/>
        <v>0</v>
      </c>
    </row>
    <row r="119" spans="1:78">
      <c r="A119" s="3" t="str">
        <f>'Indicator Data'!B123</f>
        <v>MMR</v>
      </c>
      <c r="B119" s="50">
        <f>IF('Indicator Data'!C123="No Data",1,IF('Indicator Data imputation'!C122&lt;&gt;"",1,0))</f>
        <v>0</v>
      </c>
      <c r="C119" s="50">
        <f>IF('Indicator Data'!D123="No Data",1,IF('Indicator Data imputation'!D122&lt;&gt;"",1,0))</f>
        <v>0</v>
      </c>
      <c r="D119" s="50">
        <f>IF('Indicator Data'!E123="No Data",1,IF('Indicator Data imputation'!E122&lt;&gt;"",1,0))</f>
        <v>0</v>
      </c>
      <c r="E119" s="50">
        <f>IF('Indicator Data'!F123="No Data",1,IF('Indicator Data imputation'!F122&lt;&gt;"",1,0))</f>
        <v>0</v>
      </c>
      <c r="F119" s="50">
        <f>IF('Indicator Data'!G123="No Data",1,IF('Indicator Data imputation'!G122&lt;&gt;"",1,0))</f>
        <v>0</v>
      </c>
      <c r="G119" s="50">
        <f>IF('Indicator Data'!H123="No Data",1,IF('Indicator Data imputation'!H122&lt;&gt;"",1,0))</f>
        <v>0</v>
      </c>
      <c r="H119" s="50">
        <f>IF('Indicator Data'!I123="No Data",1,IF('Indicator Data imputation'!I122&lt;&gt;"",1,0))</f>
        <v>0</v>
      </c>
      <c r="I119" s="50">
        <f>IF('Indicator Data'!J123="No Data",1,IF('Indicator Data imputation'!J122&lt;&gt;"",1,0))</f>
        <v>0</v>
      </c>
      <c r="J119" s="50">
        <f>IF('Indicator Data'!K123="No Data",1,IF('Indicator Data imputation'!K122&lt;&gt;"",1,0))</f>
        <v>0</v>
      </c>
      <c r="K119" s="50">
        <f>IF('Indicator Data'!L123="No Data",1,IF('Indicator Data imputation'!L122&lt;&gt;"",1,0))</f>
        <v>0</v>
      </c>
      <c r="L119" s="50">
        <f>IF('Indicator Data'!M123="No Data",1,IF('Indicator Data imputation'!M122&lt;&gt;"",1,0))</f>
        <v>0</v>
      </c>
      <c r="M119" s="50">
        <f>IF('Indicator Data'!N123="No Data",1,IF('Indicator Data imputation'!N122&lt;&gt;"",1,0))</f>
        <v>1</v>
      </c>
      <c r="N119" s="50">
        <f>IF('Indicator Data'!O123="No Data",1,IF('Indicator Data imputation'!O122&lt;&gt;"",1,0))</f>
        <v>1</v>
      </c>
      <c r="O119" s="50">
        <f>IF('Indicator Data'!P123="No Data",1,IF('Indicator Data imputation'!P122&lt;&gt;"",1,0))</f>
        <v>1</v>
      </c>
      <c r="P119" s="50">
        <f>IF('Indicator Data'!Q123="No Data",1,IF('Indicator Data imputation'!Q122&lt;&gt;"",1,0))</f>
        <v>0</v>
      </c>
      <c r="Q119" s="50">
        <f>IF('Indicator Data'!R123="No Data",1,IF('Indicator Data imputation'!R122&lt;&gt;"",1,0))</f>
        <v>0</v>
      </c>
      <c r="R119" s="50">
        <f>IF('Indicator Data'!S123="No Data",1,IF('Indicator Data imputation'!S122&lt;&gt;"",1,0))</f>
        <v>0</v>
      </c>
      <c r="S119" s="50">
        <f>IF('Indicator Data'!T123="No Data",1,IF('Indicator Data imputation'!T122&lt;&gt;"",1,0))</f>
        <v>0</v>
      </c>
      <c r="T119" s="50">
        <f>IF('Indicator Data'!U123="No Data",1,IF('Indicator Data imputation'!U122&lt;&gt;"",1,0))</f>
        <v>0</v>
      </c>
      <c r="U119" s="50">
        <f>IF('Indicator Data'!V123="No Data",1,IF('Indicator Data imputation'!V122&lt;&gt;"",1,0))</f>
        <v>0</v>
      </c>
      <c r="V119" s="50">
        <f>IF('Indicator Data'!W123="No Data",1,IF('Indicator Data imputation'!W122&lt;&gt;"",1,0))</f>
        <v>0</v>
      </c>
      <c r="W119" s="50">
        <f>IF('Indicator Data'!X123="No Data",1,IF('Indicator Data imputation'!X122&lt;&gt;"",1,0))</f>
        <v>0</v>
      </c>
      <c r="X119" s="50">
        <f>IF('Indicator Data'!Y123="No Data",1,IF('Indicator Data imputation'!Y122&lt;&gt;"",1,0))</f>
        <v>0</v>
      </c>
      <c r="Y119" s="50">
        <f>IF('Indicator Data'!Z123="No Data",1,IF('Indicator Data imputation'!Z122&lt;&gt;"",1,0))</f>
        <v>0</v>
      </c>
      <c r="Z119" s="50">
        <f>IF('Indicator Data'!AA123="No Data",1,IF('Indicator Data imputation'!AA122&lt;&gt;"",1,0))</f>
        <v>0</v>
      </c>
      <c r="AA119" s="50">
        <f>IF('Indicator Data'!AB123="No Data",1,IF('Indicator Data imputation'!AB122&lt;&gt;"",1,0))</f>
        <v>0</v>
      </c>
      <c r="AB119" s="50">
        <f>IF('Indicator Data'!AC123="No Data",1,IF('Indicator Data imputation'!AC122&lt;&gt;"",1,0))</f>
        <v>0</v>
      </c>
      <c r="AC119" s="50">
        <f>IF('Indicator Data'!AD123="No Data",1,IF('Indicator Data imputation'!AD122&lt;&gt;"",1,0))</f>
        <v>0</v>
      </c>
      <c r="AD119" s="50">
        <f>IF('Indicator Data'!AE123="No Data",1,IF('Indicator Data imputation'!AE122&lt;&gt;"",1,0))</f>
        <v>0</v>
      </c>
      <c r="AE119" s="50">
        <f>IF('Indicator Data'!AF123="No Data",1,IF('Indicator Data imputation'!AF122&lt;&gt;"",1,0))</f>
        <v>0</v>
      </c>
      <c r="AF119" s="50">
        <f>IF('Indicator Data'!AG123="No Data",1,IF('Indicator Data imputation'!AG122&lt;&gt;"",1,0))</f>
        <v>0</v>
      </c>
      <c r="AG119" s="50">
        <f>IF('Indicator Data'!AH123="No Data",1,IF('Indicator Data imputation'!AH122&lt;&gt;"",1,0))</f>
        <v>0</v>
      </c>
      <c r="AH119" s="50">
        <f>IF('Indicator Data'!AI123="No Data",1,IF('Indicator Data imputation'!AI122&lt;&gt;"",1,0))</f>
        <v>0</v>
      </c>
      <c r="AI119" s="50">
        <f>IF('Indicator Data'!AJ123="No Data",1,IF('Indicator Data imputation'!AJ122&lt;&gt;"",1,0))</f>
        <v>0</v>
      </c>
      <c r="AJ119" s="50">
        <f>IF('Indicator Data'!AK123="No Data",1,IF('Indicator Data imputation'!AK122&lt;&gt;"",1,0))</f>
        <v>0</v>
      </c>
      <c r="AK119" s="50">
        <f>IF('Indicator Data'!AL123="No Data",1,IF('Indicator Data imputation'!AL122&lt;&gt;"",1,0))</f>
        <v>0</v>
      </c>
      <c r="AL119" s="50">
        <f>IF('Indicator Data'!AM123="No Data",1,IF('Indicator Data imputation'!AM122&lt;&gt;"",1,0))</f>
        <v>0</v>
      </c>
      <c r="AM119" s="50">
        <f>IF('Indicator Data'!AN123="No Data",1,IF('Indicator Data imputation'!AN122&lt;&gt;"",1,0))</f>
        <v>0</v>
      </c>
      <c r="AN119" s="50">
        <f>IF('Indicator Data'!AO123="No Data",1,IF('Indicator Data imputation'!AO122&lt;&gt;"",1,0))</f>
        <v>0</v>
      </c>
      <c r="AO119" s="50">
        <f>IF('Indicator Data'!AP123="No Data",1,IF('Indicator Data imputation'!AP122&lt;&gt;"",1,0))</f>
        <v>0</v>
      </c>
      <c r="AP119" s="50">
        <f>IF('Indicator Data'!AQ123="No Data",1,IF('Indicator Data imputation'!AQ122&lt;&gt;"",1,0))</f>
        <v>0</v>
      </c>
      <c r="AQ119" s="50">
        <f>IF('Indicator Data'!AR123="No Data",1,IF('Indicator Data imputation'!AR122&lt;&gt;"",1,0))</f>
        <v>0</v>
      </c>
      <c r="AR119" s="50">
        <f>IF('Indicator Data'!AS123="No Data",1,IF('Indicator Data imputation'!AS122&lt;&gt;"",1,0))</f>
        <v>0</v>
      </c>
      <c r="AS119" s="50">
        <f>IF('Indicator Data'!AT123="No Data",1,IF('Indicator Data imputation'!AT122&lt;&gt;"",1,0))</f>
        <v>0</v>
      </c>
      <c r="AT119" s="50">
        <f>IF('Indicator Data'!AU123="No Data",1,IF('Indicator Data imputation'!AU122&lt;&gt;"",1,0))</f>
        <v>0</v>
      </c>
      <c r="AU119" s="50">
        <f>IF('Indicator Data'!AV123="No Data",1,IF('Indicator Data imputation'!AV122&lt;&gt;"",1,0))</f>
        <v>0</v>
      </c>
      <c r="AV119" s="50">
        <f>IF('Indicator Data'!AW123="No Data",1,IF('Indicator Data imputation'!AW122&lt;&gt;"",1,0))</f>
        <v>0</v>
      </c>
      <c r="AW119" s="50">
        <f>IF('Indicator Data'!AX123="No Data",1,IF('Indicator Data imputation'!AX122&lt;&gt;"",1,0))</f>
        <v>0</v>
      </c>
      <c r="AX119" s="50">
        <f>IF('Indicator Data'!AY123="No Data",1,IF('Indicator Data imputation'!AY122&lt;&gt;"",1,0))</f>
        <v>0</v>
      </c>
      <c r="AY119" s="50">
        <f>IF('Indicator Data'!AZ123="No Data",1,IF('Indicator Data imputation'!AZ122&lt;&gt;"",1,0))</f>
        <v>0</v>
      </c>
      <c r="AZ119" s="50">
        <f>IF('Indicator Data'!BA123="No Data",1,IF('Indicator Data imputation'!BA122&lt;&gt;"",1,0))</f>
        <v>0</v>
      </c>
      <c r="BA119" s="50">
        <f>IF('Indicator Data'!BB123="No Data",1,IF('Indicator Data imputation'!BB122&lt;&gt;"",1,0))</f>
        <v>0</v>
      </c>
      <c r="BB119" s="50">
        <f>IF('Indicator Data'!BC123="No Data",1,IF('Indicator Data imputation'!BC122&lt;&gt;"",1,0))</f>
        <v>0</v>
      </c>
      <c r="BC119" s="50">
        <f>IF('Indicator Data'!BD123="No Data",1,IF('Indicator Data imputation'!BD122&lt;&gt;"",1,0))</f>
        <v>0</v>
      </c>
      <c r="BD119" s="50">
        <f>IF('Indicator Data'!BE123="No Data",1,IF('Indicator Data imputation'!BE122&lt;&gt;"",1,0))</f>
        <v>0</v>
      </c>
      <c r="BE119" s="50">
        <f>IF('Indicator Data'!BF123="No Data",1,IF('Indicator Data imputation'!BF122&lt;&gt;"",1,0))</f>
        <v>0</v>
      </c>
      <c r="BF119" s="50">
        <f>IF('Indicator Data'!BG123="No Data",1,IF('Indicator Data imputation'!BG122&lt;&gt;"",1,0))</f>
        <v>0</v>
      </c>
      <c r="BG119" s="50">
        <f>IF('Indicator Data'!BH123="No Data",1,IF('Indicator Data imputation'!BH122&lt;&gt;"",1,0))</f>
        <v>0</v>
      </c>
      <c r="BH119" s="50">
        <f>IF('Indicator Data'!BI123="No Data",1,IF('Indicator Data imputation'!BI122&lt;&gt;"",1,0))</f>
        <v>0</v>
      </c>
      <c r="BI119" s="50">
        <f>IF('Indicator Data'!BJ123="No Data",1,IF('Indicator Data imputation'!BJ122&lt;&gt;"",1,0))</f>
        <v>0</v>
      </c>
      <c r="BJ119" s="50">
        <f>IF('Indicator Data'!BK123="No Data",1,IF('Indicator Data imputation'!BK122&lt;&gt;"",1,0))</f>
        <v>0</v>
      </c>
      <c r="BK119" s="50">
        <f>IF('Indicator Data'!BL123="No Data",1,IF('Indicator Data imputation'!BL122&lt;&gt;"",1,0))</f>
        <v>0</v>
      </c>
      <c r="BL119" s="50">
        <f>IF('Indicator Data'!BM123="No Data",1,IF('Indicator Data imputation'!BM122&lt;&gt;"",1,0))</f>
        <v>0</v>
      </c>
      <c r="BM119" s="50">
        <f>IF('Indicator Data'!BN123="No Data",1,IF('Indicator Data imputation'!BN122&lt;&gt;"",1,0))</f>
        <v>0</v>
      </c>
      <c r="BN119" s="50">
        <f>IF('Indicator Data'!BO123="No Data",1,IF('Indicator Data imputation'!BO122&lt;&gt;"",1,0))</f>
        <v>0</v>
      </c>
      <c r="BO119" s="50">
        <f>IF('Indicator Data'!BP123="No Data",1,IF('Indicator Data imputation'!BP122&lt;&gt;"",1,0))</f>
        <v>0</v>
      </c>
      <c r="BP119" s="50">
        <f>IF('Indicator Data'!BQ123="No Data",1,IF('Indicator Data imputation'!BQ122&lt;&gt;"",1,0))</f>
        <v>0</v>
      </c>
      <c r="BQ119" s="50">
        <f>IF('Indicator Data'!BR123="No Data",1,IF('Indicator Data imputation'!BR122&lt;&gt;"",1,0))</f>
        <v>0</v>
      </c>
      <c r="BR119" s="50">
        <f>IF('Indicator Data'!BS123="No Data",1,IF('Indicator Data imputation'!BS122&lt;&gt;"",1,0))</f>
        <v>0</v>
      </c>
      <c r="BS119" s="50">
        <f>IF('Indicator Data'!BT123="No Data",1,IF('Indicator Data imputation'!BT122&lt;&gt;"",1,0))</f>
        <v>0</v>
      </c>
      <c r="BT119" s="50">
        <f>IF('Indicator Data'!BU123="No Data",1,IF('Indicator Data imputation'!BU122&lt;&gt;"",1,0))</f>
        <v>0</v>
      </c>
      <c r="BU119" s="50">
        <f>IF('Indicator Data'!BV123="No Data",1,IF('Indicator Data imputation'!BV122&lt;&gt;"",1,0))</f>
        <v>0</v>
      </c>
      <c r="BV119" s="50">
        <f>IF('Indicator Data'!BW123="No Data",1,IF('Indicator Data imputation'!BW122&lt;&gt;"",1,0))</f>
        <v>0</v>
      </c>
      <c r="BW119" s="50">
        <f>IF('Indicator Data'!BX123="No Data",1,IF('Indicator Data imputation'!BX122&lt;&gt;"",1,0))</f>
        <v>0</v>
      </c>
      <c r="BX119" s="50">
        <f>IF('Indicator Data'!BY123="No Data",1,IF('Indicator Data imputation'!BY122&lt;&gt;"",1,0))</f>
        <v>0</v>
      </c>
      <c r="BY119" s="3">
        <f t="shared" si="5"/>
        <v>3</v>
      </c>
      <c r="BZ119" s="52">
        <f t="shared" si="4"/>
        <v>0.04</v>
      </c>
    </row>
    <row r="120" spans="1:78">
      <c r="A120" s="3" t="str">
        <f>'Indicator Data'!B124</f>
        <v>NAM</v>
      </c>
      <c r="B120" s="50">
        <f>IF('Indicator Data'!C124="No Data",1,IF('Indicator Data imputation'!C123&lt;&gt;"",1,0))</f>
        <v>0</v>
      </c>
      <c r="C120" s="50">
        <f>IF('Indicator Data'!D124="No Data",1,IF('Indicator Data imputation'!D123&lt;&gt;"",1,0))</f>
        <v>0</v>
      </c>
      <c r="D120" s="50">
        <f>IF('Indicator Data'!E124="No Data",1,IF('Indicator Data imputation'!E123&lt;&gt;"",1,0))</f>
        <v>0</v>
      </c>
      <c r="E120" s="50">
        <f>IF('Indicator Data'!F124="No Data",1,IF('Indicator Data imputation'!F123&lt;&gt;"",1,0))</f>
        <v>0</v>
      </c>
      <c r="F120" s="50">
        <f>IF('Indicator Data'!G124="No Data",1,IF('Indicator Data imputation'!G123&lt;&gt;"",1,0))</f>
        <v>0</v>
      </c>
      <c r="G120" s="50">
        <f>IF('Indicator Data'!H124="No Data",1,IF('Indicator Data imputation'!H123&lt;&gt;"",1,0))</f>
        <v>0</v>
      </c>
      <c r="H120" s="50">
        <f>IF('Indicator Data'!I124="No Data",1,IF('Indicator Data imputation'!I123&lt;&gt;"",1,0))</f>
        <v>0</v>
      </c>
      <c r="I120" s="50">
        <f>IF('Indicator Data'!J124="No Data",1,IF('Indicator Data imputation'!J123&lt;&gt;"",1,0))</f>
        <v>0</v>
      </c>
      <c r="J120" s="50">
        <f>IF('Indicator Data'!K124="No Data",1,IF('Indicator Data imputation'!K123&lt;&gt;"",1,0))</f>
        <v>0</v>
      </c>
      <c r="K120" s="50">
        <f>IF('Indicator Data'!L124="No Data",1,IF('Indicator Data imputation'!L123&lt;&gt;"",1,0))</f>
        <v>0</v>
      </c>
      <c r="L120" s="50">
        <f>IF('Indicator Data'!M124="No Data",1,IF('Indicator Data imputation'!M123&lt;&gt;"",1,0))</f>
        <v>0</v>
      </c>
      <c r="M120" s="50">
        <f>IF('Indicator Data'!N124="No Data",1,IF('Indicator Data imputation'!N123&lt;&gt;"",1,0))</f>
        <v>0</v>
      </c>
      <c r="N120" s="50">
        <f>IF('Indicator Data'!O124="No Data",1,IF('Indicator Data imputation'!O123&lt;&gt;"",1,0))</f>
        <v>0</v>
      </c>
      <c r="O120" s="50">
        <f>IF('Indicator Data'!P124="No Data",1,IF('Indicator Data imputation'!P123&lt;&gt;"",1,0))</f>
        <v>0</v>
      </c>
      <c r="P120" s="50">
        <f>IF('Indicator Data'!Q124="No Data",1,IF('Indicator Data imputation'!Q123&lt;&gt;"",1,0))</f>
        <v>0</v>
      </c>
      <c r="Q120" s="50">
        <f>IF('Indicator Data'!R124="No Data",1,IF('Indicator Data imputation'!R123&lt;&gt;"",1,0))</f>
        <v>0</v>
      </c>
      <c r="R120" s="50">
        <f>IF('Indicator Data'!S124="No Data",1,IF('Indicator Data imputation'!S123&lt;&gt;"",1,0))</f>
        <v>0</v>
      </c>
      <c r="S120" s="50">
        <f>IF('Indicator Data'!T124="No Data",1,IF('Indicator Data imputation'!T123&lt;&gt;"",1,0))</f>
        <v>0</v>
      </c>
      <c r="T120" s="50">
        <f>IF('Indicator Data'!U124="No Data",1,IF('Indicator Data imputation'!U123&lt;&gt;"",1,0))</f>
        <v>0</v>
      </c>
      <c r="U120" s="50">
        <f>IF('Indicator Data'!V124="No Data",1,IF('Indicator Data imputation'!V123&lt;&gt;"",1,0))</f>
        <v>0</v>
      </c>
      <c r="V120" s="50">
        <f>IF('Indicator Data'!W124="No Data",1,IF('Indicator Data imputation'!W123&lt;&gt;"",1,0))</f>
        <v>0</v>
      </c>
      <c r="W120" s="50">
        <f>IF('Indicator Data'!X124="No Data",1,IF('Indicator Data imputation'!X123&lt;&gt;"",1,0))</f>
        <v>0</v>
      </c>
      <c r="X120" s="50">
        <f>IF('Indicator Data'!Y124="No Data",1,IF('Indicator Data imputation'!Y123&lt;&gt;"",1,0))</f>
        <v>0</v>
      </c>
      <c r="Y120" s="50">
        <f>IF('Indicator Data'!Z124="No Data",1,IF('Indicator Data imputation'!Z123&lt;&gt;"",1,0))</f>
        <v>0</v>
      </c>
      <c r="Z120" s="50">
        <f>IF('Indicator Data'!AA124="No Data",1,IF('Indicator Data imputation'!AA123&lt;&gt;"",1,0))</f>
        <v>0</v>
      </c>
      <c r="AA120" s="50">
        <f>IF('Indicator Data'!AB124="No Data",1,IF('Indicator Data imputation'!AB123&lt;&gt;"",1,0))</f>
        <v>0</v>
      </c>
      <c r="AB120" s="50">
        <f>IF('Indicator Data'!AC124="No Data",1,IF('Indicator Data imputation'!AC123&lt;&gt;"",1,0))</f>
        <v>0</v>
      </c>
      <c r="AC120" s="50">
        <f>IF('Indicator Data'!AD124="No Data",1,IF('Indicator Data imputation'!AD123&lt;&gt;"",1,0))</f>
        <v>0</v>
      </c>
      <c r="AD120" s="50">
        <f>IF('Indicator Data'!AE124="No Data",1,IF('Indicator Data imputation'!AE123&lt;&gt;"",1,0))</f>
        <v>0</v>
      </c>
      <c r="AE120" s="50">
        <f>IF('Indicator Data'!AF124="No Data",1,IF('Indicator Data imputation'!AF123&lt;&gt;"",1,0))</f>
        <v>0</v>
      </c>
      <c r="AF120" s="50">
        <f>IF('Indicator Data'!AG124="No Data",1,IF('Indicator Data imputation'!AG123&lt;&gt;"",1,0))</f>
        <v>0</v>
      </c>
      <c r="AG120" s="50">
        <f>IF('Indicator Data'!AH124="No Data",1,IF('Indicator Data imputation'!AH123&lt;&gt;"",1,0))</f>
        <v>0</v>
      </c>
      <c r="AH120" s="50">
        <f>IF('Indicator Data'!AI124="No Data",1,IF('Indicator Data imputation'!AI123&lt;&gt;"",1,0))</f>
        <v>0</v>
      </c>
      <c r="AI120" s="50">
        <f>IF('Indicator Data'!AJ124="No Data",1,IF('Indicator Data imputation'!AJ123&lt;&gt;"",1,0))</f>
        <v>0</v>
      </c>
      <c r="AJ120" s="50">
        <f>IF('Indicator Data'!AK124="No Data",1,IF('Indicator Data imputation'!AK123&lt;&gt;"",1,0))</f>
        <v>0</v>
      </c>
      <c r="AK120" s="50">
        <f>IF('Indicator Data'!AL124="No Data",1,IF('Indicator Data imputation'!AL123&lt;&gt;"",1,0))</f>
        <v>0</v>
      </c>
      <c r="AL120" s="50">
        <f>IF('Indicator Data'!AM124="No Data",1,IF('Indicator Data imputation'!AM123&lt;&gt;"",1,0))</f>
        <v>0</v>
      </c>
      <c r="AM120" s="50">
        <f>IF('Indicator Data'!AN124="No Data",1,IF('Indicator Data imputation'!AN123&lt;&gt;"",1,0))</f>
        <v>0</v>
      </c>
      <c r="AN120" s="50">
        <f>IF('Indicator Data'!AO124="No Data",1,IF('Indicator Data imputation'!AO123&lt;&gt;"",1,0))</f>
        <v>0</v>
      </c>
      <c r="AO120" s="50">
        <f>IF('Indicator Data'!AP124="No Data",1,IF('Indicator Data imputation'!AP123&lt;&gt;"",1,0))</f>
        <v>0</v>
      </c>
      <c r="AP120" s="50">
        <f>IF('Indicator Data'!AQ124="No Data",1,IF('Indicator Data imputation'!AQ123&lt;&gt;"",1,0))</f>
        <v>0</v>
      </c>
      <c r="AQ120" s="50">
        <f>IF('Indicator Data'!AR124="No Data",1,IF('Indicator Data imputation'!AR123&lt;&gt;"",1,0))</f>
        <v>0</v>
      </c>
      <c r="AR120" s="50">
        <f>IF('Indicator Data'!AS124="No Data",1,IF('Indicator Data imputation'!AS123&lt;&gt;"",1,0))</f>
        <v>0</v>
      </c>
      <c r="AS120" s="50">
        <f>IF('Indicator Data'!AT124="No Data",1,IF('Indicator Data imputation'!AT123&lt;&gt;"",1,0))</f>
        <v>0</v>
      </c>
      <c r="AT120" s="50">
        <f>IF('Indicator Data'!AU124="No Data",1,IF('Indicator Data imputation'!AU123&lt;&gt;"",1,0))</f>
        <v>0</v>
      </c>
      <c r="AU120" s="50">
        <f>IF('Indicator Data'!AV124="No Data",1,IF('Indicator Data imputation'!AV123&lt;&gt;"",1,0))</f>
        <v>0</v>
      </c>
      <c r="AV120" s="50">
        <f>IF('Indicator Data'!AW124="No Data",1,IF('Indicator Data imputation'!AW123&lt;&gt;"",1,0))</f>
        <v>0</v>
      </c>
      <c r="AW120" s="50">
        <f>IF('Indicator Data'!AX124="No Data",1,IF('Indicator Data imputation'!AX123&lt;&gt;"",1,0))</f>
        <v>0</v>
      </c>
      <c r="AX120" s="50">
        <f>IF('Indicator Data'!AY124="No Data",1,IF('Indicator Data imputation'!AY123&lt;&gt;"",1,0))</f>
        <v>0</v>
      </c>
      <c r="AY120" s="50">
        <f>IF('Indicator Data'!AZ124="No Data",1,IF('Indicator Data imputation'!AZ123&lt;&gt;"",1,0))</f>
        <v>0</v>
      </c>
      <c r="AZ120" s="50">
        <f>IF('Indicator Data'!BA124="No Data",1,IF('Indicator Data imputation'!BA123&lt;&gt;"",1,0))</f>
        <v>0</v>
      </c>
      <c r="BA120" s="50">
        <f>IF('Indicator Data'!BB124="No Data",1,IF('Indicator Data imputation'!BB123&lt;&gt;"",1,0))</f>
        <v>0</v>
      </c>
      <c r="BB120" s="50">
        <f>IF('Indicator Data'!BC124="No Data",1,IF('Indicator Data imputation'!BC123&lt;&gt;"",1,0))</f>
        <v>0</v>
      </c>
      <c r="BC120" s="50">
        <f>IF('Indicator Data'!BD124="No Data",1,IF('Indicator Data imputation'!BD123&lt;&gt;"",1,0))</f>
        <v>0</v>
      </c>
      <c r="BD120" s="50">
        <f>IF('Indicator Data'!BE124="No Data",1,IF('Indicator Data imputation'!BE123&lt;&gt;"",1,0))</f>
        <v>0</v>
      </c>
      <c r="BE120" s="50">
        <f>IF('Indicator Data'!BF124="No Data",1,IF('Indicator Data imputation'!BF123&lt;&gt;"",1,0))</f>
        <v>0</v>
      </c>
      <c r="BF120" s="50">
        <f>IF('Indicator Data'!BG124="No Data",1,IF('Indicator Data imputation'!BG123&lt;&gt;"",1,0))</f>
        <v>0</v>
      </c>
      <c r="BG120" s="50">
        <f>IF('Indicator Data'!BH124="No Data",1,IF('Indicator Data imputation'!BH123&lt;&gt;"",1,0))</f>
        <v>1</v>
      </c>
      <c r="BH120" s="50">
        <f>IF('Indicator Data'!BI124="No Data",1,IF('Indicator Data imputation'!BI123&lt;&gt;"",1,0))</f>
        <v>0</v>
      </c>
      <c r="BI120" s="50">
        <f>IF('Indicator Data'!BJ124="No Data",1,IF('Indicator Data imputation'!BJ123&lt;&gt;"",1,0))</f>
        <v>0</v>
      </c>
      <c r="BJ120" s="50">
        <f>IF('Indicator Data'!BK124="No Data",1,IF('Indicator Data imputation'!BK123&lt;&gt;"",1,0))</f>
        <v>0</v>
      </c>
      <c r="BK120" s="50">
        <f>IF('Indicator Data'!BL124="No Data",1,IF('Indicator Data imputation'!BL123&lt;&gt;"",1,0))</f>
        <v>0</v>
      </c>
      <c r="BL120" s="50">
        <f>IF('Indicator Data'!BM124="No Data",1,IF('Indicator Data imputation'!BM123&lt;&gt;"",1,0))</f>
        <v>0</v>
      </c>
      <c r="BM120" s="50">
        <f>IF('Indicator Data'!BN124="No Data",1,IF('Indicator Data imputation'!BN123&lt;&gt;"",1,0))</f>
        <v>0</v>
      </c>
      <c r="BN120" s="50">
        <f>IF('Indicator Data'!BO124="No Data",1,IF('Indicator Data imputation'!BO123&lt;&gt;"",1,0))</f>
        <v>0</v>
      </c>
      <c r="BO120" s="50">
        <f>IF('Indicator Data'!BP124="No Data",1,IF('Indicator Data imputation'!BP123&lt;&gt;"",1,0))</f>
        <v>0</v>
      </c>
      <c r="BP120" s="50">
        <f>IF('Indicator Data'!BQ124="No Data",1,IF('Indicator Data imputation'!BQ123&lt;&gt;"",1,0))</f>
        <v>0</v>
      </c>
      <c r="BQ120" s="50">
        <f>IF('Indicator Data'!BR124="No Data",1,IF('Indicator Data imputation'!BR123&lt;&gt;"",1,0))</f>
        <v>0</v>
      </c>
      <c r="BR120" s="50">
        <f>IF('Indicator Data'!BS124="No Data",1,IF('Indicator Data imputation'!BS123&lt;&gt;"",1,0))</f>
        <v>0</v>
      </c>
      <c r="BS120" s="50">
        <f>IF('Indicator Data'!BT124="No Data",1,IF('Indicator Data imputation'!BT123&lt;&gt;"",1,0))</f>
        <v>1</v>
      </c>
      <c r="BT120" s="50">
        <f>IF('Indicator Data'!BU124="No Data",1,IF('Indicator Data imputation'!BU123&lt;&gt;"",1,0))</f>
        <v>0</v>
      </c>
      <c r="BU120" s="50">
        <f>IF('Indicator Data'!BV124="No Data",1,IF('Indicator Data imputation'!BV123&lt;&gt;"",1,0))</f>
        <v>0</v>
      </c>
      <c r="BV120" s="50">
        <f>IF('Indicator Data'!BW124="No Data",1,IF('Indicator Data imputation'!BW123&lt;&gt;"",1,0))</f>
        <v>0</v>
      </c>
      <c r="BW120" s="50">
        <f>IF('Indicator Data'!BX124="No Data",1,IF('Indicator Data imputation'!BX123&lt;&gt;"",1,0))</f>
        <v>0</v>
      </c>
      <c r="BX120" s="50">
        <f>IF('Indicator Data'!BY124="No Data",1,IF('Indicator Data imputation'!BY123&lt;&gt;"",1,0))</f>
        <v>0</v>
      </c>
      <c r="BY120" s="3">
        <f t="shared" si="5"/>
        <v>2</v>
      </c>
      <c r="BZ120" s="52">
        <f t="shared" si="4"/>
        <v>2.6666666666666668E-2</v>
      </c>
    </row>
    <row r="121" spans="1:78">
      <c r="A121" s="3" t="str">
        <f>'Indicator Data'!B125</f>
        <v>NRU</v>
      </c>
      <c r="B121" s="50">
        <f>IF('Indicator Data'!C125="No Data",1,IF('Indicator Data imputation'!C124&lt;&gt;"",1,0))</f>
        <v>0</v>
      </c>
      <c r="C121" s="50">
        <f>IF('Indicator Data'!D125="No Data",1,IF('Indicator Data imputation'!D124&lt;&gt;"",1,0))</f>
        <v>0</v>
      </c>
      <c r="D121" s="50">
        <f>IF('Indicator Data'!E125="No Data",1,IF('Indicator Data imputation'!E124&lt;&gt;"",1,0))</f>
        <v>1</v>
      </c>
      <c r="E121" s="50">
        <f>IF('Indicator Data'!F125="No Data",1,IF('Indicator Data imputation'!F124&lt;&gt;"",1,0))</f>
        <v>0</v>
      </c>
      <c r="F121" s="50">
        <f>IF('Indicator Data'!G125="No Data",1,IF('Indicator Data imputation'!G124&lt;&gt;"",1,0))</f>
        <v>0</v>
      </c>
      <c r="G121" s="50">
        <f>IF('Indicator Data'!H125="No Data",1,IF('Indicator Data imputation'!H124&lt;&gt;"",1,0))</f>
        <v>0</v>
      </c>
      <c r="H121" s="50">
        <f>IF('Indicator Data'!I125="No Data",1,IF('Indicator Data imputation'!I124&lt;&gt;"",1,0))</f>
        <v>0</v>
      </c>
      <c r="I121" s="50">
        <f>IF('Indicator Data'!J125="No Data",1,IF('Indicator Data imputation'!J124&lt;&gt;"",1,0))</f>
        <v>0</v>
      </c>
      <c r="J121" s="50">
        <f>IF('Indicator Data'!K125="No Data",1,IF('Indicator Data imputation'!K124&lt;&gt;"",1,0))</f>
        <v>0</v>
      </c>
      <c r="K121" s="50">
        <f>IF('Indicator Data'!L125="No Data",1,IF('Indicator Data imputation'!L124&lt;&gt;"",1,0))</f>
        <v>1</v>
      </c>
      <c r="L121" s="50">
        <f>IF('Indicator Data'!M125="No Data",1,IF('Indicator Data imputation'!M124&lt;&gt;"",1,0))</f>
        <v>1</v>
      </c>
      <c r="M121" s="50">
        <f>IF('Indicator Data'!N125="No Data",1,IF('Indicator Data imputation'!N124&lt;&gt;"",1,0))</f>
        <v>1</v>
      </c>
      <c r="N121" s="50">
        <f>IF('Indicator Data'!O125="No Data",1,IF('Indicator Data imputation'!O124&lt;&gt;"",1,0))</f>
        <v>1</v>
      </c>
      <c r="O121" s="50">
        <f>IF('Indicator Data'!P125="No Data",1,IF('Indicator Data imputation'!P124&lt;&gt;"",1,0))</f>
        <v>1</v>
      </c>
      <c r="P121" s="50">
        <f>IF('Indicator Data'!Q125="No Data",1,IF('Indicator Data imputation'!Q124&lt;&gt;"",1,0))</f>
        <v>0</v>
      </c>
      <c r="Q121" s="50">
        <f>IF('Indicator Data'!R125="No Data",1,IF('Indicator Data imputation'!R124&lt;&gt;"",1,0))</f>
        <v>0</v>
      </c>
      <c r="R121" s="50">
        <f>IF('Indicator Data'!S125="No Data",1,IF('Indicator Data imputation'!S124&lt;&gt;"",1,0))</f>
        <v>0</v>
      </c>
      <c r="S121" s="50">
        <f>IF('Indicator Data'!T125="No Data",1,IF('Indicator Data imputation'!T124&lt;&gt;"",1,0))</f>
        <v>0</v>
      </c>
      <c r="T121" s="50">
        <f>IF('Indicator Data'!U125="No Data",1,IF('Indicator Data imputation'!U124&lt;&gt;"",1,0))</f>
        <v>0</v>
      </c>
      <c r="U121" s="50">
        <f>IF('Indicator Data'!V125="No Data",1,IF('Indicator Data imputation'!V124&lt;&gt;"",1,0))</f>
        <v>0</v>
      </c>
      <c r="V121" s="50">
        <f>IF('Indicator Data'!W125="No Data",1,IF('Indicator Data imputation'!W124&lt;&gt;"",1,0))</f>
        <v>0</v>
      </c>
      <c r="W121" s="50">
        <f>IF('Indicator Data'!X125="No Data",1,IF('Indicator Data imputation'!X124&lt;&gt;"",1,0))</f>
        <v>0</v>
      </c>
      <c r="X121" s="50">
        <f>IF('Indicator Data'!Y125="No Data",1,IF('Indicator Data imputation'!Y124&lt;&gt;"",1,0))</f>
        <v>0</v>
      </c>
      <c r="Y121" s="50">
        <f>IF('Indicator Data'!Z125="No Data",1,IF('Indicator Data imputation'!Z124&lt;&gt;"",1,0))</f>
        <v>0</v>
      </c>
      <c r="Z121" s="50">
        <f>IF('Indicator Data'!AA125="No Data",1,IF('Indicator Data imputation'!AA124&lt;&gt;"",1,0))</f>
        <v>1</v>
      </c>
      <c r="AA121" s="50">
        <f>IF('Indicator Data'!AB125="No Data",1,IF('Indicator Data imputation'!AB124&lt;&gt;"",1,0))</f>
        <v>0</v>
      </c>
      <c r="AB121" s="50">
        <f>IF('Indicator Data'!AC125="No Data",1,IF('Indicator Data imputation'!AC124&lt;&gt;"",1,0))</f>
        <v>1</v>
      </c>
      <c r="AC121" s="50">
        <f>IF('Indicator Data'!AD125="No Data",1,IF('Indicator Data imputation'!AD124&lt;&gt;"",1,0))</f>
        <v>1</v>
      </c>
      <c r="AD121" s="50">
        <f>IF('Indicator Data'!AE125="No Data",1,IF('Indicator Data imputation'!AE124&lt;&gt;"",1,0))</f>
        <v>1</v>
      </c>
      <c r="AE121" s="50">
        <f>IF('Indicator Data'!AF125="No Data",1,IF('Indicator Data imputation'!AF124&lt;&gt;"",1,0))</f>
        <v>1</v>
      </c>
      <c r="AF121" s="50">
        <f>IF('Indicator Data'!AG125="No Data",1,IF('Indicator Data imputation'!AG124&lt;&gt;"",1,0))</f>
        <v>1</v>
      </c>
      <c r="AG121" s="50">
        <f>IF('Indicator Data'!AH125="No Data",1,IF('Indicator Data imputation'!AH124&lt;&gt;"",1,0))</f>
        <v>0</v>
      </c>
      <c r="AH121" s="50">
        <f>IF('Indicator Data'!AI125="No Data",1,IF('Indicator Data imputation'!AI124&lt;&gt;"",1,0))</f>
        <v>0</v>
      </c>
      <c r="AI121" s="50">
        <f>IF('Indicator Data'!AJ125="No Data",1,IF('Indicator Data imputation'!AJ124&lt;&gt;"",1,0))</f>
        <v>0</v>
      </c>
      <c r="AJ121" s="50">
        <f>IF('Indicator Data'!AK125="No Data",1,IF('Indicator Data imputation'!AK124&lt;&gt;"",1,0))</f>
        <v>0</v>
      </c>
      <c r="AK121" s="50">
        <f>IF('Indicator Data'!AL125="No Data",1,IF('Indicator Data imputation'!AL124&lt;&gt;"",1,0))</f>
        <v>1</v>
      </c>
      <c r="AL121" s="50">
        <f>IF('Indicator Data'!AM125="No Data",1,IF('Indicator Data imputation'!AM124&lt;&gt;"",1,0))</f>
        <v>1</v>
      </c>
      <c r="AM121" s="50">
        <f>IF('Indicator Data'!AN125="No Data",1,IF('Indicator Data imputation'!AN124&lt;&gt;"",1,0))</f>
        <v>0</v>
      </c>
      <c r="AN121" s="50">
        <f>IF('Indicator Data'!AO125="No Data",1,IF('Indicator Data imputation'!AO124&lt;&gt;"",1,0))</f>
        <v>0</v>
      </c>
      <c r="AO121" s="50">
        <f>IF('Indicator Data'!AP125="No Data",1,IF('Indicator Data imputation'!AP124&lt;&gt;"",1,0))</f>
        <v>0</v>
      </c>
      <c r="AP121" s="50">
        <f>IF('Indicator Data'!AQ125="No Data",1,IF('Indicator Data imputation'!AQ124&lt;&gt;"",1,0))</f>
        <v>0</v>
      </c>
      <c r="AQ121" s="50">
        <f>IF('Indicator Data'!AR125="No Data",1,IF('Indicator Data imputation'!AR124&lt;&gt;"",1,0))</f>
        <v>0</v>
      </c>
      <c r="AR121" s="50">
        <f>IF('Indicator Data'!AS125="No Data",1,IF('Indicator Data imputation'!AS124&lt;&gt;"",1,0))</f>
        <v>0</v>
      </c>
      <c r="AS121" s="50">
        <f>IF('Indicator Data'!AT125="No Data",1,IF('Indicator Data imputation'!AT124&lt;&gt;"",1,0))</f>
        <v>1</v>
      </c>
      <c r="AT121" s="50">
        <f>IF('Indicator Data'!AU125="No Data",1,IF('Indicator Data imputation'!AU124&lt;&gt;"",1,0))</f>
        <v>0</v>
      </c>
      <c r="AU121" s="50">
        <f>IF('Indicator Data'!AV125="No Data",1,IF('Indicator Data imputation'!AV124&lt;&gt;"",1,0))</f>
        <v>1</v>
      </c>
      <c r="AV121" s="50">
        <f>IF('Indicator Data'!AW125="No Data",1,IF('Indicator Data imputation'!AW124&lt;&gt;"",1,0))</f>
        <v>1</v>
      </c>
      <c r="AW121" s="50">
        <f>IF('Indicator Data'!AX125="No Data",1,IF('Indicator Data imputation'!AX124&lt;&gt;"",1,0))</f>
        <v>1</v>
      </c>
      <c r="AX121" s="50">
        <f>IF('Indicator Data'!AY125="No Data",1,IF('Indicator Data imputation'!AY124&lt;&gt;"",1,0))</f>
        <v>0</v>
      </c>
      <c r="AY121" s="50">
        <f>IF('Indicator Data'!AZ125="No Data",1,IF('Indicator Data imputation'!AZ124&lt;&gt;"",1,0))</f>
        <v>1</v>
      </c>
      <c r="AZ121" s="50">
        <f>IF('Indicator Data'!BA125="No Data",1,IF('Indicator Data imputation'!BA124&lt;&gt;"",1,0))</f>
        <v>0</v>
      </c>
      <c r="BA121" s="50">
        <f>IF('Indicator Data'!BB125="No Data",1,IF('Indicator Data imputation'!BB124&lt;&gt;"",1,0))</f>
        <v>0</v>
      </c>
      <c r="BB121" s="50">
        <f>IF('Indicator Data'!BC125="No Data",1,IF('Indicator Data imputation'!BC124&lt;&gt;"",1,0))</f>
        <v>0</v>
      </c>
      <c r="BC121" s="50">
        <f>IF('Indicator Data'!BD125="No Data",1,IF('Indicator Data imputation'!BD124&lt;&gt;"",1,0))</f>
        <v>0</v>
      </c>
      <c r="BD121" s="50">
        <f>IF('Indicator Data'!BE125="No Data",1,IF('Indicator Data imputation'!BE124&lt;&gt;"",1,0))</f>
        <v>0</v>
      </c>
      <c r="BE121" s="50">
        <f>IF('Indicator Data'!BF125="No Data",1,IF('Indicator Data imputation'!BF124&lt;&gt;"",1,0))</f>
        <v>0</v>
      </c>
      <c r="BF121" s="50">
        <f>IF('Indicator Data'!BG125="No Data",1,IF('Indicator Data imputation'!BG124&lt;&gt;"",1,0))</f>
        <v>0</v>
      </c>
      <c r="BG121" s="50">
        <f>IF('Indicator Data'!BH125="No Data",1,IF('Indicator Data imputation'!BH124&lt;&gt;"",1,0))</f>
        <v>1</v>
      </c>
      <c r="BH121" s="50">
        <f>IF('Indicator Data'!BI125="No Data",1,IF('Indicator Data imputation'!BI124&lt;&gt;"",1,0))</f>
        <v>1</v>
      </c>
      <c r="BI121" s="50">
        <f>IF('Indicator Data'!BJ125="No Data",1,IF('Indicator Data imputation'!BJ124&lt;&gt;"",1,0))</f>
        <v>0</v>
      </c>
      <c r="BJ121" s="50">
        <f>IF('Indicator Data'!BK125="No Data",1,IF('Indicator Data imputation'!BK124&lt;&gt;"",1,0))</f>
        <v>0</v>
      </c>
      <c r="BK121" s="50">
        <f>IF('Indicator Data'!BL125="No Data",1,IF('Indicator Data imputation'!BL124&lt;&gt;"",1,0))</f>
        <v>1</v>
      </c>
      <c r="BL121" s="50">
        <f>IF('Indicator Data'!BM125="No Data",1,IF('Indicator Data imputation'!BM124&lt;&gt;"",1,0))</f>
        <v>0</v>
      </c>
      <c r="BM121" s="50">
        <f>IF('Indicator Data'!BN125="No Data",1,IF('Indicator Data imputation'!BN124&lt;&gt;"",1,0))</f>
        <v>1</v>
      </c>
      <c r="BN121" s="50">
        <f>IF('Indicator Data'!BO125="No Data",1,IF('Indicator Data imputation'!BO124&lt;&gt;"",1,0))</f>
        <v>0</v>
      </c>
      <c r="BO121" s="50">
        <f>IF('Indicator Data'!BP125="No Data",1,IF('Indicator Data imputation'!BP124&lt;&gt;"",1,0))</f>
        <v>0</v>
      </c>
      <c r="BP121" s="50">
        <f>IF('Indicator Data'!BQ125="No Data",1,IF('Indicator Data imputation'!BQ124&lt;&gt;"",1,0))</f>
        <v>0</v>
      </c>
      <c r="BQ121" s="50">
        <f>IF('Indicator Data'!BR125="No Data",1,IF('Indicator Data imputation'!BR124&lt;&gt;"",1,0))</f>
        <v>0</v>
      </c>
      <c r="BR121" s="50">
        <f>IF('Indicator Data'!BS125="No Data",1,IF('Indicator Data imputation'!BS124&lt;&gt;"",1,0))</f>
        <v>0</v>
      </c>
      <c r="BS121" s="50">
        <f>IF('Indicator Data'!BT125="No Data",1,IF('Indicator Data imputation'!BT124&lt;&gt;"",1,0))</f>
        <v>0</v>
      </c>
      <c r="BT121" s="50">
        <f>IF('Indicator Data'!BU125="No Data",1,IF('Indicator Data imputation'!BU124&lt;&gt;"",1,0))</f>
        <v>0</v>
      </c>
      <c r="BU121" s="50">
        <f>IF('Indicator Data'!BV125="No Data",1,IF('Indicator Data imputation'!BV124&lt;&gt;"",1,0))</f>
        <v>0</v>
      </c>
      <c r="BV121" s="50">
        <f>IF('Indicator Data'!BW125="No Data",1,IF('Indicator Data imputation'!BW124&lt;&gt;"",1,0))</f>
        <v>1</v>
      </c>
      <c r="BW121" s="50">
        <f>IF('Indicator Data'!BX125="No Data",1,IF('Indicator Data imputation'!BX124&lt;&gt;"",1,0))</f>
        <v>0</v>
      </c>
      <c r="BX121" s="50">
        <f>IF('Indicator Data'!BY125="No Data",1,IF('Indicator Data imputation'!BY124&lt;&gt;"",1,0))</f>
        <v>1</v>
      </c>
      <c r="BY121" s="3">
        <f t="shared" si="5"/>
        <v>25</v>
      </c>
      <c r="BZ121" s="52">
        <f t="shared" si="4"/>
        <v>0.33333333333333331</v>
      </c>
    </row>
    <row r="122" spans="1:78">
      <c r="A122" s="3" t="str">
        <f>'Indicator Data'!B126</f>
        <v>NPL</v>
      </c>
      <c r="B122" s="50">
        <f>IF('Indicator Data'!C126="No Data",1,IF('Indicator Data imputation'!C125&lt;&gt;"",1,0))</f>
        <v>0</v>
      </c>
      <c r="C122" s="50">
        <f>IF('Indicator Data'!D126="No Data",1,IF('Indicator Data imputation'!D125&lt;&gt;"",1,0))</f>
        <v>0</v>
      </c>
      <c r="D122" s="50">
        <f>IF('Indicator Data'!E126="No Data",1,IF('Indicator Data imputation'!E125&lt;&gt;"",1,0))</f>
        <v>0</v>
      </c>
      <c r="E122" s="50">
        <f>IF('Indicator Data'!F126="No Data",1,IF('Indicator Data imputation'!F125&lt;&gt;"",1,0))</f>
        <v>0</v>
      </c>
      <c r="F122" s="50">
        <f>IF('Indicator Data'!G126="No Data",1,IF('Indicator Data imputation'!G125&lt;&gt;"",1,0))</f>
        <v>0</v>
      </c>
      <c r="G122" s="50">
        <f>IF('Indicator Data'!H126="No Data",1,IF('Indicator Data imputation'!H125&lt;&gt;"",1,0))</f>
        <v>0</v>
      </c>
      <c r="H122" s="50">
        <f>IF('Indicator Data'!I126="No Data",1,IF('Indicator Data imputation'!I125&lt;&gt;"",1,0))</f>
        <v>0</v>
      </c>
      <c r="I122" s="50">
        <f>IF('Indicator Data'!J126="No Data",1,IF('Indicator Data imputation'!J125&lt;&gt;"",1,0))</f>
        <v>0</v>
      </c>
      <c r="J122" s="50">
        <f>IF('Indicator Data'!K126="No Data",1,IF('Indicator Data imputation'!K125&lt;&gt;"",1,0))</f>
        <v>0</v>
      </c>
      <c r="K122" s="50">
        <f>IF('Indicator Data'!L126="No Data",1,IF('Indicator Data imputation'!L125&lt;&gt;"",1,0))</f>
        <v>0</v>
      </c>
      <c r="L122" s="50">
        <f>IF('Indicator Data'!M126="No Data",1,IF('Indicator Data imputation'!M125&lt;&gt;"",1,0))</f>
        <v>0</v>
      </c>
      <c r="M122" s="50">
        <f>IF('Indicator Data'!N126="No Data",1,IF('Indicator Data imputation'!N125&lt;&gt;"",1,0))</f>
        <v>1</v>
      </c>
      <c r="N122" s="50">
        <f>IF('Indicator Data'!O126="No Data",1,IF('Indicator Data imputation'!O125&lt;&gt;"",1,0))</f>
        <v>1</v>
      </c>
      <c r="O122" s="50">
        <f>IF('Indicator Data'!P126="No Data",1,IF('Indicator Data imputation'!P125&lt;&gt;"",1,0))</f>
        <v>1</v>
      </c>
      <c r="P122" s="50">
        <f>IF('Indicator Data'!Q126="No Data",1,IF('Indicator Data imputation'!Q125&lt;&gt;"",1,0))</f>
        <v>0</v>
      </c>
      <c r="Q122" s="50">
        <f>IF('Indicator Data'!R126="No Data",1,IF('Indicator Data imputation'!R125&lt;&gt;"",1,0))</f>
        <v>0</v>
      </c>
      <c r="R122" s="50">
        <f>IF('Indicator Data'!S126="No Data",1,IF('Indicator Data imputation'!S125&lt;&gt;"",1,0))</f>
        <v>0</v>
      </c>
      <c r="S122" s="50">
        <f>IF('Indicator Data'!T126="No Data",1,IF('Indicator Data imputation'!T125&lt;&gt;"",1,0))</f>
        <v>0</v>
      </c>
      <c r="T122" s="50">
        <f>IF('Indicator Data'!U126="No Data",1,IF('Indicator Data imputation'!U125&lt;&gt;"",1,0))</f>
        <v>0</v>
      </c>
      <c r="U122" s="50">
        <f>IF('Indicator Data'!V126="No Data",1,IF('Indicator Data imputation'!V125&lt;&gt;"",1,0))</f>
        <v>0</v>
      </c>
      <c r="V122" s="50">
        <f>IF('Indicator Data'!W126="No Data",1,IF('Indicator Data imputation'!W125&lt;&gt;"",1,0))</f>
        <v>0</v>
      </c>
      <c r="W122" s="50">
        <f>IF('Indicator Data'!X126="No Data",1,IF('Indicator Data imputation'!X125&lt;&gt;"",1,0))</f>
        <v>0</v>
      </c>
      <c r="X122" s="50">
        <f>IF('Indicator Data'!Y126="No Data",1,IF('Indicator Data imputation'!Y125&lt;&gt;"",1,0))</f>
        <v>0</v>
      </c>
      <c r="Y122" s="50">
        <f>IF('Indicator Data'!Z126="No Data",1,IF('Indicator Data imputation'!Z125&lt;&gt;"",1,0))</f>
        <v>0</v>
      </c>
      <c r="Z122" s="50">
        <f>IF('Indicator Data'!AA126="No Data",1,IF('Indicator Data imputation'!AA125&lt;&gt;"",1,0))</f>
        <v>0</v>
      </c>
      <c r="AA122" s="50">
        <f>IF('Indicator Data'!AB126="No Data",1,IF('Indicator Data imputation'!AB125&lt;&gt;"",1,0))</f>
        <v>0</v>
      </c>
      <c r="AB122" s="50">
        <f>IF('Indicator Data'!AC126="No Data",1,IF('Indicator Data imputation'!AC125&lt;&gt;"",1,0))</f>
        <v>0</v>
      </c>
      <c r="AC122" s="50">
        <f>IF('Indicator Data'!AD126="No Data",1,IF('Indicator Data imputation'!AD125&lt;&gt;"",1,0))</f>
        <v>0</v>
      </c>
      <c r="AD122" s="50">
        <f>IF('Indicator Data'!AE126="No Data",1,IF('Indicator Data imputation'!AE125&lt;&gt;"",1,0))</f>
        <v>0</v>
      </c>
      <c r="AE122" s="50">
        <f>IF('Indicator Data'!AF126="No Data",1,IF('Indicator Data imputation'!AF125&lt;&gt;"",1,0))</f>
        <v>0</v>
      </c>
      <c r="AF122" s="50">
        <f>IF('Indicator Data'!AG126="No Data",1,IF('Indicator Data imputation'!AG125&lt;&gt;"",1,0))</f>
        <v>0</v>
      </c>
      <c r="AG122" s="50">
        <f>IF('Indicator Data'!AH126="No Data",1,IF('Indicator Data imputation'!AH125&lt;&gt;"",1,0))</f>
        <v>0</v>
      </c>
      <c r="AH122" s="50">
        <f>IF('Indicator Data'!AI126="No Data",1,IF('Indicator Data imputation'!AI125&lt;&gt;"",1,0))</f>
        <v>0</v>
      </c>
      <c r="AI122" s="50">
        <f>IF('Indicator Data'!AJ126="No Data",1,IF('Indicator Data imputation'!AJ125&lt;&gt;"",1,0))</f>
        <v>0</v>
      </c>
      <c r="AJ122" s="50">
        <f>IF('Indicator Data'!AK126="No Data",1,IF('Indicator Data imputation'!AK125&lt;&gt;"",1,0))</f>
        <v>0</v>
      </c>
      <c r="AK122" s="50">
        <f>IF('Indicator Data'!AL126="No Data",1,IF('Indicator Data imputation'!AL125&lt;&gt;"",1,0))</f>
        <v>0</v>
      </c>
      <c r="AL122" s="50">
        <f>IF('Indicator Data'!AM126="No Data",1,IF('Indicator Data imputation'!AM125&lt;&gt;"",1,0))</f>
        <v>0</v>
      </c>
      <c r="AM122" s="50">
        <f>IF('Indicator Data'!AN126="No Data",1,IF('Indicator Data imputation'!AN125&lt;&gt;"",1,0))</f>
        <v>0</v>
      </c>
      <c r="AN122" s="50">
        <f>IF('Indicator Data'!AO126="No Data",1,IF('Indicator Data imputation'!AO125&lt;&gt;"",1,0))</f>
        <v>0</v>
      </c>
      <c r="AO122" s="50">
        <f>IF('Indicator Data'!AP126="No Data",1,IF('Indicator Data imputation'!AP125&lt;&gt;"",1,0))</f>
        <v>0</v>
      </c>
      <c r="AP122" s="50">
        <f>IF('Indicator Data'!AQ126="No Data",1,IF('Indicator Data imputation'!AQ125&lt;&gt;"",1,0))</f>
        <v>0</v>
      </c>
      <c r="AQ122" s="50">
        <f>IF('Indicator Data'!AR126="No Data",1,IF('Indicator Data imputation'!AR125&lt;&gt;"",1,0))</f>
        <v>0</v>
      </c>
      <c r="AR122" s="50">
        <f>IF('Indicator Data'!AS126="No Data",1,IF('Indicator Data imputation'!AS125&lt;&gt;"",1,0))</f>
        <v>0</v>
      </c>
      <c r="AS122" s="50">
        <f>IF('Indicator Data'!AT126="No Data",1,IF('Indicator Data imputation'!AT125&lt;&gt;"",1,0))</f>
        <v>0</v>
      </c>
      <c r="AT122" s="50">
        <f>IF('Indicator Data'!AU126="No Data",1,IF('Indicator Data imputation'!AU125&lt;&gt;"",1,0))</f>
        <v>0</v>
      </c>
      <c r="AU122" s="50">
        <f>IF('Indicator Data'!AV126="No Data",1,IF('Indicator Data imputation'!AV125&lt;&gt;"",1,0))</f>
        <v>0</v>
      </c>
      <c r="AV122" s="50">
        <f>IF('Indicator Data'!AW126="No Data",1,IF('Indicator Data imputation'!AW125&lt;&gt;"",1,0))</f>
        <v>0</v>
      </c>
      <c r="AW122" s="50">
        <f>IF('Indicator Data'!AX126="No Data",1,IF('Indicator Data imputation'!AX125&lt;&gt;"",1,0))</f>
        <v>0</v>
      </c>
      <c r="AX122" s="50">
        <f>IF('Indicator Data'!AY126="No Data",1,IF('Indicator Data imputation'!AY125&lt;&gt;"",1,0))</f>
        <v>0</v>
      </c>
      <c r="AY122" s="50">
        <f>IF('Indicator Data'!AZ126="No Data",1,IF('Indicator Data imputation'!AZ125&lt;&gt;"",1,0))</f>
        <v>0</v>
      </c>
      <c r="AZ122" s="50">
        <f>IF('Indicator Data'!BA126="No Data",1,IF('Indicator Data imputation'!BA125&lt;&gt;"",1,0))</f>
        <v>0</v>
      </c>
      <c r="BA122" s="50">
        <f>IF('Indicator Data'!BB126="No Data",1,IF('Indicator Data imputation'!BB125&lt;&gt;"",1,0))</f>
        <v>0</v>
      </c>
      <c r="BB122" s="50">
        <f>IF('Indicator Data'!BC126="No Data",1,IF('Indicator Data imputation'!BC125&lt;&gt;"",1,0))</f>
        <v>0</v>
      </c>
      <c r="BC122" s="50">
        <f>IF('Indicator Data'!BD126="No Data",1,IF('Indicator Data imputation'!BD125&lt;&gt;"",1,0))</f>
        <v>0</v>
      </c>
      <c r="BD122" s="50">
        <f>IF('Indicator Data'!BE126="No Data",1,IF('Indicator Data imputation'!BE125&lt;&gt;"",1,0))</f>
        <v>0</v>
      </c>
      <c r="BE122" s="50">
        <f>IF('Indicator Data'!BF126="No Data",1,IF('Indicator Data imputation'!BF125&lt;&gt;"",1,0))</f>
        <v>0</v>
      </c>
      <c r="BF122" s="50">
        <f>IF('Indicator Data'!BG126="No Data",1,IF('Indicator Data imputation'!BG125&lt;&gt;"",1,0))</f>
        <v>0</v>
      </c>
      <c r="BG122" s="50">
        <f>IF('Indicator Data'!BH126="No Data",1,IF('Indicator Data imputation'!BH125&lt;&gt;"",1,0))</f>
        <v>0</v>
      </c>
      <c r="BH122" s="50">
        <f>IF('Indicator Data'!BI126="No Data",1,IF('Indicator Data imputation'!BI125&lt;&gt;"",1,0))</f>
        <v>0</v>
      </c>
      <c r="BI122" s="50">
        <f>IF('Indicator Data'!BJ126="No Data",1,IF('Indicator Data imputation'!BJ125&lt;&gt;"",1,0))</f>
        <v>0</v>
      </c>
      <c r="BJ122" s="50">
        <f>IF('Indicator Data'!BK126="No Data",1,IF('Indicator Data imputation'!BK125&lt;&gt;"",1,0))</f>
        <v>0</v>
      </c>
      <c r="BK122" s="50">
        <f>IF('Indicator Data'!BL126="No Data",1,IF('Indicator Data imputation'!BL125&lt;&gt;"",1,0))</f>
        <v>0</v>
      </c>
      <c r="BL122" s="50">
        <f>IF('Indicator Data'!BM126="No Data",1,IF('Indicator Data imputation'!BM125&lt;&gt;"",1,0))</f>
        <v>0</v>
      </c>
      <c r="BM122" s="50">
        <f>IF('Indicator Data'!BN126="No Data",1,IF('Indicator Data imputation'!BN125&lt;&gt;"",1,0))</f>
        <v>0</v>
      </c>
      <c r="BN122" s="50">
        <f>IF('Indicator Data'!BO126="No Data",1,IF('Indicator Data imputation'!BO125&lt;&gt;"",1,0))</f>
        <v>0</v>
      </c>
      <c r="BO122" s="50">
        <f>IF('Indicator Data'!BP126="No Data",1,IF('Indicator Data imputation'!BP125&lt;&gt;"",1,0))</f>
        <v>0</v>
      </c>
      <c r="BP122" s="50">
        <f>IF('Indicator Data'!BQ126="No Data",1,IF('Indicator Data imputation'!BQ125&lt;&gt;"",1,0))</f>
        <v>0</v>
      </c>
      <c r="BQ122" s="50">
        <f>IF('Indicator Data'!BR126="No Data",1,IF('Indicator Data imputation'!BR125&lt;&gt;"",1,0))</f>
        <v>0</v>
      </c>
      <c r="BR122" s="50">
        <f>IF('Indicator Data'!BS126="No Data",1,IF('Indicator Data imputation'!BS125&lt;&gt;"",1,0))</f>
        <v>0</v>
      </c>
      <c r="BS122" s="50">
        <f>IF('Indicator Data'!BT126="No Data",1,IF('Indicator Data imputation'!BT125&lt;&gt;"",1,0))</f>
        <v>0</v>
      </c>
      <c r="BT122" s="50">
        <f>IF('Indicator Data'!BU126="No Data",1,IF('Indicator Data imputation'!BU125&lt;&gt;"",1,0))</f>
        <v>0</v>
      </c>
      <c r="BU122" s="50">
        <f>IF('Indicator Data'!BV126="No Data",1,IF('Indicator Data imputation'!BV125&lt;&gt;"",1,0))</f>
        <v>0</v>
      </c>
      <c r="BV122" s="50">
        <f>IF('Indicator Data'!BW126="No Data",1,IF('Indicator Data imputation'!BW125&lt;&gt;"",1,0))</f>
        <v>0</v>
      </c>
      <c r="BW122" s="50">
        <f>IF('Indicator Data'!BX126="No Data",1,IF('Indicator Data imputation'!BX125&lt;&gt;"",1,0))</f>
        <v>0</v>
      </c>
      <c r="BX122" s="50">
        <f>IF('Indicator Data'!BY126="No Data",1,IF('Indicator Data imputation'!BY125&lt;&gt;"",1,0))</f>
        <v>0</v>
      </c>
      <c r="BY122" s="3">
        <f t="shared" si="5"/>
        <v>3</v>
      </c>
      <c r="BZ122" s="52">
        <f t="shared" si="4"/>
        <v>0.04</v>
      </c>
    </row>
    <row r="123" spans="1:78">
      <c r="A123" s="3" t="str">
        <f>'Indicator Data'!B127</f>
        <v>NLD</v>
      </c>
      <c r="B123" s="50">
        <f>IF('Indicator Data'!C127="No Data",1,IF('Indicator Data imputation'!C126&lt;&gt;"",1,0))</f>
        <v>0</v>
      </c>
      <c r="C123" s="50">
        <f>IF('Indicator Data'!D127="No Data",1,IF('Indicator Data imputation'!D126&lt;&gt;"",1,0))</f>
        <v>0</v>
      </c>
      <c r="D123" s="50">
        <f>IF('Indicator Data'!E127="No Data",1,IF('Indicator Data imputation'!E126&lt;&gt;"",1,0))</f>
        <v>0</v>
      </c>
      <c r="E123" s="50">
        <f>IF('Indicator Data'!F127="No Data",1,IF('Indicator Data imputation'!F126&lt;&gt;"",1,0))</f>
        <v>0</v>
      </c>
      <c r="F123" s="50">
        <f>IF('Indicator Data'!G127="No Data",1,IF('Indicator Data imputation'!G126&lt;&gt;"",1,0))</f>
        <v>0</v>
      </c>
      <c r="G123" s="50">
        <f>IF('Indicator Data'!H127="No Data",1,IF('Indicator Data imputation'!H126&lt;&gt;"",1,0))</f>
        <v>0</v>
      </c>
      <c r="H123" s="50">
        <f>IF('Indicator Data'!I127="No Data",1,IF('Indicator Data imputation'!I126&lt;&gt;"",1,0))</f>
        <v>0</v>
      </c>
      <c r="I123" s="50">
        <f>IF('Indicator Data'!J127="No Data",1,IF('Indicator Data imputation'!J126&lt;&gt;"",1,0))</f>
        <v>0</v>
      </c>
      <c r="J123" s="50">
        <f>IF('Indicator Data'!K127="No Data",1,IF('Indicator Data imputation'!K126&lt;&gt;"",1,0))</f>
        <v>0</v>
      </c>
      <c r="K123" s="50">
        <f>IF('Indicator Data'!L127="No Data",1,IF('Indicator Data imputation'!L126&lt;&gt;"",1,0))</f>
        <v>0</v>
      </c>
      <c r="L123" s="50">
        <f>IF('Indicator Data'!M127="No Data",1,IF('Indicator Data imputation'!M126&lt;&gt;"",1,0))</f>
        <v>0</v>
      </c>
      <c r="M123" s="50">
        <f>IF('Indicator Data'!N127="No Data",1,IF('Indicator Data imputation'!N126&lt;&gt;"",1,0))</f>
        <v>1</v>
      </c>
      <c r="N123" s="50">
        <f>IF('Indicator Data'!O127="No Data",1,IF('Indicator Data imputation'!O126&lt;&gt;"",1,0))</f>
        <v>1</v>
      </c>
      <c r="O123" s="50">
        <f>IF('Indicator Data'!P127="No Data",1,IF('Indicator Data imputation'!P126&lt;&gt;"",1,0))</f>
        <v>1</v>
      </c>
      <c r="P123" s="50">
        <f>IF('Indicator Data'!Q127="No Data",1,IF('Indicator Data imputation'!Q126&lt;&gt;"",1,0))</f>
        <v>0</v>
      </c>
      <c r="Q123" s="50">
        <f>IF('Indicator Data'!R127="No Data",1,IF('Indicator Data imputation'!R126&lt;&gt;"",1,0))</f>
        <v>0</v>
      </c>
      <c r="R123" s="50">
        <f>IF('Indicator Data'!S127="No Data",1,IF('Indicator Data imputation'!S126&lt;&gt;"",1,0))</f>
        <v>0</v>
      </c>
      <c r="S123" s="50">
        <f>IF('Indicator Data'!T127="No Data",1,IF('Indicator Data imputation'!T126&lt;&gt;"",1,0))</f>
        <v>0</v>
      </c>
      <c r="T123" s="50">
        <f>IF('Indicator Data'!U127="No Data",1,IF('Indicator Data imputation'!U126&lt;&gt;"",1,0))</f>
        <v>0</v>
      </c>
      <c r="U123" s="50">
        <f>IF('Indicator Data'!V127="No Data",1,IF('Indicator Data imputation'!V126&lt;&gt;"",1,0))</f>
        <v>0</v>
      </c>
      <c r="V123" s="50">
        <f>IF('Indicator Data'!W127="No Data",1,IF('Indicator Data imputation'!W126&lt;&gt;"",1,0))</f>
        <v>0</v>
      </c>
      <c r="W123" s="50">
        <f>IF('Indicator Data'!X127="No Data",1,IF('Indicator Data imputation'!X126&lt;&gt;"",1,0))</f>
        <v>0</v>
      </c>
      <c r="X123" s="50">
        <f>IF('Indicator Data'!Y127="No Data",1,IF('Indicator Data imputation'!Y126&lt;&gt;"",1,0))</f>
        <v>0</v>
      </c>
      <c r="Y123" s="50">
        <f>IF('Indicator Data'!Z127="No Data",1,IF('Indicator Data imputation'!Z126&lt;&gt;"",1,0))</f>
        <v>0</v>
      </c>
      <c r="Z123" s="50">
        <f>IF('Indicator Data'!AA127="No Data",1,IF('Indicator Data imputation'!AA126&lt;&gt;"",1,0))</f>
        <v>0</v>
      </c>
      <c r="AA123" s="50">
        <f>IF('Indicator Data'!AB127="No Data",1,IF('Indicator Data imputation'!AB126&lt;&gt;"",1,0))</f>
        <v>0</v>
      </c>
      <c r="AB123" s="50">
        <f>IF('Indicator Data'!AC127="No Data",1,IF('Indicator Data imputation'!AC126&lt;&gt;"",1,0))</f>
        <v>1</v>
      </c>
      <c r="AC123" s="50">
        <f>IF('Indicator Data'!AD127="No Data",1,IF('Indicator Data imputation'!AD126&lt;&gt;"",1,0))</f>
        <v>0</v>
      </c>
      <c r="AD123" s="50">
        <f>IF('Indicator Data'!AE127="No Data",1,IF('Indicator Data imputation'!AE126&lt;&gt;"",1,0))</f>
        <v>0</v>
      </c>
      <c r="AE123" s="50">
        <f>IF('Indicator Data'!AF127="No Data",1,IF('Indicator Data imputation'!AF126&lt;&gt;"",1,0))</f>
        <v>1</v>
      </c>
      <c r="AF123" s="50">
        <f>IF('Indicator Data'!AG127="No Data",1,IF('Indicator Data imputation'!AG126&lt;&gt;"",1,0))</f>
        <v>0</v>
      </c>
      <c r="AG123" s="50">
        <f>IF('Indicator Data'!AH127="No Data",1,IF('Indicator Data imputation'!AH126&lt;&gt;"",1,0))</f>
        <v>0</v>
      </c>
      <c r="AH123" s="50">
        <f>IF('Indicator Data'!AI127="No Data",1,IF('Indicator Data imputation'!AI126&lt;&gt;"",1,0))</f>
        <v>0</v>
      </c>
      <c r="AI123" s="50">
        <f>IF('Indicator Data'!AJ127="No Data",1,IF('Indicator Data imputation'!AJ126&lt;&gt;"",1,0))</f>
        <v>0</v>
      </c>
      <c r="AJ123" s="50">
        <f>IF('Indicator Data'!AK127="No Data",1,IF('Indicator Data imputation'!AK126&lt;&gt;"",1,0))</f>
        <v>0</v>
      </c>
      <c r="AK123" s="50">
        <f>IF('Indicator Data'!AL127="No Data",1,IF('Indicator Data imputation'!AL126&lt;&gt;"",1,0))</f>
        <v>0</v>
      </c>
      <c r="AL123" s="50">
        <f>IF('Indicator Data'!AM127="No Data",1,IF('Indicator Data imputation'!AM126&lt;&gt;"",1,0))</f>
        <v>1</v>
      </c>
      <c r="AM123" s="50">
        <f>IF('Indicator Data'!AN127="No Data",1,IF('Indicator Data imputation'!AN126&lt;&gt;"",1,0))</f>
        <v>0</v>
      </c>
      <c r="AN123" s="50">
        <f>IF('Indicator Data'!AO127="No Data",1,IF('Indicator Data imputation'!AO126&lt;&gt;"",1,0))</f>
        <v>0</v>
      </c>
      <c r="AO123" s="50">
        <f>IF('Indicator Data'!AP127="No Data",1,IF('Indicator Data imputation'!AP126&lt;&gt;"",1,0))</f>
        <v>0</v>
      </c>
      <c r="AP123" s="50">
        <f>IF('Indicator Data'!AQ127="No Data",1,IF('Indicator Data imputation'!AQ126&lt;&gt;"",1,0))</f>
        <v>1</v>
      </c>
      <c r="AQ123" s="50">
        <f>IF('Indicator Data'!AR127="No Data",1,IF('Indicator Data imputation'!AR126&lt;&gt;"",1,0))</f>
        <v>0</v>
      </c>
      <c r="AR123" s="50">
        <f>IF('Indicator Data'!AS127="No Data",1,IF('Indicator Data imputation'!AS126&lt;&gt;"",1,0))</f>
        <v>0</v>
      </c>
      <c r="AS123" s="50">
        <f>IF('Indicator Data'!AT127="No Data",1,IF('Indicator Data imputation'!AT126&lt;&gt;"",1,0))</f>
        <v>1</v>
      </c>
      <c r="AT123" s="50">
        <f>IF('Indicator Data'!AU127="No Data",1,IF('Indicator Data imputation'!AU126&lt;&gt;"",1,0))</f>
        <v>0</v>
      </c>
      <c r="AU123" s="50">
        <f>IF('Indicator Data'!AV127="No Data",1,IF('Indicator Data imputation'!AV126&lt;&gt;"",1,0))</f>
        <v>0</v>
      </c>
      <c r="AV123" s="50">
        <f>IF('Indicator Data'!AW127="No Data",1,IF('Indicator Data imputation'!AW126&lt;&gt;"",1,0))</f>
        <v>0</v>
      </c>
      <c r="AW123" s="50">
        <f>IF('Indicator Data'!AX127="No Data",1,IF('Indicator Data imputation'!AX126&lt;&gt;"",1,0))</f>
        <v>1</v>
      </c>
      <c r="AX123" s="50">
        <f>IF('Indicator Data'!AY127="No Data",1,IF('Indicator Data imputation'!AY126&lt;&gt;"",1,0))</f>
        <v>0</v>
      </c>
      <c r="AY123" s="50">
        <f>IF('Indicator Data'!AZ127="No Data",1,IF('Indicator Data imputation'!AZ126&lt;&gt;"",1,0))</f>
        <v>0</v>
      </c>
      <c r="AZ123" s="50">
        <f>IF('Indicator Data'!BA127="No Data",1,IF('Indicator Data imputation'!BA126&lt;&gt;"",1,0))</f>
        <v>0</v>
      </c>
      <c r="BA123" s="50">
        <f>IF('Indicator Data'!BB127="No Data",1,IF('Indicator Data imputation'!BB126&lt;&gt;"",1,0))</f>
        <v>0</v>
      </c>
      <c r="BB123" s="50">
        <f>IF('Indicator Data'!BC127="No Data",1,IF('Indicator Data imputation'!BC126&lt;&gt;"",1,0))</f>
        <v>0</v>
      </c>
      <c r="BC123" s="50">
        <f>IF('Indicator Data'!BD127="No Data",1,IF('Indicator Data imputation'!BD126&lt;&gt;"",1,0))</f>
        <v>0</v>
      </c>
      <c r="BD123" s="50">
        <f>IF('Indicator Data'!BE127="No Data",1,IF('Indicator Data imputation'!BE126&lt;&gt;"",1,0))</f>
        <v>0</v>
      </c>
      <c r="BE123" s="50">
        <f>IF('Indicator Data'!BF127="No Data",1,IF('Indicator Data imputation'!BF126&lt;&gt;"",1,0))</f>
        <v>0</v>
      </c>
      <c r="BF123" s="50">
        <f>IF('Indicator Data'!BG127="No Data",1,IF('Indicator Data imputation'!BG126&lt;&gt;"",1,0))</f>
        <v>0</v>
      </c>
      <c r="BG123" s="50">
        <f>IF('Indicator Data'!BH127="No Data",1,IF('Indicator Data imputation'!BH126&lt;&gt;"",1,0))</f>
        <v>0</v>
      </c>
      <c r="BH123" s="50">
        <f>IF('Indicator Data'!BI127="No Data",1,IF('Indicator Data imputation'!BI126&lt;&gt;"",1,0))</f>
        <v>0</v>
      </c>
      <c r="BI123" s="50">
        <f>IF('Indicator Data'!BJ127="No Data",1,IF('Indicator Data imputation'!BJ126&lt;&gt;"",1,0))</f>
        <v>0</v>
      </c>
      <c r="BJ123" s="50">
        <f>IF('Indicator Data'!BK127="No Data",1,IF('Indicator Data imputation'!BK126&lt;&gt;"",1,0))</f>
        <v>0</v>
      </c>
      <c r="BK123" s="50">
        <f>IF('Indicator Data'!BL127="No Data",1,IF('Indicator Data imputation'!BL126&lt;&gt;"",1,0))</f>
        <v>0</v>
      </c>
      <c r="BL123" s="50">
        <f>IF('Indicator Data'!BM127="No Data",1,IF('Indicator Data imputation'!BM126&lt;&gt;"",1,0))</f>
        <v>0</v>
      </c>
      <c r="BM123" s="50">
        <f>IF('Indicator Data'!BN127="No Data",1,IF('Indicator Data imputation'!BN126&lt;&gt;"",1,0))</f>
        <v>1</v>
      </c>
      <c r="BN123" s="50">
        <f>IF('Indicator Data'!BO127="No Data",1,IF('Indicator Data imputation'!BO126&lt;&gt;"",1,0))</f>
        <v>0</v>
      </c>
      <c r="BO123" s="50">
        <f>IF('Indicator Data'!BP127="No Data",1,IF('Indicator Data imputation'!BP126&lt;&gt;"",1,0))</f>
        <v>0</v>
      </c>
      <c r="BP123" s="50">
        <f>IF('Indicator Data'!BQ127="No Data",1,IF('Indicator Data imputation'!BQ126&lt;&gt;"",1,0))</f>
        <v>0</v>
      </c>
      <c r="BQ123" s="50">
        <f>IF('Indicator Data'!BR127="No Data",1,IF('Indicator Data imputation'!BR126&lt;&gt;"",1,0))</f>
        <v>0</v>
      </c>
      <c r="BR123" s="50">
        <f>IF('Indicator Data'!BS127="No Data",1,IF('Indicator Data imputation'!BS126&lt;&gt;"",1,0))</f>
        <v>0</v>
      </c>
      <c r="BS123" s="50">
        <f>IF('Indicator Data'!BT127="No Data",1,IF('Indicator Data imputation'!BT126&lt;&gt;"",1,0))</f>
        <v>0</v>
      </c>
      <c r="BT123" s="50">
        <f>IF('Indicator Data'!BU127="No Data",1,IF('Indicator Data imputation'!BU126&lt;&gt;"",1,0))</f>
        <v>0</v>
      </c>
      <c r="BU123" s="50">
        <f>IF('Indicator Data'!BV127="No Data",1,IF('Indicator Data imputation'!BV126&lt;&gt;"",1,0))</f>
        <v>0</v>
      </c>
      <c r="BV123" s="50">
        <f>IF('Indicator Data'!BW127="No Data",1,IF('Indicator Data imputation'!BW126&lt;&gt;"",1,0))</f>
        <v>0</v>
      </c>
      <c r="BW123" s="50">
        <f>IF('Indicator Data'!BX127="No Data",1,IF('Indicator Data imputation'!BX126&lt;&gt;"",1,0))</f>
        <v>0</v>
      </c>
      <c r="BX123" s="50">
        <f>IF('Indicator Data'!BY127="No Data",1,IF('Indicator Data imputation'!BY126&lt;&gt;"",1,0))</f>
        <v>0</v>
      </c>
      <c r="BY123" s="3">
        <f t="shared" si="5"/>
        <v>10</v>
      </c>
      <c r="BZ123" s="52">
        <f t="shared" si="4"/>
        <v>0.13333333333333333</v>
      </c>
    </row>
    <row r="124" spans="1:78">
      <c r="A124" s="3" t="str">
        <f>'Indicator Data'!B128</f>
        <v>NZL</v>
      </c>
      <c r="B124" s="50">
        <f>IF('Indicator Data'!C128="No Data",1,IF('Indicator Data imputation'!C127&lt;&gt;"",1,0))</f>
        <v>0</v>
      </c>
      <c r="C124" s="50">
        <f>IF('Indicator Data'!D128="No Data",1,IF('Indicator Data imputation'!D127&lt;&gt;"",1,0))</f>
        <v>0</v>
      </c>
      <c r="D124" s="50">
        <f>IF('Indicator Data'!E128="No Data",1,IF('Indicator Data imputation'!E127&lt;&gt;"",1,0))</f>
        <v>0</v>
      </c>
      <c r="E124" s="50">
        <f>IF('Indicator Data'!F128="No Data",1,IF('Indicator Data imputation'!F127&lt;&gt;"",1,0))</f>
        <v>0</v>
      </c>
      <c r="F124" s="50">
        <f>IF('Indicator Data'!G128="No Data",1,IF('Indicator Data imputation'!G127&lt;&gt;"",1,0))</f>
        <v>0</v>
      </c>
      <c r="G124" s="50">
        <f>IF('Indicator Data'!H128="No Data",1,IF('Indicator Data imputation'!H127&lt;&gt;"",1,0))</f>
        <v>0</v>
      </c>
      <c r="H124" s="50">
        <f>IF('Indicator Data'!I128="No Data",1,IF('Indicator Data imputation'!I127&lt;&gt;"",1,0))</f>
        <v>0</v>
      </c>
      <c r="I124" s="50">
        <f>IF('Indicator Data'!J128="No Data",1,IF('Indicator Data imputation'!J127&lt;&gt;"",1,0))</f>
        <v>0</v>
      </c>
      <c r="J124" s="50">
        <f>IF('Indicator Data'!K128="No Data",1,IF('Indicator Data imputation'!K127&lt;&gt;"",1,0))</f>
        <v>0</v>
      </c>
      <c r="K124" s="50">
        <f>IF('Indicator Data'!L128="No Data",1,IF('Indicator Data imputation'!L127&lt;&gt;"",1,0))</f>
        <v>0</v>
      </c>
      <c r="L124" s="50">
        <f>IF('Indicator Data'!M128="No Data",1,IF('Indicator Data imputation'!M127&lt;&gt;"",1,0))</f>
        <v>1</v>
      </c>
      <c r="M124" s="50">
        <f>IF('Indicator Data'!N128="No Data",1,IF('Indicator Data imputation'!N127&lt;&gt;"",1,0))</f>
        <v>1</v>
      </c>
      <c r="N124" s="50">
        <f>IF('Indicator Data'!O128="No Data",1,IF('Indicator Data imputation'!O127&lt;&gt;"",1,0))</f>
        <v>1</v>
      </c>
      <c r="O124" s="50">
        <f>IF('Indicator Data'!P128="No Data",1,IF('Indicator Data imputation'!P127&lt;&gt;"",1,0))</f>
        <v>1</v>
      </c>
      <c r="P124" s="50">
        <f>IF('Indicator Data'!Q128="No Data",1,IF('Indicator Data imputation'!Q127&lt;&gt;"",1,0))</f>
        <v>0</v>
      </c>
      <c r="Q124" s="50">
        <f>IF('Indicator Data'!R128="No Data",1,IF('Indicator Data imputation'!R127&lt;&gt;"",1,0))</f>
        <v>0</v>
      </c>
      <c r="R124" s="50">
        <f>IF('Indicator Data'!S128="No Data",1,IF('Indicator Data imputation'!S127&lt;&gt;"",1,0))</f>
        <v>0</v>
      </c>
      <c r="S124" s="50">
        <f>IF('Indicator Data'!T128="No Data",1,IF('Indicator Data imputation'!T127&lt;&gt;"",1,0))</f>
        <v>0</v>
      </c>
      <c r="T124" s="50">
        <f>IF('Indicator Data'!U128="No Data",1,IF('Indicator Data imputation'!U127&lt;&gt;"",1,0))</f>
        <v>0</v>
      </c>
      <c r="U124" s="50">
        <f>IF('Indicator Data'!V128="No Data",1,IF('Indicator Data imputation'!V127&lt;&gt;"",1,0))</f>
        <v>0</v>
      </c>
      <c r="V124" s="50">
        <f>IF('Indicator Data'!W128="No Data",1,IF('Indicator Data imputation'!W127&lt;&gt;"",1,0))</f>
        <v>0</v>
      </c>
      <c r="W124" s="50">
        <f>IF('Indicator Data'!X128="No Data",1,IF('Indicator Data imputation'!X127&lt;&gt;"",1,0))</f>
        <v>0</v>
      </c>
      <c r="X124" s="50">
        <f>IF('Indicator Data'!Y128="No Data",1,IF('Indicator Data imputation'!Y127&lt;&gt;"",1,0))</f>
        <v>0</v>
      </c>
      <c r="Y124" s="50">
        <f>IF('Indicator Data'!Z128="No Data",1,IF('Indicator Data imputation'!Z127&lt;&gt;"",1,0))</f>
        <v>0</v>
      </c>
      <c r="Z124" s="50">
        <f>IF('Indicator Data'!AA128="No Data",1,IF('Indicator Data imputation'!AA127&lt;&gt;"",1,0))</f>
        <v>0</v>
      </c>
      <c r="AA124" s="50">
        <f>IF('Indicator Data'!AB128="No Data",1,IF('Indicator Data imputation'!AB127&lt;&gt;"",1,0))</f>
        <v>0</v>
      </c>
      <c r="AB124" s="50">
        <f>IF('Indicator Data'!AC128="No Data",1,IF('Indicator Data imputation'!AC127&lt;&gt;"",1,0))</f>
        <v>1</v>
      </c>
      <c r="AC124" s="50">
        <f>IF('Indicator Data'!AD128="No Data",1,IF('Indicator Data imputation'!AD127&lt;&gt;"",1,0))</f>
        <v>0</v>
      </c>
      <c r="AD124" s="50">
        <f>IF('Indicator Data'!AE128="No Data",1,IF('Indicator Data imputation'!AE127&lt;&gt;"",1,0))</f>
        <v>0</v>
      </c>
      <c r="AE124" s="50">
        <f>IF('Indicator Data'!AF128="No Data",1,IF('Indicator Data imputation'!AF127&lt;&gt;"",1,0))</f>
        <v>1</v>
      </c>
      <c r="AF124" s="50">
        <f>IF('Indicator Data'!AG128="No Data",1,IF('Indicator Data imputation'!AG127&lt;&gt;"",1,0))</f>
        <v>0</v>
      </c>
      <c r="AG124" s="50">
        <f>IF('Indicator Data'!AH128="No Data",1,IF('Indicator Data imputation'!AH127&lt;&gt;"",1,0))</f>
        <v>0</v>
      </c>
      <c r="AH124" s="50">
        <f>IF('Indicator Data'!AI128="No Data",1,IF('Indicator Data imputation'!AI127&lt;&gt;"",1,0))</f>
        <v>0</v>
      </c>
      <c r="AI124" s="50">
        <f>IF('Indicator Data'!AJ128="No Data",1,IF('Indicator Data imputation'!AJ127&lt;&gt;"",1,0))</f>
        <v>0</v>
      </c>
      <c r="AJ124" s="50">
        <f>IF('Indicator Data'!AK128="No Data",1,IF('Indicator Data imputation'!AK127&lt;&gt;"",1,0))</f>
        <v>0</v>
      </c>
      <c r="AK124" s="50">
        <f>IF('Indicator Data'!AL128="No Data",1,IF('Indicator Data imputation'!AL127&lt;&gt;"",1,0))</f>
        <v>0</v>
      </c>
      <c r="AL124" s="50">
        <f>IF('Indicator Data'!AM128="No Data",1,IF('Indicator Data imputation'!AM127&lt;&gt;"",1,0))</f>
        <v>1</v>
      </c>
      <c r="AM124" s="50">
        <f>IF('Indicator Data'!AN128="No Data",1,IF('Indicator Data imputation'!AN127&lt;&gt;"",1,0))</f>
        <v>0</v>
      </c>
      <c r="AN124" s="50">
        <f>IF('Indicator Data'!AO128="No Data",1,IF('Indicator Data imputation'!AO127&lt;&gt;"",1,0))</f>
        <v>0</v>
      </c>
      <c r="AO124" s="50">
        <f>IF('Indicator Data'!AP128="No Data",1,IF('Indicator Data imputation'!AP127&lt;&gt;"",1,0))</f>
        <v>0</v>
      </c>
      <c r="AP124" s="50">
        <f>IF('Indicator Data'!AQ128="No Data",1,IF('Indicator Data imputation'!AQ127&lt;&gt;"",1,0))</f>
        <v>1</v>
      </c>
      <c r="AQ124" s="50">
        <f>IF('Indicator Data'!AR128="No Data",1,IF('Indicator Data imputation'!AR127&lt;&gt;"",1,0))</f>
        <v>0</v>
      </c>
      <c r="AR124" s="50">
        <f>IF('Indicator Data'!AS128="No Data",1,IF('Indicator Data imputation'!AS127&lt;&gt;"",1,0))</f>
        <v>0</v>
      </c>
      <c r="AS124" s="50">
        <f>IF('Indicator Data'!AT128="No Data",1,IF('Indicator Data imputation'!AT127&lt;&gt;"",1,0))</f>
        <v>1</v>
      </c>
      <c r="AT124" s="50">
        <f>IF('Indicator Data'!AU128="No Data",1,IF('Indicator Data imputation'!AU127&lt;&gt;"",1,0))</f>
        <v>0</v>
      </c>
      <c r="AU124" s="50">
        <f>IF('Indicator Data'!AV128="No Data",1,IF('Indicator Data imputation'!AV127&lt;&gt;"",1,0))</f>
        <v>0</v>
      </c>
      <c r="AV124" s="50">
        <f>IF('Indicator Data'!AW128="No Data",1,IF('Indicator Data imputation'!AW127&lt;&gt;"",1,0))</f>
        <v>0</v>
      </c>
      <c r="AW124" s="50">
        <f>IF('Indicator Data'!AX128="No Data",1,IF('Indicator Data imputation'!AX127&lt;&gt;"",1,0))</f>
        <v>1</v>
      </c>
      <c r="AX124" s="50">
        <f>IF('Indicator Data'!AY128="No Data",1,IF('Indicator Data imputation'!AY127&lt;&gt;"",1,0))</f>
        <v>0</v>
      </c>
      <c r="AY124" s="50">
        <f>IF('Indicator Data'!AZ128="No Data",1,IF('Indicator Data imputation'!AZ127&lt;&gt;"",1,0))</f>
        <v>0</v>
      </c>
      <c r="AZ124" s="50">
        <f>IF('Indicator Data'!BA128="No Data",1,IF('Indicator Data imputation'!BA127&lt;&gt;"",1,0))</f>
        <v>1</v>
      </c>
      <c r="BA124" s="50">
        <f>IF('Indicator Data'!BB128="No Data",1,IF('Indicator Data imputation'!BB127&lt;&gt;"",1,0))</f>
        <v>0</v>
      </c>
      <c r="BB124" s="50">
        <f>IF('Indicator Data'!BC128="No Data",1,IF('Indicator Data imputation'!BC127&lt;&gt;"",1,0))</f>
        <v>0</v>
      </c>
      <c r="BC124" s="50">
        <f>IF('Indicator Data'!BD128="No Data",1,IF('Indicator Data imputation'!BD127&lt;&gt;"",1,0))</f>
        <v>0</v>
      </c>
      <c r="BD124" s="50">
        <f>IF('Indicator Data'!BE128="No Data",1,IF('Indicator Data imputation'!BE127&lt;&gt;"",1,0))</f>
        <v>0</v>
      </c>
      <c r="BE124" s="50">
        <f>IF('Indicator Data'!BF128="No Data",1,IF('Indicator Data imputation'!BF127&lt;&gt;"",1,0))</f>
        <v>0</v>
      </c>
      <c r="BF124" s="50">
        <f>IF('Indicator Data'!BG128="No Data",1,IF('Indicator Data imputation'!BG127&lt;&gt;"",1,0))</f>
        <v>0</v>
      </c>
      <c r="BG124" s="50">
        <f>IF('Indicator Data'!BH128="No Data",1,IF('Indicator Data imputation'!BH127&lt;&gt;"",1,0))</f>
        <v>0</v>
      </c>
      <c r="BH124" s="50">
        <f>IF('Indicator Data'!BI128="No Data",1,IF('Indicator Data imputation'!BI127&lt;&gt;"",1,0))</f>
        <v>0</v>
      </c>
      <c r="BI124" s="50">
        <f>IF('Indicator Data'!BJ128="No Data",1,IF('Indicator Data imputation'!BJ127&lt;&gt;"",1,0))</f>
        <v>0</v>
      </c>
      <c r="BJ124" s="50">
        <f>IF('Indicator Data'!BK128="No Data",1,IF('Indicator Data imputation'!BK127&lt;&gt;"",1,0))</f>
        <v>0</v>
      </c>
      <c r="BK124" s="50">
        <f>IF('Indicator Data'!BL128="No Data",1,IF('Indicator Data imputation'!BL127&lt;&gt;"",1,0))</f>
        <v>0</v>
      </c>
      <c r="BL124" s="50">
        <f>IF('Indicator Data'!BM128="No Data",1,IF('Indicator Data imputation'!BM127&lt;&gt;"",1,0))</f>
        <v>0</v>
      </c>
      <c r="BM124" s="50">
        <f>IF('Indicator Data'!BN128="No Data",1,IF('Indicator Data imputation'!BN127&lt;&gt;"",1,0))</f>
        <v>1</v>
      </c>
      <c r="BN124" s="50">
        <f>IF('Indicator Data'!BO128="No Data",1,IF('Indicator Data imputation'!BO127&lt;&gt;"",1,0))</f>
        <v>0</v>
      </c>
      <c r="BO124" s="50">
        <f>IF('Indicator Data'!BP128="No Data",1,IF('Indicator Data imputation'!BP127&lt;&gt;"",1,0))</f>
        <v>0</v>
      </c>
      <c r="BP124" s="50">
        <f>IF('Indicator Data'!BQ128="No Data",1,IF('Indicator Data imputation'!BQ127&lt;&gt;"",1,0))</f>
        <v>0</v>
      </c>
      <c r="BQ124" s="50">
        <f>IF('Indicator Data'!BR128="No Data",1,IF('Indicator Data imputation'!BR127&lt;&gt;"",1,0))</f>
        <v>0</v>
      </c>
      <c r="BR124" s="50">
        <f>IF('Indicator Data'!BS128="No Data",1,IF('Indicator Data imputation'!BS127&lt;&gt;"",1,0))</f>
        <v>0</v>
      </c>
      <c r="BS124" s="50">
        <f>IF('Indicator Data'!BT128="No Data",1,IF('Indicator Data imputation'!BT127&lt;&gt;"",1,0))</f>
        <v>0</v>
      </c>
      <c r="BT124" s="50">
        <f>IF('Indicator Data'!BU128="No Data",1,IF('Indicator Data imputation'!BU127&lt;&gt;"",1,0))</f>
        <v>0</v>
      </c>
      <c r="BU124" s="50">
        <f>IF('Indicator Data'!BV128="No Data",1,IF('Indicator Data imputation'!BV127&lt;&gt;"",1,0))</f>
        <v>0</v>
      </c>
      <c r="BV124" s="50">
        <f>IF('Indicator Data'!BW128="No Data",1,IF('Indicator Data imputation'!BW127&lt;&gt;"",1,0))</f>
        <v>0</v>
      </c>
      <c r="BW124" s="50">
        <f>IF('Indicator Data'!BX128="No Data",1,IF('Indicator Data imputation'!BX127&lt;&gt;"",1,0))</f>
        <v>0</v>
      </c>
      <c r="BX124" s="50">
        <f>IF('Indicator Data'!BY128="No Data",1,IF('Indicator Data imputation'!BY127&lt;&gt;"",1,0))</f>
        <v>0</v>
      </c>
      <c r="BY124" s="3">
        <f t="shared" si="5"/>
        <v>12</v>
      </c>
      <c r="BZ124" s="52">
        <f t="shared" si="4"/>
        <v>0.16</v>
      </c>
    </row>
    <row r="125" spans="1:78">
      <c r="A125" s="3" t="str">
        <f>'Indicator Data'!B129</f>
        <v>NIC</v>
      </c>
      <c r="B125" s="50">
        <f>IF('Indicator Data'!C129="No Data",1,IF('Indicator Data imputation'!C128&lt;&gt;"",1,0))</f>
        <v>0</v>
      </c>
      <c r="C125" s="50">
        <f>IF('Indicator Data'!D129="No Data",1,IF('Indicator Data imputation'!D128&lt;&gt;"",1,0))</f>
        <v>0</v>
      </c>
      <c r="D125" s="50">
        <f>IF('Indicator Data'!E129="No Data",1,IF('Indicator Data imputation'!E128&lt;&gt;"",1,0))</f>
        <v>0</v>
      </c>
      <c r="E125" s="50">
        <f>IF('Indicator Data'!F129="No Data",1,IF('Indicator Data imputation'!F128&lt;&gt;"",1,0))</f>
        <v>0</v>
      </c>
      <c r="F125" s="50">
        <f>IF('Indicator Data'!G129="No Data",1,IF('Indicator Data imputation'!G128&lt;&gt;"",1,0))</f>
        <v>0</v>
      </c>
      <c r="G125" s="50">
        <f>IF('Indicator Data'!H129="No Data",1,IF('Indicator Data imputation'!H128&lt;&gt;"",1,0))</f>
        <v>0</v>
      </c>
      <c r="H125" s="50">
        <f>IF('Indicator Data'!I129="No Data",1,IF('Indicator Data imputation'!I128&lt;&gt;"",1,0))</f>
        <v>0</v>
      </c>
      <c r="I125" s="50">
        <f>IF('Indicator Data'!J129="No Data",1,IF('Indicator Data imputation'!J128&lt;&gt;"",1,0))</f>
        <v>0</v>
      </c>
      <c r="J125" s="50">
        <f>IF('Indicator Data'!K129="No Data",1,IF('Indicator Data imputation'!K128&lt;&gt;"",1,0))</f>
        <v>0</v>
      </c>
      <c r="K125" s="50">
        <f>IF('Indicator Data'!L129="No Data",1,IF('Indicator Data imputation'!L128&lt;&gt;"",1,0))</f>
        <v>0</v>
      </c>
      <c r="L125" s="50">
        <f>IF('Indicator Data'!M129="No Data",1,IF('Indicator Data imputation'!M128&lt;&gt;"",1,0))</f>
        <v>1</v>
      </c>
      <c r="M125" s="50">
        <f>IF('Indicator Data'!N129="No Data",1,IF('Indicator Data imputation'!N128&lt;&gt;"",1,0))</f>
        <v>1</v>
      </c>
      <c r="N125" s="50">
        <f>IF('Indicator Data'!O129="No Data",1,IF('Indicator Data imputation'!O128&lt;&gt;"",1,0))</f>
        <v>1</v>
      </c>
      <c r="O125" s="50">
        <f>IF('Indicator Data'!P129="No Data",1,IF('Indicator Data imputation'!P128&lt;&gt;"",1,0))</f>
        <v>1</v>
      </c>
      <c r="P125" s="50">
        <f>IF('Indicator Data'!Q129="No Data",1,IF('Indicator Data imputation'!Q128&lt;&gt;"",1,0))</f>
        <v>0</v>
      </c>
      <c r="Q125" s="50">
        <f>IF('Indicator Data'!R129="No Data",1,IF('Indicator Data imputation'!R128&lt;&gt;"",1,0))</f>
        <v>0</v>
      </c>
      <c r="R125" s="50">
        <f>IF('Indicator Data'!S129="No Data",1,IF('Indicator Data imputation'!S128&lt;&gt;"",1,0))</f>
        <v>0</v>
      </c>
      <c r="S125" s="50">
        <f>IF('Indicator Data'!T129="No Data",1,IF('Indicator Data imputation'!T128&lt;&gt;"",1,0))</f>
        <v>0</v>
      </c>
      <c r="T125" s="50">
        <f>IF('Indicator Data'!U129="No Data",1,IF('Indicator Data imputation'!U128&lt;&gt;"",1,0))</f>
        <v>0</v>
      </c>
      <c r="U125" s="50">
        <f>IF('Indicator Data'!V129="No Data",1,IF('Indicator Data imputation'!V128&lt;&gt;"",1,0))</f>
        <v>0</v>
      </c>
      <c r="V125" s="50">
        <f>IF('Indicator Data'!W129="No Data",1,IF('Indicator Data imputation'!W128&lt;&gt;"",1,0))</f>
        <v>0</v>
      </c>
      <c r="W125" s="50">
        <f>IF('Indicator Data'!X129="No Data",1,IF('Indicator Data imputation'!X128&lt;&gt;"",1,0))</f>
        <v>0</v>
      </c>
      <c r="X125" s="50">
        <f>IF('Indicator Data'!Y129="No Data",1,IF('Indicator Data imputation'!Y128&lt;&gt;"",1,0))</f>
        <v>0</v>
      </c>
      <c r="Y125" s="50">
        <f>IF('Indicator Data'!Z129="No Data",1,IF('Indicator Data imputation'!Z128&lt;&gt;"",1,0))</f>
        <v>0</v>
      </c>
      <c r="Z125" s="50">
        <f>IF('Indicator Data'!AA129="No Data",1,IF('Indicator Data imputation'!AA128&lt;&gt;"",1,0))</f>
        <v>1</v>
      </c>
      <c r="AA125" s="50">
        <f>IF('Indicator Data'!AB129="No Data",1,IF('Indicator Data imputation'!AB128&lt;&gt;"",1,0))</f>
        <v>0</v>
      </c>
      <c r="AB125" s="50">
        <f>IF('Indicator Data'!AC129="No Data",1,IF('Indicator Data imputation'!AC128&lt;&gt;"",1,0))</f>
        <v>1</v>
      </c>
      <c r="AC125" s="50">
        <f>IF('Indicator Data'!AD129="No Data",1,IF('Indicator Data imputation'!AD128&lt;&gt;"",1,0))</f>
        <v>0</v>
      </c>
      <c r="AD125" s="50">
        <f>IF('Indicator Data'!AE129="No Data",1,IF('Indicator Data imputation'!AE128&lt;&gt;"",1,0))</f>
        <v>0</v>
      </c>
      <c r="AE125" s="50">
        <f>IF('Indicator Data'!AF129="No Data",1,IF('Indicator Data imputation'!AF128&lt;&gt;"",1,0))</f>
        <v>0</v>
      </c>
      <c r="AF125" s="50">
        <f>IF('Indicator Data'!AG129="No Data",1,IF('Indicator Data imputation'!AG128&lt;&gt;"",1,0))</f>
        <v>0</v>
      </c>
      <c r="AG125" s="50">
        <f>IF('Indicator Data'!AH129="No Data",1,IF('Indicator Data imputation'!AH128&lt;&gt;"",1,0))</f>
        <v>0</v>
      </c>
      <c r="AH125" s="50">
        <f>IF('Indicator Data'!AI129="No Data",1,IF('Indicator Data imputation'!AI128&lt;&gt;"",1,0))</f>
        <v>0</v>
      </c>
      <c r="AI125" s="50">
        <f>IF('Indicator Data'!AJ129="No Data",1,IF('Indicator Data imputation'!AJ128&lt;&gt;"",1,0))</f>
        <v>0</v>
      </c>
      <c r="AJ125" s="50">
        <f>IF('Indicator Data'!AK129="No Data",1,IF('Indicator Data imputation'!AK128&lt;&gt;"",1,0))</f>
        <v>0</v>
      </c>
      <c r="AK125" s="50">
        <f>IF('Indicator Data'!AL129="No Data",1,IF('Indicator Data imputation'!AL128&lt;&gt;"",1,0))</f>
        <v>0</v>
      </c>
      <c r="AL125" s="50">
        <f>IF('Indicator Data'!AM129="No Data",1,IF('Indicator Data imputation'!AM128&lt;&gt;"",1,0))</f>
        <v>0</v>
      </c>
      <c r="AM125" s="50">
        <f>IF('Indicator Data'!AN129="No Data",1,IF('Indicator Data imputation'!AN128&lt;&gt;"",1,0))</f>
        <v>0</v>
      </c>
      <c r="AN125" s="50">
        <f>IF('Indicator Data'!AO129="No Data",1,IF('Indicator Data imputation'!AO128&lt;&gt;"",1,0))</f>
        <v>0</v>
      </c>
      <c r="AO125" s="50">
        <f>IF('Indicator Data'!AP129="No Data",1,IF('Indicator Data imputation'!AP128&lt;&gt;"",1,0))</f>
        <v>0</v>
      </c>
      <c r="AP125" s="50">
        <f>IF('Indicator Data'!AQ129="No Data",1,IF('Indicator Data imputation'!AQ128&lt;&gt;"",1,0))</f>
        <v>0</v>
      </c>
      <c r="AQ125" s="50">
        <f>IF('Indicator Data'!AR129="No Data",1,IF('Indicator Data imputation'!AR128&lt;&gt;"",1,0))</f>
        <v>0</v>
      </c>
      <c r="AR125" s="50">
        <f>IF('Indicator Data'!AS129="No Data",1,IF('Indicator Data imputation'!AS128&lt;&gt;"",1,0))</f>
        <v>0</v>
      </c>
      <c r="AS125" s="50">
        <f>IF('Indicator Data'!AT129="No Data",1,IF('Indicator Data imputation'!AT128&lt;&gt;"",1,0))</f>
        <v>0</v>
      </c>
      <c r="AT125" s="50">
        <f>IF('Indicator Data'!AU129="No Data",1,IF('Indicator Data imputation'!AU128&lt;&gt;"",1,0))</f>
        <v>0</v>
      </c>
      <c r="AU125" s="50">
        <f>IF('Indicator Data'!AV129="No Data",1,IF('Indicator Data imputation'!AV128&lt;&gt;"",1,0))</f>
        <v>0</v>
      </c>
      <c r="AV125" s="50">
        <f>IF('Indicator Data'!AW129="No Data",1,IF('Indicator Data imputation'!AW128&lt;&gt;"",1,0))</f>
        <v>0</v>
      </c>
      <c r="AW125" s="50">
        <f>IF('Indicator Data'!AX129="No Data",1,IF('Indicator Data imputation'!AX128&lt;&gt;"",1,0))</f>
        <v>0</v>
      </c>
      <c r="AX125" s="50">
        <f>IF('Indicator Data'!AY129="No Data",1,IF('Indicator Data imputation'!AY128&lt;&gt;"",1,0))</f>
        <v>0</v>
      </c>
      <c r="AY125" s="50">
        <f>IF('Indicator Data'!AZ129="No Data",1,IF('Indicator Data imputation'!AZ128&lt;&gt;"",1,0))</f>
        <v>0</v>
      </c>
      <c r="AZ125" s="50">
        <f>IF('Indicator Data'!BA129="No Data",1,IF('Indicator Data imputation'!BA128&lt;&gt;"",1,0))</f>
        <v>0</v>
      </c>
      <c r="BA125" s="50">
        <f>IF('Indicator Data'!BB129="No Data",1,IF('Indicator Data imputation'!BB128&lt;&gt;"",1,0))</f>
        <v>0</v>
      </c>
      <c r="BB125" s="50">
        <f>IF('Indicator Data'!BC129="No Data",1,IF('Indicator Data imputation'!BC128&lt;&gt;"",1,0))</f>
        <v>0</v>
      </c>
      <c r="BC125" s="50">
        <f>IF('Indicator Data'!BD129="No Data",1,IF('Indicator Data imputation'!BD128&lt;&gt;"",1,0))</f>
        <v>0</v>
      </c>
      <c r="BD125" s="50">
        <f>IF('Indicator Data'!BE129="No Data",1,IF('Indicator Data imputation'!BE128&lt;&gt;"",1,0))</f>
        <v>0</v>
      </c>
      <c r="BE125" s="50">
        <f>IF('Indicator Data'!BF129="No Data",1,IF('Indicator Data imputation'!BF128&lt;&gt;"",1,0))</f>
        <v>0</v>
      </c>
      <c r="BF125" s="50">
        <f>IF('Indicator Data'!BG129="No Data",1,IF('Indicator Data imputation'!BG128&lt;&gt;"",1,0))</f>
        <v>0</v>
      </c>
      <c r="BG125" s="50">
        <f>IF('Indicator Data'!BH129="No Data",1,IF('Indicator Data imputation'!BH128&lt;&gt;"",1,0))</f>
        <v>0</v>
      </c>
      <c r="BH125" s="50">
        <f>IF('Indicator Data'!BI129="No Data",1,IF('Indicator Data imputation'!BI128&lt;&gt;"",1,0))</f>
        <v>0</v>
      </c>
      <c r="BI125" s="50">
        <f>IF('Indicator Data'!BJ129="No Data",1,IF('Indicator Data imputation'!BJ128&lt;&gt;"",1,0))</f>
        <v>0</v>
      </c>
      <c r="BJ125" s="50">
        <f>IF('Indicator Data'!BK129="No Data",1,IF('Indicator Data imputation'!BK128&lt;&gt;"",1,0))</f>
        <v>0</v>
      </c>
      <c r="BK125" s="50">
        <f>IF('Indicator Data'!BL129="No Data",1,IF('Indicator Data imputation'!BL128&lt;&gt;"",1,0))</f>
        <v>0</v>
      </c>
      <c r="BL125" s="50">
        <f>IF('Indicator Data'!BM129="No Data",1,IF('Indicator Data imputation'!BM128&lt;&gt;"",1,0))</f>
        <v>0</v>
      </c>
      <c r="BM125" s="50">
        <f>IF('Indicator Data'!BN129="No Data",1,IF('Indicator Data imputation'!BN128&lt;&gt;"",1,0))</f>
        <v>0</v>
      </c>
      <c r="BN125" s="50">
        <f>IF('Indicator Data'!BO129="No Data",1,IF('Indicator Data imputation'!BO128&lt;&gt;"",1,0))</f>
        <v>0</v>
      </c>
      <c r="BO125" s="50">
        <f>IF('Indicator Data'!BP129="No Data",1,IF('Indicator Data imputation'!BP128&lt;&gt;"",1,0))</f>
        <v>0</v>
      </c>
      <c r="BP125" s="50">
        <f>IF('Indicator Data'!BQ129="No Data",1,IF('Indicator Data imputation'!BQ128&lt;&gt;"",1,0))</f>
        <v>0</v>
      </c>
      <c r="BQ125" s="50">
        <f>IF('Indicator Data'!BR129="No Data",1,IF('Indicator Data imputation'!BR128&lt;&gt;"",1,0))</f>
        <v>0</v>
      </c>
      <c r="BR125" s="50">
        <f>IF('Indicator Data'!BS129="No Data",1,IF('Indicator Data imputation'!BS128&lt;&gt;"",1,0))</f>
        <v>0</v>
      </c>
      <c r="BS125" s="50">
        <f>IF('Indicator Data'!BT129="No Data",1,IF('Indicator Data imputation'!BT128&lt;&gt;"",1,0))</f>
        <v>0</v>
      </c>
      <c r="BT125" s="50">
        <f>IF('Indicator Data'!BU129="No Data",1,IF('Indicator Data imputation'!BU128&lt;&gt;"",1,0))</f>
        <v>0</v>
      </c>
      <c r="BU125" s="50">
        <f>IF('Indicator Data'!BV129="No Data",1,IF('Indicator Data imputation'!BV128&lt;&gt;"",1,0))</f>
        <v>0</v>
      </c>
      <c r="BV125" s="50">
        <f>IF('Indicator Data'!BW129="No Data",1,IF('Indicator Data imputation'!BW128&lt;&gt;"",1,0))</f>
        <v>0</v>
      </c>
      <c r="BW125" s="50">
        <f>IF('Indicator Data'!BX129="No Data",1,IF('Indicator Data imputation'!BX128&lt;&gt;"",1,0))</f>
        <v>0</v>
      </c>
      <c r="BX125" s="50">
        <f>IF('Indicator Data'!BY129="No Data",1,IF('Indicator Data imputation'!BY128&lt;&gt;"",1,0))</f>
        <v>0</v>
      </c>
      <c r="BY125" s="3">
        <f t="shared" si="5"/>
        <v>6</v>
      </c>
      <c r="BZ125" s="52">
        <f t="shared" si="4"/>
        <v>0.08</v>
      </c>
    </row>
    <row r="126" spans="1:78">
      <c r="A126" s="3" t="str">
        <f>'Indicator Data'!B130</f>
        <v>NER</v>
      </c>
      <c r="B126" s="50">
        <f>IF('Indicator Data'!C130="No Data",1,IF('Indicator Data imputation'!C129&lt;&gt;"",1,0))</f>
        <v>0</v>
      </c>
      <c r="C126" s="50">
        <f>IF('Indicator Data'!D130="No Data",1,IF('Indicator Data imputation'!D129&lt;&gt;"",1,0))</f>
        <v>0</v>
      </c>
      <c r="D126" s="50">
        <f>IF('Indicator Data'!E130="No Data",1,IF('Indicator Data imputation'!E129&lt;&gt;"",1,0))</f>
        <v>0</v>
      </c>
      <c r="E126" s="50">
        <f>IF('Indicator Data'!F130="No Data",1,IF('Indicator Data imputation'!F129&lt;&gt;"",1,0))</f>
        <v>0</v>
      </c>
      <c r="F126" s="50">
        <f>IF('Indicator Data'!G130="No Data",1,IF('Indicator Data imputation'!G129&lt;&gt;"",1,0))</f>
        <v>0</v>
      </c>
      <c r="G126" s="50">
        <f>IF('Indicator Data'!H130="No Data",1,IF('Indicator Data imputation'!H129&lt;&gt;"",1,0))</f>
        <v>0</v>
      </c>
      <c r="H126" s="50">
        <f>IF('Indicator Data'!I130="No Data",1,IF('Indicator Data imputation'!I129&lt;&gt;"",1,0))</f>
        <v>0</v>
      </c>
      <c r="I126" s="50">
        <f>IF('Indicator Data'!J130="No Data",1,IF('Indicator Data imputation'!J129&lt;&gt;"",1,0))</f>
        <v>0</v>
      </c>
      <c r="J126" s="50">
        <f>IF('Indicator Data'!K130="No Data",1,IF('Indicator Data imputation'!K129&lt;&gt;"",1,0))</f>
        <v>0</v>
      </c>
      <c r="K126" s="50">
        <f>IF('Indicator Data'!L130="No Data",1,IF('Indicator Data imputation'!L129&lt;&gt;"",1,0))</f>
        <v>0</v>
      </c>
      <c r="L126" s="50">
        <f>IF('Indicator Data'!M130="No Data",1,IF('Indicator Data imputation'!M129&lt;&gt;"",1,0))</f>
        <v>0</v>
      </c>
      <c r="M126" s="50">
        <f>IF('Indicator Data'!N130="No Data",1,IF('Indicator Data imputation'!N129&lt;&gt;"",1,0))</f>
        <v>0</v>
      </c>
      <c r="N126" s="50">
        <f>IF('Indicator Data'!O130="No Data",1,IF('Indicator Data imputation'!O129&lt;&gt;"",1,0))</f>
        <v>0</v>
      </c>
      <c r="O126" s="50">
        <f>IF('Indicator Data'!P130="No Data",1,IF('Indicator Data imputation'!P129&lt;&gt;"",1,0))</f>
        <v>0</v>
      </c>
      <c r="P126" s="50">
        <f>IF('Indicator Data'!Q130="No Data",1,IF('Indicator Data imputation'!Q129&lt;&gt;"",1,0))</f>
        <v>0</v>
      </c>
      <c r="Q126" s="50">
        <f>IF('Indicator Data'!R130="No Data",1,IF('Indicator Data imputation'!R129&lt;&gt;"",1,0))</f>
        <v>0</v>
      </c>
      <c r="R126" s="50">
        <f>IF('Indicator Data'!S130="No Data",1,IF('Indicator Data imputation'!S129&lt;&gt;"",1,0))</f>
        <v>0</v>
      </c>
      <c r="S126" s="50">
        <f>IF('Indicator Data'!T130="No Data",1,IF('Indicator Data imputation'!T129&lt;&gt;"",1,0))</f>
        <v>0</v>
      </c>
      <c r="T126" s="50">
        <f>IF('Indicator Data'!U130="No Data",1,IF('Indicator Data imputation'!U129&lt;&gt;"",1,0))</f>
        <v>0</v>
      </c>
      <c r="U126" s="50">
        <f>IF('Indicator Data'!V130="No Data",1,IF('Indicator Data imputation'!V129&lt;&gt;"",1,0))</f>
        <v>0</v>
      </c>
      <c r="V126" s="50">
        <f>IF('Indicator Data'!W130="No Data",1,IF('Indicator Data imputation'!W129&lt;&gt;"",1,0))</f>
        <v>0</v>
      </c>
      <c r="W126" s="50">
        <f>IF('Indicator Data'!X130="No Data",1,IF('Indicator Data imputation'!X129&lt;&gt;"",1,0))</f>
        <v>0</v>
      </c>
      <c r="X126" s="50">
        <f>IF('Indicator Data'!Y130="No Data",1,IF('Indicator Data imputation'!Y129&lt;&gt;"",1,0))</f>
        <v>0</v>
      </c>
      <c r="Y126" s="50">
        <f>IF('Indicator Data'!Z130="No Data",1,IF('Indicator Data imputation'!Z129&lt;&gt;"",1,0))</f>
        <v>0</v>
      </c>
      <c r="Z126" s="50">
        <f>IF('Indicator Data'!AA130="No Data",1,IF('Indicator Data imputation'!AA129&lt;&gt;"",1,0))</f>
        <v>0</v>
      </c>
      <c r="AA126" s="50">
        <f>IF('Indicator Data'!AB130="No Data",1,IF('Indicator Data imputation'!AB129&lt;&gt;"",1,0))</f>
        <v>0</v>
      </c>
      <c r="AB126" s="50">
        <f>IF('Indicator Data'!AC130="No Data",1,IF('Indicator Data imputation'!AC129&lt;&gt;"",1,0))</f>
        <v>0</v>
      </c>
      <c r="AC126" s="50">
        <f>IF('Indicator Data'!AD130="No Data",1,IF('Indicator Data imputation'!AD129&lt;&gt;"",1,0))</f>
        <v>1</v>
      </c>
      <c r="AD126" s="50">
        <f>IF('Indicator Data'!AE130="No Data",1,IF('Indicator Data imputation'!AE129&lt;&gt;"",1,0))</f>
        <v>0</v>
      </c>
      <c r="AE126" s="50">
        <f>IF('Indicator Data'!AF130="No Data",1,IF('Indicator Data imputation'!AF129&lt;&gt;"",1,0))</f>
        <v>0</v>
      </c>
      <c r="AF126" s="50">
        <f>IF('Indicator Data'!AG130="No Data",1,IF('Indicator Data imputation'!AG129&lt;&gt;"",1,0))</f>
        <v>0</v>
      </c>
      <c r="AG126" s="50">
        <f>IF('Indicator Data'!AH130="No Data",1,IF('Indicator Data imputation'!AH129&lt;&gt;"",1,0))</f>
        <v>0</v>
      </c>
      <c r="AH126" s="50">
        <f>IF('Indicator Data'!AI130="No Data",1,IF('Indicator Data imputation'!AI129&lt;&gt;"",1,0))</f>
        <v>0</v>
      </c>
      <c r="AI126" s="50">
        <f>IF('Indicator Data'!AJ130="No Data",1,IF('Indicator Data imputation'!AJ129&lt;&gt;"",1,0))</f>
        <v>0</v>
      </c>
      <c r="AJ126" s="50">
        <f>IF('Indicator Data'!AK130="No Data",1,IF('Indicator Data imputation'!AK129&lt;&gt;"",1,0))</f>
        <v>0</v>
      </c>
      <c r="AK126" s="50">
        <f>IF('Indicator Data'!AL130="No Data",1,IF('Indicator Data imputation'!AL129&lt;&gt;"",1,0))</f>
        <v>0</v>
      </c>
      <c r="AL126" s="50">
        <f>IF('Indicator Data'!AM130="No Data",1,IF('Indicator Data imputation'!AM129&lt;&gt;"",1,0))</f>
        <v>0</v>
      </c>
      <c r="AM126" s="50">
        <f>IF('Indicator Data'!AN130="No Data",1,IF('Indicator Data imputation'!AN129&lt;&gt;"",1,0))</f>
        <v>0</v>
      </c>
      <c r="AN126" s="50">
        <f>IF('Indicator Data'!AO130="No Data",1,IF('Indicator Data imputation'!AO129&lt;&gt;"",1,0))</f>
        <v>0</v>
      </c>
      <c r="AO126" s="50">
        <f>IF('Indicator Data'!AP130="No Data",1,IF('Indicator Data imputation'!AP129&lt;&gt;"",1,0))</f>
        <v>0</v>
      </c>
      <c r="AP126" s="50">
        <f>IF('Indicator Data'!AQ130="No Data",1,IF('Indicator Data imputation'!AQ129&lt;&gt;"",1,0))</f>
        <v>0</v>
      </c>
      <c r="AQ126" s="50">
        <f>IF('Indicator Data'!AR130="No Data",1,IF('Indicator Data imputation'!AR129&lt;&gt;"",1,0))</f>
        <v>0</v>
      </c>
      <c r="AR126" s="50">
        <f>IF('Indicator Data'!AS130="No Data",1,IF('Indicator Data imputation'!AS129&lt;&gt;"",1,0))</f>
        <v>0</v>
      </c>
      <c r="AS126" s="50">
        <f>IF('Indicator Data'!AT130="No Data",1,IF('Indicator Data imputation'!AT129&lt;&gt;"",1,0))</f>
        <v>0</v>
      </c>
      <c r="AT126" s="50">
        <f>IF('Indicator Data'!AU130="No Data",1,IF('Indicator Data imputation'!AU129&lt;&gt;"",1,0))</f>
        <v>0</v>
      </c>
      <c r="AU126" s="50">
        <f>IF('Indicator Data'!AV130="No Data",1,IF('Indicator Data imputation'!AV129&lt;&gt;"",1,0))</f>
        <v>0</v>
      </c>
      <c r="AV126" s="50">
        <f>IF('Indicator Data'!AW130="No Data",1,IF('Indicator Data imputation'!AW129&lt;&gt;"",1,0))</f>
        <v>0</v>
      </c>
      <c r="AW126" s="50">
        <f>IF('Indicator Data'!AX130="No Data",1,IF('Indicator Data imputation'!AX129&lt;&gt;"",1,0))</f>
        <v>0</v>
      </c>
      <c r="AX126" s="50">
        <f>IF('Indicator Data'!AY130="No Data",1,IF('Indicator Data imputation'!AY129&lt;&gt;"",1,0))</f>
        <v>0</v>
      </c>
      <c r="AY126" s="50">
        <f>IF('Indicator Data'!AZ130="No Data",1,IF('Indicator Data imputation'!AZ129&lt;&gt;"",1,0))</f>
        <v>0</v>
      </c>
      <c r="AZ126" s="50">
        <f>IF('Indicator Data'!BA130="No Data",1,IF('Indicator Data imputation'!BA129&lt;&gt;"",1,0))</f>
        <v>0</v>
      </c>
      <c r="BA126" s="50">
        <f>IF('Indicator Data'!BB130="No Data",1,IF('Indicator Data imputation'!BB129&lt;&gt;"",1,0))</f>
        <v>0</v>
      </c>
      <c r="BB126" s="50">
        <f>IF('Indicator Data'!BC130="No Data",1,IF('Indicator Data imputation'!BC129&lt;&gt;"",1,0))</f>
        <v>0</v>
      </c>
      <c r="BC126" s="50">
        <f>IF('Indicator Data'!BD130="No Data",1,IF('Indicator Data imputation'!BD129&lt;&gt;"",1,0))</f>
        <v>0</v>
      </c>
      <c r="BD126" s="50">
        <f>IF('Indicator Data'!BE130="No Data",1,IF('Indicator Data imputation'!BE129&lt;&gt;"",1,0))</f>
        <v>0</v>
      </c>
      <c r="BE126" s="50">
        <f>IF('Indicator Data'!BF130="No Data",1,IF('Indicator Data imputation'!BF129&lt;&gt;"",1,0))</f>
        <v>0</v>
      </c>
      <c r="BF126" s="50">
        <f>IF('Indicator Data'!BG130="No Data",1,IF('Indicator Data imputation'!BG129&lt;&gt;"",1,0))</f>
        <v>0</v>
      </c>
      <c r="BG126" s="50">
        <f>IF('Indicator Data'!BH130="No Data",1,IF('Indicator Data imputation'!BH129&lt;&gt;"",1,0))</f>
        <v>0</v>
      </c>
      <c r="BH126" s="50">
        <f>IF('Indicator Data'!BI130="No Data",1,IF('Indicator Data imputation'!BI129&lt;&gt;"",1,0))</f>
        <v>1</v>
      </c>
      <c r="BI126" s="50">
        <f>IF('Indicator Data'!BJ130="No Data",1,IF('Indicator Data imputation'!BJ129&lt;&gt;"",1,0))</f>
        <v>0</v>
      </c>
      <c r="BJ126" s="50">
        <f>IF('Indicator Data'!BK130="No Data",1,IF('Indicator Data imputation'!BK129&lt;&gt;"",1,0))</f>
        <v>0</v>
      </c>
      <c r="BK126" s="50">
        <f>IF('Indicator Data'!BL130="No Data",1,IF('Indicator Data imputation'!BL129&lt;&gt;"",1,0))</f>
        <v>0</v>
      </c>
      <c r="BL126" s="50">
        <f>IF('Indicator Data'!BM130="No Data",1,IF('Indicator Data imputation'!BM129&lt;&gt;"",1,0))</f>
        <v>0</v>
      </c>
      <c r="BM126" s="50">
        <f>IF('Indicator Data'!BN130="No Data",1,IF('Indicator Data imputation'!BN129&lt;&gt;"",1,0))</f>
        <v>0</v>
      </c>
      <c r="BN126" s="50">
        <f>IF('Indicator Data'!BO130="No Data",1,IF('Indicator Data imputation'!BO129&lt;&gt;"",1,0))</f>
        <v>0</v>
      </c>
      <c r="BO126" s="50">
        <f>IF('Indicator Data'!BP130="No Data",1,IF('Indicator Data imputation'!BP129&lt;&gt;"",1,0))</f>
        <v>0</v>
      </c>
      <c r="BP126" s="50">
        <f>IF('Indicator Data'!BQ130="No Data",1,IF('Indicator Data imputation'!BQ129&lt;&gt;"",1,0))</f>
        <v>0</v>
      </c>
      <c r="BQ126" s="50">
        <f>IF('Indicator Data'!BR130="No Data",1,IF('Indicator Data imputation'!BR129&lt;&gt;"",1,0))</f>
        <v>0</v>
      </c>
      <c r="BR126" s="50">
        <f>IF('Indicator Data'!BS130="No Data",1,IF('Indicator Data imputation'!BS129&lt;&gt;"",1,0))</f>
        <v>0</v>
      </c>
      <c r="BS126" s="50">
        <f>IF('Indicator Data'!BT130="No Data",1,IF('Indicator Data imputation'!BT129&lt;&gt;"",1,0))</f>
        <v>0</v>
      </c>
      <c r="BT126" s="50">
        <f>IF('Indicator Data'!BU130="No Data",1,IF('Indicator Data imputation'!BU129&lt;&gt;"",1,0))</f>
        <v>0</v>
      </c>
      <c r="BU126" s="50">
        <f>IF('Indicator Data'!BV130="No Data",1,IF('Indicator Data imputation'!BV129&lt;&gt;"",1,0))</f>
        <v>0</v>
      </c>
      <c r="BV126" s="50">
        <f>IF('Indicator Data'!BW130="No Data",1,IF('Indicator Data imputation'!BW129&lt;&gt;"",1,0))</f>
        <v>0</v>
      </c>
      <c r="BW126" s="50">
        <f>IF('Indicator Data'!BX130="No Data",1,IF('Indicator Data imputation'!BX129&lt;&gt;"",1,0))</f>
        <v>0</v>
      </c>
      <c r="BX126" s="50">
        <f>IF('Indicator Data'!BY130="No Data",1,IF('Indicator Data imputation'!BY129&lt;&gt;"",1,0))</f>
        <v>0</v>
      </c>
      <c r="BY126" s="3">
        <f t="shared" si="5"/>
        <v>2</v>
      </c>
      <c r="BZ126" s="52">
        <f t="shared" si="4"/>
        <v>2.6666666666666668E-2</v>
      </c>
    </row>
    <row r="127" spans="1:78">
      <c r="A127" s="3" t="str">
        <f>'Indicator Data'!B131</f>
        <v>NGA</v>
      </c>
      <c r="B127" s="50">
        <f>IF('Indicator Data'!C131="No Data",1,IF('Indicator Data imputation'!C130&lt;&gt;"",1,0))</f>
        <v>0</v>
      </c>
      <c r="C127" s="50">
        <f>IF('Indicator Data'!D131="No Data",1,IF('Indicator Data imputation'!D130&lt;&gt;"",1,0))</f>
        <v>0</v>
      </c>
      <c r="D127" s="50">
        <f>IF('Indicator Data'!E131="No Data",1,IF('Indicator Data imputation'!E130&lt;&gt;"",1,0))</f>
        <v>0</v>
      </c>
      <c r="E127" s="50">
        <f>IF('Indicator Data'!F131="No Data",1,IF('Indicator Data imputation'!F130&lt;&gt;"",1,0))</f>
        <v>0</v>
      </c>
      <c r="F127" s="50">
        <f>IF('Indicator Data'!G131="No Data",1,IF('Indicator Data imputation'!G130&lt;&gt;"",1,0))</f>
        <v>0</v>
      </c>
      <c r="G127" s="50">
        <f>IF('Indicator Data'!H131="No Data",1,IF('Indicator Data imputation'!H130&lt;&gt;"",1,0))</f>
        <v>0</v>
      </c>
      <c r="H127" s="50">
        <f>IF('Indicator Data'!I131="No Data",1,IF('Indicator Data imputation'!I130&lt;&gt;"",1,0))</f>
        <v>0</v>
      </c>
      <c r="I127" s="50">
        <f>IF('Indicator Data'!J131="No Data",1,IF('Indicator Data imputation'!J130&lt;&gt;"",1,0))</f>
        <v>0</v>
      </c>
      <c r="J127" s="50">
        <f>IF('Indicator Data'!K131="No Data",1,IF('Indicator Data imputation'!K130&lt;&gt;"",1,0))</f>
        <v>0</v>
      </c>
      <c r="K127" s="50">
        <f>IF('Indicator Data'!L131="No Data",1,IF('Indicator Data imputation'!L130&lt;&gt;"",1,0))</f>
        <v>0</v>
      </c>
      <c r="L127" s="50">
        <f>IF('Indicator Data'!M131="No Data",1,IF('Indicator Data imputation'!M130&lt;&gt;"",1,0))</f>
        <v>0</v>
      </c>
      <c r="M127" s="50">
        <f>IF('Indicator Data'!N131="No Data",1,IF('Indicator Data imputation'!N130&lt;&gt;"",1,0))</f>
        <v>0</v>
      </c>
      <c r="N127" s="50">
        <f>IF('Indicator Data'!O131="No Data",1,IF('Indicator Data imputation'!O130&lt;&gt;"",1,0))</f>
        <v>0</v>
      </c>
      <c r="O127" s="50">
        <f>IF('Indicator Data'!P131="No Data",1,IF('Indicator Data imputation'!P130&lt;&gt;"",1,0))</f>
        <v>0</v>
      </c>
      <c r="P127" s="50">
        <f>IF('Indicator Data'!Q131="No Data",1,IF('Indicator Data imputation'!Q130&lt;&gt;"",1,0))</f>
        <v>0</v>
      </c>
      <c r="Q127" s="50">
        <f>IF('Indicator Data'!R131="No Data",1,IF('Indicator Data imputation'!R130&lt;&gt;"",1,0))</f>
        <v>0</v>
      </c>
      <c r="R127" s="50">
        <f>IF('Indicator Data'!S131="No Data",1,IF('Indicator Data imputation'!S130&lt;&gt;"",1,0))</f>
        <v>0</v>
      </c>
      <c r="S127" s="50">
        <f>IF('Indicator Data'!T131="No Data",1,IF('Indicator Data imputation'!T130&lt;&gt;"",1,0))</f>
        <v>0</v>
      </c>
      <c r="T127" s="50">
        <f>IF('Indicator Data'!U131="No Data",1,IF('Indicator Data imputation'!U130&lt;&gt;"",1,0))</f>
        <v>0</v>
      </c>
      <c r="U127" s="50">
        <f>IF('Indicator Data'!V131="No Data",1,IF('Indicator Data imputation'!V130&lt;&gt;"",1,0))</f>
        <v>0</v>
      </c>
      <c r="V127" s="50">
        <f>IF('Indicator Data'!W131="No Data",1,IF('Indicator Data imputation'!W130&lt;&gt;"",1,0))</f>
        <v>0</v>
      </c>
      <c r="W127" s="50">
        <f>IF('Indicator Data'!X131="No Data",1,IF('Indicator Data imputation'!X130&lt;&gt;"",1,0))</f>
        <v>0</v>
      </c>
      <c r="X127" s="50">
        <f>IF('Indicator Data'!Y131="No Data",1,IF('Indicator Data imputation'!Y130&lt;&gt;"",1,0))</f>
        <v>0</v>
      </c>
      <c r="Y127" s="50">
        <f>IF('Indicator Data'!Z131="No Data",1,IF('Indicator Data imputation'!Z130&lt;&gt;"",1,0))</f>
        <v>0</v>
      </c>
      <c r="Z127" s="50">
        <f>IF('Indicator Data'!AA131="No Data",1,IF('Indicator Data imputation'!AA130&lt;&gt;"",1,0))</f>
        <v>0</v>
      </c>
      <c r="AA127" s="50">
        <f>IF('Indicator Data'!AB131="No Data",1,IF('Indicator Data imputation'!AB130&lt;&gt;"",1,0))</f>
        <v>0</v>
      </c>
      <c r="AB127" s="50">
        <f>IF('Indicator Data'!AC131="No Data",1,IF('Indicator Data imputation'!AC130&lt;&gt;"",1,0))</f>
        <v>0</v>
      </c>
      <c r="AC127" s="50">
        <f>IF('Indicator Data'!AD131="No Data",1,IF('Indicator Data imputation'!AD130&lt;&gt;"",1,0))</f>
        <v>0</v>
      </c>
      <c r="AD127" s="50">
        <f>IF('Indicator Data'!AE131="No Data",1,IF('Indicator Data imputation'!AE130&lt;&gt;"",1,0))</f>
        <v>0</v>
      </c>
      <c r="AE127" s="50">
        <f>IF('Indicator Data'!AF131="No Data",1,IF('Indicator Data imputation'!AF130&lt;&gt;"",1,0))</f>
        <v>0</v>
      </c>
      <c r="AF127" s="50">
        <f>IF('Indicator Data'!AG131="No Data",1,IF('Indicator Data imputation'!AG130&lt;&gt;"",1,0))</f>
        <v>0</v>
      </c>
      <c r="AG127" s="50">
        <f>IF('Indicator Data'!AH131="No Data",1,IF('Indicator Data imputation'!AH130&lt;&gt;"",1,0))</f>
        <v>0</v>
      </c>
      <c r="AH127" s="50">
        <f>IF('Indicator Data'!AI131="No Data",1,IF('Indicator Data imputation'!AI130&lt;&gt;"",1,0))</f>
        <v>0</v>
      </c>
      <c r="AI127" s="50">
        <f>IF('Indicator Data'!AJ131="No Data",1,IF('Indicator Data imputation'!AJ130&lt;&gt;"",1,0))</f>
        <v>0</v>
      </c>
      <c r="AJ127" s="50">
        <f>IF('Indicator Data'!AK131="No Data",1,IF('Indicator Data imputation'!AK130&lt;&gt;"",1,0))</f>
        <v>0</v>
      </c>
      <c r="AK127" s="50">
        <f>IF('Indicator Data'!AL131="No Data",1,IF('Indicator Data imputation'!AL130&lt;&gt;"",1,0))</f>
        <v>0</v>
      </c>
      <c r="AL127" s="50">
        <f>IF('Indicator Data'!AM131="No Data",1,IF('Indicator Data imputation'!AM130&lt;&gt;"",1,0))</f>
        <v>0</v>
      </c>
      <c r="AM127" s="50">
        <f>IF('Indicator Data'!AN131="No Data",1,IF('Indicator Data imputation'!AN130&lt;&gt;"",1,0))</f>
        <v>0</v>
      </c>
      <c r="AN127" s="50">
        <f>IF('Indicator Data'!AO131="No Data",1,IF('Indicator Data imputation'!AO130&lt;&gt;"",1,0))</f>
        <v>0</v>
      </c>
      <c r="AO127" s="50">
        <f>IF('Indicator Data'!AP131="No Data",1,IF('Indicator Data imputation'!AP130&lt;&gt;"",1,0))</f>
        <v>0</v>
      </c>
      <c r="AP127" s="50">
        <f>IF('Indicator Data'!AQ131="No Data",1,IF('Indicator Data imputation'!AQ130&lt;&gt;"",1,0))</f>
        <v>0</v>
      </c>
      <c r="AQ127" s="50">
        <f>IF('Indicator Data'!AR131="No Data",1,IF('Indicator Data imputation'!AR130&lt;&gt;"",1,0))</f>
        <v>0</v>
      </c>
      <c r="AR127" s="50">
        <f>IF('Indicator Data'!AS131="No Data",1,IF('Indicator Data imputation'!AS130&lt;&gt;"",1,0))</f>
        <v>0</v>
      </c>
      <c r="AS127" s="50">
        <f>IF('Indicator Data'!AT131="No Data",1,IF('Indicator Data imputation'!AT130&lt;&gt;"",1,0))</f>
        <v>0</v>
      </c>
      <c r="AT127" s="50">
        <f>IF('Indicator Data'!AU131="No Data",1,IF('Indicator Data imputation'!AU130&lt;&gt;"",1,0))</f>
        <v>0</v>
      </c>
      <c r="AU127" s="50">
        <f>IF('Indicator Data'!AV131="No Data",1,IF('Indicator Data imputation'!AV130&lt;&gt;"",1,0))</f>
        <v>0</v>
      </c>
      <c r="AV127" s="50">
        <f>IF('Indicator Data'!AW131="No Data",1,IF('Indicator Data imputation'!AW130&lt;&gt;"",1,0))</f>
        <v>0</v>
      </c>
      <c r="AW127" s="50">
        <f>IF('Indicator Data'!AX131="No Data",1,IF('Indicator Data imputation'!AX130&lt;&gt;"",1,0))</f>
        <v>0</v>
      </c>
      <c r="AX127" s="50">
        <f>IF('Indicator Data'!AY131="No Data",1,IF('Indicator Data imputation'!AY130&lt;&gt;"",1,0))</f>
        <v>0</v>
      </c>
      <c r="AY127" s="50">
        <f>IF('Indicator Data'!AZ131="No Data",1,IF('Indicator Data imputation'!AZ130&lt;&gt;"",1,0))</f>
        <v>1</v>
      </c>
      <c r="AZ127" s="50">
        <f>IF('Indicator Data'!BA131="No Data",1,IF('Indicator Data imputation'!BA130&lt;&gt;"",1,0))</f>
        <v>0</v>
      </c>
      <c r="BA127" s="50">
        <f>IF('Indicator Data'!BB131="No Data",1,IF('Indicator Data imputation'!BB130&lt;&gt;"",1,0))</f>
        <v>0</v>
      </c>
      <c r="BB127" s="50">
        <f>IF('Indicator Data'!BC131="No Data",1,IF('Indicator Data imputation'!BC130&lt;&gt;"",1,0))</f>
        <v>0</v>
      </c>
      <c r="BC127" s="50">
        <f>IF('Indicator Data'!BD131="No Data",1,IF('Indicator Data imputation'!BD130&lt;&gt;"",1,0))</f>
        <v>0</v>
      </c>
      <c r="BD127" s="50">
        <f>IF('Indicator Data'!BE131="No Data",1,IF('Indicator Data imputation'!BE130&lt;&gt;"",1,0))</f>
        <v>0</v>
      </c>
      <c r="BE127" s="50">
        <f>IF('Indicator Data'!BF131="No Data",1,IF('Indicator Data imputation'!BF130&lt;&gt;"",1,0))</f>
        <v>0</v>
      </c>
      <c r="BF127" s="50">
        <f>IF('Indicator Data'!BG131="No Data",1,IF('Indicator Data imputation'!BG130&lt;&gt;"",1,0))</f>
        <v>0</v>
      </c>
      <c r="BG127" s="50">
        <f>IF('Indicator Data'!BH131="No Data",1,IF('Indicator Data imputation'!BH130&lt;&gt;"",1,0))</f>
        <v>0</v>
      </c>
      <c r="BH127" s="50">
        <f>IF('Indicator Data'!BI131="No Data",1,IF('Indicator Data imputation'!BI130&lt;&gt;"",1,0))</f>
        <v>0</v>
      </c>
      <c r="BI127" s="50">
        <f>IF('Indicator Data'!BJ131="No Data",1,IF('Indicator Data imputation'!BJ130&lt;&gt;"",1,0))</f>
        <v>0</v>
      </c>
      <c r="BJ127" s="50">
        <f>IF('Indicator Data'!BK131="No Data",1,IF('Indicator Data imputation'!BK130&lt;&gt;"",1,0))</f>
        <v>0</v>
      </c>
      <c r="BK127" s="50">
        <f>IF('Indicator Data'!BL131="No Data",1,IF('Indicator Data imputation'!BL130&lt;&gt;"",1,0))</f>
        <v>0</v>
      </c>
      <c r="BL127" s="50">
        <f>IF('Indicator Data'!BM131="No Data",1,IF('Indicator Data imputation'!BM130&lt;&gt;"",1,0))</f>
        <v>0</v>
      </c>
      <c r="BM127" s="50">
        <f>IF('Indicator Data'!BN131="No Data",1,IF('Indicator Data imputation'!BN130&lt;&gt;"",1,0))</f>
        <v>0</v>
      </c>
      <c r="BN127" s="50">
        <f>IF('Indicator Data'!BO131="No Data",1,IF('Indicator Data imputation'!BO130&lt;&gt;"",1,0))</f>
        <v>0</v>
      </c>
      <c r="BO127" s="50">
        <f>IF('Indicator Data'!BP131="No Data",1,IF('Indicator Data imputation'!BP130&lt;&gt;"",1,0))</f>
        <v>0</v>
      </c>
      <c r="BP127" s="50">
        <f>IF('Indicator Data'!BQ131="No Data",1,IF('Indicator Data imputation'!BQ130&lt;&gt;"",1,0))</f>
        <v>0</v>
      </c>
      <c r="BQ127" s="50">
        <f>IF('Indicator Data'!BR131="No Data",1,IF('Indicator Data imputation'!BR130&lt;&gt;"",1,0))</f>
        <v>0</v>
      </c>
      <c r="BR127" s="50">
        <f>IF('Indicator Data'!BS131="No Data",1,IF('Indicator Data imputation'!BS130&lt;&gt;"",1,0))</f>
        <v>0</v>
      </c>
      <c r="BS127" s="50">
        <f>IF('Indicator Data'!BT131="No Data",1,IF('Indicator Data imputation'!BT130&lt;&gt;"",1,0))</f>
        <v>0</v>
      </c>
      <c r="BT127" s="50">
        <f>IF('Indicator Data'!BU131="No Data",1,IF('Indicator Data imputation'!BU130&lt;&gt;"",1,0))</f>
        <v>0</v>
      </c>
      <c r="BU127" s="50">
        <f>IF('Indicator Data'!BV131="No Data",1,IF('Indicator Data imputation'!BV130&lt;&gt;"",1,0))</f>
        <v>0</v>
      </c>
      <c r="BV127" s="50">
        <f>IF('Indicator Data'!BW131="No Data",1,IF('Indicator Data imputation'!BW130&lt;&gt;"",1,0))</f>
        <v>0</v>
      </c>
      <c r="BW127" s="50">
        <f>IF('Indicator Data'!BX131="No Data",1,IF('Indicator Data imputation'!BX130&lt;&gt;"",1,0))</f>
        <v>0</v>
      </c>
      <c r="BX127" s="50">
        <f>IF('Indicator Data'!BY131="No Data",1,IF('Indicator Data imputation'!BY130&lt;&gt;"",1,0))</f>
        <v>0</v>
      </c>
      <c r="BY127" s="3">
        <f t="shared" si="5"/>
        <v>1</v>
      </c>
      <c r="BZ127" s="52">
        <f t="shared" si="4"/>
        <v>1.3333333333333334E-2</v>
      </c>
    </row>
    <row r="128" spans="1:78">
      <c r="A128" s="3" t="str">
        <f>'Indicator Data'!B132</f>
        <v>MKD</v>
      </c>
      <c r="B128" s="50">
        <f>IF('Indicator Data'!C132="No Data",1,IF('Indicator Data imputation'!C131&lt;&gt;"",1,0))</f>
        <v>0</v>
      </c>
      <c r="C128" s="50">
        <f>IF('Indicator Data'!D132="No Data",1,IF('Indicator Data imputation'!D131&lt;&gt;"",1,0))</f>
        <v>0</v>
      </c>
      <c r="D128" s="50">
        <f>IF('Indicator Data'!E132="No Data",1,IF('Indicator Data imputation'!E131&lt;&gt;"",1,0))</f>
        <v>0</v>
      </c>
      <c r="E128" s="50">
        <f>IF('Indicator Data'!F132="No Data",1,IF('Indicator Data imputation'!F131&lt;&gt;"",1,0))</f>
        <v>0</v>
      </c>
      <c r="F128" s="50">
        <f>IF('Indicator Data'!G132="No Data",1,IF('Indicator Data imputation'!G131&lt;&gt;"",1,0))</f>
        <v>0</v>
      </c>
      <c r="G128" s="50">
        <f>IF('Indicator Data'!H132="No Data",1,IF('Indicator Data imputation'!H131&lt;&gt;"",1,0))</f>
        <v>0</v>
      </c>
      <c r="H128" s="50">
        <f>IF('Indicator Data'!I132="No Data",1,IF('Indicator Data imputation'!I131&lt;&gt;"",1,0))</f>
        <v>0</v>
      </c>
      <c r="I128" s="50">
        <f>IF('Indicator Data'!J132="No Data",1,IF('Indicator Data imputation'!J131&lt;&gt;"",1,0))</f>
        <v>0</v>
      </c>
      <c r="J128" s="50">
        <f>IF('Indicator Data'!K132="No Data",1,IF('Indicator Data imputation'!K131&lt;&gt;"",1,0))</f>
        <v>0</v>
      </c>
      <c r="K128" s="50">
        <f>IF('Indicator Data'!L132="No Data",1,IF('Indicator Data imputation'!L131&lt;&gt;"",1,0))</f>
        <v>0</v>
      </c>
      <c r="L128" s="50">
        <f>IF('Indicator Data'!M132="No Data",1,IF('Indicator Data imputation'!M131&lt;&gt;"",1,0))</f>
        <v>0</v>
      </c>
      <c r="M128" s="50">
        <f>IF('Indicator Data'!N132="No Data",1,IF('Indicator Data imputation'!N131&lt;&gt;"",1,0))</f>
        <v>1</v>
      </c>
      <c r="N128" s="50">
        <f>IF('Indicator Data'!O132="No Data",1,IF('Indicator Data imputation'!O131&lt;&gt;"",1,0))</f>
        <v>1</v>
      </c>
      <c r="O128" s="50">
        <f>IF('Indicator Data'!P132="No Data",1,IF('Indicator Data imputation'!P131&lt;&gt;"",1,0))</f>
        <v>1</v>
      </c>
      <c r="P128" s="50">
        <f>IF('Indicator Data'!Q132="No Data",1,IF('Indicator Data imputation'!Q131&lt;&gt;"",1,0))</f>
        <v>0</v>
      </c>
      <c r="Q128" s="50">
        <f>IF('Indicator Data'!R132="No Data",1,IF('Indicator Data imputation'!R131&lt;&gt;"",1,0))</f>
        <v>0</v>
      </c>
      <c r="R128" s="50">
        <f>IF('Indicator Data'!S132="No Data",1,IF('Indicator Data imputation'!S131&lt;&gt;"",1,0))</f>
        <v>0</v>
      </c>
      <c r="S128" s="50">
        <f>IF('Indicator Data'!T132="No Data",1,IF('Indicator Data imputation'!T131&lt;&gt;"",1,0))</f>
        <v>0</v>
      </c>
      <c r="T128" s="50">
        <f>IF('Indicator Data'!U132="No Data",1,IF('Indicator Data imputation'!U131&lt;&gt;"",1,0))</f>
        <v>0</v>
      </c>
      <c r="U128" s="50">
        <f>IF('Indicator Data'!V132="No Data",1,IF('Indicator Data imputation'!V131&lt;&gt;"",1,0))</f>
        <v>0</v>
      </c>
      <c r="V128" s="50">
        <f>IF('Indicator Data'!W132="No Data",1,IF('Indicator Data imputation'!W131&lt;&gt;"",1,0))</f>
        <v>0</v>
      </c>
      <c r="W128" s="50">
        <f>IF('Indicator Data'!X132="No Data",1,IF('Indicator Data imputation'!X131&lt;&gt;"",1,0))</f>
        <v>0</v>
      </c>
      <c r="X128" s="50">
        <f>IF('Indicator Data'!Y132="No Data",1,IF('Indicator Data imputation'!Y131&lt;&gt;"",1,0))</f>
        <v>0</v>
      </c>
      <c r="Y128" s="50">
        <f>IF('Indicator Data'!Z132="No Data",1,IF('Indicator Data imputation'!Z131&lt;&gt;"",1,0))</f>
        <v>0</v>
      </c>
      <c r="Z128" s="50">
        <f>IF('Indicator Data'!AA132="No Data",1,IF('Indicator Data imputation'!AA131&lt;&gt;"",1,0))</f>
        <v>1</v>
      </c>
      <c r="AA128" s="50">
        <f>IF('Indicator Data'!AB132="No Data",1,IF('Indicator Data imputation'!AB131&lt;&gt;"",1,0))</f>
        <v>0</v>
      </c>
      <c r="AB128" s="50">
        <f>IF('Indicator Data'!AC132="No Data",1,IF('Indicator Data imputation'!AC131&lt;&gt;"",1,0))</f>
        <v>1</v>
      </c>
      <c r="AC128" s="50">
        <f>IF('Indicator Data'!AD132="No Data",1,IF('Indicator Data imputation'!AD131&lt;&gt;"",1,0))</f>
        <v>0</v>
      </c>
      <c r="AD128" s="50">
        <f>IF('Indicator Data'!AE132="No Data",1,IF('Indicator Data imputation'!AE131&lt;&gt;"",1,0))</f>
        <v>0</v>
      </c>
      <c r="AE128" s="50">
        <f>IF('Indicator Data'!AF132="No Data",1,IF('Indicator Data imputation'!AF131&lt;&gt;"",1,0))</f>
        <v>0</v>
      </c>
      <c r="AF128" s="50">
        <f>IF('Indicator Data'!AG132="No Data",1,IF('Indicator Data imputation'!AG131&lt;&gt;"",1,0))</f>
        <v>0</v>
      </c>
      <c r="AG128" s="50">
        <f>IF('Indicator Data'!AH132="No Data",1,IF('Indicator Data imputation'!AH131&lt;&gt;"",1,0))</f>
        <v>0</v>
      </c>
      <c r="AH128" s="50">
        <f>IF('Indicator Data'!AI132="No Data",1,IF('Indicator Data imputation'!AI131&lt;&gt;"",1,0))</f>
        <v>0</v>
      </c>
      <c r="AI128" s="50">
        <f>IF('Indicator Data'!AJ132="No Data",1,IF('Indicator Data imputation'!AJ131&lt;&gt;"",1,0))</f>
        <v>0</v>
      </c>
      <c r="AJ128" s="50">
        <f>IF('Indicator Data'!AK132="No Data",1,IF('Indicator Data imputation'!AK131&lt;&gt;"",1,0))</f>
        <v>0</v>
      </c>
      <c r="AK128" s="50">
        <f>IF('Indicator Data'!AL132="No Data",1,IF('Indicator Data imputation'!AL131&lt;&gt;"",1,0))</f>
        <v>0</v>
      </c>
      <c r="AL128" s="50">
        <f>IF('Indicator Data'!AM132="No Data",1,IF('Indicator Data imputation'!AM131&lt;&gt;"",1,0))</f>
        <v>0</v>
      </c>
      <c r="AM128" s="50">
        <f>IF('Indicator Data'!AN132="No Data",1,IF('Indicator Data imputation'!AN131&lt;&gt;"",1,0))</f>
        <v>0</v>
      </c>
      <c r="AN128" s="50">
        <f>IF('Indicator Data'!AO132="No Data",1,IF('Indicator Data imputation'!AO131&lt;&gt;"",1,0))</f>
        <v>0</v>
      </c>
      <c r="AO128" s="50">
        <f>IF('Indicator Data'!AP132="No Data",1,IF('Indicator Data imputation'!AP131&lt;&gt;"",1,0))</f>
        <v>0</v>
      </c>
      <c r="AP128" s="50">
        <f>IF('Indicator Data'!AQ132="No Data",1,IF('Indicator Data imputation'!AQ131&lt;&gt;"",1,0))</f>
        <v>0</v>
      </c>
      <c r="AQ128" s="50">
        <f>IF('Indicator Data'!AR132="No Data",1,IF('Indicator Data imputation'!AR131&lt;&gt;"",1,0))</f>
        <v>0</v>
      </c>
      <c r="AR128" s="50">
        <f>IF('Indicator Data'!AS132="No Data",1,IF('Indicator Data imputation'!AS131&lt;&gt;"",1,0))</f>
        <v>0</v>
      </c>
      <c r="AS128" s="50">
        <f>IF('Indicator Data'!AT132="No Data",1,IF('Indicator Data imputation'!AT131&lt;&gt;"",1,0))</f>
        <v>0</v>
      </c>
      <c r="AT128" s="50">
        <f>IF('Indicator Data'!AU132="No Data",1,IF('Indicator Data imputation'!AU131&lt;&gt;"",1,0))</f>
        <v>0</v>
      </c>
      <c r="AU128" s="50">
        <f>IF('Indicator Data'!AV132="No Data",1,IF('Indicator Data imputation'!AV131&lt;&gt;"",1,0))</f>
        <v>1</v>
      </c>
      <c r="AV128" s="50">
        <f>IF('Indicator Data'!AW132="No Data",1,IF('Indicator Data imputation'!AW131&lt;&gt;"",1,0))</f>
        <v>1</v>
      </c>
      <c r="AW128" s="50">
        <f>IF('Indicator Data'!AX132="No Data",1,IF('Indicator Data imputation'!AX131&lt;&gt;"",1,0))</f>
        <v>1</v>
      </c>
      <c r="AX128" s="50">
        <f>IF('Indicator Data'!AY132="No Data",1,IF('Indicator Data imputation'!AY131&lt;&gt;"",1,0))</f>
        <v>0</v>
      </c>
      <c r="AY128" s="50">
        <f>IF('Indicator Data'!AZ132="No Data",1,IF('Indicator Data imputation'!AZ131&lt;&gt;"",1,0))</f>
        <v>0</v>
      </c>
      <c r="AZ128" s="50">
        <f>IF('Indicator Data'!BA132="No Data",1,IF('Indicator Data imputation'!BA131&lt;&gt;"",1,0))</f>
        <v>0</v>
      </c>
      <c r="BA128" s="50">
        <f>IF('Indicator Data'!BB132="No Data",1,IF('Indicator Data imputation'!BB131&lt;&gt;"",1,0))</f>
        <v>0</v>
      </c>
      <c r="BB128" s="50">
        <f>IF('Indicator Data'!BC132="No Data",1,IF('Indicator Data imputation'!BC131&lt;&gt;"",1,0))</f>
        <v>0</v>
      </c>
      <c r="BC128" s="50">
        <f>IF('Indicator Data'!BD132="No Data",1,IF('Indicator Data imputation'!BD131&lt;&gt;"",1,0))</f>
        <v>0</v>
      </c>
      <c r="BD128" s="50">
        <f>IF('Indicator Data'!BE132="No Data",1,IF('Indicator Data imputation'!BE131&lt;&gt;"",1,0))</f>
        <v>0</v>
      </c>
      <c r="BE128" s="50">
        <f>IF('Indicator Data'!BF132="No Data",1,IF('Indicator Data imputation'!BF131&lt;&gt;"",1,0))</f>
        <v>0</v>
      </c>
      <c r="BF128" s="50">
        <f>IF('Indicator Data'!BG132="No Data",1,IF('Indicator Data imputation'!BG131&lt;&gt;"",1,0))</f>
        <v>0</v>
      </c>
      <c r="BG128" s="50">
        <f>IF('Indicator Data'!BH132="No Data",1,IF('Indicator Data imputation'!BH131&lt;&gt;"",1,0))</f>
        <v>0</v>
      </c>
      <c r="BH128" s="50">
        <f>IF('Indicator Data'!BI132="No Data",1,IF('Indicator Data imputation'!BI131&lt;&gt;"",1,0))</f>
        <v>0</v>
      </c>
      <c r="BI128" s="50">
        <f>IF('Indicator Data'!BJ132="No Data",1,IF('Indicator Data imputation'!BJ131&lt;&gt;"",1,0))</f>
        <v>0</v>
      </c>
      <c r="BJ128" s="50">
        <f>IF('Indicator Data'!BK132="No Data",1,IF('Indicator Data imputation'!BK131&lt;&gt;"",1,0))</f>
        <v>0</v>
      </c>
      <c r="BK128" s="50">
        <f>IF('Indicator Data'!BL132="No Data",1,IF('Indicator Data imputation'!BL131&lt;&gt;"",1,0))</f>
        <v>0</v>
      </c>
      <c r="BL128" s="50">
        <f>IF('Indicator Data'!BM132="No Data",1,IF('Indicator Data imputation'!BM131&lt;&gt;"",1,0))</f>
        <v>0</v>
      </c>
      <c r="BM128" s="50">
        <f>IF('Indicator Data'!BN132="No Data",1,IF('Indicator Data imputation'!BN131&lt;&gt;"",1,0))</f>
        <v>0</v>
      </c>
      <c r="BN128" s="50">
        <f>IF('Indicator Data'!BO132="No Data",1,IF('Indicator Data imputation'!BO131&lt;&gt;"",1,0))</f>
        <v>0</v>
      </c>
      <c r="BO128" s="50">
        <f>IF('Indicator Data'!BP132="No Data",1,IF('Indicator Data imputation'!BP131&lt;&gt;"",1,0))</f>
        <v>0</v>
      </c>
      <c r="BP128" s="50">
        <f>IF('Indicator Data'!BQ132="No Data",1,IF('Indicator Data imputation'!BQ131&lt;&gt;"",1,0))</f>
        <v>0</v>
      </c>
      <c r="BQ128" s="50">
        <f>IF('Indicator Data'!BR132="No Data",1,IF('Indicator Data imputation'!BR131&lt;&gt;"",1,0))</f>
        <v>0</v>
      </c>
      <c r="BR128" s="50">
        <f>IF('Indicator Data'!BS132="No Data",1,IF('Indicator Data imputation'!BS131&lt;&gt;"",1,0))</f>
        <v>0</v>
      </c>
      <c r="BS128" s="50">
        <f>IF('Indicator Data'!BT132="No Data",1,IF('Indicator Data imputation'!BT131&lt;&gt;"",1,0))</f>
        <v>0</v>
      </c>
      <c r="BT128" s="50">
        <f>IF('Indicator Data'!BU132="No Data",1,IF('Indicator Data imputation'!BU131&lt;&gt;"",1,0))</f>
        <v>0</v>
      </c>
      <c r="BU128" s="50">
        <f>IF('Indicator Data'!BV132="No Data",1,IF('Indicator Data imputation'!BV131&lt;&gt;"",1,0))</f>
        <v>0</v>
      </c>
      <c r="BV128" s="50">
        <f>IF('Indicator Data'!BW132="No Data",1,IF('Indicator Data imputation'!BW131&lt;&gt;"",1,0))</f>
        <v>1</v>
      </c>
      <c r="BW128" s="50">
        <f>IF('Indicator Data'!BX132="No Data",1,IF('Indicator Data imputation'!BX131&lt;&gt;"",1,0))</f>
        <v>0</v>
      </c>
      <c r="BX128" s="50">
        <f>IF('Indicator Data'!BY132="No Data",1,IF('Indicator Data imputation'!BY131&lt;&gt;"",1,0))</f>
        <v>0</v>
      </c>
      <c r="BY128" s="3">
        <f t="shared" si="5"/>
        <v>9</v>
      </c>
      <c r="BZ128" s="52">
        <f t="shared" si="4"/>
        <v>0.12</v>
      </c>
    </row>
    <row r="129" spans="1:78">
      <c r="A129" s="3" t="str">
        <f>'Indicator Data'!B133</f>
        <v>NOR</v>
      </c>
      <c r="B129" s="50">
        <f>IF('Indicator Data'!C133="No Data",1,IF('Indicator Data imputation'!C132&lt;&gt;"",1,0))</f>
        <v>0</v>
      </c>
      <c r="C129" s="50">
        <f>IF('Indicator Data'!D133="No Data",1,IF('Indicator Data imputation'!D132&lt;&gt;"",1,0))</f>
        <v>0</v>
      </c>
      <c r="D129" s="50">
        <f>IF('Indicator Data'!E133="No Data",1,IF('Indicator Data imputation'!E132&lt;&gt;"",1,0))</f>
        <v>1</v>
      </c>
      <c r="E129" s="50">
        <f>IF('Indicator Data'!F133="No Data",1,IF('Indicator Data imputation'!F132&lt;&gt;"",1,0))</f>
        <v>0</v>
      </c>
      <c r="F129" s="50">
        <f>IF('Indicator Data'!G133="No Data",1,IF('Indicator Data imputation'!G132&lt;&gt;"",1,0))</f>
        <v>0</v>
      </c>
      <c r="G129" s="50">
        <f>IF('Indicator Data'!H133="No Data",1,IF('Indicator Data imputation'!H132&lt;&gt;"",1,0))</f>
        <v>0</v>
      </c>
      <c r="H129" s="50">
        <f>IF('Indicator Data'!I133="No Data",1,IF('Indicator Data imputation'!I132&lt;&gt;"",1,0))</f>
        <v>0</v>
      </c>
      <c r="I129" s="50">
        <f>IF('Indicator Data'!J133="No Data",1,IF('Indicator Data imputation'!J132&lt;&gt;"",1,0))</f>
        <v>0</v>
      </c>
      <c r="J129" s="50">
        <f>IF('Indicator Data'!K133="No Data",1,IF('Indicator Data imputation'!K132&lt;&gt;"",1,0))</f>
        <v>0</v>
      </c>
      <c r="K129" s="50">
        <f>IF('Indicator Data'!L133="No Data",1,IF('Indicator Data imputation'!L132&lt;&gt;"",1,0))</f>
        <v>0</v>
      </c>
      <c r="L129" s="50">
        <f>IF('Indicator Data'!M133="No Data",1,IF('Indicator Data imputation'!M132&lt;&gt;"",1,0))</f>
        <v>0</v>
      </c>
      <c r="M129" s="50">
        <f>IF('Indicator Data'!N133="No Data",1,IF('Indicator Data imputation'!N132&lt;&gt;"",1,0))</f>
        <v>1</v>
      </c>
      <c r="N129" s="50">
        <f>IF('Indicator Data'!O133="No Data",1,IF('Indicator Data imputation'!O132&lt;&gt;"",1,0))</f>
        <v>1</v>
      </c>
      <c r="O129" s="50">
        <f>IF('Indicator Data'!P133="No Data",1,IF('Indicator Data imputation'!P132&lt;&gt;"",1,0))</f>
        <v>1</v>
      </c>
      <c r="P129" s="50">
        <f>IF('Indicator Data'!Q133="No Data",1,IF('Indicator Data imputation'!Q132&lt;&gt;"",1,0))</f>
        <v>0</v>
      </c>
      <c r="Q129" s="50">
        <f>IF('Indicator Data'!R133="No Data",1,IF('Indicator Data imputation'!R132&lt;&gt;"",1,0))</f>
        <v>0</v>
      </c>
      <c r="R129" s="50">
        <f>IF('Indicator Data'!S133="No Data",1,IF('Indicator Data imputation'!S132&lt;&gt;"",1,0))</f>
        <v>0</v>
      </c>
      <c r="S129" s="50">
        <f>IF('Indicator Data'!T133="No Data",1,IF('Indicator Data imputation'!T132&lt;&gt;"",1,0))</f>
        <v>0</v>
      </c>
      <c r="T129" s="50">
        <f>IF('Indicator Data'!U133="No Data",1,IF('Indicator Data imputation'!U132&lt;&gt;"",1,0))</f>
        <v>0</v>
      </c>
      <c r="U129" s="50">
        <f>IF('Indicator Data'!V133="No Data",1,IF('Indicator Data imputation'!V132&lt;&gt;"",1,0))</f>
        <v>0</v>
      </c>
      <c r="V129" s="50">
        <f>IF('Indicator Data'!W133="No Data",1,IF('Indicator Data imputation'!W132&lt;&gt;"",1,0))</f>
        <v>0</v>
      </c>
      <c r="W129" s="50">
        <f>IF('Indicator Data'!X133="No Data",1,IF('Indicator Data imputation'!X132&lt;&gt;"",1,0))</f>
        <v>0</v>
      </c>
      <c r="X129" s="50">
        <f>IF('Indicator Data'!Y133="No Data",1,IF('Indicator Data imputation'!Y132&lt;&gt;"",1,0))</f>
        <v>0</v>
      </c>
      <c r="Y129" s="50">
        <f>IF('Indicator Data'!Z133="No Data",1,IF('Indicator Data imputation'!Z132&lt;&gt;"",1,0))</f>
        <v>0</v>
      </c>
      <c r="Z129" s="50">
        <f>IF('Indicator Data'!AA133="No Data",1,IF('Indicator Data imputation'!AA132&lt;&gt;"",1,0))</f>
        <v>0</v>
      </c>
      <c r="AA129" s="50">
        <f>IF('Indicator Data'!AB133="No Data",1,IF('Indicator Data imputation'!AB132&lt;&gt;"",1,0))</f>
        <v>0</v>
      </c>
      <c r="AB129" s="50">
        <f>IF('Indicator Data'!AC133="No Data",1,IF('Indicator Data imputation'!AC132&lt;&gt;"",1,0))</f>
        <v>1</v>
      </c>
      <c r="AC129" s="50">
        <f>IF('Indicator Data'!AD133="No Data",1,IF('Indicator Data imputation'!AD132&lt;&gt;"",1,0))</f>
        <v>0</v>
      </c>
      <c r="AD129" s="50">
        <f>IF('Indicator Data'!AE133="No Data",1,IF('Indicator Data imputation'!AE132&lt;&gt;"",1,0))</f>
        <v>0</v>
      </c>
      <c r="AE129" s="50">
        <f>IF('Indicator Data'!AF133="No Data",1,IF('Indicator Data imputation'!AF132&lt;&gt;"",1,0))</f>
        <v>0</v>
      </c>
      <c r="AF129" s="50">
        <f>IF('Indicator Data'!AG133="No Data",1,IF('Indicator Data imputation'!AG132&lt;&gt;"",1,0))</f>
        <v>0</v>
      </c>
      <c r="AG129" s="50">
        <f>IF('Indicator Data'!AH133="No Data",1,IF('Indicator Data imputation'!AH132&lt;&gt;"",1,0))</f>
        <v>0</v>
      </c>
      <c r="AH129" s="50">
        <f>IF('Indicator Data'!AI133="No Data",1,IF('Indicator Data imputation'!AI132&lt;&gt;"",1,0))</f>
        <v>0</v>
      </c>
      <c r="AI129" s="50">
        <f>IF('Indicator Data'!AJ133="No Data",1,IF('Indicator Data imputation'!AJ132&lt;&gt;"",1,0))</f>
        <v>0</v>
      </c>
      <c r="AJ129" s="50">
        <f>IF('Indicator Data'!AK133="No Data",1,IF('Indicator Data imputation'!AK132&lt;&gt;"",1,0))</f>
        <v>0</v>
      </c>
      <c r="AK129" s="50">
        <f>IF('Indicator Data'!AL133="No Data",1,IF('Indicator Data imputation'!AL132&lt;&gt;"",1,0))</f>
        <v>0</v>
      </c>
      <c r="AL129" s="50">
        <f>IF('Indicator Data'!AM133="No Data",1,IF('Indicator Data imputation'!AM132&lt;&gt;"",1,0))</f>
        <v>1</v>
      </c>
      <c r="AM129" s="50">
        <f>IF('Indicator Data'!AN133="No Data",1,IF('Indicator Data imputation'!AN132&lt;&gt;"",1,0))</f>
        <v>0</v>
      </c>
      <c r="AN129" s="50">
        <f>IF('Indicator Data'!AO133="No Data",1,IF('Indicator Data imputation'!AO132&lt;&gt;"",1,0))</f>
        <v>0</v>
      </c>
      <c r="AO129" s="50">
        <f>IF('Indicator Data'!AP133="No Data",1,IF('Indicator Data imputation'!AP132&lt;&gt;"",1,0))</f>
        <v>0</v>
      </c>
      <c r="AP129" s="50">
        <f>IF('Indicator Data'!AQ133="No Data",1,IF('Indicator Data imputation'!AQ132&lt;&gt;"",1,0))</f>
        <v>1</v>
      </c>
      <c r="AQ129" s="50">
        <f>IF('Indicator Data'!AR133="No Data",1,IF('Indicator Data imputation'!AR132&lt;&gt;"",1,0))</f>
        <v>0</v>
      </c>
      <c r="AR129" s="50">
        <f>IF('Indicator Data'!AS133="No Data",1,IF('Indicator Data imputation'!AS132&lt;&gt;"",1,0))</f>
        <v>0</v>
      </c>
      <c r="AS129" s="50">
        <f>IF('Indicator Data'!AT133="No Data",1,IF('Indicator Data imputation'!AT132&lt;&gt;"",1,0))</f>
        <v>1</v>
      </c>
      <c r="AT129" s="50">
        <f>IF('Indicator Data'!AU133="No Data",1,IF('Indicator Data imputation'!AU132&lt;&gt;"",1,0))</f>
        <v>0</v>
      </c>
      <c r="AU129" s="50">
        <f>IF('Indicator Data'!AV133="No Data",1,IF('Indicator Data imputation'!AV132&lt;&gt;"",1,0))</f>
        <v>1</v>
      </c>
      <c r="AV129" s="50">
        <f>IF('Indicator Data'!AW133="No Data",1,IF('Indicator Data imputation'!AW132&lt;&gt;"",1,0))</f>
        <v>1</v>
      </c>
      <c r="AW129" s="50">
        <f>IF('Indicator Data'!AX133="No Data",1,IF('Indicator Data imputation'!AX132&lt;&gt;"",1,0))</f>
        <v>1</v>
      </c>
      <c r="AX129" s="50">
        <f>IF('Indicator Data'!AY133="No Data",1,IF('Indicator Data imputation'!AY132&lt;&gt;"",1,0))</f>
        <v>0</v>
      </c>
      <c r="AY129" s="50">
        <f>IF('Indicator Data'!AZ133="No Data",1,IF('Indicator Data imputation'!AZ132&lt;&gt;"",1,0))</f>
        <v>0</v>
      </c>
      <c r="AZ129" s="50">
        <f>IF('Indicator Data'!BA133="No Data",1,IF('Indicator Data imputation'!BA132&lt;&gt;"",1,0))</f>
        <v>0</v>
      </c>
      <c r="BA129" s="50">
        <f>IF('Indicator Data'!BB133="No Data",1,IF('Indicator Data imputation'!BB132&lt;&gt;"",1,0))</f>
        <v>0</v>
      </c>
      <c r="BB129" s="50">
        <f>IF('Indicator Data'!BC133="No Data",1,IF('Indicator Data imputation'!BC132&lt;&gt;"",1,0))</f>
        <v>0</v>
      </c>
      <c r="BC129" s="50">
        <f>IF('Indicator Data'!BD133="No Data",1,IF('Indicator Data imputation'!BD132&lt;&gt;"",1,0))</f>
        <v>0</v>
      </c>
      <c r="BD129" s="50">
        <f>IF('Indicator Data'!BE133="No Data",1,IF('Indicator Data imputation'!BE132&lt;&gt;"",1,0))</f>
        <v>0</v>
      </c>
      <c r="BE129" s="50">
        <f>IF('Indicator Data'!BF133="No Data",1,IF('Indicator Data imputation'!BF132&lt;&gt;"",1,0))</f>
        <v>0</v>
      </c>
      <c r="BF129" s="50">
        <f>IF('Indicator Data'!BG133="No Data",1,IF('Indicator Data imputation'!BG132&lt;&gt;"",1,0))</f>
        <v>0</v>
      </c>
      <c r="BG129" s="50">
        <f>IF('Indicator Data'!BH133="No Data",1,IF('Indicator Data imputation'!BH132&lt;&gt;"",1,0))</f>
        <v>0</v>
      </c>
      <c r="BH129" s="50">
        <f>IF('Indicator Data'!BI133="No Data",1,IF('Indicator Data imputation'!BI132&lt;&gt;"",1,0))</f>
        <v>0</v>
      </c>
      <c r="BI129" s="50">
        <f>IF('Indicator Data'!BJ133="No Data",1,IF('Indicator Data imputation'!BJ132&lt;&gt;"",1,0))</f>
        <v>0</v>
      </c>
      <c r="BJ129" s="50">
        <f>IF('Indicator Data'!BK133="No Data",1,IF('Indicator Data imputation'!BK132&lt;&gt;"",1,0))</f>
        <v>0</v>
      </c>
      <c r="BK129" s="50">
        <f>IF('Indicator Data'!BL133="No Data",1,IF('Indicator Data imputation'!BL132&lt;&gt;"",1,0))</f>
        <v>0</v>
      </c>
      <c r="BL129" s="50">
        <f>IF('Indicator Data'!BM133="No Data",1,IF('Indicator Data imputation'!BM132&lt;&gt;"",1,0))</f>
        <v>0</v>
      </c>
      <c r="BM129" s="50">
        <f>IF('Indicator Data'!BN133="No Data",1,IF('Indicator Data imputation'!BN132&lt;&gt;"",1,0))</f>
        <v>1</v>
      </c>
      <c r="BN129" s="50">
        <f>IF('Indicator Data'!BO133="No Data",1,IF('Indicator Data imputation'!BO132&lt;&gt;"",1,0))</f>
        <v>0</v>
      </c>
      <c r="BO129" s="50">
        <f>IF('Indicator Data'!BP133="No Data",1,IF('Indicator Data imputation'!BP132&lt;&gt;"",1,0))</f>
        <v>0</v>
      </c>
      <c r="BP129" s="50">
        <f>IF('Indicator Data'!BQ133="No Data",1,IF('Indicator Data imputation'!BQ132&lt;&gt;"",1,0))</f>
        <v>0</v>
      </c>
      <c r="BQ129" s="50">
        <f>IF('Indicator Data'!BR133="No Data",1,IF('Indicator Data imputation'!BR132&lt;&gt;"",1,0))</f>
        <v>0</v>
      </c>
      <c r="BR129" s="50">
        <f>IF('Indicator Data'!BS133="No Data",1,IF('Indicator Data imputation'!BS132&lt;&gt;"",1,0))</f>
        <v>0</v>
      </c>
      <c r="BS129" s="50">
        <f>IF('Indicator Data'!BT133="No Data",1,IF('Indicator Data imputation'!BT132&lt;&gt;"",1,0))</f>
        <v>0</v>
      </c>
      <c r="BT129" s="50">
        <f>IF('Indicator Data'!BU133="No Data",1,IF('Indicator Data imputation'!BU132&lt;&gt;"",1,0))</f>
        <v>0</v>
      </c>
      <c r="BU129" s="50">
        <f>IF('Indicator Data'!BV133="No Data",1,IF('Indicator Data imputation'!BV132&lt;&gt;"",1,0))</f>
        <v>0</v>
      </c>
      <c r="BV129" s="50">
        <f>IF('Indicator Data'!BW133="No Data",1,IF('Indicator Data imputation'!BW132&lt;&gt;"",1,0))</f>
        <v>0</v>
      </c>
      <c r="BW129" s="50">
        <f>IF('Indicator Data'!BX133="No Data",1,IF('Indicator Data imputation'!BX132&lt;&gt;"",1,0))</f>
        <v>0</v>
      </c>
      <c r="BX129" s="50">
        <f>IF('Indicator Data'!BY133="No Data",1,IF('Indicator Data imputation'!BY132&lt;&gt;"",1,0))</f>
        <v>0</v>
      </c>
      <c r="BY129" s="3">
        <f t="shared" si="5"/>
        <v>12</v>
      </c>
      <c r="BZ129" s="52">
        <f t="shared" si="4"/>
        <v>0.16</v>
      </c>
    </row>
    <row r="130" spans="1:78">
      <c r="A130" s="3" t="str">
        <f>'Indicator Data'!B134</f>
        <v>OMN</v>
      </c>
      <c r="B130" s="50">
        <f>IF('Indicator Data'!C134="No Data",1,IF('Indicator Data imputation'!C133&lt;&gt;"",1,0))</f>
        <v>0</v>
      </c>
      <c r="C130" s="50">
        <f>IF('Indicator Data'!D134="No Data",1,IF('Indicator Data imputation'!D133&lt;&gt;"",1,0))</f>
        <v>0</v>
      </c>
      <c r="D130" s="50">
        <f>IF('Indicator Data'!E134="No Data",1,IF('Indicator Data imputation'!E133&lt;&gt;"",1,0))</f>
        <v>0</v>
      </c>
      <c r="E130" s="50">
        <f>IF('Indicator Data'!F134="No Data",1,IF('Indicator Data imputation'!F133&lt;&gt;"",1,0))</f>
        <v>0</v>
      </c>
      <c r="F130" s="50">
        <f>IF('Indicator Data'!G134="No Data",1,IF('Indicator Data imputation'!G133&lt;&gt;"",1,0))</f>
        <v>0</v>
      </c>
      <c r="G130" s="50">
        <f>IF('Indicator Data'!H134="No Data",1,IF('Indicator Data imputation'!H133&lt;&gt;"",1,0))</f>
        <v>0</v>
      </c>
      <c r="H130" s="50">
        <f>IF('Indicator Data'!I134="No Data",1,IF('Indicator Data imputation'!I133&lt;&gt;"",1,0))</f>
        <v>0</v>
      </c>
      <c r="I130" s="50">
        <f>IF('Indicator Data'!J134="No Data",1,IF('Indicator Data imputation'!J133&lt;&gt;"",1,0))</f>
        <v>0</v>
      </c>
      <c r="J130" s="50">
        <f>IF('Indicator Data'!K134="No Data",1,IF('Indicator Data imputation'!K133&lt;&gt;"",1,0))</f>
        <v>0</v>
      </c>
      <c r="K130" s="50">
        <f>IF('Indicator Data'!L134="No Data",1,IF('Indicator Data imputation'!L133&lt;&gt;"",1,0))</f>
        <v>0</v>
      </c>
      <c r="L130" s="50">
        <f>IF('Indicator Data'!M134="No Data",1,IF('Indicator Data imputation'!M133&lt;&gt;"",1,0))</f>
        <v>0</v>
      </c>
      <c r="M130" s="50">
        <f>IF('Indicator Data'!N134="No Data",1,IF('Indicator Data imputation'!N133&lt;&gt;"",1,0))</f>
        <v>1</v>
      </c>
      <c r="N130" s="50">
        <f>IF('Indicator Data'!O134="No Data",1,IF('Indicator Data imputation'!O133&lt;&gt;"",1,0))</f>
        <v>1</v>
      </c>
      <c r="O130" s="50">
        <f>IF('Indicator Data'!P134="No Data",1,IF('Indicator Data imputation'!P133&lt;&gt;"",1,0))</f>
        <v>1</v>
      </c>
      <c r="P130" s="50">
        <f>IF('Indicator Data'!Q134="No Data",1,IF('Indicator Data imputation'!Q133&lt;&gt;"",1,0))</f>
        <v>0</v>
      </c>
      <c r="Q130" s="50">
        <f>IF('Indicator Data'!R134="No Data",1,IF('Indicator Data imputation'!R133&lt;&gt;"",1,0))</f>
        <v>0</v>
      </c>
      <c r="R130" s="50">
        <f>IF('Indicator Data'!S134="No Data",1,IF('Indicator Data imputation'!S133&lt;&gt;"",1,0))</f>
        <v>0</v>
      </c>
      <c r="S130" s="50">
        <f>IF('Indicator Data'!T134="No Data",1,IF('Indicator Data imputation'!T133&lt;&gt;"",1,0))</f>
        <v>0</v>
      </c>
      <c r="T130" s="50">
        <f>IF('Indicator Data'!U134="No Data",1,IF('Indicator Data imputation'!U133&lt;&gt;"",1,0))</f>
        <v>0</v>
      </c>
      <c r="U130" s="50">
        <f>IF('Indicator Data'!V134="No Data",1,IF('Indicator Data imputation'!V133&lt;&gt;"",1,0))</f>
        <v>0</v>
      </c>
      <c r="V130" s="50">
        <f>IF('Indicator Data'!W134="No Data",1,IF('Indicator Data imputation'!W133&lt;&gt;"",1,0))</f>
        <v>0</v>
      </c>
      <c r="W130" s="50">
        <f>IF('Indicator Data'!X134="No Data",1,IF('Indicator Data imputation'!X133&lt;&gt;"",1,0))</f>
        <v>0</v>
      </c>
      <c r="X130" s="50">
        <f>IF('Indicator Data'!Y134="No Data",1,IF('Indicator Data imputation'!Y133&lt;&gt;"",1,0))</f>
        <v>0</v>
      </c>
      <c r="Y130" s="50">
        <f>IF('Indicator Data'!Z134="No Data",1,IF('Indicator Data imputation'!Z133&lt;&gt;"",1,0))</f>
        <v>0</v>
      </c>
      <c r="Z130" s="50">
        <f>IF('Indicator Data'!AA134="No Data",1,IF('Indicator Data imputation'!AA133&lt;&gt;"",1,0))</f>
        <v>1</v>
      </c>
      <c r="AA130" s="50">
        <f>IF('Indicator Data'!AB134="No Data",1,IF('Indicator Data imputation'!AB133&lt;&gt;"",1,0))</f>
        <v>0</v>
      </c>
      <c r="AB130" s="50">
        <f>IF('Indicator Data'!AC134="No Data",1,IF('Indicator Data imputation'!AC133&lt;&gt;"",1,0))</f>
        <v>0</v>
      </c>
      <c r="AC130" s="50">
        <f>IF('Indicator Data'!AD134="No Data",1,IF('Indicator Data imputation'!AD133&lt;&gt;"",1,0))</f>
        <v>0</v>
      </c>
      <c r="AD130" s="50">
        <f>IF('Indicator Data'!AE134="No Data",1,IF('Indicator Data imputation'!AE133&lt;&gt;"",1,0))</f>
        <v>0</v>
      </c>
      <c r="AE130" s="50">
        <f>IF('Indicator Data'!AF134="No Data",1,IF('Indicator Data imputation'!AF133&lt;&gt;"",1,0))</f>
        <v>1</v>
      </c>
      <c r="AF130" s="50">
        <f>IF('Indicator Data'!AG134="No Data",1,IF('Indicator Data imputation'!AG133&lt;&gt;"",1,0))</f>
        <v>0</v>
      </c>
      <c r="AG130" s="50">
        <f>IF('Indicator Data'!AH134="No Data",1,IF('Indicator Data imputation'!AH133&lt;&gt;"",1,0))</f>
        <v>0</v>
      </c>
      <c r="AH130" s="50">
        <f>IF('Indicator Data'!AI134="No Data",1,IF('Indicator Data imputation'!AI133&lt;&gt;"",1,0))</f>
        <v>0</v>
      </c>
      <c r="AI130" s="50">
        <f>IF('Indicator Data'!AJ134="No Data",1,IF('Indicator Data imputation'!AJ133&lt;&gt;"",1,0))</f>
        <v>0</v>
      </c>
      <c r="AJ130" s="50">
        <f>IF('Indicator Data'!AK134="No Data",1,IF('Indicator Data imputation'!AK133&lt;&gt;"",1,0))</f>
        <v>0</v>
      </c>
      <c r="AK130" s="50">
        <f>IF('Indicator Data'!AL134="No Data",1,IF('Indicator Data imputation'!AL133&lt;&gt;"",1,0))</f>
        <v>0</v>
      </c>
      <c r="AL130" s="50">
        <f>IF('Indicator Data'!AM134="No Data",1,IF('Indicator Data imputation'!AM133&lt;&gt;"",1,0))</f>
        <v>1</v>
      </c>
      <c r="AM130" s="50">
        <f>IF('Indicator Data'!AN134="No Data",1,IF('Indicator Data imputation'!AN133&lt;&gt;"",1,0))</f>
        <v>0</v>
      </c>
      <c r="AN130" s="50">
        <f>IF('Indicator Data'!AO134="No Data",1,IF('Indicator Data imputation'!AO133&lt;&gt;"",1,0))</f>
        <v>0</v>
      </c>
      <c r="AO130" s="50">
        <f>IF('Indicator Data'!AP134="No Data",1,IF('Indicator Data imputation'!AP133&lt;&gt;"",1,0))</f>
        <v>0</v>
      </c>
      <c r="AP130" s="50">
        <f>IF('Indicator Data'!AQ134="No Data",1,IF('Indicator Data imputation'!AQ133&lt;&gt;"",1,0))</f>
        <v>1</v>
      </c>
      <c r="AQ130" s="50">
        <f>IF('Indicator Data'!AR134="No Data",1,IF('Indicator Data imputation'!AR133&lt;&gt;"",1,0))</f>
        <v>0</v>
      </c>
      <c r="AR130" s="50">
        <f>IF('Indicator Data'!AS134="No Data",1,IF('Indicator Data imputation'!AS133&lt;&gt;"",1,0))</f>
        <v>0</v>
      </c>
      <c r="AS130" s="50">
        <f>IF('Indicator Data'!AT134="No Data",1,IF('Indicator Data imputation'!AT133&lt;&gt;"",1,0))</f>
        <v>0</v>
      </c>
      <c r="AT130" s="50">
        <f>IF('Indicator Data'!AU134="No Data",1,IF('Indicator Data imputation'!AU133&lt;&gt;"",1,0))</f>
        <v>0</v>
      </c>
      <c r="AU130" s="50">
        <f>IF('Indicator Data'!AV134="No Data",1,IF('Indicator Data imputation'!AV133&lt;&gt;"",1,0))</f>
        <v>0</v>
      </c>
      <c r="AV130" s="50">
        <f>IF('Indicator Data'!AW134="No Data",1,IF('Indicator Data imputation'!AW133&lt;&gt;"",1,0))</f>
        <v>0</v>
      </c>
      <c r="AW130" s="50">
        <f>IF('Indicator Data'!AX134="No Data",1,IF('Indicator Data imputation'!AX133&lt;&gt;"",1,0))</f>
        <v>1</v>
      </c>
      <c r="AX130" s="50">
        <f>IF('Indicator Data'!AY134="No Data",1,IF('Indicator Data imputation'!AY133&lt;&gt;"",1,0))</f>
        <v>0</v>
      </c>
      <c r="AY130" s="50">
        <f>IF('Indicator Data'!AZ134="No Data",1,IF('Indicator Data imputation'!AZ133&lt;&gt;"",1,0))</f>
        <v>0</v>
      </c>
      <c r="AZ130" s="50">
        <f>IF('Indicator Data'!BA134="No Data",1,IF('Indicator Data imputation'!BA133&lt;&gt;"",1,0))</f>
        <v>1</v>
      </c>
      <c r="BA130" s="50">
        <f>IF('Indicator Data'!BB134="No Data",1,IF('Indicator Data imputation'!BB133&lt;&gt;"",1,0))</f>
        <v>0</v>
      </c>
      <c r="BB130" s="50">
        <f>IF('Indicator Data'!BC134="No Data",1,IF('Indicator Data imputation'!BC133&lt;&gt;"",1,0))</f>
        <v>0</v>
      </c>
      <c r="BC130" s="50">
        <f>IF('Indicator Data'!BD134="No Data",1,IF('Indicator Data imputation'!BD133&lt;&gt;"",1,0))</f>
        <v>0</v>
      </c>
      <c r="BD130" s="50">
        <f>IF('Indicator Data'!BE134="No Data",1,IF('Indicator Data imputation'!BE133&lt;&gt;"",1,0))</f>
        <v>0</v>
      </c>
      <c r="BE130" s="50">
        <f>IF('Indicator Data'!BF134="No Data",1,IF('Indicator Data imputation'!BF133&lt;&gt;"",1,0))</f>
        <v>0</v>
      </c>
      <c r="BF130" s="50">
        <f>IF('Indicator Data'!BG134="No Data",1,IF('Indicator Data imputation'!BG133&lt;&gt;"",1,0))</f>
        <v>0</v>
      </c>
      <c r="BG130" s="50">
        <f>IF('Indicator Data'!BH134="No Data",1,IF('Indicator Data imputation'!BH133&lt;&gt;"",1,0))</f>
        <v>0</v>
      </c>
      <c r="BH130" s="50">
        <f>IF('Indicator Data'!BI134="No Data",1,IF('Indicator Data imputation'!BI133&lt;&gt;"",1,0))</f>
        <v>0</v>
      </c>
      <c r="BI130" s="50">
        <f>IF('Indicator Data'!BJ134="No Data",1,IF('Indicator Data imputation'!BJ133&lt;&gt;"",1,0))</f>
        <v>1</v>
      </c>
      <c r="BJ130" s="50">
        <f>IF('Indicator Data'!BK134="No Data",1,IF('Indicator Data imputation'!BK133&lt;&gt;"",1,0))</f>
        <v>0</v>
      </c>
      <c r="BK130" s="50">
        <f>IF('Indicator Data'!BL134="No Data",1,IF('Indicator Data imputation'!BL133&lt;&gt;"",1,0))</f>
        <v>0</v>
      </c>
      <c r="BL130" s="50">
        <f>IF('Indicator Data'!BM134="No Data",1,IF('Indicator Data imputation'!BM133&lt;&gt;"",1,0))</f>
        <v>0</v>
      </c>
      <c r="BM130" s="50">
        <f>IF('Indicator Data'!BN134="No Data",1,IF('Indicator Data imputation'!BN133&lt;&gt;"",1,0))</f>
        <v>0</v>
      </c>
      <c r="BN130" s="50">
        <f>IF('Indicator Data'!BO134="No Data",1,IF('Indicator Data imputation'!BO133&lt;&gt;"",1,0))</f>
        <v>0</v>
      </c>
      <c r="BO130" s="50">
        <f>IF('Indicator Data'!BP134="No Data",1,IF('Indicator Data imputation'!BP133&lt;&gt;"",1,0))</f>
        <v>0</v>
      </c>
      <c r="BP130" s="50">
        <f>IF('Indicator Data'!BQ134="No Data",1,IF('Indicator Data imputation'!BQ133&lt;&gt;"",1,0))</f>
        <v>0</v>
      </c>
      <c r="BQ130" s="50">
        <f>IF('Indicator Data'!BR134="No Data",1,IF('Indicator Data imputation'!BR133&lt;&gt;"",1,0))</f>
        <v>0</v>
      </c>
      <c r="BR130" s="50">
        <f>IF('Indicator Data'!BS134="No Data",1,IF('Indicator Data imputation'!BS133&lt;&gt;"",1,0))</f>
        <v>0</v>
      </c>
      <c r="BS130" s="50">
        <f>IF('Indicator Data'!BT134="No Data",1,IF('Indicator Data imputation'!BT133&lt;&gt;"",1,0))</f>
        <v>0</v>
      </c>
      <c r="BT130" s="50">
        <f>IF('Indicator Data'!BU134="No Data",1,IF('Indicator Data imputation'!BU133&lt;&gt;"",1,0))</f>
        <v>0</v>
      </c>
      <c r="BU130" s="50">
        <f>IF('Indicator Data'!BV134="No Data",1,IF('Indicator Data imputation'!BV133&lt;&gt;"",1,0))</f>
        <v>0</v>
      </c>
      <c r="BV130" s="50">
        <f>IF('Indicator Data'!BW134="No Data",1,IF('Indicator Data imputation'!BW133&lt;&gt;"",1,0))</f>
        <v>0</v>
      </c>
      <c r="BW130" s="50">
        <f>IF('Indicator Data'!BX134="No Data",1,IF('Indicator Data imputation'!BX133&lt;&gt;"",1,0))</f>
        <v>0</v>
      </c>
      <c r="BX130" s="50">
        <f>IF('Indicator Data'!BY134="No Data",1,IF('Indicator Data imputation'!BY133&lt;&gt;"",1,0))</f>
        <v>0</v>
      </c>
      <c r="BY130" s="3">
        <f t="shared" ref="BY130:BY161" si="6">SUM(B130:BX130)</f>
        <v>10</v>
      </c>
      <c r="BZ130" s="52">
        <f t="shared" si="4"/>
        <v>0.13333333333333333</v>
      </c>
    </row>
    <row r="131" spans="1:78">
      <c r="A131" s="3" t="str">
        <f>'Indicator Data'!B135</f>
        <v>PAK</v>
      </c>
      <c r="B131" s="50">
        <f>IF('Indicator Data'!C135="No Data",1,IF('Indicator Data imputation'!C134&lt;&gt;"",1,0))</f>
        <v>0</v>
      </c>
      <c r="C131" s="50">
        <f>IF('Indicator Data'!D135="No Data",1,IF('Indicator Data imputation'!D134&lt;&gt;"",1,0))</f>
        <v>0</v>
      </c>
      <c r="D131" s="50">
        <f>IF('Indicator Data'!E135="No Data",1,IF('Indicator Data imputation'!E134&lt;&gt;"",1,0))</f>
        <v>0</v>
      </c>
      <c r="E131" s="50">
        <f>IF('Indicator Data'!F135="No Data",1,IF('Indicator Data imputation'!F134&lt;&gt;"",1,0))</f>
        <v>0</v>
      </c>
      <c r="F131" s="50">
        <f>IF('Indicator Data'!G135="No Data",1,IF('Indicator Data imputation'!G134&lt;&gt;"",1,0))</f>
        <v>0</v>
      </c>
      <c r="G131" s="50">
        <f>IF('Indicator Data'!H135="No Data",1,IF('Indicator Data imputation'!H134&lt;&gt;"",1,0))</f>
        <v>0</v>
      </c>
      <c r="H131" s="50">
        <f>IF('Indicator Data'!I135="No Data",1,IF('Indicator Data imputation'!I134&lt;&gt;"",1,0))</f>
        <v>0</v>
      </c>
      <c r="I131" s="50">
        <f>IF('Indicator Data'!J135="No Data",1,IF('Indicator Data imputation'!J134&lt;&gt;"",1,0))</f>
        <v>0</v>
      </c>
      <c r="J131" s="50">
        <f>IF('Indicator Data'!K135="No Data",1,IF('Indicator Data imputation'!K134&lt;&gt;"",1,0))</f>
        <v>0</v>
      </c>
      <c r="K131" s="50">
        <f>IF('Indicator Data'!L135="No Data",1,IF('Indicator Data imputation'!L134&lt;&gt;"",1,0))</f>
        <v>0</v>
      </c>
      <c r="L131" s="50">
        <f>IF('Indicator Data'!M135="No Data",1,IF('Indicator Data imputation'!M134&lt;&gt;"",1,0))</f>
        <v>0</v>
      </c>
      <c r="M131" s="50">
        <f>IF('Indicator Data'!N135="No Data",1,IF('Indicator Data imputation'!N134&lt;&gt;"",1,0))</f>
        <v>1</v>
      </c>
      <c r="N131" s="50">
        <f>IF('Indicator Data'!O135="No Data",1,IF('Indicator Data imputation'!O134&lt;&gt;"",1,0))</f>
        <v>1</v>
      </c>
      <c r="O131" s="50">
        <f>IF('Indicator Data'!P135="No Data",1,IF('Indicator Data imputation'!P134&lt;&gt;"",1,0))</f>
        <v>1</v>
      </c>
      <c r="P131" s="50">
        <f>IF('Indicator Data'!Q135="No Data",1,IF('Indicator Data imputation'!Q134&lt;&gt;"",1,0))</f>
        <v>0</v>
      </c>
      <c r="Q131" s="50">
        <f>IF('Indicator Data'!R135="No Data",1,IF('Indicator Data imputation'!R134&lt;&gt;"",1,0))</f>
        <v>0</v>
      </c>
      <c r="R131" s="50">
        <f>IF('Indicator Data'!S135="No Data",1,IF('Indicator Data imputation'!S134&lt;&gt;"",1,0))</f>
        <v>0</v>
      </c>
      <c r="S131" s="50">
        <f>IF('Indicator Data'!T135="No Data",1,IF('Indicator Data imputation'!T134&lt;&gt;"",1,0))</f>
        <v>0</v>
      </c>
      <c r="T131" s="50">
        <f>IF('Indicator Data'!U135="No Data",1,IF('Indicator Data imputation'!U134&lt;&gt;"",1,0))</f>
        <v>0</v>
      </c>
      <c r="U131" s="50">
        <f>IF('Indicator Data'!V135="No Data",1,IF('Indicator Data imputation'!V134&lt;&gt;"",1,0))</f>
        <v>0</v>
      </c>
      <c r="V131" s="50">
        <f>IF('Indicator Data'!W135="No Data",1,IF('Indicator Data imputation'!W134&lt;&gt;"",1,0))</f>
        <v>0</v>
      </c>
      <c r="W131" s="50">
        <f>IF('Indicator Data'!X135="No Data",1,IF('Indicator Data imputation'!X134&lt;&gt;"",1,0))</f>
        <v>0</v>
      </c>
      <c r="X131" s="50">
        <f>IF('Indicator Data'!Y135="No Data",1,IF('Indicator Data imputation'!Y134&lt;&gt;"",1,0))</f>
        <v>0</v>
      </c>
      <c r="Y131" s="50">
        <f>IF('Indicator Data'!Z135="No Data",1,IF('Indicator Data imputation'!Z134&lt;&gt;"",1,0))</f>
        <v>0</v>
      </c>
      <c r="Z131" s="50">
        <f>IF('Indicator Data'!AA135="No Data",1,IF('Indicator Data imputation'!AA134&lt;&gt;"",1,0))</f>
        <v>0</v>
      </c>
      <c r="AA131" s="50">
        <f>IF('Indicator Data'!AB135="No Data",1,IF('Indicator Data imputation'!AB134&lt;&gt;"",1,0))</f>
        <v>0</v>
      </c>
      <c r="AB131" s="50">
        <f>IF('Indicator Data'!AC135="No Data",1,IF('Indicator Data imputation'!AC134&lt;&gt;"",1,0))</f>
        <v>0</v>
      </c>
      <c r="AC131" s="50">
        <f>IF('Indicator Data'!AD135="No Data",1,IF('Indicator Data imputation'!AD134&lt;&gt;"",1,0))</f>
        <v>0</v>
      </c>
      <c r="AD131" s="50">
        <f>IF('Indicator Data'!AE135="No Data",1,IF('Indicator Data imputation'!AE134&lt;&gt;"",1,0))</f>
        <v>0</v>
      </c>
      <c r="AE131" s="50">
        <f>IF('Indicator Data'!AF135="No Data",1,IF('Indicator Data imputation'!AF134&lt;&gt;"",1,0))</f>
        <v>0</v>
      </c>
      <c r="AF131" s="50">
        <f>IF('Indicator Data'!AG135="No Data",1,IF('Indicator Data imputation'!AG134&lt;&gt;"",1,0))</f>
        <v>0</v>
      </c>
      <c r="AG131" s="50">
        <f>IF('Indicator Data'!AH135="No Data",1,IF('Indicator Data imputation'!AH134&lt;&gt;"",1,0))</f>
        <v>0</v>
      </c>
      <c r="AH131" s="50">
        <f>IF('Indicator Data'!AI135="No Data",1,IF('Indicator Data imputation'!AI134&lt;&gt;"",1,0))</f>
        <v>0</v>
      </c>
      <c r="AI131" s="50">
        <f>IF('Indicator Data'!AJ135="No Data",1,IF('Indicator Data imputation'!AJ134&lt;&gt;"",1,0))</f>
        <v>0</v>
      </c>
      <c r="AJ131" s="50">
        <f>IF('Indicator Data'!AK135="No Data",1,IF('Indicator Data imputation'!AK134&lt;&gt;"",1,0))</f>
        <v>0</v>
      </c>
      <c r="AK131" s="50">
        <f>IF('Indicator Data'!AL135="No Data",1,IF('Indicator Data imputation'!AL134&lt;&gt;"",1,0))</f>
        <v>0</v>
      </c>
      <c r="AL131" s="50">
        <f>IF('Indicator Data'!AM135="No Data",1,IF('Indicator Data imputation'!AM134&lt;&gt;"",1,0))</f>
        <v>0</v>
      </c>
      <c r="AM131" s="50">
        <f>IF('Indicator Data'!AN135="No Data",1,IF('Indicator Data imputation'!AN134&lt;&gt;"",1,0))</f>
        <v>0</v>
      </c>
      <c r="AN131" s="50">
        <f>IF('Indicator Data'!AO135="No Data",1,IF('Indicator Data imputation'!AO134&lt;&gt;"",1,0))</f>
        <v>0</v>
      </c>
      <c r="AO131" s="50">
        <f>IF('Indicator Data'!AP135="No Data",1,IF('Indicator Data imputation'!AP134&lt;&gt;"",1,0))</f>
        <v>0</v>
      </c>
      <c r="AP131" s="50">
        <f>IF('Indicator Data'!AQ135="No Data",1,IF('Indicator Data imputation'!AQ134&lt;&gt;"",1,0))</f>
        <v>0</v>
      </c>
      <c r="AQ131" s="50">
        <f>IF('Indicator Data'!AR135="No Data",1,IF('Indicator Data imputation'!AR134&lt;&gt;"",1,0))</f>
        <v>0</v>
      </c>
      <c r="AR131" s="50">
        <f>IF('Indicator Data'!AS135="No Data",1,IF('Indicator Data imputation'!AS134&lt;&gt;"",1,0))</f>
        <v>0</v>
      </c>
      <c r="AS131" s="50">
        <f>IF('Indicator Data'!AT135="No Data",1,IF('Indicator Data imputation'!AT134&lt;&gt;"",1,0))</f>
        <v>0</v>
      </c>
      <c r="AT131" s="50">
        <f>IF('Indicator Data'!AU135="No Data",1,IF('Indicator Data imputation'!AU134&lt;&gt;"",1,0))</f>
        <v>0</v>
      </c>
      <c r="AU131" s="50">
        <f>IF('Indicator Data'!AV135="No Data",1,IF('Indicator Data imputation'!AV134&lt;&gt;"",1,0))</f>
        <v>0</v>
      </c>
      <c r="AV131" s="50">
        <f>IF('Indicator Data'!AW135="No Data",1,IF('Indicator Data imputation'!AW134&lt;&gt;"",1,0))</f>
        <v>0</v>
      </c>
      <c r="AW131" s="50">
        <f>IF('Indicator Data'!AX135="No Data",1,IF('Indicator Data imputation'!AX134&lt;&gt;"",1,0))</f>
        <v>0</v>
      </c>
      <c r="AX131" s="50">
        <f>IF('Indicator Data'!AY135="No Data",1,IF('Indicator Data imputation'!AY134&lt;&gt;"",1,0))</f>
        <v>0</v>
      </c>
      <c r="AY131" s="50">
        <f>IF('Indicator Data'!AZ135="No Data",1,IF('Indicator Data imputation'!AZ134&lt;&gt;"",1,0))</f>
        <v>0</v>
      </c>
      <c r="AZ131" s="50">
        <f>IF('Indicator Data'!BA135="No Data",1,IF('Indicator Data imputation'!BA134&lt;&gt;"",1,0))</f>
        <v>0</v>
      </c>
      <c r="BA131" s="50">
        <f>IF('Indicator Data'!BB135="No Data",1,IF('Indicator Data imputation'!BB134&lt;&gt;"",1,0))</f>
        <v>0</v>
      </c>
      <c r="BB131" s="50">
        <f>IF('Indicator Data'!BC135="No Data",1,IF('Indicator Data imputation'!BC134&lt;&gt;"",1,0))</f>
        <v>0</v>
      </c>
      <c r="BC131" s="50">
        <f>IF('Indicator Data'!BD135="No Data",1,IF('Indicator Data imputation'!BD134&lt;&gt;"",1,0))</f>
        <v>0</v>
      </c>
      <c r="BD131" s="50">
        <f>IF('Indicator Data'!BE135="No Data",1,IF('Indicator Data imputation'!BE134&lt;&gt;"",1,0))</f>
        <v>0</v>
      </c>
      <c r="BE131" s="50">
        <f>IF('Indicator Data'!BF135="No Data",1,IF('Indicator Data imputation'!BF134&lt;&gt;"",1,0))</f>
        <v>0</v>
      </c>
      <c r="BF131" s="50">
        <f>IF('Indicator Data'!BG135="No Data",1,IF('Indicator Data imputation'!BG134&lt;&gt;"",1,0))</f>
        <v>0</v>
      </c>
      <c r="BG131" s="50">
        <f>IF('Indicator Data'!BH135="No Data",1,IF('Indicator Data imputation'!BH134&lt;&gt;"",1,0))</f>
        <v>0</v>
      </c>
      <c r="BH131" s="50">
        <f>IF('Indicator Data'!BI135="No Data",1,IF('Indicator Data imputation'!BI134&lt;&gt;"",1,0))</f>
        <v>0</v>
      </c>
      <c r="BI131" s="50">
        <f>IF('Indicator Data'!BJ135="No Data",1,IF('Indicator Data imputation'!BJ134&lt;&gt;"",1,0))</f>
        <v>0</v>
      </c>
      <c r="BJ131" s="50">
        <f>IF('Indicator Data'!BK135="No Data",1,IF('Indicator Data imputation'!BK134&lt;&gt;"",1,0))</f>
        <v>0</v>
      </c>
      <c r="BK131" s="50">
        <f>IF('Indicator Data'!BL135="No Data",1,IF('Indicator Data imputation'!BL134&lt;&gt;"",1,0))</f>
        <v>0</v>
      </c>
      <c r="BL131" s="50">
        <f>IF('Indicator Data'!BM135="No Data",1,IF('Indicator Data imputation'!BM134&lt;&gt;"",1,0))</f>
        <v>0</v>
      </c>
      <c r="BM131" s="50">
        <f>IF('Indicator Data'!BN135="No Data",1,IF('Indicator Data imputation'!BN134&lt;&gt;"",1,0))</f>
        <v>0</v>
      </c>
      <c r="BN131" s="50">
        <f>IF('Indicator Data'!BO135="No Data",1,IF('Indicator Data imputation'!BO134&lt;&gt;"",1,0))</f>
        <v>0</v>
      </c>
      <c r="BO131" s="50">
        <f>IF('Indicator Data'!BP135="No Data",1,IF('Indicator Data imputation'!BP134&lt;&gt;"",1,0))</f>
        <v>0</v>
      </c>
      <c r="BP131" s="50">
        <f>IF('Indicator Data'!BQ135="No Data",1,IF('Indicator Data imputation'!BQ134&lt;&gt;"",1,0))</f>
        <v>0</v>
      </c>
      <c r="BQ131" s="50">
        <f>IF('Indicator Data'!BR135="No Data",1,IF('Indicator Data imputation'!BR134&lt;&gt;"",1,0))</f>
        <v>0</v>
      </c>
      <c r="BR131" s="50">
        <f>IF('Indicator Data'!BS135="No Data",1,IF('Indicator Data imputation'!BS134&lt;&gt;"",1,0))</f>
        <v>0</v>
      </c>
      <c r="BS131" s="50">
        <f>IF('Indicator Data'!BT135="No Data",1,IF('Indicator Data imputation'!BT134&lt;&gt;"",1,0))</f>
        <v>0</v>
      </c>
      <c r="BT131" s="50">
        <f>IF('Indicator Data'!BU135="No Data",1,IF('Indicator Data imputation'!BU134&lt;&gt;"",1,0))</f>
        <v>0</v>
      </c>
      <c r="BU131" s="50">
        <f>IF('Indicator Data'!BV135="No Data",1,IF('Indicator Data imputation'!BV134&lt;&gt;"",1,0))</f>
        <v>0</v>
      </c>
      <c r="BV131" s="50">
        <f>IF('Indicator Data'!BW135="No Data",1,IF('Indicator Data imputation'!BW134&lt;&gt;"",1,0))</f>
        <v>0</v>
      </c>
      <c r="BW131" s="50">
        <f>IF('Indicator Data'!BX135="No Data",1,IF('Indicator Data imputation'!BX134&lt;&gt;"",1,0))</f>
        <v>0</v>
      </c>
      <c r="BX131" s="50">
        <f>IF('Indicator Data'!BY135="No Data",1,IF('Indicator Data imputation'!BY134&lt;&gt;"",1,0))</f>
        <v>0</v>
      </c>
      <c r="BY131" s="3">
        <f t="shared" si="6"/>
        <v>3</v>
      </c>
      <c r="BZ131" s="52">
        <f t="shared" ref="BZ131:BZ192" si="7">BY131/75</f>
        <v>0.04</v>
      </c>
    </row>
    <row r="132" spans="1:78">
      <c r="A132" s="3" t="str">
        <f>'Indicator Data'!B136</f>
        <v>PLW</v>
      </c>
      <c r="B132" s="50">
        <f>IF('Indicator Data'!C136="No Data",1,IF('Indicator Data imputation'!C135&lt;&gt;"",1,0))</f>
        <v>0</v>
      </c>
      <c r="C132" s="50">
        <f>IF('Indicator Data'!D136="No Data",1,IF('Indicator Data imputation'!D135&lt;&gt;"",1,0))</f>
        <v>0</v>
      </c>
      <c r="D132" s="50">
        <f>IF('Indicator Data'!E136="No Data",1,IF('Indicator Data imputation'!E135&lt;&gt;"",1,0))</f>
        <v>1</v>
      </c>
      <c r="E132" s="50">
        <f>IF('Indicator Data'!F136="No Data",1,IF('Indicator Data imputation'!F135&lt;&gt;"",1,0))</f>
        <v>0</v>
      </c>
      <c r="F132" s="50">
        <f>IF('Indicator Data'!G136="No Data",1,IF('Indicator Data imputation'!G135&lt;&gt;"",1,0))</f>
        <v>0</v>
      </c>
      <c r="G132" s="50">
        <f>IF('Indicator Data'!H136="No Data",1,IF('Indicator Data imputation'!H135&lt;&gt;"",1,0))</f>
        <v>0</v>
      </c>
      <c r="H132" s="50">
        <f>IF('Indicator Data'!I136="No Data",1,IF('Indicator Data imputation'!I135&lt;&gt;"",1,0))</f>
        <v>0</v>
      </c>
      <c r="I132" s="50">
        <f>IF('Indicator Data'!J136="No Data",1,IF('Indicator Data imputation'!J135&lt;&gt;"",1,0))</f>
        <v>0</v>
      </c>
      <c r="J132" s="50">
        <f>IF('Indicator Data'!K136="No Data",1,IF('Indicator Data imputation'!K135&lt;&gt;"",1,0))</f>
        <v>0</v>
      </c>
      <c r="K132" s="50">
        <f>IF('Indicator Data'!L136="No Data",1,IF('Indicator Data imputation'!L135&lt;&gt;"",1,0))</f>
        <v>1</v>
      </c>
      <c r="L132" s="50">
        <f>IF('Indicator Data'!M136="No Data",1,IF('Indicator Data imputation'!M135&lt;&gt;"",1,0))</f>
        <v>0</v>
      </c>
      <c r="M132" s="50">
        <f>IF('Indicator Data'!N136="No Data",1,IF('Indicator Data imputation'!N135&lt;&gt;"",1,0))</f>
        <v>1</v>
      </c>
      <c r="N132" s="50">
        <f>IF('Indicator Data'!O136="No Data",1,IF('Indicator Data imputation'!O135&lt;&gt;"",1,0))</f>
        <v>1</v>
      </c>
      <c r="O132" s="50">
        <f>IF('Indicator Data'!P136="No Data",1,IF('Indicator Data imputation'!P135&lt;&gt;"",1,0))</f>
        <v>1</v>
      </c>
      <c r="P132" s="50">
        <f>IF('Indicator Data'!Q136="No Data",1,IF('Indicator Data imputation'!Q135&lt;&gt;"",1,0))</f>
        <v>0</v>
      </c>
      <c r="Q132" s="50">
        <f>IF('Indicator Data'!R136="No Data",1,IF('Indicator Data imputation'!R135&lt;&gt;"",1,0))</f>
        <v>0</v>
      </c>
      <c r="R132" s="50">
        <f>IF('Indicator Data'!S136="No Data",1,IF('Indicator Data imputation'!S135&lt;&gt;"",1,0))</f>
        <v>0</v>
      </c>
      <c r="S132" s="50">
        <f>IF('Indicator Data'!T136="No Data",1,IF('Indicator Data imputation'!T135&lt;&gt;"",1,0))</f>
        <v>0</v>
      </c>
      <c r="T132" s="50">
        <f>IF('Indicator Data'!U136="No Data",1,IF('Indicator Data imputation'!U135&lt;&gt;"",1,0))</f>
        <v>0</v>
      </c>
      <c r="U132" s="50">
        <f>IF('Indicator Data'!V136="No Data",1,IF('Indicator Data imputation'!V135&lt;&gt;"",1,0))</f>
        <v>0</v>
      </c>
      <c r="V132" s="50">
        <f>IF('Indicator Data'!W136="No Data",1,IF('Indicator Data imputation'!W135&lt;&gt;"",1,0))</f>
        <v>0</v>
      </c>
      <c r="W132" s="50">
        <f>IF('Indicator Data'!X136="No Data",1,IF('Indicator Data imputation'!X135&lt;&gt;"",1,0))</f>
        <v>0</v>
      </c>
      <c r="X132" s="50">
        <f>IF('Indicator Data'!Y136="No Data",1,IF('Indicator Data imputation'!Y135&lt;&gt;"",1,0))</f>
        <v>0</v>
      </c>
      <c r="Y132" s="50">
        <f>IF('Indicator Data'!Z136="No Data",1,IF('Indicator Data imputation'!Z135&lt;&gt;"",1,0))</f>
        <v>0</v>
      </c>
      <c r="Z132" s="50">
        <f>IF('Indicator Data'!AA136="No Data",1,IF('Indicator Data imputation'!AA135&lt;&gt;"",1,0))</f>
        <v>1</v>
      </c>
      <c r="AA132" s="50">
        <f>IF('Indicator Data'!AB136="No Data",1,IF('Indicator Data imputation'!AB135&lt;&gt;"",1,0))</f>
        <v>0</v>
      </c>
      <c r="AB132" s="50">
        <f>IF('Indicator Data'!AC136="No Data",1,IF('Indicator Data imputation'!AC135&lt;&gt;"",1,0))</f>
        <v>1</v>
      </c>
      <c r="AC132" s="50">
        <f>IF('Indicator Data'!AD136="No Data",1,IF('Indicator Data imputation'!AD135&lt;&gt;"",1,0))</f>
        <v>0</v>
      </c>
      <c r="AD132" s="50">
        <f>IF('Indicator Data'!AE136="No Data",1,IF('Indicator Data imputation'!AE135&lt;&gt;"",1,0))</f>
        <v>0</v>
      </c>
      <c r="AE132" s="50">
        <f>IF('Indicator Data'!AF136="No Data",1,IF('Indicator Data imputation'!AF135&lt;&gt;"",1,0))</f>
        <v>1</v>
      </c>
      <c r="AF132" s="50">
        <f>IF('Indicator Data'!AG136="No Data",1,IF('Indicator Data imputation'!AG135&lt;&gt;"",1,0))</f>
        <v>1</v>
      </c>
      <c r="AG132" s="50">
        <f>IF('Indicator Data'!AH136="No Data",1,IF('Indicator Data imputation'!AH135&lt;&gt;"",1,0))</f>
        <v>0</v>
      </c>
      <c r="AH132" s="50">
        <f>IF('Indicator Data'!AI136="No Data",1,IF('Indicator Data imputation'!AI135&lt;&gt;"",1,0))</f>
        <v>0</v>
      </c>
      <c r="AI132" s="50">
        <f>IF('Indicator Data'!AJ136="No Data",1,IF('Indicator Data imputation'!AJ135&lt;&gt;"",1,0))</f>
        <v>0</v>
      </c>
      <c r="AJ132" s="50">
        <f>IF('Indicator Data'!AK136="No Data",1,IF('Indicator Data imputation'!AK135&lt;&gt;"",1,0))</f>
        <v>0</v>
      </c>
      <c r="AK132" s="50">
        <f>IF('Indicator Data'!AL136="No Data",1,IF('Indicator Data imputation'!AL135&lt;&gt;"",1,0))</f>
        <v>0</v>
      </c>
      <c r="AL132" s="50">
        <f>IF('Indicator Data'!AM136="No Data",1,IF('Indicator Data imputation'!AM135&lt;&gt;"",1,0))</f>
        <v>1</v>
      </c>
      <c r="AM132" s="50">
        <f>IF('Indicator Data'!AN136="No Data",1,IF('Indicator Data imputation'!AN135&lt;&gt;"",1,0))</f>
        <v>0</v>
      </c>
      <c r="AN132" s="50">
        <f>IF('Indicator Data'!AO136="No Data",1,IF('Indicator Data imputation'!AO135&lt;&gt;"",1,0))</f>
        <v>0</v>
      </c>
      <c r="AO132" s="50">
        <f>IF('Indicator Data'!AP136="No Data",1,IF('Indicator Data imputation'!AP135&lt;&gt;"",1,0))</f>
        <v>0</v>
      </c>
      <c r="AP132" s="50">
        <f>IF('Indicator Data'!AQ136="No Data",1,IF('Indicator Data imputation'!AQ135&lt;&gt;"",1,0))</f>
        <v>0</v>
      </c>
      <c r="AQ132" s="50">
        <f>IF('Indicator Data'!AR136="No Data",1,IF('Indicator Data imputation'!AR135&lt;&gt;"",1,0))</f>
        <v>0</v>
      </c>
      <c r="AR132" s="50">
        <f>IF('Indicator Data'!AS136="No Data",1,IF('Indicator Data imputation'!AS135&lt;&gt;"",1,0))</f>
        <v>0</v>
      </c>
      <c r="AS132" s="50">
        <f>IF('Indicator Data'!AT136="No Data",1,IF('Indicator Data imputation'!AT135&lt;&gt;"",1,0))</f>
        <v>1</v>
      </c>
      <c r="AT132" s="50">
        <f>IF('Indicator Data'!AU136="No Data",1,IF('Indicator Data imputation'!AU135&lt;&gt;"",1,0))</f>
        <v>0</v>
      </c>
      <c r="AU132" s="50">
        <f>IF('Indicator Data'!AV136="No Data",1,IF('Indicator Data imputation'!AV135&lt;&gt;"",1,0))</f>
        <v>1</v>
      </c>
      <c r="AV132" s="50">
        <f>IF('Indicator Data'!AW136="No Data",1,IF('Indicator Data imputation'!AW135&lt;&gt;"",1,0))</f>
        <v>1</v>
      </c>
      <c r="AW132" s="50">
        <f>IF('Indicator Data'!AX136="No Data",1,IF('Indicator Data imputation'!AX135&lt;&gt;"",1,0))</f>
        <v>1</v>
      </c>
      <c r="AX132" s="50">
        <f>IF('Indicator Data'!AY136="No Data",1,IF('Indicator Data imputation'!AY135&lt;&gt;"",1,0))</f>
        <v>0</v>
      </c>
      <c r="AY132" s="50">
        <f>IF('Indicator Data'!AZ136="No Data",1,IF('Indicator Data imputation'!AZ135&lt;&gt;"",1,0))</f>
        <v>1</v>
      </c>
      <c r="AZ132" s="50">
        <f>IF('Indicator Data'!BA136="No Data",1,IF('Indicator Data imputation'!BA135&lt;&gt;"",1,0))</f>
        <v>1</v>
      </c>
      <c r="BA132" s="50">
        <f>IF('Indicator Data'!BB136="No Data",1,IF('Indicator Data imputation'!BB135&lt;&gt;"",1,0))</f>
        <v>0</v>
      </c>
      <c r="BB132" s="50">
        <f>IF('Indicator Data'!BC136="No Data",1,IF('Indicator Data imputation'!BC135&lt;&gt;"",1,0))</f>
        <v>0</v>
      </c>
      <c r="BC132" s="50">
        <f>IF('Indicator Data'!BD136="No Data",1,IF('Indicator Data imputation'!BD135&lt;&gt;"",1,0))</f>
        <v>0</v>
      </c>
      <c r="BD132" s="50">
        <f>IF('Indicator Data'!BE136="No Data",1,IF('Indicator Data imputation'!BE135&lt;&gt;"",1,0))</f>
        <v>0</v>
      </c>
      <c r="BE132" s="50">
        <f>IF('Indicator Data'!BF136="No Data",1,IF('Indicator Data imputation'!BF135&lt;&gt;"",1,0))</f>
        <v>0</v>
      </c>
      <c r="BF132" s="50">
        <f>IF('Indicator Data'!BG136="No Data",1,IF('Indicator Data imputation'!BG135&lt;&gt;"",1,0))</f>
        <v>0</v>
      </c>
      <c r="BG132" s="50">
        <f>IF('Indicator Data'!BH136="No Data",1,IF('Indicator Data imputation'!BH135&lt;&gt;"",1,0))</f>
        <v>1</v>
      </c>
      <c r="BH132" s="50">
        <f>IF('Indicator Data'!BI136="No Data",1,IF('Indicator Data imputation'!BI135&lt;&gt;"",1,0))</f>
        <v>1</v>
      </c>
      <c r="BI132" s="50">
        <f>IF('Indicator Data'!BJ136="No Data",1,IF('Indicator Data imputation'!BJ135&lt;&gt;"",1,0))</f>
        <v>0</v>
      </c>
      <c r="BJ132" s="50">
        <f>IF('Indicator Data'!BK136="No Data",1,IF('Indicator Data imputation'!BK135&lt;&gt;"",1,0))</f>
        <v>0</v>
      </c>
      <c r="BK132" s="50">
        <f>IF('Indicator Data'!BL136="No Data",1,IF('Indicator Data imputation'!BL135&lt;&gt;"",1,0))</f>
        <v>1</v>
      </c>
      <c r="BL132" s="50">
        <f>IF('Indicator Data'!BM136="No Data",1,IF('Indicator Data imputation'!BM135&lt;&gt;"",1,0))</f>
        <v>0</v>
      </c>
      <c r="BM132" s="50">
        <f>IF('Indicator Data'!BN136="No Data",1,IF('Indicator Data imputation'!BN135&lt;&gt;"",1,0))</f>
        <v>0</v>
      </c>
      <c r="BN132" s="50">
        <f>IF('Indicator Data'!BO136="No Data",1,IF('Indicator Data imputation'!BO135&lt;&gt;"",1,0))</f>
        <v>1</v>
      </c>
      <c r="BO132" s="50">
        <f>IF('Indicator Data'!BP136="No Data",1,IF('Indicator Data imputation'!BP135&lt;&gt;"",1,0))</f>
        <v>1</v>
      </c>
      <c r="BP132" s="50">
        <f>IF('Indicator Data'!BQ136="No Data",1,IF('Indicator Data imputation'!BQ135&lt;&gt;"",1,0))</f>
        <v>0</v>
      </c>
      <c r="BQ132" s="50">
        <f>IF('Indicator Data'!BR136="No Data",1,IF('Indicator Data imputation'!BR135&lt;&gt;"",1,0))</f>
        <v>0</v>
      </c>
      <c r="BR132" s="50">
        <f>IF('Indicator Data'!BS136="No Data",1,IF('Indicator Data imputation'!BS135&lt;&gt;"",1,0))</f>
        <v>0</v>
      </c>
      <c r="BS132" s="50">
        <f>IF('Indicator Data'!BT136="No Data",1,IF('Indicator Data imputation'!BT135&lt;&gt;"",1,0))</f>
        <v>0</v>
      </c>
      <c r="BT132" s="50">
        <f>IF('Indicator Data'!BU136="No Data",1,IF('Indicator Data imputation'!BU135&lt;&gt;"",1,0))</f>
        <v>0</v>
      </c>
      <c r="BU132" s="50">
        <f>IF('Indicator Data'!BV136="No Data",1,IF('Indicator Data imputation'!BV135&lt;&gt;"",1,0))</f>
        <v>0</v>
      </c>
      <c r="BV132" s="50">
        <f>IF('Indicator Data'!BW136="No Data",1,IF('Indicator Data imputation'!BW135&lt;&gt;"",1,0))</f>
        <v>0</v>
      </c>
      <c r="BW132" s="50">
        <f>IF('Indicator Data'!BX136="No Data",1,IF('Indicator Data imputation'!BX135&lt;&gt;"",1,0))</f>
        <v>0</v>
      </c>
      <c r="BX132" s="50">
        <f>IF('Indicator Data'!BY136="No Data",1,IF('Indicator Data imputation'!BY135&lt;&gt;"",1,0))</f>
        <v>1</v>
      </c>
      <c r="BY132" s="3">
        <f t="shared" si="6"/>
        <v>22</v>
      </c>
      <c r="BZ132" s="52">
        <f t="shared" si="7"/>
        <v>0.29333333333333333</v>
      </c>
    </row>
    <row r="133" spans="1:78">
      <c r="A133" s="3" t="str">
        <f>'Indicator Data'!B137</f>
        <v>PSE</v>
      </c>
      <c r="B133" s="50">
        <f>IF('Indicator Data'!C137="No Data",1,IF('Indicator Data imputation'!C136&lt;&gt;"",1,0))</f>
        <v>0</v>
      </c>
      <c r="C133" s="50">
        <f>IF('Indicator Data'!D137="No Data",1,IF('Indicator Data imputation'!D136&lt;&gt;"",1,0))</f>
        <v>0</v>
      </c>
      <c r="D133" s="50">
        <f>IF('Indicator Data'!E137="No Data",1,IF('Indicator Data imputation'!E136&lt;&gt;"",1,0))</f>
        <v>0</v>
      </c>
      <c r="E133" s="50">
        <f>IF('Indicator Data'!F137="No Data",1,IF('Indicator Data imputation'!F136&lt;&gt;"",1,0))</f>
        <v>0</v>
      </c>
      <c r="F133" s="50">
        <f>IF('Indicator Data'!G137="No Data",1,IF('Indicator Data imputation'!G136&lt;&gt;"",1,0))</f>
        <v>0</v>
      </c>
      <c r="G133" s="50">
        <f>IF('Indicator Data'!H137="No Data",1,IF('Indicator Data imputation'!H136&lt;&gt;"",1,0))</f>
        <v>0</v>
      </c>
      <c r="H133" s="50">
        <f>IF('Indicator Data'!I137="No Data",1,IF('Indicator Data imputation'!I136&lt;&gt;"",1,0))</f>
        <v>0</v>
      </c>
      <c r="I133" s="50">
        <f>IF('Indicator Data'!J137="No Data",1,IF('Indicator Data imputation'!J136&lt;&gt;"",1,0))</f>
        <v>0</v>
      </c>
      <c r="J133" s="50">
        <f>IF('Indicator Data'!K137="No Data",1,IF('Indicator Data imputation'!K136&lt;&gt;"",1,0))</f>
        <v>0</v>
      </c>
      <c r="K133" s="50">
        <f>IF('Indicator Data'!L137="No Data",1,IF('Indicator Data imputation'!L136&lt;&gt;"",1,0))</f>
        <v>1</v>
      </c>
      <c r="L133" s="50">
        <f>IF('Indicator Data'!M137="No Data",1,IF('Indicator Data imputation'!M136&lt;&gt;"",1,0))</f>
        <v>0</v>
      </c>
      <c r="M133" s="50">
        <f>IF('Indicator Data'!N137="No Data",1,IF('Indicator Data imputation'!N136&lt;&gt;"",1,0))</f>
        <v>1</v>
      </c>
      <c r="N133" s="50">
        <f>IF('Indicator Data'!O137="No Data",1,IF('Indicator Data imputation'!O136&lt;&gt;"",1,0))</f>
        <v>1</v>
      </c>
      <c r="O133" s="50">
        <f>IF('Indicator Data'!P137="No Data",1,IF('Indicator Data imputation'!P136&lt;&gt;"",1,0))</f>
        <v>1</v>
      </c>
      <c r="P133" s="50">
        <f>IF('Indicator Data'!Q137="No Data",1,IF('Indicator Data imputation'!Q136&lt;&gt;"",1,0))</f>
        <v>0</v>
      </c>
      <c r="Q133" s="50">
        <f>IF('Indicator Data'!R137="No Data",1,IF('Indicator Data imputation'!R136&lt;&gt;"",1,0))</f>
        <v>0</v>
      </c>
      <c r="R133" s="50">
        <f>IF('Indicator Data'!S137="No Data",1,IF('Indicator Data imputation'!S136&lt;&gt;"",1,0))</f>
        <v>0</v>
      </c>
      <c r="S133" s="50">
        <f>IF('Indicator Data'!T137="No Data",1,IF('Indicator Data imputation'!T136&lt;&gt;"",1,0))</f>
        <v>0</v>
      </c>
      <c r="T133" s="50">
        <f>IF('Indicator Data'!U137="No Data",1,IF('Indicator Data imputation'!U136&lt;&gt;"",1,0))</f>
        <v>0</v>
      </c>
      <c r="U133" s="50">
        <f>IF('Indicator Data'!V137="No Data",1,IF('Indicator Data imputation'!V136&lt;&gt;"",1,0))</f>
        <v>0</v>
      </c>
      <c r="V133" s="50">
        <f>IF('Indicator Data'!W137="No Data",1,IF('Indicator Data imputation'!W136&lt;&gt;"",1,0))</f>
        <v>0</v>
      </c>
      <c r="W133" s="50">
        <f>IF('Indicator Data'!X137="No Data",1,IF('Indicator Data imputation'!X136&lt;&gt;"",1,0))</f>
        <v>0</v>
      </c>
      <c r="X133" s="50">
        <f>IF('Indicator Data'!Y137="No Data",1,IF('Indicator Data imputation'!Y136&lt;&gt;"",1,0))</f>
        <v>0</v>
      </c>
      <c r="Y133" s="50">
        <f>IF('Indicator Data'!Z137="No Data",1,IF('Indicator Data imputation'!Z136&lt;&gt;"",1,0))</f>
        <v>0</v>
      </c>
      <c r="Z133" s="50">
        <f>IF('Indicator Data'!AA137="No Data",1,IF('Indicator Data imputation'!AA136&lt;&gt;"",1,0))</f>
        <v>1</v>
      </c>
      <c r="AA133" s="50">
        <f>IF('Indicator Data'!AB137="No Data",1,IF('Indicator Data imputation'!AB136&lt;&gt;"",1,0))</f>
        <v>0</v>
      </c>
      <c r="AB133" s="50">
        <f>IF('Indicator Data'!AC137="No Data",1,IF('Indicator Data imputation'!AC136&lt;&gt;"",1,0))</f>
        <v>1</v>
      </c>
      <c r="AC133" s="50">
        <f>IF('Indicator Data'!AD137="No Data",1,IF('Indicator Data imputation'!AD136&lt;&gt;"",1,0))</f>
        <v>0</v>
      </c>
      <c r="AD133" s="50">
        <f>IF('Indicator Data'!AE137="No Data",1,IF('Indicator Data imputation'!AE136&lt;&gt;"",1,0))</f>
        <v>1</v>
      </c>
      <c r="AE133" s="50">
        <f>IF('Indicator Data'!AF137="No Data",1,IF('Indicator Data imputation'!AF136&lt;&gt;"",1,0))</f>
        <v>0</v>
      </c>
      <c r="AF133" s="50">
        <f>IF('Indicator Data'!AG137="No Data",1,IF('Indicator Data imputation'!AG136&lt;&gt;"",1,0))</f>
        <v>0</v>
      </c>
      <c r="AG133" s="50">
        <f>IF('Indicator Data'!AH137="No Data",1,IF('Indicator Data imputation'!AH136&lt;&gt;"",1,0))</f>
        <v>0</v>
      </c>
      <c r="AH133" s="50">
        <f>IF('Indicator Data'!AI137="No Data",1,IF('Indicator Data imputation'!AI136&lt;&gt;"",1,0))</f>
        <v>0</v>
      </c>
      <c r="AI133" s="50">
        <f>IF('Indicator Data'!AJ137="No Data",1,IF('Indicator Data imputation'!AJ136&lt;&gt;"",1,0))</f>
        <v>0</v>
      </c>
      <c r="AJ133" s="50">
        <f>IF('Indicator Data'!AK137="No Data",1,IF('Indicator Data imputation'!AK136&lt;&gt;"",1,0))</f>
        <v>0</v>
      </c>
      <c r="AK133" s="50">
        <f>IF('Indicator Data'!AL137="No Data",1,IF('Indicator Data imputation'!AL136&lt;&gt;"",1,0))</f>
        <v>0</v>
      </c>
      <c r="AL133" s="50">
        <f>IF('Indicator Data'!AM137="No Data",1,IF('Indicator Data imputation'!AM136&lt;&gt;"",1,0))</f>
        <v>0</v>
      </c>
      <c r="AM133" s="50">
        <f>IF('Indicator Data'!AN137="No Data",1,IF('Indicator Data imputation'!AN136&lt;&gt;"",1,0))</f>
        <v>0</v>
      </c>
      <c r="AN133" s="50">
        <f>IF('Indicator Data'!AO137="No Data",1,IF('Indicator Data imputation'!AO136&lt;&gt;"",1,0))</f>
        <v>0</v>
      </c>
      <c r="AO133" s="50">
        <f>IF('Indicator Data'!AP137="No Data",1,IF('Indicator Data imputation'!AP136&lt;&gt;"",1,0))</f>
        <v>0</v>
      </c>
      <c r="AP133" s="50">
        <f>IF('Indicator Data'!AQ137="No Data",1,IF('Indicator Data imputation'!AQ136&lt;&gt;"",1,0))</f>
        <v>0</v>
      </c>
      <c r="AQ133" s="50">
        <f>IF('Indicator Data'!AR137="No Data",1,IF('Indicator Data imputation'!AR136&lt;&gt;"",1,0))</f>
        <v>0</v>
      </c>
      <c r="AR133" s="50">
        <f>IF('Indicator Data'!AS137="No Data",1,IF('Indicator Data imputation'!AS136&lt;&gt;"",1,0))</f>
        <v>0</v>
      </c>
      <c r="AS133" s="50">
        <f>IF('Indicator Data'!AT137="No Data",1,IF('Indicator Data imputation'!AT136&lt;&gt;"",1,0))</f>
        <v>0</v>
      </c>
      <c r="AT133" s="50">
        <f>IF('Indicator Data'!AU137="No Data",1,IF('Indicator Data imputation'!AU136&lt;&gt;"",1,0))</f>
        <v>0</v>
      </c>
      <c r="AU133" s="50">
        <f>IF('Indicator Data'!AV137="No Data",1,IF('Indicator Data imputation'!AV136&lt;&gt;"",1,0))</f>
        <v>1</v>
      </c>
      <c r="AV133" s="50">
        <f>IF('Indicator Data'!AW137="No Data",1,IF('Indicator Data imputation'!AW136&lt;&gt;"",1,0))</f>
        <v>1</v>
      </c>
      <c r="AW133" s="50">
        <f>IF('Indicator Data'!AX137="No Data",1,IF('Indicator Data imputation'!AX136&lt;&gt;"",1,0))</f>
        <v>1</v>
      </c>
      <c r="AX133" s="50">
        <f>IF('Indicator Data'!AY137="No Data",1,IF('Indicator Data imputation'!AY136&lt;&gt;"",1,0))</f>
        <v>0</v>
      </c>
      <c r="AY133" s="50">
        <f>IF('Indicator Data'!AZ137="No Data",1,IF('Indicator Data imputation'!AZ136&lt;&gt;"",1,0))</f>
        <v>1</v>
      </c>
      <c r="AZ133" s="50">
        <f>IF('Indicator Data'!BA137="No Data",1,IF('Indicator Data imputation'!BA136&lt;&gt;"",1,0))</f>
        <v>0</v>
      </c>
      <c r="BA133" s="50">
        <f>IF('Indicator Data'!BB137="No Data",1,IF('Indicator Data imputation'!BB136&lt;&gt;"",1,0))</f>
        <v>0</v>
      </c>
      <c r="BB133" s="50">
        <f>IF('Indicator Data'!BC137="No Data",1,IF('Indicator Data imputation'!BC136&lt;&gt;"",1,0))</f>
        <v>0</v>
      </c>
      <c r="BC133" s="50">
        <f>IF('Indicator Data'!BD137="No Data",1,IF('Indicator Data imputation'!BD136&lt;&gt;"",1,0))</f>
        <v>0</v>
      </c>
      <c r="BD133" s="50">
        <f>IF('Indicator Data'!BE137="No Data",1,IF('Indicator Data imputation'!BE136&lt;&gt;"",1,0))</f>
        <v>0</v>
      </c>
      <c r="BE133" s="50">
        <f>IF('Indicator Data'!BF137="No Data",1,IF('Indicator Data imputation'!BF136&lt;&gt;"",1,0))</f>
        <v>0</v>
      </c>
      <c r="BF133" s="50">
        <f>IF('Indicator Data'!BG137="No Data",1,IF('Indicator Data imputation'!BG136&lt;&gt;"",1,0))</f>
        <v>0</v>
      </c>
      <c r="BG133" s="50">
        <f>IF('Indicator Data'!BH137="No Data",1,IF('Indicator Data imputation'!BH136&lt;&gt;"",1,0))</f>
        <v>0</v>
      </c>
      <c r="BH133" s="50">
        <f>IF('Indicator Data'!BI137="No Data",1,IF('Indicator Data imputation'!BI136&lt;&gt;"",1,0))</f>
        <v>1</v>
      </c>
      <c r="BI133" s="50">
        <f>IF('Indicator Data'!BJ137="No Data",1,IF('Indicator Data imputation'!BJ136&lt;&gt;"",1,0))</f>
        <v>0</v>
      </c>
      <c r="BJ133" s="50">
        <f>IF('Indicator Data'!BK137="No Data",1,IF('Indicator Data imputation'!BK136&lt;&gt;"",1,0))</f>
        <v>0</v>
      </c>
      <c r="BK133" s="50">
        <f>IF('Indicator Data'!BL137="No Data",1,IF('Indicator Data imputation'!BL136&lt;&gt;"",1,0))</f>
        <v>1</v>
      </c>
      <c r="BL133" s="50">
        <f>IF('Indicator Data'!BM137="No Data",1,IF('Indicator Data imputation'!BM136&lt;&gt;"",1,0))</f>
        <v>0</v>
      </c>
      <c r="BM133" s="50">
        <f>IF('Indicator Data'!BN137="No Data",1,IF('Indicator Data imputation'!BN136&lt;&gt;"",1,0))</f>
        <v>0</v>
      </c>
      <c r="BN133" s="50">
        <f>IF('Indicator Data'!BO137="No Data",1,IF('Indicator Data imputation'!BO136&lt;&gt;"",1,0))</f>
        <v>0</v>
      </c>
      <c r="BO133" s="50">
        <f>IF('Indicator Data'!BP137="No Data",1,IF('Indicator Data imputation'!BP136&lt;&gt;"",1,0))</f>
        <v>0</v>
      </c>
      <c r="BP133" s="50">
        <f>IF('Indicator Data'!BQ137="No Data",1,IF('Indicator Data imputation'!BQ136&lt;&gt;"",1,0))</f>
        <v>0</v>
      </c>
      <c r="BQ133" s="50">
        <f>IF('Indicator Data'!BR137="No Data",1,IF('Indicator Data imputation'!BR136&lt;&gt;"",1,0))</f>
        <v>0</v>
      </c>
      <c r="BR133" s="50">
        <f>IF('Indicator Data'!BS137="No Data",1,IF('Indicator Data imputation'!BS136&lt;&gt;"",1,0))</f>
        <v>0</v>
      </c>
      <c r="BS133" s="50">
        <f>IF('Indicator Data'!BT137="No Data",1,IF('Indicator Data imputation'!BT136&lt;&gt;"",1,0))</f>
        <v>1</v>
      </c>
      <c r="BT133" s="50">
        <f>IF('Indicator Data'!BU137="No Data",1,IF('Indicator Data imputation'!BU136&lt;&gt;"",1,0))</f>
        <v>0</v>
      </c>
      <c r="BU133" s="50">
        <f>IF('Indicator Data'!BV137="No Data",1,IF('Indicator Data imputation'!BV136&lt;&gt;"",1,0))</f>
        <v>0</v>
      </c>
      <c r="BV133" s="50">
        <f>IF('Indicator Data'!BW137="No Data",1,IF('Indicator Data imputation'!BW136&lt;&gt;"",1,0))</f>
        <v>0</v>
      </c>
      <c r="BW133" s="50">
        <f>IF('Indicator Data'!BX137="No Data",1,IF('Indicator Data imputation'!BX136&lt;&gt;"",1,0))</f>
        <v>1</v>
      </c>
      <c r="BX133" s="50">
        <f>IF('Indicator Data'!BY137="No Data",1,IF('Indicator Data imputation'!BY136&lt;&gt;"",1,0))</f>
        <v>0</v>
      </c>
      <c r="BY133" s="3">
        <f t="shared" si="6"/>
        <v>15</v>
      </c>
      <c r="BZ133" s="52">
        <f t="shared" si="7"/>
        <v>0.2</v>
      </c>
    </row>
    <row r="134" spans="1:78">
      <c r="A134" s="3" t="str">
        <f>'Indicator Data'!B138</f>
        <v>PAN</v>
      </c>
      <c r="B134" s="50">
        <f>IF('Indicator Data'!C138="No Data",1,IF('Indicator Data imputation'!C137&lt;&gt;"",1,0))</f>
        <v>0</v>
      </c>
      <c r="C134" s="50">
        <f>IF('Indicator Data'!D138="No Data",1,IF('Indicator Data imputation'!D137&lt;&gt;"",1,0))</f>
        <v>0</v>
      </c>
      <c r="D134" s="50">
        <f>IF('Indicator Data'!E138="No Data",1,IF('Indicator Data imputation'!E137&lt;&gt;"",1,0))</f>
        <v>0</v>
      </c>
      <c r="E134" s="50">
        <f>IF('Indicator Data'!F138="No Data",1,IF('Indicator Data imputation'!F137&lt;&gt;"",1,0))</f>
        <v>0</v>
      </c>
      <c r="F134" s="50">
        <f>IF('Indicator Data'!G138="No Data",1,IF('Indicator Data imputation'!G137&lt;&gt;"",1,0))</f>
        <v>0</v>
      </c>
      <c r="G134" s="50">
        <f>IF('Indicator Data'!H138="No Data",1,IF('Indicator Data imputation'!H137&lt;&gt;"",1,0))</f>
        <v>0</v>
      </c>
      <c r="H134" s="50">
        <f>IF('Indicator Data'!I138="No Data",1,IF('Indicator Data imputation'!I137&lt;&gt;"",1,0))</f>
        <v>0</v>
      </c>
      <c r="I134" s="50">
        <f>IF('Indicator Data'!J138="No Data",1,IF('Indicator Data imputation'!J137&lt;&gt;"",1,0))</f>
        <v>0</v>
      </c>
      <c r="J134" s="50">
        <f>IF('Indicator Data'!K138="No Data",1,IF('Indicator Data imputation'!K137&lt;&gt;"",1,0))</f>
        <v>0</v>
      </c>
      <c r="K134" s="50">
        <f>IF('Indicator Data'!L138="No Data",1,IF('Indicator Data imputation'!L137&lt;&gt;"",1,0))</f>
        <v>0</v>
      </c>
      <c r="L134" s="50">
        <f>IF('Indicator Data'!M138="No Data",1,IF('Indicator Data imputation'!M137&lt;&gt;"",1,0))</f>
        <v>1</v>
      </c>
      <c r="M134" s="50">
        <f>IF('Indicator Data'!N138="No Data",1,IF('Indicator Data imputation'!N137&lt;&gt;"",1,0))</f>
        <v>1</v>
      </c>
      <c r="N134" s="50">
        <f>IF('Indicator Data'!O138="No Data",1,IF('Indicator Data imputation'!O137&lt;&gt;"",1,0))</f>
        <v>1</v>
      </c>
      <c r="O134" s="50">
        <f>IF('Indicator Data'!P138="No Data",1,IF('Indicator Data imputation'!P137&lt;&gt;"",1,0))</f>
        <v>1</v>
      </c>
      <c r="P134" s="50">
        <f>IF('Indicator Data'!Q138="No Data",1,IF('Indicator Data imputation'!Q137&lt;&gt;"",1,0))</f>
        <v>0</v>
      </c>
      <c r="Q134" s="50">
        <f>IF('Indicator Data'!R138="No Data",1,IF('Indicator Data imputation'!R137&lt;&gt;"",1,0))</f>
        <v>0</v>
      </c>
      <c r="R134" s="50">
        <f>IF('Indicator Data'!S138="No Data",1,IF('Indicator Data imputation'!S137&lt;&gt;"",1,0))</f>
        <v>0</v>
      </c>
      <c r="S134" s="50">
        <f>IF('Indicator Data'!T138="No Data",1,IF('Indicator Data imputation'!T137&lt;&gt;"",1,0))</f>
        <v>0</v>
      </c>
      <c r="T134" s="50">
        <f>IF('Indicator Data'!U138="No Data",1,IF('Indicator Data imputation'!U137&lt;&gt;"",1,0))</f>
        <v>0</v>
      </c>
      <c r="U134" s="50">
        <f>IF('Indicator Data'!V138="No Data",1,IF('Indicator Data imputation'!V137&lt;&gt;"",1,0))</f>
        <v>0</v>
      </c>
      <c r="V134" s="50">
        <f>IF('Indicator Data'!W138="No Data",1,IF('Indicator Data imputation'!W137&lt;&gt;"",1,0))</f>
        <v>0</v>
      </c>
      <c r="W134" s="50">
        <f>IF('Indicator Data'!X138="No Data",1,IF('Indicator Data imputation'!X137&lt;&gt;"",1,0))</f>
        <v>0</v>
      </c>
      <c r="X134" s="50">
        <f>IF('Indicator Data'!Y138="No Data",1,IF('Indicator Data imputation'!Y137&lt;&gt;"",1,0))</f>
        <v>0</v>
      </c>
      <c r="Y134" s="50">
        <f>IF('Indicator Data'!Z138="No Data",1,IF('Indicator Data imputation'!Z137&lt;&gt;"",1,0))</f>
        <v>0</v>
      </c>
      <c r="Z134" s="50">
        <f>IF('Indicator Data'!AA138="No Data",1,IF('Indicator Data imputation'!AA137&lt;&gt;"",1,0))</f>
        <v>0</v>
      </c>
      <c r="AA134" s="50">
        <f>IF('Indicator Data'!AB138="No Data",1,IF('Indicator Data imputation'!AB137&lt;&gt;"",1,0))</f>
        <v>0</v>
      </c>
      <c r="AB134" s="50">
        <f>IF('Indicator Data'!AC138="No Data",1,IF('Indicator Data imputation'!AC137&lt;&gt;"",1,0))</f>
        <v>1</v>
      </c>
      <c r="AC134" s="50">
        <f>IF('Indicator Data'!AD138="No Data",1,IF('Indicator Data imputation'!AD137&lt;&gt;"",1,0))</f>
        <v>0</v>
      </c>
      <c r="AD134" s="50">
        <f>IF('Indicator Data'!AE138="No Data",1,IF('Indicator Data imputation'!AE137&lt;&gt;"",1,0))</f>
        <v>0</v>
      </c>
      <c r="AE134" s="50">
        <f>IF('Indicator Data'!AF138="No Data",1,IF('Indicator Data imputation'!AF137&lt;&gt;"",1,0))</f>
        <v>0</v>
      </c>
      <c r="AF134" s="50">
        <f>IF('Indicator Data'!AG138="No Data",1,IF('Indicator Data imputation'!AG137&lt;&gt;"",1,0))</f>
        <v>0</v>
      </c>
      <c r="AG134" s="50">
        <f>IF('Indicator Data'!AH138="No Data",1,IF('Indicator Data imputation'!AH137&lt;&gt;"",1,0))</f>
        <v>0</v>
      </c>
      <c r="AH134" s="50">
        <f>IF('Indicator Data'!AI138="No Data",1,IF('Indicator Data imputation'!AI137&lt;&gt;"",1,0))</f>
        <v>0</v>
      </c>
      <c r="AI134" s="50">
        <f>IF('Indicator Data'!AJ138="No Data",1,IF('Indicator Data imputation'!AJ137&lt;&gt;"",1,0))</f>
        <v>0</v>
      </c>
      <c r="AJ134" s="50">
        <f>IF('Indicator Data'!AK138="No Data",1,IF('Indicator Data imputation'!AK137&lt;&gt;"",1,0))</f>
        <v>0</v>
      </c>
      <c r="AK134" s="50">
        <f>IF('Indicator Data'!AL138="No Data",1,IF('Indicator Data imputation'!AL137&lt;&gt;"",1,0))</f>
        <v>0</v>
      </c>
      <c r="AL134" s="50">
        <f>IF('Indicator Data'!AM138="No Data",1,IF('Indicator Data imputation'!AM137&lt;&gt;"",1,0))</f>
        <v>1</v>
      </c>
      <c r="AM134" s="50">
        <f>IF('Indicator Data'!AN138="No Data",1,IF('Indicator Data imputation'!AN137&lt;&gt;"",1,0))</f>
        <v>0</v>
      </c>
      <c r="AN134" s="50">
        <f>IF('Indicator Data'!AO138="No Data",1,IF('Indicator Data imputation'!AO137&lt;&gt;"",1,0))</f>
        <v>0</v>
      </c>
      <c r="AO134" s="50">
        <f>IF('Indicator Data'!AP138="No Data",1,IF('Indicator Data imputation'!AP137&lt;&gt;"",1,0))</f>
        <v>0</v>
      </c>
      <c r="AP134" s="50">
        <f>IF('Indicator Data'!AQ138="No Data",1,IF('Indicator Data imputation'!AQ137&lt;&gt;"",1,0))</f>
        <v>0</v>
      </c>
      <c r="AQ134" s="50">
        <f>IF('Indicator Data'!AR138="No Data",1,IF('Indicator Data imputation'!AR137&lt;&gt;"",1,0))</f>
        <v>0</v>
      </c>
      <c r="AR134" s="50">
        <f>IF('Indicator Data'!AS138="No Data",1,IF('Indicator Data imputation'!AS137&lt;&gt;"",1,0))</f>
        <v>0</v>
      </c>
      <c r="AS134" s="50">
        <f>IF('Indicator Data'!AT138="No Data",1,IF('Indicator Data imputation'!AT137&lt;&gt;"",1,0))</f>
        <v>1</v>
      </c>
      <c r="AT134" s="50">
        <f>IF('Indicator Data'!AU138="No Data",1,IF('Indicator Data imputation'!AU137&lt;&gt;"",1,0))</f>
        <v>0</v>
      </c>
      <c r="AU134" s="50">
        <f>IF('Indicator Data'!AV138="No Data",1,IF('Indicator Data imputation'!AV137&lt;&gt;"",1,0))</f>
        <v>1</v>
      </c>
      <c r="AV134" s="50">
        <f>IF('Indicator Data'!AW138="No Data",1,IF('Indicator Data imputation'!AW137&lt;&gt;"",1,0))</f>
        <v>1</v>
      </c>
      <c r="AW134" s="50">
        <f>IF('Indicator Data'!AX138="No Data",1,IF('Indicator Data imputation'!AX137&lt;&gt;"",1,0))</f>
        <v>0</v>
      </c>
      <c r="AX134" s="50">
        <f>IF('Indicator Data'!AY138="No Data",1,IF('Indicator Data imputation'!AY137&lt;&gt;"",1,0))</f>
        <v>0</v>
      </c>
      <c r="AY134" s="50">
        <f>IF('Indicator Data'!AZ138="No Data",1,IF('Indicator Data imputation'!AZ137&lt;&gt;"",1,0))</f>
        <v>0</v>
      </c>
      <c r="AZ134" s="50">
        <f>IF('Indicator Data'!BA138="No Data",1,IF('Indicator Data imputation'!BA137&lt;&gt;"",1,0))</f>
        <v>0</v>
      </c>
      <c r="BA134" s="50">
        <f>IF('Indicator Data'!BB138="No Data",1,IF('Indicator Data imputation'!BB137&lt;&gt;"",1,0))</f>
        <v>0</v>
      </c>
      <c r="BB134" s="50">
        <f>IF('Indicator Data'!BC138="No Data",1,IF('Indicator Data imputation'!BC137&lt;&gt;"",1,0))</f>
        <v>0</v>
      </c>
      <c r="BC134" s="50">
        <f>IF('Indicator Data'!BD138="No Data",1,IF('Indicator Data imputation'!BD137&lt;&gt;"",1,0))</f>
        <v>0</v>
      </c>
      <c r="BD134" s="50">
        <f>IF('Indicator Data'!BE138="No Data",1,IF('Indicator Data imputation'!BE137&lt;&gt;"",1,0))</f>
        <v>0</v>
      </c>
      <c r="BE134" s="50">
        <f>IF('Indicator Data'!BF138="No Data",1,IF('Indicator Data imputation'!BF137&lt;&gt;"",1,0))</f>
        <v>0</v>
      </c>
      <c r="BF134" s="50">
        <f>IF('Indicator Data'!BG138="No Data",1,IF('Indicator Data imputation'!BG137&lt;&gt;"",1,0))</f>
        <v>0</v>
      </c>
      <c r="BG134" s="50">
        <f>IF('Indicator Data'!BH138="No Data",1,IF('Indicator Data imputation'!BH137&lt;&gt;"",1,0))</f>
        <v>0</v>
      </c>
      <c r="BH134" s="50">
        <f>IF('Indicator Data'!BI138="No Data",1,IF('Indicator Data imputation'!BI137&lt;&gt;"",1,0))</f>
        <v>0</v>
      </c>
      <c r="BI134" s="50">
        <f>IF('Indicator Data'!BJ138="No Data",1,IF('Indicator Data imputation'!BJ137&lt;&gt;"",1,0))</f>
        <v>0</v>
      </c>
      <c r="BJ134" s="50">
        <f>IF('Indicator Data'!BK138="No Data",1,IF('Indicator Data imputation'!BK137&lt;&gt;"",1,0))</f>
        <v>0</v>
      </c>
      <c r="BK134" s="50">
        <f>IF('Indicator Data'!BL138="No Data",1,IF('Indicator Data imputation'!BL137&lt;&gt;"",1,0))</f>
        <v>0</v>
      </c>
      <c r="BL134" s="50">
        <f>IF('Indicator Data'!BM138="No Data",1,IF('Indicator Data imputation'!BM137&lt;&gt;"",1,0))</f>
        <v>0</v>
      </c>
      <c r="BM134" s="50">
        <f>IF('Indicator Data'!BN138="No Data",1,IF('Indicator Data imputation'!BN137&lt;&gt;"",1,0))</f>
        <v>0</v>
      </c>
      <c r="BN134" s="50">
        <f>IF('Indicator Data'!BO138="No Data",1,IF('Indicator Data imputation'!BO137&lt;&gt;"",1,0))</f>
        <v>0</v>
      </c>
      <c r="BO134" s="50">
        <f>IF('Indicator Data'!BP138="No Data",1,IF('Indicator Data imputation'!BP137&lt;&gt;"",1,0))</f>
        <v>0</v>
      </c>
      <c r="BP134" s="50">
        <f>IF('Indicator Data'!BQ138="No Data",1,IF('Indicator Data imputation'!BQ137&lt;&gt;"",1,0))</f>
        <v>0</v>
      </c>
      <c r="BQ134" s="50">
        <f>IF('Indicator Data'!BR138="No Data",1,IF('Indicator Data imputation'!BR137&lt;&gt;"",1,0))</f>
        <v>0</v>
      </c>
      <c r="BR134" s="50">
        <f>IF('Indicator Data'!BS138="No Data",1,IF('Indicator Data imputation'!BS137&lt;&gt;"",1,0))</f>
        <v>0</v>
      </c>
      <c r="BS134" s="50">
        <f>IF('Indicator Data'!BT138="No Data",1,IF('Indicator Data imputation'!BT137&lt;&gt;"",1,0))</f>
        <v>0</v>
      </c>
      <c r="BT134" s="50">
        <f>IF('Indicator Data'!BU138="No Data",1,IF('Indicator Data imputation'!BU137&lt;&gt;"",1,0))</f>
        <v>0</v>
      </c>
      <c r="BU134" s="50">
        <f>IF('Indicator Data'!BV138="No Data",1,IF('Indicator Data imputation'!BV137&lt;&gt;"",1,0))</f>
        <v>0</v>
      </c>
      <c r="BV134" s="50">
        <f>IF('Indicator Data'!BW138="No Data",1,IF('Indicator Data imputation'!BW137&lt;&gt;"",1,0))</f>
        <v>0</v>
      </c>
      <c r="BW134" s="50">
        <f>IF('Indicator Data'!BX138="No Data",1,IF('Indicator Data imputation'!BX137&lt;&gt;"",1,0))</f>
        <v>0</v>
      </c>
      <c r="BX134" s="50">
        <f>IF('Indicator Data'!BY138="No Data",1,IF('Indicator Data imputation'!BY137&lt;&gt;"",1,0))</f>
        <v>0</v>
      </c>
      <c r="BY134" s="3">
        <f t="shared" si="6"/>
        <v>9</v>
      </c>
      <c r="BZ134" s="52">
        <f t="shared" si="7"/>
        <v>0.12</v>
      </c>
    </row>
    <row r="135" spans="1:78">
      <c r="A135" s="3" t="str">
        <f>'Indicator Data'!B139</f>
        <v>PNG</v>
      </c>
      <c r="B135" s="50">
        <f>IF('Indicator Data'!C139="No Data",1,IF('Indicator Data imputation'!C138&lt;&gt;"",1,0))</f>
        <v>0</v>
      </c>
      <c r="C135" s="50">
        <f>IF('Indicator Data'!D139="No Data",1,IF('Indicator Data imputation'!D138&lt;&gt;"",1,0))</f>
        <v>0</v>
      </c>
      <c r="D135" s="50">
        <f>IF('Indicator Data'!E139="No Data",1,IF('Indicator Data imputation'!E138&lt;&gt;"",1,0))</f>
        <v>0</v>
      </c>
      <c r="E135" s="50">
        <f>IF('Indicator Data'!F139="No Data",1,IF('Indicator Data imputation'!F138&lt;&gt;"",1,0))</f>
        <v>0</v>
      </c>
      <c r="F135" s="50">
        <f>IF('Indicator Data'!G139="No Data",1,IF('Indicator Data imputation'!G138&lt;&gt;"",1,0))</f>
        <v>0</v>
      </c>
      <c r="G135" s="50">
        <f>IF('Indicator Data'!H139="No Data",1,IF('Indicator Data imputation'!H138&lt;&gt;"",1,0))</f>
        <v>0</v>
      </c>
      <c r="H135" s="50">
        <f>IF('Indicator Data'!I139="No Data",1,IF('Indicator Data imputation'!I138&lt;&gt;"",1,0))</f>
        <v>0</v>
      </c>
      <c r="I135" s="50">
        <f>IF('Indicator Data'!J139="No Data",1,IF('Indicator Data imputation'!J138&lt;&gt;"",1,0))</f>
        <v>0</v>
      </c>
      <c r="J135" s="50">
        <f>IF('Indicator Data'!K139="No Data",1,IF('Indicator Data imputation'!K138&lt;&gt;"",1,0))</f>
        <v>0</v>
      </c>
      <c r="K135" s="50">
        <f>IF('Indicator Data'!L139="No Data",1,IF('Indicator Data imputation'!L138&lt;&gt;"",1,0))</f>
        <v>0</v>
      </c>
      <c r="L135" s="50">
        <f>IF('Indicator Data'!M139="No Data",1,IF('Indicator Data imputation'!M138&lt;&gt;"",1,0))</f>
        <v>0</v>
      </c>
      <c r="M135" s="50">
        <f>IF('Indicator Data'!N139="No Data",1,IF('Indicator Data imputation'!N138&lt;&gt;"",1,0))</f>
        <v>1</v>
      </c>
      <c r="N135" s="50">
        <f>IF('Indicator Data'!O139="No Data",1,IF('Indicator Data imputation'!O138&lt;&gt;"",1,0))</f>
        <v>1</v>
      </c>
      <c r="O135" s="50">
        <f>IF('Indicator Data'!P139="No Data",1,IF('Indicator Data imputation'!P138&lt;&gt;"",1,0))</f>
        <v>1</v>
      </c>
      <c r="P135" s="50">
        <f>IF('Indicator Data'!Q139="No Data",1,IF('Indicator Data imputation'!Q138&lt;&gt;"",1,0))</f>
        <v>0</v>
      </c>
      <c r="Q135" s="50">
        <f>IF('Indicator Data'!R139="No Data",1,IF('Indicator Data imputation'!R138&lt;&gt;"",1,0))</f>
        <v>0</v>
      </c>
      <c r="R135" s="50">
        <f>IF('Indicator Data'!S139="No Data",1,IF('Indicator Data imputation'!S138&lt;&gt;"",1,0))</f>
        <v>0</v>
      </c>
      <c r="S135" s="50">
        <f>IF('Indicator Data'!T139="No Data",1,IF('Indicator Data imputation'!T138&lt;&gt;"",1,0))</f>
        <v>0</v>
      </c>
      <c r="T135" s="50">
        <f>IF('Indicator Data'!U139="No Data",1,IF('Indicator Data imputation'!U138&lt;&gt;"",1,0))</f>
        <v>0</v>
      </c>
      <c r="U135" s="50">
        <f>IF('Indicator Data'!V139="No Data",1,IF('Indicator Data imputation'!V138&lt;&gt;"",1,0))</f>
        <v>0</v>
      </c>
      <c r="V135" s="50">
        <f>IF('Indicator Data'!W139="No Data",1,IF('Indicator Data imputation'!W138&lt;&gt;"",1,0))</f>
        <v>0</v>
      </c>
      <c r="W135" s="50">
        <f>IF('Indicator Data'!X139="No Data",1,IF('Indicator Data imputation'!X138&lt;&gt;"",1,0))</f>
        <v>0</v>
      </c>
      <c r="X135" s="50">
        <f>IF('Indicator Data'!Y139="No Data",1,IF('Indicator Data imputation'!Y138&lt;&gt;"",1,0))</f>
        <v>0</v>
      </c>
      <c r="Y135" s="50">
        <f>IF('Indicator Data'!Z139="No Data",1,IF('Indicator Data imputation'!Z138&lt;&gt;"",1,0))</f>
        <v>0</v>
      </c>
      <c r="Z135" s="50">
        <f>IF('Indicator Data'!AA139="No Data",1,IF('Indicator Data imputation'!AA138&lt;&gt;"",1,0))</f>
        <v>1</v>
      </c>
      <c r="AA135" s="50">
        <f>IF('Indicator Data'!AB139="No Data",1,IF('Indicator Data imputation'!AB138&lt;&gt;"",1,0))</f>
        <v>0</v>
      </c>
      <c r="AB135" s="50">
        <f>IF('Indicator Data'!AC139="No Data",1,IF('Indicator Data imputation'!AC138&lt;&gt;"",1,0))</f>
        <v>1</v>
      </c>
      <c r="AC135" s="50">
        <f>IF('Indicator Data'!AD139="No Data",1,IF('Indicator Data imputation'!AD138&lt;&gt;"",1,0))</f>
        <v>0</v>
      </c>
      <c r="AD135" s="50">
        <f>IF('Indicator Data'!AE139="No Data",1,IF('Indicator Data imputation'!AE138&lt;&gt;"",1,0))</f>
        <v>1</v>
      </c>
      <c r="AE135" s="50">
        <f>IF('Indicator Data'!AF139="No Data",1,IF('Indicator Data imputation'!AF138&lt;&gt;"",1,0))</f>
        <v>1</v>
      </c>
      <c r="AF135" s="50">
        <f>IF('Indicator Data'!AG139="No Data",1,IF('Indicator Data imputation'!AG138&lt;&gt;"",1,0))</f>
        <v>0</v>
      </c>
      <c r="AG135" s="50">
        <f>IF('Indicator Data'!AH139="No Data",1,IF('Indicator Data imputation'!AH138&lt;&gt;"",1,0))</f>
        <v>0</v>
      </c>
      <c r="AH135" s="50">
        <f>IF('Indicator Data'!AI139="No Data",1,IF('Indicator Data imputation'!AI138&lt;&gt;"",1,0))</f>
        <v>0</v>
      </c>
      <c r="AI135" s="50">
        <f>IF('Indicator Data'!AJ139="No Data",1,IF('Indicator Data imputation'!AJ138&lt;&gt;"",1,0))</f>
        <v>0</v>
      </c>
      <c r="AJ135" s="50">
        <f>IF('Indicator Data'!AK139="No Data",1,IF('Indicator Data imputation'!AK138&lt;&gt;"",1,0))</f>
        <v>0</v>
      </c>
      <c r="AK135" s="50">
        <f>IF('Indicator Data'!AL139="No Data",1,IF('Indicator Data imputation'!AL138&lt;&gt;"",1,0))</f>
        <v>0</v>
      </c>
      <c r="AL135" s="50">
        <f>IF('Indicator Data'!AM139="No Data",1,IF('Indicator Data imputation'!AM138&lt;&gt;"",1,0))</f>
        <v>0</v>
      </c>
      <c r="AM135" s="50">
        <f>IF('Indicator Data'!AN139="No Data",1,IF('Indicator Data imputation'!AN138&lt;&gt;"",1,0))</f>
        <v>0</v>
      </c>
      <c r="AN135" s="50">
        <f>IF('Indicator Data'!AO139="No Data",1,IF('Indicator Data imputation'!AO138&lt;&gt;"",1,0))</f>
        <v>0</v>
      </c>
      <c r="AO135" s="50">
        <f>IF('Indicator Data'!AP139="No Data",1,IF('Indicator Data imputation'!AP138&lt;&gt;"",1,0))</f>
        <v>0</v>
      </c>
      <c r="AP135" s="50">
        <f>IF('Indicator Data'!AQ139="No Data",1,IF('Indicator Data imputation'!AQ138&lt;&gt;"",1,0))</f>
        <v>0</v>
      </c>
      <c r="AQ135" s="50">
        <f>IF('Indicator Data'!AR139="No Data",1,IF('Indicator Data imputation'!AR138&lt;&gt;"",1,0))</f>
        <v>0</v>
      </c>
      <c r="AR135" s="50">
        <f>IF('Indicator Data'!AS139="No Data",1,IF('Indicator Data imputation'!AS138&lt;&gt;"",1,0))</f>
        <v>0</v>
      </c>
      <c r="AS135" s="50">
        <f>IF('Indicator Data'!AT139="No Data",1,IF('Indicator Data imputation'!AT138&lt;&gt;"",1,0))</f>
        <v>0</v>
      </c>
      <c r="AT135" s="50">
        <f>IF('Indicator Data'!AU139="No Data",1,IF('Indicator Data imputation'!AU138&lt;&gt;"",1,0))</f>
        <v>0</v>
      </c>
      <c r="AU135" s="50">
        <f>IF('Indicator Data'!AV139="No Data",1,IF('Indicator Data imputation'!AV138&lt;&gt;"",1,0))</f>
        <v>0</v>
      </c>
      <c r="AV135" s="50">
        <f>IF('Indicator Data'!AW139="No Data",1,IF('Indicator Data imputation'!AW138&lt;&gt;"",1,0))</f>
        <v>0</v>
      </c>
      <c r="AW135" s="50">
        <f>IF('Indicator Data'!AX139="No Data",1,IF('Indicator Data imputation'!AX138&lt;&gt;"",1,0))</f>
        <v>0</v>
      </c>
      <c r="AX135" s="50">
        <f>IF('Indicator Data'!AY139="No Data",1,IF('Indicator Data imputation'!AY138&lt;&gt;"",1,0))</f>
        <v>0</v>
      </c>
      <c r="AY135" s="50">
        <f>IF('Indicator Data'!AZ139="No Data",1,IF('Indicator Data imputation'!AZ138&lt;&gt;"",1,0))</f>
        <v>0</v>
      </c>
      <c r="AZ135" s="50">
        <f>IF('Indicator Data'!BA139="No Data",1,IF('Indicator Data imputation'!BA138&lt;&gt;"",1,0))</f>
        <v>0</v>
      </c>
      <c r="BA135" s="50">
        <f>IF('Indicator Data'!BB139="No Data",1,IF('Indicator Data imputation'!BB138&lt;&gt;"",1,0))</f>
        <v>0</v>
      </c>
      <c r="BB135" s="50">
        <f>IF('Indicator Data'!BC139="No Data",1,IF('Indicator Data imputation'!BC138&lt;&gt;"",1,0))</f>
        <v>0</v>
      </c>
      <c r="BC135" s="50">
        <f>IF('Indicator Data'!BD139="No Data",1,IF('Indicator Data imputation'!BD138&lt;&gt;"",1,0))</f>
        <v>0</v>
      </c>
      <c r="BD135" s="50">
        <f>IF('Indicator Data'!BE139="No Data",1,IF('Indicator Data imputation'!BE138&lt;&gt;"",1,0))</f>
        <v>0</v>
      </c>
      <c r="BE135" s="50">
        <f>IF('Indicator Data'!BF139="No Data",1,IF('Indicator Data imputation'!BF138&lt;&gt;"",1,0))</f>
        <v>0</v>
      </c>
      <c r="BF135" s="50">
        <f>IF('Indicator Data'!BG139="No Data",1,IF('Indicator Data imputation'!BG138&lt;&gt;"",1,0))</f>
        <v>0</v>
      </c>
      <c r="BG135" s="50">
        <f>IF('Indicator Data'!BH139="No Data",1,IF('Indicator Data imputation'!BH138&lt;&gt;"",1,0))</f>
        <v>0</v>
      </c>
      <c r="BH135" s="50">
        <f>IF('Indicator Data'!BI139="No Data",1,IF('Indicator Data imputation'!BI138&lt;&gt;"",1,0))</f>
        <v>1</v>
      </c>
      <c r="BI135" s="50">
        <f>IF('Indicator Data'!BJ139="No Data",1,IF('Indicator Data imputation'!BJ138&lt;&gt;"",1,0))</f>
        <v>0</v>
      </c>
      <c r="BJ135" s="50">
        <f>IF('Indicator Data'!BK139="No Data",1,IF('Indicator Data imputation'!BK138&lt;&gt;"",1,0))</f>
        <v>0</v>
      </c>
      <c r="BK135" s="50">
        <f>IF('Indicator Data'!BL139="No Data",1,IF('Indicator Data imputation'!BL138&lt;&gt;"",1,0))</f>
        <v>0</v>
      </c>
      <c r="BL135" s="50">
        <f>IF('Indicator Data'!BM139="No Data",1,IF('Indicator Data imputation'!BM138&lt;&gt;"",1,0))</f>
        <v>0</v>
      </c>
      <c r="BM135" s="50">
        <f>IF('Indicator Data'!BN139="No Data",1,IF('Indicator Data imputation'!BN138&lt;&gt;"",1,0))</f>
        <v>0</v>
      </c>
      <c r="BN135" s="50">
        <f>IF('Indicator Data'!BO139="No Data",1,IF('Indicator Data imputation'!BO138&lt;&gt;"",1,0))</f>
        <v>0</v>
      </c>
      <c r="BO135" s="50">
        <f>IF('Indicator Data'!BP139="No Data",1,IF('Indicator Data imputation'!BP138&lt;&gt;"",1,0))</f>
        <v>0</v>
      </c>
      <c r="BP135" s="50">
        <f>IF('Indicator Data'!BQ139="No Data",1,IF('Indicator Data imputation'!BQ138&lt;&gt;"",1,0))</f>
        <v>0</v>
      </c>
      <c r="BQ135" s="50">
        <f>IF('Indicator Data'!BR139="No Data",1,IF('Indicator Data imputation'!BR138&lt;&gt;"",1,0))</f>
        <v>0</v>
      </c>
      <c r="BR135" s="50">
        <f>IF('Indicator Data'!BS139="No Data",1,IF('Indicator Data imputation'!BS138&lt;&gt;"",1,0))</f>
        <v>0</v>
      </c>
      <c r="BS135" s="50">
        <f>IF('Indicator Data'!BT139="No Data",1,IF('Indicator Data imputation'!BT138&lt;&gt;"",1,0))</f>
        <v>1</v>
      </c>
      <c r="BT135" s="50">
        <f>IF('Indicator Data'!BU139="No Data",1,IF('Indicator Data imputation'!BU138&lt;&gt;"",1,0))</f>
        <v>0</v>
      </c>
      <c r="BU135" s="50">
        <f>IF('Indicator Data'!BV139="No Data",1,IF('Indicator Data imputation'!BV138&lt;&gt;"",1,0))</f>
        <v>0</v>
      </c>
      <c r="BV135" s="50">
        <f>IF('Indicator Data'!BW139="No Data",1,IF('Indicator Data imputation'!BW138&lt;&gt;"",1,0))</f>
        <v>0</v>
      </c>
      <c r="BW135" s="50">
        <f>IF('Indicator Data'!BX139="No Data",1,IF('Indicator Data imputation'!BX138&lt;&gt;"",1,0))</f>
        <v>0</v>
      </c>
      <c r="BX135" s="50">
        <f>IF('Indicator Data'!BY139="No Data",1,IF('Indicator Data imputation'!BY138&lt;&gt;"",1,0))</f>
        <v>0</v>
      </c>
      <c r="BY135" s="3">
        <f t="shared" si="6"/>
        <v>9</v>
      </c>
      <c r="BZ135" s="52">
        <f t="shared" si="7"/>
        <v>0.12</v>
      </c>
    </row>
    <row r="136" spans="1:78">
      <c r="A136" s="3" t="str">
        <f>'Indicator Data'!B140</f>
        <v>PRY</v>
      </c>
      <c r="B136" s="50">
        <f>IF('Indicator Data'!C140="No Data",1,IF('Indicator Data imputation'!C139&lt;&gt;"",1,0))</f>
        <v>0</v>
      </c>
      <c r="C136" s="50">
        <f>IF('Indicator Data'!D140="No Data",1,IF('Indicator Data imputation'!D139&lt;&gt;"",1,0))</f>
        <v>0</v>
      </c>
      <c r="D136" s="50">
        <f>IF('Indicator Data'!E140="No Data",1,IF('Indicator Data imputation'!E139&lt;&gt;"",1,0))</f>
        <v>0</v>
      </c>
      <c r="E136" s="50">
        <f>IF('Indicator Data'!F140="No Data",1,IF('Indicator Data imputation'!F139&lt;&gt;"",1,0))</f>
        <v>0</v>
      </c>
      <c r="F136" s="50">
        <f>IF('Indicator Data'!G140="No Data",1,IF('Indicator Data imputation'!G139&lt;&gt;"",1,0))</f>
        <v>0</v>
      </c>
      <c r="G136" s="50">
        <f>IF('Indicator Data'!H140="No Data",1,IF('Indicator Data imputation'!H139&lt;&gt;"",1,0))</f>
        <v>0</v>
      </c>
      <c r="H136" s="50">
        <f>IF('Indicator Data'!I140="No Data",1,IF('Indicator Data imputation'!I139&lt;&gt;"",1,0))</f>
        <v>0</v>
      </c>
      <c r="I136" s="50">
        <f>IF('Indicator Data'!J140="No Data",1,IF('Indicator Data imputation'!J139&lt;&gt;"",1,0))</f>
        <v>0</v>
      </c>
      <c r="J136" s="50">
        <f>IF('Indicator Data'!K140="No Data",1,IF('Indicator Data imputation'!K139&lt;&gt;"",1,0))</f>
        <v>0</v>
      </c>
      <c r="K136" s="50">
        <f>IF('Indicator Data'!L140="No Data",1,IF('Indicator Data imputation'!L139&lt;&gt;"",1,0))</f>
        <v>0</v>
      </c>
      <c r="L136" s="50">
        <f>IF('Indicator Data'!M140="No Data",1,IF('Indicator Data imputation'!M139&lt;&gt;"",1,0))</f>
        <v>1</v>
      </c>
      <c r="M136" s="50">
        <f>IF('Indicator Data'!N140="No Data",1,IF('Indicator Data imputation'!N139&lt;&gt;"",1,0))</f>
        <v>1</v>
      </c>
      <c r="N136" s="50">
        <f>IF('Indicator Data'!O140="No Data",1,IF('Indicator Data imputation'!O139&lt;&gt;"",1,0))</f>
        <v>1</v>
      </c>
      <c r="O136" s="50">
        <f>IF('Indicator Data'!P140="No Data",1,IF('Indicator Data imputation'!P139&lt;&gt;"",1,0))</f>
        <v>1</v>
      </c>
      <c r="P136" s="50">
        <f>IF('Indicator Data'!Q140="No Data",1,IF('Indicator Data imputation'!Q139&lt;&gt;"",1,0))</f>
        <v>0</v>
      </c>
      <c r="Q136" s="50">
        <f>IF('Indicator Data'!R140="No Data",1,IF('Indicator Data imputation'!R139&lt;&gt;"",1,0))</f>
        <v>0</v>
      </c>
      <c r="R136" s="50">
        <f>IF('Indicator Data'!S140="No Data",1,IF('Indicator Data imputation'!S139&lt;&gt;"",1,0))</f>
        <v>0</v>
      </c>
      <c r="S136" s="50">
        <f>IF('Indicator Data'!T140="No Data",1,IF('Indicator Data imputation'!T139&lt;&gt;"",1,0))</f>
        <v>0</v>
      </c>
      <c r="T136" s="50">
        <f>IF('Indicator Data'!U140="No Data",1,IF('Indicator Data imputation'!U139&lt;&gt;"",1,0))</f>
        <v>0</v>
      </c>
      <c r="U136" s="50">
        <f>IF('Indicator Data'!V140="No Data",1,IF('Indicator Data imputation'!V139&lt;&gt;"",1,0))</f>
        <v>0</v>
      </c>
      <c r="V136" s="50">
        <f>IF('Indicator Data'!W140="No Data",1,IF('Indicator Data imputation'!W139&lt;&gt;"",1,0))</f>
        <v>0</v>
      </c>
      <c r="W136" s="50">
        <f>IF('Indicator Data'!X140="No Data",1,IF('Indicator Data imputation'!X139&lt;&gt;"",1,0))</f>
        <v>0</v>
      </c>
      <c r="X136" s="50">
        <f>IF('Indicator Data'!Y140="No Data",1,IF('Indicator Data imputation'!Y139&lt;&gt;"",1,0))</f>
        <v>0</v>
      </c>
      <c r="Y136" s="50">
        <f>IF('Indicator Data'!Z140="No Data",1,IF('Indicator Data imputation'!Z139&lt;&gt;"",1,0))</f>
        <v>0</v>
      </c>
      <c r="Z136" s="50">
        <f>IF('Indicator Data'!AA140="No Data",1,IF('Indicator Data imputation'!AA139&lt;&gt;"",1,0))</f>
        <v>1</v>
      </c>
      <c r="AA136" s="50">
        <f>IF('Indicator Data'!AB140="No Data",1,IF('Indicator Data imputation'!AB139&lt;&gt;"",1,0))</f>
        <v>0</v>
      </c>
      <c r="AB136" s="50">
        <f>IF('Indicator Data'!AC140="No Data",1,IF('Indicator Data imputation'!AC139&lt;&gt;"",1,0))</f>
        <v>0</v>
      </c>
      <c r="AC136" s="50">
        <f>IF('Indicator Data'!AD140="No Data",1,IF('Indicator Data imputation'!AD139&lt;&gt;"",1,0))</f>
        <v>0</v>
      </c>
      <c r="AD136" s="50">
        <f>IF('Indicator Data'!AE140="No Data",1,IF('Indicator Data imputation'!AE139&lt;&gt;"",1,0))</f>
        <v>0</v>
      </c>
      <c r="AE136" s="50">
        <f>IF('Indicator Data'!AF140="No Data",1,IF('Indicator Data imputation'!AF139&lt;&gt;"",1,0))</f>
        <v>0</v>
      </c>
      <c r="AF136" s="50">
        <f>IF('Indicator Data'!AG140="No Data",1,IF('Indicator Data imputation'!AG139&lt;&gt;"",1,0))</f>
        <v>0</v>
      </c>
      <c r="AG136" s="50">
        <f>IF('Indicator Data'!AH140="No Data",1,IF('Indicator Data imputation'!AH139&lt;&gt;"",1,0))</f>
        <v>0</v>
      </c>
      <c r="AH136" s="50">
        <f>IF('Indicator Data'!AI140="No Data",1,IF('Indicator Data imputation'!AI139&lt;&gt;"",1,0))</f>
        <v>0</v>
      </c>
      <c r="AI136" s="50">
        <f>IF('Indicator Data'!AJ140="No Data",1,IF('Indicator Data imputation'!AJ139&lt;&gt;"",1,0))</f>
        <v>0</v>
      </c>
      <c r="AJ136" s="50">
        <f>IF('Indicator Data'!AK140="No Data",1,IF('Indicator Data imputation'!AK139&lt;&gt;"",1,0))</f>
        <v>0</v>
      </c>
      <c r="AK136" s="50">
        <f>IF('Indicator Data'!AL140="No Data",1,IF('Indicator Data imputation'!AL139&lt;&gt;"",1,0))</f>
        <v>0</v>
      </c>
      <c r="AL136" s="50">
        <f>IF('Indicator Data'!AM140="No Data",1,IF('Indicator Data imputation'!AM139&lt;&gt;"",1,0))</f>
        <v>0</v>
      </c>
      <c r="AM136" s="50">
        <f>IF('Indicator Data'!AN140="No Data",1,IF('Indicator Data imputation'!AN139&lt;&gt;"",1,0))</f>
        <v>0</v>
      </c>
      <c r="AN136" s="50">
        <f>IF('Indicator Data'!AO140="No Data",1,IF('Indicator Data imputation'!AO139&lt;&gt;"",1,0))</f>
        <v>0</v>
      </c>
      <c r="AO136" s="50">
        <f>IF('Indicator Data'!AP140="No Data",1,IF('Indicator Data imputation'!AP139&lt;&gt;"",1,0))</f>
        <v>0</v>
      </c>
      <c r="AP136" s="50">
        <f>IF('Indicator Data'!AQ140="No Data",1,IF('Indicator Data imputation'!AQ139&lt;&gt;"",1,0))</f>
        <v>0</v>
      </c>
      <c r="AQ136" s="50">
        <f>IF('Indicator Data'!AR140="No Data",1,IF('Indicator Data imputation'!AR139&lt;&gt;"",1,0))</f>
        <v>0</v>
      </c>
      <c r="AR136" s="50">
        <f>IF('Indicator Data'!AS140="No Data",1,IF('Indicator Data imputation'!AS139&lt;&gt;"",1,0))</f>
        <v>0</v>
      </c>
      <c r="AS136" s="50">
        <f>IF('Indicator Data'!AT140="No Data",1,IF('Indicator Data imputation'!AT139&lt;&gt;"",1,0))</f>
        <v>0</v>
      </c>
      <c r="AT136" s="50">
        <f>IF('Indicator Data'!AU140="No Data",1,IF('Indicator Data imputation'!AU139&lt;&gt;"",1,0))</f>
        <v>0</v>
      </c>
      <c r="AU136" s="50">
        <f>IF('Indicator Data'!AV140="No Data",1,IF('Indicator Data imputation'!AV139&lt;&gt;"",1,0))</f>
        <v>0</v>
      </c>
      <c r="AV136" s="50">
        <f>IF('Indicator Data'!AW140="No Data",1,IF('Indicator Data imputation'!AW139&lt;&gt;"",1,0))</f>
        <v>0</v>
      </c>
      <c r="AW136" s="50">
        <f>IF('Indicator Data'!AX140="No Data",1,IF('Indicator Data imputation'!AX139&lt;&gt;"",1,0))</f>
        <v>0</v>
      </c>
      <c r="AX136" s="50">
        <f>IF('Indicator Data'!AY140="No Data",1,IF('Indicator Data imputation'!AY139&lt;&gt;"",1,0))</f>
        <v>0</v>
      </c>
      <c r="AY136" s="50">
        <f>IF('Indicator Data'!AZ140="No Data",1,IF('Indicator Data imputation'!AZ139&lt;&gt;"",1,0))</f>
        <v>0</v>
      </c>
      <c r="AZ136" s="50">
        <f>IF('Indicator Data'!BA140="No Data",1,IF('Indicator Data imputation'!BA139&lt;&gt;"",1,0))</f>
        <v>0</v>
      </c>
      <c r="BA136" s="50">
        <f>IF('Indicator Data'!BB140="No Data",1,IF('Indicator Data imputation'!BB139&lt;&gt;"",1,0))</f>
        <v>0</v>
      </c>
      <c r="BB136" s="50">
        <f>IF('Indicator Data'!BC140="No Data",1,IF('Indicator Data imputation'!BC139&lt;&gt;"",1,0))</f>
        <v>0</v>
      </c>
      <c r="BC136" s="50">
        <f>IF('Indicator Data'!BD140="No Data",1,IF('Indicator Data imputation'!BD139&lt;&gt;"",1,0))</f>
        <v>0</v>
      </c>
      <c r="BD136" s="50">
        <f>IF('Indicator Data'!BE140="No Data",1,IF('Indicator Data imputation'!BE139&lt;&gt;"",1,0))</f>
        <v>0</v>
      </c>
      <c r="BE136" s="50">
        <f>IF('Indicator Data'!BF140="No Data",1,IF('Indicator Data imputation'!BF139&lt;&gt;"",1,0))</f>
        <v>0</v>
      </c>
      <c r="BF136" s="50">
        <f>IF('Indicator Data'!BG140="No Data",1,IF('Indicator Data imputation'!BG139&lt;&gt;"",1,0))</f>
        <v>0</v>
      </c>
      <c r="BG136" s="50">
        <f>IF('Indicator Data'!BH140="No Data",1,IF('Indicator Data imputation'!BH139&lt;&gt;"",1,0))</f>
        <v>0</v>
      </c>
      <c r="BH136" s="50">
        <f>IF('Indicator Data'!BI140="No Data",1,IF('Indicator Data imputation'!BI139&lt;&gt;"",1,0))</f>
        <v>0</v>
      </c>
      <c r="BI136" s="50">
        <f>IF('Indicator Data'!BJ140="No Data",1,IF('Indicator Data imputation'!BJ139&lt;&gt;"",1,0))</f>
        <v>0</v>
      </c>
      <c r="BJ136" s="50">
        <f>IF('Indicator Data'!BK140="No Data",1,IF('Indicator Data imputation'!BK139&lt;&gt;"",1,0))</f>
        <v>0</v>
      </c>
      <c r="BK136" s="50">
        <f>IF('Indicator Data'!BL140="No Data",1,IF('Indicator Data imputation'!BL139&lt;&gt;"",1,0))</f>
        <v>0</v>
      </c>
      <c r="BL136" s="50">
        <f>IF('Indicator Data'!BM140="No Data",1,IF('Indicator Data imputation'!BM139&lt;&gt;"",1,0))</f>
        <v>0</v>
      </c>
      <c r="BM136" s="50">
        <f>IF('Indicator Data'!BN140="No Data",1,IF('Indicator Data imputation'!BN139&lt;&gt;"",1,0))</f>
        <v>0</v>
      </c>
      <c r="BN136" s="50">
        <f>IF('Indicator Data'!BO140="No Data",1,IF('Indicator Data imputation'!BO139&lt;&gt;"",1,0))</f>
        <v>0</v>
      </c>
      <c r="BO136" s="50">
        <f>IF('Indicator Data'!BP140="No Data",1,IF('Indicator Data imputation'!BP139&lt;&gt;"",1,0))</f>
        <v>0</v>
      </c>
      <c r="BP136" s="50">
        <f>IF('Indicator Data'!BQ140="No Data",1,IF('Indicator Data imputation'!BQ139&lt;&gt;"",1,0))</f>
        <v>0</v>
      </c>
      <c r="BQ136" s="50">
        <f>IF('Indicator Data'!BR140="No Data",1,IF('Indicator Data imputation'!BR139&lt;&gt;"",1,0))</f>
        <v>0</v>
      </c>
      <c r="BR136" s="50">
        <f>IF('Indicator Data'!BS140="No Data",1,IF('Indicator Data imputation'!BS139&lt;&gt;"",1,0))</f>
        <v>0</v>
      </c>
      <c r="BS136" s="50">
        <f>IF('Indicator Data'!BT140="No Data",1,IF('Indicator Data imputation'!BT139&lt;&gt;"",1,0))</f>
        <v>0</v>
      </c>
      <c r="BT136" s="50">
        <f>IF('Indicator Data'!BU140="No Data",1,IF('Indicator Data imputation'!BU139&lt;&gt;"",1,0))</f>
        <v>0</v>
      </c>
      <c r="BU136" s="50">
        <f>IF('Indicator Data'!BV140="No Data",1,IF('Indicator Data imputation'!BV139&lt;&gt;"",1,0))</f>
        <v>0</v>
      </c>
      <c r="BV136" s="50">
        <f>IF('Indicator Data'!BW140="No Data",1,IF('Indicator Data imputation'!BW139&lt;&gt;"",1,0))</f>
        <v>0</v>
      </c>
      <c r="BW136" s="50">
        <f>IF('Indicator Data'!BX140="No Data",1,IF('Indicator Data imputation'!BX139&lt;&gt;"",1,0))</f>
        <v>0</v>
      </c>
      <c r="BX136" s="50">
        <f>IF('Indicator Data'!BY140="No Data",1,IF('Indicator Data imputation'!BY139&lt;&gt;"",1,0))</f>
        <v>0</v>
      </c>
      <c r="BY136" s="3">
        <f t="shared" si="6"/>
        <v>5</v>
      </c>
      <c r="BZ136" s="52">
        <f t="shared" si="7"/>
        <v>6.6666666666666666E-2</v>
      </c>
    </row>
    <row r="137" spans="1:78">
      <c r="A137" s="3" t="str">
        <f>'Indicator Data'!B141</f>
        <v>PER</v>
      </c>
      <c r="B137" s="50">
        <f>IF('Indicator Data'!C141="No Data",1,IF('Indicator Data imputation'!C140&lt;&gt;"",1,0))</f>
        <v>0</v>
      </c>
      <c r="C137" s="50">
        <f>IF('Indicator Data'!D141="No Data",1,IF('Indicator Data imputation'!D140&lt;&gt;"",1,0))</f>
        <v>0</v>
      </c>
      <c r="D137" s="50">
        <f>IF('Indicator Data'!E141="No Data",1,IF('Indicator Data imputation'!E140&lt;&gt;"",1,0))</f>
        <v>0</v>
      </c>
      <c r="E137" s="50">
        <f>IF('Indicator Data'!F141="No Data",1,IF('Indicator Data imputation'!F140&lt;&gt;"",1,0))</f>
        <v>0</v>
      </c>
      <c r="F137" s="50">
        <f>IF('Indicator Data'!G141="No Data",1,IF('Indicator Data imputation'!G140&lt;&gt;"",1,0))</f>
        <v>0</v>
      </c>
      <c r="G137" s="50">
        <f>IF('Indicator Data'!H141="No Data",1,IF('Indicator Data imputation'!H140&lt;&gt;"",1,0))</f>
        <v>0</v>
      </c>
      <c r="H137" s="50">
        <f>IF('Indicator Data'!I141="No Data",1,IF('Indicator Data imputation'!I140&lt;&gt;"",1,0))</f>
        <v>0</v>
      </c>
      <c r="I137" s="50">
        <f>IF('Indicator Data'!J141="No Data",1,IF('Indicator Data imputation'!J140&lt;&gt;"",1,0))</f>
        <v>0</v>
      </c>
      <c r="J137" s="50">
        <f>IF('Indicator Data'!K141="No Data",1,IF('Indicator Data imputation'!K140&lt;&gt;"",1,0))</f>
        <v>0</v>
      </c>
      <c r="K137" s="50">
        <f>IF('Indicator Data'!L141="No Data",1,IF('Indicator Data imputation'!L140&lt;&gt;"",1,0))</f>
        <v>0</v>
      </c>
      <c r="L137" s="50">
        <f>IF('Indicator Data'!M141="No Data",1,IF('Indicator Data imputation'!M140&lt;&gt;"",1,0))</f>
        <v>1</v>
      </c>
      <c r="M137" s="50">
        <f>IF('Indicator Data'!N141="No Data",1,IF('Indicator Data imputation'!N140&lt;&gt;"",1,0))</f>
        <v>1</v>
      </c>
      <c r="N137" s="50">
        <f>IF('Indicator Data'!O141="No Data",1,IF('Indicator Data imputation'!O140&lt;&gt;"",1,0))</f>
        <v>1</v>
      </c>
      <c r="O137" s="50">
        <f>IF('Indicator Data'!P141="No Data",1,IF('Indicator Data imputation'!P140&lt;&gt;"",1,0))</f>
        <v>1</v>
      </c>
      <c r="P137" s="50">
        <f>IF('Indicator Data'!Q141="No Data",1,IF('Indicator Data imputation'!Q140&lt;&gt;"",1,0))</f>
        <v>0</v>
      </c>
      <c r="Q137" s="50">
        <f>IF('Indicator Data'!R141="No Data",1,IF('Indicator Data imputation'!R140&lt;&gt;"",1,0))</f>
        <v>0</v>
      </c>
      <c r="R137" s="50">
        <f>IF('Indicator Data'!S141="No Data",1,IF('Indicator Data imputation'!S140&lt;&gt;"",1,0))</f>
        <v>0</v>
      </c>
      <c r="S137" s="50">
        <f>IF('Indicator Data'!T141="No Data",1,IF('Indicator Data imputation'!T140&lt;&gt;"",1,0))</f>
        <v>0</v>
      </c>
      <c r="T137" s="50">
        <f>IF('Indicator Data'!U141="No Data",1,IF('Indicator Data imputation'!U140&lt;&gt;"",1,0))</f>
        <v>0</v>
      </c>
      <c r="U137" s="50">
        <f>IF('Indicator Data'!V141="No Data",1,IF('Indicator Data imputation'!V140&lt;&gt;"",1,0))</f>
        <v>0</v>
      </c>
      <c r="V137" s="50">
        <f>IF('Indicator Data'!W141="No Data",1,IF('Indicator Data imputation'!W140&lt;&gt;"",1,0))</f>
        <v>0</v>
      </c>
      <c r="W137" s="50">
        <f>IF('Indicator Data'!X141="No Data",1,IF('Indicator Data imputation'!X140&lt;&gt;"",1,0))</f>
        <v>0</v>
      </c>
      <c r="X137" s="50">
        <f>IF('Indicator Data'!Y141="No Data",1,IF('Indicator Data imputation'!Y140&lt;&gt;"",1,0))</f>
        <v>0</v>
      </c>
      <c r="Y137" s="50">
        <f>IF('Indicator Data'!Z141="No Data",1,IF('Indicator Data imputation'!Z140&lt;&gt;"",1,0))</f>
        <v>0</v>
      </c>
      <c r="Z137" s="50">
        <f>IF('Indicator Data'!AA141="No Data",1,IF('Indicator Data imputation'!AA140&lt;&gt;"",1,0))</f>
        <v>0</v>
      </c>
      <c r="AA137" s="50">
        <f>IF('Indicator Data'!AB141="No Data",1,IF('Indicator Data imputation'!AB140&lt;&gt;"",1,0))</f>
        <v>0</v>
      </c>
      <c r="AB137" s="50">
        <f>IF('Indicator Data'!AC141="No Data",1,IF('Indicator Data imputation'!AC140&lt;&gt;"",1,0))</f>
        <v>1</v>
      </c>
      <c r="AC137" s="50">
        <f>IF('Indicator Data'!AD141="No Data",1,IF('Indicator Data imputation'!AD140&lt;&gt;"",1,0))</f>
        <v>0</v>
      </c>
      <c r="AD137" s="50">
        <f>IF('Indicator Data'!AE141="No Data",1,IF('Indicator Data imputation'!AE140&lt;&gt;"",1,0))</f>
        <v>0</v>
      </c>
      <c r="AE137" s="50">
        <f>IF('Indicator Data'!AF141="No Data",1,IF('Indicator Data imputation'!AF140&lt;&gt;"",1,0))</f>
        <v>0</v>
      </c>
      <c r="AF137" s="50">
        <f>IF('Indicator Data'!AG141="No Data",1,IF('Indicator Data imputation'!AG140&lt;&gt;"",1,0))</f>
        <v>0</v>
      </c>
      <c r="AG137" s="50">
        <f>IF('Indicator Data'!AH141="No Data",1,IF('Indicator Data imputation'!AH140&lt;&gt;"",1,0))</f>
        <v>0</v>
      </c>
      <c r="AH137" s="50">
        <f>IF('Indicator Data'!AI141="No Data",1,IF('Indicator Data imputation'!AI140&lt;&gt;"",1,0))</f>
        <v>0</v>
      </c>
      <c r="AI137" s="50">
        <f>IF('Indicator Data'!AJ141="No Data",1,IF('Indicator Data imputation'!AJ140&lt;&gt;"",1,0))</f>
        <v>0</v>
      </c>
      <c r="AJ137" s="50">
        <f>IF('Indicator Data'!AK141="No Data",1,IF('Indicator Data imputation'!AK140&lt;&gt;"",1,0))</f>
        <v>0</v>
      </c>
      <c r="AK137" s="50">
        <f>IF('Indicator Data'!AL141="No Data",1,IF('Indicator Data imputation'!AL140&lt;&gt;"",1,0))</f>
        <v>0</v>
      </c>
      <c r="AL137" s="50">
        <f>IF('Indicator Data'!AM141="No Data",1,IF('Indicator Data imputation'!AM140&lt;&gt;"",1,0))</f>
        <v>0</v>
      </c>
      <c r="AM137" s="50">
        <f>IF('Indicator Data'!AN141="No Data",1,IF('Indicator Data imputation'!AN140&lt;&gt;"",1,0))</f>
        <v>0</v>
      </c>
      <c r="AN137" s="50">
        <f>IF('Indicator Data'!AO141="No Data",1,IF('Indicator Data imputation'!AO140&lt;&gt;"",1,0))</f>
        <v>0</v>
      </c>
      <c r="AO137" s="50">
        <f>IF('Indicator Data'!AP141="No Data",1,IF('Indicator Data imputation'!AP140&lt;&gt;"",1,0))</f>
        <v>0</v>
      </c>
      <c r="AP137" s="50">
        <f>IF('Indicator Data'!AQ141="No Data",1,IF('Indicator Data imputation'!AQ140&lt;&gt;"",1,0))</f>
        <v>0</v>
      </c>
      <c r="AQ137" s="50">
        <f>IF('Indicator Data'!AR141="No Data",1,IF('Indicator Data imputation'!AR140&lt;&gt;"",1,0))</f>
        <v>0</v>
      </c>
      <c r="AR137" s="50">
        <f>IF('Indicator Data'!AS141="No Data",1,IF('Indicator Data imputation'!AS140&lt;&gt;"",1,0))</f>
        <v>0</v>
      </c>
      <c r="AS137" s="50">
        <f>IF('Indicator Data'!AT141="No Data",1,IF('Indicator Data imputation'!AT140&lt;&gt;"",1,0))</f>
        <v>0</v>
      </c>
      <c r="AT137" s="50">
        <f>IF('Indicator Data'!AU141="No Data",1,IF('Indicator Data imputation'!AU140&lt;&gt;"",1,0))</f>
        <v>0</v>
      </c>
      <c r="AU137" s="50">
        <f>IF('Indicator Data'!AV141="No Data",1,IF('Indicator Data imputation'!AV140&lt;&gt;"",1,0))</f>
        <v>0</v>
      </c>
      <c r="AV137" s="50">
        <f>IF('Indicator Data'!AW141="No Data",1,IF('Indicator Data imputation'!AW140&lt;&gt;"",1,0))</f>
        <v>0</v>
      </c>
      <c r="AW137" s="50">
        <f>IF('Indicator Data'!AX141="No Data",1,IF('Indicator Data imputation'!AX140&lt;&gt;"",1,0))</f>
        <v>0</v>
      </c>
      <c r="AX137" s="50">
        <f>IF('Indicator Data'!AY141="No Data",1,IF('Indicator Data imputation'!AY140&lt;&gt;"",1,0))</f>
        <v>0</v>
      </c>
      <c r="AY137" s="50">
        <f>IF('Indicator Data'!AZ141="No Data",1,IF('Indicator Data imputation'!AZ140&lt;&gt;"",1,0))</f>
        <v>0</v>
      </c>
      <c r="AZ137" s="50">
        <f>IF('Indicator Data'!BA141="No Data",1,IF('Indicator Data imputation'!BA140&lt;&gt;"",1,0))</f>
        <v>0</v>
      </c>
      <c r="BA137" s="50">
        <f>IF('Indicator Data'!BB141="No Data",1,IF('Indicator Data imputation'!BB140&lt;&gt;"",1,0))</f>
        <v>0</v>
      </c>
      <c r="BB137" s="50">
        <f>IF('Indicator Data'!BC141="No Data",1,IF('Indicator Data imputation'!BC140&lt;&gt;"",1,0))</f>
        <v>0</v>
      </c>
      <c r="BC137" s="50">
        <f>IF('Indicator Data'!BD141="No Data",1,IF('Indicator Data imputation'!BD140&lt;&gt;"",1,0))</f>
        <v>0</v>
      </c>
      <c r="BD137" s="50">
        <f>IF('Indicator Data'!BE141="No Data",1,IF('Indicator Data imputation'!BE140&lt;&gt;"",1,0))</f>
        <v>0</v>
      </c>
      <c r="BE137" s="50">
        <f>IF('Indicator Data'!BF141="No Data",1,IF('Indicator Data imputation'!BF140&lt;&gt;"",1,0))</f>
        <v>0</v>
      </c>
      <c r="BF137" s="50">
        <f>IF('Indicator Data'!BG141="No Data",1,IF('Indicator Data imputation'!BG140&lt;&gt;"",1,0))</f>
        <v>0</v>
      </c>
      <c r="BG137" s="50">
        <f>IF('Indicator Data'!BH141="No Data",1,IF('Indicator Data imputation'!BH140&lt;&gt;"",1,0))</f>
        <v>0</v>
      </c>
      <c r="BH137" s="50">
        <f>IF('Indicator Data'!BI141="No Data",1,IF('Indicator Data imputation'!BI140&lt;&gt;"",1,0))</f>
        <v>0</v>
      </c>
      <c r="BI137" s="50">
        <f>IF('Indicator Data'!BJ141="No Data",1,IF('Indicator Data imputation'!BJ140&lt;&gt;"",1,0))</f>
        <v>0</v>
      </c>
      <c r="BJ137" s="50">
        <f>IF('Indicator Data'!BK141="No Data",1,IF('Indicator Data imputation'!BK140&lt;&gt;"",1,0))</f>
        <v>0</v>
      </c>
      <c r="BK137" s="50">
        <f>IF('Indicator Data'!BL141="No Data",1,IF('Indicator Data imputation'!BL140&lt;&gt;"",1,0))</f>
        <v>0</v>
      </c>
      <c r="BL137" s="50">
        <f>IF('Indicator Data'!BM141="No Data",1,IF('Indicator Data imputation'!BM140&lt;&gt;"",1,0))</f>
        <v>0</v>
      </c>
      <c r="BM137" s="50">
        <f>IF('Indicator Data'!BN141="No Data",1,IF('Indicator Data imputation'!BN140&lt;&gt;"",1,0))</f>
        <v>0</v>
      </c>
      <c r="BN137" s="50">
        <f>IF('Indicator Data'!BO141="No Data",1,IF('Indicator Data imputation'!BO140&lt;&gt;"",1,0))</f>
        <v>0</v>
      </c>
      <c r="BO137" s="50">
        <f>IF('Indicator Data'!BP141="No Data",1,IF('Indicator Data imputation'!BP140&lt;&gt;"",1,0))</f>
        <v>0</v>
      </c>
      <c r="BP137" s="50">
        <f>IF('Indicator Data'!BQ141="No Data",1,IF('Indicator Data imputation'!BQ140&lt;&gt;"",1,0))</f>
        <v>0</v>
      </c>
      <c r="BQ137" s="50">
        <f>IF('Indicator Data'!BR141="No Data",1,IF('Indicator Data imputation'!BR140&lt;&gt;"",1,0))</f>
        <v>0</v>
      </c>
      <c r="BR137" s="50">
        <f>IF('Indicator Data'!BS141="No Data",1,IF('Indicator Data imputation'!BS140&lt;&gt;"",1,0))</f>
        <v>0</v>
      </c>
      <c r="BS137" s="50">
        <f>IF('Indicator Data'!BT141="No Data",1,IF('Indicator Data imputation'!BT140&lt;&gt;"",1,0))</f>
        <v>0</v>
      </c>
      <c r="BT137" s="50">
        <f>IF('Indicator Data'!BU141="No Data",1,IF('Indicator Data imputation'!BU140&lt;&gt;"",1,0))</f>
        <v>0</v>
      </c>
      <c r="BU137" s="50">
        <f>IF('Indicator Data'!BV141="No Data",1,IF('Indicator Data imputation'!BV140&lt;&gt;"",1,0))</f>
        <v>0</v>
      </c>
      <c r="BV137" s="50">
        <f>IF('Indicator Data'!BW141="No Data",1,IF('Indicator Data imputation'!BW140&lt;&gt;"",1,0))</f>
        <v>0</v>
      </c>
      <c r="BW137" s="50">
        <f>IF('Indicator Data'!BX141="No Data",1,IF('Indicator Data imputation'!BX140&lt;&gt;"",1,0))</f>
        <v>0</v>
      </c>
      <c r="BX137" s="50">
        <f>IF('Indicator Data'!BY141="No Data",1,IF('Indicator Data imputation'!BY140&lt;&gt;"",1,0))</f>
        <v>0</v>
      </c>
      <c r="BY137" s="3">
        <f t="shared" si="6"/>
        <v>5</v>
      </c>
      <c r="BZ137" s="52">
        <f t="shared" si="7"/>
        <v>6.6666666666666666E-2</v>
      </c>
    </row>
    <row r="138" spans="1:78">
      <c r="A138" s="3" t="str">
        <f>'Indicator Data'!B142</f>
        <v>PHL</v>
      </c>
      <c r="B138" s="50">
        <f>IF('Indicator Data'!C142="No Data",1,IF('Indicator Data imputation'!C141&lt;&gt;"",1,0))</f>
        <v>0</v>
      </c>
      <c r="C138" s="50">
        <f>IF('Indicator Data'!D142="No Data",1,IF('Indicator Data imputation'!D141&lt;&gt;"",1,0))</f>
        <v>0</v>
      </c>
      <c r="D138" s="50">
        <f>IF('Indicator Data'!E142="No Data",1,IF('Indicator Data imputation'!E141&lt;&gt;"",1,0))</f>
        <v>0</v>
      </c>
      <c r="E138" s="50">
        <f>IF('Indicator Data'!F142="No Data",1,IF('Indicator Data imputation'!F141&lt;&gt;"",1,0))</f>
        <v>0</v>
      </c>
      <c r="F138" s="50">
        <f>IF('Indicator Data'!G142="No Data",1,IF('Indicator Data imputation'!G141&lt;&gt;"",1,0))</f>
        <v>0</v>
      </c>
      <c r="G138" s="50">
        <f>IF('Indicator Data'!H142="No Data",1,IF('Indicator Data imputation'!H141&lt;&gt;"",1,0))</f>
        <v>0</v>
      </c>
      <c r="H138" s="50">
        <f>IF('Indicator Data'!I142="No Data",1,IF('Indicator Data imputation'!I141&lt;&gt;"",1,0))</f>
        <v>0</v>
      </c>
      <c r="I138" s="50">
        <f>IF('Indicator Data'!J142="No Data",1,IF('Indicator Data imputation'!J141&lt;&gt;"",1,0))</f>
        <v>0</v>
      </c>
      <c r="J138" s="50">
        <f>IF('Indicator Data'!K142="No Data",1,IF('Indicator Data imputation'!K141&lt;&gt;"",1,0))</f>
        <v>0</v>
      </c>
      <c r="K138" s="50">
        <f>IF('Indicator Data'!L142="No Data",1,IF('Indicator Data imputation'!L141&lt;&gt;"",1,0))</f>
        <v>0</v>
      </c>
      <c r="L138" s="50">
        <f>IF('Indicator Data'!M142="No Data",1,IF('Indicator Data imputation'!M141&lt;&gt;"",1,0))</f>
        <v>0</v>
      </c>
      <c r="M138" s="50">
        <f>IF('Indicator Data'!N142="No Data",1,IF('Indicator Data imputation'!N141&lt;&gt;"",1,0))</f>
        <v>1</v>
      </c>
      <c r="N138" s="50">
        <f>IF('Indicator Data'!O142="No Data",1,IF('Indicator Data imputation'!O141&lt;&gt;"",1,0))</f>
        <v>1</v>
      </c>
      <c r="O138" s="50">
        <f>IF('Indicator Data'!P142="No Data",1,IF('Indicator Data imputation'!P141&lt;&gt;"",1,0))</f>
        <v>1</v>
      </c>
      <c r="P138" s="50">
        <f>IF('Indicator Data'!Q142="No Data",1,IF('Indicator Data imputation'!Q141&lt;&gt;"",1,0))</f>
        <v>0</v>
      </c>
      <c r="Q138" s="50">
        <f>IF('Indicator Data'!R142="No Data",1,IF('Indicator Data imputation'!R141&lt;&gt;"",1,0))</f>
        <v>0</v>
      </c>
      <c r="R138" s="50">
        <f>IF('Indicator Data'!S142="No Data",1,IF('Indicator Data imputation'!S141&lt;&gt;"",1,0))</f>
        <v>0</v>
      </c>
      <c r="S138" s="50">
        <f>IF('Indicator Data'!T142="No Data",1,IF('Indicator Data imputation'!T141&lt;&gt;"",1,0))</f>
        <v>0</v>
      </c>
      <c r="T138" s="50">
        <f>IF('Indicator Data'!U142="No Data",1,IF('Indicator Data imputation'!U141&lt;&gt;"",1,0))</f>
        <v>0</v>
      </c>
      <c r="U138" s="50">
        <f>IF('Indicator Data'!V142="No Data",1,IF('Indicator Data imputation'!V141&lt;&gt;"",1,0))</f>
        <v>0</v>
      </c>
      <c r="V138" s="50">
        <f>IF('Indicator Data'!W142="No Data",1,IF('Indicator Data imputation'!W141&lt;&gt;"",1,0))</f>
        <v>0</v>
      </c>
      <c r="W138" s="50">
        <f>IF('Indicator Data'!X142="No Data",1,IF('Indicator Data imputation'!X141&lt;&gt;"",1,0))</f>
        <v>0</v>
      </c>
      <c r="X138" s="50">
        <f>IF('Indicator Data'!Y142="No Data",1,IF('Indicator Data imputation'!Y141&lt;&gt;"",1,0))</f>
        <v>0</v>
      </c>
      <c r="Y138" s="50">
        <f>IF('Indicator Data'!Z142="No Data",1,IF('Indicator Data imputation'!Z141&lt;&gt;"",1,0))</f>
        <v>0</v>
      </c>
      <c r="Z138" s="50">
        <f>IF('Indicator Data'!AA142="No Data",1,IF('Indicator Data imputation'!AA141&lt;&gt;"",1,0))</f>
        <v>0</v>
      </c>
      <c r="AA138" s="50">
        <f>IF('Indicator Data'!AB142="No Data",1,IF('Indicator Data imputation'!AB141&lt;&gt;"",1,0))</f>
        <v>0</v>
      </c>
      <c r="AB138" s="50">
        <f>IF('Indicator Data'!AC142="No Data",1,IF('Indicator Data imputation'!AC141&lt;&gt;"",1,0))</f>
        <v>0</v>
      </c>
      <c r="AC138" s="50">
        <f>IF('Indicator Data'!AD142="No Data",1,IF('Indicator Data imputation'!AD141&lt;&gt;"",1,0))</f>
        <v>0</v>
      </c>
      <c r="AD138" s="50">
        <f>IF('Indicator Data'!AE142="No Data",1,IF('Indicator Data imputation'!AE141&lt;&gt;"",1,0))</f>
        <v>0</v>
      </c>
      <c r="AE138" s="50">
        <f>IF('Indicator Data'!AF142="No Data",1,IF('Indicator Data imputation'!AF141&lt;&gt;"",1,0))</f>
        <v>0</v>
      </c>
      <c r="AF138" s="50">
        <f>IF('Indicator Data'!AG142="No Data",1,IF('Indicator Data imputation'!AG141&lt;&gt;"",1,0))</f>
        <v>0</v>
      </c>
      <c r="AG138" s="50">
        <f>IF('Indicator Data'!AH142="No Data",1,IF('Indicator Data imputation'!AH141&lt;&gt;"",1,0))</f>
        <v>0</v>
      </c>
      <c r="AH138" s="50">
        <f>IF('Indicator Data'!AI142="No Data",1,IF('Indicator Data imputation'!AI141&lt;&gt;"",1,0))</f>
        <v>0</v>
      </c>
      <c r="AI138" s="50">
        <f>IF('Indicator Data'!AJ142="No Data",1,IF('Indicator Data imputation'!AJ141&lt;&gt;"",1,0))</f>
        <v>0</v>
      </c>
      <c r="AJ138" s="50">
        <f>IF('Indicator Data'!AK142="No Data",1,IF('Indicator Data imputation'!AK141&lt;&gt;"",1,0))</f>
        <v>0</v>
      </c>
      <c r="AK138" s="50">
        <f>IF('Indicator Data'!AL142="No Data",1,IF('Indicator Data imputation'!AL141&lt;&gt;"",1,0))</f>
        <v>0</v>
      </c>
      <c r="AL138" s="50">
        <f>IF('Indicator Data'!AM142="No Data",1,IF('Indicator Data imputation'!AM141&lt;&gt;"",1,0))</f>
        <v>0</v>
      </c>
      <c r="AM138" s="50">
        <f>IF('Indicator Data'!AN142="No Data",1,IF('Indicator Data imputation'!AN141&lt;&gt;"",1,0))</f>
        <v>0</v>
      </c>
      <c r="AN138" s="50">
        <f>IF('Indicator Data'!AO142="No Data",1,IF('Indicator Data imputation'!AO141&lt;&gt;"",1,0))</f>
        <v>0</v>
      </c>
      <c r="AO138" s="50">
        <f>IF('Indicator Data'!AP142="No Data",1,IF('Indicator Data imputation'!AP141&lt;&gt;"",1,0))</f>
        <v>0</v>
      </c>
      <c r="AP138" s="50">
        <f>IF('Indicator Data'!AQ142="No Data",1,IF('Indicator Data imputation'!AQ141&lt;&gt;"",1,0))</f>
        <v>0</v>
      </c>
      <c r="AQ138" s="50">
        <f>IF('Indicator Data'!AR142="No Data",1,IF('Indicator Data imputation'!AR141&lt;&gt;"",1,0))</f>
        <v>0</v>
      </c>
      <c r="AR138" s="50">
        <f>IF('Indicator Data'!AS142="No Data",1,IF('Indicator Data imputation'!AS141&lt;&gt;"",1,0))</f>
        <v>0</v>
      </c>
      <c r="AS138" s="50">
        <f>IF('Indicator Data'!AT142="No Data",1,IF('Indicator Data imputation'!AT141&lt;&gt;"",1,0))</f>
        <v>0</v>
      </c>
      <c r="AT138" s="50">
        <f>IF('Indicator Data'!AU142="No Data",1,IF('Indicator Data imputation'!AU141&lt;&gt;"",1,0))</f>
        <v>0</v>
      </c>
      <c r="AU138" s="50">
        <f>IF('Indicator Data'!AV142="No Data",1,IF('Indicator Data imputation'!AV141&lt;&gt;"",1,0))</f>
        <v>0</v>
      </c>
      <c r="AV138" s="50">
        <f>IF('Indicator Data'!AW142="No Data",1,IF('Indicator Data imputation'!AW141&lt;&gt;"",1,0))</f>
        <v>0</v>
      </c>
      <c r="AW138" s="50">
        <f>IF('Indicator Data'!AX142="No Data",1,IF('Indicator Data imputation'!AX141&lt;&gt;"",1,0))</f>
        <v>0</v>
      </c>
      <c r="AX138" s="50">
        <f>IF('Indicator Data'!AY142="No Data",1,IF('Indicator Data imputation'!AY141&lt;&gt;"",1,0))</f>
        <v>0</v>
      </c>
      <c r="AY138" s="50">
        <f>IF('Indicator Data'!AZ142="No Data",1,IF('Indicator Data imputation'!AZ141&lt;&gt;"",1,0))</f>
        <v>0</v>
      </c>
      <c r="AZ138" s="50">
        <f>IF('Indicator Data'!BA142="No Data",1,IF('Indicator Data imputation'!BA141&lt;&gt;"",1,0))</f>
        <v>0</v>
      </c>
      <c r="BA138" s="50">
        <f>IF('Indicator Data'!BB142="No Data",1,IF('Indicator Data imputation'!BB141&lt;&gt;"",1,0))</f>
        <v>0</v>
      </c>
      <c r="BB138" s="50">
        <f>IF('Indicator Data'!BC142="No Data",1,IF('Indicator Data imputation'!BC141&lt;&gt;"",1,0))</f>
        <v>0</v>
      </c>
      <c r="BC138" s="50">
        <f>IF('Indicator Data'!BD142="No Data",1,IF('Indicator Data imputation'!BD141&lt;&gt;"",1,0))</f>
        <v>0</v>
      </c>
      <c r="BD138" s="50">
        <f>IF('Indicator Data'!BE142="No Data",1,IF('Indicator Data imputation'!BE141&lt;&gt;"",1,0))</f>
        <v>0</v>
      </c>
      <c r="BE138" s="50">
        <f>IF('Indicator Data'!BF142="No Data",1,IF('Indicator Data imputation'!BF141&lt;&gt;"",1,0))</f>
        <v>0</v>
      </c>
      <c r="BF138" s="50">
        <f>IF('Indicator Data'!BG142="No Data",1,IF('Indicator Data imputation'!BG141&lt;&gt;"",1,0))</f>
        <v>0</v>
      </c>
      <c r="BG138" s="50">
        <f>IF('Indicator Data'!BH142="No Data",1,IF('Indicator Data imputation'!BH141&lt;&gt;"",1,0))</f>
        <v>0</v>
      </c>
      <c r="BH138" s="50">
        <f>IF('Indicator Data'!BI142="No Data",1,IF('Indicator Data imputation'!BI141&lt;&gt;"",1,0))</f>
        <v>0</v>
      </c>
      <c r="BI138" s="50">
        <f>IF('Indicator Data'!BJ142="No Data",1,IF('Indicator Data imputation'!BJ141&lt;&gt;"",1,0))</f>
        <v>0</v>
      </c>
      <c r="BJ138" s="50">
        <f>IF('Indicator Data'!BK142="No Data",1,IF('Indicator Data imputation'!BK141&lt;&gt;"",1,0))</f>
        <v>0</v>
      </c>
      <c r="BK138" s="50">
        <f>IF('Indicator Data'!BL142="No Data",1,IF('Indicator Data imputation'!BL141&lt;&gt;"",1,0))</f>
        <v>0</v>
      </c>
      <c r="BL138" s="50">
        <f>IF('Indicator Data'!BM142="No Data",1,IF('Indicator Data imputation'!BM141&lt;&gt;"",1,0))</f>
        <v>0</v>
      </c>
      <c r="BM138" s="50">
        <f>IF('Indicator Data'!BN142="No Data",1,IF('Indicator Data imputation'!BN141&lt;&gt;"",1,0))</f>
        <v>0</v>
      </c>
      <c r="BN138" s="50">
        <f>IF('Indicator Data'!BO142="No Data",1,IF('Indicator Data imputation'!BO141&lt;&gt;"",1,0))</f>
        <v>0</v>
      </c>
      <c r="BO138" s="50">
        <f>IF('Indicator Data'!BP142="No Data",1,IF('Indicator Data imputation'!BP141&lt;&gt;"",1,0))</f>
        <v>0</v>
      </c>
      <c r="BP138" s="50">
        <f>IF('Indicator Data'!BQ142="No Data",1,IF('Indicator Data imputation'!BQ141&lt;&gt;"",1,0))</f>
        <v>0</v>
      </c>
      <c r="BQ138" s="50">
        <f>IF('Indicator Data'!BR142="No Data",1,IF('Indicator Data imputation'!BR141&lt;&gt;"",1,0))</f>
        <v>0</v>
      </c>
      <c r="BR138" s="50">
        <f>IF('Indicator Data'!BS142="No Data",1,IF('Indicator Data imputation'!BS141&lt;&gt;"",1,0))</f>
        <v>0</v>
      </c>
      <c r="BS138" s="50">
        <f>IF('Indicator Data'!BT142="No Data",1,IF('Indicator Data imputation'!BT141&lt;&gt;"",1,0))</f>
        <v>1</v>
      </c>
      <c r="BT138" s="50">
        <f>IF('Indicator Data'!BU142="No Data",1,IF('Indicator Data imputation'!BU141&lt;&gt;"",1,0))</f>
        <v>0</v>
      </c>
      <c r="BU138" s="50">
        <f>IF('Indicator Data'!BV142="No Data",1,IF('Indicator Data imputation'!BV141&lt;&gt;"",1,0))</f>
        <v>0</v>
      </c>
      <c r="BV138" s="50">
        <f>IF('Indicator Data'!BW142="No Data",1,IF('Indicator Data imputation'!BW141&lt;&gt;"",1,0))</f>
        <v>0</v>
      </c>
      <c r="BW138" s="50">
        <f>IF('Indicator Data'!BX142="No Data",1,IF('Indicator Data imputation'!BX141&lt;&gt;"",1,0))</f>
        <v>0</v>
      </c>
      <c r="BX138" s="50">
        <f>IF('Indicator Data'!BY142="No Data",1,IF('Indicator Data imputation'!BY141&lt;&gt;"",1,0))</f>
        <v>0</v>
      </c>
      <c r="BY138" s="3">
        <f t="shared" si="6"/>
        <v>4</v>
      </c>
      <c r="BZ138" s="52">
        <f t="shared" si="7"/>
        <v>5.3333333333333337E-2</v>
      </c>
    </row>
    <row r="139" spans="1:78">
      <c r="A139" s="3" t="str">
        <f>'Indicator Data'!B143</f>
        <v>POL</v>
      </c>
      <c r="B139" s="50">
        <f>IF('Indicator Data'!C143="No Data",1,IF('Indicator Data imputation'!C142&lt;&gt;"",1,0))</f>
        <v>0</v>
      </c>
      <c r="C139" s="50">
        <f>IF('Indicator Data'!D143="No Data",1,IF('Indicator Data imputation'!D142&lt;&gt;"",1,0))</f>
        <v>0</v>
      </c>
      <c r="D139" s="50">
        <f>IF('Indicator Data'!E143="No Data",1,IF('Indicator Data imputation'!E142&lt;&gt;"",1,0))</f>
        <v>0</v>
      </c>
      <c r="E139" s="50">
        <f>IF('Indicator Data'!F143="No Data",1,IF('Indicator Data imputation'!F142&lt;&gt;"",1,0))</f>
        <v>0</v>
      </c>
      <c r="F139" s="50">
        <f>IF('Indicator Data'!G143="No Data",1,IF('Indicator Data imputation'!G142&lt;&gt;"",1,0))</f>
        <v>0</v>
      </c>
      <c r="G139" s="50">
        <f>IF('Indicator Data'!H143="No Data",1,IF('Indicator Data imputation'!H142&lt;&gt;"",1,0))</f>
        <v>0</v>
      </c>
      <c r="H139" s="50">
        <f>IF('Indicator Data'!I143="No Data",1,IF('Indicator Data imputation'!I142&lt;&gt;"",1,0))</f>
        <v>0</v>
      </c>
      <c r="I139" s="50">
        <f>IF('Indicator Data'!J143="No Data",1,IF('Indicator Data imputation'!J142&lt;&gt;"",1,0))</f>
        <v>0</v>
      </c>
      <c r="J139" s="50">
        <f>IF('Indicator Data'!K143="No Data",1,IF('Indicator Data imputation'!K142&lt;&gt;"",1,0))</f>
        <v>0</v>
      </c>
      <c r="K139" s="50">
        <f>IF('Indicator Data'!L143="No Data",1,IF('Indicator Data imputation'!L142&lt;&gt;"",1,0))</f>
        <v>0</v>
      </c>
      <c r="L139" s="50">
        <f>IF('Indicator Data'!M143="No Data",1,IF('Indicator Data imputation'!M142&lt;&gt;"",1,0))</f>
        <v>0</v>
      </c>
      <c r="M139" s="50">
        <f>IF('Indicator Data'!N143="No Data",1,IF('Indicator Data imputation'!N142&lt;&gt;"",1,0))</f>
        <v>1</v>
      </c>
      <c r="N139" s="50">
        <f>IF('Indicator Data'!O143="No Data",1,IF('Indicator Data imputation'!O142&lt;&gt;"",1,0))</f>
        <v>1</v>
      </c>
      <c r="O139" s="50">
        <f>IF('Indicator Data'!P143="No Data",1,IF('Indicator Data imputation'!P142&lt;&gt;"",1,0))</f>
        <v>1</v>
      </c>
      <c r="P139" s="50">
        <f>IF('Indicator Data'!Q143="No Data",1,IF('Indicator Data imputation'!Q142&lt;&gt;"",1,0))</f>
        <v>0</v>
      </c>
      <c r="Q139" s="50">
        <f>IF('Indicator Data'!R143="No Data",1,IF('Indicator Data imputation'!R142&lt;&gt;"",1,0))</f>
        <v>0</v>
      </c>
      <c r="R139" s="50">
        <f>IF('Indicator Data'!S143="No Data",1,IF('Indicator Data imputation'!S142&lt;&gt;"",1,0))</f>
        <v>0</v>
      </c>
      <c r="S139" s="50">
        <f>IF('Indicator Data'!T143="No Data",1,IF('Indicator Data imputation'!T142&lt;&gt;"",1,0))</f>
        <v>0</v>
      </c>
      <c r="T139" s="50">
        <f>IF('Indicator Data'!U143="No Data",1,IF('Indicator Data imputation'!U142&lt;&gt;"",1,0))</f>
        <v>0</v>
      </c>
      <c r="U139" s="50">
        <f>IF('Indicator Data'!V143="No Data",1,IF('Indicator Data imputation'!V142&lt;&gt;"",1,0))</f>
        <v>0</v>
      </c>
      <c r="V139" s="50">
        <f>IF('Indicator Data'!W143="No Data",1,IF('Indicator Data imputation'!W142&lt;&gt;"",1,0))</f>
        <v>0</v>
      </c>
      <c r="W139" s="50">
        <f>IF('Indicator Data'!X143="No Data",1,IF('Indicator Data imputation'!X142&lt;&gt;"",1,0))</f>
        <v>0</v>
      </c>
      <c r="X139" s="50">
        <f>IF('Indicator Data'!Y143="No Data",1,IF('Indicator Data imputation'!Y142&lt;&gt;"",1,0))</f>
        <v>0</v>
      </c>
      <c r="Y139" s="50">
        <f>IF('Indicator Data'!Z143="No Data",1,IF('Indicator Data imputation'!Z142&lt;&gt;"",1,0))</f>
        <v>0</v>
      </c>
      <c r="Z139" s="50">
        <f>IF('Indicator Data'!AA143="No Data",1,IF('Indicator Data imputation'!AA142&lt;&gt;"",1,0))</f>
        <v>0</v>
      </c>
      <c r="AA139" s="50">
        <f>IF('Indicator Data'!AB143="No Data",1,IF('Indicator Data imputation'!AB142&lt;&gt;"",1,0))</f>
        <v>0</v>
      </c>
      <c r="AB139" s="50">
        <f>IF('Indicator Data'!AC143="No Data",1,IF('Indicator Data imputation'!AC142&lt;&gt;"",1,0))</f>
        <v>1</v>
      </c>
      <c r="AC139" s="50">
        <f>IF('Indicator Data'!AD143="No Data",1,IF('Indicator Data imputation'!AD142&lt;&gt;"",1,0))</f>
        <v>0</v>
      </c>
      <c r="AD139" s="50">
        <f>IF('Indicator Data'!AE143="No Data",1,IF('Indicator Data imputation'!AE142&lt;&gt;"",1,0))</f>
        <v>1</v>
      </c>
      <c r="AE139" s="50">
        <f>IF('Indicator Data'!AF143="No Data",1,IF('Indicator Data imputation'!AF142&lt;&gt;"",1,0))</f>
        <v>1</v>
      </c>
      <c r="AF139" s="50">
        <f>IF('Indicator Data'!AG143="No Data",1,IF('Indicator Data imputation'!AG142&lt;&gt;"",1,0))</f>
        <v>0</v>
      </c>
      <c r="AG139" s="50">
        <f>IF('Indicator Data'!AH143="No Data",1,IF('Indicator Data imputation'!AH142&lt;&gt;"",1,0))</f>
        <v>0</v>
      </c>
      <c r="AH139" s="50">
        <f>IF('Indicator Data'!AI143="No Data",1,IF('Indicator Data imputation'!AI142&lt;&gt;"",1,0))</f>
        <v>0</v>
      </c>
      <c r="AI139" s="50">
        <f>IF('Indicator Data'!AJ143="No Data",1,IF('Indicator Data imputation'!AJ142&lt;&gt;"",1,0))</f>
        <v>0</v>
      </c>
      <c r="AJ139" s="50">
        <f>IF('Indicator Data'!AK143="No Data",1,IF('Indicator Data imputation'!AK142&lt;&gt;"",1,0))</f>
        <v>0</v>
      </c>
      <c r="AK139" s="50">
        <f>IF('Indicator Data'!AL143="No Data",1,IF('Indicator Data imputation'!AL142&lt;&gt;"",1,0))</f>
        <v>0</v>
      </c>
      <c r="AL139" s="50">
        <f>IF('Indicator Data'!AM143="No Data",1,IF('Indicator Data imputation'!AM142&lt;&gt;"",1,0))</f>
        <v>1</v>
      </c>
      <c r="AM139" s="50">
        <f>IF('Indicator Data'!AN143="No Data",1,IF('Indicator Data imputation'!AN142&lt;&gt;"",1,0))</f>
        <v>0</v>
      </c>
      <c r="AN139" s="50">
        <f>IF('Indicator Data'!AO143="No Data",1,IF('Indicator Data imputation'!AO142&lt;&gt;"",1,0))</f>
        <v>0</v>
      </c>
      <c r="AO139" s="50">
        <f>IF('Indicator Data'!AP143="No Data",1,IF('Indicator Data imputation'!AP142&lt;&gt;"",1,0))</f>
        <v>0</v>
      </c>
      <c r="AP139" s="50">
        <f>IF('Indicator Data'!AQ143="No Data",1,IF('Indicator Data imputation'!AQ142&lt;&gt;"",1,0))</f>
        <v>1</v>
      </c>
      <c r="AQ139" s="50">
        <f>IF('Indicator Data'!AR143="No Data",1,IF('Indicator Data imputation'!AR142&lt;&gt;"",1,0))</f>
        <v>0</v>
      </c>
      <c r="AR139" s="50">
        <f>IF('Indicator Data'!AS143="No Data",1,IF('Indicator Data imputation'!AS142&lt;&gt;"",1,0))</f>
        <v>0</v>
      </c>
      <c r="AS139" s="50">
        <f>IF('Indicator Data'!AT143="No Data",1,IF('Indicator Data imputation'!AT142&lt;&gt;"",1,0))</f>
        <v>1</v>
      </c>
      <c r="AT139" s="50">
        <f>IF('Indicator Data'!AU143="No Data",1,IF('Indicator Data imputation'!AU142&lt;&gt;"",1,0))</f>
        <v>0</v>
      </c>
      <c r="AU139" s="50">
        <f>IF('Indicator Data'!AV143="No Data",1,IF('Indicator Data imputation'!AV142&lt;&gt;"",1,0))</f>
        <v>1</v>
      </c>
      <c r="AV139" s="50">
        <f>IF('Indicator Data'!AW143="No Data",1,IF('Indicator Data imputation'!AW142&lt;&gt;"",1,0))</f>
        <v>1</v>
      </c>
      <c r="AW139" s="50">
        <f>IF('Indicator Data'!AX143="No Data",1,IF('Indicator Data imputation'!AX142&lt;&gt;"",1,0))</f>
        <v>1</v>
      </c>
      <c r="AX139" s="50">
        <f>IF('Indicator Data'!AY143="No Data",1,IF('Indicator Data imputation'!AY142&lt;&gt;"",1,0))</f>
        <v>0</v>
      </c>
      <c r="AY139" s="50">
        <f>IF('Indicator Data'!AZ143="No Data",1,IF('Indicator Data imputation'!AZ142&lt;&gt;"",1,0))</f>
        <v>0</v>
      </c>
      <c r="AZ139" s="50">
        <f>IF('Indicator Data'!BA143="No Data",1,IF('Indicator Data imputation'!BA142&lt;&gt;"",1,0))</f>
        <v>0</v>
      </c>
      <c r="BA139" s="50">
        <f>IF('Indicator Data'!BB143="No Data",1,IF('Indicator Data imputation'!BB142&lt;&gt;"",1,0))</f>
        <v>0</v>
      </c>
      <c r="BB139" s="50">
        <f>IF('Indicator Data'!BC143="No Data",1,IF('Indicator Data imputation'!BC142&lt;&gt;"",1,0))</f>
        <v>0</v>
      </c>
      <c r="BC139" s="50">
        <f>IF('Indicator Data'!BD143="No Data",1,IF('Indicator Data imputation'!BD142&lt;&gt;"",1,0))</f>
        <v>0</v>
      </c>
      <c r="BD139" s="50">
        <f>IF('Indicator Data'!BE143="No Data",1,IF('Indicator Data imputation'!BE142&lt;&gt;"",1,0))</f>
        <v>0</v>
      </c>
      <c r="BE139" s="50">
        <f>IF('Indicator Data'!BF143="No Data",1,IF('Indicator Data imputation'!BF142&lt;&gt;"",1,0))</f>
        <v>0</v>
      </c>
      <c r="BF139" s="50">
        <f>IF('Indicator Data'!BG143="No Data",1,IF('Indicator Data imputation'!BG142&lt;&gt;"",1,0))</f>
        <v>0</v>
      </c>
      <c r="BG139" s="50">
        <f>IF('Indicator Data'!BH143="No Data",1,IF('Indicator Data imputation'!BH142&lt;&gt;"",1,0))</f>
        <v>0</v>
      </c>
      <c r="BH139" s="50">
        <f>IF('Indicator Data'!BI143="No Data",1,IF('Indicator Data imputation'!BI142&lt;&gt;"",1,0))</f>
        <v>0</v>
      </c>
      <c r="BI139" s="50">
        <f>IF('Indicator Data'!BJ143="No Data",1,IF('Indicator Data imputation'!BJ142&lt;&gt;"",1,0))</f>
        <v>0</v>
      </c>
      <c r="BJ139" s="50">
        <f>IF('Indicator Data'!BK143="No Data",1,IF('Indicator Data imputation'!BK142&lt;&gt;"",1,0))</f>
        <v>0</v>
      </c>
      <c r="BK139" s="50">
        <f>IF('Indicator Data'!BL143="No Data",1,IF('Indicator Data imputation'!BL142&lt;&gt;"",1,0))</f>
        <v>0</v>
      </c>
      <c r="BL139" s="50">
        <f>IF('Indicator Data'!BM143="No Data",1,IF('Indicator Data imputation'!BM142&lt;&gt;"",1,0))</f>
        <v>0</v>
      </c>
      <c r="BM139" s="50">
        <f>IF('Indicator Data'!BN143="No Data",1,IF('Indicator Data imputation'!BN142&lt;&gt;"",1,0))</f>
        <v>1</v>
      </c>
      <c r="BN139" s="50">
        <f>IF('Indicator Data'!BO143="No Data",1,IF('Indicator Data imputation'!BO142&lt;&gt;"",1,0))</f>
        <v>0</v>
      </c>
      <c r="BO139" s="50">
        <f>IF('Indicator Data'!BP143="No Data",1,IF('Indicator Data imputation'!BP142&lt;&gt;"",1,0))</f>
        <v>0</v>
      </c>
      <c r="BP139" s="50">
        <f>IF('Indicator Data'!BQ143="No Data",1,IF('Indicator Data imputation'!BQ142&lt;&gt;"",1,0))</f>
        <v>0</v>
      </c>
      <c r="BQ139" s="50">
        <f>IF('Indicator Data'!BR143="No Data",1,IF('Indicator Data imputation'!BR142&lt;&gt;"",1,0))</f>
        <v>0</v>
      </c>
      <c r="BR139" s="50">
        <f>IF('Indicator Data'!BS143="No Data",1,IF('Indicator Data imputation'!BS142&lt;&gt;"",1,0))</f>
        <v>0</v>
      </c>
      <c r="BS139" s="50">
        <f>IF('Indicator Data'!BT143="No Data",1,IF('Indicator Data imputation'!BT142&lt;&gt;"",1,0))</f>
        <v>0</v>
      </c>
      <c r="BT139" s="50">
        <f>IF('Indicator Data'!BU143="No Data",1,IF('Indicator Data imputation'!BU142&lt;&gt;"",1,0))</f>
        <v>0</v>
      </c>
      <c r="BU139" s="50">
        <f>IF('Indicator Data'!BV143="No Data",1,IF('Indicator Data imputation'!BV142&lt;&gt;"",1,0))</f>
        <v>0</v>
      </c>
      <c r="BV139" s="50">
        <f>IF('Indicator Data'!BW143="No Data",1,IF('Indicator Data imputation'!BW142&lt;&gt;"",1,0))</f>
        <v>0</v>
      </c>
      <c r="BW139" s="50">
        <f>IF('Indicator Data'!BX143="No Data",1,IF('Indicator Data imputation'!BX142&lt;&gt;"",1,0))</f>
        <v>0</v>
      </c>
      <c r="BX139" s="50">
        <f>IF('Indicator Data'!BY143="No Data",1,IF('Indicator Data imputation'!BY142&lt;&gt;"",1,0))</f>
        <v>0</v>
      </c>
      <c r="BY139" s="3">
        <f t="shared" si="6"/>
        <v>13</v>
      </c>
      <c r="BZ139" s="52">
        <f t="shared" si="7"/>
        <v>0.17333333333333334</v>
      </c>
    </row>
    <row r="140" spans="1:78">
      <c r="A140" s="3" t="str">
        <f>'Indicator Data'!B144</f>
        <v>PRT</v>
      </c>
      <c r="B140" s="50">
        <f>IF('Indicator Data'!C144="No Data",1,IF('Indicator Data imputation'!C143&lt;&gt;"",1,0))</f>
        <v>0</v>
      </c>
      <c r="C140" s="50">
        <f>IF('Indicator Data'!D144="No Data",1,IF('Indicator Data imputation'!D143&lt;&gt;"",1,0))</f>
        <v>0</v>
      </c>
      <c r="D140" s="50">
        <f>IF('Indicator Data'!E144="No Data",1,IF('Indicator Data imputation'!E143&lt;&gt;"",1,0))</f>
        <v>0</v>
      </c>
      <c r="E140" s="50">
        <f>IF('Indicator Data'!F144="No Data",1,IF('Indicator Data imputation'!F143&lt;&gt;"",1,0))</f>
        <v>0</v>
      </c>
      <c r="F140" s="50">
        <f>IF('Indicator Data'!G144="No Data",1,IF('Indicator Data imputation'!G143&lt;&gt;"",1,0))</f>
        <v>0</v>
      </c>
      <c r="G140" s="50">
        <f>IF('Indicator Data'!H144="No Data",1,IF('Indicator Data imputation'!H143&lt;&gt;"",1,0))</f>
        <v>0</v>
      </c>
      <c r="H140" s="50">
        <f>IF('Indicator Data'!I144="No Data",1,IF('Indicator Data imputation'!I143&lt;&gt;"",1,0))</f>
        <v>0</v>
      </c>
      <c r="I140" s="50">
        <f>IF('Indicator Data'!J144="No Data",1,IF('Indicator Data imputation'!J143&lt;&gt;"",1,0))</f>
        <v>0</v>
      </c>
      <c r="J140" s="50">
        <f>IF('Indicator Data'!K144="No Data",1,IF('Indicator Data imputation'!K143&lt;&gt;"",1,0))</f>
        <v>0</v>
      </c>
      <c r="K140" s="50">
        <f>IF('Indicator Data'!L144="No Data",1,IF('Indicator Data imputation'!L143&lt;&gt;"",1,0))</f>
        <v>0</v>
      </c>
      <c r="L140" s="50">
        <f>IF('Indicator Data'!M144="No Data",1,IF('Indicator Data imputation'!M143&lt;&gt;"",1,0))</f>
        <v>0</v>
      </c>
      <c r="M140" s="50">
        <f>IF('Indicator Data'!N144="No Data",1,IF('Indicator Data imputation'!N143&lt;&gt;"",1,0))</f>
        <v>1</v>
      </c>
      <c r="N140" s="50">
        <f>IF('Indicator Data'!O144="No Data",1,IF('Indicator Data imputation'!O143&lt;&gt;"",1,0))</f>
        <v>1</v>
      </c>
      <c r="O140" s="50">
        <f>IF('Indicator Data'!P144="No Data",1,IF('Indicator Data imputation'!P143&lt;&gt;"",1,0))</f>
        <v>1</v>
      </c>
      <c r="P140" s="50">
        <f>IF('Indicator Data'!Q144="No Data",1,IF('Indicator Data imputation'!Q143&lt;&gt;"",1,0))</f>
        <v>0</v>
      </c>
      <c r="Q140" s="50">
        <f>IF('Indicator Data'!R144="No Data",1,IF('Indicator Data imputation'!R143&lt;&gt;"",1,0))</f>
        <v>0</v>
      </c>
      <c r="R140" s="50">
        <f>IF('Indicator Data'!S144="No Data",1,IF('Indicator Data imputation'!S143&lt;&gt;"",1,0))</f>
        <v>0</v>
      </c>
      <c r="S140" s="50">
        <f>IF('Indicator Data'!T144="No Data",1,IF('Indicator Data imputation'!T143&lt;&gt;"",1,0))</f>
        <v>0</v>
      </c>
      <c r="T140" s="50">
        <f>IF('Indicator Data'!U144="No Data",1,IF('Indicator Data imputation'!U143&lt;&gt;"",1,0))</f>
        <v>0</v>
      </c>
      <c r="U140" s="50">
        <f>IF('Indicator Data'!V144="No Data",1,IF('Indicator Data imputation'!V143&lt;&gt;"",1,0))</f>
        <v>0</v>
      </c>
      <c r="V140" s="50">
        <f>IF('Indicator Data'!W144="No Data",1,IF('Indicator Data imputation'!W143&lt;&gt;"",1,0))</f>
        <v>0</v>
      </c>
      <c r="W140" s="50">
        <f>IF('Indicator Data'!X144="No Data",1,IF('Indicator Data imputation'!X143&lt;&gt;"",1,0))</f>
        <v>0</v>
      </c>
      <c r="X140" s="50">
        <f>IF('Indicator Data'!Y144="No Data",1,IF('Indicator Data imputation'!Y143&lt;&gt;"",1,0))</f>
        <v>0</v>
      </c>
      <c r="Y140" s="50">
        <f>IF('Indicator Data'!Z144="No Data",1,IF('Indicator Data imputation'!Z143&lt;&gt;"",1,0))</f>
        <v>0</v>
      </c>
      <c r="Z140" s="50">
        <f>IF('Indicator Data'!AA144="No Data",1,IF('Indicator Data imputation'!AA143&lt;&gt;"",1,0))</f>
        <v>0</v>
      </c>
      <c r="AA140" s="50">
        <f>IF('Indicator Data'!AB144="No Data",1,IF('Indicator Data imputation'!AB143&lt;&gt;"",1,0))</f>
        <v>0</v>
      </c>
      <c r="AB140" s="50">
        <f>IF('Indicator Data'!AC144="No Data",1,IF('Indicator Data imputation'!AC143&lt;&gt;"",1,0))</f>
        <v>1</v>
      </c>
      <c r="AC140" s="50">
        <f>IF('Indicator Data'!AD144="No Data",1,IF('Indicator Data imputation'!AD143&lt;&gt;"",1,0))</f>
        <v>0</v>
      </c>
      <c r="AD140" s="50">
        <f>IF('Indicator Data'!AE144="No Data",1,IF('Indicator Data imputation'!AE143&lt;&gt;"",1,0))</f>
        <v>0</v>
      </c>
      <c r="AE140" s="50">
        <f>IF('Indicator Data'!AF144="No Data",1,IF('Indicator Data imputation'!AF143&lt;&gt;"",1,0))</f>
        <v>0</v>
      </c>
      <c r="AF140" s="50">
        <f>IF('Indicator Data'!AG144="No Data",1,IF('Indicator Data imputation'!AG143&lt;&gt;"",1,0))</f>
        <v>0</v>
      </c>
      <c r="AG140" s="50">
        <f>IF('Indicator Data'!AH144="No Data",1,IF('Indicator Data imputation'!AH143&lt;&gt;"",1,0))</f>
        <v>0</v>
      </c>
      <c r="AH140" s="50">
        <f>IF('Indicator Data'!AI144="No Data",1,IF('Indicator Data imputation'!AI143&lt;&gt;"",1,0))</f>
        <v>0</v>
      </c>
      <c r="AI140" s="50">
        <f>IF('Indicator Data'!AJ144="No Data",1,IF('Indicator Data imputation'!AJ143&lt;&gt;"",1,0))</f>
        <v>0</v>
      </c>
      <c r="AJ140" s="50">
        <f>IF('Indicator Data'!AK144="No Data",1,IF('Indicator Data imputation'!AK143&lt;&gt;"",1,0))</f>
        <v>0</v>
      </c>
      <c r="AK140" s="50">
        <f>IF('Indicator Data'!AL144="No Data",1,IF('Indicator Data imputation'!AL143&lt;&gt;"",1,0))</f>
        <v>0</v>
      </c>
      <c r="AL140" s="50">
        <f>IF('Indicator Data'!AM144="No Data",1,IF('Indicator Data imputation'!AM143&lt;&gt;"",1,0))</f>
        <v>1</v>
      </c>
      <c r="AM140" s="50">
        <f>IF('Indicator Data'!AN144="No Data",1,IF('Indicator Data imputation'!AN143&lt;&gt;"",1,0))</f>
        <v>0</v>
      </c>
      <c r="AN140" s="50">
        <f>IF('Indicator Data'!AO144="No Data",1,IF('Indicator Data imputation'!AO143&lt;&gt;"",1,0))</f>
        <v>0</v>
      </c>
      <c r="AO140" s="50">
        <f>IF('Indicator Data'!AP144="No Data",1,IF('Indicator Data imputation'!AP143&lt;&gt;"",1,0))</f>
        <v>0</v>
      </c>
      <c r="AP140" s="50">
        <f>IF('Indicator Data'!AQ144="No Data",1,IF('Indicator Data imputation'!AQ143&lt;&gt;"",1,0))</f>
        <v>1</v>
      </c>
      <c r="AQ140" s="50">
        <f>IF('Indicator Data'!AR144="No Data",1,IF('Indicator Data imputation'!AR143&lt;&gt;"",1,0))</f>
        <v>0</v>
      </c>
      <c r="AR140" s="50">
        <f>IF('Indicator Data'!AS144="No Data",1,IF('Indicator Data imputation'!AS143&lt;&gt;"",1,0))</f>
        <v>0</v>
      </c>
      <c r="AS140" s="50">
        <f>IF('Indicator Data'!AT144="No Data",1,IF('Indicator Data imputation'!AT143&lt;&gt;"",1,0))</f>
        <v>1</v>
      </c>
      <c r="AT140" s="50">
        <f>IF('Indicator Data'!AU144="No Data",1,IF('Indicator Data imputation'!AU143&lt;&gt;"",1,0))</f>
        <v>0</v>
      </c>
      <c r="AU140" s="50">
        <f>IF('Indicator Data'!AV144="No Data",1,IF('Indicator Data imputation'!AV143&lt;&gt;"",1,0))</f>
        <v>1</v>
      </c>
      <c r="AV140" s="50">
        <f>IF('Indicator Data'!AW144="No Data",1,IF('Indicator Data imputation'!AW143&lt;&gt;"",1,0))</f>
        <v>1</v>
      </c>
      <c r="AW140" s="50">
        <f>IF('Indicator Data'!AX144="No Data",1,IF('Indicator Data imputation'!AX143&lt;&gt;"",1,0))</f>
        <v>1</v>
      </c>
      <c r="AX140" s="50">
        <f>IF('Indicator Data'!AY144="No Data",1,IF('Indicator Data imputation'!AY143&lt;&gt;"",1,0))</f>
        <v>0</v>
      </c>
      <c r="AY140" s="50">
        <f>IF('Indicator Data'!AZ144="No Data",1,IF('Indicator Data imputation'!AZ143&lt;&gt;"",1,0))</f>
        <v>0</v>
      </c>
      <c r="AZ140" s="50">
        <f>IF('Indicator Data'!BA144="No Data",1,IF('Indicator Data imputation'!BA143&lt;&gt;"",1,0))</f>
        <v>0</v>
      </c>
      <c r="BA140" s="50">
        <f>IF('Indicator Data'!BB144="No Data",1,IF('Indicator Data imputation'!BB143&lt;&gt;"",1,0))</f>
        <v>0</v>
      </c>
      <c r="BB140" s="50">
        <f>IF('Indicator Data'!BC144="No Data",1,IF('Indicator Data imputation'!BC143&lt;&gt;"",1,0))</f>
        <v>0</v>
      </c>
      <c r="BC140" s="50">
        <f>IF('Indicator Data'!BD144="No Data",1,IF('Indicator Data imputation'!BD143&lt;&gt;"",1,0))</f>
        <v>0</v>
      </c>
      <c r="BD140" s="50">
        <f>IF('Indicator Data'!BE144="No Data",1,IF('Indicator Data imputation'!BE143&lt;&gt;"",1,0))</f>
        <v>0</v>
      </c>
      <c r="BE140" s="50">
        <f>IF('Indicator Data'!BF144="No Data",1,IF('Indicator Data imputation'!BF143&lt;&gt;"",1,0))</f>
        <v>0</v>
      </c>
      <c r="BF140" s="50">
        <f>IF('Indicator Data'!BG144="No Data",1,IF('Indicator Data imputation'!BG143&lt;&gt;"",1,0))</f>
        <v>0</v>
      </c>
      <c r="BG140" s="50">
        <f>IF('Indicator Data'!BH144="No Data",1,IF('Indicator Data imputation'!BH143&lt;&gt;"",1,0))</f>
        <v>0</v>
      </c>
      <c r="BH140" s="50">
        <f>IF('Indicator Data'!BI144="No Data",1,IF('Indicator Data imputation'!BI143&lt;&gt;"",1,0))</f>
        <v>0</v>
      </c>
      <c r="BI140" s="50">
        <f>IF('Indicator Data'!BJ144="No Data",1,IF('Indicator Data imputation'!BJ143&lt;&gt;"",1,0))</f>
        <v>0</v>
      </c>
      <c r="BJ140" s="50">
        <f>IF('Indicator Data'!BK144="No Data",1,IF('Indicator Data imputation'!BK143&lt;&gt;"",1,0))</f>
        <v>0</v>
      </c>
      <c r="BK140" s="50">
        <f>IF('Indicator Data'!BL144="No Data",1,IF('Indicator Data imputation'!BL143&lt;&gt;"",1,0))</f>
        <v>0</v>
      </c>
      <c r="BL140" s="50">
        <f>IF('Indicator Data'!BM144="No Data",1,IF('Indicator Data imputation'!BM143&lt;&gt;"",1,0))</f>
        <v>0</v>
      </c>
      <c r="BM140" s="50">
        <f>IF('Indicator Data'!BN144="No Data",1,IF('Indicator Data imputation'!BN143&lt;&gt;"",1,0))</f>
        <v>0</v>
      </c>
      <c r="BN140" s="50">
        <f>IF('Indicator Data'!BO144="No Data",1,IF('Indicator Data imputation'!BO143&lt;&gt;"",1,0))</f>
        <v>0</v>
      </c>
      <c r="BO140" s="50">
        <f>IF('Indicator Data'!BP144="No Data",1,IF('Indicator Data imputation'!BP143&lt;&gt;"",1,0))</f>
        <v>0</v>
      </c>
      <c r="BP140" s="50">
        <f>IF('Indicator Data'!BQ144="No Data",1,IF('Indicator Data imputation'!BQ143&lt;&gt;"",1,0))</f>
        <v>0</v>
      </c>
      <c r="BQ140" s="50">
        <f>IF('Indicator Data'!BR144="No Data",1,IF('Indicator Data imputation'!BR143&lt;&gt;"",1,0))</f>
        <v>0</v>
      </c>
      <c r="BR140" s="50">
        <f>IF('Indicator Data'!BS144="No Data",1,IF('Indicator Data imputation'!BS143&lt;&gt;"",1,0))</f>
        <v>0</v>
      </c>
      <c r="BS140" s="50">
        <f>IF('Indicator Data'!BT144="No Data",1,IF('Indicator Data imputation'!BT143&lt;&gt;"",1,0))</f>
        <v>0</v>
      </c>
      <c r="BT140" s="50">
        <f>IF('Indicator Data'!BU144="No Data",1,IF('Indicator Data imputation'!BU143&lt;&gt;"",1,0))</f>
        <v>0</v>
      </c>
      <c r="BU140" s="50">
        <f>IF('Indicator Data'!BV144="No Data",1,IF('Indicator Data imputation'!BV143&lt;&gt;"",1,0))</f>
        <v>0</v>
      </c>
      <c r="BV140" s="50">
        <f>IF('Indicator Data'!BW144="No Data",1,IF('Indicator Data imputation'!BW143&lt;&gt;"",1,0))</f>
        <v>0</v>
      </c>
      <c r="BW140" s="50">
        <f>IF('Indicator Data'!BX144="No Data",1,IF('Indicator Data imputation'!BX143&lt;&gt;"",1,0))</f>
        <v>0</v>
      </c>
      <c r="BX140" s="50">
        <f>IF('Indicator Data'!BY144="No Data",1,IF('Indicator Data imputation'!BY143&lt;&gt;"",1,0))</f>
        <v>0</v>
      </c>
      <c r="BY140" s="3">
        <f t="shared" si="6"/>
        <v>10</v>
      </c>
      <c r="BZ140" s="52">
        <f t="shared" si="7"/>
        <v>0.13333333333333333</v>
      </c>
    </row>
    <row r="141" spans="1:78">
      <c r="A141" s="3" t="str">
        <f>'Indicator Data'!B145</f>
        <v>QAT</v>
      </c>
      <c r="B141" s="50">
        <f>IF('Indicator Data'!C145="No Data",1,IF('Indicator Data imputation'!C144&lt;&gt;"",1,0))</f>
        <v>0</v>
      </c>
      <c r="C141" s="50">
        <f>IF('Indicator Data'!D145="No Data",1,IF('Indicator Data imputation'!D144&lt;&gt;"",1,0))</f>
        <v>0</v>
      </c>
      <c r="D141" s="50">
        <f>IF('Indicator Data'!E145="No Data",1,IF('Indicator Data imputation'!E144&lt;&gt;"",1,0))</f>
        <v>0</v>
      </c>
      <c r="E141" s="50">
        <f>IF('Indicator Data'!F145="No Data",1,IF('Indicator Data imputation'!F144&lt;&gt;"",1,0))</f>
        <v>0</v>
      </c>
      <c r="F141" s="50">
        <f>IF('Indicator Data'!G145="No Data",1,IF('Indicator Data imputation'!G144&lt;&gt;"",1,0))</f>
        <v>0</v>
      </c>
      <c r="G141" s="50">
        <f>IF('Indicator Data'!H145="No Data",1,IF('Indicator Data imputation'!H144&lt;&gt;"",1,0))</f>
        <v>0</v>
      </c>
      <c r="H141" s="50">
        <f>IF('Indicator Data'!I145="No Data",1,IF('Indicator Data imputation'!I144&lt;&gt;"",1,0))</f>
        <v>0</v>
      </c>
      <c r="I141" s="50">
        <f>IF('Indicator Data'!J145="No Data",1,IF('Indicator Data imputation'!J144&lt;&gt;"",1,0))</f>
        <v>0</v>
      </c>
      <c r="J141" s="50">
        <f>IF('Indicator Data'!K145="No Data",1,IF('Indicator Data imputation'!K144&lt;&gt;"",1,0))</f>
        <v>0</v>
      </c>
      <c r="K141" s="50">
        <f>IF('Indicator Data'!L145="No Data",1,IF('Indicator Data imputation'!L144&lt;&gt;"",1,0))</f>
        <v>0</v>
      </c>
      <c r="L141" s="50">
        <f>IF('Indicator Data'!M145="No Data",1,IF('Indicator Data imputation'!M144&lt;&gt;"",1,0))</f>
        <v>0</v>
      </c>
      <c r="M141" s="50">
        <f>IF('Indicator Data'!N145="No Data",1,IF('Indicator Data imputation'!N144&lt;&gt;"",1,0))</f>
        <v>1</v>
      </c>
      <c r="N141" s="50">
        <f>IF('Indicator Data'!O145="No Data",1,IF('Indicator Data imputation'!O144&lt;&gt;"",1,0))</f>
        <v>1</v>
      </c>
      <c r="O141" s="50">
        <f>IF('Indicator Data'!P145="No Data",1,IF('Indicator Data imputation'!P144&lt;&gt;"",1,0))</f>
        <v>1</v>
      </c>
      <c r="P141" s="50">
        <f>IF('Indicator Data'!Q145="No Data",1,IF('Indicator Data imputation'!Q144&lt;&gt;"",1,0))</f>
        <v>0</v>
      </c>
      <c r="Q141" s="50">
        <f>IF('Indicator Data'!R145="No Data",1,IF('Indicator Data imputation'!R144&lt;&gt;"",1,0))</f>
        <v>0</v>
      </c>
      <c r="R141" s="50">
        <f>IF('Indicator Data'!S145="No Data",1,IF('Indicator Data imputation'!S144&lt;&gt;"",1,0))</f>
        <v>0</v>
      </c>
      <c r="S141" s="50">
        <f>IF('Indicator Data'!T145="No Data",1,IF('Indicator Data imputation'!T144&lt;&gt;"",1,0))</f>
        <v>0</v>
      </c>
      <c r="T141" s="50">
        <f>IF('Indicator Data'!U145="No Data",1,IF('Indicator Data imputation'!U144&lt;&gt;"",1,0))</f>
        <v>0</v>
      </c>
      <c r="U141" s="50">
        <f>IF('Indicator Data'!V145="No Data",1,IF('Indicator Data imputation'!V144&lt;&gt;"",1,0))</f>
        <v>0</v>
      </c>
      <c r="V141" s="50">
        <f>IF('Indicator Data'!W145="No Data",1,IF('Indicator Data imputation'!W144&lt;&gt;"",1,0))</f>
        <v>0</v>
      </c>
      <c r="W141" s="50">
        <f>IF('Indicator Data'!X145="No Data",1,IF('Indicator Data imputation'!X144&lt;&gt;"",1,0))</f>
        <v>0</v>
      </c>
      <c r="X141" s="50">
        <f>IF('Indicator Data'!Y145="No Data",1,IF('Indicator Data imputation'!Y144&lt;&gt;"",1,0))</f>
        <v>0</v>
      </c>
      <c r="Y141" s="50">
        <f>IF('Indicator Data'!Z145="No Data",1,IF('Indicator Data imputation'!Z144&lt;&gt;"",1,0))</f>
        <v>0</v>
      </c>
      <c r="Z141" s="50">
        <f>IF('Indicator Data'!AA145="No Data",1,IF('Indicator Data imputation'!AA144&lt;&gt;"",1,0))</f>
        <v>1</v>
      </c>
      <c r="AA141" s="50">
        <f>IF('Indicator Data'!AB145="No Data",1,IF('Indicator Data imputation'!AB144&lt;&gt;"",1,0))</f>
        <v>0</v>
      </c>
      <c r="AB141" s="50">
        <f>IF('Indicator Data'!AC145="No Data",1,IF('Indicator Data imputation'!AC144&lt;&gt;"",1,0))</f>
        <v>1</v>
      </c>
      <c r="AC141" s="50">
        <f>IF('Indicator Data'!AD145="No Data",1,IF('Indicator Data imputation'!AD144&lt;&gt;"",1,0))</f>
        <v>0</v>
      </c>
      <c r="AD141" s="50">
        <f>IF('Indicator Data'!AE145="No Data",1,IF('Indicator Data imputation'!AE144&lt;&gt;"",1,0))</f>
        <v>0</v>
      </c>
      <c r="AE141" s="50">
        <f>IF('Indicator Data'!AF145="No Data",1,IF('Indicator Data imputation'!AF144&lt;&gt;"",1,0))</f>
        <v>1</v>
      </c>
      <c r="AF141" s="50">
        <f>IF('Indicator Data'!AG145="No Data",1,IF('Indicator Data imputation'!AG144&lt;&gt;"",1,0))</f>
        <v>0</v>
      </c>
      <c r="AG141" s="50">
        <f>IF('Indicator Data'!AH145="No Data",1,IF('Indicator Data imputation'!AH144&lt;&gt;"",1,0))</f>
        <v>0</v>
      </c>
      <c r="AH141" s="50">
        <f>IF('Indicator Data'!AI145="No Data",1,IF('Indicator Data imputation'!AI144&lt;&gt;"",1,0))</f>
        <v>0</v>
      </c>
      <c r="AI141" s="50">
        <f>IF('Indicator Data'!AJ145="No Data",1,IF('Indicator Data imputation'!AJ144&lt;&gt;"",1,0))</f>
        <v>0</v>
      </c>
      <c r="AJ141" s="50">
        <f>IF('Indicator Data'!AK145="No Data",1,IF('Indicator Data imputation'!AK144&lt;&gt;"",1,0))</f>
        <v>0</v>
      </c>
      <c r="AK141" s="50">
        <f>IF('Indicator Data'!AL145="No Data",1,IF('Indicator Data imputation'!AL144&lt;&gt;"",1,0))</f>
        <v>0</v>
      </c>
      <c r="AL141" s="50">
        <f>IF('Indicator Data'!AM145="No Data",1,IF('Indicator Data imputation'!AM144&lt;&gt;"",1,0))</f>
        <v>1</v>
      </c>
      <c r="AM141" s="50">
        <f>IF('Indicator Data'!AN145="No Data",1,IF('Indicator Data imputation'!AN144&lt;&gt;"",1,0))</f>
        <v>0</v>
      </c>
      <c r="AN141" s="50">
        <f>IF('Indicator Data'!AO145="No Data",1,IF('Indicator Data imputation'!AO144&lt;&gt;"",1,0))</f>
        <v>0</v>
      </c>
      <c r="AO141" s="50">
        <f>IF('Indicator Data'!AP145="No Data",1,IF('Indicator Data imputation'!AP144&lt;&gt;"",1,0))</f>
        <v>0</v>
      </c>
      <c r="AP141" s="50">
        <f>IF('Indicator Data'!AQ145="No Data",1,IF('Indicator Data imputation'!AQ144&lt;&gt;"",1,0))</f>
        <v>1</v>
      </c>
      <c r="AQ141" s="50">
        <f>IF('Indicator Data'!AR145="No Data",1,IF('Indicator Data imputation'!AR144&lt;&gt;"",1,0))</f>
        <v>0</v>
      </c>
      <c r="AR141" s="50">
        <f>IF('Indicator Data'!AS145="No Data",1,IF('Indicator Data imputation'!AS144&lt;&gt;"",1,0))</f>
        <v>0</v>
      </c>
      <c r="AS141" s="50">
        <f>IF('Indicator Data'!AT145="No Data",1,IF('Indicator Data imputation'!AT144&lt;&gt;"",1,0))</f>
        <v>1</v>
      </c>
      <c r="AT141" s="50">
        <f>IF('Indicator Data'!AU145="No Data",1,IF('Indicator Data imputation'!AU144&lt;&gt;"",1,0))</f>
        <v>0</v>
      </c>
      <c r="AU141" s="50">
        <f>IF('Indicator Data'!AV145="No Data",1,IF('Indicator Data imputation'!AV144&lt;&gt;"",1,0))</f>
        <v>1</v>
      </c>
      <c r="AV141" s="50">
        <f>IF('Indicator Data'!AW145="No Data",1,IF('Indicator Data imputation'!AW144&lt;&gt;"",1,0))</f>
        <v>1</v>
      </c>
      <c r="AW141" s="50">
        <f>IF('Indicator Data'!AX145="No Data",1,IF('Indicator Data imputation'!AX144&lt;&gt;"",1,0))</f>
        <v>1</v>
      </c>
      <c r="AX141" s="50">
        <f>IF('Indicator Data'!AY145="No Data",1,IF('Indicator Data imputation'!AY144&lt;&gt;"",1,0))</f>
        <v>0</v>
      </c>
      <c r="AY141" s="50">
        <f>IF('Indicator Data'!AZ145="No Data",1,IF('Indicator Data imputation'!AZ144&lt;&gt;"",1,0))</f>
        <v>0</v>
      </c>
      <c r="AZ141" s="50">
        <f>IF('Indicator Data'!BA145="No Data",1,IF('Indicator Data imputation'!BA144&lt;&gt;"",1,0))</f>
        <v>1</v>
      </c>
      <c r="BA141" s="50">
        <f>IF('Indicator Data'!BB145="No Data",1,IF('Indicator Data imputation'!BB144&lt;&gt;"",1,0))</f>
        <v>0</v>
      </c>
      <c r="BB141" s="50">
        <f>IF('Indicator Data'!BC145="No Data",1,IF('Indicator Data imputation'!BC144&lt;&gt;"",1,0))</f>
        <v>0</v>
      </c>
      <c r="BC141" s="50">
        <f>IF('Indicator Data'!BD145="No Data",1,IF('Indicator Data imputation'!BD144&lt;&gt;"",1,0))</f>
        <v>0</v>
      </c>
      <c r="BD141" s="50">
        <f>IF('Indicator Data'!BE145="No Data",1,IF('Indicator Data imputation'!BE144&lt;&gt;"",1,0))</f>
        <v>0</v>
      </c>
      <c r="BE141" s="50">
        <f>IF('Indicator Data'!BF145="No Data",1,IF('Indicator Data imputation'!BF144&lt;&gt;"",1,0))</f>
        <v>0</v>
      </c>
      <c r="BF141" s="50">
        <f>IF('Indicator Data'!BG145="No Data",1,IF('Indicator Data imputation'!BG144&lt;&gt;"",1,0))</f>
        <v>0</v>
      </c>
      <c r="BG141" s="50">
        <f>IF('Indicator Data'!BH145="No Data",1,IF('Indicator Data imputation'!BH144&lt;&gt;"",1,0))</f>
        <v>1</v>
      </c>
      <c r="BH141" s="50">
        <f>IF('Indicator Data'!BI145="No Data",1,IF('Indicator Data imputation'!BI144&lt;&gt;"",1,0))</f>
        <v>1</v>
      </c>
      <c r="BI141" s="50">
        <f>IF('Indicator Data'!BJ145="No Data",1,IF('Indicator Data imputation'!BJ144&lt;&gt;"",1,0))</f>
        <v>0</v>
      </c>
      <c r="BJ141" s="50">
        <f>IF('Indicator Data'!BK145="No Data",1,IF('Indicator Data imputation'!BK144&lt;&gt;"",1,0))</f>
        <v>0</v>
      </c>
      <c r="BK141" s="50">
        <f>IF('Indicator Data'!BL145="No Data",1,IF('Indicator Data imputation'!BL144&lt;&gt;"",1,0))</f>
        <v>0</v>
      </c>
      <c r="BL141" s="50">
        <f>IF('Indicator Data'!BM145="No Data",1,IF('Indicator Data imputation'!BM144&lt;&gt;"",1,0))</f>
        <v>0</v>
      </c>
      <c r="BM141" s="50">
        <f>IF('Indicator Data'!BN145="No Data",1,IF('Indicator Data imputation'!BN144&lt;&gt;"",1,0))</f>
        <v>0</v>
      </c>
      <c r="BN141" s="50">
        <f>IF('Indicator Data'!BO145="No Data",1,IF('Indicator Data imputation'!BO144&lt;&gt;"",1,0))</f>
        <v>0</v>
      </c>
      <c r="BO141" s="50">
        <f>IF('Indicator Data'!BP145="No Data",1,IF('Indicator Data imputation'!BP144&lt;&gt;"",1,0))</f>
        <v>0</v>
      </c>
      <c r="BP141" s="50">
        <f>IF('Indicator Data'!BQ145="No Data",1,IF('Indicator Data imputation'!BQ144&lt;&gt;"",1,0))</f>
        <v>0</v>
      </c>
      <c r="BQ141" s="50">
        <f>IF('Indicator Data'!BR145="No Data",1,IF('Indicator Data imputation'!BR144&lt;&gt;"",1,0))</f>
        <v>0</v>
      </c>
      <c r="BR141" s="50">
        <f>IF('Indicator Data'!BS145="No Data",1,IF('Indicator Data imputation'!BS144&lt;&gt;"",1,0))</f>
        <v>0</v>
      </c>
      <c r="BS141" s="50">
        <f>IF('Indicator Data'!BT145="No Data",1,IF('Indicator Data imputation'!BT144&lt;&gt;"",1,0))</f>
        <v>0</v>
      </c>
      <c r="BT141" s="50">
        <f>IF('Indicator Data'!BU145="No Data",1,IF('Indicator Data imputation'!BU144&lt;&gt;"",1,0))</f>
        <v>0</v>
      </c>
      <c r="BU141" s="50">
        <f>IF('Indicator Data'!BV145="No Data",1,IF('Indicator Data imputation'!BV144&lt;&gt;"",1,0))</f>
        <v>0</v>
      </c>
      <c r="BV141" s="50">
        <f>IF('Indicator Data'!BW145="No Data",1,IF('Indicator Data imputation'!BW144&lt;&gt;"",1,0))</f>
        <v>0</v>
      </c>
      <c r="BW141" s="50">
        <f>IF('Indicator Data'!BX145="No Data",1,IF('Indicator Data imputation'!BX144&lt;&gt;"",1,0))</f>
        <v>0</v>
      </c>
      <c r="BX141" s="50">
        <f>IF('Indicator Data'!BY145="No Data",1,IF('Indicator Data imputation'!BY144&lt;&gt;"",1,0))</f>
        <v>0</v>
      </c>
      <c r="BY141" s="3">
        <f t="shared" si="6"/>
        <v>15</v>
      </c>
      <c r="BZ141" s="52">
        <f t="shared" si="7"/>
        <v>0.2</v>
      </c>
    </row>
    <row r="142" spans="1:78">
      <c r="A142" s="3" t="str">
        <f>'Indicator Data'!B146</f>
        <v>ROU</v>
      </c>
      <c r="B142" s="50">
        <f>IF('Indicator Data'!C146="No Data",1,IF('Indicator Data imputation'!C145&lt;&gt;"",1,0))</f>
        <v>0</v>
      </c>
      <c r="C142" s="50">
        <f>IF('Indicator Data'!D146="No Data",1,IF('Indicator Data imputation'!D145&lt;&gt;"",1,0))</f>
        <v>0</v>
      </c>
      <c r="D142" s="50">
        <f>IF('Indicator Data'!E146="No Data",1,IF('Indicator Data imputation'!E145&lt;&gt;"",1,0))</f>
        <v>0</v>
      </c>
      <c r="E142" s="50">
        <f>IF('Indicator Data'!F146="No Data",1,IF('Indicator Data imputation'!F145&lt;&gt;"",1,0))</f>
        <v>0</v>
      </c>
      <c r="F142" s="50">
        <f>IF('Indicator Data'!G146="No Data",1,IF('Indicator Data imputation'!G145&lt;&gt;"",1,0))</f>
        <v>0</v>
      </c>
      <c r="G142" s="50">
        <f>IF('Indicator Data'!H146="No Data",1,IF('Indicator Data imputation'!H145&lt;&gt;"",1,0))</f>
        <v>0</v>
      </c>
      <c r="H142" s="50">
        <f>IF('Indicator Data'!I146="No Data",1,IF('Indicator Data imputation'!I145&lt;&gt;"",1,0))</f>
        <v>0</v>
      </c>
      <c r="I142" s="50">
        <f>IF('Indicator Data'!J146="No Data",1,IF('Indicator Data imputation'!J145&lt;&gt;"",1,0))</f>
        <v>0</v>
      </c>
      <c r="J142" s="50">
        <f>IF('Indicator Data'!K146="No Data",1,IF('Indicator Data imputation'!K145&lt;&gt;"",1,0))</f>
        <v>0</v>
      </c>
      <c r="K142" s="50">
        <f>IF('Indicator Data'!L146="No Data",1,IF('Indicator Data imputation'!L145&lt;&gt;"",1,0))</f>
        <v>0</v>
      </c>
      <c r="L142" s="50">
        <f>IF('Indicator Data'!M146="No Data",1,IF('Indicator Data imputation'!M145&lt;&gt;"",1,0))</f>
        <v>0</v>
      </c>
      <c r="M142" s="50">
        <f>IF('Indicator Data'!N146="No Data",1,IF('Indicator Data imputation'!N145&lt;&gt;"",1,0))</f>
        <v>1</v>
      </c>
      <c r="N142" s="50">
        <f>IF('Indicator Data'!O146="No Data",1,IF('Indicator Data imputation'!O145&lt;&gt;"",1,0))</f>
        <v>1</v>
      </c>
      <c r="O142" s="50">
        <f>IF('Indicator Data'!P146="No Data",1,IF('Indicator Data imputation'!P145&lt;&gt;"",1,0))</f>
        <v>1</v>
      </c>
      <c r="P142" s="50">
        <f>IF('Indicator Data'!Q146="No Data",1,IF('Indicator Data imputation'!Q145&lt;&gt;"",1,0))</f>
        <v>0</v>
      </c>
      <c r="Q142" s="50">
        <f>IF('Indicator Data'!R146="No Data",1,IF('Indicator Data imputation'!R145&lt;&gt;"",1,0))</f>
        <v>0</v>
      </c>
      <c r="R142" s="50">
        <f>IF('Indicator Data'!S146="No Data",1,IF('Indicator Data imputation'!S145&lt;&gt;"",1,0))</f>
        <v>0</v>
      </c>
      <c r="S142" s="50">
        <f>IF('Indicator Data'!T146="No Data",1,IF('Indicator Data imputation'!T145&lt;&gt;"",1,0))</f>
        <v>0</v>
      </c>
      <c r="T142" s="50">
        <f>IF('Indicator Data'!U146="No Data",1,IF('Indicator Data imputation'!U145&lt;&gt;"",1,0))</f>
        <v>0</v>
      </c>
      <c r="U142" s="50">
        <f>IF('Indicator Data'!V146="No Data",1,IF('Indicator Data imputation'!V145&lt;&gt;"",1,0))</f>
        <v>0</v>
      </c>
      <c r="V142" s="50">
        <f>IF('Indicator Data'!W146="No Data",1,IF('Indicator Data imputation'!W145&lt;&gt;"",1,0))</f>
        <v>0</v>
      </c>
      <c r="W142" s="50">
        <f>IF('Indicator Data'!X146="No Data",1,IF('Indicator Data imputation'!X145&lt;&gt;"",1,0))</f>
        <v>0</v>
      </c>
      <c r="X142" s="50">
        <f>IF('Indicator Data'!Y146="No Data",1,IF('Indicator Data imputation'!Y145&lt;&gt;"",1,0))</f>
        <v>0</v>
      </c>
      <c r="Y142" s="50">
        <f>IF('Indicator Data'!Z146="No Data",1,IF('Indicator Data imputation'!Z145&lt;&gt;"",1,0))</f>
        <v>0</v>
      </c>
      <c r="Z142" s="50">
        <f>IF('Indicator Data'!AA146="No Data",1,IF('Indicator Data imputation'!AA145&lt;&gt;"",1,0))</f>
        <v>0</v>
      </c>
      <c r="AA142" s="50">
        <f>IF('Indicator Data'!AB146="No Data",1,IF('Indicator Data imputation'!AB145&lt;&gt;"",1,0))</f>
        <v>0</v>
      </c>
      <c r="AB142" s="50">
        <f>IF('Indicator Data'!AC146="No Data",1,IF('Indicator Data imputation'!AC145&lt;&gt;"",1,0))</f>
        <v>1</v>
      </c>
      <c r="AC142" s="50">
        <f>IF('Indicator Data'!AD146="No Data",1,IF('Indicator Data imputation'!AD145&lt;&gt;"",1,0))</f>
        <v>0</v>
      </c>
      <c r="AD142" s="50">
        <f>IF('Indicator Data'!AE146="No Data",1,IF('Indicator Data imputation'!AE145&lt;&gt;"",1,0))</f>
        <v>0</v>
      </c>
      <c r="AE142" s="50">
        <f>IF('Indicator Data'!AF146="No Data",1,IF('Indicator Data imputation'!AF145&lt;&gt;"",1,0))</f>
        <v>0</v>
      </c>
      <c r="AF142" s="50">
        <f>IF('Indicator Data'!AG146="No Data",1,IF('Indicator Data imputation'!AG145&lt;&gt;"",1,0))</f>
        <v>0</v>
      </c>
      <c r="AG142" s="50">
        <f>IF('Indicator Data'!AH146="No Data",1,IF('Indicator Data imputation'!AH145&lt;&gt;"",1,0))</f>
        <v>0</v>
      </c>
      <c r="AH142" s="50">
        <f>IF('Indicator Data'!AI146="No Data",1,IF('Indicator Data imputation'!AI145&lt;&gt;"",1,0))</f>
        <v>0</v>
      </c>
      <c r="AI142" s="50">
        <f>IF('Indicator Data'!AJ146="No Data",1,IF('Indicator Data imputation'!AJ145&lt;&gt;"",1,0))</f>
        <v>0</v>
      </c>
      <c r="AJ142" s="50">
        <f>IF('Indicator Data'!AK146="No Data",1,IF('Indicator Data imputation'!AK145&lt;&gt;"",1,0))</f>
        <v>0</v>
      </c>
      <c r="AK142" s="50">
        <f>IF('Indicator Data'!AL146="No Data",1,IF('Indicator Data imputation'!AL145&lt;&gt;"",1,0))</f>
        <v>0</v>
      </c>
      <c r="AL142" s="50">
        <f>IF('Indicator Data'!AM146="No Data",1,IF('Indicator Data imputation'!AM145&lt;&gt;"",1,0))</f>
        <v>1</v>
      </c>
      <c r="AM142" s="50">
        <f>IF('Indicator Data'!AN146="No Data",1,IF('Indicator Data imputation'!AN145&lt;&gt;"",1,0))</f>
        <v>0</v>
      </c>
      <c r="AN142" s="50">
        <f>IF('Indicator Data'!AO146="No Data",1,IF('Indicator Data imputation'!AO145&lt;&gt;"",1,0))</f>
        <v>0</v>
      </c>
      <c r="AO142" s="50">
        <f>IF('Indicator Data'!AP146="No Data",1,IF('Indicator Data imputation'!AP145&lt;&gt;"",1,0))</f>
        <v>0</v>
      </c>
      <c r="AP142" s="50">
        <f>IF('Indicator Data'!AQ146="No Data",1,IF('Indicator Data imputation'!AQ145&lt;&gt;"",1,0))</f>
        <v>1</v>
      </c>
      <c r="AQ142" s="50">
        <f>IF('Indicator Data'!AR146="No Data",1,IF('Indicator Data imputation'!AR145&lt;&gt;"",1,0))</f>
        <v>0</v>
      </c>
      <c r="AR142" s="50">
        <f>IF('Indicator Data'!AS146="No Data",1,IF('Indicator Data imputation'!AS145&lt;&gt;"",1,0))</f>
        <v>0</v>
      </c>
      <c r="AS142" s="50">
        <f>IF('Indicator Data'!AT146="No Data",1,IF('Indicator Data imputation'!AT145&lt;&gt;"",1,0))</f>
        <v>1</v>
      </c>
      <c r="AT142" s="50">
        <f>IF('Indicator Data'!AU146="No Data",1,IF('Indicator Data imputation'!AU145&lt;&gt;"",1,0))</f>
        <v>0</v>
      </c>
      <c r="AU142" s="50">
        <f>IF('Indicator Data'!AV146="No Data",1,IF('Indicator Data imputation'!AV145&lt;&gt;"",1,0))</f>
        <v>0</v>
      </c>
      <c r="AV142" s="50">
        <f>IF('Indicator Data'!AW146="No Data",1,IF('Indicator Data imputation'!AW145&lt;&gt;"",1,0))</f>
        <v>0</v>
      </c>
      <c r="AW142" s="50">
        <f>IF('Indicator Data'!AX146="No Data",1,IF('Indicator Data imputation'!AX145&lt;&gt;"",1,0))</f>
        <v>1</v>
      </c>
      <c r="AX142" s="50">
        <f>IF('Indicator Data'!AY146="No Data",1,IF('Indicator Data imputation'!AY145&lt;&gt;"",1,0))</f>
        <v>0</v>
      </c>
      <c r="AY142" s="50">
        <f>IF('Indicator Data'!AZ146="No Data",1,IF('Indicator Data imputation'!AZ145&lt;&gt;"",1,0))</f>
        <v>0</v>
      </c>
      <c r="AZ142" s="50">
        <f>IF('Indicator Data'!BA146="No Data",1,IF('Indicator Data imputation'!BA145&lt;&gt;"",1,0))</f>
        <v>0</v>
      </c>
      <c r="BA142" s="50">
        <f>IF('Indicator Data'!BB146="No Data",1,IF('Indicator Data imputation'!BB145&lt;&gt;"",1,0))</f>
        <v>0</v>
      </c>
      <c r="BB142" s="50">
        <f>IF('Indicator Data'!BC146="No Data",1,IF('Indicator Data imputation'!BC145&lt;&gt;"",1,0))</f>
        <v>0</v>
      </c>
      <c r="BC142" s="50">
        <f>IF('Indicator Data'!BD146="No Data",1,IF('Indicator Data imputation'!BD145&lt;&gt;"",1,0))</f>
        <v>0</v>
      </c>
      <c r="BD142" s="50">
        <f>IF('Indicator Data'!BE146="No Data",1,IF('Indicator Data imputation'!BE145&lt;&gt;"",1,0))</f>
        <v>0</v>
      </c>
      <c r="BE142" s="50">
        <f>IF('Indicator Data'!BF146="No Data",1,IF('Indicator Data imputation'!BF145&lt;&gt;"",1,0))</f>
        <v>0</v>
      </c>
      <c r="BF142" s="50">
        <f>IF('Indicator Data'!BG146="No Data",1,IF('Indicator Data imputation'!BG145&lt;&gt;"",1,0))</f>
        <v>0</v>
      </c>
      <c r="BG142" s="50">
        <f>IF('Indicator Data'!BH146="No Data",1,IF('Indicator Data imputation'!BH145&lt;&gt;"",1,0))</f>
        <v>0</v>
      </c>
      <c r="BH142" s="50">
        <f>IF('Indicator Data'!BI146="No Data",1,IF('Indicator Data imputation'!BI145&lt;&gt;"",1,0))</f>
        <v>0</v>
      </c>
      <c r="BI142" s="50">
        <f>IF('Indicator Data'!BJ146="No Data",1,IF('Indicator Data imputation'!BJ145&lt;&gt;"",1,0))</f>
        <v>0</v>
      </c>
      <c r="BJ142" s="50">
        <f>IF('Indicator Data'!BK146="No Data",1,IF('Indicator Data imputation'!BK145&lt;&gt;"",1,0))</f>
        <v>0</v>
      </c>
      <c r="BK142" s="50">
        <f>IF('Indicator Data'!BL146="No Data",1,IF('Indicator Data imputation'!BL145&lt;&gt;"",1,0))</f>
        <v>0</v>
      </c>
      <c r="BL142" s="50">
        <f>IF('Indicator Data'!BM146="No Data",1,IF('Indicator Data imputation'!BM145&lt;&gt;"",1,0))</f>
        <v>0</v>
      </c>
      <c r="BM142" s="50">
        <f>IF('Indicator Data'!BN146="No Data",1,IF('Indicator Data imputation'!BN145&lt;&gt;"",1,0))</f>
        <v>0</v>
      </c>
      <c r="BN142" s="50">
        <f>IF('Indicator Data'!BO146="No Data",1,IF('Indicator Data imputation'!BO145&lt;&gt;"",1,0))</f>
        <v>0</v>
      </c>
      <c r="BO142" s="50">
        <f>IF('Indicator Data'!BP146="No Data",1,IF('Indicator Data imputation'!BP145&lt;&gt;"",1,0))</f>
        <v>0</v>
      </c>
      <c r="BP142" s="50">
        <f>IF('Indicator Data'!BQ146="No Data",1,IF('Indicator Data imputation'!BQ145&lt;&gt;"",1,0))</f>
        <v>0</v>
      </c>
      <c r="BQ142" s="50">
        <f>IF('Indicator Data'!BR146="No Data",1,IF('Indicator Data imputation'!BR145&lt;&gt;"",1,0))</f>
        <v>0</v>
      </c>
      <c r="BR142" s="50">
        <f>IF('Indicator Data'!BS146="No Data",1,IF('Indicator Data imputation'!BS145&lt;&gt;"",1,0))</f>
        <v>0</v>
      </c>
      <c r="BS142" s="50">
        <f>IF('Indicator Data'!BT146="No Data",1,IF('Indicator Data imputation'!BT145&lt;&gt;"",1,0))</f>
        <v>0</v>
      </c>
      <c r="BT142" s="50">
        <f>IF('Indicator Data'!BU146="No Data",1,IF('Indicator Data imputation'!BU145&lt;&gt;"",1,0))</f>
        <v>0</v>
      </c>
      <c r="BU142" s="50">
        <f>IF('Indicator Data'!BV146="No Data",1,IF('Indicator Data imputation'!BV145&lt;&gt;"",1,0))</f>
        <v>0</v>
      </c>
      <c r="BV142" s="50">
        <f>IF('Indicator Data'!BW146="No Data",1,IF('Indicator Data imputation'!BW145&lt;&gt;"",1,0))</f>
        <v>0</v>
      </c>
      <c r="BW142" s="50">
        <f>IF('Indicator Data'!BX146="No Data",1,IF('Indicator Data imputation'!BX145&lt;&gt;"",1,0))</f>
        <v>0</v>
      </c>
      <c r="BX142" s="50">
        <f>IF('Indicator Data'!BY146="No Data",1,IF('Indicator Data imputation'!BY145&lt;&gt;"",1,0))</f>
        <v>0</v>
      </c>
      <c r="BY142" s="3">
        <f t="shared" si="6"/>
        <v>8</v>
      </c>
      <c r="BZ142" s="52">
        <f t="shared" si="7"/>
        <v>0.10666666666666667</v>
      </c>
    </row>
    <row r="143" spans="1:78">
      <c r="A143" s="3" t="str">
        <f>'Indicator Data'!B147</f>
        <v>RUS</v>
      </c>
      <c r="B143" s="50">
        <f>IF('Indicator Data'!C147="No Data",1,IF('Indicator Data imputation'!C146&lt;&gt;"",1,0))</f>
        <v>0</v>
      </c>
      <c r="C143" s="50">
        <f>IF('Indicator Data'!D147="No Data",1,IF('Indicator Data imputation'!D146&lt;&gt;"",1,0))</f>
        <v>0</v>
      </c>
      <c r="D143" s="50">
        <f>IF('Indicator Data'!E147="No Data",1,IF('Indicator Data imputation'!E146&lt;&gt;"",1,0))</f>
        <v>0</v>
      </c>
      <c r="E143" s="50">
        <f>IF('Indicator Data'!F147="No Data",1,IF('Indicator Data imputation'!F146&lt;&gt;"",1,0))</f>
        <v>0</v>
      </c>
      <c r="F143" s="50">
        <f>IF('Indicator Data'!G147="No Data",1,IF('Indicator Data imputation'!G146&lt;&gt;"",1,0))</f>
        <v>0</v>
      </c>
      <c r="G143" s="50">
        <f>IF('Indicator Data'!H147="No Data",1,IF('Indicator Data imputation'!H146&lt;&gt;"",1,0))</f>
        <v>0</v>
      </c>
      <c r="H143" s="50">
        <f>IF('Indicator Data'!I147="No Data",1,IF('Indicator Data imputation'!I146&lt;&gt;"",1,0))</f>
        <v>0</v>
      </c>
      <c r="I143" s="50">
        <f>IF('Indicator Data'!J147="No Data",1,IF('Indicator Data imputation'!J146&lt;&gt;"",1,0))</f>
        <v>0</v>
      </c>
      <c r="J143" s="50">
        <f>IF('Indicator Data'!K147="No Data",1,IF('Indicator Data imputation'!K146&lt;&gt;"",1,0))</f>
        <v>0</v>
      </c>
      <c r="K143" s="50">
        <f>IF('Indicator Data'!L147="No Data",1,IF('Indicator Data imputation'!L146&lt;&gt;"",1,0))</f>
        <v>0</v>
      </c>
      <c r="L143" s="50">
        <f>IF('Indicator Data'!M147="No Data",1,IF('Indicator Data imputation'!M146&lt;&gt;"",1,0))</f>
        <v>0</v>
      </c>
      <c r="M143" s="50">
        <f>IF('Indicator Data'!N147="No Data",1,IF('Indicator Data imputation'!N146&lt;&gt;"",1,0))</f>
        <v>1</v>
      </c>
      <c r="N143" s="50">
        <f>IF('Indicator Data'!O147="No Data",1,IF('Indicator Data imputation'!O146&lt;&gt;"",1,0))</f>
        <v>1</v>
      </c>
      <c r="O143" s="50">
        <f>IF('Indicator Data'!P147="No Data",1,IF('Indicator Data imputation'!P146&lt;&gt;"",1,0))</f>
        <v>1</v>
      </c>
      <c r="P143" s="50">
        <f>IF('Indicator Data'!Q147="No Data",1,IF('Indicator Data imputation'!Q146&lt;&gt;"",1,0))</f>
        <v>0</v>
      </c>
      <c r="Q143" s="50">
        <f>IF('Indicator Data'!R147="No Data",1,IF('Indicator Data imputation'!R146&lt;&gt;"",1,0))</f>
        <v>0</v>
      </c>
      <c r="R143" s="50">
        <f>IF('Indicator Data'!S147="No Data",1,IF('Indicator Data imputation'!S146&lt;&gt;"",1,0))</f>
        <v>0</v>
      </c>
      <c r="S143" s="50">
        <f>IF('Indicator Data'!T147="No Data",1,IF('Indicator Data imputation'!T146&lt;&gt;"",1,0))</f>
        <v>0</v>
      </c>
      <c r="T143" s="50">
        <f>IF('Indicator Data'!U147="No Data",1,IF('Indicator Data imputation'!U146&lt;&gt;"",1,0))</f>
        <v>0</v>
      </c>
      <c r="U143" s="50">
        <f>IF('Indicator Data'!V147="No Data",1,IF('Indicator Data imputation'!V146&lt;&gt;"",1,0))</f>
        <v>0</v>
      </c>
      <c r="V143" s="50">
        <f>IF('Indicator Data'!W147="No Data",1,IF('Indicator Data imputation'!W146&lt;&gt;"",1,0))</f>
        <v>0</v>
      </c>
      <c r="W143" s="50">
        <f>IF('Indicator Data'!X147="No Data",1,IF('Indicator Data imputation'!X146&lt;&gt;"",1,0))</f>
        <v>0</v>
      </c>
      <c r="X143" s="50">
        <f>IF('Indicator Data'!Y147="No Data",1,IF('Indicator Data imputation'!Y146&lt;&gt;"",1,0))</f>
        <v>0</v>
      </c>
      <c r="Y143" s="50">
        <f>IF('Indicator Data'!Z147="No Data",1,IF('Indicator Data imputation'!Z146&lt;&gt;"",1,0))</f>
        <v>0</v>
      </c>
      <c r="Z143" s="50">
        <f>IF('Indicator Data'!AA147="No Data",1,IF('Indicator Data imputation'!AA146&lt;&gt;"",1,0))</f>
        <v>0</v>
      </c>
      <c r="AA143" s="50">
        <f>IF('Indicator Data'!AB147="No Data",1,IF('Indicator Data imputation'!AB146&lt;&gt;"",1,0))</f>
        <v>0</v>
      </c>
      <c r="AB143" s="50">
        <f>IF('Indicator Data'!AC147="No Data",1,IF('Indicator Data imputation'!AC146&lt;&gt;"",1,0))</f>
        <v>1</v>
      </c>
      <c r="AC143" s="50">
        <f>IF('Indicator Data'!AD147="No Data",1,IF('Indicator Data imputation'!AD146&lt;&gt;"",1,0))</f>
        <v>0</v>
      </c>
      <c r="AD143" s="50">
        <f>IF('Indicator Data'!AE147="No Data",1,IF('Indicator Data imputation'!AE146&lt;&gt;"",1,0))</f>
        <v>0</v>
      </c>
      <c r="AE143" s="50">
        <f>IF('Indicator Data'!AF147="No Data",1,IF('Indicator Data imputation'!AF146&lt;&gt;"",1,0))</f>
        <v>1</v>
      </c>
      <c r="AF143" s="50">
        <f>IF('Indicator Data'!AG147="No Data",1,IF('Indicator Data imputation'!AG146&lt;&gt;"",1,0))</f>
        <v>0</v>
      </c>
      <c r="AG143" s="50">
        <f>IF('Indicator Data'!AH147="No Data",1,IF('Indicator Data imputation'!AH146&lt;&gt;"",1,0))</f>
        <v>0</v>
      </c>
      <c r="AH143" s="50">
        <f>IF('Indicator Data'!AI147="No Data",1,IF('Indicator Data imputation'!AI146&lt;&gt;"",1,0))</f>
        <v>0</v>
      </c>
      <c r="AI143" s="50">
        <f>IF('Indicator Data'!AJ147="No Data",1,IF('Indicator Data imputation'!AJ146&lt;&gt;"",1,0))</f>
        <v>0</v>
      </c>
      <c r="AJ143" s="50">
        <f>IF('Indicator Data'!AK147="No Data",1,IF('Indicator Data imputation'!AK146&lt;&gt;"",1,0))</f>
        <v>0</v>
      </c>
      <c r="AK143" s="50">
        <f>IF('Indicator Data'!AL147="No Data",1,IF('Indicator Data imputation'!AL146&lt;&gt;"",1,0))</f>
        <v>0</v>
      </c>
      <c r="AL143" s="50">
        <f>IF('Indicator Data'!AM147="No Data",1,IF('Indicator Data imputation'!AM146&lt;&gt;"",1,0))</f>
        <v>1</v>
      </c>
      <c r="AM143" s="50">
        <f>IF('Indicator Data'!AN147="No Data",1,IF('Indicator Data imputation'!AN146&lt;&gt;"",1,0))</f>
        <v>0</v>
      </c>
      <c r="AN143" s="50">
        <f>IF('Indicator Data'!AO147="No Data",1,IF('Indicator Data imputation'!AO146&lt;&gt;"",1,0))</f>
        <v>0</v>
      </c>
      <c r="AO143" s="50">
        <f>IF('Indicator Data'!AP147="No Data",1,IF('Indicator Data imputation'!AP146&lt;&gt;"",1,0))</f>
        <v>0</v>
      </c>
      <c r="AP143" s="50">
        <f>IF('Indicator Data'!AQ147="No Data",1,IF('Indicator Data imputation'!AQ146&lt;&gt;"",1,0))</f>
        <v>1</v>
      </c>
      <c r="AQ143" s="50">
        <f>IF('Indicator Data'!AR147="No Data",1,IF('Indicator Data imputation'!AR146&lt;&gt;"",1,0))</f>
        <v>0</v>
      </c>
      <c r="AR143" s="50">
        <f>IF('Indicator Data'!AS147="No Data",1,IF('Indicator Data imputation'!AS146&lt;&gt;"",1,0))</f>
        <v>0</v>
      </c>
      <c r="AS143" s="50">
        <f>IF('Indicator Data'!AT147="No Data",1,IF('Indicator Data imputation'!AT146&lt;&gt;"",1,0))</f>
        <v>1</v>
      </c>
      <c r="AT143" s="50">
        <f>IF('Indicator Data'!AU147="No Data",1,IF('Indicator Data imputation'!AU146&lt;&gt;"",1,0))</f>
        <v>0</v>
      </c>
      <c r="AU143" s="50">
        <f>IF('Indicator Data'!AV147="No Data",1,IF('Indicator Data imputation'!AV146&lt;&gt;"",1,0))</f>
        <v>1</v>
      </c>
      <c r="AV143" s="50">
        <f>IF('Indicator Data'!AW147="No Data",1,IF('Indicator Data imputation'!AW146&lt;&gt;"",1,0))</f>
        <v>1</v>
      </c>
      <c r="AW143" s="50">
        <f>IF('Indicator Data'!AX147="No Data",1,IF('Indicator Data imputation'!AX146&lt;&gt;"",1,0))</f>
        <v>1</v>
      </c>
      <c r="AX143" s="50">
        <f>IF('Indicator Data'!AY147="No Data",1,IF('Indicator Data imputation'!AY146&lt;&gt;"",1,0))</f>
        <v>0</v>
      </c>
      <c r="AY143" s="50">
        <f>IF('Indicator Data'!AZ147="No Data",1,IF('Indicator Data imputation'!AZ146&lt;&gt;"",1,0))</f>
        <v>0</v>
      </c>
      <c r="AZ143" s="50">
        <f>IF('Indicator Data'!BA147="No Data",1,IF('Indicator Data imputation'!BA146&lt;&gt;"",1,0))</f>
        <v>0</v>
      </c>
      <c r="BA143" s="50">
        <f>IF('Indicator Data'!BB147="No Data",1,IF('Indicator Data imputation'!BB146&lt;&gt;"",1,0))</f>
        <v>0</v>
      </c>
      <c r="BB143" s="50">
        <f>IF('Indicator Data'!BC147="No Data",1,IF('Indicator Data imputation'!BC146&lt;&gt;"",1,0))</f>
        <v>0</v>
      </c>
      <c r="BC143" s="50">
        <f>IF('Indicator Data'!BD147="No Data",1,IF('Indicator Data imputation'!BD146&lt;&gt;"",1,0))</f>
        <v>0</v>
      </c>
      <c r="BD143" s="50">
        <f>IF('Indicator Data'!BE147="No Data",1,IF('Indicator Data imputation'!BE146&lt;&gt;"",1,0))</f>
        <v>0</v>
      </c>
      <c r="BE143" s="50">
        <f>IF('Indicator Data'!BF147="No Data",1,IF('Indicator Data imputation'!BF146&lt;&gt;"",1,0))</f>
        <v>0</v>
      </c>
      <c r="BF143" s="50">
        <f>IF('Indicator Data'!BG147="No Data",1,IF('Indicator Data imputation'!BG146&lt;&gt;"",1,0))</f>
        <v>0</v>
      </c>
      <c r="BG143" s="50">
        <f>IF('Indicator Data'!BH147="No Data",1,IF('Indicator Data imputation'!BH146&lt;&gt;"",1,0))</f>
        <v>0</v>
      </c>
      <c r="BH143" s="50">
        <f>IF('Indicator Data'!BI147="No Data",1,IF('Indicator Data imputation'!BI146&lt;&gt;"",1,0))</f>
        <v>0</v>
      </c>
      <c r="BI143" s="50">
        <f>IF('Indicator Data'!BJ147="No Data",1,IF('Indicator Data imputation'!BJ146&lt;&gt;"",1,0))</f>
        <v>1</v>
      </c>
      <c r="BJ143" s="50">
        <f>IF('Indicator Data'!BK147="No Data",1,IF('Indicator Data imputation'!BK146&lt;&gt;"",1,0))</f>
        <v>0</v>
      </c>
      <c r="BK143" s="50">
        <f>IF('Indicator Data'!BL147="No Data",1,IF('Indicator Data imputation'!BL146&lt;&gt;"",1,0))</f>
        <v>0</v>
      </c>
      <c r="BL143" s="50">
        <f>IF('Indicator Data'!BM147="No Data",1,IF('Indicator Data imputation'!BM146&lt;&gt;"",1,0))</f>
        <v>0</v>
      </c>
      <c r="BM143" s="50">
        <f>IF('Indicator Data'!BN147="No Data",1,IF('Indicator Data imputation'!BN146&lt;&gt;"",1,0))</f>
        <v>0</v>
      </c>
      <c r="BN143" s="50">
        <f>IF('Indicator Data'!BO147="No Data",1,IF('Indicator Data imputation'!BO146&lt;&gt;"",1,0))</f>
        <v>0</v>
      </c>
      <c r="BO143" s="50">
        <f>IF('Indicator Data'!BP147="No Data",1,IF('Indicator Data imputation'!BP146&lt;&gt;"",1,0))</f>
        <v>0</v>
      </c>
      <c r="BP143" s="50">
        <f>IF('Indicator Data'!BQ147="No Data",1,IF('Indicator Data imputation'!BQ146&lt;&gt;"",1,0))</f>
        <v>0</v>
      </c>
      <c r="BQ143" s="50">
        <f>IF('Indicator Data'!BR147="No Data",1,IF('Indicator Data imputation'!BR146&lt;&gt;"",1,0))</f>
        <v>0</v>
      </c>
      <c r="BR143" s="50">
        <f>IF('Indicator Data'!BS147="No Data",1,IF('Indicator Data imputation'!BS146&lt;&gt;"",1,0))</f>
        <v>0</v>
      </c>
      <c r="BS143" s="50">
        <f>IF('Indicator Data'!BT147="No Data",1,IF('Indicator Data imputation'!BT146&lt;&gt;"",1,0))</f>
        <v>0</v>
      </c>
      <c r="BT143" s="50">
        <f>IF('Indicator Data'!BU147="No Data",1,IF('Indicator Data imputation'!BU146&lt;&gt;"",1,0))</f>
        <v>0</v>
      </c>
      <c r="BU143" s="50">
        <f>IF('Indicator Data'!BV147="No Data",1,IF('Indicator Data imputation'!BV146&lt;&gt;"",1,0))</f>
        <v>0</v>
      </c>
      <c r="BV143" s="50">
        <f>IF('Indicator Data'!BW147="No Data",1,IF('Indicator Data imputation'!BW146&lt;&gt;"",1,0))</f>
        <v>0</v>
      </c>
      <c r="BW143" s="50">
        <f>IF('Indicator Data'!BX147="No Data",1,IF('Indicator Data imputation'!BX146&lt;&gt;"",1,0))</f>
        <v>0</v>
      </c>
      <c r="BX143" s="50">
        <f>IF('Indicator Data'!BY147="No Data",1,IF('Indicator Data imputation'!BY146&lt;&gt;"",1,0))</f>
        <v>0</v>
      </c>
      <c r="BY143" s="3">
        <f t="shared" si="6"/>
        <v>12</v>
      </c>
      <c r="BZ143" s="52">
        <f t="shared" si="7"/>
        <v>0.16</v>
      </c>
    </row>
    <row r="144" spans="1:78">
      <c r="A144" s="3" t="str">
        <f>'Indicator Data'!B148</f>
        <v>RWA</v>
      </c>
      <c r="B144" s="50">
        <f>IF('Indicator Data'!C148="No Data",1,IF('Indicator Data imputation'!C147&lt;&gt;"",1,0))</f>
        <v>0</v>
      </c>
      <c r="C144" s="50">
        <f>IF('Indicator Data'!D148="No Data",1,IF('Indicator Data imputation'!D147&lt;&gt;"",1,0))</f>
        <v>0</v>
      </c>
      <c r="D144" s="50">
        <f>IF('Indicator Data'!E148="No Data",1,IF('Indicator Data imputation'!E147&lt;&gt;"",1,0))</f>
        <v>0</v>
      </c>
      <c r="E144" s="50">
        <f>IF('Indicator Data'!F148="No Data",1,IF('Indicator Data imputation'!F147&lt;&gt;"",1,0))</f>
        <v>0</v>
      </c>
      <c r="F144" s="50">
        <f>IF('Indicator Data'!G148="No Data",1,IF('Indicator Data imputation'!G147&lt;&gt;"",1,0))</f>
        <v>0</v>
      </c>
      <c r="G144" s="50">
        <f>IF('Indicator Data'!H148="No Data",1,IF('Indicator Data imputation'!H147&lt;&gt;"",1,0))</f>
        <v>0</v>
      </c>
      <c r="H144" s="50">
        <f>IF('Indicator Data'!I148="No Data",1,IF('Indicator Data imputation'!I147&lt;&gt;"",1,0))</f>
        <v>0</v>
      </c>
      <c r="I144" s="50">
        <f>IF('Indicator Data'!J148="No Data",1,IF('Indicator Data imputation'!J147&lt;&gt;"",1,0))</f>
        <v>0</v>
      </c>
      <c r="J144" s="50">
        <f>IF('Indicator Data'!K148="No Data",1,IF('Indicator Data imputation'!K147&lt;&gt;"",1,0))</f>
        <v>0</v>
      </c>
      <c r="K144" s="50">
        <f>IF('Indicator Data'!L148="No Data",1,IF('Indicator Data imputation'!L147&lt;&gt;"",1,0))</f>
        <v>0</v>
      </c>
      <c r="L144" s="50">
        <f>IF('Indicator Data'!M148="No Data",1,IF('Indicator Data imputation'!M147&lt;&gt;"",1,0))</f>
        <v>0</v>
      </c>
      <c r="M144" s="50">
        <f>IF('Indicator Data'!N148="No Data",1,IF('Indicator Data imputation'!N147&lt;&gt;"",1,0))</f>
        <v>0</v>
      </c>
      <c r="N144" s="50">
        <f>IF('Indicator Data'!O148="No Data",1,IF('Indicator Data imputation'!O147&lt;&gt;"",1,0))</f>
        <v>0</v>
      </c>
      <c r="O144" s="50">
        <f>IF('Indicator Data'!P148="No Data",1,IF('Indicator Data imputation'!P147&lt;&gt;"",1,0))</f>
        <v>0</v>
      </c>
      <c r="P144" s="50">
        <f>IF('Indicator Data'!Q148="No Data",1,IF('Indicator Data imputation'!Q147&lt;&gt;"",1,0))</f>
        <v>0</v>
      </c>
      <c r="Q144" s="50">
        <f>IF('Indicator Data'!R148="No Data",1,IF('Indicator Data imputation'!R147&lt;&gt;"",1,0))</f>
        <v>0</v>
      </c>
      <c r="R144" s="50">
        <f>IF('Indicator Data'!S148="No Data",1,IF('Indicator Data imputation'!S147&lt;&gt;"",1,0))</f>
        <v>0</v>
      </c>
      <c r="S144" s="50">
        <f>IF('Indicator Data'!T148="No Data",1,IF('Indicator Data imputation'!T147&lt;&gt;"",1,0))</f>
        <v>0</v>
      </c>
      <c r="T144" s="50">
        <f>IF('Indicator Data'!U148="No Data",1,IF('Indicator Data imputation'!U147&lt;&gt;"",1,0))</f>
        <v>0</v>
      </c>
      <c r="U144" s="50">
        <f>IF('Indicator Data'!V148="No Data",1,IF('Indicator Data imputation'!V147&lt;&gt;"",1,0))</f>
        <v>0</v>
      </c>
      <c r="V144" s="50">
        <f>IF('Indicator Data'!W148="No Data",1,IF('Indicator Data imputation'!W147&lt;&gt;"",1,0))</f>
        <v>0</v>
      </c>
      <c r="W144" s="50">
        <f>IF('Indicator Data'!X148="No Data",1,IF('Indicator Data imputation'!X147&lt;&gt;"",1,0))</f>
        <v>0</v>
      </c>
      <c r="X144" s="50">
        <f>IF('Indicator Data'!Y148="No Data",1,IF('Indicator Data imputation'!Y147&lt;&gt;"",1,0))</f>
        <v>0</v>
      </c>
      <c r="Y144" s="50">
        <f>IF('Indicator Data'!Z148="No Data",1,IF('Indicator Data imputation'!Z147&lt;&gt;"",1,0))</f>
        <v>0</v>
      </c>
      <c r="Z144" s="50">
        <f>IF('Indicator Data'!AA148="No Data",1,IF('Indicator Data imputation'!AA147&lt;&gt;"",1,0))</f>
        <v>0</v>
      </c>
      <c r="AA144" s="50">
        <f>IF('Indicator Data'!AB148="No Data",1,IF('Indicator Data imputation'!AB147&lt;&gt;"",1,0))</f>
        <v>0</v>
      </c>
      <c r="AB144" s="50">
        <f>IF('Indicator Data'!AC148="No Data",1,IF('Indicator Data imputation'!AC147&lt;&gt;"",1,0))</f>
        <v>0</v>
      </c>
      <c r="AC144" s="50">
        <f>IF('Indicator Data'!AD148="No Data",1,IF('Indicator Data imputation'!AD147&lt;&gt;"",1,0))</f>
        <v>0</v>
      </c>
      <c r="AD144" s="50">
        <f>IF('Indicator Data'!AE148="No Data",1,IF('Indicator Data imputation'!AE147&lt;&gt;"",1,0))</f>
        <v>0</v>
      </c>
      <c r="AE144" s="50">
        <f>IF('Indicator Data'!AF148="No Data",1,IF('Indicator Data imputation'!AF147&lt;&gt;"",1,0))</f>
        <v>0</v>
      </c>
      <c r="AF144" s="50">
        <f>IF('Indicator Data'!AG148="No Data",1,IF('Indicator Data imputation'!AG147&lt;&gt;"",1,0))</f>
        <v>0</v>
      </c>
      <c r="AG144" s="50">
        <f>IF('Indicator Data'!AH148="No Data",1,IF('Indicator Data imputation'!AH147&lt;&gt;"",1,0))</f>
        <v>0</v>
      </c>
      <c r="AH144" s="50">
        <f>IF('Indicator Data'!AI148="No Data",1,IF('Indicator Data imputation'!AI147&lt;&gt;"",1,0))</f>
        <v>0</v>
      </c>
      <c r="AI144" s="50">
        <f>IF('Indicator Data'!AJ148="No Data",1,IF('Indicator Data imputation'!AJ147&lt;&gt;"",1,0))</f>
        <v>0</v>
      </c>
      <c r="AJ144" s="50">
        <f>IF('Indicator Data'!AK148="No Data",1,IF('Indicator Data imputation'!AK147&lt;&gt;"",1,0))</f>
        <v>0</v>
      </c>
      <c r="AK144" s="50">
        <f>IF('Indicator Data'!AL148="No Data",1,IF('Indicator Data imputation'!AL147&lt;&gt;"",1,0))</f>
        <v>0</v>
      </c>
      <c r="AL144" s="50">
        <f>IF('Indicator Data'!AM148="No Data",1,IF('Indicator Data imputation'!AM147&lt;&gt;"",1,0))</f>
        <v>0</v>
      </c>
      <c r="AM144" s="50">
        <f>IF('Indicator Data'!AN148="No Data",1,IF('Indicator Data imputation'!AN147&lt;&gt;"",1,0))</f>
        <v>0</v>
      </c>
      <c r="AN144" s="50">
        <f>IF('Indicator Data'!AO148="No Data",1,IF('Indicator Data imputation'!AO147&lt;&gt;"",1,0))</f>
        <v>0</v>
      </c>
      <c r="AO144" s="50">
        <f>IF('Indicator Data'!AP148="No Data",1,IF('Indicator Data imputation'!AP147&lt;&gt;"",1,0))</f>
        <v>0</v>
      </c>
      <c r="AP144" s="50">
        <f>IF('Indicator Data'!AQ148="No Data",1,IF('Indicator Data imputation'!AQ147&lt;&gt;"",1,0))</f>
        <v>0</v>
      </c>
      <c r="AQ144" s="50">
        <f>IF('Indicator Data'!AR148="No Data",1,IF('Indicator Data imputation'!AR147&lt;&gt;"",1,0))</f>
        <v>0</v>
      </c>
      <c r="AR144" s="50">
        <f>IF('Indicator Data'!AS148="No Data",1,IF('Indicator Data imputation'!AS147&lt;&gt;"",1,0))</f>
        <v>0</v>
      </c>
      <c r="AS144" s="50">
        <f>IF('Indicator Data'!AT148="No Data",1,IF('Indicator Data imputation'!AT147&lt;&gt;"",1,0))</f>
        <v>0</v>
      </c>
      <c r="AT144" s="50">
        <f>IF('Indicator Data'!AU148="No Data",1,IF('Indicator Data imputation'!AU147&lt;&gt;"",1,0))</f>
        <v>0</v>
      </c>
      <c r="AU144" s="50">
        <f>IF('Indicator Data'!AV148="No Data",1,IF('Indicator Data imputation'!AV147&lt;&gt;"",1,0))</f>
        <v>0</v>
      </c>
      <c r="AV144" s="50">
        <f>IF('Indicator Data'!AW148="No Data",1,IF('Indicator Data imputation'!AW147&lt;&gt;"",1,0))</f>
        <v>0</v>
      </c>
      <c r="AW144" s="50">
        <f>IF('Indicator Data'!AX148="No Data",1,IF('Indicator Data imputation'!AX147&lt;&gt;"",1,0))</f>
        <v>0</v>
      </c>
      <c r="AX144" s="50">
        <f>IF('Indicator Data'!AY148="No Data",1,IF('Indicator Data imputation'!AY147&lt;&gt;"",1,0))</f>
        <v>0</v>
      </c>
      <c r="AY144" s="50">
        <f>IF('Indicator Data'!AZ148="No Data",1,IF('Indicator Data imputation'!AZ147&lt;&gt;"",1,0))</f>
        <v>0</v>
      </c>
      <c r="AZ144" s="50">
        <f>IF('Indicator Data'!BA148="No Data",1,IF('Indicator Data imputation'!BA147&lt;&gt;"",1,0))</f>
        <v>0</v>
      </c>
      <c r="BA144" s="50">
        <f>IF('Indicator Data'!BB148="No Data",1,IF('Indicator Data imputation'!BB147&lt;&gt;"",1,0))</f>
        <v>0</v>
      </c>
      <c r="BB144" s="50">
        <f>IF('Indicator Data'!BC148="No Data",1,IF('Indicator Data imputation'!BC147&lt;&gt;"",1,0))</f>
        <v>0</v>
      </c>
      <c r="BC144" s="50">
        <f>IF('Indicator Data'!BD148="No Data",1,IF('Indicator Data imputation'!BD147&lt;&gt;"",1,0))</f>
        <v>0</v>
      </c>
      <c r="BD144" s="50">
        <f>IF('Indicator Data'!BE148="No Data",1,IF('Indicator Data imputation'!BE147&lt;&gt;"",1,0))</f>
        <v>0</v>
      </c>
      <c r="BE144" s="50">
        <f>IF('Indicator Data'!BF148="No Data",1,IF('Indicator Data imputation'!BF147&lt;&gt;"",1,0))</f>
        <v>0</v>
      </c>
      <c r="BF144" s="50">
        <f>IF('Indicator Data'!BG148="No Data",1,IF('Indicator Data imputation'!BG147&lt;&gt;"",1,0))</f>
        <v>0</v>
      </c>
      <c r="BG144" s="50">
        <f>IF('Indicator Data'!BH148="No Data",1,IF('Indicator Data imputation'!BH147&lt;&gt;"",1,0))</f>
        <v>0</v>
      </c>
      <c r="BH144" s="50">
        <f>IF('Indicator Data'!BI148="No Data",1,IF('Indicator Data imputation'!BI147&lt;&gt;"",1,0))</f>
        <v>0</v>
      </c>
      <c r="BI144" s="50">
        <f>IF('Indicator Data'!BJ148="No Data",1,IF('Indicator Data imputation'!BJ147&lt;&gt;"",1,0))</f>
        <v>0</v>
      </c>
      <c r="BJ144" s="50">
        <f>IF('Indicator Data'!BK148="No Data",1,IF('Indicator Data imputation'!BK147&lt;&gt;"",1,0))</f>
        <v>0</v>
      </c>
      <c r="BK144" s="50">
        <f>IF('Indicator Data'!BL148="No Data",1,IF('Indicator Data imputation'!BL147&lt;&gt;"",1,0))</f>
        <v>0</v>
      </c>
      <c r="BL144" s="50">
        <f>IF('Indicator Data'!BM148="No Data",1,IF('Indicator Data imputation'!BM147&lt;&gt;"",1,0))</f>
        <v>0</v>
      </c>
      <c r="BM144" s="50">
        <f>IF('Indicator Data'!BN148="No Data",1,IF('Indicator Data imputation'!BN147&lt;&gt;"",1,0))</f>
        <v>0</v>
      </c>
      <c r="BN144" s="50">
        <f>IF('Indicator Data'!BO148="No Data",1,IF('Indicator Data imputation'!BO147&lt;&gt;"",1,0))</f>
        <v>0</v>
      </c>
      <c r="BO144" s="50">
        <f>IF('Indicator Data'!BP148="No Data",1,IF('Indicator Data imputation'!BP147&lt;&gt;"",1,0))</f>
        <v>0</v>
      </c>
      <c r="BP144" s="50">
        <f>IF('Indicator Data'!BQ148="No Data",1,IF('Indicator Data imputation'!BQ147&lt;&gt;"",1,0))</f>
        <v>0</v>
      </c>
      <c r="BQ144" s="50">
        <f>IF('Indicator Data'!BR148="No Data",1,IF('Indicator Data imputation'!BR147&lt;&gt;"",1,0))</f>
        <v>0</v>
      </c>
      <c r="BR144" s="50">
        <f>IF('Indicator Data'!BS148="No Data",1,IF('Indicator Data imputation'!BS147&lt;&gt;"",1,0))</f>
        <v>0</v>
      </c>
      <c r="BS144" s="50">
        <f>IF('Indicator Data'!BT148="No Data",1,IF('Indicator Data imputation'!BT147&lt;&gt;"",1,0))</f>
        <v>0</v>
      </c>
      <c r="BT144" s="50">
        <f>IF('Indicator Data'!BU148="No Data",1,IF('Indicator Data imputation'!BU147&lt;&gt;"",1,0))</f>
        <v>0</v>
      </c>
      <c r="BU144" s="50">
        <f>IF('Indicator Data'!BV148="No Data",1,IF('Indicator Data imputation'!BV147&lt;&gt;"",1,0))</f>
        <v>0</v>
      </c>
      <c r="BV144" s="50">
        <f>IF('Indicator Data'!BW148="No Data",1,IF('Indicator Data imputation'!BW147&lt;&gt;"",1,0))</f>
        <v>0</v>
      </c>
      <c r="BW144" s="50">
        <f>IF('Indicator Data'!BX148="No Data",1,IF('Indicator Data imputation'!BX147&lt;&gt;"",1,0))</f>
        <v>0</v>
      </c>
      <c r="BX144" s="50">
        <f>IF('Indicator Data'!BY148="No Data",1,IF('Indicator Data imputation'!BY147&lt;&gt;"",1,0))</f>
        <v>0</v>
      </c>
      <c r="BY144" s="3">
        <f t="shared" si="6"/>
        <v>0</v>
      </c>
      <c r="BZ144" s="52">
        <f t="shared" si="7"/>
        <v>0</v>
      </c>
    </row>
    <row r="145" spans="1:78">
      <c r="A145" s="3" t="str">
        <f>'Indicator Data'!B149</f>
        <v>KNA</v>
      </c>
      <c r="B145" s="50">
        <f>IF('Indicator Data'!C149="No Data",1,IF('Indicator Data imputation'!C148&lt;&gt;"",1,0))</f>
        <v>0</v>
      </c>
      <c r="C145" s="50">
        <f>IF('Indicator Data'!D149="No Data",1,IF('Indicator Data imputation'!D148&lt;&gt;"",1,0))</f>
        <v>0</v>
      </c>
      <c r="D145" s="50">
        <f>IF('Indicator Data'!E149="No Data",1,IF('Indicator Data imputation'!E148&lt;&gt;"",1,0))</f>
        <v>1</v>
      </c>
      <c r="E145" s="50">
        <f>IF('Indicator Data'!F149="No Data",1,IF('Indicator Data imputation'!F148&lt;&gt;"",1,0))</f>
        <v>0</v>
      </c>
      <c r="F145" s="50">
        <f>IF('Indicator Data'!G149="No Data",1,IF('Indicator Data imputation'!G148&lt;&gt;"",1,0))</f>
        <v>0</v>
      </c>
      <c r="G145" s="50">
        <f>IF('Indicator Data'!H149="No Data",1,IF('Indicator Data imputation'!H148&lt;&gt;"",1,0))</f>
        <v>0</v>
      </c>
      <c r="H145" s="50">
        <f>IF('Indicator Data'!I149="No Data",1,IF('Indicator Data imputation'!I148&lt;&gt;"",1,0))</f>
        <v>0</v>
      </c>
      <c r="I145" s="50">
        <f>IF('Indicator Data'!J149="No Data",1,IF('Indicator Data imputation'!J148&lt;&gt;"",1,0))</f>
        <v>0</v>
      </c>
      <c r="J145" s="50">
        <f>IF('Indicator Data'!K149="No Data",1,IF('Indicator Data imputation'!K148&lt;&gt;"",1,0))</f>
        <v>0</v>
      </c>
      <c r="K145" s="50">
        <f>IF('Indicator Data'!L149="No Data",1,IF('Indicator Data imputation'!L148&lt;&gt;"",1,0))</f>
        <v>0</v>
      </c>
      <c r="L145" s="50">
        <f>IF('Indicator Data'!M149="No Data",1,IF('Indicator Data imputation'!M148&lt;&gt;"",1,0))</f>
        <v>1</v>
      </c>
      <c r="M145" s="50">
        <f>IF('Indicator Data'!N149="No Data",1,IF('Indicator Data imputation'!N148&lt;&gt;"",1,0))</f>
        <v>1</v>
      </c>
      <c r="N145" s="50">
        <f>IF('Indicator Data'!O149="No Data",1,IF('Indicator Data imputation'!O148&lt;&gt;"",1,0))</f>
        <v>1</v>
      </c>
      <c r="O145" s="50">
        <f>IF('Indicator Data'!P149="No Data",1,IF('Indicator Data imputation'!P148&lt;&gt;"",1,0))</f>
        <v>1</v>
      </c>
      <c r="P145" s="50">
        <f>IF('Indicator Data'!Q149="No Data",1,IF('Indicator Data imputation'!Q148&lt;&gt;"",1,0))</f>
        <v>0</v>
      </c>
      <c r="Q145" s="50">
        <f>IF('Indicator Data'!R149="No Data",1,IF('Indicator Data imputation'!R148&lt;&gt;"",1,0))</f>
        <v>0</v>
      </c>
      <c r="R145" s="50">
        <f>IF('Indicator Data'!S149="No Data",1,IF('Indicator Data imputation'!S148&lt;&gt;"",1,0))</f>
        <v>0</v>
      </c>
      <c r="S145" s="50">
        <f>IF('Indicator Data'!T149="No Data",1,IF('Indicator Data imputation'!T148&lt;&gt;"",1,0))</f>
        <v>0</v>
      </c>
      <c r="T145" s="50">
        <f>IF('Indicator Data'!U149="No Data",1,IF('Indicator Data imputation'!U148&lt;&gt;"",1,0))</f>
        <v>0</v>
      </c>
      <c r="U145" s="50">
        <f>IF('Indicator Data'!V149="No Data",1,IF('Indicator Data imputation'!V148&lt;&gt;"",1,0))</f>
        <v>0</v>
      </c>
      <c r="V145" s="50">
        <f>IF('Indicator Data'!W149="No Data",1,IF('Indicator Data imputation'!W148&lt;&gt;"",1,0))</f>
        <v>0</v>
      </c>
      <c r="W145" s="50">
        <f>IF('Indicator Data'!X149="No Data",1,IF('Indicator Data imputation'!X148&lt;&gt;"",1,0))</f>
        <v>0</v>
      </c>
      <c r="X145" s="50">
        <f>IF('Indicator Data'!Y149="No Data",1,IF('Indicator Data imputation'!Y148&lt;&gt;"",1,0))</f>
        <v>0</v>
      </c>
      <c r="Y145" s="50">
        <f>IF('Indicator Data'!Z149="No Data",1,IF('Indicator Data imputation'!Z148&lt;&gt;"",1,0))</f>
        <v>0</v>
      </c>
      <c r="Z145" s="50">
        <f>IF('Indicator Data'!AA149="No Data",1,IF('Indicator Data imputation'!AA148&lt;&gt;"",1,0))</f>
        <v>1</v>
      </c>
      <c r="AA145" s="50">
        <f>IF('Indicator Data'!AB149="No Data",1,IF('Indicator Data imputation'!AB148&lt;&gt;"",1,0))</f>
        <v>0</v>
      </c>
      <c r="AB145" s="50">
        <f>IF('Indicator Data'!AC149="No Data",1,IF('Indicator Data imputation'!AC148&lt;&gt;"",1,0))</f>
        <v>1</v>
      </c>
      <c r="AC145" s="50">
        <f>IF('Indicator Data'!AD149="No Data",1,IF('Indicator Data imputation'!AD148&lt;&gt;"",1,0))</f>
        <v>1</v>
      </c>
      <c r="AD145" s="50">
        <f>IF('Indicator Data'!AE149="No Data",1,IF('Indicator Data imputation'!AE148&lt;&gt;"",1,0))</f>
        <v>0</v>
      </c>
      <c r="AE145" s="50">
        <f>IF('Indicator Data'!AF149="No Data",1,IF('Indicator Data imputation'!AF148&lt;&gt;"",1,0))</f>
        <v>1</v>
      </c>
      <c r="AF145" s="50">
        <f>IF('Indicator Data'!AG149="No Data",1,IF('Indicator Data imputation'!AG148&lt;&gt;"",1,0))</f>
        <v>1</v>
      </c>
      <c r="AG145" s="50">
        <f>IF('Indicator Data'!AH149="No Data",1,IF('Indicator Data imputation'!AH148&lt;&gt;"",1,0))</f>
        <v>0</v>
      </c>
      <c r="AH145" s="50">
        <f>IF('Indicator Data'!AI149="No Data",1,IF('Indicator Data imputation'!AI148&lt;&gt;"",1,0))</f>
        <v>0</v>
      </c>
      <c r="AI145" s="50">
        <f>IF('Indicator Data'!AJ149="No Data",1,IF('Indicator Data imputation'!AJ148&lt;&gt;"",1,0))</f>
        <v>0</v>
      </c>
      <c r="AJ145" s="50">
        <f>IF('Indicator Data'!AK149="No Data",1,IF('Indicator Data imputation'!AK148&lt;&gt;"",1,0))</f>
        <v>0</v>
      </c>
      <c r="AK145" s="50">
        <f>IF('Indicator Data'!AL149="No Data",1,IF('Indicator Data imputation'!AL148&lt;&gt;"",1,0))</f>
        <v>0</v>
      </c>
      <c r="AL145" s="50">
        <f>IF('Indicator Data'!AM149="No Data",1,IF('Indicator Data imputation'!AM148&lt;&gt;"",1,0))</f>
        <v>1</v>
      </c>
      <c r="AM145" s="50">
        <f>IF('Indicator Data'!AN149="No Data",1,IF('Indicator Data imputation'!AN148&lt;&gt;"",1,0))</f>
        <v>0</v>
      </c>
      <c r="AN145" s="50">
        <f>IF('Indicator Data'!AO149="No Data",1,IF('Indicator Data imputation'!AO148&lt;&gt;"",1,0))</f>
        <v>0</v>
      </c>
      <c r="AO145" s="50">
        <f>IF('Indicator Data'!AP149="No Data",1,IF('Indicator Data imputation'!AP148&lt;&gt;"",1,0))</f>
        <v>0</v>
      </c>
      <c r="AP145" s="50">
        <f>IF('Indicator Data'!AQ149="No Data",1,IF('Indicator Data imputation'!AQ148&lt;&gt;"",1,0))</f>
        <v>1</v>
      </c>
      <c r="AQ145" s="50">
        <f>IF('Indicator Data'!AR149="No Data",1,IF('Indicator Data imputation'!AR148&lt;&gt;"",1,0))</f>
        <v>0</v>
      </c>
      <c r="AR145" s="50">
        <f>IF('Indicator Data'!AS149="No Data",1,IF('Indicator Data imputation'!AS148&lt;&gt;"",1,0))</f>
        <v>0</v>
      </c>
      <c r="AS145" s="50">
        <f>IF('Indicator Data'!AT149="No Data",1,IF('Indicator Data imputation'!AT148&lt;&gt;"",1,0))</f>
        <v>1</v>
      </c>
      <c r="AT145" s="50">
        <f>IF('Indicator Data'!AU149="No Data",1,IF('Indicator Data imputation'!AU148&lt;&gt;"",1,0))</f>
        <v>0</v>
      </c>
      <c r="AU145" s="50">
        <f>IF('Indicator Data'!AV149="No Data",1,IF('Indicator Data imputation'!AV148&lt;&gt;"",1,0))</f>
        <v>1</v>
      </c>
      <c r="AV145" s="50">
        <f>IF('Indicator Data'!AW149="No Data",1,IF('Indicator Data imputation'!AW148&lt;&gt;"",1,0))</f>
        <v>1</v>
      </c>
      <c r="AW145" s="50">
        <f>IF('Indicator Data'!AX149="No Data",1,IF('Indicator Data imputation'!AX148&lt;&gt;"",1,0))</f>
        <v>1</v>
      </c>
      <c r="AX145" s="50">
        <f>IF('Indicator Data'!AY149="No Data",1,IF('Indicator Data imputation'!AY148&lt;&gt;"",1,0))</f>
        <v>0</v>
      </c>
      <c r="AY145" s="50">
        <f>IF('Indicator Data'!AZ149="No Data",1,IF('Indicator Data imputation'!AZ148&lt;&gt;"",1,0))</f>
        <v>1</v>
      </c>
      <c r="AZ145" s="50">
        <f>IF('Indicator Data'!BA149="No Data",1,IF('Indicator Data imputation'!BA148&lt;&gt;"",1,0))</f>
        <v>1</v>
      </c>
      <c r="BA145" s="50">
        <f>IF('Indicator Data'!BB149="No Data",1,IF('Indicator Data imputation'!BB148&lt;&gt;"",1,0))</f>
        <v>0</v>
      </c>
      <c r="BB145" s="50">
        <f>IF('Indicator Data'!BC149="No Data",1,IF('Indicator Data imputation'!BC148&lt;&gt;"",1,0))</f>
        <v>0</v>
      </c>
      <c r="BC145" s="50">
        <f>IF('Indicator Data'!BD149="No Data",1,IF('Indicator Data imputation'!BD148&lt;&gt;"",1,0))</f>
        <v>0</v>
      </c>
      <c r="BD145" s="50">
        <f>IF('Indicator Data'!BE149="No Data",1,IF('Indicator Data imputation'!BE148&lt;&gt;"",1,0))</f>
        <v>0</v>
      </c>
      <c r="BE145" s="50">
        <f>IF('Indicator Data'!BF149="No Data",1,IF('Indicator Data imputation'!BF148&lt;&gt;"",1,0))</f>
        <v>0</v>
      </c>
      <c r="BF145" s="50">
        <f>IF('Indicator Data'!BG149="No Data",1,IF('Indicator Data imputation'!BG148&lt;&gt;"",1,0))</f>
        <v>0</v>
      </c>
      <c r="BG145" s="50">
        <f>IF('Indicator Data'!BH149="No Data",1,IF('Indicator Data imputation'!BH148&lt;&gt;"",1,0))</f>
        <v>0</v>
      </c>
      <c r="BH145" s="50">
        <f>IF('Indicator Data'!BI149="No Data",1,IF('Indicator Data imputation'!BI148&lt;&gt;"",1,0))</f>
        <v>1</v>
      </c>
      <c r="BI145" s="50">
        <f>IF('Indicator Data'!BJ149="No Data",1,IF('Indicator Data imputation'!BJ148&lt;&gt;"",1,0))</f>
        <v>0</v>
      </c>
      <c r="BJ145" s="50">
        <f>IF('Indicator Data'!BK149="No Data",1,IF('Indicator Data imputation'!BK148&lt;&gt;"",1,0))</f>
        <v>0</v>
      </c>
      <c r="BK145" s="50">
        <f>IF('Indicator Data'!BL149="No Data",1,IF('Indicator Data imputation'!BL148&lt;&gt;"",1,0))</f>
        <v>1</v>
      </c>
      <c r="BL145" s="50">
        <f>IF('Indicator Data'!BM149="No Data",1,IF('Indicator Data imputation'!BM148&lt;&gt;"",1,0))</f>
        <v>0</v>
      </c>
      <c r="BM145" s="50">
        <f>IF('Indicator Data'!BN149="No Data",1,IF('Indicator Data imputation'!BN148&lt;&gt;"",1,0))</f>
        <v>1</v>
      </c>
      <c r="BN145" s="50">
        <f>IF('Indicator Data'!BO149="No Data",1,IF('Indicator Data imputation'!BO148&lt;&gt;"",1,0))</f>
        <v>0</v>
      </c>
      <c r="BO145" s="50">
        <f>IF('Indicator Data'!BP149="No Data",1,IF('Indicator Data imputation'!BP148&lt;&gt;"",1,0))</f>
        <v>0</v>
      </c>
      <c r="BP145" s="50">
        <f>IF('Indicator Data'!BQ149="No Data",1,IF('Indicator Data imputation'!BQ148&lt;&gt;"",1,0))</f>
        <v>0</v>
      </c>
      <c r="BQ145" s="50">
        <f>IF('Indicator Data'!BR149="No Data",1,IF('Indicator Data imputation'!BR148&lt;&gt;"",1,0))</f>
        <v>0</v>
      </c>
      <c r="BR145" s="50">
        <f>IF('Indicator Data'!BS149="No Data",1,IF('Indicator Data imputation'!BS148&lt;&gt;"",1,0))</f>
        <v>0</v>
      </c>
      <c r="BS145" s="50">
        <f>IF('Indicator Data'!BT149="No Data",1,IF('Indicator Data imputation'!BT148&lt;&gt;"",1,0))</f>
        <v>0</v>
      </c>
      <c r="BT145" s="50">
        <f>IF('Indicator Data'!BU149="No Data",1,IF('Indicator Data imputation'!BU148&lt;&gt;"",1,0))</f>
        <v>0</v>
      </c>
      <c r="BU145" s="50">
        <f>IF('Indicator Data'!BV149="No Data",1,IF('Indicator Data imputation'!BV148&lt;&gt;"",1,0))</f>
        <v>0</v>
      </c>
      <c r="BV145" s="50">
        <f>IF('Indicator Data'!BW149="No Data",1,IF('Indicator Data imputation'!BW148&lt;&gt;"",1,0))</f>
        <v>1</v>
      </c>
      <c r="BW145" s="50">
        <f>IF('Indicator Data'!BX149="No Data",1,IF('Indicator Data imputation'!BX148&lt;&gt;"",1,0))</f>
        <v>0</v>
      </c>
      <c r="BX145" s="50">
        <f>IF('Indicator Data'!BY149="No Data",1,IF('Indicator Data imputation'!BY148&lt;&gt;"",1,0))</f>
        <v>1</v>
      </c>
      <c r="BY145" s="3">
        <f t="shared" si="6"/>
        <v>23</v>
      </c>
      <c r="BZ145" s="52">
        <f t="shared" si="7"/>
        <v>0.30666666666666664</v>
      </c>
    </row>
    <row r="146" spans="1:78">
      <c r="A146" s="3" t="str">
        <f>'Indicator Data'!B150</f>
        <v>LCA</v>
      </c>
      <c r="B146" s="50">
        <f>IF('Indicator Data'!C150="No Data",1,IF('Indicator Data imputation'!C149&lt;&gt;"",1,0))</f>
        <v>0</v>
      </c>
      <c r="C146" s="50">
        <f>IF('Indicator Data'!D150="No Data",1,IF('Indicator Data imputation'!D149&lt;&gt;"",1,0))</f>
        <v>0</v>
      </c>
      <c r="D146" s="50">
        <f>IF('Indicator Data'!E150="No Data",1,IF('Indicator Data imputation'!E149&lt;&gt;"",1,0))</f>
        <v>1</v>
      </c>
      <c r="E146" s="50">
        <f>IF('Indicator Data'!F150="No Data",1,IF('Indicator Data imputation'!F149&lt;&gt;"",1,0))</f>
        <v>0</v>
      </c>
      <c r="F146" s="50">
        <f>IF('Indicator Data'!G150="No Data",1,IF('Indicator Data imputation'!G149&lt;&gt;"",1,0))</f>
        <v>0</v>
      </c>
      <c r="G146" s="50">
        <f>IF('Indicator Data'!H150="No Data",1,IF('Indicator Data imputation'!H149&lt;&gt;"",1,0))</f>
        <v>0</v>
      </c>
      <c r="H146" s="50">
        <f>IF('Indicator Data'!I150="No Data",1,IF('Indicator Data imputation'!I149&lt;&gt;"",1,0))</f>
        <v>0</v>
      </c>
      <c r="I146" s="50">
        <f>IF('Indicator Data'!J150="No Data",1,IF('Indicator Data imputation'!J149&lt;&gt;"",1,0))</f>
        <v>0</v>
      </c>
      <c r="J146" s="50">
        <f>IF('Indicator Data'!K150="No Data",1,IF('Indicator Data imputation'!K149&lt;&gt;"",1,0))</f>
        <v>0</v>
      </c>
      <c r="K146" s="50">
        <f>IF('Indicator Data'!L150="No Data",1,IF('Indicator Data imputation'!L149&lt;&gt;"",1,0))</f>
        <v>0</v>
      </c>
      <c r="L146" s="50">
        <f>IF('Indicator Data'!M150="No Data",1,IF('Indicator Data imputation'!M149&lt;&gt;"",1,0))</f>
        <v>1</v>
      </c>
      <c r="M146" s="50">
        <f>IF('Indicator Data'!N150="No Data",1,IF('Indicator Data imputation'!N149&lt;&gt;"",1,0))</f>
        <v>1</v>
      </c>
      <c r="N146" s="50">
        <f>IF('Indicator Data'!O150="No Data",1,IF('Indicator Data imputation'!O149&lt;&gt;"",1,0))</f>
        <v>1</v>
      </c>
      <c r="O146" s="50">
        <f>IF('Indicator Data'!P150="No Data",1,IF('Indicator Data imputation'!P149&lt;&gt;"",1,0))</f>
        <v>1</v>
      </c>
      <c r="P146" s="50">
        <f>IF('Indicator Data'!Q150="No Data",1,IF('Indicator Data imputation'!Q149&lt;&gt;"",1,0))</f>
        <v>0</v>
      </c>
      <c r="Q146" s="50">
        <f>IF('Indicator Data'!R150="No Data",1,IF('Indicator Data imputation'!R149&lt;&gt;"",1,0))</f>
        <v>0</v>
      </c>
      <c r="R146" s="50">
        <f>IF('Indicator Data'!S150="No Data",1,IF('Indicator Data imputation'!S149&lt;&gt;"",1,0))</f>
        <v>0</v>
      </c>
      <c r="S146" s="50">
        <f>IF('Indicator Data'!T150="No Data",1,IF('Indicator Data imputation'!T149&lt;&gt;"",1,0))</f>
        <v>0</v>
      </c>
      <c r="T146" s="50">
        <f>IF('Indicator Data'!U150="No Data",1,IF('Indicator Data imputation'!U149&lt;&gt;"",1,0))</f>
        <v>0</v>
      </c>
      <c r="U146" s="50">
        <f>IF('Indicator Data'!V150="No Data",1,IF('Indicator Data imputation'!V149&lt;&gt;"",1,0))</f>
        <v>0</v>
      </c>
      <c r="V146" s="50">
        <f>IF('Indicator Data'!W150="No Data",1,IF('Indicator Data imputation'!W149&lt;&gt;"",1,0))</f>
        <v>0</v>
      </c>
      <c r="W146" s="50">
        <f>IF('Indicator Data'!X150="No Data",1,IF('Indicator Data imputation'!X149&lt;&gt;"",1,0))</f>
        <v>0</v>
      </c>
      <c r="X146" s="50">
        <f>IF('Indicator Data'!Y150="No Data",1,IF('Indicator Data imputation'!Y149&lt;&gt;"",1,0))</f>
        <v>0</v>
      </c>
      <c r="Y146" s="50">
        <f>IF('Indicator Data'!Z150="No Data",1,IF('Indicator Data imputation'!Z149&lt;&gt;"",1,0))</f>
        <v>0</v>
      </c>
      <c r="Z146" s="50">
        <f>IF('Indicator Data'!AA150="No Data",1,IF('Indicator Data imputation'!AA149&lt;&gt;"",1,0))</f>
        <v>1</v>
      </c>
      <c r="AA146" s="50">
        <f>IF('Indicator Data'!AB150="No Data",1,IF('Indicator Data imputation'!AB149&lt;&gt;"",1,0))</f>
        <v>0</v>
      </c>
      <c r="AB146" s="50">
        <f>IF('Indicator Data'!AC150="No Data",1,IF('Indicator Data imputation'!AC149&lt;&gt;"",1,0))</f>
        <v>0</v>
      </c>
      <c r="AC146" s="50">
        <f>IF('Indicator Data'!AD150="No Data",1,IF('Indicator Data imputation'!AD149&lt;&gt;"",1,0))</f>
        <v>0</v>
      </c>
      <c r="AD146" s="50">
        <f>IF('Indicator Data'!AE150="No Data",1,IF('Indicator Data imputation'!AE149&lt;&gt;"",1,0))</f>
        <v>0</v>
      </c>
      <c r="AE146" s="50">
        <f>IF('Indicator Data'!AF150="No Data",1,IF('Indicator Data imputation'!AF149&lt;&gt;"",1,0))</f>
        <v>0</v>
      </c>
      <c r="AF146" s="50">
        <f>IF('Indicator Data'!AG150="No Data",1,IF('Indicator Data imputation'!AG149&lt;&gt;"",1,0))</f>
        <v>0</v>
      </c>
      <c r="AG146" s="50">
        <f>IF('Indicator Data'!AH150="No Data",1,IF('Indicator Data imputation'!AH149&lt;&gt;"",1,0))</f>
        <v>0</v>
      </c>
      <c r="AH146" s="50">
        <f>IF('Indicator Data'!AI150="No Data",1,IF('Indicator Data imputation'!AI149&lt;&gt;"",1,0))</f>
        <v>0</v>
      </c>
      <c r="AI146" s="50">
        <f>IF('Indicator Data'!AJ150="No Data",1,IF('Indicator Data imputation'!AJ149&lt;&gt;"",1,0))</f>
        <v>0</v>
      </c>
      <c r="AJ146" s="50">
        <f>IF('Indicator Data'!AK150="No Data",1,IF('Indicator Data imputation'!AK149&lt;&gt;"",1,0))</f>
        <v>0</v>
      </c>
      <c r="AK146" s="50">
        <f>IF('Indicator Data'!AL150="No Data",1,IF('Indicator Data imputation'!AL149&lt;&gt;"",1,0))</f>
        <v>0</v>
      </c>
      <c r="AL146" s="50">
        <f>IF('Indicator Data'!AM150="No Data",1,IF('Indicator Data imputation'!AM149&lt;&gt;"",1,0))</f>
        <v>0</v>
      </c>
      <c r="AM146" s="50">
        <f>IF('Indicator Data'!AN150="No Data",1,IF('Indicator Data imputation'!AN149&lt;&gt;"",1,0))</f>
        <v>0</v>
      </c>
      <c r="AN146" s="50">
        <f>IF('Indicator Data'!AO150="No Data",1,IF('Indicator Data imputation'!AO149&lt;&gt;"",1,0))</f>
        <v>0</v>
      </c>
      <c r="AO146" s="50">
        <f>IF('Indicator Data'!AP150="No Data",1,IF('Indicator Data imputation'!AP149&lt;&gt;"",1,0))</f>
        <v>0</v>
      </c>
      <c r="AP146" s="50">
        <f>IF('Indicator Data'!AQ150="No Data",1,IF('Indicator Data imputation'!AQ149&lt;&gt;"",1,0))</f>
        <v>0</v>
      </c>
      <c r="AQ146" s="50">
        <f>IF('Indicator Data'!AR150="No Data",1,IF('Indicator Data imputation'!AR149&lt;&gt;"",1,0))</f>
        <v>0</v>
      </c>
      <c r="AR146" s="50">
        <f>IF('Indicator Data'!AS150="No Data",1,IF('Indicator Data imputation'!AS149&lt;&gt;"",1,0))</f>
        <v>0</v>
      </c>
      <c r="AS146" s="50">
        <f>IF('Indicator Data'!AT150="No Data",1,IF('Indicator Data imputation'!AT149&lt;&gt;"",1,0))</f>
        <v>0</v>
      </c>
      <c r="AT146" s="50">
        <f>IF('Indicator Data'!AU150="No Data",1,IF('Indicator Data imputation'!AU149&lt;&gt;"",1,0))</f>
        <v>0</v>
      </c>
      <c r="AU146" s="50">
        <f>IF('Indicator Data'!AV150="No Data",1,IF('Indicator Data imputation'!AV149&lt;&gt;"",1,0))</f>
        <v>1</v>
      </c>
      <c r="AV146" s="50">
        <f>IF('Indicator Data'!AW150="No Data",1,IF('Indicator Data imputation'!AW149&lt;&gt;"",1,0))</f>
        <v>1</v>
      </c>
      <c r="AW146" s="50">
        <f>IF('Indicator Data'!AX150="No Data",1,IF('Indicator Data imputation'!AX149&lt;&gt;"",1,0))</f>
        <v>1</v>
      </c>
      <c r="AX146" s="50">
        <f>IF('Indicator Data'!AY150="No Data",1,IF('Indicator Data imputation'!AY149&lt;&gt;"",1,0))</f>
        <v>0</v>
      </c>
      <c r="AY146" s="50">
        <f>IF('Indicator Data'!AZ150="No Data",1,IF('Indicator Data imputation'!AZ149&lt;&gt;"",1,0))</f>
        <v>0</v>
      </c>
      <c r="AZ146" s="50">
        <f>IF('Indicator Data'!BA150="No Data",1,IF('Indicator Data imputation'!BA149&lt;&gt;"",1,0))</f>
        <v>0</v>
      </c>
      <c r="BA146" s="50">
        <f>IF('Indicator Data'!BB150="No Data",1,IF('Indicator Data imputation'!BB149&lt;&gt;"",1,0))</f>
        <v>0</v>
      </c>
      <c r="BB146" s="50">
        <f>IF('Indicator Data'!BC150="No Data",1,IF('Indicator Data imputation'!BC149&lt;&gt;"",1,0))</f>
        <v>0</v>
      </c>
      <c r="BC146" s="50">
        <f>IF('Indicator Data'!BD150="No Data",1,IF('Indicator Data imputation'!BD149&lt;&gt;"",1,0))</f>
        <v>0</v>
      </c>
      <c r="BD146" s="50">
        <f>IF('Indicator Data'!BE150="No Data",1,IF('Indicator Data imputation'!BE149&lt;&gt;"",1,0))</f>
        <v>0</v>
      </c>
      <c r="BE146" s="50">
        <f>IF('Indicator Data'!BF150="No Data",1,IF('Indicator Data imputation'!BF149&lt;&gt;"",1,0))</f>
        <v>0</v>
      </c>
      <c r="BF146" s="50">
        <f>IF('Indicator Data'!BG150="No Data",1,IF('Indicator Data imputation'!BG149&lt;&gt;"",1,0))</f>
        <v>0</v>
      </c>
      <c r="BG146" s="50">
        <f>IF('Indicator Data'!BH150="No Data",1,IF('Indicator Data imputation'!BH149&lt;&gt;"",1,0))</f>
        <v>0</v>
      </c>
      <c r="BH146" s="50">
        <f>IF('Indicator Data'!BI150="No Data",1,IF('Indicator Data imputation'!BI149&lt;&gt;"",1,0))</f>
        <v>1</v>
      </c>
      <c r="BI146" s="50">
        <f>IF('Indicator Data'!BJ150="No Data",1,IF('Indicator Data imputation'!BJ149&lt;&gt;"",1,0))</f>
        <v>0</v>
      </c>
      <c r="BJ146" s="50">
        <f>IF('Indicator Data'!BK150="No Data",1,IF('Indicator Data imputation'!BK149&lt;&gt;"",1,0))</f>
        <v>0</v>
      </c>
      <c r="BK146" s="50">
        <f>IF('Indicator Data'!BL150="No Data",1,IF('Indicator Data imputation'!BL149&lt;&gt;"",1,0))</f>
        <v>0</v>
      </c>
      <c r="BL146" s="50">
        <f>IF('Indicator Data'!BM150="No Data",1,IF('Indicator Data imputation'!BM149&lt;&gt;"",1,0))</f>
        <v>0</v>
      </c>
      <c r="BM146" s="50">
        <f>IF('Indicator Data'!BN150="No Data",1,IF('Indicator Data imputation'!BN149&lt;&gt;"",1,0))</f>
        <v>1</v>
      </c>
      <c r="BN146" s="50">
        <f>IF('Indicator Data'!BO150="No Data",1,IF('Indicator Data imputation'!BO149&lt;&gt;"",1,0))</f>
        <v>0</v>
      </c>
      <c r="BO146" s="50">
        <f>IF('Indicator Data'!BP150="No Data",1,IF('Indicator Data imputation'!BP149&lt;&gt;"",1,0))</f>
        <v>0</v>
      </c>
      <c r="BP146" s="50">
        <f>IF('Indicator Data'!BQ150="No Data",1,IF('Indicator Data imputation'!BQ149&lt;&gt;"",1,0))</f>
        <v>0</v>
      </c>
      <c r="BQ146" s="50">
        <f>IF('Indicator Data'!BR150="No Data",1,IF('Indicator Data imputation'!BR149&lt;&gt;"",1,0))</f>
        <v>0</v>
      </c>
      <c r="BR146" s="50">
        <f>IF('Indicator Data'!BS150="No Data",1,IF('Indicator Data imputation'!BS149&lt;&gt;"",1,0))</f>
        <v>0</v>
      </c>
      <c r="BS146" s="50">
        <f>IF('Indicator Data'!BT150="No Data",1,IF('Indicator Data imputation'!BT149&lt;&gt;"",1,0))</f>
        <v>1</v>
      </c>
      <c r="BT146" s="50">
        <f>IF('Indicator Data'!BU150="No Data",1,IF('Indicator Data imputation'!BU149&lt;&gt;"",1,0))</f>
        <v>0</v>
      </c>
      <c r="BU146" s="50">
        <f>IF('Indicator Data'!BV150="No Data",1,IF('Indicator Data imputation'!BV149&lt;&gt;"",1,0))</f>
        <v>0</v>
      </c>
      <c r="BV146" s="50">
        <f>IF('Indicator Data'!BW150="No Data",1,IF('Indicator Data imputation'!BW149&lt;&gt;"",1,0))</f>
        <v>1</v>
      </c>
      <c r="BW146" s="50">
        <f>IF('Indicator Data'!BX150="No Data",1,IF('Indicator Data imputation'!BX149&lt;&gt;"",1,0))</f>
        <v>0</v>
      </c>
      <c r="BX146" s="50">
        <f>IF('Indicator Data'!BY150="No Data",1,IF('Indicator Data imputation'!BY149&lt;&gt;"",1,0))</f>
        <v>0</v>
      </c>
      <c r="BY146" s="3">
        <f t="shared" si="6"/>
        <v>13</v>
      </c>
      <c r="BZ146" s="52">
        <f t="shared" si="7"/>
        <v>0.17333333333333334</v>
      </c>
    </row>
    <row r="147" spans="1:78">
      <c r="A147" s="3" t="str">
        <f>'Indicator Data'!B151</f>
        <v>VCT</v>
      </c>
      <c r="B147" s="50">
        <f>IF('Indicator Data'!C151="No Data",1,IF('Indicator Data imputation'!C150&lt;&gt;"",1,0))</f>
        <v>0</v>
      </c>
      <c r="C147" s="50">
        <f>IF('Indicator Data'!D151="No Data",1,IF('Indicator Data imputation'!D150&lt;&gt;"",1,0))</f>
        <v>0</v>
      </c>
      <c r="D147" s="50">
        <f>IF('Indicator Data'!E151="No Data",1,IF('Indicator Data imputation'!E150&lt;&gt;"",1,0))</f>
        <v>1</v>
      </c>
      <c r="E147" s="50">
        <f>IF('Indicator Data'!F151="No Data",1,IF('Indicator Data imputation'!F150&lt;&gt;"",1,0))</f>
        <v>0</v>
      </c>
      <c r="F147" s="50">
        <f>IF('Indicator Data'!G151="No Data",1,IF('Indicator Data imputation'!G150&lt;&gt;"",1,0))</f>
        <v>0</v>
      </c>
      <c r="G147" s="50">
        <f>IF('Indicator Data'!H151="No Data",1,IF('Indicator Data imputation'!H150&lt;&gt;"",1,0))</f>
        <v>0</v>
      </c>
      <c r="H147" s="50">
        <f>IF('Indicator Data'!I151="No Data",1,IF('Indicator Data imputation'!I150&lt;&gt;"",1,0))</f>
        <v>0</v>
      </c>
      <c r="I147" s="50">
        <f>IF('Indicator Data'!J151="No Data",1,IF('Indicator Data imputation'!J150&lt;&gt;"",1,0))</f>
        <v>0</v>
      </c>
      <c r="J147" s="50">
        <f>IF('Indicator Data'!K151="No Data",1,IF('Indicator Data imputation'!K150&lt;&gt;"",1,0))</f>
        <v>0</v>
      </c>
      <c r="K147" s="50">
        <f>IF('Indicator Data'!L151="No Data",1,IF('Indicator Data imputation'!L150&lt;&gt;"",1,0))</f>
        <v>1</v>
      </c>
      <c r="L147" s="50">
        <f>IF('Indicator Data'!M151="No Data",1,IF('Indicator Data imputation'!M150&lt;&gt;"",1,0))</f>
        <v>1</v>
      </c>
      <c r="M147" s="50">
        <f>IF('Indicator Data'!N151="No Data",1,IF('Indicator Data imputation'!N150&lt;&gt;"",1,0))</f>
        <v>1</v>
      </c>
      <c r="N147" s="50">
        <f>IF('Indicator Data'!O151="No Data",1,IF('Indicator Data imputation'!O150&lt;&gt;"",1,0))</f>
        <v>1</v>
      </c>
      <c r="O147" s="50">
        <f>IF('Indicator Data'!P151="No Data",1,IF('Indicator Data imputation'!P150&lt;&gt;"",1,0))</f>
        <v>1</v>
      </c>
      <c r="P147" s="50">
        <f>IF('Indicator Data'!Q151="No Data",1,IF('Indicator Data imputation'!Q150&lt;&gt;"",1,0))</f>
        <v>0</v>
      </c>
      <c r="Q147" s="50">
        <f>IF('Indicator Data'!R151="No Data",1,IF('Indicator Data imputation'!R150&lt;&gt;"",1,0))</f>
        <v>0</v>
      </c>
      <c r="R147" s="50">
        <f>IF('Indicator Data'!S151="No Data",1,IF('Indicator Data imputation'!S150&lt;&gt;"",1,0))</f>
        <v>0</v>
      </c>
      <c r="S147" s="50">
        <f>IF('Indicator Data'!T151="No Data",1,IF('Indicator Data imputation'!T150&lt;&gt;"",1,0))</f>
        <v>0</v>
      </c>
      <c r="T147" s="50">
        <f>IF('Indicator Data'!U151="No Data",1,IF('Indicator Data imputation'!U150&lt;&gt;"",1,0))</f>
        <v>0</v>
      </c>
      <c r="U147" s="50">
        <f>IF('Indicator Data'!V151="No Data",1,IF('Indicator Data imputation'!V150&lt;&gt;"",1,0))</f>
        <v>0</v>
      </c>
      <c r="V147" s="50">
        <f>IF('Indicator Data'!W151="No Data",1,IF('Indicator Data imputation'!W150&lt;&gt;"",1,0))</f>
        <v>0</v>
      </c>
      <c r="W147" s="50">
        <f>IF('Indicator Data'!X151="No Data",1,IF('Indicator Data imputation'!X150&lt;&gt;"",1,0))</f>
        <v>0</v>
      </c>
      <c r="X147" s="50">
        <f>IF('Indicator Data'!Y151="No Data",1,IF('Indicator Data imputation'!Y150&lt;&gt;"",1,0))</f>
        <v>0</v>
      </c>
      <c r="Y147" s="50">
        <f>IF('Indicator Data'!Z151="No Data",1,IF('Indicator Data imputation'!Z150&lt;&gt;"",1,0))</f>
        <v>0</v>
      </c>
      <c r="Z147" s="50">
        <f>IF('Indicator Data'!AA151="No Data",1,IF('Indicator Data imputation'!AA150&lt;&gt;"",1,0))</f>
        <v>1</v>
      </c>
      <c r="AA147" s="50">
        <f>IF('Indicator Data'!AB151="No Data",1,IF('Indicator Data imputation'!AB150&lt;&gt;"",1,0))</f>
        <v>0</v>
      </c>
      <c r="AB147" s="50">
        <f>IF('Indicator Data'!AC151="No Data",1,IF('Indicator Data imputation'!AC150&lt;&gt;"",1,0))</f>
        <v>1</v>
      </c>
      <c r="AC147" s="50">
        <f>IF('Indicator Data'!AD151="No Data",1,IF('Indicator Data imputation'!AD150&lt;&gt;"",1,0))</f>
        <v>0</v>
      </c>
      <c r="AD147" s="50">
        <f>IF('Indicator Data'!AE151="No Data",1,IF('Indicator Data imputation'!AE150&lt;&gt;"",1,0))</f>
        <v>1</v>
      </c>
      <c r="AE147" s="50">
        <f>IF('Indicator Data'!AF151="No Data",1,IF('Indicator Data imputation'!AF150&lt;&gt;"",1,0))</f>
        <v>1</v>
      </c>
      <c r="AF147" s="50">
        <f>IF('Indicator Data'!AG151="No Data",1,IF('Indicator Data imputation'!AG150&lt;&gt;"",1,0))</f>
        <v>0</v>
      </c>
      <c r="AG147" s="50">
        <f>IF('Indicator Data'!AH151="No Data",1,IF('Indicator Data imputation'!AH150&lt;&gt;"",1,0))</f>
        <v>0</v>
      </c>
      <c r="AH147" s="50">
        <f>IF('Indicator Data'!AI151="No Data",1,IF('Indicator Data imputation'!AI150&lt;&gt;"",1,0))</f>
        <v>0</v>
      </c>
      <c r="AI147" s="50">
        <f>IF('Indicator Data'!AJ151="No Data",1,IF('Indicator Data imputation'!AJ150&lt;&gt;"",1,0))</f>
        <v>0</v>
      </c>
      <c r="AJ147" s="50">
        <f>IF('Indicator Data'!AK151="No Data",1,IF('Indicator Data imputation'!AK150&lt;&gt;"",1,0))</f>
        <v>0</v>
      </c>
      <c r="AK147" s="50">
        <f>IF('Indicator Data'!AL151="No Data",1,IF('Indicator Data imputation'!AL150&lt;&gt;"",1,0))</f>
        <v>0</v>
      </c>
      <c r="AL147" s="50">
        <f>IF('Indicator Data'!AM151="No Data",1,IF('Indicator Data imputation'!AM150&lt;&gt;"",1,0))</f>
        <v>1</v>
      </c>
      <c r="AM147" s="50">
        <f>IF('Indicator Data'!AN151="No Data",1,IF('Indicator Data imputation'!AN150&lt;&gt;"",1,0))</f>
        <v>0</v>
      </c>
      <c r="AN147" s="50">
        <f>IF('Indicator Data'!AO151="No Data",1,IF('Indicator Data imputation'!AO150&lt;&gt;"",1,0))</f>
        <v>0</v>
      </c>
      <c r="AO147" s="50">
        <f>IF('Indicator Data'!AP151="No Data",1,IF('Indicator Data imputation'!AP150&lt;&gt;"",1,0))</f>
        <v>0</v>
      </c>
      <c r="AP147" s="50">
        <f>IF('Indicator Data'!AQ151="No Data",1,IF('Indicator Data imputation'!AQ150&lt;&gt;"",1,0))</f>
        <v>0</v>
      </c>
      <c r="AQ147" s="50">
        <f>IF('Indicator Data'!AR151="No Data",1,IF('Indicator Data imputation'!AR150&lt;&gt;"",1,0))</f>
        <v>0</v>
      </c>
      <c r="AR147" s="50">
        <f>IF('Indicator Data'!AS151="No Data",1,IF('Indicator Data imputation'!AS150&lt;&gt;"",1,0))</f>
        <v>0</v>
      </c>
      <c r="AS147" s="50">
        <f>IF('Indicator Data'!AT151="No Data",1,IF('Indicator Data imputation'!AT150&lt;&gt;"",1,0))</f>
        <v>1</v>
      </c>
      <c r="AT147" s="50">
        <f>IF('Indicator Data'!AU151="No Data",1,IF('Indicator Data imputation'!AU150&lt;&gt;"",1,0))</f>
        <v>0</v>
      </c>
      <c r="AU147" s="50">
        <f>IF('Indicator Data'!AV151="No Data",1,IF('Indicator Data imputation'!AV150&lt;&gt;"",1,0))</f>
        <v>1</v>
      </c>
      <c r="AV147" s="50">
        <f>IF('Indicator Data'!AW151="No Data",1,IF('Indicator Data imputation'!AW150&lt;&gt;"",1,0))</f>
        <v>1</v>
      </c>
      <c r="AW147" s="50">
        <f>IF('Indicator Data'!AX151="No Data",1,IF('Indicator Data imputation'!AX150&lt;&gt;"",1,0))</f>
        <v>1</v>
      </c>
      <c r="AX147" s="50">
        <f>IF('Indicator Data'!AY151="No Data",1,IF('Indicator Data imputation'!AY150&lt;&gt;"",1,0))</f>
        <v>0</v>
      </c>
      <c r="AY147" s="50">
        <f>IF('Indicator Data'!AZ151="No Data",1,IF('Indicator Data imputation'!AZ150&lt;&gt;"",1,0))</f>
        <v>1</v>
      </c>
      <c r="AZ147" s="50">
        <f>IF('Indicator Data'!BA151="No Data",1,IF('Indicator Data imputation'!BA150&lt;&gt;"",1,0))</f>
        <v>1</v>
      </c>
      <c r="BA147" s="50">
        <f>IF('Indicator Data'!BB151="No Data",1,IF('Indicator Data imputation'!BB150&lt;&gt;"",1,0))</f>
        <v>0</v>
      </c>
      <c r="BB147" s="50">
        <f>IF('Indicator Data'!BC151="No Data",1,IF('Indicator Data imputation'!BC150&lt;&gt;"",1,0))</f>
        <v>0</v>
      </c>
      <c r="BC147" s="50">
        <f>IF('Indicator Data'!BD151="No Data",1,IF('Indicator Data imputation'!BD150&lt;&gt;"",1,0))</f>
        <v>0</v>
      </c>
      <c r="BD147" s="50">
        <f>IF('Indicator Data'!BE151="No Data",1,IF('Indicator Data imputation'!BE150&lt;&gt;"",1,0))</f>
        <v>0</v>
      </c>
      <c r="BE147" s="50">
        <f>IF('Indicator Data'!BF151="No Data",1,IF('Indicator Data imputation'!BF150&lt;&gt;"",1,0))</f>
        <v>0</v>
      </c>
      <c r="BF147" s="50">
        <f>IF('Indicator Data'!BG151="No Data",1,IF('Indicator Data imputation'!BG150&lt;&gt;"",1,0))</f>
        <v>0</v>
      </c>
      <c r="BG147" s="50">
        <f>IF('Indicator Data'!BH151="No Data",1,IF('Indicator Data imputation'!BH150&lt;&gt;"",1,0))</f>
        <v>0</v>
      </c>
      <c r="BH147" s="50">
        <f>IF('Indicator Data'!BI151="No Data",1,IF('Indicator Data imputation'!BI150&lt;&gt;"",1,0))</f>
        <v>0</v>
      </c>
      <c r="BI147" s="50">
        <f>IF('Indicator Data'!BJ151="No Data",1,IF('Indicator Data imputation'!BJ150&lt;&gt;"",1,0))</f>
        <v>1</v>
      </c>
      <c r="BJ147" s="50">
        <f>IF('Indicator Data'!BK151="No Data",1,IF('Indicator Data imputation'!BK150&lt;&gt;"",1,0))</f>
        <v>0</v>
      </c>
      <c r="BK147" s="50">
        <f>IF('Indicator Data'!BL151="No Data",1,IF('Indicator Data imputation'!BL150&lt;&gt;"",1,0))</f>
        <v>0</v>
      </c>
      <c r="BL147" s="50">
        <f>IF('Indicator Data'!BM151="No Data",1,IF('Indicator Data imputation'!BM150&lt;&gt;"",1,0))</f>
        <v>0</v>
      </c>
      <c r="BM147" s="50">
        <f>IF('Indicator Data'!BN151="No Data",1,IF('Indicator Data imputation'!BN150&lt;&gt;"",1,0))</f>
        <v>1</v>
      </c>
      <c r="BN147" s="50">
        <f>IF('Indicator Data'!BO151="No Data",1,IF('Indicator Data imputation'!BO150&lt;&gt;"",1,0))</f>
        <v>0</v>
      </c>
      <c r="BO147" s="50">
        <f>IF('Indicator Data'!BP151="No Data",1,IF('Indicator Data imputation'!BP150&lt;&gt;"",1,0))</f>
        <v>0</v>
      </c>
      <c r="BP147" s="50">
        <f>IF('Indicator Data'!BQ151="No Data",1,IF('Indicator Data imputation'!BQ150&lt;&gt;"",1,0))</f>
        <v>0</v>
      </c>
      <c r="BQ147" s="50">
        <f>IF('Indicator Data'!BR151="No Data",1,IF('Indicator Data imputation'!BR150&lt;&gt;"",1,0))</f>
        <v>0</v>
      </c>
      <c r="BR147" s="50">
        <f>IF('Indicator Data'!BS151="No Data",1,IF('Indicator Data imputation'!BS150&lt;&gt;"",1,0))</f>
        <v>0</v>
      </c>
      <c r="BS147" s="50">
        <f>IF('Indicator Data'!BT151="No Data",1,IF('Indicator Data imputation'!BT150&lt;&gt;"",1,0))</f>
        <v>1</v>
      </c>
      <c r="BT147" s="50">
        <f>IF('Indicator Data'!BU151="No Data",1,IF('Indicator Data imputation'!BU150&lt;&gt;"",1,0))</f>
        <v>0</v>
      </c>
      <c r="BU147" s="50">
        <f>IF('Indicator Data'!BV151="No Data",1,IF('Indicator Data imputation'!BV150&lt;&gt;"",1,0))</f>
        <v>0</v>
      </c>
      <c r="BV147" s="50">
        <f>IF('Indicator Data'!BW151="No Data",1,IF('Indicator Data imputation'!BW150&lt;&gt;"",1,0))</f>
        <v>1</v>
      </c>
      <c r="BW147" s="50">
        <f>IF('Indicator Data'!BX151="No Data",1,IF('Indicator Data imputation'!BX150&lt;&gt;"",1,0))</f>
        <v>0</v>
      </c>
      <c r="BX147" s="50">
        <f>IF('Indicator Data'!BY151="No Data",1,IF('Indicator Data imputation'!BY150&lt;&gt;"",1,0))</f>
        <v>0</v>
      </c>
      <c r="BY147" s="3">
        <f t="shared" si="6"/>
        <v>21</v>
      </c>
      <c r="BZ147" s="52">
        <f t="shared" si="7"/>
        <v>0.28000000000000003</v>
      </c>
    </row>
    <row r="148" spans="1:78">
      <c r="A148" s="3" t="str">
        <f>'Indicator Data'!B152</f>
        <v>WSM</v>
      </c>
      <c r="B148" s="50">
        <f>IF('Indicator Data'!C152="No Data",1,IF('Indicator Data imputation'!C151&lt;&gt;"",1,0))</f>
        <v>0</v>
      </c>
      <c r="C148" s="50">
        <f>IF('Indicator Data'!D152="No Data",1,IF('Indicator Data imputation'!D151&lt;&gt;"",1,0))</f>
        <v>0</v>
      </c>
      <c r="D148" s="50">
        <f>IF('Indicator Data'!E152="No Data",1,IF('Indicator Data imputation'!E151&lt;&gt;"",1,0))</f>
        <v>1</v>
      </c>
      <c r="E148" s="50">
        <f>IF('Indicator Data'!F152="No Data",1,IF('Indicator Data imputation'!F151&lt;&gt;"",1,0))</f>
        <v>0</v>
      </c>
      <c r="F148" s="50">
        <f>IF('Indicator Data'!G152="No Data",1,IF('Indicator Data imputation'!G151&lt;&gt;"",1,0))</f>
        <v>0</v>
      </c>
      <c r="G148" s="50">
        <f>IF('Indicator Data'!H152="No Data",1,IF('Indicator Data imputation'!H151&lt;&gt;"",1,0))</f>
        <v>0</v>
      </c>
      <c r="H148" s="50">
        <f>IF('Indicator Data'!I152="No Data",1,IF('Indicator Data imputation'!I151&lt;&gt;"",1,0))</f>
        <v>0</v>
      </c>
      <c r="I148" s="50">
        <f>IF('Indicator Data'!J152="No Data",1,IF('Indicator Data imputation'!J151&lt;&gt;"",1,0))</f>
        <v>0</v>
      </c>
      <c r="J148" s="50">
        <f>IF('Indicator Data'!K152="No Data",1,IF('Indicator Data imputation'!K151&lt;&gt;"",1,0))</f>
        <v>0</v>
      </c>
      <c r="K148" s="50">
        <f>IF('Indicator Data'!L152="No Data",1,IF('Indicator Data imputation'!L151&lt;&gt;"",1,0))</f>
        <v>1</v>
      </c>
      <c r="L148" s="50">
        <f>IF('Indicator Data'!M152="No Data",1,IF('Indicator Data imputation'!M151&lt;&gt;"",1,0))</f>
        <v>1</v>
      </c>
      <c r="M148" s="50">
        <f>IF('Indicator Data'!N152="No Data",1,IF('Indicator Data imputation'!N151&lt;&gt;"",1,0))</f>
        <v>1</v>
      </c>
      <c r="N148" s="50">
        <f>IF('Indicator Data'!O152="No Data",1,IF('Indicator Data imputation'!O151&lt;&gt;"",1,0))</f>
        <v>1</v>
      </c>
      <c r="O148" s="50">
        <f>IF('Indicator Data'!P152="No Data",1,IF('Indicator Data imputation'!P151&lt;&gt;"",1,0))</f>
        <v>1</v>
      </c>
      <c r="P148" s="50">
        <f>IF('Indicator Data'!Q152="No Data",1,IF('Indicator Data imputation'!Q151&lt;&gt;"",1,0))</f>
        <v>0</v>
      </c>
      <c r="Q148" s="50">
        <f>IF('Indicator Data'!R152="No Data",1,IF('Indicator Data imputation'!R151&lt;&gt;"",1,0))</f>
        <v>0</v>
      </c>
      <c r="R148" s="50">
        <f>IF('Indicator Data'!S152="No Data",1,IF('Indicator Data imputation'!S151&lt;&gt;"",1,0))</f>
        <v>0</v>
      </c>
      <c r="S148" s="50">
        <f>IF('Indicator Data'!T152="No Data",1,IF('Indicator Data imputation'!T151&lt;&gt;"",1,0))</f>
        <v>0</v>
      </c>
      <c r="T148" s="50">
        <f>IF('Indicator Data'!U152="No Data",1,IF('Indicator Data imputation'!U151&lt;&gt;"",1,0))</f>
        <v>0</v>
      </c>
      <c r="U148" s="50">
        <f>IF('Indicator Data'!V152="No Data",1,IF('Indicator Data imputation'!V151&lt;&gt;"",1,0))</f>
        <v>0</v>
      </c>
      <c r="V148" s="50">
        <f>IF('Indicator Data'!W152="No Data",1,IF('Indicator Data imputation'!W151&lt;&gt;"",1,0))</f>
        <v>0</v>
      </c>
      <c r="W148" s="50">
        <f>IF('Indicator Data'!X152="No Data",1,IF('Indicator Data imputation'!X151&lt;&gt;"",1,0))</f>
        <v>0</v>
      </c>
      <c r="X148" s="50">
        <f>IF('Indicator Data'!Y152="No Data",1,IF('Indicator Data imputation'!Y151&lt;&gt;"",1,0))</f>
        <v>0</v>
      </c>
      <c r="Y148" s="50">
        <f>IF('Indicator Data'!Z152="No Data",1,IF('Indicator Data imputation'!Z151&lt;&gt;"",1,0))</f>
        <v>0</v>
      </c>
      <c r="Z148" s="50">
        <f>IF('Indicator Data'!AA152="No Data",1,IF('Indicator Data imputation'!AA151&lt;&gt;"",1,0))</f>
        <v>1</v>
      </c>
      <c r="AA148" s="50">
        <f>IF('Indicator Data'!AB152="No Data",1,IF('Indicator Data imputation'!AB151&lt;&gt;"",1,0))</f>
        <v>0</v>
      </c>
      <c r="AB148" s="50">
        <f>IF('Indicator Data'!AC152="No Data",1,IF('Indicator Data imputation'!AC151&lt;&gt;"",1,0))</f>
        <v>1</v>
      </c>
      <c r="AC148" s="50">
        <f>IF('Indicator Data'!AD152="No Data",1,IF('Indicator Data imputation'!AD151&lt;&gt;"",1,0))</f>
        <v>0</v>
      </c>
      <c r="AD148" s="50">
        <f>IF('Indicator Data'!AE152="No Data",1,IF('Indicator Data imputation'!AE151&lt;&gt;"",1,0))</f>
        <v>1</v>
      </c>
      <c r="AE148" s="50">
        <f>IF('Indicator Data'!AF152="No Data",1,IF('Indicator Data imputation'!AF151&lt;&gt;"",1,0))</f>
        <v>1</v>
      </c>
      <c r="AF148" s="50">
        <f>IF('Indicator Data'!AG152="No Data",1,IF('Indicator Data imputation'!AG151&lt;&gt;"",1,0))</f>
        <v>0</v>
      </c>
      <c r="AG148" s="50">
        <f>IF('Indicator Data'!AH152="No Data",1,IF('Indicator Data imputation'!AH151&lt;&gt;"",1,0))</f>
        <v>0</v>
      </c>
      <c r="AH148" s="50">
        <f>IF('Indicator Data'!AI152="No Data",1,IF('Indicator Data imputation'!AI151&lt;&gt;"",1,0))</f>
        <v>0</v>
      </c>
      <c r="AI148" s="50">
        <f>IF('Indicator Data'!AJ152="No Data",1,IF('Indicator Data imputation'!AJ151&lt;&gt;"",1,0))</f>
        <v>0</v>
      </c>
      <c r="AJ148" s="50">
        <f>IF('Indicator Data'!AK152="No Data",1,IF('Indicator Data imputation'!AK151&lt;&gt;"",1,0))</f>
        <v>0</v>
      </c>
      <c r="AK148" s="50">
        <f>IF('Indicator Data'!AL152="No Data",1,IF('Indicator Data imputation'!AL151&lt;&gt;"",1,0))</f>
        <v>0</v>
      </c>
      <c r="AL148" s="50">
        <f>IF('Indicator Data'!AM152="No Data",1,IF('Indicator Data imputation'!AM151&lt;&gt;"",1,0))</f>
        <v>1</v>
      </c>
      <c r="AM148" s="50">
        <f>IF('Indicator Data'!AN152="No Data",1,IF('Indicator Data imputation'!AN151&lt;&gt;"",1,0))</f>
        <v>0</v>
      </c>
      <c r="AN148" s="50">
        <f>IF('Indicator Data'!AO152="No Data",1,IF('Indicator Data imputation'!AO151&lt;&gt;"",1,0))</f>
        <v>0</v>
      </c>
      <c r="AO148" s="50">
        <f>IF('Indicator Data'!AP152="No Data",1,IF('Indicator Data imputation'!AP151&lt;&gt;"",1,0))</f>
        <v>0</v>
      </c>
      <c r="AP148" s="50">
        <f>IF('Indicator Data'!AQ152="No Data",1,IF('Indicator Data imputation'!AQ151&lt;&gt;"",1,0))</f>
        <v>0</v>
      </c>
      <c r="AQ148" s="50">
        <f>IF('Indicator Data'!AR152="No Data",1,IF('Indicator Data imputation'!AR151&lt;&gt;"",1,0))</f>
        <v>0</v>
      </c>
      <c r="AR148" s="50">
        <f>IF('Indicator Data'!AS152="No Data",1,IF('Indicator Data imputation'!AS151&lt;&gt;"",1,0))</f>
        <v>0</v>
      </c>
      <c r="AS148" s="50">
        <f>IF('Indicator Data'!AT152="No Data",1,IF('Indicator Data imputation'!AT151&lt;&gt;"",1,0))</f>
        <v>0</v>
      </c>
      <c r="AT148" s="50">
        <f>IF('Indicator Data'!AU152="No Data",1,IF('Indicator Data imputation'!AU151&lt;&gt;"",1,0))</f>
        <v>0</v>
      </c>
      <c r="AU148" s="50">
        <f>IF('Indicator Data'!AV152="No Data",1,IF('Indicator Data imputation'!AV151&lt;&gt;"",1,0))</f>
        <v>1</v>
      </c>
      <c r="AV148" s="50">
        <f>IF('Indicator Data'!AW152="No Data",1,IF('Indicator Data imputation'!AW151&lt;&gt;"",1,0))</f>
        <v>1</v>
      </c>
      <c r="AW148" s="50">
        <f>IF('Indicator Data'!AX152="No Data",1,IF('Indicator Data imputation'!AX151&lt;&gt;"",1,0))</f>
        <v>1</v>
      </c>
      <c r="AX148" s="50">
        <f>IF('Indicator Data'!AY152="No Data",1,IF('Indicator Data imputation'!AY151&lt;&gt;"",1,0))</f>
        <v>0</v>
      </c>
      <c r="AY148" s="50">
        <f>IF('Indicator Data'!AZ152="No Data",1,IF('Indicator Data imputation'!AZ151&lt;&gt;"",1,0))</f>
        <v>0</v>
      </c>
      <c r="AZ148" s="50">
        <f>IF('Indicator Data'!BA152="No Data",1,IF('Indicator Data imputation'!BA151&lt;&gt;"",1,0))</f>
        <v>0</v>
      </c>
      <c r="BA148" s="50">
        <f>IF('Indicator Data'!BB152="No Data",1,IF('Indicator Data imputation'!BB151&lt;&gt;"",1,0))</f>
        <v>0</v>
      </c>
      <c r="BB148" s="50">
        <f>IF('Indicator Data'!BC152="No Data",1,IF('Indicator Data imputation'!BC151&lt;&gt;"",1,0))</f>
        <v>0</v>
      </c>
      <c r="BC148" s="50">
        <f>IF('Indicator Data'!BD152="No Data",1,IF('Indicator Data imputation'!BD151&lt;&gt;"",1,0))</f>
        <v>0</v>
      </c>
      <c r="BD148" s="50">
        <f>IF('Indicator Data'!BE152="No Data",1,IF('Indicator Data imputation'!BE151&lt;&gt;"",1,0))</f>
        <v>0</v>
      </c>
      <c r="BE148" s="50">
        <f>IF('Indicator Data'!BF152="No Data",1,IF('Indicator Data imputation'!BF151&lt;&gt;"",1,0))</f>
        <v>0</v>
      </c>
      <c r="BF148" s="50">
        <f>IF('Indicator Data'!BG152="No Data",1,IF('Indicator Data imputation'!BG151&lt;&gt;"",1,0))</f>
        <v>0</v>
      </c>
      <c r="BG148" s="50">
        <f>IF('Indicator Data'!BH152="No Data",1,IF('Indicator Data imputation'!BH151&lt;&gt;"",1,0))</f>
        <v>0</v>
      </c>
      <c r="BH148" s="50">
        <f>IF('Indicator Data'!BI152="No Data",1,IF('Indicator Data imputation'!BI151&lt;&gt;"",1,0))</f>
        <v>0</v>
      </c>
      <c r="BI148" s="50">
        <f>IF('Indicator Data'!BJ152="No Data",1,IF('Indicator Data imputation'!BJ151&lt;&gt;"",1,0))</f>
        <v>0</v>
      </c>
      <c r="BJ148" s="50">
        <f>IF('Indicator Data'!BK152="No Data",1,IF('Indicator Data imputation'!BK151&lt;&gt;"",1,0))</f>
        <v>0</v>
      </c>
      <c r="BK148" s="50">
        <f>IF('Indicator Data'!BL152="No Data",1,IF('Indicator Data imputation'!BL151&lt;&gt;"",1,0))</f>
        <v>1</v>
      </c>
      <c r="BL148" s="50">
        <f>IF('Indicator Data'!BM152="No Data",1,IF('Indicator Data imputation'!BM151&lt;&gt;"",1,0))</f>
        <v>0</v>
      </c>
      <c r="BM148" s="50">
        <f>IF('Indicator Data'!BN152="No Data",1,IF('Indicator Data imputation'!BN151&lt;&gt;"",1,0))</f>
        <v>0</v>
      </c>
      <c r="BN148" s="50">
        <f>IF('Indicator Data'!BO152="No Data",1,IF('Indicator Data imputation'!BO151&lt;&gt;"",1,0))</f>
        <v>0</v>
      </c>
      <c r="BO148" s="50">
        <f>IF('Indicator Data'!BP152="No Data",1,IF('Indicator Data imputation'!BP151&lt;&gt;"",1,0))</f>
        <v>0</v>
      </c>
      <c r="BP148" s="50">
        <f>IF('Indicator Data'!BQ152="No Data",1,IF('Indicator Data imputation'!BQ151&lt;&gt;"",1,0))</f>
        <v>0</v>
      </c>
      <c r="BQ148" s="50">
        <f>IF('Indicator Data'!BR152="No Data",1,IF('Indicator Data imputation'!BR151&lt;&gt;"",1,0))</f>
        <v>0</v>
      </c>
      <c r="BR148" s="50">
        <f>IF('Indicator Data'!BS152="No Data",1,IF('Indicator Data imputation'!BS151&lt;&gt;"",1,0))</f>
        <v>0</v>
      </c>
      <c r="BS148" s="50">
        <f>IF('Indicator Data'!BT152="No Data",1,IF('Indicator Data imputation'!BT151&lt;&gt;"",1,0))</f>
        <v>0</v>
      </c>
      <c r="BT148" s="50">
        <f>IF('Indicator Data'!BU152="No Data",1,IF('Indicator Data imputation'!BU151&lt;&gt;"",1,0))</f>
        <v>0</v>
      </c>
      <c r="BU148" s="50">
        <f>IF('Indicator Data'!BV152="No Data",1,IF('Indicator Data imputation'!BV151&lt;&gt;"",1,0))</f>
        <v>0</v>
      </c>
      <c r="BV148" s="50">
        <f>IF('Indicator Data'!BW152="No Data",1,IF('Indicator Data imputation'!BW151&lt;&gt;"",1,0))</f>
        <v>1</v>
      </c>
      <c r="BW148" s="50">
        <f>IF('Indicator Data'!BX152="No Data",1,IF('Indicator Data imputation'!BX151&lt;&gt;"",1,0))</f>
        <v>0</v>
      </c>
      <c r="BX148" s="50">
        <f>IF('Indicator Data'!BY152="No Data",1,IF('Indicator Data imputation'!BY151&lt;&gt;"",1,0))</f>
        <v>0</v>
      </c>
      <c r="BY148" s="3">
        <f t="shared" si="6"/>
        <v>16</v>
      </c>
      <c r="BZ148" s="52">
        <f t="shared" si="7"/>
        <v>0.21333333333333335</v>
      </c>
    </row>
    <row r="149" spans="1:78">
      <c r="A149" s="3" t="str">
        <f>'Indicator Data'!B153</f>
        <v>STP</v>
      </c>
      <c r="B149" s="50">
        <f>IF('Indicator Data'!C153="No Data",1,IF('Indicator Data imputation'!C152&lt;&gt;"",1,0))</f>
        <v>0</v>
      </c>
      <c r="C149" s="50">
        <f>IF('Indicator Data'!D153="No Data",1,IF('Indicator Data imputation'!D152&lt;&gt;"",1,0))</f>
        <v>0</v>
      </c>
      <c r="D149" s="50">
        <f>IF('Indicator Data'!E153="No Data",1,IF('Indicator Data imputation'!E152&lt;&gt;"",1,0))</f>
        <v>1</v>
      </c>
      <c r="E149" s="50">
        <f>IF('Indicator Data'!F153="No Data",1,IF('Indicator Data imputation'!F152&lt;&gt;"",1,0))</f>
        <v>0</v>
      </c>
      <c r="F149" s="50">
        <f>IF('Indicator Data'!G153="No Data",1,IF('Indicator Data imputation'!G152&lt;&gt;"",1,0))</f>
        <v>0</v>
      </c>
      <c r="G149" s="50">
        <f>IF('Indicator Data'!H153="No Data",1,IF('Indicator Data imputation'!H152&lt;&gt;"",1,0))</f>
        <v>0</v>
      </c>
      <c r="H149" s="50">
        <f>IF('Indicator Data'!I153="No Data",1,IF('Indicator Data imputation'!I152&lt;&gt;"",1,0))</f>
        <v>0</v>
      </c>
      <c r="I149" s="50">
        <f>IF('Indicator Data'!J153="No Data",1,IF('Indicator Data imputation'!J152&lt;&gt;"",1,0))</f>
        <v>0</v>
      </c>
      <c r="J149" s="50">
        <f>IF('Indicator Data'!K153="No Data",1,IF('Indicator Data imputation'!K152&lt;&gt;"",1,0))</f>
        <v>0</v>
      </c>
      <c r="K149" s="50">
        <f>IF('Indicator Data'!L153="No Data",1,IF('Indicator Data imputation'!L152&lt;&gt;"",1,0))</f>
        <v>0</v>
      </c>
      <c r="L149" s="50">
        <f>IF('Indicator Data'!M153="No Data",1,IF('Indicator Data imputation'!M152&lt;&gt;"",1,0))</f>
        <v>0</v>
      </c>
      <c r="M149" s="50">
        <f>IF('Indicator Data'!N153="No Data",1,IF('Indicator Data imputation'!N152&lt;&gt;"",1,0))</f>
        <v>0</v>
      </c>
      <c r="N149" s="50">
        <f>IF('Indicator Data'!O153="No Data",1,IF('Indicator Data imputation'!O152&lt;&gt;"",1,0))</f>
        <v>0</v>
      </c>
      <c r="O149" s="50">
        <f>IF('Indicator Data'!P153="No Data",1,IF('Indicator Data imputation'!P152&lt;&gt;"",1,0))</f>
        <v>0</v>
      </c>
      <c r="P149" s="50">
        <f>IF('Indicator Data'!Q153="No Data",1,IF('Indicator Data imputation'!Q152&lt;&gt;"",1,0))</f>
        <v>0</v>
      </c>
      <c r="Q149" s="50">
        <f>IF('Indicator Data'!R153="No Data",1,IF('Indicator Data imputation'!R152&lt;&gt;"",1,0))</f>
        <v>0</v>
      </c>
      <c r="R149" s="50">
        <f>IF('Indicator Data'!S153="No Data",1,IF('Indicator Data imputation'!S152&lt;&gt;"",1,0))</f>
        <v>0</v>
      </c>
      <c r="S149" s="50">
        <f>IF('Indicator Data'!T153="No Data",1,IF('Indicator Data imputation'!T152&lt;&gt;"",1,0))</f>
        <v>0</v>
      </c>
      <c r="T149" s="50">
        <f>IF('Indicator Data'!U153="No Data",1,IF('Indicator Data imputation'!U152&lt;&gt;"",1,0))</f>
        <v>0</v>
      </c>
      <c r="U149" s="50">
        <f>IF('Indicator Data'!V153="No Data",1,IF('Indicator Data imputation'!V152&lt;&gt;"",1,0))</f>
        <v>0</v>
      </c>
      <c r="V149" s="50">
        <f>IF('Indicator Data'!W153="No Data",1,IF('Indicator Data imputation'!W152&lt;&gt;"",1,0))</f>
        <v>0</v>
      </c>
      <c r="W149" s="50">
        <f>IF('Indicator Data'!X153="No Data",1,IF('Indicator Data imputation'!X152&lt;&gt;"",1,0))</f>
        <v>0</v>
      </c>
      <c r="X149" s="50">
        <f>IF('Indicator Data'!Y153="No Data",1,IF('Indicator Data imputation'!Y152&lt;&gt;"",1,0))</f>
        <v>0</v>
      </c>
      <c r="Y149" s="50">
        <f>IF('Indicator Data'!Z153="No Data",1,IF('Indicator Data imputation'!Z152&lt;&gt;"",1,0))</f>
        <v>0</v>
      </c>
      <c r="Z149" s="50">
        <f>IF('Indicator Data'!AA153="No Data",1,IF('Indicator Data imputation'!AA152&lt;&gt;"",1,0))</f>
        <v>0</v>
      </c>
      <c r="AA149" s="50">
        <f>IF('Indicator Data'!AB153="No Data",1,IF('Indicator Data imputation'!AB152&lt;&gt;"",1,0))</f>
        <v>0</v>
      </c>
      <c r="AB149" s="50">
        <f>IF('Indicator Data'!AC153="No Data",1,IF('Indicator Data imputation'!AC152&lt;&gt;"",1,0))</f>
        <v>0</v>
      </c>
      <c r="AC149" s="50">
        <f>IF('Indicator Data'!AD153="No Data",1,IF('Indicator Data imputation'!AD152&lt;&gt;"",1,0))</f>
        <v>0</v>
      </c>
      <c r="AD149" s="50">
        <f>IF('Indicator Data'!AE153="No Data",1,IF('Indicator Data imputation'!AE152&lt;&gt;"",1,0))</f>
        <v>0</v>
      </c>
      <c r="AE149" s="50">
        <f>IF('Indicator Data'!AF153="No Data",1,IF('Indicator Data imputation'!AF152&lt;&gt;"",1,0))</f>
        <v>0</v>
      </c>
      <c r="AF149" s="50">
        <f>IF('Indicator Data'!AG153="No Data",1,IF('Indicator Data imputation'!AG152&lt;&gt;"",1,0))</f>
        <v>0</v>
      </c>
      <c r="AG149" s="50">
        <f>IF('Indicator Data'!AH153="No Data",1,IF('Indicator Data imputation'!AH152&lt;&gt;"",1,0))</f>
        <v>0</v>
      </c>
      <c r="AH149" s="50">
        <f>IF('Indicator Data'!AI153="No Data",1,IF('Indicator Data imputation'!AI152&lt;&gt;"",1,0))</f>
        <v>0</v>
      </c>
      <c r="AI149" s="50">
        <f>IF('Indicator Data'!AJ153="No Data",1,IF('Indicator Data imputation'!AJ152&lt;&gt;"",1,0))</f>
        <v>0</v>
      </c>
      <c r="AJ149" s="50">
        <f>IF('Indicator Data'!AK153="No Data",1,IF('Indicator Data imputation'!AK152&lt;&gt;"",1,0))</f>
        <v>0</v>
      </c>
      <c r="AK149" s="50">
        <f>IF('Indicator Data'!AL153="No Data",1,IF('Indicator Data imputation'!AL152&lt;&gt;"",1,0))</f>
        <v>0</v>
      </c>
      <c r="AL149" s="50">
        <f>IF('Indicator Data'!AM153="No Data",1,IF('Indicator Data imputation'!AM152&lt;&gt;"",1,0))</f>
        <v>0</v>
      </c>
      <c r="AM149" s="50">
        <f>IF('Indicator Data'!AN153="No Data",1,IF('Indicator Data imputation'!AN152&lt;&gt;"",1,0))</f>
        <v>0</v>
      </c>
      <c r="AN149" s="50">
        <f>IF('Indicator Data'!AO153="No Data",1,IF('Indicator Data imputation'!AO152&lt;&gt;"",1,0))</f>
        <v>0</v>
      </c>
      <c r="AO149" s="50">
        <f>IF('Indicator Data'!AP153="No Data",1,IF('Indicator Data imputation'!AP152&lt;&gt;"",1,0))</f>
        <v>0</v>
      </c>
      <c r="AP149" s="50">
        <f>IF('Indicator Data'!AQ153="No Data",1,IF('Indicator Data imputation'!AQ152&lt;&gt;"",1,0))</f>
        <v>0</v>
      </c>
      <c r="AQ149" s="50">
        <f>IF('Indicator Data'!AR153="No Data",1,IF('Indicator Data imputation'!AR152&lt;&gt;"",1,0))</f>
        <v>0</v>
      </c>
      <c r="AR149" s="50">
        <f>IF('Indicator Data'!AS153="No Data",1,IF('Indicator Data imputation'!AS152&lt;&gt;"",1,0))</f>
        <v>0</v>
      </c>
      <c r="AS149" s="50">
        <f>IF('Indicator Data'!AT153="No Data",1,IF('Indicator Data imputation'!AT152&lt;&gt;"",1,0))</f>
        <v>0</v>
      </c>
      <c r="AT149" s="50">
        <f>IF('Indicator Data'!AU153="No Data",1,IF('Indicator Data imputation'!AU152&lt;&gt;"",1,0))</f>
        <v>0</v>
      </c>
      <c r="AU149" s="50">
        <f>IF('Indicator Data'!AV153="No Data",1,IF('Indicator Data imputation'!AV152&lt;&gt;"",1,0))</f>
        <v>1</v>
      </c>
      <c r="AV149" s="50">
        <f>IF('Indicator Data'!AW153="No Data",1,IF('Indicator Data imputation'!AW152&lt;&gt;"",1,0))</f>
        <v>1</v>
      </c>
      <c r="AW149" s="50">
        <f>IF('Indicator Data'!AX153="No Data",1,IF('Indicator Data imputation'!AX152&lt;&gt;"",1,0))</f>
        <v>0</v>
      </c>
      <c r="AX149" s="50">
        <f>IF('Indicator Data'!AY153="No Data",1,IF('Indicator Data imputation'!AY152&lt;&gt;"",1,0))</f>
        <v>0</v>
      </c>
      <c r="AY149" s="50">
        <f>IF('Indicator Data'!AZ153="No Data",1,IF('Indicator Data imputation'!AZ152&lt;&gt;"",1,0))</f>
        <v>0</v>
      </c>
      <c r="AZ149" s="50">
        <f>IF('Indicator Data'!BA153="No Data",1,IF('Indicator Data imputation'!BA152&lt;&gt;"",1,0))</f>
        <v>0</v>
      </c>
      <c r="BA149" s="50">
        <f>IF('Indicator Data'!BB153="No Data",1,IF('Indicator Data imputation'!BB152&lt;&gt;"",1,0))</f>
        <v>0</v>
      </c>
      <c r="BB149" s="50">
        <f>IF('Indicator Data'!BC153="No Data",1,IF('Indicator Data imputation'!BC152&lt;&gt;"",1,0))</f>
        <v>0</v>
      </c>
      <c r="BC149" s="50">
        <f>IF('Indicator Data'!BD153="No Data",1,IF('Indicator Data imputation'!BD152&lt;&gt;"",1,0))</f>
        <v>0</v>
      </c>
      <c r="BD149" s="50">
        <f>IF('Indicator Data'!BE153="No Data",1,IF('Indicator Data imputation'!BE152&lt;&gt;"",1,0))</f>
        <v>0</v>
      </c>
      <c r="BE149" s="50">
        <f>IF('Indicator Data'!BF153="No Data",1,IF('Indicator Data imputation'!BF152&lt;&gt;"",1,0))</f>
        <v>0</v>
      </c>
      <c r="BF149" s="50">
        <f>IF('Indicator Data'!BG153="No Data",1,IF('Indicator Data imputation'!BG152&lt;&gt;"",1,0))</f>
        <v>0</v>
      </c>
      <c r="BG149" s="50">
        <f>IF('Indicator Data'!BH153="No Data",1,IF('Indicator Data imputation'!BH152&lt;&gt;"",1,0))</f>
        <v>0</v>
      </c>
      <c r="BH149" s="50">
        <f>IF('Indicator Data'!BI153="No Data",1,IF('Indicator Data imputation'!BI152&lt;&gt;"",1,0))</f>
        <v>0</v>
      </c>
      <c r="BI149" s="50">
        <f>IF('Indicator Data'!BJ153="No Data",1,IF('Indicator Data imputation'!BJ152&lt;&gt;"",1,0))</f>
        <v>1</v>
      </c>
      <c r="BJ149" s="50">
        <f>IF('Indicator Data'!BK153="No Data",1,IF('Indicator Data imputation'!BK152&lt;&gt;"",1,0))</f>
        <v>0</v>
      </c>
      <c r="BK149" s="50">
        <f>IF('Indicator Data'!BL153="No Data",1,IF('Indicator Data imputation'!BL152&lt;&gt;"",1,0))</f>
        <v>0</v>
      </c>
      <c r="BL149" s="50">
        <f>IF('Indicator Data'!BM153="No Data",1,IF('Indicator Data imputation'!BM152&lt;&gt;"",1,0))</f>
        <v>0</v>
      </c>
      <c r="BM149" s="50">
        <f>IF('Indicator Data'!BN153="No Data",1,IF('Indicator Data imputation'!BN152&lt;&gt;"",1,0))</f>
        <v>0</v>
      </c>
      <c r="BN149" s="50">
        <f>IF('Indicator Data'!BO153="No Data",1,IF('Indicator Data imputation'!BO152&lt;&gt;"",1,0))</f>
        <v>0</v>
      </c>
      <c r="BO149" s="50">
        <f>IF('Indicator Data'!BP153="No Data",1,IF('Indicator Data imputation'!BP152&lt;&gt;"",1,0))</f>
        <v>0</v>
      </c>
      <c r="BP149" s="50">
        <f>IF('Indicator Data'!BQ153="No Data",1,IF('Indicator Data imputation'!BQ152&lt;&gt;"",1,0))</f>
        <v>0</v>
      </c>
      <c r="BQ149" s="50">
        <f>IF('Indicator Data'!BR153="No Data",1,IF('Indicator Data imputation'!BR152&lt;&gt;"",1,0))</f>
        <v>0</v>
      </c>
      <c r="BR149" s="50">
        <f>IF('Indicator Data'!BS153="No Data",1,IF('Indicator Data imputation'!BS152&lt;&gt;"",1,0))</f>
        <v>0</v>
      </c>
      <c r="BS149" s="50">
        <f>IF('Indicator Data'!BT153="No Data",1,IF('Indicator Data imputation'!BT152&lt;&gt;"",1,0))</f>
        <v>0</v>
      </c>
      <c r="BT149" s="50">
        <f>IF('Indicator Data'!BU153="No Data",1,IF('Indicator Data imputation'!BU152&lt;&gt;"",1,0))</f>
        <v>0</v>
      </c>
      <c r="BU149" s="50">
        <f>IF('Indicator Data'!BV153="No Data",1,IF('Indicator Data imputation'!BV152&lt;&gt;"",1,0))</f>
        <v>0</v>
      </c>
      <c r="BV149" s="50">
        <f>IF('Indicator Data'!BW153="No Data",1,IF('Indicator Data imputation'!BW152&lt;&gt;"",1,0))</f>
        <v>0</v>
      </c>
      <c r="BW149" s="50">
        <f>IF('Indicator Data'!BX153="No Data",1,IF('Indicator Data imputation'!BX152&lt;&gt;"",1,0))</f>
        <v>0</v>
      </c>
      <c r="BX149" s="50">
        <f>IF('Indicator Data'!BY153="No Data",1,IF('Indicator Data imputation'!BY152&lt;&gt;"",1,0))</f>
        <v>0</v>
      </c>
      <c r="BY149" s="3">
        <f t="shared" si="6"/>
        <v>4</v>
      </c>
      <c r="BZ149" s="52">
        <f t="shared" si="7"/>
        <v>5.3333333333333337E-2</v>
      </c>
    </row>
    <row r="150" spans="1:78">
      <c r="A150" s="3" t="str">
        <f>'Indicator Data'!B154</f>
        <v>SAU</v>
      </c>
      <c r="B150" s="50">
        <f>IF('Indicator Data'!C154="No Data",1,IF('Indicator Data imputation'!C153&lt;&gt;"",1,0))</f>
        <v>0</v>
      </c>
      <c r="C150" s="50">
        <f>IF('Indicator Data'!D154="No Data",1,IF('Indicator Data imputation'!D153&lt;&gt;"",1,0))</f>
        <v>0</v>
      </c>
      <c r="D150" s="50">
        <f>IF('Indicator Data'!E154="No Data",1,IF('Indicator Data imputation'!E153&lt;&gt;"",1,0))</f>
        <v>0</v>
      </c>
      <c r="E150" s="50">
        <f>IF('Indicator Data'!F154="No Data",1,IF('Indicator Data imputation'!F153&lt;&gt;"",1,0))</f>
        <v>0</v>
      </c>
      <c r="F150" s="50">
        <f>IF('Indicator Data'!G154="No Data",1,IF('Indicator Data imputation'!G153&lt;&gt;"",1,0))</f>
        <v>0</v>
      </c>
      <c r="G150" s="50">
        <f>IF('Indicator Data'!H154="No Data",1,IF('Indicator Data imputation'!H153&lt;&gt;"",1,0))</f>
        <v>0</v>
      </c>
      <c r="H150" s="50">
        <f>IF('Indicator Data'!I154="No Data",1,IF('Indicator Data imputation'!I153&lt;&gt;"",1,0))</f>
        <v>0</v>
      </c>
      <c r="I150" s="50">
        <f>IF('Indicator Data'!J154="No Data",1,IF('Indicator Data imputation'!J153&lt;&gt;"",1,0))</f>
        <v>0</v>
      </c>
      <c r="J150" s="50">
        <f>IF('Indicator Data'!K154="No Data",1,IF('Indicator Data imputation'!K153&lt;&gt;"",1,0))</f>
        <v>0</v>
      </c>
      <c r="K150" s="50">
        <f>IF('Indicator Data'!L154="No Data",1,IF('Indicator Data imputation'!L153&lt;&gt;"",1,0))</f>
        <v>0</v>
      </c>
      <c r="L150" s="50">
        <f>IF('Indicator Data'!M154="No Data",1,IF('Indicator Data imputation'!M153&lt;&gt;"",1,0))</f>
        <v>0</v>
      </c>
      <c r="M150" s="50">
        <f>IF('Indicator Data'!N154="No Data",1,IF('Indicator Data imputation'!N153&lt;&gt;"",1,0))</f>
        <v>1</v>
      </c>
      <c r="N150" s="50">
        <f>IF('Indicator Data'!O154="No Data",1,IF('Indicator Data imputation'!O153&lt;&gt;"",1,0))</f>
        <v>1</v>
      </c>
      <c r="O150" s="50">
        <f>IF('Indicator Data'!P154="No Data",1,IF('Indicator Data imputation'!P153&lt;&gt;"",1,0))</f>
        <v>1</v>
      </c>
      <c r="P150" s="50">
        <f>IF('Indicator Data'!Q154="No Data",1,IF('Indicator Data imputation'!Q153&lt;&gt;"",1,0))</f>
        <v>0</v>
      </c>
      <c r="Q150" s="50">
        <f>IF('Indicator Data'!R154="No Data",1,IF('Indicator Data imputation'!R153&lt;&gt;"",1,0))</f>
        <v>0</v>
      </c>
      <c r="R150" s="50">
        <f>IF('Indicator Data'!S154="No Data",1,IF('Indicator Data imputation'!S153&lt;&gt;"",1,0))</f>
        <v>0</v>
      </c>
      <c r="S150" s="50">
        <f>IF('Indicator Data'!T154="No Data",1,IF('Indicator Data imputation'!T153&lt;&gt;"",1,0))</f>
        <v>0</v>
      </c>
      <c r="T150" s="50">
        <f>IF('Indicator Data'!U154="No Data",1,IF('Indicator Data imputation'!U153&lt;&gt;"",1,0))</f>
        <v>0</v>
      </c>
      <c r="U150" s="50">
        <f>IF('Indicator Data'!V154="No Data",1,IF('Indicator Data imputation'!V153&lt;&gt;"",1,0))</f>
        <v>0</v>
      </c>
      <c r="V150" s="50">
        <f>IF('Indicator Data'!W154="No Data",1,IF('Indicator Data imputation'!W153&lt;&gt;"",1,0))</f>
        <v>0</v>
      </c>
      <c r="W150" s="50">
        <f>IF('Indicator Data'!X154="No Data",1,IF('Indicator Data imputation'!X153&lt;&gt;"",1,0))</f>
        <v>0</v>
      </c>
      <c r="X150" s="50">
        <f>IF('Indicator Data'!Y154="No Data",1,IF('Indicator Data imputation'!Y153&lt;&gt;"",1,0))</f>
        <v>0</v>
      </c>
      <c r="Y150" s="50">
        <f>IF('Indicator Data'!Z154="No Data",1,IF('Indicator Data imputation'!Z153&lt;&gt;"",1,0))</f>
        <v>0</v>
      </c>
      <c r="Z150" s="50">
        <f>IF('Indicator Data'!AA154="No Data",1,IF('Indicator Data imputation'!AA153&lt;&gt;"",1,0))</f>
        <v>1</v>
      </c>
      <c r="AA150" s="50">
        <f>IF('Indicator Data'!AB154="No Data",1,IF('Indicator Data imputation'!AB153&lt;&gt;"",1,0))</f>
        <v>0</v>
      </c>
      <c r="AB150" s="50">
        <f>IF('Indicator Data'!AC154="No Data",1,IF('Indicator Data imputation'!AC153&lt;&gt;"",1,0))</f>
        <v>1</v>
      </c>
      <c r="AC150" s="50">
        <f>IF('Indicator Data'!AD154="No Data",1,IF('Indicator Data imputation'!AD153&lt;&gt;"",1,0))</f>
        <v>0</v>
      </c>
      <c r="AD150" s="50">
        <f>IF('Indicator Data'!AE154="No Data",1,IF('Indicator Data imputation'!AE153&lt;&gt;"",1,0))</f>
        <v>0</v>
      </c>
      <c r="AE150" s="50">
        <f>IF('Indicator Data'!AF154="No Data",1,IF('Indicator Data imputation'!AF153&lt;&gt;"",1,0))</f>
        <v>0</v>
      </c>
      <c r="AF150" s="50">
        <f>IF('Indicator Data'!AG154="No Data",1,IF('Indicator Data imputation'!AG153&lt;&gt;"",1,0))</f>
        <v>0</v>
      </c>
      <c r="AG150" s="50">
        <f>IF('Indicator Data'!AH154="No Data",1,IF('Indicator Data imputation'!AH153&lt;&gt;"",1,0))</f>
        <v>0</v>
      </c>
      <c r="AH150" s="50">
        <f>IF('Indicator Data'!AI154="No Data",1,IF('Indicator Data imputation'!AI153&lt;&gt;"",1,0))</f>
        <v>0</v>
      </c>
      <c r="AI150" s="50">
        <f>IF('Indicator Data'!AJ154="No Data",1,IF('Indicator Data imputation'!AJ153&lt;&gt;"",1,0))</f>
        <v>0</v>
      </c>
      <c r="AJ150" s="50">
        <f>IF('Indicator Data'!AK154="No Data",1,IF('Indicator Data imputation'!AK153&lt;&gt;"",1,0))</f>
        <v>0</v>
      </c>
      <c r="AK150" s="50">
        <f>IF('Indicator Data'!AL154="No Data",1,IF('Indicator Data imputation'!AL153&lt;&gt;"",1,0))</f>
        <v>0</v>
      </c>
      <c r="AL150" s="50">
        <f>IF('Indicator Data'!AM154="No Data",1,IF('Indicator Data imputation'!AM153&lt;&gt;"",1,0))</f>
        <v>1</v>
      </c>
      <c r="AM150" s="50">
        <f>IF('Indicator Data'!AN154="No Data",1,IF('Indicator Data imputation'!AN153&lt;&gt;"",1,0))</f>
        <v>0</v>
      </c>
      <c r="AN150" s="50">
        <f>IF('Indicator Data'!AO154="No Data",1,IF('Indicator Data imputation'!AO153&lt;&gt;"",1,0))</f>
        <v>0</v>
      </c>
      <c r="AO150" s="50">
        <f>IF('Indicator Data'!AP154="No Data",1,IF('Indicator Data imputation'!AP153&lt;&gt;"",1,0))</f>
        <v>0</v>
      </c>
      <c r="AP150" s="50">
        <f>IF('Indicator Data'!AQ154="No Data",1,IF('Indicator Data imputation'!AQ153&lt;&gt;"",1,0))</f>
        <v>0</v>
      </c>
      <c r="AQ150" s="50">
        <f>IF('Indicator Data'!AR154="No Data",1,IF('Indicator Data imputation'!AR153&lt;&gt;"",1,0))</f>
        <v>0</v>
      </c>
      <c r="AR150" s="50">
        <f>IF('Indicator Data'!AS154="No Data",1,IF('Indicator Data imputation'!AS153&lt;&gt;"",1,0))</f>
        <v>0</v>
      </c>
      <c r="AS150" s="50">
        <f>IF('Indicator Data'!AT154="No Data",1,IF('Indicator Data imputation'!AT153&lt;&gt;"",1,0))</f>
        <v>1</v>
      </c>
      <c r="AT150" s="50">
        <f>IF('Indicator Data'!AU154="No Data",1,IF('Indicator Data imputation'!AU153&lt;&gt;"",1,0))</f>
        <v>0</v>
      </c>
      <c r="AU150" s="50">
        <f>IF('Indicator Data'!AV154="No Data",1,IF('Indicator Data imputation'!AV153&lt;&gt;"",1,0))</f>
        <v>1</v>
      </c>
      <c r="AV150" s="50">
        <f>IF('Indicator Data'!AW154="No Data",1,IF('Indicator Data imputation'!AW153&lt;&gt;"",1,0))</f>
        <v>1</v>
      </c>
      <c r="AW150" s="50">
        <f>IF('Indicator Data'!AX154="No Data",1,IF('Indicator Data imputation'!AX153&lt;&gt;"",1,0))</f>
        <v>0</v>
      </c>
      <c r="AX150" s="50">
        <f>IF('Indicator Data'!AY154="No Data",1,IF('Indicator Data imputation'!AY153&lt;&gt;"",1,0))</f>
        <v>0</v>
      </c>
      <c r="AY150" s="50">
        <f>IF('Indicator Data'!AZ154="No Data",1,IF('Indicator Data imputation'!AZ153&lt;&gt;"",1,0))</f>
        <v>0</v>
      </c>
      <c r="AZ150" s="50">
        <f>IF('Indicator Data'!BA154="No Data",1,IF('Indicator Data imputation'!BA153&lt;&gt;"",1,0))</f>
        <v>1</v>
      </c>
      <c r="BA150" s="50">
        <f>IF('Indicator Data'!BB154="No Data",1,IF('Indicator Data imputation'!BB153&lt;&gt;"",1,0))</f>
        <v>0</v>
      </c>
      <c r="BB150" s="50">
        <f>IF('Indicator Data'!BC154="No Data",1,IF('Indicator Data imputation'!BC153&lt;&gt;"",1,0))</f>
        <v>0</v>
      </c>
      <c r="BC150" s="50">
        <f>IF('Indicator Data'!BD154="No Data",1,IF('Indicator Data imputation'!BD153&lt;&gt;"",1,0))</f>
        <v>0</v>
      </c>
      <c r="BD150" s="50">
        <f>IF('Indicator Data'!BE154="No Data",1,IF('Indicator Data imputation'!BE153&lt;&gt;"",1,0))</f>
        <v>0</v>
      </c>
      <c r="BE150" s="50">
        <f>IF('Indicator Data'!BF154="No Data",1,IF('Indicator Data imputation'!BF153&lt;&gt;"",1,0))</f>
        <v>0</v>
      </c>
      <c r="BF150" s="50">
        <f>IF('Indicator Data'!BG154="No Data",1,IF('Indicator Data imputation'!BG153&lt;&gt;"",1,0))</f>
        <v>0</v>
      </c>
      <c r="BG150" s="50">
        <f>IF('Indicator Data'!BH154="No Data",1,IF('Indicator Data imputation'!BH153&lt;&gt;"",1,0))</f>
        <v>0</v>
      </c>
      <c r="BH150" s="50">
        <f>IF('Indicator Data'!BI154="No Data",1,IF('Indicator Data imputation'!BI153&lt;&gt;"",1,0))</f>
        <v>0</v>
      </c>
      <c r="BI150" s="50">
        <f>IF('Indicator Data'!BJ154="No Data",1,IF('Indicator Data imputation'!BJ153&lt;&gt;"",1,0))</f>
        <v>1</v>
      </c>
      <c r="BJ150" s="50">
        <f>IF('Indicator Data'!BK154="No Data",1,IF('Indicator Data imputation'!BK153&lt;&gt;"",1,0))</f>
        <v>0</v>
      </c>
      <c r="BK150" s="50">
        <f>IF('Indicator Data'!BL154="No Data",1,IF('Indicator Data imputation'!BL153&lt;&gt;"",1,0))</f>
        <v>0</v>
      </c>
      <c r="BL150" s="50">
        <f>IF('Indicator Data'!BM154="No Data",1,IF('Indicator Data imputation'!BM153&lt;&gt;"",1,0))</f>
        <v>0</v>
      </c>
      <c r="BM150" s="50">
        <f>IF('Indicator Data'!BN154="No Data",1,IF('Indicator Data imputation'!BN153&lt;&gt;"",1,0))</f>
        <v>0</v>
      </c>
      <c r="BN150" s="50">
        <f>IF('Indicator Data'!BO154="No Data",1,IF('Indicator Data imputation'!BO153&lt;&gt;"",1,0))</f>
        <v>0</v>
      </c>
      <c r="BO150" s="50">
        <f>IF('Indicator Data'!BP154="No Data",1,IF('Indicator Data imputation'!BP153&lt;&gt;"",1,0))</f>
        <v>0</v>
      </c>
      <c r="BP150" s="50">
        <f>IF('Indicator Data'!BQ154="No Data",1,IF('Indicator Data imputation'!BQ153&lt;&gt;"",1,0))</f>
        <v>0</v>
      </c>
      <c r="BQ150" s="50">
        <f>IF('Indicator Data'!BR154="No Data",1,IF('Indicator Data imputation'!BR153&lt;&gt;"",1,0))</f>
        <v>0</v>
      </c>
      <c r="BR150" s="50">
        <f>IF('Indicator Data'!BS154="No Data",1,IF('Indicator Data imputation'!BS153&lt;&gt;"",1,0))</f>
        <v>0</v>
      </c>
      <c r="BS150" s="50">
        <f>IF('Indicator Data'!BT154="No Data",1,IF('Indicator Data imputation'!BT153&lt;&gt;"",1,0))</f>
        <v>0</v>
      </c>
      <c r="BT150" s="50">
        <f>IF('Indicator Data'!BU154="No Data",1,IF('Indicator Data imputation'!BU153&lt;&gt;"",1,0))</f>
        <v>0</v>
      </c>
      <c r="BU150" s="50">
        <f>IF('Indicator Data'!BV154="No Data",1,IF('Indicator Data imputation'!BV153&lt;&gt;"",1,0))</f>
        <v>0</v>
      </c>
      <c r="BV150" s="50">
        <f>IF('Indicator Data'!BW154="No Data",1,IF('Indicator Data imputation'!BW153&lt;&gt;"",1,0))</f>
        <v>0</v>
      </c>
      <c r="BW150" s="50">
        <f>IF('Indicator Data'!BX154="No Data",1,IF('Indicator Data imputation'!BX153&lt;&gt;"",1,0))</f>
        <v>0</v>
      </c>
      <c r="BX150" s="50">
        <f>IF('Indicator Data'!BY154="No Data",1,IF('Indicator Data imputation'!BY153&lt;&gt;"",1,0))</f>
        <v>0</v>
      </c>
      <c r="BY150" s="3">
        <f t="shared" si="6"/>
        <v>11</v>
      </c>
      <c r="BZ150" s="52">
        <f t="shared" si="7"/>
        <v>0.14666666666666667</v>
      </c>
    </row>
    <row r="151" spans="1:78">
      <c r="A151" s="3" t="str">
        <f>'Indicator Data'!B155</f>
        <v>SEN</v>
      </c>
      <c r="B151" s="50">
        <f>IF('Indicator Data'!C155="No Data",1,IF('Indicator Data imputation'!C154&lt;&gt;"",1,0))</f>
        <v>0</v>
      </c>
      <c r="C151" s="50">
        <f>IF('Indicator Data'!D155="No Data",1,IF('Indicator Data imputation'!D154&lt;&gt;"",1,0))</f>
        <v>0</v>
      </c>
      <c r="D151" s="50">
        <f>IF('Indicator Data'!E155="No Data",1,IF('Indicator Data imputation'!E154&lt;&gt;"",1,0))</f>
        <v>0</v>
      </c>
      <c r="E151" s="50">
        <f>IF('Indicator Data'!F155="No Data",1,IF('Indicator Data imputation'!F154&lt;&gt;"",1,0))</f>
        <v>0</v>
      </c>
      <c r="F151" s="50">
        <f>IF('Indicator Data'!G155="No Data",1,IF('Indicator Data imputation'!G154&lt;&gt;"",1,0))</f>
        <v>0</v>
      </c>
      <c r="G151" s="50">
        <f>IF('Indicator Data'!H155="No Data",1,IF('Indicator Data imputation'!H154&lt;&gt;"",1,0))</f>
        <v>0</v>
      </c>
      <c r="H151" s="50">
        <f>IF('Indicator Data'!I155="No Data",1,IF('Indicator Data imputation'!I154&lt;&gt;"",1,0))</f>
        <v>0</v>
      </c>
      <c r="I151" s="50">
        <f>IF('Indicator Data'!J155="No Data",1,IF('Indicator Data imputation'!J154&lt;&gt;"",1,0))</f>
        <v>0</v>
      </c>
      <c r="J151" s="50">
        <f>IF('Indicator Data'!K155="No Data",1,IF('Indicator Data imputation'!K154&lt;&gt;"",1,0))</f>
        <v>0</v>
      </c>
      <c r="K151" s="50">
        <f>IF('Indicator Data'!L155="No Data",1,IF('Indicator Data imputation'!L154&lt;&gt;"",1,0))</f>
        <v>0</v>
      </c>
      <c r="L151" s="50">
        <f>IF('Indicator Data'!M155="No Data",1,IF('Indicator Data imputation'!M154&lt;&gt;"",1,0))</f>
        <v>0</v>
      </c>
      <c r="M151" s="50">
        <f>IF('Indicator Data'!N155="No Data",1,IF('Indicator Data imputation'!N154&lt;&gt;"",1,0))</f>
        <v>0</v>
      </c>
      <c r="N151" s="50">
        <f>IF('Indicator Data'!O155="No Data",1,IF('Indicator Data imputation'!O154&lt;&gt;"",1,0))</f>
        <v>0</v>
      </c>
      <c r="O151" s="50">
        <f>IF('Indicator Data'!P155="No Data",1,IF('Indicator Data imputation'!P154&lt;&gt;"",1,0))</f>
        <v>0</v>
      </c>
      <c r="P151" s="50">
        <f>IF('Indicator Data'!Q155="No Data",1,IF('Indicator Data imputation'!Q154&lt;&gt;"",1,0))</f>
        <v>0</v>
      </c>
      <c r="Q151" s="50">
        <f>IF('Indicator Data'!R155="No Data",1,IF('Indicator Data imputation'!R154&lt;&gt;"",1,0))</f>
        <v>0</v>
      </c>
      <c r="R151" s="50">
        <f>IF('Indicator Data'!S155="No Data",1,IF('Indicator Data imputation'!S154&lt;&gt;"",1,0))</f>
        <v>0</v>
      </c>
      <c r="S151" s="50">
        <f>IF('Indicator Data'!T155="No Data",1,IF('Indicator Data imputation'!T154&lt;&gt;"",1,0))</f>
        <v>0</v>
      </c>
      <c r="T151" s="50">
        <f>IF('Indicator Data'!U155="No Data",1,IF('Indicator Data imputation'!U154&lt;&gt;"",1,0))</f>
        <v>0</v>
      </c>
      <c r="U151" s="50">
        <f>IF('Indicator Data'!V155="No Data",1,IF('Indicator Data imputation'!V154&lt;&gt;"",1,0))</f>
        <v>0</v>
      </c>
      <c r="V151" s="50">
        <f>IF('Indicator Data'!W155="No Data",1,IF('Indicator Data imputation'!W154&lt;&gt;"",1,0))</f>
        <v>0</v>
      </c>
      <c r="W151" s="50">
        <f>IF('Indicator Data'!X155="No Data",1,IF('Indicator Data imputation'!X154&lt;&gt;"",1,0))</f>
        <v>0</v>
      </c>
      <c r="X151" s="50">
        <f>IF('Indicator Data'!Y155="No Data",1,IF('Indicator Data imputation'!Y154&lt;&gt;"",1,0))</f>
        <v>0</v>
      </c>
      <c r="Y151" s="50">
        <f>IF('Indicator Data'!Z155="No Data",1,IF('Indicator Data imputation'!Z154&lt;&gt;"",1,0))</f>
        <v>0</v>
      </c>
      <c r="Z151" s="50">
        <f>IF('Indicator Data'!AA155="No Data",1,IF('Indicator Data imputation'!AA154&lt;&gt;"",1,0))</f>
        <v>0</v>
      </c>
      <c r="AA151" s="50">
        <f>IF('Indicator Data'!AB155="No Data",1,IF('Indicator Data imputation'!AB154&lt;&gt;"",1,0))</f>
        <v>0</v>
      </c>
      <c r="AB151" s="50">
        <f>IF('Indicator Data'!AC155="No Data",1,IF('Indicator Data imputation'!AC154&lt;&gt;"",1,0))</f>
        <v>0</v>
      </c>
      <c r="AC151" s="50">
        <f>IF('Indicator Data'!AD155="No Data",1,IF('Indicator Data imputation'!AD154&lt;&gt;"",1,0))</f>
        <v>0</v>
      </c>
      <c r="AD151" s="50">
        <f>IF('Indicator Data'!AE155="No Data",1,IF('Indicator Data imputation'!AE154&lt;&gt;"",1,0))</f>
        <v>0</v>
      </c>
      <c r="AE151" s="50">
        <f>IF('Indicator Data'!AF155="No Data",1,IF('Indicator Data imputation'!AF154&lt;&gt;"",1,0))</f>
        <v>0</v>
      </c>
      <c r="AF151" s="50">
        <f>IF('Indicator Data'!AG155="No Data",1,IF('Indicator Data imputation'!AG154&lt;&gt;"",1,0))</f>
        <v>0</v>
      </c>
      <c r="AG151" s="50">
        <f>IF('Indicator Data'!AH155="No Data",1,IF('Indicator Data imputation'!AH154&lt;&gt;"",1,0))</f>
        <v>0</v>
      </c>
      <c r="AH151" s="50">
        <f>IF('Indicator Data'!AI155="No Data",1,IF('Indicator Data imputation'!AI154&lt;&gt;"",1,0))</f>
        <v>0</v>
      </c>
      <c r="AI151" s="50">
        <f>IF('Indicator Data'!AJ155="No Data",1,IF('Indicator Data imputation'!AJ154&lt;&gt;"",1,0))</f>
        <v>0</v>
      </c>
      <c r="AJ151" s="50">
        <f>IF('Indicator Data'!AK155="No Data",1,IF('Indicator Data imputation'!AK154&lt;&gt;"",1,0))</f>
        <v>0</v>
      </c>
      <c r="AK151" s="50">
        <f>IF('Indicator Data'!AL155="No Data",1,IF('Indicator Data imputation'!AL154&lt;&gt;"",1,0))</f>
        <v>0</v>
      </c>
      <c r="AL151" s="50">
        <f>IF('Indicator Data'!AM155="No Data",1,IF('Indicator Data imputation'!AM154&lt;&gt;"",1,0))</f>
        <v>0</v>
      </c>
      <c r="AM151" s="50">
        <f>IF('Indicator Data'!AN155="No Data",1,IF('Indicator Data imputation'!AN154&lt;&gt;"",1,0))</f>
        <v>0</v>
      </c>
      <c r="AN151" s="50">
        <f>IF('Indicator Data'!AO155="No Data",1,IF('Indicator Data imputation'!AO154&lt;&gt;"",1,0))</f>
        <v>0</v>
      </c>
      <c r="AO151" s="50">
        <f>IF('Indicator Data'!AP155="No Data",1,IF('Indicator Data imputation'!AP154&lt;&gt;"",1,0))</f>
        <v>0</v>
      </c>
      <c r="AP151" s="50">
        <f>IF('Indicator Data'!AQ155="No Data",1,IF('Indicator Data imputation'!AQ154&lt;&gt;"",1,0))</f>
        <v>0</v>
      </c>
      <c r="AQ151" s="50">
        <f>IF('Indicator Data'!AR155="No Data",1,IF('Indicator Data imputation'!AR154&lt;&gt;"",1,0))</f>
        <v>0</v>
      </c>
      <c r="AR151" s="50">
        <f>IF('Indicator Data'!AS155="No Data",1,IF('Indicator Data imputation'!AS154&lt;&gt;"",1,0))</f>
        <v>0</v>
      </c>
      <c r="AS151" s="50">
        <f>IF('Indicator Data'!AT155="No Data",1,IF('Indicator Data imputation'!AT154&lt;&gt;"",1,0))</f>
        <v>0</v>
      </c>
      <c r="AT151" s="50">
        <f>IF('Indicator Data'!AU155="No Data",1,IF('Indicator Data imputation'!AU154&lt;&gt;"",1,0))</f>
        <v>0</v>
      </c>
      <c r="AU151" s="50">
        <f>IF('Indicator Data'!AV155="No Data",1,IF('Indicator Data imputation'!AV154&lt;&gt;"",1,0))</f>
        <v>0</v>
      </c>
      <c r="AV151" s="50">
        <f>IF('Indicator Data'!AW155="No Data",1,IF('Indicator Data imputation'!AW154&lt;&gt;"",1,0))</f>
        <v>0</v>
      </c>
      <c r="AW151" s="50">
        <f>IF('Indicator Data'!AX155="No Data",1,IF('Indicator Data imputation'!AX154&lt;&gt;"",1,0))</f>
        <v>0</v>
      </c>
      <c r="AX151" s="50">
        <f>IF('Indicator Data'!AY155="No Data",1,IF('Indicator Data imputation'!AY154&lt;&gt;"",1,0))</f>
        <v>0</v>
      </c>
      <c r="AY151" s="50">
        <f>IF('Indicator Data'!AZ155="No Data",1,IF('Indicator Data imputation'!AZ154&lt;&gt;"",1,0))</f>
        <v>0</v>
      </c>
      <c r="AZ151" s="50">
        <f>IF('Indicator Data'!BA155="No Data",1,IF('Indicator Data imputation'!BA154&lt;&gt;"",1,0))</f>
        <v>0</v>
      </c>
      <c r="BA151" s="50">
        <f>IF('Indicator Data'!BB155="No Data",1,IF('Indicator Data imputation'!BB154&lt;&gt;"",1,0))</f>
        <v>0</v>
      </c>
      <c r="BB151" s="50">
        <f>IF('Indicator Data'!BC155="No Data",1,IF('Indicator Data imputation'!BC154&lt;&gt;"",1,0))</f>
        <v>0</v>
      </c>
      <c r="BC151" s="50">
        <f>IF('Indicator Data'!BD155="No Data",1,IF('Indicator Data imputation'!BD154&lt;&gt;"",1,0))</f>
        <v>0</v>
      </c>
      <c r="BD151" s="50">
        <f>IF('Indicator Data'!BE155="No Data",1,IF('Indicator Data imputation'!BE154&lt;&gt;"",1,0))</f>
        <v>0</v>
      </c>
      <c r="BE151" s="50">
        <f>IF('Indicator Data'!BF155="No Data",1,IF('Indicator Data imputation'!BF154&lt;&gt;"",1,0))</f>
        <v>0</v>
      </c>
      <c r="BF151" s="50">
        <f>IF('Indicator Data'!BG155="No Data",1,IF('Indicator Data imputation'!BG154&lt;&gt;"",1,0))</f>
        <v>0</v>
      </c>
      <c r="BG151" s="50">
        <f>IF('Indicator Data'!BH155="No Data",1,IF('Indicator Data imputation'!BH154&lt;&gt;"",1,0))</f>
        <v>0</v>
      </c>
      <c r="BH151" s="50">
        <f>IF('Indicator Data'!BI155="No Data",1,IF('Indicator Data imputation'!BI154&lt;&gt;"",1,0))</f>
        <v>0</v>
      </c>
      <c r="BI151" s="50">
        <f>IF('Indicator Data'!BJ155="No Data",1,IF('Indicator Data imputation'!BJ154&lt;&gt;"",1,0))</f>
        <v>0</v>
      </c>
      <c r="BJ151" s="50">
        <f>IF('Indicator Data'!BK155="No Data",1,IF('Indicator Data imputation'!BK154&lt;&gt;"",1,0))</f>
        <v>0</v>
      </c>
      <c r="BK151" s="50">
        <f>IF('Indicator Data'!BL155="No Data",1,IF('Indicator Data imputation'!BL154&lt;&gt;"",1,0))</f>
        <v>0</v>
      </c>
      <c r="BL151" s="50">
        <f>IF('Indicator Data'!BM155="No Data",1,IF('Indicator Data imputation'!BM154&lt;&gt;"",1,0))</f>
        <v>0</v>
      </c>
      <c r="BM151" s="50">
        <f>IF('Indicator Data'!BN155="No Data",1,IF('Indicator Data imputation'!BN154&lt;&gt;"",1,0))</f>
        <v>0</v>
      </c>
      <c r="BN151" s="50">
        <f>IF('Indicator Data'!BO155="No Data",1,IF('Indicator Data imputation'!BO154&lt;&gt;"",1,0))</f>
        <v>0</v>
      </c>
      <c r="BO151" s="50">
        <f>IF('Indicator Data'!BP155="No Data",1,IF('Indicator Data imputation'!BP154&lt;&gt;"",1,0))</f>
        <v>0</v>
      </c>
      <c r="BP151" s="50">
        <f>IF('Indicator Data'!BQ155="No Data",1,IF('Indicator Data imputation'!BQ154&lt;&gt;"",1,0))</f>
        <v>0</v>
      </c>
      <c r="BQ151" s="50">
        <f>IF('Indicator Data'!BR155="No Data",1,IF('Indicator Data imputation'!BR154&lt;&gt;"",1,0))</f>
        <v>0</v>
      </c>
      <c r="BR151" s="50">
        <f>IF('Indicator Data'!BS155="No Data",1,IF('Indicator Data imputation'!BS154&lt;&gt;"",1,0))</f>
        <v>0</v>
      </c>
      <c r="BS151" s="50">
        <f>IF('Indicator Data'!BT155="No Data",1,IF('Indicator Data imputation'!BT154&lt;&gt;"",1,0))</f>
        <v>0</v>
      </c>
      <c r="BT151" s="50">
        <f>IF('Indicator Data'!BU155="No Data",1,IF('Indicator Data imputation'!BU154&lt;&gt;"",1,0))</f>
        <v>0</v>
      </c>
      <c r="BU151" s="50">
        <f>IF('Indicator Data'!BV155="No Data",1,IF('Indicator Data imputation'!BV154&lt;&gt;"",1,0))</f>
        <v>0</v>
      </c>
      <c r="BV151" s="50">
        <f>IF('Indicator Data'!BW155="No Data",1,IF('Indicator Data imputation'!BW154&lt;&gt;"",1,0))</f>
        <v>0</v>
      </c>
      <c r="BW151" s="50">
        <f>IF('Indicator Data'!BX155="No Data",1,IF('Indicator Data imputation'!BX154&lt;&gt;"",1,0))</f>
        <v>0</v>
      </c>
      <c r="BX151" s="50">
        <f>IF('Indicator Data'!BY155="No Data",1,IF('Indicator Data imputation'!BY154&lt;&gt;"",1,0))</f>
        <v>0</v>
      </c>
      <c r="BY151" s="3">
        <f t="shared" si="6"/>
        <v>0</v>
      </c>
      <c r="BZ151" s="52">
        <f t="shared" si="7"/>
        <v>0</v>
      </c>
    </row>
    <row r="152" spans="1:78">
      <c r="A152" s="3" t="str">
        <f>'Indicator Data'!B156</f>
        <v>SRB</v>
      </c>
      <c r="B152" s="50">
        <f>IF('Indicator Data'!C156="No Data",1,IF('Indicator Data imputation'!C155&lt;&gt;"",1,0))</f>
        <v>0</v>
      </c>
      <c r="C152" s="50">
        <f>IF('Indicator Data'!D156="No Data",1,IF('Indicator Data imputation'!D155&lt;&gt;"",1,0))</f>
        <v>0</v>
      </c>
      <c r="D152" s="50">
        <f>IF('Indicator Data'!E156="No Data",1,IF('Indicator Data imputation'!E155&lt;&gt;"",1,0))</f>
        <v>0</v>
      </c>
      <c r="E152" s="50">
        <f>IF('Indicator Data'!F156="No Data",1,IF('Indicator Data imputation'!F155&lt;&gt;"",1,0))</f>
        <v>0</v>
      </c>
      <c r="F152" s="50">
        <f>IF('Indicator Data'!G156="No Data",1,IF('Indicator Data imputation'!G155&lt;&gt;"",1,0))</f>
        <v>0</v>
      </c>
      <c r="G152" s="50">
        <f>IF('Indicator Data'!H156="No Data",1,IF('Indicator Data imputation'!H155&lt;&gt;"",1,0))</f>
        <v>0</v>
      </c>
      <c r="H152" s="50">
        <f>IF('Indicator Data'!I156="No Data",1,IF('Indicator Data imputation'!I155&lt;&gt;"",1,0))</f>
        <v>0</v>
      </c>
      <c r="I152" s="50">
        <f>IF('Indicator Data'!J156="No Data",1,IF('Indicator Data imputation'!J155&lt;&gt;"",1,0))</f>
        <v>0</v>
      </c>
      <c r="J152" s="50">
        <f>IF('Indicator Data'!K156="No Data",1,IF('Indicator Data imputation'!K155&lt;&gt;"",1,0))</f>
        <v>0</v>
      </c>
      <c r="K152" s="50">
        <f>IF('Indicator Data'!L156="No Data",1,IF('Indicator Data imputation'!L155&lt;&gt;"",1,0))</f>
        <v>0</v>
      </c>
      <c r="L152" s="50">
        <f>IF('Indicator Data'!M156="No Data",1,IF('Indicator Data imputation'!M155&lt;&gt;"",1,0))</f>
        <v>0</v>
      </c>
      <c r="M152" s="50">
        <f>IF('Indicator Data'!N156="No Data",1,IF('Indicator Data imputation'!N155&lt;&gt;"",1,0))</f>
        <v>1</v>
      </c>
      <c r="N152" s="50">
        <f>IF('Indicator Data'!O156="No Data",1,IF('Indicator Data imputation'!O155&lt;&gt;"",1,0))</f>
        <v>1</v>
      </c>
      <c r="O152" s="50">
        <f>IF('Indicator Data'!P156="No Data",1,IF('Indicator Data imputation'!P155&lt;&gt;"",1,0))</f>
        <v>1</v>
      </c>
      <c r="P152" s="50">
        <f>IF('Indicator Data'!Q156="No Data",1,IF('Indicator Data imputation'!Q155&lt;&gt;"",1,0))</f>
        <v>0</v>
      </c>
      <c r="Q152" s="50">
        <f>IF('Indicator Data'!R156="No Data",1,IF('Indicator Data imputation'!R155&lt;&gt;"",1,0))</f>
        <v>0</v>
      </c>
      <c r="R152" s="50">
        <f>IF('Indicator Data'!S156="No Data",1,IF('Indicator Data imputation'!S155&lt;&gt;"",1,0))</f>
        <v>0</v>
      </c>
      <c r="S152" s="50">
        <f>IF('Indicator Data'!T156="No Data",1,IF('Indicator Data imputation'!T155&lt;&gt;"",1,0))</f>
        <v>0</v>
      </c>
      <c r="T152" s="50">
        <f>IF('Indicator Data'!U156="No Data",1,IF('Indicator Data imputation'!U155&lt;&gt;"",1,0))</f>
        <v>0</v>
      </c>
      <c r="U152" s="50">
        <f>IF('Indicator Data'!V156="No Data",1,IF('Indicator Data imputation'!V155&lt;&gt;"",1,0))</f>
        <v>0</v>
      </c>
      <c r="V152" s="50">
        <f>IF('Indicator Data'!W156="No Data",1,IF('Indicator Data imputation'!W155&lt;&gt;"",1,0))</f>
        <v>0</v>
      </c>
      <c r="W152" s="50">
        <f>IF('Indicator Data'!X156="No Data",1,IF('Indicator Data imputation'!X155&lt;&gt;"",1,0))</f>
        <v>0</v>
      </c>
      <c r="X152" s="50">
        <f>IF('Indicator Data'!Y156="No Data",1,IF('Indicator Data imputation'!Y155&lt;&gt;"",1,0))</f>
        <v>0</v>
      </c>
      <c r="Y152" s="50">
        <f>IF('Indicator Data'!Z156="No Data",1,IF('Indicator Data imputation'!Z155&lt;&gt;"",1,0))</f>
        <v>0</v>
      </c>
      <c r="Z152" s="50">
        <f>IF('Indicator Data'!AA156="No Data",1,IF('Indicator Data imputation'!AA155&lt;&gt;"",1,0))</f>
        <v>0</v>
      </c>
      <c r="AA152" s="50">
        <f>IF('Indicator Data'!AB156="No Data",1,IF('Indicator Data imputation'!AB155&lt;&gt;"",1,0))</f>
        <v>0</v>
      </c>
      <c r="AB152" s="50">
        <f>IF('Indicator Data'!AC156="No Data",1,IF('Indicator Data imputation'!AC155&lt;&gt;"",1,0))</f>
        <v>0</v>
      </c>
      <c r="AC152" s="50">
        <f>IF('Indicator Data'!AD156="No Data",1,IF('Indicator Data imputation'!AD155&lt;&gt;"",1,0))</f>
        <v>0</v>
      </c>
      <c r="AD152" s="50">
        <f>IF('Indicator Data'!AE156="No Data",1,IF('Indicator Data imputation'!AE155&lt;&gt;"",1,0))</f>
        <v>0</v>
      </c>
      <c r="AE152" s="50">
        <f>IF('Indicator Data'!AF156="No Data",1,IF('Indicator Data imputation'!AF155&lt;&gt;"",1,0))</f>
        <v>0</v>
      </c>
      <c r="AF152" s="50">
        <f>IF('Indicator Data'!AG156="No Data",1,IF('Indicator Data imputation'!AG155&lt;&gt;"",1,0))</f>
        <v>0</v>
      </c>
      <c r="AG152" s="50">
        <f>IF('Indicator Data'!AH156="No Data",1,IF('Indicator Data imputation'!AH155&lt;&gt;"",1,0))</f>
        <v>0</v>
      </c>
      <c r="AH152" s="50">
        <f>IF('Indicator Data'!AI156="No Data",1,IF('Indicator Data imputation'!AI155&lt;&gt;"",1,0))</f>
        <v>0</v>
      </c>
      <c r="AI152" s="50">
        <f>IF('Indicator Data'!AJ156="No Data",1,IF('Indicator Data imputation'!AJ155&lt;&gt;"",1,0))</f>
        <v>0</v>
      </c>
      <c r="AJ152" s="50">
        <f>IF('Indicator Data'!AK156="No Data",1,IF('Indicator Data imputation'!AK155&lt;&gt;"",1,0))</f>
        <v>0</v>
      </c>
      <c r="AK152" s="50">
        <f>IF('Indicator Data'!AL156="No Data",1,IF('Indicator Data imputation'!AL155&lt;&gt;"",1,0))</f>
        <v>0</v>
      </c>
      <c r="AL152" s="50">
        <f>IF('Indicator Data'!AM156="No Data",1,IF('Indicator Data imputation'!AM155&lt;&gt;"",1,0))</f>
        <v>0</v>
      </c>
      <c r="AM152" s="50">
        <f>IF('Indicator Data'!AN156="No Data",1,IF('Indicator Data imputation'!AN155&lt;&gt;"",1,0))</f>
        <v>0</v>
      </c>
      <c r="AN152" s="50">
        <f>IF('Indicator Data'!AO156="No Data",1,IF('Indicator Data imputation'!AO155&lt;&gt;"",1,0))</f>
        <v>0</v>
      </c>
      <c r="AO152" s="50">
        <f>IF('Indicator Data'!AP156="No Data",1,IF('Indicator Data imputation'!AP155&lt;&gt;"",1,0))</f>
        <v>0</v>
      </c>
      <c r="AP152" s="50">
        <f>IF('Indicator Data'!AQ156="No Data",1,IF('Indicator Data imputation'!AQ155&lt;&gt;"",1,0))</f>
        <v>0</v>
      </c>
      <c r="AQ152" s="50">
        <f>IF('Indicator Data'!AR156="No Data",1,IF('Indicator Data imputation'!AR155&lt;&gt;"",1,0))</f>
        <v>0</v>
      </c>
      <c r="AR152" s="50">
        <f>IF('Indicator Data'!AS156="No Data",1,IF('Indicator Data imputation'!AS155&lt;&gt;"",1,0))</f>
        <v>0</v>
      </c>
      <c r="AS152" s="50">
        <f>IF('Indicator Data'!AT156="No Data",1,IF('Indicator Data imputation'!AT155&lt;&gt;"",1,0))</f>
        <v>0</v>
      </c>
      <c r="AT152" s="50">
        <f>IF('Indicator Data'!AU156="No Data",1,IF('Indicator Data imputation'!AU155&lt;&gt;"",1,0))</f>
        <v>0</v>
      </c>
      <c r="AU152" s="50">
        <f>IF('Indicator Data'!AV156="No Data",1,IF('Indicator Data imputation'!AV155&lt;&gt;"",1,0))</f>
        <v>0</v>
      </c>
      <c r="AV152" s="50">
        <f>IF('Indicator Data'!AW156="No Data",1,IF('Indicator Data imputation'!AW155&lt;&gt;"",1,0))</f>
        <v>0</v>
      </c>
      <c r="AW152" s="50">
        <f>IF('Indicator Data'!AX156="No Data",1,IF('Indicator Data imputation'!AX155&lt;&gt;"",1,0))</f>
        <v>1</v>
      </c>
      <c r="AX152" s="50">
        <f>IF('Indicator Data'!AY156="No Data",1,IF('Indicator Data imputation'!AY155&lt;&gt;"",1,0))</f>
        <v>0</v>
      </c>
      <c r="AY152" s="50">
        <f>IF('Indicator Data'!AZ156="No Data",1,IF('Indicator Data imputation'!AZ155&lt;&gt;"",1,0))</f>
        <v>0</v>
      </c>
      <c r="AZ152" s="50">
        <f>IF('Indicator Data'!BA156="No Data",1,IF('Indicator Data imputation'!BA155&lt;&gt;"",1,0))</f>
        <v>0</v>
      </c>
      <c r="BA152" s="50">
        <f>IF('Indicator Data'!BB156="No Data",1,IF('Indicator Data imputation'!BB155&lt;&gt;"",1,0))</f>
        <v>0</v>
      </c>
      <c r="BB152" s="50">
        <f>IF('Indicator Data'!BC156="No Data",1,IF('Indicator Data imputation'!BC155&lt;&gt;"",1,0))</f>
        <v>0</v>
      </c>
      <c r="BC152" s="50">
        <f>IF('Indicator Data'!BD156="No Data",1,IF('Indicator Data imputation'!BD155&lt;&gt;"",1,0))</f>
        <v>0</v>
      </c>
      <c r="BD152" s="50">
        <f>IF('Indicator Data'!BE156="No Data",1,IF('Indicator Data imputation'!BE155&lt;&gt;"",1,0))</f>
        <v>0</v>
      </c>
      <c r="BE152" s="50">
        <f>IF('Indicator Data'!BF156="No Data",1,IF('Indicator Data imputation'!BF155&lt;&gt;"",1,0))</f>
        <v>0</v>
      </c>
      <c r="BF152" s="50">
        <f>IF('Indicator Data'!BG156="No Data",1,IF('Indicator Data imputation'!BG155&lt;&gt;"",1,0))</f>
        <v>0</v>
      </c>
      <c r="BG152" s="50">
        <f>IF('Indicator Data'!BH156="No Data",1,IF('Indicator Data imputation'!BH155&lt;&gt;"",1,0))</f>
        <v>0</v>
      </c>
      <c r="BH152" s="50">
        <f>IF('Indicator Data'!BI156="No Data",1,IF('Indicator Data imputation'!BI155&lt;&gt;"",1,0))</f>
        <v>0</v>
      </c>
      <c r="BI152" s="50">
        <f>IF('Indicator Data'!BJ156="No Data",1,IF('Indicator Data imputation'!BJ155&lt;&gt;"",1,0))</f>
        <v>0</v>
      </c>
      <c r="BJ152" s="50">
        <f>IF('Indicator Data'!BK156="No Data",1,IF('Indicator Data imputation'!BK155&lt;&gt;"",1,0))</f>
        <v>0</v>
      </c>
      <c r="BK152" s="50">
        <f>IF('Indicator Data'!BL156="No Data",1,IF('Indicator Data imputation'!BL155&lt;&gt;"",1,0))</f>
        <v>0</v>
      </c>
      <c r="BL152" s="50">
        <f>IF('Indicator Data'!BM156="No Data",1,IF('Indicator Data imputation'!BM155&lt;&gt;"",1,0))</f>
        <v>0</v>
      </c>
      <c r="BM152" s="50">
        <f>IF('Indicator Data'!BN156="No Data",1,IF('Indicator Data imputation'!BN155&lt;&gt;"",1,0))</f>
        <v>0</v>
      </c>
      <c r="BN152" s="50">
        <f>IF('Indicator Data'!BO156="No Data",1,IF('Indicator Data imputation'!BO155&lt;&gt;"",1,0))</f>
        <v>0</v>
      </c>
      <c r="BO152" s="50">
        <f>IF('Indicator Data'!BP156="No Data",1,IF('Indicator Data imputation'!BP155&lt;&gt;"",1,0))</f>
        <v>0</v>
      </c>
      <c r="BP152" s="50">
        <f>IF('Indicator Data'!BQ156="No Data",1,IF('Indicator Data imputation'!BQ155&lt;&gt;"",1,0))</f>
        <v>0</v>
      </c>
      <c r="BQ152" s="50">
        <f>IF('Indicator Data'!BR156="No Data",1,IF('Indicator Data imputation'!BR155&lt;&gt;"",1,0))</f>
        <v>0</v>
      </c>
      <c r="BR152" s="50">
        <f>IF('Indicator Data'!BS156="No Data",1,IF('Indicator Data imputation'!BS155&lt;&gt;"",1,0))</f>
        <v>0</v>
      </c>
      <c r="BS152" s="50">
        <f>IF('Indicator Data'!BT156="No Data",1,IF('Indicator Data imputation'!BT155&lt;&gt;"",1,0))</f>
        <v>0</v>
      </c>
      <c r="BT152" s="50">
        <f>IF('Indicator Data'!BU156="No Data",1,IF('Indicator Data imputation'!BU155&lt;&gt;"",1,0))</f>
        <v>0</v>
      </c>
      <c r="BU152" s="50">
        <f>IF('Indicator Data'!BV156="No Data",1,IF('Indicator Data imputation'!BV155&lt;&gt;"",1,0))</f>
        <v>0</v>
      </c>
      <c r="BV152" s="50">
        <f>IF('Indicator Data'!BW156="No Data",1,IF('Indicator Data imputation'!BW155&lt;&gt;"",1,0))</f>
        <v>0</v>
      </c>
      <c r="BW152" s="50">
        <f>IF('Indicator Data'!BX156="No Data",1,IF('Indicator Data imputation'!BX155&lt;&gt;"",1,0))</f>
        <v>0</v>
      </c>
      <c r="BX152" s="50">
        <f>IF('Indicator Data'!BY156="No Data",1,IF('Indicator Data imputation'!BY155&lt;&gt;"",1,0))</f>
        <v>0</v>
      </c>
      <c r="BY152" s="3">
        <f t="shared" si="6"/>
        <v>4</v>
      </c>
      <c r="BZ152" s="52">
        <f t="shared" si="7"/>
        <v>5.3333333333333337E-2</v>
      </c>
    </row>
    <row r="153" spans="1:78">
      <c r="A153" s="3" t="str">
        <f>'Indicator Data'!B157</f>
        <v>SYC</v>
      </c>
      <c r="B153" s="50">
        <f>IF('Indicator Data'!C157="No Data",1,IF('Indicator Data imputation'!C156&lt;&gt;"",1,0))</f>
        <v>0</v>
      </c>
      <c r="C153" s="50">
        <f>IF('Indicator Data'!D157="No Data",1,IF('Indicator Data imputation'!D156&lt;&gt;"",1,0))</f>
        <v>0</v>
      </c>
      <c r="D153" s="50">
        <f>IF('Indicator Data'!E157="No Data",1,IF('Indicator Data imputation'!E156&lt;&gt;"",1,0))</f>
        <v>1</v>
      </c>
      <c r="E153" s="50">
        <f>IF('Indicator Data'!F157="No Data",1,IF('Indicator Data imputation'!F156&lt;&gt;"",1,0))</f>
        <v>0</v>
      </c>
      <c r="F153" s="50">
        <f>IF('Indicator Data'!G157="No Data",1,IF('Indicator Data imputation'!G156&lt;&gt;"",1,0))</f>
        <v>0</v>
      </c>
      <c r="G153" s="50">
        <f>IF('Indicator Data'!H157="No Data",1,IF('Indicator Data imputation'!H156&lt;&gt;"",1,0))</f>
        <v>0</v>
      </c>
      <c r="H153" s="50">
        <f>IF('Indicator Data'!I157="No Data",1,IF('Indicator Data imputation'!I156&lt;&gt;"",1,0))</f>
        <v>0</v>
      </c>
      <c r="I153" s="50">
        <f>IF('Indicator Data'!J157="No Data",1,IF('Indicator Data imputation'!J156&lt;&gt;"",1,0))</f>
        <v>0</v>
      </c>
      <c r="J153" s="50">
        <f>IF('Indicator Data'!K157="No Data",1,IF('Indicator Data imputation'!K156&lt;&gt;"",1,0))</f>
        <v>0</v>
      </c>
      <c r="K153" s="50">
        <f>IF('Indicator Data'!L157="No Data",1,IF('Indicator Data imputation'!L156&lt;&gt;"",1,0))</f>
        <v>1</v>
      </c>
      <c r="L153" s="50">
        <f>IF('Indicator Data'!M157="No Data",1,IF('Indicator Data imputation'!M156&lt;&gt;"",1,0))</f>
        <v>0</v>
      </c>
      <c r="M153" s="50">
        <f>IF('Indicator Data'!N157="No Data",1,IF('Indicator Data imputation'!N156&lt;&gt;"",1,0))</f>
        <v>0</v>
      </c>
      <c r="N153" s="50">
        <f>IF('Indicator Data'!O157="No Data",1,IF('Indicator Data imputation'!O156&lt;&gt;"",1,0))</f>
        <v>0</v>
      </c>
      <c r="O153" s="50">
        <f>IF('Indicator Data'!P157="No Data",1,IF('Indicator Data imputation'!P156&lt;&gt;"",1,0))</f>
        <v>0</v>
      </c>
      <c r="P153" s="50">
        <f>IF('Indicator Data'!Q157="No Data",1,IF('Indicator Data imputation'!Q156&lt;&gt;"",1,0))</f>
        <v>0</v>
      </c>
      <c r="Q153" s="50">
        <f>IF('Indicator Data'!R157="No Data",1,IF('Indicator Data imputation'!R156&lt;&gt;"",1,0))</f>
        <v>0</v>
      </c>
      <c r="R153" s="50">
        <f>IF('Indicator Data'!S157="No Data",1,IF('Indicator Data imputation'!S156&lt;&gt;"",1,0))</f>
        <v>0</v>
      </c>
      <c r="S153" s="50">
        <f>IF('Indicator Data'!T157="No Data",1,IF('Indicator Data imputation'!T156&lt;&gt;"",1,0))</f>
        <v>0</v>
      </c>
      <c r="T153" s="50">
        <f>IF('Indicator Data'!U157="No Data",1,IF('Indicator Data imputation'!U156&lt;&gt;"",1,0))</f>
        <v>0</v>
      </c>
      <c r="U153" s="50">
        <f>IF('Indicator Data'!V157="No Data",1,IF('Indicator Data imputation'!V156&lt;&gt;"",1,0))</f>
        <v>0</v>
      </c>
      <c r="V153" s="50">
        <f>IF('Indicator Data'!W157="No Data",1,IF('Indicator Data imputation'!W156&lt;&gt;"",1,0))</f>
        <v>0</v>
      </c>
      <c r="W153" s="50">
        <f>IF('Indicator Data'!X157="No Data",1,IF('Indicator Data imputation'!X156&lt;&gt;"",1,0))</f>
        <v>0</v>
      </c>
      <c r="X153" s="50">
        <f>IF('Indicator Data'!Y157="No Data",1,IF('Indicator Data imputation'!Y156&lt;&gt;"",1,0))</f>
        <v>0</v>
      </c>
      <c r="Y153" s="50">
        <f>IF('Indicator Data'!Z157="No Data",1,IF('Indicator Data imputation'!Z156&lt;&gt;"",1,0))</f>
        <v>0</v>
      </c>
      <c r="Z153" s="50">
        <f>IF('Indicator Data'!AA157="No Data",1,IF('Indicator Data imputation'!AA156&lt;&gt;"",1,0))</f>
        <v>1</v>
      </c>
      <c r="AA153" s="50">
        <f>IF('Indicator Data'!AB157="No Data",1,IF('Indicator Data imputation'!AB156&lt;&gt;"",1,0))</f>
        <v>0</v>
      </c>
      <c r="AB153" s="50">
        <f>IF('Indicator Data'!AC157="No Data",1,IF('Indicator Data imputation'!AC156&lt;&gt;"",1,0))</f>
        <v>1</v>
      </c>
      <c r="AC153" s="50">
        <f>IF('Indicator Data'!AD157="No Data",1,IF('Indicator Data imputation'!AD156&lt;&gt;"",1,0))</f>
        <v>1</v>
      </c>
      <c r="AD153" s="50">
        <f>IF('Indicator Data'!AE157="No Data",1,IF('Indicator Data imputation'!AE156&lt;&gt;"",1,0))</f>
        <v>0</v>
      </c>
      <c r="AE153" s="50">
        <f>IF('Indicator Data'!AF157="No Data",1,IF('Indicator Data imputation'!AF156&lt;&gt;"",1,0))</f>
        <v>1</v>
      </c>
      <c r="AF153" s="50">
        <f>IF('Indicator Data'!AG157="No Data",1,IF('Indicator Data imputation'!AG156&lt;&gt;"",1,0))</f>
        <v>0</v>
      </c>
      <c r="AG153" s="50">
        <f>IF('Indicator Data'!AH157="No Data",1,IF('Indicator Data imputation'!AH156&lt;&gt;"",1,0))</f>
        <v>0</v>
      </c>
      <c r="AH153" s="50">
        <f>IF('Indicator Data'!AI157="No Data",1,IF('Indicator Data imputation'!AI156&lt;&gt;"",1,0))</f>
        <v>0</v>
      </c>
      <c r="AI153" s="50">
        <f>IF('Indicator Data'!AJ157="No Data",1,IF('Indicator Data imputation'!AJ156&lt;&gt;"",1,0))</f>
        <v>0</v>
      </c>
      <c r="AJ153" s="50">
        <f>IF('Indicator Data'!AK157="No Data",1,IF('Indicator Data imputation'!AK156&lt;&gt;"",1,0))</f>
        <v>0</v>
      </c>
      <c r="AK153" s="50">
        <f>IF('Indicator Data'!AL157="No Data",1,IF('Indicator Data imputation'!AL156&lt;&gt;"",1,0))</f>
        <v>0</v>
      </c>
      <c r="AL153" s="50">
        <f>IF('Indicator Data'!AM157="No Data",1,IF('Indicator Data imputation'!AM156&lt;&gt;"",1,0))</f>
        <v>0</v>
      </c>
      <c r="AM153" s="50">
        <f>IF('Indicator Data'!AN157="No Data",1,IF('Indicator Data imputation'!AN156&lt;&gt;"",1,0))</f>
        <v>0</v>
      </c>
      <c r="AN153" s="50">
        <f>IF('Indicator Data'!AO157="No Data",1,IF('Indicator Data imputation'!AO156&lt;&gt;"",1,0))</f>
        <v>0</v>
      </c>
      <c r="AO153" s="50">
        <f>IF('Indicator Data'!AP157="No Data",1,IF('Indicator Data imputation'!AP156&lt;&gt;"",1,0))</f>
        <v>0</v>
      </c>
      <c r="AP153" s="50">
        <f>IF('Indicator Data'!AQ157="No Data",1,IF('Indicator Data imputation'!AQ156&lt;&gt;"",1,0))</f>
        <v>0</v>
      </c>
      <c r="AQ153" s="50">
        <f>IF('Indicator Data'!AR157="No Data",1,IF('Indicator Data imputation'!AR156&lt;&gt;"",1,0))</f>
        <v>0</v>
      </c>
      <c r="AR153" s="50">
        <f>IF('Indicator Data'!AS157="No Data",1,IF('Indicator Data imputation'!AS156&lt;&gt;"",1,0))</f>
        <v>0</v>
      </c>
      <c r="AS153" s="50">
        <f>IF('Indicator Data'!AT157="No Data",1,IF('Indicator Data imputation'!AT156&lt;&gt;"",1,0))</f>
        <v>0</v>
      </c>
      <c r="AT153" s="50">
        <f>IF('Indicator Data'!AU157="No Data",1,IF('Indicator Data imputation'!AU156&lt;&gt;"",1,0))</f>
        <v>0</v>
      </c>
      <c r="AU153" s="50">
        <f>IF('Indicator Data'!AV157="No Data",1,IF('Indicator Data imputation'!AV156&lt;&gt;"",1,0))</f>
        <v>1</v>
      </c>
      <c r="AV153" s="50">
        <f>IF('Indicator Data'!AW157="No Data",1,IF('Indicator Data imputation'!AW156&lt;&gt;"",1,0))</f>
        <v>1</v>
      </c>
      <c r="AW153" s="50">
        <f>IF('Indicator Data'!AX157="No Data",1,IF('Indicator Data imputation'!AX156&lt;&gt;"",1,0))</f>
        <v>1</v>
      </c>
      <c r="AX153" s="50">
        <f>IF('Indicator Data'!AY157="No Data",1,IF('Indicator Data imputation'!AY156&lt;&gt;"",1,0))</f>
        <v>0</v>
      </c>
      <c r="AY153" s="50">
        <f>IF('Indicator Data'!AZ157="No Data",1,IF('Indicator Data imputation'!AZ156&lt;&gt;"",1,0))</f>
        <v>1</v>
      </c>
      <c r="AZ153" s="50">
        <f>IF('Indicator Data'!BA157="No Data",1,IF('Indicator Data imputation'!BA156&lt;&gt;"",1,0))</f>
        <v>0</v>
      </c>
      <c r="BA153" s="50">
        <f>IF('Indicator Data'!BB157="No Data",1,IF('Indicator Data imputation'!BB156&lt;&gt;"",1,0))</f>
        <v>0</v>
      </c>
      <c r="BB153" s="50">
        <f>IF('Indicator Data'!BC157="No Data",1,IF('Indicator Data imputation'!BC156&lt;&gt;"",1,0))</f>
        <v>0</v>
      </c>
      <c r="BC153" s="50">
        <f>IF('Indicator Data'!BD157="No Data",1,IF('Indicator Data imputation'!BD156&lt;&gt;"",1,0))</f>
        <v>0</v>
      </c>
      <c r="BD153" s="50">
        <f>IF('Indicator Data'!BE157="No Data",1,IF('Indicator Data imputation'!BE156&lt;&gt;"",1,0))</f>
        <v>0</v>
      </c>
      <c r="BE153" s="50">
        <f>IF('Indicator Data'!BF157="No Data",1,IF('Indicator Data imputation'!BF156&lt;&gt;"",1,0))</f>
        <v>0</v>
      </c>
      <c r="BF153" s="50">
        <f>IF('Indicator Data'!BG157="No Data",1,IF('Indicator Data imputation'!BG156&lt;&gt;"",1,0))</f>
        <v>0</v>
      </c>
      <c r="BG153" s="50">
        <f>IF('Indicator Data'!BH157="No Data",1,IF('Indicator Data imputation'!BH156&lt;&gt;"",1,0))</f>
        <v>1</v>
      </c>
      <c r="BH153" s="50">
        <f>IF('Indicator Data'!BI157="No Data",1,IF('Indicator Data imputation'!BI156&lt;&gt;"",1,0))</f>
        <v>1</v>
      </c>
      <c r="BI153" s="50">
        <f>IF('Indicator Data'!BJ157="No Data",1,IF('Indicator Data imputation'!BJ156&lt;&gt;"",1,0))</f>
        <v>0</v>
      </c>
      <c r="BJ153" s="50">
        <f>IF('Indicator Data'!BK157="No Data",1,IF('Indicator Data imputation'!BK156&lt;&gt;"",1,0))</f>
        <v>0</v>
      </c>
      <c r="BK153" s="50">
        <f>IF('Indicator Data'!BL157="No Data",1,IF('Indicator Data imputation'!BL156&lt;&gt;"",1,0))</f>
        <v>0</v>
      </c>
      <c r="BL153" s="50">
        <f>IF('Indicator Data'!BM157="No Data",1,IF('Indicator Data imputation'!BM156&lt;&gt;"",1,0))</f>
        <v>0</v>
      </c>
      <c r="BM153" s="50">
        <f>IF('Indicator Data'!BN157="No Data",1,IF('Indicator Data imputation'!BN156&lt;&gt;"",1,0))</f>
        <v>0</v>
      </c>
      <c r="BN153" s="50">
        <f>IF('Indicator Data'!BO157="No Data",1,IF('Indicator Data imputation'!BO156&lt;&gt;"",1,0))</f>
        <v>0</v>
      </c>
      <c r="BO153" s="50">
        <f>IF('Indicator Data'!BP157="No Data",1,IF('Indicator Data imputation'!BP156&lt;&gt;"",1,0))</f>
        <v>0</v>
      </c>
      <c r="BP153" s="50">
        <f>IF('Indicator Data'!BQ157="No Data",1,IF('Indicator Data imputation'!BQ156&lt;&gt;"",1,0))</f>
        <v>0</v>
      </c>
      <c r="BQ153" s="50">
        <f>IF('Indicator Data'!BR157="No Data",1,IF('Indicator Data imputation'!BR156&lt;&gt;"",1,0))</f>
        <v>0</v>
      </c>
      <c r="BR153" s="50">
        <f>IF('Indicator Data'!BS157="No Data",1,IF('Indicator Data imputation'!BS156&lt;&gt;"",1,0))</f>
        <v>0</v>
      </c>
      <c r="BS153" s="50">
        <f>IF('Indicator Data'!BT157="No Data",1,IF('Indicator Data imputation'!BT156&lt;&gt;"",1,0))</f>
        <v>0</v>
      </c>
      <c r="BT153" s="50">
        <f>IF('Indicator Data'!BU157="No Data",1,IF('Indicator Data imputation'!BU156&lt;&gt;"",1,0))</f>
        <v>0</v>
      </c>
      <c r="BU153" s="50">
        <f>IF('Indicator Data'!BV157="No Data",1,IF('Indicator Data imputation'!BV156&lt;&gt;"",1,0))</f>
        <v>0</v>
      </c>
      <c r="BV153" s="50">
        <f>IF('Indicator Data'!BW157="No Data",1,IF('Indicator Data imputation'!BW156&lt;&gt;"",1,0))</f>
        <v>0</v>
      </c>
      <c r="BW153" s="50">
        <f>IF('Indicator Data'!BX157="No Data",1,IF('Indicator Data imputation'!BX156&lt;&gt;"",1,0))</f>
        <v>0</v>
      </c>
      <c r="BX153" s="50">
        <f>IF('Indicator Data'!BY157="No Data",1,IF('Indicator Data imputation'!BY156&lt;&gt;"",1,0))</f>
        <v>0</v>
      </c>
      <c r="BY153" s="3">
        <f t="shared" si="6"/>
        <v>12</v>
      </c>
      <c r="BZ153" s="52">
        <f t="shared" si="7"/>
        <v>0.16</v>
      </c>
    </row>
    <row r="154" spans="1:78">
      <c r="A154" s="3" t="str">
        <f>'Indicator Data'!B158</f>
        <v>SLE</v>
      </c>
      <c r="B154" s="50">
        <f>IF('Indicator Data'!C158="No Data",1,IF('Indicator Data imputation'!C157&lt;&gt;"",1,0))</f>
        <v>0</v>
      </c>
      <c r="C154" s="50">
        <f>IF('Indicator Data'!D158="No Data",1,IF('Indicator Data imputation'!D157&lt;&gt;"",1,0))</f>
        <v>0</v>
      </c>
      <c r="D154" s="50">
        <f>IF('Indicator Data'!E158="No Data",1,IF('Indicator Data imputation'!E157&lt;&gt;"",1,0))</f>
        <v>0</v>
      </c>
      <c r="E154" s="50">
        <f>IF('Indicator Data'!F158="No Data",1,IF('Indicator Data imputation'!F157&lt;&gt;"",1,0))</f>
        <v>0</v>
      </c>
      <c r="F154" s="50">
        <f>IF('Indicator Data'!G158="No Data",1,IF('Indicator Data imputation'!G157&lt;&gt;"",1,0))</f>
        <v>0</v>
      </c>
      <c r="G154" s="50">
        <f>IF('Indicator Data'!H158="No Data",1,IF('Indicator Data imputation'!H157&lt;&gt;"",1,0))</f>
        <v>0</v>
      </c>
      <c r="H154" s="50">
        <f>IF('Indicator Data'!I158="No Data",1,IF('Indicator Data imputation'!I157&lt;&gt;"",1,0))</f>
        <v>0</v>
      </c>
      <c r="I154" s="50">
        <f>IF('Indicator Data'!J158="No Data",1,IF('Indicator Data imputation'!J157&lt;&gt;"",1,0))</f>
        <v>0</v>
      </c>
      <c r="J154" s="50">
        <f>IF('Indicator Data'!K158="No Data",1,IF('Indicator Data imputation'!K157&lt;&gt;"",1,0))</f>
        <v>0</v>
      </c>
      <c r="K154" s="50">
        <f>IF('Indicator Data'!L158="No Data",1,IF('Indicator Data imputation'!L157&lt;&gt;"",1,0))</f>
        <v>0</v>
      </c>
      <c r="L154" s="50">
        <f>IF('Indicator Data'!M158="No Data",1,IF('Indicator Data imputation'!M157&lt;&gt;"",1,0))</f>
        <v>0</v>
      </c>
      <c r="M154" s="50">
        <f>IF('Indicator Data'!N158="No Data",1,IF('Indicator Data imputation'!N157&lt;&gt;"",1,0))</f>
        <v>0</v>
      </c>
      <c r="N154" s="50">
        <f>IF('Indicator Data'!O158="No Data",1,IF('Indicator Data imputation'!O157&lt;&gt;"",1,0))</f>
        <v>0</v>
      </c>
      <c r="O154" s="50">
        <f>IF('Indicator Data'!P158="No Data",1,IF('Indicator Data imputation'!P157&lt;&gt;"",1,0))</f>
        <v>0</v>
      </c>
      <c r="P154" s="50">
        <f>IF('Indicator Data'!Q158="No Data",1,IF('Indicator Data imputation'!Q157&lt;&gt;"",1,0))</f>
        <v>0</v>
      </c>
      <c r="Q154" s="50">
        <f>IF('Indicator Data'!R158="No Data",1,IF('Indicator Data imputation'!R157&lt;&gt;"",1,0))</f>
        <v>0</v>
      </c>
      <c r="R154" s="50">
        <f>IF('Indicator Data'!S158="No Data",1,IF('Indicator Data imputation'!S157&lt;&gt;"",1,0))</f>
        <v>0</v>
      </c>
      <c r="S154" s="50">
        <f>IF('Indicator Data'!T158="No Data",1,IF('Indicator Data imputation'!T157&lt;&gt;"",1,0))</f>
        <v>0</v>
      </c>
      <c r="T154" s="50">
        <f>IF('Indicator Data'!U158="No Data",1,IF('Indicator Data imputation'!U157&lt;&gt;"",1,0))</f>
        <v>0</v>
      </c>
      <c r="U154" s="50">
        <f>IF('Indicator Data'!V158="No Data",1,IF('Indicator Data imputation'!V157&lt;&gt;"",1,0))</f>
        <v>0</v>
      </c>
      <c r="V154" s="50">
        <f>IF('Indicator Data'!W158="No Data",1,IF('Indicator Data imputation'!W157&lt;&gt;"",1,0))</f>
        <v>0</v>
      </c>
      <c r="W154" s="50">
        <f>IF('Indicator Data'!X158="No Data",1,IF('Indicator Data imputation'!X157&lt;&gt;"",1,0))</f>
        <v>0</v>
      </c>
      <c r="X154" s="50">
        <f>IF('Indicator Data'!Y158="No Data",1,IF('Indicator Data imputation'!Y157&lt;&gt;"",1,0))</f>
        <v>0</v>
      </c>
      <c r="Y154" s="50">
        <f>IF('Indicator Data'!Z158="No Data",1,IF('Indicator Data imputation'!Z157&lt;&gt;"",1,0))</f>
        <v>0</v>
      </c>
      <c r="Z154" s="50">
        <f>IF('Indicator Data'!AA158="No Data",1,IF('Indicator Data imputation'!AA157&lt;&gt;"",1,0))</f>
        <v>0</v>
      </c>
      <c r="AA154" s="50">
        <f>IF('Indicator Data'!AB158="No Data",1,IF('Indicator Data imputation'!AB157&lt;&gt;"",1,0))</f>
        <v>0</v>
      </c>
      <c r="AB154" s="50">
        <f>IF('Indicator Data'!AC158="No Data",1,IF('Indicator Data imputation'!AC157&lt;&gt;"",1,0))</f>
        <v>0</v>
      </c>
      <c r="AC154" s="50">
        <f>IF('Indicator Data'!AD158="No Data",1,IF('Indicator Data imputation'!AD157&lt;&gt;"",1,0))</f>
        <v>0</v>
      </c>
      <c r="AD154" s="50">
        <f>IF('Indicator Data'!AE158="No Data",1,IF('Indicator Data imputation'!AE157&lt;&gt;"",1,0))</f>
        <v>0</v>
      </c>
      <c r="AE154" s="50">
        <f>IF('Indicator Data'!AF158="No Data",1,IF('Indicator Data imputation'!AF157&lt;&gt;"",1,0))</f>
        <v>0</v>
      </c>
      <c r="AF154" s="50">
        <f>IF('Indicator Data'!AG158="No Data",1,IF('Indicator Data imputation'!AG157&lt;&gt;"",1,0))</f>
        <v>0</v>
      </c>
      <c r="AG154" s="50">
        <f>IF('Indicator Data'!AH158="No Data",1,IF('Indicator Data imputation'!AH157&lt;&gt;"",1,0))</f>
        <v>0</v>
      </c>
      <c r="AH154" s="50">
        <f>IF('Indicator Data'!AI158="No Data",1,IF('Indicator Data imputation'!AI157&lt;&gt;"",1,0))</f>
        <v>0</v>
      </c>
      <c r="AI154" s="50">
        <f>IF('Indicator Data'!AJ158="No Data",1,IF('Indicator Data imputation'!AJ157&lt;&gt;"",1,0))</f>
        <v>0</v>
      </c>
      <c r="AJ154" s="50">
        <f>IF('Indicator Data'!AK158="No Data",1,IF('Indicator Data imputation'!AK157&lt;&gt;"",1,0))</f>
        <v>0</v>
      </c>
      <c r="AK154" s="50">
        <f>IF('Indicator Data'!AL158="No Data",1,IF('Indicator Data imputation'!AL157&lt;&gt;"",1,0))</f>
        <v>0</v>
      </c>
      <c r="AL154" s="50">
        <f>IF('Indicator Data'!AM158="No Data",1,IF('Indicator Data imputation'!AM157&lt;&gt;"",1,0))</f>
        <v>0</v>
      </c>
      <c r="AM154" s="50">
        <f>IF('Indicator Data'!AN158="No Data",1,IF('Indicator Data imputation'!AN157&lt;&gt;"",1,0))</f>
        <v>0</v>
      </c>
      <c r="AN154" s="50">
        <f>IF('Indicator Data'!AO158="No Data",1,IF('Indicator Data imputation'!AO157&lt;&gt;"",1,0))</f>
        <v>0</v>
      </c>
      <c r="AO154" s="50">
        <f>IF('Indicator Data'!AP158="No Data",1,IF('Indicator Data imputation'!AP157&lt;&gt;"",1,0))</f>
        <v>0</v>
      </c>
      <c r="AP154" s="50">
        <f>IF('Indicator Data'!AQ158="No Data",1,IF('Indicator Data imputation'!AQ157&lt;&gt;"",1,0))</f>
        <v>0</v>
      </c>
      <c r="AQ154" s="50">
        <f>IF('Indicator Data'!AR158="No Data",1,IF('Indicator Data imputation'!AR157&lt;&gt;"",1,0))</f>
        <v>0</v>
      </c>
      <c r="AR154" s="50">
        <f>IF('Indicator Data'!AS158="No Data",1,IF('Indicator Data imputation'!AS157&lt;&gt;"",1,0))</f>
        <v>0</v>
      </c>
      <c r="AS154" s="50">
        <f>IF('Indicator Data'!AT158="No Data",1,IF('Indicator Data imputation'!AT157&lt;&gt;"",1,0))</f>
        <v>0</v>
      </c>
      <c r="AT154" s="50">
        <f>IF('Indicator Data'!AU158="No Data",1,IF('Indicator Data imputation'!AU157&lt;&gt;"",1,0))</f>
        <v>0</v>
      </c>
      <c r="AU154" s="50">
        <f>IF('Indicator Data'!AV158="No Data",1,IF('Indicator Data imputation'!AV157&lt;&gt;"",1,0))</f>
        <v>0</v>
      </c>
      <c r="AV154" s="50">
        <f>IF('Indicator Data'!AW158="No Data",1,IF('Indicator Data imputation'!AW157&lt;&gt;"",1,0))</f>
        <v>0</v>
      </c>
      <c r="AW154" s="50">
        <f>IF('Indicator Data'!AX158="No Data",1,IF('Indicator Data imputation'!AX157&lt;&gt;"",1,0))</f>
        <v>0</v>
      </c>
      <c r="AX154" s="50">
        <f>IF('Indicator Data'!AY158="No Data",1,IF('Indicator Data imputation'!AY157&lt;&gt;"",1,0))</f>
        <v>0</v>
      </c>
      <c r="AY154" s="50">
        <f>IF('Indicator Data'!AZ158="No Data",1,IF('Indicator Data imputation'!AZ157&lt;&gt;"",1,0))</f>
        <v>0</v>
      </c>
      <c r="AZ154" s="50">
        <f>IF('Indicator Data'!BA158="No Data",1,IF('Indicator Data imputation'!BA157&lt;&gt;"",1,0))</f>
        <v>0</v>
      </c>
      <c r="BA154" s="50">
        <f>IF('Indicator Data'!BB158="No Data",1,IF('Indicator Data imputation'!BB157&lt;&gt;"",1,0))</f>
        <v>0</v>
      </c>
      <c r="BB154" s="50">
        <f>IF('Indicator Data'!BC158="No Data",1,IF('Indicator Data imputation'!BC157&lt;&gt;"",1,0))</f>
        <v>0</v>
      </c>
      <c r="BC154" s="50">
        <f>IF('Indicator Data'!BD158="No Data",1,IF('Indicator Data imputation'!BD157&lt;&gt;"",1,0))</f>
        <v>0</v>
      </c>
      <c r="BD154" s="50">
        <f>IF('Indicator Data'!BE158="No Data",1,IF('Indicator Data imputation'!BE157&lt;&gt;"",1,0))</f>
        <v>0</v>
      </c>
      <c r="BE154" s="50">
        <f>IF('Indicator Data'!BF158="No Data",1,IF('Indicator Data imputation'!BF157&lt;&gt;"",1,0))</f>
        <v>0</v>
      </c>
      <c r="BF154" s="50">
        <f>IF('Indicator Data'!BG158="No Data",1,IF('Indicator Data imputation'!BG157&lt;&gt;"",1,0))</f>
        <v>0</v>
      </c>
      <c r="BG154" s="50">
        <f>IF('Indicator Data'!BH158="No Data",1,IF('Indicator Data imputation'!BH157&lt;&gt;"",1,0))</f>
        <v>0</v>
      </c>
      <c r="BH154" s="50">
        <f>IF('Indicator Data'!BI158="No Data",1,IF('Indicator Data imputation'!BI157&lt;&gt;"",1,0))</f>
        <v>0</v>
      </c>
      <c r="BI154" s="50">
        <f>IF('Indicator Data'!BJ158="No Data",1,IF('Indicator Data imputation'!BJ157&lt;&gt;"",1,0))</f>
        <v>0</v>
      </c>
      <c r="BJ154" s="50">
        <f>IF('Indicator Data'!BK158="No Data",1,IF('Indicator Data imputation'!BK157&lt;&gt;"",1,0))</f>
        <v>0</v>
      </c>
      <c r="BK154" s="50">
        <f>IF('Indicator Data'!BL158="No Data",1,IF('Indicator Data imputation'!BL157&lt;&gt;"",1,0))</f>
        <v>0</v>
      </c>
      <c r="BL154" s="50">
        <f>IF('Indicator Data'!BM158="No Data",1,IF('Indicator Data imputation'!BM157&lt;&gt;"",1,0))</f>
        <v>0</v>
      </c>
      <c r="BM154" s="50">
        <f>IF('Indicator Data'!BN158="No Data",1,IF('Indicator Data imputation'!BN157&lt;&gt;"",1,0))</f>
        <v>0</v>
      </c>
      <c r="BN154" s="50">
        <f>IF('Indicator Data'!BO158="No Data",1,IF('Indicator Data imputation'!BO157&lt;&gt;"",1,0))</f>
        <v>0</v>
      </c>
      <c r="BO154" s="50">
        <f>IF('Indicator Data'!BP158="No Data",1,IF('Indicator Data imputation'!BP157&lt;&gt;"",1,0))</f>
        <v>0</v>
      </c>
      <c r="BP154" s="50">
        <f>IF('Indicator Data'!BQ158="No Data",1,IF('Indicator Data imputation'!BQ157&lt;&gt;"",1,0))</f>
        <v>0</v>
      </c>
      <c r="BQ154" s="50">
        <f>IF('Indicator Data'!BR158="No Data",1,IF('Indicator Data imputation'!BR157&lt;&gt;"",1,0))</f>
        <v>0</v>
      </c>
      <c r="BR154" s="50">
        <f>IF('Indicator Data'!BS158="No Data",1,IF('Indicator Data imputation'!BS157&lt;&gt;"",1,0))</f>
        <v>0</v>
      </c>
      <c r="BS154" s="50">
        <f>IF('Indicator Data'!BT158="No Data",1,IF('Indicator Data imputation'!BT157&lt;&gt;"",1,0))</f>
        <v>0</v>
      </c>
      <c r="BT154" s="50">
        <f>IF('Indicator Data'!BU158="No Data",1,IF('Indicator Data imputation'!BU157&lt;&gt;"",1,0))</f>
        <v>0</v>
      </c>
      <c r="BU154" s="50">
        <f>IF('Indicator Data'!BV158="No Data",1,IF('Indicator Data imputation'!BV157&lt;&gt;"",1,0))</f>
        <v>0</v>
      </c>
      <c r="BV154" s="50">
        <f>IF('Indicator Data'!BW158="No Data",1,IF('Indicator Data imputation'!BW157&lt;&gt;"",1,0))</f>
        <v>0</v>
      </c>
      <c r="BW154" s="50">
        <f>IF('Indicator Data'!BX158="No Data",1,IF('Indicator Data imputation'!BX157&lt;&gt;"",1,0))</f>
        <v>0</v>
      </c>
      <c r="BX154" s="50">
        <f>IF('Indicator Data'!BY158="No Data",1,IF('Indicator Data imputation'!BY157&lt;&gt;"",1,0))</f>
        <v>0</v>
      </c>
      <c r="BY154" s="3">
        <f t="shared" si="6"/>
        <v>0</v>
      </c>
      <c r="BZ154" s="52">
        <f t="shared" si="7"/>
        <v>0</v>
      </c>
    </row>
    <row r="155" spans="1:78">
      <c r="A155" s="3" t="str">
        <f>'Indicator Data'!B159</f>
        <v>SGP</v>
      </c>
      <c r="B155" s="50">
        <f>IF('Indicator Data'!C159="No Data",1,IF('Indicator Data imputation'!C158&lt;&gt;"",1,0))</f>
        <v>0</v>
      </c>
      <c r="C155" s="50">
        <f>IF('Indicator Data'!D159="No Data",1,IF('Indicator Data imputation'!D158&lt;&gt;"",1,0))</f>
        <v>0</v>
      </c>
      <c r="D155" s="50">
        <f>IF('Indicator Data'!E159="No Data",1,IF('Indicator Data imputation'!E158&lt;&gt;"",1,0))</f>
        <v>1</v>
      </c>
      <c r="E155" s="50">
        <f>IF('Indicator Data'!F159="No Data",1,IF('Indicator Data imputation'!F158&lt;&gt;"",1,0))</f>
        <v>0</v>
      </c>
      <c r="F155" s="50">
        <f>IF('Indicator Data'!G159="No Data",1,IF('Indicator Data imputation'!G158&lt;&gt;"",1,0))</f>
        <v>0</v>
      </c>
      <c r="G155" s="50">
        <f>IF('Indicator Data'!H159="No Data",1,IF('Indicator Data imputation'!H158&lt;&gt;"",1,0))</f>
        <v>0</v>
      </c>
      <c r="H155" s="50">
        <f>IF('Indicator Data'!I159="No Data",1,IF('Indicator Data imputation'!I158&lt;&gt;"",1,0))</f>
        <v>0</v>
      </c>
      <c r="I155" s="50">
        <f>IF('Indicator Data'!J159="No Data",1,IF('Indicator Data imputation'!J158&lt;&gt;"",1,0))</f>
        <v>0</v>
      </c>
      <c r="J155" s="50">
        <f>IF('Indicator Data'!K159="No Data",1,IF('Indicator Data imputation'!K158&lt;&gt;"",1,0))</f>
        <v>0</v>
      </c>
      <c r="K155" s="50">
        <f>IF('Indicator Data'!L159="No Data",1,IF('Indicator Data imputation'!L158&lt;&gt;"",1,0))</f>
        <v>0</v>
      </c>
      <c r="L155" s="50">
        <f>IF('Indicator Data'!M159="No Data",1,IF('Indicator Data imputation'!M158&lt;&gt;"",1,0))</f>
        <v>0</v>
      </c>
      <c r="M155" s="50">
        <f>IF('Indicator Data'!N159="No Data",1,IF('Indicator Data imputation'!N158&lt;&gt;"",1,0))</f>
        <v>1</v>
      </c>
      <c r="N155" s="50">
        <f>IF('Indicator Data'!O159="No Data",1,IF('Indicator Data imputation'!O158&lt;&gt;"",1,0))</f>
        <v>1</v>
      </c>
      <c r="O155" s="50">
        <f>IF('Indicator Data'!P159="No Data",1,IF('Indicator Data imputation'!P158&lt;&gt;"",1,0))</f>
        <v>1</v>
      </c>
      <c r="P155" s="50">
        <f>IF('Indicator Data'!Q159="No Data",1,IF('Indicator Data imputation'!Q158&lt;&gt;"",1,0))</f>
        <v>0</v>
      </c>
      <c r="Q155" s="50">
        <f>IF('Indicator Data'!R159="No Data",1,IF('Indicator Data imputation'!R158&lt;&gt;"",1,0))</f>
        <v>0</v>
      </c>
      <c r="R155" s="50">
        <f>IF('Indicator Data'!S159="No Data",1,IF('Indicator Data imputation'!S158&lt;&gt;"",1,0))</f>
        <v>0</v>
      </c>
      <c r="S155" s="50">
        <f>IF('Indicator Data'!T159="No Data",1,IF('Indicator Data imputation'!T158&lt;&gt;"",1,0))</f>
        <v>0</v>
      </c>
      <c r="T155" s="50">
        <f>IF('Indicator Data'!U159="No Data",1,IF('Indicator Data imputation'!U158&lt;&gt;"",1,0))</f>
        <v>0</v>
      </c>
      <c r="U155" s="50">
        <f>IF('Indicator Data'!V159="No Data",1,IF('Indicator Data imputation'!V158&lt;&gt;"",1,0))</f>
        <v>0</v>
      </c>
      <c r="V155" s="50">
        <f>IF('Indicator Data'!W159="No Data",1,IF('Indicator Data imputation'!W158&lt;&gt;"",1,0))</f>
        <v>0</v>
      </c>
      <c r="W155" s="50">
        <f>IF('Indicator Data'!X159="No Data",1,IF('Indicator Data imputation'!X158&lt;&gt;"",1,0))</f>
        <v>0</v>
      </c>
      <c r="X155" s="50">
        <f>IF('Indicator Data'!Y159="No Data",1,IF('Indicator Data imputation'!Y158&lt;&gt;"",1,0))</f>
        <v>0</v>
      </c>
      <c r="Y155" s="50">
        <f>IF('Indicator Data'!Z159="No Data",1,IF('Indicator Data imputation'!Z158&lt;&gt;"",1,0))</f>
        <v>0</v>
      </c>
      <c r="Z155" s="50">
        <f>IF('Indicator Data'!AA159="No Data",1,IF('Indicator Data imputation'!AA158&lt;&gt;"",1,0))</f>
        <v>0</v>
      </c>
      <c r="AA155" s="50">
        <f>IF('Indicator Data'!AB159="No Data",1,IF('Indicator Data imputation'!AB158&lt;&gt;"",1,0))</f>
        <v>0</v>
      </c>
      <c r="AB155" s="50">
        <f>IF('Indicator Data'!AC159="No Data",1,IF('Indicator Data imputation'!AC158&lt;&gt;"",1,0))</f>
        <v>1</v>
      </c>
      <c r="AC155" s="50">
        <f>IF('Indicator Data'!AD159="No Data",1,IF('Indicator Data imputation'!AD158&lt;&gt;"",1,0))</f>
        <v>0</v>
      </c>
      <c r="AD155" s="50">
        <f>IF('Indicator Data'!AE159="No Data",1,IF('Indicator Data imputation'!AE158&lt;&gt;"",1,0))</f>
        <v>0</v>
      </c>
      <c r="AE155" s="50">
        <f>IF('Indicator Data'!AF159="No Data",1,IF('Indicator Data imputation'!AF158&lt;&gt;"",1,0))</f>
        <v>1</v>
      </c>
      <c r="AF155" s="50">
        <f>IF('Indicator Data'!AG159="No Data",1,IF('Indicator Data imputation'!AG158&lt;&gt;"",1,0))</f>
        <v>0</v>
      </c>
      <c r="AG155" s="50">
        <f>IF('Indicator Data'!AH159="No Data",1,IF('Indicator Data imputation'!AH158&lt;&gt;"",1,0))</f>
        <v>0</v>
      </c>
      <c r="AH155" s="50">
        <f>IF('Indicator Data'!AI159="No Data",1,IF('Indicator Data imputation'!AI158&lt;&gt;"",1,0))</f>
        <v>0</v>
      </c>
      <c r="AI155" s="50">
        <f>IF('Indicator Data'!AJ159="No Data",1,IF('Indicator Data imputation'!AJ158&lt;&gt;"",1,0))</f>
        <v>0</v>
      </c>
      <c r="AJ155" s="50">
        <f>IF('Indicator Data'!AK159="No Data",1,IF('Indicator Data imputation'!AK158&lt;&gt;"",1,0))</f>
        <v>0</v>
      </c>
      <c r="AK155" s="50">
        <f>IF('Indicator Data'!AL159="No Data",1,IF('Indicator Data imputation'!AL158&lt;&gt;"",1,0))</f>
        <v>0</v>
      </c>
      <c r="AL155" s="50">
        <f>IF('Indicator Data'!AM159="No Data",1,IF('Indicator Data imputation'!AM158&lt;&gt;"",1,0))</f>
        <v>1</v>
      </c>
      <c r="AM155" s="50">
        <f>IF('Indicator Data'!AN159="No Data",1,IF('Indicator Data imputation'!AN158&lt;&gt;"",1,0))</f>
        <v>0</v>
      </c>
      <c r="AN155" s="50">
        <f>IF('Indicator Data'!AO159="No Data",1,IF('Indicator Data imputation'!AO158&lt;&gt;"",1,0))</f>
        <v>0</v>
      </c>
      <c r="AO155" s="50">
        <f>IF('Indicator Data'!AP159="No Data",1,IF('Indicator Data imputation'!AP158&lt;&gt;"",1,0))</f>
        <v>0</v>
      </c>
      <c r="AP155" s="50">
        <f>IF('Indicator Data'!AQ159="No Data",1,IF('Indicator Data imputation'!AQ158&lt;&gt;"",1,0))</f>
        <v>1</v>
      </c>
      <c r="AQ155" s="50">
        <f>IF('Indicator Data'!AR159="No Data",1,IF('Indicator Data imputation'!AR158&lt;&gt;"",1,0))</f>
        <v>0</v>
      </c>
      <c r="AR155" s="50">
        <f>IF('Indicator Data'!AS159="No Data",1,IF('Indicator Data imputation'!AS158&lt;&gt;"",1,0))</f>
        <v>0</v>
      </c>
      <c r="AS155" s="50">
        <f>IF('Indicator Data'!AT159="No Data",1,IF('Indicator Data imputation'!AT158&lt;&gt;"",1,0))</f>
        <v>1</v>
      </c>
      <c r="AT155" s="50">
        <f>IF('Indicator Data'!AU159="No Data",1,IF('Indicator Data imputation'!AU158&lt;&gt;"",1,0))</f>
        <v>0</v>
      </c>
      <c r="AU155" s="50">
        <f>IF('Indicator Data'!AV159="No Data",1,IF('Indicator Data imputation'!AV158&lt;&gt;"",1,0))</f>
        <v>0</v>
      </c>
      <c r="AV155" s="50">
        <f>IF('Indicator Data'!AW159="No Data",1,IF('Indicator Data imputation'!AW158&lt;&gt;"",1,0))</f>
        <v>0</v>
      </c>
      <c r="AW155" s="50">
        <f>IF('Indicator Data'!AX159="No Data",1,IF('Indicator Data imputation'!AX158&lt;&gt;"",1,0))</f>
        <v>1</v>
      </c>
      <c r="AX155" s="50">
        <f>IF('Indicator Data'!AY159="No Data",1,IF('Indicator Data imputation'!AY158&lt;&gt;"",1,0))</f>
        <v>0</v>
      </c>
      <c r="AY155" s="50">
        <f>IF('Indicator Data'!AZ159="No Data",1,IF('Indicator Data imputation'!AZ158&lt;&gt;"",1,0))</f>
        <v>0</v>
      </c>
      <c r="AZ155" s="50">
        <f>IF('Indicator Data'!BA159="No Data",1,IF('Indicator Data imputation'!BA158&lt;&gt;"",1,0))</f>
        <v>1</v>
      </c>
      <c r="BA155" s="50">
        <f>IF('Indicator Data'!BB159="No Data",1,IF('Indicator Data imputation'!BB158&lt;&gt;"",1,0))</f>
        <v>0</v>
      </c>
      <c r="BB155" s="50">
        <f>IF('Indicator Data'!BC159="No Data",1,IF('Indicator Data imputation'!BC158&lt;&gt;"",1,0))</f>
        <v>0</v>
      </c>
      <c r="BC155" s="50">
        <f>IF('Indicator Data'!BD159="No Data",1,IF('Indicator Data imputation'!BD158&lt;&gt;"",1,0))</f>
        <v>0</v>
      </c>
      <c r="BD155" s="50">
        <f>IF('Indicator Data'!BE159="No Data",1,IF('Indicator Data imputation'!BE158&lt;&gt;"",1,0))</f>
        <v>0</v>
      </c>
      <c r="BE155" s="50">
        <f>IF('Indicator Data'!BF159="No Data",1,IF('Indicator Data imputation'!BF158&lt;&gt;"",1,0))</f>
        <v>0</v>
      </c>
      <c r="BF155" s="50">
        <f>IF('Indicator Data'!BG159="No Data",1,IF('Indicator Data imputation'!BG158&lt;&gt;"",1,0))</f>
        <v>0</v>
      </c>
      <c r="BG155" s="50">
        <f>IF('Indicator Data'!BH159="No Data",1,IF('Indicator Data imputation'!BH158&lt;&gt;"",1,0))</f>
        <v>1</v>
      </c>
      <c r="BH155" s="50">
        <f>IF('Indicator Data'!BI159="No Data",1,IF('Indicator Data imputation'!BI158&lt;&gt;"",1,0))</f>
        <v>1</v>
      </c>
      <c r="BI155" s="50">
        <f>IF('Indicator Data'!BJ159="No Data",1,IF('Indicator Data imputation'!BJ158&lt;&gt;"",1,0))</f>
        <v>0</v>
      </c>
      <c r="BJ155" s="50">
        <f>IF('Indicator Data'!BK159="No Data",1,IF('Indicator Data imputation'!BK158&lt;&gt;"",1,0))</f>
        <v>0</v>
      </c>
      <c r="BK155" s="50">
        <f>IF('Indicator Data'!BL159="No Data",1,IF('Indicator Data imputation'!BL158&lt;&gt;"",1,0))</f>
        <v>0</v>
      </c>
      <c r="BL155" s="50">
        <f>IF('Indicator Data'!BM159="No Data",1,IF('Indicator Data imputation'!BM158&lt;&gt;"",1,0))</f>
        <v>0</v>
      </c>
      <c r="BM155" s="50">
        <f>IF('Indicator Data'!BN159="No Data",1,IF('Indicator Data imputation'!BN158&lt;&gt;"",1,0))</f>
        <v>0</v>
      </c>
      <c r="BN155" s="50">
        <f>IF('Indicator Data'!BO159="No Data",1,IF('Indicator Data imputation'!BO158&lt;&gt;"",1,0))</f>
        <v>0</v>
      </c>
      <c r="BO155" s="50">
        <f>IF('Indicator Data'!BP159="No Data",1,IF('Indicator Data imputation'!BP158&lt;&gt;"",1,0))</f>
        <v>0</v>
      </c>
      <c r="BP155" s="50">
        <f>IF('Indicator Data'!BQ159="No Data",1,IF('Indicator Data imputation'!BQ158&lt;&gt;"",1,0))</f>
        <v>0</v>
      </c>
      <c r="BQ155" s="50">
        <f>IF('Indicator Data'!BR159="No Data",1,IF('Indicator Data imputation'!BR158&lt;&gt;"",1,0))</f>
        <v>0</v>
      </c>
      <c r="BR155" s="50">
        <f>IF('Indicator Data'!BS159="No Data",1,IF('Indicator Data imputation'!BS158&lt;&gt;"",1,0))</f>
        <v>0</v>
      </c>
      <c r="BS155" s="50">
        <f>IF('Indicator Data'!BT159="No Data",1,IF('Indicator Data imputation'!BT158&lt;&gt;"",1,0))</f>
        <v>0</v>
      </c>
      <c r="BT155" s="50">
        <f>IF('Indicator Data'!BU159="No Data",1,IF('Indicator Data imputation'!BU158&lt;&gt;"",1,0))</f>
        <v>0</v>
      </c>
      <c r="BU155" s="50">
        <f>IF('Indicator Data'!BV159="No Data",1,IF('Indicator Data imputation'!BV158&lt;&gt;"",1,0))</f>
        <v>0</v>
      </c>
      <c r="BV155" s="50">
        <f>IF('Indicator Data'!BW159="No Data",1,IF('Indicator Data imputation'!BW158&lt;&gt;"",1,0))</f>
        <v>0</v>
      </c>
      <c r="BW155" s="50">
        <f>IF('Indicator Data'!BX159="No Data",1,IF('Indicator Data imputation'!BX158&lt;&gt;"",1,0))</f>
        <v>0</v>
      </c>
      <c r="BX155" s="50">
        <f>IF('Indicator Data'!BY159="No Data",1,IF('Indicator Data imputation'!BY158&lt;&gt;"",1,0))</f>
        <v>0</v>
      </c>
      <c r="BY155" s="3">
        <f t="shared" si="6"/>
        <v>13</v>
      </c>
      <c r="BZ155" s="52">
        <f t="shared" si="7"/>
        <v>0.17333333333333334</v>
      </c>
    </row>
    <row r="156" spans="1:78">
      <c r="A156" s="3" t="str">
        <f>'Indicator Data'!B160</f>
        <v>SVK</v>
      </c>
      <c r="B156" s="50">
        <f>IF('Indicator Data'!C160="No Data",1,IF('Indicator Data imputation'!C159&lt;&gt;"",1,0))</f>
        <v>0</v>
      </c>
      <c r="C156" s="50">
        <f>IF('Indicator Data'!D160="No Data",1,IF('Indicator Data imputation'!D159&lt;&gt;"",1,0))</f>
        <v>0</v>
      </c>
      <c r="D156" s="50">
        <f>IF('Indicator Data'!E160="No Data",1,IF('Indicator Data imputation'!E159&lt;&gt;"",1,0))</f>
        <v>0</v>
      </c>
      <c r="E156" s="50">
        <f>IF('Indicator Data'!F160="No Data",1,IF('Indicator Data imputation'!F159&lt;&gt;"",1,0))</f>
        <v>0</v>
      </c>
      <c r="F156" s="50">
        <f>IF('Indicator Data'!G160="No Data",1,IF('Indicator Data imputation'!G159&lt;&gt;"",1,0))</f>
        <v>0</v>
      </c>
      <c r="G156" s="50">
        <f>IF('Indicator Data'!H160="No Data",1,IF('Indicator Data imputation'!H159&lt;&gt;"",1,0))</f>
        <v>0</v>
      </c>
      <c r="H156" s="50">
        <f>IF('Indicator Data'!I160="No Data",1,IF('Indicator Data imputation'!I159&lt;&gt;"",1,0))</f>
        <v>0</v>
      </c>
      <c r="I156" s="50">
        <f>IF('Indicator Data'!J160="No Data",1,IF('Indicator Data imputation'!J159&lt;&gt;"",1,0))</f>
        <v>0</v>
      </c>
      <c r="J156" s="50">
        <f>IF('Indicator Data'!K160="No Data",1,IF('Indicator Data imputation'!K159&lt;&gt;"",1,0))</f>
        <v>0</v>
      </c>
      <c r="K156" s="50">
        <f>IF('Indicator Data'!L160="No Data",1,IF('Indicator Data imputation'!L159&lt;&gt;"",1,0))</f>
        <v>0</v>
      </c>
      <c r="L156" s="50">
        <f>IF('Indicator Data'!M160="No Data",1,IF('Indicator Data imputation'!M159&lt;&gt;"",1,0))</f>
        <v>0</v>
      </c>
      <c r="M156" s="50">
        <f>IF('Indicator Data'!N160="No Data",1,IF('Indicator Data imputation'!N159&lt;&gt;"",1,0))</f>
        <v>1</v>
      </c>
      <c r="N156" s="50">
        <f>IF('Indicator Data'!O160="No Data",1,IF('Indicator Data imputation'!O159&lt;&gt;"",1,0))</f>
        <v>1</v>
      </c>
      <c r="O156" s="50">
        <f>IF('Indicator Data'!P160="No Data",1,IF('Indicator Data imputation'!P159&lt;&gt;"",1,0))</f>
        <v>1</v>
      </c>
      <c r="P156" s="50">
        <f>IF('Indicator Data'!Q160="No Data",1,IF('Indicator Data imputation'!Q159&lt;&gt;"",1,0))</f>
        <v>0</v>
      </c>
      <c r="Q156" s="50">
        <f>IF('Indicator Data'!R160="No Data",1,IF('Indicator Data imputation'!R159&lt;&gt;"",1,0))</f>
        <v>0</v>
      </c>
      <c r="R156" s="50">
        <f>IF('Indicator Data'!S160="No Data",1,IF('Indicator Data imputation'!S159&lt;&gt;"",1,0))</f>
        <v>0</v>
      </c>
      <c r="S156" s="50">
        <f>IF('Indicator Data'!T160="No Data",1,IF('Indicator Data imputation'!T159&lt;&gt;"",1,0))</f>
        <v>0</v>
      </c>
      <c r="T156" s="50">
        <f>IF('Indicator Data'!U160="No Data",1,IF('Indicator Data imputation'!U159&lt;&gt;"",1,0))</f>
        <v>0</v>
      </c>
      <c r="U156" s="50">
        <f>IF('Indicator Data'!V160="No Data",1,IF('Indicator Data imputation'!V159&lt;&gt;"",1,0))</f>
        <v>0</v>
      </c>
      <c r="V156" s="50">
        <f>IF('Indicator Data'!W160="No Data",1,IF('Indicator Data imputation'!W159&lt;&gt;"",1,0))</f>
        <v>0</v>
      </c>
      <c r="W156" s="50">
        <f>IF('Indicator Data'!X160="No Data",1,IF('Indicator Data imputation'!X159&lt;&gt;"",1,0))</f>
        <v>0</v>
      </c>
      <c r="X156" s="50">
        <f>IF('Indicator Data'!Y160="No Data",1,IF('Indicator Data imputation'!Y159&lt;&gt;"",1,0))</f>
        <v>0</v>
      </c>
      <c r="Y156" s="50">
        <f>IF('Indicator Data'!Z160="No Data",1,IF('Indicator Data imputation'!Z159&lt;&gt;"",1,0))</f>
        <v>0</v>
      </c>
      <c r="Z156" s="50">
        <f>IF('Indicator Data'!AA160="No Data",1,IF('Indicator Data imputation'!AA159&lt;&gt;"",1,0))</f>
        <v>0</v>
      </c>
      <c r="AA156" s="50">
        <f>IF('Indicator Data'!AB160="No Data",1,IF('Indicator Data imputation'!AB159&lt;&gt;"",1,0))</f>
        <v>0</v>
      </c>
      <c r="AB156" s="50">
        <f>IF('Indicator Data'!AC160="No Data",1,IF('Indicator Data imputation'!AC159&lt;&gt;"",1,0))</f>
        <v>1</v>
      </c>
      <c r="AC156" s="50">
        <f>IF('Indicator Data'!AD160="No Data",1,IF('Indicator Data imputation'!AD159&lt;&gt;"",1,0))</f>
        <v>0</v>
      </c>
      <c r="AD156" s="50">
        <f>IF('Indicator Data'!AE160="No Data",1,IF('Indicator Data imputation'!AE159&lt;&gt;"",1,0))</f>
        <v>0</v>
      </c>
      <c r="AE156" s="50">
        <f>IF('Indicator Data'!AF160="No Data",1,IF('Indicator Data imputation'!AF159&lt;&gt;"",1,0))</f>
        <v>1</v>
      </c>
      <c r="AF156" s="50">
        <f>IF('Indicator Data'!AG160="No Data",1,IF('Indicator Data imputation'!AG159&lt;&gt;"",1,0))</f>
        <v>0</v>
      </c>
      <c r="AG156" s="50">
        <f>IF('Indicator Data'!AH160="No Data",1,IF('Indicator Data imputation'!AH159&lt;&gt;"",1,0))</f>
        <v>0</v>
      </c>
      <c r="AH156" s="50">
        <f>IF('Indicator Data'!AI160="No Data",1,IF('Indicator Data imputation'!AI159&lt;&gt;"",1,0))</f>
        <v>0</v>
      </c>
      <c r="AI156" s="50">
        <f>IF('Indicator Data'!AJ160="No Data",1,IF('Indicator Data imputation'!AJ159&lt;&gt;"",1,0))</f>
        <v>0</v>
      </c>
      <c r="AJ156" s="50">
        <f>IF('Indicator Data'!AK160="No Data",1,IF('Indicator Data imputation'!AK159&lt;&gt;"",1,0))</f>
        <v>0</v>
      </c>
      <c r="AK156" s="50">
        <f>IF('Indicator Data'!AL160="No Data",1,IF('Indicator Data imputation'!AL159&lt;&gt;"",1,0))</f>
        <v>0</v>
      </c>
      <c r="AL156" s="50">
        <f>IF('Indicator Data'!AM160="No Data",1,IF('Indicator Data imputation'!AM159&lt;&gt;"",1,0))</f>
        <v>1</v>
      </c>
      <c r="AM156" s="50">
        <f>IF('Indicator Data'!AN160="No Data",1,IF('Indicator Data imputation'!AN159&lt;&gt;"",1,0))</f>
        <v>0</v>
      </c>
      <c r="AN156" s="50">
        <f>IF('Indicator Data'!AO160="No Data",1,IF('Indicator Data imputation'!AO159&lt;&gt;"",1,0))</f>
        <v>0</v>
      </c>
      <c r="AO156" s="50">
        <f>IF('Indicator Data'!AP160="No Data",1,IF('Indicator Data imputation'!AP159&lt;&gt;"",1,0))</f>
        <v>0</v>
      </c>
      <c r="AP156" s="50">
        <f>IF('Indicator Data'!AQ160="No Data",1,IF('Indicator Data imputation'!AQ159&lt;&gt;"",1,0))</f>
        <v>1</v>
      </c>
      <c r="AQ156" s="50">
        <f>IF('Indicator Data'!AR160="No Data",1,IF('Indicator Data imputation'!AR159&lt;&gt;"",1,0))</f>
        <v>0</v>
      </c>
      <c r="AR156" s="50">
        <f>IF('Indicator Data'!AS160="No Data",1,IF('Indicator Data imputation'!AS159&lt;&gt;"",1,0))</f>
        <v>0</v>
      </c>
      <c r="AS156" s="50">
        <f>IF('Indicator Data'!AT160="No Data",1,IF('Indicator Data imputation'!AT159&lt;&gt;"",1,0))</f>
        <v>1</v>
      </c>
      <c r="AT156" s="50">
        <f>IF('Indicator Data'!AU160="No Data",1,IF('Indicator Data imputation'!AU159&lt;&gt;"",1,0))</f>
        <v>0</v>
      </c>
      <c r="AU156" s="50">
        <f>IF('Indicator Data'!AV160="No Data",1,IF('Indicator Data imputation'!AV159&lt;&gt;"",1,0))</f>
        <v>1</v>
      </c>
      <c r="AV156" s="50">
        <f>IF('Indicator Data'!AW160="No Data",1,IF('Indicator Data imputation'!AW159&lt;&gt;"",1,0))</f>
        <v>1</v>
      </c>
      <c r="AW156" s="50">
        <f>IF('Indicator Data'!AX160="No Data",1,IF('Indicator Data imputation'!AX159&lt;&gt;"",1,0))</f>
        <v>1</v>
      </c>
      <c r="AX156" s="50">
        <f>IF('Indicator Data'!AY160="No Data",1,IF('Indicator Data imputation'!AY159&lt;&gt;"",1,0))</f>
        <v>0</v>
      </c>
      <c r="AY156" s="50">
        <f>IF('Indicator Data'!AZ160="No Data",1,IF('Indicator Data imputation'!AZ159&lt;&gt;"",1,0))</f>
        <v>0</v>
      </c>
      <c r="AZ156" s="50">
        <f>IF('Indicator Data'!BA160="No Data",1,IF('Indicator Data imputation'!BA159&lt;&gt;"",1,0))</f>
        <v>0</v>
      </c>
      <c r="BA156" s="50">
        <f>IF('Indicator Data'!BB160="No Data",1,IF('Indicator Data imputation'!BB159&lt;&gt;"",1,0))</f>
        <v>0</v>
      </c>
      <c r="BB156" s="50">
        <f>IF('Indicator Data'!BC160="No Data",1,IF('Indicator Data imputation'!BC159&lt;&gt;"",1,0))</f>
        <v>0</v>
      </c>
      <c r="BC156" s="50">
        <f>IF('Indicator Data'!BD160="No Data",1,IF('Indicator Data imputation'!BD159&lt;&gt;"",1,0))</f>
        <v>0</v>
      </c>
      <c r="BD156" s="50">
        <f>IF('Indicator Data'!BE160="No Data",1,IF('Indicator Data imputation'!BE159&lt;&gt;"",1,0))</f>
        <v>0</v>
      </c>
      <c r="BE156" s="50">
        <f>IF('Indicator Data'!BF160="No Data",1,IF('Indicator Data imputation'!BF159&lt;&gt;"",1,0))</f>
        <v>0</v>
      </c>
      <c r="BF156" s="50">
        <f>IF('Indicator Data'!BG160="No Data",1,IF('Indicator Data imputation'!BG159&lt;&gt;"",1,0))</f>
        <v>0</v>
      </c>
      <c r="BG156" s="50">
        <f>IF('Indicator Data'!BH160="No Data",1,IF('Indicator Data imputation'!BH159&lt;&gt;"",1,0))</f>
        <v>0</v>
      </c>
      <c r="BH156" s="50">
        <f>IF('Indicator Data'!BI160="No Data",1,IF('Indicator Data imputation'!BI159&lt;&gt;"",1,0))</f>
        <v>0</v>
      </c>
      <c r="BI156" s="50">
        <f>IF('Indicator Data'!BJ160="No Data",1,IF('Indicator Data imputation'!BJ159&lt;&gt;"",1,0))</f>
        <v>0</v>
      </c>
      <c r="BJ156" s="50">
        <f>IF('Indicator Data'!BK160="No Data",1,IF('Indicator Data imputation'!BK159&lt;&gt;"",1,0))</f>
        <v>0</v>
      </c>
      <c r="BK156" s="50">
        <f>IF('Indicator Data'!BL160="No Data",1,IF('Indicator Data imputation'!BL159&lt;&gt;"",1,0))</f>
        <v>0</v>
      </c>
      <c r="BL156" s="50">
        <f>IF('Indicator Data'!BM160="No Data",1,IF('Indicator Data imputation'!BM159&lt;&gt;"",1,0))</f>
        <v>0</v>
      </c>
      <c r="BM156" s="50">
        <f>IF('Indicator Data'!BN160="No Data",1,IF('Indicator Data imputation'!BN159&lt;&gt;"",1,0))</f>
        <v>1</v>
      </c>
      <c r="BN156" s="50">
        <f>IF('Indicator Data'!BO160="No Data",1,IF('Indicator Data imputation'!BO159&lt;&gt;"",1,0))</f>
        <v>0</v>
      </c>
      <c r="BO156" s="50">
        <f>IF('Indicator Data'!BP160="No Data",1,IF('Indicator Data imputation'!BP159&lt;&gt;"",1,0))</f>
        <v>0</v>
      </c>
      <c r="BP156" s="50">
        <f>IF('Indicator Data'!BQ160="No Data",1,IF('Indicator Data imputation'!BQ159&lt;&gt;"",1,0))</f>
        <v>0</v>
      </c>
      <c r="BQ156" s="50">
        <f>IF('Indicator Data'!BR160="No Data",1,IF('Indicator Data imputation'!BR159&lt;&gt;"",1,0))</f>
        <v>0</v>
      </c>
      <c r="BR156" s="50">
        <f>IF('Indicator Data'!BS160="No Data",1,IF('Indicator Data imputation'!BS159&lt;&gt;"",1,0))</f>
        <v>0</v>
      </c>
      <c r="BS156" s="50">
        <f>IF('Indicator Data'!BT160="No Data",1,IF('Indicator Data imputation'!BT159&lt;&gt;"",1,0))</f>
        <v>0</v>
      </c>
      <c r="BT156" s="50">
        <f>IF('Indicator Data'!BU160="No Data",1,IF('Indicator Data imputation'!BU159&lt;&gt;"",1,0))</f>
        <v>0</v>
      </c>
      <c r="BU156" s="50">
        <f>IF('Indicator Data'!BV160="No Data",1,IF('Indicator Data imputation'!BV159&lt;&gt;"",1,0))</f>
        <v>0</v>
      </c>
      <c r="BV156" s="50">
        <f>IF('Indicator Data'!BW160="No Data",1,IF('Indicator Data imputation'!BW159&lt;&gt;"",1,0))</f>
        <v>0</v>
      </c>
      <c r="BW156" s="50">
        <f>IF('Indicator Data'!BX160="No Data",1,IF('Indicator Data imputation'!BX159&lt;&gt;"",1,0))</f>
        <v>0</v>
      </c>
      <c r="BX156" s="50">
        <f>IF('Indicator Data'!BY160="No Data",1,IF('Indicator Data imputation'!BY159&lt;&gt;"",1,0))</f>
        <v>0</v>
      </c>
      <c r="BY156" s="3">
        <f t="shared" si="6"/>
        <v>12</v>
      </c>
      <c r="BZ156" s="52">
        <f t="shared" si="7"/>
        <v>0.16</v>
      </c>
    </row>
    <row r="157" spans="1:78">
      <c r="A157" s="3" t="str">
        <f>'Indicator Data'!B161</f>
        <v>SVN</v>
      </c>
      <c r="B157" s="50">
        <f>IF('Indicator Data'!C161="No Data",1,IF('Indicator Data imputation'!C160&lt;&gt;"",1,0))</f>
        <v>0</v>
      </c>
      <c r="C157" s="50">
        <f>IF('Indicator Data'!D161="No Data",1,IF('Indicator Data imputation'!D160&lt;&gt;"",1,0))</f>
        <v>0</v>
      </c>
      <c r="D157" s="50">
        <f>IF('Indicator Data'!E161="No Data",1,IF('Indicator Data imputation'!E160&lt;&gt;"",1,0))</f>
        <v>0</v>
      </c>
      <c r="E157" s="50">
        <f>IF('Indicator Data'!F161="No Data",1,IF('Indicator Data imputation'!F160&lt;&gt;"",1,0))</f>
        <v>0</v>
      </c>
      <c r="F157" s="50">
        <f>IF('Indicator Data'!G161="No Data",1,IF('Indicator Data imputation'!G160&lt;&gt;"",1,0))</f>
        <v>0</v>
      </c>
      <c r="G157" s="50">
        <f>IF('Indicator Data'!H161="No Data",1,IF('Indicator Data imputation'!H160&lt;&gt;"",1,0))</f>
        <v>0</v>
      </c>
      <c r="H157" s="50">
        <f>IF('Indicator Data'!I161="No Data",1,IF('Indicator Data imputation'!I160&lt;&gt;"",1,0))</f>
        <v>0</v>
      </c>
      <c r="I157" s="50">
        <f>IF('Indicator Data'!J161="No Data",1,IF('Indicator Data imputation'!J160&lt;&gt;"",1,0))</f>
        <v>0</v>
      </c>
      <c r="J157" s="50">
        <f>IF('Indicator Data'!K161="No Data",1,IF('Indicator Data imputation'!K160&lt;&gt;"",1,0))</f>
        <v>0</v>
      </c>
      <c r="K157" s="50">
        <f>IF('Indicator Data'!L161="No Data",1,IF('Indicator Data imputation'!L160&lt;&gt;"",1,0))</f>
        <v>0</v>
      </c>
      <c r="L157" s="50">
        <f>IF('Indicator Data'!M161="No Data",1,IF('Indicator Data imputation'!M160&lt;&gt;"",1,0))</f>
        <v>0</v>
      </c>
      <c r="M157" s="50">
        <f>IF('Indicator Data'!N161="No Data",1,IF('Indicator Data imputation'!N160&lt;&gt;"",1,0))</f>
        <v>1</v>
      </c>
      <c r="N157" s="50">
        <f>IF('Indicator Data'!O161="No Data",1,IF('Indicator Data imputation'!O160&lt;&gt;"",1,0))</f>
        <v>1</v>
      </c>
      <c r="O157" s="50">
        <f>IF('Indicator Data'!P161="No Data",1,IF('Indicator Data imputation'!P160&lt;&gt;"",1,0))</f>
        <v>1</v>
      </c>
      <c r="P157" s="50">
        <f>IF('Indicator Data'!Q161="No Data",1,IF('Indicator Data imputation'!Q160&lt;&gt;"",1,0))</f>
        <v>0</v>
      </c>
      <c r="Q157" s="50">
        <f>IF('Indicator Data'!R161="No Data",1,IF('Indicator Data imputation'!R160&lt;&gt;"",1,0))</f>
        <v>0</v>
      </c>
      <c r="R157" s="50">
        <f>IF('Indicator Data'!S161="No Data",1,IF('Indicator Data imputation'!S160&lt;&gt;"",1,0))</f>
        <v>0</v>
      </c>
      <c r="S157" s="50">
        <f>IF('Indicator Data'!T161="No Data",1,IF('Indicator Data imputation'!T160&lt;&gt;"",1,0))</f>
        <v>0</v>
      </c>
      <c r="T157" s="50">
        <f>IF('Indicator Data'!U161="No Data",1,IF('Indicator Data imputation'!U160&lt;&gt;"",1,0))</f>
        <v>0</v>
      </c>
      <c r="U157" s="50">
        <f>IF('Indicator Data'!V161="No Data",1,IF('Indicator Data imputation'!V160&lt;&gt;"",1,0))</f>
        <v>0</v>
      </c>
      <c r="V157" s="50">
        <f>IF('Indicator Data'!W161="No Data",1,IF('Indicator Data imputation'!W160&lt;&gt;"",1,0))</f>
        <v>0</v>
      </c>
      <c r="W157" s="50">
        <f>IF('Indicator Data'!X161="No Data",1,IF('Indicator Data imputation'!X160&lt;&gt;"",1,0))</f>
        <v>0</v>
      </c>
      <c r="X157" s="50">
        <f>IF('Indicator Data'!Y161="No Data",1,IF('Indicator Data imputation'!Y160&lt;&gt;"",1,0))</f>
        <v>0</v>
      </c>
      <c r="Y157" s="50">
        <f>IF('Indicator Data'!Z161="No Data",1,IF('Indicator Data imputation'!Z160&lt;&gt;"",1,0))</f>
        <v>0</v>
      </c>
      <c r="Z157" s="50">
        <f>IF('Indicator Data'!AA161="No Data",1,IF('Indicator Data imputation'!AA160&lt;&gt;"",1,0))</f>
        <v>0</v>
      </c>
      <c r="AA157" s="50">
        <f>IF('Indicator Data'!AB161="No Data",1,IF('Indicator Data imputation'!AB160&lt;&gt;"",1,0))</f>
        <v>0</v>
      </c>
      <c r="AB157" s="50">
        <f>IF('Indicator Data'!AC161="No Data",1,IF('Indicator Data imputation'!AC160&lt;&gt;"",1,0))</f>
        <v>1</v>
      </c>
      <c r="AC157" s="50">
        <f>IF('Indicator Data'!AD161="No Data",1,IF('Indicator Data imputation'!AD160&lt;&gt;"",1,0))</f>
        <v>0</v>
      </c>
      <c r="AD157" s="50">
        <f>IF('Indicator Data'!AE161="No Data",1,IF('Indicator Data imputation'!AE160&lt;&gt;"",1,0))</f>
        <v>1</v>
      </c>
      <c r="AE157" s="50">
        <f>IF('Indicator Data'!AF161="No Data",1,IF('Indicator Data imputation'!AF160&lt;&gt;"",1,0))</f>
        <v>0</v>
      </c>
      <c r="AF157" s="50">
        <f>IF('Indicator Data'!AG161="No Data",1,IF('Indicator Data imputation'!AG160&lt;&gt;"",1,0))</f>
        <v>0</v>
      </c>
      <c r="AG157" s="50">
        <f>IF('Indicator Data'!AH161="No Data",1,IF('Indicator Data imputation'!AH160&lt;&gt;"",1,0))</f>
        <v>0</v>
      </c>
      <c r="AH157" s="50">
        <f>IF('Indicator Data'!AI161="No Data",1,IF('Indicator Data imputation'!AI160&lt;&gt;"",1,0))</f>
        <v>0</v>
      </c>
      <c r="AI157" s="50">
        <f>IF('Indicator Data'!AJ161="No Data",1,IF('Indicator Data imputation'!AJ160&lt;&gt;"",1,0))</f>
        <v>0</v>
      </c>
      <c r="AJ157" s="50">
        <f>IF('Indicator Data'!AK161="No Data",1,IF('Indicator Data imputation'!AK160&lt;&gt;"",1,0))</f>
        <v>0</v>
      </c>
      <c r="AK157" s="50">
        <f>IF('Indicator Data'!AL161="No Data",1,IF('Indicator Data imputation'!AL160&lt;&gt;"",1,0))</f>
        <v>0</v>
      </c>
      <c r="AL157" s="50">
        <f>IF('Indicator Data'!AM161="No Data",1,IF('Indicator Data imputation'!AM160&lt;&gt;"",1,0))</f>
        <v>1</v>
      </c>
      <c r="AM157" s="50">
        <f>IF('Indicator Data'!AN161="No Data",1,IF('Indicator Data imputation'!AN160&lt;&gt;"",1,0))</f>
        <v>0</v>
      </c>
      <c r="AN157" s="50">
        <f>IF('Indicator Data'!AO161="No Data",1,IF('Indicator Data imputation'!AO160&lt;&gt;"",1,0))</f>
        <v>0</v>
      </c>
      <c r="AO157" s="50">
        <f>IF('Indicator Data'!AP161="No Data",1,IF('Indicator Data imputation'!AP160&lt;&gt;"",1,0))</f>
        <v>0</v>
      </c>
      <c r="AP157" s="50">
        <f>IF('Indicator Data'!AQ161="No Data",1,IF('Indicator Data imputation'!AQ160&lt;&gt;"",1,0))</f>
        <v>1</v>
      </c>
      <c r="AQ157" s="50">
        <f>IF('Indicator Data'!AR161="No Data",1,IF('Indicator Data imputation'!AR160&lt;&gt;"",1,0))</f>
        <v>0</v>
      </c>
      <c r="AR157" s="50">
        <f>IF('Indicator Data'!AS161="No Data",1,IF('Indicator Data imputation'!AS160&lt;&gt;"",1,0))</f>
        <v>0</v>
      </c>
      <c r="AS157" s="50">
        <f>IF('Indicator Data'!AT161="No Data",1,IF('Indicator Data imputation'!AT160&lt;&gt;"",1,0))</f>
        <v>1</v>
      </c>
      <c r="AT157" s="50">
        <f>IF('Indicator Data'!AU161="No Data",1,IF('Indicator Data imputation'!AU160&lt;&gt;"",1,0))</f>
        <v>0</v>
      </c>
      <c r="AU157" s="50">
        <f>IF('Indicator Data'!AV161="No Data",1,IF('Indicator Data imputation'!AV160&lt;&gt;"",1,0))</f>
        <v>1</v>
      </c>
      <c r="AV157" s="50">
        <f>IF('Indicator Data'!AW161="No Data",1,IF('Indicator Data imputation'!AW160&lt;&gt;"",1,0))</f>
        <v>1</v>
      </c>
      <c r="AW157" s="50">
        <f>IF('Indicator Data'!AX161="No Data",1,IF('Indicator Data imputation'!AX160&lt;&gt;"",1,0))</f>
        <v>1</v>
      </c>
      <c r="AX157" s="50">
        <f>IF('Indicator Data'!AY161="No Data",1,IF('Indicator Data imputation'!AY160&lt;&gt;"",1,0))</f>
        <v>0</v>
      </c>
      <c r="AY157" s="50">
        <f>IF('Indicator Data'!AZ161="No Data",1,IF('Indicator Data imputation'!AZ160&lt;&gt;"",1,0))</f>
        <v>0</v>
      </c>
      <c r="AZ157" s="50">
        <f>IF('Indicator Data'!BA161="No Data",1,IF('Indicator Data imputation'!BA160&lt;&gt;"",1,0))</f>
        <v>0</v>
      </c>
      <c r="BA157" s="50">
        <f>IF('Indicator Data'!BB161="No Data",1,IF('Indicator Data imputation'!BB160&lt;&gt;"",1,0))</f>
        <v>0</v>
      </c>
      <c r="BB157" s="50">
        <f>IF('Indicator Data'!BC161="No Data",1,IF('Indicator Data imputation'!BC160&lt;&gt;"",1,0))</f>
        <v>0</v>
      </c>
      <c r="BC157" s="50">
        <f>IF('Indicator Data'!BD161="No Data",1,IF('Indicator Data imputation'!BD160&lt;&gt;"",1,0))</f>
        <v>0</v>
      </c>
      <c r="BD157" s="50">
        <f>IF('Indicator Data'!BE161="No Data",1,IF('Indicator Data imputation'!BE160&lt;&gt;"",1,0))</f>
        <v>0</v>
      </c>
      <c r="BE157" s="50">
        <f>IF('Indicator Data'!BF161="No Data",1,IF('Indicator Data imputation'!BF160&lt;&gt;"",1,0))</f>
        <v>0</v>
      </c>
      <c r="BF157" s="50">
        <f>IF('Indicator Data'!BG161="No Data",1,IF('Indicator Data imputation'!BG160&lt;&gt;"",1,0))</f>
        <v>0</v>
      </c>
      <c r="BG157" s="50">
        <f>IF('Indicator Data'!BH161="No Data",1,IF('Indicator Data imputation'!BH160&lt;&gt;"",1,0))</f>
        <v>0</v>
      </c>
      <c r="BH157" s="50">
        <f>IF('Indicator Data'!BI161="No Data",1,IF('Indicator Data imputation'!BI160&lt;&gt;"",1,0))</f>
        <v>0</v>
      </c>
      <c r="BI157" s="50">
        <f>IF('Indicator Data'!BJ161="No Data",1,IF('Indicator Data imputation'!BJ160&lt;&gt;"",1,0))</f>
        <v>0</v>
      </c>
      <c r="BJ157" s="50">
        <f>IF('Indicator Data'!BK161="No Data",1,IF('Indicator Data imputation'!BK160&lt;&gt;"",1,0))</f>
        <v>0</v>
      </c>
      <c r="BK157" s="50">
        <f>IF('Indicator Data'!BL161="No Data",1,IF('Indicator Data imputation'!BL160&lt;&gt;"",1,0))</f>
        <v>0</v>
      </c>
      <c r="BL157" s="50">
        <f>IF('Indicator Data'!BM161="No Data",1,IF('Indicator Data imputation'!BM160&lt;&gt;"",1,0))</f>
        <v>0</v>
      </c>
      <c r="BM157" s="50">
        <f>IF('Indicator Data'!BN161="No Data",1,IF('Indicator Data imputation'!BN160&lt;&gt;"",1,0))</f>
        <v>0</v>
      </c>
      <c r="BN157" s="50">
        <f>IF('Indicator Data'!BO161="No Data",1,IF('Indicator Data imputation'!BO160&lt;&gt;"",1,0))</f>
        <v>0</v>
      </c>
      <c r="BO157" s="50">
        <f>IF('Indicator Data'!BP161="No Data",1,IF('Indicator Data imputation'!BP160&lt;&gt;"",1,0))</f>
        <v>0</v>
      </c>
      <c r="BP157" s="50">
        <f>IF('Indicator Data'!BQ161="No Data",1,IF('Indicator Data imputation'!BQ160&lt;&gt;"",1,0))</f>
        <v>0</v>
      </c>
      <c r="BQ157" s="50">
        <f>IF('Indicator Data'!BR161="No Data",1,IF('Indicator Data imputation'!BR160&lt;&gt;"",1,0))</f>
        <v>0</v>
      </c>
      <c r="BR157" s="50">
        <f>IF('Indicator Data'!BS161="No Data",1,IF('Indicator Data imputation'!BS160&lt;&gt;"",1,0))</f>
        <v>0</v>
      </c>
      <c r="BS157" s="50">
        <f>IF('Indicator Data'!BT161="No Data",1,IF('Indicator Data imputation'!BT160&lt;&gt;"",1,0))</f>
        <v>0</v>
      </c>
      <c r="BT157" s="50">
        <f>IF('Indicator Data'!BU161="No Data",1,IF('Indicator Data imputation'!BU160&lt;&gt;"",1,0))</f>
        <v>0</v>
      </c>
      <c r="BU157" s="50">
        <f>IF('Indicator Data'!BV161="No Data",1,IF('Indicator Data imputation'!BV160&lt;&gt;"",1,0))</f>
        <v>0</v>
      </c>
      <c r="BV157" s="50">
        <f>IF('Indicator Data'!BW161="No Data",1,IF('Indicator Data imputation'!BW160&lt;&gt;"",1,0))</f>
        <v>0</v>
      </c>
      <c r="BW157" s="50">
        <f>IF('Indicator Data'!BX161="No Data",1,IF('Indicator Data imputation'!BX160&lt;&gt;"",1,0))</f>
        <v>0</v>
      </c>
      <c r="BX157" s="50">
        <f>IF('Indicator Data'!BY161="No Data",1,IF('Indicator Data imputation'!BY160&lt;&gt;"",1,0))</f>
        <v>0</v>
      </c>
      <c r="BY157" s="3">
        <f t="shared" si="6"/>
        <v>11</v>
      </c>
      <c r="BZ157" s="52">
        <f t="shared" si="7"/>
        <v>0.14666666666666667</v>
      </c>
    </row>
    <row r="158" spans="1:78">
      <c r="A158" s="3" t="str">
        <f>'Indicator Data'!B162</f>
        <v>SLB</v>
      </c>
      <c r="B158" s="50">
        <f>IF('Indicator Data'!C162="No Data",1,IF('Indicator Data imputation'!C161&lt;&gt;"",1,0))</f>
        <v>0</v>
      </c>
      <c r="C158" s="50">
        <f>IF('Indicator Data'!D162="No Data",1,IF('Indicator Data imputation'!D161&lt;&gt;"",1,0))</f>
        <v>0</v>
      </c>
      <c r="D158" s="50">
        <f>IF('Indicator Data'!E162="No Data",1,IF('Indicator Data imputation'!E161&lt;&gt;"",1,0))</f>
        <v>1</v>
      </c>
      <c r="E158" s="50">
        <f>IF('Indicator Data'!F162="No Data",1,IF('Indicator Data imputation'!F161&lt;&gt;"",1,0))</f>
        <v>0</v>
      </c>
      <c r="F158" s="50">
        <f>IF('Indicator Data'!G162="No Data",1,IF('Indicator Data imputation'!G161&lt;&gt;"",1,0))</f>
        <v>0</v>
      </c>
      <c r="G158" s="50">
        <f>IF('Indicator Data'!H162="No Data",1,IF('Indicator Data imputation'!H161&lt;&gt;"",1,0))</f>
        <v>0</v>
      </c>
      <c r="H158" s="50">
        <f>IF('Indicator Data'!I162="No Data",1,IF('Indicator Data imputation'!I161&lt;&gt;"",1,0))</f>
        <v>0</v>
      </c>
      <c r="I158" s="50">
        <f>IF('Indicator Data'!J162="No Data",1,IF('Indicator Data imputation'!J161&lt;&gt;"",1,0))</f>
        <v>0</v>
      </c>
      <c r="J158" s="50">
        <f>IF('Indicator Data'!K162="No Data",1,IF('Indicator Data imputation'!K161&lt;&gt;"",1,0))</f>
        <v>0</v>
      </c>
      <c r="K158" s="50">
        <f>IF('Indicator Data'!L162="No Data",1,IF('Indicator Data imputation'!L161&lt;&gt;"",1,0))</f>
        <v>0</v>
      </c>
      <c r="L158" s="50">
        <f>IF('Indicator Data'!M162="No Data",1,IF('Indicator Data imputation'!M161&lt;&gt;"",1,0))</f>
        <v>0</v>
      </c>
      <c r="M158" s="50">
        <f>IF('Indicator Data'!N162="No Data",1,IF('Indicator Data imputation'!N161&lt;&gt;"",1,0))</f>
        <v>1</v>
      </c>
      <c r="N158" s="50">
        <f>IF('Indicator Data'!O162="No Data",1,IF('Indicator Data imputation'!O161&lt;&gt;"",1,0))</f>
        <v>1</v>
      </c>
      <c r="O158" s="50">
        <f>IF('Indicator Data'!P162="No Data",1,IF('Indicator Data imputation'!P161&lt;&gt;"",1,0))</f>
        <v>1</v>
      </c>
      <c r="P158" s="50">
        <f>IF('Indicator Data'!Q162="No Data",1,IF('Indicator Data imputation'!Q161&lt;&gt;"",1,0))</f>
        <v>0</v>
      </c>
      <c r="Q158" s="50">
        <f>IF('Indicator Data'!R162="No Data",1,IF('Indicator Data imputation'!R161&lt;&gt;"",1,0))</f>
        <v>0</v>
      </c>
      <c r="R158" s="50">
        <f>IF('Indicator Data'!S162="No Data",1,IF('Indicator Data imputation'!S161&lt;&gt;"",1,0))</f>
        <v>0</v>
      </c>
      <c r="S158" s="50">
        <f>IF('Indicator Data'!T162="No Data",1,IF('Indicator Data imputation'!T161&lt;&gt;"",1,0))</f>
        <v>0</v>
      </c>
      <c r="T158" s="50">
        <f>IF('Indicator Data'!U162="No Data",1,IF('Indicator Data imputation'!U161&lt;&gt;"",1,0))</f>
        <v>0</v>
      </c>
      <c r="U158" s="50">
        <f>IF('Indicator Data'!V162="No Data",1,IF('Indicator Data imputation'!V161&lt;&gt;"",1,0))</f>
        <v>0</v>
      </c>
      <c r="V158" s="50">
        <f>IF('Indicator Data'!W162="No Data",1,IF('Indicator Data imputation'!W161&lt;&gt;"",1,0))</f>
        <v>0</v>
      </c>
      <c r="W158" s="50">
        <f>IF('Indicator Data'!X162="No Data",1,IF('Indicator Data imputation'!X161&lt;&gt;"",1,0))</f>
        <v>0</v>
      </c>
      <c r="X158" s="50">
        <f>IF('Indicator Data'!Y162="No Data",1,IF('Indicator Data imputation'!Y161&lt;&gt;"",1,0))</f>
        <v>0</v>
      </c>
      <c r="Y158" s="50">
        <f>IF('Indicator Data'!Z162="No Data",1,IF('Indicator Data imputation'!Z161&lt;&gt;"",1,0))</f>
        <v>0</v>
      </c>
      <c r="Z158" s="50">
        <f>IF('Indicator Data'!AA162="No Data",1,IF('Indicator Data imputation'!AA161&lt;&gt;"",1,0))</f>
        <v>1</v>
      </c>
      <c r="AA158" s="50">
        <f>IF('Indicator Data'!AB162="No Data",1,IF('Indicator Data imputation'!AB161&lt;&gt;"",1,0))</f>
        <v>0</v>
      </c>
      <c r="AB158" s="50">
        <f>IF('Indicator Data'!AC162="No Data",1,IF('Indicator Data imputation'!AC161&lt;&gt;"",1,0))</f>
        <v>0</v>
      </c>
      <c r="AC158" s="50">
        <f>IF('Indicator Data'!AD162="No Data",1,IF('Indicator Data imputation'!AD161&lt;&gt;"",1,0))</f>
        <v>1</v>
      </c>
      <c r="AD158" s="50">
        <f>IF('Indicator Data'!AE162="No Data",1,IF('Indicator Data imputation'!AE161&lt;&gt;"",1,0))</f>
        <v>0</v>
      </c>
      <c r="AE158" s="50">
        <f>IF('Indicator Data'!AF162="No Data",1,IF('Indicator Data imputation'!AF161&lt;&gt;"",1,0))</f>
        <v>1</v>
      </c>
      <c r="AF158" s="50">
        <f>IF('Indicator Data'!AG162="No Data",1,IF('Indicator Data imputation'!AG161&lt;&gt;"",1,0))</f>
        <v>0</v>
      </c>
      <c r="AG158" s="50">
        <f>IF('Indicator Data'!AH162="No Data",1,IF('Indicator Data imputation'!AH161&lt;&gt;"",1,0))</f>
        <v>0</v>
      </c>
      <c r="AH158" s="50">
        <f>IF('Indicator Data'!AI162="No Data",1,IF('Indicator Data imputation'!AI161&lt;&gt;"",1,0))</f>
        <v>0</v>
      </c>
      <c r="AI158" s="50">
        <f>IF('Indicator Data'!AJ162="No Data",1,IF('Indicator Data imputation'!AJ161&lt;&gt;"",1,0))</f>
        <v>0</v>
      </c>
      <c r="AJ158" s="50">
        <f>IF('Indicator Data'!AK162="No Data",1,IF('Indicator Data imputation'!AK161&lt;&gt;"",1,0))</f>
        <v>0</v>
      </c>
      <c r="AK158" s="50">
        <f>IF('Indicator Data'!AL162="No Data",1,IF('Indicator Data imputation'!AL161&lt;&gt;"",1,0))</f>
        <v>0</v>
      </c>
      <c r="AL158" s="50">
        <f>IF('Indicator Data'!AM162="No Data",1,IF('Indicator Data imputation'!AM161&lt;&gt;"",1,0))</f>
        <v>1</v>
      </c>
      <c r="AM158" s="50">
        <f>IF('Indicator Data'!AN162="No Data",1,IF('Indicator Data imputation'!AN161&lt;&gt;"",1,0))</f>
        <v>0</v>
      </c>
      <c r="AN158" s="50">
        <f>IF('Indicator Data'!AO162="No Data",1,IF('Indicator Data imputation'!AO161&lt;&gt;"",1,0))</f>
        <v>0</v>
      </c>
      <c r="AO158" s="50">
        <f>IF('Indicator Data'!AP162="No Data",1,IF('Indicator Data imputation'!AP161&lt;&gt;"",1,0))</f>
        <v>0</v>
      </c>
      <c r="AP158" s="50">
        <f>IF('Indicator Data'!AQ162="No Data",1,IF('Indicator Data imputation'!AQ161&lt;&gt;"",1,0))</f>
        <v>0</v>
      </c>
      <c r="AQ158" s="50">
        <f>IF('Indicator Data'!AR162="No Data",1,IF('Indicator Data imputation'!AR161&lt;&gt;"",1,0))</f>
        <v>0</v>
      </c>
      <c r="AR158" s="50">
        <f>IF('Indicator Data'!AS162="No Data",1,IF('Indicator Data imputation'!AS161&lt;&gt;"",1,0))</f>
        <v>0</v>
      </c>
      <c r="AS158" s="50">
        <f>IF('Indicator Data'!AT162="No Data",1,IF('Indicator Data imputation'!AT161&lt;&gt;"",1,0))</f>
        <v>0</v>
      </c>
      <c r="AT158" s="50">
        <f>IF('Indicator Data'!AU162="No Data",1,IF('Indicator Data imputation'!AU161&lt;&gt;"",1,0))</f>
        <v>0</v>
      </c>
      <c r="AU158" s="50">
        <f>IF('Indicator Data'!AV162="No Data",1,IF('Indicator Data imputation'!AV161&lt;&gt;"",1,0))</f>
        <v>1</v>
      </c>
      <c r="AV158" s="50">
        <f>IF('Indicator Data'!AW162="No Data",1,IF('Indicator Data imputation'!AW161&lt;&gt;"",1,0))</f>
        <v>1</v>
      </c>
      <c r="AW158" s="50">
        <f>IF('Indicator Data'!AX162="No Data",1,IF('Indicator Data imputation'!AX161&lt;&gt;"",1,0))</f>
        <v>0</v>
      </c>
      <c r="AX158" s="50">
        <f>IF('Indicator Data'!AY162="No Data",1,IF('Indicator Data imputation'!AY161&lt;&gt;"",1,0))</f>
        <v>0</v>
      </c>
      <c r="AY158" s="50">
        <f>IF('Indicator Data'!AZ162="No Data",1,IF('Indicator Data imputation'!AZ161&lt;&gt;"",1,0))</f>
        <v>1</v>
      </c>
      <c r="AZ158" s="50">
        <f>IF('Indicator Data'!BA162="No Data",1,IF('Indicator Data imputation'!BA161&lt;&gt;"",1,0))</f>
        <v>0</v>
      </c>
      <c r="BA158" s="50">
        <f>IF('Indicator Data'!BB162="No Data",1,IF('Indicator Data imputation'!BB161&lt;&gt;"",1,0))</f>
        <v>0</v>
      </c>
      <c r="BB158" s="50">
        <f>IF('Indicator Data'!BC162="No Data",1,IF('Indicator Data imputation'!BC161&lt;&gt;"",1,0))</f>
        <v>0</v>
      </c>
      <c r="BC158" s="50">
        <f>IF('Indicator Data'!BD162="No Data",1,IF('Indicator Data imputation'!BD161&lt;&gt;"",1,0))</f>
        <v>0</v>
      </c>
      <c r="BD158" s="50">
        <f>IF('Indicator Data'!BE162="No Data",1,IF('Indicator Data imputation'!BE161&lt;&gt;"",1,0))</f>
        <v>0</v>
      </c>
      <c r="BE158" s="50">
        <f>IF('Indicator Data'!BF162="No Data",1,IF('Indicator Data imputation'!BF161&lt;&gt;"",1,0))</f>
        <v>0</v>
      </c>
      <c r="BF158" s="50">
        <f>IF('Indicator Data'!BG162="No Data",1,IF('Indicator Data imputation'!BG161&lt;&gt;"",1,0))</f>
        <v>0</v>
      </c>
      <c r="BG158" s="50">
        <f>IF('Indicator Data'!BH162="No Data",1,IF('Indicator Data imputation'!BH161&lt;&gt;"",1,0))</f>
        <v>0</v>
      </c>
      <c r="BH158" s="50">
        <f>IF('Indicator Data'!BI162="No Data",1,IF('Indicator Data imputation'!BI161&lt;&gt;"",1,0))</f>
        <v>0</v>
      </c>
      <c r="BI158" s="50">
        <f>IF('Indicator Data'!BJ162="No Data",1,IF('Indicator Data imputation'!BJ161&lt;&gt;"",1,0))</f>
        <v>0</v>
      </c>
      <c r="BJ158" s="50">
        <f>IF('Indicator Data'!BK162="No Data",1,IF('Indicator Data imputation'!BK161&lt;&gt;"",1,0))</f>
        <v>0</v>
      </c>
      <c r="BK158" s="50">
        <f>IF('Indicator Data'!BL162="No Data",1,IF('Indicator Data imputation'!BL161&lt;&gt;"",1,0))</f>
        <v>0</v>
      </c>
      <c r="BL158" s="50">
        <f>IF('Indicator Data'!BM162="No Data",1,IF('Indicator Data imputation'!BM161&lt;&gt;"",1,0))</f>
        <v>0</v>
      </c>
      <c r="BM158" s="50">
        <f>IF('Indicator Data'!BN162="No Data",1,IF('Indicator Data imputation'!BN161&lt;&gt;"",1,0))</f>
        <v>0</v>
      </c>
      <c r="BN158" s="50">
        <f>IF('Indicator Data'!BO162="No Data",1,IF('Indicator Data imputation'!BO161&lt;&gt;"",1,0))</f>
        <v>0</v>
      </c>
      <c r="BO158" s="50">
        <f>IF('Indicator Data'!BP162="No Data",1,IF('Indicator Data imputation'!BP161&lt;&gt;"",1,0))</f>
        <v>0</v>
      </c>
      <c r="BP158" s="50">
        <f>IF('Indicator Data'!BQ162="No Data",1,IF('Indicator Data imputation'!BQ161&lt;&gt;"",1,0))</f>
        <v>0</v>
      </c>
      <c r="BQ158" s="50">
        <f>IF('Indicator Data'!BR162="No Data",1,IF('Indicator Data imputation'!BR161&lt;&gt;"",1,0))</f>
        <v>0</v>
      </c>
      <c r="BR158" s="50">
        <f>IF('Indicator Data'!BS162="No Data",1,IF('Indicator Data imputation'!BS161&lt;&gt;"",1,0))</f>
        <v>0</v>
      </c>
      <c r="BS158" s="50">
        <f>IF('Indicator Data'!BT162="No Data",1,IF('Indicator Data imputation'!BT161&lt;&gt;"",1,0))</f>
        <v>0</v>
      </c>
      <c r="BT158" s="50">
        <f>IF('Indicator Data'!BU162="No Data",1,IF('Indicator Data imputation'!BU161&lt;&gt;"",1,0))</f>
        <v>0</v>
      </c>
      <c r="BU158" s="50">
        <f>IF('Indicator Data'!BV162="No Data",1,IF('Indicator Data imputation'!BV161&lt;&gt;"",1,0))</f>
        <v>0</v>
      </c>
      <c r="BV158" s="50">
        <f>IF('Indicator Data'!BW162="No Data",1,IF('Indicator Data imputation'!BW161&lt;&gt;"",1,0))</f>
        <v>0</v>
      </c>
      <c r="BW158" s="50">
        <f>IF('Indicator Data'!BX162="No Data",1,IF('Indicator Data imputation'!BX161&lt;&gt;"",1,0))</f>
        <v>0</v>
      </c>
      <c r="BX158" s="50">
        <f>IF('Indicator Data'!BY162="No Data",1,IF('Indicator Data imputation'!BY161&lt;&gt;"",1,0))</f>
        <v>0</v>
      </c>
      <c r="BY158" s="3">
        <f t="shared" si="6"/>
        <v>11</v>
      </c>
      <c r="BZ158" s="52">
        <f t="shared" si="7"/>
        <v>0.14666666666666667</v>
      </c>
    </row>
    <row r="159" spans="1:78">
      <c r="A159" s="3" t="str">
        <f>'Indicator Data'!B163</f>
        <v>SOM</v>
      </c>
      <c r="B159" s="50">
        <f>IF('Indicator Data'!C163="No Data",1,IF('Indicator Data imputation'!C162&lt;&gt;"",1,0))</f>
        <v>0</v>
      </c>
      <c r="C159" s="50">
        <f>IF('Indicator Data'!D163="No Data",1,IF('Indicator Data imputation'!D162&lt;&gt;"",1,0))</f>
        <v>0</v>
      </c>
      <c r="D159" s="50">
        <f>IF('Indicator Data'!E163="No Data",1,IF('Indicator Data imputation'!E162&lt;&gt;"",1,0))</f>
        <v>0</v>
      </c>
      <c r="E159" s="50">
        <f>IF('Indicator Data'!F163="No Data",1,IF('Indicator Data imputation'!F162&lt;&gt;"",1,0))</f>
        <v>0</v>
      </c>
      <c r="F159" s="50">
        <f>IF('Indicator Data'!G163="No Data",1,IF('Indicator Data imputation'!G162&lt;&gt;"",1,0))</f>
        <v>0</v>
      </c>
      <c r="G159" s="50">
        <f>IF('Indicator Data'!H163="No Data",1,IF('Indicator Data imputation'!H162&lt;&gt;"",1,0))</f>
        <v>0</v>
      </c>
      <c r="H159" s="50">
        <f>IF('Indicator Data'!I163="No Data",1,IF('Indicator Data imputation'!I162&lt;&gt;"",1,0))</f>
        <v>0</v>
      </c>
      <c r="I159" s="50">
        <f>IF('Indicator Data'!J163="No Data",1,IF('Indicator Data imputation'!J162&lt;&gt;"",1,0))</f>
        <v>0</v>
      </c>
      <c r="J159" s="50">
        <f>IF('Indicator Data'!K163="No Data",1,IF('Indicator Data imputation'!K162&lt;&gt;"",1,0))</f>
        <v>0</v>
      </c>
      <c r="K159" s="50">
        <f>IF('Indicator Data'!L163="No Data",1,IF('Indicator Data imputation'!L162&lt;&gt;"",1,0))</f>
        <v>0</v>
      </c>
      <c r="L159" s="50">
        <f>IF('Indicator Data'!M163="No Data",1,IF('Indicator Data imputation'!M162&lt;&gt;"",1,0))</f>
        <v>0</v>
      </c>
      <c r="M159" s="50">
        <f>IF('Indicator Data'!N163="No Data",1,IF('Indicator Data imputation'!N162&lt;&gt;"",1,0))</f>
        <v>0</v>
      </c>
      <c r="N159" s="50">
        <f>IF('Indicator Data'!O163="No Data",1,IF('Indicator Data imputation'!O162&lt;&gt;"",1,0))</f>
        <v>0</v>
      </c>
      <c r="O159" s="50">
        <f>IF('Indicator Data'!P163="No Data",1,IF('Indicator Data imputation'!P162&lt;&gt;"",1,0))</f>
        <v>0</v>
      </c>
      <c r="P159" s="50">
        <f>IF('Indicator Data'!Q163="No Data",1,IF('Indicator Data imputation'!Q162&lt;&gt;"",1,0))</f>
        <v>0</v>
      </c>
      <c r="Q159" s="50">
        <f>IF('Indicator Data'!R163="No Data",1,IF('Indicator Data imputation'!R162&lt;&gt;"",1,0))</f>
        <v>0</v>
      </c>
      <c r="R159" s="50">
        <f>IF('Indicator Data'!S163="No Data",1,IF('Indicator Data imputation'!S162&lt;&gt;"",1,0))</f>
        <v>0</v>
      </c>
      <c r="S159" s="50">
        <f>IF('Indicator Data'!T163="No Data",1,IF('Indicator Data imputation'!T162&lt;&gt;"",1,0))</f>
        <v>0</v>
      </c>
      <c r="T159" s="50">
        <f>IF('Indicator Data'!U163="No Data",1,IF('Indicator Data imputation'!U162&lt;&gt;"",1,0))</f>
        <v>0</v>
      </c>
      <c r="U159" s="50">
        <f>IF('Indicator Data'!V163="No Data",1,IF('Indicator Data imputation'!V162&lt;&gt;"",1,0))</f>
        <v>0</v>
      </c>
      <c r="V159" s="50">
        <f>IF('Indicator Data'!W163="No Data",1,IF('Indicator Data imputation'!W162&lt;&gt;"",1,0))</f>
        <v>0</v>
      </c>
      <c r="W159" s="50">
        <f>IF('Indicator Data'!X163="No Data",1,IF('Indicator Data imputation'!X162&lt;&gt;"",1,0))</f>
        <v>0</v>
      </c>
      <c r="X159" s="50">
        <f>IF('Indicator Data'!Y163="No Data",1,IF('Indicator Data imputation'!Y162&lt;&gt;"",1,0))</f>
        <v>0</v>
      </c>
      <c r="Y159" s="50">
        <f>IF('Indicator Data'!Z163="No Data",1,IF('Indicator Data imputation'!Z162&lt;&gt;"",1,0))</f>
        <v>0</v>
      </c>
      <c r="Z159" s="50">
        <f>IF('Indicator Data'!AA163="No Data",1,IF('Indicator Data imputation'!AA162&lt;&gt;"",1,0))</f>
        <v>1</v>
      </c>
      <c r="AA159" s="50">
        <f>IF('Indicator Data'!AB163="No Data",1,IF('Indicator Data imputation'!AB162&lt;&gt;"",1,0))</f>
        <v>0</v>
      </c>
      <c r="AB159" s="50">
        <f>IF('Indicator Data'!AC163="No Data",1,IF('Indicator Data imputation'!AC162&lt;&gt;"",1,0))</f>
        <v>0</v>
      </c>
      <c r="AC159" s="50">
        <f>IF('Indicator Data'!AD163="No Data",1,IF('Indicator Data imputation'!AD162&lt;&gt;"",1,0))</f>
        <v>0</v>
      </c>
      <c r="AD159" s="50">
        <f>IF('Indicator Data'!AE163="No Data",1,IF('Indicator Data imputation'!AE162&lt;&gt;"",1,0))</f>
        <v>1</v>
      </c>
      <c r="AE159" s="50">
        <f>IF('Indicator Data'!AF163="No Data",1,IF('Indicator Data imputation'!AF162&lt;&gt;"",1,0))</f>
        <v>0</v>
      </c>
      <c r="AF159" s="50">
        <f>IF('Indicator Data'!AG163="No Data",1,IF('Indicator Data imputation'!AG162&lt;&gt;"",1,0))</f>
        <v>0</v>
      </c>
      <c r="AG159" s="50">
        <f>IF('Indicator Data'!AH163="No Data",1,IF('Indicator Data imputation'!AH162&lt;&gt;"",1,0))</f>
        <v>0</v>
      </c>
      <c r="AH159" s="50">
        <f>IF('Indicator Data'!AI163="No Data",1,IF('Indicator Data imputation'!AI162&lt;&gt;"",1,0))</f>
        <v>0</v>
      </c>
      <c r="AI159" s="50">
        <f>IF('Indicator Data'!AJ163="No Data",1,IF('Indicator Data imputation'!AJ162&lt;&gt;"",1,0))</f>
        <v>0</v>
      </c>
      <c r="AJ159" s="50">
        <f>IF('Indicator Data'!AK163="No Data",1,IF('Indicator Data imputation'!AK162&lt;&gt;"",1,0))</f>
        <v>0</v>
      </c>
      <c r="AK159" s="50">
        <f>IF('Indicator Data'!AL163="No Data",1,IF('Indicator Data imputation'!AL162&lt;&gt;"",1,0))</f>
        <v>1</v>
      </c>
      <c r="AL159" s="50">
        <f>IF('Indicator Data'!AM163="No Data",1,IF('Indicator Data imputation'!AM162&lt;&gt;"",1,0))</f>
        <v>1</v>
      </c>
      <c r="AM159" s="50">
        <f>IF('Indicator Data'!AN163="No Data",1,IF('Indicator Data imputation'!AN162&lt;&gt;"",1,0))</f>
        <v>0</v>
      </c>
      <c r="AN159" s="50">
        <f>IF('Indicator Data'!AO163="No Data",1,IF('Indicator Data imputation'!AO162&lt;&gt;"",1,0))</f>
        <v>0</v>
      </c>
      <c r="AO159" s="50">
        <f>IF('Indicator Data'!AP163="No Data",1,IF('Indicator Data imputation'!AP162&lt;&gt;"",1,0))</f>
        <v>0</v>
      </c>
      <c r="AP159" s="50">
        <f>IF('Indicator Data'!AQ163="No Data",1,IF('Indicator Data imputation'!AQ162&lt;&gt;"",1,0))</f>
        <v>0</v>
      </c>
      <c r="AQ159" s="50">
        <f>IF('Indicator Data'!AR163="No Data",1,IF('Indicator Data imputation'!AR162&lt;&gt;"",1,0))</f>
        <v>0</v>
      </c>
      <c r="AR159" s="50">
        <f>IF('Indicator Data'!AS163="No Data",1,IF('Indicator Data imputation'!AS162&lt;&gt;"",1,0))</f>
        <v>0</v>
      </c>
      <c r="AS159" s="50">
        <f>IF('Indicator Data'!AT163="No Data",1,IF('Indicator Data imputation'!AT162&lt;&gt;"",1,0))</f>
        <v>1</v>
      </c>
      <c r="AT159" s="50">
        <f>IF('Indicator Data'!AU163="No Data",1,IF('Indicator Data imputation'!AU162&lt;&gt;"",1,0))</f>
        <v>0</v>
      </c>
      <c r="AU159" s="50">
        <f>IF('Indicator Data'!AV163="No Data",1,IF('Indicator Data imputation'!AV162&lt;&gt;"",1,0))</f>
        <v>0</v>
      </c>
      <c r="AV159" s="50">
        <f>IF('Indicator Data'!AW163="No Data",1,IF('Indicator Data imputation'!AW162&lt;&gt;"",1,0))</f>
        <v>0</v>
      </c>
      <c r="AW159" s="50">
        <f>IF('Indicator Data'!AX163="No Data",1,IF('Indicator Data imputation'!AX162&lt;&gt;"",1,0))</f>
        <v>0</v>
      </c>
      <c r="AX159" s="50">
        <f>IF('Indicator Data'!AY163="No Data",1,IF('Indicator Data imputation'!AY162&lt;&gt;"",1,0))</f>
        <v>0</v>
      </c>
      <c r="AY159" s="50">
        <f>IF('Indicator Data'!AZ163="No Data",1,IF('Indicator Data imputation'!AZ162&lt;&gt;"",1,0))</f>
        <v>1</v>
      </c>
      <c r="AZ159" s="50">
        <f>IF('Indicator Data'!BA163="No Data",1,IF('Indicator Data imputation'!BA162&lt;&gt;"",1,0))</f>
        <v>0</v>
      </c>
      <c r="BA159" s="50">
        <f>IF('Indicator Data'!BB163="No Data",1,IF('Indicator Data imputation'!BB162&lt;&gt;"",1,0))</f>
        <v>0</v>
      </c>
      <c r="BB159" s="50">
        <f>IF('Indicator Data'!BC163="No Data",1,IF('Indicator Data imputation'!BC162&lt;&gt;"",1,0))</f>
        <v>0</v>
      </c>
      <c r="BC159" s="50">
        <f>IF('Indicator Data'!BD163="No Data",1,IF('Indicator Data imputation'!BD162&lt;&gt;"",1,0))</f>
        <v>0</v>
      </c>
      <c r="BD159" s="50">
        <f>IF('Indicator Data'!BE163="No Data",1,IF('Indicator Data imputation'!BE162&lt;&gt;"",1,0))</f>
        <v>0</v>
      </c>
      <c r="BE159" s="50">
        <f>IF('Indicator Data'!BF163="No Data",1,IF('Indicator Data imputation'!BF162&lt;&gt;"",1,0))</f>
        <v>0</v>
      </c>
      <c r="BF159" s="50">
        <f>IF('Indicator Data'!BG163="No Data",1,IF('Indicator Data imputation'!BG162&lt;&gt;"",1,0))</f>
        <v>0</v>
      </c>
      <c r="BG159" s="50">
        <f>IF('Indicator Data'!BH163="No Data",1,IF('Indicator Data imputation'!BH162&lt;&gt;"",1,0))</f>
        <v>0</v>
      </c>
      <c r="BH159" s="50">
        <f>IF('Indicator Data'!BI163="No Data",1,IF('Indicator Data imputation'!BI162&lt;&gt;"",1,0))</f>
        <v>1</v>
      </c>
      <c r="BI159" s="50">
        <f>IF('Indicator Data'!BJ163="No Data",1,IF('Indicator Data imputation'!BJ162&lt;&gt;"",1,0))</f>
        <v>1</v>
      </c>
      <c r="BJ159" s="50">
        <f>IF('Indicator Data'!BK163="No Data",1,IF('Indicator Data imputation'!BK162&lt;&gt;"",1,0))</f>
        <v>0</v>
      </c>
      <c r="BK159" s="50">
        <f>IF('Indicator Data'!BL163="No Data",1,IF('Indicator Data imputation'!BL162&lt;&gt;"",1,0))</f>
        <v>0</v>
      </c>
      <c r="BL159" s="50">
        <f>IF('Indicator Data'!BM163="No Data",1,IF('Indicator Data imputation'!BM162&lt;&gt;"",1,0))</f>
        <v>0</v>
      </c>
      <c r="BM159" s="50">
        <f>IF('Indicator Data'!BN163="No Data",1,IF('Indicator Data imputation'!BN162&lt;&gt;"",1,0))</f>
        <v>1</v>
      </c>
      <c r="BN159" s="50">
        <f>IF('Indicator Data'!BO163="No Data",1,IF('Indicator Data imputation'!BO162&lt;&gt;"",1,0))</f>
        <v>0</v>
      </c>
      <c r="BO159" s="50">
        <f>IF('Indicator Data'!BP163="No Data",1,IF('Indicator Data imputation'!BP162&lt;&gt;"",1,0))</f>
        <v>0</v>
      </c>
      <c r="BP159" s="50">
        <f>IF('Indicator Data'!BQ163="No Data",1,IF('Indicator Data imputation'!BQ162&lt;&gt;"",1,0))</f>
        <v>0</v>
      </c>
      <c r="BQ159" s="50">
        <f>IF('Indicator Data'!BR163="No Data",1,IF('Indicator Data imputation'!BR162&lt;&gt;"",1,0))</f>
        <v>0</v>
      </c>
      <c r="BR159" s="50">
        <f>IF('Indicator Data'!BS163="No Data",1,IF('Indicator Data imputation'!BS162&lt;&gt;"",1,0))</f>
        <v>0</v>
      </c>
      <c r="BS159" s="50">
        <f>IF('Indicator Data'!BT163="No Data",1,IF('Indicator Data imputation'!BT162&lt;&gt;"",1,0))</f>
        <v>0</v>
      </c>
      <c r="BT159" s="50">
        <f>IF('Indicator Data'!BU163="No Data",1,IF('Indicator Data imputation'!BU162&lt;&gt;"",1,0))</f>
        <v>0</v>
      </c>
      <c r="BU159" s="50">
        <f>IF('Indicator Data'!BV163="No Data",1,IF('Indicator Data imputation'!BV162&lt;&gt;"",1,0))</f>
        <v>1</v>
      </c>
      <c r="BV159" s="50">
        <f>IF('Indicator Data'!BW163="No Data",1,IF('Indicator Data imputation'!BW162&lt;&gt;"",1,0))</f>
        <v>1</v>
      </c>
      <c r="BW159" s="50">
        <f>IF('Indicator Data'!BX163="No Data",1,IF('Indicator Data imputation'!BX162&lt;&gt;"",1,0))</f>
        <v>1</v>
      </c>
      <c r="BX159" s="50">
        <f>IF('Indicator Data'!BY163="No Data",1,IF('Indicator Data imputation'!BY162&lt;&gt;"",1,0))</f>
        <v>0</v>
      </c>
      <c r="BY159" s="3">
        <f t="shared" si="6"/>
        <v>12</v>
      </c>
      <c r="BZ159" s="52">
        <f t="shared" si="7"/>
        <v>0.16</v>
      </c>
    </row>
    <row r="160" spans="1:78">
      <c r="A160" s="3" t="str">
        <f>'Indicator Data'!B164</f>
        <v>ZAF</v>
      </c>
      <c r="B160" s="50">
        <f>IF('Indicator Data'!C164="No Data",1,IF('Indicator Data imputation'!C163&lt;&gt;"",1,0))</f>
        <v>0</v>
      </c>
      <c r="C160" s="50">
        <f>IF('Indicator Data'!D164="No Data",1,IF('Indicator Data imputation'!D163&lt;&gt;"",1,0))</f>
        <v>0</v>
      </c>
      <c r="D160" s="50">
        <f>IF('Indicator Data'!E164="No Data",1,IF('Indicator Data imputation'!E163&lt;&gt;"",1,0))</f>
        <v>0</v>
      </c>
      <c r="E160" s="50">
        <f>IF('Indicator Data'!F164="No Data",1,IF('Indicator Data imputation'!F163&lt;&gt;"",1,0))</f>
        <v>0</v>
      </c>
      <c r="F160" s="50">
        <f>IF('Indicator Data'!G164="No Data",1,IF('Indicator Data imputation'!G163&lt;&gt;"",1,0))</f>
        <v>0</v>
      </c>
      <c r="G160" s="50">
        <f>IF('Indicator Data'!H164="No Data",1,IF('Indicator Data imputation'!H163&lt;&gt;"",1,0))</f>
        <v>0</v>
      </c>
      <c r="H160" s="50">
        <f>IF('Indicator Data'!I164="No Data",1,IF('Indicator Data imputation'!I163&lt;&gt;"",1,0))</f>
        <v>0</v>
      </c>
      <c r="I160" s="50">
        <f>IF('Indicator Data'!J164="No Data",1,IF('Indicator Data imputation'!J163&lt;&gt;"",1,0))</f>
        <v>0</v>
      </c>
      <c r="J160" s="50">
        <f>IF('Indicator Data'!K164="No Data",1,IF('Indicator Data imputation'!K163&lt;&gt;"",1,0))</f>
        <v>0</v>
      </c>
      <c r="K160" s="50">
        <f>IF('Indicator Data'!L164="No Data",1,IF('Indicator Data imputation'!L163&lt;&gt;"",1,0))</f>
        <v>0</v>
      </c>
      <c r="L160" s="50">
        <f>IF('Indicator Data'!M164="No Data",1,IF('Indicator Data imputation'!M163&lt;&gt;"",1,0))</f>
        <v>0</v>
      </c>
      <c r="M160" s="50">
        <f>IF('Indicator Data'!N164="No Data",1,IF('Indicator Data imputation'!N163&lt;&gt;"",1,0))</f>
        <v>0</v>
      </c>
      <c r="N160" s="50">
        <f>IF('Indicator Data'!O164="No Data",1,IF('Indicator Data imputation'!O163&lt;&gt;"",1,0))</f>
        <v>0</v>
      </c>
      <c r="O160" s="50">
        <f>IF('Indicator Data'!P164="No Data",1,IF('Indicator Data imputation'!P163&lt;&gt;"",1,0))</f>
        <v>0</v>
      </c>
      <c r="P160" s="50">
        <f>IF('Indicator Data'!Q164="No Data",1,IF('Indicator Data imputation'!Q163&lt;&gt;"",1,0))</f>
        <v>0</v>
      </c>
      <c r="Q160" s="50">
        <f>IF('Indicator Data'!R164="No Data",1,IF('Indicator Data imputation'!R163&lt;&gt;"",1,0))</f>
        <v>0</v>
      </c>
      <c r="R160" s="50">
        <f>IF('Indicator Data'!S164="No Data",1,IF('Indicator Data imputation'!S163&lt;&gt;"",1,0))</f>
        <v>0</v>
      </c>
      <c r="S160" s="50">
        <f>IF('Indicator Data'!T164="No Data",1,IF('Indicator Data imputation'!T163&lt;&gt;"",1,0))</f>
        <v>0</v>
      </c>
      <c r="T160" s="50">
        <f>IF('Indicator Data'!U164="No Data",1,IF('Indicator Data imputation'!U163&lt;&gt;"",1,0))</f>
        <v>0</v>
      </c>
      <c r="U160" s="50">
        <f>IF('Indicator Data'!V164="No Data",1,IF('Indicator Data imputation'!V163&lt;&gt;"",1,0))</f>
        <v>0</v>
      </c>
      <c r="V160" s="50">
        <f>IF('Indicator Data'!W164="No Data",1,IF('Indicator Data imputation'!W163&lt;&gt;"",1,0))</f>
        <v>0</v>
      </c>
      <c r="W160" s="50">
        <f>IF('Indicator Data'!X164="No Data",1,IF('Indicator Data imputation'!X163&lt;&gt;"",1,0))</f>
        <v>0</v>
      </c>
      <c r="X160" s="50">
        <f>IF('Indicator Data'!Y164="No Data",1,IF('Indicator Data imputation'!Y163&lt;&gt;"",1,0))</f>
        <v>0</v>
      </c>
      <c r="Y160" s="50">
        <f>IF('Indicator Data'!Z164="No Data",1,IF('Indicator Data imputation'!Z163&lt;&gt;"",1,0))</f>
        <v>0</v>
      </c>
      <c r="Z160" s="50">
        <f>IF('Indicator Data'!AA164="No Data",1,IF('Indicator Data imputation'!AA163&lt;&gt;"",1,0))</f>
        <v>0</v>
      </c>
      <c r="AA160" s="50">
        <f>IF('Indicator Data'!AB164="No Data",1,IF('Indicator Data imputation'!AB163&lt;&gt;"",1,0))</f>
        <v>0</v>
      </c>
      <c r="AB160" s="50">
        <f>IF('Indicator Data'!AC164="No Data",1,IF('Indicator Data imputation'!AC163&lt;&gt;"",1,0))</f>
        <v>0</v>
      </c>
      <c r="AC160" s="50">
        <f>IF('Indicator Data'!AD164="No Data",1,IF('Indicator Data imputation'!AD163&lt;&gt;"",1,0))</f>
        <v>0</v>
      </c>
      <c r="AD160" s="50">
        <f>IF('Indicator Data'!AE164="No Data",1,IF('Indicator Data imputation'!AE163&lt;&gt;"",1,0))</f>
        <v>0</v>
      </c>
      <c r="AE160" s="50">
        <f>IF('Indicator Data'!AF164="No Data",1,IF('Indicator Data imputation'!AF163&lt;&gt;"",1,0))</f>
        <v>0</v>
      </c>
      <c r="AF160" s="50">
        <f>IF('Indicator Data'!AG164="No Data",1,IF('Indicator Data imputation'!AG163&lt;&gt;"",1,0))</f>
        <v>0</v>
      </c>
      <c r="AG160" s="50">
        <f>IF('Indicator Data'!AH164="No Data",1,IF('Indicator Data imputation'!AH163&lt;&gt;"",1,0))</f>
        <v>0</v>
      </c>
      <c r="AH160" s="50">
        <f>IF('Indicator Data'!AI164="No Data",1,IF('Indicator Data imputation'!AI163&lt;&gt;"",1,0))</f>
        <v>0</v>
      </c>
      <c r="AI160" s="50">
        <f>IF('Indicator Data'!AJ164="No Data",1,IF('Indicator Data imputation'!AJ163&lt;&gt;"",1,0))</f>
        <v>0</v>
      </c>
      <c r="AJ160" s="50">
        <f>IF('Indicator Data'!AK164="No Data",1,IF('Indicator Data imputation'!AK163&lt;&gt;"",1,0))</f>
        <v>0</v>
      </c>
      <c r="AK160" s="50">
        <f>IF('Indicator Data'!AL164="No Data",1,IF('Indicator Data imputation'!AL163&lt;&gt;"",1,0))</f>
        <v>0</v>
      </c>
      <c r="AL160" s="50">
        <f>IF('Indicator Data'!AM164="No Data",1,IF('Indicator Data imputation'!AM163&lt;&gt;"",1,0))</f>
        <v>0</v>
      </c>
      <c r="AM160" s="50">
        <f>IF('Indicator Data'!AN164="No Data",1,IF('Indicator Data imputation'!AN163&lt;&gt;"",1,0))</f>
        <v>0</v>
      </c>
      <c r="AN160" s="50">
        <f>IF('Indicator Data'!AO164="No Data",1,IF('Indicator Data imputation'!AO163&lt;&gt;"",1,0))</f>
        <v>0</v>
      </c>
      <c r="AO160" s="50">
        <f>IF('Indicator Data'!AP164="No Data",1,IF('Indicator Data imputation'!AP163&lt;&gt;"",1,0))</f>
        <v>0</v>
      </c>
      <c r="AP160" s="50">
        <f>IF('Indicator Data'!AQ164="No Data",1,IF('Indicator Data imputation'!AQ163&lt;&gt;"",1,0))</f>
        <v>0</v>
      </c>
      <c r="AQ160" s="50">
        <f>IF('Indicator Data'!AR164="No Data",1,IF('Indicator Data imputation'!AR163&lt;&gt;"",1,0))</f>
        <v>0</v>
      </c>
      <c r="AR160" s="50">
        <f>IF('Indicator Data'!AS164="No Data",1,IF('Indicator Data imputation'!AS163&lt;&gt;"",1,0))</f>
        <v>0</v>
      </c>
      <c r="AS160" s="50">
        <f>IF('Indicator Data'!AT164="No Data",1,IF('Indicator Data imputation'!AT163&lt;&gt;"",1,0))</f>
        <v>0</v>
      </c>
      <c r="AT160" s="50">
        <f>IF('Indicator Data'!AU164="No Data",1,IF('Indicator Data imputation'!AU163&lt;&gt;"",1,0))</f>
        <v>0</v>
      </c>
      <c r="AU160" s="50">
        <f>IF('Indicator Data'!AV164="No Data",1,IF('Indicator Data imputation'!AV163&lt;&gt;"",1,0))</f>
        <v>0</v>
      </c>
      <c r="AV160" s="50">
        <f>IF('Indicator Data'!AW164="No Data",1,IF('Indicator Data imputation'!AW163&lt;&gt;"",1,0))</f>
        <v>0</v>
      </c>
      <c r="AW160" s="50">
        <f>IF('Indicator Data'!AX164="No Data",1,IF('Indicator Data imputation'!AX163&lt;&gt;"",1,0))</f>
        <v>0</v>
      </c>
      <c r="AX160" s="50">
        <f>IF('Indicator Data'!AY164="No Data",1,IF('Indicator Data imputation'!AY163&lt;&gt;"",1,0))</f>
        <v>0</v>
      </c>
      <c r="AY160" s="50">
        <f>IF('Indicator Data'!AZ164="No Data",1,IF('Indicator Data imputation'!AZ163&lt;&gt;"",1,0))</f>
        <v>0</v>
      </c>
      <c r="AZ160" s="50">
        <f>IF('Indicator Data'!BA164="No Data",1,IF('Indicator Data imputation'!BA163&lt;&gt;"",1,0))</f>
        <v>0</v>
      </c>
      <c r="BA160" s="50">
        <f>IF('Indicator Data'!BB164="No Data",1,IF('Indicator Data imputation'!BB163&lt;&gt;"",1,0))</f>
        <v>0</v>
      </c>
      <c r="BB160" s="50">
        <f>IF('Indicator Data'!BC164="No Data",1,IF('Indicator Data imputation'!BC163&lt;&gt;"",1,0))</f>
        <v>0</v>
      </c>
      <c r="BC160" s="50">
        <f>IF('Indicator Data'!BD164="No Data",1,IF('Indicator Data imputation'!BD163&lt;&gt;"",1,0))</f>
        <v>0</v>
      </c>
      <c r="BD160" s="50">
        <f>IF('Indicator Data'!BE164="No Data",1,IF('Indicator Data imputation'!BE163&lt;&gt;"",1,0))</f>
        <v>0</v>
      </c>
      <c r="BE160" s="50">
        <f>IF('Indicator Data'!BF164="No Data",1,IF('Indicator Data imputation'!BF163&lt;&gt;"",1,0))</f>
        <v>0</v>
      </c>
      <c r="BF160" s="50">
        <f>IF('Indicator Data'!BG164="No Data",1,IF('Indicator Data imputation'!BG163&lt;&gt;"",1,0))</f>
        <v>0</v>
      </c>
      <c r="BG160" s="50">
        <f>IF('Indicator Data'!BH164="No Data",1,IF('Indicator Data imputation'!BH163&lt;&gt;"",1,0))</f>
        <v>0</v>
      </c>
      <c r="BH160" s="50">
        <f>IF('Indicator Data'!BI164="No Data",1,IF('Indicator Data imputation'!BI163&lt;&gt;"",1,0))</f>
        <v>0</v>
      </c>
      <c r="BI160" s="50">
        <f>IF('Indicator Data'!BJ164="No Data",1,IF('Indicator Data imputation'!BJ163&lt;&gt;"",1,0))</f>
        <v>0</v>
      </c>
      <c r="BJ160" s="50">
        <f>IF('Indicator Data'!BK164="No Data",1,IF('Indicator Data imputation'!BK163&lt;&gt;"",1,0))</f>
        <v>0</v>
      </c>
      <c r="BK160" s="50">
        <f>IF('Indicator Data'!BL164="No Data",1,IF('Indicator Data imputation'!BL163&lt;&gt;"",1,0))</f>
        <v>0</v>
      </c>
      <c r="BL160" s="50">
        <f>IF('Indicator Data'!BM164="No Data",1,IF('Indicator Data imputation'!BM163&lt;&gt;"",1,0))</f>
        <v>0</v>
      </c>
      <c r="BM160" s="50">
        <f>IF('Indicator Data'!BN164="No Data",1,IF('Indicator Data imputation'!BN163&lt;&gt;"",1,0))</f>
        <v>0</v>
      </c>
      <c r="BN160" s="50">
        <f>IF('Indicator Data'!BO164="No Data",1,IF('Indicator Data imputation'!BO163&lt;&gt;"",1,0))</f>
        <v>0</v>
      </c>
      <c r="BO160" s="50">
        <f>IF('Indicator Data'!BP164="No Data",1,IF('Indicator Data imputation'!BP163&lt;&gt;"",1,0))</f>
        <v>0</v>
      </c>
      <c r="BP160" s="50">
        <f>IF('Indicator Data'!BQ164="No Data",1,IF('Indicator Data imputation'!BQ163&lt;&gt;"",1,0))</f>
        <v>0</v>
      </c>
      <c r="BQ160" s="50">
        <f>IF('Indicator Data'!BR164="No Data",1,IF('Indicator Data imputation'!BR163&lt;&gt;"",1,0))</f>
        <v>0</v>
      </c>
      <c r="BR160" s="50">
        <f>IF('Indicator Data'!BS164="No Data",1,IF('Indicator Data imputation'!BS163&lt;&gt;"",1,0))</f>
        <v>0</v>
      </c>
      <c r="BS160" s="50">
        <f>IF('Indicator Data'!BT164="No Data",1,IF('Indicator Data imputation'!BT163&lt;&gt;"",1,0))</f>
        <v>0</v>
      </c>
      <c r="BT160" s="50">
        <f>IF('Indicator Data'!BU164="No Data",1,IF('Indicator Data imputation'!BU163&lt;&gt;"",1,0))</f>
        <v>0</v>
      </c>
      <c r="BU160" s="50">
        <f>IF('Indicator Data'!BV164="No Data",1,IF('Indicator Data imputation'!BV163&lt;&gt;"",1,0))</f>
        <v>0</v>
      </c>
      <c r="BV160" s="50">
        <f>IF('Indicator Data'!BW164="No Data",1,IF('Indicator Data imputation'!BW163&lt;&gt;"",1,0))</f>
        <v>0</v>
      </c>
      <c r="BW160" s="50">
        <f>IF('Indicator Data'!BX164="No Data",1,IF('Indicator Data imputation'!BX163&lt;&gt;"",1,0))</f>
        <v>0</v>
      </c>
      <c r="BX160" s="50">
        <f>IF('Indicator Data'!BY164="No Data",1,IF('Indicator Data imputation'!BY163&lt;&gt;"",1,0))</f>
        <v>0</v>
      </c>
      <c r="BY160" s="3">
        <f t="shared" si="6"/>
        <v>0</v>
      </c>
      <c r="BZ160" s="52">
        <f t="shared" si="7"/>
        <v>0</v>
      </c>
    </row>
    <row r="161" spans="1:78">
      <c r="A161" s="3" t="str">
        <f>'Indicator Data'!B165</f>
        <v>SSD</v>
      </c>
      <c r="B161" s="50">
        <f>IF('Indicator Data'!C165="No Data",1,IF('Indicator Data imputation'!C164&lt;&gt;"",1,0))</f>
        <v>0</v>
      </c>
      <c r="C161" s="50">
        <f>IF('Indicator Data'!D165="No Data",1,IF('Indicator Data imputation'!D164&lt;&gt;"",1,0))</f>
        <v>0</v>
      </c>
      <c r="D161" s="50">
        <f>IF('Indicator Data'!E165="No Data",1,IF('Indicator Data imputation'!E164&lt;&gt;"",1,0))</f>
        <v>0</v>
      </c>
      <c r="E161" s="50">
        <f>IF('Indicator Data'!F165="No Data",1,IF('Indicator Data imputation'!F164&lt;&gt;"",1,0))</f>
        <v>0</v>
      </c>
      <c r="F161" s="50">
        <f>IF('Indicator Data'!G165="No Data",1,IF('Indicator Data imputation'!G164&lt;&gt;"",1,0))</f>
        <v>0</v>
      </c>
      <c r="G161" s="50">
        <f>IF('Indicator Data'!H165="No Data",1,IF('Indicator Data imputation'!H164&lt;&gt;"",1,0))</f>
        <v>0</v>
      </c>
      <c r="H161" s="50">
        <f>IF('Indicator Data'!I165="No Data",1,IF('Indicator Data imputation'!I164&lt;&gt;"",1,0))</f>
        <v>0</v>
      </c>
      <c r="I161" s="50">
        <f>IF('Indicator Data'!J165="No Data",1,IF('Indicator Data imputation'!J164&lt;&gt;"",1,0))</f>
        <v>0</v>
      </c>
      <c r="J161" s="50">
        <f>IF('Indicator Data'!K165="No Data",1,IF('Indicator Data imputation'!K164&lt;&gt;"",1,0))</f>
        <v>0</v>
      </c>
      <c r="K161" s="50">
        <f>IF('Indicator Data'!L165="No Data",1,IF('Indicator Data imputation'!L164&lt;&gt;"",1,0))</f>
        <v>0</v>
      </c>
      <c r="L161" s="50">
        <f>IF('Indicator Data'!M165="No Data",1,IF('Indicator Data imputation'!M164&lt;&gt;"",1,0))</f>
        <v>0</v>
      </c>
      <c r="M161" s="50">
        <f>IF('Indicator Data'!N165="No Data",1,IF('Indicator Data imputation'!N164&lt;&gt;"",1,0))</f>
        <v>0</v>
      </c>
      <c r="N161" s="50">
        <f>IF('Indicator Data'!O165="No Data",1,IF('Indicator Data imputation'!O164&lt;&gt;"",1,0))</f>
        <v>0</v>
      </c>
      <c r="O161" s="50">
        <f>IF('Indicator Data'!P165="No Data",1,IF('Indicator Data imputation'!P164&lt;&gt;"",1,0))</f>
        <v>0</v>
      </c>
      <c r="P161" s="50">
        <f>IF('Indicator Data'!Q165="No Data",1,IF('Indicator Data imputation'!Q164&lt;&gt;"",1,0))</f>
        <v>0</v>
      </c>
      <c r="Q161" s="50">
        <f>IF('Indicator Data'!R165="No Data",1,IF('Indicator Data imputation'!R164&lt;&gt;"",1,0))</f>
        <v>0</v>
      </c>
      <c r="R161" s="50">
        <f>IF('Indicator Data'!S165="No Data",1,IF('Indicator Data imputation'!S164&lt;&gt;"",1,0))</f>
        <v>0</v>
      </c>
      <c r="S161" s="50">
        <f>IF('Indicator Data'!T165="No Data",1,IF('Indicator Data imputation'!T164&lt;&gt;"",1,0))</f>
        <v>0</v>
      </c>
      <c r="T161" s="50">
        <f>IF('Indicator Data'!U165="No Data",1,IF('Indicator Data imputation'!U164&lt;&gt;"",1,0))</f>
        <v>0</v>
      </c>
      <c r="U161" s="50">
        <f>IF('Indicator Data'!V165="No Data",1,IF('Indicator Data imputation'!V164&lt;&gt;"",1,0))</f>
        <v>0</v>
      </c>
      <c r="V161" s="50">
        <f>IF('Indicator Data'!W165="No Data",1,IF('Indicator Data imputation'!W164&lt;&gt;"",1,0))</f>
        <v>0</v>
      </c>
      <c r="W161" s="50">
        <f>IF('Indicator Data'!X165="No Data",1,IF('Indicator Data imputation'!X164&lt;&gt;"",1,0))</f>
        <v>0</v>
      </c>
      <c r="X161" s="50">
        <f>IF('Indicator Data'!Y165="No Data",1,IF('Indicator Data imputation'!Y164&lt;&gt;"",1,0))</f>
        <v>0</v>
      </c>
      <c r="Y161" s="50">
        <f>IF('Indicator Data'!Z165="No Data",1,IF('Indicator Data imputation'!Z164&lt;&gt;"",1,0))</f>
        <v>0</v>
      </c>
      <c r="Z161" s="50">
        <f>IF('Indicator Data'!AA165="No Data",1,IF('Indicator Data imputation'!AA164&lt;&gt;"",1,0))</f>
        <v>0</v>
      </c>
      <c r="AA161" s="50">
        <f>IF('Indicator Data'!AB165="No Data",1,IF('Indicator Data imputation'!AB164&lt;&gt;"",1,0))</f>
        <v>0</v>
      </c>
      <c r="AB161" s="50">
        <f>IF('Indicator Data'!AC165="No Data",1,IF('Indicator Data imputation'!AC164&lt;&gt;"",1,0))</f>
        <v>1</v>
      </c>
      <c r="AC161" s="50">
        <f>IF('Indicator Data'!AD165="No Data",1,IF('Indicator Data imputation'!AD164&lt;&gt;"",1,0))</f>
        <v>0</v>
      </c>
      <c r="AD161" s="50">
        <f>IF('Indicator Data'!AE165="No Data",1,IF('Indicator Data imputation'!AE164&lt;&gt;"",1,0))</f>
        <v>0</v>
      </c>
      <c r="AE161" s="50">
        <f>IF('Indicator Data'!AF165="No Data",1,IF('Indicator Data imputation'!AF164&lt;&gt;"",1,0))</f>
        <v>0</v>
      </c>
      <c r="AF161" s="50">
        <f>IF('Indicator Data'!AG165="No Data",1,IF('Indicator Data imputation'!AG164&lt;&gt;"",1,0))</f>
        <v>0</v>
      </c>
      <c r="AG161" s="50">
        <f>IF('Indicator Data'!AH165="No Data",1,IF('Indicator Data imputation'!AH164&lt;&gt;"",1,0))</f>
        <v>0</v>
      </c>
      <c r="AH161" s="50">
        <f>IF('Indicator Data'!AI165="No Data",1,IF('Indicator Data imputation'!AI164&lt;&gt;"",1,0))</f>
        <v>0</v>
      </c>
      <c r="AI161" s="50">
        <f>IF('Indicator Data'!AJ165="No Data",1,IF('Indicator Data imputation'!AJ164&lt;&gt;"",1,0))</f>
        <v>0</v>
      </c>
      <c r="AJ161" s="50">
        <f>IF('Indicator Data'!AK165="No Data",1,IF('Indicator Data imputation'!AK164&lt;&gt;"",1,0))</f>
        <v>0</v>
      </c>
      <c r="AK161" s="50">
        <f>IF('Indicator Data'!AL165="No Data",1,IF('Indicator Data imputation'!AL164&lt;&gt;"",1,0))</f>
        <v>0</v>
      </c>
      <c r="AL161" s="50">
        <f>IF('Indicator Data'!AM165="No Data",1,IF('Indicator Data imputation'!AM164&lt;&gt;"",1,0))</f>
        <v>0</v>
      </c>
      <c r="AM161" s="50">
        <f>IF('Indicator Data'!AN165="No Data",1,IF('Indicator Data imputation'!AN164&lt;&gt;"",1,0))</f>
        <v>0</v>
      </c>
      <c r="AN161" s="50">
        <f>IF('Indicator Data'!AO165="No Data",1,IF('Indicator Data imputation'!AO164&lt;&gt;"",1,0))</f>
        <v>0</v>
      </c>
      <c r="AO161" s="50">
        <f>IF('Indicator Data'!AP165="No Data",1,IF('Indicator Data imputation'!AP164&lt;&gt;"",1,0))</f>
        <v>0</v>
      </c>
      <c r="AP161" s="50">
        <f>IF('Indicator Data'!AQ165="No Data",1,IF('Indicator Data imputation'!AQ164&lt;&gt;"",1,0))</f>
        <v>1</v>
      </c>
      <c r="AQ161" s="50">
        <f>IF('Indicator Data'!AR165="No Data",1,IF('Indicator Data imputation'!AR164&lt;&gt;"",1,0))</f>
        <v>1</v>
      </c>
      <c r="AR161" s="50">
        <f>IF('Indicator Data'!AS165="No Data",1,IF('Indicator Data imputation'!AS164&lt;&gt;"",1,0))</f>
        <v>0</v>
      </c>
      <c r="AS161" s="50">
        <f>IF('Indicator Data'!AT165="No Data",1,IF('Indicator Data imputation'!AT164&lt;&gt;"",1,0))</f>
        <v>0</v>
      </c>
      <c r="AT161" s="50">
        <f>IF('Indicator Data'!AU165="No Data",1,IF('Indicator Data imputation'!AU164&lt;&gt;"",1,0))</f>
        <v>0</v>
      </c>
      <c r="AU161" s="50">
        <f>IF('Indicator Data'!AV165="No Data",1,IF('Indicator Data imputation'!AV164&lt;&gt;"",1,0))</f>
        <v>0</v>
      </c>
      <c r="AV161" s="50">
        <f>IF('Indicator Data'!AW165="No Data",1,IF('Indicator Data imputation'!AW164&lt;&gt;"",1,0))</f>
        <v>0</v>
      </c>
      <c r="AW161" s="50">
        <f>IF('Indicator Data'!AX165="No Data",1,IF('Indicator Data imputation'!AX164&lt;&gt;"",1,0))</f>
        <v>0</v>
      </c>
      <c r="AX161" s="50">
        <f>IF('Indicator Data'!AY165="No Data",1,IF('Indicator Data imputation'!AY164&lt;&gt;"",1,0))</f>
        <v>0</v>
      </c>
      <c r="AY161" s="50">
        <f>IF('Indicator Data'!AZ165="No Data",1,IF('Indicator Data imputation'!AZ164&lt;&gt;"",1,0))</f>
        <v>1</v>
      </c>
      <c r="AZ161" s="50">
        <f>IF('Indicator Data'!BA165="No Data",1,IF('Indicator Data imputation'!BA164&lt;&gt;"",1,0))</f>
        <v>0</v>
      </c>
      <c r="BA161" s="50">
        <f>IF('Indicator Data'!BB165="No Data",1,IF('Indicator Data imputation'!BB164&lt;&gt;"",1,0))</f>
        <v>0</v>
      </c>
      <c r="BB161" s="50">
        <f>IF('Indicator Data'!BC165="No Data",1,IF('Indicator Data imputation'!BC164&lt;&gt;"",1,0))</f>
        <v>0</v>
      </c>
      <c r="BC161" s="50">
        <f>IF('Indicator Data'!BD165="No Data",1,IF('Indicator Data imputation'!BD164&lt;&gt;"",1,0))</f>
        <v>0</v>
      </c>
      <c r="BD161" s="50">
        <f>IF('Indicator Data'!BE165="No Data",1,IF('Indicator Data imputation'!BE164&lt;&gt;"",1,0))</f>
        <v>0</v>
      </c>
      <c r="BE161" s="50">
        <f>IF('Indicator Data'!BF165="No Data",1,IF('Indicator Data imputation'!BF164&lt;&gt;"",1,0))</f>
        <v>0</v>
      </c>
      <c r="BF161" s="50">
        <f>IF('Indicator Data'!BG165="No Data",1,IF('Indicator Data imputation'!BG164&lt;&gt;"",1,0))</f>
        <v>0</v>
      </c>
      <c r="BG161" s="50">
        <f>IF('Indicator Data'!BH165="No Data",1,IF('Indicator Data imputation'!BH164&lt;&gt;"",1,0))</f>
        <v>1</v>
      </c>
      <c r="BH161" s="50">
        <f>IF('Indicator Data'!BI165="No Data",1,IF('Indicator Data imputation'!BI164&lt;&gt;"",1,0))</f>
        <v>1</v>
      </c>
      <c r="BI161" s="50">
        <f>IF('Indicator Data'!BJ165="No Data",1,IF('Indicator Data imputation'!BJ164&lt;&gt;"",1,0))</f>
        <v>1</v>
      </c>
      <c r="BJ161" s="50">
        <f>IF('Indicator Data'!BK165="No Data",1,IF('Indicator Data imputation'!BK164&lt;&gt;"",1,0))</f>
        <v>0</v>
      </c>
      <c r="BK161" s="50">
        <f>IF('Indicator Data'!BL165="No Data",1,IF('Indicator Data imputation'!BL164&lt;&gt;"",1,0))</f>
        <v>0</v>
      </c>
      <c r="BL161" s="50">
        <f>IF('Indicator Data'!BM165="No Data",1,IF('Indicator Data imputation'!BM164&lt;&gt;"",1,0))</f>
        <v>0</v>
      </c>
      <c r="BM161" s="50">
        <f>IF('Indicator Data'!BN165="No Data",1,IF('Indicator Data imputation'!BN164&lt;&gt;"",1,0))</f>
        <v>0</v>
      </c>
      <c r="BN161" s="50">
        <f>IF('Indicator Data'!BO165="No Data",1,IF('Indicator Data imputation'!BO164&lt;&gt;"",1,0))</f>
        <v>0</v>
      </c>
      <c r="BO161" s="50">
        <f>IF('Indicator Data'!BP165="No Data",1,IF('Indicator Data imputation'!BP164&lt;&gt;"",1,0))</f>
        <v>0</v>
      </c>
      <c r="BP161" s="50">
        <f>IF('Indicator Data'!BQ165="No Data",1,IF('Indicator Data imputation'!BQ164&lt;&gt;"",1,0))</f>
        <v>0</v>
      </c>
      <c r="BQ161" s="50">
        <f>IF('Indicator Data'!BR165="No Data",1,IF('Indicator Data imputation'!BR164&lt;&gt;"",1,0))</f>
        <v>0</v>
      </c>
      <c r="BR161" s="50">
        <f>IF('Indicator Data'!BS165="No Data",1,IF('Indicator Data imputation'!BS164&lt;&gt;"",1,0))</f>
        <v>0</v>
      </c>
      <c r="BS161" s="50">
        <f>IF('Indicator Data'!BT165="No Data",1,IF('Indicator Data imputation'!BT164&lt;&gt;"",1,0))</f>
        <v>1</v>
      </c>
      <c r="BT161" s="50">
        <f>IF('Indicator Data'!BU165="No Data",1,IF('Indicator Data imputation'!BU164&lt;&gt;"",1,0))</f>
        <v>0</v>
      </c>
      <c r="BU161" s="50">
        <f>IF('Indicator Data'!BV165="No Data",1,IF('Indicator Data imputation'!BV164&lt;&gt;"",1,0))</f>
        <v>1</v>
      </c>
      <c r="BV161" s="50">
        <f>IF('Indicator Data'!BW165="No Data",1,IF('Indicator Data imputation'!BW164&lt;&gt;"",1,0))</f>
        <v>1</v>
      </c>
      <c r="BW161" s="50">
        <f>IF('Indicator Data'!BX165="No Data",1,IF('Indicator Data imputation'!BX164&lt;&gt;"",1,0))</f>
        <v>0</v>
      </c>
      <c r="BX161" s="50">
        <f>IF('Indicator Data'!BY165="No Data",1,IF('Indicator Data imputation'!BY164&lt;&gt;"",1,0))</f>
        <v>0</v>
      </c>
      <c r="BY161" s="3">
        <f t="shared" si="6"/>
        <v>10</v>
      </c>
      <c r="BZ161" s="52">
        <f t="shared" si="7"/>
        <v>0.13333333333333333</v>
      </c>
    </row>
    <row r="162" spans="1:78">
      <c r="A162" s="3" t="str">
        <f>'Indicator Data'!B166</f>
        <v>ESP</v>
      </c>
      <c r="B162" s="50">
        <f>IF('Indicator Data'!C166="No Data",1,IF('Indicator Data imputation'!C165&lt;&gt;"",1,0))</f>
        <v>0</v>
      </c>
      <c r="C162" s="50">
        <f>IF('Indicator Data'!D166="No Data",1,IF('Indicator Data imputation'!D165&lt;&gt;"",1,0))</f>
        <v>0</v>
      </c>
      <c r="D162" s="50">
        <f>IF('Indicator Data'!E166="No Data",1,IF('Indicator Data imputation'!E165&lt;&gt;"",1,0))</f>
        <v>0</v>
      </c>
      <c r="E162" s="50">
        <f>IF('Indicator Data'!F166="No Data",1,IF('Indicator Data imputation'!F165&lt;&gt;"",1,0))</f>
        <v>0</v>
      </c>
      <c r="F162" s="50">
        <f>IF('Indicator Data'!G166="No Data",1,IF('Indicator Data imputation'!G165&lt;&gt;"",1,0))</f>
        <v>0</v>
      </c>
      <c r="G162" s="50">
        <f>IF('Indicator Data'!H166="No Data",1,IF('Indicator Data imputation'!H165&lt;&gt;"",1,0))</f>
        <v>0</v>
      </c>
      <c r="H162" s="50">
        <f>IF('Indicator Data'!I166="No Data",1,IF('Indicator Data imputation'!I165&lt;&gt;"",1,0))</f>
        <v>0</v>
      </c>
      <c r="I162" s="50">
        <f>IF('Indicator Data'!J166="No Data",1,IF('Indicator Data imputation'!J165&lt;&gt;"",1,0))</f>
        <v>0</v>
      </c>
      <c r="J162" s="50">
        <f>IF('Indicator Data'!K166="No Data",1,IF('Indicator Data imputation'!K165&lt;&gt;"",1,0))</f>
        <v>0</v>
      </c>
      <c r="K162" s="50">
        <f>IF('Indicator Data'!L166="No Data",1,IF('Indicator Data imputation'!L165&lt;&gt;"",1,0))</f>
        <v>0</v>
      </c>
      <c r="L162" s="50">
        <f>IF('Indicator Data'!M166="No Data",1,IF('Indicator Data imputation'!M165&lt;&gt;"",1,0))</f>
        <v>0</v>
      </c>
      <c r="M162" s="50">
        <f>IF('Indicator Data'!N166="No Data",1,IF('Indicator Data imputation'!N165&lt;&gt;"",1,0))</f>
        <v>1</v>
      </c>
      <c r="N162" s="50">
        <f>IF('Indicator Data'!O166="No Data",1,IF('Indicator Data imputation'!O165&lt;&gt;"",1,0))</f>
        <v>1</v>
      </c>
      <c r="O162" s="50">
        <f>IF('Indicator Data'!P166="No Data",1,IF('Indicator Data imputation'!P165&lt;&gt;"",1,0))</f>
        <v>1</v>
      </c>
      <c r="P162" s="50">
        <f>IF('Indicator Data'!Q166="No Data",1,IF('Indicator Data imputation'!Q165&lt;&gt;"",1,0))</f>
        <v>0</v>
      </c>
      <c r="Q162" s="50">
        <f>IF('Indicator Data'!R166="No Data",1,IF('Indicator Data imputation'!R165&lt;&gt;"",1,0))</f>
        <v>0</v>
      </c>
      <c r="R162" s="50">
        <f>IF('Indicator Data'!S166="No Data",1,IF('Indicator Data imputation'!S165&lt;&gt;"",1,0))</f>
        <v>0</v>
      </c>
      <c r="S162" s="50">
        <f>IF('Indicator Data'!T166="No Data",1,IF('Indicator Data imputation'!T165&lt;&gt;"",1,0))</f>
        <v>0</v>
      </c>
      <c r="T162" s="50">
        <f>IF('Indicator Data'!U166="No Data",1,IF('Indicator Data imputation'!U165&lt;&gt;"",1,0))</f>
        <v>0</v>
      </c>
      <c r="U162" s="50">
        <f>IF('Indicator Data'!V166="No Data",1,IF('Indicator Data imputation'!V165&lt;&gt;"",1,0))</f>
        <v>0</v>
      </c>
      <c r="V162" s="50">
        <f>IF('Indicator Data'!W166="No Data",1,IF('Indicator Data imputation'!W165&lt;&gt;"",1,0))</f>
        <v>0</v>
      </c>
      <c r="W162" s="50">
        <f>IF('Indicator Data'!X166="No Data",1,IF('Indicator Data imputation'!X165&lt;&gt;"",1,0))</f>
        <v>0</v>
      </c>
      <c r="X162" s="50">
        <f>IF('Indicator Data'!Y166="No Data",1,IF('Indicator Data imputation'!Y165&lt;&gt;"",1,0))</f>
        <v>0</v>
      </c>
      <c r="Y162" s="50">
        <f>IF('Indicator Data'!Z166="No Data",1,IF('Indicator Data imputation'!Z165&lt;&gt;"",1,0))</f>
        <v>0</v>
      </c>
      <c r="Z162" s="50">
        <f>IF('Indicator Data'!AA166="No Data",1,IF('Indicator Data imputation'!AA165&lt;&gt;"",1,0))</f>
        <v>0</v>
      </c>
      <c r="AA162" s="50">
        <f>IF('Indicator Data'!AB166="No Data",1,IF('Indicator Data imputation'!AB165&lt;&gt;"",1,0))</f>
        <v>0</v>
      </c>
      <c r="AB162" s="50">
        <f>IF('Indicator Data'!AC166="No Data",1,IF('Indicator Data imputation'!AC165&lt;&gt;"",1,0))</f>
        <v>1</v>
      </c>
      <c r="AC162" s="50">
        <f>IF('Indicator Data'!AD166="No Data",1,IF('Indicator Data imputation'!AD165&lt;&gt;"",1,0))</f>
        <v>0</v>
      </c>
      <c r="AD162" s="50">
        <f>IF('Indicator Data'!AE166="No Data",1,IF('Indicator Data imputation'!AE165&lt;&gt;"",1,0))</f>
        <v>0</v>
      </c>
      <c r="AE162" s="50">
        <f>IF('Indicator Data'!AF166="No Data",1,IF('Indicator Data imputation'!AF165&lt;&gt;"",1,0))</f>
        <v>0</v>
      </c>
      <c r="AF162" s="50">
        <f>IF('Indicator Data'!AG166="No Data",1,IF('Indicator Data imputation'!AG165&lt;&gt;"",1,0))</f>
        <v>0</v>
      </c>
      <c r="AG162" s="50">
        <f>IF('Indicator Data'!AH166="No Data",1,IF('Indicator Data imputation'!AH165&lt;&gt;"",1,0))</f>
        <v>0</v>
      </c>
      <c r="AH162" s="50">
        <f>IF('Indicator Data'!AI166="No Data",1,IF('Indicator Data imputation'!AI165&lt;&gt;"",1,0))</f>
        <v>0</v>
      </c>
      <c r="AI162" s="50">
        <f>IF('Indicator Data'!AJ166="No Data",1,IF('Indicator Data imputation'!AJ165&lt;&gt;"",1,0))</f>
        <v>0</v>
      </c>
      <c r="AJ162" s="50">
        <f>IF('Indicator Data'!AK166="No Data",1,IF('Indicator Data imputation'!AK165&lt;&gt;"",1,0))</f>
        <v>0</v>
      </c>
      <c r="AK162" s="50">
        <f>IF('Indicator Data'!AL166="No Data",1,IF('Indicator Data imputation'!AL165&lt;&gt;"",1,0))</f>
        <v>0</v>
      </c>
      <c r="AL162" s="50">
        <f>IF('Indicator Data'!AM166="No Data",1,IF('Indicator Data imputation'!AM165&lt;&gt;"",1,0))</f>
        <v>1</v>
      </c>
      <c r="AM162" s="50">
        <f>IF('Indicator Data'!AN166="No Data",1,IF('Indicator Data imputation'!AN165&lt;&gt;"",1,0))</f>
        <v>0</v>
      </c>
      <c r="AN162" s="50">
        <f>IF('Indicator Data'!AO166="No Data",1,IF('Indicator Data imputation'!AO165&lt;&gt;"",1,0))</f>
        <v>0</v>
      </c>
      <c r="AO162" s="50">
        <f>IF('Indicator Data'!AP166="No Data",1,IF('Indicator Data imputation'!AP165&lt;&gt;"",1,0))</f>
        <v>0</v>
      </c>
      <c r="AP162" s="50">
        <f>IF('Indicator Data'!AQ166="No Data",1,IF('Indicator Data imputation'!AQ165&lt;&gt;"",1,0))</f>
        <v>1</v>
      </c>
      <c r="AQ162" s="50">
        <f>IF('Indicator Data'!AR166="No Data",1,IF('Indicator Data imputation'!AR165&lt;&gt;"",1,0))</f>
        <v>0</v>
      </c>
      <c r="AR162" s="50">
        <f>IF('Indicator Data'!AS166="No Data",1,IF('Indicator Data imputation'!AS165&lt;&gt;"",1,0))</f>
        <v>0</v>
      </c>
      <c r="AS162" s="50">
        <f>IF('Indicator Data'!AT166="No Data",1,IF('Indicator Data imputation'!AT165&lt;&gt;"",1,0))</f>
        <v>1</v>
      </c>
      <c r="AT162" s="50">
        <f>IF('Indicator Data'!AU166="No Data",1,IF('Indicator Data imputation'!AU165&lt;&gt;"",1,0))</f>
        <v>0</v>
      </c>
      <c r="AU162" s="50">
        <f>IF('Indicator Data'!AV166="No Data",1,IF('Indicator Data imputation'!AV165&lt;&gt;"",1,0))</f>
        <v>0</v>
      </c>
      <c r="AV162" s="50">
        <f>IF('Indicator Data'!AW166="No Data",1,IF('Indicator Data imputation'!AW165&lt;&gt;"",1,0))</f>
        <v>0</v>
      </c>
      <c r="AW162" s="50">
        <f>IF('Indicator Data'!AX166="No Data",1,IF('Indicator Data imputation'!AX165&lt;&gt;"",1,0))</f>
        <v>1</v>
      </c>
      <c r="AX162" s="50">
        <f>IF('Indicator Data'!AY166="No Data",1,IF('Indicator Data imputation'!AY165&lt;&gt;"",1,0))</f>
        <v>0</v>
      </c>
      <c r="AY162" s="50">
        <f>IF('Indicator Data'!AZ166="No Data",1,IF('Indicator Data imputation'!AZ165&lt;&gt;"",1,0))</f>
        <v>0</v>
      </c>
      <c r="AZ162" s="50">
        <f>IF('Indicator Data'!BA166="No Data",1,IF('Indicator Data imputation'!BA165&lt;&gt;"",1,0))</f>
        <v>0</v>
      </c>
      <c r="BA162" s="50">
        <f>IF('Indicator Data'!BB166="No Data",1,IF('Indicator Data imputation'!BB165&lt;&gt;"",1,0))</f>
        <v>0</v>
      </c>
      <c r="BB162" s="50">
        <f>IF('Indicator Data'!BC166="No Data",1,IF('Indicator Data imputation'!BC165&lt;&gt;"",1,0))</f>
        <v>0</v>
      </c>
      <c r="BC162" s="50">
        <f>IF('Indicator Data'!BD166="No Data",1,IF('Indicator Data imputation'!BD165&lt;&gt;"",1,0))</f>
        <v>0</v>
      </c>
      <c r="BD162" s="50">
        <f>IF('Indicator Data'!BE166="No Data",1,IF('Indicator Data imputation'!BE165&lt;&gt;"",1,0))</f>
        <v>0</v>
      </c>
      <c r="BE162" s="50">
        <f>IF('Indicator Data'!BF166="No Data",1,IF('Indicator Data imputation'!BF165&lt;&gt;"",1,0))</f>
        <v>0</v>
      </c>
      <c r="BF162" s="50">
        <f>IF('Indicator Data'!BG166="No Data",1,IF('Indicator Data imputation'!BG165&lt;&gt;"",1,0))</f>
        <v>0</v>
      </c>
      <c r="BG162" s="50">
        <f>IF('Indicator Data'!BH166="No Data",1,IF('Indicator Data imputation'!BH165&lt;&gt;"",1,0))</f>
        <v>0</v>
      </c>
      <c r="BH162" s="50">
        <f>IF('Indicator Data'!BI166="No Data",1,IF('Indicator Data imputation'!BI165&lt;&gt;"",1,0))</f>
        <v>0</v>
      </c>
      <c r="BI162" s="50">
        <f>IF('Indicator Data'!BJ166="No Data",1,IF('Indicator Data imputation'!BJ165&lt;&gt;"",1,0))</f>
        <v>0</v>
      </c>
      <c r="BJ162" s="50">
        <f>IF('Indicator Data'!BK166="No Data",1,IF('Indicator Data imputation'!BK165&lt;&gt;"",1,0))</f>
        <v>0</v>
      </c>
      <c r="BK162" s="50">
        <f>IF('Indicator Data'!BL166="No Data",1,IF('Indicator Data imputation'!BL165&lt;&gt;"",1,0))</f>
        <v>0</v>
      </c>
      <c r="BL162" s="50">
        <f>IF('Indicator Data'!BM166="No Data",1,IF('Indicator Data imputation'!BM165&lt;&gt;"",1,0))</f>
        <v>0</v>
      </c>
      <c r="BM162" s="50">
        <f>IF('Indicator Data'!BN166="No Data",1,IF('Indicator Data imputation'!BN165&lt;&gt;"",1,0))</f>
        <v>0</v>
      </c>
      <c r="BN162" s="50">
        <f>IF('Indicator Data'!BO166="No Data",1,IF('Indicator Data imputation'!BO165&lt;&gt;"",1,0))</f>
        <v>0</v>
      </c>
      <c r="BO162" s="50">
        <f>IF('Indicator Data'!BP166="No Data",1,IF('Indicator Data imputation'!BP165&lt;&gt;"",1,0))</f>
        <v>0</v>
      </c>
      <c r="BP162" s="50">
        <f>IF('Indicator Data'!BQ166="No Data",1,IF('Indicator Data imputation'!BQ165&lt;&gt;"",1,0))</f>
        <v>0</v>
      </c>
      <c r="BQ162" s="50">
        <f>IF('Indicator Data'!BR166="No Data",1,IF('Indicator Data imputation'!BR165&lt;&gt;"",1,0))</f>
        <v>0</v>
      </c>
      <c r="BR162" s="50">
        <f>IF('Indicator Data'!BS166="No Data",1,IF('Indicator Data imputation'!BS165&lt;&gt;"",1,0))</f>
        <v>0</v>
      </c>
      <c r="BS162" s="50">
        <f>IF('Indicator Data'!BT166="No Data",1,IF('Indicator Data imputation'!BT165&lt;&gt;"",1,0))</f>
        <v>0</v>
      </c>
      <c r="BT162" s="50">
        <f>IF('Indicator Data'!BU166="No Data",1,IF('Indicator Data imputation'!BU165&lt;&gt;"",1,0))</f>
        <v>0</v>
      </c>
      <c r="BU162" s="50">
        <f>IF('Indicator Data'!BV166="No Data",1,IF('Indicator Data imputation'!BV165&lt;&gt;"",1,0))</f>
        <v>0</v>
      </c>
      <c r="BV162" s="50">
        <f>IF('Indicator Data'!BW166="No Data",1,IF('Indicator Data imputation'!BW165&lt;&gt;"",1,0))</f>
        <v>0</v>
      </c>
      <c r="BW162" s="50">
        <f>IF('Indicator Data'!BX166="No Data",1,IF('Indicator Data imputation'!BX165&lt;&gt;"",1,0))</f>
        <v>0</v>
      </c>
      <c r="BX162" s="50">
        <f>IF('Indicator Data'!BY166="No Data",1,IF('Indicator Data imputation'!BY165&lt;&gt;"",1,0))</f>
        <v>0</v>
      </c>
      <c r="BY162" s="3">
        <f t="shared" ref="BY162:BY192" si="8">SUM(B162:BX162)</f>
        <v>8</v>
      </c>
      <c r="BZ162" s="52">
        <f t="shared" si="7"/>
        <v>0.10666666666666667</v>
      </c>
    </row>
    <row r="163" spans="1:78">
      <c r="A163" s="3" t="str">
        <f>'Indicator Data'!B167</f>
        <v>LKA</v>
      </c>
      <c r="B163" s="50">
        <f>IF('Indicator Data'!C167="No Data",1,IF('Indicator Data imputation'!C166&lt;&gt;"",1,0))</f>
        <v>0</v>
      </c>
      <c r="C163" s="50">
        <f>IF('Indicator Data'!D167="No Data",1,IF('Indicator Data imputation'!D166&lt;&gt;"",1,0))</f>
        <v>0</v>
      </c>
      <c r="D163" s="50">
        <f>IF('Indicator Data'!E167="No Data",1,IF('Indicator Data imputation'!E166&lt;&gt;"",1,0))</f>
        <v>0</v>
      </c>
      <c r="E163" s="50">
        <f>IF('Indicator Data'!F167="No Data",1,IF('Indicator Data imputation'!F166&lt;&gt;"",1,0))</f>
        <v>0</v>
      </c>
      <c r="F163" s="50">
        <f>IF('Indicator Data'!G167="No Data",1,IF('Indicator Data imputation'!G166&lt;&gt;"",1,0))</f>
        <v>0</v>
      </c>
      <c r="G163" s="50">
        <f>IF('Indicator Data'!H167="No Data",1,IF('Indicator Data imputation'!H166&lt;&gt;"",1,0))</f>
        <v>0</v>
      </c>
      <c r="H163" s="50">
        <f>IF('Indicator Data'!I167="No Data",1,IF('Indicator Data imputation'!I166&lt;&gt;"",1,0))</f>
        <v>0</v>
      </c>
      <c r="I163" s="50">
        <f>IF('Indicator Data'!J167="No Data",1,IF('Indicator Data imputation'!J166&lt;&gt;"",1,0))</f>
        <v>0</v>
      </c>
      <c r="J163" s="50">
        <f>IF('Indicator Data'!K167="No Data",1,IF('Indicator Data imputation'!K166&lt;&gt;"",1,0))</f>
        <v>0</v>
      </c>
      <c r="K163" s="50">
        <f>IF('Indicator Data'!L167="No Data",1,IF('Indicator Data imputation'!L166&lt;&gt;"",1,0))</f>
        <v>0</v>
      </c>
      <c r="L163" s="50">
        <f>IF('Indicator Data'!M167="No Data",1,IF('Indicator Data imputation'!M166&lt;&gt;"",1,0))</f>
        <v>0</v>
      </c>
      <c r="M163" s="50">
        <f>IF('Indicator Data'!N167="No Data",1,IF('Indicator Data imputation'!N166&lt;&gt;"",1,0))</f>
        <v>1</v>
      </c>
      <c r="N163" s="50">
        <f>IF('Indicator Data'!O167="No Data",1,IF('Indicator Data imputation'!O166&lt;&gt;"",1,0))</f>
        <v>1</v>
      </c>
      <c r="O163" s="50">
        <f>IF('Indicator Data'!P167="No Data",1,IF('Indicator Data imputation'!P166&lt;&gt;"",1,0))</f>
        <v>1</v>
      </c>
      <c r="P163" s="50">
        <f>IF('Indicator Data'!Q167="No Data",1,IF('Indicator Data imputation'!Q166&lt;&gt;"",1,0))</f>
        <v>0</v>
      </c>
      <c r="Q163" s="50">
        <f>IF('Indicator Data'!R167="No Data",1,IF('Indicator Data imputation'!R166&lt;&gt;"",1,0))</f>
        <v>0</v>
      </c>
      <c r="R163" s="50">
        <f>IF('Indicator Data'!S167="No Data",1,IF('Indicator Data imputation'!S166&lt;&gt;"",1,0))</f>
        <v>0</v>
      </c>
      <c r="S163" s="50">
        <f>IF('Indicator Data'!T167="No Data",1,IF('Indicator Data imputation'!T166&lt;&gt;"",1,0))</f>
        <v>0</v>
      </c>
      <c r="T163" s="50">
        <f>IF('Indicator Data'!U167="No Data",1,IF('Indicator Data imputation'!U166&lt;&gt;"",1,0))</f>
        <v>0</v>
      </c>
      <c r="U163" s="50">
        <f>IF('Indicator Data'!V167="No Data",1,IF('Indicator Data imputation'!V166&lt;&gt;"",1,0))</f>
        <v>0</v>
      </c>
      <c r="V163" s="50">
        <f>IF('Indicator Data'!W167="No Data",1,IF('Indicator Data imputation'!W166&lt;&gt;"",1,0))</f>
        <v>0</v>
      </c>
      <c r="W163" s="50">
        <f>IF('Indicator Data'!X167="No Data",1,IF('Indicator Data imputation'!X166&lt;&gt;"",1,0))</f>
        <v>0</v>
      </c>
      <c r="X163" s="50">
        <f>IF('Indicator Data'!Y167="No Data",1,IF('Indicator Data imputation'!Y166&lt;&gt;"",1,0))</f>
        <v>0</v>
      </c>
      <c r="Y163" s="50">
        <f>IF('Indicator Data'!Z167="No Data",1,IF('Indicator Data imputation'!Z166&lt;&gt;"",1,0))</f>
        <v>0</v>
      </c>
      <c r="Z163" s="50">
        <f>IF('Indicator Data'!AA167="No Data",1,IF('Indicator Data imputation'!AA166&lt;&gt;"",1,0))</f>
        <v>1</v>
      </c>
      <c r="AA163" s="50">
        <f>IF('Indicator Data'!AB167="No Data",1,IF('Indicator Data imputation'!AB166&lt;&gt;"",1,0))</f>
        <v>0</v>
      </c>
      <c r="AB163" s="50">
        <f>IF('Indicator Data'!AC167="No Data",1,IF('Indicator Data imputation'!AC166&lt;&gt;"",1,0))</f>
        <v>1</v>
      </c>
      <c r="AC163" s="50">
        <f>IF('Indicator Data'!AD167="No Data",1,IF('Indicator Data imputation'!AD166&lt;&gt;"",1,0))</f>
        <v>0</v>
      </c>
      <c r="AD163" s="50">
        <f>IF('Indicator Data'!AE167="No Data",1,IF('Indicator Data imputation'!AE166&lt;&gt;"",1,0))</f>
        <v>0</v>
      </c>
      <c r="AE163" s="50">
        <f>IF('Indicator Data'!AF167="No Data",1,IF('Indicator Data imputation'!AF166&lt;&gt;"",1,0))</f>
        <v>1</v>
      </c>
      <c r="AF163" s="50">
        <f>IF('Indicator Data'!AG167="No Data",1,IF('Indicator Data imputation'!AG166&lt;&gt;"",1,0))</f>
        <v>0</v>
      </c>
      <c r="AG163" s="50">
        <f>IF('Indicator Data'!AH167="No Data",1,IF('Indicator Data imputation'!AH166&lt;&gt;"",1,0))</f>
        <v>0</v>
      </c>
      <c r="AH163" s="50">
        <f>IF('Indicator Data'!AI167="No Data",1,IF('Indicator Data imputation'!AI166&lt;&gt;"",1,0))</f>
        <v>0</v>
      </c>
      <c r="AI163" s="50">
        <f>IF('Indicator Data'!AJ167="No Data",1,IF('Indicator Data imputation'!AJ166&lt;&gt;"",1,0))</f>
        <v>0</v>
      </c>
      <c r="AJ163" s="50">
        <f>IF('Indicator Data'!AK167="No Data",1,IF('Indicator Data imputation'!AK166&lt;&gt;"",1,0))</f>
        <v>0</v>
      </c>
      <c r="AK163" s="50">
        <f>IF('Indicator Data'!AL167="No Data",1,IF('Indicator Data imputation'!AL166&lt;&gt;"",1,0))</f>
        <v>0</v>
      </c>
      <c r="AL163" s="50">
        <f>IF('Indicator Data'!AM167="No Data",1,IF('Indicator Data imputation'!AM166&lt;&gt;"",1,0))</f>
        <v>0</v>
      </c>
      <c r="AM163" s="50">
        <f>IF('Indicator Data'!AN167="No Data",1,IF('Indicator Data imputation'!AN166&lt;&gt;"",1,0))</f>
        <v>0</v>
      </c>
      <c r="AN163" s="50">
        <f>IF('Indicator Data'!AO167="No Data",1,IF('Indicator Data imputation'!AO166&lt;&gt;"",1,0))</f>
        <v>0</v>
      </c>
      <c r="AO163" s="50">
        <f>IF('Indicator Data'!AP167="No Data",1,IF('Indicator Data imputation'!AP166&lt;&gt;"",1,0))</f>
        <v>0</v>
      </c>
      <c r="AP163" s="50">
        <f>IF('Indicator Data'!AQ167="No Data",1,IF('Indicator Data imputation'!AQ166&lt;&gt;"",1,0))</f>
        <v>0</v>
      </c>
      <c r="AQ163" s="50">
        <f>IF('Indicator Data'!AR167="No Data",1,IF('Indicator Data imputation'!AR166&lt;&gt;"",1,0))</f>
        <v>0</v>
      </c>
      <c r="AR163" s="50">
        <f>IF('Indicator Data'!AS167="No Data",1,IF('Indicator Data imputation'!AS166&lt;&gt;"",1,0))</f>
        <v>0</v>
      </c>
      <c r="AS163" s="50">
        <f>IF('Indicator Data'!AT167="No Data",1,IF('Indicator Data imputation'!AT166&lt;&gt;"",1,0))</f>
        <v>0</v>
      </c>
      <c r="AT163" s="50">
        <f>IF('Indicator Data'!AU167="No Data",1,IF('Indicator Data imputation'!AU166&lt;&gt;"",1,0))</f>
        <v>0</v>
      </c>
      <c r="AU163" s="50">
        <f>IF('Indicator Data'!AV167="No Data",1,IF('Indicator Data imputation'!AV166&lt;&gt;"",1,0))</f>
        <v>0</v>
      </c>
      <c r="AV163" s="50">
        <f>IF('Indicator Data'!AW167="No Data",1,IF('Indicator Data imputation'!AW166&lt;&gt;"",1,0))</f>
        <v>0</v>
      </c>
      <c r="AW163" s="50">
        <f>IF('Indicator Data'!AX167="No Data",1,IF('Indicator Data imputation'!AX166&lt;&gt;"",1,0))</f>
        <v>1</v>
      </c>
      <c r="AX163" s="50">
        <f>IF('Indicator Data'!AY167="No Data",1,IF('Indicator Data imputation'!AY166&lt;&gt;"",1,0))</f>
        <v>0</v>
      </c>
      <c r="AY163" s="50">
        <f>IF('Indicator Data'!AZ167="No Data",1,IF('Indicator Data imputation'!AZ166&lt;&gt;"",1,0))</f>
        <v>0</v>
      </c>
      <c r="AZ163" s="50">
        <f>IF('Indicator Data'!BA167="No Data",1,IF('Indicator Data imputation'!BA166&lt;&gt;"",1,0))</f>
        <v>0</v>
      </c>
      <c r="BA163" s="50">
        <f>IF('Indicator Data'!BB167="No Data",1,IF('Indicator Data imputation'!BB166&lt;&gt;"",1,0))</f>
        <v>0</v>
      </c>
      <c r="BB163" s="50">
        <f>IF('Indicator Data'!BC167="No Data",1,IF('Indicator Data imputation'!BC166&lt;&gt;"",1,0))</f>
        <v>0</v>
      </c>
      <c r="BC163" s="50">
        <f>IF('Indicator Data'!BD167="No Data",1,IF('Indicator Data imputation'!BD166&lt;&gt;"",1,0))</f>
        <v>0</v>
      </c>
      <c r="BD163" s="50">
        <f>IF('Indicator Data'!BE167="No Data",1,IF('Indicator Data imputation'!BE166&lt;&gt;"",1,0))</f>
        <v>0</v>
      </c>
      <c r="BE163" s="50">
        <f>IF('Indicator Data'!BF167="No Data",1,IF('Indicator Data imputation'!BF166&lt;&gt;"",1,0))</f>
        <v>0</v>
      </c>
      <c r="BF163" s="50">
        <f>IF('Indicator Data'!BG167="No Data",1,IF('Indicator Data imputation'!BG166&lt;&gt;"",1,0))</f>
        <v>0</v>
      </c>
      <c r="BG163" s="50">
        <f>IF('Indicator Data'!BH167="No Data",1,IF('Indicator Data imputation'!BH166&lt;&gt;"",1,0))</f>
        <v>0</v>
      </c>
      <c r="BH163" s="50">
        <f>IF('Indicator Data'!BI167="No Data",1,IF('Indicator Data imputation'!BI166&lt;&gt;"",1,0))</f>
        <v>0</v>
      </c>
      <c r="BI163" s="50">
        <f>IF('Indicator Data'!BJ167="No Data",1,IF('Indicator Data imputation'!BJ166&lt;&gt;"",1,0))</f>
        <v>0</v>
      </c>
      <c r="BJ163" s="50">
        <f>IF('Indicator Data'!BK167="No Data",1,IF('Indicator Data imputation'!BK166&lt;&gt;"",1,0))</f>
        <v>0</v>
      </c>
      <c r="BK163" s="50">
        <f>IF('Indicator Data'!BL167="No Data",1,IF('Indicator Data imputation'!BL166&lt;&gt;"",1,0))</f>
        <v>0</v>
      </c>
      <c r="BL163" s="50">
        <f>IF('Indicator Data'!BM167="No Data",1,IF('Indicator Data imputation'!BM166&lt;&gt;"",1,0))</f>
        <v>0</v>
      </c>
      <c r="BM163" s="50">
        <f>IF('Indicator Data'!BN167="No Data",1,IF('Indicator Data imputation'!BN166&lt;&gt;"",1,0))</f>
        <v>0</v>
      </c>
      <c r="BN163" s="50">
        <f>IF('Indicator Data'!BO167="No Data",1,IF('Indicator Data imputation'!BO166&lt;&gt;"",1,0))</f>
        <v>0</v>
      </c>
      <c r="BO163" s="50">
        <f>IF('Indicator Data'!BP167="No Data",1,IF('Indicator Data imputation'!BP166&lt;&gt;"",1,0))</f>
        <v>0</v>
      </c>
      <c r="BP163" s="50">
        <f>IF('Indicator Data'!BQ167="No Data",1,IF('Indicator Data imputation'!BQ166&lt;&gt;"",1,0))</f>
        <v>0</v>
      </c>
      <c r="BQ163" s="50">
        <f>IF('Indicator Data'!BR167="No Data",1,IF('Indicator Data imputation'!BR166&lt;&gt;"",1,0))</f>
        <v>0</v>
      </c>
      <c r="BR163" s="50">
        <f>IF('Indicator Data'!BS167="No Data",1,IF('Indicator Data imputation'!BS166&lt;&gt;"",1,0))</f>
        <v>0</v>
      </c>
      <c r="BS163" s="50">
        <f>IF('Indicator Data'!BT167="No Data",1,IF('Indicator Data imputation'!BT166&lt;&gt;"",1,0))</f>
        <v>0</v>
      </c>
      <c r="BT163" s="50">
        <f>IF('Indicator Data'!BU167="No Data",1,IF('Indicator Data imputation'!BU166&lt;&gt;"",1,0))</f>
        <v>0</v>
      </c>
      <c r="BU163" s="50">
        <f>IF('Indicator Data'!BV167="No Data",1,IF('Indicator Data imputation'!BV166&lt;&gt;"",1,0))</f>
        <v>0</v>
      </c>
      <c r="BV163" s="50">
        <f>IF('Indicator Data'!BW167="No Data",1,IF('Indicator Data imputation'!BW166&lt;&gt;"",1,0))</f>
        <v>1</v>
      </c>
      <c r="BW163" s="50">
        <f>IF('Indicator Data'!BX167="No Data",1,IF('Indicator Data imputation'!BX166&lt;&gt;"",1,0))</f>
        <v>0</v>
      </c>
      <c r="BX163" s="50">
        <f>IF('Indicator Data'!BY167="No Data",1,IF('Indicator Data imputation'!BY166&lt;&gt;"",1,0))</f>
        <v>0</v>
      </c>
      <c r="BY163" s="3">
        <f t="shared" si="8"/>
        <v>8</v>
      </c>
      <c r="BZ163" s="52">
        <f t="shared" si="7"/>
        <v>0.10666666666666667</v>
      </c>
    </row>
    <row r="164" spans="1:78">
      <c r="A164" s="3" t="str">
        <f>'Indicator Data'!B168</f>
        <v>SDN</v>
      </c>
      <c r="B164" s="50">
        <f>IF('Indicator Data'!C168="No Data",1,IF('Indicator Data imputation'!C167&lt;&gt;"",1,0))</f>
        <v>0</v>
      </c>
      <c r="C164" s="50">
        <f>IF('Indicator Data'!D168="No Data",1,IF('Indicator Data imputation'!D167&lt;&gt;"",1,0))</f>
        <v>0</v>
      </c>
      <c r="D164" s="50">
        <f>IF('Indicator Data'!E168="No Data",1,IF('Indicator Data imputation'!E167&lt;&gt;"",1,0))</f>
        <v>0</v>
      </c>
      <c r="E164" s="50">
        <f>IF('Indicator Data'!F168="No Data",1,IF('Indicator Data imputation'!F167&lt;&gt;"",1,0))</f>
        <v>0</v>
      </c>
      <c r="F164" s="50">
        <f>IF('Indicator Data'!G168="No Data",1,IF('Indicator Data imputation'!G167&lt;&gt;"",1,0))</f>
        <v>0</v>
      </c>
      <c r="G164" s="50">
        <f>IF('Indicator Data'!H168="No Data",1,IF('Indicator Data imputation'!H167&lt;&gt;"",1,0))</f>
        <v>0</v>
      </c>
      <c r="H164" s="50">
        <f>IF('Indicator Data'!I168="No Data",1,IF('Indicator Data imputation'!I167&lt;&gt;"",1,0))</f>
        <v>0</v>
      </c>
      <c r="I164" s="50">
        <f>IF('Indicator Data'!J168="No Data",1,IF('Indicator Data imputation'!J167&lt;&gt;"",1,0))</f>
        <v>0</v>
      </c>
      <c r="J164" s="50">
        <f>IF('Indicator Data'!K168="No Data",1,IF('Indicator Data imputation'!K167&lt;&gt;"",1,0))</f>
        <v>0</v>
      </c>
      <c r="K164" s="50">
        <f>IF('Indicator Data'!L168="No Data",1,IF('Indicator Data imputation'!L167&lt;&gt;"",1,0))</f>
        <v>0</v>
      </c>
      <c r="L164" s="50">
        <f>IF('Indicator Data'!M168="No Data",1,IF('Indicator Data imputation'!M167&lt;&gt;"",1,0))</f>
        <v>0</v>
      </c>
      <c r="M164" s="50">
        <f>IF('Indicator Data'!N168="No Data",1,IF('Indicator Data imputation'!N167&lt;&gt;"",1,0))</f>
        <v>0</v>
      </c>
      <c r="N164" s="50">
        <f>IF('Indicator Data'!O168="No Data",1,IF('Indicator Data imputation'!O167&lt;&gt;"",1,0))</f>
        <v>0</v>
      </c>
      <c r="O164" s="50">
        <f>IF('Indicator Data'!P168="No Data",1,IF('Indicator Data imputation'!P167&lt;&gt;"",1,0))</f>
        <v>0</v>
      </c>
      <c r="P164" s="50">
        <f>IF('Indicator Data'!Q168="No Data",1,IF('Indicator Data imputation'!Q167&lt;&gt;"",1,0))</f>
        <v>0</v>
      </c>
      <c r="Q164" s="50">
        <f>IF('Indicator Data'!R168="No Data",1,IF('Indicator Data imputation'!R167&lt;&gt;"",1,0))</f>
        <v>0</v>
      </c>
      <c r="R164" s="50">
        <f>IF('Indicator Data'!S168="No Data",1,IF('Indicator Data imputation'!S167&lt;&gt;"",1,0))</f>
        <v>0</v>
      </c>
      <c r="S164" s="50">
        <f>IF('Indicator Data'!T168="No Data",1,IF('Indicator Data imputation'!T167&lt;&gt;"",1,0))</f>
        <v>0</v>
      </c>
      <c r="T164" s="50">
        <f>IF('Indicator Data'!U168="No Data",1,IF('Indicator Data imputation'!U167&lt;&gt;"",1,0))</f>
        <v>0</v>
      </c>
      <c r="U164" s="50">
        <f>IF('Indicator Data'!V168="No Data",1,IF('Indicator Data imputation'!V167&lt;&gt;"",1,0))</f>
        <v>0</v>
      </c>
      <c r="V164" s="50">
        <f>IF('Indicator Data'!W168="No Data",1,IF('Indicator Data imputation'!W167&lt;&gt;"",1,0))</f>
        <v>0</v>
      </c>
      <c r="W164" s="50">
        <f>IF('Indicator Data'!X168="No Data",1,IF('Indicator Data imputation'!X167&lt;&gt;"",1,0))</f>
        <v>0</v>
      </c>
      <c r="X164" s="50">
        <f>IF('Indicator Data'!Y168="No Data",1,IF('Indicator Data imputation'!Y167&lt;&gt;"",1,0))</f>
        <v>0</v>
      </c>
      <c r="Y164" s="50">
        <f>IF('Indicator Data'!Z168="No Data",1,IF('Indicator Data imputation'!Z167&lt;&gt;"",1,0))</f>
        <v>0</v>
      </c>
      <c r="Z164" s="50">
        <f>IF('Indicator Data'!AA168="No Data",1,IF('Indicator Data imputation'!AA167&lt;&gt;"",1,0))</f>
        <v>0</v>
      </c>
      <c r="AA164" s="50">
        <f>IF('Indicator Data'!AB168="No Data",1,IF('Indicator Data imputation'!AB167&lt;&gt;"",1,0))</f>
        <v>0</v>
      </c>
      <c r="AB164" s="50">
        <f>IF('Indicator Data'!AC168="No Data",1,IF('Indicator Data imputation'!AC167&lt;&gt;"",1,0))</f>
        <v>0</v>
      </c>
      <c r="AC164" s="50">
        <f>IF('Indicator Data'!AD168="No Data",1,IF('Indicator Data imputation'!AD167&lt;&gt;"",1,0))</f>
        <v>0</v>
      </c>
      <c r="AD164" s="50">
        <f>IF('Indicator Data'!AE168="No Data",1,IF('Indicator Data imputation'!AE167&lt;&gt;"",1,0))</f>
        <v>0</v>
      </c>
      <c r="AE164" s="50">
        <f>IF('Indicator Data'!AF168="No Data",1,IF('Indicator Data imputation'!AF167&lt;&gt;"",1,0))</f>
        <v>0</v>
      </c>
      <c r="AF164" s="50">
        <f>IF('Indicator Data'!AG168="No Data",1,IF('Indicator Data imputation'!AG167&lt;&gt;"",1,0))</f>
        <v>0</v>
      </c>
      <c r="AG164" s="50">
        <f>IF('Indicator Data'!AH168="No Data",1,IF('Indicator Data imputation'!AH167&lt;&gt;"",1,0))</f>
        <v>0</v>
      </c>
      <c r="AH164" s="50">
        <f>IF('Indicator Data'!AI168="No Data",1,IF('Indicator Data imputation'!AI167&lt;&gt;"",1,0))</f>
        <v>0</v>
      </c>
      <c r="AI164" s="50">
        <f>IF('Indicator Data'!AJ168="No Data",1,IF('Indicator Data imputation'!AJ167&lt;&gt;"",1,0))</f>
        <v>0</v>
      </c>
      <c r="AJ164" s="50">
        <f>IF('Indicator Data'!AK168="No Data",1,IF('Indicator Data imputation'!AK167&lt;&gt;"",1,0))</f>
        <v>0</v>
      </c>
      <c r="AK164" s="50">
        <f>IF('Indicator Data'!AL168="No Data",1,IF('Indicator Data imputation'!AL167&lt;&gt;"",1,0))</f>
        <v>0</v>
      </c>
      <c r="AL164" s="50">
        <f>IF('Indicator Data'!AM168="No Data",1,IF('Indicator Data imputation'!AM167&lt;&gt;"",1,0))</f>
        <v>0</v>
      </c>
      <c r="AM164" s="50">
        <f>IF('Indicator Data'!AN168="No Data",1,IF('Indicator Data imputation'!AN167&lt;&gt;"",1,0))</f>
        <v>0</v>
      </c>
      <c r="AN164" s="50">
        <f>IF('Indicator Data'!AO168="No Data",1,IF('Indicator Data imputation'!AO167&lt;&gt;"",1,0))</f>
        <v>0</v>
      </c>
      <c r="AO164" s="50">
        <f>IF('Indicator Data'!AP168="No Data",1,IF('Indicator Data imputation'!AP167&lt;&gt;"",1,0))</f>
        <v>0</v>
      </c>
      <c r="AP164" s="50">
        <f>IF('Indicator Data'!AQ168="No Data",1,IF('Indicator Data imputation'!AQ167&lt;&gt;"",1,0))</f>
        <v>0</v>
      </c>
      <c r="AQ164" s="50">
        <f>IF('Indicator Data'!AR168="No Data",1,IF('Indicator Data imputation'!AR167&lt;&gt;"",1,0))</f>
        <v>0</v>
      </c>
      <c r="AR164" s="50">
        <f>IF('Indicator Data'!AS168="No Data",1,IF('Indicator Data imputation'!AS167&lt;&gt;"",1,0))</f>
        <v>0</v>
      </c>
      <c r="AS164" s="50">
        <f>IF('Indicator Data'!AT168="No Data",1,IF('Indicator Data imputation'!AT167&lt;&gt;"",1,0))</f>
        <v>0</v>
      </c>
      <c r="AT164" s="50">
        <f>IF('Indicator Data'!AU168="No Data",1,IF('Indicator Data imputation'!AU167&lt;&gt;"",1,0))</f>
        <v>0</v>
      </c>
      <c r="AU164" s="50">
        <f>IF('Indicator Data'!AV168="No Data",1,IF('Indicator Data imputation'!AV167&lt;&gt;"",1,0))</f>
        <v>0</v>
      </c>
      <c r="AV164" s="50">
        <f>IF('Indicator Data'!AW168="No Data",1,IF('Indicator Data imputation'!AW167&lt;&gt;"",1,0))</f>
        <v>0</v>
      </c>
      <c r="AW164" s="50">
        <f>IF('Indicator Data'!AX168="No Data",1,IF('Indicator Data imputation'!AX167&lt;&gt;"",1,0))</f>
        <v>0</v>
      </c>
      <c r="AX164" s="50">
        <f>IF('Indicator Data'!AY168="No Data",1,IF('Indicator Data imputation'!AY167&lt;&gt;"",1,0))</f>
        <v>0</v>
      </c>
      <c r="AY164" s="50">
        <f>IF('Indicator Data'!AZ168="No Data",1,IF('Indicator Data imputation'!AZ167&lt;&gt;"",1,0))</f>
        <v>0</v>
      </c>
      <c r="AZ164" s="50">
        <f>IF('Indicator Data'!BA168="No Data",1,IF('Indicator Data imputation'!BA167&lt;&gt;"",1,0))</f>
        <v>0</v>
      </c>
      <c r="BA164" s="50">
        <f>IF('Indicator Data'!BB168="No Data",1,IF('Indicator Data imputation'!BB167&lt;&gt;"",1,0))</f>
        <v>0</v>
      </c>
      <c r="BB164" s="50">
        <f>IF('Indicator Data'!BC168="No Data",1,IF('Indicator Data imputation'!BC167&lt;&gt;"",1,0))</f>
        <v>0</v>
      </c>
      <c r="BC164" s="50">
        <f>IF('Indicator Data'!BD168="No Data",1,IF('Indicator Data imputation'!BD167&lt;&gt;"",1,0))</f>
        <v>0</v>
      </c>
      <c r="BD164" s="50">
        <f>IF('Indicator Data'!BE168="No Data",1,IF('Indicator Data imputation'!BE167&lt;&gt;"",1,0))</f>
        <v>0</v>
      </c>
      <c r="BE164" s="50">
        <f>IF('Indicator Data'!BF168="No Data",1,IF('Indicator Data imputation'!BF167&lt;&gt;"",1,0))</f>
        <v>0</v>
      </c>
      <c r="BF164" s="50">
        <f>IF('Indicator Data'!BG168="No Data",1,IF('Indicator Data imputation'!BG167&lt;&gt;"",1,0))</f>
        <v>0</v>
      </c>
      <c r="BG164" s="50">
        <f>IF('Indicator Data'!BH168="No Data",1,IF('Indicator Data imputation'!BH167&lt;&gt;"",1,0))</f>
        <v>0</v>
      </c>
      <c r="BH164" s="50">
        <f>IF('Indicator Data'!BI168="No Data",1,IF('Indicator Data imputation'!BI167&lt;&gt;"",1,0))</f>
        <v>0</v>
      </c>
      <c r="BI164" s="50">
        <f>IF('Indicator Data'!BJ168="No Data",1,IF('Indicator Data imputation'!BJ167&lt;&gt;"",1,0))</f>
        <v>0</v>
      </c>
      <c r="BJ164" s="50">
        <f>IF('Indicator Data'!BK168="No Data",1,IF('Indicator Data imputation'!BK167&lt;&gt;"",1,0))</f>
        <v>0</v>
      </c>
      <c r="BK164" s="50">
        <f>IF('Indicator Data'!BL168="No Data",1,IF('Indicator Data imputation'!BL167&lt;&gt;"",1,0))</f>
        <v>0</v>
      </c>
      <c r="BL164" s="50">
        <f>IF('Indicator Data'!BM168="No Data",1,IF('Indicator Data imputation'!BM167&lt;&gt;"",1,0))</f>
        <v>0</v>
      </c>
      <c r="BM164" s="50">
        <f>IF('Indicator Data'!BN168="No Data",1,IF('Indicator Data imputation'!BN167&lt;&gt;"",1,0))</f>
        <v>0</v>
      </c>
      <c r="BN164" s="50">
        <f>IF('Indicator Data'!BO168="No Data",1,IF('Indicator Data imputation'!BO167&lt;&gt;"",1,0))</f>
        <v>0</v>
      </c>
      <c r="BO164" s="50">
        <f>IF('Indicator Data'!BP168="No Data",1,IF('Indicator Data imputation'!BP167&lt;&gt;"",1,0))</f>
        <v>0</v>
      </c>
      <c r="BP164" s="50">
        <f>IF('Indicator Data'!BQ168="No Data",1,IF('Indicator Data imputation'!BQ167&lt;&gt;"",1,0))</f>
        <v>0</v>
      </c>
      <c r="BQ164" s="50">
        <f>IF('Indicator Data'!BR168="No Data",1,IF('Indicator Data imputation'!BR167&lt;&gt;"",1,0))</f>
        <v>0</v>
      </c>
      <c r="BR164" s="50">
        <f>IF('Indicator Data'!BS168="No Data",1,IF('Indicator Data imputation'!BS167&lt;&gt;"",1,0))</f>
        <v>0</v>
      </c>
      <c r="BS164" s="50">
        <f>IF('Indicator Data'!BT168="No Data",1,IF('Indicator Data imputation'!BT167&lt;&gt;"",1,0))</f>
        <v>0</v>
      </c>
      <c r="BT164" s="50">
        <f>IF('Indicator Data'!BU168="No Data",1,IF('Indicator Data imputation'!BU167&lt;&gt;"",1,0))</f>
        <v>0</v>
      </c>
      <c r="BU164" s="50">
        <f>IF('Indicator Data'!BV168="No Data",1,IF('Indicator Data imputation'!BV167&lt;&gt;"",1,0))</f>
        <v>0</v>
      </c>
      <c r="BV164" s="50">
        <f>IF('Indicator Data'!BW168="No Data",1,IF('Indicator Data imputation'!BW167&lt;&gt;"",1,0))</f>
        <v>0</v>
      </c>
      <c r="BW164" s="50">
        <f>IF('Indicator Data'!BX168="No Data",1,IF('Indicator Data imputation'!BX167&lt;&gt;"",1,0))</f>
        <v>0</v>
      </c>
      <c r="BX164" s="50">
        <f>IF('Indicator Data'!BY168="No Data",1,IF('Indicator Data imputation'!BY167&lt;&gt;"",1,0))</f>
        <v>0</v>
      </c>
      <c r="BY164" s="3">
        <f t="shared" si="8"/>
        <v>0</v>
      </c>
      <c r="BZ164" s="52">
        <f t="shared" si="7"/>
        <v>0</v>
      </c>
    </row>
    <row r="165" spans="1:78">
      <c r="A165" s="3" t="str">
        <f>'Indicator Data'!B169</f>
        <v>SUR</v>
      </c>
      <c r="B165" s="50">
        <f>IF('Indicator Data'!C169="No Data",1,IF('Indicator Data imputation'!C168&lt;&gt;"",1,0))</f>
        <v>0</v>
      </c>
      <c r="C165" s="50">
        <f>IF('Indicator Data'!D169="No Data",1,IF('Indicator Data imputation'!D168&lt;&gt;"",1,0))</f>
        <v>0</v>
      </c>
      <c r="D165" s="50">
        <f>IF('Indicator Data'!E169="No Data",1,IF('Indicator Data imputation'!E168&lt;&gt;"",1,0))</f>
        <v>0</v>
      </c>
      <c r="E165" s="50">
        <f>IF('Indicator Data'!F169="No Data",1,IF('Indicator Data imputation'!F168&lt;&gt;"",1,0))</f>
        <v>0</v>
      </c>
      <c r="F165" s="50">
        <f>IF('Indicator Data'!G169="No Data",1,IF('Indicator Data imputation'!G168&lt;&gt;"",1,0))</f>
        <v>0</v>
      </c>
      <c r="G165" s="50">
        <f>IF('Indicator Data'!H169="No Data",1,IF('Indicator Data imputation'!H168&lt;&gt;"",1,0))</f>
        <v>0</v>
      </c>
      <c r="H165" s="50">
        <f>IF('Indicator Data'!I169="No Data",1,IF('Indicator Data imputation'!I168&lt;&gt;"",1,0))</f>
        <v>0</v>
      </c>
      <c r="I165" s="50">
        <f>IF('Indicator Data'!J169="No Data",1,IF('Indicator Data imputation'!J168&lt;&gt;"",1,0))</f>
        <v>0</v>
      </c>
      <c r="J165" s="50">
        <f>IF('Indicator Data'!K169="No Data",1,IF('Indicator Data imputation'!K168&lt;&gt;"",1,0))</f>
        <v>0</v>
      </c>
      <c r="K165" s="50">
        <f>IF('Indicator Data'!L169="No Data",1,IF('Indicator Data imputation'!L168&lt;&gt;"",1,0))</f>
        <v>0</v>
      </c>
      <c r="L165" s="50">
        <f>IF('Indicator Data'!M169="No Data",1,IF('Indicator Data imputation'!M168&lt;&gt;"",1,0))</f>
        <v>1</v>
      </c>
      <c r="M165" s="50">
        <f>IF('Indicator Data'!N169="No Data",1,IF('Indicator Data imputation'!N168&lt;&gt;"",1,0))</f>
        <v>1</v>
      </c>
      <c r="N165" s="50">
        <f>IF('Indicator Data'!O169="No Data",1,IF('Indicator Data imputation'!O168&lt;&gt;"",1,0))</f>
        <v>1</v>
      </c>
      <c r="O165" s="50">
        <f>IF('Indicator Data'!P169="No Data",1,IF('Indicator Data imputation'!P168&lt;&gt;"",1,0))</f>
        <v>1</v>
      </c>
      <c r="P165" s="50">
        <f>IF('Indicator Data'!Q169="No Data",1,IF('Indicator Data imputation'!Q168&lt;&gt;"",1,0))</f>
        <v>0</v>
      </c>
      <c r="Q165" s="50">
        <f>IF('Indicator Data'!R169="No Data",1,IF('Indicator Data imputation'!R168&lt;&gt;"",1,0))</f>
        <v>0</v>
      </c>
      <c r="R165" s="50">
        <f>IF('Indicator Data'!S169="No Data",1,IF('Indicator Data imputation'!S168&lt;&gt;"",1,0))</f>
        <v>0</v>
      </c>
      <c r="S165" s="50">
        <f>IF('Indicator Data'!T169="No Data",1,IF('Indicator Data imputation'!T168&lt;&gt;"",1,0))</f>
        <v>0</v>
      </c>
      <c r="T165" s="50">
        <f>IF('Indicator Data'!U169="No Data",1,IF('Indicator Data imputation'!U168&lt;&gt;"",1,0))</f>
        <v>0</v>
      </c>
      <c r="U165" s="50">
        <f>IF('Indicator Data'!V169="No Data",1,IF('Indicator Data imputation'!V168&lt;&gt;"",1,0))</f>
        <v>0</v>
      </c>
      <c r="V165" s="50">
        <f>IF('Indicator Data'!W169="No Data",1,IF('Indicator Data imputation'!W168&lt;&gt;"",1,0))</f>
        <v>0</v>
      </c>
      <c r="W165" s="50">
        <f>IF('Indicator Data'!X169="No Data",1,IF('Indicator Data imputation'!X168&lt;&gt;"",1,0))</f>
        <v>0</v>
      </c>
      <c r="X165" s="50">
        <f>IF('Indicator Data'!Y169="No Data",1,IF('Indicator Data imputation'!Y168&lt;&gt;"",1,0))</f>
        <v>0</v>
      </c>
      <c r="Y165" s="50">
        <f>IF('Indicator Data'!Z169="No Data",1,IF('Indicator Data imputation'!Z168&lt;&gt;"",1,0))</f>
        <v>0</v>
      </c>
      <c r="Z165" s="50">
        <f>IF('Indicator Data'!AA169="No Data",1,IF('Indicator Data imputation'!AA168&lt;&gt;"",1,0))</f>
        <v>1</v>
      </c>
      <c r="AA165" s="50">
        <f>IF('Indicator Data'!AB169="No Data",1,IF('Indicator Data imputation'!AB168&lt;&gt;"",1,0))</f>
        <v>0</v>
      </c>
      <c r="AB165" s="50">
        <f>IF('Indicator Data'!AC169="No Data",1,IF('Indicator Data imputation'!AC168&lt;&gt;"",1,0))</f>
        <v>0</v>
      </c>
      <c r="AC165" s="50">
        <f>IF('Indicator Data'!AD169="No Data",1,IF('Indicator Data imputation'!AD168&lt;&gt;"",1,0))</f>
        <v>0</v>
      </c>
      <c r="AD165" s="50">
        <f>IF('Indicator Data'!AE169="No Data",1,IF('Indicator Data imputation'!AE168&lt;&gt;"",1,0))</f>
        <v>0</v>
      </c>
      <c r="AE165" s="50">
        <f>IF('Indicator Data'!AF169="No Data",1,IF('Indicator Data imputation'!AF168&lt;&gt;"",1,0))</f>
        <v>0</v>
      </c>
      <c r="AF165" s="50">
        <f>IF('Indicator Data'!AG169="No Data",1,IF('Indicator Data imputation'!AG168&lt;&gt;"",1,0))</f>
        <v>0</v>
      </c>
      <c r="AG165" s="50">
        <f>IF('Indicator Data'!AH169="No Data",1,IF('Indicator Data imputation'!AH168&lt;&gt;"",1,0))</f>
        <v>0</v>
      </c>
      <c r="AH165" s="50">
        <f>IF('Indicator Data'!AI169="No Data",1,IF('Indicator Data imputation'!AI168&lt;&gt;"",1,0))</f>
        <v>0</v>
      </c>
      <c r="AI165" s="50">
        <f>IF('Indicator Data'!AJ169="No Data",1,IF('Indicator Data imputation'!AJ168&lt;&gt;"",1,0))</f>
        <v>0</v>
      </c>
      <c r="AJ165" s="50">
        <f>IF('Indicator Data'!AK169="No Data",1,IF('Indicator Data imputation'!AK168&lt;&gt;"",1,0))</f>
        <v>0</v>
      </c>
      <c r="AK165" s="50">
        <f>IF('Indicator Data'!AL169="No Data",1,IF('Indicator Data imputation'!AL168&lt;&gt;"",1,0))</f>
        <v>0</v>
      </c>
      <c r="AL165" s="50">
        <f>IF('Indicator Data'!AM169="No Data",1,IF('Indicator Data imputation'!AM168&lt;&gt;"",1,0))</f>
        <v>0</v>
      </c>
      <c r="AM165" s="50">
        <f>IF('Indicator Data'!AN169="No Data",1,IF('Indicator Data imputation'!AN168&lt;&gt;"",1,0))</f>
        <v>0</v>
      </c>
      <c r="AN165" s="50">
        <f>IF('Indicator Data'!AO169="No Data",1,IF('Indicator Data imputation'!AO168&lt;&gt;"",1,0))</f>
        <v>0</v>
      </c>
      <c r="AO165" s="50">
        <f>IF('Indicator Data'!AP169="No Data",1,IF('Indicator Data imputation'!AP168&lt;&gt;"",1,0))</f>
        <v>0</v>
      </c>
      <c r="AP165" s="50">
        <f>IF('Indicator Data'!AQ169="No Data",1,IF('Indicator Data imputation'!AQ168&lt;&gt;"",1,0))</f>
        <v>0</v>
      </c>
      <c r="AQ165" s="50">
        <f>IF('Indicator Data'!AR169="No Data",1,IF('Indicator Data imputation'!AR168&lt;&gt;"",1,0))</f>
        <v>0</v>
      </c>
      <c r="AR165" s="50">
        <f>IF('Indicator Data'!AS169="No Data",1,IF('Indicator Data imputation'!AS168&lt;&gt;"",1,0))</f>
        <v>0</v>
      </c>
      <c r="AS165" s="50">
        <f>IF('Indicator Data'!AT169="No Data",1,IF('Indicator Data imputation'!AT168&lt;&gt;"",1,0))</f>
        <v>0</v>
      </c>
      <c r="AT165" s="50">
        <f>IF('Indicator Data'!AU169="No Data",1,IF('Indicator Data imputation'!AU168&lt;&gt;"",1,0))</f>
        <v>0</v>
      </c>
      <c r="AU165" s="50">
        <f>IF('Indicator Data'!AV169="No Data",1,IF('Indicator Data imputation'!AV168&lt;&gt;"",1,0))</f>
        <v>0</v>
      </c>
      <c r="AV165" s="50">
        <f>IF('Indicator Data'!AW169="No Data",1,IF('Indicator Data imputation'!AW168&lt;&gt;"",1,0))</f>
        <v>0</v>
      </c>
      <c r="AW165" s="50">
        <f>IF('Indicator Data'!AX169="No Data",1,IF('Indicator Data imputation'!AX168&lt;&gt;"",1,0))</f>
        <v>0</v>
      </c>
      <c r="AX165" s="50">
        <f>IF('Indicator Data'!AY169="No Data",1,IF('Indicator Data imputation'!AY168&lt;&gt;"",1,0))</f>
        <v>0</v>
      </c>
      <c r="AY165" s="50">
        <f>IF('Indicator Data'!AZ169="No Data",1,IF('Indicator Data imputation'!AZ168&lt;&gt;"",1,0))</f>
        <v>0</v>
      </c>
      <c r="AZ165" s="50">
        <f>IF('Indicator Data'!BA169="No Data",1,IF('Indicator Data imputation'!BA168&lt;&gt;"",1,0))</f>
        <v>1</v>
      </c>
      <c r="BA165" s="50">
        <f>IF('Indicator Data'!BB169="No Data",1,IF('Indicator Data imputation'!BB168&lt;&gt;"",1,0))</f>
        <v>0</v>
      </c>
      <c r="BB165" s="50">
        <f>IF('Indicator Data'!BC169="No Data",1,IF('Indicator Data imputation'!BC168&lt;&gt;"",1,0))</f>
        <v>0</v>
      </c>
      <c r="BC165" s="50">
        <f>IF('Indicator Data'!BD169="No Data",1,IF('Indicator Data imputation'!BD168&lt;&gt;"",1,0))</f>
        <v>0</v>
      </c>
      <c r="BD165" s="50">
        <f>IF('Indicator Data'!BE169="No Data",1,IF('Indicator Data imputation'!BE168&lt;&gt;"",1,0))</f>
        <v>0</v>
      </c>
      <c r="BE165" s="50">
        <f>IF('Indicator Data'!BF169="No Data",1,IF('Indicator Data imputation'!BF168&lt;&gt;"",1,0))</f>
        <v>0</v>
      </c>
      <c r="BF165" s="50">
        <f>IF('Indicator Data'!BG169="No Data",1,IF('Indicator Data imputation'!BG168&lt;&gt;"",1,0))</f>
        <v>0</v>
      </c>
      <c r="BG165" s="50">
        <f>IF('Indicator Data'!BH169="No Data",1,IF('Indicator Data imputation'!BH168&lt;&gt;"",1,0))</f>
        <v>0</v>
      </c>
      <c r="BH165" s="50">
        <f>IF('Indicator Data'!BI169="No Data",1,IF('Indicator Data imputation'!BI168&lt;&gt;"",1,0))</f>
        <v>0</v>
      </c>
      <c r="BI165" s="50">
        <f>IF('Indicator Data'!BJ169="No Data",1,IF('Indicator Data imputation'!BJ168&lt;&gt;"",1,0))</f>
        <v>1</v>
      </c>
      <c r="BJ165" s="50">
        <f>IF('Indicator Data'!BK169="No Data",1,IF('Indicator Data imputation'!BK168&lt;&gt;"",1,0))</f>
        <v>0</v>
      </c>
      <c r="BK165" s="50">
        <f>IF('Indicator Data'!BL169="No Data",1,IF('Indicator Data imputation'!BL168&lt;&gt;"",1,0))</f>
        <v>0</v>
      </c>
      <c r="BL165" s="50">
        <f>IF('Indicator Data'!BM169="No Data",1,IF('Indicator Data imputation'!BM168&lt;&gt;"",1,0))</f>
        <v>0</v>
      </c>
      <c r="BM165" s="50">
        <f>IF('Indicator Data'!BN169="No Data",1,IF('Indicator Data imputation'!BN168&lt;&gt;"",1,0))</f>
        <v>0</v>
      </c>
      <c r="BN165" s="50">
        <f>IF('Indicator Data'!BO169="No Data",1,IF('Indicator Data imputation'!BO168&lt;&gt;"",1,0))</f>
        <v>0</v>
      </c>
      <c r="BO165" s="50">
        <f>IF('Indicator Data'!BP169="No Data",1,IF('Indicator Data imputation'!BP168&lt;&gt;"",1,0))</f>
        <v>0</v>
      </c>
      <c r="BP165" s="50">
        <f>IF('Indicator Data'!BQ169="No Data",1,IF('Indicator Data imputation'!BQ168&lt;&gt;"",1,0))</f>
        <v>0</v>
      </c>
      <c r="BQ165" s="50">
        <f>IF('Indicator Data'!BR169="No Data",1,IF('Indicator Data imputation'!BR168&lt;&gt;"",1,0))</f>
        <v>0</v>
      </c>
      <c r="BR165" s="50">
        <f>IF('Indicator Data'!BS169="No Data",1,IF('Indicator Data imputation'!BS168&lt;&gt;"",1,0))</f>
        <v>0</v>
      </c>
      <c r="BS165" s="50">
        <f>IF('Indicator Data'!BT169="No Data",1,IF('Indicator Data imputation'!BT168&lt;&gt;"",1,0))</f>
        <v>0</v>
      </c>
      <c r="BT165" s="50">
        <f>IF('Indicator Data'!BU169="No Data",1,IF('Indicator Data imputation'!BU168&lt;&gt;"",1,0))</f>
        <v>0</v>
      </c>
      <c r="BU165" s="50">
        <f>IF('Indicator Data'!BV169="No Data",1,IF('Indicator Data imputation'!BV168&lt;&gt;"",1,0))</f>
        <v>0</v>
      </c>
      <c r="BV165" s="50">
        <f>IF('Indicator Data'!BW169="No Data",1,IF('Indicator Data imputation'!BW168&lt;&gt;"",1,0))</f>
        <v>1</v>
      </c>
      <c r="BW165" s="50">
        <f>IF('Indicator Data'!BX169="No Data",1,IF('Indicator Data imputation'!BX168&lt;&gt;"",1,0))</f>
        <v>0</v>
      </c>
      <c r="BX165" s="50">
        <f>IF('Indicator Data'!BY169="No Data",1,IF('Indicator Data imputation'!BY168&lt;&gt;"",1,0))</f>
        <v>0</v>
      </c>
      <c r="BY165" s="3">
        <f t="shared" si="8"/>
        <v>8</v>
      </c>
      <c r="BZ165" s="52">
        <f t="shared" si="7"/>
        <v>0.10666666666666667</v>
      </c>
    </row>
    <row r="166" spans="1:78">
      <c r="A166" s="3" t="str">
        <f>'Indicator Data'!B170</f>
        <v>SWE</v>
      </c>
      <c r="B166" s="50">
        <f>IF('Indicator Data'!C170="No Data",1,IF('Indicator Data imputation'!C169&lt;&gt;"",1,0))</f>
        <v>0</v>
      </c>
      <c r="C166" s="50">
        <f>IF('Indicator Data'!D170="No Data",1,IF('Indicator Data imputation'!D169&lt;&gt;"",1,0))</f>
        <v>0</v>
      </c>
      <c r="D166" s="50">
        <f>IF('Indicator Data'!E170="No Data",1,IF('Indicator Data imputation'!E169&lt;&gt;"",1,0))</f>
        <v>0</v>
      </c>
      <c r="E166" s="50">
        <f>IF('Indicator Data'!F170="No Data",1,IF('Indicator Data imputation'!F169&lt;&gt;"",1,0))</f>
        <v>0</v>
      </c>
      <c r="F166" s="50">
        <f>IF('Indicator Data'!G170="No Data",1,IF('Indicator Data imputation'!G169&lt;&gt;"",1,0))</f>
        <v>0</v>
      </c>
      <c r="G166" s="50">
        <f>IF('Indicator Data'!H170="No Data",1,IF('Indicator Data imputation'!H169&lt;&gt;"",1,0))</f>
        <v>0</v>
      </c>
      <c r="H166" s="50">
        <f>IF('Indicator Data'!I170="No Data",1,IF('Indicator Data imputation'!I169&lt;&gt;"",1,0))</f>
        <v>0</v>
      </c>
      <c r="I166" s="50">
        <f>IF('Indicator Data'!J170="No Data",1,IF('Indicator Data imputation'!J169&lt;&gt;"",1,0))</f>
        <v>0</v>
      </c>
      <c r="J166" s="50">
        <f>IF('Indicator Data'!K170="No Data",1,IF('Indicator Data imputation'!K169&lt;&gt;"",1,0))</f>
        <v>0</v>
      </c>
      <c r="K166" s="50">
        <f>IF('Indicator Data'!L170="No Data",1,IF('Indicator Data imputation'!L169&lt;&gt;"",1,0))</f>
        <v>0</v>
      </c>
      <c r="L166" s="50">
        <f>IF('Indicator Data'!M170="No Data",1,IF('Indicator Data imputation'!M169&lt;&gt;"",1,0))</f>
        <v>0</v>
      </c>
      <c r="M166" s="50">
        <f>IF('Indicator Data'!N170="No Data",1,IF('Indicator Data imputation'!N169&lt;&gt;"",1,0))</f>
        <v>1</v>
      </c>
      <c r="N166" s="50">
        <f>IF('Indicator Data'!O170="No Data",1,IF('Indicator Data imputation'!O169&lt;&gt;"",1,0))</f>
        <v>1</v>
      </c>
      <c r="O166" s="50">
        <f>IF('Indicator Data'!P170="No Data",1,IF('Indicator Data imputation'!P169&lt;&gt;"",1,0))</f>
        <v>1</v>
      </c>
      <c r="P166" s="50">
        <f>IF('Indicator Data'!Q170="No Data",1,IF('Indicator Data imputation'!Q169&lt;&gt;"",1,0))</f>
        <v>0</v>
      </c>
      <c r="Q166" s="50">
        <f>IF('Indicator Data'!R170="No Data",1,IF('Indicator Data imputation'!R169&lt;&gt;"",1,0))</f>
        <v>0</v>
      </c>
      <c r="R166" s="50">
        <f>IF('Indicator Data'!S170="No Data",1,IF('Indicator Data imputation'!S169&lt;&gt;"",1,0))</f>
        <v>0</v>
      </c>
      <c r="S166" s="50">
        <f>IF('Indicator Data'!T170="No Data",1,IF('Indicator Data imputation'!T169&lt;&gt;"",1,0))</f>
        <v>0</v>
      </c>
      <c r="T166" s="50">
        <f>IF('Indicator Data'!U170="No Data",1,IF('Indicator Data imputation'!U169&lt;&gt;"",1,0))</f>
        <v>0</v>
      </c>
      <c r="U166" s="50">
        <f>IF('Indicator Data'!V170="No Data",1,IF('Indicator Data imputation'!V169&lt;&gt;"",1,0))</f>
        <v>0</v>
      </c>
      <c r="V166" s="50">
        <f>IF('Indicator Data'!W170="No Data",1,IF('Indicator Data imputation'!W169&lt;&gt;"",1,0))</f>
        <v>0</v>
      </c>
      <c r="W166" s="50">
        <f>IF('Indicator Data'!X170="No Data",1,IF('Indicator Data imputation'!X169&lt;&gt;"",1,0))</f>
        <v>0</v>
      </c>
      <c r="X166" s="50">
        <f>IF('Indicator Data'!Y170="No Data",1,IF('Indicator Data imputation'!Y169&lt;&gt;"",1,0))</f>
        <v>0</v>
      </c>
      <c r="Y166" s="50">
        <f>IF('Indicator Data'!Z170="No Data",1,IF('Indicator Data imputation'!Z169&lt;&gt;"",1,0))</f>
        <v>0</v>
      </c>
      <c r="Z166" s="50">
        <f>IF('Indicator Data'!AA170="No Data",1,IF('Indicator Data imputation'!AA169&lt;&gt;"",1,0))</f>
        <v>1</v>
      </c>
      <c r="AA166" s="50">
        <f>IF('Indicator Data'!AB170="No Data",1,IF('Indicator Data imputation'!AB169&lt;&gt;"",1,0))</f>
        <v>0</v>
      </c>
      <c r="AB166" s="50">
        <f>IF('Indicator Data'!AC170="No Data",1,IF('Indicator Data imputation'!AC169&lt;&gt;"",1,0))</f>
        <v>1</v>
      </c>
      <c r="AC166" s="50">
        <f>IF('Indicator Data'!AD170="No Data",1,IF('Indicator Data imputation'!AD169&lt;&gt;"",1,0))</f>
        <v>0</v>
      </c>
      <c r="AD166" s="50">
        <f>IF('Indicator Data'!AE170="No Data",1,IF('Indicator Data imputation'!AE169&lt;&gt;"",1,0))</f>
        <v>0</v>
      </c>
      <c r="AE166" s="50">
        <f>IF('Indicator Data'!AF170="No Data",1,IF('Indicator Data imputation'!AF169&lt;&gt;"",1,0))</f>
        <v>0</v>
      </c>
      <c r="AF166" s="50">
        <f>IF('Indicator Data'!AG170="No Data",1,IF('Indicator Data imputation'!AG169&lt;&gt;"",1,0))</f>
        <v>0</v>
      </c>
      <c r="AG166" s="50">
        <f>IF('Indicator Data'!AH170="No Data",1,IF('Indicator Data imputation'!AH169&lt;&gt;"",1,0))</f>
        <v>0</v>
      </c>
      <c r="AH166" s="50">
        <f>IF('Indicator Data'!AI170="No Data",1,IF('Indicator Data imputation'!AI169&lt;&gt;"",1,0))</f>
        <v>0</v>
      </c>
      <c r="AI166" s="50">
        <f>IF('Indicator Data'!AJ170="No Data",1,IF('Indicator Data imputation'!AJ169&lt;&gt;"",1,0))</f>
        <v>0</v>
      </c>
      <c r="AJ166" s="50">
        <f>IF('Indicator Data'!AK170="No Data",1,IF('Indicator Data imputation'!AK169&lt;&gt;"",1,0))</f>
        <v>0</v>
      </c>
      <c r="AK166" s="50">
        <f>IF('Indicator Data'!AL170="No Data",1,IF('Indicator Data imputation'!AL169&lt;&gt;"",1,0))</f>
        <v>0</v>
      </c>
      <c r="AL166" s="50">
        <f>IF('Indicator Data'!AM170="No Data",1,IF('Indicator Data imputation'!AM169&lt;&gt;"",1,0))</f>
        <v>1</v>
      </c>
      <c r="AM166" s="50">
        <f>IF('Indicator Data'!AN170="No Data",1,IF('Indicator Data imputation'!AN169&lt;&gt;"",1,0))</f>
        <v>0</v>
      </c>
      <c r="AN166" s="50">
        <f>IF('Indicator Data'!AO170="No Data",1,IF('Indicator Data imputation'!AO169&lt;&gt;"",1,0))</f>
        <v>0</v>
      </c>
      <c r="AO166" s="50">
        <f>IF('Indicator Data'!AP170="No Data",1,IF('Indicator Data imputation'!AP169&lt;&gt;"",1,0))</f>
        <v>0</v>
      </c>
      <c r="AP166" s="50">
        <f>IF('Indicator Data'!AQ170="No Data",1,IF('Indicator Data imputation'!AQ169&lt;&gt;"",1,0))</f>
        <v>1</v>
      </c>
      <c r="AQ166" s="50">
        <f>IF('Indicator Data'!AR170="No Data",1,IF('Indicator Data imputation'!AR169&lt;&gt;"",1,0))</f>
        <v>0</v>
      </c>
      <c r="AR166" s="50">
        <f>IF('Indicator Data'!AS170="No Data",1,IF('Indicator Data imputation'!AS169&lt;&gt;"",1,0))</f>
        <v>0</v>
      </c>
      <c r="AS166" s="50">
        <f>IF('Indicator Data'!AT170="No Data",1,IF('Indicator Data imputation'!AT169&lt;&gt;"",1,0))</f>
        <v>1</v>
      </c>
      <c r="AT166" s="50">
        <f>IF('Indicator Data'!AU170="No Data",1,IF('Indicator Data imputation'!AU169&lt;&gt;"",1,0))</f>
        <v>0</v>
      </c>
      <c r="AU166" s="50">
        <f>IF('Indicator Data'!AV170="No Data",1,IF('Indicator Data imputation'!AV169&lt;&gt;"",1,0))</f>
        <v>1</v>
      </c>
      <c r="AV166" s="50">
        <f>IF('Indicator Data'!AW170="No Data",1,IF('Indicator Data imputation'!AW169&lt;&gt;"",1,0))</f>
        <v>1</v>
      </c>
      <c r="AW166" s="50">
        <f>IF('Indicator Data'!AX170="No Data",1,IF('Indicator Data imputation'!AX169&lt;&gt;"",1,0))</f>
        <v>1</v>
      </c>
      <c r="AX166" s="50">
        <f>IF('Indicator Data'!AY170="No Data",1,IF('Indicator Data imputation'!AY169&lt;&gt;"",1,0))</f>
        <v>0</v>
      </c>
      <c r="AY166" s="50">
        <f>IF('Indicator Data'!AZ170="No Data",1,IF('Indicator Data imputation'!AZ169&lt;&gt;"",1,0))</f>
        <v>0</v>
      </c>
      <c r="AZ166" s="50">
        <f>IF('Indicator Data'!BA170="No Data",1,IF('Indicator Data imputation'!BA169&lt;&gt;"",1,0))</f>
        <v>0</v>
      </c>
      <c r="BA166" s="50">
        <f>IF('Indicator Data'!BB170="No Data",1,IF('Indicator Data imputation'!BB169&lt;&gt;"",1,0))</f>
        <v>0</v>
      </c>
      <c r="BB166" s="50">
        <f>IF('Indicator Data'!BC170="No Data",1,IF('Indicator Data imputation'!BC169&lt;&gt;"",1,0))</f>
        <v>0</v>
      </c>
      <c r="BC166" s="50">
        <f>IF('Indicator Data'!BD170="No Data",1,IF('Indicator Data imputation'!BD169&lt;&gt;"",1,0))</f>
        <v>0</v>
      </c>
      <c r="BD166" s="50">
        <f>IF('Indicator Data'!BE170="No Data",1,IF('Indicator Data imputation'!BE169&lt;&gt;"",1,0))</f>
        <v>0</v>
      </c>
      <c r="BE166" s="50">
        <f>IF('Indicator Data'!BF170="No Data",1,IF('Indicator Data imputation'!BF169&lt;&gt;"",1,0))</f>
        <v>0</v>
      </c>
      <c r="BF166" s="50">
        <f>IF('Indicator Data'!BG170="No Data",1,IF('Indicator Data imputation'!BG169&lt;&gt;"",1,0))</f>
        <v>0</v>
      </c>
      <c r="BG166" s="50">
        <f>IF('Indicator Data'!BH170="No Data",1,IF('Indicator Data imputation'!BH169&lt;&gt;"",1,0))</f>
        <v>0</v>
      </c>
      <c r="BH166" s="50">
        <f>IF('Indicator Data'!BI170="No Data",1,IF('Indicator Data imputation'!BI169&lt;&gt;"",1,0))</f>
        <v>0</v>
      </c>
      <c r="BI166" s="50">
        <f>IF('Indicator Data'!BJ170="No Data",1,IF('Indicator Data imputation'!BJ169&lt;&gt;"",1,0))</f>
        <v>0</v>
      </c>
      <c r="BJ166" s="50">
        <f>IF('Indicator Data'!BK170="No Data",1,IF('Indicator Data imputation'!BK169&lt;&gt;"",1,0))</f>
        <v>0</v>
      </c>
      <c r="BK166" s="50">
        <f>IF('Indicator Data'!BL170="No Data",1,IF('Indicator Data imputation'!BL169&lt;&gt;"",1,0))</f>
        <v>0</v>
      </c>
      <c r="BL166" s="50">
        <f>IF('Indicator Data'!BM170="No Data",1,IF('Indicator Data imputation'!BM169&lt;&gt;"",1,0))</f>
        <v>0</v>
      </c>
      <c r="BM166" s="50">
        <f>IF('Indicator Data'!BN170="No Data",1,IF('Indicator Data imputation'!BN169&lt;&gt;"",1,0))</f>
        <v>1</v>
      </c>
      <c r="BN166" s="50">
        <f>IF('Indicator Data'!BO170="No Data",1,IF('Indicator Data imputation'!BO169&lt;&gt;"",1,0))</f>
        <v>0</v>
      </c>
      <c r="BO166" s="50">
        <f>IF('Indicator Data'!BP170="No Data",1,IF('Indicator Data imputation'!BP169&lt;&gt;"",1,0))</f>
        <v>0</v>
      </c>
      <c r="BP166" s="50">
        <f>IF('Indicator Data'!BQ170="No Data",1,IF('Indicator Data imputation'!BQ169&lt;&gt;"",1,0))</f>
        <v>0</v>
      </c>
      <c r="BQ166" s="50">
        <f>IF('Indicator Data'!BR170="No Data",1,IF('Indicator Data imputation'!BR169&lt;&gt;"",1,0))</f>
        <v>0</v>
      </c>
      <c r="BR166" s="50">
        <f>IF('Indicator Data'!BS170="No Data",1,IF('Indicator Data imputation'!BS169&lt;&gt;"",1,0))</f>
        <v>0</v>
      </c>
      <c r="BS166" s="50">
        <f>IF('Indicator Data'!BT170="No Data",1,IF('Indicator Data imputation'!BT169&lt;&gt;"",1,0))</f>
        <v>0</v>
      </c>
      <c r="BT166" s="50">
        <f>IF('Indicator Data'!BU170="No Data",1,IF('Indicator Data imputation'!BU169&lt;&gt;"",1,0))</f>
        <v>0</v>
      </c>
      <c r="BU166" s="50">
        <f>IF('Indicator Data'!BV170="No Data",1,IF('Indicator Data imputation'!BV169&lt;&gt;"",1,0))</f>
        <v>0</v>
      </c>
      <c r="BV166" s="50">
        <f>IF('Indicator Data'!BW170="No Data",1,IF('Indicator Data imputation'!BW169&lt;&gt;"",1,0))</f>
        <v>0</v>
      </c>
      <c r="BW166" s="50">
        <f>IF('Indicator Data'!BX170="No Data",1,IF('Indicator Data imputation'!BX169&lt;&gt;"",1,0))</f>
        <v>0</v>
      </c>
      <c r="BX166" s="50">
        <f>IF('Indicator Data'!BY170="No Data",1,IF('Indicator Data imputation'!BY169&lt;&gt;"",1,0))</f>
        <v>0</v>
      </c>
      <c r="BY166" s="3">
        <f t="shared" si="8"/>
        <v>12</v>
      </c>
      <c r="BZ166" s="52">
        <f t="shared" si="7"/>
        <v>0.16</v>
      </c>
    </row>
    <row r="167" spans="1:78">
      <c r="A167" s="3" t="str">
        <f>'Indicator Data'!B171</f>
        <v>CHE</v>
      </c>
      <c r="B167" s="50">
        <f>IF('Indicator Data'!C171="No Data",1,IF('Indicator Data imputation'!C170&lt;&gt;"",1,0))</f>
        <v>0</v>
      </c>
      <c r="C167" s="50">
        <f>IF('Indicator Data'!D171="No Data",1,IF('Indicator Data imputation'!D170&lt;&gt;"",1,0))</f>
        <v>0</v>
      </c>
      <c r="D167" s="50">
        <f>IF('Indicator Data'!E171="No Data",1,IF('Indicator Data imputation'!E170&lt;&gt;"",1,0))</f>
        <v>0</v>
      </c>
      <c r="E167" s="50">
        <f>IF('Indicator Data'!F171="No Data",1,IF('Indicator Data imputation'!F170&lt;&gt;"",1,0))</f>
        <v>0</v>
      </c>
      <c r="F167" s="50">
        <f>IF('Indicator Data'!G171="No Data",1,IF('Indicator Data imputation'!G170&lt;&gt;"",1,0))</f>
        <v>0</v>
      </c>
      <c r="G167" s="50">
        <f>IF('Indicator Data'!H171="No Data",1,IF('Indicator Data imputation'!H170&lt;&gt;"",1,0))</f>
        <v>0</v>
      </c>
      <c r="H167" s="50">
        <f>IF('Indicator Data'!I171="No Data",1,IF('Indicator Data imputation'!I170&lt;&gt;"",1,0))</f>
        <v>0</v>
      </c>
      <c r="I167" s="50">
        <f>IF('Indicator Data'!J171="No Data",1,IF('Indicator Data imputation'!J170&lt;&gt;"",1,0))</f>
        <v>0</v>
      </c>
      <c r="J167" s="50">
        <f>IF('Indicator Data'!K171="No Data",1,IF('Indicator Data imputation'!K170&lt;&gt;"",1,0))</f>
        <v>0</v>
      </c>
      <c r="K167" s="50">
        <f>IF('Indicator Data'!L171="No Data",1,IF('Indicator Data imputation'!L170&lt;&gt;"",1,0))</f>
        <v>0</v>
      </c>
      <c r="L167" s="50">
        <f>IF('Indicator Data'!M171="No Data",1,IF('Indicator Data imputation'!M170&lt;&gt;"",1,0))</f>
        <v>0</v>
      </c>
      <c r="M167" s="50">
        <f>IF('Indicator Data'!N171="No Data",1,IF('Indicator Data imputation'!N170&lt;&gt;"",1,0))</f>
        <v>1</v>
      </c>
      <c r="N167" s="50">
        <f>IF('Indicator Data'!O171="No Data",1,IF('Indicator Data imputation'!O170&lt;&gt;"",1,0))</f>
        <v>1</v>
      </c>
      <c r="O167" s="50">
        <f>IF('Indicator Data'!P171="No Data",1,IF('Indicator Data imputation'!P170&lt;&gt;"",1,0))</f>
        <v>1</v>
      </c>
      <c r="P167" s="50">
        <f>IF('Indicator Data'!Q171="No Data",1,IF('Indicator Data imputation'!Q170&lt;&gt;"",1,0))</f>
        <v>0</v>
      </c>
      <c r="Q167" s="50">
        <f>IF('Indicator Data'!R171="No Data",1,IF('Indicator Data imputation'!R170&lt;&gt;"",1,0))</f>
        <v>0</v>
      </c>
      <c r="R167" s="50">
        <f>IF('Indicator Data'!S171="No Data",1,IF('Indicator Data imputation'!S170&lt;&gt;"",1,0))</f>
        <v>0</v>
      </c>
      <c r="S167" s="50">
        <f>IF('Indicator Data'!T171="No Data",1,IF('Indicator Data imputation'!T170&lt;&gt;"",1,0))</f>
        <v>0</v>
      </c>
      <c r="T167" s="50">
        <f>IF('Indicator Data'!U171="No Data",1,IF('Indicator Data imputation'!U170&lt;&gt;"",1,0))</f>
        <v>0</v>
      </c>
      <c r="U167" s="50">
        <f>IF('Indicator Data'!V171="No Data",1,IF('Indicator Data imputation'!V170&lt;&gt;"",1,0))</f>
        <v>0</v>
      </c>
      <c r="V167" s="50">
        <f>IF('Indicator Data'!W171="No Data",1,IF('Indicator Data imputation'!W170&lt;&gt;"",1,0))</f>
        <v>0</v>
      </c>
      <c r="W167" s="50">
        <f>IF('Indicator Data'!X171="No Data",1,IF('Indicator Data imputation'!X170&lt;&gt;"",1,0))</f>
        <v>0</v>
      </c>
      <c r="X167" s="50">
        <f>IF('Indicator Data'!Y171="No Data",1,IF('Indicator Data imputation'!Y170&lt;&gt;"",1,0))</f>
        <v>0</v>
      </c>
      <c r="Y167" s="50">
        <f>IF('Indicator Data'!Z171="No Data",1,IF('Indicator Data imputation'!Z170&lt;&gt;"",1,0))</f>
        <v>0</v>
      </c>
      <c r="Z167" s="50">
        <f>IF('Indicator Data'!AA171="No Data",1,IF('Indicator Data imputation'!AA170&lt;&gt;"",1,0))</f>
        <v>1</v>
      </c>
      <c r="AA167" s="50">
        <f>IF('Indicator Data'!AB171="No Data",1,IF('Indicator Data imputation'!AB170&lt;&gt;"",1,0))</f>
        <v>0</v>
      </c>
      <c r="AB167" s="50">
        <f>IF('Indicator Data'!AC171="No Data",1,IF('Indicator Data imputation'!AC170&lt;&gt;"",1,0))</f>
        <v>1</v>
      </c>
      <c r="AC167" s="50">
        <f>IF('Indicator Data'!AD171="No Data",1,IF('Indicator Data imputation'!AD170&lt;&gt;"",1,0))</f>
        <v>0</v>
      </c>
      <c r="AD167" s="50">
        <f>IF('Indicator Data'!AE171="No Data",1,IF('Indicator Data imputation'!AE170&lt;&gt;"",1,0))</f>
        <v>1</v>
      </c>
      <c r="AE167" s="50">
        <f>IF('Indicator Data'!AF171="No Data",1,IF('Indicator Data imputation'!AF170&lt;&gt;"",1,0))</f>
        <v>1</v>
      </c>
      <c r="AF167" s="50">
        <f>IF('Indicator Data'!AG171="No Data",1,IF('Indicator Data imputation'!AG170&lt;&gt;"",1,0))</f>
        <v>0</v>
      </c>
      <c r="AG167" s="50">
        <f>IF('Indicator Data'!AH171="No Data",1,IF('Indicator Data imputation'!AH170&lt;&gt;"",1,0))</f>
        <v>0</v>
      </c>
      <c r="AH167" s="50">
        <f>IF('Indicator Data'!AI171="No Data",1,IF('Indicator Data imputation'!AI170&lt;&gt;"",1,0))</f>
        <v>0</v>
      </c>
      <c r="AI167" s="50">
        <f>IF('Indicator Data'!AJ171="No Data",1,IF('Indicator Data imputation'!AJ170&lt;&gt;"",1,0))</f>
        <v>0</v>
      </c>
      <c r="AJ167" s="50">
        <f>IF('Indicator Data'!AK171="No Data",1,IF('Indicator Data imputation'!AK170&lt;&gt;"",1,0))</f>
        <v>0</v>
      </c>
      <c r="AK167" s="50">
        <f>IF('Indicator Data'!AL171="No Data",1,IF('Indicator Data imputation'!AL170&lt;&gt;"",1,0))</f>
        <v>0</v>
      </c>
      <c r="AL167" s="50">
        <f>IF('Indicator Data'!AM171="No Data",1,IF('Indicator Data imputation'!AM170&lt;&gt;"",1,0))</f>
        <v>1</v>
      </c>
      <c r="AM167" s="50">
        <f>IF('Indicator Data'!AN171="No Data",1,IF('Indicator Data imputation'!AN170&lt;&gt;"",1,0))</f>
        <v>0</v>
      </c>
      <c r="AN167" s="50">
        <f>IF('Indicator Data'!AO171="No Data",1,IF('Indicator Data imputation'!AO170&lt;&gt;"",1,0))</f>
        <v>0</v>
      </c>
      <c r="AO167" s="50">
        <f>IF('Indicator Data'!AP171="No Data",1,IF('Indicator Data imputation'!AP170&lt;&gt;"",1,0))</f>
        <v>0</v>
      </c>
      <c r="AP167" s="50">
        <f>IF('Indicator Data'!AQ171="No Data",1,IF('Indicator Data imputation'!AQ170&lt;&gt;"",1,0))</f>
        <v>1</v>
      </c>
      <c r="AQ167" s="50">
        <f>IF('Indicator Data'!AR171="No Data",1,IF('Indicator Data imputation'!AR170&lt;&gt;"",1,0))</f>
        <v>0</v>
      </c>
      <c r="AR167" s="50">
        <f>IF('Indicator Data'!AS171="No Data",1,IF('Indicator Data imputation'!AS170&lt;&gt;"",1,0))</f>
        <v>0</v>
      </c>
      <c r="AS167" s="50">
        <f>IF('Indicator Data'!AT171="No Data",1,IF('Indicator Data imputation'!AT170&lt;&gt;"",1,0))</f>
        <v>1</v>
      </c>
      <c r="AT167" s="50">
        <f>IF('Indicator Data'!AU171="No Data",1,IF('Indicator Data imputation'!AU170&lt;&gt;"",1,0))</f>
        <v>0</v>
      </c>
      <c r="AU167" s="50">
        <f>IF('Indicator Data'!AV171="No Data",1,IF('Indicator Data imputation'!AV170&lt;&gt;"",1,0))</f>
        <v>0</v>
      </c>
      <c r="AV167" s="50">
        <f>IF('Indicator Data'!AW171="No Data",1,IF('Indicator Data imputation'!AW170&lt;&gt;"",1,0))</f>
        <v>0</v>
      </c>
      <c r="AW167" s="50">
        <f>IF('Indicator Data'!AX171="No Data",1,IF('Indicator Data imputation'!AX170&lt;&gt;"",1,0))</f>
        <v>1</v>
      </c>
      <c r="AX167" s="50">
        <f>IF('Indicator Data'!AY171="No Data",1,IF('Indicator Data imputation'!AY170&lt;&gt;"",1,0))</f>
        <v>0</v>
      </c>
      <c r="AY167" s="50">
        <f>IF('Indicator Data'!AZ171="No Data",1,IF('Indicator Data imputation'!AZ170&lt;&gt;"",1,0))</f>
        <v>0</v>
      </c>
      <c r="AZ167" s="50">
        <f>IF('Indicator Data'!BA171="No Data",1,IF('Indicator Data imputation'!BA170&lt;&gt;"",1,0))</f>
        <v>0</v>
      </c>
      <c r="BA167" s="50">
        <f>IF('Indicator Data'!BB171="No Data",1,IF('Indicator Data imputation'!BB170&lt;&gt;"",1,0))</f>
        <v>0</v>
      </c>
      <c r="BB167" s="50">
        <f>IF('Indicator Data'!BC171="No Data",1,IF('Indicator Data imputation'!BC170&lt;&gt;"",1,0))</f>
        <v>0</v>
      </c>
      <c r="BC167" s="50">
        <f>IF('Indicator Data'!BD171="No Data",1,IF('Indicator Data imputation'!BD170&lt;&gt;"",1,0))</f>
        <v>0</v>
      </c>
      <c r="BD167" s="50">
        <f>IF('Indicator Data'!BE171="No Data",1,IF('Indicator Data imputation'!BE170&lt;&gt;"",1,0))</f>
        <v>0</v>
      </c>
      <c r="BE167" s="50">
        <f>IF('Indicator Data'!BF171="No Data",1,IF('Indicator Data imputation'!BF170&lt;&gt;"",1,0))</f>
        <v>0</v>
      </c>
      <c r="BF167" s="50">
        <f>IF('Indicator Data'!BG171="No Data",1,IF('Indicator Data imputation'!BG170&lt;&gt;"",1,0))</f>
        <v>0</v>
      </c>
      <c r="BG167" s="50">
        <f>IF('Indicator Data'!BH171="No Data",1,IF('Indicator Data imputation'!BH170&lt;&gt;"",1,0))</f>
        <v>0</v>
      </c>
      <c r="BH167" s="50">
        <f>IF('Indicator Data'!BI171="No Data",1,IF('Indicator Data imputation'!BI170&lt;&gt;"",1,0))</f>
        <v>0</v>
      </c>
      <c r="BI167" s="50">
        <f>IF('Indicator Data'!BJ171="No Data",1,IF('Indicator Data imputation'!BJ170&lt;&gt;"",1,0))</f>
        <v>0</v>
      </c>
      <c r="BJ167" s="50">
        <f>IF('Indicator Data'!BK171="No Data",1,IF('Indicator Data imputation'!BK170&lt;&gt;"",1,0))</f>
        <v>0</v>
      </c>
      <c r="BK167" s="50">
        <f>IF('Indicator Data'!BL171="No Data",1,IF('Indicator Data imputation'!BL170&lt;&gt;"",1,0))</f>
        <v>0</v>
      </c>
      <c r="BL167" s="50">
        <f>IF('Indicator Data'!BM171="No Data",1,IF('Indicator Data imputation'!BM170&lt;&gt;"",1,0))</f>
        <v>0</v>
      </c>
      <c r="BM167" s="50">
        <f>IF('Indicator Data'!BN171="No Data",1,IF('Indicator Data imputation'!BN170&lt;&gt;"",1,0))</f>
        <v>1</v>
      </c>
      <c r="BN167" s="50">
        <f>IF('Indicator Data'!BO171="No Data",1,IF('Indicator Data imputation'!BO170&lt;&gt;"",1,0))</f>
        <v>0</v>
      </c>
      <c r="BO167" s="50">
        <f>IF('Indicator Data'!BP171="No Data",1,IF('Indicator Data imputation'!BP170&lt;&gt;"",1,0))</f>
        <v>0</v>
      </c>
      <c r="BP167" s="50">
        <f>IF('Indicator Data'!BQ171="No Data",1,IF('Indicator Data imputation'!BQ170&lt;&gt;"",1,0))</f>
        <v>0</v>
      </c>
      <c r="BQ167" s="50">
        <f>IF('Indicator Data'!BR171="No Data",1,IF('Indicator Data imputation'!BR170&lt;&gt;"",1,0))</f>
        <v>0</v>
      </c>
      <c r="BR167" s="50">
        <f>IF('Indicator Data'!BS171="No Data",1,IF('Indicator Data imputation'!BS170&lt;&gt;"",1,0))</f>
        <v>0</v>
      </c>
      <c r="BS167" s="50">
        <f>IF('Indicator Data'!BT171="No Data",1,IF('Indicator Data imputation'!BT170&lt;&gt;"",1,0))</f>
        <v>0</v>
      </c>
      <c r="BT167" s="50">
        <f>IF('Indicator Data'!BU171="No Data",1,IF('Indicator Data imputation'!BU170&lt;&gt;"",1,0))</f>
        <v>0</v>
      </c>
      <c r="BU167" s="50">
        <f>IF('Indicator Data'!BV171="No Data",1,IF('Indicator Data imputation'!BV170&lt;&gt;"",1,0))</f>
        <v>0</v>
      </c>
      <c r="BV167" s="50">
        <f>IF('Indicator Data'!BW171="No Data",1,IF('Indicator Data imputation'!BW170&lt;&gt;"",1,0))</f>
        <v>0</v>
      </c>
      <c r="BW167" s="50">
        <f>IF('Indicator Data'!BX171="No Data",1,IF('Indicator Data imputation'!BX170&lt;&gt;"",1,0))</f>
        <v>0</v>
      </c>
      <c r="BX167" s="50">
        <f>IF('Indicator Data'!BY171="No Data",1,IF('Indicator Data imputation'!BY170&lt;&gt;"",1,0))</f>
        <v>0</v>
      </c>
      <c r="BY167" s="3">
        <f t="shared" si="8"/>
        <v>12</v>
      </c>
      <c r="BZ167" s="52">
        <f t="shared" si="7"/>
        <v>0.16</v>
      </c>
    </row>
    <row r="168" spans="1:78">
      <c r="A168" s="3" t="str">
        <f>'Indicator Data'!B172</f>
        <v>SYR</v>
      </c>
      <c r="B168" s="50">
        <f>IF('Indicator Data'!C172="No Data",1,IF('Indicator Data imputation'!C171&lt;&gt;"",1,0))</f>
        <v>0</v>
      </c>
      <c r="C168" s="50">
        <f>IF('Indicator Data'!D172="No Data",1,IF('Indicator Data imputation'!D171&lt;&gt;"",1,0))</f>
        <v>0</v>
      </c>
      <c r="D168" s="50">
        <f>IF('Indicator Data'!E172="No Data",1,IF('Indicator Data imputation'!E171&lt;&gt;"",1,0))</f>
        <v>0</v>
      </c>
      <c r="E168" s="50">
        <f>IF('Indicator Data'!F172="No Data",1,IF('Indicator Data imputation'!F171&lt;&gt;"",1,0))</f>
        <v>0</v>
      </c>
      <c r="F168" s="50">
        <f>IF('Indicator Data'!G172="No Data",1,IF('Indicator Data imputation'!G171&lt;&gt;"",1,0))</f>
        <v>0</v>
      </c>
      <c r="G168" s="50">
        <f>IF('Indicator Data'!H172="No Data",1,IF('Indicator Data imputation'!H171&lt;&gt;"",1,0))</f>
        <v>0</v>
      </c>
      <c r="H168" s="50">
        <f>IF('Indicator Data'!I172="No Data",1,IF('Indicator Data imputation'!I171&lt;&gt;"",1,0))</f>
        <v>0</v>
      </c>
      <c r="I168" s="50">
        <f>IF('Indicator Data'!J172="No Data",1,IF('Indicator Data imputation'!J171&lt;&gt;"",1,0))</f>
        <v>0</v>
      </c>
      <c r="J168" s="50">
        <f>IF('Indicator Data'!K172="No Data",1,IF('Indicator Data imputation'!K171&lt;&gt;"",1,0))</f>
        <v>0</v>
      </c>
      <c r="K168" s="50">
        <f>IF('Indicator Data'!L172="No Data",1,IF('Indicator Data imputation'!L171&lt;&gt;"",1,0))</f>
        <v>0</v>
      </c>
      <c r="L168" s="50">
        <f>IF('Indicator Data'!M172="No Data",1,IF('Indicator Data imputation'!M171&lt;&gt;"",1,0))</f>
        <v>0</v>
      </c>
      <c r="M168" s="50">
        <f>IF('Indicator Data'!N172="No Data",1,IF('Indicator Data imputation'!N171&lt;&gt;"",1,0))</f>
        <v>1</v>
      </c>
      <c r="N168" s="50">
        <f>IF('Indicator Data'!O172="No Data",1,IF('Indicator Data imputation'!O171&lt;&gt;"",1,0))</f>
        <v>1</v>
      </c>
      <c r="O168" s="50">
        <f>IF('Indicator Data'!P172="No Data",1,IF('Indicator Data imputation'!P171&lt;&gt;"",1,0))</f>
        <v>1</v>
      </c>
      <c r="P168" s="50">
        <f>IF('Indicator Data'!Q172="No Data",1,IF('Indicator Data imputation'!Q171&lt;&gt;"",1,0))</f>
        <v>0</v>
      </c>
      <c r="Q168" s="50">
        <f>IF('Indicator Data'!R172="No Data",1,IF('Indicator Data imputation'!R171&lt;&gt;"",1,0))</f>
        <v>0</v>
      </c>
      <c r="R168" s="50">
        <f>IF('Indicator Data'!S172="No Data",1,IF('Indicator Data imputation'!S171&lt;&gt;"",1,0))</f>
        <v>0</v>
      </c>
      <c r="S168" s="50">
        <f>IF('Indicator Data'!T172="No Data",1,IF('Indicator Data imputation'!T171&lt;&gt;"",1,0))</f>
        <v>0</v>
      </c>
      <c r="T168" s="50">
        <f>IF('Indicator Data'!U172="No Data",1,IF('Indicator Data imputation'!U171&lt;&gt;"",1,0))</f>
        <v>0</v>
      </c>
      <c r="U168" s="50">
        <f>IF('Indicator Data'!V172="No Data",1,IF('Indicator Data imputation'!V171&lt;&gt;"",1,0))</f>
        <v>0</v>
      </c>
      <c r="V168" s="50">
        <f>IF('Indicator Data'!W172="No Data",1,IF('Indicator Data imputation'!W171&lt;&gt;"",1,0))</f>
        <v>0</v>
      </c>
      <c r="W168" s="50">
        <f>IF('Indicator Data'!X172="No Data",1,IF('Indicator Data imputation'!X171&lt;&gt;"",1,0))</f>
        <v>0</v>
      </c>
      <c r="X168" s="50">
        <f>IF('Indicator Data'!Y172="No Data",1,IF('Indicator Data imputation'!Y171&lt;&gt;"",1,0))</f>
        <v>0</v>
      </c>
      <c r="Y168" s="50">
        <f>IF('Indicator Data'!Z172="No Data",1,IF('Indicator Data imputation'!Z171&lt;&gt;"",1,0))</f>
        <v>0</v>
      </c>
      <c r="Z168" s="50">
        <f>IF('Indicator Data'!AA172="No Data",1,IF('Indicator Data imputation'!AA171&lt;&gt;"",1,0))</f>
        <v>1</v>
      </c>
      <c r="AA168" s="50">
        <f>IF('Indicator Data'!AB172="No Data",1,IF('Indicator Data imputation'!AB171&lt;&gt;"",1,0))</f>
        <v>0</v>
      </c>
      <c r="AB168" s="50">
        <f>IF('Indicator Data'!AC172="No Data",1,IF('Indicator Data imputation'!AC171&lt;&gt;"",1,0))</f>
        <v>0</v>
      </c>
      <c r="AC168" s="50">
        <f>IF('Indicator Data'!AD172="No Data",1,IF('Indicator Data imputation'!AD171&lt;&gt;"",1,0))</f>
        <v>0</v>
      </c>
      <c r="AD168" s="50">
        <f>IF('Indicator Data'!AE172="No Data",1,IF('Indicator Data imputation'!AE171&lt;&gt;"",1,0))</f>
        <v>0</v>
      </c>
      <c r="AE168" s="50">
        <f>IF('Indicator Data'!AF172="No Data",1,IF('Indicator Data imputation'!AF171&lt;&gt;"",1,0))</f>
        <v>0</v>
      </c>
      <c r="AF168" s="50">
        <f>IF('Indicator Data'!AG172="No Data",1,IF('Indicator Data imputation'!AG171&lt;&gt;"",1,0))</f>
        <v>0</v>
      </c>
      <c r="AG168" s="50">
        <f>IF('Indicator Data'!AH172="No Data",1,IF('Indicator Data imputation'!AH171&lt;&gt;"",1,0))</f>
        <v>0</v>
      </c>
      <c r="AH168" s="50">
        <f>IF('Indicator Data'!AI172="No Data",1,IF('Indicator Data imputation'!AI171&lt;&gt;"",1,0))</f>
        <v>0</v>
      </c>
      <c r="AI168" s="50">
        <f>IF('Indicator Data'!AJ172="No Data",1,IF('Indicator Data imputation'!AJ171&lt;&gt;"",1,0))</f>
        <v>0</v>
      </c>
      <c r="AJ168" s="50">
        <f>IF('Indicator Data'!AK172="No Data",1,IF('Indicator Data imputation'!AK171&lt;&gt;"",1,0))</f>
        <v>0</v>
      </c>
      <c r="AK168" s="50">
        <f>IF('Indicator Data'!AL172="No Data",1,IF('Indicator Data imputation'!AL171&lt;&gt;"",1,0))</f>
        <v>0</v>
      </c>
      <c r="AL168" s="50">
        <f>IF('Indicator Data'!AM172="No Data",1,IF('Indicator Data imputation'!AM171&lt;&gt;"",1,0))</f>
        <v>0</v>
      </c>
      <c r="AM168" s="50">
        <f>IF('Indicator Data'!AN172="No Data",1,IF('Indicator Data imputation'!AN171&lt;&gt;"",1,0))</f>
        <v>0</v>
      </c>
      <c r="AN168" s="50">
        <f>IF('Indicator Data'!AO172="No Data",1,IF('Indicator Data imputation'!AO171&lt;&gt;"",1,0))</f>
        <v>0</v>
      </c>
      <c r="AO168" s="50">
        <f>IF('Indicator Data'!AP172="No Data",1,IF('Indicator Data imputation'!AP171&lt;&gt;"",1,0))</f>
        <v>0</v>
      </c>
      <c r="AP168" s="50">
        <f>IF('Indicator Data'!AQ172="No Data",1,IF('Indicator Data imputation'!AQ171&lt;&gt;"",1,0))</f>
        <v>1</v>
      </c>
      <c r="AQ168" s="50">
        <f>IF('Indicator Data'!AR172="No Data",1,IF('Indicator Data imputation'!AR171&lt;&gt;"",1,0))</f>
        <v>1</v>
      </c>
      <c r="AR168" s="50">
        <f>IF('Indicator Data'!AS172="No Data",1,IF('Indicator Data imputation'!AS171&lt;&gt;"",1,0))</f>
        <v>0</v>
      </c>
      <c r="AS168" s="50">
        <f>IF('Indicator Data'!AT172="No Data",1,IF('Indicator Data imputation'!AT171&lt;&gt;"",1,0))</f>
        <v>0</v>
      </c>
      <c r="AT168" s="50">
        <f>IF('Indicator Data'!AU172="No Data",1,IF('Indicator Data imputation'!AU171&lt;&gt;"",1,0))</f>
        <v>0</v>
      </c>
      <c r="AU168" s="50">
        <f>IF('Indicator Data'!AV172="No Data",1,IF('Indicator Data imputation'!AV171&lt;&gt;"",1,0))</f>
        <v>0</v>
      </c>
      <c r="AV168" s="50">
        <f>IF('Indicator Data'!AW172="No Data",1,IF('Indicator Data imputation'!AW171&lt;&gt;"",1,0))</f>
        <v>0</v>
      </c>
      <c r="AW168" s="50">
        <f>IF('Indicator Data'!AX172="No Data",1,IF('Indicator Data imputation'!AX171&lt;&gt;"",1,0))</f>
        <v>1</v>
      </c>
      <c r="AX168" s="50">
        <f>IF('Indicator Data'!AY172="No Data",1,IF('Indicator Data imputation'!AY171&lt;&gt;"",1,0))</f>
        <v>0</v>
      </c>
      <c r="AY168" s="50">
        <f>IF('Indicator Data'!AZ172="No Data",1,IF('Indicator Data imputation'!AZ171&lt;&gt;"",1,0))</f>
        <v>0</v>
      </c>
      <c r="AZ168" s="50">
        <f>IF('Indicator Data'!BA172="No Data",1,IF('Indicator Data imputation'!BA171&lt;&gt;"",1,0))</f>
        <v>1</v>
      </c>
      <c r="BA168" s="50">
        <f>IF('Indicator Data'!BB172="No Data",1,IF('Indicator Data imputation'!BB171&lt;&gt;"",1,0))</f>
        <v>0</v>
      </c>
      <c r="BB168" s="50">
        <f>IF('Indicator Data'!BC172="No Data",1,IF('Indicator Data imputation'!BC171&lt;&gt;"",1,0))</f>
        <v>0</v>
      </c>
      <c r="BC168" s="50">
        <f>IF('Indicator Data'!BD172="No Data",1,IF('Indicator Data imputation'!BD171&lt;&gt;"",1,0))</f>
        <v>0</v>
      </c>
      <c r="BD168" s="50">
        <f>IF('Indicator Data'!BE172="No Data",1,IF('Indicator Data imputation'!BE171&lt;&gt;"",1,0))</f>
        <v>0</v>
      </c>
      <c r="BE168" s="50">
        <f>IF('Indicator Data'!BF172="No Data",1,IF('Indicator Data imputation'!BF171&lt;&gt;"",1,0))</f>
        <v>0</v>
      </c>
      <c r="BF168" s="50">
        <f>IF('Indicator Data'!BG172="No Data",1,IF('Indicator Data imputation'!BG171&lt;&gt;"",1,0))</f>
        <v>0</v>
      </c>
      <c r="BG168" s="50">
        <f>IF('Indicator Data'!BH172="No Data",1,IF('Indicator Data imputation'!BH171&lt;&gt;"",1,0))</f>
        <v>0</v>
      </c>
      <c r="BH168" s="50">
        <f>IF('Indicator Data'!BI172="No Data",1,IF('Indicator Data imputation'!BI171&lt;&gt;"",1,0))</f>
        <v>1</v>
      </c>
      <c r="BI168" s="50">
        <f>IF('Indicator Data'!BJ172="No Data",1,IF('Indicator Data imputation'!BJ171&lt;&gt;"",1,0))</f>
        <v>0</v>
      </c>
      <c r="BJ168" s="50">
        <f>IF('Indicator Data'!BK172="No Data",1,IF('Indicator Data imputation'!BK171&lt;&gt;"",1,0))</f>
        <v>0</v>
      </c>
      <c r="BK168" s="50">
        <f>IF('Indicator Data'!BL172="No Data",1,IF('Indicator Data imputation'!BL171&lt;&gt;"",1,0))</f>
        <v>0</v>
      </c>
      <c r="BL168" s="50">
        <f>IF('Indicator Data'!BM172="No Data",1,IF('Indicator Data imputation'!BM171&lt;&gt;"",1,0))</f>
        <v>0</v>
      </c>
      <c r="BM168" s="50">
        <f>IF('Indicator Data'!BN172="No Data",1,IF('Indicator Data imputation'!BN171&lt;&gt;"",1,0))</f>
        <v>1</v>
      </c>
      <c r="BN168" s="50">
        <f>IF('Indicator Data'!BO172="No Data",1,IF('Indicator Data imputation'!BO171&lt;&gt;"",1,0))</f>
        <v>0</v>
      </c>
      <c r="BO168" s="50">
        <f>IF('Indicator Data'!BP172="No Data",1,IF('Indicator Data imputation'!BP171&lt;&gt;"",1,0))</f>
        <v>0</v>
      </c>
      <c r="BP168" s="50">
        <f>IF('Indicator Data'!BQ172="No Data",1,IF('Indicator Data imputation'!BQ171&lt;&gt;"",1,0))</f>
        <v>0</v>
      </c>
      <c r="BQ168" s="50">
        <f>IF('Indicator Data'!BR172="No Data",1,IF('Indicator Data imputation'!BR171&lt;&gt;"",1,0))</f>
        <v>0</v>
      </c>
      <c r="BR168" s="50">
        <f>IF('Indicator Data'!BS172="No Data",1,IF('Indicator Data imputation'!BS171&lt;&gt;"",1,0))</f>
        <v>0</v>
      </c>
      <c r="BS168" s="50">
        <f>IF('Indicator Data'!BT172="No Data",1,IF('Indicator Data imputation'!BT171&lt;&gt;"",1,0))</f>
        <v>0</v>
      </c>
      <c r="BT168" s="50">
        <f>IF('Indicator Data'!BU172="No Data",1,IF('Indicator Data imputation'!BU171&lt;&gt;"",1,0))</f>
        <v>0</v>
      </c>
      <c r="BU168" s="50">
        <f>IF('Indicator Data'!BV172="No Data",1,IF('Indicator Data imputation'!BV171&lt;&gt;"",1,0))</f>
        <v>0</v>
      </c>
      <c r="BV168" s="50">
        <f>IF('Indicator Data'!BW172="No Data",1,IF('Indicator Data imputation'!BW171&lt;&gt;"",1,0))</f>
        <v>1</v>
      </c>
      <c r="BW168" s="50">
        <f>IF('Indicator Data'!BX172="No Data",1,IF('Indicator Data imputation'!BX171&lt;&gt;"",1,0))</f>
        <v>1</v>
      </c>
      <c r="BX168" s="50">
        <f>IF('Indicator Data'!BY172="No Data",1,IF('Indicator Data imputation'!BY171&lt;&gt;"",1,0))</f>
        <v>0</v>
      </c>
      <c r="BY168" s="3">
        <f t="shared" si="8"/>
        <v>12</v>
      </c>
      <c r="BZ168" s="52">
        <f t="shared" si="7"/>
        <v>0.16</v>
      </c>
    </row>
    <row r="169" spans="1:78">
      <c r="A169" s="3" t="str">
        <f>'Indicator Data'!B173</f>
        <v>TJK</v>
      </c>
      <c r="B169" s="50">
        <f>IF('Indicator Data'!C173="No Data",1,IF('Indicator Data imputation'!C172&lt;&gt;"",1,0))</f>
        <v>0</v>
      </c>
      <c r="C169" s="50">
        <f>IF('Indicator Data'!D173="No Data",1,IF('Indicator Data imputation'!D172&lt;&gt;"",1,0))</f>
        <v>0</v>
      </c>
      <c r="D169" s="50">
        <f>IF('Indicator Data'!E173="No Data",1,IF('Indicator Data imputation'!E172&lt;&gt;"",1,0))</f>
        <v>0</v>
      </c>
      <c r="E169" s="50">
        <f>IF('Indicator Data'!F173="No Data",1,IF('Indicator Data imputation'!F172&lt;&gt;"",1,0))</f>
        <v>0</v>
      </c>
      <c r="F169" s="50">
        <f>IF('Indicator Data'!G173="No Data",1,IF('Indicator Data imputation'!G172&lt;&gt;"",1,0))</f>
        <v>0</v>
      </c>
      <c r="G169" s="50">
        <f>IF('Indicator Data'!H173="No Data",1,IF('Indicator Data imputation'!H172&lt;&gt;"",1,0))</f>
        <v>0</v>
      </c>
      <c r="H169" s="50">
        <f>IF('Indicator Data'!I173="No Data",1,IF('Indicator Data imputation'!I172&lt;&gt;"",1,0))</f>
        <v>0</v>
      </c>
      <c r="I169" s="50">
        <f>IF('Indicator Data'!J173="No Data",1,IF('Indicator Data imputation'!J172&lt;&gt;"",1,0))</f>
        <v>0</v>
      </c>
      <c r="J169" s="50">
        <f>IF('Indicator Data'!K173="No Data",1,IF('Indicator Data imputation'!K172&lt;&gt;"",1,0))</f>
        <v>0</v>
      </c>
      <c r="K169" s="50">
        <f>IF('Indicator Data'!L173="No Data",1,IF('Indicator Data imputation'!L172&lt;&gt;"",1,0))</f>
        <v>0</v>
      </c>
      <c r="L169" s="50">
        <f>IF('Indicator Data'!M173="No Data",1,IF('Indicator Data imputation'!M172&lt;&gt;"",1,0))</f>
        <v>0</v>
      </c>
      <c r="M169" s="50">
        <f>IF('Indicator Data'!N173="No Data",1,IF('Indicator Data imputation'!N172&lt;&gt;"",1,0))</f>
        <v>1</v>
      </c>
      <c r="N169" s="50">
        <f>IF('Indicator Data'!O173="No Data",1,IF('Indicator Data imputation'!O172&lt;&gt;"",1,0))</f>
        <v>1</v>
      </c>
      <c r="O169" s="50">
        <f>IF('Indicator Data'!P173="No Data",1,IF('Indicator Data imputation'!P172&lt;&gt;"",1,0))</f>
        <v>1</v>
      </c>
      <c r="P169" s="50">
        <f>IF('Indicator Data'!Q173="No Data",1,IF('Indicator Data imputation'!Q172&lt;&gt;"",1,0))</f>
        <v>0</v>
      </c>
      <c r="Q169" s="50">
        <f>IF('Indicator Data'!R173="No Data",1,IF('Indicator Data imputation'!R172&lt;&gt;"",1,0))</f>
        <v>0</v>
      </c>
      <c r="R169" s="50">
        <f>IF('Indicator Data'!S173="No Data",1,IF('Indicator Data imputation'!S172&lt;&gt;"",1,0))</f>
        <v>0</v>
      </c>
      <c r="S169" s="50">
        <f>IF('Indicator Data'!T173="No Data",1,IF('Indicator Data imputation'!T172&lt;&gt;"",1,0))</f>
        <v>0</v>
      </c>
      <c r="T169" s="50">
        <f>IF('Indicator Data'!U173="No Data",1,IF('Indicator Data imputation'!U172&lt;&gt;"",1,0))</f>
        <v>0</v>
      </c>
      <c r="U169" s="50">
        <f>IF('Indicator Data'!V173="No Data",1,IF('Indicator Data imputation'!V172&lt;&gt;"",1,0))</f>
        <v>0</v>
      </c>
      <c r="V169" s="50">
        <f>IF('Indicator Data'!W173="No Data",1,IF('Indicator Data imputation'!W172&lt;&gt;"",1,0))</f>
        <v>0</v>
      </c>
      <c r="W169" s="50">
        <f>IF('Indicator Data'!X173="No Data",1,IF('Indicator Data imputation'!X172&lt;&gt;"",1,0))</f>
        <v>0</v>
      </c>
      <c r="X169" s="50">
        <f>IF('Indicator Data'!Y173="No Data",1,IF('Indicator Data imputation'!Y172&lt;&gt;"",1,0))</f>
        <v>0</v>
      </c>
      <c r="Y169" s="50">
        <f>IF('Indicator Data'!Z173="No Data",1,IF('Indicator Data imputation'!Z172&lt;&gt;"",1,0))</f>
        <v>0</v>
      </c>
      <c r="Z169" s="50">
        <f>IF('Indicator Data'!AA173="No Data",1,IF('Indicator Data imputation'!AA172&lt;&gt;"",1,0))</f>
        <v>0</v>
      </c>
      <c r="AA169" s="50">
        <f>IF('Indicator Data'!AB173="No Data",1,IF('Indicator Data imputation'!AB172&lt;&gt;"",1,0))</f>
        <v>0</v>
      </c>
      <c r="AB169" s="50">
        <f>IF('Indicator Data'!AC173="No Data",1,IF('Indicator Data imputation'!AC172&lt;&gt;"",1,0))</f>
        <v>0</v>
      </c>
      <c r="AC169" s="50">
        <f>IF('Indicator Data'!AD173="No Data",1,IF('Indicator Data imputation'!AD172&lt;&gt;"",1,0))</f>
        <v>1</v>
      </c>
      <c r="AD169" s="50">
        <f>IF('Indicator Data'!AE173="No Data",1,IF('Indicator Data imputation'!AE172&lt;&gt;"",1,0))</f>
        <v>1</v>
      </c>
      <c r="AE169" s="50">
        <f>IF('Indicator Data'!AF173="No Data",1,IF('Indicator Data imputation'!AF172&lt;&gt;"",1,0))</f>
        <v>0</v>
      </c>
      <c r="AF169" s="50">
        <f>IF('Indicator Data'!AG173="No Data",1,IF('Indicator Data imputation'!AG172&lt;&gt;"",1,0))</f>
        <v>0</v>
      </c>
      <c r="AG169" s="50">
        <f>IF('Indicator Data'!AH173="No Data",1,IF('Indicator Data imputation'!AH172&lt;&gt;"",1,0))</f>
        <v>0</v>
      </c>
      <c r="AH169" s="50">
        <f>IF('Indicator Data'!AI173="No Data",1,IF('Indicator Data imputation'!AI172&lt;&gt;"",1,0))</f>
        <v>0</v>
      </c>
      <c r="AI169" s="50">
        <f>IF('Indicator Data'!AJ173="No Data",1,IF('Indicator Data imputation'!AJ172&lt;&gt;"",1,0))</f>
        <v>0</v>
      </c>
      <c r="AJ169" s="50">
        <f>IF('Indicator Data'!AK173="No Data",1,IF('Indicator Data imputation'!AK172&lt;&gt;"",1,0))</f>
        <v>0</v>
      </c>
      <c r="AK169" s="50">
        <f>IF('Indicator Data'!AL173="No Data",1,IF('Indicator Data imputation'!AL172&lt;&gt;"",1,0))</f>
        <v>0</v>
      </c>
      <c r="AL169" s="50">
        <f>IF('Indicator Data'!AM173="No Data",1,IF('Indicator Data imputation'!AM172&lt;&gt;"",1,0))</f>
        <v>0</v>
      </c>
      <c r="AM169" s="50">
        <f>IF('Indicator Data'!AN173="No Data",1,IF('Indicator Data imputation'!AN172&lt;&gt;"",1,0))</f>
        <v>0</v>
      </c>
      <c r="AN169" s="50">
        <f>IF('Indicator Data'!AO173="No Data",1,IF('Indicator Data imputation'!AO172&lt;&gt;"",1,0))</f>
        <v>0</v>
      </c>
      <c r="AO169" s="50">
        <f>IF('Indicator Data'!AP173="No Data",1,IF('Indicator Data imputation'!AP172&lt;&gt;"",1,0))</f>
        <v>0</v>
      </c>
      <c r="AP169" s="50">
        <f>IF('Indicator Data'!AQ173="No Data",1,IF('Indicator Data imputation'!AQ172&lt;&gt;"",1,0))</f>
        <v>0</v>
      </c>
      <c r="AQ169" s="50">
        <f>IF('Indicator Data'!AR173="No Data",1,IF('Indicator Data imputation'!AR172&lt;&gt;"",1,0))</f>
        <v>0</v>
      </c>
      <c r="AR169" s="50">
        <f>IF('Indicator Data'!AS173="No Data",1,IF('Indicator Data imputation'!AS172&lt;&gt;"",1,0))</f>
        <v>0</v>
      </c>
      <c r="AS169" s="50">
        <f>IF('Indicator Data'!AT173="No Data",1,IF('Indicator Data imputation'!AT172&lt;&gt;"",1,0))</f>
        <v>0</v>
      </c>
      <c r="AT169" s="50">
        <f>IF('Indicator Data'!AU173="No Data",1,IF('Indicator Data imputation'!AU172&lt;&gt;"",1,0))</f>
        <v>0</v>
      </c>
      <c r="AU169" s="50">
        <f>IF('Indicator Data'!AV173="No Data",1,IF('Indicator Data imputation'!AV172&lt;&gt;"",1,0))</f>
        <v>0</v>
      </c>
      <c r="AV169" s="50">
        <f>IF('Indicator Data'!AW173="No Data",1,IF('Indicator Data imputation'!AW172&lt;&gt;"",1,0))</f>
        <v>0</v>
      </c>
      <c r="AW169" s="50">
        <f>IF('Indicator Data'!AX173="No Data",1,IF('Indicator Data imputation'!AX172&lt;&gt;"",1,0))</f>
        <v>1</v>
      </c>
      <c r="AX169" s="50">
        <f>IF('Indicator Data'!AY173="No Data",1,IF('Indicator Data imputation'!AY172&lt;&gt;"",1,0))</f>
        <v>0</v>
      </c>
      <c r="AY169" s="50">
        <f>IF('Indicator Data'!AZ173="No Data",1,IF('Indicator Data imputation'!AZ172&lt;&gt;"",1,0))</f>
        <v>0</v>
      </c>
      <c r="AZ169" s="50">
        <f>IF('Indicator Data'!BA173="No Data",1,IF('Indicator Data imputation'!BA172&lt;&gt;"",1,0))</f>
        <v>0</v>
      </c>
      <c r="BA169" s="50">
        <f>IF('Indicator Data'!BB173="No Data",1,IF('Indicator Data imputation'!BB172&lt;&gt;"",1,0))</f>
        <v>0</v>
      </c>
      <c r="BB169" s="50">
        <f>IF('Indicator Data'!BC173="No Data",1,IF('Indicator Data imputation'!BC172&lt;&gt;"",1,0))</f>
        <v>0</v>
      </c>
      <c r="BC169" s="50">
        <f>IF('Indicator Data'!BD173="No Data",1,IF('Indicator Data imputation'!BD172&lt;&gt;"",1,0))</f>
        <v>0</v>
      </c>
      <c r="BD169" s="50">
        <f>IF('Indicator Data'!BE173="No Data",1,IF('Indicator Data imputation'!BE172&lt;&gt;"",1,0))</f>
        <v>0</v>
      </c>
      <c r="BE169" s="50">
        <f>IF('Indicator Data'!BF173="No Data",1,IF('Indicator Data imputation'!BF172&lt;&gt;"",1,0))</f>
        <v>0</v>
      </c>
      <c r="BF169" s="50">
        <f>IF('Indicator Data'!BG173="No Data",1,IF('Indicator Data imputation'!BG172&lt;&gt;"",1,0))</f>
        <v>0</v>
      </c>
      <c r="BG169" s="50">
        <f>IF('Indicator Data'!BH173="No Data",1,IF('Indicator Data imputation'!BH172&lt;&gt;"",1,0))</f>
        <v>0</v>
      </c>
      <c r="BH169" s="50">
        <f>IF('Indicator Data'!BI173="No Data",1,IF('Indicator Data imputation'!BI172&lt;&gt;"",1,0))</f>
        <v>1</v>
      </c>
      <c r="BI169" s="50">
        <f>IF('Indicator Data'!BJ173="No Data",1,IF('Indicator Data imputation'!BJ172&lt;&gt;"",1,0))</f>
        <v>0</v>
      </c>
      <c r="BJ169" s="50">
        <f>IF('Indicator Data'!BK173="No Data",1,IF('Indicator Data imputation'!BK172&lt;&gt;"",1,0))</f>
        <v>0</v>
      </c>
      <c r="BK169" s="50">
        <f>IF('Indicator Data'!BL173="No Data",1,IF('Indicator Data imputation'!BL172&lt;&gt;"",1,0))</f>
        <v>0</v>
      </c>
      <c r="BL169" s="50">
        <f>IF('Indicator Data'!BM173="No Data",1,IF('Indicator Data imputation'!BM172&lt;&gt;"",1,0))</f>
        <v>0</v>
      </c>
      <c r="BM169" s="50">
        <f>IF('Indicator Data'!BN173="No Data",1,IF('Indicator Data imputation'!BN172&lt;&gt;"",1,0))</f>
        <v>0</v>
      </c>
      <c r="BN169" s="50">
        <f>IF('Indicator Data'!BO173="No Data",1,IF('Indicator Data imputation'!BO172&lt;&gt;"",1,0))</f>
        <v>0</v>
      </c>
      <c r="BO169" s="50">
        <f>IF('Indicator Data'!BP173="No Data",1,IF('Indicator Data imputation'!BP172&lt;&gt;"",1,0))</f>
        <v>0</v>
      </c>
      <c r="BP169" s="50">
        <f>IF('Indicator Data'!BQ173="No Data",1,IF('Indicator Data imputation'!BQ172&lt;&gt;"",1,0))</f>
        <v>0</v>
      </c>
      <c r="BQ169" s="50">
        <f>IF('Indicator Data'!BR173="No Data",1,IF('Indicator Data imputation'!BR172&lt;&gt;"",1,0))</f>
        <v>0</v>
      </c>
      <c r="BR169" s="50">
        <f>IF('Indicator Data'!BS173="No Data",1,IF('Indicator Data imputation'!BS172&lt;&gt;"",1,0))</f>
        <v>0</v>
      </c>
      <c r="BS169" s="50">
        <f>IF('Indicator Data'!BT173="No Data",1,IF('Indicator Data imputation'!BT172&lt;&gt;"",1,0))</f>
        <v>0</v>
      </c>
      <c r="BT169" s="50">
        <f>IF('Indicator Data'!BU173="No Data",1,IF('Indicator Data imputation'!BU172&lt;&gt;"",1,0))</f>
        <v>0</v>
      </c>
      <c r="BU169" s="50">
        <f>IF('Indicator Data'!BV173="No Data",1,IF('Indicator Data imputation'!BV172&lt;&gt;"",1,0))</f>
        <v>0</v>
      </c>
      <c r="BV169" s="50">
        <f>IF('Indicator Data'!BW173="No Data",1,IF('Indicator Data imputation'!BW172&lt;&gt;"",1,0))</f>
        <v>1</v>
      </c>
      <c r="BW169" s="50">
        <f>IF('Indicator Data'!BX173="No Data",1,IF('Indicator Data imputation'!BX172&lt;&gt;"",1,0))</f>
        <v>0</v>
      </c>
      <c r="BX169" s="50">
        <f>IF('Indicator Data'!BY173="No Data",1,IF('Indicator Data imputation'!BY172&lt;&gt;"",1,0))</f>
        <v>0</v>
      </c>
      <c r="BY169" s="3">
        <f t="shared" si="8"/>
        <v>8</v>
      </c>
      <c r="BZ169" s="52">
        <f t="shared" si="7"/>
        <v>0.10666666666666667</v>
      </c>
    </row>
    <row r="170" spans="1:78">
      <c r="A170" s="3" t="str">
        <f>'Indicator Data'!B174</f>
        <v>TZA</v>
      </c>
      <c r="B170" s="50">
        <f>IF('Indicator Data'!C174="No Data",1,IF('Indicator Data imputation'!C173&lt;&gt;"",1,0))</f>
        <v>0</v>
      </c>
      <c r="C170" s="50">
        <f>IF('Indicator Data'!D174="No Data",1,IF('Indicator Data imputation'!D173&lt;&gt;"",1,0))</f>
        <v>0</v>
      </c>
      <c r="D170" s="50">
        <f>IF('Indicator Data'!E174="No Data",1,IF('Indicator Data imputation'!E173&lt;&gt;"",1,0))</f>
        <v>0</v>
      </c>
      <c r="E170" s="50">
        <f>IF('Indicator Data'!F174="No Data",1,IF('Indicator Data imputation'!F173&lt;&gt;"",1,0))</f>
        <v>0</v>
      </c>
      <c r="F170" s="50">
        <f>IF('Indicator Data'!G174="No Data",1,IF('Indicator Data imputation'!G173&lt;&gt;"",1,0))</f>
        <v>0</v>
      </c>
      <c r="G170" s="50">
        <f>IF('Indicator Data'!H174="No Data",1,IF('Indicator Data imputation'!H173&lt;&gt;"",1,0))</f>
        <v>0</v>
      </c>
      <c r="H170" s="50">
        <f>IF('Indicator Data'!I174="No Data",1,IF('Indicator Data imputation'!I173&lt;&gt;"",1,0))</f>
        <v>0</v>
      </c>
      <c r="I170" s="50">
        <f>IF('Indicator Data'!J174="No Data",1,IF('Indicator Data imputation'!J173&lt;&gt;"",1,0))</f>
        <v>0</v>
      </c>
      <c r="J170" s="50">
        <f>IF('Indicator Data'!K174="No Data",1,IF('Indicator Data imputation'!K173&lt;&gt;"",1,0))</f>
        <v>0</v>
      </c>
      <c r="K170" s="50">
        <f>IF('Indicator Data'!L174="No Data",1,IF('Indicator Data imputation'!L173&lt;&gt;"",1,0))</f>
        <v>0</v>
      </c>
      <c r="L170" s="50">
        <f>IF('Indicator Data'!M174="No Data",1,IF('Indicator Data imputation'!M173&lt;&gt;"",1,0))</f>
        <v>0</v>
      </c>
      <c r="M170" s="50">
        <f>IF('Indicator Data'!N174="No Data",1,IF('Indicator Data imputation'!N173&lt;&gt;"",1,0))</f>
        <v>0</v>
      </c>
      <c r="N170" s="50">
        <f>IF('Indicator Data'!O174="No Data",1,IF('Indicator Data imputation'!O173&lt;&gt;"",1,0))</f>
        <v>0</v>
      </c>
      <c r="O170" s="50">
        <f>IF('Indicator Data'!P174="No Data",1,IF('Indicator Data imputation'!P173&lt;&gt;"",1,0))</f>
        <v>0</v>
      </c>
      <c r="P170" s="50">
        <f>IF('Indicator Data'!Q174="No Data",1,IF('Indicator Data imputation'!Q173&lt;&gt;"",1,0))</f>
        <v>0</v>
      </c>
      <c r="Q170" s="50">
        <f>IF('Indicator Data'!R174="No Data",1,IF('Indicator Data imputation'!R173&lt;&gt;"",1,0))</f>
        <v>0</v>
      </c>
      <c r="R170" s="50">
        <f>IF('Indicator Data'!S174="No Data",1,IF('Indicator Data imputation'!S173&lt;&gt;"",1,0))</f>
        <v>0</v>
      </c>
      <c r="S170" s="50">
        <f>IF('Indicator Data'!T174="No Data",1,IF('Indicator Data imputation'!T173&lt;&gt;"",1,0))</f>
        <v>0</v>
      </c>
      <c r="T170" s="50">
        <f>IF('Indicator Data'!U174="No Data",1,IF('Indicator Data imputation'!U173&lt;&gt;"",1,0))</f>
        <v>0</v>
      </c>
      <c r="U170" s="50">
        <f>IF('Indicator Data'!V174="No Data",1,IF('Indicator Data imputation'!V173&lt;&gt;"",1,0))</f>
        <v>0</v>
      </c>
      <c r="V170" s="50">
        <f>IF('Indicator Data'!W174="No Data",1,IF('Indicator Data imputation'!W173&lt;&gt;"",1,0))</f>
        <v>0</v>
      </c>
      <c r="W170" s="50">
        <f>IF('Indicator Data'!X174="No Data",1,IF('Indicator Data imputation'!X173&lt;&gt;"",1,0))</f>
        <v>0</v>
      </c>
      <c r="X170" s="50">
        <f>IF('Indicator Data'!Y174="No Data",1,IF('Indicator Data imputation'!Y173&lt;&gt;"",1,0))</f>
        <v>0</v>
      </c>
      <c r="Y170" s="50">
        <f>IF('Indicator Data'!Z174="No Data",1,IF('Indicator Data imputation'!Z173&lt;&gt;"",1,0))</f>
        <v>0</v>
      </c>
      <c r="Z170" s="50">
        <f>IF('Indicator Data'!AA174="No Data",1,IF('Indicator Data imputation'!AA173&lt;&gt;"",1,0))</f>
        <v>0</v>
      </c>
      <c r="AA170" s="50">
        <f>IF('Indicator Data'!AB174="No Data",1,IF('Indicator Data imputation'!AB173&lt;&gt;"",1,0))</f>
        <v>0</v>
      </c>
      <c r="AB170" s="50">
        <f>IF('Indicator Data'!AC174="No Data",1,IF('Indicator Data imputation'!AC173&lt;&gt;"",1,0))</f>
        <v>0</v>
      </c>
      <c r="AC170" s="50">
        <f>IF('Indicator Data'!AD174="No Data",1,IF('Indicator Data imputation'!AD173&lt;&gt;"",1,0))</f>
        <v>0</v>
      </c>
      <c r="AD170" s="50">
        <f>IF('Indicator Data'!AE174="No Data",1,IF('Indicator Data imputation'!AE173&lt;&gt;"",1,0))</f>
        <v>0</v>
      </c>
      <c r="AE170" s="50">
        <f>IF('Indicator Data'!AF174="No Data",1,IF('Indicator Data imputation'!AF173&lt;&gt;"",1,0))</f>
        <v>0</v>
      </c>
      <c r="AF170" s="50">
        <f>IF('Indicator Data'!AG174="No Data",1,IF('Indicator Data imputation'!AG173&lt;&gt;"",1,0))</f>
        <v>0</v>
      </c>
      <c r="AG170" s="50">
        <f>IF('Indicator Data'!AH174="No Data",1,IF('Indicator Data imputation'!AH173&lt;&gt;"",1,0))</f>
        <v>0</v>
      </c>
      <c r="AH170" s="50">
        <f>IF('Indicator Data'!AI174="No Data",1,IF('Indicator Data imputation'!AI173&lt;&gt;"",1,0))</f>
        <v>0</v>
      </c>
      <c r="AI170" s="50">
        <f>IF('Indicator Data'!AJ174="No Data",1,IF('Indicator Data imputation'!AJ173&lt;&gt;"",1,0))</f>
        <v>0</v>
      </c>
      <c r="AJ170" s="50">
        <f>IF('Indicator Data'!AK174="No Data",1,IF('Indicator Data imputation'!AK173&lt;&gt;"",1,0))</f>
        <v>0</v>
      </c>
      <c r="AK170" s="50">
        <f>IF('Indicator Data'!AL174="No Data",1,IF('Indicator Data imputation'!AL173&lt;&gt;"",1,0))</f>
        <v>0</v>
      </c>
      <c r="AL170" s="50">
        <f>IF('Indicator Data'!AM174="No Data",1,IF('Indicator Data imputation'!AM173&lt;&gt;"",1,0))</f>
        <v>0</v>
      </c>
      <c r="AM170" s="50">
        <f>IF('Indicator Data'!AN174="No Data",1,IF('Indicator Data imputation'!AN173&lt;&gt;"",1,0))</f>
        <v>0</v>
      </c>
      <c r="AN170" s="50">
        <f>IF('Indicator Data'!AO174="No Data",1,IF('Indicator Data imputation'!AO173&lt;&gt;"",1,0))</f>
        <v>0</v>
      </c>
      <c r="AO170" s="50">
        <f>IF('Indicator Data'!AP174="No Data",1,IF('Indicator Data imputation'!AP173&lt;&gt;"",1,0))</f>
        <v>0</v>
      </c>
      <c r="AP170" s="50">
        <f>IF('Indicator Data'!AQ174="No Data",1,IF('Indicator Data imputation'!AQ173&lt;&gt;"",1,0))</f>
        <v>0</v>
      </c>
      <c r="AQ170" s="50">
        <f>IF('Indicator Data'!AR174="No Data",1,IF('Indicator Data imputation'!AR173&lt;&gt;"",1,0))</f>
        <v>0</v>
      </c>
      <c r="AR170" s="50">
        <f>IF('Indicator Data'!AS174="No Data",1,IF('Indicator Data imputation'!AS173&lt;&gt;"",1,0))</f>
        <v>0</v>
      </c>
      <c r="AS170" s="50">
        <f>IF('Indicator Data'!AT174="No Data",1,IF('Indicator Data imputation'!AT173&lt;&gt;"",1,0))</f>
        <v>0</v>
      </c>
      <c r="AT170" s="50">
        <f>IF('Indicator Data'!AU174="No Data",1,IF('Indicator Data imputation'!AU173&lt;&gt;"",1,0))</f>
        <v>0</v>
      </c>
      <c r="AU170" s="50">
        <f>IF('Indicator Data'!AV174="No Data",1,IF('Indicator Data imputation'!AV173&lt;&gt;"",1,0))</f>
        <v>0</v>
      </c>
      <c r="AV170" s="50">
        <f>IF('Indicator Data'!AW174="No Data",1,IF('Indicator Data imputation'!AW173&lt;&gt;"",1,0))</f>
        <v>0</v>
      </c>
      <c r="AW170" s="50">
        <f>IF('Indicator Data'!AX174="No Data",1,IF('Indicator Data imputation'!AX173&lt;&gt;"",1,0))</f>
        <v>0</v>
      </c>
      <c r="AX170" s="50">
        <f>IF('Indicator Data'!AY174="No Data",1,IF('Indicator Data imputation'!AY173&lt;&gt;"",1,0))</f>
        <v>0</v>
      </c>
      <c r="AY170" s="50">
        <f>IF('Indicator Data'!AZ174="No Data",1,IF('Indicator Data imputation'!AZ173&lt;&gt;"",1,0))</f>
        <v>0</v>
      </c>
      <c r="AZ170" s="50">
        <f>IF('Indicator Data'!BA174="No Data",1,IF('Indicator Data imputation'!BA173&lt;&gt;"",1,0))</f>
        <v>0</v>
      </c>
      <c r="BA170" s="50">
        <f>IF('Indicator Data'!BB174="No Data",1,IF('Indicator Data imputation'!BB173&lt;&gt;"",1,0))</f>
        <v>0</v>
      </c>
      <c r="BB170" s="50">
        <f>IF('Indicator Data'!BC174="No Data",1,IF('Indicator Data imputation'!BC173&lt;&gt;"",1,0))</f>
        <v>0</v>
      </c>
      <c r="BC170" s="50">
        <f>IF('Indicator Data'!BD174="No Data",1,IF('Indicator Data imputation'!BD173&lt;&gt;"",1,0))</f>
        <v>0</v>
      </c>
      <c r="BD170" s="50">
        <f>IF('Indicator Data'!BE174="No Data",1,IF('Indicator Data imputation'!BE173&lt;&gt;"",1,0))</f>
        <v>0</v>
      </c>
      <c r="BE170" s="50">
        <f>IF('Indicator Data'!BF174="No Data",1,IF('Indicator Data imputation'!BF173&lt;&gt;"",1,0))</f>
        <v>0</v>
      </c>
      <c r="BF170" s="50">
        <f>IF('Indicator Data'!BG174="No Data",1,IF('Indicator Data imputation'!BG173&lt;&gt;"",1,0))</f>
        <v>0</v>
      </c>
      <c r="BG170" s="50">
        <f>IF('Indicator Data'!BH174="No Data",1,IF('Indicator Data imputation'!BH173&lt;&gt;"",1,0))</f>
        <v>0</v>
      </c>
      <c r="BH170" s="50">
        <f>IF('Indicator Data'!BI174="No Data",1,IF('Indicator Data imputation'!BI173&lt;&gt;"",1,0))</f>
        <v>0</v>
      </c>
      <c r="BI170" s="50">
        <f>IF('Indicator Data'!BJ174="No Data",1,IF('Indicator Data imputation'!BJ173&lt;&gt;"",1,0))</f>
        <v>0</v>
      </c>
      <c r="BJ170" s="50">
        <f>IF('Indicator Data'!BK174="No Data",1,IF('Indicator Data imputation'!BK173&lt;&gt;"",1,0))</f>
        <v>0</v>
      </c>
      <c r="BK170" s="50">
        <f>IF('Indicator Data'!BL174="No Data",1,IF('Indicator Data imputation'!BL173&lt;&gt;"",1,0))</f>
        <v>0</v>
      </c>
      <c r="BL170" s="50">
        <f>IF('Indicator Data'!BM174="No Data",1,IF('Indicator Data imputation'!BM173&lt;&gt;"",1,0))</f>
        <v>0</v>
      </c>
      <c r="BM170" s="50">
        <f>IF('Indicator Data'!BN174="No Data",1,IF('Indicator Data imputation'!BN173&lt;&gt;"",1,0))</f>
        <v>0</v>
      </c>
      <c r="BN170" s="50">
        <f>IF('Indicator Data'!BO174="No Data",1,IF('Indicator Data imputation'!BO173&lt;&gt;"",1,0))</f>
        <v>0</v>
      </c>
      <c r="BO170" s="50">
        <f>IF('Indicator Data'!BP174="No Data",1,IF('Indicator Data imputation'!BP173&lt;&gt;"",1,0))</f>
        <v>0</v>
      </c>
      <c r="BP170" s="50">
        <f>IF('Indicator Data'!BQ174="No Data",1,IF('Indicator Data imputation'!BQ173&lt;&gt;"",1,0))</f>
        <v>0</v>
      </c>
      <c r="BQ170" s="50">
        <f>IF('Indicator Data'!BR174="No Data",1,IF('Indicator Data imputation'!BR173&lt;&gt;"",1,0))</f>
        <v>0</v>
      </c>
      <c r="BR170" s="50">
        <f>IF('Indicator Data'!BS174="No Data",1,IF('Indicator Data imputation'!BS173&lt;&gt;"",1,0))</f>
        <v>0</v>
      </c>
      <c r="BS170" s="50">
        <f>IF('Indicator Data'!BT174="No Data",1,IF('Indicator Data imputation'!BT173&lt;&gt;"",1,0))</f>
        <v>0</v>
      </c>
      <c r="BT170" s="50">
        <f>IF('Indicator Data'!BU174="No Data",1,IF('Indicator Data imputation'!BU173&lt;&gt;"",1,0))</f>
        <v>0</v>
      </c>
      <c r="BU170" s="50">
        <f>IF('Indicator Data'!BV174="No Data",1,IF('Indicator Data imputation'!BV173&lt;&gt;"",1,0))</f>
        <v>0</v>
      </c>
      <c r="BV170" s="50">
        <f>IF('Indicator Data'!BW174="No Data",1,IF('Indicator Data imputation'!BW173&lt;&gt;"",1,0))</f>
        <v>0</v>
      </c>
      <c r="BW170" s="50">
        <f>IF('Indicator Data'!BX174="No Data",1,IF('Indicator Data imputation'!BX173&lt;&gt;"",1,0))</f>
        <v>0</v>
      </c>
      <c r="BX170" s="50">
        <f>IF('Indicator Data'!BY174="No Data",1,IF('Indicator Data imputation'!BY173&lt;&gt;"",1,0))</f>
        <v>0</v>
      </c>
      <c r="BY170" s="3">
        <f t="shared" si="8"/>
        <v>0</v>
      </c>
      <c r="BZ170" s="52">
        <f t="shared" si="7"/>
        <v>0</v>
      </c>
    </row>
    <row r="171" spans="1:78">
      <c r="A171" s="3" t="str">
        <f>'Indicator Data'!B175</f>
        <v>THA</v>
      </c>
      <c r="B171" s="50">
        <f>IF('Indicator Data'!C175="No Data",1,IF('Indicator Data imputation'!C174&lt;&gt;"",1,0))</f>
        <v>0</v>
      </c>
      <c r="C171" s="50">
        <f>IF('Indicator Data'!D175="No Data",1,IF('Indicator Data imputation'!D174&lt;&gt;"",1,0))</f>
        <v>0</v>
      </c>
      <c r="D171" s="50">
        <f>IF('Indicator Data'!E175="No Data",1,IF('Indicator Data imputation'!E174&lt;&gt;"",1,0))</f>
        <v>0</v>
      </c>
      <c r="E171" s="50">
        <f>IF('Indicator Data'!F175="No Data",1,IF('Indicator Data imputation'!F174&lt;&gt;"",1,0))</f>
        <v>0</v>
      </c>
      <c r="F171" s="50">
        <f>IF('Indicator Data'!G175="No Data",1,IF('Indicator Data imputation'!G174&lt;&gt;"",1,0))</f>
        <v>0</v>
      </c>
      <c r="G171" s="50">
        <f>IF('Indicator Data'!H175="No Data",1,IF('Indicator Data imputation'!H174&lt;&gt;"",1,0))</f>
        <v>0</v>
      </c>
      <c r="H171" s="50">
        <f>IF('Indicator Data'!I175="No Data",1,IF('Indicator Data imputation'!I174&lt;&gt;"",1,0))</f>
        <v>0</v>
      </c>
      <c r="I171" s="50">
        <f>IF('Indicator Data'!J175="No Data",1,IF('Indicator Data imputation'!J174&lt;&gt;"",1,0))</f>
        <v>0</v>
      </c>
      <c r="J171" s="50">
        <f>IF('Indicator Data'!K175="No Data",1,IF('Indicator Data imputation'!K174&lt;&gt;"",1,0))</f>
        <v>0</v>
      </c>
      <c r="K171" s="50">
        <f>IF('Indicator Data'!L175="No Data",1,IF('Indicator Data imputation'!L174&lt;&gt;"",1,0))</f>
        <v>0</v>
      </c>
      <c r="L171" s="50">
        <f>IF('Indicator Data'!M175="No Data",1,IF('Indicator Data imputation'!M174&lt;&gt;"",1,0))</f>
        <v>0</v>
      </c>
      <c r="M171" s="50">
        <f>IF('Indicator Data'!N175="No Data",1,IF('Indicator Data imputation'!N174&lt;&gt;"",1,0))</f>
        <v>1</v>
      </c>
      <c r="N171" s="50">
        <f>IF('Indicator Data'!O175="No Data",1,IF('Indicator Data imputation'!O174&lt;&gt;"",1,0))</f>
        <v>1</v>
      </c>
      <c r="O171" s="50">
        <f>IF('Indicator Data'!P175="No Data",1,IF('Indicator Data imputation'!P174&lt;&gt;"",1,0))</f>
        <v>1</v>
      </c>
      <c r="P171" s="50">
        <f>IF('Indicator Data'!Q175="No Data",1,IF('Indicator Data imputation'!Q174&lt;&gt;"",1,0))</f>
        <v>0</v>
      </c>
      <c r="Q171" s="50">
        <f>IF('Indicator Data'!R175="No Data",1,IF('Indicator Data imputation'!R174&lt;&gt;"",1,0))</f>
        <v>0</v>
      </c>
      <c r="R171" s="50">
        <f>IF('Indicator Data'!S175="No Data",1,IF('Indicator Data imputation'!S174&lt;&gt;"",1,0))</f>
        <v>0</v>
      </c>
      <c r="S171" s="50">
        <f>IF('Indicator Data'!T175="No Data",1,IF('Indicator Data imputation'!T174&lt;&gt;"",1,0))</f>
        <v>0</v>
      </c>
      <c r="T171" s="50">
        <f>IF('Indicator Data'!U175="No Data",1,IF('Indicator Data imputation'!U174&lt;&gt;"",1,0))</f>
        <v>0</v>
      </c>
      <c r="U171" s="50">
        <f>IF('Indicator Data'!V175="No Data",1,IF('Indicator Data imputation'!V174&lt;&gt;"",1,0))</f>
        <v>0</v>
      </c>
      <c r="V171" s="50">
        <f>IF('Indicator Data'!W175="No Data",1,IF('Indicator Data imputation'!W174&lt;&gt;"",1,0))</f>
        <v>0</v>
      </c>
      <c r="W171" s="50">
        <f>IF('Indicator Data'!X175="No Data",1,IF('Indicator Data imputation'!X174&lt;&gt;"",1,0))</f>
        <v>0</v>
      </c>
      <c r="X171" s="50">
        <f>IF('Indicator Data'!Y175="No Data",1,IF('Indicator Data imputation'!Y174&lt;&gt;"",1,0))</f>
        <v>0</v>
      </c>
      <c r="Y171" s="50">
        <f>IF('Indicator Data'!Z175="No Data",1,IF('Indicator Data imputation'!Z174&lt;&gt;"",1,0))</f>
        <v>0</v>
      </c>
      <c r="Z171" s="50">
        <f>IF('Indicator Data'!AA175="No Data",1,IF('Indicator Data imputation'!AA174&lt;&gt;"",1,0))</f>
        <v>1</v>
      </c>
      <c r="AA171" s="50">
        <f>IF('Indicator Data'!AB175="No Data",1,IF('Indicator Data imputation'!AB174&lt;&gt;"",1,0))</f>
        <v>0</v>
      </c>
      <c r="AB171" s="50">
        <f>IF('Indicator Data'!AC175="No Data",1,IF('Indicator Data imputation'!AC174&lt;&gt;"",1,0))</f>
        <v>0</v>
      </c>
      <c r="AC171" s="50">
        <f>IF('Indicator Data'!AD175="No Data",1,IF('Indicator Data imputation'!AD174&lt;&gt;"",1,0))</f>
        <v>0</v>
      </c>
      <c r="AD171" s="50">
        <f>IF('Indicator Data'!AE175="No Data",1,IF('Indicator Data imputation'!AE174&lt;&gt;"",1,0))</f>
        <v>0</v>
      </c>
      <c r="AE171" s="50">
        <f>IF('Indicator Data'!AF175="No Data",1,IF('Indicator Data imputation'!AF174&lt;&gt;"",1,0))</f>
        <v>0</v>
      </c>
      <c r="AF171" s="50">
        <f>IF('Indicator Data'!AG175="No Data",1,IF('Indicator Data imputation'!AG174&lt;&gt;"",1,0))</f>
        <v>0</v>
      </c>
      <c r="AG171" s="50">
        <f>IF('Indicator Data'!AH175="No Data",1,IF('Indicator Data imputation'!AH174&lt;&gt;"",1,0))</f>
        <v>0</v>
      </c>
      <c r="AH171" s="50">
        <f>IF('Indicator Data'!AI175="No Data",1,IF('Indicator Data imputation'!AI174&lt;&gt;"",1,0))</f>
        <v>0</v>
      </c>
      <c r="AI171" s="50">
        <f>IF('Indicator Data'!AJ175="No Data",1,IF('Indicator Data imputation'!AJ174&lt;&gt;"",1,0))</f>
        <v>0</v>
      </c>
      <c r="AJ171" s="50">
        <f>IF('Indicator Data'!AK175="No Data",1,IF('Indicator Data imputation'!AK174&lt;&gt;"",1,0))</f>
        <v>0</v>
      </c>
      <c r="AK171" s="50">
        <f>IF('Indicator Data'!AL175="No Data",1,IF('Indicator Data imputation'!AL174&lt;&gt;"",1,0))</f>
        <v>0</v>
      </c>
      <c r="AL171" s="50">
        <f>IF('Indicator Data'!AM175="No Data",1,IF('Indicator Data imputation'!AM174&lt;&gt;"",1,0))</f>
        <v>0</v>
      </c>
      <c r="AM171" s="50">
        <f>IF('Indicator Data'!AN175="No Data",1,IF('Indicator Data imputation'!AN174&lt;&gt;"",1,0))</f>
        <v>0</v>
      </c>
      <c r="AN171" s="50">
        <f>IF('Indicator Data'!AO175="No Data",1,IF('Indicator Data imputation'!AO174&lt;&gt;"",1,0))</f>
        <v>0</v>
      </c>
      <c r="AO171" s="50">
        <f>IF('Indicator Data'!AP175="No Data",1,IF('Indicator Data imputation'!AP174&lt;&gt;"",1,0))</f>
        <v>0</v>
      </c>
      <c r="AP171" s="50">
        <f>IF('Indicator Data'!AQ175="No Data",1,IF('Indicator Data imputation'!AQ174&lt;&gt;"",1,0))</f>
        <v>0</v>
      </c>
      <c r="AQ171" s="50">
        <f>IF('Indicator Data'!AR175="No Data",1,IF('Indicator Data imputation'!AR174&lt;&gt;"",1,0))</f>
        <v>0</v>
      </c>
      <c r="AR171" s="50">
        <f>IF('Indicator Data'!AS175="No Data",1,IF('Indicator Data imputation'!AS174&lt;&gt;"",1,0))</f>
        <v>0</v>
      </c>
      <c r="AS171" s="50">
        <f>IF('Indicator Data'!AT175="No Data",1,IF('Indicator Data imputation'!AT174&lt;&gt;"",1,0))</f>
        <v>0</v>
      </c>
      <c r="AT171" s="50">
        <f>IF('Indicator Data'!AU175="No Data",1,IF('Indicator Data imputation'!AU174&lt;&gt;"",1,0))</f>
        <v>0</v>
      </c>
      <c r="AU171" s="50">
        <f>IF('Indicator Data'!AV175="No Data",1,IF('Indicator Data imputation'!AV174&lt;&gt;"",1,0))</f>
        <v>0</v>
      </c>
      <c r="AV171" s="50">
        <f>IF('Indicator Data'!AW175="No Data",1,IF('Indicator Data imputation'!AW174&lt;&gt;"",1,0))</f>
        <v>0</v>
      </c>
      <c r="AW171" s="50">
        <f>IF('Indicator Data'!AX175="No Data",1,IF('Indicator Data imputation'!AX174&lt;&gt;"",1,0))</f>
        <v>0</v>
      </c>
      <c r="AX171" s="50">
        <f>IF('Indicator Data'!AY175="No Data",1,IF('Indicator Data imputation'!AY174&lt;&gt;"",1,0))</f>
        <v>0</v>
      </c>
      <c r="AY171" s="50">
        <f>IF('Indicator Data'!AZ175="No Data",1,IF('Indicator Data imputation'!AZ174&lt;&gt;"",1,0))</f>
        <v>0</v>
      </c>
      <c r="AZ171" s="50">
        <f>IF('Indicator Data'!BA175="No Data",1,IF('Indicator Data imputation'!BA174&lt;&gt;"",1,0))</f>
        <v>0</v>
      </c>
      <c r="BA171" s="50">
        <f>IF('Indicator Data'!BB175="No Data",1,IF('Indicator Data imputation'!BB174&lt;&gt;"",1,0))</f>
        <v>0</v>
      </c>
      <c r="BB171" s="50">
        <f>IF('Indicator Data'!BC175="No Data",1,IF('Indicator Data imputation'!BC174&lt;&gt;"",1,0))</f>
        <v>0</v>
      </c>
      <c r="BC171" s="50">
        <f>IF('Indicator Data'!BD175="No Data",1,IF('Indicator Data imputation'!BD174&lt;&gt;"",1,0))</f>
        <v>0</v>
      </c>
      <c r="BD171" s="50">
        <f>IF('Indicator Data'!BE175="No Data",1,IF('Indicator Data imputation'!BE174&lt;&gt;"",1,0))</f>
        <v>0</v>
      </c>
      <c r="BE171" s="50">
        <f>IF('Indicator Data'!BF175="No Data",1,IF('Indicator Data imputation'!BF174&lt;&gt;"",1,0))</f>
        <v>0</v>
      </c>
      <c r="BF171" s="50">
        <f>IF('Indicator Data'!BG175="No Data",1,IF('Indicator Data imputation'!BG174&lt;&gt;"",1,0))</f>
        <v>0</v>
      </c>
      <c r="BG171" s="50">
        <f>IF('Indicator Data'!BH175="No Data",1,IF('Indicator Data imputation'!BH174&lt;&gt;"",1,0))</f>
        <v>0</v>
      </c>
      <c r="BH171" s="50">
        <f>IF('Indicator Data'!BI175="No Data",1,IF('Indicator Data imputation'!BI174&lt;&gt;"",1,0))</f>
        <v>0</v>
      </c>
      <c r="BI171" s="50">
        <f>IF('Indicator Data'!BJ175="No Data",1,IF('Indicator Data imputation'!BJ174&lt;&gt;"",1,0))</f>
        <v>0</v>
      </c>
      <c r="BJ171" s="50">
        <f>IF('Indicator Data'!BK175="No Data",1,IF('Indicator Data imputation'!BK174&lt;&gt;"",1,0))</f>
        <v>0</v>
      </c>
      <c r="BK171" s="50">
        <f>IF('Indicator Data'!BL175="No Data",1,IF('Indicator Data imputation'!BL174&lt;&gt;"",1,0))</f>
        <v>0</v>
      </c>
      <c r="BL171" s="50">
        <f>IF('Indicator Data'!BM175="No Data",1,IF('Indicator Data imputation'!BM174&lt;&gt;"",1,0))</f>
        <v>0</v>
      </c>
      <c r="BM171" s="50">
        <f>IF('Indicator Data'!BN175="No Data",1,IF('Indicator Data imputation'!BN174&lt;&gt;"",1,0))</f>
        <v>0</v>
      </c>
      <c r="BN171" s="50">
        <f>IF('Indicator Data'!BO175="No Data",1,IF('Indicator Data imputation'!BO174&lt;&gt;"",1,0))</f>
        <v>0</v>
      </c>
      <c r="BO171" s="50">
        <f>IF('Indicator Data'!BP175="No Data",1,IF('Indicator Data imputation'!BP174&lt;&gt;"",1,0))</f>
        <v>0</v>
      </c>
      <c r="BP171" s="50">
        <f>IF('Indicator Data'!BQ175="No Data",1,IF('Indicator Data imputation'!BQ174&lt;&gt;"",1,0))</f>
        <v>0</v>
      </c>
      <c r="BQ171" s="50">
        <f>IF('Indicator Data'!BR175="No Data",1,IF('Indicator Data imputation'!BR174&lt;&gt;"",1,0))</f>
        <v>0</v>
      </c>
      <c r="BR171" s="50">
        <f>IF('Indicator Data'!BS175="No Data",1,IF('Indicator Data imputation'!BS174&lt;&gt;"",1,0))</f>
        <v>0</v>
      </c>
      <c r="BS171" s="50">
        <f>IF('Indicator Data'!BT175="No Data",1,IF('Indicator Data imputation'!BT174&lt;&gt;"",1,0))</f>
        <v>0</v>
      </c>
      <c r="BT171" s="50">
        <f>IF('Indicator Data'!BU175="No Data",1,IF('Indicator Data imputation'!BU174&lt;&gt;"",1,0))</f>
        <v>0</v>
      </c>
      <c r="BU171" s="50">
        <f>IF('Indicator Data'!BV175="No Data",1,IF('Indicator Data imputation'!BV174&lt;&gt;"",1,0))</f>
        <v>0</v>
      </c>
      <c r="BV171" s="50">
        <f>IF('Indicator Data'!BW175="No Data",1,IF('Indicator Data imputation'!BW174&lt;&gt;"",1,0))</f>
        <v>1</v>
      </c>
      <c r="BW171" s="50">
        <f>IF('Indicator Data'!BX175="No Data",1,IF('Indicator Data imputation'!BX174&lt;&gt;"",1,0))</f>
        <v>0</v>
      </c>
      <c r="BX171" s="50">
        <f>IF('Indicator Data'!BY175="No Data",1,IF('Indicator Data imputation'!BY174&lt;&gt;"",1,0))</f>
        <v>0</v>
      </c>
      <c r="BY171" s="3">
        <f t="shared" si="8"/>
        <v>5</v>
      </c>
      <c r="BZ171" s="52">
        <f t="shared" si="7"/>
        <v>6.6666666666666666E-2</v>
      </c>
    </row>
    <row r="172" spans="1:78">
      <c r="A172" s="3" t="str">
        <f>'Indicator Data'!B176</f>
        <v>TLS</v>
      </c>
      <c r="B172" s="50">
        <f>IF('Indicator Data'!C176="No Data",1,IF('Indicator Data imputation'!C175&lt;&gt;"",1,0))</f>
        <v>0</v>
      </c>
      <c r="C172" s="50">
        <f>IF('Indicator Data'!D176="No Data",1,IF('Indicator Data imputation'!D175&lt;&gt;"",1,0))</f>
        <v>0</v>
      </c>
      <c r="D172" s="50">
        <f>IF('Indicator Data'!E176="No Data",1,IF('Indicator Data imputation'!E175&lt;&gt;"",1,0))</f>
        <v>0</v>
      </c>
      <c r="E172" s="50">
        <f>IF('Indicator Data'!F176="No Data",1,IF('Indicator Data imputation'!F175&lt;&gt;"",1,0))</f>
        <v>0</v>
      </c>
      <c r="F172" s="50">
        <f>IF('Indicator Data'!G176="No Data",1,IF('Indicator Data imputation'!G175&lt;&gt;"",1,0))</f>
        <v>0</v>
      </c>
      <c r="G172" s="50">
        <f>IF('Indicator Data'!H176="No Data",1,IF('Indicator Data imputation'!H175&lt;&gt;"",1,0))</f>
        <v>0</v>
      </c>
      <c r="H172" s="50">
        <f>IF('Indicator Data'!I176="No Data",1,IF('Indicator Data imputation'!I175&lt;&gt;"",1,0))</f>
        <v>0</v>
      </c>
      <c r="I172" s="50">
        <f>IF('Indicator Data'!J176="No Data",1,IF('Indicator Data imputation'!J175&lt;&gt;"",1,0))</f>
        <v>0</v>
      </c>
      <c r="J172" s="50">
        <f>IF('Indicator Data'!K176="No Data",1,IF('Indicator Data imputation'!K175&lt;&gt;"",1,0))</f>
        <v>0</v>
      </c>
      <c r="K172" s="50">
        <f>IF('Indicator Data'!L176="No Data",1,IF('Indicator Data imputation'!L175&lt;&gt;"",1,0))</f>
        <v>0</v>
      </c>
      <c r="L172" s="50">
        <f>IF('Indicator Data'!M176="No Data",1,IF('Indicator Data imputation'!M175&lt;&gt;"",1,0))</f>
        <v>0</v>
      </c>
      <c r="M172" s="50">
        <f>IF('Indicator Data'!N176="No Data",1,IF('Indicator Data imputation'!N175&lt;&gt;"",1,0))</f>
        <v>1</v>
      </c>
      <c r="N172" s="50">
        <f>IF('Indicator Data'!O176="No Data",1,IF('Indicator Data imputation'!O175&lt;&gt;"",1,0))</f>
        <v>1</v>
      </c>
      <c r="O172" s="50">
        <f>IF('Indicator Data'!P176="No Data",1,IF('Indicator Data imputation'!P175&lt;&gt;"",1,0))</f>
        <v>1</v>
      </c>
      <c r="P172" s="50">
        <f>IF('Indicator Data'!Q176="No Data",1,IF('Indicator Data imputation'!Q175&lt;&gt;"",1,0))</f>
        <v>0</v>
      </c>
      <c r="Q172" s="50">
        <f>IF('Indicator Data'!R176="No Data",1,IF('Indicator Data imputation'!R175&lt;&gt;"",1,0))</f>
        <v>0</v>
      </c>
      <c r="R172" s="50">
        <f>IF('Indicator Data'!S176="No Data",1,IF('Indicator Data imputation'!S175&lt;&gt;"",1,0))</f>
        <v>0</v>
      </c>
      <c r="S172" s="50">
        <f>IF('Indicator Data'!T176="No Data",1,IF('Indicator Data imputation'!T175&lt;&gt;"",1,0))</f>
        <v>0</v>
      </c>
      <c r="T172" s="50">
        <f>IF('Indicator Data'!U176="No Data",1,IF('Indicator Data imputation'!U175&lt;&gt;"",1,0))</f>
        <v>0</v>
      </c>
      <c r="U172" s="50">
        <f>IF('Indicator Data'!V176="No Data",1,IF('Indicator Data imputation'!V175&lt;&gt;"",1,0))</f>
        <v>0</v>
      </c>
      <c r="V172" s="50">
        <f>IF('Indicator Data'!W176="No Data",1,IF('Indicator Data imputation'!W175&lt;&gt;"",1,0))</f>
        <v>0</v>
      </c>
      <c r="W172" s="50">
        <f>IF('Indicator Data'!X176="No Data",1,IF('Indicator Data imputation'!X175&lt;&gt;"",1,0))</f>
        <v>0</v>
      </c>
      <c r="X172" s="50">
        <f>IF('Indicator Data'!Y176="No Data",1,IF('Indicator Data imputation'!Y175&lt;&gt;"",1,0))</f>
        <v>0</v>
      </c>
      <c r="Y172" s="50">
        <f>IF('Indicator Data'!Z176="No Data",1,IF('Indicator Data imputation'!Z175&lt;&gt;"",1,0))</f>
        <v>0</v>
      </c>
      <c r="Z172" s="50">
        <f>IF('Indicator Data'!AA176="No Data",1,IF('Indicator Data imputation'!AA175&lt;&gt;"",1,0))</f>
        <v>0</v>
      </c>
      <c r="AA172" s="50">
        <f>IF('Indicator Data'!AB176="No Data",1,IF('Indicator Data imputation'!AB175&lt;&gt;"",1,0))</f>
        <v>0</v>
      </c>
      <c r="AB172" s="50">
        <f>IF('Indicator Data'!AC176="No Data",1,IF('Indicator Data imputation'!AC175&lt;&gt;"",1,0))</f>
        <v>0</v>
      </c>
      <c r="AC172" s="50">
        <f>IF('Indicator Data'!AD176="No Data",1,IF('Indicator Data imputation'!AD175&lt;&gt;"",1,0))</f>
        <v>1</v>
      </c>
      <c r="AD172" s="50">
        <f>IF('Indicator Data'!AE176="No Data",1,IF('Indicator Data imputation'!AE175&lt;&gt;"",1,0))</f>
        <v>0</v>
      </c>
      <c r="AE172" s="50">
        <f>IF('Indicator Data'!AF176="No Data",1,IF('Indicator Data imputation'!AF175&lt;&gt;"",1,0))</f>
        <v>0</v>
      </c>
      <c r="AF172" s="50">
        <f>IF('Indicator Data'!AG176="No Data",1,IF('Indicator Data imputation'!AG175&lt;&gt;"",1,0))</f>
        <v>0</v>
      </c>
      <c r="AG172" s="50">
        <f>IF('Indicator Data'!AH176="No Data",1,IF('Indicator Data imputation'!AH175&lt;&gt;"",1,0))</f>
        <v>0</v>
      </c>
      <c r="AH172" s="50">
        <f>IF('Indicator Data'!AI176="No Data",1,IF('Indicator Data imputation'!AI175&lt;&gt;"",1,0))</f>
        <v>0</v>
      </c>
      <c r="AI172" s="50">
        <f>IF('Indicator Data'!AJ176="No Data",1,IF('Indicator Data imputation'!AJ175&lt;&gt;"",1,0))</f>
        <v>0</v>
      </c>
      <c r="AJ172" s="50">
        <f>IF('Indicator Data'!AK176="No Data",1,IF('Indicator Data imputation'!AK175&lt;&gt;"",1,0))</f>
        <v>0</v>
      </c>
      <c r="AK172" s="50">
        <f>IF('Indicator Data'!AL176="No Data",1,IF('Indicator Data imputation'!AL175&lt;&gt;"",1,0))</f>
        <v>0</v>
      </c>
      <c r="AL172" s="50">
        <f>IF('Indicator Data'!AM176="No Data",1,IF('Indicator Data imputation'!AM175&lt;&gt;"",1,0))</f>
        <v>0</v>
      </c>
      <c r="AM172" s="50">
        <f>IF('Indicator Data'!AN176="No Data",1,IF('Indicator Data imputation'!AN175&lt;&gt;"",1,0))</f>
        <v>0</v>
      </c>
      <c r="AN172" s="50">
        <f>IF('Indicator Data'!AO176="No Data",1,IF('Indicator Data imputation'!AO175&lt;&gt;"",1,0))</f>
        <v>0</v>
      </c>
      <c r="AO172" s="50">
        <f>IF('Indicator Data'!AP176="No Data",1,IF('Indicator Data imputation'!AP175&lt;&gt;"",1,0))</f>
        <v>0</v>
      </c>
      <c r="AP172" s="50">
        <f>IF('Indicator Data'!AQ176="No Data",1,IF('Indicator Data imputation'!AQ175&lt;&gt;"",1,0))</f>
        <v>0</v>
      </c>
      <c r="AQ172" s="50">
        <f>IF('Indicator Data'!AR176="No Data",1,IF('Indicator Data imputation'!AR175&lt;&gt;"",1,0))</f>
        <v>0</v>
      </c>
      <c r="AR172" s="50">
        <f>IF('Indicator Data'!AS176="No Data",1,IF('Indicator Data imputation'!AS175&lt;&gt;"",1,0))</f>
        <v>0</v>
      </c>
      <c r="AS172" s="50">
        <f>IF('Indicator Data'!AT176="No Data",1,IF('Indicator Data imputation'!AT175&lt;&gt;"",1,0))</f>
        <v>0</v>
      </c>
      <c r="AT172" s="50">
        <f>IF('Indicator Data'!AU176="No Data",1,IF('Indicator Data imputation'!AU175&lt;&gt;"",1,0))</f>
        <v>0</v>
      </c>
      <c r="AU172" s="50">
        <f>IF('Indicator Data'!AV176="No Data",1,IF('Indicator Data imputation'!AV175&lt;&gt;"",1,0))</f>
        <v>0</v>
      </c>
      <c r="AV172" s="50">
        <f>IF('Indicator Data'!AW176="No Data",1,IF('Indicator Data imputation'!AW175&lt;&gt;"",1,0))</f>
        <v>0</v>
      </c>
      <c r="AW172" s="50">
        <f>IF('Indicator Data'!AX176="No Data",1,IF('Indicator Data imputation'!AX175&lt;&gt;"",1,0))</f>
        <v>1</v>
      </c>
      <c r="AX172" s="50">
        <f>IF('Indicator Data'!AY176="No Data",1,IF('Indicator Data imputation'!AY175&lt;&gt;"",1,0))</f>
        <v>0</v>
      </c>
      <c r="AY172" s="50">
        <f>IF('Indicator Data'!AZ176="No Data",1,IF('Indicator Data imputation'!AZ175&lt;&gt;"",1,0))</f>
        <v>1</v>
      </c>
      <c r="AZ172" s="50">
        <f>IF('Indicator Data'!BA176="No Data",1,IF('Indicator Data imputation'!BA175&lt;&gt;"",1,0))</f>
        <v>0</v>
      </c>
      <c r="BA172" s="50">
        <f>IF('Indicator Data'!BB176="No Data",1,IF('Indicator Data imputation'!BB175&lt;&gt;"",1,0))</f>
        <v>0</v>
      </c>
      <c r="BB172" s="50">
        <f>IF('Indicator Data'!BC176="No Data",1,IF('Indicator Data imputation'!BC175&lt;&gt;"",1,0))</f>
        <v>0</v>
      </c>
      <c r="BC172" s="50">
        <f>IF('Indicator Data'!BD176="No Data",1,IF('Indicator Data imputation'!BD175&lt;&gt;"",1,0))</f>
        <v>0</v>
      </c>
      <c r="BD172" s="50">
        <f>IF('Indicator Data'!BE176="No Data",1,IF('Indicator Data imputation'!BE175&lt;&gt;"",1,0))</f>
        <v>0</v>
      </c>
      <c r="BE172" s="50">
        <f>IF('Indicator Data'!BF176="No Data",1,IF('Indicator Data imputation'!BF175&lt;&gt;"",1,0))</f>
        <v>0</v>
      </c>
      <c r="BF172" s="50">
        <f>IF('Indicator Data'!BG176="No Data",1,IF('Indicator Data imputation'!BG175&lt;&gt;"",1,0))</f>
        <v>0</v>
      </c>
      <c r="BG172" s="50">
        <f>IF('Indicator Data'!BH176="No Data",1,IF('Indicator Data imputation'!BH175&lt;&gt;"",1,0))</f>
        <v>0</v>
      </c>
      <c r="BH172" s="50">
        <f>IF('Indicator Data'!BI176="No Data",1,IF('Indicator Data imputation'!BI175&lt;&gt;"",1,0))</f>
        <v>0</v>
      </c>
      <c r="BI172" s="50">
        <f>IF('Indicator Data'!BJ176="No Data",1,IF('Indicator Data imputation'!BJ175&lt;&gt;"",1,0))</f>
        <v>0</v>
      </c>
      <c r="BJ172" s="50">
        <f>IF('Indicator Data'!BK176="No Data",1,IF('Indicator Data imputation'!BK175&lt;&gt;"",1,0))</f>
        <v>0</v>
      </c>
      <c r="BK172" s="50">
        <f>IF('Indicator Data'!BL176="No Data",1,IF('Indicator Data imputation'!BL175&lt;&gt;"",1,0))</f>
        <v>0</v>
      </c>
      <c r="BL172" s="50">
        <f>IF('Indicator Data'!BM176="No Data",1,IF('Indicator Data imputation'!BM175&lt;&gt;"",1,0))</f>
        <v>0</v>
      </c>
      <c r="BM172" s="50">
        <f>IF('Indicator Data'!BN176="No Data",1,IF('Indicator Data imputation'!BN175&lt;&gt;"",1,0))</f>
        <v>0</v>
      </c>
      <c r="BN172" s="50">
        <f>IF('Indicator Data'!BO176="No Data",1,IF('Indicator Data imputation'!BO175&lt;&gt;"",1,0))</f>
        <v>0</v>
      </c>
      <c r="BO172" s="50">
        <f>IF('Indicator Data'!BP176="No Data",1,IF('Indicator Data imputation'!BP175&lt;&gt;"",1,0))</f>
        <v>0</v>
      </c>
      <c r="BP172" s="50">
        <f>IF('Indicator Data'!BQ176="No Data",1,IF('Indicator Data imputation'!BQ175&lt;&gt;"",1,0))</f>
        <v>0</v>
      </c>
      <c r="BQ172" s="50">
        <f>IF('Indicator Data'!BR176="No Data",1,IF('Indicator Data imputation'!BR175&lt;&gt;"",1,0))</f>
        <v>0</v>
      </c>
      <c r="BR172" s="50">
        <f>IF('Indicator Data'!BS176="No Data",1,IF('Indicator Data imputation'!BS175&lt;&gt;"",1,0))</f>
        <v>0</v>
      </c>
      <c r="BS172" s="50">
        <f>IF('Indicator Data'!BT176="No Data",1,IF('Indicator Data imputation'!BT175&lt;&gt;"",1,0))</f>
        <v>0</v>
      </c>
      <c r="BT172" s="50">
        <f>IF('Indicator Data'!BU176="No Data",1,IF('Indicator Data imputation'!BU175&lt;&gt;"",1,0))</f>
        <v>0</v>
      </c>
      <c r="BU172" s="50">
        <f>IF('Indicator Data'!BV176="No Data",1,IF('Indicator Data imputation'!BV175&lt;&gt;"",1,0))</f>
        <v>0</v>
      </c>
      <c r="BV172" s="50">
        <f>IF('Indicator Data'!BW176="No Data",1,IF('Indicator Data imputation'!BW175&lt;&gt;"",1,0))</f>
        <v>1</v>
      </c>
      <c r="BW172" s="50">
        <f>IF('Indicator Data'!BX176="No Data",1,IF('Indicator Data imputation'!BX175&lt;&gt;"",1,0))</f>
        <v>0</v>
      </c>
      <c r="BX172" s="50">
        <f>IF('Indicator Data'!BY176="No Data",1,IF('Indicator Data imputation'!BY175&lt;&gt;"",1,0))</f>
        <v>0</v>
      </c>
      <c r="BY172" s="3">
        <f t="shared" si="8"/>
        <v>7</v>
      </c>
      <c r="BZ172" s="52">
        <f t="shared" si="7"/>
        <v>9.3333333333333338E-2</v>
      </c>
    </row>
    <row r="173" spans="1:78">
      <c r="A173" s="3" t="str">
        <f>'Indicator Data'!B177</f>
        <v>TGO</v>
      </c>
      <c r="B173" s="50">
        <f>IF('Indicator Data'!C177="No Data",1,IF('Indicator Data imputation'!C176&lt;&gt;"",1,0))</f>
        <v>0</v>
      </c>
      <c r="C173" s="50">
        <f>IF('Indicator Data'!D177="No Data",1,IF('Indicator Data imputation'!D176&lt;&gt;"",1,0))</f>
        <v>0</v>
      </c>
      <c r="D173" s="50">
        <f>IF('Indicator Data'!E177="No Data",1,IF('Indicator Data imputation'!E176&lt;&gt;"",1,0))</f>
        <v>0</v>
      </c>
      <c r="E173" s="50">
        <f>IF('Indicator Data'!F177="No Data",1,IF('Indicator Data imputation'!F176&lt;&gt;"",1,0))</f>
        <v>0</v>
      </c>
      <c r="F173" s="50">
        <f>IF('Indicator Data'!G177="No Data",1,IF('Indicator Data imputation'!G176&lt;&gt;"",1,0))</f>
        <v>0</v>
      </c>
      <c r="G173" s="50">
        <f>IF('Indicator Data'!H177="No Data",1,IF('Indicator Data imputation'!H176&lt;&gt;"",1,0))</f>
        <v>0</v>
      </c>
      <c r="H173" s="50">
        <f>IF('Indicator Data'!I177="No Data",1,IF('Indicator Data imputation'!I176&lt;&gt;"",1,0))</f>
        <v>0</v>
      </c>
      <c r="I173" s="50">
        <f>IF('Indicator Data'!J177="No Data",1,IF('Indicator Data imputation'!J176&lt;&gt;"",1,0))</f>
        <v>0</v>
      </c>
      <c r="J173" s="50">
        <f>IF('Indicator Data'!K177="No Data",1,IF('Indicator Data imputation'!K176&lt;&gt;"",1,0))</f>
        <v>0</v>
      </c>
      <c r="K173" s="50">
        <f>IF('Indicator Data'!L177="No Data",1,IF('Indicator Data imputation'!L176&lt;&gt;"",1,0))</f>
        <v>0</v>
      </c>
      <c r="L173" s="50">
        <f>IF('Indicator Data'!M177="No Data",1,IF('Indicator Data imputation'!M176&lt;&gt;"",1,0))</f>
        <v>0</v>
      </c>
      <c r="M173" s="50">
        <f>IF('Indicator Data'!N177="No Data",1,IF('Indicator Data imputation'!N176&lt;&gt;"",1,0))</f>
        <v>0</v>
      </c>
      <c r="N173" s="50">
        <f>IF('Indicator Data'!O177="No Data",1,IF('Indicator Data imputation'!O176&lt;&gt;"",1,0))</f>
        <v>0</v>
      </c>
      <c r="O173" s="50">
        <f>IF('Indicator Data'!P177="No Data",1,IF('Indicator Data imputation'!P176&lt;&gt;"",1,0))</f>
        <v>0</v>
      </c>
      <c r="P173" s="50">
        <f>IF('Indicator Data'!Q177="No Data",1,IF('Indicator Data imputation'!Q176&lt;&gt;"",1,0))</f>
        <v>0</v>
      </c>
      <c r="Q173" s="50">
        <f>IF('Indicator Data'!R177="No Data",1,IF('Indicator Data imputation'!R176&lt;&gt;"",1,0))</f>
        <v>0</v>
      </c>
      <c r="R173" s="50">
        <f>IF('Indicator Data'!S177="No Data",1,IF('Indicator Data imputation'!S176&lt;&gt;"",1,0))</f>
        <v>0</v>
      </c>
      <c r="S173" s="50">
        <f>IF('Indicator Data'!T177="No Data",1,IF('Indicator Data imputation'!T176&lt;&gt;"",1,0))</f>
        <v>0</v>
      </c>
      <c r="T173" s="50">
        <f>IF('Indicator Data'!U177="No Data",1,IF('Indicator Data imputation'!U176&lt;&gt;"",1,0))</f>
        <v>0</v>
      </c>
      <c r="U173" s="50">
        <f>IF('Indicator Data'!V177="No Data",1,IF('Indicator Data imputation'!V176&lt;&gt;"",1,0))</f>
        <v>0</v>
      </c>
      <c r="V173" s="50">
        <f>IF('Indicator Data'!W177="No Data",1,IF('Indicator Data imputation'!W176&lt;&gt;"",1,0))</f>
        <v>0</v>
      </c>
      <c r="W173" s="50">
        <f>IF('Indicator Data'!X177="No Data",1,IF('Indicator Data imputation'!X176&lt;&gt;"",1,0))</f>
        <v>0</v>
      </c>
      <c r="X173" s="50">
        <f>IF('Indicator Data'!Y177="No Data",1,IF('Indicator Data imputation'!Y176&lt;&gt;"",1,0))</f>
        <v>0</v>
      </c>
      <c r="Y173" s="50">
        <f>IF('Indicator Data'!Z177="No Data",1,IF('Indicator Data imputation'!Z176&lt;&gt;"",1,0))</f>
        <v>0</v>
      </c>
      <c r="Z173" s="50">
        <f>IF('Indicator Data'!AA177="No Data",1,IF('Indicator Data imputation'!AA176&lt;&gt;"",1,0))</f>
        <v>0</v>
      </c>
      <c r="AA173" s="50">
        <f>IF('Indicator Data'!AB177="No Data",1,IF('Indicator Data imputation'!AB176&lt;&gt;"",1,0))</f>
        <v>0</v>
      </c>
      <c r="AB173" s="50">
        <f>IF('Indicator Data'!AC177="No Data",1,IF('Indicator Data imputation'!AC176&lt;&gt;"",1,0))</f>
        <v>0</v>
      </c>
      <c r="AC173" s="50">
        <f>IF('Indicator Data'!AD177="No Data",1,IF('Indicator Data imputation'!AD176&lt;&gt;"",1,0))</f>
        <v>0</v>
      </c>
      <c r="AD173" s="50">
        <f>IF('Indicator Data'!AE177="No Data",1,IF('Indicator Data imputation'!AE176&lt;&gt;"",1,0))</f>
        <v>0</v>
      </c>
      <c r="AE173" s="50">
        <f>IF('Indicator Data'!AF177="No Data",1,IF('Indicator Data imputation'!AF176&lt;&gt;"",1,0))</f>
        <v>0</v>
      </c>
      <c r="AF173" s="50">
        <f>IF('Indicator Data'!AG177="No Data",1,IF('Indicator Data imputation'!AG176&lt;&gt;"",1,0))</f>
        <v>0</v>
      </c>
      <c r="AG173" s="50">
        <f>IF('Indicator Data'!AH177="No Data",1,IF('Indicator Data imputation'!AH176&lt;&gt;"",1,0))</f>
        <v>0</v>
      </c>
      <c r="AH173" s="50">
        <f>IF('Indicator Data'!AI177="No Data",1,IF('Indicator Data imputation'!AI176&lt;&gt;"",1,0))</f>
        <v>0</v>
      </c>
      <c r="AI173" s="50">
        <f>IF('Indicator Data'!AJ177="No Data",1,IF('Indicator Data imputation'!AJ176&lt;&gt;"",1,0))</f>
        <v>0</v>
      </c>
      <c r="AJ173" s="50">
        <f>IF('Indicator Data'!AK177="No Data",1,IF('Indicator Data imputation'!AK176&lt;&gt;"",1,0))</f>
        <v>0</v>
      </c>
      <c r="AK173" s="50">
        <f>IF('Indicator Data'!AL177="No Data",1,IF('Indicator Data imputation'!AL176&lt;&gt;"",1,0))</f>
        <v>0</v>
      </c>
      <c r="AL173" s="50">
        <f>IF('Indicator Data'!AM177="No Data",1,IF('Indicator Data imputation'!AM176&lt;&gt;"",1,0))</f>
        <v>0</v>
      </c>
      <c r="AM173" s="50">
        <f>IF('Indicator Data'!AN177="No Data",1,IF('Indicator Data imputation'!AN176&lt;&gt;"",1,0))</f>
        <v>0</v>
      </c>
      <c r="AN173" s="50">
        <f>IF('Indicator Data'!AO177="No Data",1,IF('Indicator Data imputation'!AO176&lt;&gt;"",1,0))</f>
        <v>0</v>
      </c>
      <c r="AO173" s="50">
        <f>IF('Indicator Data'!AP177="No Data",1,IF('Indicator Data imputation'!AP176&lt;&gt;"",1,0))</f>
        <v>0</v>
      </c>
      <c r="AP173" s="50">
        <f>IF('Indicator Data'!AQ177="No Data",1,IF('Indicator Data imputation'!AQ176&lt;&gt;"",1,0))</f>
        <v>0</v>
      </c>
      <c r="AQ173" s="50">
        <f>IF('Indicator Data'!AR177="No Data",1,IF('Indicator Data imputation'!AR176&lt;&gt;"",1,0))</f>
        <v>0</v>
      </c>
      <c r="AR173" s="50">
        <f>IF('Indicator Data'!AS177="No Data",1,IF('Indicator Data imputation'!AS176&lt;&gt;"",1,0))</f>
        <v>0</v>
      </c>
      <c r="AS173" s="50">
        <f>IF('Indicator Data'!AT177="No Data",1,IF('Indicator Data imputation'!AT176&lt;&gt;"",1,0))</f>
        <v>0</v>
      </c>
      <c r="AT173" s="50">
        <f>IF('Indicator Data'!AU177="No Data",1,IF('Indicator Data imputation'!AU176&lt;&gt;"",1,0))</f>
        <v>0</v>
      </c>
      <c r="AU173" s="50">
        <f>IF('Indicator Data'!AV177="No Data",1,IF('Indicator Data imputation'!AV176&lt;&gt;"",1,0))</f>
        <v>0</v>
      </c>
      <c r="AV173" s="50">
        <f>IF('Indicator Data'!AW177="No Data",1,IF('Indicator Data imputation'!AW176&lt;&gt;"",1,0))</f>
        <v>0</v>
      </c>
      <c r="AW173" s="50">
        <f>IF('Indicator Data'!AX177="No Data",1,IF('Indicator Data imputation'!AX176&lt;&gt;"",1,0))</f>
        <v>0</v>
      </c>
      <c r="AX173" s="50">
        <f>IF('Indicator Data'!AY177="No Data",1,IF('Indicator Data imputation'!AY176&lt;&gt;"",1,0))</f>
        <v>0</v>
      </c>
      <c r="AY173" s="50">
        <f>IF('Indicator Data'!AZ177="No Data",1,IF('Indicator Data imputation'!AZ176&lt;&gt;"",1,0))</f>
        <v>0</v>
      </c>
      <c r="AZ173" s="50">
        <f>IF('Indicator Data'!BA177="No Data",1,IF('Indicator Data imputation'!BA176&lt;&gt;"",1,0))</f>
        <v>0</v>
      </c>
      <c r="BA173" s="50">
        <f>IF('Indicator Data'!BB177="No Data",1,IF('Indicator Data imputation'!BB176&lt;&gt;"",1,0))</f>
        <v>0</v>
      </c>
      <c r="BB173" s="50">
        <f>IF('Indicator Data'!BC177="No Data",1,IF('Indicator Data imputation'!BC176&lt;&gt;"",1,0))</f>
        <v>0</v>
      </c>
      <c r="BC173" s="50">
        <f>IF('Indicator Data'!BD177="No Data",1,IF('Indicator Data imputation'!BD176&lt;&gt;"",1,0))</f>
        <v>0</v>
      </c>
      <c r="BD173" s="50">
        <f>IF('Indicator Data'!BE177="No Data",1,IF('Indicator Data imputation'!BE176&lt;&gt;"",1,0))</f>
        <v>0</v>
      </c>
      <c r="BE173" s="50">
        <f>IF('Indicator Data'!BF177="No Data",1,IF('Indicator Data imputation'!BF176&lt;&gt;"",1,0))</f>
        <v>0</v>
      </c>
      <c r="BF173" s="50">
        <f>IF('Indicator Data'!BG177="No Data",1,IF('Indicator Data imputation'!BG176&lt;&gt;"",1,0))</f>
        <v>0</v>
      </c>
      <c r="BG173" s="50">
        <f>IF('Indicator Data'!BH177="No Data",1,IF('Indicator Data imputation'!BH176&lt;&gt;"",1,0))</f>
        <v>0</v>
      </c>
      <c r="BH173" s="50">
        <f>IF('Indicator Data'!BI177="No Data",1,IF('Indicator Data imputation'!BI176&lt;&gt;"",1,0))</f>
        <v>0</v>
      </c>
      <c r="BI173" s="50">
        <f>IF('Indicator Data'!BJ177="No Data",1,IF('Indicator Data imputation'!BJ176&lt;&gt;"",1,0))</f>
        <v>0</v>
      </c>
      <c r="BJ173" s="50">
        <f>IF('Indicator Data'!BK177="No Data",1,IF('Indicator Data imputation'!BK176&lt;&gt;"",1,0))</f>
        <v>0</v>
      </c>
      <c r="BK173" s="50">
        <f>IF('Indicator Data'!BL177="No Data",1,IF('Indicator Data imputation'!BL176&lt;&gt;"",1,0))</f>
        <v>0</v>
      </c>
      <c r="BL173" s="50">
        <f>IF('Indicator Data'!BM177="No Data",1,IF('Indicator Data imputation'!BM176&lt;&gt;"",1,0))</f>
        <v>0</v>
      </c>
      <c r="BM173" s="50">
        <f>IF('Indicator Data'!BN177="No Data",1,IF('Indicator Data imputation'!BN176&lt;&gt;"",1,0))</f>
        <v>0</v>
      </c>
      <c r="BN173" s="50">
        <f>IF('Indicator Data'!BO177="No Data",1,IF('Indicator Data imputation'!BO176&lt;&gt;"",1,0))</f>
        <v>0</v>
      </c>
      <c r="BO173" s="50">
        <f>IF('Indicator Data'!BP177="No Data",1,IF('Indicator Data imputation'!BP176&lt;&gt;"",1,0))</f>
        <v>0</v>
      </c>
      <c r="BP173" s="50">
        <f>IF('Indicator Data'!BQ177="No Data",1,IF('Indicator Data imputation'!BQ176&lt;&gt;"",1,0))</f>
        <v>0</v>
      </c>
      <c r="BQ173" s="50">
        <f>IF('Indicator Data'!BR177="No Data",1,IF('Indicator Data imputation'!BR176&lt;&gt;"",1,0))</f>
        <v>0</v>
      </c>
      <c r="BR173" s="50">
        <f>IF('Indicator Data'!BS177="No Data",1,IF('Indicator Data imputation'!BS176&lt;&gt;"",1,0))</f>
        <v>0</v>
      </c>
      <c r="BS173" s="50">
        <f>IF('Indicator Data'!BT177="No Data",1,IF('Indicator Data imputation'!BT176&lt;&gt;"",1,0))</f>
        <v>0</v>
      </c>
      <c r="BT173" s="50">
        <f>IF('Indicator Data'!BU177="No Data",1,IF('Indicator Data imputation'!BU176&lt;&gt;"",1,0))</f>
        <v>0</v>
      </c>
      <c r="BU173" s="50">
        <f>IF('Indicator Data'!BV177="No Data",1,IF('Indicator Data imputation'!BV176&lt;&gt;"",1,0))</f>
        <v>0</v>
      </c>
      <c r="BV173" s="50">
        <f>IF('Indicator Data'!BW177="No Data",1,IF('Indicator Data imputation'!BW176&lt;&gt;"",1,0))</f>
        <v>0</v>
      </c>
      <c r="BW173" s="50">
        <f>IF('Indicator Data'!BX177="No Data",1,IF('Indicator Data imputation'!BX176&lt;&gt;"",1,0))</f>
        <v>0</v>
      </c>
      <c r="BX173" s="50">
        <f>IF('Indicator Data'!BY177="No Data",1,IF('Indicator Data imputation'!BY176&lt;&gt;"",1,0))</f>
        <v>0</v>
      </c>
      <c r="BY173" s="3">
        <f t="shared" si="8"/>
        <v>0</v>
      </c>
      <c r="BZ173" s="52">
        <f t="shared" si="7"/>
        <v>0</v>
      </c>
    </row>
    <row r="174" spans="1:78">
      <c r="A174" s="3" t="str">
        <f>'Indicator Data'!B178</f>
        <v>TON</v>
      </c>
      <c r="B174" s="50">
        <f>IF('Indicator Data'!C178="No Data",1,IF('Indicator Data imputation'!C177&lt;&gt;"",1,0))</f>
        <v>0</v>
      </c>
      <c r="C174" s="50">
        <f>IF('Indicator Data'!D178="No Data",1,IF('Indicator Data imputation'!D177&lt;&gt;"",1,0))</f>
        <v>0</v>
      </c>
      <c r="D174" s="50">
        <f>IF('Indicator Data'!E178="No Data",1,IF('Indicator Data imputation'!E177&lt;&gt;"",1,0))</f>
        <v>1</v>
      </c>
      <c r="E174" s="50">
        <f>IF('Indicator Data'!F178="No Data",1,IF('Indicator Data imputation'!F177&lt;&gt;"",1,0))</f>
        <v>0</v>
      </c>
      <c r="F174" s="50">
        <f>IF('Indicator Data'!G178="No Data",1,IF('Indicator Data imputation'!G177&lt;&gt;"",1,0))</f>
        <v>0</v>
      </c>
      <c r="G174" s="50">
        <f>IF('Indicator Data'!H178="No Data",1,IF('Indicator Data imputation'!H177&lt;&gt;"",1,0))</f>
        <v>0</v>
      </c>
      <c r="H174" s="50">
        <f>IF('Indicator Data'!I178="No Data",1,IF('Indicator Data imputation'!I177&lt;&gt;"",1,0))</f>
        <v>0</v>
      </c>
      <c r="I174" s="50">
        <f>IF('Indicator Data'!J178="No Data",1,IF('Indicator Data imputation'!J177&lt;&gt;"",1,0))</f>
        <v>0</v>
      </c>
      <c r="J174" s="50">
        <f>IF('Indicator Data'!K178="No Data",1,IF('Indicator Data imputation'!K177&lt;&gt;"",1,0))</f>
        <v>0</v>
      </c>
      <c r="K174" s="50">
        <f>IF('Indicator Data'!L178="No Data",1,IF('Indicator Data imputation'!L177&lt;&gt;"",1,0))</f>
        <v>1</v>
      </c>
      <c r="L174" s="50">
        <f>IF('Indicator Data'!M178="No Data",1,IF('Indicator Data imputation'!M177&lt;&gt;"",1,0))</f>
        <v>1</v>
      </c>
      <c r="M174" s="50">
        <f>IF('Indicator Data'!N178="No Data",1,IF('Indicator Data imputation'!N177&lt;&gt;"",1,0))</f>
        <v>1</v>
      </c>
      <c r="N174" s="50">
        <f>IF('Indicator Data'!O178="No Data",1,IF('Indicator Data imputation'!O177&lt;&gt;"",1,0))</f>
        <v>1</v>
      </c>
      <c r="O174" s="50">
        <f>IF('Indicator Data'!P178="No Data",1,IF('Indicator Data imputation'!P177&lt;&gt;"",1,0))</f>
        <v>1</v>
      </c>
      <c r="P174" s="50">
        <f>IF('Indicator Data'!Q178="No Data",1,IF('Indicator Data imputation'!Q177&lt;&gt;"",1,0))</f>
        <v>0</v>
      </c>
      <c r="Q174" s="50">
        <f>IF('Indicator Data'!R178="No Data",1,IF('Indicator Data imputation'!R177&lt;&gt;"",1,0))</f>
        <v>0</v>
      </c>
      <c r="R174" s="50">
        <f>IF('Indicator Data'!S178="No Data",1,IF('Indicator Data imputation'!S177&lt;&gt;"",1,0))</f>
        <v>0</v>
      </c>
      <c r="S174" s="50">
        <f>IF('Indicator Data'!T178="No Data",1,IF('Indicator Data imputation'!T177&lt;&gt;"",1,0))</f>
        <v>0</v>
      </c>
      <c r="T174" s="50">
        <f>IF('Indicator Data'!U178="No Data",1,IF('Indicator Data imputation'!U177&lt;&gt;"",1,0))</f>
        <v>0</v>
      </c>
      <c r="U174" s="50">
        <f>IF('Indicator Data'!V178="No Data",1,IF('Indicator Data imputation'!V177&lt;&gt;"",1,0))</f>
        <v>0</v>
      </c>
      <c r="V174" s="50">
        <f>IF('Indicator Data'!W178="No Data",1,IF('Indicator Data imputation'!W177&lt;&gt;"",1,0))</f>
        <v>0</v>
      </c>
      <c r="W174" s="50">
        <f>IF('Indicator Data'!X178="No Data",1,IF('Indicator Data imputation'!X177&lt;&gt;"",1,0))</f>
        <v>0</v>
      </c>
      <c r="X174" s="50">
        <f>IF('Indicator Data'!Y178="No Data",1,IF('Indicator Data imputation'!Y177&lt;&gt;"",1,0))</f>
        <v>0</v>
      </c>
      <c r="Y174" s="50">
        <f>IF('Indicator Data'!Z178="No Data",1,IF('Indicator Data imputation'!Z177&lt;&gt;"",1,0))</f>
        <v>0</v>
      </c>
      <c r="Z174" s="50">
        <f>IF('Indicator Data'!AA178="No Data",1,IF('Indicator Data imputation'!AA177&lt;&gt;"",1,0))</f>
        <v>1</v>
      </c>
      <c r="AA174" s="50">
        <f>IF('Indicator Data'!AB178="No Data",1,IF('Indicator Data imputation'!AB177&lt;&gt;"",1,0))</f>
        <v>0</v>
      </c>
      <c r="AB174" s="50">
        <f>IF('Indicator Data'!AC178="No Data",1,IF('Indicator Data imputation'!AC177&lt;&gt;"",1,0))</f>
        <v>1</v>
      </c>
      <c r="AC174" s="50">
        <f>IF('Indicator Data'!AD178="No Data",1,IF('Indicator Data imputation'!AD177&lt;&gt;"",1,0))</f>
        <v>0</v>
      </c>
      <c r="AD174" s="50">
        <f>IF('Indicator Data'!AE178="No Data",1,IF('Indicator Data imputation'!AE177&lt;&gt;"",1,0))</f>
        <v>0</v>
      </c>
      <c r="AE174" s="50">
        <f>IF('Indicator Data'!AF178="No Data",1,IF('Indicator Data imputation'!AF177&lt;&gt;"",1,0))</f>
        <v>1</v>
      </c>
      <c r="AF174" s="50">
        <f>IF('Indicator Data'!AG178="No Data",1,IF('Indicator Data imputation'!AG177&lt;&gt;"",1,0))</f>
        <v>0</v>
      </c>
      <c r="AG174" s="50">
        <f>IF('Indicator Data'!AH178="No Data",1,IF('Indicator Data imputation'!AH177&lt;&gt;"",1,0))</f>
        <v>0</v>
      </c>
      <c r="AH174" s="50">
        <f>IF('Indicator Data'!AI178="No Data",1,IF('Indicator Data imputation'!AI177&lt;&gt;"",1,0))</f>
        <v>0</v>
      </c>
      <c r="AI174" s="50">
        <f>IF('Indicator Data'!AJ178="No Data",1,IF('Indicator Data imputation'!AJ177&lt;&gt;"",1,0))</f>
        <v>0</v>
      </c>
      <c r="AJ174" s="50">
        <f>IF('Indicator Data'!AK178="No Data",1,IF('Indicator Data imputation'!AK177&lt;&gt;"",1,0))</f>
        <v>0</v>
      </c>
      <c r="AK174" s="50">
        <f>IF('Indicator Data'!AL178="No Data",1,IF('Indicator Data imputation'!AL177&lt;&gt;"",1,0))</f>
        <v>0</v>
      </c>
      <c r="AL174" s="50">
        <f>IF('Indicator Data'!AM178="No Data",1,IF('Indicator Data imputation'!AM177&lt;&gt;"",1,0))</f>
        <v>1</v>
      </c>
      <c r="AM174" s="50">
        <f>IF('Indicator Data'!AN178="No Data",1,IF('Indicator Data imputation'!AN177&lt;&gt;"",1,0))</f>
        <v>0</v>
      </c>
      <c r="AN174" s="50">
        <f>IF('Indicator Data'!AO178="No Data",1,IF('Indicator Data imputation'!AO177&lt;&gt;"",1,0))</f>
        <v>0</v>
      </c>
      <c r="AO174" s="50">
        <f>IF('Indicator Data'!AP178="No Data",1,IF('Indicator Data imputation'!AP177&lt;&gt;"",1,0))</f>
        <v>0</v>
      </c>
      <c r="AP174" s="50">
        <f>IF('Indicator Data'!AQ178="No Data",1,IF('Indicator Data imputation'!AQ177&lt;&gt;"",1,0))</f>
        <v>0</v>
      </c>
      <c r="AQ174" s="50">
        <f>IF('Indicator Data'!AR178="No Data",1,IF('Indicator Data imputation'!AR177&lt;&gt;"",1,0))</f>
        <v>0</v>
      </c>
      <c r="AR174" s="50">
        <f>IF('Indicator Data'!AS178="No Data",1,IF('Indicator Data imputation'!AS177&lt;&gt;"",1,0))</f>
        <v>0</v>
      </c>
      <c r="AS174" s="50">
        <f>IF('Indicator Data'!AT178="No Data",1,IF('Indicator Data imputation'!AT177&lt;&gt;"",1,0))</f>
        <v>0</v>
      </c>
      <c r="AT174" s="50">
        <f>IF('Indicator Data'!AU178="No Data",1,IF('Indicator Data imputation'!AU177&lt;&gt;"",1,0))</f>
        <v>0</v>
      </c>
      <c r="AU174" s="50">
        <f>IF('Indicator Data'!AV178="No Data",1,IF('Indicator Data imputation'!AV177&lt;&gt;"",1,0))</f>
        <v>1</v>
      </c>
      <c r="AV174" s="50">
        <f>IF('Indicator Data'!AW178="No Data",1,IF('Indicator Data imputation'!AW177&lt;&gt;"",1,0))</f>
        <v>1</v>
      </c>
      <c r="AW174" s="50">
        <f>IF('Indicator Data'!AX178="No Data",1,IF('Indicator Data imputation'!AX177&lt;&gt;"",1,0))</f>
        <v>1</v>
      </c>
      <c r="AX174" s="50">
        <f>IF('Indicator Data'!AY178="No Data",1,IF('Indicator Data imputation'!AY177&lt;&gt;"",1,0))</f>
        <v>0</v>
      </c>
      <c r="AY174" s="50">
        <f>IF('Indicator Data'!AZ178="No Data",1,IF('Indicator Data imputation'!AZ177&lt;&gt;"",1,0))</f>
        <v>0</v>
      </c>
      <c r="AZ174" s="50">
        <f>IF('Indicator Data'!BA178="No Data",1,IF('Indicator Data imputation'!BA177&lt;&gt;"",1,0))</f>
        <v>0</v>
      </c>
      <c r="BA174" s="50">
        <f>IF('Indicator Data'!BB178="No Data",1,IF('Indicator Data imputation'!BB177&lt;&gt;"",1,0))</f>
        <v>0</v>
      </c>
      <c r="BB174" s="50">
        <f>IF('Indicator Data'!BC178="No Data",1,IF('Indicator Data imputation'!BC177&lt;&gt;"",1,0))</f>
        <v>0</v>
      </c>
      <c r="BC174" s="50">
        <f>IF('Indicator Data'!BD178="No Data",1,IF('Indicator Data imputation'!BD177&lt;&gt;"",1,0))</f>
        <v>0</v>
      </c>
      <c r="BD174" s="50">
        <f>IF('Indicator Data'!BE178="No Data",1,IF('Indicator Data imputation'!BE177&lt;&gt;"",1,0))</f>
        <v>0</v>
      </c>
      <c r="BE174" s="50">
        <f>IF('Indicator Data'!BF178="No Data",1,IF('Indicator Data imputation'!BF177&lt;&gt;"",1,0))</f>
        <v>0</v>
      </c>
      <c r="BF174" s="50">
        <f>IF('Indicator Data'!BG178="No Data",1,IF('Indicator Data imputation'!BG177&lt;&gt;"",1,0))</f>
        <v>0</v>
      </c>
      <c r="BG174" s="50">
        <f>IF('Indicator Data'!BH178="No Data",1,IF('Indicator Data imputation'!BH177&lt;&gt;"",1,0))</f>
        <v>1</v>
      </c>
      <c r="BH174" s="50">
        <f>IF('Indicator Data'!BI178="No Data",1,IF('Indicator Data imputation'!BI177&lt;&gt;"",1,0))</f>
        <v>1</v>
      </c>
      <c r="BI174" s="50">
        <f>IF('Indicator Data'!BJ178="No Data",1,IF('Indicator Data imputation'!BJ177&lt;&gt;"",1,0))</f>
        <v>0</v>
      </c>
      <c r="BJ174" s="50">
        <f>IF('Indicator Data'!BK178="No Data",1,IF('Indicator Data imputation'!BK177&lt;&gt;"",1,0))</f>
        <v>0</v>
      </c>
      <c r="BK174" s="50">
        <f>IF('Indicator Data'!BL178="No Data",1,IF('Indicator Data imputation'!BL177&lt;&gt;"",1,0))</f>
        <v>1</v>
      </c>
      <c r="BL174" s="50">
        <f>IF('Indicator Data'!BM178="No Data",1,IF('Indicator Data imputation'!BM177&lt;&gt;"",1,0))</f>
        <v>0</v>
      </c>
      <c r="BM174" s="50">
        <f>IF('Indicator Data'!BN178="No Data",1,IF('Indicator Data imputation'!BN177&lt;&gt;"",1,0))</f>
        <v>0</v>
      </c>
      <c r="BN174" s="50">
        <f>IF('Indicator Data'!BO178="No Data",1,IF('Indicator Data imputation'!BO177&lt;&gt;"",1,0))</f>
        <v>0</v>
      </c>
      <c r="BO174" s="50">
        <f>IF('Indicator Data'!BP178="No Data",1,IF('Indicator Data imputation'!BP177&lt;&gt;"",1,0))</f>
        <v>0</v>
      </c>
      <c r="BP174" s="50">
        <f>IF('Indicator Data'!BQ178="No Data",1,IF('Indicator Data imputation'!BQ177&lt;&gt;"",1,0))</f>
        <v>0</v>
      </c>
      <c r="BQ174" s="50">
        <f>IF('Indicator Data'!BR178="No Data",1,IF('Indicator Data imputation'!BR177&lt;&gt;"",1,0))</f>
        <v>0</v>
      </c>
      <c r="BR174" s="50">
        <f>IF('Indicator Data'!BS178="No Data",1,IF('Indicator Data imputation'!BS177&lt;&gt;"",1,0))</f>
        <v>0</v>
      </c>
      <c r="BS174" s="50">
        <f>IF('Indicator Data'!BT178="No Data",1,IF('Indicator Data imputation'!BT177&lt;&gt;"",1,0))</f>
        <v>0</v>
      </c>
      <c r="BT174" s="50">
        <f>IF('Indicator Data'!BU178="No Data",1,IF('Indicator Data imputation'!BU177&lt;&gt;"",1,0))</f>
        <v>0</v>
      </c>
      <c r="BU174" s="50">
        <f>IF('Indicator Data'!BV178="No Data",1,IF('Indicator Data imputation'!BV177&lt;&gt;"",1,0))</f>
        <v>0</v>
      </c>
      <c r="BV174" s="50">
        <f>IF('Indicator Data'!BW178="No Data",1,IF('Indicator Data imputation'!BW177&lt;&gt;"",1,0))</f>
        <v>1</v>
      </c>
      <c r="BW174" s="50">
        <f>IF('Indicator Data'!BX178="No Data",1,IF('Indicator Data imputation'!BX177&lt;&gt;"",1,0))</f>
        <v>0</v>
      </c>
      <c r="BX174" s="50">
        <f>IF('Indicator Data'!BY178="No Data",1,IF('Indicator Data imputation'!BY177&lt;&gt;"",1,0))</f>
        <v>0</v>
      </c>
      <c r="BY174" s="3">
        <f t="shared" si="8"/>
        <v>17</v>
      </c>
      <c r="BZ174" s="52">
        <f t="shared" si="7"/>
        <v>0.22666666666666666</v>
      </c>
    </row>
    <row r="175" spans="1:78">
      <c r="A175" s="3" t="str">
        <f>'Indicator Data'!B179</f>
        <v>TTO</v>
      </c>
      <c r="B175" s="50">
        <f>IF('Indicator Data'!C179="No Data",1,IF('Indicator Data imputation'!C178&lt;&gt;"",1,0))</f>
        <v>0</v>
      </c>
      <c r="C175" s="50">
        <f>IF('Indicator Data'!D179="No Data",1,IF('Indicator Data imputation'!D178&lt;&gt;"",1,0))</f>
        <v>0</v>
      </c>
      <c r="D175" s="50">
        <f>IF('Indicator Data'!E179="No Data",1,IF('Indicator Data imputation'!E178&lt;&gt;"",1,0))</f>
        <v>0</v>
      </c>
      <c r="E175" s="50">
        <f>IF('Indicator Data'!F179="No Data",1,IF('Indicator Data imputation'!F178&lt;&gt;"",1,0))</f>
        <v>0</v>
      </c>
      <c r="F175" s="50">
        <f>IF('Indicator Data'!G179="No Data",1,IF('Indicator Data imputation'!G178&lt;&gt;"",1,0))</f>
        <v>0</v>
      </c>
      <c r="G175" s="50">
        <f>IF('Indicator Data'!H179="No Data",1,IF('Indicator Data imputation'!H178&lt;&gt;"",1,0))</f>
        <v>0</v>
      </c>
      <c r="H175" s="50">
        <f>IF('Indicator Data'!I179="No Data",1,IF('Indicator Data imputation'!I178&lt;&gt;"",1,0))</f>
        <v>0</v>
      </c>
      <c r="I175" s="50">
        <f>IF('Indicator Data'!J179="No Data",1,IF('Indicator Data imputation'!J178&lt;&gt;"",1,0))</f>
        <v>0</v>
      </c>
      <c r="J175" s="50">
        <f>IF('Indicator Data'!K179="No Data",1,IF('Indicator Data imputation'!K178&lt;&gt;"",1,0))</f>
        <v>0</v>
      </c>
      <c r="K175" s="50">
        <f>IF('Indicator Data'!L179="No Data",1,IF('Indicator Data imputation'!L178&lt;&gt;"",1,0))</f>
        <v>0</v>
      </c>
      <c r="L175" s="50">
        <f>IF('Indicator Data'!M179="No Data",1,IF('Indicator Data imputation'!M178&lt;&gt;"",1,0))</f>
        <v>1</v>
      </c>
      <c r="M175" s="50">
        <f>IF('Indicator Data'!N179="No Data",1,IF('Indicator Data imputation'!N178&lt;&gt;"",1,0))</f>
        <v>1</v>
      </c>
      <c r="N175" s="50">
        <f>IF('Indicator Data'!O179="No Data",1,IF('Indicator Data imputation'!O178&lt;&gt;"",1,0))</f>
        <v>1</v>
      </c>
      <c r="O175" s="50">
        <f>IF('Indicator Data'!P179="No Data",1,IF('Indicator Data imputation'!P178&lt;&gt;"",1,0))</f>
        <v>1</v>
      </c>
      <c r="P175" s="50">
        <f>IF('Indicator Data'!Q179="No Data",1,IF('Indicator Data imputation'!Q178&lt;&gt;"",1,0))</f>
        <v>0</v>
      </c>
      <c r="Q175" s="50">
        <f>IF('Indicator Data'!R179="No Data",1,IF('Indicator Data imputation'!R178&lt;&gt;"",1,0))</f>
        <v>0</v>
      </c>
      <c r="R175" s="50">
        <f>IF('Indicator Data'!S179="No Data",1,IF('Indicator Data imputation'!S178&lt;&gt;"",1,0))</f>
        <v>0</v>
      </c>
      <c r="S175" s="50">
        <f>IF('Indicator Data'!T179="No Data",1,IF('Indicator Data imputation'!T178&lt;&gt;"",1,0))</f>
        <v>0</v>
      </c>
      <c r="T175" s="50">
        <f>IF('Indicator Data'!U179="No Data",1,IF('Indicator Data imputation'!U178&lt;&gt;"",1,0))</f>
        <v>0</v>
      </c>
      <c r="U175" s="50">
        <f>IF('Indicator Data'!V179="No Data",1,IF('Indicator Data imputation'!V178&lt;&gt;"",1,0))</f>
        <v>0</v>
      </c>
      <c r="V175" s="50">
        <f>IF('Indicator Data'!W179="No Data",1,IF('Indicator Data imputation'!W178&lt;&gt;"",1,0))</f>
        <v>0</v>
      </c>
      <c r="W175" s="50">
        <f>IF('Indicator Data'!X179="No Data",1,IF('Indicator Data imputation'!X178&lt;&gt;"",1,0))</f>
        <v>0</v>
      </c>
      <c r="X175" s="50">
        <f>IF('Indicator Data'!Y179="No Data",1,IF('Indicator Data imputation'!Y178&lt;&gt;"",1,0))</f>
        <v>0</v>
      </c>
      <c r="Y175" s="50">
        <f>IF('Indicator Data'!Z179="No Data",1,IF('Indicator Data imputation'!Z178&lt;&gt;"",1,0))</f>
        <v>0</v>
      </c>
      <c r="Z175" s="50">
        <f>IF('Indicator Data'!AA179="No Data",1,IF('Indicator Data imputation'!AA178&lt;&gt;"",1,0))</f>
        <v>0</v>
      </c>
      <c r="AA175" s="50">
        <f>IF('Indicator Data'!AB179="No Data",1,IF('Indicator Data imputation'!AB178&lt;&gt;"",1,0))</f>
        <v>0</v>
      </c>
      <c r="AB175" s="50">
        <f>IF('Indicator Data'!AC179="No Data",1,IF('Indicator Data imputation'!AC178&lt;&gt;"",1,0))</f>
        <v>0</v>
      </c>
      <c r="AC175" s="50">
        <f>IF('Indicator Data'!AD179="No Data",1,IF('Indicator Data imputation'!AD178&lt;&gt;"",1,0))</f>
        <v>0</v>
      </c>
      <c r="AD175" s="50">
        <f>IF('Indicator Data'!AE179="No Data",1,IF('Indicator Data imputation'!AE178&lt;&gt;"",1,0))</f>
        <v>1</v>
      </c>
      <c r="AE175" s="50">
        <f>IF('Indicator Data'!AF179="No Data",1,IF('Indicator Data imputation'!AF178&lt;&gt;"",1,0))</f>
        <v>0</v>
      </c>
      <c r="AF175" s="50">
        <f>IF('Indicator Data'!AG179="No Data",1,IF('Indicator Data imputation'!AG178&lt;&gt;"",1,0))</f>
        <v>0</v>
      </c>
      <c r="AG175" s="50">
        <f>IF('Indicator Data'!AH179="No Data",1,IF('Indicator Data imputation'!AH178&lt;&gt;"",1,0))</f>
        <v>0</v>
      </c>
      <c r="AH175" s="50">
        <f>IF('Indicator Data'!AI179="No Data",1,IF('Indicator Data imputation'!AI178&lt;&gt;"",1,0))</f>
        <v>0</v>
      </c>
      <c r="AI175" s="50">
        <f>IF('Indicator Data'!AJ179="No Data",1,IF('Indicator Data imputation'!AJ178&lt;&gt;"",1,0))</f>
        <v>0</v>
      </c>
      <c r="AJ175" s="50">
        <f>IF('Indicator Data'!AK179="No Data",1,IF('Indicator Data imputation'!AK178&lt;&gt;"",1,0))</f>
        <v>0</v>
      </c>
      <c r="AK175" s="50">
        <f>IF('Indicator Data'!AL179="No Data",1,IF('Indicator Data imputation'!AL178&lt;&gt;"",1,0))</f>
        <v>0</v>
      </c>
      <c r="AL175" s="50">
        <f>IF('Indicator Data'!AM179="No Data",1,IF('Indicator Data imputation'!AM178&lt;&gt;"",1,0))</f>
        <v>0</v>
      </c>
      <c r="AM175" s="50">
        <f>IF('Indicator Data'!AN179="No Data",1,IF('Indicator Data imputation'!AN178&lt;&gt;"",1,0))</f>
        <v>0</v>
      </c>
      <c r="AN175" s="50">
        <f>IF('Indicator Data'!AO179="No Data",1,IF('Indicator Data imputation'!AO178&lt;&gt;"",1,0))</f>
        <v>0</v>
      </c>
      <c r="AO175" s="50">
        <f>IF('Indicator Data'!AP179="No Data",1,IF('Indicator Data imputation'!AP178&lt;&gt;"",1,0))</f>
        <v>0</v>
      </c>
      <c r="AP175" s="50">
        <f>IF('Indicator Data'!AQ179="No Data",1,IF('Indicator Data imputation'!AQ178&lt;&gt;"",1,0))</f>
        <v>1</v>
      </c>
      <c r="AQ175" s="50">
        <f>IF('Indicator Data'!AR179="No Data",1,IF('Indicator Data imputation'!AR178&lt;&gt;"",1,0))</f>
        <v>0</v>
      </c>
      <c r="AR175" s="50">
        <f>IF('Indicator Data'!AS179="No Data",1,IF('Indicator Data imputation'!AS178&lt;&gt;"",1,0))</f>
        <v>0</v>
      </c>
      <c r="AS175" s="50">
        <f>IF('Indicator Data'!AT179="No Data",1,IF('Indicator Data imputation'!AT178&lt;&gt;"",1,0))</f>
        <v>0</v>
      </c>
      <c r="AT175" s="50">
        <f>IF('Indicator Data'!AU179="No Data",1,IF('Indicator Data imputation'!AU178&lt;&gt;"",1,0))</f>
        <v>0</v>
      </c>
      <c r="AU175" s="50">
        <f>IF('Indicator Data'!AV179="No Data",1,IF('Indicator Data imputation'!AV178&lt;&gt;"",1,0))</f>
        <v>0</v>
      </c>
      <c r="AV175" s="50">
        <f>IF('Indicator Data'!AW179="No Data",1,IF('Indicator Data imputation'!AW178&lt;&gt;"",1,0))</f>
        <v>0</v>
      </c>
      <c r="AW175" s="50">
        <f>IF('Indicator Data'!AX179="No Data",1,IF('Indicator Data imputation'!AX178&lt;&gt;"",1,0))</f>
        <v>1</v>
      </c>
      <c r="AX175" s="50">
        <f>IF('Indicator Data'!AY179="No Data",1,IF('Indicator Data imputation'!AY178&lt;&gt;"",1,0))</f>
        <v>0</v>
      </c>
      <c r="AY175" s="50">
        <f>IF('Indicator Data'!AZ179="No Data",1,IF('Indicator Data imputation'!AZ178&lt;&gt;"",1,0))</f>
        <v>0</v>
      </c>
      <c r="AZ175" s="50">
        <f>IF('Indicator Data'!BA179="No Data",1,IF('Indicator Data imputation'!BA178&lt;&gt;"",1,0))</f>
        <v>1</v>
      </c>
      <c r="BA175" s="50">
        <f>IF('Indicator Data'!BB179="No Data",1,IF('Indicator Data imputation'!BB178&lt;&gt;"",1,0))</f>
        <v>0</v>
      </c>
      <c r="BB175" s="50">
        <f>IF('Indicator Data'!BC179="No Data",1,IF('Indicator Data imputation'!BC178&lt;&gt;"",1,0))</f>
        <v>0</v>
      </c>
      <c r="BC175" s="50">
        <f>IF('Indicator Data'!BD179="No Data",1,IF('Indicator Data imputation'!BD178&lt;&gt;"",1,0))</f>
        <v>0</v>
      </c>
      <c r="BD175" s="50">
        <f>IF('Indicator Data'!BE179="No Data",1,IF('Indicator Data imputation'!BE178&lt;&gt;"",1,0))</f>
        <v>0</v>
      </c>
      <c r="BE175" s="50">
        <f>IF('Indicator Data'!BF179="No Data",1,IF('Indicator Data imputation'!BF178&lt;&gt;"",1,0))</f>
        <v>0</v>
      </c>
      <c r="BF175" s="50">
        <f>IF('Indicator Data'!BG179="No Data",1,IF('Indicator Data imputation'!BG178&lt;&gt;"",1,0))</f>
        <v>0</v>
      </c>
      <c r="BG175" s="50">
        <f>IF('Indicator Data'!BH179="No Data",1,IF('Indicator Data imputation'!BH178&lt;&gt;"",1,0))</f>
        <v>0</v>
      </c>
      <c r="BH175" s="50">
        <f>IF('Indicator Data'!BI179="No Data",1,IF('Indicator Data imputation'!BI178&lt;&gt;"",1,0))</f>
        <v>0</v>
      </c>
      <c r="BI175" s="50">
        <f>IF('Indicator Data'!BJ179="No Data",1,IF('Indicator Data imputation'!BJ178&lt;&gt;"",1,0))</f>
        <v>0</v>
      </c>
      <c r="BJ175" s="50">
        <f>IF('Indicator Data'!BK179="No Data",1,IF('Indicator Data imputation'!BK178&lt;&gt;"",1,0))</f>
        <v>0</v>
      </c>
      <c r="BK175" s="50">
        <f>IF('Indicator Data'!BL179="No Data",1,IF('Indicator Data imputation'!BL178&lt;&gt;"",1,0))</f>
        <v>0</v>
      </c>
      <c r="BL175" s="50">
        <f>IF('Indicator Data'!BM179="No Data",1,IF('Indicator Data imputation'!BM178&lt;&gt;"",1,0))</f>
        <v>0</v>
      </c>
      <c r="BM175" s="50">
        <f>IF('Indicator Data'!BN179="No Data",1,IF('Indicator Data imputation'!BN178&lt;&gt;"",1,0))</f>
        <v>0</v>
      </c>
      <c r="BN175" s="50">
        <f>IF('Indicator Data'!BO179="No Data",1,IF('Indicator Data imputation'!BO178&lt;&gt;"",1,0))</f>
        <v>0</v>
      </c>
      <c r="BO175" s="50">
        <f>IF('Indicator Data'!BP179="No Data",1,IF('Indicator Data imputation'!BP178&lt;&gt;"",1,0))</f>
        <v>0</v>
      </c>
      <c r="BP175" s="50">
        <f>IF('Indicator Data'!BQ179="No Data",1,IF('Indicator Data imputation'!BQ178&lt;&gt;"",1,0))</f>
        <v>0</v>
      </c>
      <c r="BQ175" s="50">
        <f>IF('Indicator Data'!BR179="No Data",1,IF('Indicator Data imputation'!BR178&lt;&gt;"",1,0))</f>
        <v>0</v>
      </c>
      <c r="BR175" s="50">
        <f>IF('Indicator Data'!BS179="No Data",1,IF('Indicator Data imputation'!BS178&lt;&gt;"",1,0))</f>
        <v>0</v>
      </c>
      <c r="BS175" s="50">
        <f>IF('Indicator Data'!BT179="No Data",1,IF('Indicator Data imputation'!BT178&lt;&gt;"",1,0))</f>
        <v>0</v>
      </c>
      <c r="BT175" s="50">
        <f>IF('Indicator Data'!BU179="No Data",1,IF('Indicator Data imputation'!BU178&lt;&gt;"",1,0))</f>
        <v>0</v>
      </c>
      <c r="BU175" s="50">
        <f>IF('Indicator Data'!BV179="No Data",1,IF('Indicator Data imputation'!BV178&lt;&gt;"",1,0))</f>
        <v>0</v>
      </c>
      <c r="BV175" s="50">
        <f>IF('Indicator Data'!BW179="No Data",1,IF('Indicator Data imputation'!BW178&lt;&gt;"",1,0))</f>
        <v>0</v>
      </c>
      <c r="BW175" s="50">
        <f>IF('Indicator Data'!BX179="No Data",1,IF('Indicator Data imputation'!BX178&lt;&gt;"",1,0))</f>
        <v>0</v>
      </c>
      <c r="BX175" s="50">
        <f>IF('Indicator Data'!BY179="No Data",1,IF('Indicator Data imputation'!BY178&lt;&gt;"",1,0))</f>
        <v>0</v>
      </c>
      <c r="BY175" s="3">
        <f t="shared" si="8"/>
        <v>8</v>
      </c>
      <c r="BZ175" s="52">
        <f t="shared" si="7"/>
        <v>0.10666666666666667</v>
      </c>
    </row>
    <row r="176" spans="1:78">
      <c r="A176" s="3" t="str">
        <f>'Indicator Data'!B180</f>
        <v>TUN</v>
      </c>
      <c r="B176" s="50">
        <f>IF('Indicator Data'!C180="No Data",1,IF('Indicator Data imputation'!C179&lt;&gt;"",1,0))</f>
        <v>0</v>
      </c>
      <c r="C176" s="50">
        <f>IF('Indicator Data'!D180="No Data",1,IF('Indicator Data imputation'!D179&lt;&gt;"",1,0))</f>
        <v>0</v>
      </c>
      <c r="D176" s="50">
        <f>IF('Indicator Data'!E180="No Data",1,IF('Indicator Data imputation'!E179&lt;&gt;"",1,0))</f>
        <v>0</v>
      </c>
      <c r="E176" s="50">
        <f>IF('Indicator Data'!F180="No Data",1,IF('Indicator Data imputation'!F179&lt;&gt;"",1,0))</f>
        <v>0</v>
      </c>
      <c r="F176" s="50">
        <f>IF('Indicator Data'!G180="No Data",1,IF('Indicator Data imputation'!G179&lt;&gt;"",1,0))</f>
        <v>0</v>
      </c>
      <c r="G176" s="50">
        <f>IF('Indicator Data'!H180="No Data",1,IF('Indicator Data imputation'!H179&lt;&gt;"",1,0))</f>
        <v>0</v>
      </c>
      <c r="H176" s="50">
        <f>IF('Indicator Data'!I180="No Data",1,IF('Indicator Data imputation'!I179&lt;&gt;"",1,0))</f>
        <v>0</v>
      </c>
      <c r="I176" s="50">
        <f>IF('Indicator Data'!J180="No Data",1,IF('Indicator Data imputation'!J179&lt;&gt;"",1,0))</f>
        <v>0</v>
      </c>
      <c r="J176" s="50">
        <f>IF('Indicator Data'!K180="No Data",1,IF('Indicator Data imputation'!K179&lt;&gt;"",1,0))</f>
        <v>0</v>
      </c>
      <c r="K176" s="50">
        <f>IF('Indicator Data'!L180="No Data",1,IF('Indicator Data imputation'!L179&lt;&gt;"",1,0))</f>
        <v>0</v>
      </c>
      <c r="L176" s="50">
        <f>IF('Indicator Data'!M180="No Data",1,IF('Indicator Data imputation'!M179&lt;&gt;"",1,0))</f>
        <v>0</v>
      </c>
      <c r="M176" s="50">
        <f>IF('Indicator Data'!N180="No Data",1,IF('Indicator Data imputation'!N179&lt;&gt;"",1,0))</f>
        <v>0</v>
      </c>
      <c r="N176" s="50">
        <f>IF('Indicator Data'!O180="No Data",1,IF('Indicator Data imputation'!O179&lt;&gt;"",1,0))</f>
        <v>0</v>
      </c>
      <c r="O176" s="50">
        <f>IF('Indicator Data'!P180="No Data",1,IF('Indicator Data imputation'!P179&lt;&gt;"",1,0))</f>
        <v>0</v>
      </c>
      <c r="P176" s="50">
        <f>IF('Indicator Data'!Q180="No Data",1,IF('Indicator Data imputation'!Q179&lt;&gt;"",1,0))</f>
        <v>0</v>
      </c>
      <c r="Q176" s="50">
        <f>IF('Indicator Data'!R180="No Data",1,IF('Indicator Data imputation'!R179&lt;&gt;"",1,0))</f>
        <v>0</v>
      </c>
      <c r="R176" s="50">
        <f>IF('Indicator Data'!S180="No Data",1,IF('Indicator Data imputation'!S179&lt;&gt;"",1,0))</f>
        <v>0</v>
      </c>
      <c r="S176" s="50">
        <f>IF('Indicator Data'!T180="No Data",1,IF('Indicator Data imputation'!T179&lt;&gt;"",1,0))</f>
        <v>0</v>
      </c>
      <c r="T176" s="50">
        <f>IF('Indicator Data'!U180="No Data",1,IF('Indicator Data imputation'!U179&lt;&gt;"",1,0))</f>
        <v>0</v>
      </c>
      <c r="U176" s="50">
        <f>IF('Indicator Data'!V180="No Data",1,IF('Indicator Data imputation'!V179&lt;&gt;"",1,0))</f>
        <v>0</v>
      </c>
      <c r="V176" s="50">
        <f>IF('Indicator Data'!W180="No Data",1,IF('Indicator Data imputation'!W179&lt;&gt;"",1,0))</f>
        <v>0</v>
      </c>
      <c r="W176" s="50">
        <f>IF('Indicator Data'!X180="No Data",1,IF('Indicator Data imputation'!X179&lt;&gt;"",1,0))</f>
        <v>0</v>
      </c>
      <c r="X176" s="50">
        <f>IF('Indicator Data'!Y180="No Data",1,IF('Indicator Data imputation'!Y179&lt;&gt;"",1,0))</f>
        <v>0</v>
      </c>
      <c r="Y176" s="50">
        <f>IF('Indicator Data'!Z180="No Data",1,IF('Indicator Data imputation'!Z179&lt;&gt;"",1,0))</f>
        <v>0</v>
      </c>
      <c r="Z176" s="50">
        <f>IF('Indicator Data'!AA180="No Data",1,IF('Indicator Data imputation'!AA179&lt;&gt;"",1,0))</f>
        <v>1</v>
      </c>
      <c r="AA176" s="50">
        <f>IF('Indicator Data'!AB180="No Data",1,IF('Indicator Data imputation'!AB179&lt;&gt;"",1,0))</f>
        <v>0</v>
      </c>
      <c r="AB176" s="50">
        <f>IF('Indicator Data'!AC180="No Data",1,IF('Indicator Data imputation'!AC179&lt;&gt;"",1,0))</f>
        <v>0</v>
      </c>
      <c r="AC176" s="50">
        <f>IF('Indicator Data'!AD180="No Data",1,IF('Indicator Data imputation'!AD179&lt;&gt;"",1,0))</f>
        <v>0</v>
      </c>
      <c r="AD176" s="50">
        <f>IF('Indicator Data'!AE180="No Data",1,IF('Indicator Data imputation'!AE179&lt;&gt;"",1,0))</f>
        <v>0</v>
      </c>
      <c r="AE176" s="50">
        <f>IF('Indicator Data'!AF180="No Data",1,IF('Indicator Data imputation'!AF179&lt;&gt;"",1,0))</f>
        <v>0</v>
      </c>
      <c r="AF176" s="50">
        <f>IF('Indicator Data'!AG180="No Data",1,IF('Indicator Data imputation'!AG179&lt;&gt;"",1,0))</f>
        <v>0</v>
      </c>
      <c r="AG176" s="50">
        <f>IF('Indicator Data'!AH180="No Data",1,IF('Indicator Data imputation'!AH179&lt;&gt;"",1,0))</f>
        <v>0</v>
      </c>
      <c r="AH176" s="50">
        <f>IF('Indicator Data'!AI180="No Data",1,IF('Indicator Data imputation'!AI179&lt;&gt;"",1,0))</f>
        <v>0</v>
      </c>
      <c r="AI176" s="50">
        <f>IF('Indicator Data'!AJ180="No Data",1,IF('Indicator Data imputation'!AJ179&lt;&gt;"",1,0))</f>
        <v>0</v>
      </c>
      <c r="AJ176" s="50">
        <f>IF('Indicator Data'!AK180="No Data",1,IF('Indicator Data imputation'!AK179&lt;&gt;"",1,0))</f>
        <v>0</v>
      </c>
      <c r="AK176" s="50">
        <f>IF('Indicator Data'!AL180="No Data",1,IF('Indicator Data imputation'!AL179&lt;&gt;"",1,0))</f>
        <v>0</v>
      </c>
      <c r="AL176" s="50">
        <f>IF('Indicator Data'!AM180="No Data",1,IF('Indicator Data imputation'!AM179&lt;&gt;"",1,0))</f>
        <v>0</v>
      </c>
      <c r="AM176" s="50">
        <f>IF('Indicator Data'!AN180="No Data",1,IF('Indicator Data imputation'!AN179&lt;&gt;"",1,0))</f>
        <v>0</v>
      </c>
      <c r="AN176" s="50">
        <f>IF('Indicator Data'!AO180="No Data",1,IF('Indicator Data imputation'!AO179&lt;&gt;"",1,0))</f>
        <v>0</v>
      </c>
      <c r="AO176" s="50">
        <f>IF('Indicator Data'!AP180="No Data",1,IF('Indicator Data imputation'!AP179&lt;&gt;"",1,0))</f>
        <v>0</v>
      </c>
      <c r="AP176" s="50">
        <f>IF('Indicator Data'!AQ180="No Data",1,IF('Indicator Data imputation'!AQ179&lt;&gt;"",1,0))</f>
        <v>0</v>
      </c>
      <c r="AQ176" s="50">
        <f>IF('Indicator Data'!AR180="No Data",1,IF('Indicator Data imputation'!AR179&lt;&gt;"",1,0))</f>
        <v>0</v>
      </c>
      <c r="AR176" s="50">
        <f>IF('Indicator Data'!AS180="No Data",1,IF('Indicator Data imputation'!AS179&lt;&gt;"",1,0))</f>
        <v>0</v>
      </c>
      <c r="AS176" s="50">
        <f>IF('Indicator Data'!AT180="No Data",1,IF('Indicator Data imputation'!AT179&lt;&gt;"",1,0))</f>
        <v>0</v>
      </c>
      <c r="AT176" s="50">
        <f>IF('Indicator Data'!AU180="No Data",1,IF('Indicator Data imputation'!AU179&lt;&gt;"",1,0))</f>
        <v>0</v>
      </c>
      <c r="AU176" s="50">
        <f>IF('Indicator Data'!AV180="No Data",1,IF('Indicator Data imputation'!AV179&lt;&gt;"",1,0))</f>
        <v>0</v>
      </c>
      <c r="AV176" s="50">
        <f>IF('Indicator Data'!AW180="No Data",1,IF('Indicator Data imputation'!AW179&lt;&gt;"",1,0))</f>
        <v>0</v>
      </c>
      <c r="AW176" s="50">
        <f>IF('Indicator Data'!AX180="No Data",1,IF('Indicator Data imputation'!AX179&lt;&gt;"",1,0))</f>
        <v>1</v>
      </c>
      <c r="AX176" s="50">
        <f>IF('Indicator Data'!AY180="No Data",1,IF('Indicator Data imputation'!AY179&lt;&gt;"",1,0))</f>
        <v>0</v>
      </c>
      <c r="AY176" s="50">
        <f>IF('Indicator Data'!AZ180="No Data",1,IF('Indicator Data imputation'!AZ179&lt;&gt;"",1,0))</f>
        <v>0</v>
      </c>
      <c r="AZ176" s="50">
        <f>IF('Indicator Data'!BA180="No Data",1,IF('Indicator Data imputation'!BA179&lt;&gt;"",1,0))</f>
        <v>0</v>
      </c>
      <c r="BA176" s="50">
        <f>IF('Indicator Data'!BB180="No Data",1,IF('Indicator Data imputation'!BB179&lt;&gt;"",1,0))</f>
        <v>0</v>
      </c>
      <c r="BB176" s="50">
        <f>IF('Indicator Data'!BC180="No Data",1,IF('Indicator Data imputation'!BC179&lt;&gt;"",1,0))</f>
        <v>0</v>
      </c>
      <c r="BC176" s="50">
        <f>IF('Indicator Data'!BD180="No Data",1,IF('Indicator Data imputation'!BD179&lt;&gt;"",1,0))</f>
        <v>0</v>
      </c>
      <c r="BD176" s="50">
        <f>IF('Indicator Data'!BE180="No Data",1,IF('Indicator Data imputation'!BE179&lt;&gt;"",1,0))</f>
        <v>0</v>
      </c>
      <c r="BE176" s="50">
        <f>IF('Indicator Data'!BF180="No Data",1,IF('Indicator Data imputation'!BF179&lt;&gt;"",1,0))</f>
        <v>0</v>
      </c>
      <c r="BF176" s="50">
        <f>IF('Indicator Data'!BG180="No Data",1,IF('Indicator Data imputation'!BG179&lt;&gt;"",1,0))</f>
        <v>0</v>
      </c>
      <c r="BG176" s="50">
        <f>IF('Indicator Data'!BH180="No Data",1,IF('Indicator Data imputation'!BH179&lt;&gt;"",1,0))</f>
        <v>0</v>
      </c>
      <c r="BH176" s="50">
        <f>IF('Indicator Data'!BI180="No Data",1,IF('Indicator Data imputation'!BI179&lt;&gt;"",1,0))</f>
        <v>0</v>
      </c>
      <c r="BI176" s="50">
        <f>IF('Indicator Data'!BJ180="No Data",1,IF('Indicator Data imputation'!BJ179&lt;&gt;"",1,0))</f>
        <v>0</v>
      </c>
      <c r="BJ176" s="50">
        <f>IF('Indicator Data'!BK180="No Data",1,IF('Indicator Data imputation'!BK179&lt;&gt;"",1,0))</f>
        <v>0</v>
      </c>
      <c r="BK176" s="50">
        <f>IF('Indicator Data'!BL180="No Data",1,IF('Indicator Data imputation'!BL179&lt;&gt;"",1,0))</f>
        <v>0</v>
      </c>
      <c r="BL176" s="50">
        <f>IF('Indicator Data'!BM180="No Data",1,IF('Indicator Data imputation'!BM179&lt;&gt;"",1,0))</f>
        <v>0</v>
      </c>
      <c r="BM176" s="50">
        <f>IF('Indicator Data'!BN180="No Data",1,IF('Indicator Data imputation'!BN179&lt;&gt;"",1,0))</f>
        <v>0</v>
      </c>
      <c r="BN176" s="50">
        <f>IF('Indicator Data'!BO180="No Data",1,IF('Indicator Data imputation'!BO179&lt;&gt;"",1,0))</f>
        <v>0</v>
      </c>
      <c r="BO176" s="50">
        <f>IF('Indicator Data'!BP180="No Data",1,IF('Indicator Data imputation'!BP179&lt;&gt;"",1,0))</f>
        <v>0</v>
      </c>
      <c r="BP176" s="50">
        <f>IF('Indicator Data'!BQ180="No Data",1,IF('Indicator Data imputation'!BQ179&lt;&gt;"",1,0))</f>
        <v>0</v>
      </c>
      <c r="BQ176" s="50">
        <f>IF('Indicator Data'!BR180="No Data",1,IF('Indicator Data imputation'!BR179&lt;&gt;"",1,0))</f>
        <v>0</v>
      </c>
      <c r="BR176" s="50">
        <f>IF('Indicator Data'!BS180="No Data",1,IF('Indicator Data imputation'!BS179&lt;&gt;"",1,0))</f>
        <v>0</v>
      </c>
      <c r="BS176" s="50">
        <f>IF('Indicator Data'!BT180="No Data",1,IF('Indicator Data imputation'!BT179&lt;&gt;"",1,0))</f>
        <v>0</v>
      </c>
      <c r="BT176" s="50">
        <f>IF('Indicator Data'!BU180="No Data",1,IF('Indicator Data imputation'!BU179&lt;&gt;"",1,0))</f>
        <v>0</v>
      </c>
      <c r="BU176" s="50">
        <f>IF('Indicator Data'!BV180="No Data",1,IF('Indicator Data imputation'!BV179&lt;&gt;"",1,0))</f>
        <v>0</v>
      </c>
      <c r="BV176" s="50">
        <f>IF('Indicator Data'!BW180="No Data",1,IF('Indicator Data imputation'!BW179&lt;&gt;"",1,0))</f>
        <v>1</v>
      </c>
      <c r="BW176" s="50">
        <f>IF('Indicator Data'!BX180="No Data",1,IF('Indicator Data imputation'!BX179&lt;&gt;"",1,0))</f>
        <v>0</v>
      </c>
      <c r="BX176" s="50">
        <f>IF('Indicator Data'!BY180="No Data",1,IF('Indicator Data imputation'!BY179&lt;&gt;"",1,0))</f>
        <v>0</v>
      </c>
      <c r="BY176" s="3">
        <f t="shared" si="8"/>
        <v>3</v>
      </c>
      <c r="BZ176" s="52">
        <f t="shared" si="7"/>
        <v>0.04</v>
      </c>
    </row>
    <row r="177" spans="1:78">
      <c r="A177" s="3" t="str">
        <f>'Indicator Data'!B181</f>
        <v>TUR</v>
      </c>
      <c r="B177" s="50">
        <f>IF('Indicator Data'!C181="No Data",1,IF('Indicator Data imputation'!C180&lt;&gt;"",1,0))</f>
        <v>0</v>
      </c>
      <c r="C177" s="50">
        <f>IF('Indicator Data'!D181="No Data",1,IF('Indicator Data imputation'!D180&lt;&gt;"",1,0))</f>
        <v>0</v>
      </c>
      <c r="D177" s="50">
        <f>IF('Indicator Data'!E181="No Data",1,IF('Indicator Data imputation'!E180&lt;&gt;"",1,0))</f>
        <v>0</v>
      </c>
      <c r="E177" s="50">
        <f>IF('Indicator Data'!F181="No Data",1,IF('Indicator Data imputation'!F180&lt;&gt;"",1,0))</f>
        <v>0</v>
      </c>
      <c r="F177" s="50">
        <f>IF('Indicator Data'!G181="No Data",1,IF('Indicator Data imputation'!G180&lt;&gt;"",1,0))</f>
        <v>0</v>
      </c>
      <c r="G177" s="50">
        <f>IF('Indicator Data'!H181="No Data",1,IF('Indicator Data imputation'!H180&lt;&gt;"",1,0))</f>
        <v>0</v>
      </c>
      <c r="H177" s="50">
        <f>IF('Indicator Data'!I181="No Data",1,IF('Indicator Data imputation'!I180&lt;&gt;"",1,0))</f>
        <v>0</v>
      </c>
      <c r="I177" s="50">
        <f>IF('Indicator Data'!J181="No Data",1,IF('Indicator Data imputation'!J180&lt;&gt;"",1,0))</f>
        <v>0</v>
      </c>
      <c r="J177" s="50">
        <f>IF('Indicator Data'!K181="No Data",1,IF('Indicator Data imputation'!K180&lt;&gt;"",1,0))</f>
        <v>0</v>
      </c>
      <c r="K177" s="50">
        <f>IF('Indicator Data'!L181="No Data",1,IF('Indicator Data imputation'!L180&lt;&gt;"",1,0))</f>
        <v>0</v>
      </c>
      <c r="L177" s="50">
        <f>IF('Indicator Data'!M181="No Data",1,IF('Indicator Data imputation'!M180&lt;&gt;"",1,0))</f>
        <v>0</v>
      </c>
      <c r="M177" s="50">
        <f>IF('Indicator Data'!N181="No Data",1,IF('Indicator Data imputation'!N180&lt;&gt;"",1,0))</f>
        <v>1</v>
      </c>
      <c r="N177" s="50">
        <f>IF('Indicator Data'!O181="No Data",1,IF('Indicator Data imputation'!O180&lt;&gt;"",1,0))</f>
        <v>1</v>
      </c>
      <c r="O177" s="50">
        <f>IF('Indicator Data'!P181="No Data",1,IF('Indicator Data imputation'!P180&lt;&gt;"",1,0))</f>
        <v>1</v>
      </c>
      <c r="P177" s="50">
        <f>IF('Indicator Data'!Q181="No Data",1,IF('Indicator Data imputation'!Q180&lt;&gt;"",1,0))</f>
        <v>0</v>
      </c>
      <c r="Q177" s="50">
        <f>IF('Indicator Data'!R181="No Data",1,IF('Indicator Data imputation'!R180&lt;&gt;"",1,0))</f>
        <v>0</v>
      </c>
      <c r="R177" s="50">
        <f>IF('Indicator Data'!S181="No Data",1,IF('Indicator Data imputation'!S180&lt;&gt;"",1,0))</f>
        <v>0</v>
      </c>
      <c r="S177" s="50">
        <f>IF('Indicator Data'!T181="No Data",1,IF('Indicator Data imputation'!T180&lt;&gt;"",1,0))</f>
        <v>0</v>
      </c>
      <c r="T177" s="50">
        <f>IF('Indicator Data'!U181="No Data",1,IF('Indicator Data imputation'!U180&lt;&gt;"",1,0))</f>
        <v>0</v>
      </c>
      <c r="U177" s="50">
        <f>IF('Indicator Data'!V181="No Data",1,IF('Indicator Data imputation'!V180&lt;&gt;"",1,0))</f>
        <v>0</v>
      </c>
      <c r="V177" s="50">
        <f>IF('Indicator Data'!W181="No Data",1,IF('Indicator Data imputation'!W180&lt;&gt;"",1,0))</f>
        <v>0</v>
      </c>
      <c r="W177" s="50">
        <f>IF('Indicator Data'!X181="No Data",1,IF('Indicator Data imputation'!X180&lt;&gt;"",1,0))</f>
        <v>0</v>
      </c>
      <c r="X177" s="50">
        <f>IF('Indicator Data'!Y181="No Data",1,IF('Indicator Data imputation'!Y180&lt;&gt;"",1,0))</f>
        <v>0</v>
      </c>
      <c r="Y177" s="50">
        <f>IF('Indicator Data'!Z181="No Data",1,IF('Indicator Data imputation'!Z180&lt;&gt;"",1,0))</f>
        <v>0</v>
      </c>
      <c r="Z177" s="50">
        <f>IF('Indicator Data'!AA181="No Data",1,IF('Indicator Data imputation'!AA180&lt;&gt;"",1,0))</f>
        <v>1</v>
      </c>
      <c r="AA177" s="50">
        <f>IF('Indicator Data'!AB181="No Data",1,IF('Indicator Data imputation'!AB180&lt;&gt;"",1,0))</f>
        <v>0</v>
      </c>
      <c r="AB177" s="50">
        <f>IF('Indicator Data'!AC181="No Data",1,IF('Indicator Data imputation'!AC180&lt;&gt;"",1,0))</f>
        <v>1</v>
      </c>
      <c r="AC177" s="50">
        <f>IF('Indicator Data'!AD181="No Data",1,IF('Indicator Data imputation'!AD180&lt;&gt;"",1,0))</f>
        <v>0</v>
      </c>
      <c r="AD177" s="50">
        <f>IF('Indicator Data'!AE181="No Data",1,IF('Indicator Data imputation'!AE180&lt;&gt;"",1,0))</f>
        <v>0</v>
      </c>
      <c r="AE177" s="50">
        <f>IF('Indicator Data'!AF181="No Data",1,IF('Indicator Data imputation'!AF180&lt;&gt;"",1,0))</f>
        <v>0</v>
      </c>
      <c r="AF177" s="50">
        <f>IF('Indicator Data'!AG181="No Data",1,IF('Indicator Data imputation'!AG180&lt;&gt;"",1,0))</f>
        <v>0</v>
      </c>
      <c r="AG177" s="50">
        <f>IF('Indicator Data'!AH181="No Data",1,IF('Indicator Data imputation'!AH180&lt;&gt;"",1,0))</f>
        <v>0</v>
      </c>
      <c r="AH177" s="50">
        <f>IF('Indicator Data'!AI181="No Data",1,IF('Indicator Data imputation'!AI180&lt;&gt;"",1,0))</f>
        <v>0</v>
      </c>
      <c r="AI177" s="50">
        <f>IF('Indicator Data'!AJ181="No Data",1,IF('Indicator Data imputation'!AJ180&lt;&gt;"",1,0))</f>
        <v>0</v>
      </c>
      <c r="AJ177" s="50">
        <f>IF('Indicator Data'!AK181="No Data",1,IF('Indicator Data imputation'!AK180&lt;&gt;"",1,0))</f>
        <v>0</v>
      </c>
      <c r="AK177" s="50">
        <f>IF('Indicator Data'!AL181="No Data",1,IF('Indicator Data imputation'!AL180&lt;&gt;"",1,0))</f>
        <v>0</v>
      </c>
      <c r="AL177" s="50">
        <f>IF('Indicator Data'!AM181="No Data",1,IF('Indicator Data imputation'!AM180&lt;&gt;"",1,0))</f>
        <v>1</v>
      </c>
      <c r="AM177" s="50">
        <f>IF('Indicator Data'!AN181="No Data",1,IF('Indicator Data imputation'!AN180&lt;&gt;"",1,0))</f>
        <v>0</v>
      </c>
      <c r="AN177" s="50">
        <f>IF('Indicator Data'!AO181="No Data",1,IF('Indicator Data imputation'!AO180&lt;&gt;"",1,0))</f>
        <v>0</v>
      </c>
      <c r="AO177" s="50">
        <f>IF('Indicator Data'!AP181="No Data",1,IF('Indicator Data imputation'!AP180&lt;&gt;"",1,0))</f>
        <v>0</v>
      </c>
      <c r="AP177" s="50">
        <f>IF('Indicator Data'!AQ181="No Data",1,IF('Indicator Data imputation'!AQ180&lt;&gt;"",1,0))</f>
        <v>0</v>
      </c>
      <c r="AQ177" s="50">
        <f>IF('Indicator Data'!AR181="No Data",1,IF('Indicator Data imputation'!AR180&lt;&gt;"",1,0))</f>
        <v>0</v>
      </c>
      <c r="AR177" s="50">
        <f>IF('Indicator Data'!AS181="No Data",1,IF('Indicator Data imputation'!AS180&lt;&gt;"",1,0))</f>
        <v>0</v>
      </c>
      <c r="AS177" s="50">
        <f>IF('Indicator Data'!AT181="No Data",1,IF('Indicator Data imputation'!AT180&lt;&gt;"",1,0))</f>
        <v>0</v>
      </c>
      <c r="AT177" s="50">
        <f>IF('Indicator Data'!AU181="No Data",1,IF('Indicator Data imputation'!AU180&lt;&gt;"",1,0))</f>
        <v>0</v>
      </c>
      <c r="AU177" s="50">
        <f>IF('Indicator Data'!AV181="No Data",1,IF('Indicator Data imputation'!AV180&lt;&gt;"",1,0))</f>
        <v>1</v>
      </c>
      <c r="AV177" s="50">
        <f>IF('Indicator Data'!AW181="No Data",1,IF('Indicator Data imputation'!AW180&lt;&gt;"",1,0))</f>
        <v>1</v>
      </c>
      <c r="AW177" s="50">
        <f>IF('Indicator Data'!AX181="No Data",1,IF('Indicator Data imputation'!AX180&lt;&gt;"",1,0))</f>
        <v>1</v>
      </c>
      <c r="AX177" s="50">
        <f>IF('Indicator Data'!AY181="No Data",1,IF('Indicator Data imputation'!AY180&lt;&gt;"",1,0))</f>
        <v>0</v>
      </c>
      <c r="AY177" s="50">
        <f>IF('Indicator Data'!AZ181="No Data",1,IF('Indicator Data imputation'!AZ180&lt;&gt;"",1,0))</f>
        <v>0</v>
      </c>
      <c r="AZ177" s="50">
        <f>IF('Indicator Data'!BA181="No Data",1,IF('Indicator Data imputation'!BA180&lt;&gt;"",1,0))</f>
        <v>0</v>
      </c>
      <c r="BA177" s="50">
        <f>IF('Indicator Data'!BB181="No Data",1,IF('Indicator Data imputation'!BB180&lt;&gt;"",1,0))</f>
        <v>0</v>
      </c>
      <c r="BB177" s="50">
        <f>IF('Indicator Data'!BC181="No Data",1,IF('Indicator Data imputation'!BC180&lt;&gt;"",1,0))</f>
        <v>0</v>
      </c>
      <c r="BC177" s="50">
        <f>IF('Indicator Data'!BD181="No Data",1,IF('Indicator Data imputation'!BD180&lt;&gt;"",1,0))</f>
        <v>0</v>
      </c>
      <c r="BD177" s="50">
        <f>IF('Indicator Data'!BE181="No Data",1,IF('Indicator Data imputation'!BE180&lt;&gt;"",1,0))</f>
        <v>0</v>
      </c>
      <c r="BE177" s="50">
        <f>IF('Indicator Data'!BF181="No Data",1,IF('Indicator Data imputation'!BF180&lt;&gt;"",1,0))</f>
        <v>0</v>
      </c>
      <c r="BF177" s="50">
        <f>IF('Indicator Data'!BG181="No Data",1,IF('Indicator Data imputation'!BG180&lt;&gt;"",1,0))</f>
        <v>0</v>
      </c>
      <c r="BG177" s="50">
        <f>IF('Indicator Data'!BH181="No Data",1,IF('Indicator Data imputation'!BH180&lt;&gt;"",1,0))</f>
        <v>0</v>
      </c>
      <c r="BH177" s="50">
        <f>IF('Indicator Data'!BI181="No Data",1,IF('Indicator Data imputation'!BI180&lt;&gt;"",1,0))</f>
        <v>0</v>
      </c>
      <c r="BI177" s="50">
        <f>IF('Indicator Data'!BJ181="No Data",1,IF('Indicator Data imputation'!BJ180&lt;&gt;"",1,0))</f>
        <v>0</v>
      </c>
      <c r="BJ177" s="50">
        <f>IF('Indicator Data'!BK181="No Data",1,IF('Indicator Data imputation'!BK180&lt;&gt;"",1,0))</f>
        <v>0</v>
      </c>
      <c r="BK177" s="50">
        <f>IF('Indicator Data'!BL181="No Data",1,IF('Indicator Data imputation'!BL180&lt;&gt;"",1,0))</f>
        <v>0</v>
      </c>
      <c r="BL177" s="50">
        <f>IF('Indicator Data'!BM181="No Data",1,IF('Indicator Data imputation'!BM180&lt;&gt;"",1,0))</f>
        <v>0</v>
      </c>
      <c r="BM177" s="50">
        <f>IF('Indicator Data'!BN181="No Data",1,IF('Indicator Data imputation'!BN180&lt;&gt;"",1,0))</f>
        <v>0</v>
      </c>
      <c r="BN177" s="50">
        <f>IF('Indicator Data'!BO181="No Data",1,IF('Indicator Data imputation'!BO180&lt;&gt;"",1,0))</f>
        <v>0</v>
      </c>
      <c r="BO177" s="50">
        <f>IF('Indicator Data'!BP181="No Data",1,IF('Indicator Data imputation'!BP180&lt;&gt;"",1,0))</f>
        <v>0</v>
      </c>
      <c r="BP177" s="50">
        <f>IF('Indicator Data'!BQ181="No Data",1,IF('Indicator Data imputation'!BQ180&lt;&gt;"",1,0))</f>
        <v>0</v>
      </c>
      <c r="BQ177" s="50">
        <f>IF('Indicator Data'!BR181="No Data",1,IF('Indicator Data imputation'!BR180&lt;&gt;"",1,0))</f>
        <v>0</v>
      </c>
      <c r="BR177" s="50">
        <f>IF('Indicator Data'!BS181="No Data",1,IF('Indicator Data imputation'!BS180&lt;&gt;"",1,0))</f>
        <v>0</v>
      </c>
      <c r="BS177" s="50">
        <f>IF('Indicator Data'!BT181="No Data",1,IF('Indicator Data imputation'!BT180&lt;&gt;"",1,0))</f>
        <v>0</v>
      </c>
      <c r="BT177" s="50">
        <f>IF('Indicator Data'!BU181="No Data",1,IF('Indicator Data imputation'!BU180&lt;&gt;"",1,0))</f>
        <v>0</v>
      </c>
      <c r="BU177" s="50">
        <f>IF('Indicator Data'!BV181="No Data",1,IF('Indicator Data imputation'!BV180&lt;&gt;"",1,0))</f>
        <v>0</v>
      </c>
      <c r="BV177" s="50">
        <f>IF('Indicator Data'!BW181="No Data",1,IF('Indicator Data imputation'!BW180&lt;&gt;"",1,0))</f>
        <v>0</v>
      </c>
      <c r="BW177" s="50">
        <f>IF('Indicator Data'!BX181="No Data",1,IF('Indicator Data imputation'!BX180&lt;&gt;"",1,0))</f>
        <v>0</v>
      </c>
      <c r="BX177" s="50">
        <f>IF('Indicator Data'!BY181="No Data",1,IF('Indicator Data imputation'!BY180&lt;&gt;"",1,0))</f>
        <v>0</v>
      </c>
      <c r="BY177" s="3">
        <f t="shared" si="8"/>
        <v>9</v>
      </c>
      <c r="BZ177" s="52">
        <f t="shared" si="7"/>
        <v>0.12</v>
      </c>
    </row>
    <row r="178" spans="1:78">
      <c r="A178" s="3" t="str">
        <f>'Indicator Data'!B182</f>
        <v>TKM</v>
      </c>
      <c r="B178" s="50">
        <f>IF('Indicator Data'!C182="No Data",1,IF('Indicator Data imputation'!C181&lt;&gt;"",1,0))</f>
        <v>0</v>
      </c>
      <c r="C178" s="50">
        <f>IF('Indicator Data'!D182="No Data",1,IF('Indicator Data imputation'!D181&lt;&gt;"",1,0))</f>
        <v>0</v>
      </c>
      <c r="D178" s="50">
        <f>IF('Indicator Data'!E182="No Data",1,IF('Indicator Data imputation'!E181&lt;&gt;"",1,0))</f>
        <v>0</v>
      </c>
      <c r="E178" s="50">
        <f>IF('Indicator Data'!F182="No Data",1,IF('Indicator Data imputation'!F181&lt;&gt;"",1,0))</f>
        <v>0</v>
      </c>
      <c r="F178" s="50">
        <f>IF('Indicator Data'!G182="No Data",1,IF('Indicator Data imputation'!G181&lt;&gt;"",1,0))</f>
        <v>0</v>
      </c>
      <c r="G178" s="50">
        <f>IF('Indicator Data'!H182="No Data",1,IF('Indicator Data imputation'!H181&lt;&gt;"",1,0))</f>
        <v>0</v>
      </c>
      <c r="H178" s="50">
        <f>IF('Indicator Data'!I182="No Data",1,IF('Indicator Data imputation'!I181&lt;&gt;"",1,0))</f>
        <v>0</v>
      </c>
      <c r="I178" s="50">
        <f>IF('Indicator Data'!J182="No Data",1,IF('Indicator Data imputation'!J181&lt;&gt;"",1,0))</f>
        <v>0</v>
      </c>
      <c r="J178" s="50">
        <f>IF('Indicator Data'!K182="No Data",1,IF('Indicator Data imputation'!K181&lt;&gt;"",1,0))</f>
        <v>0</v>
      </c>
      <c r="K178" s="50">
        <f>IF('Indicator Data'!L182="No Data",1,IF('Indicator Data imputation'!L181&lt;&gt;"",1,0))</f>
        <v>0</v>
      </c>
      <c r="L178" s="50">
        <f>IF('Indicator Data'!M182="No Data",1,IF('Indicator Data imputation'!M181&lt;&gt;"",1,0))</f>
        <v>0</v>
      </c>
      <c r="M178" s="50">
        <f>IF('Indicator Data'!N182="No Data",1,IF('Indicator Data imputation'!N181&lt;&gt;"",1,0))</f>
        <v>1</v>
      </c>
      <c r="N178" s="50">
        <f>IF('Indicator Data'!O182="No Data",1,IF('Indicator Data imputation'!O181&lt;&gt;"",1,0))</f>
        <v>1</v>
      </c>
      <c r="O178" s="50">
        <f>IF('Indicator Data'!P182="No Data",1,IF('Indicator Data imputation'!P181&lt;&gt;"",1,0))</f>
        <v>1</v>
      </c>
      <c r="P178" s="50">
        <f>IF('Indicator Data'!Q182="No Data",1,IF('Indicator Data imputation'!Q181&lt;&gt;"",1,0))</f>
        <v>0</v>
      </c>
      <c r="Q178" s="50">
        <f>IF('Indicator Data'!R182="No Data",1,IF('Indicator Data imputation'!R181&lt;&gt;"",1,0))</f>
        <v>0</v>
      </c>
      <c r="R178" s="50">
        <f>IF('Indicator Data'!S182="No Data",1,IF('Indicator Data imputation'!S181&lt;&gt;"",1,0))</f>
        <v>0</v>
      </c>
      <c r="S178" s="50">
        <f>IF('Indicator Data'!T182="No Data",1,IF('Indicator Data imputation'!T181&lt;&gt;"",1,0))</f>
        <v>0</v>
      </c>
      <c r="T178" s="50">
        <f>IF('Indicator Data'!U182="No Data",1,IF('Indicator Data imputation'!U181&lt;&gt;"",1,0))</f>
        <v>0</v>
      </c>
      <c r="U178" s="50">
        <f>IF('Indicator Data'!V182="No Data",1,IF('Indicator Data imputation'!V181&lt;&gt;"",1,0))</f>
        <v>0</v>
      </c>
      <c r="V178" s="50">
        <f>IF('Indicator Data'!W182="No Data",1,IF('Indicator Data imputation'!W181&lt;&gt;"",1,0))</f>
        <v>0</v>
      </c>
      <c r="W178" s="50">
        <f>IF('Indicator Data'!X182="No Data",1,IF('Indicator Data imputation'!X181&lt;&gt;"",1,0))</f>
        <v>0</v>
      </c>
      <c r="X178" s="50">
        <f>IF('Indicator Data'!Y182="No Data",1,IF('Indicator Data imputation'!Y181&lt;&gt;"",1,0))</f>
        <v>0</v>
      </c>
      <c r="Y178" s="50">
        <f>IF('Indicator Data'!Z182="No Data",1,IF('Indicator Data imputation'!Z181&lt;&gt;"",1,0))</f>
        <v>0</v>
      </c>
      <c r="Z178" s="50">
        <f>IF('Indicator Data'!AA182="No Data",1,IF('Indicator Data imputation'!AA181&lt;&gt;"",1,0))</f>
        <v>1</v>
      </c>
      <c r="AA178" s="50">
        <f>IF('Indicator Data'!AB182="No Data",1,IF('Indicator Data imputation'!AB181&lt;&gt;"",1,0))</f>
        <v>0</v>
      </c>
      <c r="AB178" s="50">
        <f>IF('Indicator Data'!AC182="No Data",1,IF('Indicator Data imputation'!AC181&lt;&gt;"",1,0))</f>
        <v>0</v>
      </c>
      <c r="AC178" s="50">
        <f>IF('Indicator Data'!AD182="No Data",1,IF('Indicator Data imputation'!AD181&lt;&gt;"",1,0))</f>
        <v>0</v>
      </c>
      <c r="AD178" s="50">
        <f>IF('Indicator Data'!AE182="No Data",1,IF('Indicator Data imputation'!AE181&lt;&gt;"",1,0))</f>
        <v>0</v>
      </c>
      <c r="AE178" s="50">
        <f>IF('Indicator Data'!AF182="No Data",1,IF('Indicator Data imputation'!AF181&lt;&gt;"",1,0))</f>
        <v>1</v>
      </c>
      <c r="AF178" s="50">
        <f>IF('Indicator Data'!AG182="No Data",1,IF('Indicator Data imputation'!AG181&lt;&gt;"",1,0))</f>
        <v>0</v>
      </c>
      <c r="AG178" s="50">
        <f>IF('Indicator Data'!AH182="No Data",1,IF('Indicator Data imputation'!AH181&lt;&gt;"",1,0))</f>
        <v>0</v>
      </c>
      <c r="AH178" s="50">
        <f>IF('Indicator Data'!AI182="No Data",1,IF('Indicator Data imputation'!AI181&lt;&gt;"",1,0))</f>
        <v>0</v>
      </c>
      <c r="AI178" s="50">
        <f>IF('Indicator Data'!AJ182="No Data",1,IF('Indicator Data imputation'!AJ181&lt;&gt;"",1,0))</f>
        <v>0</v>
      </c>
      <c r="AJ178" s="50">
        <f>IF('Indicator Data'!AK182="No Data",1,IF('Indicator Data imputation'!AK181&lt;&gt;"",1,0))</f>
        <v>0</v>
      </c>
      <c r="AK178" s="50">
        <f>IF('Indicator Data'!AL182="No Data",1,IF('Indicator Data imputation'!AL181&lt;&gt;"",1,0))</f>
        <v>0</v>
      </c>
      <c r="AL178" s="50">
        <f>IF('Indicator Data'!AM182="No Data",1,IF('Indicator Data imputation'!AM181&lt;&gt;"",1,0))</f>
        <v>0</v>
      </c>
      <c r="AM178" s="50">
        <f>IF('Indicator Data'!AN182="No Data",1,IF('Indicator Data imputation'!AN181&lt;&gt;"",1,0))</f>
        <v>0</v>
      </c>
      <c r="AN178" s="50">
        <f>IF('Indicator Data'!AO182="No Data",1,IF('Indicator Data imputation'!AO181&lt;&gt;"",1,0))</f>
        <v>0</v>
      </c>
      <c r="AO178" s="50">
        <f>IF('Indicator Data'!AP182="No Data",1,IF('Indicator Data imputation'!AP181&lt;&gt;"",1,0))</f>
        <v>0</v>
      </c>
      <c r="AP178" s="50">
        <f>IF('Indicator Data'!AQ182="No Data",1,IF('Indicator Data imputation'!AQ181&lt;&gt;"",1,0))</f>
        <v>0</v>
      </c>
      <c r="AQ178" s="50">
        <f>IF('Indicator Data'!AR182="No Data",1,IF('Indicator Data imputation'!AR181&lt;&gt;"",1,0))</f>
        <v>1</v>
      </c>
      <c r="AR178" s="50">
        <f>IF('Indicator Data'!AS182="No Data",1,IF('Indicator Data imputation'!AS181&lt;&gt;"",1,0))</f>
        <v>0</v>
      </c>
      <c r="AS178" s="50">
        <f>IF('Indicator Data'!AT182="No Data",1,IF('Indicator Data imputation'!AT181&lt;&gt;"",1,0))</f>
        <v>0</v>
      </c>
      <c r="AT178" s="50">
        <f>IF('Indicator Data'!AU182="No Data",1,IF('Indicator Data imputation'!AU181&lt;&gt;"",1,0))</f>
        <v>0</v>
      </c>
      <c r="AU178" s="50">
        <f>IF('Indicator Data'!AV182="No Data",1,IF('Indicator Data imputation'!AV181&lt;&gt;"",1,0))</f>
        <v>1</v>
      </c>
      <c r="AV178" s="50">
        <f>IF('Indicator Data'!AW182="No Data",1,IF('Indicator Data imputation'!AW181&lt;&gt;"",1,0))</f>
        <v>1</v>
      </c>
      <c r="AW178" s="50">
        <f>IF('Indicator Data'!AX182="No Data",1,IF('Indicator Data imputation'!AX181&lt;&gt;"",1,0))</f>
        <v>1</v>
      </c>
      <c r="AX178" s="50">
        <f>IF('Indicator Data'!AY182="No Data",1,IF('Indicator Data imputation'!AY181&lt;&gt;"",1,0))</f>
        <v>0</v>
      </c>
      <c r="AY178" s="50">
        <f>IF('Indicator Data'!AZ182="No Data",1,IF('Indicator Data imputation'!AZ181&lt;&gt;"",1,0))</f>
        <v>1</v>
      </c>
      <c r="AZ178" s="50">
        <f>IF('Indicator Data'!BA182="No Data",1,IF('Indicator Data imputation'!BA181&lt;&gt;"",1,0))</f>
        <v>1</v>
      </c>
      <c r="BA178" s="50">
        <f>IF('Indicator Data'!BB182="No Data",1,IF('Indicator Data imputation'!BB181&lt;&gt;"",1,0))</f>
        <v>0</v>
      </c>
      <c r="BB178" s="50">
        <f>IF('Indicator Data'!BC182="No Data",1,IF('Indicator Data imputation'!BC181&lt;&gt;"",1,0))</f>
        <v>0</v>
      </c>
      <c r="BC178" s="50">
        <f>IF('Indicator Data'!BD182="No Data",1,IF('Indicator Data imputation'!BD181&lt;&gt;"",1,0))</f>
        <v>0</v>
      </c>
      <c r="BD178" s="50">
        <f>IF('Indicator Data'!BE182="No Data",1,IF('Indicator Data imputation'!BE181&lt;&gt;"",1,0))</f>
        <v>0</v>
      </c>
      <c r="BE178" s="50">
        <f>IF('Indicator Data'!BF182="No Data",1,IF('Indicator Data imputation'!BF181&lt;&gt;"",1,0))</f>
        <v>0</v>
      </c>
      <c r="BF178" s="50">
        <f>IF('Indicator Data'!BG182="No Data",1,IF('Indicator Data imputation'!BG181&lt;&gt;"",1,0))</f>
        <v>0</v>
      </c>
      <c r="BG178" s="50">
        <f>IF('Indicator Data'!BH182="No Data",1,IF('Indicator Data imputation'!BH181&lt;&gt;"",1,0))</f>
        <v>0</v>
      </c>
      <c r="BH178" s="50">
        <f>IF('Indicator Data'!BI182="No Data",1,IF('Indicator Data imputation'!BI181&lt;&gt;"",1,0))</f>
        <v>0</v>
      </c>
      <c r="BI178" s="50">
        <f>IF('Indicator Data'!BJ182="No Data",1,IF('Indicator Data imputation'!BJ181&lt;&gt;"",1,0))</f>
        <v>1</v>
      </c>
      <c r="BJ178" s="50">
        <f>IF('Indicator Data'!BK182="No Data",1,IF('Indicator Data imputation'!BK181&lt;&gt;"",1,0))</f>
        <v>0</v>
      </c>
      <c r="BK178" s="50">
        <f>IF('Indicator Data'!BL182="No Data",1,IF('Indicator Data imputation'!BL181&lt;&gt;"",1,0))</f>
        <v>0</v>
      </c>
      <c r="BL178" s="50">
        <f>IF('Indicator Data'!BM182="No Data",1,IF('Indicator Data imputation'!BM181&lt;&gt;"",1,0))</f>
        <v>0</v>
      </c>
      <c r="BM178" s="50">
        <f>IF('Indicator Data'!BN182="No Data",1,IF('Indicator Data imputation'!BN181&lt;&gt;"",1,0))</f>
        <v>0</v>
      </c>
      <c r="BN178" s="50">
        <f>IF('Indicator Data'!BO182="No Data",1,IF('Indicator Data imputation'!BO181&lt;&gt;"",1,0))</f>
        <v>0</v>
      </c>
      <c r="BO178" s="50">
        <f>IF('Indicator Data'!BP182="No Data",1,IF('Indicator Data imputation'!BP181&lt;&gt;"",1,0))</f>
        <v>0</v>
      </c>
      <c r="BP178" s="50">
        <f>IF('Indicator Data'!BQ182="No Data",1,IF('Indicator Data imputation'!BQ181&lt;&gt;"",1,0))</f>
        <v>0</v>
      </c>
      <c r="BQ178" s="50">
        <f>IF('Indicator Data'!BR182="No Data",1,IF('Indicator Data imputation'!BR181&lt;&gt;"",1,0))</f>
        <v>0</v>
      </c>
      <c r="BR178" s="50">
        <f>IF('Indicator Data'!BS182="No Data",1,IF('Indicator Data imputation'!BS181&lt;&gt;"",1,0))</f>
        <v>0</v>
      </c>
      <c r="BS178" s="50">
        <f>IF('Indicator Data'!BT182="No Data",1,IF('Indicator Data imputation'!BT181&lt;&gt;"",1,0))</f>
        <v>0</v>
      </c>
      <c r="BT178" s="50">
        <f>IF('Indicator Data'!BU182="No Data",1,IF('Indicator Data imputation'!BU181&lt;&gt;"",1,0))</f>
        <v>0</v>
      </c>
      <c r="BU178" s="50">
        <f>IF('Indicator Data'!BV182="No Data",1,IF('Indicator Data imputation'!BV181&lt;&gt;"",1,0))</f>
        <v>0</v>
      </c>
      <c r="BV178" s="50">
        <f>IF('Indicator Data'!BW182="No Data",1,IF('Indicator Data imputation'!BW181&lt;&gt;"",1,0))</f>
        <v>1</v>
      </c>
      <c r="BW178" s="50">
        <f>IF('Indicator Data'!BX182="No Data",1,IF('Indicator Data imputation'!BX181&lt;&gt;"",1,0))</f>
        <v>0</v>
      </c>
      <c r="BX178" s="50">
        <f>IF('Indicator Data'!BY182="No Data",1,IF('Indicator Data imputation'!BY181&lt;&gt;"",1,0))</f>
        <v>0</v>
      </c>
      <c r="BY178" s="3">
        <f t="shared" si="8"/>
        <v>13</v>
      </c>
      <c r="BZ178" s="52">
        <f t="shared" si="7"/>
        <v>0.17333333333333334</v>
      </c>
    </row>
    <row r="179" spans="1:78">
      <c r="A179" s="3" t="str">
        <f>'Indicator Data'!B183</f>
        <v>TUV</v>
      </c>
      <c r="B179" s="50">
        <f>IF('Indicator Data'!C183="No Data",1,IF('Indicator Data imputation'!C182&lt;&gt;"",1,0))</f>
        <v>0</v>
      </c>
      <c r="C179" s="50">
        <f>IF('Indicator Data'!D183="No Data",1,IF('Indicator Data imputation'!D182&lt;&gt;"",1,0))</f>
        <v>0</v>
      </c>
      <c r="D179" s="50">
        <f>IF('Indicator Data'!E183="No Data",1,IF('Indicator Data imputation'!E182&lt;&gt;"",1,0))</f>
        <v>1</v>
      </c>
      <c r="E179" s="50">
        <f>IF('Indicator Data'!F183="No Data",1,IF('Indicator Data imputation'!F182&lt;&gt;"",1,0))</f>
        <v>0</v>
      </c>
      <c r="F179" s="50">
        <f>IF('Indicator Data'!G183="No Data",1,IF('Indicator Data imputation'!G182&lt;&gt;"",1,0))</f>
        <v>0</v>
      </c>
      <c r="G179" s="50">
        <f>IF('Indicator Data'!H183="No Data",1,IF('Indicator Data imputation'!H182&lt;&gt;"",1,0))</f>
        <v>0</v>
      </c>
      <c r="H179" s="50">
        <f>IF('Indicator Data'!I183="No Data",1,IF('Indicator Data imputation'!I182&lt;&gt;"",1,0))</f>
        <v>0</v>
      </c>
      <c r="I179" s="50">
        <f>IF('Indicator Data'!J183="No Data",1,IF('Indicator Data imputation'!J182&lt;&gt;"",1,0))</f>
        <v>0</v>
      </c>
      <c r="J179" s="50">
        <f>IF('Indicator Data'!K183="No Data",1,IF('Indicator Data imputation'!K182&lt;&gt;"",1,0))</f>
        <v>0</v>
      </c>
      <c r="K179" s="50">
        <f>IF('Indicator Data'!L183="No Data",1,IF('Indicator Data imputation'!L182&lt;&gt;"",1,0))</f>
        <v>1</v>
      </c>
      <c r="L179" s="50">
        <f>IF('Indicator Data'!M183="No Data",1,IF('Indicator Data imputation'!M182&lt;&gt;"",1,0))</f>
        <v>1</v>
      </c>
      <c r="M179" s="50">
        <f>IF('Indicator Data'!N183="No Data",1,IF('Indicator Data imputation'!N182&lt;&gt;"",1,0))</f>
        <v>1</v>
      </c>
      <c r="N179" s="50">
        <f>IF('Indicator Data'!O183="No Data",1,IF('Indicator Data imputation'!O182&lt;&gt;"",1,0))</f>
        <v>1</v>
      </c>
      <c r="O179" s="50">
        <f>IF('Indicator Data'!P183="No Data",1,IF('Indicator Data imputation'!P182&lt;&gt;"",1,0))</f>
        <v>1</v>
      </c>
      <c r="P179" s="50">
        <f>IF('Indicator Data'!Q183="No Data",1,IF('Indicator Data imputation'!Q182&lt;&gt;"",1,0))</f>
        <v>0</v>
      </c>
      <c r="Q179" s="50">
        <f>IF('Indicator Data'!R183="No Data",1,IF('Indicator Data imputation'!R182&lt;&gt;"",1,0))</f>
        <v>0</v>
      </c>
      <c r="R179" s="50">
        <f>IF('Indicator Data'!S183="No Data",1,IF('Indicator Data imputation'!S182&lt;&gt;"",1,0))</f>
        <v>0</v>
      </c>
      <c r="S179" s="50">
        <f>IF('Indicator Data'!T183="No Data",1,IF('Indicator Data imputation'!T182&lt;&gt;"",1,0))</f>
        <v>0</v>
      </c>
      <c r="T179" s="50">
        <f>IF('Indicator Data'!U183="No Data",1,IF('Indicator Data imputation'!U182&lt;&gt;"",1,0))</f>
        <v>0</v>
      </c>
      <c r="U179" s="50">
        <f>IF('Indicator Data'!V183="No Data",1,IF('Indicator Data imputation'!V182&lt;&gt;"",1,0))</f>
        <v>0</v>
      </c>
      <c r="V179" s="50">
        <f>IF('Indicator Data'!W183="No Data",1,IF('Indicator Data imputation'!W182&lt;&gt;"",1,0))</f>
        <v>0</v>
      </c>
      <c r="W179" s="50">
        <f>IF('Indicator Data'!X183="No Data",1,IF('Indicator Data imputation'!X182&lt;&gt;"",1,0))</f>
        <v>0</v>
      </c>
      <c r="X179" s="50">
        <f>IF('Indicator Data'!Y183="No Data",1,IF('Indicator Data imputation'!Y182&lt;&gt;"",1,0))</f>
        <v>0</v>
      </c>
      <c r="Y179" s="50">
        <f>IF('Indicator Data'!Z183="No Data",1,IF('Indicator Data imputation'!Z182&lt;&gt;"",1,0))</f>
        <v>0</v>
      </c>
      <c r="Z179" s="50">
        <f>IF('Indicator Data'!AA183="No Data",1,IF('Indicator Data imputation'!AA182&lt;&gt;"",1,0))</f>
        <v>1</v>
      </c>
      <c r="AA179" s="50">
        <f>IF('Indicator Data'!AB183="No Data",1,IF('Indicator Data imputation'!AB182&lt;&gt;"",1,0))</f>
        <v>0</v>
      </c>
      <c r="AB179" s="50">
        <f>IF('Indicator Data'!AC183="No Data",1,IF('Indicator Data imputation'!AC182&lt;&gt;"",1,0))</f>
        <v>1</v>
      </c>
      <c r="AC179" s="50">
        <f>IF('Indicator Data'!AD183="No Data",1,IF('Indicator Data imputation'!AD182&lt;&gt;"",1,0))</f>
        <v>1</v>
      </c>
      <c r="AD179" s="50">
        <f>IF('Indicator Data'!AE183="No Data",1,IF('Indicator Data imputation'!AE182&lt;&gt;"",1,0))</f>
        <v>0</v>
      </c>
      <c r="AE179" s="50">
        <f>IF('Indicator Data'!AF183="No Data",1,IF('Indicator Data imputation'!AF182&lt;&gt;"",1,0))</f>
        <v>1</v>
      </c>
      <c r="AF179" s="50">
        <f>IF('Indicator Data'!AG183="No Data",1,IF('Indicator Data imputation'!AG182&lt;&gt;"",1,0))</f>
        <v>1</v>
      </c>
      <c r="AG179" s="50">
        <f>IF('Indicator Data'!AH183="No Data",1,IF('Indicator Data imputation'!AH182&lt;&gt;"",1,0))</f>
        <v>0</v>
      </c>
      <c r="AH179" s="50">
        <f>IF('Indicator Data'!AI183="No Data",1,IF('Indicator Data imputation'!AI182&lt;&gt;"",1,0))</f>
        <v>0</v>
      </c>
      <c r="AI179" s="50">
        <f>IF('Indicator Data'!AJ183="No Data",1,IF('Indicator Data imputation'!AJ182&lt;&gt;"",1,0))</f>
        <v>0</v>
      </c>
      <c r="AJ179" s="50">
        <f>IF('Indicator Data'!AK183="No Data",1,IF('Indicator Data imputation'!AK182&lt;&gt;"",1,0))</f>
        <v>0</v>
      </c>
      <c r="AK179" s="50">
        <f>IF('Indicator Data'!AL183="No Data",1,IF('Indicator Data imputation'!AL182&lt;&gt;"",1,0))</f>
        <v>1</v>
      </c>
      <c r="AL179" s="50">
        <f>IF('Indicator Data'!AM183="No Data",1,IF('Indicator Data imputation'!AM182&lt;&gt;"",1,0))</f>
        <v>1</v>
      </c>
      <c r="AM179" s="50">
        <f>IF('Indicator Data'!AN183="No Data",1,IF('Indicator Data imputation'!AN182&lt;&gt;"",1,0))</f>
        <v>0</v>
      </c>
      <c r="AN179" s="50">
        <f>IF('Indicator Data'!AO183="No Data",1,IF('Indicator Data imputation'!AO182&lt;&gt;"",1,0))</f>
        <v>0</v>
      </c>
      <c r="AO179" s="50">
        <f>IF('Indicator Data'!AP183="No Data",1,IF('Indicator Data imputation'!AP182&lt;&gt;"",1,0))</f>
        <v>0</v>
      </c>
      <c r="AP179" s="50">
        <f>IF('Indicator Data'!AQ183="No Data",1,IF('Indicator Data imputation'!AQ182&lt;&gt;"",1,0))</f>
        <v>0</v>
      </c>
      <c r="AQ179" s="50">
        <f>IF('Indicator Data'!AR183="No Data",1,IF('Indicator Data imputation'!AR182&lt;&gt;"",1,0))</f>
        <v>0</v>
      </c>
      <c r="AR179" s="50">
        <f>IF('Indicator Data'!AS183="No Data",1,IF('Indicator Data imputation'!AS182&lt;&gt;"",1,0))</f>
        <v>0</v>
      </c>
      <c r="AS179" s="50">
        <f>IF('Indicator Data'!AT183="No Data",1,IF('Indicator Data imputation'!AT182&lt;&gt;"",1,0))</f>
        <v>1</v>
      </c>
      <c r="AT179" s="50">
        <f>IF('Indicator Data'!AU183="No Data",1,IF('Indicator Data imputation'!AU182&lt;&gt;"",1,0))</f>
        <v>0</v>
      </c>
      <c r="AU179" s="50">
        <f>IF('Indicator Data'!AV183="No Data",1,IF('Indicator Data imputation'!AV182&lt;&gt;"",1,0))</f>
        <v>1</v>
      </c>
      <c r="AV179" s="50">
        <f>IF('Indicator Data'!AW183="No Data",1,IF('Indicator Data imputation'!AW182&lt;&gt;"",1,0))</f>
        <v>1</v>
      </c>
      <c r="AW179" s="50">
        <f>IF('Indicator Data'!AX183="No Data",1,IF('Indicator Data imputation'!AX182&lt;&gt;"",1,0))</f>
        <v>1</v>
      </c>
      <c r="AX179" s="50">
        <f>IF('Indicator Data'!AY183="No Data",1,IF('Indicator Data imputation'!AY182&lt;&gt;"",1,0))</f>
        <v>0</v>
      </c>
      <c r="AY179" s="50">
        <f>IF('Indicator Data'!AZ183="No Data",1,IF('Indicator Data imputation'!AZ182&lt;&gt;"",1,0))</f>
        <v>1</v>
      </c>
      <c r="AZ179" s="50">
        <f>IF('Indicator Data'!BA183="No Data",1,IF('Indicator Data imputation'!BA182&lt;&gt;"",1,0))</f>
        <v>0</v>
      </c>
      <c r="BA179" s="50">
        <f>IF('Indicator Data'!BB183="No Data",1,IF('Indicator Data imputation'!BB182&lt;&gt;"",1,0))</f>
        <v>0</v>
      </c>
      <c r="BB179" s="50">
        <f>IF('Indicator Data'!BC183="No Data",1,IF('Indicator Data imputation'!BC182&lt;&gt;"",1,0))</f>
        <v>0</v>
      </c>
      <c r="BC179" s="50">
        <f>IF('Indicator Data'!BD183="No Data",1,IF('Indicator Data imputation'!BD182&lt;&gt;"",1,0))</f>
        <v>0</v>
      </c>
      <c r="BD179" s="50">
        <f>IF('Indicator Data'!BE183="No Data",1,IF('Indicator Data imputation'!BE182&lt;&gt;"",1,0))</f>
        <v>0</v>
      </c>
      <c r="BE179" s="50">
        <f>IF('Indicator Data'!BF183="No Data",1,IF('Indicator Data imputation'!BF182&lt;&gt;"",1,0))</f>
        <v>0</v>
      </c>
      <c r="BF179" s="50">
        <f>IF('Indicator Data'!BG183="No Data",1,IF('Indicator Data imputation'!BG182&lt;&gt;"",1,0))</f>
        <v>0</v>
      </c>
      <c r="BG179" s="50">
        <f>IF('Indicator Data'!BH183="No Data",1,IF('Indicator Data imputation'!BH182&lt;&gt;"",1,0))</f>
        <v>1</v>
      </c>
      <c r="BH179" s="50">
        <f>IF('Indicator Data'!BI183="No Data",1,IF('Indicator Data imputation'!BI182&lt;&gt;"",1,0))</f>
        <v>1</v>
      </c>
      <c r="BI179" s="50">
        <f>IF('Indicator Data'!BJ183="No Data",1,IF('Indicator Data imputation'!BJ182&lt;&gt;"",1,0))</f>
        <v>1</v>
      </c>
      <c r="BJ179" s="50">
        <f>IF('Indicator Data'!BK183="No Data",1,IF('Indicator Data imputation'!BK182&lt;&gt;"",1,0))</f>
        <v>0</v>
      </c>
      <c r="BK179" s="50">
        <f>IF('Indicator Data'!BL183="No Data",1,IF('Indicator Data imputation'!BL182&lt;&gt;"",1,0))</f>
        <v>1</v>
      </c>
      <c r="BL179" s="50">
        <f>IF('Indicator Data'!BM183="No Data",1,IF('Indicator Data imputation'!BM182&lt;&gt;"",1,0))</f>
        <v>0</v>
      </c>
      <c r="BM179" s="50">
        <f>IF('Indicator Data'!BN183="No Data",1,IF('Indicator Data imputation'!BN182&lt;&gt;"",1,0))</f>
        <v>1</v>
      </c>
      <c r="BN179" s="50">
        <f>IF('Indicator Data'!BO183="No Data",1,IF('Indicator Data imputation'!BO182&lt;&gt;"",1,0))</f>
        <v>0</v>
      </c>
      <c r="BO179" s="50">
        <f>IF('Indicator Data'!BP183="No Data",1,IF('Indicator Data imputation'!BP182&lt;&gt;"",1,0))</f>
        <v>0</v>
      </c>
      <c r="BP179" s="50">
        <f>IF('Indicator Data'!BQ183="No Data",1,IF('Indicator Data imputation'!BQ182&lt;&gt;"",1,0))</f>
        <v>0</v>
      </c>
      <c r="BQ179" s="50">
        <f>IF('Indicator Data'!BR183="No Data",1,IF('Indicator Data imputation'!BR182&lt;&gt;"",1,0))</f>
        <v>0</v>
      </c>
      <c r="BR179" s="50">
        <f>IF('Indicator Data'!BS183="No Data",1,IF('Indicator Data imputation'!BS182&lt;&gt;"",1,0))</f>
        <v>0</v>
      </c>
      <c r="BS179" s="50">
        <f>IF('Indicator Data'!BT183="No Data",1,IF('Indicator Data imputation'!BT182&lt;&gt;"",1,0))</f>
        <v>0</v>
      </c>
      <c r="BT179" s="50">
        <f>IF('Indicator Data'!BU183="No Data",1,IF('Indicator Data imputation'!BU182&lt;&gt;"",1,0))</f>
        <v>0</v>
      </c>
      <c r="BU179" s="50">
        <f>IF('Indicator Data'!BV183="No Data",1,IF('Indicator Data imputation'!BV182&lt;&gt;"",1,0))</f>
        <v>0</v>
      </c>
      <c r="BV179" s="50">
        <f>IF('Indicator Data'!BW183="No Data",1,IF('Indicator Data imputation'!BW182&lt;&gt;"",1,0))</f>
        <v>1</v>
      </c>
      <c r="BW179" s="50">
        <f>IF('Indicator Data'!BX183="No Data",1,IF('Indicator Data imputation'!BX182&lt;&gt;"",1,0))</f>
        <v>0</v>
      </c>
      <c r="BX179" s="50">
        <f>IF('Indicator Data'!BY183="No Data",1,IF('Indicator Data imputation'!BY182&lt;&gt;"",1,0))</f>
        <v>1</v>
      </c>
      <c r="BY179" s="3">
        <f t="shared" si="8"/>
        <v>25</v>
      </c>
      <c r="BZ179" s="52">
        <f t="shared" si="7"/>
        <v>0.33333333333333331</v>
      </c>
    </row>
    <row r="180" spans="1:78">
      <c r="A180" s="3" t="str">
        <f>'Indicator Data'!B184</f>
        <v>UGA</v>
      </c>
      <c r="B180" s="50">
        <f>IF('Indicator Data'!C184="No Data",1,IF('Indicator Data imputation'!C183&lt;&gt;"",1,0))</f>
        <v>0</v>
      </c>
      <c r="C180" s="50">
        <f>IF('Indicator Data'!D184="No Data",1,IF('Indicator Data imputation'!D183&lt;&gt;"",1,0))</f>
        <v>0</v>
      </c>
      <c r="D180" s="50">
        <f>IF('Indicator Data'!E184="No Data",1,IF('Indicator Data imputation'!E183&lt;&gt;"",1,0))</f>
        <v>0</v>
      </c>
      <c r="E180" s="50">
        <f>IF('Indicator Data'!F184="No Data",1,IF('Indicator Data imputation'!F183&lt;&gt;"",1,0))</f>
        <v>0</v>
      </c>
      <c r="F180" s="50">
        <f>IF('Indicator Data'!G184="No Data",1,IF('Indicator Data imputation'!G183&lt;&gt;"",1,0))</f>
        <v>0</v>
      </c>
      <c r="G180" s="50">
        <f>IF('Indicator Data'!H184="No Data",1,IF('Indicator Data imputation'!H183&lt;&gt;"",1,0))</f>
        <v>0</v>
      </c>
      <c r="H180" s="50">
        <f>IF('Indicator Data'!I184="No Data",1,IF('Indicator Data imputation'!I183&lt;&gt;"",1,0))</f>
        <v>0</v>
      </c>
      <c r="I180" s="50">
        <f>IF('Indicator Data'!J184="No Data",1,IF('Indicator Data imputation'!J183&lt;&gt;"",1,0))</f>
        <v>0</v>
      </c>
      <c r="J180" s="50">
        <f>IF('Indicator Data'!K184="No Data",1,IF('Indicator Data imputation'!K183&lt;&gt;"",1,0))</f>
        <v>0</v>
      </c>
      <c r="K180" s="50">
        <f>IF('Indicator Data'!L184="No Data",1,IF('Indicator Data imputation'!L183&lt;&gt;"",1,0))</f>
        <v>0</v>
      </c>
      <c r="L180" s="50">
        <f>IF('Indicator Data'!M184="No Data",1,IF('Indicator Data imputation'!M183&lt;&gt;"",1,0))</f>
        <v>0</v>
      </c>
      <c r="M180" s="50">
        <f>IF('Indicator Data'!N184="No Data",1,IF('Indicator Data imputation'!N183&lt;&gt;"",1,0))</f>
        <v>0</v>
      </c>
      <c r="N180" s="50">
        <f>IF('Indicator Data'!O184="No Data",1,IF('Indicator Data imputation'!O183&lt;&gt;"",1,0))</f>
        <v>0</v>
      </c>
      <c r="O180" s="50">
        <f>IF('Indicator Data'!P184="No Data",1,IF('Indicator Data imputation'!P183&lt;&gt;"",1,0))</f>
        <v>0</v>
      </c>
      <c r="P180" s="50">
        <f>IF('Indicator Data'!Q184="No Data",1,IF('Indicator Data imputation'!Q183&lt;&gt;"",1,0))</f>
        <v>0</v>
      </c>
      <c r="Q180" s="50">
        <f>IF('Indicator Data'!R184="No Data",1,IF('Indicator Data imputation'!R183&lt;&gt;"",1,0))</f>
        <v>0</v>
      </c>
      <c r="R180" s="50">
        <f>IF('Indicator Data'!S184="No Data",1,IF('Indicator Data imputation'!S183&lt;&gt;"",1,0))</f>
        <v>0</v>
      </c>
      <c r="S180" s="50">
        <f>IF('Indicator Data'!T184="No Data",1,IF('Indicator Data imputation'!T183&lt;&gt;"",1,0))</f>
        <v>0</v>
      </c>
      <c r="T180" s="50">
        <f>IF('Indicator Data'!U184="No Data",1,IF('Indicator Data imputation'!U183&lt;&gt;"",1,0))</f>
        <v>0</v>
      </c>
      <c r="U180" s="50">
        <f>IF('Indicator Data'!V184="No Data",1,IF('Indicator Data imputation'!V183&lt;&gt;"",1,0))</f>
        <v>0</v>
      </c>
      <c r="V180" s="50">
        <f>IF('Indicator Data'!W184="No Data",1,IF('Indicator Data imputation'!W183&lt;&gt;"",1,0))</f>
        <v>0</v>
      </c>
      <c r="W180" s="50">
        <f>IF('Indicator Data'!X184="No Data",1,IF('Indicator Data imputation'!X183&lt;&gt;"",1,0))</f>
        <v>0</v>
      </c>
      <c r="X180" s="50">
        <f>IF('Indicator Data'!Y184="No Data",1,IF('Indicator Data imputation'!Y183&lt;&gt;"",1,0))</f>
        <v>0</v>
      </c>
      <c r="Y180" s="50">
        <f>IF('Indicator Data'!Z184="No Data",1,IF('Indicator Data imputation'!Z183&lt;&gt;"",1,0))</f>
        <v>0</v>
      </c>
      <c r="Z180" s="50">
        <f>IF('Indicator Data'!AA184="No Data",1,IF('Indicator Data imputation'!AA183&lt;&gt;"",1,0))</f>
        <v>0</v>
      </c>
      <c r="AA180" s="50">
        <f>IF('Indicator Data'!AB184="No Data",1,IF('Indicator Data imputation'!AB183&lt;&gt;"",1,0))</f>
        <v>0</v>
      </c>
      <c r="AB180" s="50">
        <f>IF('Indicator Data'!AC184="No Data",1,IF('Indicator Data imputation'!AC183&lt;&gt;"",1,0))</f>
        <v>0</v>
      </c>
      <c r="AC180" s="50">
        <f>IF('Indicator Data'!AD184="No Data",1,IF('Indicator Data imputation'!AD183&lt;&gt;"",1,0))</f>
        <v>0</v>
      </c>
      <c r="AD180" s="50">
        <f>IF('Indicator Data'!AE184="No Data",1,IF('Indicator Data imputation'!AE183&lt;&gt;"",1,0))</f>
        <v>0</v>
      </c>
      <c r="AE180" s="50">
        <f>IF('Indicator Data'!AF184="No Data",1,IF('Indicator Data imputation'!AF183&lt;&gt;"",1,0))</f>
        <v>0</v>
      </c>
      <c r="AF180" s="50">
        <f>IF('Indicator Data'!AG184="No Data",1,IF('Indicator Data imputation'!AG183&lt;&gt;"",1,0))</f>
        <v>0</v>
      </c>
      <c r="AG180" s="50">
        <f>IF('Indicator Data'!AH184="No Data",1,IF('Indicator Data imputation'!AH183&lt;&gt;"",1,0))</f>
        <v>0</v>
      </c>
      <c r="AH180" s="50">
        <f>IF('Indicator Data'!AI184="No Data",1,IF('Indicator Data imputation'!AI183&lt;&gt;"",1,0))</f>
        <v>0</v>
      </c>
      <c r="AI180" s="50">
        <f>IF('Indicator Data'!AJ184="No Data",1,IF('Indicator Data imputation'!AJ183&lt;&gt;"",1,0))</f>
        <v>0</v>
      </c>
      <c r="AJ180" s="50">
        <f>IF('Indicator Data'!AK184="No Data",1,IF('Indicator Data imputation'!AK183&lt;&gt;"",1,0))</f>
        <v>0</v>
      </c>
      <c r="AK180" s="50">
        <f>IF('Indicator Data'!AL184="No Data",1,IF('Indicator Data imputation'!AL183&lt;&gt;"",1,0))</f>
        <v>0</v>
      </c>
      <c r="AL180" s="50">
        <f>IF('Indicator Data'!AM184="No Data",1,IF('Indicator Data imputation'!AM183&lt;&gt;"",1,0))</f>
        <v>0</v>
      </c>
      <c r="AM180" s="50">
        <f>IF('Indicator Data'!AN184="No Data",1,IF('Indicator Data imputation'!AN183&lt;&gt;"",1,0))</f>
        <v>0</v>
      </c>
      <c r="AN180" s="50">
        <f>IF('Indicator Data'!AO184="No Data",1,IF('Indicator Data imputation'!AO183&lt;&gt;"",1,0))</f>
        <v>0</v>
      </c>
      <c r="AO180" s="50">
        <f>IF('Indicator Data'!AP184="No Data",1,IF('Indicator Data imputation'!AP183&lt;&gt;"",1,0))</f>
        <v>0</v>
      </c>
      <c r="AP180" s="50">
        <f>IF('Indicator Data'!AQ184="No Data",1,IF('Indicator Data imputation'!AQ183&lt;&gt;"",1,0))</f>
        <v>0</v>
      </c>
      <c r="AQ180" s="50">
        <f>IF('Indicator Data'!AR184="No Data",1,IF('Indicator Data imputation'!AR183&lt;&gt;"",1,0))</f>
        <v>0</v>
      </c>
      <c r="AR180" s="50">
        <f>IF('Indicator Data'!AS184="No Data",1,IF('Indicator Data imputation'!AS183&lt;&gt;"",1,0))</f>
        <v>0</v>
      </c>
      <c r="AS180" s="50">
        <f>IF('Indicator Data'!AT184="No Data",1,IF('Indicator Data imputation'!AT183&lt;&gt;"",1,0))</f>
        <v>0</v>
      </c>
      <c r="AT180" s="50">
        <f>IF('Indicator Data'!AU184="No Data",1,IF('Indicator Data imputation'!AU183&lt;&gt;"",1,0))</f>
        <v>0</v>
      </c>
      <c r="AU180" s="50">
        <f>IF('Indicator Data'!AV184="No Data",1,IF('Indicator Data imputation'!AV183&lt;&gt;"",1,0))</f>
        <v>0</v>
      </c>
      <c r="AV180" s="50">
        <f>IF('Indicator Data'!AW184="No Data",1,IF('Indicator Data imputation'!AW183&lt;&gt;"",1,0))</f>
        <v>0</v>
      </c>
      <c r="AW180" s="50">
        <f>IF('Indicator Data'!AX184="No Data",1,IF('Indicator Data imputation'!AX183&lt;&gt;"",1,0))</f>
        <v>0</v>
      </c>
      <c r="AX180" s="50">
        <f>IF('Indicator Data'!AY184="No Data",1,IF('Indicator Data imputation'!AY183&lt;&gt;"",1,0))</f>
        <v>0</v>
      </c>
      <c r="AY180" s="50">
        <f>IF('Indicator Data'!AZ184="No Data",1,IF('Indicator Data imputation'!AZ183&lt;&gt;"",1,0))</f>
        <v>0</v>
      </c>
      <c r="AZ180" s="50">
        <f>IF('Indicator Data'!BA184="No Data",1,IF('Indicator Data imputation'!BA183&lt;&gt;"",1,0))</f>
        <v>0</v>
      </c>
      <c r="BA180" s="50">
        <f>IF('Indicator Data'!BB184="No Data",1,IF('Indicator Data imputation'!BB183&lt;&gt;"",1,0))</f>
        <v>0</v>
      </c>
      <c r="BB180" s="50">
        <f>IF('Indicator Data'!BC184="No Data",1,IF('Indicator Data imputation'!BC183&lt;&gt;"",1,0))</f>
        <v>0</v>
      </c>
      <c r="BC180" s="50">
        <f>IF('Indicator Data'!BD184="No Data",1,IF('Indicator Data imputation'!BD183&lt;&gt;"",1,0))</f>
        <v>0</v>
      </c>
      <c r="BD180" s="50">
        <f>IF('Indicator Data'!BE184="No Data",1,IF('Indicator Data imputation'!BE183&lt;&gt;"",1,0))</f>
        <v>0</v>
      </c>
      <c r="BE180" s="50">
        <f>IF('Indicator Data'!BF184="No Data",1,IF('Indicator Data imputation'!BF183&lt;&gt;"",1,0))</f>
        <v>0</v>
      </c>
      <c r="BF180" s="50">
        <f>IF('Indicator Data'!BG184="No Data",1,IF('Indicator Data imputation'!BG183&lt;&gt;"",1,0))</f>
        <v>0</v>
      </c>
      <c r="BG180" s="50">
        <f>IF('Indicator Data'!BH184="No Data",1,IF('Indicator Data imputation'!BH183&lt;&gt;"",1,0))</f>
        <v>1</v>
      </c>
      <c r="BH180" s="50">
        <f>IF('Indicator Data'!BI184="No Data",1,IF('Indicator Data imputation'!BI183&lt;&gt;"",1,0))</f>
        <v>0</v>
      </c>
      <c r="BI180" s="50">
        <f>IF('Indicator Data'!BJ184="No Data",1,IF('Indicator Data imputation'!BJ183&lt;&gt;"",1,0))</f>
        <v>1</v>
      </c>
      <c r="BJ180" s="50">
        <f>IF('Indicator Data'!BK184="No Data",1,IF('Indicator Data imputation'!BK183&lt;&gt;"",1,0))</f>
        <v>0</v>
      </c>
      <c r="BK180" s="50">
        <f>IF('Indicator Data'!BL184="No Data",1,IF('Indicator Data imputation'!BL183&lt;&gt;"",1,0))</f>
        <v>0</v>
      </c>
      <c r="BL180" s="50">
        <f>IF('Indicator Data'!BM184="No Data",1,IF('Indicator Data imputation'!BM183&lt;&gt;"",1,0))</f>
        <v>0</v>
      </c>
      <c r="BM180" s="50">
        <f>IF('Indicator Data'!BN184="No Data",1,IF('Indicator Data imputation'!BN183&lt;&gt;"",1,0))</f>
        <v>0</v>
      </c>
      <c r="BN180" s="50">
        <f>IF('Indicator Data'!BO184="No Data",1,IF('Indicator Data imputation'!BO183&lt;&gt;"",1,0))</f>
        <v>0</v>
      </c>
      <c r="BO180" s="50">
        <f>IF('Indicator Data'!BP184="No Data",1,IF('Indicator Data imputation'!BP183&lt;&gt;"",1,0))</f>
        <v>0</v>
      </c>
      <c r="BP180" s="50">
        <f>IF('Indicator Data'!BQ184="No Data",1,IF('Indicator Data imputation'!BQ183&lt;&gt;"",1,0))</f>
        <v>0</v>
      </c>
      <c r="BQ180" s="50">
        <f>IF('Indicator Data'!BR184="No Data",1,IF('Indicator Data imputation'!BR183&lt;&gt;"",1,0))</f>
        <v>0</v>
      </c>
      <c r="BR180" s="50">
        <f>IF('Indicator Data'!BS184="No Data",1,IF('Indicator Data imputation'!BS183&lt;&gt;"",1,0))</f>
        <v>0</v>
      </c>
      <c r="BS180" s="50">
        <f>IF('Indicator Data'!BT184="No Data",1,IF('Indicator Data imputation'!BT183&lt;&gt;"",1,0))</f>
        <v>0</v>
      </c>
      <c r="BT180" s="50">
        <f>IF('Indicator Data'!BU184="No Data",1,IF('Indicator Data imputation'!BU183&lt;&gt;"",1,0))</f>
        <v>0</v>
      </c>
      <c r="BU180" s="50">
        <f>IF('Indicator Data'!BV184="No Data",1,IF('Indicator Data imputation'!BV183&lt;&gt;"",1,0))</f>
        <v>1</v>
      </c>
      <c r="BV180" s="50">
        <f>IF('Indicator Data'!BW184="No Data",1,IF('Indicator Data imputation'!BW183&lt;&gt;"",1,0))</f>
        <v>0</v>
      </c>
      <c r="BW180" s="50">
        <f>IF('Indicator Data'!BX184="No Data",1,IF('Indicator Data imputation'!BX183&lt;&gt;"",1,0))</f>
        <v>0</v>
      </c>
      <c r="BX180" s="50">
        <f>IF('Indicator Data'!BY184="No Data",1,IF('Indicator Data imputation'!BY183&lt;&gt;"",1,0))</f>
        <v>0</v>
      </c>
      <c r="BY180" s="3">
        <f t="shared" si="8"/>
        <v>3</v>
      </c>
      <c r="BZ180" s="52">
        <f t="shared" si="7"/>
        <v>0.04</v>
      </c>
    </row>
    <row r="181" spans="1:78">
      <c r="A181" s="3" t="str">
        <f>'Indicator Data'!B185</f>
        <v>UKR</v>
      </c>
      <c r="B181" s="50">
        <f>IF('Indicator Data'!C185="No Data",1,IF('Indicator Data imputation'!C184&lt;&gt;"",1,0))</f>
        <v>0</v>
      </c>
      <c r="C181" s="50">
        <f>IF('Indicator Data'!D185="No Data",1,IF('Indicator Data imputation'!D184&lt;&gt;"",1,0))</f>
        <v>0</v>
      </c>
      <c r="D181" s="50">
        <f>IF('Indicator Data'!E185="No Data",1,IF('Indicator Data imputation'!E184&lt;&gt;"",1,0))</f>
        <v>0</v>
      </c>
      <c r="E181" s="50">
        <f>IF('Indicator Data'!F185="No Data",1,IF('Indicator Data imputation'!F184&lt;&gt;"",1,0))</f>
        <v>0</v>
      </c>
      <c r="F181" s="50">
        <f>IF('Indicator Data'!G185="No Data",1,IF('Indicator Data imputation'!G184&lt;&gt;"",1,0))</f>
        <v>0</v>
      </c>
      <c r="G181" s="50">
        <f>IF('Indicator Data'!H185="No Data",1,IF('Indicator Data imputation'!H184&lt;&gt;"",1,0))</f>
        <v>0</v>
      </c>
      <c r="H181" s="50">
        <f>IF('Indicator Data'!I185="No Data",1,IF('Indicator Data imputation'!I184&lt;&gt;"",1,0))</f>
        <v>0</v>
      </c>
      <c r="I181" s="50">
        <f>IF('Indicator Data'!J185="No Data",1,IF('Indicator Data imputation'!J184&lt;&gt;"",1,0))</f>
        <v>0</v>
      </c>
      <c r="J181" s="50">
        <f>IF('Indicator Data'!K185="No Data",1,IF('Indicator Data imputation'!K184&lt;&gt;"",1,0))</f>
        <v>0</v>
      </c>
      <c r="K181" s="50">
        <f>IF('Indicator Data'!L185="No Data",1,IF('Indicator Data imputation'!L184&lt;&gt;"",1,0))</f>
        <v>0</v>
      </c>
      <c r="L181" s="50">
        <f>IF('Indicator Data'!M185="No Data",1,IF('Indicator Data imputation'!M184&lt;&gt;"",1,0))</f>
        <v>0</v>
      </c>
      <c r="M181" s="50">
        <f>IF('Indicator Data'!N185="No Data",1,IF('Indicator Data imputation'!N184&lt;&gt;"",1,0))</f>
        <v>1</v>
      </c>
      <c r="N181" s="50">
        <f>IF('Indicator Data'!O185="No Data",1,IF('Indicator Data imputation'!O184&lt;&gt;"",1,0))</f>
        <v>1</v>
      </c>
      <c r="O181" s="50">
        <f>IF('Indicator Data'!P185="No Data",1,IF('Indicator Data imputation'!P184&lt;&gt;"",1,0))</f>
        <v>1</v>
      </c>
      <c r="P181" s="50">
        <f>IF('Indicator Data'!Q185="No Data",1,IF('Indicator Data imputation'!Q184&lt;&gt;"",1,0))</f>
        <v>0</v>
      </c>
      <c r="Q181" s="50">
        <f>IF('Indicator Data'!R185="No Data",1,IF('Indicator Data imputation'!R184&lt;&gt;"",1,0))</f>
        <v>0</v>
      </c>
      <c r="R181" s="50">
        <f>IF('Indicator Data'!S185="No Data",1,IF('Indicator Data imputation'!S184&lt;&gt;"",1,0))</f>
        <v>0</v>
      </c>
      <c r="S181" s="50">
        <f>IF('Indicator Data'!T185="No Data",1,IF('Indicator Data imputation'!T184&lt;&gt;"",1,0))</f>
        <v>0</v>
      </c>
      <c r="T181" s="50">
        <f>IF('Indicator Data'!U185="No Data",1,IF('Indicator Data imputation'!U184&lt;&gt;"",1,0))</f>
        <v>0</v>
      </c>
      <c r="U181" s="50">
        <f>IF('Indicator Data'!V185="No Data",1,IF('Indicator Data imputation'!V184&lt;&gt;"",1,0))</f>
        <v>0</v>
      </c>
      <c r="V181" s="50">
        <f>IF('Indicator Data'!W185="No Data",1,IF('Indicator Data imputation'!W184&lt;&gt;"",1,0))</f>
        <v>0</v>
      </c>
      <c r="W181" s="50">
        <f>IF('Indicator Data'!X185="No Data",1,IF('Indicator Data imputation'!X184&lt;&gt;"",1,0))</f>
        <v>0</v>
      </c>
      <c r="X181" s="50">
        <f>IF('Indicator Data'!Y185="No Data",1,IF('Indicator Data imputation'!Y184&lt;&gt;"",1,0))</f>
        <v>0</v>
      </c>
      <c r="Y181" s="50">
        <f>IF('Indicator Data'!Z185="No Data",1,IF('Indicator Data imputation'!Z184&lt;&gt;"",1,0))</f>
        <v>0</v>
      </c>
      <c r="Z181" s="50">
        <f>IF('Indicator Data'!AA185="No Data",1,IF('Indicator Data imputation'!AA184&lt;&gt;"",1,0))</f>
        <v>1</v>
      </c>
      <c r="AA181" s="50">
        <f>IF('Indicator Data'!AB185="No Data",1,IF('Indicator Data imputation'!AB184&lt;&gt;"",1,0))</f>
        <v>0</v>
      </c>
      <c r="AB181" s="50">
        <f>IF('Indicator Data'!AC185="No Data",1,IF('Indicator Data imputation'!AC184&lt;&gt;"",1,0))</f>
        <v>1</v>
      </c>
      <c r="AC181" s="50">
        <f>IF('Indicator Data'!AD185="No Data",1,IF('Indicator Data imputation'!AD184&lt;&gt;"",1,0))</f>
        <v>0</v>
      </c>
      <c r="AD181" s="50">
        <f>IF('Indicator Data'!AE185="No Data",1,IF('Indicator Data imputation'!AE184&lt;&gt;"",1,0))</f>
        <v>0</v>
      </c>
      <c r="AE181" s="50">
        <f>IF('Indicator Data'!AF185="No Data",1,IF('Indicator Data imputation'!AF184&lt;&gt;"",1,0))</f>
        <v>0</v>
      </c>
      <c r="AF181" s="50">
        <f>IF('Indicator Data'!AG185="No Data",1,IF('Indicator Data imputation'!AG184&lt;&gt;"",1,0))</f>
        <v>0</v>
      </c>
      <c r="AG181" s="50">
        <f>IF('Indicator Data'!AH185="No Data",1,IF('Indicator Data imputation'!AH184&lt;&gt;"",1,0))</f>
        <v>0</v>
      </c>
      <c r="AH181" s="50">
        <f>IF('Indicator Data'!AI185="No Data",1,IF('Indicator Data imputation'!AI184&lt;&gt;"",1,0))</f>
        <v>0</v>
      </c>
      <c r="AI181" s="50">
        <f>IF('Indicator Data'!AJ185="No Data",1,IF('Indicator Data imputation'!AJ184&lt;&gt;"",1,0))</f>
        <v>0</v>
      </c>
      <c r="AJ181" s="50">
        <f>IF('Indicator Data'!AK185="No Data",1,IF('Indicator Data imputation'!AK184&lt;&gt;"",1,0))</f>
        <v>0</v>
      </c>
      <c r="AK181" s="50">
        <f>IF('Indicator Data'!AL185="No Data",1,IF('Indicator Data imputation'!AL184&lt;&gt;"",1,0))</f>
        <v>0</v>
      </c>
      <c r="AL181" s="50">
        <f>IF('Indicator Data'!AM185="No Data",1,IF('Indicator Data imputation'!AM184&lt;&gt;"",1,0))</f>
        <v>0</v>
      </c>
      <c r="AM181" s="50">
        <f>IF('Indicator Data'!AN185="No Data",1,IF('Indicator Data imputation'!AN184&lt;&gt;"",1,0))</f>
        <v>0</v>
      </c>
      <c r="AN181" s="50">
        <f>IF('Indicator Data'!AO185="No Data",1,IF('Indicator Data imputation'!AO184&lt;&gt;"",1,0))</f>
        <v>0</v>
      </c>
      <c r="AO181" s="50">
        <f>IF('Indicator Data'!AP185="No Data",1,IF('Indicator Data imputation'!AP184&lt;&gt;"",1,0))</f>
        <v>0</v>
      </c>
      <c r="AP181" s="50">
        <f>IF('Indicator Data'!AQ185="No Data",1,IF('Indicator Data imputation'!AQ184&lt;&gt;"",1,0))</f>
        <v>0</v>
      </c>
      <c r="AQ181" s="50">
        <f>IF('Indicator Data'!AR185="No Data",1,IF('Indicator Data imputation'!AR184&lt;&gt;"",1,0))</f>
        <v>0</v>
      </c>
      <c r="AR181" s="50">
        <f>IF('Indicator Data'!AS185="No Data",1,IF('Indicator Data imputation'!AS184&lt;&gt;"",1,0))</f>
        <v>0</v>
      </c>
      <c r="AS181" s="50">
        <f>IF('Indicator Data'!AT185="No Data",1,IF('Indicator Data imputation'!AT184&lt;&gt;"",1,0))</f>
        <v>1</v>
      </c>
      <c r="AT181" s="50">
        <f>IF('Indicator Data'!AU185="No Data",1,IF('Indicator Data imputation'!AU184&lt;&gt;"",1,0))</f>
        <v>0</v>
      </c>
      <c r="AU181" s="50">
        <f>IF('Indicator Data'!AV185="No Data",1,IF('Indicator Data imputation'!AV184&lt;&gt;"",1,0))</f>
        <v>0</v>
      </c>
      <c r="AV181" s="50">
        <f>IF('Indicator Data'!AW185="No Data",1,IF('Indicator Data imputation'!AW184&lt;&gt;"",1,0))</f>
        <v>0</v>
      </c>
      <c r="AW181" s="50">
        <f>IF('Indicator Data'!AX185="No Data",1,IF('Indicator Data imputation'!AX184&lt;&gt;"",1,0))</f>
        <v>1</v>
      </c>
      <c r="AX181" s="50">
        <f>IF('Indicator Data'!AY185="No Data",1,IF('Indicator Data imputation'!AY184&lt;&gt;"",1,0))</f>
        <v>0</v>
      </c>
      <c r="AY181" s="50">
        <f>IF('Indicator Data'!AZ185="No Data",1,IF('Indicator Data imputation'!AZ184&lt;&gt;"",1,0))</f>
        <v>0</v>
      </c>
      <c r="AZ181" s="50">
        <f>IF('Indicator Data'!BA185="No Data",1,IF('Indicator Data imputation'!BA184&lt;&gt;"",1,0))</f>
        <v>0</v>
      </c>
      <c r="BA181" s="50">
        <f>IF('Indicator Data'!BB185="No Data",1,IF('Indicator Data imputation'!BB184&lt;&gt;"",1,0))</f>
        <v>0</v>
      </c>
      <c r="BB181" s="50">
        <f>IF('Indicator Data'!BC185="No Data",1,IF('Indicator Data imputation'!BC184&lt;&gt;"",1,0))</f>
        <v>0</v>
      </c>
      <c r="BC181" s="50">
        <f>IF('Indicator Data'!BD185="No Data",1,IF('Indicator Data imputation'!BD184&lt;&gt;"",1,0))</f>
        <v>0</v>
      </c>
      <c r="BD181" s="50">
        <f>IF('Indicator Data'!BE185="No Data",1,IF('Indicator Data imputation'!BE184&lt;&gt;"",1,0))</f>
        <v>0</v>
      </c>
      <c r="BE181" s="50">
        <f>IF('Indicator Data'!BF185="No Data",1,IF('Indicator Data imputation'!BF184&lt;&gt;"",1,0))</f>
        <v>0</v>
      </c>
      <c r="BF181" s="50">
        <f>IF('Indicator Data'!BG185="No Data",1,IF('Indicator Data imputation'!BG184&lt;&gt;"",1,0))</f>
        <v>0</v>
      </c>
      <c r="BG181" s="50">
        <f>IF('Indicator Data'!BH185="No Data",1,IF('Indicator Data imputation'!BH184&lt;&gt;"",1,0))</f>
        <v>0</v>
      </c>
      <c r="BH181" s="50">
        <f>IF('Indicator Data'!BI185="No Data",1,IF('Indicator Data imputation'!BI184&lt;&gt;"",1,0))</f>
        <v>0</v>
      </c>
      <c r="BI181" s="50">
        <f>IF('Indicator Data'!BJ185="No Data",1,IF('Indicator Data imputation'!BJ184&lt;&gt;"",1,0))</f>
        <v>1</v>
      </c>
      <c r="BJ181" s="50">
        <f>IF('Indicator Data'!BK185="No Data",1,IF('Indicator Data imputation'!BK184&lt;&gt;"",1,0))</f>
        <v>0</v>
      </c>
      <c r="BK181" s="50">
        <f>IF('Indicator Data'!BL185="No Data",1,IF('Indicator Data imputation'!BL184&lt;&gt;"",1,0))</f>
        <v>0</v>
      </c>
      <c r="BL181" s="50">
        <f>IF('Indicator Data'!BM185="No Data",1,IF('Indicator Data imputation'!BM184&lt;&gt;"",1,0))</f>
        <v>0</v>
      </c>
      <c r="BM181" s="50">
        <f>IF('Indicator Data'!BN185="No Data",1,IF('Indicator Data imputation'!BN184&lt;&gt;"",1,0))</f>
        <v>0</v>
      </c>
      <c r="BN181" s="50">
        <f>IF('Indicator Data'!BO185="No Data",1,IF('Indicator Data imputation'!BO184&lt;&gt;"",1,0))</f>
        <v>0</v>
      </c>
      <c r="BO181" s="50">
        <f>IF('Indicator Data'!BP185="No Data",1,IF('Indicator Data imputation'!BP184&lt;&gt;"",1,0))</f>
        <v>0</v>
      </c>
      <c r="BP181" s="50">
        <f>IF('Indicator Data'!BQ185="No Data",1,IF('Indicator Data imputation'!BQ184&lt;&gt;"",1,0))</f>
        <v>0</v>
      </c>
      <c r="BQ181" s="50">
        <f>IF('Indicator Data'!BR185="No Data",1,IF('Indicator Data imputation'!BR184&lt;&gt;"",1,0))</f>
        <v>0</v>
      </c>
      <c r="BR181" s="50">
        <f>IF('Indicator Data'!BS185="No Data",1,IF('Indicator Data imputation'!BS184&lt;&gt;"",1,0))</f>
        <v>0</v>
      </c>
      <c r="BS181" s="50">
        <f>IF('Indicator Data'!BT185="No Data",1,IF('Indicator Data imputation'!BT184&lt;&gt;"",1,0))</f>
        <v>0</v>
      </c>
      <c r="BT181" s="50">
        <f>IF('Indicator Data'!BU185="No Data",1,IF('Indicator Data imputation'!BU184&lt;&gt;"",1,0))</f>
        <v>0</v>
      </c>
      <c r="BU181" s="50">
        <f>IF('Indicator Data'!BV185="No Data",1,IF('Indicator Data imputation'!BV184&lt;&gt;"",1,0))</f>
        <v>0</v>
      </c>
      <c r="BV181" s="50">
        <f>IF('Indicator Data'!BW185="No Data",1,IF('Indicator Data imputation'!BW184&lt;&gt;"",1,0))</f>
        <v>1</v>
      </c>
      <c r="BW181" s="50">
        <f>IF('Indicator Data'!BX185="No Data",1,IF('Indicator Data imputation'!BX184&lt;&gt;"",1,0))</f>
        <v>0</v>
      </c>
      <c r="BX181" s="50">
        <f>IF('Indicator Data'!BY185="No Data",1,IF('Indicator Data imputation'!BY184&lt;&gt;"",1,0))</f>
        <v>0</v>
      </c>
      <c r="BY181" s="3">
        <f t="shared" si="8"/>
        <v>9</v>
      </c>
      <c r="BZ181" s="52">
        <f t="shared" si="7"/>
        <v>0.12</v>
      </c>
    </row>
    <row r="182" spans="1:78">
      <c r="A182" s="3" t="str">
        <f>'Indicator Data'!B186</f>
        <v>ARE</v>
      </c>
      <c r="B182" s="50">
        <f>IF('Indicator Data'!C186="No Data",1,IF('Indicator Data imputation'!C185&lt;&gt;"",1,0))</f>
        <v>0</v>
      </c>
      <c r="C182" s="50">
        <f>IF('Indicator Data'!D186="No Data",1,IF('Indicator Data imputation'!D185&lt;&gt;"",1,0))</f>
        <v>0</v>
      </c>
      <c r="D182" s="50">
        <f>IF('Indicator Data'!E186="No Data",1,IF('Indicator Data imputation'!E185&lt;&gt;"",1,0))</f>
        <v>0</v>
      </c>
      <c r="E182" s="50">
        <f>IF('Indicator Data'!F186="No Data",1,IF('Indicator Data imputation'!F185&lt;&gt;"",1,0))</f>
        <v>0</v>
      </c>
      <c r="F182" s="50">
        <f>IF('Indicator Data'!G186="No Data",1,IF('Indicator Data imputation'!G185&lt;&gt;"",1,0))</f>
        <v>0</v>
      </c>
      <c r="G182" s="50">
        <f>IF('Indicator Data'!H186="No Data",1,IF('Indicator Data imputation'!H185&lt;&gt;"",1,0))</f>
        <v>0</v>
      </c>
      <c r="H182" s="50">
        <f>IF('Indicator Data'!I186="No Data",1,IF('Indicator Data imputation'!I185&lt;&gt;"",1,0))</f>
        <v>0</v>
      </c>
      <c r="I182" s="50">
        <f>IF('Indicator Data'!J186="No Data",1,IF('Indicator Data imputation'!J185&lt;&gt;"",1,0))</f>
        <v>0</v>
      </c>
      <c r="J182" s="50">
        <f>IF('Indicator Data'!K186="No Data",1,IF('Indicator Data imputation'!K185&lt;&gt;"",1,0))</f>
        <v>0</v>
      </c>
      <c r="K182" s="50">
        <f>IF('Indicator Data'!L186="No Data",1,IF('Indicator Data imputation'!L185&lt;&gt;"",1,0))</f>
        <v>0</v>
      </c>
      <c r="L182" s="50">
        <f>IF('Indicator Data'!M186="No Data",1,IF('Indicator Data imputation'!M185&lt;&gt;"",1,0))</f>
        <v>0</v>
      </c>
      <c r="M182" s="50">
        <f>IF('Indicator Data'!N186="No Data",1,IF('Indicator Data imputation'!N185&lt;&gt;"",1,0))</f>
        <v>1</v>
      </c>
      <c r="N182" s="50">
        <f>IF('Indicator Data'!O186="No Data",1,IF('Indicator Data imputation'!O185&lt;&gt;"",1,0))</f>
        <v>1</v>
      </c>
      <c r="O182" s="50">
        <f>IF('Indicator Data'!P186="No Data",1,IF('Indicator Data imputation'!P185&lt;&gt;"",1,0))</f>
        <v>1</v>
      </c>
      <c r="P182" s="50">
        <f>IF('Indicator Data'!Q186="No Data",1,IF('Indicator Data imputation'!Q185&lt;&gt;"",1,0))</f>
        <v>0</v>
      </c>
      <c r="Q182" s="50">
        <f>IF('Indicator Data'!R186="No Data",1,IF('Indicator Data imputation'!R185&lt;&gt;"",1,0))</f>
        <v>0</v>
      </c>
      <c r="R182" s="50">
        <f>IF('Indicator Data'!S186="No Data",1,IF('Indicator Data imputation'!S185&lt;&gt;"",1,0))</f>
        <v>0</v>
      </c>
      <c r="S182" s="50">
        <f>IF('Indicator Data'!T186="No Data",1,IF('Indicator Data imputation'!T185&lt;&gt;"",1,0))</f>
        <v>0</v>
      </c>
      <c r="T182" s="50">
        <f>IF('Indicator Data'!U186="No Data",1,IF('Indicator Data imputation'!U185&lt;&gt;"",1,0))</f>
        <v>0</v>
      </c>
      <c r="U182" s="50">
        <f>IF('Indicator Data'!V186="No Data",1,IF('Indicator Data imputation'!V185&lt;&gt;"",1,0))</f>
        <v>0</v>
      </c>
      <c r="V182" s="50">
        <f>IF('Indicator Data'!W186="No Data",1,IF('Indicator Data imputation'!W185&lt;&gt;"",1,0))</f>
        <v>0</v>
      </c>
      <c r="W182" s="50">
        <f>IF('Indicator Data'!X186="No Data",1,IF('Indicator Data imputation'!X185&lt;&gt;"",1,0))</f>
        <v>0</v>
      </c>
      <c r="X182" s="50">
        <f>IF('Indicator Data'!Y186="No Data",1,IF('Indicator Data imputation'!Y185&lt;&gt;"",1,0))</f>
        <v>0</v>
      </c>
      <c r="Y182" s="50">
        <f>IF('Indicator Data'!Z186="No Data",1,IF('Indicator Data imputation'!Z185&lt;&gt;"",1,0))</f>
        <v>0</v>
      </c>
      <c r="Z182" s="50">
        <f>IF('Indicator Data'!AA186="No Data",1,IF('Indicator Data imputation'!AA185&lt;&gt;"",1,0))</f>
        <v>1</v>
      </c>
      <c r="AA182" s="50">
        <f>IF('Indicator Data'!AB186="No Data",1,IF('Indicator Data imputation'!AB185&lt;&gt;"",1,0))</f>
        <v>0</v>
      </c>
      <c r="AB182" s="50">
        <f>IF('Indicator Data'!AC186="No Data",1,IF('Indicator Data imputation'!AC185&lt;&gt;"",1,0))</f>
        <v>1</v>
      </c>
      <c r="AC182" s="50">
        <f>IF('Indicator Data'!AD186="No Data",1,IF('Indicator Data imputation'!AD185&lt;&gt;"",1,0))</f>
        <v>0</v>
      </c>
      <c r="AD182" s="50">
        <f>IF('Indicator Data'!AE186="No Data",1,IF('Indicator Data imputation'!AE185&lt;&gt;"",1,0))</f>
        <v>0</v>
      </c>
      <c r="AE182" s="50">
        <f>IF('Indicator Data'!AF186="No Data",1,IF('Indicator Data imputation'!AF185&lt;&gt;"",1,0))</f>
        <v>1</v>
      </c>
      <c r="AF182" s="50">
        <f>IF('Indicator Data'!AG186="No Data",1,IF('Indicator Data imputation'!AG185&lt;&gt;"",1,0))</f>
        <v>0</v>
      </c>
      <c r="AG182" s="50">
        <f>IF('Indicator Data'!AH186="No Data",1,IF('Indicator Data imputation'!AH185&lt;&gt;"",1,0))</f>
        <v>0</v>
      </c>
      <c r="AH182" s="50">
        <f>IF('Indicator Data'!AI186="No Data",1,IF('Indicator Data imputation'!AI185&lt;&gt;"",1,0))</f>
        <v>0</v>
      </c>
      <c r="AI182" s="50">
        <f>IF('Indicator Data'!AJ186="No Data",1,IF('Indicator Data imputation'!AJ185&lt;&gt;"",1,0))</f>
        <v>0</v>
      </c>
      <c r="AJ182" s="50">
        <f>IF('Indicator Data'!AK186="No Data",1,IF('Indicator Data imputation'!AK185&lt;&gt;"",1,0))</f>
        <v>0</v>
      </c>
      <c r="AK182" s="50">
        <f>IF('Indicator Data'!AL186="No Data",1,IF('Indicator Data imputation'!AL185&lt;&gt;"",1,0))</f>
        <v>0</v>
      </c>
      <c r="AL182" s="50">
        <f>IF('Indicator Data'!AM186="No Data",1,IF('Indicator Data imputation'!AM185&lt;&gt;"",1,0))</f>
        <v>1</v>
      </c>
      <c r="AM182" s="50">
        <f>IF('Indicator Data'!AN186="No Data",1,IF('Indicator Data imputation'!AN185&lt;&gt;"",1,0))</f>
        <v>0</v>
      </c>
      <c r="AN182" s="50">
        <f>IF('Indicator Data'!AO186="No Data",1,IF('Indicator Data imputation'!AO185&lt;&gt;"",1,0))</f>
        <v>0</v>
      </c>
      <c r="AO182" s="50">
        <f>IF('Indicator Data'!AP186="No Data",1,IF('Indicator Data imputation'!AP185&lt;&gt;"",1,0))</f>
        <v>0</v>
      </c>
      <c r="AP182" s="50">
        <f>IF('Indicator Data'!AQ186="No Data",1,IF('Indicator Data imputation'!AQ185&lt;&gt;"",1,0))</f>
        <v>1</v>
      </c>
      <c r="AQ182" s="50">
        <f>IF('Indicator Data'!AR186="No Data",1,IF('Indicator Data imputation'!AR185&lt;&gt;"",1,0))</f>
        <v>1</v>
      </c>
      <c r="AR182" s="50">
        <f>IF('Indicator Data'!AS186="No Data",1,IF('Indicator Data imputation'!AS185&lt;&gt;"",1,0))</f>
        <v>0</v>
      </c>
      <c r="AS182" s="50">
        <f>IF('Indicator Data'!AT186="No Data",1,IF('Indicator Data imputation'!AT185&lt;&gt;"",1,0))</f>
        <v>1</v>
      </c>
      <c r="AT182" s="50">
        <f>IF('Indicator Data'!AU186="No Data",1,IF('Indicator Data imputation'!AU185&lt;&gt;"",1,0))</f>
        <v>0</v>
      </c>
      <c r="AU182" s="50">
        <f>IF('Indicator Data'!AV186="No Data",1,IF('Indicator Data imputation'!AV185&lt;&gt;"",1,0))</f>
        <v>1</v>
      </c>
      <c r="AV182" s="50">
        <f>IF('Indicator Data'!AW186="No Data",1,IF('Indicator Data imputation'!AW185&lt;&gt;"",1,0))</f>
        <v>1</v>
      </c>
      <c r="AW182" s="50">
        <f>IF('Indicator Data'!AX186="No Data",1,IF('Indicator Data imputation'!AX185&lt;&gt;"",1,0))</f>
        <v>1</v>
      </c>
      <c r="AX182" s="50">
        <f>IF('Indicator Data'!AY186="No Data",1,IF('Indicator Data imputation'!AY185&lt;&gt;"",1,0))</f>
        <v>0</v>
      </c>
      <c r="AY182" s="50">
        <f>IF('Indicator Data'!AZ186="No Data",1,IF('Indicator Data imputation'!AZ185&lt;&gt;"",1,0))</f>
        <v>0</v>
      </c>
      <c r="AZ182" s="50">
        <f>IF('Indicator Data'!BA186="No Data",1,IF('Indicator Data imputation'!BA185&lt;&gt;"",1,0))</f>
        <v>0</v>
      </c>
      <c r="BA182" s="50">
        <f>IF('Indicator Data'!BB186="No Data",1,IF('Indicator Data imputation'!BB185&lt;&gt;"",1,0))</f>
        <v>0</v>
      </c>
      <c r="BB182" s="50">
        <f>IF('Indicator Data'!BC186="No Data",1,IF('Indicator Data imputation'!BC185&lt;&gt;"",1,0))</f>
        <v>0</v>
      </c>
      <c r="BC182" s="50">
        <f>IF('Indicator Data'!BD186="No Data",1,IF('Indicator Data imputation'!BD185&lt;&gt;"",1,0))</f>
        <v>0</v>
      </c>
      <c r="BD182" s="50">
        <f>IF('Indicator Data'!BE186="No Data",1,IF('Indicator Data imputation'!BE185&lt;&gt;"",1,0))</f>
        <v>0</v>
      </c>
      <c r="BE182" s="50">
        <f>IF('Indicator Data'!BF186="No Data",1,IF('Indicator Data imputation'!BF185&lt;&gt;"",1,0))</f>
        <v>0</v>
      </c>
      <c r="BF182" s="50">
        <f>IF('Indicator Data'!BG186="No Data",1,IF('Indicator Data imputation'!BG185&lt;&gt;"",1,0))</f>
        <v>0</v>
      </c>
      <c r="BG182" s="50">
        <f>IF('Indicator Data'!BH186="No Data",1,IF('Indicator Data imputation'!BH185&lt;&gt;"",1,0))</f>
        <v>0</v>
      </c>
      <c r="BH182" s="50">
        <f>IF('Indicator Data'!BI186="No Data",1,IF('Indicator Data imputation'!BI185&lt;&gt;"",1,0))</f>
        <v>0</v>
      </c>
      <c r="BI182" s="50">
        <f>IF('Indicator Data'!BJ186="No Data",1,IF('Indicator Data imputation'!BJ185&lt;&gt;"",1,0))</f>
        <v>0</v>
      </c>
      <c r="BJ182" s="50">
        <f>IF('Indicator Data'!BK186="No Data",1,IF('Indicator Data imputation'!BK185&lt;&gt;"",1,0))</f>
        <v>0</v>
      </c>
      <c r="BK182" s="50">
        <f>IF('Indicator Data'!BL186="No Data",1,IF('Indicator Data imputation'!BL185&lt;&gt;"",1,0))</f>
        <v>0</v>
      </c>
      <c r="BL182" s="50">
        <f>IF('Indicator Data'!BM186="No Data",1,IF('Indicator Data imputation'!BM185&lt;&gt;"",1,0))</f>
        <v>0</v>
      </c>
      <c r="BM182" s="50">
        <f>IF('Indicator Data'!BN186="No Data",1,IF('Indicator Data imputation'!BN185&lt;&gt;"",1,0))</f>
        <v>0</v>
      </c>
      <c r="BN182" s="50">
        <f>IF('Indicator Data'!BO186="No Data",1,IF('Indicator Data imputation'!BO185&lt;&gt;"",1,0))</f>
        <v>0</v>
      </c>
      <c r="BO182" s="50">
        <f>IF('Indicator Data'!BP186="No Data",1,IF('Indicator Data imputation'!BP185&lt;&gt;"",1,0))</f>
        <v>0</v>
      </c>
      <c r="BP182" s="50">
        <f>IF('Indicator Data'!BQ186="No Data",1,IF('Indicator Data imputation'!BQ185&lt;&gt;"",1,0))</f>
        <v>0</v>
      </c>
      <c r="BQ182" s="50">
        <f>IF('Indicator Data'!BR186="No Data",1,IF('Indicator Data imputation'!BR185&lt;&gt;"",1,0))</f>
        <v>0</v>
      </c>
      <c r="BR182" s="50">
        <f>IF('Indicator Data'!BS186="No Data",1,IF('Indicator Data imputation'!BS185&lt;&gt;"",1,0))</f>
        <v>0</v>
      </c>
      <c r="BS182" s="50">
        <f>IF('Indicator Data'!BT186="No Data",1,IF('Indicator Data imputation'!BT185&lt;&gt;"",1,0))</f>
        <v>0</v>
      </c>
      <c r="BT182" s="50">
        <f>IF('Indicator Data'!BU186="No Data",1,IF('Indicator Data imputation'!BU185&lt;&gt;"",1,0))</f>
        <v>0</v>
      </c>
      <c r="BU182" s="50">
        <f>IF('Indicator Data'!BV186="No Data",1,IF('Indicator Data imputation'!BV185&lt;&gt;"",1,0))</f>
        <v>0</v>
      </c>
      <c r="BV182" s="50">
        <f>IF('Indicator Data'!BW186="No Data",1,IF('Indicator Data imputation'!BW185&lt;&gt;"",1,0))</f>
        <v>0</v>
      </c>
      <c r="BW182" s="50">
        <f>IF('Indicator Data'!BX186="No Data",1,IF('Indicator Data imputation'!BX185&lt;&gt;"",1,0))</f>
        <v>0</v>
      </c>
      <c r="BX182" s="50">
        <f>IF('Indicator Data'!BY186="No Data",1,IF('Indicator Data imputation'!BY185&lt;&gt;"",1,0))</f>
        <v>0</v>
      </c>
      <c r="BY182" s="3">
        <f t="shared" si="8"/>
        <v>13</v>
      </c>
      <c r="BZ182" s="52">
        <f t="shared" si="7"/>
        <v>0.17333333333333334</v>
      </c>
    </row>
    <row r="183" spans="1:78">
      <c r="A183" s="3" t="str">
        <f>'Indicator Data'!B187</f>
        <v>GBR</v>
      </c>
      <c r="B183" s="50">
        <f>IF('Indicator Data'!C187="No Data",1,IF('Indicator Data imputation'!C186&lt;&gt;"",1,0))</f>
        <v>0</v>
      </c>
      <c r="C183" s="50">
        <f>IF('Indicator Data'!D187="No Data",1,IF('Indicator Data imputation'!D186&lt;&gt;"",1,0))</f>
        <v>0</v>
      </c>
      <c r="D183" s="50">
        <f>IF('Indicator Data'!E187="No Data",1,IF('Indicator Data imputation'!E186&lt;&gt;"",1,0))</f>
        <v>0</v>
      </c>
      <c r="E183" s="50">
        <f>IF('Indicator Data'!F187="No Data",1,IF('Indicator Data imputation'!F186&lt;&gt;"",1,0))</f>
        <v>0</v>
      </c>
      <c r="F183" s="50">
        <f>IF('Indicator Data'!G187="No Data",1,IF('Indicator Data imputation'!G186&lt;&gt;"",1,0))</f>
        <v>0</v>
      </c>
      <c r="G183" s="50">
        <f>IF('Indicator Data'!H187="No Data",1,IF('Indicator Data imputation'!H186&lt;&gt;"",1,0))</f>
        <v>0</v>
      </c>
      <c r="H183" s="50">
        <f>IF('Indicator Data'!I187="No Data",1,IF('Indicator Data imputation'!I186&lt;&gt;"",1,0))</f>
        <v>0</v>
      </c>
      <c r="I183" s="50">
        <f>IF('Indicator Data'!J187="No Data",1,IF('Indicator Data imputation'!J186&lt;&gt;"",1,0))</f>
        <v>0</v>
      </c>
      <c r="J183" s="50">
        <f>IF('Indicator Data'!K187="No Data",1,IF('Indicator Data imputation'!K186&lt;&gt;"",1,0))</f>
        <v>0</v>
      </c>
      <c r="K183" s="50">
        <f>IF('Indicator Data'!L187="No Data",1,IF('Indicator Data imputation'!L186&lt;&gt;"",1,0))</f>
        <v>0</v>
      </c>
      <c r="L183" s="50">
        <f>IF('Indicator Data'!M187="No Data",1,IF('Indicator Data imputation'!M186&lt;&gt;"",1,0))</f>
        <v>0</v>
      </c>
      <c r="M183" s="50">
        <f>IF('Indicator Data'!N187="No Data",1,IF('Indicator Data imputation'!N186&lt;&gt;"",1,0))</f>
        <v>1</v>
      </c>
      <c r="N183" s="50">
        <f>IF('Indicator Data'!O187="No Data",1,IF('Indicator Data imputation'!O186&lt;&gt;"",1,0))</f>
        <v>1</v>
      </c>
      <c r="O183" s="50">
        <f>IF('Indicator Data'!P187="No Data",1,IF('Indicator Data imputation'!P186&lt;&gt;"",1,0))</f>
        <v>1</v>
      </c>
      <c r="P183" s="50">
        <f>IF('Indicator Data'!Q187="No Data",1,IF('Indicator Data imputation'!Q186&lt;&gt;"",1,0))</f>
        <v>0</v>
      </c>
      <c r="Q183" s="50">
        <f>IF('Indicator Data'!R187="No Data",1,IF('Indicator Data imputation'!R186&lt;&gt;"",1,0))</f>
        <v>0</v>
      </c>
      <c r="R183" s="50">
        <f>IF('Indicator Data'!S187="No Data",1,IF('Indicator Data imputation'!S186&lt;&gt;"",1,0))</f>
        <v>0</v>
      </c>
      <c r="S183" s="50">
        <f>IF('Indicator Data'!T187="No Data",1,IF('Indicator Data imputation'!T186&lt;&gt;"",1,0))</f>
        <v>0</v>
      </c>
      <c r="T183" s="50">
        <f>IF('Indicator Data'!U187="No Data",1,IF('Indicator Data imputation'!U186&lt;&gt;"",1,0))</f>
        <v>0</v>
      </c>
      <c r="U183" s="50">
        <f>IF('Indicator Data'!V187="No Data",1,IF('Indicator Data imputation'!V186&lt;&gt;"",1,0))</f>
        <v>0</v>
      </c>
      <c r="V183" s="50">
        <f>IF('Indicator Data'!W187="No Data",1,IF('Indicator Data imputation'!W186&lt;&gt;"",1,0))</f>
        <v>0</v>
      </c>
      <c r="W183" s="50">
        <f>IF('Indicator Data'!X187="No Data",1,IF('Indicator Data imputation'!X186&lt;&gt;"",1,0))</f>
        <v>0</v>
      </c>
      <c r="X183" s="50">
        <f>IF('Indicator Data'!Y187="No Data",1,IF('Indicator Data imputation'!Y186&lt;&gt;"",1,0))</f>
        <v>0</v>
      </c>
      <c r="Y183" s="50">
        <f>IF('Indicator Data'!Z187="No Data",1,IF('Indicator Data imputation'!Z186&lt;&gt;"",1,0))</f>
        <v>0</v>
      </c>
      <c r="Z183" s="50">
        <f>IF('Indicator Data'!AA187="No Data",1,IF('Indicator Data imputation'!AA186&lt;&gt;"",1,0))</f>
        <v>0</v>
      </c>
      <c r="AA183" s="50">
        <f>IF('Indicator Data'!AB187="No Data",1,IF('Indicator Data imputation'!AB186&lt;&gt;"",1,0))</f>
        <v>0</v>
      </c>
      <c r="AB183" s="50">
        <f>IF('Indicator Data'!AC187="No Data",1,IF('Indicator Data imputation'!AC186&lt;&gt;"",1,0))</f>
        <v>1</v>
      </c>
      <c r="AC183" s="50">
        <f>IF('Indicator Data'!AD187="No Data",1,IF('Indicator Data imputation'!AD186&lt;&gt;"",1,0))</f>
        <v>0</v>
      </c>
      <c r="AD183" s="50">
        <f>IF('Indicator Data'!AE187="No Data",1,IF('Indicator Data imputation'!AE186&lt;&gt;"",1,0))</f>
        <v>0</v>
      </c>
      <c r="AE183" s="50">
        <f>IF('Indicator Data'!AF187="No Data",1,IF('Indicator Data imputation'!AF186&lt;&gt;"",1,0))</f>
        <v>1</v>
      </c>
      <c r="AF183" s="50">
        <f>IF('Indicator Data'!AG187="No Data",1,IF('Indicator Data imputation'!AG186&lt;&gt;"",1,0))</f>
        <v>0</v>
      </c>
      <c r="AG183" s="50">
        <f>IF('Indicator Data'!AH187="No Data",1,IF('Indicator Data imputation'!AH186&lt;&gt;"",1,0))</f>
        <v>0</v>
      </c>
      <c r="AH183" s="50">
        <f>IF('Indicator Data'!AI187="No Data",1,IF('Indicator Data imputation'!AI186&lt;&gt;"",1,0))</f>
        <v>0</v>
      </c>
      <c r="AI183" s="50">
        <f>IF('Indicator Data'!AJ187="No Data",1,IF('Indicator Data imputation'!AJ186&lt;&gt;"",1,0))</f>
        <v>0</v>
      </c>
      <c r="AJ183" s="50">
        <f>IF('Indicator Data'!AK187="No Data",1,IF('Indicator Data imputation'!AK186&lt;&gt;"",1,0))</f>
        <v>0</v>
      </c>
      <c r="AK183" s="50">
        <f>IF('Indicator Data'!AL187="No Data",1,IF('Indicator Data imputation'!AL186&lt;&gt;"",1,0))</f>
        <v>0</v>
      </c>
      <c r="AL183" s="50">
        <f>IF('Indicator Data'!AM187="No Data",1,IF('Indicator Data imputation'!AM186&lt;&gt;"",1,0))</f>
        <v>1</v>
      </c>
      <c r="AM183" s="50">
        <f>IF('Indicator Data'!AN187="No Data",1,IF('Indicator Data imputation'!AN186&lt;&gt;"",1,0))</f>
        <v>0</v>
      </c>
      <c r="AN183" s="50">
        <f>IF('Indicator Data'!AO187="No Data",1,IF('Indicator Data imputation'!AO186&lt;&gt;"",1,0))</f>
        <v>0</v>
      </c>
      <c r="AO183" s="50">
        <f>IF('Indicator Data'!AP187="No Data",1,IF('Indicator Data imputation'!AP186&lt;&gt;"",1,0))</f>
        <v>0</v>
      </c>
      <c r="AP183" s="50">
        <f>IF('Indicator Data'!AQ187="No Data",1,IF('Indicator Data imputation'!AQ186&lt;&gt;"",1,0))</f>
        <v>1</v>
      </c>
      <c r="AQ183" s="50">
        <f>IF('Indicator Data'!AR187="No Data",1,IF('Indicator Data imputation'!AR186&lt;&gt;"",1,0))</f>
        <v>0</v>
      </c>
      <c r="AR183" s="50">
        <f>IF('Indicator Data'!AS187="No Data",1,IF('Indicator Data imputation'!AS186&lt;&gt;"",1,0))</f>
        <v>0</v>
      </c>
      <c r="AS183" s="50">
        <f>IF('Indicator Data'!AT187="No Data",1,IF('Indicator Data imputation'!AT186&lt;&gt;"",1,0))</f>
        <v>1</v>
      </c>
      <c r="AT183" s="50">
        <f>IF('Indicator Data'!AU187="No Data",1,IF('Indicator Data imputation'!AU186&lt;&gt;"",1,0))</f>
        <v>0</v>
      </c>
      <c r="AU183" s="50">
        <f>IF('Indicator Data'!AV187="No Data",1,IF('Indicator Data imputation'!AV186&lt;&gt;"",1,0))</f>
        <v>1</v>
      </c>
      <c r="AV183" s="50">
        <f>IF('Indicator Data'!AW187="No Data",1,IF('Indicator Data imputation'!AW186&lt;&gt;"",1,0))</f>
        <v>1</v>
      </c>
      <c r="AW183" s="50">
        <f>IF('Indicator Data'!AX187="No Data",1,IF('Indicator Data imputation'!AX186&lt;&gt;"",1,0))</f>
        <v>1</v>
      </c>
      <c r="AX183" s="50">
        <f>IF('Indicator Data'!AY187="No Data",1,IF('Indicator Data imputation'!AY186&lt;&gt;"",1,0))</f>
        <v>0</v>
      </c>
      <c r="AY183" s="50">
        <f>IF('Indicator Data'!AZ187="No Data",1,IF('Indicator Data imputation'!AZ186&lt;&gt;"",1,0))</f>
        <v>0</v>
      </c>
      <c r="AZ183" s="50">
        <f>IF('Indicator Data'!BA187="No Data",1,IF('Indicator Data imputation'!BA186&lt;&gt;"",1,0))</f>
        <v>0</v>
      </c>
      <c r="BA183" s="50">
        <f>IF('Indicator Data'!BB187="No Data",1,IF('Indicator Data imputation'!BB186&lt;&gt;"",1,0))</f>
        <v>0</v>
      </c>
      <c r="BB183" s="50">
        <f>IF('Indicator Data'!BC187="No Data",1,IF('Indicator Data imputation'!BC186&lt;&gt;"",1,0))</f>
        <v>0</v>
      </c>
      <c r="BC183" s="50">
        <f>IF('Indicator Data'!BD187="No Data",1,IF('Indicator Data imputation'!BD186&lt;&gt;"",1,0))</f>
        <v>0</v>
      </c>
      <c r="BD183" s="50">
        <f>IF('Indicator Data'!BE187="No Data",1,IF('Indicator Data imputation'!BE186&lt;&gt;"",1,0))</f>
        <v>0</v>
      </c>
      <c r="BE183" s="50">
        <f>IF('Indicator Data'!BF187="No Data",1,IF('Indicator Data imputation'!BF186&lt;&gt;"",1,0))</f>
        <v>0</v>
      </c>
      <c r="BF183" s="50">
        <f>IF('Indicator Data'!BG187="No Data",1,IF('Indicator Data imputation'!BG186&lt;&gt;"",1,0))</f>
        <v>0</v>
      </c>
      <c r="BG183" s="50">
        <f>IF('Indicator Data'!BH187="No Data",1,IF('Indicator Data imputation'!BH186&lt;&gt;"",1,0))</f>
        <v>0</v>
      </c>
      <c r="BH183" s="50">
        <f>IF('Indicator Data'!BI187="No Data",1,IF('Indicator Data imputation'!BI186&lt;&gt;"",1,0))</f>
        <v>0</v>
      </c>
      <c r="BI183" s="50">
        <f>IF('Indicator Data'!BJ187="No Data",1,IF('Indicator Data imputation'!BJ186&lt;&gt;"",1,0))</f>
        <v>0</v>
      </c>
      <c r="BJ183" s="50">
        <f>IF('Indicator Data'!BK187="No Data",1,IF('Indicator Data imputation'!BK186&lt;&gt;"",1,0))</f>
        <v>0</v>
      </c>
      <c r="BK183" s="50">
        <f>IF('Indicator Data'!BL187="No Data",1,IF('Indicator Data imputation'!BL186&lt;&gt;"",1,0))</f>
        <v>0</v>
      </c>
      <c r="BL183" s="50">
        <f>IF('Indicator Data'!BM187="No Data",1,IF('Indicator Data imputation'!BM186&lt;&gt;"",1,0))</f>
        <v>0</v>
      </c>
      <c r="BM183" s="50">
        <f>IF('Indicator Data'!BN187="No Data",1,IF('Indicator Data imputation'!BN186&lt;&gt;"",1,0))</f>
        <v>1</v>
      </c>
      <c r="BN183" s="50">
        <f>IF('Indicator Data'!BO187="No Data",1,IF('Indicator Data imputation'!BO186&lt;&gt;"",1,0))</f>
        <v>0</v>
      </c>
      <c r="BO183" s="50">
        <f>IF('Indicator Data'!BP187="No Data",1,IF('Indicator Data imputation'!BP186&lt;&gt;"",1,0))</f>
        <v>0</v>
      </c>
      <c r="BP183" s="50">
        <f>IF('Indicator Data'!BQ187="No Data",1,IF('Indicator Data imputation'!BQ186&lt;&gt;"",1,0))</f>
        <v>0</v>
      </c>
      <c r="BQ183" s="50">
        <f>IF('Indicator Data'!BR187="No Data",1,IF('Indicator Data imputation'!BR186&lt;&gt;"",1,0))</f>
        <v>0</v>
      </c>
      <c r="BR183" s="50">
        <f>IF('Indicator Data'!BS187="No Data",1,IF('Indicator Data imputation'!BS186&lt;&gt;"",1,0))</f>
        <v>0</v>
      </c>
      <c r="BS183" s="50">
        <f>IF('Indicator Data'!BT187="No Data",1,IF('Indicator Data imputation'!BT186&lt;&gt;"",1,0))</f>
        <v>0</v>
      </c>
      <c r="BT183" s="50">
        <f>IF('Indicator Data'!BU187="No Data",1,IF('Indicator Data imputation'!BU186&lt;&gt;"",1,0))</f>
        <v>0</v>
      </c>
      <c r="BU183" s="50">
        <f>IF('Indicator Data'!BV187="No Data",1,IF('Indicator Data imputation'!BV186&lt;&gt;"",1,0))</f>
        <v>0</v>
      </c>
      <c r="BV183" s="50">
        <f>IF('Indicator Data'!BW187="No Data",1,IF('Indicator Data imputation'!BW186&lt;&gt;"",1,0))</f>
        <v>0</v>
      </c>
      <c r="BW183" s="50">
        <f>IF('Indicator Data'!BX187="No Data",1,IF('Indicator Data imputation'!BX186&lt;&gt;"",1,0))</f>
        <v>0</v>
      </c>
      <c r="BX183" s="50">
        <f>IF('Indicator Data'!BY187="No Data",1,IF('Indicator Data imputation'!BY186&lt;&gt;"",1,0))</f>
        <v>0</v>
      </c>
      <c r="BY183" s="3">
        <f t="shared" si="8"/>
        <v>12</v>
      </c>
      <c r="BZ183" s="52">
        <f t="shared" si="7"/>
        <v>0.16</v>
      </c>
    </row>
    <row r="184" spans="1:78">
      <c r="A184" s="3" t="str">
        <f>'Indicator Data'!B188</f>
        <v>USA</v>
      </c>
      <c r="B184" s="50">
        <f>IF('Indicator Data'!C188="No Data",1,IF('Indicator Data imputation'!C187&lt;&gt;"",1,0))</f>
        <v>0</v>
      </c>
      <c r="C184" s="50">
        <f>IF('Indicator Data'!D188="No Data",1,IF('Indicator Data imputation'!D187&lt;&gt;"",1,0))</f>
        <v>0</v>
      </c>
      <c r="D184" s="50">
        <f>IF('Indicator Data'!E188="No Data",1,IF('Indicator Data imputation'!E187&lt;&gt;"",1,0))</f>
        <v>0</v>
      </c>
      <c r="E184" s="50">
        <f>IF('Indicator Data'!F188="No Data",1,IF('Indicator Data imputation'!F187&lt;&gt;"",1,0))</f>
        <v>0</v>
      </c>
      <c r="F184" s="50">
        <f>IF('Indicator Data'!G188="No Data",1,IF('Indicator Data imputation'!G187&lt;&gt;"",1,0))</f>
        <v>0</v>
      </c>
      <c r="G184" s="50">
        <f>IF('Indicator Data'!H188="No Data",1,IF('Indicator Data imputation'!H187&lt;&gt;"",1,0))</f>
        <v>0</v>
      </c>
      <c r="H184" s="50">
        <f>IF('Indicator Data'!I188="No Data",1,IF('Indicator Data imputation'!I187&lt;&gt;"",1,0))</f>
        <v>0</v>
      </c>
      <c r="I184" s="50">
        <f>IF('Indicator Data'!J188="No Data",1,IF('Indicator Data imputation'!J187&lt;&gt;"",1,0))</f>
        <v>0</v>
      </c>
      <c r="J184" s="50">
        <f>IF('Indicator Data'!K188="No Data",1,IF('Indicator Data imputation'!K187&lt;&gt;"",1,0))</f>
        <v>0</v>
      </c>
      <c r="K184" s="50">
        <f>IF('Indicator Data'!L188="No Data",1,IF('Indicator Data imputation'!L187&lt;&gt;"",1,0))</f>
        <v>0</v>
      </c>
      <c r="L184" s="50">
        <f>IF('Indicator Data'!M188="No Data",1,IF('Indicator Data imputation'!M187&lt;&gt;"",1,0))</f>
        <v>1</v>
      </c>
      <c r="M184" s="50">
        <f>IF('Indicator Data'!N188="No Data",1,IF('Indicator Data imputation'!N187&lt;&gt;"",1,0))</f>
        <v>1</v>
      </c>
      <c r="N184" s="50">
        <f>IF('Indicator Data'!O188="No Data",1,IF('Indicator Data imputation'!O187&lt;&gt;"",1,0))</f>
        <v>1</v>
      </c>
      <c r="O184" s="50">
        <f>IF('Indicator Data'!P188="No Data",1,IF('Indicator Data imputation'!P187&lt;&gt;"",1,0))</f>
        <v>1</v>
      </c>
      <c r="P184" s="50">
        <f>IF('Indicator Data'!Q188="No Data",1,IF('Indicator Data imputation'!Q187&lt;&gt;"",1,0))</f>
        <v>0</v>
      </c>
      <c r="Q184" s="50">
        <f>IF('Indicator Data'!R188="No Data",1,IF('Indicator Data imputation'!R187&lt;&gt;"",1,0))</f>
        <v>0</v>
      </c>
      <c r="R184" s="50">
        <f>IF('Indicator Data'!S188="No Data",1,IF('Indicator Data imputation'!S187&lt;&gt;"",1,0))</f>
        <v>0</v>
      </c>
      <c r="S184" s="50">
        <f>IF('Indicator Data'!T188="No Data",1,IF('Indicator Data imputation'!T187&lt;&gt;"",1,0))</f>
        <v>0</v>
      </c>
      <c r="T184" s="50">
        <f>IF('Indicator Data'!U188="No Data",1,IF('Indicator Data imputation'!U187&lt;&gt;"",1,0))</f>
        <v>0</v>
      </c>
      <c r="U184" s="50">
        <f>IF('Indicator Data'!V188="No Data",1,IF('Indicator Data imputation'!V187&lt;&gt;"",1,0))</f>
        <v>0</v>
      </c>
      <c r="V184" s="50">
        <f>IF('Indicator Data'!W188="No Data",1,IF('Indicator Data imputation'!W187&lt;&gt;"",1,0))</f>
        <v>0</v>
      </c>
      <c r="W184" s="50">
        <f>IF('Indicator Data'!X188="No Data",1,IF('Indicator Data imputation'!X187&lt;&gt;"",1,0))</f>
        <v>0</v>
      </c>
      <c r="X184" s="50">
        <f>IF('Indicator Data'!Y188="No Data",1,IF('Indicator Data imputation'!Y187&lt;&gt;"",1,0))</f>
        <v>0</v>
      </c>
      <c r="Y184" s="50">
        <f>IF('Indicator Data'!Z188="No Data",1,IF('Indicator Data imputation'!Z187&lt;&gt;"",1,0))</f>
        <v>0</v>
      </c>
      <c r="Z184" s="50">
        <f>IF('Indicator Data'!AA188="No Data",1,IF('Indicator Data imputation'!AA187&lt;&gt;"",1,0))</f>
        <v>0</v>
      </c>
      <c r="AA184" s="50">
        <f>IF('Indicator Data'!AB188="No Data",1,IF('Indicator Data imputation'!AB187&lt;&gt;"",1,0))</f>
        <v>0</v>
      </c>
      <c r="AB184" s="50">
        <f>IF('Indicator Data'!AC188="No Data",1,IF('Indicator Data imputation'!AC187&lt;&gt;"",1,0))</f>
        <v>1</v>
      </c>
      <c r="AC184" s="50">
        <f>IF('Indicator Data'!AD188="No Data",1,IF('Indicator Data imputation'!AD187&lt;&gt;"",1,0))</f>
        <v>0</v>
      </c>
      <c r="AD184" s="50">
        <f>IF('Indicator Data'!AE188="No Data",1,IF('Indicator Data imputation'!AE187&lt;&gt;"",1,0))</f>
        <v>0</v>
      </c>
      <c r="AE184" s="50">
        <f>IF('Indicator Data'!AF188="No Data",1,IF('Indicator Data imputation'!AF187&lt;&gt;"",1,0))</f>
        <v>1</v>
      </c>
      <c r="AF184" s="50">
        <f>IF('Indicator Data'!AG188="No Data",1,IF('Indicator Data imputation'!AG187&lt;&gt;"",1,0))</f>
        <v>0</v>
      </c>
      <c r="AG184" s="50">
        <f>IF('Indicator Data'!AH188="No Data",1,IF('Indicator Data imputation'!AH187&lt;&gt;"",1,0))</f>
        <v>0</v>
      </c>
      <c r="AH184" s="50">
        <f>IF('Indicator Data'!AI188="No Data",1,IF('Indicator Data imputation'!AI187&lt;&gt;"",1,0))</f>
        <v>0</v>
      </c>
      <c r="AI184" s="50">
        <f>IF('Indicator Data'!AJ188="No Data",1,IF('Indicator Data imputation'!AJ187&lt;&gt;"",1,0))</f>
        <v>0</v>
      </c>
      <c r="AJ184" s="50">
        <f>IF('Indicator Data'!AK188="No Data",1,IF('Indicator Data imputation'!AK187&lt;&gt;"",1,0))</f>
        <v>0</v>
      </c>
      <c r="AK184" s="50">
        <f>IF('Indicator Data'!AL188="No Data",1,IF('Indicator Data imputation'!AL187&lt;&gt;"",1,0))</f>
        <v>0</v>
      </c>
      <c r="AL184" s="50">
        <f>IF('Indicator Data'!AM188="No Data",1,IF('Indicator Data imputation'!AM187&lt;&gt;"",1,0))</f>
        <v>1</v>
      </c>
      <c r="AM184" s="50">
        <f>IF('Indicator Data'!AN188="No Data",1,IF('Indicator Data imputation'!AN187&lt;&gt;"",1,0))</f>
        <v>0</v>
      </c>
      <c r="AN184" s="50">
        <f>IF('Indicator Data'!AO188="No Data",1,IF('Indicator Data imputation'!AO187&lt;&gt;"",1,0))</f>
        <v>0</v>
      </c>
      <c r="AO184" s="50">
        <f>IF('Indicator Data'!AP188="No Data",1,IF('Indicator Data imputation'!AP187&lt;&gt;"",1,0))</f>
        <v>0</v>
      </c>
      <c r="AP184" s="50">
        <f>IF('Indicator Data'!AQ188="No Data",1,IF('Indicator Data imputation'!AQ187&lt;&gt;"",1,0))</f>
        <v>1</v>
      </c>
      <c r="AQ184" s="50">
        <f>IF('Indicator Data'!AR188="No Data",1,IF('Indicator Data imputation'!AR187&lt;&gt;"",1,0))</f>
        <v>0</v>
      </c>
      <c r="AR184" s="50">
        <f>IF('Indicator Data'!AS188="No Data",1,IF('Indicator Data imputation'!AS187&lt;&gt;"",1,0))</f>
        <v>0</v>
      </c>
      <c r="AS184" s="50">
        <f>IF('Indicator Data'!AT188="No Data",1,IF('Indicator Data imputation'!AT187&lt;&gt;"",1,0))</f>
        <v>0</v>
      </c>
      <c r="AT184" s="50">
        <f>IF('Indicator Data'!AU188="No Data",1,IF('Indicator Data imputation'!AU187&lt;&gt;"",1,0))</f>
        <v>0</v>
      </c>
      <c r="AU184" s="50">
        <f>IF('Indicator Data'!AV188="No Data",1,IF('Indicator Data imputation'!AV187&lt;&gt;"",1,0))</f>
        <v>0</v>
      </c>
      <c r="AV184" s="50">
        <f>IF('Indicator Data'!AW188="No Data",1,IF('Indicator Data imputation'!AW187&lt;&gt;"",1,0))</f>
        <v>0</v>
      </c>
      <c r="AW184" s="50">
        <f>IF('Indicator Data'!AX188="No Data",1,IF('Indicator Data imputation'!AX187&lt;&gt;"",1,0))</f>
        <v>1</v>
      </c>
      <c r="AX184" s="50">
        <f>IF('Indicator Data'!AY188="No Data",1,IF('Indicator Data imputation'!AY187&lt;&gt;"",1,0))</f>
        <v>0</v>
      </c>
      <c r="AY184" s="50">
        <f>IF('Indicator Data'!AZ188="No Data",1,IF('Indicator Data imputation'!AZ187&lt;&gt;"",1,0))</f>
        <v>0</v>
      </c>
      <c r="AZ184" s="50">
        <f>IF('Indicator Data'!BA188="No Data",1,IF('Indicator Data imputation'!BA187&lt;&gt;"",1,0))</f>
        <v>0</v>
      </c>
      <c r="BA184" s="50">
        <f>IF('Indicator Data'!BB188="No Data",1,IF('Indicator Data imputation'!BB187&lt;&gt;"",1,0))</f>
        <v>0</v>
      </c>
      <c r="BB184" s="50">
        <f>IF('Indicator Data'!BC188="No Data",1,IF('Indicator Data imputation'!BC187&lt;&gt;"",1,0))</f>
        <v>0</v>
      </c>
      <c r="BC184" s="50">
        <f>IF('Indicator Data'!BD188="No Data",1,IF('Indicator Data imputation'!BD187&lt;&gt;"",1,0))</f>
        <v>0</v>
      </c>
      <c r="BD184" s="50">
        <f>IF('Indicator Data'!BE188="No Data",1,IF('Indicator Data imputation'!BE187&lt;&gt;"",1,0))</f>
        <v>0</v>
      </c>
      <c r="BE184" s="50">
        <f>IF('Indicator Data'!BF188="No Data",1,IF('Indicator Data imputation'!BF187&lt;&gt;"",1,0))</f>
        <v>0</v>
      </c>
      <c r="BF184" s="50">
        <f>IF('Indicator Data'!BG188="No Data",1,IF('Indicator Data imputation'!BG187&lt;&gt;"",1,0))</f>
        <v>0</v>
      </c>
      <c r="BG184" s="50">
        <f>IF('Indicator Data'!BH188="No Data",1,IF('Indicator Data imputation'!BH187&lt;&gt;"",1,0))</f>
        <v>0</v>
      </c>
      <c r="BH184" s="50">
        <f>IF('Indicator Data'!BI188="No Data",1,IF('Indicator Data imputation'!BI187&lt;&gt;"",1,0))</f>
        <v>0</v>
      </c>
      <c r="BI184" s="50">
        <f>IF('Indicator Data'!BJ188="No Data",1,IF('Indicator Data imputation'!BJ187&lt;&gt;"",1,0))</f>
        <v>0</v>
      </c>
      <c r="BJ184" s="50">
        <f>IF('Indicator Data'!BK188="No Data",1,IF('Indicator Data imputation'!BK187&lt;&gt;"",1,0))</f>
        <v>0</v>
      </c>
      <c r="BK184" s="50">
        <f>IF('Indicator Data'!BL188="No Data",1,IF('Indicator Data imputation'!BL187&lt;&gt;"",1,0))</f>
        <v>0</v>
      </c>
      <c r="BL184" s="50">
        <f>IF('Indicator Data'!BM188="No Data",1,IF('Indicator Data imputation'!BM187&lt;&gt;"",1,0))</f>
        <v>0</v>
      </c>
      <c r="BM184" s="50">
        <f>IF('Indicator Data'!BN188="No Data",1,IF('Indicator Data imputation'!BN187&lt;&gt;"",1,0))</f>
        <v>1</v>
      </c>
      <c r="BN184" s="50">
        <f>IF('Indicator Data'!BO188="No Data",1,IF('Indicator Data imputation'!BO187&lt;&gt;"",1,0))</f>
        <v>0</v>
      </c>
      <c r="BO184" s="50">
        <f>IF('Indicator Data'!BP188="No Data",1,IF('Indicator Data imputation'!BP187&lt;&gt;"",1,0))</f>
        <v>0</v>
      </c>
      <c r="BP184" s="50">
        <f>IF('Indicator Data'!BQ188="No Data",1,IF('Indicator Data imputation'!BQ187&lt;&gt;"",1,0))</f>
        <v>0</v>
      </c>
      <c r="BQ184" s="50">
        <f>IF('Indicator Data'!BR188="No Data",1,IF('Indicator Data imputation'!BR187&lt;&gt;"",1,0))</f>
        <v>0</v>
      </c>
      <c r="BR184" s="50">
        <f>IF('Indicator Data'!BS188="No Data",1,IF('Indicator Data imputation'!BS187&lt;&gt;"",1,0))</f>
        <v>0</v>
      </c>
      <c r="BS184" s="50">
        <f>IF('Indicator Data'!BT188="No Data",1,IF('Indicator Data imputation'!BT187&lt;&gt;"",1,0))</f>
        <v>0</v>
      </c>
      <c r="BT184" s="50">
        <f>IF('Indicator Data'!BU188="No Data",1,IF('Indicator Data imputation'!BU187&lt;&gt;"",1,0))</f>
        <v>0</v>
      </c>
      <c r="BU184" s="50">
        <f>IF('Indicator Data'!BV188="No Data",1,IF('Indicator Data imputation'!BV187&lt;&gt;"",1,0))</f>
        <v>0</v>
      </c>
      <c r="BV184" s="50">
        <f>IF('Indicator Data'!BW188="No Data",1,IF('Indicator Data imputation'!BW187&lt;&gt;"",1,0))</f>
        <v>0</v>
      </c>
      <c r="BW184" s="50">
        <f>IF('Indicator Data'!BX188="No Data",1,IF('Indicator Data imputation'!BX187&lt;&gt;"",1,0))</f>
        <v>0</v>
      </c>
      <c r="BX184" s="50">
        <f>IF('Indicator Data'!BY188="No Data",1,IF('Indicator Data imputation'!BY187&lt;&gt;"",1,0))</f>
        <v>0</v>
      </c>
      <c r="BY184" s="3">
        <f t="shared" si="8"/>
        <v>10</v>
      </c>
      <c r="BZ184" s="52">
        <f t="shared" si="7"/>
        <v>0.13333333333333333</v>
      </c>
    </row>
    <row r="185" spans="1:78">
      <c r="A185" s="3" t="str">
        <f>'Indicator Data'!B189</f>
        <v>URY</v>
      </c>
      <c r="B185" s="50">
        <f>IF('Indicator Data'!C189="No Data",1,IF('Indicator Data imputation'!C188&lt;&gt;"",1,0))</f>
        <v>0</v>
      </c>
      <c r="C185" s="50">
        <f>IF('Indicator Data'!D189="No Data",1,IF('Indicator Data imputation'!D188&lt;&gt;"",1,0))</f>
        <v>0</v>
      </c>
      <c r="D185" s="50">
        <f>IF('Indicator Data'!E189="No Data",1,IF('Indicator Data imputation'!E188&lt;&gt;"",1,0))</f>
        <v>0</v>
      </c>
      <c r="E185" s="50">
        <f>IF('Indicator Data'!F189="No Data",1,IF('Indicator Data imputation'!F188&lt;&gt;"",1,0))</f>
        <v>0</v>
      </c>
      <c r="F185" s="50">
        <f>IF('Indicator Data'!G189="No Data",1,IF('Indicator Data imputation'!G188&lt;&gt;"",1,0))</f>
        <v>0</v>
      </c>
      <c r="G185" s="50">
        <f>IF('Indicator Data'!H189="No Data",1,IF('Indicator Data imputation'!H188&lt;&gt;"",1,0))</f>
        <v>0</v>
      </c>
      <c r="H185" s="50">
        <f>IF('Indicator Data'!I189="No Data",1,IF('Indicator Data imputation'!I188&lt;&gt;"",1,0))</f>
        <v>0</v>
      </c>
      <c r="I185" s="50">
        <f>IF('Indicator Data'!J189="No Data",1,IF('Indicator Data imputation'!J188&lt;&gt;"",1,0))</f>
        <v>0</v>
      </c>
      <c r="J185" s="50">
        <f>IF('Indicator Data'!K189="No Data",1,IF('Indicator Data imputation'!K188&lt;&gt;"",1,0))</f>
        <v>0</v>
      </c>
      <c r="K185" s="50">
        <f>IF('Indicator Data'!L189="No Data",1,IF('Indicator Data imputation'!L188&lt;&gt;"",1,0))</f>
        <v>0</v>
      </c>
      <c r="L185" s="50">
        <f>IF('Indicator Data'!M189="No Data",1,IF('Indicator Data imputation'!M188&lt;&gt;"",1,0))</f>
        <v>1</v>
      </c>
      <c r="M185" s="50">
        <f>IF('Indicator Data'!N189="No Data",1,IF('Indicator Data imputation'!N188&lt;&gt;"",1,0))</f>
        <v>1</v>
      </c>
      <c r="N185" s="50">
        <f>IF('Indicator Data'!O189="No Data",1,IF('Indicator Data imputation'!O188&lt;&gt;"",1,0))</f>
        <v>1</v>
      </c>
      <c r="O185" s="50">
        <f>IF('Indicator Data'!P189="No Data",1,IF('Indicator Data imputation'!P188&lt;&gt;"",1,0))</f>
        <v>1</v>
      </c>
      <c r="P185" s="50">
        <f>IF('Indicator Data'!Q189="No Data",1,IF('Indicator Data imputation'!Q188&lt;&gt;"",1,0))</f>
        <v>0</v>
      </c>
      <c r="Q185" s="50">
        <f>IF('Indicator Data'!R189="No Data",1,IF('Indicator Data imputation'!R188&lt;&gt;"",1,0))</f>
        <v>0</v>
      </c>
      <c r="R185" s="50">
        <f>IF('Indicator Data'!S189="No Data",1,IF('Indicator Data imputation'!S188&lt;&gt;"",1,0))</f>
        <v>0</v>
      </c>
      <c r="S185" s="50">
        <f>IF('Indicator Data'!T189="No Data",1,IF('Indicator Data imputation'!T188&lt;&gt;"",1,0))</f>
        <v>0</v>
      </c>
      <c r="T185" s="50">
        <f>IF('Indicator Data'!U189="No Data",1,IF('Indicator Data imputation'!U188&lt;&gt;"",1,0))</f>
        <v>0</v>
      </c>
      <c r="U185" s="50">
        <f>IF('Indicator Data'!V189="No Data",1,IF('Indicator Data imputation'!V188&lt;&gt;"",1,0))</f>
        <v>0</v>
      </c>
      <c r="V185" s="50">
        <f>IF('Indicator Data'!W189="No Data",1,IF('Indicator Data imputation'!W188&lt;&gt;"",1,0))</f>
        <v>0</v>
      </c>
      <c r="W185" s="50">
        <f>IF('Indicator Data'!X189="No Data",1,IF('Indicator Data imputation'!X188&lt;&gt;"",1,0))</f>
        <v>0</v>
      </c>
      <c r="X185" s="50">
        <f>IF('Indicator Data'!Y189="No Data",1,IF('Indicator Data imputation'!Y188&lt;&gt;"",1,0))</f>
        <v>0</v>
      </c>
      <c r="Y185" s="50">
        <f>IF('Indicator Data'!Z189="No Data",1,IF('Indicator Data imputation'!Z188&lt;&gt;"",1,0))</f>
        <v>0</v>
      </c>
      <c r="Z185" s="50">
        <f>IF('Indicator Data'!AA189="No Data",1,IF('Indicator Data imputation'!AA188&lt;&gt;"",1,0))</f>
        <v>0</v>
      </c>
      <c r="AA185" s="50">
        <f>IF('Indicator Data'!AB189="No Data",1,IF('Indicator Data imputation'!AB188&lt;&gt;"",1,0))</f>
        <v>0</v>
      </c>
      <c r="AB185" s="50">
        <f>IF('Indicator Data'!AC189="No Data",1,IF('Indicator Data imputation'!AC188&lt;&gt;"",1,0))</f>
        <v>1</v>
      </c>
      <c r="AC185" s="50">
        <f>IF('Indicator Data'!AD189="No Data",1,IF('Indicator Data imputation'!AD188&lt;&gt;"",1,0))</f>
        <v>0</v>
      </c>
      <c r="AD185" s="50">
        <f>IF('Indicator Data'!AE189="No Data",1,IF('Indicator Data imputation'!AE188&lt;&gt;"",1,0))</f>
        <v>0</v>
      </c>
      <c r="AE185" s="50">
        <f>IF('Indicator Data'!AF189="No Data",1,IF('Indicator Data imputation'!AF188&lt;&gt;"",1,0))</f>
        <v>1</v>
      </c>
      <c r="AF185" s="50">
        <f>IF('Indicator Data'!AG189="No Data",1,IF('Indicator Data imputation'!AG188&lt;&gt;"",1,0))</f>
        <v>0</v>
      </c>
      <c r="AG185" s="50">
        <f>IF('Indicator Data'!AH189="No Data",1,IF('Indicator Data imputation'!AH188&lt;&gt;"",1,0))</f>
        <v>0</v>
      </c>
      <c r="AH185" s="50">
        <f>IF('Indicator Data'!AI189="No Data",1,IF('Indicator Data imputation'!AI188&lt;&gt;"",1,0))</f>
        <v>0</v>
      </c>
      <c r="AI185" s="50">
        <f>IF('Indicator Data'!AJ189="No Data",1,IF('Indicator Data imputation'!AJ188&lt;&gt;"",1,0))</f>
        <v>0</v>
      </c>
      <c r="AJ185" s="50">
        <f>IF('Indicator Data'!AK189="No Data",1,IF('Indicator Data imputation'!AK188&lt;&gt;"",1,0))</f>
        <v>0</v>
      </c>
      <c r="AK185" s="50">
        <f>IF('Indicator Data'!AL189="No Data",1,IF('Indicator Data imputation'!AL188&lt;&gt;"",1,0))</f>
        <v>0</v>
      </c>
      <c r="AL185" s="50">
        <f>IF('Indicator Data'!AM189="No Data",1,IF('Indicator Data imputation'!AM188&lt;&gt;"",1,0))</f>
        <v>1</v>
      </c>
      <c r="AM185" s="50">
        <f>IF('Indicator Data'!AN189="No Data",1,IF('Indicator Data imputation'!AN188&lt;&gt;"",1,0))</f>
        <v>0</v>
      </c>
      <c r="AN185" s="50">
        <f>IF('Indicator Data'!AO189="No Data",1,IF('Indicator Data imputation'!AO188&lt;&gt;"",1,0))</f>
        <v>0</v>
      </c>
      <c r="AO185" s="50">
        <f>IF('Indicator Data'!AP189="No Data",1,IF('Indicator Data imputation'!AP188&lt;&gt;"",1,0))</f>
        <v>0</v>
      </c>
      <c r="AP185" s="50">
        <f>IF('Indicator Data'!AQ189="No Data",1,IF('Indicator Data imputation'!AQ188&lt;&gt;"",1,0))</f>
        <v>0</v>
      </c>
      <c r="AQ185" s="50">
        <f>IF('Indicator Data'!AR189="No Data",1,IF('Indicator Data imputation'!AR188&lt;&gt;"",1,0))</f>
        <v>0</v>
      </c>
      <c r="AR185" s="50">
        <f>IF('Indicator Data'!AS189="No Data",1,IF('Indicator Data imputation'!AS188&lt;&gt;"",1,0))</f>
        <v>0</v>
      </c>
      <c r="AS185" s="50">
        <f>IF('Indicator Data'!AT189="No Data",1,IF('Indicator Data imputation'!AT188&lt;&gt;"",1,0))</f>
        <v>0</v>
      </c>
      <c r="AT185" s="50">
        <f>IF('Indicator Data'!AU189="No Data",1,IF('Indicator Data imputation'!AU188&lt;&gt;"",1,0))</f>
        <v>0</v>
      </c>
      <c r="AU185" s="50">
        <f>IF('Indicator Data'!AV189="No Data",1,IF('Indicator Data imputation'!AV188&lt;&gt;"",1,0))</f>
        <v>1</v>
      </c>
      <c r="AV185" s="50">
        <f>IF('Indicator Data'!AW189="No Data",1,IF('Indicator Data imputation'!AW188&lt;&gt;"",1,0))</f>
        <v>1</v>
      </c>
      <c r="AW185" s="50">
        <f>IF('Indicator Data'!AX189="No Data",1,IF('Indicator Data imputation'!AX188&lt;&gt;"",1,0))</f>
        <v>1</v>
      </c>
      <c r="AX185" s="50">
        <f>IF('Indicator Data'!AY189="No Data",1,IF('Indicator Data imputation'!AY188&lt;&gt;"",1,0))</f>
        <v>0</v>
      </c>
      <c r="AY185" s="50">
        <f>IF('Indicator Data'!AZ189="No Data",1,IF('Indicator Data imputation'!AZ188&lt;&gt;"",1,0))</f>
        <v>0</v>
      </c>
      <c r="AZ185" s="50">
        <f>IF('Indicator Data'!BA189="No Data",1,IF('Indicator Data imputation'!BA188&lt;&gt;"",1,0))</f>
        <v>0</v>
      </c>
      <c r="BA185" s="50">
        <f>IF('Indicator Data'!BB189="No Data",1,IF('Indicator Data imputation'!BB188&lt;&gt;"",1,0))</f>
        <v>0</v>
      </c>
      <c r="BB185" s="50">
        <f>IF('Indicator Data'!BC189="No Data",1,IF('Indicator Data imputation'!BC188&lt;&gt;"",1,0))</f>
        <v>0</v>
      </c>
      <c r="BC185" s="50">
        <f>IF('Indicator Data'!BD189="No Data",1,IF('Indicator Data imputation'!BD188&lt;&gt;"",1,0))</f>
        <v>0</v>
      </c>
      <c r="BD185" s="50">
        <f>IF('Indicator Data'!BE189="No Data",1,IF('Indicator Data imputation'!BE188&lt;&gt;"",1,0))</f>
        <v>0</v>
      </c>
      <c r="BE185" s="50">
        <f>IF('Indicator Data'!BF189="No Data",1,IF('Indicator Data imputation'!BF188&lt;&gt;"",1,0))</f>
        <v>0</v>
      </c>
      <c r="BF185" s="50">
        <f>IF('Indicator Data'!BG189="No Data",1,IF('Indicator Data imputation'!BG188&lt;&gt;"",1,0))</f>
        <v>0</v>
      </c>
      <c r="BG185" s="50">
        <f>IF('Indicator Data'!BH189="No Data",1,IF('Indicator Data imputation'!BH188&lt;&gt;"",1,0))</f>
        <v>0</v>
      </c>
      <c r="BH185" s="50">
        <f>IF('Indicator Data'!BI189="No Data",1,IF('Indicator Data imputation'!BI188&lt;&gt;"",1,0))</f>
        <v>0</v>
      </c>
      <c r="BI185" s="50">
        <f>IF('Indicator Data'!BJ189="No Data",1,IF('Indicator Data imputation'!BJ188&lt;&gt;"",1,0))</f>
        <v>0</v>
      </c>
      <c r="BJ185" s="50">
        <f>IF('Indicator Data'!BK189="No Data",1,IF('Indicator Data imputation'!BK188&lt;&gt;"",1,0))</f>
        <v>0</v>
      </c>
      <c r="BK185" s="50">
        <f>IF('Indicator Data'!BL189="No Data",1,IF('Indicator Data imputation'!BL188&lt;&gt;"",1,0))</f>
        <v>0</v>
      </c>
      <c r="BL185" s="50">
        <f>IF('Indicator Data'!BM189="No Data",1,IF('Indicator Data imputation'!BM188&lt;&gt;"",1,0))</f>
        <v>0</v>
      </c>
      <c r="BM185" s="50">
        <f>IF('Indicator Data'!BN189="No Data",1,IF('Indicator Data imputation'!BN188&lt;&gt;"",1,0))</f>
        <v>0</v>
      </c>
      <c r="BN185" s="50">
        <f>IF('Indicator Data'!BO189="No Data",1,IF('Indicator Data imputation'!BO188&lt;&gt;"",1,0))</f>
        <v>0</v>
      </c>
      <c r="BO185" s="50">
        <f>IF('Indicator Data'!BP189="No Data",1,IF('Indicator Data imputation'!BP188&lt;&gt;"",1,0))</f>
        <v>0</v>
      </c>
      <c r="BP185" s="50">
        <f>IF('Indicator Data'!BQ189="No Data",1,IF('Indicator Data imputation'!BQ188&lt;&gt;"",1,0))</f>
        <v>0</v>
      </c>
      <c r="BQ185" s="50">
        <f>IF('Indicator Data'!BR189="No Data",1,IF('Indicator Data imputation'!BR188&lt;&gt;"",1,0))</f>
        <v>0</v>
      </c>
      <c r="BR185" s="50">
        <f>IF('Indicator Data'!BS189="No Data",1,IF('Indicator Data imputation'!BS188&lt;&gt;"",1,0))</f>
        <v>0</v>
      </c>
      <c r="BS185" s="50">
        <f>IF('Indicator Data'!BT189="No Data",1,IF('Indicator Data imputation'!BT188&lt;&gt;"",1,0))</f>
        <v>0</v>
      </c>
      <c r="BT185" s="50">
        <f>IF('Indicator Data'!BU189="No Data",1,IF('Indicator Data imputation'!BU188&lt;&gt;"",1,0))</f>
        <v>0</v>
      </c>
      <c r="BU185" s="50">
        <f>IF('Indicator Data'!BV189="No Data",1,IF('Indicator Data imputation'!BV188&lt;&gt;"",1,0))</f>
        <v>0</v>
      </c>
      <c r="BV185" s="50">
        <f>IF('Indicator Data'!BW189="No Data",1,IF('Indicator Data imputation'!BW188&lt;&gt;"",1,0))</f>
        <v>0</v>
      </c>
      <c r="BW185" s="50">
        <f>IF('Indicator Data'!BX189="No Data",1,IF('Indicator Data imputation'!BX188&lt;&gt;"",1,0))</f>
        <v>0</v>
      </c>
      <c r="BX185" s="50">
        <f>IF('Indicator Data'!BY189="No Data",1,IF('Indicator Data imputation'!BY188&lt;&gt;"",1,0))</f>
        <v>0</v>
      </c>
      <c r="BY185" s="3">
        <f t="shared" si="8"/>
        <v>10</v>
      </c>
      <c r="BZ185" s="52">
        <f t="shared" si="7"/>
        <v>0.13333333333333333</v>
      </c>
    </row>
    <row r="186" spans="1:78">
      <c r="A186" s="3" t="str">
        <f>'Indicator Data'!B190</f>
        <v>UZB</v>
      </c>
      <c r="B186" s="50">
        <f>IF('Indicator Data'!C190="No Data",1,IF('Indicator Data imputation'!C189&lt;&gt;"",1,0))</f>
        <v>0</v>
      </c>
      <c r="C186" s="50">
        <f>IF('Indicator Data'!D190="No Data",1,IF('Indicator Data imputation'!D189&lt;&gt;"",1,0))</f>
        <v>0</v>
      </c>
      <c r="D186" s="50">
        <f>IF('Indicator Data'!E190="No Data",1,IF('Indicator Data imputation'!E189&lt;&gt;"",1,0))</f>
        <v>0</v>
      </c>
      <c r="E186" s="50">
        <f>IF('Indicator Data'!F190="No Data",1,IF('Indicator Data imputation'!F189&lt;&gt;"",1,0))</f>
        <v>0</v>
      </c>
      <c r="F186" s="50">
        <f>IF('Indicator Data'!G190="No Data",1,IF('Indicator Data imputation'!G189&lt;&gt;"",1,0))</f>
        <v>0</v>
      </c>
      <c r="G186" s="50">
        <f>IF('Indicator Data'!H190="No Data",1,IF('Indicator Data imputation'!H189&lt;&gt;"",1,0))</f>
        <v>0</v>
      </c>
      <c r="H186" s="50">
        <f>IF('Indicator Data'!I190="No Data",1,IF('Indicator Data imputation'!I189&lt;&gt;"",1,0))</f>
        <v>0</v>
      </c>
      <c r="I186" s="50">
        <f>IF('Indicator Data'!J190="No Data",1,IF('Indicator Data imputation'!J189&lt;&gt;"",1,0))</f>
        <v>0</v>
      </c>
      <c r="J186" s="50">
        <f>IF('Indicator Data'!K190="No Data",1,IF('Indicator Data imputation'!K189&lt;&gt;"",1,0))</f>
        <v>0</v>
      </c>
      <c r="K186" s="50">
        <f>IF('Indicator Data'!L190="No Data",1,IF('Indicator Data imputation'!L189&lt;&gt;"",1,0))</f>
        <v>0</v>
      </c>
      <c r="L186" s="50">
        <f>IF('Indicator Data'!M190="No Data",1,IF('Indicator Data imputation'!M189&lt;&gt;"",1,0))</f>
        <v>0</v>
      </c>
      <c r="M186" s="50">
        <f>IF('Indicator Data'!N190="No Data",1,IF('Indicator Data imputation'!N189&lt;&gt;"",1,0))</f>
        <v>1</v>
      </c>
      <c r="N186" s="50">
        <f>IF('Indicator Data'!O190="No Data",1,IF('Indicator Data imputation'!O189&lt;&gt;"",1,0))</f>
        <v>1</v>
      </c>
      <c r="O186" s="50">
        <f>IF('Indicator Data'!P190="No Data",1,IF('Indicator Data imputation'!P189&lt;&gt;"",1,0))</f>
        <v>1</v>
      </c>
      <c r="P186" s="50">
        <f>IF('Indicator Data'!Q190="No Data",1,IF('Indicator Data imputation'!Q189&lt;&gt;"",1,0))</f>
        <v>0</v>
      </c>
      <c r="Q186" s="50">
        <f>IF('Indicator Data'!R190="No Data",1,IF('Indicator Data imputation'!R189&lt;&gt;"",1,0))</f>
        <v>0</v>
      </c>
      <c r="R186" s="50">
        <f>IF('Indicator Data'!S190="No Data",1,IF('Indicator Data imputation'!S189&lt;&gt;"",1,0))</f>
        <v>0</v>
      </c>
      <c r="S186" s="50">
        <f>IF('Indicator Data'!T190="No Data",1,IF('Indicator Data imputation'!T189&lt;&gt;"",1,0))</f>
        <v>0</v>
      </c>
      <c r="T186" s="50">
        <f>IF('Indicator Data'!U190="No Data",1,IF('Indicator Data imputation'!U189&lt;&gt;"",1,0))</f>
        <v>0</v>
      </c>
      <c r="U186" s="50">
        <f>IF('Indicator Data'!V190="No Data",1,IF('Indicator Data imputation'!V189&lt;&gt;"",1,0))</f>
        <v>0</v>
      </c>
      <c r="V186" s="50">
        <f>IF('Indicator Data'!W190="No Data",1,IF('Indicator Data imputation'!W189&lt;&gt;"",1,0))</f>
        <v>0</v>
      </c>
      <c r="W186" s="50">
        <f>IF('Indicator Data'!X190="No Data",1,IF('Indicator Data imputation'!X189&lt;&gt;"",1,0))</f>
        <v>0</v>
      </c>
      <c r="X186" s="50">
        <f>IF('Indicator Data'!Y190="No Data",1,IF('Indicator Data imputation'!Y189&lt;&gt;"",1,0))</f>
        <v>0</v>
      </c>
      <c r="Y186" s="50">
        <f>IF('Indicator Data'!Z190="No Data",1,IF('Indicator Data imputation'!Z189&lt;&gt;"",1,0))</f>
        <v>0</v>
      </c>
      <c r="Z186" s="50">
        <f>IF('Indicator Data'!AA190="No Data",1,IF('Indicator Data imputation'!AA189&lt;&gt;"",1,0))</f>
        <v>1</v>
      </c>
      <c r="AA186" s="50">
        <f>IF('Indicator Data'!AB190="No Data",1,IF('Indicator Data imputation'!AB189&lt;&gt;"",1,0))</f>
        <v>0</v>
      </c>
      <c r="AB186" s="50">
        <f>IF('Indicator Data'!AC190="No Data",1,IF('Indicator Data imputation'!AC189&lt;&gt;"",1,0))</f>
        <v>1</v>
      </c>
      <c r="AC186" s="50">
        <f>IF('Indicator Data'!AD190="No Data",1,IF('Indicator Data imputation'!AD189&lt;&gt;"",1,0))</f>
        <v>0</v>
      </c>
      <c r="AD186" s="50">
        <f>IF('Indicator Data'!AE190="No Data",1,IF('Indicator Data imputation'!AE189&lt;&gt;"",1,0))</f>
        <v>0</v>
      </c>
      <c r="AE186" s="50">
        <f>IF('Indicator Data'!AF190="No Data",1,IF('Indicator Data imputation'!AF189&lt;&gt;"",1,0))</f>
        <v>0</v>
      </c>
      <c r="AF186" s="50">
        <f>IF('Indicator Data'!AG190="No Data",1,IF('Indicator Data imputation'!AG189&lt;&gt;"",1,0))</f>
        <v>0</v>
      </c>
      <c r="AG186" s="50">
        <f>IF('Indicator Data'!AH190="No Data",1,IF('Indicator Data imputation'!AH189&lt;&gt;"",1,0))</f>
        <v>0</v>
      </c>
      <c r="AH186" s="50">
        <f>IF('Indicator Data'!AI190="No Data",1,IF('Indicator Data imputation'!AI189&lt;&gt;"",1,0))</f>
        <v>0</v>
      </c>
      <c r="AI186" s="50">
        <f>IF('Indicator Data'!AJ190="No Data",1,IF('Indicator Data imputation'!AJ189&lt;&gt;"",1,0))</f>
        <v>0</v>
      </c>
      <c r="AJ186" s="50">
        <f>IF('Indicator Data'!AK190="No Data",1,IF('Indicator Data imputation'!AK189&lt;&gt;"",1,0))</f>
        <v>0</v>
      </c>
      <c r="AK186" s="50">
        <f>IF('Indicator Data'!AL190="No Data",1,IF('Indicator Data imputation'!AL189&lt;&gt;"",1,0))</f>
        <v>0</v>
      </c>
      <c r="AL186" s="50">
        <f>IF('Indicator Data'!AM190="No Data",1,IF('Indicator Data imputation'!AM189&lt;&gt;"",1,0))</f>
        <v>1</v>
      </c>
      <c r="AM186" s="50">
        <f>IF('Indicator Data'!AN190="No Data",1,IF('Indicator Data imputation'!AN189&lt;&gt;"",1,0))</f>
        <v>0</v>
      </c>
      <c r="AN186" s="50">
        <f>IF('Indicator Data'!AO190="No Data",1,IF('Indicator Data imputation'!AO189&lt;&gt;"",1,0))</f>
        <v>0</v>
      </c>
      <c r="AO186" s="50">
        <f>IF('Indicator Data'!AP190="No Data",1,IF('Indicator Data imputation'!AP189&lt;&gt;"",1,0))</f>
        <v>0</v>
      </c>
      <c r="AP186" s="50">
        <f>IF('Indicator Data'!AQ190="No Data",1,IF('Indicator Data imputation'!AQ189&lt;&gt;"",1,0))</f>
        <v>0</v>
      </c>
      <c r="AQ186" s="50">
        <f>IF('Indicator Data'!AR190="No Data",1,IF('Indicator Data imputation'!AR189&lt;&gt;"",1,0))</f>
        <v>0</v>
      </c>
      <c r="AR186" s="50">
        <f>IF('Indicator Data'!AS190="No Data",1,IF('Indicator Data imputation'!AS189&lt;&gt;"",1,0))</f>
        <v>0</v>
      </c>
      <c r="AS186" s="50">
        <f>IF('Indicator Data'!AT190="No Data",1,IF('Indicator Data imputation'!AT189&lt;&gt;"",1,0))</f>
        <v>0</v>
      </c>
      <c r="AT186" s="50">
        <f>IF('Indicator Data'!AU190="No Data",1,IF('Indicator Data imputation'!AU189&lt;&gt;"",1,0))</f>
        <v>0</v>
      </c>
      <c r="AU186" s="50">
        <f>IF('Indicator Data'!AV190="No Data",1,IF('Indicator Data imputation'!AV189&lt;&gt;"",1,0))</f>
        <v>0</v>
      </c>
      <c r="AV186" s="50">
        <f>IF('Indicator Data'!AW190="No Data",1,IF('Indicator Data imputation'!AW189&lt;&gt;"",1,0))</f>
        <v>0</v>
      </c>
      <c r="AW186" s="50">
        <f>IF('Indicator Data'!AX190="No Data",1,IF('Indicator Data imputation'!AX189&lt;&gt;"",1,0))</f>
        <v>1</v>
      </c>
      <c r="AX186" s="50">
        <f>IF('Indicator Data'!AY190="No Data",1,IF('Indicator Data imputation'!AY189&lt;&gt;"",1,0))</f>
        <v>0</v>
      </c>
      <c r="AY186" s="50">
        <f>IF('Indicator Data'!AZ190="No Data",1,IF('Indicator Data imputation'!AZ189&lt;&gt;"",1,0))</f>
        <v>0</v>
      </c>
      <c r="AZ186" s="50">
        <f>IF('Indicator Data'!BA190="No Data",1,IF('Indicator Data imputation'!BA189&lt;&gt;"",1,0))</f>
        <v>1</v>
      </c>
      <c r="BA186" s="50">
        <f>IF('Indicator Data'!BB190="No Data",1,IF('Indicator Data imputation'!BB189&lt;&gt;"",1,0))</f>
        <v>0</v>
      </c>
      <c r="BB186" s="50">
        <f>IF('Indicator Data'!BC190="No Data",1,IF('Indicator Data imputation'!BC189&lt;&gt;"",1,0))</f>
        <v>0</v>
      </c>
      <c r="BC186" s="50">
        <f>IF('Indicator Data'!BD190="No Data",1,IF('Indicator Data imputation'!BD189&lt;&gt;"",1,0))</f>
        <v>0</v>
      </c>
      <c r="BD186" s="50">
        <f>IF('Indicator Data'!BE190="No Data",1,IF('Indicator Data imputation'!BE189&lt;&gt;"",1,0))</f>
        <v>0</v>
      </c>
      <c r="BE186" s="50">
        <f>IF('Indicator Data'!BF190="No Data",1,IF('Indicator Data imputation'!BF189&lt;&gt;"",1,0))</f>
        <v>0</v>
      </c>
      <c r="BF186" s="50">
        <f>IF('Indicator Data'!BG190="No Data",1,IF('Indicator Data imputation'!BG189&lt;&gt;"",1,0))</f>
        <v>0</v>
      </c>
      <c r="BG186" s="50">
        <f>IF('Indicator Data'!BH190="No Data",1,IF('Indicator Data imputation'!BH189&lt;&gt;"",1,0))</f>
        <v>0</v>
      </c>
      <c r="BH186" s="50">
        <f>IF('Indicator Data'!BI190="No Data",1,IF('Indicator Data imputation'!BI189&lt;&gt;"",1,0))</f>
        <v>0</v>
      </c>
      <c r="BI186" s="50">
        <f>IF('Indicator Data'!BJ190="No Data",1,IF('Indicator Data imputation'!BJ189&lt;&gt;"",1,0))</f>
        <v>0</v>
      </c>
      <c r="BJ186" s="50">
        <f>IF('Indicator Data'!BK190="No Data",1,IF('Indicator Data imputation'!BK189&lt;&gt;"",1,0))</f>
        <v>0</v>
      </c>
      <c r="BK186" s="50">
        <f>IF('Indicator Data'!BL190="No Data",1,IF('Indicator Data imputation'!BL189&lt;&gt;"",1,0))</f>
        <v>0</v>
      </c>
      <c r="BL186" s="50">
        <f>IF('Indicator Data'!BM190="No Data",1,IF('Indicator Data imputation'!BM189&lt;&gt;"",1,0))</f>
        <v>0</v>
      </c>
      <c r="BM186" s="50">
        <f>IF('Indicator Data'!BN190="No Data",1,IF('Indicator Data imputation'!BN189&lt;&gt;"",1,0))</f>
        <v>0</v>
      </c>
      <c r="BN186" s="50">
        <f>IF('Indicator Data'!BO190="No Data",1,IF('Indicator Data imputation'!BO189&lt;&gt;"",1,0))</f>
        <v>0</v>
      </c>
      <c r="BO186" s="50">
        <f>IF('Indicator Data'!BP190="No Data",1,IF('Indicator Data imputation'!BP189&lt;&gt;"",1,0))</f>
        <v>0</v>
      </c>
      <c r="BP186" s="50">
        <f>IF('Indicator Data'!BQ190="No Data",1,IF('Indicator Data imputation'!BQ189&lt;&gt;"",1,0))</f>
        <v>0</v>
      </c>
      <c r="BQ186" s="50">
        <f>IF('Indicator Data'!BR190="No Data",1,IF('Indicator Data imputation'!BR189&lt;&gt;"",1,0))</f>
        <v>0</v>
      </c>
      <c r="BR186" s="50">
        <f>IF('Indicator Data'!BS190="No Data",1,IF('Indicator Data imputation'!BS189&lt;&gt;"",1,0))</f>
        <v>0</v>
      </c>
      <c r="BS186" s="50">
        <f>IF('Indicator Data'!BT190="No Data",1,IF('Indicator Data imputation'!BT189&lt;&gt;"",1,0))</f>
        <v>0</v>
      </c>
      <c r="BT186" s="50">
        <f>IF('Indicator Data'!BU190="No Data",1,IF('Indicator Data imputation'!BU189&lt;&gt;"",1,0))</f>
        <v>0</v>
      </c>
      <c r="BU186" s="50">
        <f>IF('Indicator Data'!BV190="No Data",1,IF('Indicator Data imputation'!BV189&lt;&gt;"",1,0))</f>
        <v>0</v>
      </c>
      <c r="BV186" s="50">
        <f>IF('Indicator Data'!BW190="No Data",1,IF('Indicator Data imputation'!BW189&lt;&gt;"",1,0))</f>
        <v>0</v>
      </c>
      <c r="BW186" s="50">
        <f>IF('Indicator Data'!BX190="No Data",1,IF('Indicator Data imputation'!BX189&lt;&gt;"",1,0))</f>
        <v>0</v>
      </c>
      <c r="BX186" s="50">
        <f>IF('Indicator Data'!BY190="No Data",1,IF('Indicator Data imputation'!BY189&lt;&gt;"",1,0))</f>
        <v>0</v>
      </c>
      <c r="BY186" s="3">
        <f t="shared" si="8"/>
        <v>8</v>
      </c>
      <c r="BZ186" s="52">
        <f t="shared" si="7"/>
        <v>0.10666666666666667</v>
      </c>
    </row>
    <row r="187" spans="1:78">
      <c r="A187" s="3" t="str">
        <f>'Indicator Data'!B191</f>
        <v>VUT</v>
      </c>
      <c r="B187" s="50">
        <f>IF('Indicator Data'!C191="No Data",1,IF('Indicator Data imputation'!C190&lt;&gt;"",1,0))</f>
        <v>0</v>
      </c>
      <c r="C187" s="50">
        <f>IF('Indicator Data'!D191="No Data",1,IF('Indicator Data imputation'!D190&lt;&gt;"",1,0))</f>
        <v>0</v>
      </c>
      <c r="D187" s="50">
        <f>IF('Indicator Data'!E191="No Data",1,IF('Indicator Data imputation'!E190&lt;&gt;"",1,0))</f>
        <v>1</v>
      </c>
      <c r="E187" s="50">
        <f>IF('Indicator Data'!F191="No Data",1,IF('Indicator Data imputation'!F190&lt;&gt;"",1,0))</f>
        <v>0</v>
      </c>
      <c r="F187" s="50">
        <f>IF('Indicator Data'!G191="No Data",1,IF('Indicator Data imputation'!G190&lt;&gt;"",1,0))</f>
        <v>0</v>
      </c>
      <c r="G187" s="50">
        <f>IF('Indicator Data'!H191="No Data",1,IF('Indicator Data imputation'!H190&lt;&gt;"",1,0))</f>
        <v>0</v>
      </c>
      <c r="H187" s="50">
        <f>IF('Indicator Data'!I191="No Data",1,IF('Indicator Data imputation'!I190&lt;&gt;"",1,0))</f>
        <v>0</v>
      </c>
      <c r="I187" s="50">
        <f>IF('Indicator Data'!J191="No Data",1,IF('Indicator Data imputation'!J190&lt;&gt;"",1,0))</f>
        <v>0</v>
      </c>
      <c r="J187" s="50">
        <f>IF('Indicator Data'!K191="No Data",1,IF('Indicator Data imputation'!K190&lt;&gt;"",1,0))</f>
        <v>0</v>
      </c>
      <c r="K187" s="50">
        <f>IF('Indicator Data'!L191="No Data",1,IF('Indicator Data imputation'!L190&lt;&gt;"",1,0))</f>
        <v>0</v>
      </c>
      <c r="L187" s="50">
        <f>IF('Indicator Data'!M191="No Data",1,IF('Indicator Data imputation'!M190&lt;&gt;"",1,0))</f>
        <v>0</v>
      </c>
      <c r="M187" s="50">
        <f>IF('Indicator Data'!N191="No Data",1,IF('Indicator Data imputation'!N190&lt;&gt;"",1,0))</f>
        <v>1</v>
      </c>
      <c r="N187" s="50">
        <f>IF('Indicator Data'!O191="No Data",1,IF('Indicator Data imputation'!O190&lt;&gt;"",1,0))</f>
        <v>1</v>
      </c>
      <c r="O187" s="50">
        <f>IF('Indicator Data'!P191="No Data",1,IF('Indicator Data imputation'!P190&lt;&gt;"",1,0))</f>
        <v>1</v>
      </c>
      <c r="P187" s="50">
        <f>IF('Indicator Data'!Q191="No Data",1,IF('Indicator Data imputation'!Q190&lt;&gt;"",1,0))</f>
        <v>0</v>
      </c>
      <c r="Q187" s="50">
        <f>IF('Indicator Data'!R191="No Data",1,IF('Indicator Data imputation'!R190&lt;&gt;"",1,0))</f>
        <v>0</v>
      </c>
      <c r="R187" s="50">
        <f>IF('Indicator Data'!S191="No Data",1,IF('Indicator Data imputation'!S190&lt;&gt;"",1,0))</f>
        <v>0</v>
      </c>
      <c r="S187" s="50">
        <f>IF('Indicator Data'!T191="No Data",1,IF('Indicator Data imputation'!T190&lt;&gt;"",1,0))</f>
        <v>0</v>
      </c>
      <c r="T187" s="50">
        <f>IF('Indicator Data'!U191="No Data",1,IF('Indicator Data imputation'!U190&lt;&gt;"",1,0))</f>
        <v>0</v>
      </c>
      <c r="U187" s="50">
        <f>IF('Indicator Data'!V191="No Data",1,IF('Indicator Data imputation'!V190&lt;&gt;"",1,0))</f>
        <v>0</v>
      </c>
      <c r="V187" s="50">
        <f>IF('Indicator Data'!W191="No Data",1,IF('Indicator Data imputation'!W190&lt;&gt;"",1,0))</f>
        <v>0</v>
      </c>
      <c r="W187" s="50">
        <f>IF('Indicator Data'!X191="No Data",1,IF('Indicator Data imputation'!X190&lt;&gt;"",1,0))</f>
        <v>0</v>
      </c>
      <c r="X187" s="50">
        <f>IF('Indicator Data'!Y191="No Data",1,IF('Indicator Data imputation'!Y190&lt;&gt;"",1,0))</f>
        <v>0</v>
      </c>
      <c r="Y187" s="50">
        <f>IF('Indicator Data'!Z191="No Data",1,IF('Indicator Data imputation'!Z190&lt;&gt;"",1,0))</f>
        <v>0</v>
      </c>
      <c r="Z187" s="50">
        <f>IF('Indicator Data'!AA191="No Data",1,IF('Indicator Data imputation'!AA190&lt;&gt;"",1,0))</f>
        <v>1</v>
      </c>
      <c r="AA187" s="50">
        <f>IF('Indicator Data'!AB191="No Data",1,IF('Indicator Data imputation'!AB190&lt;&gt;"",1,0))</f>
        <v>0</v>
      </c>
      <c r="AB187" s="50">
        <f>IF('Indicator Data'!AC191="No Data",1,IF('Indicator Data imputation'!AC190&lt;&gt;"",1,0))</f>
        <v>0</v>
      </c>
      <c r="AC187" s="50">
        <f>IF('Indicator Data'!AD191="No Data",1,IF('Indicator Data imputation'!AD190&lt;&gt;"",1,0))</f>
        <v>0</v>
      </c>
      <c r="AD187" s="50">
        <f>IF('Indicator Data'!AE191="No Data",1,IF('Indicator Data imputation'!AE190&lt;&gt;"",1,0))</f>
        <v>0</v>
      </c>
      <c r="AE187" s="50">
        <f>IF('Indicator Data'!AF191="No Data",1,IF('Indicator Data imputation'!AF190&lt;&gt;"",1,0))</f>
        <v>1</v>
      </c>
      <c r="AF187" s="50">
        <f>IF('Indicator Data'!AG191="No Data",1,IF('Indicator Data imputation'!AG190&lt;&gt;"",1,0))</f>
        <v>0</v>
      </c>
      <c r="AG187" s="50">
        <f>IF('Indicator Data'!AH191="No Data",1,IF('Indicator Data imputation'!AH190&lt;&gt;"",1,0))</f>
        <v>0</v>
      </c>
      <c r="AH187" s="50">
        <f>IF('Indicator Data'!AI191="No Data",1,IF('Indicator Data imputation'!AI190&lt;&gt;"",1,0))</f>
        <v>0</v>
      </c>
      <c r="AI187" s="50">
        <f>IF('Indicator Data'!AJ191="No Data",1,IF('Indicator Data imputation'!AJ190&lt;&gt;"",1,0))</f>
        <v>0</v>
      </c>
      <c r="AJ187" s="50">
        <f>IF('Indicator Data'!AK191="No Data",1,IF('Indicator Data imputation'!AK190&lt;&gt;"",1,0))</f>
        <v>0</v>
      </c>
      <c r="AK187" s="50">
        <f>IF('Indicator Data'!AL191="No Data",1,IF('Indicator Data imputation'!AL190&lt;&gt;"",1,0))</f>
        <v>0</v>
      </c>
      <c r="AL187" s="50">
        <f>IF('Indicator Data'!AM191="No Data",1,IF('Indicator Data imputation'!AM190&lt;&gt;"",1,0))</f>
        <v>1</v>
      </c>
      <c r="AM187" s="50">
        <f>IF('Indicator Data'!AN191="No Data",1,IF('Indicator Data imputation'!AN190&lt;&gt;"",1,0))</f>
        <v>0</v>
      </c>
      <c r="AN187" s="50">
        <f>IF('Indicator Data'!AO191="No Data",1,IF('Indicator Data imputation'!AO190&lt;&gt;"",1,0))</f>
        <v>0</v>
      </c>
      <c r="AO187" s="50">
        <f>IF('Indicator Data'!AP191="No Data",1,IF('Indicator Data imputation'!AP190&lt;&gt;"",1,0))</f>
        <v>0</v>
      </c>
      <c r="AP187" s="50">
        <f>IF('Indicator Data'!AQ191="No Data",1,IF('Indicator Data imputation'!AQ190&lt;&gt;"",1,0))</f>
        <v>0</v>
      </c>
      <c r="AQ187" s="50">
        <f>IF('Indicator Data'!AR191="No Data",1,IF('Indicator Data imputation'!AR190&lt;&gt;"",1,0))</f>
        <v>0</v>
      </c>
      <c r="AR187" s="50">
        <f>IF('Indicator Data'!AS191="No Data",1,IF('Indicator Data imputation'!AS190&lt;&gt;"",1,0))</f>
        <v>0</v>
      </c>
      <c r="AS187" s="50">
        <f>IF('Indicator Data'!AT191="No Data",1,IF('Indicator Data imputation'!AT190&lt;&gt;"",1,0))</f>
        <v>0</v>
      </c>
      <c r="AT187" s="50">
        <f>IF('Indicator Data'!AU191="No Data",1,IF('Indicator Data imputation'!AU190&lt;&gt;"",1,0))</f>
        <v>0</v>
      </c>
      <c r="AU187" s="50">
        <f>IF('Indicator Data'!AV191="No Data",1,IF('Indicator Data imputation'!AV190&lt;&gt;"",1,0))</f>
        <v>1</v>
      </c>
      <c r="AV187" s="50">
        <f>IF('Indicator Data'!AW191="No Data",1,IF('Indicator Data imputation'!AW190&lt;&gt;"",1,0))</f>
        <v>1</v>
      </c>
      <c r="AW187" s="50">
        <f>IF('Indicator Data'!AX191="No Data",1,IF('Indicator Data imputation'!AX190&lt;&gt;"",1,0))</f>
        <v>0</v>
      </c>
      <c r="AX187" s="50">
        <f>IF('Indicator Data'!AY191="No Data",1,IF('Indicator Data imputation'!AY190&lt;&gt;"",1,0))</f>
        <v>0</v>
      </c>
      <c r="AY187" s="50">
        <f>IF('Indicator Data'!AZ191="No Data",1,IF('Indicator Data imputation'!AZ190&lt;&gt;"",1,0))</f>
        <v>1</v>
      </c>
      <c r="AZ187" s="50">
        <f>IF('Indicator Data'!BA191="No Data",1,IF('Indicator Data imputation'!BA190&lt;&gt;"",1,0))</f>
        <v>0</v>
      </c>
      <c r="BA187" s="50">
        <f>IF('Indicator Data'!BB191="No Data",1,IF('Indicator Data imputation'!BB190&lt;&gt;"",1,0))</f>
        <v>0</v>
      </c>
      <c r="BB187" s="50">
        <f>IF('Indicator Data'!BC191="No Data",1,IF('Indicator Data imputation'!BC190&lt;&gt;"",1,0))</f>
        <v>0</v>
      </c>
      <c r="BC187" s="50">
        <f>IF('Indicator Data'!BD191="No Data",1,IF('Indicator Data imputation'!BD190&lt;&gt;"",1,0))</f>
        <v>0</v>
      </c>
      <c r="BD187" s="50">
        <f>IF('Indicator Data'!BE191="No Data",1,IF('Indicator Data imputation'!BE190&lt;&gt;"",1,0))</f>
        <v>0</v>
      </c>
      <c r="BE187" s="50">
        <f>IF('Indicator Data'!BF191="No Data",1,IF('Indicator Data imputation'!BF190&lt;&gt;"",1,0))</f>
        <v>0</v>
      </c>
      <c r="BF187" s="50">
        <f>IF('Indicator Data'!BG191="No Data",1,IF('Indicator Data imputation'!BG190&lt;&gt;"",1,0))</f>
        <v>0</v>
      </c>
      <c r="BG187" s="50">
        <f>IF('Indicator Data'!BH191="No Data",1,IF('Indicator Data imputation'!BH190&lt;&gt;"",1,0))</f>
        <v>0</v>
      </c>
      <c r="BH187" s="50">
        <f>IF('Indicator Data'!BI191="No Data",1,IF('Indicator Data imputation'!BI190&lt;&gt;"",1,0))</f>
        <v>0</v>
      </c>
      <c r="BI187" s="50">
        <f>IF('Indicator Data'!BJ191="No Data",1,IF('Indicator Data imputation'!BJ190&lt;&gt;"",1,0))</f>
        <v>0</v>
      </c>
      <c r="BJ187" s="50">
        <f>IF('Indicator Data'!BK191="No Data",1,IF('Indicator Data imputation'!BK190&lt;&gt;"",1,0))</f>
        <v>0</v>
      </c>
      <c r="BK187" s="50">
        <f>IF('Indicator Data'!BL191="No Data",1,IF('Indicator Data imputation'!BL190&lt;&gt;"",1,0))</f>
        <v>0</v>
      </c>
      <c r="BL187" s="50">
        <f>IF('Indicator Data'!BM191="No Data",1,IF('Indicator Data imputation'!BM190&lt;&gt;"",1,0))</f>
        <v>0</v>
      </c>
      <c r="BM187" s="50">
        <f>IF('Indicator Data'!BN191="No Data",1,IF('Indicator Data imputation'!BN190&lt;&gt;"",1,0))</f>
        <v>0</v>
      </c>
      <c r="BN187" s="50">
        <f>IF('Indicator Data'!BO191="No Data",1,IF('Indicator Data imputation'!BO190&lt;&gt;"",1,0))</f>
        <v>0</v>
      </c>
      <c r="BO187" s="50">
        <f>IF('Indicator Data'!BP191="No Data",1,IF('Indicator Data imputation'!BP190&lt;&gt;"",1,0))</f>
        <v>0</v>
      </c>
      <c r="BP187" s="50">
        <f>IF('Indicator Data'!BQ191="No Data",1,IF('Indicator Data imputation'!BQ190&lt;&gt;"",1,0))</f>
        <v>0</v>
      </c>
      <c r="BQ187" s="50">
        <f>IF('Indicator Data'!BR191="No Data",1,IF('Indicator Data imputation'!BR190&lt;&gt;"",1,0))</f>
        <v>0</v>
      </c>
      <c r="BR187" s="50">
        <f>IF('Indicator Data'!BS191="No Data",1,IF('Indicator Data imputation'!BS190&lt;&gt;"",1,0))</f>
        <v>0</v>
      </c>
      <c r="BS187" s="50">
        <f>IF('Indicator Data'!BT191="No Data",1,IF('Indicator Data imputation'!BT190&lt;&gt;"",1,0))</f>
        <v>0</v>
      </c>
      <c r="BT187" s="50">
        <f>IF('Indicator Data'!BU191="No Data",1,IF('Indicator Data imputation'!BU190&lt;&gt;"",1,0))</f>
        <v>0</v>
      </c>
      <c r="BU187" s="50">
        <f>IF('Indicator Data'!BV191="No Data",1,IF('Indicator Data imputation'!BV190&lt;&gt;"",1,0))</f>
        <v>1</v>
      </c>
      <c r="BV187" s="50">
        <f>IF('Indicator Data'!BW191="No Data",1,IF('Indicator Data imputation'!BW190&lt;&gt;"",1,0))</f>
        <v>1</v>
      </c>
      <c r="BW187" s="50">
        <f>IF('Indicator Data'!BX191="No Data",1,IF('Indicator Data imputation'!BX190&lt;&gt;"",1,0))</f>
        <v>0</v>
      </c>
      <c r="BX187" s="50">
        <f>IF('Indicator Data'!BY191="No Data",1,IF('Indicator Data imputation'!BY190&lt;&gt;"",1,0))</f>
        <v>0</v>
      </c>
      <c r="BY187" s="3">
        <f t="shared" si="8"/>
        <v>12</v>
      </c>
      <c r="BZ187" s="52">
        <f t="shared" si="7"/>
        <v>0.16</v>
      </c>
    </row>
    <row r="188" spans="1:78">
      <c r="A188" s="3" t="str">
        <f>'Indicator Data'!B192</f>
        <v>VEN</v>
      </c>
      <c r="B188" s="50">
        <f>IF('Indicator Data'!C192="No Data",1,IF('Indicator Data imputation'!C191&lt;&gt;"",1,0))</f>
        <v>0</v>
      </c>
      <c r="C188" s="50">
        <f>IF('Indicator Data'!D192="No Data",1,IF('Indicator Data imputation'!D191&lt;&gt;"",1,0))</f>
        <v>0</v>
      </c>
      <c r="D188" s="50">
        <f>IF('Indicator Data'!E192="No Data",1,IF('Indicator Data imputation'!E191&lt;&gt;"",1,0))</f>
        <v>0</v>
      </c>
      <c r="E188" s="50">
        <f>IF('Indicator Data'!F192="No Data",1,IF('Indicator Data imputation'!F191&lt;&gt;"",1,0))</f>
        <v>0</v>
      </c>
      <c r="F188" s="50">
        <f>IF('Indicator Data'!G192="No Data",1,IF('Indicator Data imputation'!G191&lt;&gt;"",1,0))</f>
        <v>0</v>
      </c>
      <c r="G188" s="50">
        <f>IF('Indicator Data'!H192="No Data",1,IF('Indicator Data imputation'!H191&lt;&gt;"",1,0))</f>
        <v>0</v>
      </c>
      <c r="H188" s="50">
        <f>IF('Indicator Data'!I192="No Data",1,IF('Indicator Data imputation'!I191&lt;&gt;"",1,0))</f>
        <v>0</v>
      </c>
      <c r="I188" s="50">
        <f>IF('Indicator Data'!J192="No Data",1,IF('Indicator Data imputation'!J191&lt;&gt;"",1,0))</f>
        <v>0</v>
      </c>
      <c r="J188" s="50">
        <f>IF('Indicator Data'!K192="No Data",1,IF('Indicator Data imputation'!K191&lt;&gt;"",1,0))</f>
        <v>0</v>
      </c>
      <c r="K188" s="50">
        <f>IF('Indicator Data'!L192="No Data",1,IF('Indicator Data imputation'!L191&lt;&gt;"",1,0))</f>
        <v>0</v>
      </c>
      <c r="L188" s="50">
        <f>IF('Indicator Data'!M192="No Data",1,IF('Indicator Data imputation'!M191&lt;&gt;"",1,0))</f>
        <v>1</v>
      </c>
      <c r="M188" s="50">
        <f>IF('Indicator Data'!N192="No Data",1,IF('Indicator Data imputation'!N191&lt;&gt;"",1,0))</f>
        <v>1</v>
      </c>
      <c r="N188" s="50">
        <f>IF('Indicator Data'!O192="No Data",1,IF('Indicator Data imputation'!O191&lt;&gt;"",1,0))</f>
        <v>1</v>
      </c>
      <c r="O188" s="50">
        <f>IF('Indicator Data'!P192="No Data",1,IF('Indicator Data imputation'!P191&lt;&gt;"",1,0))</f>
        <v>1</v>
      </c>
      <c r="P188" s="50">
        <f>IF('Indicator Data'!Q192="No Data",1,IF('Indicator Data imputation'!Q191&lt;&gt;"",1,0))</f>
        <v>0</v>
      </c>
      <c r="Q188" s="50">
        <f>IF('Indicator Data'!R192="No Data",1,IF('Indicator Data imputation'!R191&lt;&gt;"",1,0))</f>
        <v>0</v>
      </c>
      <c r="R188" s="50">
        <f>IF('Indicator Data'!S192="No Data",1,IF('Indicator Data imputation'!S191&lt;&gt;"",1,0))</f>
        <v>0</v>
      </c>
      <c r="S188" s="50">
        <f>IF('Indicator Data'!T192="No Data",1,IF('Indicator Data imputation'!T191&lt;&gt;"",1,0))</f>
        <v>0</v>
      </c>
      <c r="T188" s="50">
        <f>IF('Indicator Data'!U192="No Data",1,IF('Indicator Data imputation'!U191&lt;&gt;"",1,0))</f>
        <v>0</v>
      </c>
      <c r="U188" s="50">
        <f>IF('Indicator Data'!V192="No Data",1,IF('Indicator Data imputation'!V191&lt;&gt;"",1,0))</f>
        <v>0</v>
      </c>
      <c r="V188" s="50">
        <f>IF('Indicator Data'!W192="No Data",1,IF('Indicator Data imputation'!W191&lt;&gt;"",1,0))</f>
        <v>0</v>
      </c>
      <c r="W188" s="50">
        <f>IF('Indicator Data'!X192="No Data",1,IF('Indicator Data imputation'!X191&lt;&gt;"",1,0))</f>
        <v>0</v>
      </c>
      <c r="X188" s="50">
        <f>IF('Indicator Data'!Y192="No Data",1,IF('Indicator Data imputation'!Y191&lt;&gt;"",1,0))</f>
        <v>0</v>
      </c>
      <c r="Y188" s="50">
        <f>IF('Indicator Data'!Z192="No Data",1,IF('Indicator Data imputation'!Z191&lt;&gt;"",1,0))</f>
        <v>0</v>
      </c>
      <c r="Z188" s="50">
        <f>IF('Indicator Data'!AA192="No Data",1,IF('Indicator Data imputation'!AA191&lt;&gt;"",1,0))</f>
        <v>1</v>
      </c>
      <c r="AA188" s="50">
        <f>IF('Indicator Data'!AB192="No Data",1,IF('Indicator Data imputation'!AB191&lt;&gt;"",1,0))</f>
        <v>0</v>
      </c>
      <c r="AB188" s="50">
        <f>IF('Indicator Data'!AC192="No Data",1,IF('Indicator Data imputation'!AC191&lt;&gt;"",1,0))</f>
        <v>1</v>
      </c>
      <c r="AC188" s="50">
        <f>IF('Indicator Data'!AD192="No Data",1,IF('Indicator Data imputation'!AD191&lt;&gt;"",1,0))</f>
        <v>0</v>
      </c>
      <c r="AD188" s="50">
        <f>IF('Indicator Data'!AE192="No Data",1,IF('Indicator Data imputation'!AE191&lt;&gt;"",1,0))</f>
        <v>0</v>
      </c>
      <c r="AE188" s="50">
        <f>IF('Indicator Data'!AF192="No Data",1,IF('Indicator Data imputation'!AF191&lt;&gt;"",1,0))</f>
        <v>0</v>
      </c>
      <c r="AF188" s="50">
        <f>IF('Indicator Data'!AG192="No Data",1,IF('Indicator Data imputation'!AG191&lt;&gt;"",1,0))</f>
        <v>0</v>
      </c>
      <c r="AG188" s="50">
        <f>IF('Indicator Data'!AH192="No Data",1,IF('Indicator Data imputation'!AH191&lt;&gt;"",1,0))</f>
        <v>0</v>
      </c>
      <c r="AH188" s="50">
        <f>IF('Indicator Data'!AI192="No Data",1,IF('Indicator Data imputation'!AI191&lt;&gt;"",1,0))</f>
        <v>0</v>
      </c>
      <c r="AI188" s="50">
        <f>IF('Indicator Data'!AJ192="No Data",1,IF('Indicator Data imputation'!AJ191&lt;&gt;"",1,0))</f>
        <v>0</v>
      </c>
      <c r="AJ188" s="50">
        <f>IF('Indicator Data'!AK192="No Data",1,IF('Indicator Data imputation'!AK191&lt;&gt;"",1,0))</f>
        <v>0</v>
      </c>
      <c r="AK188" s="50">
        <f>IF('Indicator Data'!AL192="No Data",1,IF('Indicator Data imputation'!AL191&lt;&gt;"",1,0))</f>
        <v>0</v>
      </c>
      <c r="AL188" s="50">
        <f>IF('Indicator Data'!AM192="No Data",1,IF('Indicator Data imputation'!AM191&lt;&gt;"",1,0))</f>
        <v>1</v>
      </c>
      <c r="AM188" s="50">
        <f>IF('Indicator Data'!AN192="No Data",1,IF('Indicator Data imputation'!AN191&lt;&gt;"",1,0))</f>
        <v>0</v>
      </c>
      <c r="AN188" s="50">
        <f>IF('Indicator Data'!AO192="No Data",1,IF('Indicator Data imputation'!AO191&lt;&gt;"",1,0))</f>
        <v>0</v>
      </c>
      <c r="AO188" s="50">
        <f>IF('Indicator Data'!AP192="No Data",1,IF('Indicator Data imputation'!AP191&lt;&gt;"",1,0))</f>
        <v>0</v>
      </c>
      <c r="AP188" s="50">
        <f>IF('Indicator Data'!AQ192="No Data",1,IF('Indicator Data imputation'!AQ191&lt;&gt;"",1,0))</f>
        <v>1</v>
      </c>
      <c r="AQ188" s="50">
        <f>IF('Indicator Data'!AR192="No Data",1,IF('Indicator Data imputation'!AR191&lt;&gt;"",1,0))</f>
        <v>0</v>
      </c>
      <c r="AR188" s="50">
        <f>IF('Indicator Data'!AS192="No Data",1,IF('Indicator Data imputation'!AS191&lt;&gt;"",1,0))</f>
        <v>0</v>
      </c>
      <c r="AS188" s="50">
        <f>IF('Indicator Data'!AT192="No Data",1,IF('Indicator Data imputation'!AT191&lt;&gt;"",1,0))</f>
        <v>1</v>
      </c>
      <c r="AT188" s="50">
        <f>IF('Indicator Data'!AU192="No Data",1,IF('Indicator Data imputation'!AU191&lt;&gt;"",1,0))</f>
        <v>0</v>
      </c>
      <c r="AU188" s="50">
        <f>IF('Indicator Data'!AV192="No Data",1,IF('Indicator Data imputation'!AV191&lt;&gt;"",1,0))</f>
        <v>0</v>
      </c>
      <c r="AV188" s="50">
        <f>IF('Indicator Data'!AW192="No Data",1,IF('Indicator Data imputation'!AW191&lt;&gt;"",1,0))</f>
        <v>0</v>
      </c>
      <c r="AW188" s="50">
        <f>IF('Indicator Data'!AX192="No Data",1,IF('Indicator Data imputation'!AX191&lt;&gt;"",1,0))</f>
        <v>0</v>
      </c>
      <c r="AX188" s="50">
        <f>IF('Indicator Data'!AY192="No Data",1,IF('Indicator Data imputation'!AY191&lt;&gt;"",1,0))</f>
        <v>0</v>
      </c>
      <c r="AY188" s="50">
        <f>IF('Indicator Data'!AZ192="No Data",1,IF('Indicator Data imputation'!AZ191&lt;&gt;"",1,0))</f>
        <v>0</v>
      </c>
      <c r="AZ188" s="50">
        <f>IF('Indicator Data'!BA192="No Data",1,IF('Indicator Data imputation'!BA191&lt;&gt;"",1,0))</f>
        <v>1</v>
      </c>
      <c r="BA188" s="50">
        <f>IF('Indicator Data'!BB192="No Data",1,IF('Indicator Data imputation'!BB191&lt;&gt;"",1,0))</f>
        <v>0</v>
      </c>
      <c r="BB188" s="50">
        <f>IF('Indicator Data'!BC192="No Data",1,IF('Indicator Data imputation'!BC191&lt;&gt;"",1,0))</f>
        <v>0</v>
      </c>
      <c r="BC188" s="50">
        <f>IF('Indicator Data'!BD192="No Data",1,IF('Indicator Data imputation'!BD191&lt;&gt;"",1,0))</f>
        <v>0</v>
      </c>
      <c r="BD188" s="50">
        <f>IF('Indicator Data'!BE192="No Data",1,IF('Indicator Data imputation'!BE191&lt;&gt;"",1,0))</f>
        <v>0</v>
      </c>
      <c r="BE188" s="50">
        <f>IF('Indicator Data'!BF192="No Data",1,IF('Indicator Data imputation'!BF191&lt;&gt;"",1,0))</f>
        <v>0</v>
      </c>
      <c r="BF188" s="50">
        <f>IF('Indicator Data'!BG192="No Data",1,IF('Indicator Data imputation'!BG191&lt;&gt;"",1,0))</f>
        <v>0</v>
      </c>
      <c r="BG188" s="50">
        <f>IF('Indicator Data'!BH192="No Data",1,IF('Indicator Data imputation'!BH191&lt;&gt;"",1,0))</f>
        <v>0</v>
      </c>
      <c r="BH188" s="50">
        <f>IF('Indicator Data'!BI192="No Data",1,IF('Indicator Data imputation'!BI191&lt;&gt;"",1,0))</f>
        <v>0</v>
      </c>
      <c r="BI188" s="50">
        <f>IF('Indicator Data'!BJ192="No Data",1,IF('Indicator Data imputation'!BJ191&lt;&gt;"",1,0))</f>
        <v>0</v>
      </c>
      <c r="BJ188" s="50">
        <f>IF('Indicator Data'!BK192="No Data",1,IF('Indicator Data imputation'!BK191&lt;&gt;"",1,0))</f>
        <v>0</v>
      </c>
      <c r="BK188" s="50">
        <f>IF('Indicator Data'!BL192="No Data",1,IF('Indicator Data imputation'!BL191&lt;&gt;"",1,0))</f>
        <v>0</v>
      </c>
      <c r="BL188" s="50">
        <f>IF('Indicator Data'!BM192="No Data",1,IF('Indicator Data imputation'!BM191&lt;&gt;"",1,0))</f>
        <v>0</v>
      </c>
      <c r="BM188" s="50">
        <f>IF('Indicator Data'!BN192="No Data",1,IF('Indicator Data imputation'!BN191&lt;&gt;"",1,0))</f>
        <v>0</v>
      </c>
      <c r="BN188" s="50">
        <f>IF('Indicator Data'!BO192="No Data",1,IF('Indicator Data imputation'!BO191&lt;&gt;"",1,0))</f>
        <v>0</v>
      </c>
      <c r="BO188" s="50">
        <f>IF('Indicator Data'!BP192="No Data",1,IF('Indicator Data imputation'!BP191&lt;&gt;"",1,0))</f>
        <v>0</v>
      </c>
      <c r="BP188" s="50">
        <f>IF('Indicator Data'!BQ192="No Data",1,IF('Indicator Data imputation'!BQ191&lt;&gt;"",1,0))</f>
        <v>0</v>
      </c>
      <c r="BQ188" s="50">
        <f>IF('Indicator Data'!BR192="No Data",1,IF('Indicator Data imputation'!BR191&lt;&gt;"",1,0))</f>
        <v>0</v>
      </c>
      <c r="BR188" s="50">
        <f>IF('Indicator Data'!BS192="No Data",1,IF('Indicator Data imputation'!BS191&lt;&gt;"",1,0))</f>
        <v>0</v>
      </c>
      <c r="BS188" s="50">
        <f>IF('Indicator Data'!BT192="No Data",1,IF('Indicator Data imputation'!BT191&lt;&gt;"",1,0))</f>
        <v>1</v>
      </c>
      <c r="BT188" s="50">
        <f>IF('Indicator Data'!BU192="No Data",1,IF('Indicator Data imputation'!BU191&lt;&gt;"",1,0))</f>
        <v>0</v>
      </c>
      <c r="BU188" s="50">
        <f>IF('Indicator Data'!BV192="No Data",1,IF('Indicator Data imputation'!BV191&lt;&gt;"",1,0))</f>
        <v>0</v>
      </c>
      <c r="BV188" s="50">
        <f>IF('Indicator Data'!BW192="No Data",1,IF('Indicator Data imputation'!BW191&lt;&gt;"",1,0))</f>
        <v>1</v>
      </c>
      <c r="BW188" s="50">
        <f>IF('Indicator Data'!BX192="No Data",1,IF('Indicator Data imputation'!BX191&lt;&gt;"",1,0))</f>
        <v>0</v>
      </c>
      <c r="BX188" s="50">
        <f>IF('Indicator Data'!BY192="No Data",1,IF('Indicator Data imputation'!BY191&lt;&gt;"",1,0))</f>
        <v>0</v>
      </c>
      <c r="BY188" s="3">
        <f t="shared" si="8"/>
        <v>12</v>
      </c>
      <c r="BZ188" s="52">
        <f t="shared" si="7"/>
        <v>0.16</v>
      </c>
    </row>
    <row r="189" spans="1:78">
      <c r="A189" s="3" t="str">
        <f>'Indicator Data'!B193</f>
        <v>VNM</v>
      </c>
      <c r="B189" s="50">
        <f>IF('Indicator Data'!C193="No Data",1,IF('Indicator Data imputation'!C192&lt;&gt;"",1,0))</f>
        <v>0</v>
      </c>
      <c r="C189" s="50">
        <f>IF('Indicator Data'!D193="No Data",1,IF('Indicator Data imputation'!D192&lt;&gt;"",1,0))</f>
        <v>0</v>
      </c>
      <c r="D189" s="50">
        <f>IF('Indicator Data'!E193="No Data",1,IF('Indicator Data imputation'!E192&lt;&gt;"",1,0))</f>
        <v>0</v>
      </c>
      <c r="E189" s="50">
        <f>IF('Indicator Data'!F193="No Data",1,IF('Indicator Data imputation'!F192&lt;&gt;"",1,0))</f>
        <v>0</v>
      </c>
      <c r="F189" s="50">
        <f>IF('Indicator Data'!G193="No Data",1,IF('Indicator Data imputation'!G192&lt;&gt;"",1,0))</f>
        <v>0</v>
      </c>
      <c r="G189" s="50">
        <f>IF('Indicator Data'!H193="No Data",1,IF('Indicator Data imputation'!H192&lt;&gt;"",1,0))</f>
        <v>0</v>
      </c>
      <c r="H189" s="50">
        <f>IF('Indicator Data'!I193="No Data",1,IF('Indicator Data imputation'!I192&lt;&gt;"",1,0))</f>
        <v>0</v>
      </c>
      <c r="I189" s="50">
        <f>IF('Indicator Data'!J193="No Data",1,IF('Indicator Data imputation'!J192&lt;&gt;"",1,0))</f>
        <v>0</v>
      </c>
      <c r="J189" s="50">
        <f>IF('Indicator Data'!K193="No Data",1,IF('Indicator Data imputation'!K192&lt;&gt;"",1,0))</f>
        <v>0</v>
      </c>
      <c r="K189" s="50">
        <f>IF('Indicator Data'!L193="No Data",1,IF('Indicator Data imputation'!L192&lt;&gt;"",1,0))</f>
        <v>0</v>
      </c>
      <c r="L189" s="50">
        <f>IF('Indicator Data'!M193="No Data",1,IF('Indicator Data imputation'!M192&lt;&gt;"",1,0))</f>
        <v>0</v>
      </c>
      <c r="M189" s="50">
        <f>IF('Indicator Data'!N193="No Data",1,IF('Indicator Data imputation'!N192&lt;&gt;"",1,0))</f>
        <v>1</v>
      </c>
      <c r="N189" s="50">
        <f>IF('Indicator Data'!O193="No Data",1,IF('Indicator Data imputation'!O192&lt;&gt;"",1,0))</f>
        <v>1</v>
      </c>
      <c r="O189" s="50">
        <f>IF('Indicator Data'!P193="No Data",1,IF('Indicator Data imputation'!P192&lt;&gt;"",1,0))</f>
        <v>1</v>
      </c>
      <c r="P189" s="50">
        <f>IF('Indicator Data'!Q193="No Data",1,IF('Indicator Data imputation'!Q192&lt;&gt;"",1,0))</f>
        <v>0</v>
      </c>
      <c r="Q189" s="50">
        <f>IF('Indicator Data'!R193="No Data",1,IF('Indicator Data imputation'!R192&lt;&gt;"",1,0))</f>
        <v>0</v>
      </c>
      <c r="R189" s="50">
        <f>IF('Indicator Data'!S193="No Data",1,IF('Indicator Data imputation'!S192&lt;&gt;"",1,0))</f>
        <v>0</v>
      </c>
      <c r="S189" s="50">
        <f>IF('Indicator Data'!T193="No Data",1,IF('Indicator Data imputation'!T192&lt;&gt;"",1,0))</f>
        <v>0</v>
      </c>
      <c r="T189" s="50">
        <f>IF('Indicator Data'!U193="No Data",1,IF('Indicator Data imputation'!U192&lt;&gt;"",1,0))</f>
        <v>0</v>
      </c>
      <c r="U189" s="50">
        <f>IF('Indicator Data'!V193="No Data",1,IF('Indicator Data imputation'!V192&lt;&gt;"",1,0))</f>
        <v>0</v>
      </c>
      <c r="V189" s="50">
        <f>IF('Indicator Data'!W193="No Data",1,IF('Indicator Data imputation'!W192&lt;&gt;"",1,0))</f>
        <v>0</v>
      </c>
      <c r="W189" s="50">
        <f>IF('Indicator Data'!X193="No Data",1,IF('Indicator Data imputation'!X192&lt;&gt;"",1,0))</f>
        <v>0</v>
      </c>
      <c r="X189" s="50">
        <f>IF('Indicator Data'!Y193="No Data",1,IF('Indicator Data imputation'!Y192&lt;&gt;"",1,0))</f>
        <v>0</v>
      </c>
      <c r="Y189" s="50">
        <f>IF('Indicator Data'!Z193="No Data",1,IF('Indicator Data imputation'!Z192&lt;&gt;"",1,0))</f>
        <v>0</v>
      </c>
      <c r="Z189" s="50">
        <f>IF('Indicator Data'!AA193="No Data",1,IF('Indicator Data imputation'!AA192&lt;&gt;"",1,0))</f>
        <v>0</v>
      </c>
      <c r="AA189" s="50">
        <f>IF('Indicator Data'!AB193="No Data",1,IF('Indicator Data imputation'!AB192&lt;&gt;"",1,0))</f>
        <v>0</v>
      </c>
      <c r="AB189" s="50">
        <f>IF('Indicator Data'!AC193="No Data",1,IF('Indicator Data imputation'!AC192&lt;&gt;"",1,0))</f>
        <v>0</v>
      </c>
      <c r="AC189" s="50">
        <f>IF('Indicator Data'!AD193="No Data",1,IF('Indicator Data imputation'!AD192&lt;&gt;"",1,0))</f>
        <v>0</v>
      </c>
      <c r="AD189" s="50">
        <f>IF('Indicator Data'!AE193="No Data",1,IF('Indicator Data imputation'!AE192&lt;&gt;"",1,0))</f>
        <v>0</v>
      </c>
      <c r="AE189" s="50">
        <f>IF('Indicator Data'!AF193="No Data",1,IF('Indicator Data imputation'!AF192&lt;&gt;"",1,0))</f>
        <v>0</v>
      </c>
      <c r="AF189" s="50">
        <f>IF('Indicator Data'!AG193="No Data",1,IF('Indicator Data imputation'!AG192&lt;&gt;"",1,0))</f>
        <v>0</v>
      </c>
      <c r="AG189" s="50">
        <f>IF('Indicator Data'!AH193="No Data",1,IF('Indicator Data imputation'!AH192&lt;&gt;"",1,0))</f>
        <v>0</v>
      </c>
      <c r="AH189" s="50">
        <f>IF('Indicator Data'!AI193="No Data",1,IF('Indicator Data imputation'!AI192&lt;&gt;"",1,0))</f>
        <v>0</v>
      </c>
      <c r="AI189" s="50">
        <f>IF('Indicator Data'!AJ193="No Data",1,IF('Indicator Data imputation'!AJ192&lt;&gt;"",1,0))</f>
        <v>0</v>
      </c>
      <c r="AJ189" s="50">
        <f>IF('Indicator Data'!AK193="No Data",1,IF('Indicator Data imputation'!AK192&lt;&gt;"",1,0))</f>
        <v>0</v>
      </c>
      <c r="AK189" s="50">
        <f>IF('Indicator Data'!AL193="No Data",1,IF('Indicator Data imputation'!AL192&lt;&gt;"",1,0))</f>
        <v>0</v>
      </c>
      <c r="AL189" s="50">
        <f>IF('Indicator Data'!AM193="No Data",1,IF('Indicator Data imputation'!AM192&lt;&gt;"",1,0))</f>
        <v>0</v>
      </c>
      <c r="AM189" s="50">
        <f>IF('Indicator Data'!AN193="No Data",1,IF('Indicator Data imputation'!AN192&lt;&gt;"",1,0))</f>
        <v>0</v>
      </c>
      <c r="AN189" s="50">
        <f>IF('Indicator Data'!AO193="No Data",1,IF('Indicator Data imputation'!AO192&lt;&gt;"",1,0))</f>
        <v>0</v>
      </c>
      <c r="AO189" s="50">
        <f>IF('Indicator Data'!AP193="No Data",1,IF('Indicator Data imputation'!AP192&lt;&gt;"",1,0))</f>
        <v>0</v>
      </c>
      <c r="AP189" s="50">
        <f>IF('Indicator Data'!AQ193="No Data",1,IF('Indicator Data imputation'!AQ192&lt;&gt;"",1,0))</f>
        <v>0</v>
      </c>
      <c r="AQ189" s="50">
        <f>IF('Indicator Data'!AR193="No Data",1,IF('Indicator Data imputation'!AR192&lt;&gt;"",1,0))</f>
        <v>0</v>
      </c>
      <c r="AR189" s="50">
        <f>IF('Indicator Data'!AS193="No Data",1,IF('Indicator Data imputation'!AS192&lt;&gt;"",1,0))</f>
        <v>0</v>
      </c>
      <c r="AS189" s="50">
        <f>IF('Indicator Data'!AT193="No Data",1,IF('Indicator Data imputation'!AT192&lt;&gt;"",1,0))</f>
        <v>0</v>
      </c>
      <c r="AT189" s="50">
        <f>IF('Indicator Data'!AU193="No Data",1,IF('Indicator Data imputation'!AU192&lt;&gt;"",1,0))</f>
        <v>0</v>
      </c>
      <c r="AU189" s="50">
        <f>IF('Indicator Data'!AV193="No Data",1,IF('Indicator Data imputation'!AV192&lt;&gt;"",1,0))</f>
        <v>0</v>
      </c>
      <c r="AV189" s="50">
        <f>IF('Indicator Data'!AW193="No Data",1,IF('Indicator Data imputation'!AW192&lt;&gt;"",1,0))</f>
        <v>0</v>
      </c>
      <c r="AW189" s="50">
        <f>IF('Indicator Data'!AX193="No Data",1,IF('Indicator Data imputation'!AX192&lt;&gt;"",1,0))</f>
        <v>0</v>
      </c>
      <c r="AX189" s="50">
        <f>IF('Indicator Data'!AY193="No Data",1,IF('Indicator Data imputation'!AY192&lt;&gt;"",1,0))</f>
        <v>0</v>
      </c>
      <c r="AY189" s="50">
        <f>IF('Indicator Data'!AZ193="No Data",1,IF('Indicator Data imputation'!AZ192&lt;&gt;"",1,0))</f>
        <v>0</v>
      </c>
      <c r="AZ189" s="50">
        <f>IF('Indicator Data'!BA193="No Data",1,IF('Indicator Data imputation'!BA192&lt;&gt;"",1,0))</f>
        <v>0</v>
      </c>
      <c r="BA189" s="50">
        <f>IF('Indicator Data'!BB193="No Data",1,IF('Indicator Data imputation'!BB192&lt;&gt;"",1,0))</f>
        <v>0</v>
      </c>
      <c r="BB189" s="50">
        <f>IF('Indicator Data'!BC193="No Data",1,IF('Indicator Data imputation'!BC192&lt;&gt;"",1,0))</f>
        <v>0</v>
      </c>
      <c r="BC189" s="50">
        <f>IF('Indicator Data'!BD193="No Data",1,IF('Indicator Data imputation'!BD192&lt;&gt;"",1,0))</f>
        <v>0</v>
      </c>
      <c r="BD189" s="50">
        <f>IF('Indicator Data'!BE193="No Data",1,IF('Indicator Data imputation'!BE192&lt;&gt;"",1,0))</f>
        <v>0</v>
      </c>
      <c r="BE189" s="50">
        <f>IF('Indicator Data'!BF193="No Data",1,IF('Indicator Data imputation'!BF192&lt;&gt;"",1,0))</f>
        <v>0</v>
      </c>
      <c r="BF189" s="50">
        <f>IF('Indicator Data'!BG193="No Data",1,IF('Indicator Data imputation'!BG192&lt;&gt;"",1,0))</f>
        <v>0</v>
      </c>
      <c r="BG189" s="50">
        <f>IF('Indicator Data'!BH193="No Data",1,IF('Indicator Data imputation'!BH192&lt;&gt;"",1,0))</f>
        <v>0</v>
      </c>
      <c r="BH189" s="50">
        <f>IF('Indicator Data'!BI193="No Data",1,IF('Indicator Data imputation'!BI192&lt;&gt;"",1,0))</f>
        <v>0</v>
      </c>
      <c r="BI189" s="50">
        <f>IF('Indicator Data'!BJ193="No Data",1,IF('Indicator Data imputation'!BJ192&lt;&gt;"",1,0))</f>
        <v>0</v>
      </c>
      <c r="BJ189" s="50">
        <f>IF('Indicator Data'!BK193="No Data",1,IF('Indicator Data imputation'!BK192&lt;&gt;"",1,0))</f>
        <v>0</v>
      </c>
      <c r="BK189" s="50">
        <f>IF('Indicator Data'!BL193="No Data",1,IF('Indicator Data imputation'!BL192&lt;&gt;"",1,0))</f>
        <v>0</v>
      </c>
      <c r="BL189" s="50">
        <f>IF('Indicator Data'!BM193="No Data",1,IF('Indicator Data imputation'!BM192&lt;&gt;"",1,0))</f>
        <v>0</v>
      </c>
      <c r="BM189" s="50">
        <f>IF('Indicator Data'!BN193="No Data",1,IF('Indicator Data imputation'!BN192&lt;&gt;"",1,0))</f>
        <v>0</v>
      </c>
      <c r="BN189" s="50">
        <f>IF('Indicator Data'!BO193="No Data",1,IF('Indicator Data imputation'!BO192&lt;&gt;"",1,0))</f>
        <v>0</v>
      </c>
      <c r="BO189" s="50">
        <f>IF('Indicator Data'!BP193="No Data",1,IF('Indicator Data imputation'!BP192&lt;&gt;"",1,0))</f>
        <v>0</v>
      </c>
      <c r="BP189" s="50">
        <f>IF('Indicator Data'!BQ193="No Data",1,IF('Indicator Data imputation'!BQ192&lt;&gt;"",1,0))</f>
        <v>0</v>
      </c>
      <c r="BQ189" s="50">
        <f>IF('Indicator Data'!BR193="No Data",1,IF('Indicator Data imputation'!BR192&lt;&gt;"",1,0))</f>
        <v>0</v>
      </c>
      <c r="BR189" s="50">
        <f>IF('Indicator Data'!BS193="No Data",1,IF('Indicator Data imputation'!BS192&lt;&gt;"",1,0))</f>
        <v>0</v>
      </c>
      <c r="BS189" s="50">
        <f>IF('Indicator Data'!BT193="No Data",1,IF('Indicator Data imputation'!BT192&lt;&gt;"",1,0))</f>
        <v>0</v>
      </c>
      <c r="BT189" s="50">
        <f>IF('Indicator Data'!BU193="No Data",1,IF('Indicator Data imputation'!BU192&lt;&gt;"",1,0))</f>
        <v>0</v>
      </c>
      <c r="BU189" s="50">
        <f>IF('Indicator Data'!BV193="No Data",1,IF('Indicator Data imputation'!BV192&lt;&gt;"",1,0))</f>
        <v>0</v>
      </c>
      <c r="BV189" s="50">
        <f>IF('Indicator Data'!BW193="No Data",1,IF('Indicator Data imputation'!BW192&lt;&gt;"",1,0))</f>
        <v>1</v>
      </c>
      <c r="BW189" s="50">
        <f>IF('Indicator Data'!BX193="No Data",1,IF('Indicator Data imputation'!BX192&lt;&gt;"",1,0))</f>
        <v>0</v>
      </c>
      <c r="BX189" s="50">
        <f>IF('Indicator Data'!BY193="No Data",1,IF('Indicator Data imputation'!BY192&lt;&gt;"",1,0))</f>
        <v>0</v>
      </c>
      <c r="BY189" s="3">
        <f t="shared" si="8"/>
        <v>4</v>
      </c>
      <c r="BZ189" s="52">
        <f t="shared" si="7"/>
        <v>5.3333333333333337E-2</v>
      </c>
    </row>
    <row r="190" spans="1:78">
      <c r="A190" s="3" t="str">
        <f>'Indicator Data'!B194</f>
        <v>YEM</v>
      </c>
      <c r="B190" s="50">
        <f>IF('Indicator Data'!C194="No Data",1,IF('Indicator Data imputation'!C193&lt;&gt;"",1,0))</f>
        <v>0</v>
      </c>
      <c r="C190" s="50">
        <f>IF('Indicator Data'!D194="No Data",1,IF('Indicator Data imputation'!D193&lt;&gt;"",1,0))</f>
        <v>0</v>
      </c>
      <c r="D190" s="50">
        <f>IF('Indicator Data'!E194="No Data",1,IF('Indicator Data imputation'!E193&lt;&gt;"",1,0))</f>
        <v>0</v>
      </c>
      <c r="E190" s="50">
        <f>IF('Indicator Data'!F194="No Data",1,IF('Indicator Data imputation'!F193&lt;&gt;"",1,0))</f>
        <v>0</v>
      </c>
      <c r="F190" s="50">
        <f>IF('Indicator Data'!G194="No Data",1,IF('Indicator Data imputation'!G193&lt;&gt;"",1,0))</f>
        <v>0</v>
      </c>
      <c r="G190" s="50">
        <f>IF('Indicator Data'!H194="No Data",1,IF('Indicator Data imputation'!H193&lt;&gt;"",1,0))</f>
        <v>0</v>
      </c>
      <c r="H190" s="50">
        <f>IF('Indicator Data'!I194="No Data",1,IF('Indicator Data imputation'!I193&lt;&gt;"",1,0))</f>
        <v>0</v>
      </c>
      <c r="I190" s="50">
        <f>IF('Indicator Data'!J194="No Data",1,IF('Indicator Data imputation'!J193&lt;&gt;"",1,0))</f>
        <v>0</v>
      </c>
      <c r="J190" s="50">
        <f>IF('Indicator Data'!K194="No Data",1,IF('Indicator Data imputation'!K193&lt;&gt;"",1,0))</f>
        <v>0</v>
      </c>
      <c r="K190" s="50">
        <f>IF('Indicator Data'!L194="No Data",1,IF('Indicator Data imputation'!L193&lt;&gt;"",1,0))</f>
        <v>0</v>
      </c>
      <c r="L190" s="50">
        <f>IF('Indicator Data'!M194="No Data",1,IF('Indicator Data imputation'!M193&lt;&gt;"",1,0))</f>
        <v>0</v>
      </c>
      <c r="M190" s="50">
        <f>IF('Indicator Data'!N194="No Data",1,IF('Indicator Data imputation'!N193&lt;&gt;"",1,0))</f>
        <v>1</v>
      </c>
      <c r="N190" s="50">
        <f>IF('Indicator Data'!O194="No Data",1,IF('Indicator Data imputation'!O193&lt;&gt;"",1,0))</f>
        <v>1</v>
      </c>
      <c r="O190" s="50">
        <f>IF('Indicator Data'!P194="No Data",1,IF('Indicator Data imputation'!P193&lt;&gt;"",1,0))</f>
        <v>1</v>
      </c>
      <c r="P190" s="50">
        <f>IF('Indicator Data'!Q194="No Data",1,IF('Indicator Data imputation'!Q193&lt;&gt;"",1,0))</f>
        <v>0</v>
      </c>
      <c r="Q190" s="50">
        <f>IF('Indicator Data'!R194="No Data",1,IF('Indicator Data imputation'!R193&lt;&gt;"",1,0))</f>
        <v>0</v>
      </c>
      <c r="R190" s="50">
        <f>IF('Indicator Data'!S194="No Data",1,IF('Indicator Data imputation'!S193&lt;&gt;"",1,0))</f>
        <v>0</v>
      </c>
      <c r="S190" s="50">
        <f>IF('Indicator Data'!T194="No Data",1,IF('Indicator Data imputation'!T193&lt;&gt;"",1,0))</f>
        <v>0</v>
      </c>
      <c r="T190" s="50">
        <f>IF('Indicator Data'!U194="No Data",1,IF('Indicator Data imputation'!U193&lt;&gt;"",1,0))</f>
        <v>0</v>
      </c>
      <c r="U190" s="50">
        <f>IF('Indicator Data'!V194="No Data",1,IF('Indicator Data imputation'!V193&lt;&gt;"",1,0))</f>
        <v>0</v>
      </c>
      <c r="V190" s="50">
        <f>IF('Indicator Data'!W194="No Data",1,IF('Indicator Data imputation'!W193&lt;&gt;"",1,0))</f>
        <v>0</v>
      </c>
      <c r="W190" s="50">
        <f>IF('Indicator Data'!X194="No Data",1,IF('Indicator Data imputation'!X193&lt;&gt;"",1,0))</f>
        <v>0</v>
      </c>
      <c r="X190" s="50">
        <f>IF('Indicator Data'!Y194="No Data",1,IF('Indicator Data imputation'!Y193&lt;&gt;"",1,0))</f>
        <v>0</v>
      </c>
      <c r="Y190" s="50">
        <f>IF('Indicator Data'!Z194="No Data",1,IF('Indicator Data imputation'!Z193&lt;&gt;"",1,0))</f>
        <v>0</v>
      </c>
      <c r="Z190" s="50">
        <f>IF('Indicator Data'!AA194="No Data",1,IF('Indicator Data imputation'!AA193&lt;&gt;"",1,0))</f>
        <v>0</v>
      </c>
      <c r="AA190" s="50">
        <f>IF('Indicator Data'!AB194="No Data",1,IF('Indicator Data imputation'!AB193&lt;&gt;"",1,0))</f>
        <v>0</v>
      </c>
      <c r="AB190" s="50">
        <f>IF('Indicator Data'!AC194="No Data",1,IF('Indicator Data imputation'!AC193&lt;&gt;"",1,0))</f>
        <v>0</v>
      </c>
      <c r="AC190" s="50">
        <f>IF('Indicator Data'!AD194="No Data",1,IF('Indicator Data imputation'!AD193&lt;&gt;"",1,0))</f>
        <v>0</v>
      </c>
      <c r="AD190" s="50">
        <f>IF('Indicator Data'!AE194="No Data",1,IF('Indicator Data imputation'!AE193&lt;&gt;"",1,0))</f>
        <v>0</v>
      </c>
      <c r="AE190" s="50">
        <f>IF('Indicator Data'!AF194="No Data",1,IF('Indicator Data imputation'!AF193&lt;&gt;"",1,0))</f>
        <v>0</v>
      </c>
      <c r="AF190" s="50">
        <f>IF('Indicator Data'!AG194="No Data",1,IF('Indicator Data imputation'!AG193&lt;&gt;"",1,0))</f>
        <v>0</v>
      </c>
      <c r="AG190" s="50">
        <f>IF('Indicator Data'!AH194="No Data",1,IF('Indicator Data imputation'!AH193&lt;&gt;"",1,0))</f>
        <v>0</v>
      </c>
      <c r="AH190" s="50">
        <f>IF('Indicator Data'!AI194="No Data",1,IF('Indicator Data imputation'!AI193&lt;&gt;"",1,0))</f>
        <v>0</v>
      </c>
      <c r="AI190" s="50">
        <f>IF('Indicator Data'!AJ194="No Data",1,IF('Indicator Data imputation'!AJ193&lt;&gt;"",1,0))</f>
        <v>0</v>
      </c>
      <c r="AJ190" s="50">
        <f>IF('Indicator Data'!AK194="No Data",1,IF('Indicator Data imputation'!AK193&lt;&gt;"",1,0))</f>
        <v>0</v>
      </c>
      <c r="AK190" s="50">
        <f>IF('Indicator Data'!AL194="No Data",1,IF('Indicator Data imputation'!AL193&lt;&gt;"",1,0))</f>
        <v>0</v>
      </c>
      <c r="AL190" s="50">
        <f>IF('Indicator Data'!AM194="No Data",1,IF('Indicator Data imputation'!AM193&lt;&gt;"",1,0))</f>
        <v>0</v>
      </c>
      <c r="AM190" s="50">
        <f>IF('Indicator Data'!AN194="No Data",1,IF('Indicator Data imputation'!AN193&lt;&gt;"",1,0))</f>
        <v>0</v>
      </c>
      <c r="AN190" s="50">
        <f>IF('Indicator Data'!AO194="No Data",1,IF('Indicator Data imputation'!AO193&lt;&gt;"",1,0))</f>
        <v>0</v>
      </c>
      <c r="AO190" s="50">
        <f>IF('Indicator Data'!AP194="No Data",1,IF('Indicator Data imputation'!AP193&lt;&gt;"",1,0))</f>
        <v>0</v>
      </c>
      <c r="AP190" s="50">
        <f>IF('Indicator Data'!AQ194="No Data",1,IF('Indicator Data imputation'!AQ193&lt;&gt;"",1,0))</f>
        <v>0</v>
      </c>
      <c r="AQ190" s="50">
        <f>IF('Indicator Data'!AR194="No Data",1,IF('Indicator Data imputation'!AR193&lt;&gt;"",1,0))</f>
        <v>0</v>
      </c>
      <c r="AR190" s="50">
        <f>IF('Indicator Data'!AS194="No Data",1,IF('Indicator Data imputation'!AS193&lt;&gt;"",1,0))</f>
        <v>0</v>
      </c>
      <c r="AS190" s="50">
        <f>IF('Indicator Data'!AT194="No Data",1,IF('Indicator Data imputation'!AT193&lt;&gt;"",1,0))</f>
        <v>0</v>
      </c>
      <c r="AT190" s="50">
        <f>IF('Indicator Data'!AU194="No Data",1,IF('Indicator Data imputation'!AU193&lt;&gt;"",1,0))</f>
        <v>0</v>
      </c>
      <c r="AU190" s="50">
        <f>IF('Indicator Data'!AV194="No Data",1,IF('Indicator Data imputation'!AV193&lt;&gt;"",1,0))</f>
        <v>0</v>
      </c>
      <c r="AV190" s="50">
        <f>IF('Indicator Data'!AW194="No Data",1,IF('Indicator Data imputation'!AW193&lt;&gt;"",1,0))</f>
        <v>0</v>
      </c>
      <c r="AW190" s="50">
        <f>IF('Indicator Data'!AX194="No Data",1,IF('Indicator Data imputation'!AX193&lt;&gt;"",1,0))</f>
        <v>0</v>
      </c>
      <c r="AX190" s="50">
        <f>IF('Indicator Data'!AY194="No Data",1,IF('Indicator Data imputation'!AY193&lt;&gt;"",1,0))</f>
        <v>0</v>
      </c>
      <c r="AY190" s="50">
        <f>IF('Indicator Data'!AZ194="No Data",1,IF('Indicator Data imputation'!AZ193&lt;&gt;"",1,0))</f>
        <v>0</v>
      </c>
      <c r="AZ190" s="50">
        <f>IF('Indicator Data'!BA194="No Data",1,IF('Indicator Data imputation'!BA193&lt;&gt;"",1,0))</f>
        <v>0</v>
      </c>
      <c r="BA190" s="50">
        <f>IF('Indicator Data'!BB194="No Data",1,IF('Indicator Data imputation'!BB193&lt;&gt;"",1,0))</f>
        <v>0</v>
      </c>
      <c r="BB190" s="50">
        <f>IF('Indicator Data'!BC194="No Data",1,IF('Indicator Data imputation'!BC193&lt;&gt;"",1,0))</f>
        <v>0</v>
      </c>
      <c r="BC190" s="50">
        <f>IF('Indicator Data'!BD194="No Data",1,IF('Indicator Data imputation'!BD193&lt;&gt;"",1,0))</f>
        <v>0</v>
      </c>
      <c r="BD190" s="50">
        <f>IF('Indicator Data'!BE194="No Data",1,IF('Indicator Data imputation'!BE193&lt;&gt;"",1,0))</f>
        <v>0</v>
      </c>
      <c r="BE190" s="50">
        <f>IF('Indicator Data'!BF194="No Data",1,IF('Indicator Data imputation'!BF193&lt;&gt;"",1,0))</f>
        <v>0</v>
      </c>
      <c r="BF190" s="50">
        <f>IF('Indicator Data'!BG194="No Data",1,IF('Indicator Data imputation'!BG193&lt;&gt;"",1,0))</f>
        <v>0</v>
      </c>
      <c r="BG190" s="50">
        <f>IF('Indicator Data'!BH194="No Data",1,IF('Indicator Data imputation'!BH193&lt;&gt;"",1,0))</f>
        <v>0</v>
      </c>
      <c r="BH190" s="50">
        <f>IF('Indicator Data'!BI194="No Data",1,IF('Indicator Data imputation'!BI193&lt;&gt;"",1,0))</f>
        <v>1</v>
      </c>
      <c r="BI190" s="50">
        <f>IF('Indicator Data'!BJ194="No Data",1,IF('Indicator Data imputation'!BJ193&lt;&gt;"",1,0))</f>
        <v>0</v>
      </c>
      <c r="BJ190" s="50">
        <f>IF('Indicator Data'!BK194="No Data",1,IF('Indicator Data imputation'!BK193&lt;&gt;"",1,0))</f>
        <v>0</v>
      </c>
      <c r="BK190" s="50">
        <f>IF('Indicator Data'!BL194="No Data",1,IF('Indicator Data imputation'!BL193&lt;&gt;"",1,0))</f>
        <v>0</v>
      </c>
      <c r="BL190" s="50">
        <f>IF('Indicator Data'!BM194="No Data",1,IF('Indicator Data imputation'!BM193&lt;&gt;"",1,0))</f>
        <v>0</v>
      </c>
      <c r="BM190" s="50">
        <f>IF('Indicator Data'!BN194="No Data",1,IF('Indicator Data imputation'!BN193&lt;&gt;"",1,0))</f>
        <v>1</v>
      </c>
      <c r="BN190" s="50">
        <f>IF('Indicator Data'!BO194="No Data",1,IF('Indicator Data imputation'!BO193&lt;&gt;"",1,0))</f>
        <v>0</v>
      </c>
      <c r="BO190" s="50">
        <f>IF('Indicator Data'!BP194="No Data",1,IF('Indicator Data imputation'!BP193&lt;&gt;"",1,0))</f>
        <v>0</v>
      </c>
      <c r="BP190" s="50">
        <f>IF('Indicator Data'!BQ194="No Data",1,IF('Indicator Data imputation'!BQ193&lt;&gt;"",1,0))</f>
        <v>0</v>
      </c>
      <c r="BQ190" s="50">
        <f>IF('Indicator Data'!BR194="No Data",1,IF('Indicator Data imputation'!BR193&lt;&gt;"",1,0))</f>
        <v>0</v>
      </c>
      <c r="BR190" s="50">
        <f>IF('Indicator Data'!BS194="No Data",1,IF('Indicator Data imputation'!BS193&lt;&gt;"",1,0))</f>
        <v>0</v>
      </c>
      <c r="BS190" s="50">
        <f>IF('Indicator Data'!BT194="No Data",1,IF('Indicator Data imputation'!BT193&lt;&gt;"",1,0))</f>
        <v>0</v>
      </c>
      <c r="BT190" s="50">
        <f>IF('Indicator Data'!BU194="No Data",1,IF('Indicator Data imputation'!BU193&lt;&gt;"",1,0))</f>
        <v>0</v>
      </c>
      <c r="BU190" s="50">
        <f>IF('Indicator Data'!BV194="No Data",1,IF('Indicator Data imputation'!BV193&lt;&gt;"",1,0))</f>
        <v>0</v>
      </c>
      <c r="BV190" s="50">
        <f>IF('Indicator Data'!BW194="No Data",1,IF('Indicator Data imputation'!BW193&lt;&gt;"",1,0))</f>
        <v>0</v>
      </c>
      <c r="BW190" s="50">
        <f>IF('Indicator Data'!BX194="No Data",1,IF('Indicator Data imputation'!BX193&lt;&gt;"",1,0))</f>
        <v>0</v>
      </c>
      <c r="BX190" s="50">
        <f>IF('Indicator Data'!BY194="No Data",1,IF('Indicator Data imputation'!BY193&lt;&gt;"",1,0))</f>
        <v>0</v>
      </c>
      <c r="BY190" s="3">
        <f t="shared" si="8"/>
        <v>5</v>
      </c>
      <c r="BZ190" s="52">
        <f t="shared" si="7"/>
        <v>6.6666666666666666E-2</v>
      </c>
    </row>
    <row r="191" spans="1:78">
      <c r="A191" s="3" t="str">
        <f>'Indicator Data'!B195</f>
        <v>ZMB</v>
      </c>
      <c r="B191" s="50">
        <f>IF('Indicator Data'!C195="No Data",1,IF('Indicator Data imputation'!C194&lt;&gt;"",1,0))</f>
        <v>0</v>
      </c>
      <c r="C191" s="50">
        <f>IF('Indicator Data'!D195="No Data",1,IF('Indicator Data imputation'!D194&lt;&gt;"",1,0))</f>
        <v>0</v>
      </c>
      <c r="D191" s="50">
        <f>IF('Indicator Data'!E195="No Data",1,IF('Indicator Data imputation'!E194&lt;&gt;"",1,0))</f>
        <v>0</v>
      </c>
      <c r="E191" s="50">
        <f>IF('Indicator Data'!F195="No Data",1,IF('Indicator Data imputation'!F194&lt;&gt;"",1,0))</f>
        <v>0</v>
      </c>
      <c r="F191" s="50">
        <f>IF('Indicator Data'!G195="No Data",1,IF('Indicator Data imputation'!G194&lt;&gt;"",1,0))</f>
        <v>0</v>
      </c>
      <c r="G191" s="50">
        <f>IF('Indicator Data'!H195="No Data",1,IF('Indicator Data imputation'!H194&lt;&gt;"",1,0))</f>
        <v>0</v>
      </c>
      <c r="H191" s="50">
        <f>IF('Indicator Data'!I195="No Data",1,IF('Indicator Data imputation'!I194&lt;&gt;"",1,0))</f>
        <v>0</v>
      </c>
      <c r="I191" s="50">
        <f>IF('Indicator Data'!J195="No Data",1,IF('Indicator Data imputation'!J194&lt;&gt;"",1,0))</f>
        <v>0</v>
      </c>
      <c r="J191" s="50">
        <f>IF('Indicator Data'!K195="No Data",1,IF('Indicator Data imputation'!K194&lt;&gt;"",1,0))</f>
        <v>0</v>
      </c>
      <c r="K191" s="50">
        <f>IF('Indicator Data'!L195="No Data",1,IF('Indicator Data imputation'!L194&lt;&gt;"",1,0))</f>
        <v>0</v>
      </c>
      <c r="L191" s="50">
        <f>IF('Indicator Data'!M195="No Data",1,IF('Indicator Data imputation'!M194&lt;&gt;"",1,0))</f>
        <v>0</v>
      </c>
      <c r="M191" s="50">
        <f>IF('Indicator Data'!N195="No Data",1,IF('Indicator Data imputation'!N194&lt;&gt;"",1,0))</f>
        <v>0</v>
      </c>
      <c r="N191" s="50">
        <f>IF('Indicator Data'!O195="No Data",1,IF('Indicator Data imputation'!O194&lt;&gt;"",1,0))</f>
        <v>0</v>
      </c>
      <c r="O191" s="50">
        <f>IF('Indicator Data'!P195="No Data",1,IF('Indicator Data imputation'!P194&lt;&gt;"",1,0))</f>
        <v>0</v>
      </c>
      <c r="P191" s="50">
        <f>IF('Indicator Data'!Q195="No Data",1,IF('Indicator Data imputation'!Q194&lt;&gt;"",1,0))</f>
        <v>0</v>
      </c>
      <c r="Q191" s="50">
        <f>IF('Indicator Data'!R195="No Data",1,IF('Indicator Data imputation'!R194&lt;&gt;"",1,0))</f>
        <v>0</v>
      </c>
      <c r="R191" s="50">
        <f>IF('Indicator Data'!S195="No Data",1,IF('Indicator Data imputation'!S194&lt;&gt;"",1,0))</f>
        <v>0</v>
      </c>
      <c r="S191" s="50">
        <f>IF('Indicator Data'!T195="No Data",1,IF('Indicator Data imputation'!T194&lt;&gt;"",1,0))</f>
        <v>0</v>
      </c>
      <c r="T191" s="50">
        <f>IF('Indicator Data'!U195="No Data",1,IF('Indicator Data imputation'!U194&lt;&gt;"",1,0))</f>
        <v>0</v>
      </c>
      <c r="U191" s="50">
        <f>IF('Indicator Data'!V195="No Data",1,IF('Indicator Data imputation'!V194&lt;&gt;"",1,0))</f>
        <v>0</v>
      </c>
      <c r="V191" s="50">
        <f>IF('Indicator Data'!W195="No Data",1,IF('Indicator Data imputation'!W194&lt;&gt;"",1,0))</f>
        <v>0</v>
      </c>
      <c r="W191" s="50">
        <f>IF('Indicator Data'!X195="No Data",1,IF('Indicator Data imputation'!X194&lt;&gt;"",1,0))</f>
        <v>0</v>
      </c>
      <c r="X191" s="50">
        <f>IF('Indicator Data'!Y195="No Data",1,IF('Indicator Data imputation'!Y194&lt;&gt;"",1,0))</f>
        <v>0</v>
      </c>
      <c r="Y191" s="50">
        <f>IF('Indicator Data'!Z195="No Data",1,IF('Indicator Data imputation'!Z194&lt;&gt;"",1,0))</f>
        <v>0</v>
      </c>
      <c r="Z191" s="50">
        <f>IF('Indicator Data'!AA195="No Data",1,IF('Indicator Data imputation'!AA194&lt;&gt;"",1,0))</f>
        <v>0</v>
      </c>
      <c r="AA191" s="50">
        <f>IF('Indicator Data'!AB195="No Data",1,IF('Indicator Data imputation'!AB194&lt;&gt;"",1,0))</f>
        <v>0</v>
      </c>
      <c r="AB191" s="50">
        <f>IF('Indicator Data'!AC195="No Data",1,IF('Indicator Data imputation'!AC194&lt;&gt;"",1,0))</f>
        <v>0</v>
      </c>
      <c r="AC191" s="50">
        <f>IF('Indicator Data'!AD195="No Data",1,IF('Indicator Data imputation'!AD194&lt;&gt;"",1,0))</f>
        <v>0</v>
      </c>
      <c r="AD191" s="50">
        <f>IF('Indicator Data'!AE195="No Data",1,IF('Indicator Data imputation'!AE194&lt;&gt;"",1,0))</f>
        <v>0</v>
      </c>
      <c r="AE191" s="50">
        <f>IF('Indicator Data'!AF195="No Data",1,IF('Indicator Data imputation'!AF194&lt;&gt;"",1,0))</f>
        <v>0</v>
      </c>
      <c r="AF191" s="50">
        <f>IF('Indicator Data'!AG195="No Data",1,IF('Indicator Data imputation'!AG194&lt;&gt;"",1,0))</f>
        <v>0</v>
      </c>
      <c r="AG191" s="50">
        <f>IF('Indicator Data'!AH195="No Data",1,IF('Indicator Data imputation'!AH194&lt;&gt;"",1,0))</f>
        <v>0</v>
      </c>
      <c r="AH191" s="50">
        <f>IF('Indicator Data'!AI195="No Data",1,IF('Indicator Data imputation'!AI194&lt;&gt;"",1,0))</f>
        <v>0</v>
      </c>
      <c r="AI191" s="50">
        <f>IF('Indicator Data'!AJ195="No Data",1,IF('Indicator Data imputation'!AJ194&lt;&gt;"",1,0))</f>
        <v>0</v>
      </c>
      <c r="AJ191" s="50">
        <f>IF('Indicator Data'!AK195="No Data",1,IF('Indicator Data imputation'!AK194&lt;&gt;"",1,0))</f>
        <v>0</v>
      </c>
      <c r="AK191" s="50">
        <f>IF('Indicator Data'!AL195="No Data",1,IF('Indicator Data imputation'!AL194&lt;&gt;"",1,0))</f>
        <v>0</v>
      </c>
      <c r="AL191" s="50">
        <f>IF('Indicator Data'!AM195="No Data",1,IF('Indicator Data imputation'!AM194&lt;&gt;"",1,0))</f>
        <v>0</v>
      </c>
      <c r="AM191" s="50">
        <f>IF('Indicator Data'!AN195="No Data",1,IF('Indicator Data imputation'!AN194&lt;&gt;"",1,0))</f>
        <v>0</v>
      </c>
      <c r="AN191" s="50">
        <f>IF('Indicator Data'!AO195="No Data",1,IF('Indicator Data imputation'!AO194&lt;&gt;"",1,0))</f>
        <v>0</v>
      </c>
      <c r="AO191" s="50">
        <f>IF('Indicator Data'!AP195="No Data",1,IF('Indicator Data imputation'!AP194&lt;&gt;"",1,0))</f>
        <v>0</v>
      </c>
      <c r="AP191" s="50">
        <f>IF('Indicator Data'!AQ195="No Data",1,IF('Indicator Data imputation'!AQ194&lt;&gt;"",1,0))</f>
        <v>0</v>
      </c>
      <c r="AQ191" s="50">
        <f>IF('Indicator Data'!AR195="No Data",1,IF('Indicator Data imputation'!AR194&lt;&gt;"",1,0))</f>
        <v>0</v>
      </c>
      <c r="AR191" s="50">
        <f>IF('Indicator Data'!AS195="No Data",1,IF('Indicator Data imputation'!AS194&lt;&gt;"",1,0))</f>
        <v>0</v>
      </c>
      <c r="AS191" s="50">
        <f>IF('Indicator Data'!AT195="No Data",1,IF('Indicator Data imputation'!AT194&lt;&gt;"",1,0))</f>
        <v>0</v>
      </c>
      <c r="AT191" s="50">
        <f>IF('Indicator Data'!AU195="No Data",1,IF('Indicator Data imputation'!AU194&lt;&gt;"",1,0))</f>
        <v>0</v>
      </c>
      <c r="AU191" s="50">
        <f>IF('Indicator Data'!AV195="No Data",1,IF('Indicator Data imputation'!AV194&lt;&gt;"",1,0))</f>
        <v>0</v>
      </c>
      <c r="AV191" s="50">
        <f>IF('Indicator Data'!AW195="No Data",1,IF('Indicator Data imputation'!AW194&lt;&gt;"",1,0))</f>
        <v>0</v>
      </c>
      <c r="AW191" s="50">
        <f>IF('Indicator Data'!AX195="No Data",1,IF('Indicator Data imputation'!AX194&lt;&gt;"",1,0))</f>
        <v>0</v>
      </c>
      <c r="AX191" s="50">
        <f>IF('Indicator Data'!AY195="No Data",1,IF('Indicator Data imputation'!AY194&lt;&gt;"",1,0))</f>
        <v>0</v>
      </c>
      <c r="AY191" s="50">
        <f>IF('Indicator Data'!AZ195="No Data",1,IF('Indicator Data imputation'!AZ194&lt;&gt;"",1,0))</f>
        <v>0</v>
      </c>
      <c r="AZ191" s="50">
        <f>IF('Indicator Data'!BA195="No Data",1,IF('Indicator Data imputation'!BA194&lt;&gt;"",1,0))</f>
        <v>0</v>
      </c>
      <c r="BA191" s="50">
        <f>IF('Indicator Data'!BB195="No Data",1,IF('Indicator Data imputation'!BB194&lt;&gt;"",1,0))</f>
        <v>0</v>
      </c>
      <c r="BB191" s="50">
        <f>IF('Indicator Data'!BC195="No Data",1,IF('Indicator Data imputation'!BC194&lt;&gt;"",1,0))</f>
        <v>0</v>
      </c>
      <c r="BC191" s="50">
        <f>IF('Indicator Data'!BD195="No Data",1,IF('Indicator Data imputation'!BD194&lt;&gt;"",1,0))</f>
        <v>0</v>
      </c>
      <c r="BD191" s="50">
        <f>IF('Indicator Data'!BE195="No Data",1,IF('Indicator Data imputation'!BE194&lt;&gt;"",1,0))</f>
        <v>0</v>
      </c>
      <c r="BE191" s="50">
        <f>IF('Indicator Data'!BF195="No Data",1,IF('Indicator Data imputation'!BF194&lt;&gt;"",1,0))</f>
        <v>0</v>
      </c>
      <c r="BF191" s="50">
        <f>IF('Indicator Data'!BG195="No Data",1,IF('Indicator Data imputation'!BG194&lt;&gt;"",1,0))</f>
        <v>0</v>
      </c>
      <c r="BG191" s="50">
        <f>IF('Indicator Data'!BH195="No Data",1,IF('Indicator Data imputation'!BH194&lt;&gt;"",1,0))</f>
        <v>0</v>
      </c>
      <c r="BH191" s="50">
        <f>IF('Indicator Data'!BI195="No Data",1,IF('Indicator Data imputation'!BI194&lt;&gt;"",1,0))</f>
        <v>1</v>
      </c>
      <c r="BI191" s="50">
        <f>IF('Indicator Data'!BJ195="No Data",1,IF('Indicator Data imputation'!BJ194&lt;&gt;"",1,0))</f>
        <v>0</v>
      </c>
      <c r="BJ191" s="50">
        <f>IF('Indicator Data'!BK195="No Data",1,IF('Indicator Data imputation'!BK194&lt;&gt;"",1,0))</f>
        <v>0</v>
      </c>
      <c r="BK191" s="50">
        <f>IF('Indicator Data'!BL195="No Data",1,IF('Indicator Data imputation'!BL194&lt;&gt;"",1,0))</f>
        <v>0</v>
      </c>
      <c r="BL191" s="50">
        <f>IF('Indicator Data'!BM195="No Data",1,IF('Indicator Data imputation'!BM194&lt;&gt;"",1,0))</f>
        <v>0</v>
      </c>
      <c r="BM191" s="50">
        <f>IF('Indicator Data'!BN195="No Data",1,IF('Indicator Data imputation'!BN194&lt;&gt;"",1,0))</f>
        <v>0</v>
      </c>
      <c r="BN191" s="50">
        <f>IF('Indicator Data'!BO195="No Data",1,IF('Indicator Data imputation'!BO194&lt;&gt;"",1,0))</f>
        <v>0</v>
      </c>
      <c r="BO191" s="50">
        <f>IF('Indicator Data'!BP195="No Data",1,IF('Indicator Data imputation'!BP194&lt;&gt;"",1,0))</f>
        <v>0</v>
      </c>
      <c r="BP191" s="50">
        <f>IF('Indicator Data'!BQ195="No Data",1,IF('Indicator Data imputation'!BQ194&lt;&gt;"",1,0))</f>
        <v>0</v>
      </c>
      <c r="BQ191" s="50">
        <f>IF('Indicator Data'!BR195="No Data",1,IF('Indicator Data imputation'!BR194&lt;&gt;"",1,0))</f>
        <v>0</v>
      </c>
      <c r="BR191" s="50">
        <f>IF('Indicator Data'!BS195="No Data",1,IF('Indicator Data imputation'!BS194&lt;&gt;"",1,0))</f>
        <v>0</v>
      </c>
      <c r="BS191" s="50">
        <f>IF('Indicator Data'!BT195="No Data",1,IF('Indicator Data imputation'!BT194&lt;&gt;"",1,0))</f>
        <v>0</v>
      </c>
      <c r="BT191" s="50">
        <f>IF('Indicator Data'!BU195="No Data",1,IF('Indicator Data imputation'!BU194&lt;&gt;"",1,0))</f>
        <v>0</v>
      </c>
      <c r="BU191" s="50">
        <f>IF('Indicator Data'!BV195="No Data",1,IF('Indicator Data imputation'!BV194&lt;&gt;"",1,0))</f>
        <v>0</v>
      </c>
      <c r="BV191" s="50">
        <f>IF('Indicator Data'!BW195="No Data",1,IF('Indicator Data imputation'!BW194&lt;&gt;"",1,0))</f>
        <v>0</v>
      </c>
      <c r="BW191" s="50">
        <f>IF('Indicator Data'!BX195="No Data",1,IF('Indicator Data imputation'!BX194&lt;&gt;"",1,0))</f>
        <v>0</v>
      </c>
      <c r="BX191" s="50">
        <f>IF('Indicator Data'!BY195="No Data",1,IF('Indicator Data imputation'!BY194&lt;&gt;"",1,0))</f>
        <v>0</v>
      </c>
      <c r="BY191" s="3">
        <f t="shared" si="8"/>
        <v>1</v>
      </c>
      <c r="BZ191" s="52">
        <f t="shared" si="7"/>
        <v>1.3333333333333334E-2</v>
      </c>
    </row>
    <row r="192" spans="1:78">
      <c r="A192" s="3" t="str">
        <f>'Indicator Data'!B196</f>
        <v>ZWE</v>
      </c>
      <c r="B192" s="50">
        <f>IF('Indicator Data'!C196="No Data",1,IF('Indicator Data imputation'!C195&lt;&gt;"",1,0))</f>
        <v>0</v>
      </c>
      <c r="C192" s="50">
        <f>IF('Indicator Data'!D196="No Data",1,IF('Indicator Data imputation'!D195&lt;&gt;"",1,0))</f>
        <v>0</v>
      </c>
      <c r="D192" s="50">
        <f>IF('Indicator Data'!E196="No Data",1,IF('Indicator Data imputation'!E195&lt;&gt;"",1,0))</f>
        <v>0</v>
      </c>
      <c r="E192" s="50">
        <f>IF('Indicator Data'!F196="No Data",1,IF('Indicator Data imputation'!F195&lt;&gt;"",1,0))</f>
        <v>0</v>
      </c>
      <c r="F192" s="50">
        <f>IF('Indicator Data'!G196="No Data",1,IF('Indicator Data imputation'!G195&lt;&gt;"",1,0))</f>
        <v>0</v>
      </c>
      <c r="G192" s="50">
        <f>IF('Indicator Data'!H196="No Data",1,IF('Indicator Data imputation'!H195&lt;&gt;"",1,0))</f>
        <v>0</v>
      </c>
      <c r="H192" s="50">
        <f>IF('Indicator Data'!I196="No Data",1,IF('Indicator Data imputation'!I195&lt;&gt;"",1,0))</f>
        <v>0</v>
      </c>
      <c r="I192" s="50">
        <f>IF('Indicator Data'!J196="No Data",1,IF('Indicator Data imputation'!J195&lt;&gt;"",1,0))</f>
        <v>0</v>
      </c>
      <c r="J192" s="50">
        <f>IF('Indicator Data'!K196="No Data",1,IF('Indicator Data imputation'!K195&lt;&gt;"",1,0))</f>
        <v>0</v>
      </c>
      <c r="K192" s="50">
        <f>IF('Indicator Data'!L196="No Data",1,IF('Indicator Data imputation'!L195&lt;&gt;"",1,0))</f>
        <v>0</v>
      </c>
      <c r="L192" s="50">
        <f>IF('Indicator Data'!M196="No Data",1,IF('Indicator Data imputation'!M195&lt;&gt;"",1,0))</f>
        <v>0</v>
      </c>
      <c r="M192" s="50">
        <f>IF('Indicator Data'!N196="No Data",1,IF('Indicator Data imputation'!N195&lt;&gt;"",1,0))</f>
        <v>0</v>
      </c>
      <c r="N192" s="50">
        <f>IF('Indicator Data'!O196="No Data",1,IF('Indicator Data imputation'!O195&lt;&gt;"",1,0))</f>
        <v>0</v>
      </c>
      <c r="O192" s="50">
        <f>IF('Indicator Data'!P196="No Data",1,IF('Indicator Data imputation'!P195&lt;&gt;"",1,0))</f>
        <v>0</v>
      </c>
      <c r="P192" s="50">
        <f>IF('Indicator Data'!Q196="No Data",1,IF('Indicator Data imputation'!Q195&lt;&gt;"",1,0))</f>
        <v>0</v>
      </c>
      <c r="Q192" s="50">
        <f>IF('Indicator Data'!R196="No Data",1,IF('Indicator Data imputation'!R195&lt;&gt;"",1,0))</f>
        <v>0</v>
      </c>
      <c r="R192" s="50">
        <f>IF('Indicator Data'!S196="No Data",1,IF('Indicator Data imputation'!S195&lt;&gt;"",1,0))</f>
        <v>0</v>
      </c>
      <c r="S192" s="50">
        <f>IF('Indicator Data'!T196="No Data",1,IF('Indicator Data imputation'!T195&lt;&gt;"",1,0))</f>
        <v>0</v>
      </c>
      <c r="T192" s="50">
        <f>IF('Indicator Data'!U196="No Data",1,IF('Indicator Data imputation'!U195&lt;&gt;"",1,0))</f>
        <v>0</v>
      </c>
      <c r="U192" s="50">
        <f>IF('Indicator Data'!V196="No Data",1,IF('Indicator Data imputation'!V195&lt;&gt;"",1,0))</f>
        <v>0</v>
      </c>
      <c r="V192" s="50">
        <f>IF('Indicator Data'!W196="No Data",1,IF('Indicator Data imputation'!W195&lt;&gt;"",1,0))</f>
        <v>0</v>
      </c>
      <c r="W192" s="50">
        <f>IF('Indicator Data'!X196="No Data",1,IF('Indicator Data imputation'!X195&lt;&gt;"",1,0))</f>
        <v>0</v>
      </c>
      <c r="X192" s="50">
        <f>IF('Indicator Data'!Y196="No Data",1,IF('Indicator Data imputation'!Y195&lt;&gt;"",1,0))</f>
        <v>0</v>
      </c>
      <c r="Y192" s="50">
        <f>IF('Indicator Data'!Z196="No Data",1,IF('Indicator Data imputation'!Z195&lt;&gt;"",1,0))</f>
        <v>0</v>
      </c>
      <c r="Z192" s="50">
        <f>IF('Indicator Data'!AA196="No Data",1,IF('Indicator Data imputation'!AA195&lt;&gt;"",1,0))</f>
        <v>0</v>
      </c>
      <c r="AA192" s="50">
        <f>IF('Indicator Data'!AB196="No Data",1,IF('Indicator Data imputation'!AB195&lt;&gt;"",1,0))</f>
        <v>0</v>
      </c>
      <c r="AB192" s="50">
        <f>IF('Indicator Data'!AC196="No Data",1,IF('Indicator Data imputation'!AC195&lt;&gt;"",1,0))</f>
        <v>0</v>
      </c>
      <c r="AC192" s="50">
        <f>IF('Indicator Data'!AD196="No Data",1,IF('Indicator Data imputation'!AD195&lt;&gt;"",1,0))</f>
        <v>0</v>
      </c>
      <c r="AD192" s="50">
        <f>IF('Indicator Data'!AE196="No Data",1,IF('Indicator Data imputation'!AE195&lt;&gt;"",1,0))</f>
        <v>0</v>
      </c>
      <c r="AE192" s="50">
        <f>IF('Indicator Data'!AF196="No Data",1,IF('Indicator Data imputation'!AF195&lt;&gt;"",1,0))</f>
        <v>0</v>
      </c>
      <c r="AF192" s="50">
        <f>IF('Indicator Data'!AG196="No Data",1,IF('Indicator Data imputation'!AG195&lt;&gt;"",1,0))</f>
        <v>0</v>
      </c>
      <c r="AG192" s="50">
        <f>IF('Indicator Data'!AH196="No Data",1,IF('Indicator Data imputation'!AH195&lt;&gt;"",1,0))</f>
        <v>0</v>
      </c>
      <c r="AH192" s="50">
        <f>IF('Indicator Data'!AI196="No Data",1,IF('Indicator Data imputation'!AI195&lt;&gt;"",1,0))</f>
        <v>0</v>
      </c>
      <c r="AI192" s="50">
        <f>IF('Indicator Data'!AJ196="No Data",1,IF('Indicator Data imputation'!AJ195&lt;&gt;"",1,0))</f>
        <v>0</v>
      </c>
      <c r="AJ192" s="50">
        <f>IF('Indicator Data'!AK196="No Data",1,IF('Indicator Data imputation'!AK195&lt;&gt;"",1,0))</f>
        <v>0</v>
      </c>
      <c r="AK192" s="50">
        <f>IF('Indicator Data'!AL196="No Data",1,IF('Indicator Data imputation'!AL195&lt;&gt;"",1,0))</f>
        <v>0</v>
      </c>
      <c r="AL192" s="50">
        <f>IF('Indicator Data'!AM196="No Data",1,IF('Indicator Data imputation'!AM195&lt;&gt;"",1,0))</f>
        <v>0</v>
      </c>
      <c r="AM192" s="50">
        <f>IF('Indicator Data'!AN196="No Data",1,IF('Indicator Data imputation'!AN195&lt;&gt;"",1,0))</f>
        <v>0</v>
      </c>
      <c r="AN192" s="50">
        <f>IF('Indicator Data'!AO196="No Data",1,IF('Indicator Data imputation'!AO195&lt;&gt;"",1,0))</f>
        <v>0</v>
      </c>
      <c r="AO192" s="50">
        <f>IF('Indicator Data'!AP196="No Data",1,IF('Indicator Data imputation'!AP195&lt;&gt;"",1,0))</f>
        <v>0</v>
      </c>
      <c r="AP192" s="50">
        <f>IF('Indicator Data'!AQ196="No Data",1,IF('Indicator Data imputation'!AQ195&lt;&gt;"",1,0))</f>
        <v>0</v>
      </c>
      <c r="AQ192" s="50">
        <f>IF('Indicator Data'!AR196="No Data",1,IF('Indicator Data imputation'!AR195&lt;&gt;"",1,0))</f>
        <v>0</v>
      </c>
      <c r="AR192" s="50">
        <f>IF('Indicator Data'!AS196="No Data",1,IF('Indicator Data imputation'!AS195&lt;&gt;"",1,0))</f>
        <v>0</v>
      </c>
      <c r="AS192" s="50">
        <f>IF('Indicator Data'!AT196="No Data",1,IF('Indicator Data imputation'!AT195&lt;&gt;"",1,0))</f>
        <v>0</v>
      </c>
      <c r="AT192" s="50">
        <f>IF('Indicator Data'!AU196="No Data",1,IF('Indicator Data imputation'!AU195&lt;&gt;"",1,0))</f>
        <v>0</v>
      </c>
      <c r="AU192" s="50">
        <f>IF('Indicator Data'!AV196="No Data",1,IF('Indicator Data imputation'!AV195&lt;&gt;"",1,0))</f>
        <v>0</v>
      </c>
      <c r="AV192" s="50">
        <f>IF('Indicator Data'!AW196="No Data",1,IF('Indicator Data imputation'!AW195&lt;&gt;"",1,0))</f>
        <v>0</v>
      </c>
      <c r="AW192" s="50">
        <f>IF('Indicator Data'!AX196="No Data",1,IF('Indicator Data imputation'!AX195&lt;&gt;"",1,0))</f>
        <v>0</v>
      </c>
      <c r="AX192" s="50">
        <f>IF('Indicator Data'!AY196="No Data",1,IF('Indicator Data imputation'!AY195&lt;&gt;"",1,0))</f>
        <v>0</v>
      </c>
      <c r="AY192" s="50">
        <f>IF('Indicator Data'!AZ196="No Data",1,IF('Indicator Data imputation'!AZ195&lt;&gt;"",1,0))</f>
        <v>0</v>
      </c>
      <c r="AZ192" s="50">
        <f>IF('Indicator Data'!BA196="No Data",1,IF('Indicator Data imputation'!BA195&lt;&gt;"",1,0))</f>
        <v>0</v>
      </c>
      <c r="BA192" s="50">
        <f>IF('Indicator Data'!BB196="No Data",1,IF('Indicator Data imputation'!BB195&lt;&gt;"",1,0))</f>
        <v>0</v>
      </c>
      <c r="BB192" s="50">
        <f>IF('Indicator Data'!BC196="No Data",1,IF('Indicator Data imputation'!BC195&lt;&gt;"",1,0))</f>
        <v>0</v>
      </c>
      <c r="BC192" s="50">
        <f>IF('Indicator Data'!BD196="No Data",1,IF('Indicator Data imputation'!BD195&lt;&gt;"",1,0))</f>
        <v>0</v>
      </c>
      <c r="BD192" s="50">
        <f>IF('Indicator Data'!BE196="No Data",1,IF('Indicator Data imputation'!BE195&lt;&gt;"",1,0))</f>
        <v>0</v>
      </c>
      <c r="BE192" s="50">
        <f>IF('Indicator Data'!BF196="No Data",1,IF('Indicator Data imputation'!BF195&lt;&gt;"",1,0))</f>
        <v>0</v>
      </c>
      <c r="BF192" s="50">
        <f>IF('Indicator Data'!BG196="No Data",1,IF('Indicator Data imputation'!BG195&lt;&gt;"",1,0))</f>
        <v>0</v>
      </c>
      <c r="BG192" s="50">
        <f>IF('Indicator Data'!BH196="No Data",1,IF('Indicator Data imputation'!BH195&lt;&gt;"",1,0))</f>
        <v>0</v>
      </c>
      <c r="BH192" s="50">
        <f>IF('Indicator Data'!BI196="No Data",1,IF('Indicator Data imputation'!BI195&lt;&gt;"",1,0))</f>
        <v>1</v>
      </c>
      <c r="BI192" s="50">
        <f>IF('Indicator Data'!BJ196="No Data",1,IF('Indicator Data imputation'!BJ195&lt;&gt;"",1,0))</f>
        <v>0</v>
      </c>
      <c r="BJ192" s="50">
        <f>IF('Indicator Data'!BK196="No Data",1,IF('Indicator Data imputation'!BK195&lt;&gt;"",1,0))</f>
        <v>0</v>
      </c>
      <c r="BK192" s="50">
        <f>IF('Indicator Data'!BL196="No Data",1,IF('Indicator Data imputation'!BL195&lt;&gt;"",1,0))</f>
        <v>0</v>
      </c>
      <c r="BL192" s="50">
        <f>IF('Indicator Data'!BM196="No Data",1,IF('Indicator Data imputation'!BM195&lt;&gt;"",1,0))</f>
        <v>0</v>
      </c>
      <c r="BM192" s="50">
        <f>IF('Indicator Data'!BN196="No Data",1,IF('Indicator Data imputation'!BN195&lt;&gt;"",1,0))</f>
        <v>0</v>
      </c>
      <c r="BN192" s="50">
        <f>IF('Indicator Data'!BO196="No Data",1,IF('Indicator Data imputation'!BO195&lt;&gt;"",1,0))</f>
        <v>0</v>
      </c>
      <c r="BO192" s="50">
        <f>IF('Indicator Data'!BP196="No Data",1,IF('Indicator Data imputation'!BP195&lt;&gt;"",1,0))</f>
        <v>0</v>
      </c>
      <c r="BP192" s="50">
        <f>IF('Indicator Data'!BQ196="No Data",1,IF('Indicator Data imputation'!BQ195&lt;&gt;"",1,0))</f>
        <v>0</v>
      </c>
      <c r="BQ192" s="50">
        <f>IF('Indicator Data'!BR196="No Data",1,IF('Indicator Data imputation'!BR195&lt;&gt;"",1,0))</f>
        <v>0</v>
      </c>
      <c r="BR192" s="50">
        <f>IF('Indicator Data'!BS196="No Data",1,IF('Indicator Data imputation'!BS195&lt;&gt;"",1,0))</f>
        <v>0</v>
      </c>
      <c r="BS192" s="50">
        <f>IF('Indicator Data'!BT196="No Data",1,IF('Indicator Data imputation'!BT195&lt;&gt;"",1,0))</f>
        <v>0</v>
      </c>
      <c r="BT192" s="50">
        <f>IF('Indicator Data'!BU196="No Data",1,IF('Indicator Data imputation'!BU195&lt;&gt;"",1,0))</f>
        <v>0</v>
      </c>
      <c r="BU192" s="50">
        <f>IF('Indicator Data'!BV196="No Data",1,IF('Indicator Data imputation'!BV195&lt;&gt;"",1,0))</f>
        <v>0</v>
      </c>
      <c r="BV192" s="50">
        <f>IF('Indicator Data'!BW196="No Data",1,IF('Indicator Data imputation'!BW195&lt;&gt;"",1,0))</f>
        <v>0</v>
      </c>
      <c r="BW192" s="50">
        <f>IF('Indicator Data'!BX196="No Data",1,IF('Indicator Data imputation'!BX195&lt;&gt;"",1,0))</f>
        <v>0</v>
      </c>
      <c r="BX192" s="50">
        <f>IF('Indicator Data'!BY196="No Data",1,IF('Indicator Data imputation'!BY195&lt;&gt;"",1,0))</f>
        <v>0</v>
      </c>
      <c r="BY192" s="3">
        <f t="shared" si="8"/>
        <v>1</v>
      </c>
      <c r="BZ192" s="52">
        <f t="shared" si="7"/>
        <v>1.3333333333333334E-2</v>
      </c>
    </row>
    <row r="193" spans="1:76">
      <c r="A193" s="3">
        <f>'Indicator Data'!B197</f>
        <v>0</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17</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68</v>
      </c>
      <c r="AA193" s="3">
        <f t="shared" si="9"/>
        <v>0</v>
      </c>
      <c r="AB193" s="3">
        <f t="shared" si="9"/>
        <v>96</v>
      </c>
      <c r="AC193" s="3">
        <f t="shared" si="9"/>
        <v>24</v>
      </c>
      <c r="AD193" s="3">
        <f t="shared" si="9"/>
        <v>24</v>
      </c>
      <c r="AE193" s="3">
        <f t="shared" si="9"/>
        <v>69</v>
      </c>
      <c r="AF193" s="3">
        <f t="shared" si="9"/>
        <v>7</v>
      </c>
      <c r="AG193" s="3">
        <f t="shared" si="9"/>
        <v>0</v>
      </c>
      <c r="AH193" s="3">
        <f t="shared" si="9"/>
        <v>0</v>
      </c>
      <c r="AI193" s="3">
        <f t="shared" si="9"/>
        <v>0</v>
      </c>
      <c r="AJ193" s="3">
        <f t="shared" si="9"/>
        <v>0</v>
      </c>
      <c r="AK193" s="3">
        <f t="shared" si="9"/>
        <v>4</v>
      </c>
      <c r="AL193" s="3">
        <f t="shared" si="9"/>
        <v>84</v>
      </c>
      <c r="AM193" s="3">
        <f t="shared" si="9"/>
        <v>0</v>
      </c>
      <c r="AN193" s="3">
        <f t="shared" si="9"/>
        <v>0</v>
      </c>
      <c r="AO193" s="3">
        <f t="shared" si="9"/>
        <v>0</v>
      </c>
      <c r="AP193" s="3">
        <f t="shared" si="9"/>
        <v>55</v>
      </c>
      <c r="AQ193" s="3">
        <f t="shared" si="9"/>
        <v>10</v>
      </c>
      <c r="AR193" s="3">
        <f t="shared" si="9"/>
        <v>1</v>
      </c>
      <c r="AS193" s="3">
        <f t="shared" si="9"/>
        <v>64</v>
      </c>
      <c r="AT193" s="3">
        <f t="shared" si="9"/>
        <v>1</v>
      </c>
      <c r="AU193" s="3">
        <f t="shared" si="9"/>
        <v>69</v>
      </c>
      <c r="AV193" s="3">
        <f t="shared" si="9"/>
        <v>75</v>
      </c>
      <c r="AW193" s="3">
        <f t="shared" si="9"/>
        <v>106</v>
      </c>
      <c r="AX193" s="3">
        <f t="shared" si="9"/>
        <v>1</v>
      </c>
      <c r="AY193" s="3">
        <f t="shared" si="9"/>
        <v>29</v>
      </c>
      <c r="AZ193" s="3">
        <f t="shared" si="9"/>
        <v>36</v>
      </c>
      <c r="BA193" s="3">
        <f t="shared" si="9"/>
        <v>0</v>
      </c>
      <c r="BB193" s="3">
        <f t="shared" si="9"/>
        <v>0</v>
      </c>
      <c r="BC193" s="3">
        <f t="shared" si="9"/>
        <v>0</v>
      </c>
      <c r="BD193" s="3">
        <f t="shared" si="9"/>
        <v>0</v>
      </c>
      <c r="BE193" s="3">
        <f t="shared" si="9"/>
        <v>0</v>
      </c>
      <c r="BF193" s="3">
        <f t="shared" si="9"/>
        <v>0</v>
      </c>
      <c r="BG193" s="3">
        <f t="shared" ref="BG193:BX193" si="10">SUM(BG2:BG192)</f>
        <v>19</v>
      </c>
      <c r="BH193" s="3">
        <f t="shared" si="10"/>
        <v>40</v>
      </c>
      <c r="BI193" s="3">
        <f t="shared" si="10"/>
        <v>40</v>
      </c>
      <c r="BJ193" s="3">
        <f t="shared" si="10"/>
        <v>0</v>
      </c>
      <c r="BK193" s="3">
        <f t="shared" si="10"/>
        <v>14</v>
      </c>
      <c r="BL193" s="3">
        <f t="shared" si="10"/>
        <v>0</v>
      </c>
      <c r="BM193" s="3">
        <f t="shared" si="10"/>
        <v>40</v>
      </c>
      <c r="BN193" s="3">
        <f t="shared" si="10"/>
        <v>2</v>
      </c>
      <c r="BO193" s="3">
        <f t="shared" si="10"/>
        <v>1</v>
      </c>
      <c r="BP193" s="3">
        <f t="shared" si="10"/>
        <v>0</v>
      </c>
      <c r="BQ193" s="3">
        <f t="shared" si="10"/>
        <v>0</v>
      </c>
      <c r="BR193" s="3">
        <f t="shared" si="10"/>
        <v>0</v>
      </c>
      <c r="BS193" s="3">
        <f t="shared" si="10"/>
        <v>12</v>
      </c>
      <c r="BT193" s="3">
        <f t="shared" si="10"/>
        <v>1</v>
      </c>
      <c r="BU193" s="3">
        <f t="shared" si="10"/>
        <v>19</v>
      </c>
      <c r="BV193" s="3">
        <f t="shared" si="10"/>
        <v>51</v>
      </c>
      <c r="BW193" s="3">
        <f t="shared" si="10"/>
        <v>6</v>
      </c>
      <c r="BX193" s="3">
        <f t="shared" si="10"/>
        <v>7</v>
      </c>
    </row>
    <row r="194" spans="1:76">
      <c r="A194" s="3">
        <f>'Indicator Data'!B198</f>
        <v>0</v>
      </c>
      <c r="B194" s="52">
        <f>B193/191</f>
        <v>0</v>
      </c>
      <c r="C194" s="52">
        <f t="shared" ref="C194:BF194" si="11">C193/191</f>
        <v>0</v>
      </c>
      <c r="D194" s="52">
        <f t="shared" si="11"/>
        <v>0.16753926701570682</v>
      </c>
      <c r="E194" s="52">
        <f t="shared" si="11"/>
        <v>0</v>
      </c>
      <c r="F194" s="52">
        <f t="shared" si="11"/>
        <v>0</v>
      </c>
      <c r="G194" s="52">
        <f t="shared" si="11"/>
        <v>0</v>
      </c>
      <c r="H194" s="52">
        <f t="shared" si="11"/>
        <v>0</v>
      </c>
      <c r="I194" s="52">
        <f t="shared" si="11"/>
        <v>0</v>
      </c>
      <c r="J194" s="52">
        <f t="shared" si="11"/>
        <v>0</v>
      </c>
      <c r="K194" s="52">
        <f t="shared" si="11"/>
        <v>8.9005235602094238E-2</v>
      </c>
      <c r="L194" s="52">
        <f t="shared" si="11"/>
        <v>0.23036649214659685</v>
      </c>
      <c r="M194" s="52">
        <f t="shared" si="11"/>
        <v>0.72774869109947649</v>
      </c>
      <c r="N194" s="52">
        <f t="shared" si="11"/>
        <v>0.72774869109947649</v>
      </c>
      <c r="O194" s="52">
        <f t="shared" si="11"/>
        <v>0.72774869109947649</v>
      </c>
      <c r="P194" s="52">
        <f t="shared" si="11"/>
        <v>0</v>
      </c>
      <c r="Q194" s="52">
        <f t="shared" si="11"/>
        <v>0</v>
      </c>
      <c r="R194" s="52">
        <f t="shared" si="11"/>
        <v>0</v>
      </c>
      <c r="S194" s="52">
        <f t="shared" si="11"/>
        <v>0</v>
      </c>
      <c r="T194" s="52">
        <f t="shared" si="11"/>
        <v>0</v>
      </c>
      <c r="U194" s="52">
        <f t="shared" si="11"/>
        <v>0</v>
      </c>
      <c r="V194" s="52">
        <f t="shared" si="11"/>
        <v>0</v>
      </c>
      <c r="W194" s="52">
        <f t="shared" si="11"/>
        <v>0</v>
      </c>
      <c r="X194" s="52">
        <f t="shared" si="11"/>
        <v>5.235602094240838E-3</v>
      </c>
      <c r="Y194" s="52">
        <f t="shared" si="11"/>
        <v>5.235602094240838E-3</v>
      </c>
      <c r="Z194" s="52">
        <f t="shared" si="11"/>
        <v>0.35602094240837695</v>
      </c>
      <c r="AA194" s="52">
        <f t="shared" si="11"/>
        <v>0</v>
      </c>
      <c r="AB194" s="52">
        <f t="shared" si="11"/>
        <v>0.50261780104712039</v>
      </c>
      <c r="AC194" s="52">
        <f t="shared" si="11"/>
        <v>0.1256544502617801</v>
      </c>
      <c r="AD194" s="52">
        <f t="shared" si="11"/>
        <v>0.1256544502617801</v>
      </c>
      <c r="AE194" s="52">
        <f t="shared" si="11"/>
        <v>0.36125654450261779</v>
      </c>
      <c r="AF194" s="52">
        <f t="shared" si="11"/>
        <v>3.6649214659685861E-2</v>
      </c>
      <c r="AG194" s="52">
        <f t="shared" si="11"/>
        <v>0</v>
      </c>
      <c r="AH194" s="52">
        <f t="shared" si="11"/>
        <v>0</v>
      </c>
      <c r="AI194" s="52">
        <f t="shared" si="11"/>
        <v>0</v>
      </c>
      <c r="AJ194" s="52">
        <f t="shared" si="11"/>
        <v>0</v>
      </c>
      <c r="AK194" s="52">
        <f t="shared" si="11"/>
        <v>2.0942408376963352E-2</v>
      </c>
      <c r="AL194" s="52">
        <f t="shared" si="11"/>
        <v>0.43979057591623039</v>
      </c>
      <c r="AM194" s="52">
        <f t="shared" si="11"/>
        <v>0</v>
      </c>
      <c r="AN194" s="52">
        <f t="shared" si="11"/>
        <v>0</v>
      </c>
      <c r="AO194" s="52">
        <f t="shared" si="11"/>
        <v>0</v>
      </c>
      <c r="AP194" s="52">
        <f t="shared" si="11"/>
        <v>0.2879581151832461</v>
      </c>
      <c r="AQ194" s="52">
        <f t="shared" si="11"/>
        <v>5.2356020942408377E-2</v>
      </c>
      <c r="AR194" s="52">
        <f t="shared" si="11"/>
        <v>5.235602094240838E-3</v>
      </c>
      <c r="AS194" s="52">
        <f t="shared" si="11"/>
        <v>0.33507853403141363</v>
      </c>
      <c r="AT194" s="52">
        <f t="shared" si="11"/>
        <v>5.235602094240838E-3</v>
      </c>
      <c r="AU194" s="52">
        <f t="shared" si="11"/>
        <v>0.36125654450261779</v>
      </c>
      <c r="AV194" s="52">
        <f t="shared" si="11"/>
        <v>0.39267015706806285</v>
      </c>
      <c r="AW194" s="52">
        <f t="shared" si="11"/>
        <v>0.55497382198952883</v>
      </c>
      <c r="AX194" s="52">
        <f t="shared" si="11"/>
        <v>5.235602094240838E-3</v>
      </c>
      <c r="AY194" s="52">
        <f t="shared" si="11"/>
        <v>0.15183246073298429</v>
      </c>
      <c r="AZ194" s="52">
        <f t="shared" si="11"/>
        <v>0.18848167539267016</v>
      </c>
      <c r="BA194" s="52">
        <f t="shared" si="11"/>
        <v>0</v>
      </c>
      <c r="BB194" s="52">
        <f t="shared" si="11"/>
        <v>0</v>
      </c>
      <c r="BC194" s="52">
        <f t="shared" si="11"/>
        <v>0</v>
      </c>
      <c r="BD194" s="52">
        <f t="shared" si="11"/>
        <v>0</v>
      </c>
      <c r="BE194" s="52">
        <f t="shared" si="11"/>
        <v>0</v>
      </c>
      <c r="BF194" s="52">
        <f t="shared" si="11"/>
        <v>0</v>
      </c>
      <c r="BG194" s="52">
        <f t="shared" ref="BG194:BX194" si="12">BG193/191</f>
        <v>9.947643979057591E-2</v>
      </c>
      <c r="BH194" s="52">
        <f t="shared" si="12"/>
        <v>0.20942408376963351</v>
      </c>
      <c r="BI194" s="52">
        <f t="shared" si="12"/>
        <v>0.20942408376963351</v>
      </c>
      <c r="BJ194" s="52">
        <f t="shared" si="12"/>
        <v>0</v>
      </c>
      <c r="BK194" s="52">
        <f t="shared" si="12"/>
        <v>7.3298429319371722E-2</v>
      </c>
      <c r="BL194" s="52">
        <f t="shared" si="12"/>
        <v>0</v>
      </c>
      <c r="BM194" s="52">
        <f t="shared" si="12"/>
        <v>0.20942408376963351</v>
      </c>
      <c r="BN194" s="52">
        <f t="shared" si="12"/>
        <v>1.0471204188481676E-2</v>
      </c>
      <c r="BO194" s="52">
        <f t="shared" si="12"/>
        <v>5.235602094240838E-3</v>
      </c>
      <c r="BP194" s="52">
        <f t="shared" si="12"/>
        <v>0</v>
      </c>
      <c r="BQ194" s="52">
        <f t="shared" si="12"/>
        <v>0</v>
      </c>
      <c r="BR194" s="52">
        <f t="shared" si="12"/>
        <v>0</v>
      </c>
      <c r="BS194" s="52">
        <f t="shared" si="12"/>
        <v>6.2827225130890049E-2</v>
      </c>
      <c r="BT194" s="52">
        <f t="shared" si="12"/>
        <v>5.235602094240838E-3</v>
      </c>
      <c r="BU194" s="52">
        <f t="shared" si="12"/>
        <v>9.947643979057591E-2</v>
      </c>
      <c r="BV194" s="52">
        <f t="shared" si="12"/>
        <v>0.26701570680628273</v>
      </c>
      <c r="BW194" s="52">
        <f t="shared" si="12"/>
        <v>3.1413612565445025E-2</v>
      </c>
      <c r="BX194" s="52">
        <f t="shared" si="12"/>
        <v>3.6649214659685861E-2</v>
      </c>
    </row>
    <row r="197" spans="1:76">
      <c r="B197" t="s">
        <v>1015</v>
      </c>
      <c r="C197" s="52">
        <f>SUM(B193:AI193)/(COUNT(B193:AI193)*191)</f>
        <v>0.12319063751154913</v>
      </c>
    </row>
    <row r="198" spans="1:76">
      <c r="B198" t="s">
        <v>1016</v>
      </c>
      <c r="C198" s="52">
        <f>SUM(AJ193:BF193)/(COUNT(AJ193:BF193)*191)</f>
        <v>0.12178465740951513</v>
      </c>
    </row>
    <row r="199" spans="1:76">
      <c r="B199" t="s">
        <v>1017</v>
      </c>
      <c r="C199" s="52">
        <f>SUM(BG193:BX193)/(COUNT(BG193:BX193)*191)</f>
        <v>7.3298429319371722E-2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J199"/>
  <sheetViews>
    <sheetView workbookViewId="0">
      <pane xSplit="1" ySplit="1" topLeftCell="B71" activePane="bottomRight" state="frozen"/>
      <selection pane="topRight" activeCell="B1" sqref="B1"/>
      <selection pane="bottomLeft" activeCell="A2" sqref="A2"/>
      <selection pane="bottomRight" activeCell="B121" sqref="B121"/>
    </sheetView>
  </sheetViews>
  <sheetFormatPr defaultRowHeight="14.4"/>
  <cols>
    <col min="1" max="1" width="23.33203125" style="3" bestFit="1" customWidth="1"/>
    <col min="2" max="6" width="9.109375" style="3"/>
    <col min="7" max="7" width="8.88671875" style="3" customWidth="1"/>
    <col min="8" max="8" width="9.109375" style="3"/>
  </cols>
  <sheetData>
    <row r="1" spans="1:10" ht="178.8">
      <c r="A1" s="3" t="s">
        <v>911</v>
      </c>
      <c r="B1" s="42" t="s">
        <v>869</v>
      </c>
      <c r="C1" s="53" t="s">
        <v>870</v>
      </c>
      <c r="D1" s="42" t="s">
        <v>909</v>
      </c>
      <c r="E1" s="42" t="s">
        <v>869</v>
      </c>
      <c r="F1" s="53" t="s">
        <v>912</v>
      </c>
      <c r="G1" s="42" t="s">
        <v>909</v>
      </c>
      <c r="H1" s="42" t="s">
        <v>913</v>
      </c>
    </row>
    <row r="2" spans="1:10">
      <c r="A2" s="3" t="s">
        <v>0</v>
      </c>
      <c r="B2" s="3">
        <f>'Imputed and missing data hidden'!BY2</f>
        <v>4</v>
      </c>
      <c r="C2" s="3">
        <f>IF(VLOOKUP(A2,'Hazard &amp; Exposure'!$B$6:$DJ$196,113,FALSE)&gt;0,1,0)</f>
        <v>1</v>
      </c>
      <c r="D2" s="54">
        <f>'Indicator Date hidden2'!BZ3</f>
        <v>0.32432432432432434</v>
      </c>
      <c r="E2" s="54">
        <f t="shared" ref="E2:E33" si="0">IF(B2&gt;B$197,10,10-(B$197-B2)/(B$197-B$196)*10)</f>
        <v>2.666666666666667</v>
      </c>
      <c r="F2" s="54">
        <f t="shared" ref="F2:F33" si="1">IF(C2=1,$B$199,1)</f>
        <v>1.25</v>
      </c>
      <c r="G2" s="54">
        <f t="shared" ref="G2:G33" si="2">IF(D2&gt;D$197,10,10-(D$197-D2)/(D$197-D$196)*10)</f>
        <v>4.3243243243243246</v>
      </c>
      <c r="H2" s="54">
        <f t="shared" ref="H2:H33" si="3">10-(12.5-AVERAGE(E2,G2)*F2)/12.5*10</f>
        <v>3.4954954954954953</v>
      </c>
    </row>
    <row r="3" spans="1:10">
      <c r="A3" s="3" t="s">
        <v>2</v>
      </c>
      <c r="B3" s="3">
        <f>'Imputed and missing data hidden'!BY3</f>
        <v>7</v>
      </c>
      <c r="C3" s="3">
        <f>IF(VLOOKUP(A3,'Hazard &amp; Exposure'!$B$6:$DJ$196,113,FALSE)&gt;0,1,0)</f>
        <v>0</v>
      </c>
      <c r="D3" s="54">
        <f>'Indicator Date hidden2'!BZ4</f>
        <v>0.3</v>
      </c>
      <c r="E3" s="54">
        <f t="shared" si="0"/>
        <v>4.666666666666667</v>
      </c>
      <c r="F3" s="54">
        <f t="shared" si="1"/>
        <v>1</v>
      </c>
      <c r="G3" s="54">
        <f t="shared" si="2"/>
        <v>4</v>
      </c>
      <c r="H3" s="54">
        <f t="shared" si="3"/>
        <v>3.4666666666666668</v>
      </c>
      <c r="J3" s="3"/>
    </row>
    <row r="4" spans="1:10">
      <c r="A4" s="3" t="s">
        <v>4</v>
      </c>
      <c r="B4" s="3">
        <f>'Imputed and missing data hidden'!BY4</f>
        <v>3</v>
      </c>
      <c r="C4" s="3">
        <f>IF(VLOOKUP(A4,'Hazard &amp; Exposure'!$B$6:$DJ$196,113,FALSE)&gt;0,1,0)</f>
        <v>0</v>
      </c>
      <c r="D4" s="54">
        <f>'Indicator Date hidden2'!BZ5</f>
        <v>0.55555555555555558</v>
      </c>
      <c r="E4" s="54">
        <f t="shared" si="0"/>
        <v>2</v>
      </c>
      <c r="F4" s="54">
        <f t="shared" si="1"/>
        <v>1</v>
      </c>
      <c r="G4" s="54">
        <f t="shared" si="2"/>
        <v>7.4074074074074074</v>
      </c>
      <c r="H4" s="54">
        <f t="shared" si="3"/>
        <v>3.7629629629629635</v>
      </c>
      <c r="J4" s="3"/>
    </row>
    <row r="5" spans="1:10">
      <c r="A5" s="3" t="s">
        <v>6</v>
      </c>
      <c r="B5" s="3">
        <f>'Imputed and missing data hidden'!BY5</f>
        <v>0</v>
      </c>
      <c r="C5" s="3">
        <f>IF(VLOOKUP(A5,'Hazard &amp; Exposure'!$B$6:$DJ$196,113,FALSE)&gt;0,1,0)</f>
        <v>0</v>
      </c>
      <c r="D5" s="54">
        <f>'Indicator Date hidden2'!BZ6</f>
        <v>0.40540540540540543</v>
      </c>
      <c r="E5" s="54">
        <f t="shared" si="0"/>
        <v>0</v>
      </c>
      <c r="F5" s="54">
        <f t="shared" si="1"/>
        <v>1</v>
      </c>
      <c r="G5" s="54">
        <f t="shared" si="2"/>
        <v>5.4054054054054053</v>
      </c>
      <c r="H5" s="54">
        <f t="shared" si="3"/>
        <v>2.1621621621621614</v>
      </c>
      <c r="J5" s="3"/>
    </row>
    <row r="6" spans="1:10">
      <c r="A6" s="3" t="s">
        <v>8</v>
      </c>
      <c r="B6" s="3">
        <f>'Imputed and missing data hidden'!BY6</f>
        <v>20</v>
      </c>
      <c r="C6" s="3">
        <f>IF(VLOOKUP(A6,'Hazard &amp; Exposure'!$B$6:$DJ$196,113,FALSE)&gt;0,1,0)</f>
        <v>0</v>
      </c>
      <c r="D6" s="54">
        <f>'Indicator Date hidden2'!BZ7</f>
        <v>0.31147540983606559</v>
      </c>
      <c r="E6" s="54">
        <f t="shared" si="0"/>
        <v>10</v>
      </c>
      <c r="F6" s="54">
        <f t="shared" si="1"/>
        <v>1</v>
      </c>
      <c r="G6" s="54">
        <f t="shared" si="2"/>
        <v>4.1530054644808745</v>
      </c>
      <c r="H6" s="54">
        <f t="shared" si="3"/>
        <v>5.6612021857923498</v>
      </c>
      <c r="J6" s="3"/>
    </row>
    <row r="7" spans="1:10">
      <c r="A7" s="3" t="s">
        <v>10</v>
      </c>
      <c r="B7" s="3">
        <f>'Imputed and missing data hidden'!BY7</f>
        <v>7</v>
      </c>
      <c r="C7" s="3">
        <f>IF(VLOOKUP(A7,'Hazard &amp; Exposure'!$B$6:$DJ$196,113,FALSE)&gt;0,1,0)</f>
        <v>0</v>
      </c>
      <c r="D7" s="54">
        <f>'Indicator Date hidden2'!BZ8</f>
        <v>0.3611111111111111</v>
      </c>
      <c r="E7" s="54">
        <f t="shared" si="0"/>
        <v>4.666666666666667</v>
      </c>
      <c r="F7" s="54">
        <f t="shared" si="1"/>
        <v>1</v>
      </c>
      <c r="G7" s="54">
        <f t="shared" si="2"/>
        <v>4.8148148148148149</v>
      </c>
      <c r="H7" s="54">
        <f t="shared" si="3"/>
        <v>3.7925925925925918</v>
      </c>
      <c r="J7" s="3"/>
    </row>
    <row r="8" spans="1:10">
      <c r="A8" s="3" t="s">
        <v>12</v>
      </c>
      <c r="B8" s="3">
        <f>'Imputed and missing data hidden'!BY8</f>
        <v>4</v>
      </c>
      <c r="C8" s="3">
        <f>IF(VLOOKUP(A8,'Hazard &amp; Exposure'!$B$6:$DJ$196,113,FALSE)&gt;0,1,0)</f>
        <v>1</v>
      </c>
      <c r="D8" s="54">
        <f>'Indicator Date hidden2'!BZ9</f>
        <v>0.36</v>
      </c>
      <c r="E8" s="54">
        <f t="shared" si="0"/>
        <v>2.666666666666667</v>
      </c>
      <c r="F8" s="54">
        <f t="shared" si="1"/>
        <v>1.25</v>
      </c>
      <c r="G8" s="54">
        <f t="shared" si="2"/>
        <v>4.8</v>
      </c>
      <c r="H8" s="54">
        <f t="shared" si="3"/>
        <v>3.7333333333333343</v>
      </c>
      <c r="J8" s="3"/>
    </row>
    <row r="9" spans="1:10">
      <c r="A9" s="3" t="s">
        <v>14</v>
      </c>
      <c r="B9" s="3">
        <f>'Imputed and missing data hidden'!BY9</f>
        <v>10</v>
      </c>
      <c r="C9" s="3">
        <f>IF(VLOOKUP(A9,'Hazard &amp; Exposure'!$B$6:$DJ$196,113,FALSE)&gt;0,1,0)</f>
        <v>0</v>
      </c>
      <c r="D9" s="54">
        <f>'Indicator Date hidden2'!BZ10</f>
        <v>0.29850746268656714</v>
      </c>
      <c r="E9" s="54">
        <f t="shared" si="0"/>
        <v>6.666666666666667</v>
      </c>
      <c r="F9" s="54">
        <f t="shared" si="1"/>
        <v>1</v>
      </c>
      <c r="G9" s="54">
        <f t="shared" si="2"/>
        <v>3.9800995024875618</v>
      </c>
      <c r="H9" s="54">
        <f t="shared" si="3"/>
        <v>4.2587064676616917</v>
      </c>
      <c r="J9" s="3"/>
    </row>
    <row r="10" spans="1:10">
      <c r="A10" s="3" t="s">
        <v>16</v>
      </c>
      <c r="B10" s="3">
        <f>'Imputed and missing data hidden'!BY10</f>
        <v>13</v>
      </c>
      <c r="C10" s="3">
        <f>IF(VLOOKUP(A10,'Hazard &amp; Exposure'!$B$6:$DJ$196,113,FALSE)&gt;0,1,0)</f>
        <v>0</v>
      </c>
      <c r="D10" s="54">
        <f>'Indicator Date hidden2'!BZ11</f>
        <v>0.296875</v>
      </c>
      <c r="E10" s="54">
        <f t="shared" si="0"/>
        <v>8.6666666666666661</v>
      </c>
      <c r="F10" s="54">
        <f t="shared" si="1"/>
        <v>1</v>
      </c>
      <c r="G10" s="54">
        <f t="shared" si="2"/>
        <v>3.9583333333333339</v>
      </c>
      <c r="H10" s="54">
        <f t="shared" si="3"/>
        <v>5.05</v>
      </c>
      <c r="J10" s="3"/>
    </row>
    <row r="11" spans="1:10">
      <c r="A11" s="3" t="s">
        <v>18</v>
      </c>
      <c r="B11" s="3">
        <f>'Imputed and missing data hidden'!BY11</f>
        <v>8</v>
      </c>
      <c r="C11" s="3">
        <f>IF(VLOOKUP(A11,'Hazard &amp; Exposure'!$B$6:$DJ$196,113,FALSE)&gt;0,1,0)</f>
        <v>1</v>
      </c>
      <c r="D11" s="54">
        <f>'Indicator Date hidden2'!BZ12</f>
        <v>0.46478873239436619</v>
      </c>
      <c r="E11" s="54">
        <f t="shared" si="0"/>
        <v>5.333333333333333</v>
      </c>
      <c r="F11" s="54">
        <f t="shared" si="1"/>
        <v>1.25</v>
      </c>
      <c r="G11" s="54">
        <f t="shared" si="2"/>
        <v>6.1971830985915499</v>
      </c>
      <c r="H11" s="54">
        <f t="shared" si="3"/>
        <v>5.7652582159624419</v>
      </c>
      <c r="J11" s="3"/>
    </row>
    <row r="12" spans="1:10">
      <c r="A12" s="3" t="s">
        <v>20</v>
      </c>
      <c r="B12" s="3">
        <f>'Imputed and missing data hidden'!BY12</f>
        <v>18</v>
      </c>
      <c r="C12" s="3">
        <f>IF(VLOOKUP(A12,'Hazard &amp; Exposure'!$B$6:$DJ$196,113,FALSE)&gt;0,1,0)</f>
        <v>0</v>
      </c>
      <c r="D12" s="54">
        <f>'Indicator Date hidden2'!BZ13</f>
        <v>0.33870967741935482</v>
      </c>
      <c r="E12" s="54">
        <f t="shared" si="0"/>
        <v>10</v>
      </c>
      <c r="F12" s="54">
        <f t="shared" si="1"/>
        <v>1</v>
      </c>
      <c r="G12" s="54">
        <f t="shared" si="2"/>
        <v>4.5161290322580641</v>
      </c>
      <c r="H12" s="54">
        <f t="shared" si="3"/>
        <v>5.806451612903226</v>
      </c>
      <c r="J12" s="3"/>
    </row>
    <row r="13" spans="1:10">
      <c r="A13" s="3" t="s">
        <v>22</v>
      </c>
      <c r="B13" s="3">
        <f>'Imputed and missing data hidden'!BY13</f>
        <v>19</v>
      </c>
      <c r="C13" s="3">
        <f>IF(VLOOKUP(A13,'Hazard &amp; Exposure'!$B$6:$DJ$196,113,FALSE)&gt;0,1,0)</f>
        <v>0</v>
      </c>
      <c r="D13" s="54">
        <f>'Indicator Date hidden2'!BZ14</f>
        <v>0.25806451612903225</v>
      </c>
      <c r="E13" s="54">
        <f t="shared" si="0"/>
        <v>10</v>
      </c>
      <c r="F13" s="54">
        <f t="shared" si="1"/>
        <v>1</v>
      </c>
      <c r="G13" s="54">
        <f t="shared" si="2"/>
        <v>3.4408602150537639</v>
      </c>
      <c r="H13" s="54">
        <f t="shared" si="3"/>
        <v>5.3763440860215059</v>
      </c>
      <c r="J13" s="3"/>
    </row>
    <row r="14" spans="1:10">
      <c r="A14" s="3" t="s">
        <v>24</v>
      </c>
      <c r="B14" s="3">
        <f>'Imputed and missing data hidden'!BY14</f>
        <v>5</v>
      </c>
      <c r="C14" s="3">
        <f>IF(VLOOKUP(A14,'Hazard &amp; Exposure'!$B$6:$DJ$196,113,FALSE)&gt;0,1,0)</f>
        <v>0</v>
      </c>
      <c r="D14" s="54">
        <f>'Indicator Date hidden2'!BZ15</f>
        <v>0.26027397260273971</v>
      </c>
      <c r="E14" s="54">
        <f t="shared" si="0"/>
        <v>3.3333333333333339</v>
      </c>
      <c r="F14" s="54">
        <f t="shared" si="1"/>
        <v>1</v>
      </c>
      <c r="G14" s="54">
        <f t="shared" si="2"/>
        <v>3.4703196347031966</v>
      </c>
      <c r="H14" s="54">
        <f t="shared" si="3"/>
        <v>2.7214611872146124</v>
      </c>
      <c r="J14" s="3"/>
    </row>
    <row r="15" spans="1:10">
      <c r="A15" s="3" t="s">
        <v>26</v>
      </c>
      <c r="B15" s="3">
        <f>'Imputed and missing data hidden'!BY15</f>
        <v>11</v>
      </c>
      <c r="C15" s="3">
        <f>IF(VLOOKUP(A15,'Hazard &amp; Exposure'!$B$6:$DJ$196,113,FALSE)&gt;0,1,0)</f>
        <v>0</v>
      </c>
      <c r="D15" s="54">
        <f>'Indicator Date hidden2'!BZ16</f>
        <v>0.53731343283582089</v>
      </c>
      <c r="E15" s="54">
        <f t="shared" si="0"/>
        <v>7.3333333333333339</v>
      </c>
      <c r="F15" s="54">
        <f t="shared" si="1"/>
        <v>1</v>
      </c>
      <c r="G15" s="54">
        <f t="shared" si="2"/>
        <v>7.1641791044776122</v>
      </c>
      <c r="H15" s="54">
        <f t="shared" si="3"/>
        <v>5.7990049751243786</v>
      </c>
      <c r="J15" s="3"/>
    </row>
    <row r="16" spans="1:10">
      <c r="A16" s="3" t="s">
        <v>28</v>
      </c>
      <c r="B16" s="3">
        <f>'Imputed and missing data hidden'!BY16</f>
        <v>9</v>
      </c>
      <c r="C16" s="3">
        <f>IF(VLOOKUP(A16,'Hazard &amp; Exposure'!$B$6:$DJ$196,113,FALSE)&gt;0,1,0)</f>
        <v>0</v>
      </c>
      <c r="D16" s="54">
        <f>'Indicator Date hidden2'!BZ17</f>
        <v>0.31343283582089554</v>
      </c>
      <c r="E16" s="54">
        <f t="shared" si="0"/>
        <v>6</v>
      </c>
      <c r="F16" s="54">
        <f t="shared" si="1"/>
        <v>1</v>
      </c>
      <c r="G16" s="54">
        <f t="shared" si="2"/>
        <v>4.1791044776119399</v>
      </c>
      <c r="H16" s="54">
        <f t="shared" si="3"/>
        <v>4.071641791044776</v>
      </c>
      <c r="J16" s="3"/>
    </row>
    <row r="17" spans="1:10">
      <c r="A17" s="3" t="s">
        <v>30</v>
      </c>
      <c r="B17" s="3">
        <f>'Imputed and missing data hidden'!BY17</f>
        <v>13</v>
      </c>
      <c r="C17" s="3">
        <f>IF(VLOOKUP(A17,'Hazard &amp; Exposure'!$B$6:$DJ$196,113,FALSE)&gt;0,1,0)</f>
        <v>0</v>
      </c>
      <c r="D17" s="54">
        <f>'Indicator Date hidden2'!BZ18</f>
        <v>0.296875</v>
      </c>
      <c r="E17" s="54">
        <f t="shared" si="0"/>
        <v>8.6666666666666661</v>
      </c>
      <c r="F17" s="54">
        <f t="shared" si="1"/>
        <v>1</v>
      </c>
      <c r="G17" s="54">
        <f t="shared" si="2"/>
        <v>3.9583333333333339</v>
      </c>
      <c r="H17" s="54">
        <f t="shared" si="3"/>
        <v>5.05</v>
      </c>
      <c r="J17" s="3"/>
    </row>
    <row r="18" spans="1:10">
      <c r="A18" s="3" t="s">
        <v>32</v>
      </c>
      <c r="B18" s="3">
        <f>'Imputed and missing data hidden'!BY18</f>
        <v>13</v>
      </c>
      <c r="C18" s="3">
        <f>IF(VLOOKUP(A18,'Hazard &amp; Exposure'!$B$6:$DJ$196,113,FALSE)&gt;0,1,0)</f>
        <v>0</v>
      </c>
      <c r="D18" s="54">
        <f>'Indicator Date hidden2'!BZ19</f>
        <v>0.27692307692307694</v>
      </c>
      <c r="E18" s="54">
        <f t="shared" si="0"/>
        <v>8.6666666666666661</v>
      </c>
      <c r="F18" s="54">
        <f t="shared" si="1"/>
        <v>1</v>
      </c>
      <c r="G18" s="54">
        <f t="shared" si="2"/>
        <v>3.6923076923076925</v>
      </c>
      <c r="H18" s="54">
        <f t="shared" si="3"/>
        <v>4.9435897435897438</v>
      </c>
      <c r="J18" s="3"/>
    </row>
    <row r="19" spans="1:10">
      <c r="A19" s="3" t="s">
        <v>34</v>
      </c>
      <c r="B19" s="3">
        <f>'Imputed and missing data hidden'!BY19</f>
        <v>1</v>
      </c>
      <c r="C19" s="3">
        <f>IF(VLOOKUP(A19,'Hazard &amp; Exposure'!$B$6:$DJ$196,113,FALSE)&gt;0,1,0)</f>
        <v>0</v>
      </c>
      <c r="D19" s="54">
        <f>'Indicator Date hidden2'!BZ20</f>
        <v>0.3108108108108108</v>
      </c>
      <c r="E19" s="54">
        <f t="shared" si="0"/>
        <v>0.66666666666666607</v>
      </c>
      <c r="F19" s="54">
        <f t="shared" si="1"/>
        <v>1</v>
      </c>
      <c r="G19" s="54">
        <f t="shared" si="2"/>
        <v>4.1441441441441444</v>
      </c>
      <c r="H19" s="54">
        <f t="shared" si="3"/>
        <v>1.9243243243243242</v>
      </c>
      <c r="J19" s="3"/>
    </row>
    <row r="20" spans="1:10">
      <c r="A20" s="3" t="s">
        <v>36</v>
      </c>
      <c r="B20" s="3">
        <f>'Imputed and missing data hidden'!BY20</f>
        <v>9</v>
      </c>
      <c r="C20" s="3">
        <f>IF(VLOOKUP(A20,'Hazard &amp; Exposure'!$B$6:$DJ$196,113,FALSE)&gt;0,1,0)</f>
        <v>0</v>
      </c>
      <c r="D20" s="54">
        <f>'Indicator Date hidden2'!BZ21</f>
        <v>0.54411764705882348</v>
      </c>
      <c r="E20" s="54">
        <f t="shared" si="0"/>
        <v>6</v>
      </c>
      <c r="F20" s="54">
        <f t="shared" si="1"/>
        <v>1</v>
      </c>
      <c r="G20" s="54">
        <f t="shared" si="2"/>
        <v>7.2549019607843128</v>
      </c>
      <c r="H20" s="54">
        <f t="shared" si="3"/>
        <v>5.3019607843137253</v>
      </c>
      <c r="J20" s="3"/>
    </row>
    <row r="21" spans="1:10">
      <c r="A21" s="3" t="s">
        <v>38</v>
      </c>
      <c r="B21" s="3">
        <f>'Imputed and missing data hidden'!BY21</f>
        <v>4</v>
      </c>
      <c r="C21" s="3">
        <f>IF(VLOOKUP(A21,'Hazard &amp; Exposure'!$B$6:$DJ$196,113,FALSE)&gt;0,1,0)</f>
        <v>0</v>
      </c>
      <c r="D21" s="54">
        <f>'Indicator Date hidden2'!BZ22</f>
        <v>0.53424657534246578</v>
      </c>
      <c r="E21" s="54">
        <f t="shared" si="0"/>
        <v>2.666666666666667</v>
      </c>
      <c r="F21" s="54">
        <f t="shared" si="1"/>
        <v>1</v>
      </c>
      <c r="G21" s="54">
        <f t="shared" si="2"/>
        <v>7.1232876712328768</v>
      </c>
      <c r="H21" s="54">
        <f t="shared" si="3"/>
        <v>3.9159817351598178</v>
      </c>
      <c r="J21" s="3"/>
    </row>
    <row r="22" spans="1:10">
      <c r="A22" s="3" t="s">
        <v>39</v>
      </c>
      <c r="B22" s="3">
        <f>'Imputed and missing data hidden'!BY22</f>
        <v>10</v>
      </c>
      <c r="C22" s="3">
        <f>IF(VLOOKUP(A22,'Hazard &amp; Exposure'!$B$6:$DJ$196,113,FALSE)&gt;0,1,0)</f>
        <v>0</v>
      </c>
      <c r="D22" s="54">
        <f>'Indicator Date hidden2'!BZ23</f>
        <v>0.65217391304347827</v>
      </c>
      <c r="E22" s="54">
        <f t="shared" si="0"/>
        <v>6.666666666666667</v>
      </c>
      <c r="F22" s="54">
        <f t="shared" si="1"/>
        <v>1</v>
      </c>
      <c r="G22" s="54">
        <f t="shared" si="2"/>
        <v>8.695652173913043</v>
      </c>
      <c r="H22" s="54">
        <f t="shared" si="3"/>
        <v>6.1449275362318847</v>
      </c>
      <c r="J22" s="3"/>
    </row>
    <row r="23" spans="1:10">
      <c r="A23" s="3" t="s">
        <v>41</v>
      </c>
      <c r="B23" s="3">
        <f>'Imputed and missing data hidden'!BY23</f>
        <v>3</v>
      </c>
      <c r="C23" s="3">
        <f>IF(VLOOKUP(A23,'Hazard &amp; Exposure'!$B$6:$DJ$196,113,FALSE)&gt;0,1,0)</f>
        <v>0</v>
      </c>
      <c r="D23" s="54">
        <f>'Indicator Date hidden2'!BZ24</f>
        <v>0.47887323943661969</v>
      </c>
      <c r="E23" s="54">
        <f t="shared" si="0"/>
        <v>2</v>
      </c>
      <c r="F23" s="54">
        <f t="shared" si="1"/>
        <v>1</v>
      </c>
      <c r="G23" s="54">
        <f t="shared" si="2"/>
        <v>6.384976525821596</v>
      </c>
      <c r="H23" s="54">
        <f t="shared" si="3"/>
        <v>3.3539906103286388</v>
      </c>
      <c r="J23" s="3"/>
    </row>
    <row r="24" spans="1:10">
      <c r="A24" s="3" t="s">
        <v>43</v>
      </c>
      <c r="B24" s="3">
        <f>'Imputed and missing data hidden'!BY24</f>
        <v>7</v>
      </c>
      <c r="C24" s="3">
        <f>IF(VLOOKUP(A24,'Hazard &amp; Exposure'!$B$6:$DJ$196,113,FALSE)&gt;0,1,0)</f>
        <v>1</v>
      </c>
      <c r="D24" s="54">
        <f>'Indicator Date hidden2'!BZ25</f>
        <v>0.352112676056338</v>
      </c>
      <c r="E24" s="54">
        <f t="shared" si="0"/>
        <v>4.666666666666667</v>
      </c>
      <c r="F24" s="54">
        <f t="shared" si="1"/>
        <v>1.25</v>
      </c>
      <c r="G24" s="54">
        <f t="shared" si="2"/>
        <v>4.694835680751174</v>
      </c>
      <c r="H24" s="54">
        <f t="shared" si="3"/>
        <v>4.68075117370892</v>
      </c>
      <c r="J24" s="3"/>
    </row>
    <row r="25" spans="1:10">
      <c r="A25" s="3" t="s">
        <v>45</v>
      </c>
      <c r="B25" s="3">
        <f>'Imputed and missing data hidden'!BY25</f>
        <v>16</v>
      </c>
      <c r="C25" s="3">
        <f>IF(VLOOKUP(A25,'Hazard &amp; Exposure'!$B$6:$DJ$196,113,FALSE)&gt;0,1,0)</f>
        <v>0</v>
      </c>
      <c r="D25" s="54">
        <f>'Indicator Date hidden2'!BZ26</f>
        <v>0.31147540983606559</v>
      </c>
      <c r="E25" s="54">
        <f t="shared" si="0"/>
        <v>10</v>
      </c>
      <c r="F25" s="54">
        <f t="shared" si="1"/>
        <v>1</v>
      </c>
      <c r="G25" s="54">
        <f t="shared" si="2"/>
        <v>4.1530054644808745</v>
      </c>
      <c r="H25" s="54">
        <f t="shared" si="3"/>
        <v>5.6612021857923498</v>
      </c>
      <c r="J25" s="3"/>
    </row>
    <row r="26" spans="1:10">
      <c r="A26" s="3" t="s">
        <v>46</v>
      </c>
      <c r="B26" s="3">
        <f>'Imputed and missing data hidden'!BY26</f>
        <v>8</v>
      </c>
      <c r="C26" s="3">
        <f>IF(VLOOKUP(A26,'Hazard &amp; Exposure'!$B$6:$DJ$196,113,FALSE)&gt;0,1,0)</f>
        <v>0</v>
      </c>
      <c r="D26" s="54">
        <f>'Indicator Date hidden2'!BZ27</f>
        <v>0.50724637681159424</v>
      </c>
      <c r="E26" s="54">
        <f t="shared" si="0"/>
        <v>5.333333333333333</v>
      </c>
      <c r="F26" s="54">
        <f t="shared" si="1"/>
        <v>1</v>
      </c>
      <c r="G26" s="54">
        <f t="shared" si="2"/>
        <v>6.7632850241545901</v>
      </c>
      <c r="H26" s="54">
        <f t="shared" si="3"/>
        <v>4.8386473429951691</v>
      </c>
      <c r="J26" s="3"/>
    </row>
    <row r="27" spans="1:10">
      <c r="A27" s="3" t="s">
        <v>48</v>
      </c>
      <c r="B27" s="3">
        <f>'Imputed and missing data hidden'!BY27</f>
        <v>0</v>
      </c>
      <c r="C27" s="3">
        <f>IF(VLOOKUP(A27,'Hazard &amp; Exposure'!$B$6:$DJ$196,113,FALSE)&gt;0,1,0)</f>
        <v>1</v>
      </c>
      <c r="D27" s="54">
        <f>'Indicator Date hidden2'!BZ28</f>
        <v>0.45333333333333331</v>
      </c>
      <c r="E27" s="54">
        <f t="shared" si="0"/>
        <v>0</v>
      </c>
      <c r="F27" s="54">
        <f t="shared" si="1"/>
        <v>1.25</v>
      </c>
      <c r="G27" s="54">
        <f t="shared" si="2"/>
        <v>6.0444444444444443</v>
      </c>
      <c r="H27" s="54">
        <f t="shared" si="3"/>
        <v>3.022222222222223</v>
      </c>
      <c r="J27" s="3"/>
    </row>
    <row r="28" spans="1:10">
      <c r="A28" s="3" t="s">
        <v>50</v>
      </c>
      <c r="B28" s="3">
        <f>'Imputed and missing data hidden'!BY28</f>
        <v>2</v>
      </c>
      <c r="C28" s="3">
        <f>IF(VLOOKUP(A28,'Hazard &amp; Exposure'!$B$6:$DJ$196,113,FALSE)&gt;0,1,0)</f>
        <v>0</v>
      </c>
      <c r="D28" s="54">
        <f>'Indicator Date hidden2'!BZ29</f>
        <v>0.36</v>
      </c>
      <c r="E28" s="54">
        <f t="shared" si="0"/>
        <v>1.3333333333333321</v>
      </c>
      <c r="F28" s="54">
        <f t="shared" si="1"/>
        <v>1</v>
      </c>
      <c r="G28" s="54">
        <f t="shared" si="2"/>
        <v>4.8</v>
      </c>
      <c r="H28" s="54">
        <f t="shared" si="3"/>
        <v>2.4533333333333331</v>
      </c>
      <c r="J28" s="3"/>
    </row>
    <row r="29" spans="1:10">
      <c r="A29" s="3" t="s">
        <v>58</v>
      </c>
      <c r="B29" s="3">
        <f>'Imputed and missing data hidden'!BY29</f>
        <v>11</v>
      </c>
      <c r="C29" s="3">
        <f>IF(VLOOKUP(A29,'Hazard &amp; Exposure'!$B$6:$DJ$196,113,FALSE)&gt;0,1,0)</f>
        <v>0</v>
      </c>
      <c r="D29" s="54">
        <f>'Indicator Date hidden2'!BZ30</f>
        <v>0.30303030303030304</v>
      </c>
      <c r="E29" s="54">
        <f t="shared" si="0"/>
        <v>7.3333333333333339</v>
      </c>
      <c r="F29" s="54">
        <f t="shared" si="1"/>
        <v>1</v>
      </c>
      <c r="G29" s="54">
        <f t="shared" si="2"/>
        <v>4.0404040404040407</v>
      </c>
      <c r="H29" s="54">
        <f t="shared" si="3"/>
        <v>4.5494949494949495</v>
      </c>
      <c r="J29" s="3"/>
    </row>
    <row r="30" spans="1:10">
      <c r="A30" s="3" t="s">
        <v>52</v>
      </c>
      <c r="B30" s="3">
        <f>'Imputed and missing data hidden'!BY30</f>
        <v>4</v>
      </c>
      <c r="C30" s="3">
        <f>IF(VLOOKUP(A30,'Hazard &amp; Exposure'!$B$6:$DJ$196,113,FALSE)&gt;0,1,0)</f>
        <v>0</v>
      </c>
      <c r="D30" s="54">
        <f>'Indicator Date hidden2'!BZ31</f>
        <v>0.46575342465753422</v>
      </c>
      <c r="E30" s="54">
        <f t="shared" si="0"/>
        <v>2.666666666666667</v>
      </c>
      <c r="F30" s="54">
        <f t="shared" si="1"/>
        <v>1</v>
      </c>
      <c r="G30" s="54">
        <f t="shared" si="2"/>
        <v>6.2100456621004563</v>
      </c>
      <c r="H30" s="54">
        <f t="shared" si="3"/>
        <v>3.5506849315068489</v>
      </c>
      <c r="J30" s="3"/>
    </row>
    <row r="31" spans="1:10">
      <c r="A31" s="3" t="s">
        <v>54</v>
      </c>
      <c r="B31" s="3">
        <f>'Imputed and missing data hidden'!BY31</f>
        <v>1</v>
      </c>
      <c r="C31" s="3">
        <f>IF(VLOOKUP(A31,'Hazard &amp; Exposure'!$B$6:$DJ$196,113,FALSE)&gt;0,1,0)</f>
        <v>1</v>
      </c>
      <c r="D31" s="54">
        <f>'Indicator Date hidden2'!BZ32</f>
        <v>0.52702702702702697</v>
      </c>
      <c r="E31" s="54">
        <f t="shared" si="0"/>
        <v>0.66666666666666607</v>
      </c>
      <c r="F31" s="54">
        <f t="shared" si="1"/>
        <v>1.25</v>
      </c>
      <c r="G31" s="54">
        <f t="shared" si="2"/>
        <v>7.0270270270270263</v>
      </c>
      <c r="H31" s="54">
        <f t="shared" si="3"/>
        <v>3.8468468468468453</v>
      </c>
      <c r="J31" s="3"/>
    </row>
    <row r="32" spans="1:10">
      <c r="A32" s="3" t="s">
        <v>56</v>
      </c>
      <c r="B32" s="3">
        <f>'Imputed and missing data hidden'!BY32</f>
        <v>11</v>
      </c>
      <c r="C32" s="3">
        <f>IF(VLOOKUP(A32,'Hazard &amp; Exposure'!$B$6:$DJ$196,113,FALSE)&gt;0,1,0)</f>
        <v>0</v>
      </c>
      <c r="D32" s="54">
        <f>'Indicator Date hidden2'!BZ33</f>
        <v>0.2878787878787879</v>
      </c>
      <c r="E32" s="54">
        <f t="shared" si="0"/>
        <v>7.3333333333333339</v>
      </c>
      <c r="F32" s="54">
        <f t="shared" si="1"/>
        <v>1</v>
      </c>
      <c r="G32" s="54">
        <f t="shared" si="2"/>
        <v>3.8383838383838391</v>
      </c>
      <c r="H32" s="54">
        <f t="shared" si="3"/>
        <v>4.4686868686868699</v>
      </c>
      <c r="J32" s="3"/>
    </row>
    <row r="33" spans="1:10">
      <c r="A33" s="3" t="s">
        <v>59</v>
      </c>
      <c r="B33" s="3">
        <f>'Imputed and missing data hidden'!BY33</f>
        <v>5</v>
      </c>
      <c r="C33" s="3">
        <f>IF(VLOOKUP(A33,'Hazard &amp; Exposure'!$B$6:$DJ$196,113,FALSE)&gt;0,1,0)</f>
        <v>1</v>
      </c>
      <c r="D33" s="54">
        <f>'Indicator Date hidden2'!BZ34</f>
        <v>0.59154929577464788</v>
      </c>
      <c r="E33" s="54">
        <f t="shared" si="0"/>
        <v>3.3333333333333339</v>
      </c>
      <c r="F33" s="54">
        <f t="shared" si="1"/>
        <v>1.25</v>
      </c>
      <c r="G33" s="54">
        <f t="shared" si="2"/>
        <v>7.887323943661972</v>
      </c>
      <c r="H33" s="54">
        <f t="shared" si="3"/>
        <v>5.6103286384976521</v>
      </c>
      <c r="J33" s="3"/>
    </row>
    <row r="34" spans="1:10">
      <c r="A34" s="3" t="s">
        <v>61</v>
      </c>
      <c r="B34" s="3">
        <f>'Imputed and missing data hidden'!BY34</f>
        <v>3</v>
      </c>
      <c r="C34" s="3">
        <f>IF(VLOOKUP(A34,'Hazard &amp; Exposure'!$B$6:$DJ$196,113,FALSE)&gt;0,1,0)</f>
        <v>1</v>
      </c>
      <c r="D34" s="54">
        <f>'Indicator Date hidden2'!BZ35</f>
        <v>0.46478873239436619</v>
      </c>
      <c r="E34" s="54">
        <f t="shared" ref="E34:E65" si="4">IF(B34&gt;B$197,10,10-(B$197-B34)/(B$197-B$196)*10)</f>
        <v>2</v>
      </c>
      <c r="F34" s="54">
        <f t="shared" ref="F34:F65" si="5">IF(C34=1,$B$199,1)</f>
        <v>1.25</v>
      </c>
      <c r="G34" s="54">
        <f t="shared" ref="G34:G65" si="6">IF(D34&gt;D$197,10,10-(D$197-D34)/(D$197-D$196)*10)</f>
        <v>6.1971830985915499</v>
      </c>
      <c r="H34" s="54">
        <f t="shared" ref="H34:H65" si="7">10-(12.5-AVERAGE(E34,G34)*F34)/12.5*10</f>
        <v>4.098591549295775</v>
      </c>
      <c r="J34" s="3"/>
    </row>
    <row r="35" spans="1:10">
      <c r="A35" s="3" t="s">
        <v>63</v>
      </c>
      <c r="B35" s="3">
        <f>'Imputed and missing data hidden'!BY35</f>
        <v>8</v>
      </c>
      <c r="C35" s="3">
        <f>IF(VLOOKUP(A35,'Hazard &amp; Exposure'!$B$6:$DJ$196,113,FALSE)&gt;0,1,0)</f>
        <v>0</v>
      </c>
      <c r="D35" s="54">
        <f>'Indicator Date hidden2'!BZ36</f>
        <v>0.35714285714285715</v>
      </c>
      <c r="E35" s="54">
        <f t="shared" si="4"/>
        <v>5.333333333333333</v>
      </c>
      <c r="F35" s="54">
        <f t="shared" si="5"/>
        <v>1</v>
      </c>
      <c r="G35" s="54">
        <f t="shared" si="6"/>
        <v>4.7619047619047619</v>
      </c>
      <c r="H35" s="54">
        <f t="shared" si="7"/>
        <v>4.038095238095238</v>
      </c>
      <c r="J35" s="3"/>
    </row>
    <row r="36" spans="1:10">
      <c r="A36" s="3" t="s">
        <v>65</v>
      </c>
      <c r="B36" s="3">
        <f>'Imputed and missing data hidden'!BY36</f>
        <v>10</v>
      </c>
      <c r="C36" s="3">
        <f>IF(VLOOKUP(A36,'Hazard &amp; Exposure'!$B$6:$DJ$196,113,FALSE)&gt;0,1,0)</f>
        <v>0</v>
      </c>
      <c r="D36" s="54">
        <f>'Indicator Date hidden2'!BZ37</f>
        <v>0.44117647058823528</v>
      </c>
      <c r="E36" s="54">
        <f t="shared" si="4"/>
        <v>6.666666666666667</v>
      </c>
      <c r="F36" s="54">
        <f t="shared" si="5"/>
        <v>1</v>
      </c>
      <c r="G36" s="54">
        <f t="shared" si="6"/>
        <v>5.8823529411764701</v>
      </c>
      <c r="H36" s="54">
        <f t="shared" si="7"/>
        <v>5.0196078431372548</v>
      </c>
      <c r="J36" s="3"/>
    </row>
    <row r="37" spans="1:10">
      <c r="A37" s="3" t="s">
        <v>66</v>
      </c>
      <c r="B37" s="3">
        <f>'Imputed and missing data hidden'!BY37</f>
        <v>4</v>
      </c>
      <c r="C37" s="3">
        <f>IF(VLOOKUP(A37,'Hazard &amp; Exposure'!$B$6:$DJ$196,113,FALSE)&gt;0,1,0)</f>
        <v>1</v>
      </c>
      <c r="D37" s="54">
        <f>'Indicator Date hidden2'!BZ38</f>
        <v>0.29333333333333333</v>
      </c>
      <c r="E37" s="54">
        <f t="shared" si="4"/>
        <v>2.666666666666667</v>
      </c>
      <c r="F37" s="54">
        <f t="shared" si="5"/>
        <v>1.25</v>
      </c>
      <c r="G37" s="54">
        <f t="shared" si="6"/>
        <v>3.9111111111111105</v>
      </c>
      <c r="H37" s="54">
        <f t="shared" si="7"/>
        <v>3.2888888888888888</v>
      </c>
      <c r="J37" s="3"/>
    </row>
    <row r="38" spans="1:10">
      <c r="A38" s="3" t="s">
        <v>68</v>
      </c>
      <c r="B38" s="3">
        <f>'Imputed and missing data hidden'!BY38</f>
        <v>5</v>
      </c>
      <c r="C38" s="3">
        <f>IF(VLOOKUP(A38,'Hazard &amp; Exposure'!$B$6:$DJ$196,113,FALSE)&gt;0,1,0)</f>
        <v>0</v>
      </c>
      <c r="D38" s="54">
        <f>'Indicator Date hidden2'!BZ39</f>
        <v>0.647887323943662</v>
      </c>
      <c r="E38" s="54">
        <f t="shared" si="4"/>
        <v>3.3333333333333339</v>
      </c>
      <c r="F38" s="54">
        <f t="shared" si="5"/>
        <v>1</v>
      </c>
      <c r="G38" s="54">
        <f t="shared" si="6"/>
        <v>8.63849765258216</v>
      </c>
      <c r="H38" s="54">
        <f t="shared" si="7"/>
        <v>4.7887323943661979</v>
      </c>
      <c r="J38" s="3"/>
    </row>
    <row r="39" spans="1:10">
      <c r="A39" s="3" t="s">
        <v>71</v>
      </c>
      <c r="B39" s="3">
        <f>'Imputed and missing data hidden'!BY39</f>
        <v>1</v>
      </c>
      <c r="C39" s="3">
        <f>IF(VLOOKUP(A39,'Hazard &amp; Exposure'!$B$6:$DJ$196,113,FALSE)&gt;0,1,0)</f>
        <v>0</v>
      </c>
      <c r="D39" s="54">
        <f>'Indicator Date hidden2'!BZ40</f>
        <v>0.63013698630136983</v>
      </c>
      <c r="E39" s="54">
        <f t="shared" si="4"/>
        <v>0.66666666666666607</v>
      </c>
      <c r="F39" s="54">
        <f t="shared" si="5"/>
        <v>1</v>
      </c>
      <c r="G39" s="54">
        <f t="shared" si="6"/>
        <v>8.4018264840182653</v>
      </c>
      <c r="H39" s="54">
        <f t="shared" si="7"/>
        <v>3.6273972602739724</v>
      </c>
      <c r="J39" s="3"/>
    </row>
    <row r="40" spans="1:10">
      <c r="A40" s="3" t="s">
        <v>70</v>
      </c>
      <c r="B40" s="3">
        <f>'Imputed and missing data hidden'!BY40</f>
        <v>2</v>
      </c>
      <c r="C40" s="3">
        <f>IF(VLOOKUP(A40,'Hazard &amp; Exposure'!$B$6:$DJ$196,113,FALSE)&gt;0,1,0)</f>
        <v>1</v>
      </c>
      <c r="D40" s="54">
        <f>'Indicator Date hidden2'!BZ41</f>
        <v>0.52702702702702697</v>
      </c>
      <c r="E40" s="54">
        <f t="shared" si="4"/>
        <v>1.3333333333333321</v>
      </c>
      <c r="F40" s="54">
        <f t="shared" si="5"/>
        <v>1.25</v>
      </c>
      <c r="G40" s="54">
        <f t="shared" si="6"/>
        <v>7.0270270270270263</v>
      </c>
      <c r="H40" s="54">
        <f t="shared" si="7"/>
        <v>4.1801801801801801</v>
      </c>
      <c r="J40" s="3"/>
    </row>
    <row r="41" spans="1:10">
      <c r="A41" s="3" t="s">
        <v>72</v>
      </c>
      <c r="B41" s="3">
        <f>'Imputed and missing data hidden'!BY41</f>
        <v>6</v>
      </c>
      <c r="C41" s="3">
        <f>IF(VLOOKUP(A41,'Hazard &amp; Exposure'!$B$6:$DJ$196,113,FALSE)&gt;0,1,0)</f>
        <v>0</v>
      </c>
      <c r="D41" s="54">
        <f>'Indicator Date hidden2'!BZ42</f>
        <v>0.375</v>
      </c>
      <c r="E41" s="54">
        <f t="shared" si="4"/>
        <v>4</v>
      </c>
      <c r="F41" s="54">
        <f t="shared" si="5"/>
        <v>1</v>
      </c>
      <c r="G41" s="54">
        <f t="shared" si="6"/>
        <v>5</v>
      </c>
      <c r="H41" s="54">
        <f t="shared" si="7"/>
        <v>3.5999999999999996</v>
      </c>
      <c r="J41" s="3"/>
    </row>
    <row r="42" spans="1:10">
      <c r="A42" s="3" t="s">
        <v>74</v>
      </c>
      <c r="B42" s="3">
        <f>'Imputed and missing data hidden'!BY42</f>
        <v>2</v>
      </c>
      <c r="C42" s="3">
        <f>IF(VLOOKUP(A42,'Hazard &amp; Exposure'!$B$6:$DJ$196,113,FALSE)&gt;0,1,0)</f>
        <v>0</v>
      </c>
      <c r="D42" s="54">
        <f>'Indicator Date hidden2'!BZ43</f>
        <v>0.43243243243243246</v>
      </c>
      <c r="E42" s="54">
        <f t="shared" si="4"/>
        <v>1.3333333333333321</v>
      </c>
      <c r="F42" s="54">
        <f t="shared" si="5"/>
        <v>1</v>
      </c>
      <c r="G42" s="54">
        <f t="shared" si="6"/>
        <v>5.7657657657657664</v>
      </c>
      <c r="H42" s="54">
        <f t="shared" si="7"/>
        <v>2.8396396396396391</v>
      </c>
      <c r="J42" s="3"/>
    </row>
    <row r="43" spans="1:10">
      <c r="A43" s="3" t="s">
        <v>75</v>
      </c>
      <c r="B43" s="3">
        <f>'Imputed and missing data hidden'!BY43</f>
        <v>10</v>
      </c>
      <c r="C43" s="3">
        <f>IF(VLOOKUP(A43,'Hazard &amp; Exposure'!$B$6:$DJ$196,113,FALSE)&gt;0,1,0)</f>
        <v>0</v>
      </c>
      <c r="D43" s="54">
        <f>'Indicator Date hidden2'!BZ44</f>
        <v>0.55882352941176472</v>
      </c>
      <c r="E43" s="54">
        <f t="shared" si="4"/>
        <v>6.666666666666667</v>
      </c>
      <c r="F43" s="54">
        <f t="shared" si="5"/>
        <v>1</v>
      </c>
      <c r="G43" s="54">
        <f t="shared" si="6"/>
        <v>7.4509803921568629</v>
      </c>
      <c r="H43" s="54">
        <f t="shared" si="7"/>
        <v>5.6470588235294112</v>
      </c>
      <c r="J43" s="3"/>
    </row>
    <row r="44" spans="1:10">
      <c r="A44" s="3" t="s">
        <v>77</v>
      </c>
      <c r="B44" s="3">
        <f>'Imputed and missing data hidden'!BY44</f>
        <v>11</v>
      </c>
      <c r="C44" s="3">
        <f>IF(VLOOKUP(A44,'Hazard &amp; Exposure'!$B$6:$DJ$196,113,FALSE)&gt;0,1,0)</f>
        <v>0</v>
      </c>
      <c r="D44" s="54">
        <f>'Indicator Date hidden2'!BZ45</f>
        <v>0.26865671641791045</v>
      </c>
      <c r="E44" s="54">
        <f t="shared" si="4"/>
        <v>7.3333333333333339</v>
      </c>
      <c r="F44" s="54">
        <f t="shared" si="5"/>
        <v>1</v>
      </c>
      <c r="G44" s="54">
        <f t="shared" si="6"/>
        <v>3.5820895522388065</v>
      </c>
      <c r="H44" s="54">
        <f t="shared" si="7"/>
        <v>4.3661691542288565</v>
      </c>
      <c r="J44" s="3"/>
    </row>
    <row r="45" spans="1:10">
      <c r="A45" s="3" t="s">
        <v>79</v>
      </c>
      <c r="B45" s="3">
        <f>'Imputed and missing data hidden'!BY45</f>
        <v>12</v>
      </c>
      <c r="C45" s="3">
        <f>IF(VLOOKUP(A45,'Hazard &amp; Exposure'!$B$6:$DJ$196,113,FALSE)&gt;0,1,0)</f>
        <v>0</v>
      </c>
      <c r="D45" s="54">
        <f>'Indicator Date hidden2'!BZ46</f>
        <v>0.40909090909090912</v>
      </c>
      <c r="E45" s="54">
        <f t="shared" si="4"/>
        <v>8</v>
      </c>
      <c r="F45" s="54">
        <f t="shared" si="5"/>
        <v>1</v>
      </c>
      <c r="G45" s="54">
        <f t="shared" si="6"/>
        <v>5.454545454545455</v>
      </c>
      <c r="H45" s="54">
        <f t="shared" si="7"/>
        <v>5.3818181818181818</v>
      </c>
      <c r="J45" s="3"/>
    </row>
    <row r="46" spans="1:10">
      <c r="A46" s="3" t="s">
        <v>81</v>
      </c>
      <c r="B46" s="3">
        <f>'Imputed and missing data hidden'!BY46</f>
        <v>13</v>
      </c>
      <c r="C46" s="3">
        <f>IF(VLOOKUP(A46,'Hazard &amp; Exposure'!$B$6:$DJ$196,113,FALSE)&gt;0,1,0)</f>
        <v>0</v>
      </c>
      <c r="D46" s="54">
        <f>'Indicator Date hidden2'!BZ47</f>
        <v>0.32307692307692309</v>
      </c>
      <c r="E46" s="54">
        <f t="shared" si="4"/>
        <v>8.6666666666666661</v>
      </c>
      <c r="F46" s="54">
        <f t="shared" si="5"/>
        <v>1</v>
      </c>
      <c r="G46" s="54">
        <f t="shared" si="6"/>
        <v>4.3076923076923084</v>
      </c>
      <c r="H46" s="54">
        <f t="shared" si="7"/>
        <v>5.1897435897435891</v>
      </c>
      <c r="J46" s="3"/>
    </row>
    <row r="47" spans="1:10">
      <c r="A47" s="3" t="s">
        <v>83</v>
      </c>
      <c r="B47" s="3">
        <f>'Imputed and missing data hidden'!BY47</f>
        <v>12</v>
      </c>
      <c r="C47" s="3">
        <f>IF(VLOOKUP(A47,'Hazard &amp; Exposure'!$B$6:$DJ$196,113,FALSE)&gt;0,1,0)</f>
        <v>0</v>
      </c>
      <c r="D47" s="54">
        <f>'Indicator Date hidden2'!BZ48</f>
        <v>0.18461538461538463</v>
      </c>
      <c r="E47" s="54">
        <f t="shared" si="4"/>
        <v>8</v>
      </c>
      <c r="F47" s="54">
        <f t="shared" si="5"/>
        <v>1</v>
      </c>
      <c r="G47" s="54">
        <f t="shared" si="6"/>
        <v>2.4615384615384617</v>
      </c>
      <c r="H47" s="54">
        <f t="shared" si="7"/>
        <v>4.184615384615384</v>
      </c>
      <c r="J47" s="3"/>
    </row>
    <row r="48" spans="1:10">
      <c r="A48" s="3" t="s">
        <v>85</v>
      </c>
      <c r="B48" s="3">
        <f>'Imputed and missing data hidden'!BY48</f>
        <v>7</v>
      </c>
      <c r="C48" s="3">
        <f>IF(VLOOKUP(A48,'Hazard &amp; Exposure'!$B$6:$DJ$196,113,FALSE)&gt;0,1,0)</f>
        <v>0</v>
      </c>
      <c r="D48" s="54">
        <f>'Indicator Date hidden2'!BZ49</f>
        <v>0.38235294117647056</v>
      </c>
      <c r="E48" s="54">
        <f t="shared" si="4"/>
        <v>4.666666666666667</v>
      </c>
      <c r="F48" s="54">
        <f t="shared" si="5"/>
        <v>1</v>
      </c>
      <c r="G48" s="54">
        <f t="shared" si="6"/>
        <v>5.0980392156862742</v>
      </c>
      <c r="H48" s="54">
        <f t="shared" si="7"/>
        <v>3.9058823529411768</v>
      </c>
      <c r="J48" s="3"/>
    </row>
    <row r="49" spans="1:10">
      <c r="A49" s="3" t="s">
        <v>87</v>
      </c>
      <c r="B49" s="3">
        <f>'Imputed and missing data hidden'!BY49</f>
        <v>22</v>
      </c>
      <c r="C49" s="3">
        <f>IF(VLOOKUP(A49,'Hazard &amp; Exposure'!$B$6:$DJ$196,113,FALSE)&gt;0,1,0)</f>
        <v>0</v>
      </c>
      <c r="D49" s="54">
        <f>'Indicator Date hidden2'!BZ50</f>
        <v>0.28813559322033899</v>
      </c>
      <c r="E49" s="54">
        <f t="shared" si="4"/>
        <v>10</v>
      </c>
      <c r="F49" s="54">
        <f t="shared" si="5"/>
        <v>1</v>
      </c>
      <c r="G49" s="54">
        <f t="shared" si="6"/>
        <v>3.8418079096045199</v>
      </c>
      <c r="H49" s="54">
        <f t="shared" si="7"/>
        <v>5.5367231638418071</v>
      </c>
      <c r="J49" s="3"/>
    </row>
    <row r="50" spans="1:10">
      <c r="A50" s="3" t="s">
        <v>89</v>
      </c>
      <c r="B50" s="3">
        <f>'Imputed and missing data hidden'!BY50</f>
        <v>4</v>
      </c>
      <c r="C50" s="3">
        <f>IF(VLOOKUP(A50,'Hazard &amp; Exposure'!$B$6:$DJ$196,113,FALSE)&gt;0,1,0)</f>
        <v>0</v>
      </c>
      <c r="D50" s="54">
        <f>'Indicator Date hidden2'!BZ51</f>
        <v>0.43243243243243246</v>
      </c>
      <c r="E50" s="54">
        <f t="shared" si="4"/>
        <v>2.666666666666667</v>
      </c>
      <c r="F50" s="54">
        <f t="shared" si="5"/>
        <v>1</v>
      </c>
      <c r="G50" s="54">
        <f t="shared" si="6"/>
        <v>5.7657657657657664</v>
      </c>
      <c r="H50" s="54">
        <f t="shared" si="7"/>
        <v>3.372972972972974</v>
      </c>
      <c r="J50" s="3"/>
    </row>
    <row r="51" spans="1:10">
      <c r="A51" s="3" t="s">
        <v>92</v>
      </c>
      <c r="B51" s="3">
        <f>'Imputed and missing data hidden'!BY51</f>
        <v>4</v>
      </c>
      <c r="C51" s="3">
        <f>IF(VLOOKUP(A51,'Hazard &amp; Exposure'!$B$6:$DJ$196,113,FALSE)&gt;0,1,0)</f>
        <v>0</v>
      </c>
      <c r="D51" s="54">
        <f>'Indicator Date hidden2'!BZ52</f>
        <v>0.47297297297297297</v>
      </c>
      <c r="E51" s="54">
        <f t="shared" si="4"/>
        <v>2.666666666666667</v>
      </c>
      <c r="F51" s="54">
        <f t="shared" si="5"/>
        <v>1</v>
      </c>
      <c r="G51" s="54">
        <f t="shared" si="6"/>
        <v>6.3063063063063058</v>
      </c>
      <c r="H51" s="54">
        <f t="shared" si="7"/>
        <v>3.5891891891891889</v>
      </c>
      <c r="J51" s="3"/>
    </row>
    <row r="52" spans="1:10">
      <c r="A52" s="3" t="s">
        <v>94</v>
      </c>
      <c r="B52" s="3">
        <f>'Imputed and missing data hidden'!BY52</f>
        <v>2</v>
      </c>
      <c r="C52" s="3">
        <f>IF(VLOOKUP(A52,'Hazard &amp; Exposure'!$B$6:$DJ$196,113,FALSE)&gt;0,1,0)</f>
        <v>1</v>
      </c>
      <c r="D52" s="54">
        <f>'Indicator Date hidden2'!BZ53</f>
        <v>0.36486486486486486</v>
      </c>
      <c r="E52" s="54">
        <f t="shared" si="4"/>
        <v>1.3333333333333321</v>
      </c>
      <c r="F52" s="54">
        <f t="shared" si="5"/>
        <v>1.25</v>
      </c>
      <c r="G52" s="54">
        <f t="shared" si="6"/>
        <v>4.8648648648648649</v>
      </c>
      <c r="H52" s="54">
        <f t="shared" si="7"/>
        <v>3.0990990990990985</v>
      </c>
      <c r="J52" s="3"/>
    </row>
    <row r="53" spans="1:10">
      <c r="A53" s="3" t="s">
        <v>96</v>
      </c>
      <c r="B53" s="3">
        <f>'Imputed and missing data hidden'!BY53</f>
        <v>6</v>
      </c>
      <c r="C53" s="3">
        <f>IF(VLOOKUP(A53,'Hazard &amp; Exposure'!$B$6:$DJ$196,113,FALSE)&gt;0,1,0)</f>
        <v>0</v>
      </c>
      <c r="D53" s="54">
        <f>'Indicator Date hidden2'!BZ54</f>
        <v>0.43243243243243246</v>
      </c>
      <c r="E53" s="54">
        <f t="shared" si="4"/>
        <v>4</v>
      </c>
      <c r="F53" s="54">
        <f t="shared" si="5"/>
        <v>1</v>
      </c>
      <c r="G53" s="54">
        <f t="shared" si="6"/>
        <v>5.7657657657657664</v>
      </c>
      <c r="H53" s="54">
        <f t="shared" si="7"/>
        <v>3.9063063063063064</v>
      </c>
      <c r="J53" s="3"/>
    </row>
    <row r="54" spans="1:10">
      <c r="A54" s="3" t="s">
        <v>98</v>
      </c>
      <c r="B54" s="3">
        <f>'Imputed and missing data hidden'!BY54</f>
        <v>10</v>
      </c>
      <c r="C54" s="3">
        <f>IF(VLOOKUP(A54,'Hazard &amp; Exposure'!$B$6:$DJ$196,113,FALSE)&gt;0,1,0)</f>
        <v>0</v>
      </c>
      <c r="D54" s="54">
        <f>'Indicator Date hidden2'!BZ55</f>
        <v>0.46153846153846156</v>
      </c>
      <c r="E54" s="54">
        <f t="shared" si="4"/>
        <v>6.666666666666667</v>
      </c>
      <c r="F54" s="54">
        <f t="shared" si="5"/>
        <v>1</v>
      </c>
      <c r="G54" s="54">
        <f t="shared" si="6"/>
        <v>6.1538461538461542</v>
      </c>
      <c r="H54" s="54">
        <f t="shared" si="7"/>
        <v>5.1282051282051286</v>
      </c>
      <c r="J54" s="3"/>
    </row>
    <row r="55" spans="1:10">
      <c r="A55" s="3" t="s">
        <v>100</v>
      </c>
      <c r="B55" s="3">
        <f>'Imputed and missing data hidden'!BY55</f>
        <v>14</v>
      </c>
      <c r="C55" s="3">
        <f>IF(VLOOKUP(A55,'Hazard &amp; Exposure'!$B$6:$DJ$196,113,FALSE)&gt;0,1,0)</f>
        <v>0</v>
      </c>
      <c r="D55" s="54">
        <f>'Indicator Date hidden2'!BZ56</f>
        <v>0.43548387096774194</v>
      </c>
      <c r="E55" s="54">
        <f t="shared" si="4"/>
        <v>9.3333333333333339</v>
      </c>
      <c r="F55" s="54">
        <f t="shared" si="5"/>
        <v>1</v>
      </c>
      <c r="G55" s="54">
        <f t="shared" si="6"/>
        <v>5.806451612903226</v>
      </c>
      <c r="H55" s="54">
        <f t="shared" si="7"/>
        <v>6.0559139784946243</v>
      </c>
      <c r="J55" s="3"/>
    </row>
    <row r="56" spans="1:10">
      <c r="A56" s="3" t="s">
        <v>102</v>
      </c>
      <c r="B56" s="3">
        <f>'Imputed and missing data hidden'!BY56</f>
        <v>13</v>
      </c>
      <c r="C56" s="3">
        <f>IF(VLOOKUP(A56,'Hazard &amp; Exposure'!$B$6:$DJ$196,113,FALSE)&gt;0,1,0)</f>
        <v>0</v>
      </c>
      <c r="D56" s="54">
        <f>'Indicator Date hidden2'!BZ57</f>
        <v>0.421875</v>
      </c>
      <c r="E56" s="54">
        <f t="shared" si="4"/>
        <v>8.6666666666666661</v>
      </c>
      <c r="F56" s="54">
        <f t="shared" si="5"/>
        <v>1</v>
      </c>
      <c r="G56" s="54">
        <f t="shared" si="6"/>
        <v>5.625</v>
      </c>
      <c r="H56" s="54">
        <f t="shared" si="7"/>
        <v>5.7166666666666668</v>
      </c>
      <c r="J56" s="3"/>
    </row>
    <row r="57" spans="1:10">
      <c r="A57" s="3" t="s">
        <v>308</v>
      </c>
      <c r="B57" s="3">
        <f>'Imputed and missing data hidden'!BY57</f>
        <v>1</v>
      </c>
      <c r="C57" s="3">
        <f>IF(VLOOKUP(A57,'Hazard &amp; Exposure'!$B$6:$DJ$196,113,FALSE)&gt;0,1,0)</f>
        <v>0</v>
      </c>
      <c r="D57" s="54">
        <f>'Indicator Date hidden2'!BZ58</f>
        <v>0.43835616438356162</v>
      </c>
      <c r="E57" s="54">
        <f t="shared" si="4"/>
        <v>0.66666666666666607</v>
      </c>
      <c r="F57" s="54">
        <f t="shared" si="5"/>
        <v>1</v>
      </c>
      <c r="G57" s="54">
        <f t="shared" si="6"/>
        <v>5.8447488584474883</v>
      </c>
      <c r="H57" s="54">
        <f t="shared" si="7"/>
        <v>2.604566210045661</v>
      </c>
      <c r="J57" s="3"/>
    </row>
    <row r="58" spans="1:10">
      <c r="A58" s="3" t="s">
        <v>104</v>
      </c>
      <c r="B58" s="3">
        <f>'Imputed and missing data hidden'!BY58</f>
        <v>0</v>
      </c>
      <c r="C58" s="3">
        <f>IF(VLOOKUP(A58,'Hazard &amp; Exposure'!$B$6:$DJ$196,113,FALSE)&gt;0,1,0)</f>
        <v>1</v>
      </c>
      <c r="D58" s="54">
        <f>'Indicator Date hidden2'!BZ59</f>
        <v>0.36486486486486486</v>
      </c>
      <c r="E58" s="54">
        <f t="shared" si="4"/>
        <v>0</v>
      </c>
      <c r="F58" s="54">
        <f t="shared" si="5"/>
        <v>1.25</v>
      </c>
      <c r="G58" s="54">
        <f t="shared" si="6"/>
        <v>4.8648648648648649</v>
      </c>
      <c r="H58" s="54">
        <f t="shared" si="7"/>
        <v>2.4324324324324316</v>
      </c>
      <c r="J58" s="3"/>
    </row>
    <row r="59" spans="1:10">
      <c r="A59" s="3" t="s">
        <v>106</v>
      </c>
      <c r="B59" s="3">
        <f>'Imputed and missing data hidden'!BY59</f>
        <v>10</v>
      </c>
      <c r="C59" s="3">
        <f>IF(VLOOKUP(A59,'Hazard &amp; Exposure'!$B$6:$DJ$196,113,FALSE)&gt;0,1,0)</f>
        <v>0</v>
      </c>
      <c r="D59" s="54">
        <f>'Indicator Date hidden2'!BZ60</f>
        <v>0.43478260869565216</v>
      </c>
      <c r="E59" s="54">
        <f t="shared" si="4"/>
        <v>6.666666666666667</v>
      </c>
      <c r="F59" s="54">
        <f t="shared" si="5"/>
        <v>1</v>
      </c>
      <c r="G59" s="54">
        <f t="shared" si="6"/>
        <v>5.7971014492753623</v>
      </c>
      <c r="H59" s="54">
        <f t="shared" si="7"/>
        <v>4.9855072463768115</v>
      </c>
      <c r="J59" s="3"/>
    </row>
    <row r="60" spans="1:10">
      <c r="A60" s="3" t="s">
        <v>108</v>
      </c>
      <c r="B60" s="3">
        <f>'Imputed and missing data hidden'!BY60</f>
        <v>13</v>
      </c>
      <c r="C60" s="3">
        <f>IF(VLOOKUP(A60,'Hazard &amp; Exposure'!$B$6:$DJ$196,113,FALSE)&gt;0,1,0)</f>
        <v>0</v>
      </c>
      <c r="D60" s="54">
        <f>'Indicator Date hidden2'!BZ61</f>
        <v>0.33846153846153848</v>
      </c>
      <c r="E60" s="54">
        <f t="shared" si="4"/>
        <v>8.6666666666666661</v>
      </c>
      <c r="F60" s="54">
        <f t="shared" si="5"/>
        <v>1</v>
      </c>
      <c r="G60" s="54">
        <f t="shared" si="6"/>
        <v>4.5128205128205137</v>
      </c>
      <c r="H60" s="54">
        <f t="shared" si="7"/>
        <v>5.2717948717948717</v>
      </c>
      <c r="J60" s="3"/>
    </row>
    <row r="61" spans="1:10">
      <c r="A61" s="3" t="s">
        <v>110</v>
      </c>
      <c r="B61" s="3">
        <f>'Imputed and missing data hidden'!BY61</f>
        <v>11</v>
      </c>
      <c r="C61" s="3">
        <f>IF(VLOOKUP(A61,'Hazard &amp; Exposure'!$B$6:$DJ$196,113,FALSE)&gt;0,1,0)</f>
        <v>0</v>
      </c>
      <c r="D61" s="54">
        <f>'Indicator Date hidden2'!BZ62</f>
        <v>0.27272727272727271</v>
      </c>
      <c r="E61" s="54">
        <f t="shared" si="4"/>
        <v>7.3333333333333339</v>
      </c>
      <c r="F61" s="54">
        <f t="shared" si="5"/>
        <v>1</v>
      </c>
      <c r="G61" s="54">
        <f t="shared" si="6"/>
        <v>3.6363636363636367</v>
      </c>
      <c r="H61" s="54">
        <f t="shared" si="7"/>
        <v>4.3878787878787886</v>
      </c>
      <c r="J61" s="3"/>
    </row>
    <row r="62" spans="1:10">
      <c r="A62" s="3" t="s">
        <v>112</v>
      </c>
      <c r="B62" s="3">
        <f>'Imputed and missing data hidden'!BY62</f>
        <v>4</v>
      </c>
      <c r="C62" s="3">
        <f>IF(VLOOKUP(A62,'Hazard &amp; Exposure'!$B$6:$DJ$196,113,FALSE)&gt;0,1,0)</f>
        <v>0</v>
      </c>
      <c r="D62" s="54">
        <f>'Indicator Date hidden2'!BZ63</f>
        <v>0.51428571428571423</v>
      </c>
      <c r="E62" s="54">
        <f t="shared" si="4"/>
        <v>2.666666666666667</v>
      </c>
      <c r="F62" s="54">
        <f t="shared" si="5"/>
        <v>1</v>
      </c>
      <c r="G62" s="54">
        <f t="shared" si="6"/>
        <v>6.8571428571428568</v>
      </c>
      <c r="H62" s="54">
        <f t="shared" si="7"/>
        <v>3.8095238095238093</v>
      </c>
      <c r="J62" s="3"/>
    </row>
    <row r="63" spans="1:10">
      <c r="A63" s="3" t="s">
        <v>114</v>
      </c>
      <c r="B63" s="3">
        <f>'Imputed and missing data hidden'!BY63</f>
        <v>0</v>
      </c>
      <c r="C63" s="3">
        <f>IF(VLOOKUP(A63,'Hazard &amp; Exposure'!$B$6:$DJ$196,113,FALSE)&gt;0,1,0)</f>
        <v>0</v>
      </c>
      <c r="D63" s="54">
        <f>'Indicator Date hidden2'!BZ64</f>
        <v>0.44594594594594594</v>
      </c>
      <c r="E63" s="54">
        <f t="shared" si="4"/>
        <v>0</v>
      </c>
      <c r="F63" s="54">
        <f t="shared" si="5"/>
        <v>1</v>
      </c>
      <c r="G63" s="54">
        <f t="shared" si="6"/>
        <v>5.9459459459459456</v>
      </c>
      <c r="H63" s="54">
        <f t="shared" si="7"/>
        <v>2.3783783783783772</v>
      </c>
      <c r="J63" s="3"/>
    </row>
    <row r="64" spans="1:10">
      <c r="A64" s="3" t="s">
        <v>116</v>
      </c>
      <c r="B64" s="3">
        <f>'Imputed and missing data hidden'!BY64</f>
        <v>6</v>
      </c>
      <c r="C64" s="3">
        <f>IF(VLOOKUP(A64,'Hazard &amp; Exposure'!$B$6:$DJ$196,113,FALSE)&gt;0,1,0)</f>
        <v>0</v>
      </c>
      <c r="D64" s="54">
        <f>'Indicator Date hidden2'!BZ65</f>
        <v>0.29166666666666669</v>
      </c>
      <c r="E64" s="54">
        <f t="shared" si="4"/>
        <v>4</v>
      </c>
      <c r="F64" s="54">
        <f t="shared" si="5"/>
        <v>1</v>
      </c>
      <c r="G64" s="54">
        <f t="shared" si="6"/>
        <v>3.8888888888888893</v>
      </c>
      <c r="H64" s="54">
        <f t="shared" si="7"/>
        <v>3.1555555555555559</v>
      </c>
      <c r="J64" s="3"/>
    </row>
    <row r="65" spans="1:10">
      <c r="A65" s="3" t="s">
        <v>118</v>
      </c>
      <c r="B65" s="3">
        <f>'Imputed and missing data hidden'!BY65</f>
        <v>10</v>
      </c>
      <c r="C65" s="3">
        <f>IF(VLOOKUP(A65,'Hazard &amp; Exposure'!$B$6:$DJ$196,113,FALSE)&gt;0,1,0)</f>
        <v>0</v>
      </c>
      <c r="D65" s="54">
        <f>'Indicator Date hidden2'!BZ66</f>
        <v>0.38805970149253732</v>
      </c>
      <c r="E65" s="54">
        <f t="shared" si="4"/>
        <v>6.666666666666667</v>
      </c>
      <c r="F65" s="54">
        <f t="shared" si="5"/>
        <v>1</v>
      </c>
      <c r="G65" s="54">
        <f t="shared" si="6"/>
        <v>5.1741293532338313</v>
      </c>
      <c r="H65" s="54">
        <f t="shared" si="7"/>
        <v>4.7363184079601997</v>
      </c>
      <c r="J65" s="3"/>
    </row>
    <row r="66" spans="1:10">
      <c r="A66" s="3" t="s">
        <v>120</v>
      </c>
      <c r="B66" s="3">
        <f>'Imputed and missing data hidden'!BY66</f>
        <v>0</v>
      </c>
      <c r="C66" s="3">
        <f>IF(VLOOKUP(A66,'Hazard &amp; Exposure'!$B$6:$DJ$196,113,FALSE)&gt;0,1,0)</f>
        <v>0</v>
      </c>
      <c r="D66" s="54">
        <f>'Indicator Date hidden2'!BZ67</f>
        <v>0.41891891891891891</v>
      </c>
      <c r="E66" s="54">
        <f t="shared" ref="E66:E97" si="8">IF(B66&gt;B$197,10,10-(B$197-B66)/(B$197-B$196)*10)</f>
        <v>0</v>
      </c>
      <c r="F66" s="54">
        <f t="shared" ref="F66:F97" si="9">IF(C66=1,$B$199,1)</f>
        <v>1</v>
      </c>
      <c r="G66" s="54">
        <f t="shared" ref="G66:G97" si="10">IF(D66&gt;D$197,10,10-(D$197-D66)/(D$197-D$196)*10)</f>
        <v>5.5855855855855854</v>
      </c>
      <c r="H66" s="54">
        <f t="shared" ref="H66:H97" si="11">10-(12.5-AVERAGE(E66,G66)*F66)/12.5*10</f>
        <v>2.2342342342342336</v>
      </c>
      <c r="J66" s="3"/>
    </row>
    <row r="67" spans="1:10">
      <c r="A67" s="3" t="s">
        <v>122</v>
      </c>
      <c r="B67" s="3">
        <f>'Imputed and missing data hidden'!BY67</f>
        <v>10</v>
      </c>
      <c r="C67" s="3">
        <f>IF(VLOOKUP(A67,'Hazard &amp; Exposure'!$B$6:$DJ$196,113,FALSE)&gt;0,1,0)</f>
        <v>0</v>
      </c>
      <c r="D67" s="54">
        <f>'Indicator Date hidden2'!BZ68</f>
        <v>0.37313432835820898</v>
      </c>
      <c r="E67" s="54">
        <f t="shared" si="8"/>
        <v>6.666666666666667</v>
      </c>
      <c r="F67" s="54">
        <f t="shared" si="9"/>
        <v>1</v>
      </c>
      <c r="G67" s="54">
        <f t="shared" si="10"/>
        <v>4.9751243781094532</v>
      </c>
      <c r="H67" s="54">
        <f t="shared" si="11"/>
        <v>4.6567164179104479</v>
      </c>
      <c r="J67" s="3"/>
    </row>
    <row r="68" spans="1:10">
      <c r="A68" s="3" t="s">
        <v>124</v>
      </c>
      <c r="B68" s="3">
        <f>'Imputed and missing data hidden'!BY68</f>
        <v>19</v>
      </c>
      <c r="C68" s="3">
        <f>IF(VLOOKUP(A68,'Hazard &amp; Exposure'!$B$6:$DJ$196,113,FALSE)&gt;0,1,0)</f>
        <v>0</v>
      </c>
      <c r="D68" s="54">
        <f>'Indicator Date hidden2'!BZ69</f>
        <v>0.32786885245901637</v>
      </c>
      <c r="E68" s="54">
        <f t="shared" si="8"/>
        <v>10</v>
      </c>
      <c r="F68" s="54">
        <f t="shared" si="9"/>
        <v>1</v>
      </c>
      <c r="G68" s="54">
        <f t="shared" si="10"/>
        <v>4.3715846994535514</v>
      </c>
      <c r="H68" s="54">
        <f t="shared" si="11"/>
        <v>5.7486338797814209</v>
      </c>
      <c r="J68" s="3"/>
    </row>
    <row r="69" spans="1:10">
      <c r="A69" s="3" t="s">
        <v>126</v>
      </c>
      <c r="B69" s="3">
        <f>'Imputed and missing data hidden'!BY69</f>
        <v>4</v>
      </c>
      <c r="C69" s="3">
        <f>IF(VLOOKUP(A69,'Hazard &amp; Exposure'!$B$6:$DJ$196,113,FALSE)&gt;0,1,0)</f>
        <v>0</v>
      </c>
      <c r="D69" s="54">
        <f>'Indicator Date hidden2'!BZ70</f>
        <v>0.49333333333333335</v>
      </c>
      <c r="E69" s="54">
        <f t="shared" si="8"/>
        <v>2.666666666666667</v>
      </c>
      <c r="F69" s="54">
        <f t="shared" si="9"/>
        <v>1</v>
      </c>
      <c r="G69" s="54">
        <f t="shared" si="10"/>
        <v>6.5777777777777775</v>
      </c>
      <c r="H69" s="54">
        <f t="shared" si="11"/>
        <v>3.6977777777777776</v>
      </c>
      <c r="J69" s="3"/>
    </row>
    <row r="70" spans="1:10">
      <c r="A70" s="3" t="s">
        <v>128</v>
      </c>
      <c r="B70" s="3">
        <f>'Imputed and missing data hidden'!BY70</f>
        <v>4</v>
      </c>
      <c r="C70" s="3">
        <f>IF(VLOOKUP(A70,'Hazard &amp; Exposure'!$B$6:$DJ$196,113,FALSE)&gt;0,1,0)</f>
        <v>0</v>
      </c>
      <c r="D70" s="54">
        <f>'Indicator Date hidden2'!BZ71</f>
        <v>0.47887323943661969</v>
      </c>
      <c r="E70" s="54">
        <f t="shared" si="8"/>
        <v>2.666666666666667</v>
      </c>
      <c r="F70" s="54">
        <f t="shared" si="9"/>
        <v>1</v>
      </c>
      <c r="G70" s="54">
        <f t="shared" si="10"/>
        <v>6.384976525821596</v>
      </c>
      <c r="H70" s="54">
        <f t="shared" si="11"/>
        <v>3.6206572769953063</v>
      </c>
      <c r="J70" s="3"/>
    </row>
    <row r="71" spans="1:10">
      <c r="A71" s="3" t="s">
        <v>130</v>
      </c>
      <c r="B71" s="3">
        <f>'Imputed and missing data hidden'!BY71</f>
        <v>4</v>
      </c>
      <c r="C71" s="3">
        <f>IF(VLOOKUP(A71,'Hazard &amp; Exposure'!$B$6:$DJ$196,113,FALSE)&gt;0,1,0)</f>
        <v>0</v>
      </c>
      <c r="D71" s="54">
        <f>'Indicator Date hidden2'!BZ72</f>
        <v>0.56338028169014087</v>
      </c>
      <c r="E71" s="54">
        <f t="shared" si="8"/>
        <v>2.666666666666667</v>
      </c>
      <c r="F71" s="54">
        <f t="shared" si="9"/>
        <v>1</v>
      </c>
      <c r="G71" s="54">
        <f t="shared" si="10"/>
        <v>7.511737089201878</v>
      </c>
      <c r="H71" s="54">
        <f t="shared" si="11"/>
        <v>4.0713615023474183</v>
      </c>
      <c r="J71" s="3"/>
    </row>
    <row r="72" spans="1:10">
      <c r="A72" s="3" t="s">
        <v>131</v>
      </c>
      <c r="B72" s="3">
        <f>'Imputed and missing data hidden'!BY72</f>
        <v>6</v>
      </c>
      <c r="C72" s="3">
        <f>IF(VLOOKUP(A72,'Hazard &amp; Exposure'!$B$6:$DJ$196,113,FALSE)&gt;0,1,0)</f>
        <v>0</v>
      </c>
      <c r="D72" s="54">
        <f>'Indicator Date hidden2'!BZ73</f>
        <v>0.55555555555555558</v>
      </c>
      <c r="E72" s="54">
        <f t="shared" si="8"/>
        <v>4</v>
      </c>
      <c r="F72" s="54">
        <f t="shared" si="9"/>
        <v>1</v>
      </c>
      <c r="G72" s="54">
        <f t="shared" si="10"/>
        <v>7.4074074074074074</v>
      </c>
      <c r="H72" s="54">
        <f t="shared" si="11"/>
        <v>4.5629629629629633</v>
      </c>
      <c r="J72" s="3"/>
    </row>
    <row r="73" spans="1:10">
      <c r="A73" s="3" t="s">
        <v>133</v>
      </c>
      <c r="B73" s="3">
        <f>'Imputed and missing data hidden'!BY73</f>
        <v>4</v>
      </c>
      <c r="C73" s="3">
        <f>IF(VLOOKUP(A73,'Hazard &amp; Exposure'!$B$6:$DJ$196,113,FALSE)&gt;0,1,0)</f>
        <v>0</v>
      </c>
      <c r="D73" s="54">
        <f>'Indicator Date hidden2'!BZ74</f>
        <v>0.41333333333333333</v>
      </c>
      <c r="E73" s="54">
        <f t="shared" si="8"/>
        <v>2.666666666666667</v>
      </c>
      <c r="F73" s="54">
        <f t="shared" si="9"/>
        <v>1</v>
      </c>
      <c r="G73" s="54">
        <f t="shared" si="10"/>
        <v>5.5111111111111111</v>
      </c>
      <c r="H73" s="54">
        <f t="shared" si="11"/>
        <v>3.2711111111111109</v>
      </c>
      <c r="J73" s="3"/>
    </row>
    <row r="74" spans="1:10">
      <c r="A74" s="3" t="s">
        <v>135</v>
      </c>
      <c r="B74" s="3">
        <f>'Imputed and missing data hidden'!BY74</f>
        <v>4</v>
      </c>
      <c r="C74" s="3">
        <f>IF(VLOOKUP(A74,'Hazard &amp; Exposure'!$B$6:$DJ$196,113,FALSE)&gt;0,1,0)</f>
        <v>0</v>
      </c>
      <c r="D74" s="54">
        <f>'Indicator Date hidden2'!BZ75</f>
        <v>0.57333333333333336</v>
      </c>
      <c r="E74" s="54">
        <f t="shared" si="8"/>
        <v>2.666666666666667</v>
      </c>
      <c r="F74" s="54">
        <f t="shared" si="9"/>
        <v>1</v>
      </c>
      <c r="G74" s="54">
        <f t="shared" si="10"/>
        <v>7.6444444444444448</v>
      </c>
      <c r="H74" s="54">
        <f t="shared" si="11"/>
        <v>4.1244444444444452</v>
      </c>
      <c r="J74" s="3"/>
    </row>
    <row r="75" spans="1:10">
      <c r="A75" s="3" t="s">
        <v>137</v>
      </c>
      <c r="B75" s="3">
        <f>'Imputed and missing data hidden'!BY75</f>
        <v>10</v>
      </c>
      <c r="C75" s="3">
        <f>IF(VLOOKUP(A75,'Hazard &amp; Exposure'!$B$6:$DJ$196,113,FALSE)&gt;0,1,0)</f>
        <v>0</v>
      </c>
      <c r="D75" s="54">
        <f>'Indicator Date hidden2'!BZ76</f>
        <v>0.38805970149253732</v>
      </c>
      <c r="E75" s="54">
        <f t="shared" si="8"/>
        <v>6.666666666666667</v>
      </c>
      <c r="F75" s="54">
        <f t="shared" si="9"/>
        <v>1</v>
      </c>
      <c r="G75" s="54">
        <f t="shared" si="10"/>
        <v>5.1741293532338313</v>
      </c>
      <c r="H75" s="54">
        <f t="shared" si="11"/>
        <v>4.7363184079601997</v>
      </c>
      <c r="J75" s="3"/>
    </row>
    <row r="76" spans="1:10">
      <c r="A76" s="3" t="s">
        <v>139</v>
      </c>
      <c r="B76" s="3">
        <f>'Imputed and missing data hidden'!BY76</f>
        <v>17</v>
      </c>
      <c r="C76" s="3">
        <f>IF(VLOOKUP(A76,'Hazard &amp; Exposure'!$B$6:$DJ$196,113,FALSE)&gt;0,1,0)</f>
        <v>0</v>
      </c>
      <c r="D76" s="54">
        <f>'Indicator Date hidden2'!BZ77</f>
        <v>0.22222222222222221</v>
      </c>
      <c r="E76" s="54">
        <f t="shared" si="8"/>
        <v>10</v>
      </c>
      <c r="F76" s="54">
        <f t="shared" si="9"/>
        <v>1</v>
      </c>
      <c r="G76" s="54">
        <f t="shared" si="10"/>
        <v>2.9629629629629628</v>
      </c>
      <c r="H76" s="54">
        <f t="shared" si="11"/>
        <v>5.1851851851851851</v>
      </c>
      <c r="J76" s="3"/>
    </row>
    <row r="77" spans="1:10">
      <c r="A77" s="3" t="s">
        <v>141</v>
      </c>
      <c r="B77" s="3">
        <f>'Imputed and missing data hidden'!BY77</f>
        <v>5</v>
      </c>
      <c r="C77" s="3">
        <f>IF(VLOOKUP(A77,'Hazard &amp; Exposure'!$B$6:$DJ$196,113,FALSE)&gt;0,1,0)</f>
        <v>0</v>
      </c>
      <c r="D77" s="54">
        <f>'Indicator Date hidden2'!BZ78</f>
        <v>0.45205479452054792</v>
      </c>
      <c r="E77" s="54">
        <f t="shared" si="8"/>
        <v>3.3333333333333339</v>
      </c>
      <c r="F77" s="54">
        <f t="shared" si="9"/>
        <v>1</v>
      </c>
      <c r="G77" s="54">
        <f t="shared" si="10"/>
        <v>6.0273972602739718</v>
      </c>
      <c r="H77" s="54">
        <f t="shared" si="11"/>
        <v>3.7442922374429219</v>
      </c>
      <c r="J77" s="3"/>
    </row>
    <row r="78" spans="1:10">
      <c r="A78" s="3" t="s">
        <v>143</v>
      </c>
      <c r="B78" s="3">
        <f>'Imputed and missing data hidden'!BY78</f>
        <v>5</v>
      </c>
      <c r="C78" s="3">
        <f>IF(VLOOKUP(A78,'Hazard &amp; Exposure'!$B$6:$DJ$196,113,FALSE)&gt;0,1,0)</f>
        <v>0</v>
      </c>
      <c r="D78" s="54">
        <f>'Indicator Date hidden2'!BZ79</f>
        <v>0.26027397260273971</v>
      </c>
      <c r="E78" s="54">
        <f t="shared" si="8"/>
        <v>3.3333333333333339</v>
      </c>
      <c r="F78" s="54">
        <f t="shared" si="9"/>
        <v>1</v>
      </c>
      <c r="G78" s="54">
        <f t="shared" si="10"/>
        <v>3.4703196347031966</v>
      </c>
      <c r="H78" s="54">
        <f t="shared" si="11"/>
        <v>2.7214611872146124</v>
      </c>
      <c r="J78" s="3"/>
    </row>
    <row r="79" spans="1:10">
      <c r="A79" s="3" t="s">
        <v>145</v>
      </c>
      <c r="B79" s="3">
        <f>'Imputed and missing data hidden'!BY79</f>
        <v>7</v>
      </c>
      <c r="C79" s="3">
        <f>IF(VLOOKUP(A79,'Hazard &amp; Exposure'!$B$6:$DJ$196,113,FALSE)&gt;0,1,0)</f>
        <v>0</v>
      </c>
      <c r="D79" s="54">
        <f>'Indicator Date hidden2'!BZ80</f>
        <v>0.53521126760563376</v>
      </c>
      <c r="E79" s="54">
        <f t="shared" si="8"/>
        <v>4.666666666666667</v>
      </c>
      <c r="F79" s="54">
        <f t="shared" si="9"/>
        <v>1</v>
      </c>
      <c r="G79" s="54">
        <f t="shared" si="10"/>
        <v>7.1361502347417831</v>
      </c>
      <c r="H79" s="54">
        <f t="shared" si="11"/>
        <v>4.7211267605633802</v>
      </c>
      <c r="J79" s="3"/>
    </row>
    <row r="80" spans="1:10">
      <c r="A80" s="3" t="s">
        <v>146</v>
      </c>
      <c r="B80" s="3">
        <f>'Imputed and missing data hidden'!BY80</f>
        <v>7</v>
      </c>
      <c r="C80" s="3">
        <f>IF(VLOOKUP(A80,'Hazard &amp; Exposure'!$B$6:$DJ$196,113,FALSE)&gt;0,1,0)</f>
        <v>1</v>
      </c>
      <c r="D80" s="54">
        <f>'Indicator Date hidden2'!BZ81</f>
        <v>0.33333333333333331</v>
      </c>
      <c r="E80" s="54">
        <f t="shared" si="8"/>
        <v>4.666666666666667</v>
      </c>
      <c r="F80" s="54">
        <f t="shared" si="9"/>
        <v>1.25</v>
      </c>
      <c r="G80" s="54">
        <f t="shared" si="10"/>
        <v>4.4444444444444446</v>
      </c>
      <c r="H80" s="54">
        <f t="shared" si="11"/>
        <v>4.5555555555555562</v>
      </c>
      <c r="J80" s="3"/>
    </row>
    <row r="81" spans="1:10">
      <c r="A81" s="3" t="s">
        <v>148</v>
      </c>
      <c r="B81" s="3">
        <f>'Imputed and missing data hidden'!BY81</f>
        <v>13</v>
      </c>
      <c r="C81" s="3">
        <f>IF(VLOOKUP(A81,'Hazard &amp; Exposure'!$B$6:$DJ$196,113,FALSE)&gt;0,1,0)</f>
        <v>0</v>
      </c>
      <c r="D81" s="54">
        <f>'Indicator Date hidden2'!BZ82</f>
        <v>0.328125</v>
      </c>
      <c r="E81" s="54">
        <f t="shared" si="8"/>
        <v>8.6666666666666661</v>
      </c>
      <c r="F81" s="54">
        <f t="shared" si="9"/>
        <v>1</v>
      </c>
      <c r="G81" s="54">
        <f t="shared" si="10"/>
        <v>4.375</v>
      </c>
      <c r="H81" s="54">
        <f t="shared" si="11"/>
        <v>5.2166666666666668</v>
      </c>
      <c r="J81" s="3"/>
    </row>
    <row r="82" spans="1:10">
      <c r="A82" s="3" t="s">
        <v>150</v>
      </c>
      <c r="B82" s="3">
        <f>'Imputed and missing data hidden'!BY82</f>
        <v>14</v>
      </c>
      <c r="C82" s="3">
        <f>IF(VLOOKUP(A82,'Hazard &amp; Exposure'!$B$6:$DJ$196,113,FALSE)&gt;0,1,0)</f>
        <v>0</v>
      </c>
      <c r="D82" s="54">
        <f>'Indicator Date hidden2'!BZ83</f>
        <v>0.390625</v>
      </c>
      <c r="E82" s="54">
        <f t="shared" si="8"/>
        <v>9.3333333333333339</v>
      </c>
      <c r="F82" s="54">
        <f t="shared" si="9"/>
        <v>1</v>
      </c>
      <c r="G82" s="54">
        <f t="shared" si="10"/>
        <v>5.208333333333333</v>
      </c>
      <c r="H82" s="54">
        <f t="shared" si="11"/>
        <v>5.8166666666666673</v>
      </c>
      <c r="J82" s="3"/>
    </row>
    <row r="83" spans="1:10">
      <c r="A83" s="3" t="s">
        <v>152</v>
      </c>
      <c r="B83" s="3">
        <f>'Imputed and missing data hidden'!BY83</f>
        <v>9</v>
      </c>
      <c r="C83" s="3">
        <f>IF(VLOOKUP(A83,'Hazard &amp; Exposure'!$B$6:$DJ$196,113,FALSE)&gt;0,1,0)</f>
        <v>0</v>
      </c>
      <c r="D83" s="54">
        <f>'Indicator Date hidden2'!BZ84</f>
        <v>0.33823529411764708</v>
      </c>
      <c r="E83" s="54">
        <f t="shared" si="8"/>
        <v>6</v>
      </c>
      <c r="F83" s="54">
        <f t="shared" si="9"/>
        <v>1</v>
      </c>
      <c r="G83" s="54">
        <f t="shared" si="10"/>
        <v>4.5098039215686283</v>
      </c>
      <c r="H83" s="54">
        <f t="shared" si="11"/>
        <v>4.2039215686274511</v>
      </c>
      <c r="J83" s="3"/>
    </row>
    <row r="84" spans="1:10">
      <c r="A84" s="3" t="s">
        <v>154</v>
      </c>
      <c r="B84" s="3">
        <f>'Imputed and missing data hidden'!BY84</f>
        <v>7</v>
      </c>
      <c r="C84" s="3">
        <f>IF(VLOOKUP(A84,'Hazard &amp; Exposure'!$B$6:$DJ$196,113,FALSE)&gt;0,1,0)</f>
        <v>0</v>
      </c>
      <c r="D84" s="54">
        <f>'Indicator Date hidden2'!BZ85</f>
        <v>0.56338028169014087</v>
      </c>
      <c r="E84" s="54">
        <f t="shared" si="8"/>
        <v>4.666666666666667</v>
      </c>
      <c r="F84" s="54">
        <f t="shared" si="9"/>
        <v>1</v>
      </c>
      <c r="G84" s="54">
        <f t="shared" si="10"/>
        <v>7.511737089201878</v>
      </c>
      <c r="H84" s="54">
        <f t="shared" si="11"/>
        <v>4.8713615023474173</v>
      </c>
      <c r="J84" s="3"/>
    </row>
    <row r="85" spans="1:10">
      <c r="A85" s="3" t="s">
        <v>156</v>
      </c>
      <c r="B85" s="3">
        <f>'Imputed and missing data hidden'!BY85</f>
        <v>10</v>
      </c>
      <c r="C85" s="3">
        <f>IF(VLOOKUP(A85,'Hazard &amp; Exposure'!$B$6:$DJ$196,113,FALSE)&gt;0,1,0)</f>
        <v>0</v>
      </c>
      <c r="D85" s="54">
        <f>'Indicator Date hidden2'!BZ86</f>
        <v>0.54545454545454541</v>
      </c>
      <c r="E85" s="54">
        <f t="shared" si="8"/>
        <v>6.666666666666667</v>
      </c>
      <c r="F85" s="54">
        <f t="shared" si="9"/>
        <v>1</v>
      </c>
      <c r="G85" s="54">
        <f t="shared" si="10"/>
        <v>7.2727272727272725</v>
      </c>
      <c r="H85" s="54">
        <f t="shared" si="11"/>
        <v>5.5757575757575752</v>
      </c>
      <c r="J85" s="3"/>
    </row>
    <row r="86" spans="1:10">
      <c r="A86" s="3" t="s">
        <v>158</v>
      </c>
      <c r="B86" s="3">
        <f>'Imputed and missing data hidden'!BY86</f>
        <v>8</v>
      </c>
      <c r="C86" s="3">
        <f>IF(VLOOKUP(A86,'Hazard &amp; Exposure'!$B$6:$DJ$196,113,FALSE)&gt;0,1,0)</f>
        <v>0</v>
      </c>
      <c r="D86" s="54">
        <f>'Indicator Date hidden2'!BZ87</f>
        <v>0.50724637681159424</v>
      </c>
      <c r="E86" s="54">
        <f t="shared" si="8"/>
        <v>5.333333333333333</v>
      </c>
      <c r="F86" s="54">
        <f t="shared" si="9"/>
        <v>1</v>
      </c>
      <c r="G86" s="54">
        <f t="shared" si="10"/>
        <v>6.7632850241545901</v>
      </c>
      <c r="H86" s="54">
        <f t="shared" si="11"/>
        <v>4.8386473429951691</v>
      </c>
      <c r="J86" s="3"/>
    </row>
    <row r="87" spans="1:10">
      <c r="A87" s="3" t="s">
        <v>160</v>
      </c>
      <c r="B87" s="3">
        <f>'Imputed and missing data hidden'!BY87</f>
        <v>5</v>
      </c>
      <c r="C87" s="3">
        <f>IF(VLOOKUP(A87,'Hazard &amp; Exposure'!$B$6:$DJ$196,113,FALSE)&gt;0,1,0)</f>
        <v>0</v>
      </c>
      <c r="D87" s="54">
        <f>'Indicator Date hidden2'!BZ88</f>
        <v>0.49315068493150682</v>
      </c>
      <c r="E87" s="54">
        <f t="shared" si="8"/>
        <v>3.3333333333333339</v>
      </c>
      <c r="F87" s="54">
        <f t="shared" si="9"/>
        <v>1</v>
      </c>
      <c r="G87" s="54">
        <f t="shared" si="10"/>
        <v>6.5753424657534243</v>
      </c>
      <c r="H87" s="54">
        <f t="shared" si="11"/>
        <v>3.9634703196347036</v>
      </c>
      <c r="J87" s="3"/>
    </row>
    <row r="88" spans="1:10">
      <c r="A88" s="3" t="s">
        <v>162</v>
      </c>
      <c r="B88" s="3">
        <f>'Imputed and missing data hidden'!BY88</f>
        <v>0</v>
      </c>
      <c r="C88" s="3">
        <f>IF(VLOOKUP(A88,'Hazard &amp; Exposure'!$B$6:$DJ$196,113,FALSE)&gt;0,1,0)</f>
        <v>0</v>
      </c>
      <c r="D88" s="54">
        <f>'Indicator Date hidden2'!BZ89</f>
        <v>0.45333333333333331</v>
      </c>
      <c r="E88" s="54">
        <f t="shared" si="8"/>
        <v>0</v>
      </c>
      <c r="F88" s="54">
        <f t="shared" si="9"/>
        <v>1</v>
      </c>
      <c r="G88" s="54">
        <f t="shared" si="10"/>
        <v>6.0444444444444443</v>
      </c>
      <c r="H88" s="54">
        <f t="shared" si="11"/>
        <v>2.4177777777777774</v>
      </c>
      <c r="J88" s="3"/>
    </row>
    <row r="89" spans="1:10">
      <c r="A89" s="3" t="s">
        <v>164</v>
      </c>
      <c r="B89" s="3">
        <f>'Imputed and missing data hidden'!BY89</f>
        <v>18</v>
      </c>
      <c r="C89" s="3">
        <f>IF(VLOOKUP(A89,'Hazard &amp; Exposure'!$B$6:$DJ$196,113,FALSE)&gt;0,1,0)</f>
        <v>0</v>
      </c>
      <c r="D89" s="54">
        <f>'Indicator Date hidden2'!BZ90</f>
        <v>0.2711864406779661</v>
      </c>
      <c r="E89" s="54">
        <f t="shared" si="8"/>
        <v>10</v>
      </c>
      <c r="F89" s="54">
        <f t="shared" si="9"/>
        <v>1</v>
      </c>
      <c r="G89" s="54">
        <f t="shared" si="10"/>
        <v>3.6158192090395485</v>
      </c>
      <c r="H89" s="54">
        <f t="shared" si="11"/>
        <v>5.4463276836158192</v>
      </c>
      <c r="J89" s="3"/>
    </row>
    <row r="90" spans="1:10">
      <c r="A90" s="3" t="s">
        <v>166</v>
      </c>
      <c r="B90" s="3">
        <f>'Imputed and missing data hidden'!BY90</f>
        <v>17</v>
      </c>
      <c r="C90" s="3">
        <f>IF(VLOOKUP(A90,'Hazard &amp; Exposure'!$B$6:$DJ$196,113,FALSE)&gt;0,1,0)</f>
        <v>0</v>
      </c>
      <c r="D90" s="54">
        <f>'Indicator Date hidden2'!BZ91</f>
        <v>0.40350877192982454</v>
      </c>
      <c r="E90" s="54">
        <f t="shared" si="8"/>
        <v>10</v>
      </c>
      <c r="F90" s="54">
        <f t="shared" si="9"/>
        <v>1</v>
      </c>
      <c r="G90" s="54">
        <f t="shared" si="10"/>
        <v>5.3801169590643276</v>
      </c>
      <c r="H90" s="54">
        <f t="shared" si="11"/>
        <v>6.1520467836257309</v>
      </c>
      <c r="J90" s="3"/>
    </row>
    <row r="91" spans="1:10">
      <c r="A91" s="3" t="s">
        <v>297</v>
      </c>
      <c r="B91" s="3">
        <f>'Imputed and missing data hidden'!BY91</f>
        <v>11</v>
      </c>
      <c r="C91" s="3">
        <f>IF(VLOOKUP(A91,'Hazard &amp; Exposure'!$B$6:$DJ$196,113,FALSE)&gt;0,1,0)</f>
        <v>0</v>
      </c>
      <c r="D91" s="54">
        <f>'Indicator Date hidden2'!BZ92</f>
        <v>0.4925373134328358</v>
      </c>
      <c r="E91" s="54">
        <f t="shared" si="8"/>
        <v>7.3333333333333339</v>
      </c>
      <c r="F91" s="54">
        <f t="shared" si="9"/>
        <v>1</v>
      </c>
      <c r="G91" s="54">
        <f t="shared" si="10"/>
        <v>6.567164179104477</v>
      </c>
      <c r="H91" s="54">
        <f t="shared" si="11"/>
        <v>5.5601990049751242</v>
      </c>
      <c r="J91" s="3"/>
    </row>
    <row r="92" spans="1:10">
      <c r="A92" s="3" t="s">
        <v>167</v>
      </c>
      <c r="B92" s="3">
        <f>'Imputed and missing data hidden'!BY92</f>
        <v>13</v>
      </c>
      <c r="C92" s="3">
        <f>IF(VLOOKUP(A92,'Hazard &amp; Exposure'!$B$6:$DJ$196,113,FALSE)&gt;0,1,0)</f>
        <v>0</v>
      </c>
      <c r="D92" s="54">
        <f>'Indicator Date hidden2'!BZ93</f>
        <v>0.328125</v>
      </c>
      <c r="E92" s="54">
        <f t="shared" si="8"/>
        <v>8.6666666666666661</v>
      </c>
      <c r="F92" s="54">
        <f t="shared" si="9"/>
        <v>1</v>
      </c>
      <c r="G92" s="54">
        <f t="shared" si="10"/>
        <v>4.375</v>
      </c>
      <c r="H92" s="54">
        <f t="shared" si="11"/>
        <v>5.2166666666666668</v>
      </c>
      <c r="J92" s="3"/>
    </row>
    <row r="93" spans="1:10">
      <c r="A93" s="3" t="s">
        <v>169</v>
      </c>
      <c r="B93" s="3">
        <f>'Imputed and missing data hidden'!BY93</f>
        <v>3</v>
      </c>
      <c r="C93" s="3">
        <f>IF(VLOOKUP(A93,'Hazard &amp; Exposure'!$B$6:$DJ$196,113,FALSE)&gt;0,1,0)</f>
        <v>0</v>
      </c>
      <c r="D93" s="54">
        <f>'Indicator Date hidden2'!BZ94</f>
        <v>0.37333333333333335</v>
      </c>
      <c r="E93" s="54">
        <f t="shared" si="8"/>
        <v>2</v>
      </c>
      <c r="F93" s="54">
        <f t="shared" si="9"/>
        <v>1</v>
      </c>
      <c r="G93" s="54">
        <f t="shared" si="10"/>
        <v>4.9777777777777779</v>
      </c>
      <c r="H93" s="54">
        <f t="shared" si="11"/>
        <v>2.7911111111111104</v>
      </c>
      <c r="J93" s="3"/>
    </row>
    <row r="94" spans="1:10">
      <c r="A94" s="3" t="s">
        <v>171</v>
      </c>
      <c r="B94" s="3">
        <f>'Imputed and missing data hidden'!BY94</f>
        <v>5</v>
      </c>
      <c r="C94" s="3">
        <f>IF(VLOOKUP(A94,'Hazard &amp; Exposure'!$B$6:$DJ$196,113,FALSE)&gt;0,1,0)</f>
        <v>0</v>
      </c>
      <c r="D94" s="54">
        <f>'Indicator Date hidden2'!BZ95</f>
        <v>0.38356164383561642</v>
      </c>
      <c r="E94" s="54">
        <f t="shared" si="8"/>
        <v>3.3333333333333339</v>
      </c>
      <c r="F94" s="54">
        <f t="shared" si="9"/>
        <v>1</v>
      </c>
      <c r="G94" s="54">
        <f t="shared" si="10"/>
        <v>5.1141552511415522</v>
      </c>
      <c r="H94" s="54">
        <f t="shared" si="11"/>
        <v>3.3789954337899539</v>
      </c>
      <c r="J94" s="3"/>
    </row>
    <row r="95" spans="1:10">
      <c r="A95" s="3" t="s">
        <v>172</v>
      </c>
      <c r="B95" s="3">
        <f>'Imputed and missing data hidden'!BY95</f>
        <v>10</v>
      </c>
      <c r="C95" s="3">
        <f>IF(VLOOKUP(A95,'Hazard &amp; Exposure'!$B$6:$DJ$196,113,FALSE)&gt;0,1,0)</f>
        <v>0</v>
      </c>
      <c r="D95" s="54">
        <f>'Indicator Date hidden2'!BZ96</f>
        <v>0.32835820895522388</v>
      </c>
      <c r="E95" s="54">
        <f t="shared" si="8"/>
        <v>6.666666666666667</v>
      </c>
      <c r="F95" s="54">
        <f t="shared" si="9"/>
        <v>1</v>
      </c>
      <c r="G95" s="54">
        <f t="shared" si="10"/>
        <v>4.378109452736318</v>
      </c>
      <c r="H95" s="54">
        <f t="shared" si="11"/>
        <v>4.4179104477611943</v>
      </c>
      <c r="J95" s="3"/>
    </row>
    <row r="96" spans="1:10">
      <c r="A96" s="3" t="s">
        <v>173</v>
      </c>
      <c r="B96" s="3">
        <f>'Imputed and missing data hidden'!BY96</f>
        <v>9</v>
      </c>
      <c r="C96" s="3">
        <f>IF(VLOOKUP(A96,'Hazard &amp; Exposure'!$B$6:$DJ$196,113,FALSE)&gt;0,1,0)</f>
        <v>0</v>
      </c>
      <c r="D96" s="54">
        <f>'Indicator Date hidden2'!BZ97</f>
        <v>0.3188405797101449</v>
      </c>
      <c r="E96" s="54">
        <f t="shared" si="8"/>
        <v>6</v>
      </c>
      <c r="F96" s="54">
        <f t="shared" si="9"/>
        <v>1</v>
      </c>
      <c r="G96" s="54">
        <f t="shared" si="10"/>
        <v>4.2512077294685993</v>
      </c>
      <c r="H96" s="54">
        <f t="shared" si="11"/>
        <v>4.1004830917874404</v>
      </c>
      <c r="J96" s="3"/>
    </row>
    <row r="97" spans="1:10">
      <c r="A97" s="3" t="s">
        <v>175</v>
      </c>
      <c r="B97" s="3">
        <f>'Imputed and missing data hidden'!BY97</f>
        <v>2</v>
      </c>
      <c r="C97" s="3">
        <f>IF(VLOOKUP(A97,'Hazard &amp; Exposure'!$B$6:$DJ$196,113,FALSE)&gt;0,1,0)</f>
        <v>0</v>
      </c>
      <c r="D97" s="54">
        <f>'Indicator Date hidden2'!BZ98</f>
        <v>0.47222222222222221</v>
      </c>
      <c r="E97" s="54">
        <f t="shared" si="8"/>
        <v>1.3333333333333321</v>
      </c>
      <c r="F97" s="54">
        <f t="shared" si="9"/>
        <v>1</v>
      </c>
      <c r="G97" s="54">
        <f t="shared" si="10"/>
        <v>6.2962962962962958</v>
      </c>
      <c r="H97" s="54">
        <f t="shared" si="11"/>
        <v>3.0518518518518505</v>
      </c>
      <c r="J97" s="3"/>
    </row>
    <row r="98" spans="1:10">
      <c r="A98" s="3" t="s">
        <v>177</v>
      </c>
      <c r="B98" s="3">
        <f>'Imputed and missing data hidden'!BY98</f>
        <v>2</v>
      </c>
      <c r="C98" s="3">
        <f>IF(VLOOKUP(A98,'Hazard &amp; Exposure'!$B$6:$DJ$196,113,FALSE)&gt;0,1,0)</f>
        <v>0</v>
      </c>
      <c r="D98" s="54">
        <f>'Indicator Date hidden2'!BZ99</f>
        <v>0.56338028169014087</v>
      </c>
      <c r="E98" s="54">
        <f t="shared" ref="E98:E129" si="12">IF(B98&gt;B$197,10,10-(B$197-B98)/(B$197-B$196)*10)</f>
        <v>1.3333333333333321</v>
      </c>
      <c r="F98" s="54">
        <f t="shared" ref="F98:F129" si="13">IF(C98=1,$B$199,1)</f>
        <v>1</v>
      </c>
      <c r="G98" s="54">
        <f t="shared" ref="G98:G129" si="14">IF(D98&gt;D$197,10,10-(D$197-D98)/(D$197-D$196)*10)</f>
        <v>7.511737089201878</v>
      </c>
      <c r="H98" s="54">
        <f t="shared" ref="H98:H129" si="15">10-(12.5-AVERAGE(E98,G98)*F98)/12.5*10</f>
        <v>3.5380281690140833</v>
      </c>
      <c r="J98" s="3"/>
    </row>
    <row r="99" spans="1:10">
      <c r="A99" s="3" t="s">
        <v>179</v>
      </c>
      <c r="B99" s="3">
        <f>'Imputed and missing data hidden'!BY99</f>
        <v>10</v>
      </c>
      <c r="C99" s="3">
        <f>IF(VLOOKUP(A99,'Hazard &amp; Exposure'!$B$6:$DJ$196,113,FALSE)&gt;0,1,0)</f>
        <v>1</v>
      </c>
      <c r="D99" s="54">
        <f>'Indicator Date hidden2'!BZ100</f>
        <v>0.48484848484848486</v>
      </c>
      <c r="E99" s="54">
        <f t="shared" si="12"/>
        <v>6.666666666666667</v>
      </c>
      <c r="F99" s="54">
        <f t="shared" si="13"/>
        <v>1.25</v>
      </c>
      <c r="G99" s="54">
        <f t="shared" si="14"/>
        <v>6.4646464646464645</v>
      </c>
      <c r="H99" s="54">
        <f t="shared" si="15"/>
        <v>6.5656565656565657</v>
      </c>
      <c r="J99" s="3"/>
    </row>
    <row r="100" spans="1:10">
      <c r="A100" s="3" t="s">
        <v>181</v>
      </c>
      <c r="B100" s="3">
        <f>'Imputed and missing data hidden'!BY100</f>
        <v>30</v>
      </c>
      <c r="C100" s="3">
        <f>IF(VLOOKUP(A100,'Hazard &amp; Exposure'!$B$6:$DJ$196,113,FALSE)&gt;0,1,0)</f>
        <v>0</v>
      </c>
      <c r="D100" s="54">
        <f>'Indicator Date hidden2'!BZ101</f>
        <v>0.39622641509433965</v>
      </c>
      <c r="E100" s="54">
        <f t="shared" si="12"/>
        <v>10</v>
      </c>
      <c r="F100" s="54">
        <f t="shared" si="13"/>
        <v>1</v>
      </c>
      <c r="G100" s="54">
        <f t="shared" si="14"/>
        <v>5.2830188679245289</v>
      </c>
      <c r="H100" s="54">
        <f t="shared" si="15"/>
        <v>6.1132075471698117</v>
      </c>
      <c r="J100" s="3"/>
    </row>
    <row r="101" spans="1:10">
      <c r="A101" s="3" t="s">
        <v>183</v>
      </c>
      <c r="B101" s="3">
        <f>'Imputed and missing data hidden'!BY101</f>
        <v>10</v>
      </c>
      <c r="C101" s="3">
        <f>IF(VLOOKUP(A101,'Hazard &amp; Exposure'!$B$6:$DJ$196,113,FALSE)&gt;0,1,0)</f>
        <v>0</v>
      </c>
      <c r="D101" s="54">
        <f>'Indicator Date hidden2'!BZ102</f>
        <v>0.4925373134328358</v>
      </c>
      <c r="E101" s="54">
        <f t="shared" si="12"/>
        <v>6.666666666666667</v>
      </c>
      <c r="F101" s="54">
        <f t="shared" si="13"/>
        <v>1</v>
      </c>
      <c r="G101" s="54">
        <f t="shared" si="14"/>
        <v>6.567164179104477</v>
      </c>
      <c r="H101" s="54">
        <f t="shared" si="15"/>
        <v>5.2935323383084585</v>
      </c>
      <c r="J101" s="3"/>
    </row>
    <row r="102" spans="1:10">
      <c r="A102" s="3" t="s">
        <v>185</v>
      </c>
      <c r="B102" s="3">
        <f>'Imputed and missing data hidden'!BY102</f>
        <v>14</v>
      </c>
      <c r="C102" s="3">
        <f>IF(VLOOKUP(A102,'Hazard &amp; Exposure'!$B$6:$DJ$196,113,FALSE)&gt;0,1,0)</f>
        <v>0</v>
      </c>
      <c r="D102" s="54">
        <f>'Indicator Date hidden2'!BZ103</f>
        <v>0.38095238095238093</v>
      </c>
      <c r="E102" s="54">
        <f t="shared" si="12"/>
        <v>9.3333333333333339</v>
      </c>
      <c r="F102" s="54">
        <f t="shared" si="13"/>
        <v>1</v>
      </c>
      <c r="G102" s="54">
        <f t="shared" si="14"/>
        <v>5.0793650793650791</v>
      </c>
      <c r="H102" s="54">
        <f t="shared" si="15"/>
        <v>5.765079365079365</v>
      </c>
      <c r="J102" s="3"/>
    </row>
    <row r="103" spans="1:10">
      <c r="A103" s="3" t="s">
        <v>188</v>
      </c>
      <c r="B103" s="3">
        <f>'Imputed and missing data hidden'!BY103</f>
        <v>2</v>
      </c>
      <c r="C103" s="3">
        <f>IF(VLOOKUP(A103,'Hazard &amp; Exposure'!$B$6:$DJ$196,113,FALSE)&gt;0,1,0)</f>
        <v>0</v>
      </c>
      <c r="D103" s="54">
        <f>'Indicator Date hidden2'!BZ104</f>
        <v>0.58904109589041098</v>
      </c>
      <c r="E103" s="54">
        <f t="shared" si="12"/>
        <v>1.3333333333333321</v>
      </c>
      <c r="F103" s="54">
        <f t="shared" si="13"/>
        <v>1</v>
      </c>
      <c r="G103" s="54">
        <f t="shared" si="14"/>
        <v>7.8538812785388128</v>
      </c>
      <c r="H103" s="54">
        <f t="shared" si="15"/>
        <v>3.6748858447488573</v>
      </c>
      <c r="J103" s="3"/>
    </row>
    <row r="104" spans="1:10">
      <c r="A104" s="3" t="s">
        <v>190</v>
      </c>
      <c r="B104" s="3">
        <f>'Imputed and missing data hidden'!BY104</f>
        <v>0</v>
      </c>
      <c r="C104" s="3">
        <f>IF(VLOOKUP(A104,'Hazard &amp; Exposure'!$B$6:$DJ$196,113,FALSE)&gt;0,1,0)</f>
        <v>0</v>
      </c>
      <c r="D104" s="54">
        <f>'Indicator Date hidden2'!BZ105</f>
        <v>0.44594594594594594</v>
      </c>
      <c r="E104" s="54">
        <f t="shared" si="12"/>
        <v>0</v>
      </c>
      <c r="F104" s="54">
        <f t="shared" si="13"/>
        <v>1</v>
      </c>
      <c r="G104" s="54">
        <f t="shared" si="14"/>
        <v>5.9459459459459456</v>
      </c>
      <c r="H104" s="54">
        <f t="shared" si="15"/>
        <v>2.3783783783783772</v>
      </c>
      <c r="J104" s="3"/>
    </row>
    <row r="105" spans="1:10">
      <c r="A105" s="3" t="s">
        <v>192</v>
      </c>
      <c r="B105" s="3">
        <f>'Imputed and missing data hidden'!BY105</f>
        <v>10</v>
      </c>
      <c r="C105" s="3">
        <f>IF(VLOOKUP(A105,'Hazard &amp; Exposure'!$B$6:$DJ$196,113,FALSE)&gt;0,1,0)</f>
        <v>0</v>
      </c>
      <c r="D105" s="54">
        <f>'Indicator Date hidden2'!BZ106</f>
        <v>0.43478260869565216</v>
      </c>
      <c r="E105" s="54">
        <f t="shared" si="12"/>
        <v>6.666666666666667</v>
      </c>
      <c r="F105" s="54">
        <f t="shared" si="13"/>
        <v>1</v>
      </c>
      <c r="G105" s="54">
        <f t="shared" si="14"/>
        <v>5.7971014492753623</v>
      </c>
      <c r="H105" s="54">
        <f t="shared" si="15"/>
        <v>4.9855072463768115</v>
      </c>
      <c r="J105" s="3"/>
    </row>
    <row r="106" spans="1:10">
      <c r="A106" s="3" t="s">
        <v>194</v>
      </c>
      <c r="B106" s="3">
        <f>'Imputed and missing data hidden'!BY106</f>
        <v>12</v>
      </c>
      <c r="C106" s="3">
        <f>IF(VLOOKUP(A106,'Hazard &amp; Exposure'!$B$6:$DJ$196,113,FALSE)&gt;0,1,0)</f>
        <v>0</v>
      </c>
      <c r="D106" s="54">
        <f>'Indicator Date hidden2'!BZ107</f>
        <v>0.44776119402985076</v>
      </c>
      <c r="E106" s="54">
        <f t="shared" si="12"/>
        <v>8</v>
      </c>
      <c r="F106" s="54">
        <f t="shared" si="13"/>
        <v>1</v>
      </c>
      <c r="G106" s="54">
        <f t="shared" si="14"/>
        <v>5.9701492537313436</v>
      </c>
      <c r="H106" s="54">
        <f t="shared" si="15"/>
        <v>5.5880597014925373</v>
      </c>
      <c r="J106" s="3"/>
    </row>
    <row r="107" spans="1:10">
      <c r="A107" s="3" t="s">
        <v>196</v>
      </c>
      <c r="B107" s="3">
        <f>'Imputed and missing data hidden'!BY107</f>
        <v>1</v>
      </c>
      <c r="C107" s="3">
        <f>IF(VLOOKUP(A107,'Hazard &amp; Exposure'!$B$6:$DJ$196,113,FALSE)&gt;0,1,0)</f>
        <v>1</v>
      </c>
      <c r="D107" s="54">
        <f>'Indicator Date hidden2'!BZ108</f>
        <v>0.43835616438356162</v>
      </c>
      <c r="E107" s="54">
        <f t="shared" si="12"/>
        <v>0.66666666666666607</v>
      </c>
      <c r="F107" s="54">
        <f t="shared" si="13"/>
        <v>1.25</v>
      </c>
      <c r="G107" s="54">
        <f t="shared" si="14"/>
        <v>5.8447488584474883</v>
      </c>
      <c r="H107" s="54">
        <f t="shared" si="15"/>
        <v>3.2557077625570772</v>
      </c>
      <c r="J107" s="3"/>
    </row>
    <row r="108" spans="1:10">
      <c r="A108" s="3" t="s">
        <v>198</v>
      </c>
      <c r="B108" s="3">
        <f>'Imputed and missing data hidden'!BY108</f>
        <v>14</v>
      </c>
      <c r="C108" s="3">
        <f>IF(VLOOKUP(A108,'Hazard &amp; Exposure'!$B$6:$DJ$196,113,FALSE)&gt;0,1,0)</f>
        <v>0</v>
      </c>
      <c r="D108" s="54">
        <f>'Indicator Date hidden2'!BZ109</f>
        <v>0.453125</v>
      </c>
      <c r="E108" s="54">
        <f t="shared" si="12"/>
        <v>9.3333333333333339</v>
      </c>
      <c r="F108" s="54">
        <f t="shared" si="13"/>
        <v>1</v>
      </c>
      <c r="G108" s="54">
        <f t="shared" si="14"/>
        <v>6.041666666666667</v>
      </c>
      <c r="H108" s="54">
        <f t="shared" si="15"/>
        <v>6.15</v>
      </c>
      <c r="J108" s="3"/>
    </row>
    <row r="109" spans="1:10">
      <c r="A109" s="3" t="s">
        <v>200</v>
      </c>
      <c r="B109" s="3">
        <f>'Imputed and missing data hidden'!BY109</f>
        <v>20</v>
      </c>
      <c r="C109" s="3">
        <f>IF(VLOOKUP(A109,'Hazard &amp; Exposure'!$B$6:$DJ$196,113,FALSE)&gt;0,1,0)</f>
        <v>0</v>
      </c>
      <c r="D109" s="54">
        <f>'Indicator Date hidden2'!BZ110</f>
        <v>0.5901639344262295</v>
      </c>
      <c r="E109" s="54">
        <f t="shared" si="12"/>
        <v>10</v>
      </c>
      <c r="F109" s="54">
        <f t="shared" si="13"/>
        <v>1</v>
      </c>
      <c r="G109" s="54">
        <f t="shared" si="14"/>
        <v>7.8688524590163933</v>
      </c>
      <c r="H109" s="54">
        <f t="shared" si="15"/>
        <v>7.1475409836065573</v>
      </c>
      <c r="J109" s="3"/>
    </row>
    <row r="110" spans="1:10">
      <c r="A110" s="3" t="s">
        <v>202</v>
      </c>
      <c r="B110" s="3">
        <f>'Imputed and missing data hidden'!BY110</f>
        <v>4</v>
      </c>
      <c r="C110" s="3">
        <f>IF(VLOOKUP(A110,'Hazard &amp; Exposure'!$B$6:$DJ$196,113,FALSE)&gt;0,1,0)</f>
        <v>0</v>
      </c>
      <c r="D110" s="54">
        <f>'Indicator Date hidden2'!BZ111</f>
        <v>0.44285714285714284</v>
      </c>
      <c r="E110" s="54">
        <f t="shared" si="12"/>
        <v>2.666666666666667</v>
      </c>
      <c r="F110" s="54">
        <f t="shared" si="13"/>
        <v>1</v>
      </c>
      <c r="G110" s="54">
        <f t="shared" si="14"/>
        <v>5.9047619047619042</v>
      </c>
      <c r="H110" s="54">
        <f t="shared" si="15"/>
        <v>3.428571428571427</v>
      </c>
      <c r="J110" s="3"/>
    </row>
    <row r="111" spans="1:10">
      <c r="A111" s="3" t="s">
        <v>204</v>
      </c>
      <c r="B111" s="3">
        <f>'Imputed and missing data hidden'!BY111</f>
        <v>9</v>
      </c>
      <c r="C111" s="3">
        <f>IF(VLOOKUP(A111,'Hazard &amp; Exposure'!$B$6:$DJ$196,113,FALSE)&gt;0,1,0)</f>
        <v>0</v>
      </c>
      <c r="D111" s="54">
        <f>'Indicator Date hidden2'!BZ112</f>
        <v>0.40579710144927539</v>
      </c>
      <c r="E111" s="54">
        <f t="shared" si="12"/>
        <v>6</v>
      </c>
      <c r="F111" s="54">
        <f t="shared" si="13"/>
        <v>1</v>
      </c>
      <c r="G111" s="54">
        <f t="shared" si="14"/>
        <v>5.4106280193236715</v>
      </c>
      <c r="H111" s="54">
        <f t="shared" si="15"/>
        <v>4.5642512077294679</v>
      </c>
      <c r="J111" s="3"/>
    </row>
    <row r="112" spans="1:10">
      <c r="A112" s="3" t="s">
        <v>206</v>
      </c>
      <c r="B112" s="3">
        <f>'Imputed and missing data hidden'!BY112</f>
        <v>6</v>
      </c>
      <c r="C112" s="3">
        <f>IF(VLOOKUP(A112,'Hazard &amp; Exposure'!$B$6:$DJ$196,113,FALSE)&gt;0,1,0)</f>
        <v>1</v>
      </c>
      <c r="D112" s="54">
        <f>'Indicator Date hidden2'!BZ113</f>
        <v>0.41095890410958902</v>
      </c>
      <c r="E112" s="54">
        <f t="shared" si="12"/>
        <v>4</v>
      </c>
      <c r="F112" s="54">
        <f t="shared" si="13"/>
        <v>1.25</v>
      </c>
      <c r="G112" s="54">
        <f t="shared" si="14"/>
        <v>5.4794520547945202</v>
      </c>
      <c r="H112" s="54">
        <f t="shared" si="15"/>
        <v>4.7397260273972606</v>
      </c>
      <c r="J112" s="3"/>
    </row>
    <row r="113" spans="1:10">
      <c r="A113" s="3" t="s">
        <v>208</v>
      </c>
      <c r="B113" s="3">
        <f>'Imputed and missing data hidden'!BY113</f>
        <v>19</v>
      </c>
      <c r="C113" s="3">
        <f>IF(VLOOKUP(A113,'Hazard &amp; Exposure'!$B$6:$DJ$196,113,FALSE)&gt;0,1,0)</f>
        <v>0</v>
      </c>
      <c r="D113" s="54">
        <f>'Indicator Date hidden2'!BZ114</f>
        <v>0.5161290322580645</v>
      </c>
      <c r="E113" s="54">
        <f t="shared" si="12"/>
        <v>10</v>
      </c>
      <c r="F113" s="54">
        <f t="shared" si="13"/>
        <v>1</v>
      </c>
      <c r="G113" s="54">
        <f t="shared" si="14"/>
        <v>6.881720430107527</v>
      </c>
      <c r="H113" s="54">
        <f t="shared" si="15"/>
        <v>6.752688172043011</v>
      </c>
      <c r="J113" s="3"/>
    </row>
    <row r="114" spans="1:10">
      <c r="A114" s="3" t="s">
        <v>209</v>
      </c>
      <c r="B114" s="3">
        <f>'Imputed and missing data hidden'!BY114</f>
        <v>5</v>
      </c>
      <c r="C114" s="3">
        <f>IF(VLOOKUP(A114,'Hazard &amp; Exposure'!$B$6:$DJ$196,113,FALSE)&gt;0,1,0)</f>
        <v>0</v>
      </c>
      <c r="D114" s="54">
        <f>'Indicator Date hidden2'!BZ115</f>
        <v>0.64383561643835618</v>
      </c>
      <c r="E114" s="54">
        <f t="shared" si="12"/>
        <v>3.3333333333333339</v>
      </c>
      <c r="F114" s="54">
        <f t="shared" si="13"/>
        <v>1</v>
      </c>
      <c r="G114" s="54">
        <f t="shared" si="14"/>
        <v>8.5844748858447488</v>
      </c>
      <c r="H114" s="54">
        <f t="shared" si="15"/>
        <v>4.7671232876712333</v>
      </c>
      <c r="J114" s="3"/>
    </row>
    <row r="115" spans="1:10">
      <c r="A115" s="3" t="s">
        <v>210</v>
      </c>
      <c r="B115" s="3">
        <f>'Imputed and missing data hidden'!BY115</f>
        <v>5</v>
      </c>
      <c r="C115" s="3">
        <f>IF(VLOOKUP(A115,'Hazard &amp; Exposure'!$B$6:$DJ$196,113,FALSE)&gt;0,1,0)</f>
        <v>0</v>
      </c>
      <c r="D115" s="54">
        <f>'Indicator Date hidden2'!BZ116</f>
        <v>0.375</v>
      </c>
      <c r="E115" s="54">
        <f t="shared" si="12"/>
        <v>3.3333333333333339</v>
      </c>
      <c r="F115" s="54">
        <f t="shared" si="13"/>
        <v>1</v>
      </c>
      <c r="G115" s="54">
        <f t="shared" si="14"/>
        <v>5</v>
      </c>
      <c r="H115" s="54">
        <f t="shared" si="15"/>
        <v>3.3333333333333348</v>
      </c>
      <c r="J115" s="3"/>
    </row>
    <row r="116" spans="1:10">
      <c r="A116" s="3" t="s">
        <v>212</v>
      </c>
      <c r="B116" s="3">
        <f>'Imputed and missing data hidden'!BY116</f>
        <v>6</v>
      </c>
      <c r="C116" s="3">
        <f>IF(VLOOKUP(A116,'Hazard &amp; Exposure'!$B$6:$DJ$196,113,FALSE)&gt;0,1,0)</f>
        <v>0</v>
      </c>
      <c r="D116" s="54">
        <f>'Indicator Date hidden2'!BZ117</f>
        <v>0.53521126760563376</v>
      </c>
      <c r="E116" s="54">
        <f t="shared" si="12"/>
        <v>4</v>
      </c>
      <c r="F116" s="54">
        <f t="shared" si="13"/>
        <v>1</v>
      </c>
      <c r="G116" s="54">
        <f t="shared" si="14"/>
        <v>7.1361502347417831</v>
      </c>
      <c r="H116" s="54">
        <f t="shared" si="15"/>
        <v>4.4544600938967136</v>
      </c>
      <c r="J116" s="3"/>
    </row>
    <row r="117" spans="1:10">
      <c r="A117" s="3" t="s">
        <v>214</v>
      </c>
      <c r="B117" s="3">
        <f>'Imputed and missing data hidden'!BY117</f>
        <v>3</v>
      </c>
      <c r="C117" s="3">
        <f>IF(VLOOKUP(A117,'Hazard &amp; Exposure'!$B$6:$DJ$196,113,FALSE)&gt;0,1,0)</f>
        <v>0</v>
      </c>
      <c r="D117" s="54">
        <f>'Indicator Date hidden2'!BZ118</f>
        <v>0.51388888888888884</v>
      </c>
      <c r="E117" s="54">
        <f t="shared" si="12"/>
        <v>2</v>
      </c>
      <c r="F117" s="54">
        <f t="shared" si="13"/>
        <v>1</v>
      </c>
      <c r="G117" s="54">
        <f t="shared" si="14"/>
        <v>6.8518518518518512</v>
      </c>
      <c r="H117" s="54">
        <f t="shared" si="15"/>
        <v>3.5407407407407412</v>
      </c>
      <c r="J117" s="3"/>
    </row>
    <row r="118" spans="1:10">
      <c r="A118" s="3" t="s">
        <v>216</v>
      </c>
      <c r="B118" s="3">
        <f>'Imputed and missing data hidden'!BY118</f>
        <v>0</v>
      </c>
      <c r="C118" s="3">
        <f>IF(VLOOKUP(A118,'Hazard &amp; Exposure'!$B$6:$DJ$196,113,FALSE)&gt;0,1,0)</f>
        <v>1</v>
      </c>
      <c r="D118" s="54">
        <f>'Indicator Date hidden2'!BZ119</f>
        <v>0.61333333333333329</v>
      </c>
      <c r="E118" s="54">
        <f t="shared" si="12"/>
        <v>0</v>
      </c>
      <c r="F118" s="54">
        <f t="shared" si="13"/>
        <v>1.25</v>
      </c>
      <c r="G118" s="54">
        <f t="shared" si="14"/>
        <v>8.1777777777777771</v>
      </c>
      <c r="H118" s="54">
        <f t="shared" si="15"/>
        <v>4.0888888888888886</v>
      </c>
      <c r="J118" s="3"/>
    </row>
    <row r="119" spans="1:10">
      <c r="A119" s="3" t="s">
        <v>218</v>
      </c>
      <c r="B119" s="3">
        <f>'Imputed and missing data hidden'!BY119</f>
        <v>3</v>
      </c>
      <c r="C119" s="3">
        <f>IF(VLOOKUP(A119,'Hazard &amp; Exposure'!$B$6:$DJ$196,113,FALSE)&gt;0,1,0)</f>
        <v>1</v>
      </c>
      <c r="D119" s="54">
        <f>'Indicator Date hidden2'!BZ120</f>
        <v>0.48</v>
      </c>
      <c r="E119" s="54">
        <f t="shared" si="12"/>
        <v>2</v>
      </c>
      <c r="F119" s="54">
        <f t="shared" si="13"/>
        <v>1.25</v>
      </c>
      <c r="G119" s="54">
        <f t="shared" si="14"/>
        <v>6.3999999999999995</v>
      </c>
      <c r="H119" s="54">
        <f t="shared" si="15"/>
        <v>4.1999999999999993</v>
      </c>
      <c r="J119" s="3"/>
    </row>
    <row r="120" spans="1:10">
      <c r="A120" s="3" t="s">
        <v>219</v>
      </c>
      <c r="B120" s="3">
        <f>'Imputed and missing data hidden'!BY120</f>
        <v>2</v>
      </c>
      <c r="C120" s="3">
        <f>IF(VLOOKUP(A120,'Hazard &amp; Exposure'!$B$6:$DJ$196,113,FALSE)&gt;0,1,0)</f>
        <v>0</v>
      </c>
      <c r="D120" s="54">
        <f>'Indicator Date hidden2'!BZ121</f>
        <v>0.57534246575342463</v>
      </c>
      <c r="E120" s="54">
        <f t="shared" si="12"/>
        <v>1.3333333333333321</v>
      </c>
      <c r="F120" s="54">
        <f t="shared" si="13"/>
        <v>1</v>
      </c>
      <c r="G120" s="54">
        <f t="shared" si="14"/>
        <v>7.6712328767123283</v>
      </c>
      <c r="H120" s="54">
        <f t="shared" si="15"/>
        <v>3.6018264840182637</v>
      </c>
      <c r="J120" s="3"/>
    </row>
    <row r="121" spans="1:10">
      <c r="A121" s="3" t="s">
        <v>221</v>
      </c>
      <c r="B121" s="3">
        <f>'Imputed and missing data hidden'!BY121</f>
        <v>25</v>
      </c>
      <c r="C121" s="3">
        <f>IF(VLOOKUP(A121,'Hazard &amp; Exposure'!$B$6:$DJ$196,113,FALSE)&gt;0,1,0)</f>
        <v>0</v>
      </c>
      <c r="D121" s="54">
        <f>'Indicator Date hidden2'!BZ122</f>
        <v>0.5</v>
      </c>
      <c r="E121" s="54">
        <f t="shared" si="12"/>
        <v>10</v>
      </c>
      <c r="F121" s="54">
        <f t="shared" si="13"/>
        <v>1</v>
      </c>
      <c r="G121" s="54">
        <f t="shared" si="14"/>
        <v>6.666666666666667</v>
      </c>
      <c r="H121" s="54">
        <f t="shared" si="15"/>
        <v>6.6666666666666679</v>
      </c>
      <c r="J121" s="3"/>
    </row>
    <row r="122" spans="1:10">
      <c r="A122" s="3" t="s">
        <v>223</v>
      </c>
      <c r="B122" s="3">
        <f>'Imputed and missing data hidden'!BY122</f>
        <v>3</v>
      </c>
      <c r="C122" s="3">
        <f>IF(VLOOKUP(A122,'Hazard &amp; Exposure'!$B$6:$DJ$196,113,FALSE)&gt;0,1,0)</f>
        <v>0</v>
      </c>
      <c r="D122" s="54">
        <f>'Indicator Date hidden2'!BZ123</f>
        <v>0.51351351351351349</v>
      </c>
      <c r="E122" s="54">
        <f t="shared" si="12"/>
        <v>2</v>
      </c>
      <c r="F122" s="54">
        <f t="shared" si="13"/>
        <v>1</v>
      </c>
      <c r="G122" s="54">
        <f t="shared" si="14"/>
        <v>6.8468468468468462</v>
      </c>
      <c r="H122" s="54">
        <f t="shared" si="15"/>
        <v>3.5387387387387381</v>
      </c>
      <c r="J122" s="3"/>
    </row>
    <row r="123" spans="1:10">
      <c r="A123" s="3" t="s">
        <v>225</v>
      </c>
      <c r="B123" s="3">
        <f>'Imputed and missing data hidden'!BY123</f>
        <v>10</v>
      </c>
      <c r="C123" s="3">
        <f>IF(VLOOKUP(A123,'Hazard &amp; Exposure'!$B$6:$DJ$196,113,FALSE)&gt;0,1,0)</f>
        <v>0</v>
      </c>
      <c r="D123" s="54">
        <f>'Indicator Date hidden2'!BZ124</f>
        <v>0.37313432835820898</v>
      </c>
      <c r="E123" s="54">
        <f t="shared" si="12"/>
        <v>6.666666666666667</v>
      </c>
      <c r="F123" s="54">
        <f t="shared" si="13"/>
        <v>1</v>
      </c>
      <c r="G123" s="54">
        <f t="shared" si="14"/>
        <v>4.9751243781094532</v>
      </c>
      <c r="H123" s="54">
        <f t="shared" si="15"/>
        <v>4.6567164179104479</v>
      </c>
      <c r="J123" s="3"/>
    </row>
    <row r="124" spans="1:10">
      <c r="A124" s="3" t="s">
        <v>227</v>
      </c>
      <c r="B124" s="3">
        <f>'Imputed and missing data hidden'!BY124</f>
        <v>12</v>
      </c>
      <c r="C124" s="3">
        <f>IF(VLOOKUP(A124,'Hazard &amp; Exposure'!$B$6:$DJ$196,113,FALSE)&gt;0,1,0)</f>
        <v>0</v>
      </c>
      <c r="D124" s="54">
        <f>'Indicator Date hidden2'!BZ125</f>
        <v>0.37878787878787878</v>
      </c>
      <c r="E124" s="54">
        <f t="shared" si="12"/>
        <v>8</v>
      </c>
      <c r="F124" s="54">
        <f t="shared" si="13"/>
        <v>1</v>
      </c>
      <c r="G124" s="54">
        <f t="shared" si="14"/>
        <v>5.0505050505050502</v>
      </c>
      <c r="H124" s="54">
        <f t="shared" si="15"/>
        <v>5.2202020202020201</v>
      </c>
      <c r="J124" s="3"/>
    </row>
    <row r="125" spans="1:10">
      <c r="A125" s="3" t="s">
        <v>229</v>
      </c>
      <c r="B125" s="3">
        <f>'Imputed and missing data hidden'!BY125</f>
        <v>6</v>
      </c>
      <c r="C125" s="3">
        <f>IF(VLOOKUP(A125,'Hazard &amp; Exposure'!$B$6:$DJ$196,113,FALSE)&gt;0,1,0)</f>
        <v>0</v>
      </c>
      <c r="D125" s="54">
        <f>'Indicator Date hidden2'!BZ126</f>
        <v>0.59722222222222221</v>
      </c>
      <c r="E125" s="54">
        <f t="shared" si="12"/>
        <v>4</v>
      </c>
      <c r="F125" s="54">
        <f t="shared" si="13"/>
        <v>1</v>
      </c>
      <c r="G125" s="54">
        <f t="shared" si="14"/>
        <v>7.9629629629629628</v>
      </c>
      <c r="H125" s="54">
        <f t="shared" si="15"/>
        <v>4.7851851851851848</v>
      </c>
      <c r="J125" s="3"/>
    </row>
    <row r="126" spans="1:10">
      <c r="A126" s="3" t="s">
        <v>231</v>
      </c>
      <c r="B126" s="3">
        <f>'Imputed and missing data hidden'!BY126</f>
        <v>2</v>
      </c>
      <c r="C126" s="3">
        <f>IF(VLOOKUP(A126,'Hazard &amp; Exposure'!$B$6:$DJ$196,113,FALSE)&gt;0,1,0)</f>
        <v>1</v>
      </c>
      <c r="D126" s="54">
        <f>'Indicator Date hidden2'!BZ127</f>
        <v>0.64864864864864868</v>
      </c>
      <c r="E126" s="54">
        <f t="shared" si="12"/>
        <v>1.3333333333333321</v>
      </c>
      <c r="F126" s="54">
        <f t="shared" si="13"/>
        <v>1.25</v>
      </c>
      <c r="G126" s="54">
        <f t="shared" si="14"/>
        <v>8.6486486486486491</v>
      </c>
      <c r="H126" s="54">
        <f t="shared" si="15"/>
        <v>4.9909909909909906</v>
      </c>
      <c r="J126" s="3"/>
    </row>
    <row r="127" spans="1:10">
      <c r="A127" s="3" t="s">
        <v>233</v>
      </c>
      <c r="B127" s="3">
        <f>'Imputed and missing data hidden'!BY127</f>
        <v>1</v>
      </c>
      <c r="C127" s="3">
        <f>IF(VLOOKUP(A127,'Hazard &amp; Exposure'!$B$6:$DJ$196,113,FALSE)&gt;0,1,0)</f>
        <v>1</v>
      </c>
      <c r="D127" s="54">
        <f>'Indicator Date hidden2'!BZ128</f>
        <v>0.41095890410958902</v>
      </c>
      <c r="E127" s="54">
        <f t="shared" si="12"/>
        <v>0.66666666666666607</v>
      </c>
      <c r="F127" s="54">
        <f t="shared" si="13"/>
        <v>1.25</v>
      </c>
      <c r="G127" s="54">
        <f t="shared" si="14"/>
        <v>5.4794520547945202</v>
      </c>
      <c r="H127" s="54">
        <f t="shared" si="15"/>
        <v>3.0730593607305936</v>
      </c>
      <c r="J127" s="3"/>
    </row>
    <row r="128" spans="1:10">
      <c r="A128" s="3" t="s">
        <v>187</v>
      </c>
      <c r="B128" s="3">
        <f>'Imputed and missing data hidden'!BY128</f>
        <v>9</v>
      </c>
      <c r="C128" s="3">
        <f>IF(VLOOKUP(A128,'Hazard &amp; Exposure'!$B$6:$DJ$196,113,FALSE)&gt;0,1,0)</f>
        <v>0</v>
      </c>
      <c r="D128" s="54">
        <f>'Indicator Date hidden2'!BZ129</f>
        <v>0.60869565217391308</v>
      </c>
      <c r="E128" s="54">
        <f t="shared" si="12"/>
        <v>6</v>
      </c>
      <c r="F128" s="54">
        <f t="shared" si="13"/>
        <v>1</v>
      </c>
      <c r="G128" s="54">
        <f t="shared" si="14"/>
        <v>8.1159420289855078</v>
      </c>
      <c r="H128" s="54">
        <f t="shared" si="15"/>
        <v>5.6463768115942035</v>
      </c>
      <c r="J128" s="3"/>
    </row>
    <row r="129" spans="1:10">
      <c r="A129" s="3" t="s">
        <v>235</v>
      </c>
      <c r="B129" s="3">
        <f>'Imputed and missing data hidden'!BY129</f>
        <v>12</v>
      </c>
      <c r="C129" s="3">
        <f>IF(VLOOKUP(A129,'Hazard &amp; Exposure'!$B$6:$DJ$196,113,FALSE)&gt;0,1,0)</f>
        <v>0</v>
      </c>
      <c r="D129" s="54">
        <f>'Indicator Date hidden2'!BZ130</f>
        <v>0.37878787878787878</v>
      </c>
      <c r="E129" s="54">
        <f t="shared" si="12"/>
        <v>8</v>
      </c>
      <c r="F129" s="54">
        <f t="shared" si="13"/>
        <v>1</v>
      </c>
      <c r="G129" s="54">
        <f t="shared" si="14"/>
        <v>5.0505050505050502</v>
      </c>
      <c r="H129" s="54">
        <f t="shared" si="15"/>
        <v>5.2202020202020201</v>
      </c>
      <c r="J129" s="3"/>
    </row>
    <row r="130" spans="1:10">
      <c r="A130" s="3" t="s">
        <v>238</v>
      </c>
      <c r="B130" s="3">
        <f>'Imputed and missing data hidden'!BY130</f>
        <v>10</v>
      </c>
      <c r="C130" s="3">
        <f>IF(VLOOKUP(A130,'Hazard &amp; Exposure'!$B$6:$DJ$196,113,FALSE)&gt;0,1,0)</f>
        <v>0</v>
      </c>
      <c r="D130" s="54">
        <f>'Indicator Date hidden2'!BZ131</f>
        <v>0.29411764705882354</v>
      </c>
      <c r="E130" s="54">
        <f t="shared" ref="E130:E161" si="16">IF(B130&gt;B$197,10,10-(B$197-B130)/(B$197-B$196)*10)</f>
        <v>6.666666666666667</v>
      </c>
      <c r="F130" s="54">
        <f t="shared" ref="F130:F161" si="17">IF(C130=1,$B$199,1)</f>
        <v>1</v>
      </c>
      <c r="G130" s="54">
        <f t="shared" ref="G130:G161" si="18">IF(D130&gt;D$197,10,10-(D$197-D130)/(D$197-D$196)*10)</f>
        <v>3.9215686274509807</v>
      </c>
      <c r="H130" s="54">
        <f t="shared" ref="H130:H161" si="19">10-(12.5-AVERAGE(E130,G130)*F130)/12.5*10</f>
        <v>4.2352941176470598</v>
      </c>
      <c r="J130" s="3"/>
    </row>
    <row r="131" spans="1:10">
      <c r="A131" s="3" t="s">
        <v>240</v>
      </c>
      <c r="B131" s="3">
        <f>'Imputed and missing data hidden'!BY131</f>
        <v>3</v>
      </c>
      <c r="C131" s="3">
        <f>IF(VLOOKUP(A131,'Hazard &amp; Exposure'!$B$6:$DJ$196,113,FALSE)&gt;0,1,0)</f>
        <v>0</v>
      </c>
      <c r="D131" s="54">
        <f>'Indicator Date hidden2'!BZ132</f>
        <v>0.41333333333333333</v>
      </c>
      <c r="E131" s="54">
        <f t="shared" si="16"/>
        <v>2</v>
      </c>
      <c r="F131" s="54">
        <f t="shared" si="17"/>
        <v>1</v>
      </c>
      <c r="G131" s="54">
        <f t="shared" si="18"/>
        <v>5.5111111111111111</v>
      </c>
      <c r="H131" s="54">
        <f t="shared" si="19"/>
        <v>3.0044444444444451</v>
      </c>
      <c r="J131" s="3"/>
    </row>
    <row r="132" spans="1:10">
      <c r="A132" s="3" t="s">
        <v>242</v>
      </c>
      <c r="B132" s="3">
        <f>'Imputed and missing data hidden'!BY132</f>
        <v>22</v>
      </c>
      <c r="C132" s="3">
        <f>IF(VLOOKUP(A132,'Hazard &amp; Exposure'!$B$6:$DJ$196,113,FALSE)&gt;0,1,0)</f>
        <v>0</v>
      </c>
      <c r="D132" s="54">
        <f>'Indicator Date hidden2'!BZ133</f>
        <v>0.47457627118644069</v>
      </c>
      <c r="E132" s="54">
        <f t="shared" si="16"/>
        <v>10</v>
      </c>
      <c r="F132" s="54">
        <f t="shared" si="17"/>
        <v>1</v>
      </c>
      <c r="G132" s="54">
        <f t="shared" si="18"/>
        <v>6.3276836158192094</v>
      </c>
      <c r="H132" s="54">
        <f t="shared" si="19"/>
        <v>6.5310734463276843</v>
      </c>
      <c r="J132" s="3"/>
    </row>
    <row r="133" spans="1:10">
      <c r="A133" s="3" t="s">
        <v>237</v>
      </c>
      <c r="B133" s="3">
        <f>'Imputed and missing data hidden'!BY133</f>
        <v>15</v>
      </c>
      <c r="C133" s="3">
        <f>IF(VLOOKUP(A133,'Hazard &amp; Exposure'!$B$6:$DJ$196,113,FALSE)&gt;0,1,0)</f>
        <v>0</v>
      </c>
      <c r="D133" s="54">
        <f>'Indicator Date hidden2'!BZ134</f>
        <v>0.453125</v>
      </c>
      <c r="E133" s="54">
        <f t="shared" si="16"/>
        <v>10</v>
      </c>
      <c r="F133" s="54">
        <f t="shared" si="17"/>
        <v>1</v>
      </c>
      <c r="G133" s="54">
        <f t="shared" si="18"/>
        <v>6.041666666666667</v>
      </c>
      <c r="H133" s="54">
        <f t="shared" si="19"/>
        <v>6.416666666666667</v>
      </c>
      <c r="J133" s="3"/>
    </row>
    <row r="134" spans="1:10">
      <c r="A134" s="3" t="s">
        <v>244</v>
      </c>
      <c r="B134" s="3">
        <f>'Imputed and missing data hidden'!BY134</f>
        <v>9</v>
      </c>
      <c r="C134" s="3">
        <f>IF(VLOOKUP(A134,'Hazard &amp; Exposure'!$B$6:$DJ$196,113,FALSE)&gt;0,1,0)</f>
        <v>0</v>
      </c>
      <c r="D134" s="54">
        <f>'Indicator Date hidden2'!BZ135</f>
        <v>0.42028985507246375</v>
      </c>
      <c r="E134" s="54">
        <f t="shared" si="16"/>
        <v>6</v>
      </c>
      <c r="F134" s="54">
        <f t="shared" si="17"/>
        <v>1</v>
      </c>
      <c r="G134" s="54">
        <f t="shared" si="18"/>
        <v>5.6038647342995169</v>
      </c>
      <c r="H134" s="54">
        <f t="shared" si="19"/>
        <v>4.6415458937198073</v>
      </c>
      <c r="J134" s="3"/>
    </row>
    <row r="135" spans="1:10">
      <c r="A135" s="3" t="s">
        <v>246</v>
      </c>
      <c r="B135" s="3">
        <f>'Imputed and missing data hidden'!BY135</f>
        <v>9</v>
      </c>
      <c r="C135" s="3">
        <f>IF(VLOOKUP(A135,'Hazard &amp; Exposure'!$B$6:$DJ$196,113,FALSE)&gt;0,1,0)</f>
        <v>0</v>
      </c>
      <c r="D135" s="54">
        <f>'Indicator Date hidden2'!BZ136</f>
        <v>0.72857142857142854</v>
      </c>
      <c r="E135" s="54">
        <f t="shared" si="16"/>
        <v>6</v>
      </c>
      <c r="F135" s="54">
        <f t="shared" si="17"/>
        <v>1</v>
      </c>
      <c r="G135" s="54">
        <f t="shared" si="18"/>
        <v>9.7142857142857135</v>
      </c>
      <c r="H135" s="54">
        <f t="shared" si="19"/>
        <v>6.2857142857142856</v>
      </c>
      <c r="J135" s="3"/>
    </row>
    <row r="136" spans="1:10">
      <c r="A136" s="3" t="s">
        <v>248</v>
      </c>
      <c r="B136" s="3">
        <f>'Imputed and missing data hidden'!BY136</f>
        <v>5</v>
      </c>
      <c r="C136" s="3">
        <f>IF(VLOOKUP(A136,'Hazard &amp; Exposure'!$B$6:$DJ$196,113,FALSE)&gt;0,1,0)</f>
        <v>0</v>
      </c>
      <c r="D136" s="54">
        <f>'Indicator Date hidden2'!BZ137</f>
        <v>0.31506849315068491</v>
      </c>
      <c r="E136" s="54">
        <f t="shared" si="16"/>
        <v>3.3333333333333339</v>
      </c>
      <c r="F136" s="54">
        <f t="shared" si="17"/>
        <v>1</v>
      </c>
      <c r="G136" s="54">
        <f t="shared" si="18"/>
        <v>4.2009132420091326</v>
      </c>
      <c r="H136" s="54">
        <f t="shared" si="19"/>
        <v>3.0136986301369859</v>
      </c>
      <c r="J136" s="3"/>
    </row>
    <row r="137" spans="1:10">
      <c r="A137" s="3" t="s">
        <v>250</v>
      </c>
      <c r="B137" s="3">
        <f>'Imputed and missing data hidden'!BY137</f>
        <v>5</v>
      </c>
      <c r="C137" s="3">
        <f>IF(VLOOKUP(A137,'Hazard &amp; Exposure'!$B$6:$DJ$196,113,FALSE)&gt;0,1,0)</f>
        <v>0</v>
      </c>
      <c r="D137" s="54">
        <f>'Indicator Date hidden2'!BZ138</f>
        <v>0.39189189189189189</v>
      </c>
      <c r="E137" s="54">
        <f t="shared" si="16"/>
        <v>3.3333333333333339</v>
      </c>
      <c r="F137" s="54">
        <f t="shared" si="17"/>
        <v>1</v>
      </c>
      <c r="G137" s="54">
        <f t="shared" si="18"/>
        <v>5.2252252252252251</v>
      </c>
      <c r="H137" s="54">
        <f t="shared" si="19"/>
        <v>3.423423423423424</v>
      </c>
      <c r="J137" s="3"/>
    </row>
    <row r="138" spans="1:10">
      <c r="A138" s="3" t="s">
        <v>252</v>
      </c>
      <c r="B138" s="3">
        <f>'Imputed and missing data hidden'!BY138</f>
        <v>4</v>
      </c>
      <c r="C138" s="3">
        <f>IF(VLOOKUP(A138,'Hazard &amp; Exposure'!$B$6:$DJ$196,113,FALSE)&gt;0,1,0)</f>
        <v>1</v>
      </c>
      <c r="D138" s="54">
        <f>'Indicator Date hidden2'!BZ139</f>
        <v>0.35135135135135137</v>
      </c>
      <c r="E138" s="54">
        <f t="shared" si="16"/>
        <v>2.666666666666667</v>
      </c>
      <c r="F138" s="54">
        <f t="shared" si="17"/>
        <v>1.25</v>
      </c>
      <c r="G138" s="54">
        <f t="shared" si="18"/>
        <v>4.6846846846846848</v>
      </c>
      <c r="H138" s="54">
        <f t="shared" si="19"/>
        <v>3.6756756756756754</v>
      </c>
      <c r="J138" s="3"/>
    </row>
    <row r="139" spans="1:10">
      <c r="A139" s="3" t="s">
        <v>254</v>
      </c>
      <c r="B139" s="3">
        <f>'Imputed and missing data hidden'!BY139</f>
        <v>13</v>
      </c>
      <c r="C139" s="3">
        <f>IF(VLOOKUP(A139,'Hazard &amp; Exposure'!$B$6:$DJ$196,113,FALSE)&gt;0,1,0)</f>
        <v>0</v>
      </c>
      <c r="D139" s="54">
        <f>'Indicator Date hidden2'!BZ140</f>
        <v>0.36363636363636365</v>
      </c>
      <c r="E139" s="54">
        <f t="shared" si="16"/>
        <v>8.6666666666666661</v>
      </c>
      <c r="F139" s="54">
        <f t="shared" si="17"/>
        <v>1</v>
      </c>
      <c r="G139" s="54">
        <f t="shared" si="18"/>
        <v>4.8484848484848486</v>
      </c>
      <c r="H139" s="54">
        <f t="shared" si="19"/>
        <v>5.4060606060606062</v>
      </c>
      <c r="J139" s="3"/>
    </row>
    <row r="140" spans="1:10">
      <c r="A140" s="3" t="s">
        <v>256</v>
      </c>
      <c r="B140" s="3">
        <f>'Imputed and missing data hidden'!BY140</f>
        <v>10</v>
      </c>
      <c r="C140" s="3">
        <f>IF(VLOOKUP(A140,'Hazard &amp; Exposure'!$B$6:$DJ$196,113,FALSE)&gt;0,1,0)</f>
        <v>0</v>
      </c>
      <c r="D140" s="54">
        <f>'Indicator Date hidden2'!BZ141</f>
        <v>0.38805970149253732</v>
      </c>
      <c r="E140" s="54">
        <f t="shared" si="16"/>
        <v>6.666666666666667</v>
      </c>
      <c r="F140" s="54">
        <f t="shared" si="17"/>
        <v>1</v>
      </c>
      <c r="G140" s="54">
        <f t="shared" si="18"/>
        <v>5.1741293532338313</v>
      </c>
      <c r="H140" s="54">
        <f t="shared" si="19"/>
        <v>4.7363184079601997</v>
      </c>
      <c r="J140" s="3"/>
    </row>
    <row r="141" spans="1:10">
      <c r="A141" s="3" t="s">
        <v>258</v>
      </c>
      <c r="B141" s="3">
        <f>'Imputed and missing data hidden'!BY141</f>
        <v>15</v>
      </c>
      <c r="C141" s="3">
        <f>IF(VLOOKUP(A141,'Hazard &amp; Exposure'!$B$6:$DJ$196,113,FALSE)&gt;0,1,0)</f>
        <v>0</v>
      </c>
      <c r="D141" s="54">
        <f>'Indicator Date hidden2'!BZ142</f>
        <v>0.25</v>
      </c>
      <c r="E141" s="54">
        <f t="shared" si="16"/>
        <v>10</v>
      </c>
      <c r="F141" s="54">
        <f t="shared" si="17"/>
        <v>1</v>
      </c>
      <c r="G141" s="54">
        <f t="shared" si="18"/>
        <v>3.3333333333333339</v>
      </c>
      <c r="H141" s="54">
        <f t="shared" si="19"/>
        <v>5.3333333333333339</v>
      </c>
      <c r="J141" s="3"/>
    </row>
    <row r="142" spans="1:10">
      <c r="A142" s="3" t="s">
        <v>260</v>
      </c>
      <c r="B142" s="3">
        <f>'Imputed and missing data hidden'!BY142</f>
        <v>8</v>
      </c>
      <c r="C142" s="3">
        <f>IF(VLOOKUP(A142,'Hazard &amp; Exposure'!$B$6:$DJ$196,113,FALSE)&gt;0,1,0)</f>
        <v>0</v>
      </c>
      <c r="D142" s="54">
        <f>'Indicator Date hidden2'!BZ143</f>
        <v>0.35294117647058826</v>
      </c>
      <c r="E142" s="54">
        <f t="shared" si="16"/>
        <v>5.333333333333333</v>
      </c>
      <c r="F142" s="54">
        <f t="shared" si="17"/>
        <v>1</v>
      </c>
      <c r="G142" s="54">
        <f t="shared" si="18"/>
        <v>4.7058823529411766</v>
      </c>
      <c r="H142" s="54">
        <f t="shared" si="19"/>
        <v>4.0156862745098039</v>
      </c>
      <c r="J142" s="3"/>
    </row>
    <row r="143" spans="1:10">
      <c r="A143" s="3" t="s">
        <v>262</v>
      </c>
      <c r="B143" s="3">
        <f>'Imputed and missing data hidden'!BY143</f>
        <v>12</v>
      </c>
      <c r="C143" s="3">
        <f>IF(VLOOKUP(A143,'Hazard &amp; Exposure'!$B$6:$DJ$196,113,FALSE)&gt;0,1,0)</f>
        <v>0</v>
      </c>
      <c r="D143" s="54">
        <f>'Indicator Date hidden2'!BZ144</f>
        <v>0.39393939393939392</v>
      </c>
      <c r="E143" s="54">
        <f t="shared" si="16"/>
        <v>8</v>
      </c>
      <c r="F143" s="54">
        <f t="shared" si="17"/>
        <v>1</v>
      </c>
      <c r="G143" s="54">
        <f t="shared" si="18"/>
        <v>5.2525252525252526</v>
      </c>
      <c r="H143" s="54">
        <f t="shared" si="19"/>
        <v>5.3010101010101014</v>
      </c>
      <c r="J143" s="3"/>
    </row>
    <row r="144" spans="1:10">
      <c r="A144" s="3" t="s">
        <v>263</v>
      </c>
      <c r="B144" s="3">
        <f>'Imputed and missing data hidden'!BY144</f>
        <v>0</v>
      </c>
      <c r="C144" s="3">
        <f>IF(VLOOKUP(A144,'Hazard &amp; Exposure'!$B$6:$DJ$196,113,FALSE)&gt;0,1,0)</f>
        <v>0</v>
      </c>
      <c r="D144" s="54">
        <f>'Indicator Date hidden2'!BZ145</f>
        <v>0.43243243243243246</v>
      </c>
      <c r="E144" s="54">
        <f t="shared" si="16"/>
        <v>0</v>
      </c>
      <c r="F144" s="54">
        <f t="shared" si="17"/>
        <v>1</v>
      </c>
      <c r="G144" s="54">
        <f t="shared" si="18"/>
        <v>5.7657657657657664</v>
      </c>
      <c r="H144" s="54">
        <f t="shared" si="19"/>
        <v>2.3063063063063076</v>
      </c>
      <c r="J144" s="3"/>
    </row>
    <row r="145" spans="1:10">
      <c r="A145" s="3" t="s">
        <v>265</v>
      </c>
      <c r="B145" s="3">
        <f>'Imputed and missing data hidden'!BY145</f>
        <v>23</v>
      </c>
      <c r="C145" s="3">
        <f>IF(VLOOKUP(A145,'Hazard &amp; Exposure'!$B$6:$DJ$196,113,FALSE)&gt;0,1,0)</f>
        <v>0</v>
      </c>
      <c r="D145" s="54">
        <f>'Indicator Date hidden2'!BZ146</f>
        <v>0.53448275862068961</v>
      </c>
      <c r="E145" s="54">
        <f t="shared" si="16"/>
        <v>10</v>
      </c>
      <c r="F145" s="54">
        <f t="shared" si="17"/>
        <v>1</v>
      </c>
      <c r="G145" s="54">
        <f t="shared" si="18"/>
        <v>7.1264367816091951</v>
      </c>
      <c r="H145" s="54">
        <f t="shared" si="19"/>
        <v>6.8505747126436773</v>
      </c>
      <c r="J145" s="3"/>
    </row>
    <row r="146" spans="1:10">
      <c r="A146" s="3" t="s">
        <v>267</v>
      </c>
      <c r="B146" s="3">
        <f>'Imputed and missing data hidden'!BY146</f>
        <v>13</v>
      </c>
      <c r="C146" s="3">
        <f>IF(VLOOKUP(A146,'Hazard &amp; Exposure'!$B$6:$DJ$196,113,FALSE)&gt;0,1,0)</f>
        <v>0</v>
      </c>
      <c r="D146" s="54">
        <f>'Indicator Date hidden2'!BZ147</f>
        <v>0.55223880597014929</v>
      </c>
      <c r="E146" s="54">
        <f t="shared" si="16"/>
        <v>8.6666666666666661</v>
      </c>
      <c r="F146" s="54">
        <f t="shared" si="17"/>
        <v>1</v>
      </c>
      <c r="G146" s="54">
        <f t="shared" si="18"/>
        <v>7.3631840796019903</v>
      </c>
      <c r="H146" s="54">
        <f t="shared" si="19"/>
        <v>6.4119402985074636</v>
      </c>
      <c r="J146" s="3"/>
    </row>
    <row r="147" spans="1:10">
      <c r="A147" s="3" t="s">
        <v>269</v>
      </c>
      <c r="B147" s="3">
        <f>'Imputed and missing data hidden'!BY147</f>
        <v>21</v>
      </c>
      <c r="C147" s="3">
        <f>IF(VLOOKUP(A147,'Hazard &amp; Exposure'!$B$6:$DJ$196,113,FALSE)&gt;0,1,0)</f>
        <v>0</v>
      </c>
      <c r="D147" s="54">
        <f>'Indicator Date hidden2'!BZ148</f>
        <v>0.28813559322033899</v>
      </c>
      <c r="E147" s="54">
        <f t="shared" si="16"/>
        <v>10</v>
      </c>
      <c r="F147" s="54">
        <f t="shared" si="17"/>
        <v>1</v>
      </c>
      <c r="G147" s="54">
        <f t="shared" si="18"/>
        <v>3.8418079096045199</v>
      </c>
      <c r="H147" s="54">
        <f t="shared" si="19"/>
        <v>5.5367231638418071</v>
      </c>
      <c r="J147" s="3"/>
    </row>
    <row r="148" spans="1:10">
      <c r="A148" s="3" t="s">
        <v>271</v>
      </c>
      <c r="B148" s="3">
        <f>'Imputed and missing data hidden'!BY148</f>
        <v>16</v>
      </c>
      <c r="C148" s="3">
        <f>IF(VLOOKUP(A148,'Hazard &amp; Exposure'!$B$6:$DJ$196,113,FALSE)&gt;0,1,0)</f>
        <v>0</v>
      </c>
      <c r="D148" s="54">
        <f>'Indicator Date hidden2'!BZ149</f>
        <v>0.52380952380952384</v>
      </c>
      <c r="E148" s="54">
        <f t="shared" si="16"/>
        <v>10</v>
      </c>
      <c r="F148" s="54">
        <f t="shared" si="17"/>
        <v>1</v>
      </c>
      <c r="G148" s="54">
        <f t="shared" si="18"/>
        <v>6.9841269841269842</v>
      </c>
      <c r="H148" s="54">
        <f t="shared" si="19"/>
        <v>6.7936507936507944</v>
      </c>
      <c r="J148" s="3"/>
    </row>
    <row r="149" spans="1:10">
      <c r="A149" s="3" t="s">
        <v>273</v>
      </c>
      <c r="B149" s="3">
        <f>'Imputed and missing data hidden'!BY149</f>
        <v>4</v>
      </c>
      <c r="C149" s="3">
        <f>IF(VLOOKUP(A149,'Hazard &amp; Exposure'!$B$6:$DJ$196,113,FALSE)&gt;0,1,0)</f>
        <v>0</v>
      </c>
      <c r="D149" s="54">
        <f>'Indicator Date hidden2'!BZ150</f>
        <v>0.60563380281690138</v>
      </c>
      <c r="E149" s="54">
        <f t="shared" si="16"/>
        <v>2.666666666666667</v>
      </c>
      <c r="F149" s="54">
        <f t="shared" si="17"/>
        <v>1</v>
      </c>
      <c r="G149" s="54">
        <f t="shared" si="18"/>
        <v>8.0751173708920181</v>
      </c>
      <c r="H149" s="54">
        <f t="shared" si="19"/>
        <v>4.2967136150234744</v>
      </c>
      <c r="J149" s="3"/>
    </row>
    <row r="150" spans="1:10">
      <c r="A150" s="3" t="s">
        <v>275</v>
      </c>
      <c r="B150" s="3">
        <f>'Imputed and missing data hidden'!BY150</f>
        <v>11</v>
      </c>
      <c r="C150" s="3">
        <f>IF(VLOOKUP(A150,'Hazard &amp; Exposure'!$B$6:$DJ$196,113,FALSE)&gt;0,1,0)</f>
        <v>0</v>
      </c>
      <c r="D150" s="54">
        <f>'Indicator Date hidden2'!BZ151</f>
        <v>0.27692307692307694</v>
      </c>
      <c r="E150" s="54">
        <f t="shared" si="16"/>
        <v>7.3333333333333339</v>
      </c>
      <c r="F150" s="54">
        <f t="shared" si="17"/>
        <v>1</v>
      </c>
      <c r="G150" s="54">
        <f t="shared" si="18"/>
        <v>3.6923076923076925</v>
      </c>
      <c r="H150" s="54">
        <f t="shared" si="19"/>
        <v>4.4102564102564106</v>
      </c>
      <c r="J150" s="3"/>
    </row>
    <row r="151" spans="1:10">
      <c r="A151" s="3" t="s">
        <v>277</v>
      </c>
      <c r="B151" s="3">
        <f>'Imputed and missing data hidden'!BY151</f>
        <v>0</v>
      </c>
      <c r="C151" s="3">
        <f>IF(VLOOKUP(A151,'Hazard &amp; Exposure'!$B$6:$DJ$196,113,FALSE)&gt;0,1,0)</f>
        <v>0</v>
      </c>
      <c r="D151" s="54">
        <f>'Indicator Date hidden2'!BZ152</f>
        <v>0.45333333333333331</v>
      </c>
      <c r="E151" s="54">
        <f t="shared" si="16"/>
        <v>0</v>
      </c>
      <c r="F151" s="54">
        <f t="shared" si="17"/>
        <v>1</v>
      </c>
      <c r="G151" s="54">
        <f t="shared" si="18"/>
        <v>6.0444444444444443</v>
      </c>
      <c r="H151" s="54">
        <f t="shared" si="19"/>
        <v>2.4177777777777774</v>
      </c>
      <c r="J151" s="3"/>
    </row>
    <row r="152" spans="1:10">
      <c r="A152" s="3" t="s">
        <v>279</v>
      </c>
      <c r="B152" s="3">
        <f>'Imputed and missing data hidden'!BY152</f>
        <v>4</v>
      </c>
      <c r="C152" s="3">
        <f>IF(VLOOKUP(A152,'Hazard &amp; Exposure'!$B$6:$DJ$196,113,FALSE)&gt;0,1,0)</f>
        <v>0</v>
      </c>
      <c r="D152" s="54">
        <f>'Indicator Date hidden2'!BZ153</f>
        <v>0.58108108108108103</v>
      </c>
      <c r="E152" s="54">
        <f t="shared" si="16"/>
        <v>2.666666666666667</v>
      </c>
      <c r="F152" s="54">
        <f t="shared" si="17"/>
        <v>1</v>
      </c>
      <c r="G152" s="54">
        <f t="shared" si="18"/>
        <v>7.7477477477477468</v>
      </c>
      <c r="H152" s="54">
        <f t="shared" si="19"/>
        <v>4.1657657657657658</v>
      </c>
      <c r="J152" s="3"/>
    </row>
    <row r="153" spans="1:10">
      <c r="A153" s="3" t="s">
        <v>281</v>
      </c>
      <c r="B153" s="3">
        <f>'Imputed and missing data hidden'!BY153</f>
        <v>12</v>
      </c>
      <c r="C153" s="3">
        <f>IF(VLOOKUP(A153,'Hazard &amp; Exposure'!$B$6:$DJ$196,113,FALSE)&gt;0,1,0)</f>
        <v>0</v>
      </c>
      <c r="D153" s="54">
        <f>'Indicator Date hidden2'!BZ154</f>
        <v>0.40625</v>
      </c>
      <c r="E153" s="54">
        <f t="shared" si="16"/>
        <v>8</v>
      </c>
      <c r="F153" s="54">
        <f t="shared" si="17"/>
        <v>1</v>
      </c>
      <c r="G153" s="54">
        <f t="shared" si="18"/>
        <v>5.416666666666667</v>
      </c>
      <c r="H153" s="54">
        <f t="shared" si="19"/>
        <v>5.3666666666666671</v>
      </c>
      <c r="J153" s="3"/>
    </row>
    <row r="154" spans="1:10">
      <c r="A154" s="3" t="s">
        <v>283</v>
      </c>
      <c r="B154" s="3">
        <f>'Imputed and missing data hidden'!BY154</f>
        <v>0</v>
      </c>
      <c r="C154" s="3">
        <f>IF(VLOOKUP(A154,'Hazard &amp; Exposure'!$B$6:$DJ$196,113,FALSE)&gt;0,1,0)</f>
        <v>0</v>
      </c>
      <c r="D154" s="54">
        <f>'Indicator Date hidden2'!BZ155</f>
        <v>0.52</v>
      </c>
      <c r="E154" s="54">
        <f t="shared" si="16"/>
        <v>0</v>
      </c>
      <c r="F154" s="54">
        <f t="shared" si="17"/>
        <v>1</v>
      </c>
      <c r="G154" s="54">
        <f t="shared" si="18"/>
        <v>6.9333333333333336</v>
      </c>
      <c r="H154" s="54">
        <f t="shared" si="19"/>
        <v>2.7733333333333334</v>
      </c>
      <c r="J154" s="3"/>
    </row>
    <row r="155" spans="1:10">
      <c r="A155" s="3" t="s">
        <v>285</v>
      </c>
      <c r="B155" s="3">
        <f>'Imputed and missing data hidden'!BY155</f>
        <v>13</v>
      </c>
      <c r="C155" s="3">
        <f>IF(VLOOKUP(A155,'Hazard &amp; Exposure'!$B$6:$DJ$196,113,FALSE)&gt;0,1,0)</f>
        <v>0</v>
      </c>
      <c r="D155" s="54">
        <f>'Indicator Date hidden2'!BZ156</f>
        <v>0.40298507462686567</v>
      </c>
      <c r="E155" s="54">
        <f t="shared" si="16"/>
        <v>8.6666666666666661</v>
      </c>
      <c r="F155" s="54">
        <f t="shared" si="17"/>
        <v>1</v>
      </c>
      <c r="G155" s="54">
        <f t="shared" si="18"/>
        <v>5.3731343283582085</v>
      </c>
      <c r="H155" s="54">
        <f t="shared" si="19"/>
        <v>5.6159203980099495</v>
      </c>
      <c r="J155" s="3"/>
    </row>
    <row r="156" spans="1:10">
      <c r="A156" s="3" t="s">
        <v>287</v>
      </c>
      <c r="B156" s="3">
        <f>'Imputed and missing data hidden'!BY156</f>
        <v>12</v>
      </c>
      <c r="C156" s="3">
        <f>IF(VLOOKUP(A156,'Hazard &amp; Exposure'!$B$6:$DJ$196,113,FALSE)&gt;0,1,0)</f>
        <v>0</v>
      </c>
      <c r="D156" s="54">
        <f>'Indicator Date hidden2'!BZ157</f>
        <v>0.36923076923076925</v>
      </c>
      <c r="E156" s="54">
        <f t="shared" si="16"/>
        <v>8</v>
      </c>
      <c r="F156" s="54">
        <f t="shared" si="17"/>
        <v>1</v>
      </c>
      <c r="G156" s="54">
        <f t="shared" si="18"/>
        <v>4.9230769230769234</v>
      </c>
      <c r="H156" s="54">
        <f t="shared" si="19"/>
        <v>5.1692307692307695</v>
      </c>
      <c r="J156" s="3"/>
    </row>
    <row r="157" spans="1:10">
      <c r="A157" s="3" t="s">
        <v>289</v>
      </c>
      <c r="B157" s="3">
        <f>'Imputed and missing data hidden'!BY157</f>
        <v>11</v>
      </c>
      <c r="C157" s="3">
        <f>IF(VLOOKUP(A157,'Hazard &amp; Exposure'!$B$6:$DJ$196,113,FALSE)&gt;0,1,0)</f>
        <v>0</v>
      </c>
      <c r="D157" s="54">
        <f>'Indicator Date hidden2'!BZ158</f>
        <v>0.37313432835820898</v>
      </c>
      <c r="E157" s="54">
        <f t="shared" si="16"/>
        <v>7.3333333333333339</v>
      </c>
      <c r="F157" s="54">
        <f t="shared" si="17"/>
        <v>1</v>
      </c>
      <c r="G157" s="54">
        <f t="shared" si="18"/>
        <v>4.9751243781094532</v>
      </c>
      <c r="H157" s="54">
        <f t="shared" si="19"/>
        <v>4.9233830845771154</v>
      </c>
      <c r="J157" s="3"/>
    </row>
    <row r="158" spans="1:10">
      <c r="A158" s="3" t="s">
        <v>291</v>
      </c>
      <c r="B158" s="3">
        <f>'Imputed and missing data hidden'!BY158</f>
        <v>11</v>
      </c>
      <c r="C158" s="3">
        <f>IF(VLOOKUP(A158,'Hazard &amp; Exposure'!$B$6:$DJ$196,113,FALSE)&gt;0,1,0)</f>
        <v>0</v>
      </c>
      <c r="D158" s="54">
        <f>'Indicator Date hidden2'!BZ159</f>
        <v>0.61194029850746268</v>
      </c>
      <c r="E158" s="54">
        <f t="shared" si="16"/>
        <v>7.3333333333333339</v>
      </c>
      <c r="F158" s="54">
        <f t="shared" si="17"/>
        <v>1</v>
      </c>
      <c r="G158" s="54">
        <f t="shared" si="18"/>
        <v>8.1592039800995018</v>
      </c>
      <c r="H158" s="54">
        <f t="shared" si="19"/>
        <v>6.1970149253731339</v>
      </c>
      <c r="J158" s="3"/>
    </row>
    <row r="159" spans="1:10">
      <c r="A159" s="3" t="s">
        <v>293</v>
      </c>
      <c r="B159" s="3">
        <f>'Imputed and missing data hidden'!BY159</f>
        <v>12</v>
      </c>
      <c r="C159" s="3">
        <f>IF(VLOOKUP(A159,'Hazard &amp; Exposure'!$B$6:$DJ$196,113,FALSE)&gt;0,1,0)</f>
        <v>1</v>
      </c>
      <c r="D159" s="54">
        <f>'Indicator Date hidden2'!BZ160</f>
        <v>0.328125</v>
      </c>
      <c r="E159" s="54">
        <f t="shared" si="16"/>
        <v>8</v>
      </c>
      <c r="F159" s="54">
        <f t="shared" si="17"/>
        <v>1.25</v>
      </c>
      <c r="G159" s="54">
        <f t="shared" si="18"/>
        <v>4.375</v>
      </c>
      <c r="H159" s="54">
        <f t="shared" si="19"/>
        <v>6.1875</v>
      </c>
      <c r="J159" s="3"/>
    </row>
    <row r="160" spans="1:10">
      <c r="A160" s="3" t="s">
        <v>295</v>
      </c>
      <c r="B160" s="3">
        <f>'Imputed and missing data hidden'!BY160</f>
        <v>0</v>
      </c>
      <c r="C160" s="3">
        <f>IF(VLOOKUP(A160,'Hazard &amp; Exposure'!$B$6:$DJ$196,113,FALSE)&gt;0,1,0)</f>
        <v>0</v>
      </c>
      <c r="D160" s="54">
        <f>'Indicator Date hidden2'!BZ161</f>
        <v>0.44</v>
      </c>
      <c r="E160" s="54">
        <f t="shared" si="16"/>
        <v>0</v>
      </c>
      <c r="F160" s="54">
        <f t="shared" si="17"/>
        <v>1</v>
      </c>
      <c r="G160" s="54">
        <f t="shared" si="18"/>
        <v>5.8666666666666671</v>
      </c>
      <c r="H160" s="54">
        <f t="shared" si="19"/>
        <v>2.3466666666666667</v>
      </c>
      <c r="J160" s="3"/>
    </row>
    <row r="161" spans="1:10">
      <c r="A161" s="3" t="s">
        <v>298</v>
      </c>
      <c r="B161" s="3">
        <f>'Imputed and missing data hidden'!BY161</f>
        <v>10</v>
      </c>
      <c r="C161" s="3">
        <f>IF(VLOOKUP(A161,'Hazard &amp; Exposure'!$B$6:$DJ$196,113,FALSE)&gt;0,1,0)</f>
        <v>1</v>
      </c>
      <c r="D161" s="54">
        <f>'Indicator Date hidden2'!BZ162</f>
        <v>0.69565217391304346</v>
      </c>
      <c r="E161" s="54">
        <f t="shared" si="16"/>
        <v>6.666666666666667</v>
      </c>
      <c r="F161" s="54">
        <f t="shared" si="17"/>
        <v>1.25</v>
      </c>
      <c r="G161" s="54">
        <f t="shared" si="18"/>
        <v>9.27536231884058</v>
      </c>
      <c r="H161" s="54">
        <f t="shared" si="19"/>
        <v>7.9710144927536231</v>
      </c>
      <c r="J161" s="3"/>
    </row>
    <row r="162" spans="1:10">
      <c r="A162" s="3" t="s">
        <v>300</v>
      </c>
      <c r="B162" s="3">
        <f>'Imputed and missing data hidden'!BY162</f>
        <v>8</v>
      </c>
      <c r="C162" s="3">
        <f>IF(VLOOKUP(A162,'Hazard &amp; Exposure'!$B$6:$DJ$196,113,FALSE)&gt;0,1,0)</f>
        <v>0</v>
      </c>
      <c r="D162" s="54">
        <f>'Indicator Date hidden2'!BZ163</f>
        <v>0.34782608695652173</v>
      </c>
      <c r="E162" s="54">
        <f t="shared" ref="E162:E192" si="20">IF(B162&gt;B$197,10,10-(B$197-B162)/(B$197-B$196)*10)</f>
        <v>5.333333333333333</v>
      </c>
      <c r="F162" s="54">
        <f t="shared" ref="F162:F192" si="21">IF(C162=1,$B$199,1)</f>
        <v>1</v>
      </c>
      <c r="G162" s="54">
        <f t="shared" ref="G162:G192" si="22">IF(D162&gt;D$197,10,10-(D$197-D162)/(D$197-D$196)*10)</f>
        <v>4.6376811594202891</v>
      </c>
      <c r="H162" s="54">
        <f t="shared" ref="H162:H192" si="23">10-(12.5-AVERAGE(E162,G162)*F162)/12.5*10</f>
        <v>3.9884057971014482</v>
      </c>
      <c r="J162" s="3"/>
    </row>
    <row r="163" spans="1:10">
      <c r="A163" s="3" t="s">
        <v>302</v>
      </c>
      <c r="B163" s="3">
        <f>'Imputed and missing data hidden'!BY163</f>
        <v>8</v>
      </c>
      <c r="C163" s="3">
        <f>IF(VLOOKUP(A163,'Hazard &amp; Exposure'!$B$6:$DJ$196,113,FALSE)&gt;0,1,0)</f>
        <v>0</v>
      </c>
      <c r="D163" s="54">
        <f>'Indicator Date hidden2'!BZ164</f>
        <v>0.39436619718309857</v>
      </c>
      <c r="E163" s="54">
        <f t="shared" si="20"/>
        <v>5.333333333333333</v>
      </c>
      <c r="F163" s="54">
        <f t="shared" si="21"/>
        <v>1</v>
      </c>
      <c r="G163" s="54">
        <f t="shared" si="22"/>
        <v>5.2582159624413141</v>
      </c>
      <c r="H163" s="54">
        <f t="shared" si="23"/>
        <v>4.2366197183098597</v>
      </c>
      <c r="J163" s="3"/>
    </row>
    <row r="164" spans="1:10">
      <c r="A164" s="3" t="s">
        <v>304</v>
      </c>
      <c r="B164" s="3">
        <f>'Imputed and missing data hidden'!BY164</f>
        <v>0</v>
      </c>
      <c r="C164" s="3">
        <f>IF(VLOOKUP(A164,'Hazard &amp; Exposure'!$B$6:$DJ$196,113,FALSE)&gt;0,1,0)</f>
        <v>1</v>
      </c>
      <c r="D164" s="54">
        <f>'Indicator Date hidden2'!BZ165</f>
        <v>0.62666666666666671</v>
      </c>
      <c r="E164" s="54">
        <f t="shared" si="20"/>
        <v>0</v>
      </c>
      <c r="F164" s="54">
        <f t="shared" si="21"/>
        <v>1.25</v>
      </c>
      <c r="G164" s="54">
        <f t="shared" si="22"/>
        <v>8.3555555555555561</v>
      </c>
      <c r="H164" s="54">
        <f t="shared" si="23"/>
        <v>4.177777777777778</v>
      </c>
      <c r="J164" s="3"/>
    </row>
    <row r="165" spans="1:10">
      <c r="A165" s="3" t="s">
        <v>306</v>
      </c>
      <c r="B165" s="3">
        <f>'Imputed and missing data hidden'!BY165</f>
        <v>8</v>
      </c>
      <c r="C165" s="3">
        <f>IF(VLOOKUP(A165,'Hazard &amp; Exposure'!$B$6:$DJ$196,113,FALSE)&gt;0,1,0)</f>
        <v>0</v>
      </c>
      <c r="D165" s="54">
        <f>'Indicator Date hidden2'!BZ166</f>
        <v>0.42857142857142855</v>
      </c>
      <c r="E165" s="54">
        <f t="shared" si="20"/>
        <v>5.333333333333333</v>
      </c>
      <c r="F165" s="54">
        <f t="shared" si="21"/>
        <v>1</v>
      </c>
      <c r="G165" s="54">
        <f t="shared" si="22"/>
        <v>5.7142857142857135</v>
      </c>
      <c r="H165" s="54">
        <f t="shared" si="23"/>
        <v>4.4190476190476193</v>
      </c>
      <c r="J165" s="3"/>
    </row>
    <row r="166" spans="1:10">
      <c r="A166" s="3" t="s">
        <v>309</v>
      </c>
      <c r="B166" s="3">
        <f>'Imputed and missing data hidden'!BY166</f>
        <v>12</v>
      </c>
      <c r="C166" s="3">
        <f>IF(VLOOKUP(A166,'Hazard &amp; Exposure'!$B$6:$DJ$196,113,FALSE)&gt;0,1,0)</f>
        <v>0</v>
      </c>
      <c r="D166" s="54">
        <f>'Indicator Date hidden2'!BZ167</f>
        <v>0.26153846153846155</v>
      </c>
      <c r="E166" s="54">
        <f t="shared" si="20"/>
        <v>8</v>
      </c>
      <c r="F166" s="54">
        <f t="shared" si="21"/>
        <v>1</v>
      </c>
      <c r="G166" s="54">
        <f t="shared" si="22"/>
        <v>3.4871794871794872</v>
      </c>
      <c r="H166" s="54">
        <f t="shared" si="23"/>
        <v>4.5948717948717954</v>
      </c>
      <c r="J166" s="3"/>
    </row>
    <row r="167" spans="1:10">
      <c r="A167" s="3" t="s">
        <v>311</v>
      </c>
      <c r="B167" s="3">
        <f>'Imputed and missing data hidden'!BY167</f>
        <v>12</v>
      </c>
      <c r="C167" s="3">
        <f>IF(VLOOKUP(A167,'Hazard &amp; Exposure'!$B$6:$DJ$196,113,FALSE)&gt;0,1,0)</f>
        <v>0</v>
      </c>
      <c r="D167" s="54">
        <f>'Indicator Date hidden2'!BZ168</f>
        <v>0.25757575757575757</v>
      </c>
      <c r="E167" s="54">
        <f t="shared" si="20"/>
        <v>8</v>
      </c>
      <c r="F167" s="54">
        <f t="shared" si="21"/>
        <v>1</v>
      </c>
      <c r="G167" s="54">
        <f t="shared" si="22"/>
        <v>3.4343434343434343</v>
      </c>
      <c r="H167" s="54">
        <f t="shared" si="23"/>
        <v>4.573737373737373</v>
      </c>
      <c r="J167" s="3"/>
    </row>
    <row r="168" spans="1:10">
      <c r="A168" s="3" t="s">
        <v>313</v>
      </c>
      <c r="B168" s="3">
        <f>'Imputed and missing data hidden'!BY168</f>
        <v>12</v>
      </c>
      <c r="C168" s="3">
        <f>IF(VLOOKUP(A168,'Hazard &amp; Exposure'!$B$6:$DJ$196,113,FALSE)&gt;0,1,0)</f>
        <v>1</v>
      </c>
      <c r="D168" s="54">
        <f>'Indicator Date hidden2'!BZ169</f>
        <v>0.58823529411764708</v>
      </c>
      <c r="E168" s="54">
        <f t="shared" si="20"/>
        <v>8</v>
      </c>
      <c r="F168" s="54">
        <f t="shared" si="21"/>
        <v>1.25</v>
      </c>
      <c r="G168" s="54">
        <f t="shared" si="22"/>
        <v>7.8431372549019613</v>
      </c>
      <c r="H168" s="54">
        <f t="shared" si="23"/>
        <v>7.9215686274509807</v>
      </c>
      <c r="J168" s="3"/>
    </row>
    <row r="169" spans="1:10">
      <c r="A169" s="3" t="s">
        <v>315</v>
      </c>
      <c r="B169" s="3">
        <f>'Imputed and missing data hidden'!BY169</f>
        <v>8</v>
      </c>
      <c r="C169" s="3">
        <f>IF(VLOOKUP(A169,'Hazard &amp; Exposure'!$B$6:$DJ$196,113,FALSE)&gt;0,1,0)</f>
        <v>0</v>
      </c>
      <c r="D169" s="54">
        <f>'Indicator Date hidden2'!BZ170</f>
        <v>0.51388888888888884</v>
      </c>
      <c r="E169" s="54">
        <f t="shared" si="20"/>
        <v>5.333333333333333</v>
      </c>
      <c r="F169" s="54">
        <f t="shared" si="21"/>
        <v>1</v>
      </c>
      <c r="G169" s="54">
        <f t="shared" si="22"/>
        <v>6.8518518518518512</v>
      </c>
      <c r="H169" s="54">
        <f t="shared" si="23"/>
        <v>4.8740740740740733</v>
      </c>
      <c r="J169" s="3"/>
    </row>
    <row r="170" spans="1:10">
      <c r="A170" s="3" t="s">
        <v>317</v>
      </c>
      <c r="B170" s="3">
        <f>'Imputed and missing data hidden'!BY170</f>
        <v>0</v>
      </c>
      <c r="C170" s="3">
        <f>IF(VLOOKUP(A170,'Hazard &amp; Exposure'!$B$6:$DJ$196,113,FALSE)&gt;0,1,0)</f>
        <v>0</v>
      </c>
      <c r="D170" s="54">
        <f>'Indicator Date hidden2'!BZ171</f>
        <v>0.44594594594594594</v>
      </c>
      <c r="E170" s="54">
        <f t="shared" si="20"/>
        <v>0</v>
      </c>
      <c r="F170" s="54">
        <f t="shared" si="21"/>
        <v>1</v>
      </c>
      <c r="G170" s="54">
        <f t="shared" si="22"/>
        <v>5.9459459459459456</v>
      </c>
      <c r="H170" s="54">
        <f t="shared" si="23"/>
        <v>2.3783783783783772</v>
      </c>
      <c r="J170" s="3"/>
    </row>
    <row r="171" spans="1:10">
      <c r="A171" s="3" t="s">
        <v>318</v>
      </c>
      <c r="B171" s="3">
        <f>'Imputed and missing data hidden'!BY171</f>
        <v>5</v>
      </c>
      <c r="C171" s="3">
        <f>IF(VLOOKUP(A171,'Hazard &amp; Exposure'!$B$6:$DJ$196,113,FALSE)&gt;0,1,0)</f>
        <v>0</v>
      </c>
      <c r="D171" s="54">
        <f>'Indicator Date hidden2'!BZ172</f>
        <v>0.30136986301369861</v>
      </c>
      <c r="E171" s="54">
        <f t="shared" si="20"/>
        <v>3.3333333333333339</v>
      </c>
      <c r="F171" s="54">
        <f t="shared" si="21"/>
        <v>1</v>
      </c>
      <c r="G171" s="54">
        <f t="shared" si="22"/>
        <v>4.0182648401826482</v>
      </c>
      <c r="H171" s="54">
        <f t="shared" si="23"/>
        <v>2.9406392694063923</v>
      </c>
      <c r="J171" s="3"/>
    </row>
    <row r="172" spans="1:10">
      <c r="A172" s="3" t="s">
        <v>91</v>
      </c>
      <c r="B172" s="3">
        <f>'Imputed and missing data hidden'!BY172</f>
        <v>7</v>
      </c>
      <c r="C172" s="3">
        <f>IF(VLOOKUP(A172,'Hazard &amp; Exposure'!$B$6:$DJ$196,113,FALSE)&gt;0,1,0)</f>
        <v>0</v>
      </c>
      <c r="D172" s="54">
        <f>'Indicator Date hidden2'!BZ173</f>
        <v>0.49295774647887325</v>
      </c>
      <c r="E172" s="54">
        <f t="shared" si="20"/>
        <v>4.666666666666667</v>
      </c>
      <c r="F172" s="54">
        <f t="shared" si="21"/>
        <v>1</v>
      </c>
      <c r="G172" s="54">
        <f t="shared" si="22"/>
        <v>6.572769953051643</v>
      </c>
      <c r="H172" s="54">
        <f t="shared" si="23"/>
        <v>4.4957746478873242</v>
      </c>
      <c r="J172" s="3"/>
    </row>
    <row r="173" spans="1:10">
      <c r="A173" s="3" t="s">
        <v>320</v>
      </c>
      <c r="B173" s="3">
        <f>'Imputed and missing data hidden'!BY173</f>
        <v>0</v>
      </c>
      <c r="C173" s="3">
        <f>IF(VLOOKUP(A173,'Hazard &amp; Exposure'!$B$6:$DJ$196,113,FALSE)&gt;0,1,0)</f>
        <v>0</v>
      </c>
      <c r="D173" s="54">
        <f>'Indicator Date hidden2'!BZ174</f>
        <v>0.49315068493150682</v>
      </c>
      <c r="E173" s="54">
        <f t="shared" si="20"/>
        <v>0</v>
      </c>
      <c r="F173" s="54">
        <f t="shared" si="21"/>
        <v>1</v>
      </c>
      <c r="G173" s="54">
        <f t="shared" si="22"/>
        <v>6.5753424657534243</v>
      </c>
      <c r="H173" s="54">
        <f t="shared" si="23"/>
        <v>2.6301369863013688</v>
      </c>
      <c r="J173" s="3"/>
    </row>
    <row r="174" spans="1:10">
      <c r="A174" s="3" t="s">
        <v>322</v>
      </c>
      <c r="B174" s="3">
        <f>'Imputed and missing data hidden'!BY174</f>
        <v>17</v>
      </c>
      <c r="C174" s="3">
        <f>IF(VLOOKUP(A174,'Hazard &amp; Exposure'!$B$6:$DJ$196,113,FALSE)&gt;0,1,0)</f>
        <v>0</v>
      </c>
      <c r="D174" s="54">
        <f>'Indicator Date hidden2'!BZ175</f>
        <v>0.546875</v>
      </c>
      <c r="E174" s="54">
        <f t="shared" si="20"/>
        <v>10</v>
      </c>
      <c r="F174" s="54">
        <f t="shared" si="21"/>
        <v>1</v>
      </c>
      <c r="G174" s="54">
        <f t="shared" si="22"/>
        <v>7.291666666666667</v>
      </c>
      <c r="H174" s="54">
        <f t="shared" si="23"/>
        <v>6.916666666666667</v>
      </c>
      <c r="J174" s="3"/>
    </row>
    <row r="175" spans="1:10">
      <c r="A175" s="3" t="s">
        <v>324</v>
      </c>
      <c r="B175" s="3">
        <f>'Imputed and missing data hidden'!BY175</f>
        <v>8</v>
      </c>
      <c r="C175" s="3">
        <f>IF(VLOOKUP(A175,'Hazard &amp; Exposure'!$B$6:$DJ$196,113,FALSE)&gt;0,1,0)</f>
        <v>0</v>
      </c>
      <c r="D175" s="54">
        <f>'Indicator Date hidden2'!BZ176</f>
        <v>0.80281690140845074</v>
      </c>
      <c r="E175" s="54">
        <f t="shared" si="20"/>
        <v>5.333333333333333</v>
      </c>
      <c r="F175" s="54">
        <f t="shared" si="21"/>
        <v>1</v>
      </c>
      <c r="G175" s="54">
        <f t="shared" si="22"/>
        <v>10</v>
      </c>
      <c r="H175" s="54">
        <f t="shared" si="23"/>
        <v>6.1333333333333329</v>
      </c>
      <c r="J175" s="3"/>
    </row>
    <row r="176" spans="1:10">
      <c r="A176" s="3" t="s">
        <v>326</v>
      </c>
      <c r="B176" s="3">
        <f>'Imputed and missing data hidden'!BY176</f>
        <v>3</v>
      </c>
      <c r="C176" s="3">
        <f>IF(VLOOKUP(A176,'Hazard &amp; Exposure'!$B$6:$DJ$196,113,FALSE)&gt;0,1,0)</f>
        <v>0</v>
      </c>
      <c r="D176" s="54">
        <f>'Indicator Date hidden2'!BZ177</f>
        <v>0.40845070422535212</v>
      </c>
      <c r="E176" s="54">
        <f t="shared" si="20"/>
        <v>2</v>
      </c>
      <c r="F176" s="54">
        <f t="shared" si="21"/>
        <v>1</v>
      </c>
      <c r="G176" s="54">
        <f t="shared" si="22"/>
        <v>5.4460093896713619</v>
      </c>
      <c r="H176" s="54">
        <f t="shared" si="23"/>
        <v>2.9784037558685439</v>
      </c>
      <c r="J176" s="3"/>
    </row>
    <row r="177" spans="1:10">
      <c r="A177" s="3" t="s">
        <v>328</v>
      </c>
      <c r="B177" s="3">
        <f>'Imputed and missing data hidden'!BY177</f>
        <v>9</v>
      </c>
      <c r="C177" s="3">
        <f>IF(VLOOKUP(A177,'Hazard &amp; Exposure'!$B$6:$DJ$196,113,FALSE)&gt;0,1,0)</f>
        <v>1</v>
      </c>
      <c r="D177" s="54">
        <f>'Indicator Date hidden2'!BZ178</f>
        <v>0.3</v>
      </c>
      <c r="E177" s="54">
        <f t="shared" si="20"/>
        <v>6</v>
      </c>
      <c r="F177" s="54">
        <f t="shared" si="21"/>
        <v>1.25</v>
      </c>
      <c r="G177" s="54">
        <f t="shared" si="22"/>
        <v>4</v>
      </c>
      <c r="H177" s="54">
        <f t="shared" si="23"/>
        <v>5</v>
      </c>
      <c r="J177" s="3"/>
    </row>
    <row r="178" spans="1:10">
      <c r="A178" s="3" t="s">
        <v>330</v>
      </c>
      <c r="B178" s="3">
        <f>'Imputed and missing data hidden'!BY178</f>
        <v>13</v>
      </c>
      <c r="C178" s="3">
        <f>IF(VLOOKUP(A178,'Hazard &amp; Exposure'!$B$6:$DJ$196,113,FALSE)&gt;0,1,0)</f>
        <v>0</v>
      </c>
      <c r="D178" s="54">
        <f>'Indicator Date hidden2'!BZ179</f>
        <v>0.51515151515151514</v>
      </c>
      <c r="E178" s="54">
        <f t="shared" si="20"/>
        <v>8.6666666666666661</v>
      </c>
      <c r="F178" s="54">
        <f t="shared" si="21"/>
        <v>1</v>
      </c>
      <c r="G178" s="54">
        <f t="shared" si="22"/>
        <v>6.8686868686868685</v>
      </c>
      <c r="H178" s="54">
        <f t="shared" si="23"/>
        <v>6.2141414141414142</v>
      </c>
      <c r="J178" s="3"/>
    </row>
    <row r="179" spans="1:10">
      <c r="A179" s="3" t="s">
        <v>332</v>
      </c>
      <c r="B179" s="3">
        <f>'Imputed and missing data hidden'!BY179</f>
        <v>25</v>
      </c>
      <c r="C179" s="3">
        <f>IF(VLOOKUP(A179,'Hazard &amp; Exposure'!$B$6:$DJ$196,113,FALSE)&gt;0,1,0)</f>
        <v>0</v>
      </c>
      <c r="D179" s="54">
        <f>'Indicator Date hidden2'!BZ180</f>
        <v>0.50909090909090904</v>
      </c>
      <c r="E179" s="54">
        <f t="shared" si="20"/>
        <v>10</v>
      </c>
      <c r="F179" s="54">
        <f t="shared" si="21"/>
        <v>1</v>
      </c>
      <c r="G179" s="54">
        <f t="shared" si="22"/>
        <v>6.7878787878787872</v>
      </c>
      <c r="H179" s="54">
        <f t="shared" si="23"/>
        <v>6.7151515151515158</v>
      </c>
      <c r="J179" s="3"/>
    </row>
    <row r="180" spans="1:10">
      <c r="A180" s="3" t="s">
        <v>334</v>
      </c>
      <c r="B180" s="3">
        <f>'Imputed and missing data hidden'!BY180</f>
        <v>3</v>
      </c>
      <c r="C180" s="3">
        <f>IF(VLOOKUP(A180,'Hazard &amp; Exposure'!$B$6:$DJ$196,113,FALSE)&gt;0,1,0)</f>
        <v>0</v>
      </c>
      <c r="D180" s="54">
        <f>'Indicator Date hidden2'!BZ181</f>
        <v>0.43835616438356162</v>
      </c>
      <c r="E180" s="54">
        <f t="shared" si="20"/>
        <v>2</v>
      </c>
      <c r="F180" s="54">
        <f t="shared" si="21"/>
        <v>1</v>
      </c>
      <c r="G180" s="54">
        <f t="shared" si="22"/>
        <v>5.8447488584474883</v>
      </c>
      <c r="H180" s="54">
        <f t="shared" si="23"/>
        <v>3.137899543378996</v>
      </c>
      <c r="J180" s="3"/>
    </row>
    <row r="181" spans="1:10">
      <c r="A181" s="3" t="s">
        <v>336</v>
      </c>
      <c r="B181" s="3">
        <f>'Imputed and missing data hidden'!BY181</f>
        <v>9</v>
      </c>
      <c r="C181" s="3">
        <f>IF(VLOOKUP(A181,'Hazard &amp; Exposure'!$B$6:$DJ$196,113,FALSE)&gt;0,1,0)</f>
        <v>1</v>
      </c>
      <c r="D181" s="54">
        <f>'Indicator Date hidden2'!BZ182</f>
        <v>0.47826086956521741</v>
      </c>
      <c r="E181" s="54">
        <f t="shared" si="20"/>
        <v>6</v>
      </c>
      <c r="F181" s="54">
        <f t="shared" si="21"/>
        <v>1.25</v>
      </c>
      <c r="G181" s="54">
        <f t="shared" si="22"/>
        <v>6.3768115942028984</v>
      </c>
      <c r="H181" s="54">
        <f t="shared" si="23"/>
        <v>6.1884057971014492</v>
      </c>
      <c r="J181" s="3"/>
    </row>
    <row r="182" spans="1:10">
      <c r="A182" s="3" t="s">
        <v>338</v>
      </c>
      <c r="B182" s="3">
        <f>'Imputed and missing data hidden'!BY182</f>
        <v>13</v>
      </c>
      <c r="C182" s="3">
        <f>IF(VLOOKUP(A182,'Hazard &amp; Exposure'!$B$6:$DJ$196,113,FALSE)&gt;0,1,0)</f>
        <v>0</v>
      </c>
      <c r="D182" s="54">
        <f>'Indicator Date hidden2'!BZ183</f>
        <v>0.30769230769230771</v>
      </c>
      <c r="E182" s="54">
        <f t="shared" si="20"/>
        <v>8.6666666666666661</v>
      </c>
      <c r="F182" s="54">
        <f t="shared" si="21"/>
        <v>1</v>
      </c>
      <c r="G182" s="54">
        <f t="shared" si="22"/>
        <v>4.1025641025641022</v>
      </c>
      <c r="H182" s="54">
        <f t="shared" si="23"/>
        <v>5.1076923076923073</v>
      </c>
      <c r="J182" s="3"/>
    </row>
    <row r="183" spans="1:10">
      <c r="A183" s="3" t="s">
        <v>340</v>
      </c>
      <c r="B183" s="3">
        <f>'Imputed and missing data hidden'!BY183</f>
        <v>12</v>
      </c>
      <c r="C183" s="3">
        <f>IF(VLOOKUP(A183,'Hazard &amp; Exposure'!$B$6:$DJ$196,113,FALSE)&gt;0,1,0)</f>
        <v>0</v>
      </c>
      <c r="D183" s="54">
        <f>'Indicator Date hidden2'!BZ184</f>
        <v>0.38461538461538464</v>
      </c>
      <c r="E183" s="54">
        <f t="shared" si="20"/>
        <v>8</v>
      </c>
      <c r="F183" s="54">
        <f t="shared" si="21"/>
        <v>1</v>
      </c>
      <c r="G183" s="54">
        <f t="shared" si="22"/>
        <v>5.1282051282051286</v>
      </c>
      <c r="H183" s="54">
        <f t="shared" si="23"/>
        <v>5.2512820512820513</v>
      </c>
      <c r="J183" s="3"/>
    </row>
    <row r="184" spans="1:10">
      <c r="A184" s="3" t="s">
        <v>341</v>
      </c>
      <c r="B184" s="3">
        <f>'Imputed and missing data hidden'!BY184</f>
        <v>10</v>
      </c>
      <c r="C184" s="3">
        <f>IF(VLOOKUP(A184,'Hazard &amp; Exposure'!$B$6:$DJ$196,113,FALSE)&gt;0,1,0)</f>
        <v>0</v>
      </c>
      <c r="D184" s="54">
        <f>'Indicator Date hidden2'!BZ185</f>
        <v>0.5</v>
      </c>
      <c r="E184" s="54">
        <f t="shared" si="20"/>
        <v>6.666666666666667</v>
      </c>
      <c r="F184" s="54">
        <f t="shared" si="21"/>
        <v>1</v>
      </c>
      <c r="G184" s="54">
        <f t="shared" si="22"/>
        <v>6.666666666666667</v>
      </c>
      <c r="H184" s="54">
        <f t="shared" si="23"/>
        <v>5.3333333333333339</v>
      </c>
      <c r="J184" s="3"/>
    </row>
    <row r="185" spans="1:10">
      <c r="A185" s="3" t="s">
        <v>343</v>
      </c>
      <c r="B185" s="3">
        <f>'Imputed and missing data hidden'!BY185</f>
        <v>10</v>
      </c>
      <c r="C185" s="3">
        <f>IF(VLOOKUP(A185,'Hazard &amp; Exposure'!$B$6:$DJ$196,113,FALSE)&gt;0,1,0)</f>
        <v>0</v>
      </c>
      <c r="D185" s="54">
        <f>'Indicator Date hidden2'!BZ186</f>
        <v>0.48529411764705882</v>
      </c>
      <c r="E185" s="54">
        <f t="shared" si="20"/>
        <v>6.666666666666667</v>
      </c>
      <c r="F185" s="54">
        <f t="shared" si="21"/>
        <v>1</v>
      </c>
      <c r="G185" s="54">
        <f t="shared" si="22"/>
        <v>6.4705882352941178</v>
      </c>
      <c r="H185" s="54">
        <f t="shared" si="23"/>
        <v>5.2549019607843137</v>
      </c>
      <c r="J185" s="3"/>
    </row>
    <row r="186" spans="1:10">
      <c r="A186" s="3" t="s">
        <v>345</v>
      </c>
      <c r="B186" s="3">
        <f>'Imputed and missing data hidden'!BY186</f>
        <v>8</v>
      </c>
      <c r="C186" s="3">
        <f>IF(VLOOKUP(A186,'Hazard &amp; Exposure'!$B$6:$DJ$196,113,FALSE)&gt;0,1,0)</f>
        <v>0</v>
      </c>
      <c r="D186" s="54">
        <f>'Indicator Date hidden2'!BZ187</f>
        <v>0.34285714285714286</v>
      </c>
      <c r="E186" s="54">
        <f t="shared" si="20"/>
        <v>5.333333333333333</v>
      </c>
      <c r="F186" s="54">
        <f t="shared" si="21"/>
        <v>1</v>
      </c>
      <c r="G186" s="54">
        <f t="shared" si="22"/>
        <v>4.5714285714285721</v>
      </c>
      <c r="H186" s="54">
        <f t="shared" si="23"/>
        <v>3.961904761904762</v>
      </c>
      <c r="J186" s="3"/>
    </row>
    <row r="187" spans="1:10">
      <c r="A187" s="3" t="s">
        <v>347</v>
      </c>
      <c r="B187" s="3">
        <f>'Imputed and missing data hidden'!BY187</f>
        <v>12</v>
      </c>
      <c r="C187" s="3">
        <f>IF(VLOOKUP(A187,'Hazard &amp; Exposure'!$B$6:$DJ$196,113,FALSE)&gt;0,1,0)</f>
        <v>0</v>
      </c>
      <c r="D187" s="54">
        <f>'Indicator Date hidden2'!BZ188</f>
        <v>0.5757575757575758</v>
      </c>
      <c r="E187" s="54">
        <f t="shared" si="20"/>
        <v>8</v>
      </c>
      <c r="F187" s="54">
        <f t="shared" si="21"/>
        <v>1</v>
      </c>
      <c r="G187" s="54">
        <f t="shared" si="22"/>
        <v>7.6767676767676774</v>
      </c>
      <c r="H187" s="54">
        <f t="shared" si="23"/>
        <v>6.2707070707070711</v>
      </c>
      <c r="J187" s="3"/>
    </row>
    <row r="188" spans="1:10">
      <c r="A188" s="3" t="s">
        <v>349</v>
      </c>
      <c r="B188" s="3">
        <f>'Imputed and missing data hidden'!BY188</f>
        <v>12</v>
      </c>
      <c r="C188" s="3">
        <f>IF(VLOOKUP(A188,'Hazard &amp; Exposure'!$B$6:$DJ$196,113,FALSE)&gt;0,1,0)</f>
        <v>0</v>
      </c>
      <c r="D188" s="54">
        <f>'Indicator Date hidden2'!BZ189</f>
        <v>0.2878787878787879</v>
      </c>
      <c r="E188" s="54">
        <f t="shared" si="20"/>
        <v>8</v>
      </c>
      <c r="F188" s="54">
        <f t="shared" si="21"/>
        <v>1</v>
      </c>
      <c r="G188" s="54">
        <f t="shared" si="22"/>
        <v>3.8383838383838391</v>
      </c>
      <c r="H188" s="54">
        <f t="shared" si="23"/>
        <v>4.7353535353535356</v>
      </c>
      <c r="J188" s="3"/>
    </row>
    <row r="189" spans="1:10">
      <c r="A189" s="3" t="s">
        <v>350</v>
      </c>
      <c r="B189" s="3">
        <f>'Imputed and missing data hidden'!BY189</f>
        <v>4</v>
      </c>
      <c r="C189" s="3">
        <f>IF(VLOOKUP(A189,'Hazard &amp; Exposure'!$B$6:$DJ$196,113,FALSE)&gt;0,1,0)</f>
        <v>0</v>
      </c>
      <c r="D189" s="54">
        <f>'Indicator Date hidden2'!BZ190</f>
        <v>0.46575342465753422</v>
      </c>
      <c r="E189" s="54">
        <f t="shared" si="20"/>
        <v>2.666666666666667</v>
      </c>
      <c r="F189" s="54">
        <f t="shared" si="21"/>
        <v>1</v>
      </c>
      <c r="G189" s="54">
        <f t="shared" si="22"/>
        <v>6.2100456621004563</v>
      </c>
      <c r="H189" s="54">
        <f t="shared" si="23"/>
        <v>3.5506849315068489</v>
      </c>
      <c r="J189" s="3"/>
    </row>
    <row r="190" spans="1:10">
      <c r="A190" s="3" t="s">
        <v>351</v>
      </c>
      <c r="B190" s="3">
        <f>'Imputed and missing data hidden'!BY190</f>
        <v>5</v>
      </c>
      <c r="C190" s="3">
        <f>IF(VLOOKUP(A190,'Hazard &amp; Exposure'!$B$6:$DJ$196,113,FALSE)&gt;0,1,0)</f>
        <v>1</v>
      </c>
      <c r="D190" s="54">
        <f>'Indicator Date hidden2'!BZ191</f>
        <v>0.67567567567567566</v>
      </c>
      <c r="E190" s="54">
        <f t="shared" si="20"/>
        <v>3.3333333333333339</v>
      </c>
      <c r="F190" s="54">
        <f t="shared" si="21"/>
        <v>1.25</v>
      </c>
      <c r="G190" s="54">
        <f t="shared" si="22"/>
        <v>9.0090090090090094</v>
      </c>
      <c r="H190" s="54">
        <f t="shared" si="23"/>
        <v>6.1711711711711716</v>
      </c>
      <c r="J190" s="3"/>
    </row>
    <row r="191" spans="1:10">
      <c r="A191" s="3" t="s">
        <v>353</v>
      </c>
      <c r="B191" s="3">
        <f>'Imputed and missing data hidden'!BY191</f>
        <v>1</v>
      </c>
      <c r="C191" s="3">
        <f>IF(VLOOKUP(A191,'Hazard &amp; Exposure'!$B$6:$DJ$196,113,FALSE)&gt;0,1,0)</f>
        <v>0</v>
      </c>
      <c r="D191" s="54">
        <f>'Indicator Date hidden2'!BZ192</f>
        <v>0.44594594594594594</v>
      </c>
      <c r="E191" s="54">
        <f t="shared" si="20"/>
        <v>0.66666666666666607</v>
      </c>
      <c r="F191" s="54">
        <f t="shared" si="21"/>
        <v>1</v>
      </c>
      <c r="G191" s="54">
        <f t="shared" si="22"/>
        <v>5.9459459459459456</v>
      </c>
      <c r="H191" s="54">
        <f t="shared" si="23"/>
        <v>2.6450450450450447</v>
      </c>
      <c r="J191" s="3"/>
    </row>
    <row r="192" spans="1:10">
      <c r="A192" s="3" t="s">
        <v>355</v>
      </c>
      <c r="B192" s="3">
        <f>'Imputed and missing data hidden'!BY192</f>
        <v>1</v>
      </c>
      <c r="C192" s="3">
        <f>IF(VLOOKUP(A192,'Hazard &amp; Exposure'!$B$6:$DJ$196,113,FALSE)&gt;0,1,0)</f>
        <v>0</v>
      </c>
      <c r="D192" s="54">
        <f>'Indicator Date hidden2'!BZ193</f>
        <v>0.3783783783783784</v>
      </c>
      <c r="E192" s="54">
        <f t="shared" si="20"/>
        <v>0.66666666666666607</v>
      </c>
      <c r="F192" s="54">
        <f t="shared" si="21"/>
        <v>1</v>
      </c>
      <c r="G192" s="54">
        <f t="shared" si="22"/>
        <v>5.045045045045045</v>
      </c>
      <c r="H192" s="54">
        <f t="shared" si="23"/>
        <v>2.2846846846846844</v>
      </c>
      <c r="J192" s="3"/>
    </row>
    <row r="194" spans="1:4">
      <c r="A194" s="3" t="s">
        <v>389</v>
      </c>
      <c r="B194" s="3">
        <f>MIN(B2:B192)</f>
        <v>0</v>
      </c>
      <c r="C194" s="3">
        <f>MIN(C2:C192)</f>
        <v>0</v>
      </c>
      <c r="D194" s="3">
        <f>MIN(D2:D192)</f>
        <v>0.18461538461538463</v>
      </c>
    </row>
    <row r="195" spans="1:4">
      <c r="A195" s="3" t="s">
        <v>390</v>
      </c>
      <c r="B195" s="3">
        <f>MAX(B2:B192)</f>
        <v>30</v>
      </c>
      <c r="C195" s="3">
        <f>MAX(C2:C192)</f>
        <v>1</v>
      </c>
      <c r="D195" s="3">
        <f>MAX(D2:D192)</f>
        <v>0.80281690140845074</v>
      </c>
    </row>
    <row r="196" spans="1:4">
      <c r="A196" s="3" t="s">
        <v>389</v>
      </c>
      <c r="B196" s="3">
        <v>0</v>
      </c>
      <c r="C196" s="3">
        <v>0</v>
      </c>
      <c r="D196" s="3">
        <v>0</v>
      </c>
    </row>
    <row r="197" spans="1:4">
      <c r="A197" s="3" t="s">
        <v>390</v>
      </c>
      <c r="B197" s="3">
        <v>15</v>
      </c>
      <c r="C197" s="3">
        <v>1</v>
      </c>
      <c r="D197" s="3">
        <v>0.75</v>
      </c>
    </row>
    <row r="198" spans="1:4" ht="15" thickBot="1"/>
    <row r="199" spans="1:4" ht="15" thickBot="1">
      <c r="A199" s="3" t="s">
        <v>912</v>
      </c>
      <c r="B199" s="56">
        <v>1.25</v>
      </c>
    </row>
  </sheetData>
  <autoFilter ref="A1:H1" xr:uid="{00000000-0009-0000-0000-00000C000000}">
    <sortState xmlns:xlrd2="http://schemas.microsoft.com/office/spreadsheetml/2017/richdata2" ref="A2:H192">
      <sortCondition ref="A1"/>
    </sortState>
  </autoFilter>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O89"/>
  <sheetViews>
    <sheetView zoomScale="80" zoomScaleNormal="80" workbookViewId="0">
      <pane xSplit="6" ySplit="2" topLeftCell="L3" activePane="bottomRight" state="frozen"/>
      <selection pane="topRight" activeCell="G1" sqref="G1"/>
      <selection pane="bottomLeft" activeCell="A3" sqref="A3"/>
      <selection pane="bottomRight" activeCell="O58" sqref="O58"/>
    </sheetView>
  </sheetViews>
  <sheetFormatPr defaultColWidth="9.109375" defaultRowHeight="14.4"/>
  <cols>
    <col min="1" max="1" width="13.109375" style="16" customWidth="1"/>
    <col min="2" max="2" width="15.44140625" style="16" customWidth="1"/>
    <col min="3" max="3" width="23.44140625" style="16" customWidth="1"/>
    <col min="4" max="4" width="17.6640625" style="16" bestFit="1" customWidth="1"/>
    <col min="5" max="5" width="22" style="16" customWidth="1"/>
    <col min="6" max="6" width="24" style="16" customWidth="1"/>
    <col min="7" max="11" width="57.109375" style="16" customWidth="1"/>
    <col min="12" max="13" width="33.6640625" style="16" customWidth="1"/>
    <col min="14" max="14" width="15.33203125" style="16" customWidth="1"/>
    <col min="15" max="15" width="63.33203125" style="16" customWidth="1"/>
    <col min="16" max="16384" width="9.109375" style="16"/>
  </cols>
  <sheetData>
    <row r="1" spans="1:15" s="2" customFormat="1">
      <c r="A1" s="290"/>
      <c r="B1" s="290"/>
      <c r="C1" s="290"/>
      <c r="D1" s="290"/>
      <c r="E1" s="290"/>
      <c r="F1" s="290"/>
      <c r="G1" s="290"/>
      <c r="H1" s="290"/>
      <c r="I1" s="290"/>
      <c r="J1" s="290"/>
      <c r="K1" s="290"/>
      <c r="L1" s="290"/>
      <c r="M1" s="290"/>
      <c r="N1" s="290"/>
      <c r="O1" s="290"/>
    </row>
    <row r="2" spans="1:15" ht="15" thickBot="1">
      <c r="A2" s="27" t="s">
        <v>463</v>
      </c>
      <c r="B2" s="27" t="s">
        <v>464</v>
      </c>
      <c r="C2" s="27" t="s">
        <v>465</v>
      </c>
      <c r="D2" s="27" t="s">
        <v>466</v>
      </c>
      <c r="E2" s="27" t="s">
        <v>856</v>
      </c>
      <c r="F2" s="27" t="s">
        <v>467</v>
      </c>
      <c r="G2" s="27" t="s">
        <v>468</v>
      </c>
      <c r="H2" s="27" t="s">
        <v>634</v>
      </c>
      <c r="I2" s="27" t="s">
        <v>635</v>
      </c>
      <c r="J2" s="27" t="s">
        <v>1240</v>
      </c>
      <c r="K2" s="27" t="s">
        <v>636</v>
      </c>
      <c r="L2" s="27" t="s">
        <v>533</v>
      </c>
      <c r="M2" s="27" t="s">
        <v>950</v>
      </c>
      <c r="N2" s="27" t="s">
        <v>955</v>
      </c>
      <c r="O2" s="27" t="s">
        <v>534</v>
      </c>
    </row>
    <row r="3" spans="1:15" ht="99" customHeight="1">
      <c r="A3" s="247" t="s">
        <v>469</v>
      </c>
      <c r="B3" s="36" t="s">
        <v>364</v>
      </c>
      <c r="C3" s="36" t="s">
        <v>470</v>
      </c>
      <c r="D3" s="36" t="s">
        <v>807</v>
      </c>
      <c r="E3" s="37" t="s">
        <v>818</v>
      </c>
      <c r="F3" s="36" t="s">
        <v>811</v>
      </c>
      <c r="G3" s="36" t="s">
        <v>922</v>
      </c>
      <c r="H3" s="36" t="s">
        <v>923</v>
      </c>
      <c r="I3" s="36" t="s">
        <v>837</v>
      </c>
      <c r="J3" s="36"/>
      <c r="K3" s="36" t="s">
        <v>838</v>
      </c>
      <c r="L3" s="36" t="s">
        <v>1172</v>
      </c>
      <c r="M3" s="36" t="s">
        <v>1176</v>
      </c>
      <c r="N3" s="65">
        <v>43627</v>
      </c>
      <c r="O3" s="60" t="s">
        <v>1173</v>
      </c>
    </row>
    <row r="4" spans="1:15" ht="99" customHeight="1">
      <c r="A4" s="248" t="s">
        <v>469</v>
      </c>
      <c r="B4" s="37" t="s">
        <v>364</v>
      </c>
      <c r="C4" s="37" t="s">
        <v>470</v>
      </c>
      <c r="D4" s="36" t="s">
        <v>808</v>
      </c>
      <c r="E4" s="37" t="s">
        <v>819</v>
      </c>
      <c r="F4" s="37" t="s">
        <v>812</v>
      </c>
      <c r="G4" s="37" t="s">
        <v>924</v>
      </c>
      <c r="H4" s="37" t="s">
        <v>925</v>
      </c>
      <c r="I4" s="37" t="s">
        <v>837</v>
      </c>
      <c r="J4" s="36"/>
      <c r="K4" s="36" t="s">
        <v>839</v>
      </c>
      <c r="L4" s="36" t="s">
        <v>1172</v>
      </c>
      <c r="M4" s="36" t="s">
        <v>1176</v>
      </c>
      <c r="N4" s="65">
        <v>43627</v>
      </c>
      <c r="O4" s="60" t="s">
        <v>1173</v>
      </c>
    </row>
    <row r="5" spans="1:15" ht="99" customHeight="1">
      <c r="A5" s="248" t="s">
        <v>469</v>
      </c>
      <c r="B5" s="37" t="s">
        <v>364</v>
      </c>
      <c r="C5" s="37" t="s">
        <v>470</v>
      </c>
      <c r="D5" s="37" t="s">
        <v>809</v>
      </c>
      <c r="E5" s="37" t="s">
        <v>816</v>
      </c>
      <c r="F5" s="37" t="s">
        <v>813</v>
      </c>
      <c r="G5" s="36" t="s">
        <v>926</v>
      </c>
      <c r="H5" s="37" t="s">
        <v>927</v>
      </c>
      <c r="I5" s="37" t="s">
        <v>840</v>
      </c>
      <c r="J5" s="36"/>
      <c r="K5" s="36" t="s">
        <v>838</v>
      </c>
      <c r="L5" s="36" t="s">
        <v>1172</v>
      </c>
      <c r="M5" s="36" t="s">
        <v>1176</v>
      </c>
      <c r="N5" s="65">
        <v>43627</v>
      </c>
      <c r="O5" s="60" t="s">
        <v>1173</v>
      </c>
    </row>
    <row r="6" spans="1:15" ht="99" customHeight="1">
      <c r="A6" s="248" t="s">
        <v>469</v>
      </c>
      <c r="B6" s="37" t="s">
        <v>364</v>
      </c>
      <c r="C6" s="37" t="s">
        <v>470</v>
      </c>
      <c r="D6" s="37" t="s">
        <v>810</v>
      </c>
      <c r="E6" s="37" t="s">
        <v>817</v>
      </c>
      <c r="F6" s="37" t="s">
        <v>814</v>
      </c>
      <c r="G6" s="37" t="s">
        <v>928</v>
      </c>
      <c r="H6" s="37" t="s">
        <v>929</v>
      </c>
      <c r="I6" s="37" t="s">
        <v>840</v>
      </c>
      <c r="J6" s="36"/>
      <c r="K6" s="36" t="s">
        <v>838</v>
      </c>
      <c r="L6" s="36" t="s">
        <v>1172</v>
      </c>
      <c r="M6" s="36" t="s">
        <v>1176</v>
      </c>
      <c r="N6" s="65">
        <v>43627</v>
      </c>
      <c r="O6" s="60" t="s">
        <v>1173</v>
      </c>
    </row>
    <row r="7" spans="1:15" ht="99" customHeight="1">
      <c r="A7" s="248" t="s">
        <v>469</v>
      </c>
      <c r="B7" s="37" t="s">
        <v>364</v>
      </c>
      <c r="C7" s="37" t="s">
        <v>471</v>
      </c>
      <c r="D7" s="37" t="s">
        <v>849</v>
      </c>
      <c r="E7" s="37" t="s">
        <v>472</v>
      </c>
      <c r="F7" s="37" t="s">
        <v>473</v>
      </c>
      <c r="G7" s="37" t="s">
        <v>536</v>
      </c>
      <c r="H7" s="37" t="s">
        <v>576</v>
      </c>
      <c r="I7" s="37" t="s">
        <v>577</v>
      </c>
      <c r="J7" s="36"/>
      <c r="K7" s="36" t="s">
        <v>815</v>
      </c>
      <c r="L7" s="36" t="s">
        <v>1209</v>
      </c>
      <c r="M7" s="36" t="s">
        <v>1175</v>
      </c>
      <c r="N7" s="36"/>
      <c r="O7" s="60" t="s">
        <v>1174</v>
      </c>
    </row>
    <row r="8" spans="1:15" ht="99" customHeight="1">
      <c r="A8" s="248" t="s">
        <v>469</v>
      </c>
      <c r="B8" s="37" t="s">
        <v>364</v>
      </c>
      <c r="C8" s="37" t="s">
        <v>471</v>
      </c>
      <c r="D8" s="37" t="s">
        <v>850</v>
      </c>
      <c r="E8" s="37" t="s">
        <v>474</v>
      </c>
      <c r="F8" s="37" t="s">
        <v>475</v>
      </c>
      <c r="G8" s="37" t="s">
        <v>537</v>
      </c>
      <c r="H8" s="37" t="s">
        <v>578</v>
      </c>
      <c r="I8" s="37" t="s">
        <v>577</v>
      </c>
      <c r="J8" s="36"/>
      <c r="K8" s="36" t="s">
        <v>815</v>
      </c>
      <c r="L8" s="36" t="s">
        <v>1209</v>
      </c>
      <c r="M8" s="36" t="s">
        <v>1175</v>
      </c>
      <c r="N8" s="36"/>
      <c r="O8" s="60" t="s">
        <v>1174</v>
      </c>
    </row>
    <row r="9" spans="1:15" ht="99" customHeight="1">
      <c r="A9" s="248" t="s">
        <v>469</v>
      </c>
      <c r="B9" s="37" t="s">
        <v>364</v>
      </c>
      <c r="C9" s="37" t="s">
        <v>476</v>
      </c>
      <c r="D9" s="37" t="s">
        <v>851</v>
      </c>
      <c r="E9" s="37" t="s">
        <v>477</v>
      </c>
      <c r="F9" s="37" t="s">
        <v>427</v>
      </c>
      <c r="G9" s="37" t="s">
        <v>538</v>
      </c>
      <c r="H9" s="37" t="s">
        <v>579</v>
      </c>
      <c r="I9" s="37" t="s">
        <v>580</v>
      </c>
      <c r="J9" s="36"/>
      <c r="K9" s="36" t="s">
        <v>815</v>
      </c>
      <c r="L9" s="36" t="s">
        <v>1209</v>
      </c>
      <c r="M9" s="36" t="s">
        <v>1175</v>
      </c>
      <c r="N9" s="36"/>
      <c r="O9" s="60" t="s">
        <v>1174</v>
      </c>
    </row>
    <row r="10" spans="1:15" ht="99" customHeight="1">
      <c r="A10" s="248" t="s">
        <v>469</v>
      </c>
      <c r="B10" s="37" t="s">
        <v>364</v>
      </c>
      <c r="C10" s="37" t="s">
        <v>476</v>
      </c>
      <c r="D10" s="37" t="s">
        <v>852</v>
      </c>
      <c r="E10" s="37" t="s">
        <v>478</v>
      </c>
      <c r="F10" s="37" t="s">
        <v>429</v>
      </c>
      <c r="G10" s="37" t="s">
        <v>539</v>
      </c>
      <c r="H10" s="37" t="s">
        <v>581</v>
      </c>
      <c r="I10" s="37" t="s">
        <v>580</v>
      </c>
      <c r="J10" s="36"/>
      <c r="K10" s="36" t="s">
        <v>815</v>
      </c>
      <c r="L10" s="36" t="s">
        <v>1209</v>
      </c>
      <c r="M10" s="36" t="s">
        <v>1175</v>
      </c>
      <c r="N10" s="36"/>
      <c r="O10" s="60" t="s">
        <v>1174</v>
      </c>
    </row>
    <row r="11" spans="1:15" ht="99" customHeight="1">
      <c r="A11" s="248" t="s">
        <v>469</v>
      </c>
      <c r="B11" s="37" t="s">
        <v>364</v>
      </c>
      <c r="C11" s="37" t="s">
        <v>479</v>
      </c>
      <c r="D11" s="37" t="s">
        <v>480</v>
      </c>
      <c r="E11" s="37" t="s">
        <v>481</v>
      </c>
      <c r="F11" s="37" t="s">
        <v>540</v>
      </c>
      <c r="G11" s="37" t="s">
        <v>541</v>
      </c>
      <c r="H11" s="37" t="s">
        <v>582</v>
      </c>
      <c r="I11" s="37" t="s">
        <v>583</v>
      </c>
      <c r="J11" s="36"/>
      <c r="K11" s="36" t="s">
        <v>815</v>
      </c>
      <c r="L11" s="36" t="s">
        <v>1209</v>
      </c>
      <c r="M11" s="36" t="s">
        <v>1175</v>
      </c>
      <c r="N11" s="36"/>
      <c r="O11" s="60" t="s">
        <v>1174</v>
      </c>
    </row>
    <row r="12" spans="1:15" ht="99" customHeight="1">
      <c r="A12" s="248" t="s">
        <v>469</v>
      </c>
      <c r="B12" s="37" t="s">
        <v>364</v>
      </c>
      <c r="C12" s="37" t="s">
        <v>479</v>
      </c>
      <c r="D12" s="37" t="s">
        <v>482</v>
      </c>
      <c r="E12" s="37" t="s">
        <v>483</v>
      </c>
      <c r="F12" s="37" t="s">
        <v>542</v>
      </c>
      <c r="G12" s="37" t="s">
        <v>930</v>
      </c>
      <c r="H12" s="37" t="s">
        <v>584</v>
      </c>
      <c r="I12" s="37" t="s">
        <v>583</v>
      </c>
      <c r="J12" s="36"/>
      <c r="K12" s="36" t="s">
        <v>815</v>
      </c>
      <c r="L12" s="36" t="s">
        <v>1209</v>
      </c>
      <c r="M12" s="36" t="s">
        <v>1175</v>
      </c>
      <c r="N12" s="36"/>
      <c r="O12" s="60" t="s">
        <v>1174</v>
      </c>
    </row>
    <row r="13" spans="1:15" ht="99" customHeight="1">
      <c r="A13" s="248" t="s">
        <v>469</v>
      </c>
      <c r="B13" s="37" t="s">
        <v>364</v>
      </c>
      <c r="C13" s="37" t="s">
        <v>479</v>
      </c>
      <c r="D13" s="37" t="s">
        <v>847</v>
      </c>
      <c r="E13" s="37" t="s">
        <v>820</v>
      </c>
      <c r="F13" s="37" t="s">
        <v>824</v>
      </c>
      <c r="G13" s="37" t="s">
        <v>931</v>
      </c>
      <c r="H13" s="37" t="s">
        <v>935</v>
      </c>
      <c r="I13" s="37" t="s">
        <v>585</v>
      </c>
      <c r="J13" s="36"/>
      <c r="K13" s="36" t="s">
        <v>815</v>
      </c>
      <c r="L13" s="36" t="s">
        <v>1209</v>
      </c>
      <c r="M13" s="36" t="s">
        <v>1175</v>
      </c>
      <c r="N13" s="36"/>
      <c r="O13" s="60" t="s">
        <v>1174</v>
      </c>
    </row>
    <row r="14" spans="1:15" ht="99" customHeight="1">
      <c r="A14" s="248" t="s">
        <v>469</v>
      </c>
      <c r="B14" s="37" t="s">
        <v>364</v>
      </c>
      <c r="C14" s="37" t="s">
        <v>479</v>
      </c>
      <c r="D14" s="37" t="s">
        <v>846</v>
      </c>
      <c r="E14" s="37" t="s">
        <v>821</v>
      </c>
      <c r="F14" s="37" t="s">
        <v>825</v>
      </c>
      <c r="G14" s="37" t="s">
        <v>932</v>
      </c>
      <c r="H14" s="37" t="s">
        <v>936</v>
      </c>
      <c r="I14" s="37" t="s">
        <v>585</v>
      </c>
      <c r="J14" s="36"/>
      <c r="K14" s="36" t="s">
        <v>815</v>
      </c>
      <c r="L14" s="36" t="s">
        <v>1209</v>
      </c>
      <c r="M14" s="36" t="s">
        <v>1175</v>
      </c>
      <c r="N14" s="36"/>
      <c r="O14" s="60" t="s">
        <v>1174</v>
      </c>
    </row>
    <row r="15" spans="1:15" ht="99" customHeight="1">
      <c r="A15" s="248" t="s">
        <v>469</v>
      </c>
      <c r="B15" s="37" t="s">
        <v>364</v>
      </c>
      <c r="C15" s="37" t="s">
        <v>479</v>
      </c>
      <c r="D15" s="37" t="s">
        <v>847</v>
      </c>
      <c r="E15" s="37" t="s">
        <v>822</v>
      </c>
      <c r="F15" s="37" t="s">
        <v>826</v>
      </c>
      <c r="G15" s="37" t="s">
        <v>933</v>
      </c>
      <c r="H15" s="37" t="s">
        <v>937</v>
      </c>
      <c r="I15" s="37" t="s">
        <v>586</v>
      </c>
      <c r="J15" s="36"/>
      <c r="K15" s="36" t="s">
        <v>815</v>
      </c>
      <c r="L15" s="36" t="s">
        <v>1209</v>
      </c>
      <c r="M15" s="36" t="s">
        <v>1175</v>
      </c>
      <c r="N15" s="36"/>
      <c r="O15" s="60" t="s">
        <v>1174</v>
      </c>
    </row>
    <row r="16" spans="1:15" ht="99" customHeight="1">
      <c r="A16" s="248" t="s">
        <v>469</v>
      </c>
      <c r="B16" s="37" t="s">
        <v>364</v>
      </c>
      <c r="C16" s="37" t="s">
        <v>479</v>
      </c>
      <c r="D16" s="37" t="s">
        <v>848</v>
      </c>
      <c r="E16" s="37" t="s">
        <v>823</v>
      </c>
      <c r="F16" s="37" t="s">
        <v>827</v>
      </c>
      <c r="G16" s="37" t="s">
        <v>934</v>
      </c>
      <c r="H16" s="37" t="s">
        <v>938</v>
      </c>
      <c r="I16" s="37" t="s">
        <v>586</v>
      </c>
      <c r="J16" s="36"/>
      <c r="K16" s="36" t="s">
        <v>815</v>
      </c>
      <c r="L16" s="36" t="s">
        <v>1209</v>
      </c>
      <c r="M16" s="36" t="s">
        <v>1175</v>
      </c>
      <c r="N16" s="36"/>
      <c r="O16" s="60" t="s">
        <v>1174</v>
      </c>
    </row>
    <row r="17" spans="1:15" ht="52.8">
      <c r="A17" s="248" t="s">
        <v>469</v>
      </c>
      <c r="B17" s="37" t="s">
        <v>364</v>
      </c>
      <c r="C17" s="37" t="s">
        <v>484</v>
      </c>
      <c r="D17" s="37"/>
      <c r="E17" s="37" t="s">
        <v>755</v>
      </c>
      <c r="F17" s="37" t="s">
        <v>766</v>
      </c>
      <c r="G17" s="37" t="s">
        <v>715</v>
      </c>
      <c r="H17" s="37" t="s">
        <v>721</v>
      </c>
      <c r="I17" s="37" t="s">
        <v>587</v>
      </c>
      <c r="J17" s="37"/>
      <c r="K17" s="37"/>
      <c r="L17" s="37" t="s">
        <v>513</v>
      </c>
      <c r="M17" s="37"/>
      <c r="N17" s="58">
        <v>44071</v>
      </c>
      <c r="O17" s="60" t="s">
        <v>957</v>
      </c>
    </row>
    <row r="18" spans="1:15" ht="66">
      <c r="A18" s="248" t="s">
        <v>469</v>
      </c>
      <c r="B18" s="37" t="s">
        <v>364</v>
      </c>
      <c r="C18" s="37" t="s">
        <v>484</v>
      </c>
      <c r="D18" s="37" t="s">
        <v>853</v>
      </c>
      <c r="E18" s="37" t="s">
        <v>748</v>
      </c>
      <c r="F18" s="37" t="s">
        <v>415</v>
      </c>
      <c r="G18" s="37" t="s">
        <v>749</v>
      </c>
      <c r="H18" s="37" t="s">
        <v>750</v>
      </c>
      <c r="I18" s="37" t="s">
        <v>587</v>
      </c>
      <c r="J18" s="37"/>
      <c r="K18" s="37" t="s">
        <v>751</v>
      </c>
      <c r="L18" s="37" t="s">
        <v>952</v>
      </c>
      <c r="M18" s="37" t="s">
        <v>942</v>
      </c>
      <c r="N18" s="58">
        <v>44071</v>
      </c>
      <c r="O18" s="60" t="s">
        <v>485</v>
      </c>
    </row>
    <row r="19" spans="1:15" ht="66">
      <c r="A19" s="248" t="s">
        <v>469</v>
      </c>
      <c r="B19" s="37" t="s">
        <v>364</v>
      </c>
      <c r="C19" s="37" t="s">
        <v>484</v>
      </c>
      <c r="D19" s="37" t="s">
        <v>854</v>
      </c>
      <c r="E19" s="37" t="s">
        <v>752</v>
      </c>
      <c r="F19" s="37" t="s">
        <v>416</v>
      </c>
      <c r="G19" s="37" t="s">
        <v>753</v>
      </c>
      <c r="H19" s="37" t="s">
        <v>754</v>
      </c>
      <c r="I19" s="37" t="s">
        <v>587</v>
      </c>
      <c r="J19" s="37"/>
      <c r="K19" s="37" t="s">
        <v>751</v>
      </c>
      <c r="L19" s="37" t="s">
        <v>952</v>
      </c>
      <c r="M19" s="37" t="s">
        <v>942</v>
      </c>
      <c r="N19" s="58">
        <v>44071</v>
      </c>
      <c r="O19" s="60" t="s">
        <v>485</v>
      </c>
    </row>
    <row r="20" spans="1:15" ht="66">
      <c r="A20" s="248" t="s">
        <v>469</v>
      </c>
      <c r="B20" s="37" t="s">
        <v>364</v>
      </c>
      <c r="C20" s="37" t="s">
        <v>484</v>
      </c>
      <c r="D20" s="37" t="s">
        <v>855</v>
      </c>
      <c r="E20" s="37" t="s">
        <v>760</v>
      </c>
      <c r="F20" s="37" t="s">
        <v>761</v>
      </c>
      <c r="G20" s="37" t="s">
        <v>761</v>
      </c>
      <c r="H20" s="37" t="s">
        <v>762</v>
      </c>
      <c r="I20" s="37" t="s">
        <v>587</v>
      </c>
      <c r="J20" s="37"/>
      <c r="K20" s="37" t="s">
        <v>751</v>
      </c>
      <c r="L20" s="37" t="s">
        <v>952</v>
      </c>
      <c r="M20" s="37" t="s">
        <v>942</v>
      </c>
      <c r="N20" s="58">
        <v>44071</v>
      </c>
      <c r="O20" s="60" t="s">
        <v>485</v>
      </c>
    </row>
    <row r="21" spans="1:15" ht="79.2">
      <c r="A21" s="248" t="s">
        <v>469</v>
      </c>
      <c r="B21" s="37" t="s">
        <v>364</v>
      </c>
      <c r="C21" s="37" t="s">
        <v>1076</v>
      </c>
      <c r="D21" s="37" t="s">
        <v>1077</v>
      </c>
      <c r="E21" s="37" t="s">
        <v>1036</v>
      </c>
      <c r="F21" s="37" t="s">
        <v>1083</v>
      </c>
      <c r="G21" s="37" t="s">
        <v>1083</v>
      </c>
      <c r="H21" s="37" t="s">
        <v>1089</v>
      </c>
      <c r="I21" s="37" t="s">
        <v>1090</v>
      </c>
      <c r="J21" s="37"/>
      <c r="K21" s="37"/>
      <c r="L21" s="37"/>
      <c r="M21" s="37" t="s">
        <v>1108</v>
      </c>
      <c r="N21" s="58">
        <v>43480</v>
      </c>
      <c r="O21" s="60" t="s">
        <v>1108</v>
      </c>
    </row>
    <row r="22" spans="1:15" ht="105.6">
      <c r="A22" s="248" t="s">
        <v>469</v>
      </c>
      <c r="B22" s="37" t="s">
        <v>364</v>
      </c>
      <c r="C22" s="37" t="s">
        <v>1076</v>
      </c>
      <c r="D22" s="37" t="s">
        <v>1077</v>
      </c>
      <c r="E22" s="37" t="s">
        <v>1081</v>
      </c>
      <c r="F22" s="37" t="s">
        <v>1084</v>
      </c>
      <c r="G22" s="37" t="s">
        <v>1084</v>
      </c>
      <c r="H22" s="37" t="s">
        <v>1089</v>
      </c>
      <c r="I22" s="37" t="s">
        <v>1090</v>
      </c>
      <c r="J22" s="37"/>
      <c r="K22" s="37"/>
      <c r="L22" s="37"/>
      <c r="M22" s="37" t="s">
        <v>1109</v>
      </c>
      <c r="N22" s="58">
        <v>43480</v>
      </c>
      <c r="O22" s="60" t="s">
        <v>1109</v>
      </c>
    </row>
    <row r="23" spans="1:15" ht="79.2">
      <c r="A23" s="248" t="s">
        <v>469</v>
      </c>
      <c r="B23" s="37" t="s">
        <v>364</v>
      </c>
      <c r="C23" s="37" t="s">
        <v>1076</v>
      </c>
      <c r="D23" s="37" t="s">
        <v>1077</v>
      </c>
      <c r="E23" s="37" t="s">
        <v>1037</v>
      </c>
      <c r="F23" s="37" t="s">
        <v>1085</v>
      </c>
      <c r="G23" s="37" t="s">
        <v>1085</v>
      </c>
      <c r="H23" s="37" t="s">
        <v>1089</v>
      </c>
      <c r="I23" s="37" t="s">
        <v>1090</v>
      </c>
      <c r="J23" s="37"/>
      <c r="K23" s="37"/>
      <c r="L23" s="37"/>
      <c r="M23" s="37" t="s">
        <v>1110</v>
      </c>
      <c r="N23" s="58">
        <v>43480</v>
      </c>
      <c r="O23" s="60" t="s">
        <v>1110</v>
      </c>
    </row>
    <row r="24" spans="1:15" ht="79.2">
      <c r="A24" s="248" t="s">
        <v>469</v>
      </c>
      <c r="B24" s="37" t="s">
        <v>364</v>
      </c>
      <c r="C24" s="37" t="s">
        <v>1076</v>
      </c>
      <c r="D24" s="37" t="s">
        <v>1077</v>
      </c>
      <c r="E24" s="37" t="s">
        <v>1038</v>
      </c>
      <c r="F24" s="37" t="s">
        <v>1086</v>
      </c>
      <c r="G24" s="37" t="s">
        <v>1086</v>
      </c>
      <c r="H24" s="37" t="s">
        <v>1089</v>
      </c>
      <c r="I24" s="37" t="s">
        <v>1090</v>
      </c>
      <c r="J24" s="37"/>
      <c r="K24" s="37"/>
      <c r="L24" s="37"/>
      <c r="M24" s="37" t="s">
        <v>1111</v>
      </c>
      <c r="N24" s="58">
        <v>43480</v>
      </c>
      <c r="O24" s="60" t="s">
        <v>1111</v>
      </c>
    </row>
    <row r="25" spans="1:15" ht="105.6">
      <c r="A25" s="248" t="s">
        <v>469</v>
      </c>
      <c r="B25" s="37" t="s">
        <v>364</v>
      </c>
      <c r="C25" s="37" t="s">
        <v>1076</v>
      </c>
      <c r="D25" s="37" t="s">
        <v>1078</v>
      </c>
      <c r="E25" s="37" t="s">
        <v>1380</v>
      </c>
      <c r="F25" s="37" t="s">
        <v>1061</v>
      </c>
      <c r="G25" s="37" t="s">
        <v>1061</v>
      </c>
      <c r="H25" s="37" t="s">
        <v>1091</v>
      </c>
      <c r="I25" s="37" t="s">
        <v>1092</v>
      </c>
      <c r="J25" s="37"/>
      <c r="K25" s="37"/>
      <c r="L25" s="37" t="s">
        <v>1208</v>
      </c>
      <c r="M25" s="37" t="s">
        <v>1379</v>
      </c>
      <c r="N25" s="58">
        <v>44425</v>
      </c>
      <c r="O25" s="60" t="s">
        <v>1377</v>
      </c>
    </row>
    <row r="26" spans="1:15" ht="105.6">
      <c r="A26" s="248" t="s">
        <v>469</v>
      </c>
      <c r="B26" s="37" t="s">
        <v>364</v>
      </c>
      <c r="C26" s="37" t="s">
        <v>1076</v>
      </c>
      <c r="D26" s="37" t="s">
        <v>1078</v>
      </c>
      <c r="E26" s="37" t="s">
        <v>1381</v>
      </c>
      <c r="F26" s="37" t="s">
        <v>1063</v>
      </c>
      <c r="G26" s="37" t="s">
        <v>1063</v>
      </c>
      <c r="H26" s="37" t="s">
        <v>1091</v>
      </c>
      <c r="I26" s="37" t="s">
        <v>1092</v>
      </c>
      <c r="J26" s="37"/>
      <c r="K26" s="37"/>
      <c r="L26" s="37" t="s">
        <v>1208</v>
      </c>
      <c r="M26" s="37" t="s">
        <v>1378</v>
      </c>
      <c r="N26" s="58">
        <v>43480</v>
      </c>
      <c r="O26" s="60" t="s">
        <v>1377</v>
      </c>
    </row>
    <row r="27" spans="1:15" ht="66">
      <c r="A27" s="248" t="s">
        <v>469</v>
      </c>
      <c r="B27" s="37" t="s">
        <v>364</v>
      </c>
      <c r="C27" s="37" t="s">
        <v>1076</v>
      </c>
      <c r="D27" s="37" t="s">
        <v>1078</v>
      </c>
      <c r="E27" s="37" t="s">
        <v>1039</v>
      </c>
      <c r="F27" s="37" t="s">
        <v>1087</v>
      </c>
      <c r="G27" s="37" t="s">
        <v>1087</v>
      </c>
      <c r="H27" s="37" t="s">
        <v>1223</v>
      </c>
      <c r="I27" s="37" t="s">
        <v>1222</v>
      </c>
      <c r="J27" s="37"/>
      <c r="K27" s="37" t="s">
        <v>1221</v>
      </c>
      <c r="L27" s="37"/>
      <c r="M27" s="37" t="s">
        <v>1112</v>
      </c>
      <c r="N27" s="58">
        <v>43480</v>
      </c>
      <c r="O27" s="60" t="s">
        <v>1117</v>
      </c>
    </row>
    <row r="28" spans="1:15" ht="81.75" customHeight="1">
      <c r="A28" s="248" t="s">
        <v>469</v>
      </c>
      <c r="B28" s="37" t="s">
        <v>364</v>
      </c>
      <c r="C28" s="37" t="s">
        <v>1076</v>
      </c>
      <c r="D28" s="37" t="s">
        <v>1078</v>
      </c>
      <c r="E28" s="37" t="s">
        <v>1040</v>
      </c>
      <c r="F28" s="37" t="s">
        <v>1022</v>
      </c>
      <c r="G28" s="37" t="s">
        <v>1022</v>
      </c>
      <c r="H28" s="37" t="s">
        <v>1224</v>
      </c>
      <c r="I28" s="37" t="s">
        <v>1177</v>
      </c>
      <c r="J28" s="37"/>
      <c r="K28" s="37" t="s">
        <v>1178</v>
      </c>
      <c r="L28" s="37"/>
      <c r="M28" s="37" t="s">
        <v>1113</v>
      </c>
      <c r="N28" s="58">
        <v>43699</v>
      </c>
      <c r="O28" s="60" t="s">
        <v>1384</v>
      </c>
    </row>
    <row r="29" spans="1:15" ht="132">
      <c r="A29" s="248" t="s">
        <v>469</v>
      </c>
      <c r="B29" s="37" t="s">
        <v>364</v>
      </c>
      <c r="C29" s="37" t="s">
        <v>1076</v>
      </c>
      <c r="D29" s="37" t="s">
        <v>1078</v>
      </c>
      <c r="E29" s="37" t="s">
        <v>1041</v>
      </c>
      <c r="F29" s="37" t="s">
        <v>1160</v>
      </c>
      <c r="G29" s="37" t="s">
        <v>1160</v>
      </c>
      <c r="H29" s="37" t="s">
        <v>1225</v>
      </c>
      <c r="I29" s="37" t="s">
        <v>1226</v>
      </c>
      <c r="J29" s="37"/>
      <c r="K29" s="37" t="s">
        <v>1179</v>
      </c>
      <c r="L29" s="37"/>
      <c r="M29" s="37" t="s">
        <v>1180</v>
      </c>
      <c r="N29" s="58">
        <v>43705</v>
      </c>
      <c r="O29" s="60" t="s">
        <v>1384</v>
      </c>
    </row>
    <row r="30" spans="1:15" ht="39.6" hidden="1">
      <c r="A30" s="248" t="s">
        <v>469</v>
      </c>
      <c r="B30" s="37" t="s">
        <v>364</v>
      </c>
      <c r="C30" s="37" t="s">
        <v>1076</v>
      </c>
      <c r="D30" s="37" t="s">
        <v>1078</v>
      </c>
      <c r="E30" s="37"/>
      <c r="F30" s="37" t="s">
        <v>1088</v>
      </c>
      <c r="G30" s="37" t="s">
        <v>1088</v>
      </c>
      <c r="H30" s="37"/>
      <c r="I30" s="37"/>
      <c r="J30" s="37"/>
      <c r="K30" s="37"/>
      <c r="L30" s="37"/>
      <c r="M30" s="37"/>
      <c r="N30" s="58"/>
      <c r="O30" s="60" t="s">
        <v>1118</v>
      </c>
    </row>
    <row r="31" spans="1:15" ht="145.19999999999999">
      <c r="A31" s="248" t="s">
        <v>469</v>
      </c>
      <c r="B31" s="37" t="s">
        <v>364</v>
      </c>
      <c r="C31" s="37" t="s">
        <v>1076</v>
      </c>
      <c r="D31" s="37" t="s">
        <v>1079</v>
      </c>
      <c r="E31" s="37" t="s">
        <v>1043</v>
      </c>
      <c r="F31" s="37" t="s">
        <v>1024</v>
      </c>
      <c r="G31" s="37" t="s">
        <v>1024</v>
      </c>
      <c r="H31" s="37" t="s">
        <v>1093</v>
      </c>
      <c r="I31" s="37" t="s">
        <v>1094</v>
      </c>
      <c r="J31" s="37"/>
      <c r="K31" s="37"/>
      <c r="L31" s="37" t="s">
        <v>525</v>
      </c>
      <c r="M31" s="37"/>
      <c r="N31" s="58">
        <v>44070</v>
      </c>
      <c r="O31" s="60" t="s">
        <v>1119</v>
      </c>
    </row>
    <row r="32" spans="1:15" ht="52.8">
      <c r="A32" s="248" t="s">
        <v>469</v>
      </c>
      <c r="B32" s="37" t="s">
        <v>364</v>
      </c>
      <c r="C32" s="37" t="s">
        <v>1076</v>
      </c>
      <c r="D32" s="37" t="s">
        <v>1079</v>
      </c>
      <c r="E32" s="37" t="s">
        <v>1044</v>
      </c>
      <c r="F32" s="37" t="s">
        <v>1025</v>
      </c>
      <c r="G32" s="37" t="s">
        <v>1025</v>
      </c>
      <c r="H32" s="37" t="s">
        <v>1095</v>
      </c>
      <c r="I32" s="37"/>
      <c r="J32" s="37"/>
      <c r="K32" s="37"/>
      <c r="L32" s="37" t="s">
        <v>525</v>
      </c>
      <c r="M32" s="37"/>
      <c r="N32" s="58">
        <v>44070</v>
      </c>
      <c r="O32" s="60" t="s">
        <v>1227</v>
      </c>
    </row>
    <row r="33" spans="1:15" ht="303.60000000000002">
      <c r="A33" s="248" t="s">
        <v>469</v>
      </c>
      <c r="B33" s="37" t="s">
        <v>364</v>
      </c>
      <c r="C33" s="37" t="s">
        <v>1076</v>
      </c>
      <c r="D33" s="37" t="s">
        <v>1079</v>
      </c>
      <c r="E33" s="37" t="s">
        <v>1045</v>
      </c>
      <c r="F33" s="37" t="s">
        <v>1026</v>
      </c>
      <c r="G33" s="37" t="s">
        <v>1026</v>
      </c>
      <c r="H33" s="37" t="s">
        <v>1096</v>
      </c>
      <c r="I33" s="37" t="s">
        <v>1097</v>
      </c>
      <c r="J33" s="37"/>
      <c r="K33" s="37"/>
      <c r="L33" s="37" t="s">
        <v>525</v>
      </c>
      <c r="M33" s="37"/>
      <c r="N33" s="58">
        <v>44070</v>
      </c>
      <c r="O33" s="60" t="s">
        <v>1120</v>
      </c>
    </row>
    <row r="34" spans="1:15" ht="66">
      <c r="A34" s="248" t="s">
        <v>469</v>
      </c>
      <c r="B34" s="37" t="s">
        <v>364</v>
      </c>
      <c r="C34" s="37" t="s">
        <v>1076</v>
      </c>
      <c r="D34" s="37" t="s">
        <v>1079</v>
      </c>
      <c r="E34" s="37" t="s">
        <v>1046</v>
      </c>
      <c r="F34" s="37" t="s">
        <v>1027</v>
      </c>
      <c r="G34" s="37" t="s">
        <v>1181</v>
      </c>
      <c r="H34" s="37" t="s">
        <v>1182</v>
      </c>
      <c r="I34" s="37"/>
      <c r="J34" s="37"/>
      <c r="K34" s="37"/>
      <c r="L34" s="37" t="s">
        <v>1167</v>
      </c>
      <c r="M34" s="37" t="s">
        <v>1184</v>
      </c>
      <c r="N34" s="58">
        <v>44070</v>
      </c>
      <c r="O34" s="60" t="s">
        <v>1183</v>
      </c>
    </row>
    <row r="35" spans="1:15" ht="26.4" hidden="1">
      <c r="A35" s="248" t="s">
        <v>469</v>
      </c>
      <c r="B35" s="37" t="s">
        <v>364</v>
      </c>
      <c r="C35" s="37" t="s">
        <v>1076</v>
      </c>
      <c r="D35" s="37" t="s">
        <v>1079</v>
      </c>
      <c r="E35" s="37"/>
      <c r="F35" s="37" t="s">
        <v>1028</v>
      </c>
      <c r="G35" s="37" t="s">
        <v>1028</v>
      </c>
      <c r="H35" s="37"/>
      <c r="I35" s="37"/>
      <c r="J35" s="37"/>
      <c r="K35" s="37"/>
      <c r="L35" s="37"/>
      <c r="M35" s="37"/>
      <c r="N35" s="58"/>
      <c r="O35" s="60" t="s">
        <v>1121</v>
      </c>
    </row>
    <row r="36" spans="1:15" ht="290.39999999999998">
      <c r="A36" s="248" t="s">
        <v>469</v>
      </c>
      <c r="B36" s="37" t="s">
        <v>364</v>
      </c>
      <c r="C36" s="37" t="s">
        <v>1076</v>
      </c>
      <c r="D36" s="37" t="s">
        <v>1079</v>
      </c>
      <c r="E36" s="37" t="s">
        <v>1047</v>
      </c>
      <c r="F36" s="37" t="s">
        <v>1029</v>
      </c>
      <c r="G36" s="37" t="s">
        <v>1029</v>
      </c>
      <c r="H36" s="37" t="s">
        <v>1098</v>
      </c>
      <c r="I36" s="37" t="s">
        <v>1099</v>
      </c>
      <c r="J36" s="37" t="s">
        <v>1231</v>
      </c>
      <c r="K36" s="37"/>
      <c r="L36" s="37" t="s">
        <v>836</v>
      </c>
      <c r="M36" s="37"/>
      <c r="N36" s="58">
        <v>44070</v>
      </c>
      <c r="O36" s="60" t="s">
        <v>953</v>
      </c>
    </row>
    <row r="37" spans="1:15" ht="330">
      <c r="A37" s="248" t="s">
        <v>469</v>
      </c>
      <c r="B37" s="37" t="s">
        <v>364</v>
      </c>
      <c r="C37" s="37" t="s">
        <v>1076</v>
      </c>
      <c r="D37" s="37" t="s">
        <v>1079</v>
      </c>
      <c r="E37" s="37" t="s">
        <v>1048</v>
      </c>
      <c r="F37" s="37" t="s">
        <v>1030</v>
      </c>
      <c r="G37" s="37" t="s">
        <v>1030</v>
      </c>
      <c r="H37" s="37" t="s">
        <v>1100</v>
      </c>
      <c r="I37" s="37" t="s">
        <v>1101</v>
      </c>
      <c r="J37" s="37" t="s">
        <v>1230</v>
      </c>
      <c r="K37" s="37"/>
      <c r="L37" s="37" t="s">
        <v>836</v>
      </c>
      <c r="M37" s="37"/>
      <c r="N37" s="58">
        <v>44070</v>
      </c>
      <c r="O37" s="60" t="s">
        <v>953</v>
      </c>
    </row>
    <row r="38" spans="1:15" ht="92.4">
      <c r="A38" s="248" t="s">
        <v>469</v>
      </c>
      <c r="B38" s="37" t="s">
        <v>364</v>
      </c>
      <c r="C38" s="37" t="s">
        <v>1076</v>
      </c>
      <c r="D38" s="37" t="s">
        <v>1079</v>
      </c>
      <c r="E38" s="37" t="s">
        <v>1049</v>
      </c>
      <c r="F38" s="37" t="s">
        <v>1031</v>
      </c>
      <c r="G38" s="37" t="s">
        <v>1031</v>
      </c>
      <c r="H38" s="37" t="s">
        <v>1102</v>
      </c>
      <c r="I38" s="37" t="s">
        <v>1229</v>
      </c>
      <c r="J38" s="37" t="s">
        <v>1231</v>
      </c>
      <c r="K38" s="37"/>
      <c r="L38" s="37" t="s">
        <v>836</v>
      </c>
      <c r="M38" s="37"/>
      <c r="N38" s="58">
        <v>44070</v>
      </c>
      <c r="O38" s="60" t="s">
        <v>1185</v>
      </c>
    </row>
    <row r="39" spans="1:15" ht="92.4">
      <c r="A39" s="248" t="s">
        <v>469</v>
      </c>
      <c r="B39" s="37" t="s">
        <v>364</v>
      </c>
      <c r="C39" s="37" t="s">
        <v>1076</v>
      </c>
      <c r="D39" s="37" t="s">
        <v>1080</v>
      </c>
      <c r="E39" s="37" t="s">
        <v>1161</v>
      </c>
      <c r="F39" s="37" t="s">
        <v>1333</v>
      </c>
      <c r="G39" s="37" t="s">
        <v>1333</v>
      </c>
      <c r="H39" s="37" t="s">
        <v>1334</v>
      </c>
      <c r="I39" s="37" t="s">
        <v>1228</v>
      </c>
      <c r="J39" s="37" t="s">
        <v>1231</v>
      </c>
      <c r="K39" s="37"/>
      <c r="L39" s="37" t="s">
        <v>836</v>
      </c>
      <c r="M39" s="37"/>
      <c r="N39" s="58">
        <v>44070</v>
      </c>
      <c r="O39" s="60" t="s">
        <v>953</v>
      </c>
    </row>
    <row r="40" spans="1:15" ht="66">
      <c r="A40" s="248" t="s">
        <v>469</v>
      </c>
      <c r="B40" s="37" t="s">
        <v>364</v>
      </c>
      <c r="C40" s="37" t="s">
        <v>1076</v>
      </c>
      <c r="D40" s="37" t="s">
        <v>1080</v>
      </c>
      <c r="E40" s="37" t="s">
        <v>1050</v>
      </c>
      <c r="F40" s="37" t="s">
        <v>1032</v>
      </c>
      <c r="G40" s="37" t="s">
        <v>1032</v>
      </c>
      <c r="H40" s="37" t="s">
        <v>1103</v>
      </c>
      <c r="I40" s="37" t="s">
        <v>1104</v>
      </c>
      <c r="J40" s="37"/>
      <c r="K40" s="37"/>
      <c r="L40" s="37" t="s">
        <v>1212</v>
      </c>
      <c r="M40" s="37" t="s">
        <v>1211</v>
      </c>
      <c r="N40" s="58">
        <v>44070</v>
      </c>
      <c r="O40" s="60" t="s">
        <v>1210</v>
      </c>
    </row>
    <row r="41" spans="1:15" ht="116.25" customHeight="1">
      <c r="A41" s="248" t="s">
        <v>469</v>
      </c>
      <c r="B41" s="37" t="s">
        <v>364</v>
      </c>
      <c r="C41" s="37" t="s">
        <v>1076</v>
      </c>
      <c r="D41" s="37" t="s">
        <v>1080</v>
      </c>
      <c r="E41" s="37" t="s">
        <v>1082</v>
      </c>
      <c r="F41" s="37" t="s">
        <v>1033</v>
      </c>
      <c r="G41" s="37" t="s">
        <v>1033</v>
      </c>
      <c r="H41" s="37" t="s">
        <v>1164</v>
      </c>
      <c r="I41" s="37" t="s">
        <v>1165</v>
      </c>
      <c r="J41" s="37"/>
      <c r="K41" s="37"/>
      <c r="L41" s="37" t="s">
        <v>875</v>
      </c>
      <c r="M41" s="37"/>
      <c r="N41" s="58">
        <v>44070</v>
      </c>
      <c r="O41" s="60" t="s">
        <v>1166</v>
      </c>
    </row>
    <row r="42" spans="1:15" ht="79.2" hidden="1">
      <c r="A42" s="248" t="s">
        <v>469</v>
      </c>
      <c r="B42" s="37" t="s">
        <v>364</v>
      </c>
      <c r="C42" s="37" t="s">
        <v>1076</v>
      </c>
      <c r="D42" s="37" t="s">
        <v>1080</v>
      </c>
      <c r="E42" s="37" t="s">
        <v>1042</v>
      </c>
      <c r="F42" s="37" t="s">
        <v>1023</v>
      </c>
      <c r="G42" s="37" t="s">
        <v>1023</v>
      </c>
      <c r="H42" s="37"/>
      <c r="I42" s="37"/>
      <c r="J42" s="37"/>
      <c r="K42" s="37"/>
      <c r="L42" s="37"/>
      <c r="M42" s="37" t="s">
        <v>1114</v>
      </c>
      <c r="N42" s="58"/>
      <c r="O42" s="60"/>
    </row>
    <row r="43" spans="1:15" ht="79.2">
      <c r="A43" s="248" t="s">
        <v>469</v>
      </c>
      <c r="B43" s="37" t="s">
        <v>364</v>
      </c>
      <c r="C43" s="37" t="s">
        <v>1076</v>
      </c>
      <c r="D43" s="37" t="s">
        <v>1080</v>
      </c>
      <c r="E43" s="37" t="s">
        <v>1052</v>
      </c>
      <c r="F43" s="37" t="s">
        <v>1034</v>
      </c>
      <c r="G43" s="37" t="s">
        <v>1034</v>
      </c>
      <c r="H43" s="37" t="s">
        <v>1105</v>
      </c>
      <c r="I43" s="37" t="s">
        <v>1106</v>
      </c>
      <c r="J43" s="37" t="s">
        <v>1287</v>
      </c>
      <c r="K43" s="37"/>
      <c r="L43" s="37" t="s">
        <v>1116</v>
      </c>
      <c r="M43" s="37"/>
      <c r="N43" s="58">
        <v>44070</v>
      </c>
      <c r="O43" s="60" t="s">
        <v>1122</v>
      </c>
    </row>
    <row r="44" spans="1:15" ht="66">
      <c r="A44" s="248" t="s">
        <v>469</v>
      </c>
      <c r="B44" s="37" t="s">
        <v>364</v>
      </c>
      <c r="C44" s="37" t="s">
        <v>1076</v>
      </c>
      <c r="D44" s="37" t="s">
        <v>1080</v>
      </c>
      <c r="E44" s="37" t="s">
        <v>1053</v>
      </c>
      <c r="F44" s="37" t="s">
        <v>1035</v>
      </c>
      <c r="G44" s="37" t="s">
        <v>1293</v>
      </c>
      <c r="H44" s="37" t="s">
        <v>1294</v>
      </c>
      <c r="I44" s="37" t="s">
        <v>1107</v>
      </c>
      <c r="J44" s="37"/>
      <c r="K44" s="37"/>
      <c r="L44" s="37" t="s">
        <v>1167</v>
      </c>
      <c r="M44" s="37" t="s">
        <v>1354</v>
      </c>
      <c r="N44" s="58">
        <v>44070</v>
      </c>
      <c r="O44" s="60" t="s">
        <v>1195</v>
      </c>
    </row>
    <row r="45" spans="1:15" ht="39.6">
      <c r="A45" s="248" t="s">
        <v>469</v>
      </c>
      <c r="B45" s="37" t="s">
        <v>365</v>
      </c>
      <c r="C45" s="37" t="s">
        <v>708</v>
      </c>
      <c r="D45" s="37" t="s">
        <v>728</v>
      </c>
      <c r="E45" s="37" t="s">
        <v>758</v>
      </c>
      <c r="F45" s="37" t="s">
        <v>759</v>
      </c>
      <c r="G45" s="37" t="s">
        <v>759</v>
      </c>
      <c r="H45" s="37" t="s">
        <v>736</v>
      </c>
      <c r="I45" s="37" t="s">
        <v>719</v>
      </c>
      <c r="J45" s="37"/>
      <c r="K45" s="37"/>
      <c r="L45" s="37" t="s">
        <v>737</v>
      </c>
      <c r="M45" s="37" t="s">
        <v>1355</v>
      </c>
      <c r="N45" s="58">
        <v>43913</v>
      </c>
      <c r="O45" s="60" t="s">
        <v>738</v>
      </c>
    </row>
    <row r="46" spans="1:15" ht="39.6">
      <c r="A46" s="248" t="s">
        <v>469</v>
      </c>
      <c r="B46" s="37" t="s">
        <v>365</v>
      </c>
      <c r="C46" s="37" t="s">
        <v>708</v>
      </c>
      <c r="D46" s="37" t="s">
        <v>728</v>
      </c>
      <c r="E46" s="37" t="s">
        <v>756</v>
      </c>
      <c r="F46" s="37" t="s">
        <v>757</v>
      </c>
      <c r="G46" s="37" t="s">
        <v>757</v>
      </c>
      <c r="H46" s="37" t="s">
        <v>736</v>
      </c>
      <c r="I46" s="37" t="s">
        <v>719</v>
      </c>
      <c r="J46" s="37"/>
      <c r="K46" s="37"/>
      <c r="L46" s="37" t="s">
        <v>737</v>
      </c>
      <c r="M46" s="37" t="s">
        <v>1355</v>
      </c>
      <c r="N46" s="58">
        <v>43913</v>
      </c>
      <c r="O46" s="60" t="s">
        <v>738</v>
      </c>
    </row>
    <row r="47" spans="1:15" ht="79.2">
      <c r="A47" s="248" t="s">
        <v>469</v>
      </c>
      <c r="B47" s="37" t="s">
        <v>365</v>
      </c>
      <c r="C47" s="37" t="s">
        <v>708</v>
      </c>
      <c r="D47" s="37" t="s">
        <v>735</v>
      </c>
      <c r="E47" s="37" t="s">
        <v>1347</v>
      </c>
      <c r="F47" s="37" t="s">
        <v>1346</v>
      </c>
      <c r="G47" s="37" t="s">
        <v>1350</v>
      </c>
      <c r="H47" s="37" t="s">
        <v>1353</v>
      </c>
      <c r="I47" s="37" t="s">
        <v>719</v>
      </c>
      <c r="J47" s="37"/>
      <c r="K47" s="37"/>
      <c r="L47" s="37" t="s">
        <v>962</v>
      </c>
      <c r="M47" s="37" t="s">
        <v>1345</v>
      </c>
      <c r="N47" s="58">
        <v>44040</v>
      </c>
      <c r="O47" s="60" t="s">
        <v>941</v>
      </c>
    </row>
    <row r="48" spans="1:15" ht="79.2">
      <c r="A48" s="248" t="s">
        <v>469</v>
      </c>
      <c r="B48" s="37" t="s">
        <v>365</v>
      </c>
      <c r="C48" s="37" t="s">
        <v>708</v>
      </c>
      <c r="D48" s="37" t="s">
        <v>735</v>
      </c>
      <c r="E48" s="37" t="s">
        <v>1348</v>
      </c>
      <c r="F48" s="37" t="s">
        <v>1349</v>
      </c>
      <c r="G48" s="37" t="s">
        <v>1351</v>
      </c>
      <c r="H48" s="37" t="s">
        <v>1352</v>
      </c>
      <c r="I48" s="37" t="s">
        <v>719</v>
      </c>
      <c r="J48" s="37"/>
      <c r="K48" s="37"/>
      <c r="L48" s="37" t="s">
        <v>962</v>
      </c>
      <c r="M48" s="37" t="s">
        <v>1345</v>
      </c>
      <c r="N48" s="58">
        <v>44040</v>
      </c>
      <c r="O48" s="60" t="s">
        <v>941</v>
      </c>
    </row>
    <row r="49" spans="1:15" ht="39.6">
      <c r="A49" s="249" t="s">
        <v>382</v>
      </c>
      <c r="B49" s="37" t="s">
        <v>487</v>
      </c>
      <c r="C49" s="37" t="s">
        <v>488</v>
      </c>
      <c r="D49" s="37"/>
      <c r="E49" s="37" t="s">
        <v>489</v>
      </c>
      <c r="F49" s="37" t="s">
        <v>385</v>
      </c>
      <c r="G49" s="37" t="s">
        <v>385</v>
      </c>
      <c r="H49" s="37" t="s">
        <v>716</v>
      </c>
      <c r="I49" s="37" t="s">
        <v>588</v>
      </c>
      <c r="J49" s="37"/>
      <c r="K49" s="37"/>
      <c r="L49" s="37" t="s">
        <v>490</v>
      </c>
      <c r="M49" s="37"/>
      <c r="N49" s="58">
        <v>43913</v>
      </c>
      <c r="O49" s="60" t="s">
        <v>946</v>
      </c>
    </row>
    <row r="50" spans="1:15" ht="66">
      <c r="A50" s="249" t="s">
        <v>382</v>
      </c>
      <c r="B50" s="37" t="s">
        <v>487</v>
      </c>
      <c r="C50" s="37" t="s">
        <v>488</v>
      </c>
      <c r="D50" s="37"/>
      <c r="E50" s="37" t="s">
        <v>491</v>
      </c>
      <c r="F50" s="37" t="s">
        <v>386</v>
      </c>
      <c r="G50" s="37" t="s">
        <v>386</v>
      </c>
      <c r="H50" s="37" t="s">
        <v>717</v>
      </c>
      <c r="I50" s="37" t="s">
        <v>589</v>
      </c>
      <c r="J50" s="37"/>
      <c r="K50" s="37"/>
      <c r="L50" s="37" t="s">
        <v>490</v>
      </c>
      <c r="M50" s="37"/>
      <c r="N50" s="58">
        <v>44070</v>
      </c>
      <c r="O50" s="60" t="s">
        <v>945</v>
      </c>
    </row>
    <row r="51" spans="1:15" ht="92.4">
      <c r="A51" s="249" t="s">
        <v>382</v>
      </c>
      <c r="B51" s="37" t="s">
        <v>487</v>
      </c>
      <c r="C51" s="37" t="s">
        <v>396</v>
      </c>
      <c r="D51" s="37"/>
      <c r="E51" s="37" t="s">
        <v>492</v>
      </c>
      <c r="F51" s="37" t="s">
        <v>384</v>
      </c>
      <c r="G51" s="37" t="s">
        <v>384</v>
      </c>
      <c r="H51" s="37" t="s">
        <v>590</v>
      </c>
      <c r="I51" s="37" t="s">
        <v>591</v>
      </c>
      <c r="J51" s="37"/>
      <c r="K51" s="37"/>
      <c r="L51" s="37" t="s">
        <v>490</v>
      </c>
      <c r="M51" s="37"/>
      <c r="N51" s="58">
        <v>43913</v>
      </c>
      <c r="O51" s="60" t="s">
        <v>947</v>
      </c>
    </row>
    <row r="52" spans="1:15" ht="66">
      <c r="A52" s="249" t="s">
        <v>382</v>
      </c>
      <c r="B52" s="37" t="s">
        <v>487</v>
      </c>
      <c r="C52" s="37" t="s">
        <v>396</v>
      </c>
      <c r="D52" s="37"/>
      <c r="E52" s="37" t="s">
        <v>493</v>
      </c>
      <c r="F52" s="37" t="s">
        <v>494</v>
      </c>
      <c r="G52" s="37" t="s">
        <v>494</v>
      </c>
      <c r="H52" s="37" t="s">
        <v>592</v>
      </c>
      <c r="I52" s="37" t="s">
        <v>593</v>
      </c>
      <c r="J52" s="37"/>
      <c r="K52" s="37"/>
      <c r="L52" s="37" t="s">
        <v>525</v>
      </c>
      <c r="M52" s="37"/>
      <c r="N52" s="58">
        <v>44070</v>
      </c>
      <c r="O52" s="60" t="s">
        <v>703</v>
      </c>
    </row>
    <row r="53" spans="1:15" ht="39.6">
      <c r="A53" s="249" t="s">
        <v>382</v>
      </c>
      <c r="B53" s="37" t="s">
        <v>487</v>
      </c>
      <c r="C53" s="37" t="s">
        <v>495</v>
      </c>
      <c r="D53" s="37"/>
      <c r="E53" s="37" t="s">
        <v>496</v>
      </c>
      <c r="F53" s="37" t="s">
        <v>497</v>
      </c>
      <c r="G53" s="37" t="s">
        <v>543</v>
      </c>
      <c r="H53" s="37" t="s">
        <v>594</v>
      </c>
      <c r="I53" s="37" t="s">
        <v>595</v>
      </c>
      <c r="J53" s="37"/>
      <c r="K53" s="37"/>
      <c r="L53" s="37" t="s">
        <v>498</v>
      </c>
      <c r="M53" s="37"/>
      <c r="N53" s="58">
        <v>44070</v>
      </c>
      <c r="O53" s="60" t="s">
        <v>948</v>
      </c>
    </row>
    <row r="54" spans="1:15" ht="118.8">
      <c r="A54" s="249" t="s">
        <v>382</v>
      </c>
      <c r="B54" s="37" t="s">
        <v>487</v>
      </c>
      <c r="C54" s="37" t="s">
        <v>495</v>
      </c>
      <c r="D54" s="37"/>
      <c r="E54" s="37" t="s">
        <v>499</v>
      </c>
      <c r="F54" s="37" t="s">
        <v>393</v>
      </c>
      <c r="G54" s="37" t="s">
        <v>393</v>
      </c>
      <c r="H54" s="37" t="s">
        <v>718</v>
      </c>
      <c r="I54" s="37" t="s">
        <v>595</v>
      </c>
      <c r="J54" s="37"/>
      <c r="K54" s="37"/>
      <c r="L54" s="37" t="s">
        <v>525</v>
      </c>
      <c r="M54" s="37"/>
      <c r="N54" s="58">
        <v>43913</v>
      </c>
      <c r="O54" s="60" t="s">
        <v>500</v>
      </c>
    </row>
    <row r="55" spans="1:15" ht="52.8">
      <c r="A55" s="249" t="s">
        <v>382</v>
      </c>
      <c r="B55" s="37" t="s">
        <v>487</v>
      </c>
      <c r="C55" s="37" t="s">
        <v>495</v>
      </c>
      <c r="D55" s="37"/>
      <c r="E55" s="37" t="s">
        <v>1232</v>
      </c>
      <c r="F55" s="37" t="s">
        <v>1233</v>
      </c>
      <c r="G55" s="37" t="s">
        <v>1234</v>
      </c>
      <c r="H55" s="37" t="s">
        <v>1235</v>
      </c>
      <c r="I55" s="37"/>
      <c r="J55" s="37" t="s">
        <v>1236</v>
      </c>
      <c r="K55" s="37"/>
      <c r="L55" s="37" t="s">
        <v>525</v>
      </c>
      <c r="M55" s="37"/>
      <c r="N55" s="58">
        <v>44070</v>
      </c>
      <c r="O55" s="60" t="s">
        <v>1248</v>
      </c>
    </row>
    <row r="56" spans="1:15" ht="52.8">
      <c r="A56" s="249" t="s">
        <v>382</v>
      </c>
      <c r="B56" s="37" t="s">
        <v>407</v>
      </c>
      <c r="C56" s="37" t="s">
        <v>395</v>
      </c>
      <c r="D56" s="37"/>
      <c r="E56" s="37" t="s">
        <v>504</v>
      </c>
      <c r="F56" s="37" t="s">
        <v>1171</v>
      </c>
      <c r="G56" s="37" t="s">
        <v>1171</v>
      </c>
      <c r="H56" s="37" t="s">
        <v>596</v>
      </c>
      <c r="I56" s="37" t="s">
        <v>597</v>
      </c>
      <c r="J56" s="37"/>
      <c r="K56" s="37"/>
      <c r="L56" s="37" t="s">
        <v>886</v>
      </c>
      <c r="M56" s="37" t="s">
        <v>1337</v>
      </c>
      <c r="N56" s="58">
        <v>44070</v>
      </c>
      <c r="O56" s="60" t="s">
        <v>1339</v>
      </c>
    </row>
    <row r="57" spans="1:15" ht="79.2">
      <c r="A57" s="249" t="s">
        <v>382</v>
      </c>
      <c r="B57" s="37" t="s">
        <v>407</v>
      </c>
      <c r="C57" s="37" t="s">
        <v>395</v>
      </c>
      <c r="D57" s="37"/>
      <c r="E57" s="37" t="s">
        <v>505</v>
      </c>
      <c r="F57" s="37" t="s">
        <v>457</v>
      </c>
      <c r="G57" s="37" t="s">
        <v>457</v>
      </c>
      <c r="H57" s="37" t="s">
        <v>596</v>
      </c>
      <c r="I57" s="37" t="s">
        <v>597</v>
      </c>
      <c r="J57" s="37"/>
      <c r="K57" s="37" t="s">
        <v>598</v>
      </c>
      <c r="L57" s="37" t="s">
        <v>506</v>
      </c>
      <c r="M57" s="37" t="s">
        <v>1335</v>
      </c>
      <c r="N57" s="58">
        <v>44074</v>
      </c>
      <c r="O57" s="60" t="s">
        <v>507</v>
      </c>
    </row>
    <row r="58" spans="1:15" ht="52.8">
      <c r="A58" s="249" t="s">
        <v>382</v>
      </c>
      <c r="B58" s="37" t="s">
        <v>407</v>
      </c>
      <c r="C58" s="37" t="s">
        <v>395</v>
      </c>
      <c r="D58" s="37"/>
      <c r="E58" s="37" t="s">
        <v>544</v>
      </c>
      <c r="F58" s="37" t="s">
        <v>508</v>
      </c>
      <c r="G58" s="37" t="s">
        <v>508</v>
      </c>
      <c r="H58" s="37" t="s">
        <v>596</v>
      </c>
      <c r="I58" s="37" t="s">
        <v>597</v>
      </c>
      <c r="J58" s="37"/>
      <c r="K58" s="37"/>
      <c r="L58" s="37" t="s">
        <v>886</v>
      </c>
      <c r="M58" s="37" t="s">
        <v>1336</v>
      </c>
      <c r="N58" s="58">
        <v>44069</v>
      </c>
      <c r="O58" s="60" t="s">
        <v>1338</v>
      </c>
    </row>
    <row r="59" spans="1:15" ht="52.8">
      <c r="A59" s="249" t="s">
        <v>382</v>
      </c>
      <c r="B59" s="37" t="s">
        <v>407</v>
      </c>
      <c r="C59" s="37" t="s">
        <v>412</v>
      </c>
      <c r="D59" s="37" t="s">
        <v>1249</v>
      </c>
      <c r="E59" s="37" t="s">
        <v>1253</v>
      </c>
      <c r="F59" s="37" t="s">
        <v>545</v>
      </c>
      <c r="G59" s="37" t="s">
        <v>546</v>
      </c>
      <c r="H59" s="37" t="s">
        <v>599</v>
      </c>
      <c r="I59" s="37" t="s">
        <v>600</v>
      </c>
      <c r="J59" s="37" t="s">
        <v>601</v>
      </c>
      <c r="K59" s="37"/>
      <c r="L59" s="37" t="s">
        <v>509</v>
      </c>
      <c r="M59" s="37"/>
      <c r="N59" s="58">
        <v>44070</v>
      </c>
      <c r="O59" s="60" t="s">
        <v>510</v>
      </c>
    </row>
    <row r="60" spans="1:15" ht="66">
      <c r="A60" s="249" t="s">
        <v>382</v>
      </c>
      <c r="B60" s="37" t="s">
        <v>407</v>
      </c>
      <c r="C60" s="37" t="s">
        <v>412</v>
      </c>
      <c r="D60" s="37" t="s">
        <v>1249</v>
      </c>
      <c r="E60" s="37" t="s">
        <v>1254</v>
      </c>
      <c r="F60" s="37" t="s">
        <v>1330</v>
      </c>
      <c r="G60" s="37" t="s">
        <v>1331</v>
      </c>
      <c r="H60" s="37" t="s">
        <v>1252</v>
      </c>
      <c r="I60" s="37" t="s">
        <v>1251</v>
      </c>
      <c r="J60" s="37" t="s">
        <v>1257</v>
      </c>
      <c r="K60" s="37"/>
      <c r="L60" s="37" t="s">
        <v>1250</v>
      </c>
      <c r="M60" s="37"/>
      <c r="N60" s="58">
        <v>44070</v>
      </c>
      <c r="O60" s="60" t="s">
        <v>1185</v>
      </c>
    </row>
    <row r="61" spans="1:15" ht="52.8">
      <c r="A61" s="249" t="s">
        <v>382</v>
      </c>
      <c r="B61" s="37" t="s">
        <v>407</v>
      </c>
      <c r="C61" s="37" t="s">
        <v>412</v>
      </c>
      <c r="D61" s="37" t="s">
        <v>535</v>
      </c>
      <c r="E61" s="37" t="s">
        <v>547</v>
      </c>
      <c r="F61" s="37" t="s">
        <v>1142</v>
      </c>
      <c r="G61" s="37" t="s">
        <v>1246</v>
      </c>
      <c r="H61" s="37" t="s">
        <v>1245</v>
      </c>
      <c r="I61" s="37" t="s">
        <v>602</v>
      </c>
      <c r="J61" s="37" t="s">
        <v>1258</v>
      </c>
      <c r="K61" s="37" t="s">
        <v>1247</v>
      </c>
      <c r="L61" s="37" t="s">
        <v>1244</v>
      </c>
      <c r="M61" s="37"/>
      <c r="N61" s="58">
        <v>44070</v>
      </c>
      <c r="O61" s="60" t="s">
        <v>1185</v>
      </c>
    </row>
    <row r="62" spans="1:15" ht="66">
      <c r="A62" s="249" t="s">
        <v>382</v>
      </c>
      <c r="B62" s="37" t="s">
        <v>407</v>
      </c>
      <c r="C62" s="37" t="s">
        <v>412</v>
      </c>
      <c r="D62" s="37" t="s">
        <v>535</v>
      </c>
      <c r="E62" s="37" t="s">
        <v>548</v>
      </c>
      <c r="F62" s="37" t="s">
        <v>833</v>
      </c>
      <c r="G62" s="37" t="s">
        <v>834</v>
      </c>
      <c r="H62" s="37" t="s">
        <v>835</v>
      </c>
      <c r="I62" s="37" t="s">
        <v>603</v>
      </c>
      <c r="J62" s="37" t="s">
        <v>1259</v>
      </c>
      <c r="K62" s="37"/>
      <c r="L62" s="37" t="s">
        <v>509</v>
      </c>
      <c r="M62" s="37"/>
      <c r="N62" s="58">
        <v>44070</v>
      </c>
      <c r="O62" s="60" t="s">
        <v>510</v>
      </c>
    </row>
    <row r="63" spans="1:15" ht="79.2">
      <c r="A63" s="249" t="s">
        <v>382</v>
      </c>
      <c r="B63" s="37" t="s">
        <v>407</v>
      </c>
      <c r="C63" s="37" t="s">
        <v>412</v>
      </c>
      <c r="D63" s="37" t="s">
        <v>535</v>
      </c>
      <c r="E63" s="37" t="s">
        <v>1255</v>
      </c>
      <c r="F63" s="37" t="s">
        <v>1196</v>
      </c>
      <c r="G63" s="37" t="s">
        <v>1237</v>
      </c>
      <c r="H63" s="37" t="s">
        <v>1238</v>
      </c>
      <c r="I63" s="37"/>
      <c r="J63" s="37" t="s">
        <v>1260</v>
      </c>
      <c r="K63" s="37" t="s">
        <v>1239</v>
      </c>
      <c r="L63" s="37" t="s">
        <v>1243</v>
      </c>
      <c r="M63" s="37"/>
      <c r="N63" s="58">
        <v>44070</v>
      </c>
      <c r="O63" s="60" t="s">
        <v>1185</v>
      </c>
    </row>
    <row r="64" spans="1:15" ht="118.8">
      <c r="A64" s="249" t="s">
        <v>382</v>
      </c>
      <c r="B64" s="37" t="s">
        <v>407</v>
      </c>
      <c r="C64" s="37" t="s">
        <v>412</v>
      </c>
      <c r="D64" s="37" t="s">
        <v>501</v>
      </c>
      <c r="E64" s="37" t="s">
        <v>549</v>
      </c>
      <c r="F64" s="37" t="s">
        <v>358</v>
      </c>
      <c r="G64" s="37" t="s">
        <v>502</v>
      </c>
      <c r="H64" s="37" t="s">
        <v>604</v>
      </c>
      <c r="I64" s="37" t="s">
        <v>605</v>
      </c>
      <c r="J64" s="37" t="s">
        <v>1256</v>
      </c>
      <c r="K64" s="37" t="s">
        <v>1241</v>
      </c>
      <c r="L64" s="37" t="s">
        <v>871</v>
      </c>
      <c r="M64" s="37"/>
      <c r="N64" s="58">
        <v>43888</v>
      </c>
      <c r="O64" s="60" t="s">
        <v>872</v>
      </c>
    </row>
    <row r="65" spans="1:15" ht="132">
      <c r="A65" s="249" t="s">
        <v>382</v>
      </c>
      <c r="B65" s="37" t="s">
        <v>407</v>
      </c>
      <c r="C65" s="37" t="s">
        <v>412</v>
      </c>
      <c r="D65" s="37" t="s">
        <v>501</v>
      </c>
      <c r="E65" s="37" t="s">
        <v>550</v>
      </c>
      <c r="F65" s="37" t="s">
        <v>503</v>
      </c>
      <c r="G65" s="37" t="s">
        <v>551</v>
      </c>
      <c r="H65" s="37" t="s">
        <v>606</v>
      </c>
      <c r="I65" s="37" t="s">
        <v>607</v>
      </c>
      <c r="J65" s="37"/>
      <c r="K65" s="37" t="s">
        <v>1242</v>
      </c>
      <c r="L65" s="37" t="s">
        <v>873</v>
      </c>
      <c r="M65" s="37"/>
      <c r="N65" s="58">
        <v>44070</v>
      </c>
      <c r="O65" s="60" t="s">
        <v>874</v>
      </c>
    </row>
    <row r="66" spans="1:15" ht="118.8">
      <c r="A66" s="249" t="s">
        <v>382</v>
      </c>
      <c r="B66" s="37" t="s">
        <v>407</v>
      </c>
      <c r="C66" s="37" t="s">
        <v>412</v>
      </c>
      <c r="D66" s="37" t="s">
        <v>511</v>
      </c>
      <c r="E66" s="37" t="s">
        <v>552</v>
      </c>
      <c r="F66" s="37" t="s">
        <v>553</v>
      </c>
      <c r="G66" s="37" t="s">
        <v>554</v>
      </c>
      <c r="H66" s="37" t="s">
        <v>608</v>
      </c>
      <c r="I66" s="37" t="s">
        <v>609</v>
      </c>
      <c r="J66" s="37" t="s">
        <v>1264</v>
      </c>
      <c r="K66" s="37" t="s">
        <v>610</v>
      </c>
      <c r="L66" s="37" t="s">
        <v>952</v>
      </c>
      <c r="M66" s="37" t="s">
        <v>942</v>
      </c>
      <c r="N66" s="58">
        <v>44070</v>
      </c>
      <c r="O66" s="60" t="s">
        <v>485</v>
      </c>
    </row>
    <row r="67" spans="1:15" ht="39.6">
      <c r="A67" s="249" t="s">
        <v>382</v>
      </c>
      <c r="B67" s="37" t="s">
        <v>407</v>
      </c>
      <c r="C67" s="37" t="s">
        <v>412</v>
      </c>
      <c r="D67" s="37" t="s">
        <v>729</v>
      </c>
      <c r="E67" s="37" t="s">
        <v>555</v>
      </c>
      <c r="F67" s="37" t="s">
        <v>512</v>
      </c>
      <c r="G67" s="37" t="s">
        <v>512</v>
      </c>
      <c r="H67" s="37" t="s">
        <v>611</v>
      </c>
      <c r="I67" s="37" t="s">
        <v>731</v>
      </c>
      <c r="J67" s="37"/>
      <c r="K67" s="37" t="s">
        <v>612</v>
      </c>
      <c r="L67" s="37" t="s">
        <v>513</v>
      </c>
      <c r="M67" s="37"/>
      <c r="N67" s="58">
        <v>44070</v>
      </c>
      <c r="O67" s="60" t="s">
        <v>514</v>
      </c>
    </row>
    <row r="68" spans="1:15" ht="66">
      <c r="A68" s="249" t="s">
        <v>382</v>
      </c>
      <c r="B68" s="37" t="s">
        <v>407</v>
      </c>
      <c r="C68" s="37" t="s">
        <v>412</v>
      </c>
      <c r="D68" s="37" t="s">
        <v>730</v>
      </c>
      <c r="E68" s="37" t="s">
        <v>556</v>
      </c>
      <c r="F68" s="37" t="s">
        <v>515</v>
      </c>
      <c r="G68" s="37" t="s">
        <v>557</v>
      </c>
      <c r="H68" s="37" t="s">
        <v>613</v>
      </c>
      <c r="I68" s="37" t="s">
        <v>732</v>
      </c>
      <c r="J68" s="37" t="s">
        <v>1262</v>
      </c>
      <c r="K68" s="37" t="s">
        <v>1263</v>
      </c>
      <c r="L68" s="37" t="s">
        <v>513</v>
      </c>
      <c r="M68" s="37"/>
      <c r="N68" s="58">
        <v>44070</v>
      </c>
      <c r="O68" s="60" t="s">
        <v>514</v>
      </c>
    </row>
    <row r="69" spans="1:15" ht="66">
      <c r="A69" s="250" t="s">
        <v>448</v>
      </c>
      <c r="B69" s="37" t="s">
        <v>366</v>
      </c>
      <c r="C69" s="37" t="s">
        <v>409</v>
      </c>
      <c r="D69" s="37"/>
      <c r="E69" s="37" t="s">
        <v>558</v>
      </c>
      <c r="F69" s="37" t="s">
        <v>516</v>
      </c>
      <c r="G69" s="37" t="s">
        <v>516</v>
      </c>
      <c r="H69" s="37" t="s">
        <v>614</v>
      </c>
      <c r="I69" s="37" t="s">
        <v>615</v>
      </c>
      <c r="J69" s="37"/>
      <c r="K69" s="37"/>
      <c r="L69" s="37" t="s">
        <v>486</v>
      </c>
      <c r="M69" s="37"/>
      <c r="N69" s="58">
        <v>43913</v>
      </c>
      <c r="O69" s="60" t="s">
        <v>944</v>
      </c>
    </row>
    <row r="70" spans="1:15" ht="52.8">
      <c r="A70" s="250" t="s">
        <v>448</v>
      </c>
      <c r="B70" s="37" t="s">
        <v>366</v>
      </c>
      <c r="C70" s="37" t="s">
        <v>409</v>
      </c>
      <c r="D70" s="37"/>
      <c r="E70" s="37" t="s">
        <v>559</v>
      </c>
      <c r="F70" s="37" t="s">
        <v>403</v>
      </c>
      <c r="G70" s="37" t="s">
        <v>560</v>
      </c>
      <c r="H70" s="37" t="s">
        <v>616</v>
      </c>
      <c r="I70" s="37" t="s">
        <v>617</v>
      </c>
      <c r="J70" s="37"/>
      <c r="K70" s="37"/>
      <c r="L70" s="37" t="s">
        <v>517</v>
      </c>
      <c r="M70" s="37"/>
      <c r="N70" s="58">
        <v>43913</v>
      </c>
      <c r="O70" s="60" t="s">
        <v>943</v>
      </c>
    </row>
    <row r="71" spans="1:15" ht="92.4">
      <c r="A71" s="250" t="s">
        <v>448</v>
      </c>
      <c r="B71" s="37" t="s">
        <v>366</v>
      </c>
      <c r="C71" s="37" t="s">
        <v>518</v>
      </c>
      <c r="D71" s="37"/>
      <c r="E71" s="37" t="s">
        <v>561</v>
      </c>
      <c r="F71" s="37" t="s">
        <v>519</v>
      </c>
      <c r="G71" s="37" t="s">
        <v>562</v>
      </c>
      <c r="H71" s="37" t="s">
        <v>618</v>
      </c>
      <c r="I71" s="37" t="s">
        <v>619</v>
      </c>
      <c r="J71" s="37"/>
      <c r="K71" s="37" t="s">
        <v>620</v>
      </c>
      <c r="L71" s="37" t="s">
        <v>882</v>
      </c>
      <c r="M71" s="37"/>
      <c r="N71" s="58">
        <v>43340</v>
      </c>
      <c r="O71" s="60" t="s">
        <v>520</v>
      </c>
    </row>
    <row r="72" spans="1:15" ht="79.2">
      <c r="A72" s="250" t="s">
        <v>448</v>
      </c>
      <c r="B72" s="37" t="s">
        <v>367</v>
      </c>
      <c r="C72" s="37" t="s">
        <v>380</v>
      </c>
      <c r="D72" s="37"/>
      <c r="E72" s="37" t="s">
        <v>563</v>
      </c>
      <c r="F72" s="37" t="s">
        <v>360</v>
      </c>
      <c r="G72" s="37" t="s">
        <v>521</v>
      </c>
      <c r="H72" s="37" t="s">
        <v>621</v>
      </c>
      <c r="I72" s="37" t="s">
        <v>622</v>
      </c>
      <c r="J72" s="37"/>
      <c r="K72" s="37"/>
      <c r="L72" s="37" t="s">
        <v>522</v>
      </c>
      <c r="M72" s="37"/>
      <c r="N72" s="58">
        <v>43888</v>
      </c>
      <c r="O72" s="60" t="s">
        <v>523</v>
      </c>
    </row>
    <row r="73" spans="1:15" ht="79.2">
      <c r="A73" s="250" t="s">
        <v>448</v>
      </c>
      <c r="B73" s="37" t="s">
        <v>367</v>
      </c>
      <c r="C73" s="37" t="s">
        <v>380</v>
      </c>
      <c r="D73" s="37"/>
      <c r="E73" s="37" t="s">
        <v>564</v>
      </c>
      <c r="F73" s="37" t="s">
        <v>361</v>
      </c>
      <c r="G73" s="37" t="s">
        <v>524</v>
      </c>
      <c r="H73" s="37" t="s">
        <v>623</v>
      </c>
      <c r="I73" s="37" t="s">
        <v>622</v>
      </c>
      <c r="J73" s="37" t="s">
        <v>1285</v>
      </c>
      <c r="K73" s="37"/>
      <c r="L73" s="37" t="s">
        <v>525</v>
      </c>
      <c r="M73" s="37"/>
      <c r="N73" s="58">
        <v>44070</v>
      </c>
      <c r="O73" s="60" t="s">
        <v>526</v>
      </c>
    </row>
    <row r="74" spans="1:15" ht="79.2">
      <c r="A74" s="250" t="s">
        <v>448</v>
      </c>
      <c r="B74" s="37" t="s">
        <v>367</v>
      </c>
      <c r="C74" s="37" t="s">
        <v>380</v>
      </c>
      <c r="D74" s="37"/>
      <c r="E74" s="37" t="s">
        <v>565</v>
      </c>
      <c r="F74" s="37" t="s">
        <v>566</v>
      </c>
      <c r="G74" s="37" t="s">
        <v>1295</v>
      </c>
      <c r="H74" s="37" t="s">
        <v>1296</v>
      </c>
      <c r="I74" s="37" t="s">
        <v>622</v>
      </c>
      <c r="J74" s="37" t="s">
        <v>1288</v>
      </c>
      <c r="K74" s="37"/>
      <c r="L74" s="37" t="s">
        <v>949</v>
      </c>
      <c r="M74" s="37" t="s">
        <v>951</v>
      </c>
      <c r="N74" s="58">
        <v>43888</v>
      </c>
      <c r="O74" s="60" t="s">
        <v>1297</v>
      </c>
    </row>
    <row r="75" spans="1:15" ht="79.2">
      <c r="A75" s="250" t="s">
        <v>448</v>
      </c>
      <c r="B75" s="37" t="s">
        <v>367</v>
      </c>
      <c r="C75" s="37" t="s">
        <v>380</v>
      </c>
      <c r="D75" s="37"/>
      <c r="E75" s="37" t="s">
        <v>567</v>
      </c>
      <c r="F75" s="37" t="s">
        <v>568</v>
      </c>
      <c r="G75" s="37" t="s">
        <v>527</v>
      </c>
      <c r="H75" s="37" t="s">
        <v>624</v>
      </c>
      <c r="I75" s="37" t="s">
        <v>622</v>
      </c>
      <c r="J75" s="37" t="s">
        <v>1286</v>
      </c>
      <c r="K75" s="37"/>
      <c r="L75" s="37" t="s">
        <v>949</v>
      </c>
      <c r="M75" s="37" t="s">
        <v>951</v>
      </c>
      <c r="N75" s="58">
        <v>43888</v>
      </c>
      <c r="O75" s="60" t="s">
        <v>528</v>
      </c>
    </row>
    <row r="76" spans="1:15" ht="105.6" hidden="1">
      <c r="A76" s="250" t="s">
        <v>448</v>
      </c>
      <c r="B76" s="37" t="s">
        <v>367</v>
      </c>
      <c r="C76" s="37" t="s">
        <v>381</v>
      </c>
      <c r="D76" s="37"/>
      <c r="E76" s="63" t="s">
        <v>569</v>
      </c>
      <c r="F76" s="63" t="s">
        <v>570</v>
      </c>
      <c r="G76" s="63" t="s">
        <v>388</v>
      </c>
      <c r="H76" s="37" t="s">
        <v>625</v>
      </c>
      <c r="I76" s="37" t="s">
        <v>626</v>
      </c>
      <c r="J76" s="37"/>
      <c r="K76" s="37" t="s">
        <v>627</v>
      </c>
      <c r="L76" s="37" t="s">
        <v>836</v>
      </c>
      <c r="M76" s="37"/>
      <c r="N76" s="58">
        <v>43340</v>
      </c>
      <c r="O76" s="60" t="s">
        <v>953</v>
      </c>
    </row>
    <row r="77" spans="1:15" ht="145.19999999999999" hidden="1">
      <c r="A77" s="250" t="s">
        <v>448</v>
      </c>
      <c r="B77" s="37" t="s">
        <v>367</v>
      </c>
      <c r="C77" s="37" t="s">
        <v>381</v>
      </c>
      <c r="D77" s="37"/>
      <c r="E77" s="63" t="s">
        <v>571</v>
      </c>
      <c r="F77" s="63" t="s">
        <v>572</v>
      </c>
      <c r="G77" s="63" t="s">
        <v>387</v>
      </c>
      <c r="H77" s="37" t="s">
        <v>628</v>
      </c>
      <c r="I77" s="37" t="s">
        <v>629</v>
      </c>
      <c r="J77" s="37"/>
      <c r="K77" s="37" t="s">
        <v>630</v>
      </c>
      <c r="L77" s="37" t="s">
        <v>836</v>
      </c>
      <c r="M77" s="37"/>
      <c r="N77" s="58">
        <v>43340</v>
      </c>
      <c r="O77" s="60" t="s">
        <v>953</v>
      </c>
    </row>
    <row r="78" spans="1:15" s="17" customFormat="1" ht="66">
      <c r="A78" s="250" t="s">
        <v>448</v>
      </c>
      <c r="B78" s="37" t="s">
        <v>367</v>
      </c>
      <c r="C78" s="37" t="s">
        <v>381</v>
      </c>
      <c r="D78" s="37"/>
      <c r="E78" s="37" t="s">
        <v>573</v>
      </c>
      <c r="F78" s="37" t="s">
        <v>417</v>
      </c>
      <c r="G78" s="37" t="s">
        <v>529</v>
      </c>
      <c r="H78" s="37" t="s">
        <v>631</v>
      </c>
      <c r="I78" s="37" t="s">
        <v>632</v>
      </c>
      <c r="J78" s="37"/>
      <c r="K78" s="37"/>
      <c r="L78" s="37" t="s">
        <v>828</v>
      </c>
      <c r="M78" s="37"/>
      <c r="N78" s="58">
        <v>43340</v>
      </c>
      <c r="O78" s="60" t="s">
        <v>829</v>
      </c>
    </row>
    <row r="79" spans="1:15" s="17" customFormat="1" ht="105.6">
      <c r="A79" s="250" t="s">
        <v>448</v>
      </c>
      <c r="B79" s="37" t="s">
        <v>367</v>
      </c>
      <c r="C79" s="37" t="s">
        <v>381</v>
      </c>
      <c r="D79" s="37"/>
      <c r="E79" s="37" t="s">
        <v>1047</v>
      </c>
      <c r="F79" s="37" t="s">
        <v>1029</v>
      </c>
      <c r="G79" s="37" t="s">
        <v>1029</v>
      </c>
      <c r="H79" s="37" t="s">
        <v>1098</v>
      </c>
      <c r="I79" s="37" t="s">
        <v>1284</v>
      </c>
      <c r="J79" s="37" t="s">
        <v>1231</v>
      </c>
      <c r="K79" s="37"/>
      <c r="L79" s="37" t="s">
        <v>836</v>
      </c>
      <c r="M79" s="37"/>
      <c r="N79" s="58">
        <v>43705</v>
      </c>
      <c r="O79" s="60" t="s">
        <v>953</v>
      </c>
    </row>
    <row r="80" spans="1:15" s="17" customFormat="1" ht="105.6">
      <c r="A80" s="250" t="s">
        <v>448</v>
      </c>
      <c r="B80" s="37" t="s">
        <v>367</v>
      </c>
      <c r="C80" s="37" t="s">
        <v>381</v>
      </c>
      <c r="D80" s="37"/>
      <c r="E80" s="37" t="s">
        <v>1048</v>
      </c>
      <c r="F80" s="37" t="s">
        <v>1030</v>
      </c>
      <c r="G80" s="37" t="s">
        <v>1030</v>
      </c>
      <c r="H80" s="37" t="s">
        <v>1100</v>
      </c>
      <c r="I80" s="37" t="s">
        <v>1283</v>
      </c>
      <c r="J80" s="37" t="s">
        <v>1230</v>
      </c>
      <c r="K80" s="37"/>
      <c r="L80" s="37" t="s">
        <v>836</v>
      </c>
      <c r="M80" s="37"/>
      <c r="N80" s="58">
        <v>43705</v>
      </c>
      <c r="O80" s="60" t="s">
        <v>953</v>
      </c>
    </row>
    <row r="81" spans="1:15" ht="39.6">
      <c r="A81" s="250" t="s">
        <v>448</v>
      </c>
      <c r="B81" s="37" t="s">
        <v>367</v>
      </c>
      <c r="C81" s="37" t="s">
        <v>411</v>
      </c>
      <c r="D81" s="37"/>
      <c r="E81" s="37" t="s">
        <v>574</v>
      </c>
      <c r="F81" s="37" t="s">
        <v>959</v>
      </c>
      <c r="G81" s="37" t="s">
        <v>960</v>
      </c>
      <c r="H81" s="37" t="s">
        <v>961</v>
      </c>
      <c r="I81" s="37" t="s">
        <v>632</v>
      </c>
      <c r="J81" s="37"/>
      <c r="K81" s="37"/>
      <c r="L81" s="37" t="s">
        <v>509</v>
      </c>
      <c r="M81" s="37"/>
      <c r="N81" s="58">
        <v>44070</v>
      </c>
      <c r="O81" s="60" t="s">
        <v>1168</v>
      </c>
    </row>
    <row r="82" spans="1:15" ht="158.4">
      <c r="A82" s="250" t="s">
        <v>448</v>
      </c>
      <c r="B82" s="37" t="s">
        <v>367</v>
      </c>
      <c r="C82" s="37" t="s">
        <v>411</v>
      </c>
      <c r="D82" s="37" t="s">
        <v>1154</v>
      </c>
      <c r="E82" s="37" t="s">
        <v>1280</v>
      </c>
      <c r="F82" s="37" t="s">
        <v>1276</v>
      </c>
      <c r="G82" s="37" t="s">
        <v>1266</v>
      </c>
      <c r="H82" s="37" t="s">
        <v>1267</v>
      </c>
      <c r="I82" s="37" t="s">
        <v>1268</v>
      </c>
      <c r="J82" s="37" t="s">
        <v>1269</v>
      </c>
      <c r="K82" s="37"/>
      <c r="L82" s="37" t="s">
        <v>1279</v>
      </c>
      <c r="M82" s="37"/>
      <c r="N82" s="58">
        <v>44070</v>
      </c>
      <c r="O82" s="60" t="s">
        <v>1185</v>
      </c>
    </row>
    <row r="83" spans="1:15" ht="158.4">
      <c r="A83" s="250" t="s">
        <v>448</v>
      </c>
      <c r="B83" s="37" t="s">
        <v>367</v>
      </c>
      <c r="C83" s="37" t="s">
        <v>411</v>
      </c>
      <c r="D83" s="37" t="s">
        <v>1154</v>
      </c>
      <c r="E83" s="37" t="s">
        <v>1281</v>
      </c>
      <c r="F83" s="37" t="s">
        <v>1270</v>
      </c>
      <c r="G83" s="37" t="s">
        <v>1271</v>
      </c>
      <c r="H83" s="37" t="s">
        <v>1272</v>
      </c>
      <c r="I83" s="37" t="s">
        <v>1273</v>
      </c>
      <c r="J83" s="37" t="s">
        <v>1269</v>
      </c>
      <c r="K83" s="37"/>
      <c r="L83" s="37" t="s">
        <v>1279</v>
      </c>
      <c r="M83" s="37"/>
      <c r="N83" s="58">
        <v>44070</v>
      </c>
      <c r="O83" s="60" t="s">
        <v>1185</v>
      </c>
    </row>
    <row r="84" spans="1:15" ht="158.4">
      <c r="A84" s="250" t="s">
        <v>448</v>
      </c>
      <c r="B84" s="37" t="s">
        <v>367</v>
      </c>
      <c r="C84" s="37" t="s">
        <v>411</v>
      </c>
      <c r="D84" s="37" t="s">
        <v>1154</v>
      </c>
      <c r="E84" s="37" t="s">
        <v>1282</v>
      </c>
      <c r="F84" s="37" t="s">
        <v>1274</v>
      </c>
      <c r="G84" s="37" t="s">
        <v>1275</v>
      </c>
      <c r="H84" s="37" t="s">
        <v>1278</v>
      </c>
      <c r="I84" s="37" t="s">
        <v>1277</v>
      </c>
      <c r="J84" s="37" t="s">
        <v>1269</v>
      </c>
      <c r="K84" s="37"/>
      <c r="L84" s="37" t="s">
        <v>1279</v>
      </c>
      <c r="M84" s="37"/>
      <c r="N84" s="58">
        <v>44070</v>
      </c>
      <c r="O84" s="60" t="s">
        <v>1185</v>
      </c>
    </row>
    <row r="85" spans="1:15" ht="79.2">
      <c r="A85" s="250" t="s">
        <v>448</v>
      </c>
      <c r="B85" s="37" t="s">
        <v>367</v>
      </c>
      <c r="C85" s="37" t="s">
        <v>411</v>
      </c>
      <c r="D85" s="37"/>
      <c r="E85" s="37" t="s">
        <v>575</v>
      </c>
      <c r="F85" s="37" t="s">
        <v>530</v>
      </c>
      <c r="G85" s="37" t="s">
        <v>831</v>
      </c>
      <c r="H85" s="37" t="s">
        <v>1163</v>
      </c>
      <c r="I85" s="37" t="s">
        <v>633</v>
      </c>
      <c r="J85" s="37" t="s">
        <v>1265</v>
      </c>
      <c r="K85" s="37"/>
      <c r="L85" s="37" t="s">
        <v>1304</v>
      </c>
      <c r="M85" s="37"/>
      <c r="N85" s="58">
        <v>43888</v>
      </c>
      <c r="O85" s="60" t="s">
        <v>1305</v>
      </c>
    </row>
    <row r="86" spans="1:15" ht="92.4">
      <c r="A86" s="250" t="s">
        <v>448</v>
      </c>
      <c r="B86" s="37" t="s">
        <v>367</v>
      </c>
      <c r="C86" s="37" t="s">
        <v>411</v>
      </c>
      <c r="D86" s="37"/>
      <c r="E86" s="37" t="s">
        <v>954</v>
      </c>
      <c r="F86" s="37" t="s">
        <v>877</v>
      </c>
      <c r="G86" s="37" t="s">
        <v>1300</v>
      </c>
      <c r="H86" s="37" t="s">
        <v>878</v>
      </c>
      <c r="I86" s="37" t="s">
        <v>879</v>
      </c>
      <c r="J86" s="37" t="s">
        <v>1261</v>
      </c>
      <c r="K86" s="37" t="s">
        <v>880</v>
      </c>
      <c r="L86" s="37" t="s">
        <v>1303</v>
      </c>
      <c r="M86" s="37" t="s">
        <v>1301</v>
      </c>
      <c r="N86" s="58">
        <v>43888</v>
      </c>
      <c r="O86" s="60" t="s">
        <v>1302</v>
      </c>
    </row>
    <row r="87" spans="1:15" ht="145.19999999999999">
      <c r="A87" s="38" t="s">
        <v>531</v>
      </c>
      <c r="B87" s="37"/>
      <c r="C87" s="37"/>
      <c r="D87" s="37"/>
      <c r="E87" s="37" t="s">
        <v>963</v>
      </c>
      <c r="F87" s="37" t="s">
        <v>916</v>
      </c>
      <c r="G87" s="37" t="s">
        <v>917</v>
      </c>
      <c r="H87" s="37"/>
      <c r="I87" s="37"/>
      <c r="J87" s="37"/>
      <c r="K87" s="37"/>
      <c r="L87" s="37" t="s">
        <v>962</v>
      </c>
      <c r="M87" s="37" t="s">
        <v>1074</v>
      </c>
      <c r="N87" s="58">
        <v>43696</v>
      </c>
      <c r="O87" s="60" t="s">
        <v>1075</v>
      </c>
    </row>
    <row r="88" spans="1:15" ht="66">
      <c r="A88" s="38" t="s">
        <v>531</v>
      </c>
      <c r="B88" s="37"/>
      <c r="C88" s="37"/>
      <c r="D88" s="37"/>
      <c r="E88" s="37" t="s">
        <v>1001</v>
      </c>
      <c r="F88" s="37" t="s">
        <v>532</v>
      </c>
      <c r="G88" s="37" t="s">
        <v>1192</v>
      </c>
      <c r="H88" s="37" t="s">
        <v>1193</v>
      </c>
      <c r="I88" s="37"/>
      <c r="J88" s="37"/>
      <c r="K88" s="37"/>
      <c r="L88" s="37" t="s">
        <v>1167</v>
      </c>
      <c r="M88" s="37" t="s">
        <v>1194</v>
      </c>
      <c r="N88" s="58">
        <v>43714</v>
      </c>
      <c r="O88" s="60" t="s">
        <v>1195</v>
      </c>
    </row>
    <row r="89" spans="1:15" ht="92.4">
      <c r="A89" s="38" t="s">
        <v>531</v>
      </c>
      <c r="B89" s="37"/>
      <c r="C89" s="37"/>
      <c r="D89" s="37"/>
      <c r="E89" s="37"/>
      <c r="F89" s="37" t="s">
        <v>706</v>
      </c>
      <c r="G89" s="37" t="s">
        <v>1187</v>
      </c>
      <c r="H89" s="37" t="s">
        <v>1190</v>
      </c>
      <c r="I89" s="37" t="s">
        <v>707</v>
      </c>
      <c r="J89" s="37"/>
      <c r="K89" s="37"/>
      <c r="L89" s="37" t="s">
        <v>525</v>
      </c>
      <c r="M89" s="37"/>
      <c r="N89" s="58">
        <v>44070</v>
      </c>
      <c r="O89" s="60" t="s">
        <v>1191</v>
      </c>
    </row>
  </sheetData>
  <mergeCells count="1">
    <mergeCell ref="A1:O1"/>
  </mergeCells>
  <hyperlinks>
    <hyperlink ref="O7" r:id="rId1" xr:uid="{00000000-0004-0000-0D00-000000000000}"/>
    <hyperlink ref="O8" r:id="rId2" xr:uid="{00000000-0004-0000-0D00-000001000000}"/>
    <hyperlink ref="O9" r:id="rId3" xr:uid="{00000000-0004-0000-0D00-000002000000}"/>
    <hyperlink ref="O10" r:id="rId4" xr:uid="{00000000-0004-0000-0D00-000003000000}"/>
    <hyperlink ref="O11" r:id="rId5" xr:uid="{00000000-0004-0000-0D00-000004000000}"/>
    <hyperlink ref="O12" r:id="rId6" xr:uid="{00000000-0004-0000-0D00-000005000000}"/>
    <hyperlink ref="O13" r:id="rId7" xr:uid="{00000000-0004-0000-0D00-000006000000}"/>
    <hyperlink ref="O14" r:id="rId8" xr:uid="{00000000-0004-0000-0D00-000007000000}"/>
    <hyperlink ref="O15" r:id="rId9" xr:uid="{00000000-0004-0000-0D00-000008000000}"/>
    <hyperlink ref="O16" r:id="rId10" xr:uid="{00000000-0004-0000-0D00-000009000000}"/>
    <hyperlink ref="O89" r:id="rId11" xr:uid="{00000000-0004-0000-0D00-00000A000000}"/>
    <hyperlink ref="O86" r:id="rId12" xr:uid="{00000000-0004-0000-0D00-00000B000000}"/>
    <hyperlink ref="O85" r:id="rId13" display="http://data.worldbank.org/indicator/SH.STA.MMRT" xr:uid="{00000000-0004-0000-0D00-00000C000000}"/>
  </hyperlinks>
  <pageMargins left="0.7" right="0.7" top="0.75" bottom="0.75" header="0.3" footer="0.3"/>
  <pageSetup paperSize="9"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K193"/>
  <sheetViews>
    <sheetView workbookViewId="0">
      <pane ySplit="2" topLeftCell="A135" activePane="bottomLeft" state="frozen"/>
      <selection pane="bottomLeft" activeCell="F161" sqref="F161"/>
    </sheetView>
  </sheetViews>
  <sheetFormatPr defaultColWidth="9.109375" defaultRowHeight="14.4"/>
  <cols>
    <col min="1" max="1" width="49.44140625" style="3" bestFit="1" customWidth="1"/>
    <col min="2" max="2" width="7.33203125" style="3" bestFit="1" customWidth="1"/>
    <col min="3" max="4" width="7.33203125" style="3" customWidth="1"/>
    <col min="5" max="5" width="24.6640625" style="3" bestFit="1" customWidth="1"/>
    <col min="6" max="6" width="21.6640625" style="3" bestFit="1" customWidth="1"/>
    <col min="7" max="7" width="18.5546875" style="3" bestFit="1" customWidth="1"/>
    <col min="8" max="8" width="37.109375" style="3" bestFit="1" customWidth="1"/>
    <col min="9" max="9" width="22.6640625" style="3" bestFit="1" customWidth="1"/>
    <col min="10" max="10" width="26.88671875" style="3" bestFit="1" customWidth="1"/>
    <col min="11" max="16384" width="9.109375" style="3"/>
  </cols>
  <sheetData>
    <row r="1" spans="1:11">
      <c r="A1" s="291"/>
      <c r="B1" s="291"/>
      <c r="C1" s="291"/>
      <c r="D1" s="291"/>
      <c r="E1" s="291"/>
      <c r="F1" s="291"/>
      <c r="G1" s="291"/>
      <c r="H1" s="291"/>
      <c r="I1" s="291"/>
      <c r="J1" s="291"/>
    </row>
    <row r="2" spans="1:11">
      <c r="A2" s="28" t="s">
        <v>379</v>
      </c>
      <c r="B2" s="28" t="s">
        <v>357</v>
      </c>
      <c r="C2" s="28" t="s">
        <v>1367</v>
      </c>
      <c r="D2" s="28" t="s">
        <v>1368</v>
      </c>
      <c r="E2" s="29" t="s">
        <v>637</v>
      </c>
      <c r="F2" s="29" t="s">
        <v>638</v>
      </c>
      <c r="G2" s="30" t="s">
        <v>639</v>
      </c>
      <c r="H2" s="30" t="s">
        <v>640</v>
      </c>
      <c r="I2" s="30" t="s">
        <v>641</v>
      </c>
      <c r="J2" s="30" t="s">
        <v>642</v>
      </c>
      <c r="K2" s="18"/>
    </row>
    <row r="3" spans="1:11">
      <c r="A3" s="25" t="s">
        <v>1</v>
      </c>
      <c r="B3" s="25" t="s">
        <v>0</v>
      </c>
      <c r="C3" s="25">
        <v>4</v>
      </c>
      <c r="D3" s="25">
        <v>2</v>
      </c>
      <c r="E3" s="25" t="s">
        <v>643</v>
      </c>
      <c r="F3" s="25" t="s">
        <v>644</v>
      </c>
      <c r="G3" s="25" t="s">
        <v>645</v>
      </c>
      <c r="H3" s="25" t="s">
        <v>643</v>
      </c>
      <c r="I3" s="25" t="s">
        <v>646</v>
      </c>
      <c r="J3" s="25" t="s">
        <v>647</v>
      </c>
    </row>
    <row r="4" spans="1:11">
      <c r="A4" s="25" t="s">
        <v>3</v>
      </c>
      <c r="B4" s="25" t="s">
        <v>2</v>
      </c>
      <c r="C4" s="25">
        <v>8</v>
      </c>
      <c r="D4" s="25">
        <v>3</v>
      </c>
      <c r="E4" s="25" t="s">
        <v>648</v>
      </c>
      <c r="F4" s="25" t="s">
        <v>649</v>
      </c>
      <c r="G4" s="25" t="s">
        <v>650</v>
      </c>
      <c r="H4" s="25" t="s">
        <v>651</v>
      </c>
      <c r="I4" s="25" t="s">
        <v>652</v>
      </c>
      <c r="J4" s="25" t="s">
        <v>653</v>
      </c>
    </row>
    <row r="5" spans="1:11">
      <c r="A5" s="25" t="s">
        <v>5</v>
      </c>
      <c r="B5" s="25" t="s">
        <v>4</v>
      </c>
      <c r="C5" s="25">
        <v>12</v>
      </c>
      <c r="D5" s="25">
        <v>4</v>
      </c>
      <c r="E5" s="25" t="s">
        <v>654</v>
      </c>
      <c r="F5" s="25" t="s">
        <v>667</v>
      </c>
      <c r="G5" s="25" t="s">
        <v>645</v>
      </c>
      <c r="H5" s="25" t="s">
        <v>654</v>
      </c>
      <c r="I5" s="25" t="s">
        <v>655</v>
      </c>
      <c r="J5" s="25" t="s">
        <v>656</v>
      </c>
    </row>
    <row r="6" spans="1:11">
      <c r="A6" s="25" t="s">
        <v>7</v>
      </c>
      <c r="B6" s="25" t="s">
        <v>6</v>
      </c>
      <c r="C6" s="25">
        <v>24</v>
      </c>
      <c r="D6" s="25">
        <v>7</v>
      </c>
      <c r="E6" s="25" t="s">
        <v>657</v>
      </c>
      <c r="F6" s="25" t="s">
        <v>667</v>
      </c>
      <c r="G6" s="25" t="s">
        <v>658</v>
      </c>
      <c r="H6" s="25" t="s">
        <v>657</v>
      </c>
      <c r="I6" s="25" t="s">
        <v>655</v>
      </c>
      <c r="J6" s="25" t="s">
        <v>659</v>
      </c>
    </row>
    <row r="7" spans="1:11">
      <c r="A7" s="25" t="s">
        <v>9</v>
      </c>
      <c r="B7" s="25" t="s">
        <v>8</v>
      </c>
      <c r="C7" s="25">
        <v>28</v>
      </c>
      <c r="D7" s="25">
        <v>8</v>
      </c>
      <c r="E7" s="25" t="s">
        <v>660</v>
      </c>
      <c r="F7" s="25" t="s">
        <v>1366</v>
      </c>
      <c r="G7" s="25" t="s">
        <v>661</v>
      </c>
      <c r="H7" s="25" t="s">
        <v>662</v>
      </c>
      <c r="I7" s="25" t="s">
        <v>663</v>
      </c>
      <c r="J7" s="25" t="s">
        <v>664</v>
      </c>
    </row>
    <row r="8" spans="1:11">
      <c r="A8" s="25" t="s">
        <v>11</v>
      </c>
      <c r="B8" s="25" t="s">
        <v>10</v>
      </c>
      <c r="C8" s="25">
        <v>32</v>
      </c>
      <c r="D8" s="25">
        <v>9</v>
      </c>
      <c r="E8" s="25" t="s">
        <v>660</v>
      </c>
      <c r="F8" s="25" t="s">
        <v>649</v>
      </c>
      <c r="G8" s="25" t="s">
        <v>661</v>
      </c>
      <c r="H8" s="25" t="s">
        <v>665</v>
      </c>
      <c r="I8" s="25" t="s">
        <v>663</v>
      </c>
      <c r="J8" s="25" t="s">
        <v>666</v>
      </c>
    </row>
    <row r="9" spans="1:11">
      <c r="A9" s="25" t="s">
        <v>13</v>
      </c>
      <c r="B9" s="25" t="s">
        <v>12</v>
      </c>
      <c r="C9" s="25">
        <v>51</v>
      </c>
      <c r="D9" s="25">
        <v>1</v>
      </c>
      <c r="E9" s="25" t="s">
        <v>648</v>
      </c>
      <c r="F9" s="25" t="s">
        <v>649</v>
      </c>
      <c r="G9" s="25" t="s">
        <v>668</v>
      </c>
      <c r="H9" s="25" t="s">
        <v>651</v>
      </c>
      <c r="I9" s="25" t="s">
        <v>646</v>
      </c>
      <c r="J9" s="25" t="s">
        <v>669</v>
      </c>
    </row>
    <row r="10" spans="1:11">
      <c r="A10" s="25" t="s">
        <v>15</v>
      </c>
      <c r="B10" s="25" t="s">
        <v>14</v>
      </c>
      <c r="C10" s="25">
        <v>36</v>
      </c>
      <c r="D10" s="25">
        <v>10</v>
      </c>
      <c r="E10" s="25" t="s">
        <v>670</v>
      </c>
      <c r="F10" s="25" t="s">
        <v>1366</v>
      </c>
      <c r="G10" s="25" t="s">
        <v>671</v>
      </c>
      <c r="H10" s="25" t="s">
        <v>670</v>
      </c>
      <c r="I10" s="25" t="s">
        <v>672</v>
      </c>
      <c r="J10" s="25" t="s">
        <v>673</v>
      </c>
    </row>
    <row r="11" spans="1:11">
      <c r="A11" s="25" t="s">
        <v>17</v>
      </c>
      <c r="B11" s="25" t="s">
        <v>16</v>
      </c>
      <c r="C11" s="25">
        <v>40</v>
      </c>
      <c r="D11" s="25">
        <v>11</v>
      </c>
      <c r="E11" s="25" t="s">
        <v>648</v>
      </c>
      <c r="F11" s="25" t="s">
        <v>1366</v>
      </c>
      <c r="G11" s="25" t="s">
        <v>650</v>
      </c>
      <c r="H11" s="25" t="s">
        <v>674</v>
      </c>
      <c r="I11" s="25" t="s">
        <v>652</v>
      </c>
      <c r="J11" s="25" t="s">
        <v>675</v>
      </c>
    </row>
    <row r="12" spans="1:11">
      <c r="A12" s="25" t="s">
        <v>19</v>
      </c>
      <c r="B12" s="25" t="s">
        <v>18</v>
      </c>
      <c r="C12" s="25">
        <v>31</v>
      </c>
      <c r="D12" s="25">
        <v>52</v>
      </c>
      <c r="E12" s="25" t="s">
        <v>648</v>
      </c>
      <c r="F12" s="25" t="s">
        <v>649</v>
      </c>
      <c r="G12" s="25" t="s">
        <v>668</v>
      </c>
      <c r="H12" s="25" t="s">
        <v>651</v>
      </c>
      <c r="I12" s="25" t="s">
        <v>646</v>
      </c>
      <c r="J12" s="25" t="s">
        <v>669</v>
      </c>
    </row>
    <row r="13" spans="1:11">
      <c r="A13" s="25" t="s">
        <v>21</v>
      </c>
      <c r="B13" s="25" t="s">
        <v>20</v>
      </c>
      <c r="C13" s="25">
        <v>44</v>
      </c>
      <c r="D13" s="25">
        <v>12</v>
      </c>
      <c r="E13" s="25" t="s">
        <v>660</v>
      </c>
      <c r="F13" s="25" t="s">
        <v>1366</v>
      </c>
      <c r="G13" s="25" t="s">
        <v>661</v>
      </c>
      <c r="H13" s="25" t="s">
        <v>662</v>
      </c>
      <c r="I13" s="25" t="s">
        <v>663</v>
      </c>
      <c r="J13" s="25" t="s">
        <v>664</v>
      </c>
    </row>
    <row r="14" spans="1:11">
      <c r="A14" s="25" t="s">
        <v>23</v>
      </c>
      <c r="B14" s="25" t="s">
        <v>22</v>
      </c>
      <c r="C14" s="25">
        <v>48</v>
      </c>
      <c r="D14" s="25">
        <v>13</v>
      </c>
      <c r="E14" s="25" t="s">
        <v>654</v>
      </c>
      <c r="F14" s="25" t="s">
        <v>1366</v>
      </c>
      <c r="G14" s="25" t="s">
        <v>645</v>
      </c>
      <c r="H14" s="25" t="s">
        <v>654</v>
      </c>
      <c r="I14" s="25" t="s">
        <v>646</v>
      </c>
      <c r="J14" s="25" t="s">
        <v>669</v>
      </c>
    </row>
    <row r="15" spans="1:11">
      <c r="A15" s="25" t="s">
        <v>25</v>
      </c>
      <c r="B15" s="25" t="s">
        <v>24</v>
      </c>
      <c r="C15" s="25">
        <v>50</v>
      </c>
      <c r="D15" s="25">
        <v>16</v>
      </c>
      <c r="E15" s="25" t="s">
        <v>643</v>
      </c>
      <c r="F15" s="25" t="s">
        <v>667</v>
      </c>
      <c r="G15" s="25" t="s">
        <v>671</v>
      </c>
      <c r="H15" s="25" t="s">
        <v>643</v>
      </c>
      <c r="I15" s="25" t="s">
        <v>646</v>
      </c>
      <c r="J15" s="25" t="s">
        <v>647</v>
      </c>
    </row>
    <row r="16" spans="1:11">
      <c r="A16" s="25" t="s">
        <v>27</v>
      </c>
      <c r="B16" s="25" t="s">
        <v>26</v>
      </c>
      <c r="C16" s="25">
        <v>52</v>
      </c>
      <c r="D16" s="25">
        <v>14</v>
      </c>
      <c r="E16" s="25" t="s">
        <v>660</v>
      </c>
      <c r="F16" s="25" t="s">
        <v>1366</v>
      </c>
      <c r="G16" s="25" t="s">
        <v>661</v>
      </c>
      <c r="H16" s="25" t="s">
        <v>662</v>
      </c>
      <c r="I16" s="25" t="s">
        <v>663</v>
      </c>
      <c r="J16" s="25" t="s">
        <v>664</v>
      </c>
    </row>
    <row r="17" spans="1:10">
      <c r="A17" s="25" t="s">
        <v>29</v>
      </c>
      <c r="B17" s="25" t="s">
        <v>28</v>
      </c>
      <c r="C17" s="25">
        <v>112</v>
      </c>
      <c r="D17" s="25">
        <v>57</v>
      </c>
      <c r="E17" s="25" t="s">
        <v>648</v>
      </c>
      <c r="F17" s="25" t="s">
        <v>649</v>
      </c>
      <c r="G17" s="25" t="s">
        <v>650</v>
      </c>
      <c r="H17" s="25" t="s">
        <v>651</v>
      </c>
      <c r="I17" s="25" t="s">
        <v>652</v>
      </c>
      <c r="J17" s="25" t="s">
        <v>676</v>
      </c>
    </row>
    <row r="18" spans="1:10">
      <c r="A18" s="25" t="s">
        <v>31</v>
      </c>
      <c r="B18" s="25" t="s">
        <v>30</v>
      </c>
      <c r="C18" s="25">
        <v>56</v>
      </c>
      <c r="D18" s="25">
        <v>255</v>
      </c>
      <c r="E18" s="25" t="s">
        <v>648</v>
      </c>
      <c r="F18" s="25" t="s">
        <v>1366</v>
      </c>
      <c r="G18" s="25" t="s">
        <v>650</v>
      </c>
      <c r="H18" s="25" t="s">
        <v>674</v>
      </c>
      <c r="I18" s="25" t="s">
        <v>652</v>
      </c>
      <c r="J18" s="25" t="s">
        <v>675</v>
      </c>
    </row>
    <row r="19" spans="1:10">
      <c r="A19" s="25" t="s">
        <v>33</v>
      </c>
      <c r="B19" s="25" t="s">
        <v>32</v>
      </c>
      <c r="C19" s="25">
        <v>84</v>
      </c>
      <c r="D19" s="25">
        <v>23</v>
      </c>
      <c r="E19" s="25" t="s">
        <v>660</v>
      </c>
      <c r="F19" s="25" t="s">
        <v>649</v>
      </c>
      <c r="G19" s="25" t="s">
        <v>661</v>
      </c>
      <c r="H19" s="25" t="s">
        <v>662</v>
      </c>
      <c r="I19" s="25" t="s">
        <v>663</v>
      </c>
      <c r="J19" s="25" t="s">
        <v>677</v>
      </c>
    </row>
    <row r="20" spans="1:10">
      <c r="A20" s="25" t="s">
        <v>35</v>
      </c>
      <c r="B20" s="25" t="s">
        <v>34</v>
      </c>
      <c r="C20" s="25">
        <v>204</v>
      </c>
      <c r="D20" s="25">
        <v>53</v>
      </c>
      <c r="E20" s="25" t="s">
        <v>657</v>
      </c>
      <c r="F20" s="25" t="s">
        <v>667</v>
      </c>
      <c r="G20" s="25" t="s">
        <v>678</v>
      </c>
      <c r="H20" s="25" t="s">
        <v>657</v>
      </c>
      <c r="I20" s="25" t="s">
        <v>655</v>
      </c>
      <c r="J20" s="25" t="s">
        <v>679</v>
      </c>
    </row>
    <row r="21" spans="1:10">
      <c r="A21" s="25" t="s">
        <v>37</v>
      </c>
      <c r="B21" s="25" t="s">
        <v>36</v>
      </c>
      <c r="C21" s="25">
        <v>64</v>
      </c>
      <c r="D21" s="25">
        <v>18</v>
      </c>
      <c r="E21" s="25" t="s">
        <v>643</v>
      </c>
      <c r="F21" s="25" t="s">
        <v>667</v>
      </c>
      <c r="G21" s="25" t="s">
        <v>671</v>
      </c>
      <c r="H21" s="25" t="s">
        <v>643</v>
      </c>
      <c r="I21" s="25" t="s">
        <v>646</v>
      </c>
      <c r="J21" s="25" t="s">
        <v>647</v>
      </c>
    </row>
    <row r="22" spans="1:10">
      <c r="A22" s="25" t="s">
        <v>769</v>
      </c>
      <c r="B22" s="25" t="s">
        <v>38</v>
      </c>
      <c r="C22" s="25">
        <v>68</v>
      </c>
      <c r="D22" s="25">
        <v>19</v>
      </c>
      <c r="E22" s="25" t="s">
        <v>660</v>
      </c>
      <c r="F22" s="25" t="s">
        <v>667</v>
      </c>
      <c r="G22" s="25" t="s">
        <v>661</v>
      </c>
      <c r="H22" s="25" t="s">
        <v>662</v>
      </c>
      <c r="I22" s="25" t="s">
        <v>663</v>
      </c>
      <c r="J22" s="25" t="s">
        <v>666</v>
      </c>
    </row>
    <row r="23" spans="1:10">
      <c r="A23" s="25" t="s">
        <v>40</v>
      </c>
      <c r="B23" s="25" t="s">
        <v>39</v>
      </c>
      <c r="C23" s="25">
        <v>70</v>
      </c>
      <c r="D23" s="25">
        <v>80</v>
      </c>
      <c r="E23" s="25" t="s">
        <v>648</v>
      </c>
      <c r="F23" s="25" t="s">
        <v>649</v>
      </c>
      <c r="G23" s="25" t="s">
        <v>650</v>
      </c>
      <c r="H23" s="25" t="s">
        <v>651</v>
      </c>
      <c r="I23" s="25" t="s">
        <v>652</v>
      </c>
      <c r="J23" s="25" t="s">
        <v>653</v>
      </c>
    </row>
    <row r="24" spans="1:10">
      <c r="A24" s="25" t="s">
        <v>42</v>
      </c>
      <c r="B24" s="25" t="s">
        <v>41</v>
      </c>
      <c r="C24" s="25">
        <v>72</v>
      </c>
      <c r="D24" s="25">
        <v>20</v>
      </c>
      <c r="E24" s="25" t="s">
        <v>657</v>
      </c>
      <c r="F24" s="25" t="s">
        <v>649</v>
      </c>
      <c r="G24" s="25" t="s">
        <v>658</v>
      </c>
      <c r="H24" s="25" t="s">
        <v>657</v>
      </c>
      <c r="I24" s="25" t="s">
        <v>655</v>
      </c>
      <c r="J24" s="25" t="s">
        <v>680</v>
      </c>
    </row>
    <row r="25" spans="1:10">
      <c r="A25" s="25" t="s">
        <v>44</v>
      </c>
      <c r="B25" s="25" t="s">
        <v>43</v>
      </c>
      <c r="C25" s="25">
        <v>76</v>
      </c>
      <c r="D25" s="25">
        <v>21</v>
      </c>
      <c r="E25" s="25" t="s">
        <v>660</v>
      </c>
      <c r="F25" s="25" t="s">
        <v>649</v>
      </c>
      <c r="G25" s="25" t="s">
        <v>661</v>
      </c>
      <c r="H25" s="25" t="s">
        <v>665</v>
      </c>
      <c r="I25" s="25" t="s">
        <v>663</v>
      </c>
      <c r="J25" s="25" t="s">
        <v>666</v>
      </c>
    </row>
    <row r="26" spans="1:10">
      <c r="A26" s="25" t="s">
        <v>378</v>
      </c>
      <c r="B26" s="25" t="s">
        <v>45</v>
      </c>
      <c r="C26" s="25">
        <v>96</v>
      </c>
      <c r="D26" s="25">
        <v>26</v>
      </c>
      <c r="E26" s="25" t="s">
        <v>670</v>
      </c>
      <c r="F26" s="25" t="s">
        <v>1366</v>
      </c>
      <c r="G26" s="25" t="s">
        <v>671</v>
      </c>
      <c r="H26" s="25" t="s">
        <v>670</v>
      </c>
      <c r="I26" s="25" t="s">
        <v>646</v>
      </c>
      <c r="J26" s="25" t="s">
        <v>681</v>
      </c>
    </row>
    <row r="27" spans="1:10">
      <c r="A27" s="25" t="s">
        <v>47</v>
      </c>
      <c r="B27" s="25" t="s">
        <v>46</v>
      </c>
      <c r="C27" s="25">
        <v>100</v>
      </c>
      <c r="D27" s="25">
        <v>27</v>
      </c>
      <c r="E27" s="25" t="s">
        <v>648</v>
      </c>
      <c r="F27" s="25" t="s">
        <v>649</v>
      </c>
      <c r="G27" s="25" t="s">
        <v>650</v>
      </c>
      <c r="H27" s="25" t="s">
        <v>674</v>
      </c>
      <c r="I27" s="25" t="s">
        <v>652</v>
      </c>
      <c r="J27" s="25" t="s">
        <v>676</v>
      </c>
    </row>
    <row r="28" spans="1:10">
      <c r="A28" s="25" t="s">
        <v>49</v>
      </c>
      <c r="B28" s="25" t="s">
        <v>48</v>
      </c>
      <c r="C28" s="25">
        <v>854</v>
      </c>
      <c r="D28" s="25">
        <v>233</v>
      </c>
      <c r="E28" s="25" t="s">
        <v>657</v>
      </c>
      <c r="F28" s="25" t="s">
        <v>644</v>
      </c>
      <c r="G28" s="25" t="s">
        <v>678</v>
      </c>
      <c r="H28" s="25" t="s">
        <v>657</v>
      </c>
      <c r="I28" s="25" t="s">
        <v>655</v>
      </c>
      <c r="J28" s="25" t="s">
        <v>679</v>
      </c>
    </row>
    <row r="29" spans="1:10">
      <c r="A29" s="25" t="s">
        <v>51</v>
      </c>
      <c r="B29" s="25" t="s">
        <v>50</v>
      </c>
      <c r="C29" s="25">
        <v>108</v>
      </c>
      <c r="D29" s="25">
        <v>29</v>
      </c>
      <c r="E29" s="25" t="s">
        <v>657</v>
      </c>
      <c r="F29" s="25" t="s">
        <v>644</v>
      </c>
      <c r="G29" s="25" t="s">
        <v>682</v>
      </c>
      <c r="H29" s="25" t="s">
        <v>657</v>
      </c>
      <c r="I29" s="25" t="s">
        <v>655</v>
      </c>
      <c r="J29" s="25" t="s">
        <v>683</v>
      </c>
    </row>
    <row r="30" spans="1:10">
      <c r="A30" s="25" t="s">
        <v>770</v>
      </c>
      <c r="B30" s="25" t="s">
        <v>58</v>
      </c>
      <c r="C30" s="25">
        <v>132</v>
      </c>
      <c r="D30" s="25">
        <v>35</v>
      </c>
      <c r="E30" s="25" t="s">
        <v>657</v>
      </c>
      <c r="F30" s="25" t="s">
        <v>667</v>
      </c>
      <c r="G30" s="25" t="s">
        <v>678</v>
      </c>
      <c r="H30" s="25" t="s">
        <v>657</v>
      </c>
      <c r="I30" s="25" t="s">
        <v>655</v>
      </c>
      <c r="J30" s="25" t="s">
        <v>679</v>
      </c>
    </row>
    <row r="31" spans="1:10">
      <c r="A31" s="25" t="s">
        <v>53</v>
      </c>
      <c r="B31" s="25" t="s">
        <v>52</v>
      </c>
      <c r="C31" s="25">
        <v>116</v>
      </c>
      <c r="D31" s="25">
        <v>115</v>
      </c>
      <c r="E31" s="25" t="s">
        <v>670</v>
      </c>
      <c r="F31" s="25" t="s">
        <v>667</v>
      </c>
      <c r="G31" s="25" t="s">
        <v>671</v>
      </c>
      <c r="H31" s="25" t="s">
        <v>670</v>
      </c>
      <c r="I31" s="25" t="s">
        <v>646</v>
      </c>
      <c r="J31" s="25" t="s">
        <v>681</v>
      </c>
    </row>
    <row r="32" spans="1:10">
      <c r="A32" s="25" t="s">
        <v>55</v>
      </c>
      <c r="B32" s="25" t="s">
        <v>54</v>
      </c>
      <c r="C32" s="25">
        <v>120</v>
      </c>
      <c r="D32" s="25">
        <v>32</v>
      </c>
      <c r="E32" s="25" t="s">
        <v>657</v>
      </c>
      <c r="F32" s="25" t="s">
        <v>667</v>
      </c>
      <c r="G32" s="25" t="s">
        <v>678</v>
      </c>
      <c r="H32" s="25" t="s">
        <v>657</v>
      </c>
      <c r="I32" s="25" t="s">
        <v>655</v>
      </c>
      <c r="J32" s="25" t="s">
        <v>659</v>
      </c>
    </row>
    <row r="33" spans="1:10">
      <c r="A33" s="25" t="s">
        <v>57</v>
      </c>
      <c r="B33" s="25" t="s">
        <v>56</v>
      </c>
      <c r="C33" s="25">
        <v>124</v>
      </c>
      <c r="D33" s="25">
        <v>33</v>
      </c>
      <c r="E33" s="25" t="s">
        <v>684</v>
      </c>
      <c r="F33" s="25" t="s">
        <v>1366</v>
      </c>
      <c r="G33" s="25" t="s">
        <v>650</v>
      </c>
      <c r="H33" s="25" t="s">
        <v>684</v>
      </c>
      <c r="I33" s="25" t="s">
        <v>663</v>
      </c>
      <c r="J33" s="25" t="s">
        <v>685</v>
      </c>
    </row>
    <row r="34" spans="1:10">
      <c r="A34" s="25" t="s">
        <v>60</v>
      </c>
      <c r="B34" s="25" t="s">
        <v>59</v>
      </c>
      <c r="C34" s="25">
        <v>140</v>
      </c>
      <c r="D34" s="25">
        <v>37</v>
      </c>
      <c r="E34" s="25" t="s">
        <v>657</v>
      </c>
      <c r="F34" s="25" t="s">
        <v>644</v>
      </c>
      <c r="G34" s="25" t="s">
        <v>678</v>
      </c>
      <c r="H34" s="25" t="s">
        <v>657</v>
      </c>
      <c r="I34" s="25" t="s">
        <v>655</v>
      </c>
      <c r="J34" s="25" t="s">
        <v>659</v>
      </c>
    </row>
    <row r="35" spans="1:10">
      <c r="A35" s="25" t="s">
        <v>62</v>
      </c>
      <c r="B35" s="25" t="s">
        <v>61</v>
      </c>
      <c r="C35" s="25">
        <v>148</v>
      </c>
      <c r="D35" s="25">
        <v>39</v>
      </c>
      <c r="E35" s="25" t="s">
        <v>657</v>
      </c>
      <c r="F35" s="25" t="s">
        <v>644</v>
      </c>
      <c r="G35" s="25" t="s">
        <v>678</v>
      </c>
      <c r="H35" s="25" t="s">
        <v>657</v>
      </c>
      <c r="I35" s="25" t="s">
        <v>655</v>
      </c>
      <c r="J35" s="25" t="s">
        <v>659</v>
      </c>
    </row>
    <row r="36" spans="1:10">
      <c r="A36" s="25" t="s">
        <v>64</v>
      </c>
      <c r="B36" s="25" t="s">
        <v>63</v>
      </c>
      <c r="C36" s="25">
        <v>152</v>
      </c>
      <c r="D36" s="25">
        <v>40</v>
      </c>
      <c r="E36" s="25" t="s">
        <v>660</v>
      </c>
      <c r="F36" s="25" t="s">
        <v>1366</v>
      </c>
      <c r="G36" s="25" t="s">
        <v>661</v>
      </c>
      <c r="H36" s="25" t="s">
        <v>665</v>
      </c>
      <c r="I36" s="25" t="s">
        <v>663</v>
      </c>
      <c r="J36" s="25" t="s">
        <v>666</v>
      </c>
    </row>
    <row r="37" spans="1:10">
      <c r="A37" s="25" t="s">
        <v>375</v>
      </c>
      <c r="B37" s="25" t="s">
        <v>65</v>
      </c>
      <c r="C37" s="25">
        <v>156</v>
      </c>
      <c r="D37" s="25">
        <v>351</v>
      </c>
      <c r="E37" s="25" t="s">
        <v>670</v>
      </c>
      <c r="F37" s="25" t="s">
        <v>649</v>
      </c>
      <c r="G37" s="25" t="s">
        <v>671</v>
      </c>
      <c r="H37" s="25" t="s">
        <v>670</v>
      </c>
      <c r="I37" s="25" t="s">
        <v>646</v>
      </c>
      <c r="J37" s="25" t="s">
        <v>686</v>
      </c>
    </row>
    <row r="38" spans="1:10">
      <c r="A38" s="25" t="s">
        <v>67</v>
      </c>
      <c r="B38" s="25" t="s">
        <v>66</v>
      </c>
      <c r="C38" s="25">
        <v>170</v>
      </c>
      <c r="D38" s="25">
        <v>44</v>
      </c>
      <c r="E38" s="25" t="s">
        <v>660</v>
      </c>
      <c r="F38" s="25" t="s">
        <v>649</v>
      </c>
      <c r="G38" s="25" t="s">
        <v>661</v>
      </c>
      <c r="H38" s="25" t="s">
        <v>665</v>
      </c>
      <c r="I38" s="25" t="s">
        <v>663</v>
      </c>
      <c r="J38" s="25" t="s">
        <v>666</v>
      </c>
    </row>
    <row r="39" spans="1:10">
      <c r="A39" s="25" t="s">
        <v>69</v>
      </c>
      <c r="B39" s="25" t="s">
        <v>68</v>
      </c>
      <c r="C39" s="25">
        <v>174</v>
      </c>
      <c r="D39" s="25">
        <v>45</v>
      </c>
      <c r="E39" s="25" t="s">
        <v>657</v>
      </c>
      <c r="F39" s="25" t="s">
        <v>667</v>
      </c>
      <c r="G39" s="25" t="s">
        <v>658</v>
      </c>
      <c r="H39" s="25" t="s">
        <v>657</v>
      </c>
      <c r="I39" s="25" t="s">
        <v>655</v>
      </c>
      <c r="J39" s="25" t="s">
        <v>683</v>
      </c>
    </row>
    <row r="40" spans="1:10">
      <c r="A40" s="25" t="s">
        <v>373</v>
      </c>
      <c r="B40" s="25" t="s">
        <v>71</v>
      </c>
      <c r="C40" s="25">
        <v>178</v>
      </c>
      <c r="D40" s="25">
        <v>46</v>
      </c>
      <c r="E40" s="25" t="s">
        <v>657</v>
      </c>
      <c r="F40" s="25" t="s">
        <v>667</v>
      </c>
      <c r="G40" s="25" t="s">
        <v>678</v>
      </c>
      <c r="H40" s="25" t="s">
        <v>657</v>
      </c>
      <c r="I40" s="25" t="s">
        <v>655</v>
      </c>
      <c r="J40" s="25" t="s">
        <v>659</v>
      </c>
    </row>
    <row r="41" spans="1:10">
      <c r="A41" s="25" t="s">
        <v>772</v>
      </c>
      <c r="B41" s="25" t="s">
        <v>70</v>
      </c>
      <c r="C41" s="25">
        <v>180</v>
      </c>
      <c r="D41" s="25">
        <v>250</v>
      </c>
      <c r="E41" s="25" t="s">
        <v>657</v>
      </c>
      <c r="F41" s="25" t="s">
        <v>644</v>
      </c>
      <c r="G41" s="25" t="s">
        <v>678</v>
      </c>
      <c r="H41" s="25" t="s">
        <v>657</v>
      </c>
      <c r="I41" s="25" t="s">
        <v>655</v>
      </c>
      <c r="J41" s="25" t="s">
        <v>659</v>
      </c>
    </row>
    <row r="42" spans="1:10">
      <c r="A42" s="25" t="s">
        <v>73</v>
      </c>
      <c r="B42" s="25" t="s">
        <v>72</v>
      </c>
      <c r="C42" s="25">
        <v>188</v>
      </c>
      <c r="D42" s="25">
        <v>48</v>
      </c>
      <c r="E42" s="25" t="s">
        <v>660</v>
      </c>
      <c r="F42" s="25" t="s">
        <v>649</v>
      </c>
      <c r="G42" s="25" t="s">
        <v>661</v>
      </c>
      <c r="H42" s="25" t="s">
        <v>662</v>
      </c>
      <c r="I42" s="25" t="s">
        <v>663</v>
      </c>
      <c r="J42" s="25" t="s">
        <v>677</v>
      </c>
    </row>
    <row r="43" spans="1:10">
      <c r="A43" s="25" t="s">
        <v>370</v>
      </c>
      <c r="B43" s="25" t="s">
        <v>74</v>
      </c>
      <c r="C43" s="25">
        <v>384</v>
      </c>
      <c r="D43" s="25">
        <v>107</v>
      </c>
      <c r="E43" s="25" t="s">
        <v>657</v>
      </c>
      <c r="F43" s="25" t="s">
        <v>667</v>
      </c>
      <c r="G43" s="25" t="s">
        <v>678</v>
      </c>
      <c r="H43" s="25" t="s">
        <v>657</v>
      </c>
      <c r="I43" s="25" t="s">
        <v>655</v>
      </c>
      <c r="J43" s="25" t="s">
        <v>679</v>
      </c>
    </row>
    <row r="44" spans="1:10">
      <c r="A44" s="25" t="s">
        <v>76</v>
      </c>
      <c r="B44" s="25" t="s">
        <v>75</v>
      </c>
      <c r="C44" s="25">
        <v>191</v>
      </c>
      <c r="D44" s="25">
        <v>98</v>
      </c>
      <c r="E44" s="25" t="s">
        <v>648</v>
      </c>
      <c r="F44" s="25" t="s">
        <v>1366</v>
      </c>
      <c r="G44" s="25" t="s">
        <v>650</v>
      </c>
      <c r="H44" s="25" t="s">
        <v>674</v>
      </c>
      <c r="I44" s="25" t="s">
        <v>652</v>
      </c>
      <c r="J44" s="25" t="s">
        <v>653</v>
      </c>
    </row>
    <row r="45" spans="1:10">
      <c r="A45" s="25" t="s">
        <v>78</v>
      </c>
      <c r="B45" s="25" t="s">
        <v>77</v>
      </c>
      <c r="C45" s="25">
        <v>192</v>
      </c>
      <c r="D45" s="25">
        <v>49</v>
      </c>
      <c r="E45" s="25" t="s">
        <v>660</v>
      </c>
      <c r="F45" s="25" t="s">
        <v>649</v>
      </c>
      <c r="G45" s="25" t="s">
        <v>661</v>
      </c>
      <c r="H45" s="25" t="s">
        <v>662</v>
      </c>
      <c r="I45" s="25" t="s">
        <v>663</v>
      </c>
      <c r="J45" s="25" t="s">
        <v>664</v>
      </c>
    </row>
    <row r="46" spans="1:10">
      <c r="A46" s="25" t="s">
        <v>80</v>
      </c>
      <c r="B46" s="25" t="s">
        <v>79</v>
      </c>
      <c r="C46" s="25">
        <v>196</v>
      </c>
      <c r="D46" s="25">
        <v>50</v>
      </c>
      <c r="E46" s="25" t="s">
        <v>648</v>
      </c>
      <c r="F46" s="25" t="s">
        <v>1366</v>
      </c>
      <c r="G46" s="25" t="s">
        <v>650</v>
      </c>
      <c r="H46" s="25" t="s">
        <v>674</v>
      </c>
      <c r="I46" s="25" t="s">
        <v>646</v>
      </c>
      <c r="J46" s="25" t="s">
        <v>669</v>
      </c>
    </row>
    <row r="47" spans="1:10">
      <c r="A47" s="25" t="s">
        <v>82</v>
      </c>
      <c r="B47" s="25" t="s">
        <v>81</v>
      </c>
      <c r="C47" s="25">
        <v>203</v>
      </c>
      <c r="D47" s="25">
        <v>167</v>
      </c>
      <c r="E47" s="25" t="s">
        <v>648</v>
      </c>
      <c r="F47" s="25" t="s">
        <v>1366</v>
      </c>
      <c r="G47" s="25" t="s">
        <v>650</v>
      </c>
      <c r="H47" s="25" t="s">
        <v>674</v>
      </c>
      <c r="I47" s="25" t="s">
        <v>652</v>
      </c>
      <c r="J47" s="25" t="s">
        <v>676</v>
      </c>
    </row>
    <row r="48" spans="1:10">
      <c r="A48" s="25" t="s">
        <v>84</v>
      </c>
      <c r="B48" s="25" t="s">
        <v>83</v>
      </c>
      <c r="C48" s="25">
        <v>208</v>
      </c>
      <c r="D48" s="25">
        <v>54</v>
      </c>
      <c r="E48" s="25" t="s">
        <v>648</v>
      </c>
      <c r="F48" s="25" t="s">
        <v>1366</v>
      </c>
      <c r="G48" s="25" t="s">
        <v>650</v>
      </c>
      <c r="H48" s="25" t="s">
        <v>674</v>
      </c>
      <c r="I48" s="25" t="s">
        <v>652</v>
      </c>
      <c r="J48" s="25" t="s">
        <v>687</v>
      </c>
    </row>
    <row r="49" spans="1:10">
      <c r="A49" s="25" t="s">
        <v>86</v>
      </c>
      <c r="B49" s="25" t="s">
        <v>85</v>
      </c>
      <c r="C49" s="25">
        <v>262</v>
      </c>
      <c r="D49" s="25">
        <v>72</v>
      </c>
      <c r="E49" s="25" t="s">
        <v>654</v>
      </c>
      <c r="F49" s="25" t="s">
        <v>667</v>
      </c>
      <c r="G49" s="25" t="s">
        <v>682</v>
      </c>
      <c r="H49" s="25" t="s">
        <v>654</v>
      </c>
      <c r="I49" s="25" t="s">
        <v>655</v>
      </c>
      <c r="J49" s="25" t="s">
        <v>683</v>
      </c>
    </row>
    <row r="50" spans="1:10">
      <c r="A50" s="25" t="s">
        <v>88</v>
      </c>
      <c r="B50" s="25" t="s">
        <v>87</v>
      </c>
      <c r="C50" s="25">
        <v>212</v>
      </c>
      <c r="D50" s="25">
        <v>55</v>
      </c>
      <c r="E50" s="25" t="s">
        <v>660</v>
      </c>
      <c r="F50" s="25" t="s">
        <v>649</v>
      </c>
      <c r="G50" s="25" t="s">
        <v>661</v>
      </c>
      <c r="H50" s="25" t="s">
        <v>662</v>
      </c>
      <c r="I50" s="25" t="s">
        <v>663</v>
      </c>
      <c r="J50" s="25" t="s">
        <v>664</v>
      </c>
    </row>
    <row r="51" spans="1:10">
      <c r="A51" s="25" t="s">
        <v>90</v>
      </c>
      <c r="B51" s="25" t="s">
        <v>89</v>
      </c>
      <c r="C51" s="25">
        <v>214</v>
      </c>
      <c r="D51" s="25">
        <v>56</v>
      </c>
      <c r="E51" s="25" t="s">
        <v>660</v>
      </c>
      <c r="F51" s="25" t="s">
        <v>649</v>
      </c>
      <c r="G51" s="25" t="s">
        <v>661</v>
      </c>
      <c r="H51" s="25" t="s">
        <v>662</v>
      </c>
      <c r="I51" s="25" t="s">
        <v>663</v>
      </c>
      <c r="J51" s="25" t="s">
        <v>664</v>
      </c>
    </row>
    <row r="52" spans="1:10">
      <c r="A52" s="25" t="s">
        <v>93</v>
      </c>
      <c r="B52" s="25" t="s">
        <v>92</v>
      </c>
      <c r="C52" s="25">
        <v>218</v>
      </c>
      <c r="D52" s="25">
        <v>58</v>
      </c>
      <c r="E52" s="25" t="s">
        <v>660</v>
      </c>
      <c r="F52" s="25" t="s">
        <v>649</v>
      </c>
      <c r="G52" s="25" t="s">
        <v>661</v>
      </c>
      <c r="H52" s="25" t="s">
        <v>662</v>
      </c>
      <c r="I52" s="25" t="s">
        <v>663</v>
      </c>
      <c r="J52" s="25" t="s">
        <v>666</v>
      </c>
    </row>
    <row r="53" spans="1:10">
      <c r="A53" s="25" t="s">
        <v>95</v>
      </c>
      <c r="B53" s="25" t="s">
        <v>94</v>
      </c>
      <c r="C53" s="25">
        <v>818</v>
      </c>
      <c r="D53" s="25">
        <v>59</v>
      </c>
      <c r="E53" s="25" t="s">
        <v>654</v>
      </c>
      <c r="F53" s="25" t="s">
        <v>667</v>
      </c>
      <c r="G53" s="25" t="s">
        <v>645</v>
      </c>
      <c r="H53" s="25" t="s">
        <v>654</v>
      </c>
      <c r="I53" s="25" t="s">
        <v>655</v>
      </c>
      <c r="J53" s="25" t="s">
        <v>656</v>
      </c>
    </row>
    <row r="54" spans="1:10">
      <c r="A54" s="25" t="s">
        <v>97</v>
      </c>
      <c r="B54" s="25" t="s">
        <v>96</v>
      </c>
      <c r="C54" s="25">
        <v>222</v>
      </c>
      <c r="D54" s="25">
        <v>60</v>
      </c>
      <c r="E54" s="25" t="s">
        <v>660</v>
      </c>
      <c r="F54" s="25" t="s">
        <v>667</v>
      </c>
      <c r="G54" s="25" t="s">
        <v>661</v>
      </c>
      <c r="H54" s="25" t="s">
        <v>662</v>
      </c>
      <c r="I54" s="25" t="s">
        <v>663</v>
      </c>
      <c r="J54" s="25" t="s">
        <v>677</v>
      </c>
    </row>
    <row r="55" spans="1:10">
      <c r="A55" s="25" t="s">
        <v>99</v>
      </c>
      <c r="B55" s="25" t="s">
        <v>98</v>
      </c>
      <c r="C55" s="25">
        <v>226</v>
      </c>
      <c r="D55" s="25">
        <v>61</v>
      </c>
      <c r="E55" s="25" t="s">
        <v>657</v>
      </c>
      <c r="F55" s="25" t="s">
        <v>649</v>
      </c>
      <c r="G55" s="25" t="s">
        <v>678</v>
      </c>
      <c r="H55" s="25" t="s">
        <v>657</v>
      </c>
      <c r="I55" s="25" t="s">
        <v>655</v>
      </c>
      <c r="J55" s="25" t="s">
        <v>659</v>
      </c>
    </row>
    <row r="56" spans="1:10">
      <c r="A56" s="25" t="s">
        <v>101</v>
      </c>
      <c r="B56" s="25" t="s">
        <v>100</v>
      </c>
      <c r="C56" s="25">
        <v>232</v>
      </c>
      <c r="D56" s="25">
        <v>178</v>
      </c>
      <c r="E56" s="25" t="s">
        <v>657</v>
      </c>
      <c r="F56" s="25" t="s">
        <v>644</v>
      </c>
      <c r="G56" s="25" t="s">
        <v>682</v>
      </c>
      <c r="H56" s="25" t="s">
        <v>657</v>
      </c>
      <c r="I56" s="25" t="s">
        <v>655</v>
      </c>
      <c r="J56" s="25" t="s">
        <v>683</v>
      </c>
    </row>
    <row r="57" spans="1:10">
      <c r="A57" s="25" t="s">
        <v>103</v>
      </c>
      <c r="B57" s="25" t="s">
        <v>102</v>
      </c>
      <c r="C57" s="25">
        <v>233</v>
      </c>
      <c r="D57" s="25">
        <v>63</v>
      </c>
      <c r="E57" s="25" t="s">
        <v>648</v>
      </c>
      <c r="F57" s="25" t="s">
        <v>1366</v>
      </c>
      <c r="G57" s="25" t="s">
        <v>650</v>
      </c>
      <c r="H57" s="25" t="s">
        <v>674</v>
      </c>
      <c r="I57" s="25" t="s">
        <v>652</v>
      </c>
      <c r="J57" s="25" t="s">
        <v>687</v>
      </c>
    </row>
    <row r="58" spans="1:10">
      <c r="A58" s="25" t="s">
        <v>105</v>
      </c>
      <c r="B58" s="25" t="s">
        <v>104</v>
      </c>
      <c r="C58" s="25">
        <v>231</v>
      </c>
      <c r="D58" s="25">
        <v>238</v>
      </c>
      <c r="E58" s="25" t="s">
        <v>657</v>
      </c>
      <c r="F58" s="25" t="s">
        <v>644</v>
      </c>
      <c r="G58" s="25" t="s">
        <v>682</v>
      </c>
      <c r="H58" s="25" t="s">
        <v>657</v>
      </c>
      <c r="I58" s="25" t="s">
        <v>655</v>
      </c>
      <c r="J58" s="25" t="s">
        <v>683</v>
      </c>
    </row>
    <row r="59" spans="1:10">
      <c r="A59" s="25" t="s">
        <v>107</v>
      </c>
      <c r="B59" s="25" t="s">
        <v>106</v>
      </c>
      <c r="C59" s="25">
        <v>242</v>
      </c>
      <c r="D59" s="25">
        <v>66</v>
      </c>
      <c r="E59" s="25" t="s">
        <v>670</v>
      </c>
      <c r="F59" s="25" t="s">
        <v>649</v>
      </c>
      <c r="G59" s="25" t="s">
        <v>688</v>
      </c>
      <c r="H59" s="25" t="s">
        <v>670</v>
      </c>
      <c r="I59" s="25" t="s">
        <v>672</v>
      </c>
      <c r="J59" s="25" t="s">
        <v>689</v>
      </c>
    </row>
    <row r="60" spans="1:10">
      <c r="A60" s="25" t="s">
        <v>109</v>
      </c>
      <c r="B60" s="25" t="s">
        <v>108</v>
      </c>
      <c r="C60" s="25">
        <v>246</v>
      </c>
      <c r="D60" s="25">
        <v>67</v>
      </c>
      <c r="E60" s="25" t="s">
        <v>648</v>
      </c>
      <c r="F60" s="25" t="s">
        <v>1366</v>
      </c>
      <c r="G60" s="25" t="s">
        <v>650</v>
      </c>
      <c r="H60" s="25" t="s">
        <v>674</v>
      </c>
      <c r="I60" s="25" t="s">
        <v>652</v>
      </c>
      <c r="J60" s="25" t="s">
        <v>687</v>
      </c>
    </row>
    <row r="61" spans="1:10">
      <c r="A61" s="25" t="s">
        <v>111</v>
      </c>
      <c r="B61" s="25" t="s">
        <v>110</v>
      </c>
      <c r="C61" s="25">
        <v>250</v>
      </c>
      <c r="D61" s="25">
        <v>68</v>
      </c>
      <c r="E61" s="25" t="s">
        <v>648</v>
      </c>
      <c r="F61" s="25" t="s">
        <v>1366</v>
      </c>
      <c r="G61" s="25" t="s">
        <v>650</v>
      </c>
      <c r="H61" s="25" t="s">
        <v>674</v>
      </c>
      <c r="I61" s="25" t="s">
        <v>652</v>
      </c>
      <c r="J61" s="25" t="s">
        <v>675</v>
      </c>
    </row>
    <row r="62" spans="1:10">
      <c r="A62" s="25" t="s">
        <v>113</v>
      </c>
      <c r="B62" s="25" t="s">
        <v>112</v>
      </c>
      <c r="C62" s="25">
        <v>266</v>
      </c>
      <c r="D62" s="25">
        <v>74</v>
      </c>
      <c r="E62" s="25" t="s">
        <v>657</v>
      </c>
      <c r="F62" s="25" t="s">
        <v>649</v>
      </c>
      <c r="G62" s="25" t="s">
        <v>678</v>
      </c>
      <c r="H62" s="25" t="s">
        <v>657</v>
      </c>
      <c r="I62" s="25" t="s">
        <v>655</v>
      </c>
      <c r="J62" s="25" t="s">
        <v>659</v>
      </c>
    </row>
    <row r="63" spans="1:10">
      <c r="A63" s="25" t="s">
        <v>115</v>
      </c>
      <c r="B63" s="25" t="s">
        <v>114</v>
      </c>
      <c r="C63" s="25">
        <v>270</v>
      </c>
      <c r="D63" s="25">
        <v>75</v>
      </c>
      <c r="E63" s="25" t="s">
        <v>657</v>
      </c>
      <c r="F63" s="25" t="s">
        <v>644</v>
      </c>
      <c r="G63" s="25" t="s">
        <v>678</v>
      </c>
      <c r="H63" s="25" t="s">
        <v>657</v>
      </c>
      <c r="I63" s="25" t="s">
        <v>655</v>
      </c>
      <c r="J63" s="25" t="s">
        <v>679</v>
      </c>
    </row>
    <row r="64" spans="1:10">
      <c r="A64" s="25" t="s">
        <v>117</v>
      </c>
      <c r="B64" s="25" t="s">
        <v>116</v>
      </c>
      <c r="C64" s="25">
        <v>268</v>
      </c>
      <c r="D64" s="25">
        <v>73</v>
      </c>
      <c r="E64" s="25" t="s">
        <v>648</v>
      </c>
      <c r="F64" s="25" t="s">
        <v>649</v>
      </c>
      <c r="G64" s="25" t="s">
        <v>668</v>
      </c>
      <c r="H64" s="25" t="s">
        <v>651</v>
      </c>
      <c r="I64" s="25" t="s">
        <v>646</v>
      </c>
      <c r="J64" s="25" t="s">
        <v>669</v>
      </c>
    </row>
    <row r="65" spans="1:10">
      <c r="A65" s="25" t="s">
        <v>119</v>
      </c>
      <c r="B65" s="25" t="s">
        <v>118</v>
      </c>
      <c r="C65" s="25">
        <v>276</v>
      </c>
      <c r="D65" s="25">
        <v>79</v>
      </c>
      <c r="E65" s="25" t="s">
        <v>648</v>
      </c>
      <c r="F65" s="25" t="s">
        <v>1366</v>
      </c>
      <c r="G65" s="25" t="s">
        <v>650</v>
      </c>
      <c r="H65" s="25" t="s">
        <v>674</v>
      </c>
      <c r="I65" s="25" t="s">
        <v>652</v>
      </c>
      <c r="J65" s="25" t="s">
        <v>675</v>
      </c>
    </row>
    <row r="66" spans="1:10">
      <c r="A66" s="25" t="s">
        <v>121</v>
      </c>
      <c r="B66" s="25" t="s">
        <v>120</v>
      </c>
      <c r="C66" s="25">
        <v>288</v>
      </c>
      <c r="D66" s="25">
        <v>81</v>
      </c>
      <c r="E66" s="25" t="s">
        <v>657</v>
      </c>
      <c r="F66" s="25" t="s">
        <v>667</v>
      </c>
      <c r="G66" s="25" t="s">
        <v>678</v>
      </c>
      <c r="H66" s="25" t="s">
        <v>657</v>
      </c>
      <c r="I66" s="25" t="s">
        <v>655</v>
      </c>
      <c r="J66" s="25" t="s">
        <v>679</v>
      </c>
    </row>
    <row r="67" spans="1:10">
      <c r="A67" s="25" t="s">
        <v>123</v>
      </c>
      <c r="B67" s="25" t="s">
        <v>122</v>
      </c>
      <c r="C67" s="25">
        <v>300</v>
      </c>
      <c r="D67" s="25">
        <v>84</v>
      </c>
      <c r="E67" s="25" t="s">
        <v>648</v>
      </c>
      <c r="F67" s="25" t="s">
        <v>1366</v>
      </c>
      <c r="G67" s="25" t="s">
        <v>650</v>
      </c>
      <c r="H67" s="25" t="s">
        <v>674</v>
      </c>
      <c r="I67" s="25" t="s">
        <v>652</v>
      </c>
      <c r="J67" s="25" t="s">
        <v>653</v>
      </c>
    </row>
    <row r="68" spans="1:10">
      <c r="A68" s="25" t="s">
        <v>125</v>
      </c>
      <c r="B68" s="25" t="s">
        <v>124</v>
      </c>
      <c r="C68" s="25">
        <v>308</v>
      </c>
      <c r="D68" s="25">
        <v>86</v>
      </c>
      <c r="E68" s="25" t="s">
        <v>660</v>
      </c>
      <c r="F68" s="25" t="s">
        <v>649</v>
      </c>
      <c r="G68" s="25" t="s">
        <v>661</v>
      </c>
      <c r="H68" s="25" t="s">
        <v>662</v>
      </c>
      <c r="I68" s="25" t="s">
        <v>663</v>
      </c>
      <c r="J68" s="25" t="s">
        <v>664</v>
      </c>
    </row>
    <row r="69" spans="1:10">
      <c r="A69" s="25" t="s">
        <v>127</v>
      </c>
      <c r="B69" s="25" t="s">
        <v>126</v>
      </c>
      <c r="C69" s="25">
        <v>320</v>
      </c>
      <c r="D69" s="25">
        <v>89</v>
      </c>
      <c r="E69" s="25" t="s">
        <v>660</v>
      </c>
      <c r="F69" s="25" t="s">
        <v>649</v>
      </c>
      <c r="G69" s="25" t="s">
        <v>661</v>
      </c>
      <c r="H69" s="25" t="s">
        <v>662</v>
      </c>
      <c r="I69" s="25" t="s">
        <v>663</v>
      </c>
      <c r="J69" s="25" t="s">
        <v>677</v>
      </c>
    </row>
    <row r="70" spans="1:10">
      <c r="A70" s="25" t="s">
        <v>129</v>
      </c>
      <c r="B70" s="25" t="s">
        <v>128</v>
      </c>
      <c r="C70" s="25">
        <v>324</v>
      </c>
      <c r="D70" s="25">
        <v>90</v>
      </c>
      <c r="E70" s="25" t="s">
        <v>657</v>
      </c>
      <c r="F70" s="25" t="s">
        <v>644</v>
      </c>
      <c r="G70" s="25" t="s">
        <v>678</v>
      </c>
      <c r="H70" s="25" t="s">
        <v>657</v>
      </c>
      <c r="I70" s="25" t="s">
        <v>655</v>
      </c>
      <c r="J70" s="25" t="s">
        <v>679</v>
      </c>
    </row>
    <row r="71" spans="1:10">
      <c r="A71" s="25" t="s">
        <v>371</v>
      </c>
      <c r="B71" s="25" t="s">
        <v>130</v>
      </c>
      <c r="C71" s="25">
        <v>624</v>
      </c>
      <c r="D71" s="25">
        <v>175</v>
      </c>
      <c r="E71" s="25" t="s">
        <v>657</v>
      </c>
      <c r="F71" s="25" t="s">
        <v>644</v>
      </c>
      <c r="G71" s="25" t="s">
        <v>678</v>
      </c>
      <c r="H71" s="25" t="s">
        <v>657</v>
      </c>
      <c r="I71" s="25" t="s">
        <v>655</v>
      </c>
      <c r="J71" s="25" t="s">
        <v>679</v>
      </c>
    </row>
    <row r="72" spans="1:10">
      <c r="A72" s="25" t="s">
        <v>132</v>
      </c>
      <c r="B72" s="25" t="s">
        <v>131</v>
      </c>
      <c r="C72" s="25">
        <v>328</v>
      </c>
      <c r="D72" s="25">
        <v>91</v>
      </c>
      <c r="E72" s="25" t="s">
        <v>660</v>
      </c>
      <c r="F72" s="25" t="s">
        <v>649</v>
      </c>
      <c r="G72" s="25" t="s">
        <v>661</v>
      </c>
      <c r="H72" s="25" t="s">
        <v>665</v>
      </c>
      <c r="I72" s="25" t="s">
        <v>663</v>
      </c>
      <c r="J72" s="25" t="s">
        <v>666</v>
      </c>
    </row>
    <row r="73" spans="1:10">
      <c r="A73" s="25" t="s">
        <v>134</v>
      </c>
      <c r="B73" s="25" t="s">
        <v>133</v>
      </c>
      <c r="C73" s="25">
        <v>332</v>
      </c>
      <c r="D73" s="25">
        <v>93</v>
      </c>
      <c r="E73" s="25" t="s">
        <v>660</v>
      </c>
      <c r="F73" s="25" t="s">
        <v>644</v>
      </c>
      <c r="G73" s="25" t="s">
        <v>661</v>
      </c>
      <c r="H73" s="25" t="s">
        <v>662</v>
      </c>
      <c r="I73" s="25" t="s">
        <v>663</v>
      </c>
      <c r="J73" s="25" t="s">
        <v>664</v>
      </c>
    </row>
    <row r="74" spans="1:10">
      <c r="A74" s="25" t="s">
        <v>136</v>
      </c>
      <c r="B74" s="25" t="s">
        <v>135</v>
      </c>
      <c r="C74" s="25">
        <v>340</v>
      </c>
      <c r="D74" s="25">
        <v>95</v>
      </c>
      <c r="E74" s="25" t="s">
        <v>660</v>
      </c>
      <c r="F74" s="25" t="s">
        <v>667</v>
      </c>
      <c r="G74" s="25" t="s">
        <v>661</v>
      </c>
      <c r="H74" s="25" t="s">
        <v>662</v>
      </c>
      <c r="I74" s="25" t="s">
        <v>663</v>
      </c>
      <c r="J74" s="25" t="s">
        <v>677</v>
      </c>
    </row>
    <row r="75" spans="1:10">
      <c r="A75" s="25" t="s">
        <v>138</v>
      </c>
      <c r="B75" s="25" t="s">
        <v>137</v>
      </c>
      <c r="C75" s="25">
        <v>348</v>
      </c>
      <c r="D75" s="25">
        <v>97</v>
      </c>
      <c r="E75" s="25" t="s">
        <v>648</v>
      </c>
      <c r="F75" s="25" t="s">
        <v>1366</v>
      </c>
      <c r="G75" s="25" t="s">
        <v>650</v>
      </c>
      <c r="H75" s="25" t="s">
        <v>674</v>
      </c>
      <c r="I75" s="25" t="s">
        <v>652</v>
      </c>
      <c r="J75" s="25" t="s">
        <v>676</v>
      </c>
    </row>
    <row r="76" spans="1:10">
      <c r="A76" s="25" t="s">
        <v>140</v>
      </c>
      <c r="B76" s="25" t="s">
        <v>139</v>
      </c>
      <c r="C76" s="25">
        <v>352</v>
      </c>
      <c r="D76" s="25">
        <v>99</v>
      </c>
      <c r="E76" s="25" t="s">
        <v>648</v>
      </c>
      <c r="F76" s="25" t="s">
        <v>1366</v>
      </c>
      <c r="G76" s="25" t="s">
        <v>650</v>
      </c>
      <c r="H76" s="25" t="s">
        <v>690</v>
      </c>
      <c r="I76" s="25" t="s">
        <v>652</v>
      </c>
      <c r="J76" s="25" t="s">
        <v>687</v>
      </c>
    </row>
    <row r="77" spans="1:10">
      <c r="A77" s="25" t="s">
        <v>142</v>
      </c>
      <c r="B77" s="25" t="s">
        <v>141</v>
      </c>
      <c r="C77" s="25">
        <v>356</v>
      </c>
      <c r="D77" s="25">
        <v>100</v>
      </c>
      <c r="E77" s="25" t="s">
        <v>643</v>
      </c>
      <c r="F77" s="25" t="s">
        <v>667</v>
      </c>
      <c r="G77" s="25" t="s">
        <v>671</v>
      </c>
      <c r="H77" s="25" t="s">
        <v>643</v>
      </c>
      <c r="I77" s="25" t="s">
        <v>646</v>
      </c>
      <c r="J77" s="25" t="s">
        <v>647</v>
      </c>
    </row>
    <row r="78" spans="1:10">
      <c r="A78" s="25" t="s">
        <v>144</v>
      </c>
      <c r="B78" s="25" t="s">
        <v>143</v>
      </c>
      <c r="C78" s="25">
        <v>360</v>
      </c>
      <c r="D78" s="25">
        <v>101</v>
      </c>
      <c r="E78" s="25" t="s">
        <v>670</v>
      </c>
      <c r="F78" s="25" t="s">
        <v>649</v>
      </c>
      <c r="G78" s="25" t="s">
        <v>671</v>
      </c>
      <c r="H78" s="25" t="s">
        <v>670</v>
      </c>
      <c r="I78" s="25" t="s">
        <v>646</v>
      </c>
      <c r="J78" s="25" t="s">
        <v>681</v>
      </c>
    </row>
    <row r="79" spans="1:10">
      <c r="A79" s="25" t="s">
        <v>773</v>
      </c>
      <c r="B79" s="25" t="s">
        <v>145</v>
      </c>
      <c r="C79" s="25">
        <v>364</v>
      </c>
      <c r="D79" s="25">
        <v>102</v>
      </c>
      <c r="E79" s="25" t="s">
        <v>654</v>
      </c>
      <c r="F79" s="25" t="s">
        <v>649</v>
      </c>
      <c r="G79" s="25" t="s">
        <v>645</v>
      </c>
      <c r="H79" s="25" t="s">
        <v>654</v>
      </c>
      <c r="I79" s="25" t="s">
        <v>646</v>
      </c>
      <c r="J79" s="25" t="s">
        <v>647</v>
      </c>
    </row>
    <row r="80" spans="1:10">
      <c r="A80" s="25" t="s">
        <v>147</v>
      </c>
      <c r="B80" s="25" t="s">
        <v>146</v>
      </c>
      <c r="C80" s="25">
        <v>368</v>
      </c>
      <c r="D80" s="25">
        <v>103</v>
      </c>
      <c r="E80" s="25" t="s">
        <v>654</v>
      </c>
      <c r="F80" s="25" t="s">
        <v>649</v>
      </c>
      <c r="G80" s="25" t="s">
        <v>645</v>
      </c>
      <c r="H80" s="25" t="s">
        <v>654</v>
      </c>
      <c r="I80" s="25" t="s">
        <v>646</v>
      </c>
      <c r="J80" s="25" t="s">
        <v>669</v>
      </c>
    </row>
    <row r="81" spans="1:10">
      <c r="A81" s="25" t="s">
        <v>149</v>
      </c>
      <c r="B81" s="25" t="s">
        <v>148</v>
      </c>
      <c r="C81" s="25">
        <v>372</v>
      </c>
      <c r="D81" s="25">
        <v>104</v>
      </c>
      <c r="E81" s="25" t="s">
        <v>648</v>
      </c>
      <c r="F81" s="25" t="s">
        <v>1366</v>
      </c>
      <c r="G81" s="25" t="s">
        <v>650</v>
      </c>
      <c r="H81" s="25" t="s">
        <v>674</v>
      </c>
      <c r="I81" s="25" t="s">
        <v>652</v>
      </c>
      <c r="J81" s="25" t="s">
        <v>687</v>
      </c>
    </row>
    <row r="82" spans="1:10">
      <c r="A82" s="25" t="s">
        <v>151</v>
      </c>
      <c r="B82" s="25" t="s">
        <v>150</v>
      </c>
      <c r="C82" s="25">
        <v>376</v>
      </c>
      <c r="D82" s="25">
        <v>105</v>
      </c>
      <c r="E82" s="25" t="s">
        <v>654</v>
      </c>
      <c r="F82" s="25" t="s">
        <v>1366</v>
      </c>
      <c r="G82" s="25" t="s">
        <v>645</v>
      </c>
      <c r="H82" s="25" t="s">
        <v>654</v>
      </c>
      <c r="I82" s="25" t="s">
        <v>646</v>
      </c>
      <c r="J82" s="25" t="s">
        <v>669</v>
      </c>
    </row>
    <row r="83" spans="1:10">
      <c r="A83" s="25" t="s">
        <v>153</v>
      </c>
      <c r="B83" s="25" t="s">
        <v>152</v>
      </c>
      <c r="C83" s="25">
        <v>380</v>
      </c>
      <c r="D83" s="25">
        <v>106</v>
      </c>
      <c r="E83" s="25" t="s">
        <v>648</v>
      </c>
      <c r="F83" s="25" t="s">
        <v>1366</v>
      </c>
      <c r="G83" s="25" t="s">
        <v>650</v>
      </c>
      <c r="H83" s="25" t="s">
        <v>674</v>
      </c>
      <c r="I83" s="25" t="s">
        <v>652</v>
      </c>
      <c r="J83" s="25" t="s">
        <v>653</v>
      </c>
    </row>
    <row r="84" spans="1:10">
      <c r="A84" s="25" t="s">
        <v>155</v>
      </c>
      <c r="B84" s="25" t="s">
        <v>154</v>
      </c>
      <c r="C84" s="25">
        <v>388</v>
      </c>
      <c r="D84" s="25">
        <v>109</v>
      </c>
      <c r="E84" s="25" t="s">
        <v>660</v>
      </c>
      <c r="F84" s="25" t="s">
        <v>649</v>
      </c>
      <c r="G84" s="25" t="s">
        <v>661</v>
      </c>
      <c r="H84" s="25" t="s">
        <v>662</v>
      </c>
      <c r="I84" s="25" t="s">
        <v>663</v>
      </c>
      <c r="J84" s="25" t="s">
        <v>664</v>
      </c>
    </row>
    <row r="85" spans="1:10">
      <c r="A85" s="25" t="s">
        <v>157</v>
      </c>
      <c r="B85" s="25" t="s">
        <v>156</v>
      </c>
      <c r="C85" s="25">
        <v>392</v>
      </c>
      <c r="D85" s="25">
        <v>110</v>
      </c>
      <c r="E85" s="25" t="s">
        <v>670</v>
      </c>
      <c r="F85" s="25" t="s">
        <v>1366</v>
      </c>
      <c r="G85" s="25" t="s">
        <v>671</v>
      </c>
      <c r="H85" s="25" t="s">
        <v>670</v>
      </c>
      <c r="I85" s="25" t="s">
        <v>646</v>
      </c>
      <c r="J85" s="25" t="s">
        <v>686</v>
      </c>
    </row>
    <row r="86" spans="1:10">
      <c r="A86" s="25" t="s">
        <v>159</v>
      </c>
      <c r="B86" s="25" t="s">
        <v>158</v>
      </c>
      <c r="C86" s="25">
        <v>400</v>
      </c>
      <c r="D86" s="25">
        <v>112</v>
      </c>
      <c r="E86" s="25" t="s">
        <v>654</v>
      </c>
      <c r="F86" s="25" t="s">
        <v>649</v>
      </c>
      <c r="G86" s="25" t="s">
        <v>645</v>
      </c>
      <c r="H86" s="25" t="s">
        <v>654</v>
      </c>
      <c r="I86" s="25" t="s">
        <v>646</v>
      </c>
      <c r="J86" s="25" t="s">
        <v>669</v>
      </c>
    </row>
    <row r="87" spans="1:10">
      <c r="A87" s="25" t="s">
        <v>161</v>
      </c>
      <c r="B87" s="25" t="s">
        <v>160</v>
      </c>
      <c r="C87" s="25">
        <v>398</v>
      </c>
      <c r="D87" s="25">
        <v>108</v>
      </c>
      <c r="E87" s="25" t="s">
        <v>648</v>
      </c>
      <c r="F87" s="25" t="s">
        <v>649</v>
      </c>
      <c r="G87" s="25" t="s">
        <v>668</v>
      </c>
      <c r="H87" s="25" t="s">
        <v>691</v>
      </c>
      <c r="I87" s="25" t="s">
        <v>646</v>
      </c>
      <c r="J87" s="25" t="s">
        <v>691</v>
      </c>
    </row>
    <row r="88" spans="1:10">
      <c r="A88" s="25" t="s">
        <v>163</v>
      </c>
      <c r="B88" s="25" t="s">
        <v>162</v>
      </c>
      <c r="C88" s="25">
        <v>404</v>
      </c>
      <c r="D88" s="25">
        <v>114</v>
      </c>
      <c r="E88" s="25" t="s">
        <v>657</v>
      </c>
      <c r="F88" s="25" t="s">
        <v>667</v>
      </c>
      <c r="G88" s="25" t="s">
        <v>682</v>
      </c>
      <c r="H88" s="25" t="s">
        <v>657</v>
      </c>
      <c r="I88" s="25" t="s">
        <v>655</v>
      </c>
      <c r="J88" s="25" t="s">
        <v>683</v>
      </c>
    </row>
    <row r="89" spans="1:10">
      <c r="A89" s="25" t="s">
        <v>165</v>
      </c>
      <c r="B89" s="25" t="s">
        <v>164</v>
      </c>
      <c r="C89" s="25">
        <v>296</v>
      </c>
      <c r="D89" s="25">
        <v>83</v>
      </c>
      <c r="E89" s="25" t="s">
        <v>670</v>
      </c>
      <c r="F89" s="25" t="s">
        <v>667</v>
      </c>
      <c r="G89" s="25" t="s">
        <v>688</v>
      </c>
      <c r="H89" s="25" t="s">
        <v>670</v>
      </c>
      <c r="I89" s="25" t="s">
        <v>672</v>
      </c>
      <c r="J89" s="25" t="s">
        <v>692</v>
      </c>
    </row>
    <row r="90" spans="1:10">
      <c r="A90" s="25" t="s">
        <v>771</v>
      </c>
      <c r="B90" s="25" t="s">
        <v>166</v>
      </c>
      <c r="C90" s="25">
        <v>408</v>
      </c>
      <c r="D90" s="25">
        <v>116</v>
      </c>
      <c r="E90" s="25" t="s">
        <v>670</v>
      </c>
      <c r="F90" s="25" t="s">
        <v>644</v>
      </c>
      <c r="G90" s="25" t="s">
        <v>671</v>
      </c>
      <c r="H90" s="25" t="s">
        <v>670</v>
      </c>
      <c r="I90" s="25" t="s">
        <v>646</v>
      </c>
      <c r="J90" s="25" t="s">
        <v>686</v>
      </c>
    </row>
    <row r="91" spans="1:10">
      <c r="A91" s="25" t="s">
        <v>775</v>
      </c>
      <c r="B91" s="25" t="s">
        <v>297</v>
      </c>
      <c r="C91" s="25">
        <v>410</v>
      </c>
      <c r="D91" s="25">
        <v>117</v>
      </c>
      <c r="E91" s="25" t="s">
        <v>670</v>
      </c>
      <c r="F91" s="25" t="s">
        <v>1366</v>
      </c>
      <c r="G91" s="25" t="s">
        <v>671</v>
      </c>
      <c r="H91" s="25" t="s">
        <v>670</v>
      </c>
      <c r="I91" s="25" t="s">
        <v>646</v>
      </c>
      <c r="J91" s="25" t="s">
        <v>686</v>
      </c>
    </row>
    <row r="92" spans="1:10">
      <c r="A92" s="25" t="s">
        <v>168</v>
      </c>
      <c r="B92" s="25" t="s">
        <v>167</v>
      </c>
      <c r="C92" s="25">
        <v>414</v>
      </c>
      <c r="D92" s="25">
        <v>118</v>
      </c>
      <c r="E92" s="25" t="s">
        <v>654</v>
      </c>
      <c r="F92" s="25" t="s">
        <v>1366</v>
      </c>
      <c r="G92" s="25" t="s">
        <v>645</v>
      </c>
      <c r="H92" s="25" t="s">
        <v>654</v>
      </c>
      <c r="I92" s="25" t="s">
        <v>646</v>
      </c>
      <c r="J92" s="25" t="s">
        <v>669</v>
      </c>
    </row>
    <row r="93" spans="1:10">
      <c r="A93" s="25" t="s">
        <v>170</v>
      </c>
      <c r="B93" s="25" t="s">
        <v>169</v>
      </c>
      <c r="C93" s="25">
        <v>417</v>
      </c>
      <c r="D93" s="25">
        <v>113</v>
      </c>
      <c r="E93" s="25" t="s">
        <v>648</v>
      </c>
      <c r="F93" s="25" t="s">
        <v>667</v>
      </c>
      <c r="G93" s="25" t="s">
        <v>668</v>
      </c>
      <c r="H93" s="25" t="s">
        <v>691</v>
      </c>
      <c r="I93" s="25" t="s">
        <v>646</v>
      </c>
      <c r="J93" s="25" t="s">
        <v>691</v>
      </c>
    </row>
    <row r="94" spans="1:10">
      <c r="A94" s="25" t="s">
        <v>774</v>
      </c>
      <c r="B94" s="25" t="s">
        <v>171</v>
      </c>
      <c r="C94" s="25">
        <v>418</v>
      </c>
      <c r="D94" s="25">
        <v>120</v>
      </c>
      <c r="E94" s="25" t="s">
        <v>670</v>
      </c>
      <c r="F94" s="25" t="s">
        <v>667</v>
      </c>
      <c r="G94" s="25" t="s">
        <v>671</v>
      </c>
      <c r="H94" s="25" t="s">
        <v>670</v>
      </c>
      <c r="I94" s="25" t="s">
        <v>646</v>
      </c>
      <c r="J94" s="25" t="s">
        <v>681</v>
      </c>
    </row>
    <row r="95" spans="1:10">
      <c r="A95" s="25" t="s">
        <v>377</v>
      </c>
      <c r="B95" s="25" t="s">
        <v>172</v>
      </c>
      <c r="C95" s="25">
        <v>428</v>
      </c>
      <c r="D95" s="25">
        <v>119</v>
      </c>
      <c r="E95" s="25" t="s">
        <v>648</v>
      </c>
      <c r="F95" s="25" t="s">
        <v>1366</v>
      </c>
      <c r="G95" s="25" t="s">
        <v>650</v>
      </c>
      <c r="H95" s="25" t="s">
        <v>674</v>
      </c>
      <c r="I95" s="25" t="s">
        <v>652</v>
      </c>
      <c r="J95" s="25" t="s">
        <v>687</v>
      </c>
    </row>
    <row r="96" spans="1:10">
      <c r="A96" s="25" t="s">
        <v>174</v>
      </c>
      <c r="B96" s="25" t="s">
        <v>173</v>
      </c>
      <c r="C96" s="25">
        <v>422</v>
      </c>
      <c r="D96" s="25">
        <v>121</v>
      </c>
      <c r="E96" s="25" t="s">
        <v>654</v>
      </c>
      <c r="F96" s="25" t="s">
        <v>649</v>
      </c>
      <c r="G96" s="25" t="s">
        <v>645</v>
      </c>
      <c r="H96" s="25" t="s">
        <v>654</v>
      </c>
      <c r="I96" s="25" t="s">
        <v>646</v>
      </c>
      <c r="J96" s="25" t="s">
        <v>669</v>
      </c>
    </row>
    <row r="97" spans="1:10">
      <c r="A97" s="25" t="s">
        <v>176</v>
      </c>
      <c r="B97" s="25" t="s">
        <v>175</v>
      </c>
      <c r="C97" s="25">
        <v>426</v>
      </c>
      <c r="D97" s="25">
        <v>122</v>
      </c>
      <c r="E97" s="25" t="s">
        <v>657</v>
      </c>
      <c r="F97" s="25" t="s">
        <v>667</v>
      </c>
      <c r="G97" s="25" t="s">
        <v>658</v>
      </c>
      <c r="H97" s="25" t="s">
        <v>657</v>
      </c>
      <c r="I97" s="25" t="s">
        <v>655</v>
      </c>
      <c r="J97" s="25" t="s">
        <v>680</v>
      </c>
    </row>
    <row r="98" spans="1:10">
      <c r="A98" s="25" t="s">
        <v>178</v>
      </c>
      <c r="B98" s="25" t="s">
        <v>177</v>
      </c>
      <c r="C98" s="25">
        <v>430</v>
      </c>
      <c r="D98" s="25">
        <v>123</v>
      </c>
      <c r="E98" s="25" t="s">
        <v>657</v>
      </c>
      <c r="F98" s="25" t="s">
        <v>644</v>
      </c>
      <c r="G98" s="25" t="s">
        <v>678</v>
      </c>
      <c r="H98" s="25" t="s">
        <v>657</v>
      </c>
      <c r="I98" s="25" t="s">
        <v>655</v>
      </c>
      <c r="J98" s="25" t="s">
        <v>679</v>
      </c>
    </row>
    <row r="99" spans="1:10">
      <c r="A99" s="25" t="s">
        <v>180</v>
      </c>
      <c r="B99" s="25" t="s">
        <v>179</v>
      </c>
      <c r="C99" s="25">
        <v>434</v>
      </c>
      <c r="D99" s="25">
        <v>124</v>
      </c>
      <c r="E99" s="25" t="s">
        <v>654</v>
      </c>
      <c r="F99" s="25" t="s">
        <v>649</v>
      </c>
      <c r="G99" s="25" t="s">
        <v>645</v>
      </c>
      <c r="H99" s="25" t="s">
        <v>654</v>
      </c>
      <c r="I99" s="25" t="s">
        <v>655</v>
      </c>
      <c r="J99" s="25" t="s">
        <v>656</v>
      </c>
    </row>
    <row r="100" spans="1:10">
      <c r="A100" s="25" t="s">
        <v>182</v>
      </c>
      <c r="B100" s="25" t="s">
        <v>181</v>
      </c>
      <c r="C100" s="25">
        <v>438</v>
      </c>
      <c r="D100" s="25" t="e">
        <v>#N/A</v>
      </c>
      <c r="E100" s="25" t="s">
        <v>648</v>
      </c>
      <c r="F100" s="25" t="s">
        <v>1366</v>
      </c>
      <c r="G100" s="25" t="s">
        <v>650</v>
      </c>
      <c r="H100" s="25" t="s">
        <v>690</v>
      </c>
      <c r="I100" s="25" t="s">
        <v>652</v>
      </c>
      <c r="J100" s="25" t="s">
        <v>675</v>
      </c>
    </row>
    <row r="101" spans="1:10">
      <c r="A101" s="25" t="s">
        <v>184</v>
      </c>
      <c r="B101" s="25" t="s">
        <v>183</v>
      </c>
      <c r="C101" s="25">
        <v>440</v>
      </c>
      <c r="D101" s="25">
        <v>126</v>
      </c>
      <c r="E101" s="25" t="s">
        <v>648</v>
      </c>
      <c r="F101" s="25" t="s">
        <v>1366</v>
      </c>
      <c r="G101" s="25" t="s">
        <v>650</v>
      </c>
      <c r="H101" s="25" t="s">
        <v>674</v>
      </c>
      <c r="I101" s="25" t="s">
        <v>652</v>
      </c>
      <c r="J101" s="25" t="s">
        <v>687</v>
      </c>
    </row>
    <row r="102" spans="1:10">
      <c r="A102" s="25" t="s">
        <v>186</v>
      </c>
      <c r="B102" s="25" t="s">
        <v>185</v>
      </c>
      <c r="C102" s="25">
        <v>442</v>
      </c>
      <c r="D102" s="25">
        <v>256</v>
      </c>
      <c r="E102" s="25" t="s">
        <v>648</v>
      </c>
      <c r="F102" s="25" t="s">
        <v>1366</v>
      </c>
      <c r="G102" s="25" t="s">
        <v>650</v>
      </c>
      <c r="H102" s="25" t="s">
        <v>674</v>
      </c>
      <c r="I102" s="25" t="s">
        <v>652</v>
      </c>
      <c r="J102" s="25" t="s">
        <v>675</v>
      </c>
    </row>
    <row r="103" spans="1:10">
      <c r="A103" s="41" t="s">
        <v>967</v>
      </c>
      <c r="B103" s="25" t="s">
        <v>187</v>
      </c>
      <c r="C103" s="25">
        <v>807</v>
      </c>
      <c r="D103" s="25">
        <v>154</v>
      </c>
      <c r="E103" s="25" t="s">
        <v>648</v>
      </c>
      <c r="F103" s="25" t="s">
        <v>649</v>
      </c>
      <c r="G103" s="25" t="s">
        <v>650</v>
      </c>
      <c r="H103" s="25" t="s">
        <v>651</v>
      </c>
      <c r="I103" s="25" t="s">
        <v>652</v>
      </c>
      <c r="J103" s="25" t="s">
        <v>653</v>
      </c>
    </row>
    <row r="104" spans="1:10">
      <c r="A104" s="25" t="s">
        <v>189</v>
      </c>
      <c r="B104" s="25" t="s">
        <v>188</v>
      </c>
      <c r="C104" s="25">
        <v>450</v>
      </c>
      <c r="D104" s="25">
        <v>129</v>
      </c>
      <c r="E104" s="25" t="s">
        <v>657</v>
      </c>
      <c r="F104" s="25" t="s">
        <v>644</v>
      </c>
      <c r="G104" s="25" t="s">
        <v>658</v>
      </c>
      <c r="H104" s="25" t="s">
        <v>657</v>
      </c>
      <c r="I104" s="25" t="s">
        <v>655</v>
      </c>
      <c r="J104" s="25" t="s">
        <v>683</v>
      </c>
    </row>
    <row r="105" spans="1:10">
      <c r="A105" s="25" t="s">
        <v>191</v>
      </c>
      <c r="B105" s="25" t="s">
        <v>190</v>
      </c>
      <c r="C105" s="25">
        <v>454</v>
      </c>
      <c r="D105" s="25">
        <v>130</v>
      </c>
      <c r="E105" s="25" t="s">
        <v>657</v>
      </c>
      <c r="F105" s="25" t="s">
        <v>644</v>
      </c>
      <c r="G105" s="25" t="s">
        <v>658</v>
      </c>
      <c r="H105" s="25" t="s">
        <v>657</v>
      </c>
      <c r="I105" s="25" t="s">
        <v>655</v>
      </c>
      <c r="J105" s="25" t="s">
        <v>683</v>
      </c>
    </row>
    <row r="106" spans="1:10">
      <c r="A106" s="25" t="s">
        <v>193</v>
      </c>
      <c r="B106" s="25" t="s">
        <v>192</v>
      </c>
      <c r="C106" s="25">
        <v>458</v>
      </c>
      <c r="D106" s="25">
        <v>131</v>
      </c>
      <c r="E106" s="25" t="s">
        <v>670</v>
      </c>
      <c r="F106" s="25" t="s">
        <v>649</v>
      </c>
      <c r="G106" s="25" t="s">
        <v>671</v>
      </c>
      <c r="H106" s="25" t="s">
        <v>670</v>
      </c>
      <c r="I106" s="25" t="s">
        <v>646</v>
      </c>
      <c r="J106" s="25" t="s">
        <v>681</v>
      </c>
    </row>
    <row r="107" spans="1:10">
      <c r="A107" s="25" t="s">
        <v>195</v>
      </c>
      <c r="B107" s="25" t="s">
        <v>194</v>
      </c>
      <c r="C107" s="25">
        <v>462</v>
      </c>
      <c r="D107" s="25">
        <v>132</v>
      </c>
      <c r="E107" s="25" t="s">
        <v>643</v>
      </c>
      <c r="F107" s="25" t="s">
        <v>649</v>
      </c>
      <c r="G107" s="25" t="s">
        <v>671</v>
      </c>
      <c r="H107" s="25" t="s">
        <v>643</v>
      </c>
      <c r="I107" s="25" t="s">
        <v>646</v>
      </c>
      <c r="J107" s="25" t="s">
        <v>647</v>
      </c>
    </row>
    <row r="108" spans="1:10">
      <c r="A108" s="25" t="s">
        <v>197</v>
      </c>
      <c r="B108" s="25" t="s">
        <v>196</v>
      </c>
      <c r="C108" s="25">
        <v>466</v>
      </c>
      <c r="D108" s="25">
        <v>133</v>
      </c>
      <c r="E108" s="25" t="s">
        <v>657</v>
      </c>
      <c r="F108" s="25" t="s">
        <v>644</v>
      </c>
      <c r="G108" s="25" t="s">
        <v>678</v>
      </c>
      <c r="H108" s="25" t="s">
        <v>657</v>
      </c>
      <c r="I108" s="25" t="s">
        <v>655</v>
      </c>
      <c r="J108" s="25" t="s">
        <v>679</v>
      </c>
    </row>
    <row r="109" spans="1:10">
      <c r="A109" s="25" t="s">
        <v>199</v>
      </c>
      <c r="B109" s="25" t="s">
        <v>198</v>
      </c>
      <c r="C109" s="25">
        <v>470</v>
      </c>
      <c r="D109" s="25">
        <v>134</v>
      </c>
      <c r="E109" s="25" t="s">
        <v>654</v>
      </c>
      <c r="F109" s="25" t="s">
        <v>1366</v>
      </c>
      <c r="G109" s="25" t="s">
        <v>650</v>
      </c>
      <c r="H109" s="25" t="s">
        <v>674</v>
      </c>
      <c r="I109" s="25" t="s">
        <v>652</v>
      </c>
      <c r="J109" s="25" t="s">
        <v>653</v>
      </c>
    </row>
    <row r="110" spans="1:10">
      <c r="A110" s="25" t="s">
        <v>201</v>
      </c>
      <c r="B110" s="25" t="s">
        <v>200</v>
      </c>
      <c r="C110" s="25">
        <v>584</v>
      </c>
      <c r="D110" s="25">
        <v>127</v>
      </c>
      <c r="E110" s="25" t="s">
        <v>670</v>
      </c>
      <c r="F110" s="25" t="s">
        <v>649</v>
      </c>
      <c r="G110" s="25" t="s">
        <v>688</v>
      </c>
      <c r="H110" s="25" t="s">
        <v>670</v>
      </c>
      <c r="I110" s="25" t="s">
        <v>672</v>
      </c>
      <c r="J110" s="25" t="s">
        <v>692</v>
      </c>
    </row>
    <row r="111" spans="1:10">
      <c r="A111" s="25" t="s">
        <v>203</v>
      </c>
      <c r="B111" s="25" t="s">
        <v>202</v>
      </c>
      <c r="C111" s="25">
        <v>478</v>
      </c>
      <c r="D111" s="25">
        <v>136</v>
      </c>
      <c r="E111" s="25" t="s">
        <v>657</v>
      </c>
      <c r="F111" s="25" t="s">
        <v>667</v>
      </c>
      <c r="G111" s="25" t="s">
        <v>678</v>
      </c>
      <c r="H111" s="25" t="s">
        <v>657</v>
      </c>
      <c r="I111" s="25" t="s">
        <v>655</v>
      </c>
      <c r="J111" s="25" t="s">
        <v>679</v>
      </c>
    </row>
    <row r="112" spans="1:10">
      <c r="A112" s="25" t="s">
        <v>205</v>
      </c>
      <c r="B112" s="25" t="s">
        <v>204</v>
      </c>
      <c r="C112" s="25">
        <v>480</v>
      </c>
      <c r="D112" s="25">
        <v>137</v>
      </c>
      <c r="E112" s="25" t="s">
        <v>657</v>
      </c>
      <c r="F112" s="25" t="s">
        <v>1366</v>
      </c>
      <c r="G112" s="25" t="s">
        <v>658</v>
      </c>
      <c r="H112" s="25" t="s">
        <v>657</v>
      </c>
      <c r="I112" s="25" t="s">
        <v>655</v>
      </c>
      <c r="J112" s="25" t="s">
        <v>683</v>
      </c>
    </row>
    <row r="113" spans="1:10">
      <c r="A113" s="25" t="s">
        <v>207</v>
      </c>
      <c r="B113" s="25" t="s">
        <v>206</v>
      </c>
      <c r="C113" s="25">
        <v>484</v>
      </c>
      <c r="D113" s="25">
        <v>138</v>
      </c>
      <c r="E113" s="25" t="s">
        <v>660</v>
      </c>
      <c r="F113" s="25" t="s">
        <v>649</v>
      </c>
      <c r="G113" s="25" t="s">
        <v>661</v>
      </c>
      <c r="H113" s="25" t="s">
        <v>662</v>
      </c>
      <c r="I113" s="25" t="s">
        <v>663</v>
      </c>
      <c r="J113" s="25" t="s">
        <v>677</v>
      </c>
    </row>
    <row r="114" spans="1:10">
      <c r="A114" s="25" t="s">
        <v>692</v>
      </c>
      <c r="B114" s="25" t="s">
        <v>208</v>
      </c>
      <c r="C114" s="25">
        <v>583</v>
      </c>
      <c r="D114" s="25">
        <v>145</v>
      </c>
      <c r="E114" s="25" t="s">
        <v>670</v>
      </c>
      <c r="F114" s="25" t="s">
        <v>667</v>
      </c>
      <c r="G114" s="25" t="s">
        <v>688</v>
      </c>
      <c r="H114" s="25" t="s">
        <v>670</v>
      </c>
      <c r="I114" s="25" t="s">
        <v>672</v>
      </c>
      <c r="J114" s="25" t="s">
        <v>692</v>
      </c>
    </row>
    <row r="115" spans="1:10">
      <c r="A115" s="25" t="s">
        <v>776</v>
      </c>
      <c r="B115" s="25" t="s">
        <v>209</v>
      </c>
      <c r="C115" s="25">
        <v>498</v>
      </c>
      <c r="D115" s="25">
        <v>146</v>
      </c>
      <c r="E115" s="25" t="s">
        <v>648</v>
      </c>
      <c r="F115" s="25" t="s">
        <v>667</v>
      </c>
      <c r="G115" s="25" t="s">
        <v>650</v>
      </c>
      <c r="H115" s="25" t="s">
        <v>651</v>
      </c>
      <c r="I115" s="25" t="s">
        <v>652</v>
      </c>
      <c r="J115" s="25" t="s">
        <v>676</v>
      </c>
    </row>
    <row r="116" spans="1:10">
      <c r="A116" s="25" t="s">
        <v>211</v>
      </c>
      <c r="B116" s="25" t="s">
        <v>210</v>
      </c>
      <c r="C116" s="25">
        <v>496</v>
      </c>
      <c r="D116" s="25">
        <v>141</v>
      </c>
      <c r="E116" s="25" t="s">
        <v>670</v>
      </c>
      <c r="F116" s="25" t="s">
        <v>667</v>
      </c>
      <c r="G116" s="25" t="s">
        <v>671</v>
      </c>
      <c r="H116" s="25" t="s">
        <v>670</v>
      </c>
      <c r="I116" s="25" t="s">
        <v>646</v>
      </c>
      <c r="J116" s="25" t="s">
        <v>686</v>
      </c>
    </row>
    <row r="117" spans="1:10">
      <c r="A117" s="25" t="s">
        <v>213</v>
      </c>
      <c r="B117" s="25" t="s">
        <v>212</v>
      </c>
      <c r="C117" s="25">
        <v>499</v>
      </c>
      <c r="D117" s="25">
        <v>273</v>
      </c>
      <c r="E117" s="25" t="s">
        <v>648</v>
      </c>
      <c r="F117" s="25" t="s">
        <v>649</v>
      </c>
      <c r="G117" s="25" t="s">
        <v>650</v>
      </c>
      <c r="H117" s="25" t="s">
        <v>651</v>
      </c>
      <c r="I117" s="25" t="s">
        <v>652</v>
      </c>
      <c r="J117" s="25" t="s">
        <v>653</v>
      </c>
    </row>
    <row r="118" spans="1:10">
      <c r="A118" s="25" t="s">
        <v>215</v>
      </c>
      <c r="B118" s="25" t="s">
        <v>214</v>
      </c>
      <c r="C118" s="25">
        <v>504</v>
      </c>
      <c r="D118" s="25">
        <v>143</v>
      </c>
      <c r="E118" s="25" t="s">
        <v>654</v>
      </c>
      <c r="F118" s="25" t="s">
        <v>667</v>
      </c>
      <c r="G118" s="25" t="s">
        <v>645</v>
      </c>
      <c r="H118" s="25" t="s">
        <v>654</v>
      </c>
      <c r="I118" s="25" t="s">
        <v>655</v>
      </c>
      <c r="J118" s="25" t="s">
        <v>656</v>
      </c>
    </row>
    <row r="119" spans="1:10">
      <c r="A119" s="25" t="s">
        <v>217</v>
      </c>
      <c r="B119" s="25" t="s">
        <v>216</v>
      </c>
      <c r="C119" s="25">
        <v>508</v>
      </c>
      <c r="D119" s="25">
        <v>144</v>
      </c>
      <c r="E119" s="25" t="s">
        <v>657</v>
      </c>
      <c r="F119" s="25" t="s">
        <v>644</v>
      </c>
      <c r="G119" s="25" t="s">
        <v>658</v>
      </c>
      <c r="H119" s="25" t="s">
        <v>657</v>
      </c>
      <c r="I119" s="25" t="s">
        <v>655</v>
      </c>
      <c r="J119" s="25" t="s">
        <v>683</v>
      </c>
    </row>
    <row r="120" spans="1:10">
      <c r="A120" s="25" t="s">
        <v>369</v>
      </c>
      <c r="B120" s="25" t="s">
        <v>218</v>
      </c>
      <c r="C120" s="25">
        <v>104</v>
      </c>
      <c r="D120" s="25">
        <v>28</v>
      </c>
      <c r="E120" s="25" t="s">
        <v>670</v>
      </c>
      <c r="F120" s="25" t="s">
        <v>667</v>
      </c>
      <c r="G120" s="25" t="s">
        <v>671</v>
      </c>
      <c r="H120" s="25" t="s">
        <v>670</v>
      </c>
      <c r="I120" s="25" t="s">
        <v>646</v>
      </c>
      <c r="J120" s="25" t="s">
        <v>681</v>
      </c>
    </row>
    <row r="121" spans="1:10">
      <c r="A121" s="25" t="s">
        <v>220</v>
      </c>
      <c r="B121" s="25" t="s">
        <v>219</v>
      </c>
      <c r="C121" s="25">
        <v>516</v>
      </c>
      <c r="D121" s="25">
        <v>147</v>
      </c>
      <c r="E121" s="25" t="s">
        <v>657</v>
      </c>
      <c r="F121" s="25" t="s">
        <v>649</v>
      </c>
      <c r="G121" s="25" t="s">
        <v>658</v>
      </c>
      <c r="H121" s="25" t="s">
        <v>657</v>
      </c>
      <c r="I121" s="25" t="s">
        <v>655</v>
      </c>
      <c r="J121" s="25" t="s">
        <v>680</v>
      </c>
    </row>
    <row r="122" spans="1:10">
      <c r="A122" s="25" t="s">
        <v>222</v>
      </c>
      <c r="B122" s="25" t="s">
        <v>221</v>
      </c>
      <c r="C122" s="25">
        <v>520</v>
      </c>
      <c r="D122" s="25">
        <v>148</v>
      </c>
      <c r="E122" s="25" t="s">
        <v>670</v>
      </c>
      <c r="F122" s="25" t="s">
        <v>1366</v>
      </c>
      <c r="G122" s="25" t="s">
        <v>688</v>
      </c>
      <c r="H122" s="25" t="s">
        <v>670</v>
      </c>
      <c r="I122" s="25" t="s">
        <v>672</v>
      </c>
      <c r="J122" s="25" t="s">
        <v>692</v>
      </c>
    </row>
    <row r="123" spans="1:10">
      <c r="A123" s="25" t="s">
        <v>224</v>
      </c>
      <c r="B123" s="25" t="s">
        <v>223</v>
      </c>
      <c r="C123" s="25">
        <v>524</v>
      </c>
      <c r="D123" s="25">
        <v>149</v>
      </c>
      <c r="E123" s="25" t="s">
        <v>643</v>
      </c>
      <c r="F123" s="25" t="s">
        <v>667</v>
      </c>
      <c r="G123" s="25" t="s">
        <v>671</v>
      </c>
      <c r="H123" s="25" t="s">
        <v>643</v>
      </c>
      <c r="I123" s="25" t="s">
        <v>646</v>
      </c>
      <c r="J123" s="25" t="s">
        <v>647</v>
      </c>
    </row>
    <row r="124" spans="1:10">
      <c r="A124" s="25" t="s">
        <v>226</v>
      </c>
      <c r="B124" s="25" t="s">
        <v>225</v>
      </c>
      <c r="C124" s="25">
        <v>528</v>
      </c>
      <c r="D124" s="25">
        <v>150</v>
      </c>
      <c r="E124" s="25" t="s">
        <v>648</v>
      </c>
      <c r="F124" s="25" t="s">
        <v>1366</v>
      </c>
      <c r="G124" s="25" t="s">
        <v>650</v>
      </c>
      <c r="H124" s="25" t="s">
        <v>674</v>
      </c>
      <c r="I124" s="25" t="s">
        <v>652</v>
      </c>
      <c r="J124" s="25" t="s">
        <v>675</v>
      </c>
    </row>
    <row r="125" spans="1:10">
      <c r="A125" s="25" t="s">
        <v>228</v>
      </c>
      <c r="B125" s="25" t="s">
        <v>227</v>
      </c>
      <c r="C125" s="25">
        <v>554</v>
      </c>
      <c r="D125" s="25">
        <v>156</v>
      </c>
      <c r="E125" s="25" t="s">
        <v>670</v>
      </c>
      <c r="F125" s="25" t="s">
        <v>1366</v>
      </c>
      <c r="G125" s="25" t="s">
        <v>671</v>
      </c>
      <c r="H125" s="25" t="s">
        <v>670</v>
      </c>
      <c r="I125" s="25" t="s">
        <v>672</v>
      </c>
      <c r="J125" s="25" t="s">
        <v>673</v>
      </c>
    </row>
    <row r="126" spans="1:10">
      <c r="A126" s="25" t="s">
        <v>230</v>
      </c>
      <c r="B126" s="25" t="s">
        <v>229</v>
      </c>
      <c r="C126" s="25">
        <v>558</v>
      </c>
      <c r="D126" s="25">
        <v>157</v>
      </c>
      <c r="E126" s="25" t="s">
        <v>660</v>
      </c>
      <c r="F126" s="25" t="s">
        <v>667</v>
      </c>
      <c r="G126" s="25" t="s">
        <v>661</v>
      </c>
      <c r="H126" s="25" t="s">
        <v>662</v>
      </c>
      <c r="I126" s="25" t="s">
        <v>663</v>
      </c>
      <c r="J126" s="25" t="s">
        <v>677</v>
      </c>
    </row>
    <row r="127" spans="1:10">
      <c r="A127" s="25" t="s">
        <v>232</v>
      </c>
      <c r="B127" s="25" t="s">
        <v>231</v>
      </c>
      <c r="C127" s="25">
        <v>562</v>
      </c>
      <c r="D127" s="25">
        <v>158</v>
      </c>
      <c r="E127" s="25" t="s">
        <v>657</v>
      </c>
      <c r="F127" s="25" t="s">
        <v>644</v>
      </c>
      <c r="G127" s="25" t="s">
        <v>678</v>
      </c>
      <c r="H127" s="25" t="s">
        <v>657</v>
      </c>
      <c r="I127" s="25" t="s">
        <v>655</v>
      </c>
      <c r="J127" s="25" t="s">
        <v>679</v>
      </c>
    </row>
    <row r="128" spans="1:10">
      <c r="A128" s="25" t="s">
        <v>234</v>
      </c>
      <c r="B128" s="25" t="s">
        <v>233</v>
      </c>
      <c r="C128" s="25">
        <v>566</v>
      </c>
      <c r="D128" s="25">
        <v>159</v>
      </c>
      <c r="E128" s="25" t="s">
        <v>657</v>
      </c>
      <c r="F128" s="25" t="s">
        <v>667</v>
      </c>
      <c r="G128" s="25" t="s">
        <v>678</v>
      </c>
      <c r="H128" s="25" t="s">
        <v>657</v>
      </c>
      <c r="I128" s="25" t="s">
        <v>655</v>
      </c>
      <c r="J128" s="25" t="s">
        <v>679</v>
      </c>
    </row>
    <row r="129" spans="1:10">
      <c r="A129" s="25" t="s">
        <v>236</v>
      </c>
      <c r="B129" s="25" t="s">
        <v>235</v>
      </c>
      <c r="C129" s="25">
        <v>578</v>
      </c>
      <c r="D129" s="25">
        <v>162</v>
      </c>
      <c r="E129" s="25" t="s">
        <v>648</v>
      </c>
      <c r="F129" s="25" t="s">
        <v>1366</v>
      </c>
      <c r="G129" s="25" t="s">
        <v>650</v>
      </c>
      <c r="H129" s="25" t="s">
        <v>690</v>
      </c>
      <c r="I129" s="25" t="s">
        <v>652</v>
      </c>
      <c r="J129" s="25" t="s">
        <v>687</v>
      </c>
    </row>
    <row r="130" spans="1:10">
      <c r="A130" s="25" t="s">
        <v>239</v>
      </c>
      <c r="B130" s="25" t="s">
        <v>238</v>
      </c>
      <c r="C130" s="25">
        <v>512</v>
      </c>
      <c r="D130" s="25">
        <v>221</v>
      </c>
      <c r="E130" s="25" t="s">
        <v>654</v>
      </c>
      <c r="F130" s="25" t="s">
        <v>1366</v>
      </c>
      <c r="G130" s="25" t="s">
        <v>645</v>
      </c>
      <c r="H130" s="25" t="s">
        <v>654</v>
      </c>
      <c r="I130" s="25" t="s">
        <v>646</v>
      </c>
      <c r="J130" s="25" t="s">
        <v>669</v>
      </c>
    </row>
    <row r="131" spans="1:10">
      <c r="A131" s="25" t="s">
        <v>241</v>
      </c>
      <c r="B131" s="25" t="s">
        <v>240</v>
      </c>
      <c r="C131" s="25">
        <v>586</v>
      </c>
      <c r="D131" s="25">
        <v>165</v>
      </c>
      <c r="E131" s="25" t="s">
        <v>643</v>
      </c>
      <c r="F131" s="25" t="s">
        <v>667</v>
      </c>
      <c r="G131" s="25" t="s">
        <v>645</v>
      </c>
      <c r="H131" s="25" t="s">
        <v>643</v>
      </c>
      <c r="I131" s="25" t="s">
        <v>646</v>
      </c>
      <c r="J131" s="25" t="s">
        <v>647</v>
      </c>
    </row>
    <row r="132" spans="1:10">
      <c r="A132" s="25" t="s">
        <v>243</v>
      </c>
      <c r="B132" s="25" t="s">
        <v>242</v>
      </c>
      <c r="C132" s="25">
        <v>585</v>
      </c>
      <c r="D132" s="25">
        <v>180</v>
      </c>
      <c r="E132" s="25" t="s">
        <v>670</v>
      </c>
      <c r="F132" s="25" t="s">
        <v>1366</v>
      </c>
      <c r="G132" s="25" t="s">
        <v>688</v>
      </c>
      <c r="H132" s="25" t="s">
        <v>670</v>
      </c>
      <c r="I132" s="25" t="s">
        <v>672</v>
      </c>
      <c r="J132" s="25" t="s">
        <v>692</v>
      </c>
    </row>
    <row r="133" spans="1:10">
      <c r="A133" s="25" t="s">
        <v>391</v>
      </c>
      <c r="B133" s="25" t="s">
        <v>237</v>
      </c>
      <c r="C133" s="25">
        <v>275</v>
      </c>
      <c r="D133" s="25">
        <v>299</v>
      </c>
      <c r="E133" s="25" t="s">
        <v>654</v>
      </c>
      <c r="F133" s="25" t="s">
        <v>667</v>
      </c>
      <c r="G133" s="25" t="s">
        <v>645</v>
      </c>
      <c r="H133" s="25" t="s">
        <v>654</v>
      </c>
      <c r="I133" s="25" t="s">
        <v>646</v>
      </c>
      <c r="J133" s="25" t="s">
        <v>669</v>
      </c>
    </row>
    <row r="134" spans="1:10">
      <c r="A134" s="25" t="s">
        <v>245</v>
      </c>
      <c r="B134" s="25" t="s">
        <v>244</v>
      </c>
      <c r="C134" s="25">
        <v>591</v>
      </c>
      <c r="D134" s="25">
        <v>166</v>
      </c>
      <c r="E134" s="25" t="s">
        <v>660</v>
      </c>
      <c r="F134" s="25" t="s">
        <v>1366</v>
      </c>
      <c r="G134" s="25" t="s">
        <v>661</v>
      </c>
      <c r="H134" s="25" t="s">
        <v>662</v>
      </c>
      <c r="I134" s="25" t="s">
        <v>663</v>
      </c>
      <c r="J134" s="25" t="s">
        <v>677</v>
      </c>
    </row>
    <row r="135" spans="1:10">
      <c r="A135" s="25" t="s">
        <v>247</v>
      </c>
      <c r="B135" s="25" t="s">
        <v>246</v>
      </c>
      <c r="C135" s="25">
        <v>598</v>
      </c>
      <c r="D135" s="25">
        <v>168</v>
      </c>
      <c r="E135" s="25" t="s">
        <v>670</v>
      </c>
      <c r="F135" s="25" t="s">
        <v>667</v>
      </c>
      <c r="G135" s="25" t="s">
        <v>671</v>
      </c>
      <c r="H135" s="25" t="s">
        <v>670</v>
      </c>
      <c r="I135" s="25" t="s">
        <v>672</v>
      </c>
      <c r="J135" s="25" t="s">
        <v>689</v>
      </c>
    </row>
    <row r="136" spans="1:10">
      <c r="A136" s="25" t="s">
        <v>249</v>
      </c>
      <c r="B136" s="25" t="s">
        <v>248</v>
      </c>
      <c r="C136" s="25">
        <v>600</v>
      </c>
      <c r="D136" s="25">
        <v>169</v>
      </c>
      <c r="E136" s="25" t="s">
        <v>660</v>
      </c>
      <c r="F136" s="25" t="s">
        <v>649</v>
      </c>
      <c r="G136" s="25" t="s">
        <v>661</v>
      </c>
      <c r="H136" s="25" t="s">
        <v>665</v>
      </c>
      <c r="I136" s="25" t="s">
        <v>663</v>
      </c>
      <c r="J136" s="25" t="s">
        <v>666</v>
      </c>
    </row>
    <row r="137" spans="1:10">
      <c r="A137" s="25" t="s">
        <v>251</v>
      </c>
      <c r="B137" s="25" t="s">
        <v>250</v>
      </c>
      <c r="C137" s="25">
        <v>604</v>
      </c>
      <c r="D137" s="25">
        <v>170</v>
      </c>
      <c r="E137" s="25" t="s">
        <v>660</v>
      </c>
      <c r="F137" s="25" t="s">
        <v>649</v>
      </c>
      <c r="G137" s="25" t="s">
        <v>661</v>
      </c>
      <c r="H137" s="25" t="s">
        <v>665</v>
      </c>
      <c r="I137" s="25" t="s">
        <v>663</v>
      </c>
      <c r="J137" s="25" t="s">
        <v>666</v>
      </c>
    </row>
    <row r="138" spans="1:10">
      <c r="A138" s="25" t="s">
        <v>253</v>
      </c>
      <c r="B138" s="25" t="s">
        <v>252</v>
      </c>
      <c r="C138" s="25">
        <v>608</v>
      </c>
      <c r="D138" s="25">
        <v>171</v>
      </c>
      <c r="E138" s="25" t="s">
        <v>670</v>
      </c>
      <c r="F138" s="25" t="s">
        <v>667</v>
      </c>
      <c r="G138" s="25" t="s">
        <v>671</v>
      </c>
      <c r="H138" s="25" t="s">
        <v>670</v>
      </c>
      <c r="I138" s="25" t="s">
        <v>646</v>
      </c>
      <c r="J138" s="25" t="s">
        <v>681</v>
      </c>
    </row>
    <row r="139" spans="1:10">
      <c r="A139" s="25" t="s">
        <v>255</v>
      </c>
      <c r="B139" s="25" t="s">
        <v>254</v>
      </c>
      <c r="C139" s="25">
        <v>616</v>
      </c>
      <c r="D139" s="25">
        <v>173</v>
      </c>
      <c r="E139" s="25" t="s">
        <v>648</v>
      </c>
      <c r="F139" s="25" t="s">
        <v>1366</v>
      </c>
      <c r="G139" s="25" t="s">
        <v>650</v>
      </c>
      <c r="H139" s="25" t="s">
        <v>674</v>
      </c>
      <c r="I139" s="25" t="s">
        <v>652</v>
      </c>
      <c r="J139" s="25" t="s">
        <v>676</v>
      </c>
    </row>
    <row r="140" spans="1:10">
      <c r="A140" s="25" t="s">
        <v>257</v>
      </c>
      <c r="B140" s="25" t="s">
        <v>256</v>
      </c>
      <c r="C140" s="25">
        <v>620</v>
      </c>
      <c r="D140" s="25">
        <v>174</v>
      </c>
      <c r="E140" s="25" t="s">
        <v>648</v>
      </c>
      <c r="F140" s="25" t="s">
        <v>1366</v>
      </c>
      <c r="G140" s="25" t="s">
        <v>650</v>
      </c>
      <c r="H140" s="25" t="s">
        <v>674</v>
      </c>
      <c r="I140" s="25" t="s">
        <v>652</v>
      </c>
      <c r="J140" s="25" t="s">
        <v>653</v>
      </c>
    </row>
    <row r="141" spans="1:10">
      <c r="A141" s="25" t="s">
        <v>259</v>
      </c>
      <c r="B141" s="25" t="s">
        <v>258</v>
      </c>
      <c r="C141" s="25">
        <v>634</v>
      </c>
      <c r="D141" s="25">
        <v>179</v>
      </c>
      <c r="E141" s="25" t="s">
        <v>654</v>
      </c>
      <c r="F141" s="25" t="s">
        <v>1366</v>
      </c>
      <c r="G141" s="25" t="s">
        <v>645</v>
      </c>
      <c r="H141" s="25" t="s">
        <v>654</v>
      </c>
      <c r="I141" s="25" t="s">
        <v>646</v>
      </c>
      <c r="J141" s="25" t="s">
        <v>669</v>
      </c>
    </row>
    <row r="142" spans="1:10">
      <c r="A142" s="25" t="s">
        <v>261</v>
      </c>
      <c r="B142" s="25" t="s">
        <v>260</v>
      </c>
      <c r="C142" s="25">
        <v>642</v>
      </c>
      <c r="D142" s="25">
        <v>183</v>
      </c>
      <c r="E142" s="25" t="s">
        <v>648</v>
      </c>
      <c r="F142" s="25" t="s">
        <v>1366</v>
      </c>
      <c r="G142" s="25" t="s">
        <v>650</v>
      </c>
      <c r="H142" s="25" t="s">
        <v>674</v>
      </c>
      <c r="I142" s="25" t="s">
        <v>652</v>
      </c>
      <c r="J142" s="25" t="s">
        <v>676</v>
      </c>
    </row>
    <row r="143" spans="1:10">
      <c r="A143" s="25" t="s">
        <v>376</v>
      </c>
      <c r="B143" s="25" t="s">
        <v>262</v>
      </c>
      <c r="C143" s="25">
        <v>643</v>
      </c>
      <c r="D143" s="25">
        <v>185</v>
      </c>
      <c r="E143" s="25" t="s">
        <v>648</v>
      </c>
      <c r="F143" s="25" t="s">
        <v>649</v>
      </c>
      <c r="G143" s="25" t="s">
        <v>650</v>
      </c>
      <c r="H143" s="25" t="s">
        <v>693</v>
      </c>
      <c r="I143" s="25" t="s">
        <v>652</v>
      </c>
      <c r="J143" s="25" t="s">
        <v>676</v>
      </c>
    </row>
    <row r="144" spans="1:10">
      <c r="A144" s="25" t="s">
        <v>264</v>
      </c>
      <c r="B144" s="25" t="s">
        <v>263</v>
      </c>
      <c r="C144" s="25">
        <v>646</v>
      </c>
      <c r="D144" s="25">
        <v>184</v>
      </c>
      <c r="E144" s="25" t="s">
        <v>657</v>
      </c>
      <c r="F144" s="25" t="s">
        <v>644</v>
      </c>
      <c r="G144" s="25" t="s">
        <v>682</v>
      </c>
      <c r="H144" s="25" t="s">
        <v>657</v>
      </c>
      <c r="I144" s="25" t="s">
        <v>655</v>
      </c>
      <c r="J144" s="25" t="s">
        <v>683</v>
      </c>
    </row>
    <row r="145" spans="1:10">
      <c r="A145" s="25" t="s">
        <v>266</v>
      </c>
      <c r="B145" s="25" t="s">
        <v>265</v>
      </c>
      <c r="C145" s="25">
        <v>659</v>
      </c>
      <c r="D145" s="25">
        <v>188</v>
      </c>
      <c r="E145" s="25" t="s">
        <v>660</v>
      </c>
      <c r="F145" s="25" t="s">
        <v>1366</v>
      </c>
      <c r="G145" s="25" t="s">
        <v>661</v>
      </c>
      <c r="H145" s="25" t="s">
        <v>662</v>
      </c>
      <c r="I145" s="25" t="s">
        <v>663</v>
      </c>
      <c r="J145" s="25" t="s">
        <v>664</v>
      </c>
    </row>
    <row r="146" spans="1:10">
      <c r="A146" s="25" t="s">
        <v>268</v>
      </c>
      <c r="B146" s="25" t="s">
        <v>267</v>
      </c>
      <c r="C146" s="25">
        <v>662</v>
      </c>
      <c r="D146" s="25">
        <v>189</v>
      </c>
      <c r="E146" s="25" t="s">
        <v>660</v>
      </c>
      <c r="F146" s="25" t="s">
        <v>649</v>
      </c>
      <c r="G146" s="25" t="s">
        <v>661</v>
      </c>
      <c r="H146" s="25" t="s">
        <v>662</v>
      </c>
      <c r="I146" s="25" t="s">
        <v>663</v>
      </c>
      <c r="J146" s="25" t="s">
        <v>664</v>
      </c>
    </row>
    <row r="147" spans="1:10">
      <c r="A147" s="25" t="s">
        <v>270</v>
      </c>
      <c r="B147" s="25" t="s">
        <v>269</v>
      </c>
      <c r="C147" s="25">
        <v>670</v>
      </c>
      <c r="D147" s="25">
        <v>191</v>
      </c>
      <c r="E147" s="25" t="s">
        <v>660</v>
      </c>
      <c r="F147" s="25" t="s">
        <v>649</v>
      </c>
      <c r="G147" s="25" t="s">
        <v>661</v>
      </c>
      <c r="H147" s="25" t="s">
        <v>662</v>
      </c>
      <c r="I147" s="25" t="s">
        <v>663</v>
      </c>
      <c r="J147" s="25" t="s">
        <v>664</v>
      </c>
    </row>
    <row r="148" spans="1:10">
      <c r="A148" s="25" t="s">
        <v>272</v>
      </c>
      <c r="B148" s="25" t="s">
        <v>271</v>
      </c>
      <c r="C148" s="25">
        <v>882</v>
      </c>
      <c r="D148" s="25">
        <v>244</v>
      </c>
      <c r="E148" s="25" t="s">
        <v>670</v>
      </c>
      <c r="F148" s="25" t="s">
        <v>649</v>
      </c>
      <c r="G148" s="25" t="s">
        <v>688</v>
      </c>
      <c r="H148" s="25" t="s">
        <v>670</v>
      </c>
      <c r="I148" s="25" t="s">
        <v>672</v>
      </c>
      <c r="J148" s="25" t="s">
        <v>694</v>
      </c>
    </row>
    <row r="149" spans="1:10">
      <c r="A149" s="25" t="s">
        <v>274</v>
      </c>
      <c r="B149" s="25" t="s">
        <v>273</v>
      </c>
      <c r="C149" s="25">
        <v>678</v>
      </c>
      <c r="D149" s="25">
        <v>193</v>
      </c>
      <c r="E149" s="25" t="s">
        <v>657</v>
      </c>
      <c r="F149" s="25" t="s">
        <v>667</v>
      </c>
      <c r="G149" s="25" t="s">
        <v>678</v>
      </c>
      <c r="H149" s="25" t="s">
        <v>657</v>
      </c>
      <c r="I149" s="25" t="s">
        <v>655</v>
      </c>
      <c r="J149" s="25" t="s">
        <v>659</v>
      </c>
    </row>
    <row r="150" spans="1:10">
      <c r="A150" s="25" t="s">
        <v>276</v>
      </c>
      <c r="B150" s="25" t="s">
        <v>275</v>
      </c>
      <c r="C150" s="25">
        <v>682</v>
      </c>
      <c r="D150" s="25">
        <v>194</v>
      </c>
      <c r="E150" s="25" t="s">
        <v>654</v>
      </c>
      <c r="F150" s="25" t="s">
        <v>1366</v>
      </c>
      <c r="G150" s="25" t="s">
        <v>645</v>
      </c>
      <c r="H150" s="25" t="s">
        <v>654</v>
      </c>
      <c r="I150" s="25" t="s">
        <v>646</v>
      </c>
      <c r="J150" s="25" t="s">
        <v>669</v>
      </c>
    </row>
    <row r="151" spans="1:10">
      <c r="A151" s="25" t="s">
        <v>278</v>
      </c>
      <c r="B151" s="25" t="s">
        <v>277</v>
      </c>
      <c r="C151" s="25">
        <v>686</v>
      </c>
      <c r="D151" s="25">
        <v>195</v>
      </c>
      <c r="E151" s="25" t="s">
        <v>657</v>
      </c>
      <c r="F151" s="25" t="s">
        <v>667</v>
      </c>
      <c r="G151" s="25" t="s">
        <v>678</v>
      </c>
      <c r="H151" s="25" t="s">
        <v>657</v>
      </c>
      <c r="I151" s="25" t="s">
        <v>655</v>
      </c>
      <c r="J151" s="25" t="s">
        <v>679</v>
      </c>
    </row>
    <row r="152" spans="1:10">
      <c r="A152" s="25" t="s">
        <v>280</v>
      </c>
      <c r="B152" s="25" t="s">
        <v>279</v>
      </c>
      <c r="C152" s="25">
        <v>688</v>
      </c>
      <c r="D152" s="25">
        <v>272</v>
      </c>
      <c r="E152" s="25" t="s">
        <v>648</v>
      </c>
      <c r="F152" s="25" t="s">
        <v>649</v>
      </c>
      <c r="G152" s="25" t="s">
        <v>650</v>
      </c>
      <c r="H152" s="25" t="s">
        <v>651</v>
      </c>
      <c r="I152" s="25" t="s">
        <v>652</v>
      </c>
      <c r="J152" s="25" t="s">
        <v>653</v>
      </c>
    </row>
    <row r="153" spans="1:10">
      <c r="A153" s="25" t="s">
        <v>282</v>
      </c>
      <c r="B153" s="25" t="s">
        <v>281</v>
      </c>
      <c r="C153" s="25">
        <v>690</v>
      </c>
      <c r="D153" s="25">
        <v>196</v>
      </c>
      <c r="E153" s="25" t="s">
        <v>657</v>
      </c>
      <c r="F153" s="25" t="s">
        <v>1366</v>
      </c>
      <c r="G153" s="25" t="s">
        <v>658</v>
      </c>
      <c r="H153" s="25" t="s">
        <v>657</v>
      </c>
      <c r="I153" s="25" t="s">
        <v>655</v>
      </c>
      <c r="J153" s="25" t="s">
        <v>683</v>
      </c>
    </row>
    <row r="154" spans="1:10">
      <c r="A154" s="25" t="s">
        <v>284</v>
      </c>
      <c r="B154" s="25" t="s">
        <v>283</v>
      </c>
      <c r="C154" s="25">
        <v>694</v>
      </c>
      <c r="D154" s="25">
        <v>197</v>
      </c>
      <c r="E154" s="25" t="s">
        <v>657</v>
      </c>
      <c r="F154" s="25" t="s">
        <v>644</v>
      </c>
      <c r="G154" s="25" t="s">
        <v>678</v>
      </c>
      <c r="H154" s="25" t="s">
        <v>657</v>
      </c>
      <c r="I154" s="25" t="s">
        <v>655</v>
      </c>
      <c r="J154" s="25" t="s">
        <v>679</v>
      </c>
    </row>
    <row r="155" spans="1:10">
      <c r="A155" s="25" t="s">
        <v>286</v>
      </c>
      <c r="B155" s="25" t="s">
        <v>285</v>
      </c>
      <c r="C155" s="25">
        <v>702</v>
      </c>
      <c r="D155" s="25">
        <v>200</v>
      </c>
      <c r="E155" s="25" t="s">
        <v>670</v>
      </c>
      <c r="F155" s="25" t="s">
        <v>1366</v>
      </c>
      <c r="G155" s="25" t="s">
        <v>671</v>
      </c>
      <c r="H155" s="25" t="s">
        <v>670</v>
      </c>
      <c r="I155" s="25" t="s">
        <v>646</v>
      </c>
      <c r="J155" s="25" t="s">
        <v>681</v>
      </c>
    </row>
    <row r="156" spans="1:10">
      <c r="A156" s="25" t="s">
        <v>288</v>
      </c>
      <c r="B156" s="25" t="s">
        <v>287</v>
      </c>
      <c r="C156" s="25">
        <v>703</v>
      </c>
      <c r="D156" s="25">
        <v>199</v>
      </c>
      <c r="E156" s="25" t="s">
        <v>648</v>
      </c>
      <c r="F156" s="25" t="s">
        <v>1366</v>
      </c>
      <c r="G156" s="25" t="s">
        <v>650</v>
      </c>
      <c r="H156" s="25" t="s">
        <v>674</v>
      </c>
      <c r="I156" s="25" t="s">
        <v>652</v>
      </c>
      <c r="J156" s="25" t="s">
        <v>676</v>
      </c>
    </row>
    <row r="157" spans="1:10">
      <c r="A157" s="25" t="s">
        <v>290</v>
      </c>
      <c r="B157" s="25" t="s">
        <v>289</v>
      </c>
      <c r="C157" s="25">
        <v>705</v>
      </c>
      <c r="D157" s="25">
        <v>198</v>
      </c>
      <c r="E157" s="25" t="s">
        <v>648</v>
      </c>
      <c r="F157" s="25" t="s">
        <v>1366</v>
      </c>
      <c r="G157" s="25" t="s">
        <v>650</v>
      </c>
      <c r="H157" s="25" t="s">
        <v>674</v>
      </c>
      <c r="I157" s="25" t="s">
        <v>652</v>
      </c>
      <c r="J157" s="25" t="s">
        <v>653</v>
      </c>
    </row>
    <row r="158" spans="1:10">
      <c r="A158" s="25" t="s">
        <v>292</v>
      </c>
      <c r="B158" s="25" t="s">
        <v>291</v>
      </c>
      <c r="C158" s="25">
        <v>90</v>
      </c>
      <c r="D158" s="25">
        <v>25</v>
      </c>
      <c r="E158" s="25" t="s">
        <v>670</v>
      </c>
      <c r="F158" s="25" t="s">
        <v>667</v>
      </c>
      <c r="G158" s="25" t="s">
        <v>688</v>
      </c>
      <c r="H158" s="25" t="s">
        <v>670</v>
      </c>
      <c r="I158" s="25" t="s">
        <v>672</v>
      </c>
      <c r="J158" s="25" t="s">
        <v>689</v>
      </c>
    </row>
    <row r="159" spans="1:10">
      <c r="A159" s="25" t="s">
        <v>294</v>
      </c>
      <c r="B159" s="25" t="s">
        <v>293</v>
      </c>
      <c r="C159" s="25">
        <v>706</v>
      </c>
      <c r="D159" s="25">
        <v>201</v>
      </c>
      <c r="E159" s="25" t="s">
        <v>657</v>
      </c>
      <c r="F159" s="25" t="s">
        <v>644</v>
      </c>
      <c r="G159" s="25" t="s">
        <v>682</v>
      </c>
      <c r="H159" s="25" t="s">
        <v>657</v>
      </c>
      <c r="I159" s="25" t="s">
        <v>655</v>
      </c>
      <c r="J159" s="25" t="s">
        <v>683</v>
      </c>
    </row>
    <row r="160" spans="1:10">
      <c r="A160" s="25" t="s">
        <v>296</v>
      </c>
      <c r="B160" s="25" t="s">
        <v>295</v>
      </c>
      <c r="C160" s="25">
        <v>710</v>
      </c>
      <c r="D160" s="25">
        <v>202</v>
      </c>
      <c r="E160" s="25" t="s">
        <v>657</v>
      </c>
      <c r="F160" s="25" t="s">
        <v>649</v>
      </c>
      <c r="G160" s="25" t="s">
        <v>658</v>
      </c>
      <c r="H160" s="25" t="s">
        <v>657</v>
      </c>
      <c r="I160" s="25" t="s">
        <v>655</v>
      </c>
      <c r="J160" s="25" t="s">
        <v>680</v>
      </c>
    </row>
    <row r="161" spans="1:10">
      <c r="A161" s="25" t="s">
        <v>299</v>
      </c>
      <c r="B161" s="25" t="s">
        <v>298</v>
      </c>
      <c r="C161" s="25">
        <v>728</v>
      </c>
      <c r="D161" s="25">
        <v>277</v>
      </c>
      <c r="E161" s="25" t="s">
        <v>657</v>
      </c>
      <c r="F161" s="25" t="s">
        <v>644</v>
      </c>
      <c r="G161" s="25" t="s">
        <v>682</v>
      </c>
      <c r="H161" s="25" t="s">
        <v>657</v>
      </c>
      <c r="I161" s="25" t="s">
        <v>655</v>
      </c>
      <c r="J161" s="25" t="s">
        <v>683</v>
      </c>
    </row>
    <row r="162" spans="1:10">
      <c r="A162" s="25" t="s">
        <v>301</v>
      </c>
      <c r="B162" s="25" t="s">
        <v>300</v>
      </c>
      <c r="C162" s="25">
        <v>724</v>
      </c>
      <c r="D162" s="25">
        <v>203</v>
      </c>
      <c r="E162" s="25" t="s">
        <v>648</v>
      </c>
      <c r="F162" s="25" t="s">
        <v>1366</v>
      </c>
      <c r="G162" s="25" t="s">
        <v>650</v>
      </c>
      <c r="H162" s="25" t="s">
        <v>674</v>
      </c>
      <c r="I162" s="25" t="s">
        <v>652</v>
      </c>
      <c r="J162" s="25" t="s">
        <v>653</v>
      </c>
    </row>
    <row r="163" spans="1:10">
      <c r="A163" s="25" t="s">
        <v>303</v>
      </c>
      <c r="B163" s="25" t="s">
        <v>302</v>
      </c>
      <c r="C163" s="25">
        <v>144</v>
      </c>
      <c r="D163" s="25">
        <v>38</v>
      </c>
      <c r="E163" s="25" t="s">
        <v>643</v>
      </c>
      <c r="F163" s="25" t="s">
        <v>667</v>
      </c>
      <c r="G163" s="25" t="s">
        <v>671</v>
      </c>
      <c r="H163" s="25" t="s">
        <v>643</v>
      </c>
      <c r="I163" s="25" t="s">
        <v>646</v>
      </c>
      <c r="J163" s="25" t="s">
        <v>647</v>
      </c>
    </row>
    <row r="164" spans="1:10">
      <c r="A164" s="25" t="s">
        <v>305</v>
      </c>
      <c r="B164" s="25" t="s">
        <v>304</v>
      </c>
      <c r="C164" s="25">
        <v>729</v>
      </c>
      <c r="D164" s="25">
        <v>276</v>
      </c>
      <c r="E164" s="25" t="s">
        <v>657</v>
      </c>
      <c r="F164" s="25" t="s">
        <v>644</v>
      </c>
      <c r="G164" s="25" t="s">
        <v>682</v>
      </c>
      <c r="H164" s="25" t="s">
        <v>657</v>
      </c>
      <c r="I164" s="25" t="s">
        <v>655</v>
      </c>
      <c r="J164" s="25" t="s">
        <v>656</v>
      </c>
    </row>
    <row r="165" spans="1:10">
      <c r="A165" s="25" t="s">
        <v>307</v>
      </c>
      <c r="B165" s="25" t="s">
        <v>306</v>
      </c>
      <c r="C165" s="25">
        <v>740</v>
      </c>
      <c r="D165" s="25">
        <v>207</v>
      </c>
      <c r="E165" s="25" t="s">
        <v>660</v>
      </c>
      <c r="F165" s="25" t="s">
        <v>649</v>
      </c>
      <c r="G165" s="25" t="s">
        <v>661</v>
      </c>
      <c r="H165" s="25" t="s">
        <v>665</v>
      </c>
      <c r="I165" s="25" t="s">
        <v>663</v>
      </c>
      <c r="J165" s="25" t="s">
        <v>666</v>
      </c>
    </row>
    <row r="166" spans="1:10">
      <c r="A166" s="41" t="s">
        <v>968</v>
      </c>
      <c r="B166" s="25" t="s">
        <v>308</v>
      </c>
      <c r="C166" s="25">
        <v>748</v>
      </c>
      <c r="D166" s="25">
        <v>209</v>
      </c>
      <c r="E166" s="25" t="s">
        <v>657</v>
      </c>
      <c r="F166" s="25" t="s">
        <v>667</v>
      </c>
      <c r="G166" s="25" t="s">
        <v>658</v>
      </c>
      <c r="H166" s="25" t="s">
        <v>657</v>
      </c>
      <c r="I166" s="25" t="s">
        <v>655</v>
      </c>
      <c r="J166" s="25" t="s">
        <v>680</v>
      </c>
    </row>
    <row r="167" spans="1:10">
      <c r="A167" s="25" t="s">
        <v>310</v>
      </c>
      <c r="B167" s="25" t="s">
        <v>309</v>
      </c>
      <c r="C167" s="25">
        <v>752</v>
      </c>
      <c r="D167" s="25">
        <v>210</v>
      </c>
      <c r="E167" s="25" t="s">
        <v>648</v>
      </c>
      <c r="F167" s="25" t="s">
        <v>1366</v>
      </c>
      <c r="G167" s="25" t="s">
        <v>650</v>
      </c>
      <c r="H167" s="25" t="s">
        <v>674</v>
      </c>
      <c r="I167" s="25" t="s">
        <v>652</v>
      </c>
      <c r="J167" s="25" t="s">
        <v>687</v>
      </c>
    </row>
    <row r="168" spans="1:10">
      <c r="A168" s="25" t="s">
        <v>312</v>
      </c>
      <c r="B168" s="25" t="s">
        <v>311</v>
      </c>
      <c r="C168" s="25">
        <v>756</v>
      </c>
      <c r="D168" s="25">
        <v>211</v>
      </c>
      <c r="E168" s="25" t="s">
        <v>648</v>
      </c>
      <c r="F168" s="25" t="s">
        <v>1366</v>
      </c>
      <c r="G168" s="25" t="s">
        <v>650</v>
      </c>
      <c r="H168" s="25" t="s">
        <v>690</v>
      </c>
      <c r="I168" s="25" t="s">
        <v>652</v>
      </c>
      <c r="J168" s="25" t="s">
        <v>675</v>
      </c>
    </row>
    <row r="169" spans="1:10">
      <c r="A169" s="25" t="s">
        <v>314</v>
      </c>
      <c r="B169" s="25" t="s">
        <v>313</v>
      </c>
      <c r="C169" s="25">
        <v>760</v>
      </c>
      <c r="D169" s="25">
        <v>212</v>
      </c>
      <c r="E169" s="25" t="s">
        <v>654</v>
      </c>
      <c r="F169" s="25" t="s">
        <v>644</v>
      </c>
      <c r="G169" s="25" t="s">
        <v>645</v>
      </c>
      <c r="H169" s="25" t="s">
        <v>654</v>
      </c>
      <c r="I169" s="25" t="s">
        <v>646</v>
      </c>
      <c r="J169" s="25" t="s">
        <v>669</v>
      </c>
    </row>
    <row r="170" spans="1:10">
      <c r="A170" s="25" t="s">
        <v>316</v>
      </c>
      <c r="B170" s="25" t="s">
        <v>315</v>
      </c>
      <c r="C170" s="25">
        <v>762</v>
      </c>
      <c r="D170" s="25">
        <v>208</v>
      </c>
      <c r="E170" s="25" t="s">
        <v>648</v>
      </c>
      <c r="F170" s="25" t="s">
        <v>644</v>
      </c>
      <c r="G170" s="25" t="s">
        <v>668</v>
      </c>
      <c r="H170" s="25" t="s">
        <v>691</v>
      </c>
      <c r="I170" s="25" t="s">
        <v>646</v>
      </c>
      <c r="J170" s="25" t="s">
        <v>691</v>
      </c>
    </row>
    <row r="171" spans="1:10">
      <c r="A171" s="25" t="s">
        <v>778</v>
      </c>
      <c r="B171" s="25" t="s">
        <v>317</v>
      </c>
      <c r="C171" s="25">
        <v>834</v>
      </c>
      <c r="D171" s="25">
        <v>215</v>
      </c>
      <c r="E171" s="25" t="s">
        <v>657</v>
      </c>
      <c r="F171" s="25" t="s">
        <v>667</v>
      </c>
      <c r="G171" s="25" t="s">
        <v>658</v>
      </c>
      <c r="H171" s="25" t="s">
        <v>657</v>
      </c>
      <c r="I171" s="25" t="s">
        <v>655</v>
      </c>
      <c r="J171" s="25" t="s">
        <v>683</v>
      </c>
    </row>
    <row r="172" spans="1:10">
      <c r="A172" s="25" t="s">
        <v>319</v>
      </c>
      <c r="B172" s="25" t="s">
        <v>318</v>
      </c>
      <c r="C172" s="25">
        <v>764</v>
      </c>
      <c r="D172" s="25">
        <v>216</v>
      </c>
      <c r="E172" s="25" t="s">
        <v>670</v>
      </c>
      <c r="F172" s="25" t="s">
        <v>649</v>
      </c>
      <c r="G172" s="25" t="s">
        <v>671</v>
      </c>
      <c r="H172" s="25" t="s">
        <v>670</v>
      </c>
      <c r="I172" s="25" t="s">
        <v>646</v>
      </c>
      <c r="J172" s="25" t="s">
        <v>681</v>
      </c>
    </row>
    <row r="173" spans="1:10">
      <c r="A173" s="25" t="s">
        <v>372</v>
      </c>
      <c r="B173" s="25" t="s">
        <v>91</v>
      </c>
      <c r="C173" s="25">
        <v>626</v>
      </c>
      <c r="D173" s="25">
        <v>176</v>
      </c>
      <c r="E173" s="25" t="s">
        <v>670</v>
      </c>
      <c r="F173" s="25" t="s">
        <v>667</v>
      </c>
      <c r="G173" s="25" t="s">
        <v>671</v>
      </c>
      <c r="H173" s="25" t="s">
        <v>670</v>
      </c>
      <c r="I173" s="25" t="s">
        <v>646</v>
      </c>
      <c r="J173" s="25" t="s">
        <v>681</v>
      </c>
    </row>
    <row r="174" spans="1:10">
      <c r="A174" s="25" t="s">
        <v>321</v>
      </c>
      <c r="B174" s="25" t="s">
        <v>320</v>
      </c>
      <c r="C174" s="25">
        <v>768</v>
      </c>
      <c r="D174" s="25">
        <v>217</v>
      </c>
      <c r="E174" s="25" t="s">
        <v>657</v>
      </c>
      <c r="F174" s="25" t="s">
        <v>644</v>
      </c>
      <c r="G174" s="25" t="s">
        <v>678</v>
      </c>
      <c r="H174" s="25" t="s">
        <v>657</v>
      </c>
      <c r="I174" s="25" t="s">
        <v>655</v>
      </c>
      <c r="J174" s="25" t="s">
        <v>679</v>
      </c>
    </row>
    <row r="175" spans="1:10">
      <c r="A175" s="25" t="s">
        <v>323</v>
      </c>
      <c r="B175" s="25" t="s">
        <v>322</v>
      </c>
      <c r="C175" s="25">
        <v>776</v>
      </c>
      <c r="D175" s="25">
        <v>219</v>
      </c>
      <c r="E175" s="25" t="s">
        <v>670</v>
      </c>
      <c r="F175" s="25" t="s">
        <v>649</v>
      </c>
      <c r="G175" s="25" t="s">
        <v>688</v>
      </c>
      <c r="H175" s="25" t="s">
        <v>670</v>
      </c>
      <c r="I175" s="25" t="s">
        <v>672</v>
      </c>
      <c r="J175" s="25" t="s">
        <v>694</v>
      </c>
    </row>
    <row r="176" spans="1:10">
      <c r="A176" s="25" t="s">
        <v>325</v>
      </c>
      <c r="B176" s="25" t="s">
        <v>324</v>
      </c>
      <c r="C176" s="25">
        <v>780</v>
      </c>
      <c r="D176" s="25">
        <v>220</v>
      </c>
      <c r="E176" s="25" t="s">
        <v>660</v>
      </c>
      <c r="F176" s="25" t="s">
        <v>1366</v>
      </c>
      <c r="G176" s="25" t="s">
        <v>661</v>
      </c>
      <c r="H176" s="25" t="s">
        <v>662</v>
      </c>
      <c r="I176" s="25" t="s">
        <v>663</v>
      </c>
      <c r="J176" s="25" t="s">
        <v>664</v>
      </c>
    </row>
    <row r="177" spans="1:10">
      <c r="A177" s="25" t="s">
        <v>327</v>
      </c>
      <c r="B177" s="25" t="s">
        <v>326</v>
      </c>
      <c r="C177" s="25">
        <v>788</v>
      </c>
      <c r="D177" s="25">
        <v>222</v>
      </c>
      <c r="E177" s="25" t="s">
        <v>654</v>
      </c>
      <c r="F177" s="25" t="s">
        <v>667</v>
      </c>
      <c r="G177" s="25" t="s">
        <v>645</v>
      </c>
      <c r="H177" s="25" t="s">
        <v>654</v>
      </c>
      <c r="I177" s="25" t="s">
        <v>655</v>
      </c>
      <c r="J177" s="25" t="s">
        <v>656</v>
      </c>
    </row>
    <row r="178" spans="1:10">
      <c r="A178" s="25" t="s">
        <v>329</v>
      </c>
      <c r="B178" s="25" t="s">
        <v>328</v>
      </c>
      <c r="C178" s="25">
        <v>792</v>
      </c>
      <c r="D178" s="25">
        <v>223</v>
      </c>
      <c r="E178" s="25" t="s">
        <v>648</v>
      </c>
      <c r="F178" s="25" t="s">
        <v>649</v>
      </c>
      <c r="G178" s="25" t="s">
        <v>645</v>
      </c>
      <c r="H178" s="25" t="s">
        <v>651</v>
      </c>
      <c r="I178" s="25" t="s">
        <v>646</v>
      </c>
      <c r="J178" s="25" t="s">
        <v>669</v>
      </c>
    </row>
    <row r="179" spans="1:10">
      <c r="A179" s="25" t="s">
        <v>331</v>
      </c>
      <c r="B179" s="25" t="s">
        <v>330</v>
      </c>
      <c r="C179" s="25">
        <v>795</v>
      </c>
      <c r="D179" s="25">
        <v>213</v>
      </c>
      <c r="E179" s="25" t="s">
        <v>648</v>
      </c>
      <c r="F179" s="25" t="s">
        <v>649</v>
      </c>
      <c r="G179" s="25" t="s">
        <v>668</v>
      </c>
      <c r="H179" s="25" t="s">
        <v>691</v>
      </c>
      <c r="I179" s="25" t="s">
        <v>646</v>
      </c>
      <c r="J179" s="25" t="s">
        <v>691</v>
      </c>
    </row>
    <row r="180" spans="1:10">
      <c r="A180" s="25" t="s">
        <v>333</v>
      </c>
      <c r="B180" s="25" t="s">
        <v>332</v>
      </c>
      <c r="C180" s="25">
        <v>798</v>
      </c>
      <c r="D180" s="25">
        <v>227</v>
      </c>
      <c r="E180" s="25" t="s">
        <v>670</v>
      </c>
      <c r="F180" s="25" t="s">
        <v>649</v>
      </c>
      <c r="G180" s="25" t="s">
        <v>688</v>
      </c>
      <c r="H180" s="25" t="s">
        <v>670</v>
      </c>
      <c r="I180" s="25" t="s">
        <v>672</v>
      </c>
      <c r="J180" s="25" t="s">
        <v>694</v>
      </c>
    </row>
    <row r="181" spans="1:10">
      <c r="A181" s="25" t="s">
        <v>335</v>
      </c>
      <c r="B181" s="25" t="s">
        <v>334</v>
      </c>
      <c r="C181" s="25">
        <v>800</v>
      </c>
      <c r="D181" s="25">
        <v>226</v>
      </c>
      <c r="E181" s="25" t="s">
        <v>657</v>
      </c>
      <c r="F181" s="25" t="s">
        <v>644</v>
      </c>
      <c r="G181" s="25" t="s">
        <v>682</v>
      </c>
      <c r="H181" s="25" t="s">
        <v>657</v>
      </c>
      <c r="I181" s="25" t="s">
        <v>655</v>
      </c>
      <c r="J181" s="25" t="s">
        <v>683</v>
      </c>
    </row>
    <row r="182" spans="1:10">
      <c r="A182" s="25" t="s">
        <v>337</v>
      </c>
      <c r="B182" s="25" t="s">
        <v>336</v>
      </c>
      <c r="C182" s="25">
        <v>804</v>
      </c>
      <c r="D182" s="25">
        <v>230</v>
      </c>
      <c r="E182" s="25" t="s">
        <v>648</v>
      </c>
      <c r="F182" s="25" t="s">
        <v>667</v>
      </c>
      <c r="G182" s="25" t="s">
        <v>650</v>
      </c>
      <c r="H182" s="25" t="s">
        <v>651</v>
      </c>
      <c r="I182" s="25" t="s">
        <v>652</v>
      </c>
      <c r="J182" s="25" t="s">
        <v>676</v>
      </c>
    </row>
    <row r="183" spans="1:10">
      <c r="A183" s="25" t="s">
        <v>339</v>
      </c>
      <c r="B183" s="25" t="s">
        <v>338</v>
      </c>
      <c r="C183" s="25">
        <v>784</v>
      </c>
      <c r="D183" s="25">
        <v>225</v>
      </c>
      <c r="E183" s="25" t="s">
        <v>654</v>
      </c>
      <c r="F183" s="25" t="s">
        <v>1366</v>
      </c>
      <c r="G183" s="25" t="s">
        <v>645</v>
      </c>
      <c r="H183" s="25" t="s">
        <v>654</v>
      </c>
      <c r="I183" s="25" t="s">
        <v>646</v>
      </c>
      <c r="J183" s="25" t="s">
        <v>669</v>
      </c>
    </row>
    <row r="184" spans="1:10">
      <c r="A184" s="25" t="s">
        <v>779</v>
      </c>
      <c r="B184" s="25" t="s">
        <v>340</v>
      </c>
      <c r="C184" s="25">
        <v>826</v>
      </c>
      <c r="D184" s="25">
        <v>229</v>
      </c>
      <c r="E184" s="25" t="s">
        <v>648</v>
      </c>
      <c r="F184" s="25" t="s">
        <v>1366</v>
      </c>
      <c r="G184" s="25" t="s">
        <v>650</v>
      </c>
      <c r="H184" s="25" t="s">
        <v>674</v>
      </c>
      <c r="I184" s="25" t="s">
        <v>652</v>
      </c>
      <c r="J184" s="25" t="s">
        <v>687</v>
      </c>
    </row>
    <row r="185" spans="1:10">
      <c r="A185" s="25" t="s">
        <v>342</v>
      </c>
      <c r="B185" s="25" t="s">
        <v>341</v>
      </c>
      <c r="C185" s="25">
        <v>840</v>
      </c>
      <c r="D185" s="25">
        <v>231</v>
      </c>
      <c r="E185" s="25" t="s">
        <v>684</v>
      </c>
      <c r="F185" s="25" t="s">
        <v>1366</v>
      </c>
      <c r="G185" s="25" t="s">
        <v>650</v>
      </c>
      <c r="H185" s="25" t="s">
        <v>684</v>
      </c>
      <c r="I185" s="25" t="s">
        <v>663</v>
      </c>
      <c r="J185" s="25" t="s">
        <v>685</v>
      </c>
    </row>
    <row r="186" spans="1:10">
      <c r="A186" s="25" t="s">
        <v>344</v>
      </c>
      <c r="B186" s="25" t="s">
        <v>343</v>
      </c>
      <c r="C186" s="25">
        <v>858</v>
      </c>
      <c r="D186" s="25">
        <v>234</v>
      </c>
      <c r="E186" s="25" t="s">
        <v>660</v>
      </c>
      <c r="F186" s="25" t="s">
        <v>1366</v>
      </c>
      <c r="G186" s="25" t="s">
        <v>661</v>
      </c>
      <c r="H186" s="25" t="s">
        <v>665</v>
      </c>
      <c r="I186" s="25" t="s">
        <v>663</v>
      </c>
      <c r="J186" s="25" t="s">
        <v>666</v>
      </c>
    </row>
    <row r="187" spans="1:10">
      <c r="A187" s="25" t="s">
        <v>346</v>
      </c>
      <c r="B187" s="25" t="s">
        <v>345</v>
      </c>
      <c r="C187" s="25">
        <v>860</v>
      </c>
      <c r="D187" s="25">
        <v>235</v>
      </c>
      <c r="E187" s="25" t="s">
        <v>648</v>
      </c>
      <c r="F187" s="25" t="s">
        <v>667</v>
      </c>
      <c r="G187" s="25" t="s">
        <v>668</v>
      </c>
      <c r="H187" s="25" t="s">
        <v>691</v>
      </c>
      <c r="I187" s="25" t="s">
        <v>646</v>
      </c>
      <c r="J187" s="25" t="s">
        <v>691</v>
      </c>
    </row>
    <row r="188" spans="1:10">
      <c r="A188" s="25" t="s">
        <v>348</v>
      </c>
      <c r="B188" s="25" t="s">
        <v>347</v>
      </c>
      <c r="C188" s="25">
        <v>548</v>
      </c>
      <c r="D188" s="25">
        <v>155</v>
      </c>
      <c r="E188" s="25" t="s">
        <v>670</v>
      </c>
      <c r="F188" s="25" t="s">
        <v>667</v>
      </c>
      <c r="G188" s="25" t="s">
        <v>688</v>
      </c>
      <c r="H188" s="25" t="s">
        <v>670</v>
      </c>
      <c r="I188" s="25" t="s">
        <v>672</v>
      </c>
      <c r="J188" s="25" t="s">
        <v>689</v>
      </c>
    </row>
    <row r="189" spans="1:10">
      <c r="A189" s="25" t="s">
        <v>780</v>
      </c>
      <c r="B189" s="25" t="s">
        <v>349</v>
      </c>
      <c r="C189" s="25">
        <v>862</v>
      </c>
      <c r="D189" s="25">
        <v>236</v>
      </c>
      <c r="E189" s="25" t="s">
        <v>660</v>
      </c>
      <c r="F189" s="25" t="s">
        <v>649</v>
      </c>
      <c r="G189" s="25" t="s">
        <v>661</v>
      </c>
      <c r="H189" s="25" t="s">
        <v>665</v>
      </c>
      <c r="I189" s="25" t="s">
        <v>663</v>
      </c>
      <c r="J189" s="25" t="s">
        <v>666</v>
      </c>
    </row>
    <row r="190" spans="1:10">
      <c r="A190" s="25" t="s">
        <v>374</v>
      </c>
      <c r="B190" s="25" t="s">
        <v>350</v>
      </c>
      <c r="C190" s="25">
        <v>704</v>
      </c>
      <c r="D190" s="25">
        <v>237</v>
      </c>
      <c r="E190" s="25" t="s">
        <v>670</v>
      </c>
      <c r="F190" s="25" t="s">
        <v>667</v>
      </c>
      <c r="G190" s="25" t="s">
        <v>671</v>
      </c>
      <c r="H190" s="25" t="s">
        <v>670</v>
      </c>
      <c r="I190" s="25" t="s">
        <v>646</v>
      </c>
      <c r="J190" s="25" t="s">
        <v>681</v>
      </c>
    </row>
    <row r="191" spans="1:10">
      <c r="A191" s="25" t="s">
        <v>352</v>
      </c>
      <c r="B191" s="25" t="s">
        <v>351</v>
      </c>
      <c r="C191" s="25">
        <v>887</v>
      </c>
      <c r="D191" s="25">
        <v>249</v>
      </c>
      <c r="E191" s="25" t="s">
        <v>654</v>
      </c>
      <c r="F191" s="25" t="s">
        <v>644</v>
      </c>
      <c r="G191" s="25" t="s">
        <v>645</v>
      </c>
      <c r="H191" s="25" t="s">
        <v>654</v>
      </c>
      <c r="I191" s="25" t="s">
        <v>646</v>
      </c>
      <c r="J191" s="25" t="s">
        <v>669</v>
      </c>
    </row>
    <row r="192" spans="1:10">
      <c r="A192" s="25" t="s">
        <v>354</v>
      </c>
      <c r="B192" s="25" t="s">
        <v>353</v>
      </c>
      <c r="C192" s="25">
        <v>894</v>
      </c>
      <c r="D192" s="25">
        <v>251</v>
      </c>
      <c r="E192" s="25" t="s">
        <v>657</v>
      </c>
      <c r="F192" s="25" t="s">
        <v>667</v>
      </c>
      <c r="G192" s="25" t="s">
        <v>658</v>
      </c>
      <c r="H192" s="25" t="s">
        <v>657</v>
      </c>
      <c r="I192" s="25" t="s">
        <v>655</v>
      </c>
      <c r="J192" s="25" t="s">
        <v>683</v>
      </c>
    </row>
    <row r="193" spans="1:10">
      <c r="A193" s="25" t="s">
        <v>356</v>
      </c>
      <c r="B193" s="25" t="s">
        <v>355</v>
      </c>
      <c r="C193" s="25">
        <v>716</v>
      </c>
      <c r="D193" s="25">
        <v>181</v>
      </c>
      <c r="E193" s="25" t="s">
        <v>657</v>
      </c>
      <c r="F193" s="25" t="s">
        <v>667</v>
      </c>
      <c r="G193" s="25" t="s">
        <v>658</v>
      </c>
      <c r="H193" s="25" t="s">
        <v>657</v>
      </c>
      <c r="I193" s="25" t="s">
        <v>655</v>
      </c>
      <c r="J193" s="25" t="s">
        <v>683</v>
      </c>
    </row>
  </sheetData>
  <sortState xmlns:xlrd2="http://schemas.microsoft.com/office/spreadsheetml/2017/richdata2"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30029"/>
  </sheetPr>
  <dimension ref="A1:AO194"/>
  <sheetViews>
    <sheetView zoomScale="80" zoomScaleNormal="80" workbookViewId="0">
      <pane xSplit="2" ySplit="3" topLeftCell="C4" activePane="bottomRight" state="frozen"/>
      <selection pane="topRight" activeCell="C1" sqref="C1"/>
      <selection pane="bottomLeft" activeCell="A4" sqref="A4"/>
      <selection pane="bottomRight" activeCell="L11" sqref="L11"/>
    </sheetView>
  </sheetViews>
  <sheetFormatPr defaultRowHeight="14.4"/>
  <cols>
    <col min="1" max="1" width="32.109375" bestFit="1" customWidth="1"/>
    <col min="4" max="4" width="10.33203125" customWidth="1"/>
  </cols>
  <sheetData>
    <row r="1" spans="1:41" s="251" customForma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row>
    <row r="2" spans="1:41" ht="89.4" thickBot="1">
      <c r="A2" s="81" t="s">
        <v>379</v>
      </c>
      <c r="B2" s="82" t="s">
        <v>357</v>
      </c>
      <c r="C2" s="98" t="s">
        <v>787</v>
      </c>
      <c r="D2" s="98" t="s">
        <v>920</v>
      </c>
      <c r="E2" s="88" t="s">
        <v>768</v>
      </c>
      <c r="F2" s="108" t="s">
        <v>940</v>
      </c>
      <c r="G2" s="109" t="s">
        <v>782</v>
      </c>
      <c r="H2" s="106" t="s">
        <v>364</v>
      </c>
      <c r="I2" s="107" t="s">
        <v>470</v>
      </c>
      <c r="J2" s="107" t="s">
        <v>476</v>
      </c>
      <c r="K2" s="107" t="s">
        <v>471</v>
      </c>
      <c r="L2" s="107" t="s">
        <v>479</v>
      </c>
      <c r="M2" s="107" t="s">
        <v>484</v>
      </c>
      <c r="N2" s="107" t="s">
        <v>1076</v>
      </c>
      <c r="O2" s="106" t="s">
        <v>365</v>
      </c>
      <c r="P2" s="107" t="s">
        <v>781</v>
      </c>
      <c r="Q2" s="107" t="s">
        <v>783</v>
      </c>
      <c r="R2" s="159" t="s">
        <v>368</v>
      </c>
      <c r="S2" s="83" t="s">
        <v>462</v>
      </c>
      <c r="T2" s="154" t="s">
        <v>414</v>
      </c>
      <c r="U2" s="154" t="s">
        <v>396</v>
      </c>
      <c r="V2" s="154" t="s">
        <v>1365</v>
      </c>
      <c r="W2" s="83" t="s">
        <v>407</v>
      </c>
      <c r="X2" s="154" t="s">
        <v>395</v>
      </c>
      <c r="Y2" s="155" t="s">
        <v>447</v>
      </c>
      <c r="Z2" s="155" t="s">
        <v>404</v>
      </c>
      <c r="AA2" s="155" t="s">
        <v>405</v>
      </c>
      <c r="AB2" s="155" t="s">
        <v>406</v>
      </c>
      <c r="AC2" s="84" t="s">
        <v>412</v>
      </c>
      <c r="AD2" s="158" t="s">
        <v>724</v>
      </c>
      <c r="AE2" s="160" t="s">
        <v>366</v>
      </c>
      <c r="AF2" s="161" t="s">
        <v>408</v>
      </c>
      <c r="AG2" s="161" t="s">
        <v>409</v>
      </c>
      <c r="AH2" s="160" t="s">
        <v>367</v>
      </c>
      <c r="AI2" s="161" t="s">
        <v>380</v>
      </c>
      <c r="AJ2" s="161" t="s">
        <v>410</v>
      </c>
      <c r="AK2" s="161" t="s">
        <v>411</v>
      </c>
      <c r="AL2" s="89" t="s">
        <v>869</v>
      </c>
      <c r="AM2" s="89" t="s">
        <v>868</v>
      </c>
      <c r="AN2" s="88" t="s">
        <v>870</v>
      </c>
      <c r="AO2" s="89" t="s">
        <v>909</v>
      </c>
    </row>
    <row r="3" spans="1:41" ht="15" thickTop="1">
      <c r="A3" s="85" t="s">
        <v>709</v>
      </c>
      <c r="B3" s="86" t="s">
        <v>709</v>
      </c>
      <c r="C3" s="87" t="s">
        <v>710</v>
      </c>
      <c r="D3" s="87" t="s">
        <v>921</v>
      </c>
      <c r="E3" s="87" t="s">
        <v>905</v>
      </c>
      <c r="F3" s="87" t="s">
        <v>710</v>
      </c>
      <c r="G3" s="87" t="s">
        <v>710</v>
      </c>
      <c r="H3" s="87" t="s">
        <v>710</v>
      </c>
      <c r="I3" s="87" t="s">
        <v>710</v>
      </c>
      <c r="J3" s="87" t="s">
        <v>710</v>
      </c>
      <c r="K3" s="87" t="s">
        <v>710</v>
      </c>
      <c r="L3" s="87" t="s">
        <v>710</v>
      </c>
      <c r="M3" s="87" t="s">
        <v>710</v>
      </c>
      <c r="N3" s="87" t="s">
        <v>710</v>
      </c>
      <c r="O3" s="87" t="s">
        <v>710</v>
      </c>
      <c r="P3" s="87" t="s">
        <v>710</v>
      </c>
      <c r="Q3" s="87" t="s">
        <v>710</v>
      </c>
      <c r="R3" s="87" t="s">
        <v>710</v>
      </c>
      <c r="S3" s="87" t="s">
        <v>710</v>
      </c>
      <c r="T3" s="87" t="s">
        <v>710</v>
      </c>
      <c r="U3" s="87" t="s">
        <v>710</v>
      </c>
      <c r="V3" s="87" t="s">
        <v>710</v>
      </c>
      <c r="W3" s="87" t="s">
        <v>710</v>
      </c>
      <c r="X3" s="87" t="s">
        <v>710</v>
      </c>
      <c r="Y3" s="87" t="s">
        <v>710</v>
      </c>
      <c r="Z3" s="87" t="s">
        <v>710</v>
      </c>
      <c r="AA3" s="87" t="s">
        <v>710</v>
      </c>
      <c r="AB3" s="87" t="s">
        <v>710</v>
      </c>
      <c r="AC3" s="87" t="s">
        <v>710</v>
      </c>
      <c r="AD3" s="87" t="s">
        <v>710</v>
      </c>
      <c r="AE3" s="87" t="s">
        <v>710</v>
      </c>
      <c r="AF3" s="87" t="s">
        <v>710</v>
      </c>
      <c r="AG3" s="87" t="s">
        <v>710</v>
      </c>
      <c r="AH3" s="87" t="s">
        <v>710</v>
      </c>
      <c r="AI3" s="87" t="s">
        <v>710</v>
      </c>
      <c r="AJ3" s="87" t="s">
        <v>710</v>
      </c>
      <c r="AK3" s="87" t="s">
        <v>710</v>
      </c>
      <c r="AL3" s="87" t="s">
        <v>896</v>
      </c>
      <c r="AM3" s="87" t="s">
        <v>897</v>
      </c>
      <c r="AN3" s="87" t="s">
        <v>898</v>
      </c>
      <c r="AO3" s="87" t="s">
        <v>918</v>
      </c>
    </row>
    <row r="4" spans="1:41">
      <c r="A4" s="97" t="str">
        <f>'Indicator Data'!A6</f>
        <v>Afghanistan</v>
      </c>
      <c r="B4" s="97" t="str">
        <f>'Indicator Data'!B6</f>
        <v>AFG</v>
      </c>
      <c r="C4" s="99">
        <f t="shared" ref="C4:C35" si="0">ROUND(G4^(1/3)*R4^(1/3)*AD4^(1/3),1)</f>
        <v>8.1999999999999993</v>
      </c>
      <c r="D4" s="99" t="str">
        <f t="shared" ref="D4:D35" si="1">IF(C4&gt;=6.5,"Very High",IF(C4&gt;=5,"High",IF(C4&gt;=3.5,"Medium",IF(C4&gt;=2,"Low","Very Low"))))</f>
        <v>Very High</v>
      </c>
      <c r="E4" s="100">
        <f t="shared" ref="E4:E35" si="2">_xlfn.RANK.EQ(C4,C$4:C$194)</f>
        <v>3</v>
      </c>
      <c r="F4" s="101">
        <f>VLOOKUP($B4,'Lack of Reliability Index'!$A$2:$H$192,8,FALSE)</f>
        <v>3.4954954954954953</v>
      </c>
      <c r="G4" s="99">
        <f t="shared" ref="G4:G35" si="3">ROUND((10-GEOMEAN(((10-H4)/10*9+1),((10-O4)/10*9+1)))/9*10,1)</f>
        <v>8.9</v>
      </c>
      <c r="H4" s="99">
        <f>'Hazard &amp; Exposure'!DD6</f>
        <v>6.7</v>
      </c>
      <c r="I4" s="105">
        <f>'Hazard &amp; Exposure'!AO6</f>
        <v>9.6999999999999993</v>
      </c>
      <c r="J4" s="105">
        <f>'Hazard &amp; Exposure'!AP6</f>
        <v>7.2</v>
      </c>
      <c r="K4" s="105">
        <f>'Hazard &amp; Exposure'!AQ6</f>
        <v>0</v>
      </c>
      <c r="L4" s="105">
        <f>'Hazard &amp; Exposure'!AR6</f>
        <v>0</v>
      </c>
      <c r="M4" s="105">
        <f>'Hazard &amp; Exposure'!AU6</f>
        <v>8.4</v>
      </c>
      <c r="N4" s="105">
        <f>'Hazard &amp; Exposure'!DC6</f>
        <v>7</v>
      </c>
      <c r="O4" s="99">
        <f>'Hazard &amp; Exposure'!DK6</f>
        <v>10</v>
      </c>
      <c r="P4" s="105">
        <f>'Hazard &amp; Exposure'!DG6</f>
        <v>10</v>
      </c>
      <c r="Q4" s="105">
        <f>'Hazard &amp; Exposure'!DJ6</f>
        <v>10</v>
      </c>
      <c r="R4" s="99">
        <f t="shared" ref="R4:R35" si="4">ROUND((10-GEOMEAN(((10-S4)/10*9+1),((10-W4)/10*9+1)))/9*10,1)</f>
        <v>8.4</v>
      </c>
      <c r="S4" s="99">
        <f>Vulnerability!O6</f>
        <v>7.7</v>
      </c>
      <c r="T4" s="157">
        <f>Vulnerability!E6</f>
        <v>8.5</v>
      </c>
      <c r="U4" s="157">
        <f>Vulnerability!H6</f>
        <v>8.6999999999999993</v>
      </c>
      <c r="V4" s="157">
        <f>Vulnerability!N6</f>
        <v>5.0999999999999996</v>
      </c>
      <c r="W4" s="99">
        <f>Vulnerability!AM6</f>
        <v>8.9</v>
      </c>
      <c r="X4" s="157">
        <f>Vulnerability!T6</f>
        <v>10</v>
      </c>
      <c r="Y4" s="156">
        <f>Vulnerability!AB6</f>
        <v>2.2000000000000002</v>
      </c>
      <c r="Z4" s="156">
        <f>Vulnerability!AE6</f>
        <v>4.4000000000000004</v>
      </c>
      <c r="AA4" s="156">
        <f>Vulnerability!AH6</f>
        <v>10</v>
      </c>
      <c r="AB4" s="156">
        <f>Vulnerability!AK6</f>
        <v>6.4</v>
      </c>
      <c r="AC4" s="157">
        <f>Vulnerability!AL6</f>
        <v>6.9</v>
      </c>
      <c r="AD4" s="99">
        <f t="shared" ref="AD4:AD35" si="5">ROUND((10-GEOMEAN(((10-AE4)/10*9+1),((10-AH4)/10*9+1)))/9*10,1)</f>
        <v>7.3</v>
      </c>
      <c r="AE4" s="99">
        <f>'Lack of Coping Capacity'!H6</f>
        <v>7.2</v>
      </c>
      <c r="AF4" s="162">
        <f>'Lack of Coping Capacity'!D6</f>
        <v>6.3</v>
      </c>
      <c r="AG4" s="162">
        <f>'Lack of Coping Capacity'!G6</f>
        <v>8</v>
      </c>
      <c r="AH4" s="99">
        <f>'Lack of Coping Capacity'!AA6</f>
        <v>7.3</v>
      </c>
      <c r="AI4" s="162">
        <f>'Lack of Coping Capacity'!M6</f>
        <v>6.3</v>
      </c>
      <c r="AJ4" s="162">
        <f>'Lack of Coping Capacity'!R6</f>
        <v>7.3</v>
      </c>
      <c r="AK4" s="162">
        <f>'Lack of Coping Capacity'!Z6</f>
        <v>8.3000000000000007</v>
      </c>
      <c r="AL4" s="102">
        <f>'Imputed and missing data hidden'!BY2</f>
        <v>4</v>
      </c>
      <c r="AM4" s="103">
        <f t="shared" ref="AM4:AM35" si="6">AL4/51</f>
        <v>7.8431372549019607E-2</v>
      </c>
      <c r="AN4" s="102" t="str">
        <f t="shared" ref="AN4:AN35" si="7">IF(Q4&gt;=7,"YES","")</f>
        <v>YES</v>
      </c>
      <c r="AO4" s="104">
        <f>'Indicator Date hidden2'!BZ3</f>
        <v>0.32432432432432434</v>
      </c>
    </row>
    <row r="5" spans="1:41">
      <c r="A5" s="97" t="str">
        <f>'Indicator Data'!A7</f>
        <v>Albania</v>
      </c>
      <c r="B5" s="97" t="str">
        <f>'Indicator Data'!B7</f>
        <v>ALB</v>
      </c>
      <c r="C5" s="99">
        <f t="shared" si="0"/>
        <v>2.8</v>
      </c>
      <c r="D5" s="99" t="str">
        <f t="shared" si="1"/>
        <v>Low</v>
      </c>
      <c r="E5" s="100">
        <f t="shared" si="2"/>
        <v>122</v>
      </c>
      <c r="F5" s="101">
        <f>VLOOKUP($B5,'Lack of Reliability Index'!$A$2:$H$192,8,FALSE)</f>
        <v>3.4666666666666668</v>
      </c>
      <c r="G5" s="99">
        <f t="shared" si="3"/>
        <v>3.8</v>
      </c>
      <c r="H5" s="99">
        <f>'Hazard &amp; Exposure'!DD7</f>
        <v>6.3</v>
      </c>
      <c r="I5" s="105">
        <f>'Hazard &amp; Exposure'!AO7</f>
        <v>9.3000000000000007</v>
      </c>
      <c r="J5" s="105">
        <f>'Hazard &amp; Exposure'!AP7</f>
        <v>4.7</v>
      </c>
      <c r="K5" s="105">
        <f>'Hazard &amp; Exposure'!AQ7</f>
        <v>7.8</v>
      </c>
      <c r="L5" s="105">
        <f>'Hazard &amp; Exposure'!AR7</f>
        <v>0</v>
      </c>
      <c r="M5" s="105">
        <f>'Hazard &amp; Exposure'!AU7</f>
        <v>6.6</v>
      </c>
      <c r="N5" s="105">
        <f>'Hazard &amp; Exposure'!DC7</f>
        <v>4.7</v>
      </c>
      <c r="O5" s="99">
        <f>'Hazard &amp; Exposure'!DK7</f>
        <v>0.1</v>
      </c>
      <c r="P5" s="105">
        <f>'Hazard &amp; Exposure'!DG7</f>
        <v>0.1</v>
      </c>
      <c r="Q5" s="105">
        <f>'Hazard &amp; Exposure'!DJ7</f>
        <v>0</v>
      </c>
      <c r="R5" s="99">
        <f t="shared" si="4"/>
        <v>1.3</v>
      </c>
      <c r="S5" s="99">
        <f>Vulnerability!O7</f>
        <v>2</v>
      </c>
      <c r="T5" s="157">
        <f>Vulnerability!E7</f>
        <v>1.9</v>
      </c>
      <c r="U5" s="157">
        <f>Vulnerability!H7</f>
        <v>2.2999999999999998</v>
      </c>
      <c r="V5" s="157">
        <f>Vulnerability!N7</f>
        <v>1.8</v>
      </c>
      <c r="W5" s="99">
        <f>Vulnerability!AM7</f>
        <v>0.5</v>
      </c>
      <c r="X5" s="157">
        <f>Vulnerability!T7</f>
        <v>0</v>
      </c>
      <c r="Y5" s="156">
        <f>Vulnerability!AB7</f>
        <v>0.2</v>
      </c>
      <c r="Z5" s="156">
        <f>Vulnerability!AE7</f>
        <v>0.5</v>
      </c>
      <c r="AA5" s="156">
        <f>Vulnerability!AH7</f>
        <v>1.8</v>
      </c>
      <c r="AB5" s="156">
        <f>Vulnerability!AK7</f>
        <v>0.9</v>
      </c>
      <c r="AC5" s="157">
        <f>Vulnerability!AL7</f>
        <v>0.9</v>
      </c>
      <c r="AD5" s="99">
        <f t="shared" si="5"/>
        <v>4.4000000000000004</v>
      </c>
      <c r="AE5" s="99">
        <f>'Lack of Coping Capacity'!H7</f>
        <v>5.8</v>
      </c>
      <c r="AF5" s="162" t="str">
        <f>'Lack of Coping Capacity'!D7</f>
        <v>x</v>
      </c>
      <c r="AG5" s="162">
        <f>'Lack of Coping Capacity'!G7</f>
        <v>5.8</v>
      </c>
      <c r="AH5" s="99">
        <f>'Lack of Coping Capacity'!AA7</f>
        <v>2.6</v>
      </c>
      <c r="AI5" s="162">
        <f>'Lack of Coping Capacity'!M7</f>
        <v>2.2999999999999998</v>
      </c>
      <c r="AJ5" s="162">
        <f>'Lack of Coping Capacity'!R7</f>
        <v>1.7</v>
      </c>
      <c r="AK5" s="162">
        <f>'Lack of Coping Capacity'!Z7</f>
        <v>3.8</v>
      </c>
      <c r="AL5" s="102">
        <f>'Imputed and missing data hidden'!BY3</f>
        <v>7</v>
      </c>
      <c r="AM5" s="103">
        <f t="shared" si="6"/>
        <v>0.13725490196078433</v>
      </c>
      <c r="AN5" s="102" t="str">
        <f t="shared" si="7"/>
        <v/>
      </c>
      <c r="AO5" s="104">
        <f>'Indicator Date hidden2'!BZ4</f>
        <v>0.3</v>
      </c>
    </row>
    <row r="6" spans="1:41">
      <c r="A6" s="97" t="str">
        <f>'Indicator Data'!A8</f>
        <v>Algeria</v>
      </c>
      <c r="B6" s="97" t="str">
        <f>'Indicator Data'!B8</f>
        <v>DZA</v>
      </c>
      <c r="C6" s="99">
        <f t="shared" si="0"/>
        <v>4</v>
      </c>
      <c r="D6" s="99" t="str">
        <f t="shared" si="1"/>
        <v>Medium</v>
      </c>
      <c r="E6" s="100">
        <f t="shared" si="2"/>
        <v>82</v>
      </c>
      <c r="F6" s="101">
        <f>VLOOKUP($B6,'Lack of Reliability Index'!$A$2:$H$192,8,FALSE)</f>
        <v>3.7629629629629635</v>
      </c>
      <c r="G6" s="99">
        <f t="shared" si="3"/>
        <v>5.0999999999999996</v>
      </c>
      <c r="H6" s="99">
        <f>'Hazard &amp; Exposure'!DD8</f>
        <v>4.9000000000000004</v>
      </c>
      <c r="I6" s="105">
        <f>'Hazard &amp; Exposure'!AO8</f>
        <v>8.8000000000000007</v>
      </c>
      <c r="J6" s="105">
        <f>'Hazard &amp; Exposure'!AP8</f>
        <v>5.2</v>
      </c>
      <c r="K6" s="105">
        <f>'Hazard &amp; Exposure'!AQ8</f>
        <v>4.5999999999999996</v>
      </c>
      <c r="L6" s="105">
        <f>'Hazard &amp; Exposure'!AR8</f>
        <v>0</v>
      </c>
      <c r="M6" s="105">
        <f>'Hazard &amp; Exposure'!AU8</f>
        <v>2.4</v>
      </c>
      <c r="N6" s="105">
        <f>'Hazard &amp; Exposure'!DC8</f>
        <v>4.2</v>
      </c>
      <c r="O6" s="99">
        <f>'Hazard &amp; Exposure'!DK8</f>
        <v>5.3</v>
      </c>
      <c r="P6" s="105">
        <f>'Hazard &amp; Exposure'!DG8</f>
        <v>7.6</v>
      </c>
      <c r="Q6" s="105">
        <f>'Hazard &amp; Exposure'!DJ8</f>
        <v>0</v>
      </c>
      <c r="R6" s="99">
        <f t="shared" si="4"/>
        <v>2.9</v>
      </c>
      <c r="S6" s="99">
        <f>Vulnerability!O8</f>
        <v>2.5</v>
      </c>
      <c r="T6" s="157">
        <f>Vulnerability!E8</f>
        <v>3.2</v>
      </c>
      <c r="U6" s="157">
        <f>Vulnerability!H8</f>
        <v>3.2</v>
      </c>
      <c r="V6" s="157">
        <f>Vulnerability!N8</f>
        <v>0.2</v>
      </c>
      <c r="W6" s="99">
        <f>Vulnerability!AM8</f>
        <v>3.3</v>
      </c>
      <c r="X6" s="157">
        <f>Vulnerability!T8</f>
        <v>5.3</v>
      </c>
      <c r="Y6" s="156">
        <f>Vulnerability!AB8</f>
        <v>0.5</v>
      </c>
      <c r="Z6" s="156">
        <f>Vulnerability!AE8</f>
        <v>1.3</v>
      </c>
      <c r="AA6" s="156">
        <f>Vulnerability!AH8</f>
        <v>0.1</v>
      </c>
      <c r="AB6" s="156">
        <f>Vulnerability!AK8</f>
        <v>0</v>
      </c>
      <c r="AC6" s="157">
        <f>Vulnerability!AL8</f>
        <v>0.5</v>
      </c>
      <c r="AD6" s="99">
        <f t="shared" si="5"/>
        <v>4.4000000000000004</v>
      </c>
      <c r="AE6" s="99">
        <f>'Lack of Coping Capacity'!H8</f>
        <v>4.9000000000000004</v>
      </c>
      <c r="AF6" s="162">
        <f>'Lack of Coping Capacity'!D8</f>
        <v>3.5</v>
      </c>
      <c r="AG6" s="162">
        <f>'Lack of Coping Capacity'!G8</f>
        <v>6.2</v>
      </c>
      <c r="AH6" s="99">
        <f>'Lack of Coping Capacity'!AA8</f>
        <v>3.8</v>
      </c>
      <c r="AI6" s="162">
        <f>'Lack of Coping Capacity'!M8</f>
        <v>3.4</v>
      </c>
      <c r="AJ6" s="162">
        <f>'Lack of Coping Capacity'!R8</f>
        <v>4.0999999999999996</v>
      </c>
      <c r="AK6" s="162">
        <f>'Lack of Coping Capacity'!Z8</f>
        <v>3.9</v>
      </c>
      <c r="AL6" s="102">
        <f>'Imputed and missing data hidden'!BY4</f>
        <v>3</v>
      </c>
      <c r="AM6" s="103">
        <f t="shared" si="6"/>
        <v>5.8823529411764705E-2</v>
      </c>
      <c r="AN6" s="102" t="str">
        <f t="shared" si="7"/>
        <v/>
      </c>
      <c r="AO6" s="104">
        <f>'Indicator Date hidden2'!BZ5</f>
        <v>0.55555555555555558</v>
      </c>
    </row>
    <row r="7" spans="1:41">
      <c r="A7" s="97" t="str">
        <f>'Indicator Data'!A9</f>
        <v>Angola</v>
      </c>
      <c r="B7" s="97" t="str">
        <f>'Indicator Data'!B9</f>
        <v>AGO</v>
      </c>
      <c r="C7" s="99">
        <f t="shared" si="0"/>
        <v>4.8</v>
      </c>
      <c r="D7" s="99" t="str">
        <f t="shared" si="1"/>
        <v>Medium</v>
      </c>
      <c r="E7" s="100">
        <f t="shared" si="2"/>
        <v>49</v>
      </c>
      <c r="F7" s="101">
        <f>VLOOKUP($B7,'Lack of Reliability Index'!$A$2:$H$192,8,FALSE)</f>
        <v>2.1621621621621614</v>
      </c>
      <c r="G7" s="99">
        <f t="shared" si="3"/>
        <v>3</v>
      </c>
      <c r="H7" s="99">
        <f>'Hazard &amp; Exposure'!DD9</f>
        <v>3.2</v>
      </c>
      <c r="I7" s="105">
        <f>'Hazard &amp; Exposure'!AO9</f>
        <v>0.1</v>
      </c>
      <c r="J7" s="105">
        <f>'Hazard &amp; Exposure'!AP9</f>
        <v>5.0999999999999996</v>
      </c>
      <c r="K7" s="105">
        <f>'Hazard &amp; Exposure'!AQ9</f>
        <v>0</v>
      </c>
      <c r="L7" s="105">
        <f>'Hazard &amp; Exposure'!AR9</f>
        <v>0</v>
      </c>
      <c r="M7" s="105">
        <f>'Hazard &amp; Exposure'!AU9</f>
        <v>3.7</v>
      </c>
      <c r="N7" s="105">
        <f>'Hazard &amp; Exposure'!DC9</f>
        <v>7</v>
      </c>
      <c r="O7" s="99">
        <f>'Hazard &amp; Exposure'!DK9</f>
        <v>2.8</v>
      </c>
      <c r="P7" s="105">
        <f>'Hazard &amp; Exposure'!DG9</f>
        <v>4</v>
      </c>
      <c r="Q7" s="105">
        <f>'Hazard &amp; Exposure'!DJ9</f>
        <v>0</v>
      </c>
      <c r="R7" s="99">
        <f t="shared" si="4"/>
        <v>5.2</v>
      </c>
      <c r="S7" s="99">
        <f>Vulnerability!O9</f>
        <v>5.7</v>
      </c>
      <c r="T7" s="157">
        <f>Vulnerability!E9</f>
        <v>8</v>
      </c>
      <c r="U7" s="157">
        <f>Vulnerability!H9</f>
        <v>6.9</v>
      </c>
      <c r="V7" s="157">
        <f>Vulnerability!N9</f>
        <v>0</v>
      </c>
      <c r="W7" s="99">
        <f>Vulnerability!AM9</f>
        <v>4.5999999999999996</v>
      </c>
      <c r="X7" s="157">
        <f>Vulnerability!T9</f>
        <v>5.0999999999999996</v>
      </c>
      <c r="Y7" s="156">
        <f>Vulnerability!AB9</f>
        <v>5.4</v>
      </c>
      <c r="Z7" s="156">
        <f>Vulnerability!AE9</f>
        <v>5</v>
      </c>
      <c r="AA7" s="156">
        <f>Vulnerability!AH9</f>
        <v>0.1</v>
      </c>
      <c r="AB7" s="156">
        <f>Vulnerability!AK9</f>
        <v>4.3</v>
      </c>
      <c r="AC7" s="157">
        <f>Vulnerability!AL9</f>
        <v>4</v>
      </c>
      <c r="AD7" s="99">
        <f t="shared" si="5"/>
        <v>6.9</v>
      </c>
      <c r="AE7" s="99">
        <f>'Lack of Coping Capacity'!H9</f>
        <v>6.3</v>
      </c>
      <c r="AF7" s="162">
        <f>'Lack of Coping Capacity'!D9</f>
        <v>5.3</v>
      </c>
      <c r="AG7" s="162">
        <f>'Lack of Coping Capacity'!G9</f>
        <v>7.3</v>
      </c>
      <c r="AH7" s="99">
        <f>'Lack of Coping Capacity'!AA9</f>
        <v>7.5</v>
      </c>
      <c r="AI7" s="162">
        <f>'Lack of Coping Capacity'!M9</f>
        <v>7</v>
      </c>
      <c r="AJ7" s="162">
        <f>'Lack of Coping Capacity'!R9</f>
        <v>8</v>
      </c>
      <c r="AK7" s="162">
        <f>'Lack of Coping Capacity'!Z9</f>
        <v>7.5</v>
      </c>
      <c r="AL7" s="102">
        <f>'Imputed and missing data hidden'!BY5</f>
        <v>0</v>
      </c>
      <c r="AM7" s="103">
        <f t="shared" si="6"/>
        <v>0</v>
      </c>
      <c r="AN7" s="102" t="str">
        <f t="shared" si="7"/>
        <v/>
      </c>
      <c r="AO7" s="104">
        <f>'Indicator Date hidden2'!BZ6</f>
        <v>0.40540540540540543</v>
      </c>
    </row>
    <row r="8" spans="1:41">
      <c r="A8" s="97" t="str">
        <f>'Indicator Data'!A10</f>
        <v>Antigua and Barbuda</v>
      </c>
      <c r="B8" s="97" t="str">
        <f>'Indicator Data'!B10</f>
        <v>ATG</v>
      </c>
      <c r="C8" s="99">
        <f t="shared" si="0"/>
        <v>2.1</v>
      </c>
      <c r="D8" s="99" t="str">
        <f t="shared" si="1"/>
        <v>Low</v>
      </c>
      <c r="E8" s="100">
        <f t="shared" si="2"/>
        <v>150</v>
      </c>
      <c r="F8" s="101">
        <f>VLOOKUP($B8,'Lack of Reliability Index'!$A$2:$H$192,8,FALSE)</f>
        <v>5.6612021857923498</v>
      </c>
      <c r="G8" s="99">
        <f t="shared" si="3"/>
        <v>2</v>
      </c>
      <c r="H8" s="99">
        <f>'Hazard &amp; Exposure'!DD10</f>
        <v>3.7</v>
      </c>
      <c r="I8" s="105">
        <f>'Hazard &amp; Exposure'!AO10</f>
        <v>5.2</v>
      </c>
      <c r="J8" s="105">
        <f>'Hazard &amp; Exposure'!AP10</f>
        <v>0.1</v>
      </c>
      <c r="K8" s="105">
        <f>'Hazard &amp; Exposure'!AQ10</f>
        <v>0</v>
      </c>
      <c r="L8" s="105">
        <f>'Hazard &amp; Exposure'!AR10</f>
        <v>8.4</v>
      </c>
      <c r="M8" s="105">
        <f>'Hazard &amp; Exposure'!AU10</f>
        <v>0</v>
      </c>
      <c r="N8" s="105">
        <f>'Hazard &amp; Exposure'!DC10</f>
        <v>3.5</v>
      </c>
      <c r="O8" s="99">
        <f>'Hazard &amp; Exposure'!DK10</f>
        <v>0</v>
      </c>
      <c r="P8" s="105">
        <f>'Hazard &amp; Exposure'!DG10</f>
        <v>0</v>
      </c>
      <c r="Q8" s="105">
        <f>'Hazard &amp; Exposure'!DJ10</f>
        <v>0</v>
      </c>
      <c r="R8" s="99">
        <f t="shared" si="4"/>
        <v>1.4</v>
      </c>
      <c r="S8" s="99">
        <f>Vulnerability!O10</f>
        <v>1.9</v>
      </c>
      <c r="T8" s="157">
        <f>Vulnerability!E10</f>
        <v>2.4</v>
      </c>
      <c r="U8" s="157" t="str">
        <f>Vulnerability!H10</f>
        <v>x</v>
      </c>
      <c r="V8" s="157">
        <f>Vulnerability!N10</f>
        <v>1</v>
      </c>
      <c r="W8" s="99">
        <f>Vulnerability!AM10</f>
        <v>0.9</v>
      </c>
      <c r="X8" s="157">
        <f>Vulnerability!T10</f>
        <v>0</v>
      </c>
      <c r="Y8" s="156">
        <f>Vulnerability!AB10</f>
        <v>0.1</v>
      </c>
      <c r="Z8" s="156">
        <f>Vulnerability!AE10</f>
        <v>0.5</v>
      </c>
      <c r="AA8" s="156">
        <f>Vulnerability!AH10</f>
        <v>0</v>
      </c>
      <c r="AB8" s="156">
        <f>Vulnerability!AK10</f>
        <v>5.2</v>
      </c>
      <c r="AC8" s="157">
        <f>Vulnerability!AL10</f>
        <v>1.8</v>
      </c>
      <c r="AD8" s="99">
        <f t="shared" si="5"/>
        <v>3.5</v>
      </c>
      <c r="AE8" s="99">
        <f>'Lack of Coping Capacity'!H10</f>
        <v>5.2</v>
      </c>
      <c r="AF8" s="162">
        <f>'Lack of Coping Capacity'!D10</f>
        <v>5.4</v>
      </c>
      <c r="AG8" s="162">
        <f>'Lack of Coping Capacity'!G10</f>
        <v>5</v>
      </c>
      <c r="AH8" s="99">
        <f>'Lack of Coping Capacity'!AA10</f>
        <v>1.3</v>
      </c>
      <c r="AI8" s="162">
        <f>'Lack of Coping Capacity'!M10</f>
        <v>0.8</v>
      </c>
      <c r="AJ8" s="162">
        <f>'Lack of Coping Capacity'!R10</f>
        <v>0.7</v>
      </c>
      <c r="AK8" s="162">
        <f>'Lack of Coping Capacity'!Z10</f>
        <v>2.4</v>
      </c>
      <c r="AL8" s="102">
        <f>'Imputed and missing data hidden'!BY6</f>
        <v>20</v>
      </c>
      <c r="AM8" s="103">
        <f t="shared" si="6"/>
        <v>0.39215686274509803</v>
      </c>
      <c r="AN8" s="102" t="str">
        <f t="shared" si="7"/>
        <v/>
      </c>
      <c r="AO8" s="104">
        <f>'Indicator Date hidden2'!BZ7</f>
        <v>0.31147540983606559</v>
      </c>
    </row>
    <row r="9" spans="1:41">
      <c r="A9" s="97" t="str">
        <f>'Indicator Data'!A11</f>
        <v>Argentina</v>
      </c>
      <c r="B9" s="97" t="str">
        <f>'Indicator Data'!B11</f>
        <v>ARG</v>
      </c>
      <c r="C9" s="99">
        <f t="shared" si="0"/>
        <v>2.9</v>
      </c>
      <c r="D9" s="99" t="str">
        <f t="shared" si="1"/>
        <v>Low</v>
      </c>
      <c r="E9" s="100">
        <f t="shared" si="2"/>
        <v>119</v>
      </c>
      <c r="F9" s="101">
        <f>VLOOKUP($B9,'Lack of Reliability Index'!$A$2:$H$192,8,FALSE)</f>
        <v>3.7925925925925918</v>
      </c>
      <c r="G9" s="99">
        <f t="shared" si="3"/>
        <v>2.6</v>
      </c>
      <c r="H9" s="99">
        <f>'Hazard &amp; Exposure'!DD11</f>
        <v>4</v>
      </c>
      <c r="I9" s="105">
        <f>'Hazard &amp; Exposure'!AO11</f>
        <v>6.7</v>
      </c>
      <c r="J9" s="105">
        <f>'Hazard &amp; Exposure'!AP11</f>
        <v>6.5</v>
      </c>
      <c r="K9" s="105">
        <f>'Hazard &amp; Exposure'!AQ11</f>
        <v>0</v>
      </c>
      <c r="L9" s="105">
        <f>'Hazard &amp; Exposure'!AR11</f>
        <v>0</v>
      </c>
      <c r="M9" s="105">
        <f>'Hazard &amp; Exposure'!AU11</f>
        <v>3.8</v>
      </c>
      <c r="N9" s="105">
        <f>'Hazard &amp; Exposure'!DC11</f>
        <v>3.8</v>
      </c>
      <c r="O9" s="99">
        <f>'Hazard &amp; Exposure'!DK11</f>
        <v>0.9</v>
      </c>
      <c r="P9" s="105">
        <f>'Hazard &amp; Exposure'!DG11</f>
        <v>1.3</v>
      </c>
      <c r="Q9" s="105">
        <f>'Hazard &amp; Exposure'!DJ11</f>
        <v>0</v>
      </c>
      <c r="R9" s="99">
        <f t="shared" si="4"/>
        <v>2.8</v>
      </c>
      <c r="S9" s="99">
        <f>Vulnerability!O11</f>
        <v>1.7</v>
      </c>
      <c r="T9" s="157">
        <f>Vulnerability!E11</f>
        <v>1.1000000000000001</v>
      </c>
      <c r="U9" s="157">
        <f>Vulnerability!H11</f>
        <v>4.5</v>
      </c>
      <c r="V9" s="157">
        <f>Vulnerability!N11</f>
        <v>0</v>
      </c>
      <c r="W9" s="99">
        <f>Vulnerability!AM11</f>
        <v>3.8</v>
      </c>
      <c r="X9" s="157">
        <f>Vulnerability!T11</f>
        <v>6.1</v>
      </c>
      <c r="Y9" s="156">
        <f>Vulnerability!AB11</f>
        <v>0.4</v>
      </c>
      <c r="Z9" s="156">
        <f>Vulnerability!AE11</f>
        <v>0.6</v>
      </c>
      <c r="AA9" s="156">
        <f>Vulnerability!AH11</f>
        <v>0</v>
      </c>
      <c r="AB9" s="156">
        <f>Vulnerability!AK11</f>
        <v>1</v>
      </c>
      <c r="AC9" s="157">
        <f>Vulnerability!AL11</f>
        <v>0.5</v>
      </c>
      <c r="AD9" s="99">
        <f t="shared" si="5"/>
        <v>3.5</v>
      </c>
      <c r="AE9" s="99">
        <f>'Lack of Coping Capacity'!H11</f>
        <v>4.7</v>
      </c>
      <c r="AF9" s="162">
        <f>'Lack of Coping Capacity'!D11</f>
        <v>3.8</v>
      </c>
      <c r="AG9" s="162">
        <f>'Lack of Coping Capacity'!G11</f>
        <v>5.5</v>
      </c>
      <c r="AH9" s="99">
        <f>'Lack of Coping Capacity'!AA11</f>
        <v>2.1</v>
      </c>
      <c r="AI9" s="162">
        <f>'Lack of Coping Capacity'!M11</f>
        <v>1.7</v>
      </c>
      <c r="AJ9" s="162">
        <f>'Lack of Coping Capacity'!R11</f>
        <v>3</v>
      </c>
      <c r="AK9" s="162">
        <f>'Lack of Coping Capacity'!Z11</f>
        <v>1.5</v>
      </c>
      <c r="AL9" s="102">
        <f>'Imputed and missing data hidden'!BY7</f>
        <v>7</v>
      </c>
      <c r="AM9" s="103">
        <f t="shared" si="6"/>
        <v>0.13725490196078433</v>
      </c>
      <c r="AN9" s="102" t="str">
        <f t="shared" si="7"/>
        <v/>
      </c>
      <c r="AO9" s="104">
        <f>'Indicator Date hidden2'!BZ8</f>
        <v>0.3611111111111111</v>
      </c>
    </row>
    <row r="10" spans="1:41">
      <c r="A10" s="97" t="str">
        <f>'Indicator Data'!A12</f>
        <v>Armenia</v>
      </c>
      <c r="B10" s="97" t="str">
        <f>'Indicator Data'!B12</f>
        <v>ARM</v>
      </c>
      <c r="C10" s="99">
        <f t="shared" si="0"/>
        <v>5.4</v>
      </c>
      <c r="D10" s="99" t="str">
        <f t="shared" si="1"/>
        <v>High</v>
      </c>
      <c r="E10" s="100">
        <f t="shared" si="2"/>
        <v>29</v>
      </c>
      <c r="F10" s="101">
        <f>VLOOKUP($B10,'Lack of Reliability Index'!$A$2:$H$192,8,FALSE)</f>
        <v>3.7333333333333343</v>
      </c>
      <c r="G10" s="99">
        <f t="shared" si="3"/>
        <v>8.4</v>
      </c>
      <c r="H10" s="99">
        <f>'Hazard &amp; Exposure'!DD12</f>
        <v>4.4000000000000004</v>
      </c>
      <c r="I10" s="105">
        <f>'Hazard &amp; Exposure'!AO12</f>
        <v>8.1999999999999993</v>
      </c>
      <c r="J10" s="105">
        <f>'Hazard &amp; Exposure'!AP12</f>
        <v>4.3</v>
      </c>
      <c r="K10" s="105">
        <f>'Hazard &amp; Exposure'!AQ12</f>
        <v>0</v>
      </c>
      <c r="L10" s="105">
        <f>'Hazard &amp; Exposure'!AR12</f>
        <v>0</v>
      </c>
      <c r="M10" s="105">
        <f>'Hazard &amp; Exposure'!AU12</f>
        <v>4.9000000000000004</v>
      </c>
      <c r="N10" s="105">
        <f>'Hazard &amp; Exposure'!DC12</f>
        <v>5.0999999999999996</v>
      </c>
      <c r="O10" s="99">
        <f>'Hazard &amp; Exposure'!DK12</f>
        <v>10</v>
      </c>
      <c r="P10" s="105">
        <f>'Hazard &amp; Exposure'!DG12</f>
        <v>2.2999999999999998</v>
      </c>
      <c r="Q10" s="105">
        <f>'Hazard &amp; Exposure'!DJ12</f>
        <v>10</v>
      </c>
      <c r="R10" s="99">
        <f t="shared" si="4"/>
        <v>4.0999999999999996</v>
      </c>
      <c r="S10" s="99">
        <f>Vulnerability!O12</f>
        <v>1.8</v>
      </c>
      <c r="T10" s="157">
        <f>Vulnerability!E12</f>
        <v>1.3</v>
      </c>
      <c r="U10" s="157">
        <f>Vulnerability!H12</f>
        <v>2.2999999999999998</v>
      </c>
      <c r="V10" s="157">
        <f>Vulnerability!N12</f>
        <v>2.4</v>
      </c>
      <c r="W10" s="99">
        <f>Vulnerability!AM12</f>
        <v>5.8</v>
      </c>
      <c r="X10" s="157">
        <f>Vulnerability!T12</f>
        <v>8.4</v>
      </c>
      <c r="Y10" s="156">
        <f>Vulnerability!AB12</f>
        <v>0.3</v>
      </c>
      <c r="Z10" s="156">
        <f>Vulnerability!AE12</f>
        <v>0.8</v>
      </c>
      <c r="AA10" s="156">
        <f>Vulnerability!AH12</f>
        <v>0.1</v>
      </c>
      <c r="AB10" s="156">
        <f>Vulnerability!AK12</f>
        <v>1.8</v>
      </c>
      <c r="AC10" s="157">
        <f>Vulnerability!AL12</f>
        <v>0.8</v>
      </c>
      <c r="AD10" s="99">
        <f t="shared" si="5"/>
        <v>4.5</v>
      </c>
      <c r="AE10" s="99">
        <f>'Lack of Coping Capacity'!H12</f>
        <v>6.3</v>
      </c>
      <c r="AF10" s="162">
        <f>'Lack of Coping Capacity'!D12</f>
        <v>7.5</v>
      </c>
      <c r="AG10" s="162">
        <f>'Lack of Coping Capacity'!G12</f>
        <v>5.0999999999999996</v>
      </c>
      <c r="AH10" s="99">
        <f>'Lack of Coping Capacity'!AA12</f>
        <v>1.9</v>
      </c>
      <c r="AI10" s="162">
        <f>'Lack of Coping Capacity'!M12</f>
        <v>1.8</v>
      </c>
      <c r="AJ10" s="162">
        <f>'Lack of Coping Capacity'!R12</f>
        <v>1.2</v>
      </c>
      <c r="AK10" s="162">
        <f>'Lack of Coping Capacity'!Z12</f>
        <v>2.7</v>
      </c>
      <c r="AL10" s="102">
        <f>'Imputed and missing data hidden'!BY8</f>
        <v>4</v>
      </c>
      <c r="AM10" s="103">
        <f t="shared" si="6"/>
        <v>7.8431372549019607E-2</v>
      </c>
      <c r="AN10" s="102" t="str">
        <f t="shared" si="7"/>
        <v>YES</v>
      </c>
      <c r="AO10" s="104">
        <f>'Indicator Date hidden2'!BZ9</f>
        <v>0.36</v>
      </c>
    </row>
    <row r="11" spans="1:41">
      <c r="A11" s="97" t="str">
        <f>'Indicator Data'!A13</f>
        <v>Australia</v>
      </c>
      <c r="B11" s="97" t="str">
        <f>'Indicator Data'!B13</f>
        <v>AUS</v>
      </c>
      <c r="C11" s="99">
        <f t="shared" si="0"/>
        <v>2.2999999999999998</v>
      </c>
      <c r="D11" s="99" t="str">
        <f t="shared" si="1"/>
        <v>Low</v>
      </c>
      <c r="E11" s="100">
        <f t="shared" si="2"/>
        <v>140</v>
      </c>
      <c r="F11" s="101">
        <f>VLOOKUP($B11,'Lack of Reliability Index'!$A$2:$H$192,8,FALSE)</f>
        <v>4.2587064676616917</v>
      </c>
      <c r="G11" s="99">
        <f t="shared" si="3"/>
        <v>2.7</v>
      </c>
      <c r="H11" s="99">
        <f>'Hazard &amp; Exposure'!DD13</f>
        <v>4.8</v>
      </c>
      <c r="I11" s="105">
        <f>'Hazard &amp; Exposure'!AO13</f>
        <v>0.2</v>
      </c>
      <c r="J11" s="105">
        <f>'Hazard &amp; Exposure'!AP13</f>
        <v>5.3</v>
      </c>
      <c r="K11" s="105">
        <f>'Hazard &amp; Exposure'!AQ13</f>
        <v>7.2</v>
      </c>
      <c r="L11" s="105">
        <f>'Hazard &amp; Exposure'!AR13</f>
        <v>4.8</v>
      </c>
      <c r="M11" s="105">
        <f>'Hazard &amp; Exposure'!AU13</f>
        <v>6.6</v>
      </c>
      <c r="N11" s="105">
        <f>'Hazard &amp; Exposure'!DC13</f>
        <v>2.1</v>
      </c>
      <c r="O11" s="99">
        <f>'Hazard &amp; Exposure'!DK13</f>
        <v>0</v>
      </c>
      <c r="P11" s="105">
        <f>'Hazard &amp; Exposure'!DG13</f>
        <v>0</v>
      </c>
      <c r="Q11" s="105">
        <f>'Hazard &amp; Exposure'!DJ13</f>
        <v>0</v>
      </c>
      <c r="R11" s="99">
        <f t="shared" si="4"/>
        <v>2.2000000000000002</v>
      </c>
      <c r="S11" s="99">
        <f>Vulnerability!O13</f>
        <v>0.5</v>
      </c>
      <c r="T11" s="157">
        <f>Vulnerability!E13</f>
        <v>0</v>
      </c>
      <c r="U11" s="157">
        <f>Vulnerability!H13</f>
        <v>1.9</v>
      </c>
      <c r="V11" s="157">
        <f>Vulnerability!N13</f>
        <v>0</v>
      </c>
      <c r="W11" s="99">
        <f>Vulnerability!AM13</f>
        <v>3.7</v>
      </c>
      <c r="X11" s="157">
        <f>Vulnerability!T13</f>
        <v>6</v>
      </c>
      <c r="Y11" s="156">
        <f>Vulnerability!AB13</f>
        <v>0.1</v>
      </c>
      <c r="Z11" s="156">
        <f>Vulnerability!AE13</f>
        <v>0.3</v>
      </c>
      <c r="AA11" s="156">
        <f>Vulnerability!AH13</f>
        <v>0.1</v>
      </c>
      <c r="AB11" s="156">
        <f>Vulnerability!AK13</f>
        <v>1</v>
      </c>
      <c r="AC11" s="157">
        <f>Vulnerability!AL13</f>
        <v>0.4</v>
      </c>
      <c r="AD11" s="99">
        <f t="shared" si="5"/>
        <v>2.1</v>
      </c>
      <c r="AE11" s="99">
        <f>'Lack of Coping Capacity'!H13</f>
        <v>2.2999999999999998</v>
      </c>
      <c r="AF11" s="162">
        <f>'Lack of Coping Capacity'!D13</f>
        <v>2.4</v>
      </c>
      <c r="AG11" s="162">
        <f>'Lack of Coping Capacity'!G13</f>
        <v>2.1</v>
      </c>
      <c r="AH11" s="99">
        <f>'Lack of Coping Capacity'!AA13</f>
        <v>1.8</v>
      </c>
      <c r="AI11" s="162">
        <f>'Lack of Coping Capacity'!M13</f>
        <v>2</v>
      </c>
      <c r="AJ11" s="162">
        <f>'Lack of Coping Capacity'!R13</f>
        <v>3</v>
      </c>
      <c r="AK11" s="162">
        <f>'Lack of Coping Capacity'!Z13</f>
        <v>0.4</v>
      </c>
      <c r="AL11" s="102">
        <f>'Imputed and missing data hidden'!BY9</f>
        <v>10</v>
      </c>
      <c r="AM11" s="103">
        <f t="shared" si="6"/>
        <v>0.19607843137254902</v>
      </c>
      <c r="AN11" s="102" t="str">
        <f t="shared" si="7"/>
        <v/>
      </c>
      <c r="AO11" s="104">
        <f>'Indicator Date hidden2'!BZ10</f>
        <v>0.29850746268656714</v>
      </c>
    </row>
    <row r="12" spans="1:41">
      <c r="A12" s="97" t="str">
        <f>'Indicator Data'!A14</f>
        <v>Austria</v>
      </c>
      <c r="B12" s="97" t="str">
        <f>'Indicator Data'!B14</f>
        <v>AUT</v>
      </c>
      <c r="C12" s="99">
        <f t="shared" si="0"/>
        <v>1.7</v>
      </c>
      <c r="D12" s="99" t="str">
        <f t="shared" si="1"/>
        <v>Very Low</v>
      </c>
      <c r="E12" s="100">
        <f t="shared" si="2"/>
        <v>166</v>
      </c>
      <c r="F12" s="101">
        <f>VLOOKUP($B12,'Lack of Reliability Index'!$A$2:$H$192,8,FALSE)</f>
        <v>5.05</v>
      </c>
      <c r="G12" s="99">
        <f t="shared" si="3"/>
        <v>1.3</v>
      </c>
      <c r="H12" s="99">
        <f>'Hazard &amp; Exposure'!DD14</f>
        <v>2.5</v>
      </c>
      <c r="I12" s="105">
        <f>'Hazard &amp; Exposure'!AO14</f>
        <v>4.2</v>
      </c>
      <c r="J12" s="105">
        <f>'Hazard &amp; Exposure'!AP14</f>
        <v>5.5</v>
      </c>
      <c r="K12" s="105">
        <f>'Hazard &amp; Exposure'!AQ14</f>
        <v>0</v>
      </c>
      <c r="L12" s="105">
        <f>'Hazard &amp; Exposure'!AR14</f>
        <v>0</v>
      </c>
      <c r="M12" s="105">
        <f>'Hazard &amp; Exposure'!AU14</f>
        <v>1.9</v>
      </c>
      <c r="N12" s="105">
        <f>'Hazard &amp; Exposure'!DC14</f>
        <v>1.6</v>
      </c>
      <c r="O12" s="99">
        <f>'Hazard &amp; Exposure'!DK14</f>
        <v>0</v>
      </c>
      <c r="P12" s="105">
        <f>'Hazard &amp; Exposure'!DG14</f>
        <v>0</v>
      </c>
      <c r="Q12" s="105">
        <f>'Hazard &amp; Exposure'!DJ14</f>
        <v>0</v>
      </c>
      <c r="R12" s="99">
        <f t="shared" si="4"/>
        <v>2.6</v>
      </c>
      <c r="S12" s="99">
        <f>Vulnerability!O14</f>
        <v>0.3</v>
      </c>
      <c r="T12" s="157">
        <f>Vulnerability!E14</f>
        <v>0</v>
      </c>
      <c r="U12" s="157">
        <f>Vulnerability!H14</f>
        <v>1.2</v>
      </c>
      <c r="V12" s="157">
        <f>Vulnerability!N14</f>
        <v>0.1</v>
      </c>
      <c r="W12" s="99">
        <f>Vulnerability!AM14</f>
        <v>4.4000000000000004</v>
      </c>
      <c r="X12" s="157">
        <f>Vulnerability!T14</f>
        <v>7</v>
      </c>
      <c r="Y12" s="156">
        <f>Vulnerability!AB14</f>
        <v>0.1</v>
      </c>
      <c r="Z12" s="156">
        <f>Vulnerability!AE14</f>
        <v>0.3</v>
      </c>
      <c r="AA12" s="156">
        <f>Vulnerability!AH14</f>
        <v>0</v>
      </c>
      <c r="AB12" s="156">
        <f>Vulnerability!AK14</f>
        <v>0.2</v>
      </c>
      <c r="AC12" s="157">
        <f>Vulnerability!AL14</f>
        <v>0.2</v>
      </c>
      <c r="AD12" s="99">
        <f t="shared" si="5"/>
        <v>1.5</v>
      </c>
      <c r="AE12" s="99">
        <f>'Lack of Coping Capacity'!H14</f>
        <v>2.1</v>
      </c>
      <c r="AF12" s="162">
        <f>'Lack of Coping Capacity'!D14</f>
        <v>2</v>
      </c>
      <c r="AG12" s="162">
        <f>'Lack of Coping Capacity'!G14</f>
        <v>2.2000000000000002</v>
      </c>
      <c r="AH12" s="99">
        <f>'Lack of Coping Capacity'!AA14</f>
        <v>0.8</v>
      </c>
      <c r="AI12" s="162">
        <f>'Lack of Coping Capacity'!M14</f>
        <v>1.8</v>
      </c>
      <c r="AJ12" s="162">
        <f>'Lack of Coping Capacity'!R14</f>
        <v>0</v>
      </c>
      <c r="AK12" s="162">
        <f>'Lack of Coping Capacity'!Z14</f>
        <v>0.6</v>
      </c>
      <c r="AL12" s="102">
        <f>'Imputed and missing data hidden'!BY10</f>
        <v>13</v>
      </c>
      <c r="AM12" s="103">
        <f t="shared" si="6"/>
        <v>0.25490196078431371</v>
      </c>
      <c r="AN12" s="102" t="str">
        <f t="shared" si="7"/>
        <v/>
      </c>
      <c r="AO12" s="104">
        <f>'Indicator Date hidden2'!BZ11</f>
        <v>0.296875</v>
      </c>
    </row>
    <row r="13" spans="1:41">
      <c r="A13" s="97" t="str">
        <f>'Indicator Data'!A15</f>
        <v>Azerbaijan</v>
      </c>
      <c r="B13" s="97" t="str">
        <f>'Indicator Data'!B15</f>
        <v>AZE</v>
      </c>
      <c r="C13" s="99">
        <f t="shared" si="0"/>
        <v>5.9</v>
      </c>
      <c r="D13" s="99" t="str">
        <f t="shared" si="1"/>
        <v>High</v>
      </c>
      <c r="E13" s="100">
        <f t="shared" si="2"/>
        <v>22</v>
      </c>
      <c r="F13" s="101">
        <f>VLOOKUP($B13,'Lack of Reliability Index'!$A$2:$H$192,8,FALSE)</f>
        <v>5.7652582159624419</v>
      </c>
      <c r="G13" s="99">
        <f t="shared" si="3"/>
        <v>8.5</v>
      </c>
      <c r="H13" s="99">
        <f>'Hazard &amp; Exposure'!DD15</f>
        <v>4.8</v>
      </c>
      <c r="I13" s="105">
        <f>'Hazard &amp; Exposure'!AO15</f>
        <v>8.8000000000000007</v>
      </c>
      <c r="J13" s="105">
        <f>'Hazard &amp; Exposure'!AP15</f>
        <v>4.9000000000000004</v>
      </c>
      <c r="K13" s="105">
        <f>'Hazard &amp; Exposure'!AQ15</f>
        <v>0</v>
      </c>
      <c r="L13" s="105">
        <f>'Hazard &amp; Exposure'!AR15</f>
        <v>0</v>
      </c>
      <c r="M13" s="105">
        <f>'Hazard &amp; Exposure'!AU15</f>
        <v>5</v>
      </c>
      <c r="N13" s="105">
        <f>'Hazard &amp; Exposure'!DC15</f>
        <v>5.4</v>
      </c>
      <c r="O13" s="99">
        <f>'Hazard &amp; Exposure'!DK15</f>
        <v>10</v>
      </c>
      <c r="P13" s="105">
        <f>'Hazard &amp; Exposure'!DG15</f>
        <v>7.3</v>
      </c>
      <c r="Q13" s="105">
        <f>'Hazard &amp; Exposure'!DJ15</f>
        <v>10</v>
      </c>
      <c r="R13" s="99">
        <f t="shared" si="4"/>
        <v>5.2</v>
      </c>
      <c r="S13" s="99">
        <f>Vulnerability!O15</f>
        <v>2.7</v>
      </c>
      <c r="T13" s="157">
        <f>Vulnerability!E15</f>
        <v>2.9</v>
      </c>
      <c r="U13" s="157">
        <f>Vulnerability!H15</f>
        <v>4.3</v>
      </c>
      <c r="V13" s="157">
        <f>Vulnerability!N15</f>
        <v>0.6</v>
      </c>
      <c r="W13" s="99">
        <f>Vulnerability!AM15</f>
        <v>6.9</v>
      </c>
      <c r="X13" s="157">
        <f>Vulnerability!T15</f>
        <v>9.4</v>
      </c>
      <c r="Y13" s="156">
        <f>Vulnerability!AB15</f>
        <v>0.7</v>
      </c>
      <c r="Z13" s="156">
        <f>Vulnerability!AE15</f>
        <v>1.4</v>
      </c>
      <c r="AA13" s="156">
        <f>Vulnerability!AH15</f>
        <v>0</v>
      </c>
      <c r="AB13" s="156">
        <f>Vulnerability!AK15</f>
        <v>1.3</v>
      </c>
      <c r="AC13" s="157">
        <f>Vulnerability!AL15</f>
        <v>0.9</v>
      </c>
      <c r="AD13" s="99">
        <f t="shared" si="5"/>
        <v>4.5999999999999996</v>
      </c>
      <c r="AE13" s="99">
        <f>'Lack of Coping Capacity'!H15</f>
        <v>6.2</v>
      </c>
      <c r="AF13" s="162" t="str">
        <f>'Lack of Coping Capacity'!D15</f>
        <v>x</v>
      </c>
      <c r="AG13" s="162">
        <f>'Lack of Coping Capacity'!G15</f>
        <v>6.2</v>
      </c>
      <c r="AH13" s="99">
        <f>'Lack of Coping Capacity'!AA15</f>
        <v>2.5</v>
      </c>
      <c r="AI13" s="162">
        <f>'Lack of Coping Capacity'!M15</f>
        <v>1.7</v>
      </c>
      <c r="AJ13" s="162">
        <f>'Lack of Coping Capacity'!R15</f>
        <v>3.1</v>
      </c>
      <c r="AK13" s="162">
        <f>'Lack of Coping Capacity'!Z15</f>
        <v>2.6</v>
      </c>
      <c r="AL13" s="102">
        <f>'Imputed and missing data hidden'!BY11</f>
        <v>8</v>
      </c>
      <c r="AM13" s="103">
        <f t="shared" si="6"/>
        <v>0.15686274509803921</v>
      </c>
      <c r="AN13" s="102" t="str">
        <f t="shared" si="7"/>
        <v>YES</v>
      </c>
      <c r="AO13" s="104">
        <f>'Indicator Date hidden2'!BZ12</f>
        <v>0.46478873239436619</v>
      </c>
    </row>
    <row r="14" spans="1:41">
      <c r="A14" s="97" t="str">
        <f>'Indicator Data'!A16</f>
        <v>Bahamas</v>
      </c>
      <c r="B14" s="97" t="str">
        <f>'Indicator Data'!B16</f>
        <v>BHS</v>
      </c>
      <c r="C14" s="99">
        <f t="shared" si="0"/>
        <v>2.2000000000000002</v>
      </c>
      <c r="D14" s="99" t="str">
        <f t="shared" si="1"/>
        <v>Low</v>
      </c>
      <c r="E14" s="100">
        <f t="shared" si="2"/>
        <v>145</v>
      </c>
      <c r="F14" s="101">
        <f>VLOOKUP($B14,'Lack of Reliability Index'!$A$2:$H$192,8,FALSE)</f>
        <v>5.806451612903226</v>
      </c>
      <c r="G14" s="99">
        <f t="shared" si="3"/>
        <v>1.8</v>
      </c>
      <c r="H14" s="99">
        <f>'Hazard &amp; Exposure'!DD16</f>
        <v>3.3</v>
      </c>
      <c r="I14" s="105">
        <f>'Hazard &amp; Exposure'!AO16</f>
        <v>0.1</v>
      </c>
      <c r="J14" s="105">
        <f>'Hazard &amp; Exposure'!AP16</f>
        <v>0.1</v>
      </c>
      <c r="K14" s="105">
        <f>'Hazard &amp; Exposure'!AQ16</f>
        <v>0</v>
      </c>
      <c r="L14" s="105">
        <f>'Hazard &amp; Exposure'!AR16</f>
        <v>8.8000000000000007</v>
      </c>
      <c r="M14" s="105">
        <f>'Hazard &amp; Exposure'!AU16</f>
        <v>1.5</v>
      </c>
      <c r="N14" s="105">
        <f>'Hazard &amp; Exposure'!DC16</f>
        <v>3.7</v>
      </c>
      <c r="O14" s="99">
        <f>'Hazard &amp; Exposure'!DK16</f>
        <v>0</v>
      </c>
      <c r="P14" s="105">
        <f>'Hazard &amp; Exposure'!DG16</f>
        <v>0</v>
      </c>
      <c r="Q14" s="105">
        <f>'Hazard &amp; Exposure'!DJ16</f>
        <v>0</v>
      </c>
      <c r="R14" s="99">
        <f t="shared" si="4"/>
        <v>1.9</v>
      </c>
      <c r="S14" s="99">
        <f>Vulnerability!O16</f>
        <v>2.4</v>
      </c>
      <c r="T14" s="157">
        <f>Vulnerability!E16</f>
        <v>1.7</v>
      </c>
      <c r="U14" s="157">
        <f>Vulnerability!H16</f>
        <v>4.5</v>
      </c>
      <c r="V14" s="157">
        <f>Vulnerability!N16</f>
        <v>1.8</v>
      </c>
      <c r="W14" s="99">
        <f>Vulnerability!AM16</f>
        <v>1.4</v>
      </c>
      <c r="X14" s="157">
        <f>Vulnerability!T16</f>
        <v>0.9</v>
      </c>
      <c r="Y14" s="156">
        <f>Vulnerability!AB16</f>
        <v>0.2</v>
      </c>
      <c r="Z14" s="156">
        <f>Vulnerability!AE16</f>
        <v>1</v>
      </c>
      <c r="AA14" s="156">
        <f>Vulnerability!AH16</f>
        <v>1</v>
      </c>
      <c r="AB14" s="156">
        <f>Vulnerability!AK16</f>
        <v>4.7</v>
      </c>
      <c r="AC14" s="157">
        <f>Vulnerability!AL16</f>
        <v>1.9</v>
      </c>
      <c r="AD14" s="99">
        <f t="shared" si="5"/>
        <v>3.2</v>
      </c>
      <c r="AE14" s="99">
        <f>'Lack of Coping Capacity'!H16</f>
        <v>3.9</v>
      </c>
      <c r="AF14" s="162" t="str">
        <f>'Lack of Coping Capacity'!D16</f>
        <v>x</v>
      </c>
      <c r="AG14" s="162">
        <f>'Lack of Coping Capacity'!G16</f>
        <v>3.9</v>
      </c>
      <c r="AH14" s="99">
        <f>'Lack of Coping Capacity'!AA16</f>
        <v>2.4</v>
      </c>
      <c r="AI14" s="162">
        <f>'Lack of Coping Capacity'!M16</f>
        <v>2.1</v>
      </c>
      <c r="AJ14" s="162">
        <f>'Lack of Coping Capacity'!R16</f>
        <v>2</v>
      </c>
      <c r="AK14" s="162">
        <f>'Lack of Coping Capacity'!Z16</f>
        <v>3</v>
      </c>
      <c r="AL14" s="102">
        <f>'Imputed and missing data hidden'!BY12</f>
        <v>18</v>
      </c>
      <c r="AM14" s="103">
        <f t="shared" si="6"/>
        <v>0.35294117647058826</v>
      </c>
      <c r="AN14" s="102" t="str">
        <f t="shared" si="7"/>
        <v/>
      </c>
      <c r="AO14" s="104">
        <f>'Indicator Date hidden2'!BZ13</f>
        <v>0.33870967741935482</v>
      </c>
    </row>
    <row r="15" spans="1:41">
      <c r="A15" s="97" t="str">
        <f>'Indicator Data'!A17</f>
        <v>Bahrain</v>
      </c>
      <c r="B15" s="97" t="str">
        <f>'Indicator Data'!B17</f>
        <v>BHR</v>
      </c>
      <c r="C15" s="99">
        <f t="shared" si="0"/>
        <v>1.2</v>
      </c>
      <c r="D15" s="99" t="str">
        <f t="shared" si="1"/>
        <v>Very Low</v>
      </c>
      <c r="E15" s="100">
        <f t="shared" si="2"/>
        <v>181</v>
      </c>
      <c r="F15" s="101">
        <f>VLOOKUP($B15,'Lack of Reliability Index'!$A$2:$H$192,8,FALSE)</f>
        <v>5.3763440860215059</v>
      </c>
      <c r="G15" s="99">
        <f t="shared" si="3"/>
        <v>0.5</v>
      </c>
      <c r="H15" s="99">
        <f>'Hazard &amp; Exposure'!DD17</f>
        <v>0.9</v>
      </c>
      <c r="I15" s="105">
        <f>'Hazard &amp; Exposure'!AO17</f>
        <v>0.1</v>
      </c>
      <c r="J15" s="105">
        <f>'Hazard &amp; Exposure'!AP17</f>
        <v>0.1</v>
      </c>
      <c r="K15" s="105">
        <f>'Hazard &amp; Exposure'!AQ17</f>
        <v>0</v>
      </c>
      <c r="L15" s="105">
        <f>'Hazard &amp; Exposure'!AR17</f>
        <v>0</v>
      </c>
      <c r="M15" s="105">
        <f>'Hazard &amp; Exposure'!AU17</f>
        <v>0</v>
      </c>
      <c r="N15" s="105">
        <f>'Hazard &amp; Exposure'!DC17</f>
        <v>4.3</v>
      </c>
      <c r="O15" s="99">
        <f>'Hazard &amp; Exposure'!DK17</f>
        <v>0.1</v>
      </c>
      <c r="P15" s="105">
        <f>'Hazard &amp; Exposure'!DG17</f>
        <v>0.1</v>
      </c>
      <c r="Q15" s="105">
        <f>'Hazard &amp; Exposure'!DJ17</f>
        <v>0</v>
      </c>
      <c r="R15" s="99">
        <f t="shared" si="4"/>
        <v>1.2</v>
      </c>
      <c r="S15" s="99">
        <f>Vulnerability!O17</f>
        <v>1.2</v>
      </c>
      <c r="T15" s="157">
        <f>Vulnerability!E17</f>
        <v>1</v>
      </c>
      <c r="U15" s="157">
        <f>Vulnerability!H17</f>
        <v>2.8</v>
      </c>
      <c r="V15" s="157">
        <f>Vulnerability!N17</f>
        <v>0</v>
      </c>
      <c r="W15" s="99">
        <f>Vulnerability!AM17</f>
        <v>1.1000000000000001</v>
      </c>
      <c r="X15" s="157">
        <f>Vulnerability!T17</f>
        <v>1.1000000000000001</v>
      </c>
      <c r="Y15" s="156">
        <f>Vulnerability!AB17</f>
        <v>0.1</v>
      </c>
      <c r="Z15" s="156">
        <f>Vulnerability!AE17</f>
        <v>0.5</v>
      </c>
      <c r="AA15" s="156">
        <f>Vulnerability!AH17</f>
        <v>0</v>
      </c>
      <c r="AB15" s="156">
        <f>Vulnerability!AK17</f>
        <v>3.4</v>
      </c>
      <c r="AC15" s="157">
        <f>Vulnerability!AL17</f>
        <v>1.1000000000000001</v>
      </c>
      <c r="AD15" s="99">
        <f t="shared" si="5"/>
        <v>3.1</v>
      </c>
      <c r="AE15" s="99">
        <f>'Lack of Coping Capacity'!H17</f>
        <v>4.5</v>
      </c>
      <c r="AF15" s="162">
        <f>'Lack of Coping Capacity'!D17</f>
        <v>3.8</v>
      </c>
      <c r="AG15" s="162">
        <f>'Lack of Coping Capacity'!G17</f>
        <v>5.0999999999999996</v>
      </c>
      <c r="AH15" s="99">
        <f>'Lack of Coping Capacity'!AA17</f>
        <v>1.4</v>
      </c>
      <c r="AI15" s="162">
        <f>'Lack of Coping Capacity'!M17</f>
        <v>1.2</v>
      </c>
      <c r="AJ15" s="162">
        <f>'Lack of Coping Capacity'!R17</f>
        <v>0</v>
      </c>
      <c r="AK15" s="162">
        <f>'Lack of Coping Capacity'!Z17</f>
        <v>2.9</v>
      </c>
      <c r="AL15" s="102">
        <f>'Imputed and missing data hidden'!BY13</f>
        <v>19</v>
      </c>
      <c r="AM15" s="103">
        <f t="shared" si="6"/>
        <v>0.37254901960784315</v>
      </c>
      <c r="AN15" s="102" t="str">
        <f t="shared" si="7"/>
        <v/>
      </c>
      <c r="AO15" s="104">
        <f>'Indicator Date hidden2'!BZ14</f>
        <v>0.25806451612903225</v>
      </c>
    </row>
    <row r="16" spans="1:41">
      <c r="A16" s="97" t="str">
        <f>'Indicator Data'!A18</f>
        <v>Bangladesh</v>
      </c>
      <c r="B16" s="97" t="str">
        <f>'Indicator Data'!B18</f>
        <v>BGD</v>
      </c>
      <c r="C16" s="99">
        <f t="shared" si="0"/>
        <v>5.7</v>
      </c>
      <c r="D16" s="99" t="str">
        <f t="shared" si="1"/>
        <v>High</v>
      </c>
      <c r="E16" s="100">
        <f t="shared" si="2"/>
        <v>27</v>
      </c>
      <c r="F16" s="101">
        <f>VLOOKUP($B16,'Lack of Reliability Index'!$A$2:$H$192,8,FALSE)</f>
        <v>2.7214611872146124</v>
      </c>
      <c r="G16" s="99">
        <f t="shared" si="3"/>
        <v>6.9</v>
      </c>
      <c r="H16" s="99">
        <f>'Hazard &amp; Exposure'!DD18</f>
        <v>8.1999999999999993</v>
      </c>
      <c r="I16" s="105">
        <f>'Hazard &amp; Exposure'!AO18</f>
        <v>9.1999999999999993</v>
      </c>
      <c r="J16" s="105">
        <f>'Hazard &amp; Exposure'!AP18</f>
        <v>10</v>
      </c>
      <c r="K16" s="105">
        <f>'Hazard &amp; Exposure'!AQ18</f>
        <v>8.1999999999999993</v>
      </c>
      <c r="L16" s="105">
        <f>'Hazard &amp; Exposure'!AR18</f>
        <v>6.9</v>
      </c>
      <c r="M16" s="105">
        <f>'Hazard &amp; Exposure'!AU18</f>
        <v>3.9</v>
      </c>
      <c r="N16" s="105">
        <f>'Hazard &amp; Exposure'!DC18</f>
        <v>7.6</v>
      </c>
      <c r="O16" s="99">
        <f>'Hazard &amp; Exposure'!DK18</f>
        <v>5</v>
      </c>
      <c r="P16" s="105">
        <f>'Hazard &amp; Exposure'!DG18</f>
        <v>7.1</v>
      </c>
      <c r="Q16" s="105">
        <f>'Hazard &amp; Exposure'!DJ18</f>
        <v>0</v>
      </c>
      <c r="R16" s="99">
        <f t="shared" si="4"/>
        <v>5.4</v>
      </c>
      <c r="S16" s="99">
        <f>Vulnerability!O18</f>
        <v>4.8</v>
      </c>
      <c r="T16" s="157">
        <f>Vulnerability!E18</f>
        <v>6.6</v>
      </c>
      <c r="U16" s="157">
        <f>Vulnerability!H18</f>
        <v>4.5999999999999996</v>
      </c>
      <c r="V16" s="157">
        <f>Vulnerability!N18</f>
        <v>1.3</v>
      </c>
      <c r="W16" s="99">
        <f>Vulnerability!AM18</f>
        <v>6</v>
      </c>
      <c r="X16" s="157">
        <f>Vulnerability!T18</f>
        <v>7.7</v>
      </c>
      <c r="Y16" s="156">
        <f>Vulnerability!AB18</f>
        <v>2.6</v>
      </c>
      <c r="Z16" s="156">
        <f>Vulnerability!AE18</f>
        <v>3.7</v>
      </c>
      <c r="AA16" s="156">
        <f>Vulnerability!AH18</f>
        <v>4.5999999999999996</v>
      </c>
      <c r="AB16" s="156">
        <f>Vulnerability!AK18</f>
        <v>3.2</v>
      </c>
      <c r="AC16" s="157">
        <f>Vulnerability!AL18</f>
        <v>3.6</v>
      </c>
      <c r="AD16" s="99">
        <f t="shared" si="5"/>
        <v>5</v>
      </c>
      <c r="AE16" s="99">
        <f>'Lack of Coping Capacity'!H18</f>
        <v>5</v>
      </c>
      <c r="AF16" s="162">
        <f>'Lack of Coping Capacity'!D18</f>
        <v>3</v>
      </c>
      <c r="AG16" s="162">
        <f>'Lack of Coping Capacity'!G18</f>
        <v>7</v>
      </c>
      <c r="AH16" s="99">
        <f>'Lack of Coping Capacity'!AA18</f>
        <v>5</v>
      </c>
      <c r="AI16" s="162">
        <f>'Lack of Coping Capacity'!M18</f>
        <v>4.9000000000000004</v>
      </c>
      <c r="AJ16" s="162">
        <f>'Lack of Coping Capacity'!R18</f>
        <v>4.9000000000000004</v>
      </c>
      <c r="AK16" s="162">
        <f>'Lack of Coping Capacity'!Z18</f>
        <v>5.2</v>
      </c>
      <c r="AL16" s="102">
        <f>'Imputed and missing data hidden'!BY14</f>
        <v>5</v>
      </c>
      <c r="AM16" s="103">
        <f t="shared" si="6"/>
        <v>9.8039215686274508E-2</v>
      </c>
      <c r="AN16" s="102" t="str">
        <f t="shared" si="7"/>
        <v/>
      </c>
      <c r="AO16" s="104">
        <f>'Indicator Date hidden2'!BZ15</f>
        <v>0.26027397260273971</v>
      </c>
    </row>
    <row r="17" spans="1:41">
      <c r="A17" s="97" t="str">
        <f>'Indicator Data'!A19</f>
        <v>Barbados</v>
      </c>
      <c r="B17" s="97" t="str">
        <f>'Indicator Data'!B19</f>
        <v>BRB</v>
      </c>
      <c r="C17" s="99">
        <f t="shared" si="0"/>
        <v>2</v>
      </c>
      <c r="D17" s="99" t="str">
        <f t="shared" si="1"/>
        <v>Low</v>
      </c>
      <c r="E17" s="100">
        <f t="shared" si="2"/>
        <v>152</v>
      </c>
      <c r="F17" s="101">
        <f>VLOOKUP($B17,'Lack of Reliability Index'!$A$2:$H$192,8,FALSE)</f>
        <v>5.7990049751243786</v>
      </c>
      <c r="G17" s="99">
        <f t="shared" si="3"/>
        <v>2.1</v>
      </c>
      <c r="H17" s="99">
        <f>'Hazard &amp; Exposure'!DD19</f>
        <v>3.8</v>
      </c>
      <c r="I17" s="105">
        <f>'Hazard &amp; Exposure'!AO19</f>
        <v>5.6</v>
      </c>
      <c r="J17" s="105">
        <f>'Hazard &amp; Exposure'!AP19</f>
        <v>0.1</v>
      </c>
      <c r="K17" s="105">
        <f>'Hazard &amp; Exposure'!AQ19</f>
        <v>5.7</v>
      </c>
      <c r="L17" s="105">
        <f>'Hazard &amp; Exposure'!AR19</f>
        <v>4.5999999999999996</v>
      </c>
      <c r="M17" s="105">
        <f>'Hazard &amp; Exposure'!AU19</f>
        <v>0.5</v>
      </c>
      <c r="N17" s="105">
        <f>'Hazard &amp; Exposure'!DC19</f>
        <v>4.2</v>
      </c>
      <c r="O17" s="99">
        <f>'Hazard &amp; Exposure'!DK19</f>
        <v>0</v>
      </c>
      <c r="P17" s="105">
        <f>'Hazard &amp; Exposure'!DG19</f>
        <v>0</v>
      </c>
      <c r="Q17" s="105">
        <f>'Hazard &amp; Exposure'!DJ19</f>
        <v>0</v>
      </c>
      <c r="R17" s="99">
        <f t="shared" si="4"/>
        <v>1.5</v>
      </c>
      <c r="S17" s="99">
        <f>Vulnerability!O19</f>
        <v>2.2999999999999998</v>
      </c>
      <c r="T17" s="157">
        <f>Vulnerability!E19</f>
        <v>2.6</v>
      </c>
      <c r="U17" s="157">
        <f>Vulnerability!H19</f>
        <v>3.4</v>
      </c>
      <c r="V17" s="157">
        <f>Vulnerability!N19</f>
        <v>0.5</v>
      </c>
      <c r="W17" s="99">
        <f>Vulnerability!AM19</f>
        <v>0.6</v>
      </c>
      <c r="X17" s="157">
        <f>Vulnerability!T19</f>
        <v>0</v>
      </c>
      <c r="Y17" s="156">
        <f>Vulnerability!AB19</f>
        <v>0.5</v>
      </c>
      <c r="Z17" s="156">
        <f>Vulnerability!AE19</f>
        <v>0.9</v>
      </c>
      <c r="AA17" s="156">
        <f>Vulnerability!AH19</f>
        <v>1.1000000000000001</v>
      </c>
      <c r="AB17" s="156">
        <f>Vulnerability!AK19</f>
        <v>2.1</v>
      </c>
      <c r="AC17" s="157">
        <f>Vulnerability!AL19</f>
        <v>1.2</v>
      </c>
      <c r="AD17" s="99">
        <f t="shared" si="5"/>
        <v>2.5</v>
      </c>
      <c r="AE17" s="99">
        <f>'Lack of Coping Capacity'!H19</f>
        <v>3.3</v>
      </c>
      <c r="AF17" s="162">
        <f>'Lack of Coping Capacity'!D19</f>
        <v>2.8</v>
      </c>
      <c r="AG17" s="162">
        <f>'Lack of Coping Capacity'!G19</f>
        <v>3.7</v>
      </c>
      <c r="AH17" s="99">
        <f>'Lack of Coping Capacity'!AA19</f>
        <v>1.6</v>
      </c>
      <c r="AI17" s="162">
        <f>'Lack of Coping Capacity'!M19</f>
        <v>1.6</v>
      </c>
      <c r="AJ17" s="162">
        <f>'Lack of Coping Capacity'!R19</f>
        <v>0.2</v>
      </c>
      <c r="AK17" s="162">
        <f>'Lack of Coping Capacity'!Z19</f>
        <v>3.1</v>
      </c>
      <c r="AL17" s="102">
        <f>'Imputed and missing data hidden'!BY15</f>
        <v>11</v>
      </c>
      <c r="AM17" s="103">
        <f t="shared" si="6"/>
        <v>0.21568627450980393</v>
      </c>
      <c r="AN17" s="102" t="str">
        <f t="shared" si="7"/>
        <v/>
      </c>
      <c r="AO17" s="104">
        <f>'Indicator Date hidden2'!BZ16</f>
        <v>0.53731343283582089</v>
      </c>
    </row>
    <row r="18" spans="1:41">
      <c r="A18" s="97" t="str">
        <f>'Indicator Data'!A20</f>
        <v>Belarus</v>
      </c>
      <c r="B18" s="97" t="str">
        <f>'Indicator Data'!B20</f>
        <v>BLR</v>
      </c>
      <c r="C18" s="99">
        <f t="shared" si="0"/>
        <v>1.8</v>
      </c>
      <c r="D18" s="99" t="str">
        <f t="shared" si="1"/>
        <v>Very Low</v>
      </c>
      <c r="E18" s="100">
        <f t="shared" si="2"/>
        <v>160</v>
      </c>
      <c r="F18" s="101">
        <f>VLOOKUP($B18,'Lack of Reliability Index'!$A$2:$H$192,8,FALSE)</f>
        <v>4.071641791044776</v>
      </c>
      <c r="G18" s="99">
        <f t="shared" si="3"/>
        <v>1.8</v>
      </c>
      <c r="H18" s="99">
        <f>'Hazard &amp; Exposure'!DD20</f>
        <v>2</v>
      </c>
      <c r="I18" s="105">
        <f>'Hazard &amp; Exposure'!AO20</f>
        <v>0.1</v>
      </c>
      <c r="J18" s="105">
        <f>'Hazard &amp; Exposure'!AP20</f>
        <v>6.2</v>
      </c>
      <c r="K18" s="105">
        <f>'Hazard &amp; Exposure'!AQ20</f>
        <v>0</v>
      </c>
      <c r="L18" s="105">
        <f>'Hazard &amp; Exposure'!AR20</f>
        <v>0</v>
      </c>
      <c r="M18" s="105">
        <f>'Hazard &amp; Exposure'!AU20</f>
        <v>1.5</v>
      </c>
      <c r="N18" s="105">
        <f>'Hazard &amp; Exposure'!DC20</f>
        <v>2.2999999999999998</v>
      </c>
      <c r="O18" s="99">
        <f>'Hazard &amp; Exposure'!DK20</f>
        <v>1.6</v>
      </c>
      <c r="P18" s="105">
        <f>'Hazard &amp; Exposure'!DG20</f>
        <v>2.2999999999999998</v>
      </c>
      <c r="Q18" s="105">
        <f>'Hazard &amp; Exposure'!DJ20</f>
        <v>0</v>
      </c>
      <c r="R18" s="99">
        <f t="shared" si="4"/>
        <v>1.2</v>
      </c>
      <c r="S18" s="99">
        <f>Vulnerability!O20</f>
        <v>1.1000000000000001</v>
      </c>
      <c r="T18" s="157">
        <f>Vulnerability!E20</f>
        <v>1.5</v>
      </c>
      <c r="U18" s="157">
        <f>Vulnerability!H20</f>
        <v>0.9</v>
      </c>
      <c r="V18" s="157">
        <f>Vulnerability!N20</f>
        <v>0.4</v>
      </c>
      <c r="W18" s="99">
        <f>Vulnerability!AM20</f>
        <v>1.3</v>
      </c>
      <c r="X18" s="157">
        <f>Vulnerability!T20</f>
        <v>2</v>
      </c>
      <c r="Y18" s="156">
        <f>Vulnerability!AB20</f>
        <v>0.6</v>
      </c>
      <c r="Z18" s="156">
        <f>Vulnerability!AE20</f>
        <v>0.2</v>
      </c>
      <c r="AA18" s="156">
        <f>Vulnerability!AH20</f>
        <v>0</v>
      </c>
      <c r="AB18" s="156">
        <f>Vulnerability!AK20</f>
        <v>1</v>
      </c>
      <c r="AC18" s="157">
        <f>Vulnerability!AL20</f>
        <v>0.5</v>
      </c>
      <c r="AD18" s="99">
        <f t="shared" si="5"/>
        <v>2.7</v>
      </c>
      <c r="AE18" s="99">
        <f>'Lack of Coping Capacity'!H20</f>
        <v>4.0999999999999996</v>
      </c>
      <c r="AF18" s="162">
        <f>'Lack of Coping Capacity'!D20</f>
        <v>2.8</v>
      </c>
      <c r="AG18" s="162">
        <f>'Lack of Coping Capacity'!G20</f>
        <v>5.4</v>
      </c>
      <c r="AH18" s="99">
        <f>'Lack of Coping Capacity'!AA20</f>
        <v>1.1000000000000001</v>
      </c>
      <c r="AI18" s="162">
        <f>'Lack of Coping Capacity'!M20</f>
        <v>1.4</v>
      </c>
      <c r="AJ18" s="162">
        <f>'Lack of Coping Capacity'!R20</f>
        <v>0.3</v>
      </c>
      <c r="AK18" s="162">
        <f>'Lack of Coping Capacity'!Z20</f>
        <v>1.6</v>
      </c>
      <c r="AL18" s="102">
        <f>'Imputed and missing data hidden'!BY16</f>
        <v>9</v>
      </c>
      <c r="AM18" s="103">
        <f t="shared" si="6"/>
        <v>0.17647058823529413</v>
      </c>
      <c r="AN18" s="102" t="str">
        <f t="shared" si="7"/>
        <v/>
      </c>
      <c r="AO18" s="104">
        <f>'Indicator Date hidden2'!BZ17</f>
        <v>0.31343283582089554</v>
      </c>
    </row>
    <row r="19" spans="1:41">
      <c r="A19" s="97" t="str">
        <f>'Indicator Data'!A21</f>
        <v>Belgium</v>
      </c>
      <c r="B19" s="97" t="str">
        <f>'Indicator Data'!B21</f>
        <v>BEL</v>
      </c>
      <c r="C19" s="99">
        <f t="shared" si="0"/>
        <v>1.7</v>
      </c>
      <c r="D19" s="99" t="str">
        <f t="shared" si="1"/>
        <v>Very Low</v>
      </c>
      <c r="E19" s="100">
        <f t="shared" si="2"/>
        <v>166</v>
      </c>
      <c r="F19" s="101">
        <f>VLOOKUP($B19,'Lack of Reliability Index'!$A$2:$H$192,8,FALSE)</f>
        <v>5.05</v>
      </c>
      <c r="G19" s="99">
        <f t="shared" si="3"/>
        <v>1.2</v>
      </c>
      <c r="H19" s="99">
        <f>'Hazard &amp; Exposure'!DD21</f>
        <v>1.8</v>
      </c>
      <c r="I19" s="105">
        <f>'Hazard &amp; Exposure'!AO21</f>
        <v>3.4</v>
      </c>
      <c r="J19" s="105">
        <f>'Hazard &amp; Exposure'!AP21</f>
        <v>4</v>
      </c>
      <c r="K19" s="105">
        <f>'Hazard &amp; Exposure'!AQ21</f>
        <v>0</v>
      </c>
      <c r="L19" s="105">
        <f>'Hazard &amp; Exposure'!AR21</f>
        <v>0</v>
      </c>
      <c r="M19" s="105">
        <f>'Hazard &amp; Exposure'!AU21</f>
        <v>1</v>
      </c>
      <c r="N19" s="105">
        <f>'Hazard &amp; Exposure'!DC21</f>
        <v>1.3</v>
      </c>
      <c r="O19" s="99">
        <f>'Hazard &amp; Exposure'!DK21</f>
        <v>0.5</v>
      </c>
      <c r="P19" s="105">
        <f>'Hazard &amp; Exposure'!DG21</f>
        <v>0.7</v>
      </c>
      <c r="Q19" s="105">
        <f>'Hazard &amp; Exposure'!DJ21</f>
        <v>0</v>
      </c>
      <c r="R19" s="99">
        <f t="shared" si="4"/>
        <v>2.1</v>
      </c>
      <c r="S19" s="99">
        <f>Vulnerability!O21</f>
        <v>0.3</v>
      </c>
      <c r="T19" s="157">
        <f>Vulnerability!E21</f>
        <v>0</v>
      </c>
      <c r="U19" s="157">
        <f>Vulnerability!H21</f>
        <v>0.6</v>
      </c>
      <c r="V19" s="157">
        <f>Vulnerability!N21</f>
        <v>0.4</v>
      </c>
      <c r="W19" s="99">
        <f>Vulnerability!AM21</f>
        <v>3.6</v>
      </c>
      <c r="X19" s="157">
        <f>Vulnerability!T21</f>
        <v>6</v>
      </c>
      <c r="Y19" s="156">
        <f>Vulnerability!AB21</f>
        <v>0.1</v>
      </c>
      <c r="Z19" s="156">
        <f>Vulnerability!AE21</f>
        <v>0.3</v>
      </c>
      <c r="AA19" s="156">
        <f>Vulnerability!AH21</f>
        <v>0</v>
      </c>
      <c r="AB19" s="156">
        <f>Vulnerability!AK21</f>
        <v>0.1</v>
      </c>
      <c r="AC19" s="157">
        <f>Vulnerability!AL21</f>
        <v>0.1</v>
      </c>
      <c r="AD19" s="99">
        <f t="shared" si="5"/>
        <v>1.8</v>
      </c>
      <c r="AE19" s="99">
        <f>'Lack of Coping Capacity'!H21</f>
        <v>2.7</v>
      </c>
      <c r="AF19" s="162" t="str">
        <f>'Lack of Coping Capacity'!D21</f>
        <v>x</v>
      </c>
      <c r="AG19" s="162">
        <f>'Lack of Coping Capacity'!G21</f>
        <v>2.7</v>
      </c>
      <c r="AH19" s="99">
        <f>'Lack of Coping Capacity'!AA21</f>
        <v>0.9</v>
      </c>
      <c r="AI19" s="162">
        <f>'Lack of Coping Capacity'!M21</f>
        <v>2</v>
      </c>
      <c r="AJ19" s="162">
        <f>'Lack of Coping Capacity'!R21</f>
        <v>0</v>
      </c>
      <c r="AK19" s="162">
        <f>'Lack of Coping Capacity'!Z21</f>
        <v>0.7</v>
      </c>
      <c r="AL19" s="102">
        <f>'Imputed and missing data hidden'!BY17</f>
        <v>13</v>
      </c>
      <c r="AM19" s="103">
        <f t="shared" si="6"/>
        <v>0.25490196078431371</v>
      </c>
      <c r="AN19" s="102" t="str">
        <f t="shared" si="7"/>
        <v/>
      </c>
      <c r="AO19" s="104">
        <f>'Indicator Date hidden2'!BZ18</f>
        <v>0.296875</v>
      </c>
    </row>
    <row r="20" spans="1:41">
      <c r="A20" s="97" t="str">
        <f>'Indicator Data'!A22</f>
        <v>Belize</v>
      </c>
      <c r="B20" s="97" t="str">
        <f>'Indicator Data'!B22</f>
        <v>BLZ</v>
      </c>
      <c r="C20" s="99">
        <f t="shared" si="0"/>
        <v>3.9</v>
      </c>
      <c r="D20" s="99" t="str">
        <f t="shared" si="1"/>
        <v>Medium</v>
      </c>
      <c r="E20" s="100">
        <f t="shared" si="2"/>
        <v>83</v>
      </c>
      <c r="F20" s="101">
        <f>VLOOKUP($B20,'Lack of Reliability Index'!$A$2:$H$192,8,FALSE)</f>
        <v>4.9435897435897438</v>
      </c>
      <c r="G20" s="99">
        <f t="shared" si="3"/>
        <v>3.1</v>
      </c>
      <c r="H20" s="99">
        <f>'Hazard &amp; Exposure'!DD22</f>
        <v>5.4</v>
      </c>
      <c r="I20" s="105">
        <f>'Hazard &amp; Exposure'!AO22</f>
        <v>2.4</v>
      </c>
      <c r="J20" s="105">
        <f>'Hazard &amp; Exposure'!AP22</f>
        <v>8.4</v>
      </c>
      <c r="K20" s="105">
        <f>'Hazard &amp; Exposure'!AQ22</f>
        <v>5.3</v>
      </c>
      <c r="L20" s="105">
        <f>'Hazard &amp; Exposure'!AR22</f>
        <v>7.2</v>
      </c>
      <c r="M20" s="105">
        <f>'Hazard &amp; Exposure'!AU22</f>
        <v>2.4</v>
      </c>
      <c r="N20" s="105">
        <f>'Hazard &amp; Exposure'!DC22</f>
        <v>4</v>
      </c>
      <c r="O20" s="99">
        <f>'Hazard &amp; Exposure'!DK22</f>
        <v>0</v>
      </c>
      <c r="P20" s="105">
        <f>'Hazard &amp; Exposure'!DG22</f>
        <v>0</v>
      </c>
      <c r="Q20" s="105">
        <f>'Hazard &amp; Exposure'!DJ22</f>
        <v>0</v>
      </c>
      <c r="R20" s="99">
        <f t="shared" si="4"/>
        <v>3.6</v>
      </c>
      <c r="S20" s="99">
        <f>Vulnerability!O22</f>
        <v>3.9</v>
      </c>
      <c r="T20" s="157">
        <f>Vulnerability!E22</f>
        <v>4.2</v>
      </c>
      <c r="U20" s="157">
        <f>Vulnerability!H22</f>
        <v>5.5</v>
      </c>
      <c r="V20" s="157">
        <f>Vulnerability!N22</f>
        <v>1.5</v>
      </c>
      <c r="W20" s="99">
        <f>Vulnerability!AM22</f>
        <v>3.3</v>
      </c>
      <c r="X20" s="157">
        <f>Vulnerability!T22</f>
        <v>3.1</v>
      </c>
      <c r="Y20" s="156">
        <f>Vulnerability!AB22</f>
        <v>0.3</v>
      </c>
      <c r="Z20" s="156">
        <f>Vulnerability!AE22</f>
        <v>1</v>
      </c>
      <c r="AA20" s="156">
        <f>Vulnerability!AH22</f>
        <v>7.5</v>
      </c>
      <c r="AB20" s="156">
        <f>Vulnerability!AK22</f>
        <v>2.1</v>
      </c>
      <c r="AC20" s="157">
        <f>Vulnerability!AL22</f>
        <v>3.4</v>
      </c>
      <c r="AD20" s="99">
        <f t="shared" si="5"/>
        <v>5.2</v>
      </c>
      <c r="AE20" s="99">
        <f>'Lack of Coping Capacity'!H22</f>
        <v>6.4</v>
      </c>
      <c r="AF20" s="162" t="str">
        <f>'Lack of Coping Capacity'!D22</f>
        <v>x</v>
      </c>
      <c r="AG20" s="162">
        <f>'Lack of Coping Capacity'!G22</f>
        <v>6.4</v>
      </c>
      <c r="AH20" s="99">
        <f>'Lack of Coping Capacity'!AA22</f>
        <v>3.8</v>
      </c>
      <c r="AI20" s="162">
        <f>'Lack of Coping Capacity'!M22</f>
        <v>4.3</v>
      </c>
      <c r="AJ20" s="162">
        <f>'Lack of Coping Capacity'!R22</f>
        <v>3</v>
      </c>
      <c r="AK20" s="162">
        <f>'Lack of Coping Capacity'!Z22</f>
        <v>4.0999999999999996</v>
      </c>
      <c r="AL20" s="102">
        <f>'Imputed and missing data hidden'!BY18</f>
        <v>13</v>
      </c>
      <c r="AM20" s="103">
        <f t="shared" si="6"/>
        <v>0.25490196078431371</v>
      </c>
      <c r="AN20" s="102" t="str">
        <f t="shared" si="7"/>
        <v/>
      </c>
      <c r="AO20" s="104">
        <f>'Indicator Date hidden2'!BZ19</f>
        <v>0.27692307692307694</v>
      </c>
    </row>
    <row r="21" spans="1:41">
      <c r="A21" s="97" t="str">
        <f>'Indicator Data'!A23</f>
        <v>Benin</v>
      </c>
      <c r="B21" s="97" t="str">
        <f>'Indicator Data'!B23</f>
        <v>BEN</v>
      </c>
      <c r="C21" s="99">
        <f t="shared" si="0"/>
        <v>4.5</v>
      </c>
      <c r="D21" s="99" t="str">
        <f t="shared" si="1"/>
        <v>Medium</v>
      </c>
      <c r="E21" s="100">
        <f t="shared" si="2"/>
        <v>61</v>
      </c>
      <c r="F21" s="101">
        <f>VLOOKUP($B21,'Lack of Reliability Index'!$A$2:$H$192,8,FALSE)</f>
        <v>1.9243243243243242</v>
      </c>
      <c r="G21" s="99">
        <f t="shared" si="3"/>
        <v>2.7</v>
      </c>
      <c r="H21" s="99">
        <f>'Hazard &amp; Exposure'!DD23</f>
        <v>2.9</v>
      </c>
      <c r="I21" s="105">
        <f>'Hazard &amp; Exposure'!AO23</f>
        <v>0.1</v>
      </c>
      <c r="J21" s="105">
        <f>'Hazard &amp; Exposure'!AP23</f>
        <v>5.0999999999999996</v>
      </c>
      <c r="K21" s="105">
        <f>'Hazard &amp; Exposure'!AQ23</f>
        <v>0</v>
      </c>
      <c r="L21" s="105">
        <f>'Hazard &amp; Exposure'!AR23</f>
        <v>0</v>
      </c>
      <c r="M21" s="105">
        <f>'Hazard &amp; Exposure'!AU23</f>
        <v>1</v>
      </c>
      <c r="N21" s="105">
        <f>'Hazard &amp; Exposure'!DC23</f>
        <v>7.5</v>
      </c>
      <c r="O21" s="99">
        <f>'Hazard &amp; Exposure'!DK23</f>
        <v>2.4</v>
      </c>
      <c r="P21" s="105">
        <f>'Hazard &amp; Exposure'!DG23</f>
        <v>3.4</v>
      </c>
      <c r="Q21" s="105">
        <f>'Hazard &amp; Exposure'!DJ23</f>
        <v>0</v>
      </c>
      <c r="R21" s="99">
        <f t="shared" si="4"/>
        <v>4.9000000000000004</v>
      </c>
      <c r="S21" s="99">
        <f>Vulnerability!O23</f>
        <v>6.4</v>
      </c>
      <c r="T21" s="157">
        <f>Vulnerability!E23</f>
        <v>8.6</v>
      </c>
      <c r="U21" s="157">
        <f>Vulnerability!H23</f>
        <v>7</v>
      </c>
      <c r="V21" s="157">
        <f>Vulnerability!N23</f>
        <v>1.4</v>
      </c>
      <c r="W21" s="99">
        <f>Vulnerability!AM23</f>
        <v>2.9</v>
      </c>
      <c r="X21" s="157">
        <f>Vulnerability!T23</f>
        <v>2.5</v>
      </c>
      <c r="Y21" s="156">
        <f>Vulnerability!AB23</f>
        <v>4.5</v>
      </c>
      <c r="Z21" s="156">
        <f>Vulnerability!AE23</f>
        <v>5.3</v>
      </c>
      <c r="AA21" s="156">
        <f>Vulnerability!AH23</f>
        <v>0</v>
      </c>
      <c r="AB21" s="156">
        <f>Vulnerability!AK23</f>
        <v>2.2000000000000002</v>
      </c>
      <c r="AC21" s="157">
        <f>Vulnerability!AL23</f>
        <v>3.3</v>
      </c>
      <c r="AD21" s="99">
        <f t="shared" si="5"/>
        <v>6.8</v>
      </c>
      <c r="AE21" s="99">
        <f>'Lack of Coping Capacity'!H23</f>
        <v>5.7</v>
      </c>
      <c r="AF21" s="162">
        <f>'Lack of Coping Capacity'!D23</f>
        <v>5.5</v>
      </c>
      <c r="AG21" s="162">
        <f>'Lack of Coping Capacity'!G23</f>
        <v>5.9</v>
      </c>
      <c r="AH21" s="99">
        <f>'Lack of Coping Capacity'!AA23</f>
        <v>7.6</v>
      </c>
      <c r="AI21" s="162">
        <f>'Lack of Coping Capacity'!M23</f>
        <v>7.4</v>
      </c>
      <c r="AJ21" s="162">
        <f>'Lack of Coping Capacity'!R23</f>
        <v>8.3000000000000007</v>
      </c>
      <c r="AK21" s="162">
        <f>'Lack of Coping Capacity'!Z23</f>
        <v>7</v>
      </c>
      <c r="AL21" s="102">
        <f>'Imputed and missing data hidden'!BY19</f>
        <v>1</v>
      </c>
      <c r="AM21" s="103">
        <f t="shared" si="6"/>
        <v>1.9607843137254902E-2</v>
      </c>
      <c r="AN21" s="102" t="str">
        <f t="shared" si="7"/>
        <v/>
      </c>
      <c r="AO21" s="104">
        <f>'Indicator Date hidden2'!BZ20</f>
        <v>0.3108108108108108</v>
      </c>
    </row>
    <row r="22" spans="1:41">
      <c r="A22" s="97" t="str">
        <f>'Indicator Data'!A24</f>
        <v>Bhutan</v>
      </c>
      <c r="B22" s="97" t="str">
        <f>'Indicator Data'!B24</f>
        <v>BTN</v>
      </c>
      <c r="C22" s="99">
        <f t="shared" si="0"/>
        <v>3.1</v>
      </c>
      <c r="D22" s="99" t="str">
        <f t="shared" si="1"/>
        <v>Low</v>
      </c>
      <c r="E22" s="100">
        <f t="shared" si="2"/>
        <v>111</v>
      </c>
      <c r="F22" s="101">
        <f>VLOOKUP($B22,'Lack of Reliability Index'!$A$2:$H$192,8,FALSE)</f>
        <v>5.3019607843137253</v>
      </c>
      <c r="G22" s="99">
        <f t="shared" si="3"/>
        <v>1.9</v>
      </c>
      <c r="H22" s="99">
        <f>'Hazard &amp; Exposure'!DD24</f>
        <v>3.5</v>
      </c>
      <c r="I22" s="105">
        <f>'Hazard &amp; Exposure'!AO24</f>
        <v>7.4</v>
      </c>
      <c r="J22" s="105">
        <f>'Hazard &amp; Exposure'!AP24</f>
        <v>5.0999999999999996</v>
      </c>
      <c r="K22" s="105">
        <f>'Hazard &amp; Exposure'!AQ24</f>
        <v>0</v>
      </c>
      <c r="L22" s="105">
        <f>'Hazard &amp; Exposure'!AR24</f>
        <v>0</v>
      </c>
      <c r="M22" s="105">
        <f>'Hazard &amp; Exposure'!AU24</f>
        <v>0</v>
      </c>
      <c r="N22" s="105">
        <f>'Hazard &amp; Exposure'!DC24</f>
        <v>4.9000000000000004</v>
      </c>
      <c r="O22" s="99">
        <f>'Hazard &amp; Exposure'!DK24</f>
        <v>0</v>
      </c>
      <c r="P22" s="105">
        <f>'Hazard &amp; Exposure'!DG24</f>
        <v>0</v>
      </c>
      <c r="Q22" s="105">
        <f>'Hazard &amp; Exposure'!DJ24</f>
        <v>0</v>
      </c>
      <c r="R22" s="99">
        <f t="shared" si="4"/>
        <v>3.5</v>
      </c>
      <c r="S22" s="99">
        <f>Vulnerability!O24</f>
        <v>5.3</v>
      </c>
      <c r="T22" s="157">
        <f>Vulnerability!E24</f>
        <v>6.9</v>
      </c>
      <c r="U22" s="157">
        <f>Vulnerability!H24</f>
        <v>4.4000000000000004</v>
      </c>
      <c r="V22" s="157">
        <f>Vulnerability!N24</f>
        <v>2.8</v>
      </c>
      <c r="W22" s="99">
        <f>Vulnerability!AM24</f>
        <v>1.2</v>
      </c>
      <c r="X22" s="157">
        <f>Vulnerability!T24</f>
        <v>0</v>
      </c>
      <c r="Y22" s="156">
        <f>Vulnerability!AB24</f>
        <v>2.1</v>
      </c>
      <c r="Z22" s="156">
        <f>Vulnerability!AE24</f>
        <v>2.5</v>
      </c>
      <c r="AA22" s="156">
        <f>Vulnerability!AH24</f>
        <v>0.1</v>
      </c>
      <c r="AB22" s="156">
        <f>Vulnerability!AK24</f>
        <v>4</v>
      </c>
      <c r="AC22" s="157">
        <f>Vulnerability!AL24</f>
        <v>2.2999999999999998</v>
      </c>
      <c r="AD22" s="99">
        <f t="shared" si="5"/>
        <v>4.5999999999999996</v>
      </c>
      <c r="AE22" s="99">
        <f>'Lack of Coping Capacity'!H24</f>
        <v>4.2</v>
      </c>
      <c r="AF22" s="162">
        <f>'Lack of Coping Capacity'!D24</f>
        <v>4.5</v>
      </c>
      <c r="AG22" s="162">
        <f>'Lack of Coping Capacity'!G24</f>
        <v>3.8</v>
      </c>
      <c r="AH22" s="99">
        <f>'Lack of Coping Capacity'!AA24</f>
        <v>5</v>
      </c>
      <c r="AI22" s="162">
        <f>'Lack of Coping Capacity'!M24</f>
        <v>4.3</v>
      </c>
      <c r="AJ22" s="162">
        <f>'Lack of Coping Capacity'!R24</f>
        <v>4.5999999999999996</v>
      </c>
      <c r="AK22" s="162">
        <f>'Lack of Coping Capacity'!Z24</f>
        <v>6</v>
      </c>
      <c r="AL22" s="102">
        <f>'Imputed and missing data hidden'!BY20</f>
        <v>9</v>
      </c>
      <c r="AM22" s="103">
        <f t="shared" si="6"/>
        <v>0.17647058823529413</v>
      </c>
      <c r="AN22" s="102" t="str">
        <f t="shared" si="7"/>
        <v/>
      </c>
      <c r="AO22" s="104">
        <f>'Indicator Date hidden2'!BZ21</f>
        <v>0.54411764705882348</v>
      </c>
    </row>
    <row r="23" spans="1:41">
      <c r="A23" s="97" t="str">
        <f>'Indicator Data'!A25</f>
        <v>Bolivia</v>
      </c>
      <c r="B23" s="97" t="str">
        <f>'Indicator Data'!B25</f>
        <v>BOL</v>
      </c>
      <c r="C23" s="99">
        <f t="shared" si="0"/>
        <v>4.2</v>
      </c>
      <c r="D23" s="99" t="str">
        <f t="shared" si="1"/>
        <v>Medium</v>
      </c>
      <c r="E23" s="100">
        <f t="shared" si="2"/>
        <v>76</v>
      </c>
      <c r="F23" s="101">
        <f>VLOOKUP($B23,'Lack of Reliability Index'!$A$2:$H$192,8,FALSE)</f>
        <v>3.9159817351598178</v>
      </c>
      <c r="G23" s="99">
        <f t="shared" si="3"/>
        <v>3.8</v>
      </c>
      <c r="H23" s="99">
        <f>'Hazard &amp; Exposure'!DD25</f>
        <v>4.7</v>
      </c>
      <c r="I23" s="105">
        <f>'Hazard &amp; Exposure'!AO25</f>
        <v>7.7</v>
      </c>
      <c r="J23" s="105">
        <f>'Hazard &amp; Exposure'!AP25</f>
        <v>5.5</v>
      </c>
      <c r="K23" s="105">
        <f>'Hazard &amp; Exposure'!AQ25</f>
        <v>0</v>
      </c>
      <c r="L23" s="105">
        <f>'Hazard &amp; Exposure'!AR25</f>
        <v>0</v>
      </c>
      <c r="M23" s="105">
        <f>'Hazard &amp; Exposure'!AU25</f>
        <v>6.5</v>
      </c>
      <c r="N23" s="105">
        <f>'Hazard &amp; Exposure'!DC25</f>
        <v>5</v>
      </c>
      <c r="O23" s="99">
        <f>'Hazard &amp; Exposure'!DK25</f>
        <v>2.8</v>
      </c>
      <c r="P23" s="105">
        <f>'Hazard &amp; Exposure'!DG25</f>
        <v>4</v>
      </c>
      <c r="Q23" s="105">
        <f>'Hazard &amp; Exposure'!DJ25</f>
        <v>0</v>
      </c>
      <c r="R23" s="99">
        <f t="shared" si="4"/>
        <v>3.6</v>
      </c>
      <c r="S23" s="99">
        <f>Vulnerability!O25</f>
        <v>4.4000000000000004</v>
      </c>
      <c r="T23" s="157">
        <f>Vulnerability!E25</f>
        <v>5.8</v>
      </c>
      <c r="U23" s="157">
        <f>Vulnerability!H25</f>
        <v>4.9000000000000004</v>
      </c>
      <c r="V23" s="157">
        <f>Vulnerability!N25</f>
        <v>1.1000000000000001</v>
      </c>
      <c r="W23" s="99">
        <f>Vulnerability!AM25</f>
        <v>2.8</v>
      </c>
      <c r="X23" s="157">
        <f>Vulnerability!T25</f>
        <v>3.3</v>
      </c>
      <c r="Y23" s="156">
        <f>Vulnerability!AB25</f>
        <v>0.6</v>
      </c>
      <c r="Z23" s="156">
        <f>Vulnerability!AE25</f>
        <v>1.4</v>
      </c>
      <c r="AA23" s="156">
        <f>Vulnerability!AH25</f>
        <v>2.9</v>
      </c>
      <c r="AB23" s="156">
        <f>Vulnerability!AK25</f>
        <v>4</v>
      </c>
      <c r="AC23" s="157">
        <f>Vulnerability!AL25</f>
        <v>2.2999999999999998</v>
      </c>
      <c r="AD23" s="99">
        <f t="shared" si="5"/>
        <v>5.5</v>
      </c>
      <c r="AE23" s="99">
        <f>'Lack of Coping Capacity'!H25</f>
        <v>6.2</v>
      </c>
      <c r="AF23" s="162">
        <f>'Lack of Coping Capacity'!D25</f>
        <v>5.6</v>
      </c>
      <c r="AG23" s="162">
        <f>'Lack of Coping Capacity'!G25</f>
        <v>6.7</v>
      </c>
      <c r="AH23" s="99">
        <f>'Lack of Coping Capacity'!AA25</f>
        <v>4.5999999999999996</v>
      </c>
      <c r="AI23" s="162">
        <f>'Lack of Coping Capacity'!M25</f>
        <v>3.2</v>
      </c>
      <c r="AJ23" s="162">
        <f>'Lack of Coping Capacity'!R25</f>
        <v>5</v>
      </c>
      <c r="AK23" s="162">
        <f>'Lack of Coping Capacity'!Z25</f>
        <v>5.5</v>
      </c>
      <c r="AL23" s="102">
        <f>'Imputed and missing data hidden'!BY21</f>
        <v>4</v>
      </c>
      <c r="AM23" s="103">
        <f t="shared" si="6"/>
        <v>7.8431372549019607E-2</v>
      </c>
      <c r="AN23" s="102" t="str">
        <f t="shared" si="7"/>
        <v/>
      </c>
      <c r="AO23" s="104">
        <f>'Indicator Date hidden2'!BZ22</f>
        <v>0.53424657534246578</v>
      </c>
    </row>
    <row r="24" spans="1:41">
      <c r="A24" s="97" t="str">
        <f>'Indicator Data'!A26</f>
        <v>Bosnia and Herzegovina</v>
      </c>
      <c r="B24" s="97" t="str">
        <f>'Indicator Data'!B26</f>
        <v>BIH</v>
      </c>
      <c r="C24" s="99">
        <f t="shared" si="0"/>
        <v>3.5</v>
      </c>
      <c r="D24" s="99" t="str">
        <f t="shared" si="1"/>
        <v>Medium</v>
      </c>
      <c r="E24" s="100">
        <f t="shared" si="2"/>
        <v>101</v>
      </c>
      <c r="F24" s="101">
        <f>VLOOKUP($B24,'Lack of Reliability Index'!$A$2:$H$192,8,FALSE)</f>
        <v>6.1449275362318847</v>
      </c>
      <c r="G24" s="99">
        <f t="shared" si="3"/>
        <v>2.5</v>
      </c>
      <c r="H24" s="99">
        <f>'Hazard &amp; Exposure'!DD26</f>
        <v>4</v>
      </c>
      <c r="I24" s="105">
        <f>'Hazard &amp; Exposure'!AO26</f>
        <v>6.3</v>
      </c>
      <c r="J24" s="105">
        <f>'Hazard &amp; Exposure'!AP26</f>
        <v>7.1</v>
      </c>
      <c r="K24" s="105">
        <f>'Hazard &amp; Exposure'!AQ26</f>
        <v>3.1</v>
      </c>
      <c r="L24" s="105">
        <f>'Hazard &amp; Exposure'!AR26</f>
        <v>0</v>
      </c>
      <c r="M24" s="105">
        <f>'Hazard &amp; Exposure'!AU26</f>
        <v>2.8</v>
      </c>
      <c r="N24" s="105">
        <f>'Hazard &amp; Exposure'!DC26</f>
        <v>2.2999999999999998</v>
      </c>
      <c r="O24" s="99">
        <f>'Hazard &amp; Exposure'!DK26</f>
        <v>0.8</v>
      </c>
      <c r="P24" s="105">
        <f>'Hazard &amp; Exposure'!DG26</f>
        <v>1.1000000000000001</v>
      </c>
      <c r="Q24" s="105">
        <f>'Hazard &amp; Exposure'!DJ26</f>
        <v>0</v>
      </c>
      <c r="R24" s="99">
        <f t="shared" si="4"/>
        <v>3.7</v>
      </c>
      <c r="S24" s="99">
        <f>Vulnerability!O26</f>
        <v>2.6</v>
      </c>
      <c r="T24" s="157">
        <f>Vulnerability!E26</f>
        <v>2.9</v>
      </c>
      <c r="U24" s="157">
        <f>Vulnerability!H26</f>
        <v>2</v>
      </c>
      <c r="V24" s="157">
        <f>Vulnerability!N26</f>
        <v>2.4</v>
      </c>
      <c r="W24" s="99">
        <f>Vulnerability!AM26</f>
        <v>4.5999999999999996</v>
      </c>
      <c r="X24" s="157">
        <f>Vulnerability!T26</f>
        <v>7.1</v>
      </c>
      <c r="Y24" s="156">
        <f>Vulnerability!AB26</f>
        <v>0.3</v>
      </c>
      <c r="Z24" s="156">
        <f>Vulnerability!AE26</f>
        <v>0.5</v>
      </c>
      <c r="AA24" s="156">
        <f>Vulnerability!AH26</f>
        <v>0.2</v>
      </c>
      <c r="AB24" s="156">
        <f>Vulnerability!AK26</f>
        <v>1.2</v>
      </c>
      <c r="AC24" s="157">
        <f>Vulnerability!AL26</f>
        <v>0.6</v>
      </c>
      <c r="AD24" s="99">
        <f t="shared" si="5"/>
        <v>4.7</v>
      </c>
      <c r="AE24" s="99">
        <f>'Lack of Coping Capacity'!H26</f>
        <v>6.4</v>
      </c>
      <c r="AF24" s="162" t="str">
        <f>'Lack of Coping Capacity'!D26</f>
        <v>x</v>
      </c>
      <c r="AG24" s="162">
        <f>'Lack of Coping Capacity'!G26</f>
        <v>6.4</v>
      </c>
      <c r="AH24" s="99">
        <f>'Lack of Coping Capacity'!AA26</f>
        <v>2.4</v>
      </c>
      <c r="AI24" s="162">
        <f>'Lack of Coping Capacity'!M26</f>
        <v>2</v>
      </c>
      <c r="AJ24" s="162">
        <f>'Lack of Coping Capacity'!R26</f>
        <v>1.3</v>
      </c>
      <c r="AK24" s="162">
        <f>'Lack of Coping Capacity'!Z26</f>
        <v>3.8</v>
      </c>
      <c r="AL24" s="102">
        <f>'Imputed and missing data hidden'!BY22</f>
        <v>10</v>
      </c>
      <c r="AM24" s="103">
        <f t="shared" si="6"/>
        <v>0.19607843137254902</v>
      </c>
      <c r="AN24" s="102" t="str">
        <f t="shared" si="7"/>
        <v/>
      </c>
      <c r="AO24" s="104">
        <f>'Indicator Date hidden2'!BZ23</f>
        <v>0.65217391304347827</v>
      </c>
    </row>
    <row r="25" spans="1:41">
      <c r="A25" s="97" t="str">
        <f>'Indicator Data'!A27</f>
        <v>Botswana</v>
      </c>
      <c r="B25" s="97" t="str">
        <f>'Indicator Data'!B27</f>
        <v>BWA</v>
      </c>
      <c r="C25" s="99">
        <f t="shared" si="0"/>
        <v>3.1</v>
      </c>
      <c r="D25" s="99" t="str">
        <f t="shared" si="1"/>
        <v>Low</v>
      </c>
      <c r="E25" s="100">
        <f t="shared" si="2"/>
        <v>111</v>
      </c>
      <c r="F25" s="101">
        <f>VLOOKUP($B25,'Lack of Reliability Index'!$A$2:$H$192,8,FALSE)</f>
        <v>3.3539906103286388</v>
      </c>
      <c r="G25" s="99">
        <f t="shared" si="3"/>
        <v>1.7</v>
      </c>
      <c r="H25" s="99">
        <f>'Hazard &amp; Exposure'!DD27</f>
        <v>2.8</v>
      </c>
      <c r="I25" s="105">
        <f>'Hazard &amp; Exposure'!AO27</f>
        <v>0.1</v>
      </c>
      <c r="J25" s="105">
        <f>'Hazard &amp; Exposure'!AP27</f>
        <v>4.8</v>
      </c>
      <c r="K25" s="105">
        <f>'Hazard &amp; Exposure'!AQ27</f>
        <v>0</v>
      </c>
      <c r="L25" s="105">
        <f>'Hazard &amp; Exposure'!AR27</f>
        <v>0</v>
      </c>
      <c r="M25" s="105">
        <f>'Hazard &amp; Exposure'!AU27</f>
        <v>5.5</v>
      </c>
      <c r="N25" s="105">
        <f>'Hazard &amp; Exposure'!DC27</f>
        <v>4.0999999999999996</v>
      </c>
      <c r="O25" s="99">
        <f>'Hazard &amp; Exposure'!DK27</f>
        <v>0.4</v>
      </c>
      <c r="P25" s="105">
        <f>'Hazard &amp; Exposure'!DG27</f>
        <v>0.5</v>
      </c>
      <c r="Q25" s="105">
        <f>'Hazard &amp; Exposure'!DJ27</f>
        <v>0</v>
      </c>
      <c r="R25" s="99">
        <f t="shared" si="4"/>
        <v>3.7</v>
      </c>
      <c r="S25" s="99">
        <f>Vulnerability!O27</f>
        <v>4.5</v>
      </c>
      <c r="T25" s="157">
        <f>Vulnerability!E27</f>
        <v>5.4</v>
      </c>
      <c r="U25" s="157">
        <f>Vulnerability!H27</f>
        <v>6.7</v>
      </c>
      <c r="V25" s="157">
        <f>Vulnerability!N27</f>
        <v>0.5</v>
      </c>
      <c r="W25" s="99">
        <f>Vulnerability!AM27</f>
        <v>2.9</v>
      </c>
      <c r="X25" s="157">
        <f>Vulnerability!T27</f>
        <v>1.4</v>
      </c>
      <c r="Y25" s="156">
        <f>Vulnerability!AB27</f>
        <v>3.9</v>
      </c>
      <c r="Z25" s="156">
        <f>Vulnerability!AE27</f>
        <v>3.2</v>
      </c>
      <c r="AA25" s="156">
        <f>Vulnerability!AH27</f>
        <v>0.4</v>
      </c>
      <c r="AB25" s="156">
        <f>Vulnerability!AK27</f>
        <v>7.3</v>
      </c>
      <c r="AC25" s="157">
        <f>Vulnerability!AL27</f>
        <v>4.2</v>
      </c>
      <c r="AD25" s="99">
        <f t="shared" si="5"/>
        <v>4.5999999999999996</v>
      </c>
      <c r="AE25" s="99">
        <f>'Lack of Coping Capacity'!H27</f>
        <v>4.9000000000000004</v>
      </c>
      <c r="AF25" s="162">
        <f>'Lack of Coping Capacity'!D27</f>
        <v>5.6</v>
      </c>
      <c r="AG25" s="162">
        <f>'Lack of Coping Capacity'!G27</f>
        <v>4.0999999999999996</v>
      </c>
      <c r="AH25" s="99">
        <f>'Lack of Coping Capacity'!AA27</f>
        <v>4.3</v>
      </c>
      <c r="AI25" s="162">
        <f>'Lack of Coping Capacity'!M27</f>
        <v>3.4</v>
      </c>
      <c r="AJ25" s="162">
        <f>'Lack of Coping Capacity'!R27</f>
        <v>4.5999999999999996</v>
      </c>
      <c r="AK25" s="162">
        <f>'Lack of Coping Capacity'!Z27</f>
        <v>4.8</v>
      </c>
      <c r="AL25" s="102">
        <f>'Imputed and missing data hidden'!BY23</f>
        <v>3</v>
      </c>
      <c r="AM25" s="103">
        <f t="shared" si="6"/>
        <v>5.8823529411764705E-2</v>
      </c>
      <c r="AN25" s="102" t="str">
        <f t="shared" si="7"/>
        <v/>
      </c>
      <c r="AO25" s="104">
        <f>'Indicator Date hidden2'!BZ24</f>
        <v>0.47887323943661969</v>
      </c>
    </row>
    <row r="26" spans="1:41">
      <c r="A26" s="97" t="str">
        <f>'Indicator Data'!A28</f>
        <v>Brazil</v>
      </c>
      <c r="B26" s="97" t="str">
        <f>'Indicator Data'!B28</f>
        <v>BRA</v>
      </c>
      <c r="C26" s="99">
        <f t="shared" si="0"/>
        <v>4.9000000000000004</v>
      </c>
      <c r="D26" s="99" t="str">
        <f t="shared" si="1"/>
        <v>Medium</v>
      </c>
      <c r="E26" s="100">
        <f t="shared" si="2"/>
        <v>45</v>
      </c>
      <c r="F26" s="101">
        <f>VLOOKUP($B26,'Lack of Reliability Index'!$A$2:$H$192,8,FALSE)</f>
        <v>4.68075117370892</v>
      </c>
      <c r="G26" s="99">
        <f t="shared" si="3"/>
        <v>7.2</v>
      </c>
      <c r="H26" s="99">
        <f>'Hazard &amp; Exposure'!DD28</f>
        <v>4</v>
      </c>
      <c r="I26" s="105">
        <f>'Hazard &amp; Exposure'!AO28</f>
        <v>1</v>
      </c>
      <c r="J26" s="105">
        <f>'Hazard &amp; Exposure'!AP28</f>
        <v>8.1</v>
      </c>
      <c r="K26" s="105">
        <f>'Hazard &amp; Exposure'!AQ28</f>
        <v>0</v>
      </c>
      <c r="L26" s="105">
        <f>'Hazard &amp; Exposure'!AR28</f>
        <v>0</v>
      </c>
      <c r="M26" s="105">
        <f>'Hazard &amp; Exposure'!AU28</f>
        <v>4.5</v>
      </c>
      <c r="N26" s="105">
        <f>'Hazard &amp; Exposure'!DC28</f>
        <v>5.7</v>
      </c>
      <c r="O26" s="99">
        <f>'Hazard &amp; Exposure'!DK28</f>
        <v>9</v>
      </c>
      <c r="P26" s="105">
        <f>'Hazard &amp; Exposure'!DG28</f>
        <v>9.5</v>
      </c>
      <c r="Q26" s="105">
        <f>'Hazard &amp; Exposure'!DJ28</f>
        <v>9</v>
      </c>
      <c r="R26" s="99">
        <f t="shared" si="4"/>
        <v>3.8</v>
      </c>
      <c r="S26" s="99">
        <f>Vulnerability!O28</f>
        <v>3.5</v>
      </c>
      <c r="T26" s="157">
        <f>Vulnerability!E28</f>
        <v>3.7</v>
      </c>
      <c r="U26" s="157">
        <f>Vulnerability!H28</f>
        <v>6.3</v>
      </c>
      <c r="V26" s="157">
        <f>Vulnerability!N28</f>
        <v>0.1</v>
      </c>
      <c r="W26" s="99">
        <f>Vulnerability!AM28</f>
        <v>4.0999999999999996</v>
      </c>
      <c r="X26" s="157">
        <f>Vulnerability!T28</f>
        <v>6.3</v>
      </c>
      <c r="Y26" s="156">
        <f>Vulnerability!AB28</f>
        <v>0.6</v>
      </c>
      <c r="Z26" s="156">
        <f>Vulnerability!AE28</f>
        <v>1.1000000000000001</v>
      </c>
      <c r="AA26" s="156">
        <f>Vulnerability!AH28</f>
        <v>0.3</v>
      </c>
      <c r="AB26" s="156">
        <f>Vulnerability!AK28</f>
        <v>1.1000000000000001</v>
      </c>
      <c r="AC26" s="157">
        <f>Vulnerability!AL28</f>
        <v>0.8</v>
      </c>
      <c r="AD26" s="99">
        <f t="shared" si="5"/>
        <v>4.3</v>
      </c>
      <c r="AE26" s="99">
        <f>'Lack of Coping Capacity'!H28</f>
        <v>5.0999999999999996</v>
      </c>
      <c r="AF26" s="162">
        <f>'Lack of Coping Capacity'!D28</f>
        <v>4.3</v>
      </c>
      <c r="AG26" s="162">
        <f>'Lack of Coping Capacity'!G28</f>
        <v>5.8</v>
      </c>
      <c r="AH26" s="99">
        <f>'Lack of Coping Capacity'!AA28</f>
        <v>3.3</v>
      </c>
      <c r="AI26" s="162">
        <f>'Lack of Coping Capacity'!M28</f>
        <v>2.4</v>
      </c>
      <c r="AJ26" s="162">
        <f>'Lack of Coping Capacity'!R28</f>
        <v>3.6</v>
      </c>
      <c r="AK26" s="162">
        <f>'Lack of Coping Capacity'!Z28</f>
        <v>3.8</v>
      </c>
      <c r="AL26" s="102">
        <f>'Imputed and missing data hidden'!BY24</f>
        <v>7</v>
      </c>
      <c r="AM26" s="103">
        <f t="shared" si="6"/>
        <v>0.13725490196078433</v>
      </c>
      <c r="AN26" s="102" t="str">
        <f t="shared" si="7"/>
        <v>YES</v>
      </c>
      <c r="AO26" s="104">
        <f>'Indicator Date hidden2'!BZ25</f>
        <v>0.352112676056338</v>
      </c>
    </row>
    <row r="27" spans="1:41">
      <c r="A27" s="97" t="str">
        <f>'Indicator Data'!A29</f>
        <v>Brunei Darussalam</v>
      </c>
      <c r="B27" s="97" t="str">
        <f>'Indicator Data'!B29</f>
        <v>BRN</v>
      </c>
      <c r="C27" s="99">
        <f t="shared" si="0"/>
        <v>1.7</v>
      </c>
      <c r="D27" s="99" t="str">
        <f t="shared" si="1"/>
        <v>Very Low</v>
      </c>
      <c r="E27" s="100">
        <f t="shared" si="2"/>
        <v>166</v>
      </c>
      <c r="F27" s="101">
        <f>VLOOKUP($B27,'Lack of Reliability Index'!$A$2:$H$192,8,FALSE)</f>
        <v>5.6612021857923498</v>
      </c>
      <c r="G27" s="99">
        <f t="shared" si="3"/>
        <v>1.4</v>
      </c>
      <c r="H27" s="99">
        <f>'Hazard &amp; Exposure'!DD29</f>
        <v>2.7</v>
      </c>
      <c r="I27" s="105">
        <f>'Hazard &amp; Exposure'!AO29</f>
        <v>0.1</v>
      </c>
      <c r="J27" s="105">
        <f>'Hazard &amp; Exposure'!AP29</f>
        <v>1.4</v>
      </c>
      <c r="K27" s="105">
        <f>'Hazard &amp; Exposure'!AQ29</f>
        <v>5</v>
      </c>
      <c r="L27" s="105">
        <f>'Hazard &amp; Exposure'!AR29</f>
        <v>1.9</v>
      </c>
      <c r="M27" s="105">
        <f>'Hazard &amp; Exposure'!AU29</f>
        <v>2.4</v>
      </c>
      <c r="N27" s="105">
        <f>'Hazard &amp; Exposure'!DC29</f>
        <v>4.3</v>
      </c>
      <c r="O27" s="99">
        <f>'Hazard &amp; Exposure'!DK29</f>
        <v>0</v>
      </c>
      <c r="P27" s="105">
        <f>'Hazard &amp; Exposure'!DG29</f>
        <v>0</v>
      </c>
      <c r="Q27" s="105">
        <f>'Hazard &amp; Exposure'!DJ29</f>
        <v>0</v>
      </c>
      <c r="R27" s="99">
        <f t="shared" si="4"/>
        <v>1</v>
      </c>
      <c r="S27" s="99">
        <f>Vulnerability!O29</f>
        <v>1.5</v>
      </c>
      <c r="T27" s="157">
        <f>Vulnerability!E29</f>
        <v>1.2</v>
      </c>
      <c r="U27" s="157">
        <f>Vulnerability!H29</f>
        <v>3.4</v>
      </c>
      <c r="V27" s="157">
        <f>Vulnerability!N29</f>
        <v>0</v>
      </c>
      <c r="W27" s="99">
        <f>Vulnerability!AM29</f>
        <v>0.4</v>
      </c>
      <c r="X27" s="157">
        <f>Vulnerability!T29</f>
        <v>0</v>
      </c>
      <c r="Y27" s="156">
        <f>Vulnerability!AB29</f>
        <v>0.6</v>
      </c>
      <c r="Z27" s="156">
        <f>Vulnerability!AE29</f>
        <v>0.9</v>
      </c>
      <c r="AA27" s="156">
        <f>Vulnerability!AH29</f>
        <v>0</v>
      </c>
      <c r="AB27" s="156">
        <f>Vulnerability!AK29</f>
        <v>1.4</v>
      </c>
      <c r="AC27" s="157">
        <f>Vulnerability!AL29</f>
        <v>0.7</v>
      </c>
      <c r="AD27" s="99">
        <f t="shared" si="5"/>
        <v>3.4</v>
      </c>
      <c r="AE27" s="99">
        <f>'Lack of Coping Capacity'!H29</f>
        <v>4.5999999999999996</v>
      </c>
      <c r="AF27" s="162">
        <f>'Lack of Coping Capacity'!D29</f>
        <v>6</v>
      </c>
      <c r="AG27" s="162">
        <f>'Lack of Coping Capacity'!G29</f>
        <v>3.2</v>
      </c>
      <c r="AH27" s="99">
        <f>'Lack of Coping Capacity'!AA29</f>
        <v>2</v>
      </c>
      <c r="AI27" s="162">
        <f>'Lack of Coping Capacity'!M29</f>
        <v>1.2</v>
      </c>
      <c r="AJ27" s="162">
        <f>'Lack of Coping Capacity'!R29</f>
        <v>2.5</v>
      </c>
      <c r="AK27" s="162">
        <f>'Lack of Coping Capacity'!Z29</f>
        <v>2.4</v>
      </c>
      <c r="AL27" s="102">
        <f>'Imputed and missing data hidden'!BY25</f>
        <v>16</v>
      </c>
      <c r="AM27" s="103">
        <f t="shared" si="6"/>
        <v>0.31372549019607843</v>
      </c>
      <c r="AN27" s="102" t="str">
        <f t="shared" si="7"/>
        <v/>
      </c>
      <c r="AO27" s="104">
        <f>'Indicator Date hidden2'!BZ26</f>
        <v>0.31147540983606559</v>
      </c>
    </row>
    <row r="28" spans="1:41">
      <c r="A28" s="97" t="str">
        <f>'Indicator Data'!A30</f>
        <v>Bulgaria</v>
      </c>
      <c r="B28" s="97" t="str">
        <f>'Indicator Data'!B30</f>
        <v>BGR</v>
      </c>
      <c r="C28" s="99">
        <f t="shared" si="0"/>
        <v>2.5</v>
      </c>
      <c r="D28" s="99" t="str">
        <f t="shared" si="1"/>
        <v>Low</v>
      </c>
      <c r="E28" s="100">
        <f t="shared" si="2"/>
        <v>131</v>
      </c>
      <c r="F28" s="101">
        <f>VLOOKUP($B28,'Lack of Reliability Index'!$A$2:$H$192,8,FALSE)</f>
        <v>4.8386473429951691</v>
      </c>
      <c r="G28" s="99">
        <f t="shared" si="3"/>
        <v>2.2000000000000002</v>
      </c>
      <c r="H28" s="99">
        <f>'Hazard &amp; Exposure'!DD30</f>
        <v>3.5</v>
      </c>
      <c r="I28" s="105">
        <f>'Hazard &amp; Exposure'!AO30</f>
        <v>6.6</v>
      </c>
      <c r="J28" s="105">
        <f>'Hazard &amp; Exposure'!AP30</f>
        <v>4.9000000000000004</v>
      </c>
      <c r="K28" s="105">
        <f>'Hazard &amp; Exposure'!AQ30</f>
        <v>0</v>
      </c>
      <c r="L28" s="105">
        <f>'Hazard &amp; Exposure'!AR30</f>
        <v>0</v>
      </c>
      <c r="M28" s="105">
        <f>'Hazard &amp; Exposure'!AU30</f>
        <v>2.7</v>
      </c>
      <c r="N28" s="105">
        <f>'Hazard &amp; Exposure'!DC30</f>
        <v>4.5999999999999996</v>
      </c>
      <c r="O28" s="99">
        <f>'Hazard &amp; Exposure'!DK30</f>
        <v>0.6</v>
      </c>
      <c r="P28" s="105">
        <f>'Hazard &amp; Exposure'!DG30</f>
        <v>0.9</v>
      </c>
      <c r="Q28" s="105">
        <f>'Hazard &amp; Exposure'!DJ30</f>
        <v>0</v>
      </c>
      <c r="R28" s="99">
        <f t="shared" si="4"/>
        <v>2.2999999999999998</v>
      </c>
      <c r="S28" s="99">
        <f>Vulnerability!O30</f>
        <v>1.8</v>
      </c>
      <c r="T28" s="157">
        <f>Vulnerability!E30</f>
        <v>1.7</v>
      </c>
      <c r="U28" s="157">
        <f>Vulnerability!H30</f>
        <v>3.4</v>
      </c>
      <c r="V28" s="157">
        <f>Vulnerability!N30</f>
        <v>0.3</v>
      </c>
      <c r="W28" s="99">
        <f>Vulnerability!AM30</f>
        <v>2.8</v>
      </c>
      <c r="X28" s="157">
        <f>Vulnerability!T30</f>
        <v>4.4000000000000004</v>
      </c>
      <c r="Y28" s="156">
        <f>Vulnerability!AB30</f>
        <v>0.2</v>
      </c>
      <c r="Z28" s="156">
        <f>Vulnerability!AE30</f>
        <v>0.5</v>
      </c>
      <c r="AA28" s="156">
        <f>Vulnerability!AH30</f>
        <v>0</v>
      </c>
      <c r="AB28" s="156">
        <f>Vulnerability!AK30</f>
        <v>2.4</v>
      </c>
      <c r="AC28" s="157">
        <f>Vulnerability!AL30</f>
        <v>0.8</v>
      </c>
      <c r="AD28" s="99">
        <f t="shared" si="5"/>
        <v>3</v>
      </c>
      <c r="AE28" s="99">
        <f>'Lack of Coping Capacity'!H30</f>
        <v>4.0999999999999996</v>
      </c>
      <c r="AF28" s="162">
        <f>'Lack of Coping Capacity'!D30</f>
        <v>3.2</v>
      </c>
      <c r="AG28" s="162">
        <f>'Lack of Coping Capacity'!G30</f>
        <v>5</v>
      </c>
      <c r="AH28" s="99">
        <f>'Lack of Coping Capacity'!AA30</f>
        <v>1.7</v>
      </c>
      <c r="AI28" s="162">
        <f>'Lack of Coping Capacity'!M30</f>
        <v>2</v>
      </c>
      <c r="AJ28" s="162">
        <f>'Lack of Coping Capacity'!R30</f>
        <v>1.4</v>
      </c>
      <c r="AK28" s="162">
        <f>'Lack of Coping Capacity'!Z30</f>
        <v>1.6</v>
      </c>
      <c r="AL28" s="102">
        <f>'Imputed and missing data hidden'!BY26</f>
        <v>8</v>
      </c>
      <c r="AM28" s="103">
        <f t="shared" si="6"/>
        <v>0.15686274509803921</v>
      </c>
      <c r="AN28" s="102" t="str">
        <f t="shared" si="7"/>
        <v/>
      </c>
      <c r="AO28" s="104">
        <f>'Indicator Date hidden2'!BZ27</f>
        <v>0.50724637681159424</v>
      </c>
    </row>
    <row r="29" spans="1:41">
      <c r="A29" s="97" t="str">
        <f>'Indicator Data'!A31</f>
        <v>Burkina Faso</v>
      </c>
      <c r="B29" s="97" t="str">
        <f>'Indicator Data'!B31</f>
        <v>BFA</v>
      </c>
      <c r="C29" s="99">
        <f t="shared" si="0"/>
        <v>6.4</v>
      </c>
      <c r="D29" s="99" t="str">
        <f t="shared" si="1"/>
        <v>High</v>
      </c>
      <c r="E29" s="100">
        <f t="shared" si="2"/>
        <v>15</v>
      </c>
      <c r="F29" s="101">
        <f>VLOOKUP($B29,'Lack of Reliability Index'!$A$2:$H$192,8,FALSE)</f>
        <v>3.022222222222223</v>
      </c>
      <c r="G29" s="99">
        <f t="shared" si="3"/>
        <v>5.5</v>
      </c>
      <c r="H29" s="99">
        <f>'Hazard &amp; Exposure'!DD31</f>
        <v>3.5</v>
      </c>
      <c r="I29" s="105">
        <f>'Hazard &amp; Exposure'!AO31</f>
        <v>0.1</v>
      </c>
      <c r="J29" s="105">
        <f>'Hazard &amp; Exposure'!AP31</f>
        <v>4.5999999999999996</v>
      </c>
      <c r="K29" s="105">
        <f>'Hazard &amp; Exposure'!AQ31</f>
        <v>0</v>
      </c>
      <c r="L29" s="105">
        <f>'Hazard &amp; Exposure'!AR31</f>
        <v>0</v>
      </c>
      <c r="M29" s="105">
        <f>'Hazard &amp; Exposure'!AU31</f>
        <v>5.5</v>
      </c>
      <c r="N29" s="105">
        <f>'Hazard &amp; Exposure'!DC31</f>
        <v>7.2</v>
      </c>
      <c r="O29" s="99">
        <f>'Hazard &amp; Exposure'!DK31</f>
        <v>7</v>
      </c>
      <c r="P29" s="105">
        <f>'Hazard &amp; Exposure'!DG31</f>
        <v>9.9</v>
      </c>
      <c r="Q29" s="105">
        <f>'Hazard &amp; Exposure'!DJ31</f>
        <v>7</v>
      </c>
      <c r="R29" s="99">
        <f t="shared" si="4"/>
        <v>7.4</v>
      </c>
      <c r="S29" s="99">
        <f>Vulnerability!O31</f>
        <v>6.8</v>
      </c>
      <c r="T29" s="157">
        <f>Vulnerability!E31</f>
        <v>9.6</v>
      </c>
      <c r="U29" s="157">
        <f>Vulnerability!H31</f>
        <v>5.3</v>
      </c>
      <c r="V29" s="157">
        <f>Vulnerability!N31</f>
        <v>2.5</v>
      </c>
      <c r="W29" s="99">
        <f>Vulnerability!AM31</f>
        <v>8</v>
      </c>
      <c r="X29" s="157">
        <f>Vulnerability!T31</f>
        <v>9.5</v>
      </c>
      <c r="Y29" s="156">
        <f>Vulnerability!AB31</f>
        <v>3.5</v>
      </c>
      <c r="Z29" s="156">
        <f>Vulnerability!AE31</f>
        <v>5.3</v>
      </c>
      <c r="AA29" s="156">
        <f>Vulnerability!AH31</f>
        <v>7</v>
      </c>
      <c r="AB29" s="156">
        <f>Vulnerability!AK31</f>
        <v>3.3</v>
      </c>
      <c r="AC29" s="157">
        <f>Vulnerability!AL31</f>
        <v>5</v>
      </c>
      <c r="AD29" s="99">
        <f t="shared" si="5"/>
        <v>6.5</v>
      </c>
      <c r="AE29" s="99">
        <f>'Lack of Coping Capacity'!H31</f>
        <v>4.8</v>
      </c>
      <c r="AF29" s="162">
        <f>'Lack of Coping Capacity'!D31</f>
        <v>3.2</v>
      </c>
      <c r="AG29" s="162">
        <f>'Lack of Coping Capacity'!G31</f>
        <v>6.3</v>
      </c>
      <c r="AH29" s="99">
        <f>'Lack of Coping Capacity'!AA31</f>
        <v>7.8</v>
      </c>
      <c r="AI29" s="162">
        <f>'Lack of Coping Capacity'!M31</f>
        <v>7.7</v>
      </c>
      <c r="AJ29" s="162">
        <f>'Lack of Coping Capacity'!R31</f>
        <v>9.1999999999999993</v>
      </c>
      <c r="AK29" s="162">
        <f>'Lack of Coping Capacity'!Z31</f>
        <v>6.5</v>
      </c>
      <c r="AL29" s="102">
        <f>'Imputed and missing data hidden'!BY27</f>
        <v>0</v>
      </c>
      <c r="AM29" s="103">
        <f t="shared" si="6"/>
        <v>0</v>
      </c>
      <c r="AN29" s="102" t="str">
        <f t="shared" si="7"/>
        <v>YES</v>
      </c>
      <c r="AO29" s="104">
        <f>'Indicator Date hidden2'!BZ28</f>
        <v>0.45333333333333331</v>
      </c>
    </row>
    <row r="30" spans="1:41">
      <c r="A30" s="97" t="str">
        <f>'Indicator Data'!A32</f>
        <v>Burundi</v>
      </c>
      <c r="B30" s="97" t="str">
        <f>'Indicator Data'!B32</f>
        <v>BDI</v>
      </c>
      <c r="C30" s="99">
        <f t="shared" si="0"/>
        <v>5.9</v>
      </c>
      <c r="D30" s="99" t="str">
        <f t="shared" si="1"/>
        <v>High</v>
      </c>
      <c r="E30" s="100">
        <f t="shared" si="2"/>
        <v>22</v>
      </c>
      <c r="F30" s="101">
        <f>VLOOKUP($B30,'Lack of Reliability Index'!$A$2:$H$192,8,FALSE)</f>
        <v>2.4533333333333331</v>
      </c>
      <c r="G30" s="99">
        <f t="shared" si="3"/>
        <v>4.7</v>
      </c>
      <c r="H30" s="99">
        <f>'Hazard &amp; Exposure'!DD32</f>
        <v>3.6</v>
      </c>
      <c r="I30" s="105">
        <f>'Hazard &amp; Exposure'!AO32</f>
        <v>4.9000000000000004</v>
      </c>
      <c r="J30" s="105">
        <f>'Hazard &amp; Exposure'!AP32</f>
        <v>3.7</v>
      </c>
      <c r="K30" s="105">
        <f>'Hazard &amp; Exposure'!AQ32</f>
        <v>0</v>
      </c>
      <c r="L30" s="105">
        <f>'Hazard &amp; Exposure'!AR32</f>
        <v>0</v>
      </c>
      <c r="M30" s="105">
        <f>'Hazard &amp; Exposure'!AU32</f>
        <v>3.9</v>
      </c>
      <c r="N30" s="105">
        <f>'Hazard &amp; Exposure'!DC32</f>
        <v>6.9</v>
      </c>
      <c r="O30" s="99">
        <f>'Hazard &amp; Exposure'!DK32</f>
        <v>5.7</v>
      </c>
      <c r="P30" s="105">
        <f>'Hazard &amp; Exposure'!DG32</f>
        <v>8.1999999999999993</v>
      </c>
      <c r="Q30" s="105">
        <f>'Hazard &amp; Exposure'!DJ32</f>
        <v>0</v>
      </c>
      <c r="R30" s="99">
        <f t="shared" si="4"/>
        <v>6.4</v>
      </c>
      <c r="S30" s="99">
        <f>Vulnerability!O32</f>
        <v>7</v>
      </c>
      <c r="T30" s="157">
        <f>Vulnerability!E32</f>
        <v>9.5</v>
      </c>
      <c r="U30" s="157">
        <f>Vulnerability!H32</f>
        <v>5.0999999999999996</v>
      </c>
      <c r="V30" s="157">
        <f>Vulnerability!N32</f>
        <v>3.9</v>
      </c>
      <c r="W30" s="99">
        <f>Vulnerability!AM32</f>
        <v>5.7</v>
      </c>
      <c r="X30" s="157">
        <f>Vulnerability!T32</f>
        <v>6.6</v>
      </c>
      <c r="Y30" s="156">
        <f>Vulnerability!AB32</f>
        <v>3.2</v>
      </c>
      <c r="Z30" s="156">
        <f>Vulnerability!AE32</f>
        <v>5.2</v>
      </c>
      <c r="AA30" s="156">
        <f>Vulnerability!AH32</f>
        <v>0.5</v>
      </c>
      <c r="AB30" s="156">
        <f>Vulnerability!AK32</f>
        <v>7.2</v>
      </c>
      <c r="AC30" s="157">
        <f>Vulnerability!AL32</f>
        <v>4.5</v>
      </c>
      <c r="AD30" s="99">
        <f t="shared" si="5"/>
        <v>6.9</v>
      </c>
      <c r="AE30" s="99">
        <f>'Lack of Coping Capacity'!H32</f>
        <v>6.3</v>
      </c>
      <c r="AF30" s="162">
        <f>'Lack of Coping Capacity'!D32</f>
        <v>4.5999999999999996</v>
      </c>
      <c r="AG30" s="162">
        <f>'Lack of Coping Capacity'!G32</f>
        <v>7.9</v>
      </c>
      <c r="AH30" s="99">
        <f>'Lack of Coping Capacity'!AA32</f>
        <v>7.4</v>
      </c>
      <c r="AI30" s="162">
        <f>'Lack of Coping Capacity'!M32</f>
        <v>8</v>
      </c>
      <c r="AJ30" s="162">
        <f>'Lack of Coping Capacity'!R32</f>
        <v>7.2</v>
      </c>
      <c r="AK30" s="162">
        <f>'Lack of Coping Capacity'!Z32</f>
        <v>6.9</v>
      </c>
      <c r="AL30" s="102">
        <f>'Imputed and missing data hidden'!BY28</f>
        <v>2</v>
      </c>
      <c r="AM30" s="103">
        <f t="shared" si="6"/>
        <v>3.9215686274509803E-2</v>
      </c>
      <c r="AN30" s="102" t="str">
        <f t="shared" si="7"/>
        <v/>
      </c>
      <c r="AO30" s="104">
        <f>'Indicator Date hidden2'!BZ29</f>
        <v>0.36</v>
      </c>
    </row>
    <row r="31" spans="1:41">
      <c r="A31" s="97" t="str">
        <f>'Indicator Data'!A33</f>
        <v>Cabo Verde</v>
      </c>
      <c r="B31" s="97" t="str">
        <f>'Indicator Data'!B33</f>
        <v>CPV</v>
      </c>
      <c r="C31" s="99">
        <f t="shared" si="0"/>
        <v>2.2000000000000002</v>
      </c>
      <c r="D31" s="99" t="str">
        <f t="shared" si="1"/>
        <v>Low</v>
      </c>
      <c r="E31" s="100">
        <f t="shared" si="2"/>
        <v>145</v>
      </c>
      <c r="F31" s="101">
        <f>VLOOKUP($B31,'Lack of Reliability Index'!$A$2:$H$192,8,FALSE)</f>
        <v>4.5494949494949495</v>
      </c>
      <c r="G31" s="99">
        <f t="shared" si="3"/>
        <v>0.9</v>
      </c>
      <c r="H31" s="99">
        <f>'Hazard &amp; Exposure'!DD33</f>
        <v>1.7</v>
      </c>
      <c r="I31" s="105">
        <f>'Hazard &amp; Exposure'!AO33</f>
        <v>0.1</v>
      </c>
      <c r="J31" s="105">
        <f>'Hazard &amp; Exposure'!AP33</f>
        <v>0.1</v>
      </c>
      <c r="K31" s="105">
        <f>'Hazard &amp; Exposure'!AQ33</f>
        <v>0</v>
      </c>
      <c r="L31" s="105">
        <f>'Hazard &amp; Exposure'!AR33</f>
        <v>0</v>
      </c>
      <c r="M31" s="105">
        <f>'Hazard &amp; Exposure'!AU33</f>
        <v>3.5</v>
      </c>
      <c r="N31" s="105">
        <f>'Hazard &amp; Exposure'!DC33</f>
        <v>4.9000000000000004</v>
      </c>
      <c r="O31" s="99">
        <f>'Hazard &amp; Exposure'!DK33</f>
        <v>0.1</v>
      </c>
      <c r="P31" s="105">
        <f>'Hazard &amp; Exposure'!DG33</f>
        <v>0.1</v>
      </c>
      <c r="Q31" s="105">
        <f>'Hazard &amp; Exposure'!DJ33</f>
        <v>0</v>
      </c>
      <c r="R31" s="99">
        <f t="shared" si="4"/>
        <v>3.1</v>
      </c>
      <c r="S31" s="99">
        <f>Vulnerability!O33</f>
        <v>4.8</v>
      </c>
      <c r="T31" s="157">
        <f>Vulnerability!E33</f>
        <v>4.7</v>
      </c>
      <c r="U31" s="157">
        <f>Vulnerability!H33</f>
        <v>4.9000000000000004</v>
      </c>
      <c r="V31" s="157">
        <f>Vulnerability!N33</f>
        <v>4.7</v>
      </c>
      <c r="W31" s="99">
        <f>Vulnerability!AM33</f>
        <v>1</v>
      </c>
      <c r="X31" s="157">
        <f>Vulnerability!T33</f>
        <v>0</v>
      </c>
      <c r="Y31" s="156">
        <f>Vulnerability!AB33</f>
        <v>1.2</v>
      </c>
      <c r="Z31" s="156">
        <f>Vulnerability!AE33</f>
        <v>1.1000000000000001</v>
      </c>
      <c r="AA31" s="156">
        <f>Vulnerability!AH33</f>
        <v>0</v>
      </c>
      <c r="AB31" s="156">
        <f>Vulnerability!AK33</f>
        <v>4.5999999999999996</v>
      </c>
      <c r="AC31" s="157">
        <f>Vulnerability!AL33</f>
        <v>1.9</v>
      </c>
      <c r="AD31" s="99">
        <f t="shared" si="5"/>
        <v>3.8</v>
      </c>
      <c r="AE31" s="99">
        <f>'Lack of Coping Capacity'!H33</f>
        <v>3.9</v>
      </c>
      <c r="AF31" s="162">
        <f>'Lack of Coping Capacity'!D33</f>
        <v>3.4</v>
      </c>
      <c r="AG31" s="162">
        <f>'Lack of Coping Capacity'!G33</f>
        <v>4.3</v>
      </c>
      <c r="AH31" s="99">
        <f>'Lack of Coping Capacity'!AA33</f>
        <v>3.6</v>
      </c>
      <c r="AI31" s="162">
        <f>'Lack of Coping Capacity'!M33</f>
        <v>3</v>
      </c>
      <c r="AJ31" s="162">
        <f>'Lack of Coping Capacity'!R33</f>
        <v>3.2</v>
      </c>
      <c r="AK31" s="162">
        <f>'Lack of Coping Capacity'!Z33</f>
        <v>4.5999999999999996</v>
      </c>
      <c r="AL31" s="102">
        <f>'Imputed and missing data hidden'!BY29</f>
        <v>11</v>
      </c>
      <c r="AM31" s="103">
        <f t="shared" si="6"/>
        <v>0.21568627450980393</v>
      </c>
      <c r="AN31" s="102" t="str">
        <f t="shared" si="7"/>
        <v/>
      </c>
      <c r="AO31" s="104">
        <f>'Indicator Date hidden2'!BZ30</f>
        <v>0.30303030303030304</v>
      </c>
    </row>
    <row r="32" spans="1:41">
      <c r="A32" s="97" t="str">
        <f>'Indicator Data'!A34</f>
        <v>Cambodia</v>
      </c>
      <c r="B32" s="97" t="str">
        <f>'Indicator Data'!B34</f>
        <v>KHM</v>
      </c>
      <c r="C32" s="99">
        <f t="shared" si="0"/>
        <v>4.5999999999999996</v>
      </c>
      <c r="D32" s="99" t="str">
        <f t="shared" si="1"/>
        <v>Medium</v>
      </c>
      <c r="E32" s="100">
        <f t="shared" si="2"/>
        <v>57</v>
      </c>
      <c r="F32" s="101">
        <f>VLOOKUP($B32,'Lack of Reliability Index'!$A$2:$H$192,8,FALSE)</f>
        <v>3.5506849315068489</v>
      </c>
      <c r="G32" s="99">
        <f t="shared" si="3"/>
        <v>3.9</v>
      </c>
      <c r="H32" s="99">
        <f>'Hazard &amp; Exposure'!DD34</f>
        <v>5.8</v>
      </c>
      <c r="I32" s="105">
        <f>'Hazard &amp; Exposure'!AO34</f>
        <v>0.1</v>
      </c>
      <c r="J32" s="105">
        <f>'Hazard &amp; Exposure'!AP34</f>
        <v>9.5</v>
      </c>
      <c r="K32" s="105">
        <f>'Hazard &amp; Exposure'!AQ34</f>
        <v>5.2</v>
      </c>
      <c r="L32" s="105">
        <f>'Hazard &amp; Exposure'!AR34</f>
        <v>4</v>
      </c>
      <c r="M32" s="105">
        <f>'Hazard &amp; Exposure'!AU34</f>
        <v>4.5999999999999996</v>
      </c>
      <c r="N32" s="105">
        <f>'Hazard &amp; Exposure'!DC34</f>
        <v>6.6</v>
      </c>
      <c r="O32" s="99">
        <f>'Hazard &amp; Exposure'!DK34</f>
        <v>1.3</v>
      </c>
      <c r="P32" s="105">
        <f>'Hazard &amp; Exposure'!DG34</f>
        <v>1.9</v>
      </c>
      <c r="Q32" s="105">
        <f>'Hazard &amp; Exposure'!DJ34</f>
        <v>0</v>
      </c>
      <c r="R32" s="99">
        <f t="shared" si="4"/>
        <v>4</v>
      </c>
      <c r="S32" s="99">
        <f>Vulnerability!O34</f>
        <v>5.8</v>
      </c>
      <c r="T32" s="157">
        <f>Vulnerability!E34</f>
        <v>7.4</v>
      </c>
      <c r="U32" s="157">
        <f>Vulnerability!H34</f>
        <v>6.3</v>
      </c>
      <c r="V32" s="157">
        <f>Vulnerability!N34</f>
        <v>1.9</v>
      </c>
      <c r="W32" s="99">
        <f>Vulnerability!AM34</f>
        <v>1.5</v>
      </c>
      <c r="X32" s="157">
        <f>Vulnerability!T34</f>
        <v>0</v>
      </c>
      <c r="Y32" s="156">
        <f>Vulnerability!AB34</f>
        <v>2.5</v>
      </c>
      <c r="Z32" s="156">
        <f>Vulnerability!AE34</f>
        <v>3.7</v>
      </c>
      <c r="AA32" s="156">
        <f>Vulnerability!AH34</f>
        <v>2.9</v>
      </c>
      <c r="AB32" s="156">
        <f>Vulnerability!AK34</f>
        <v>2.2000000000000002</v>
      </c>
      <c r="AC32" s="157">
        <f>Vulnerability!AL34</f>
        <v>2.8</v>
      </c>
      <c r="AD32" s="99">
        <f t="shared" si="5"/>
        <v>6.1</v>
      </c>
      <c r="AE32" s="99">
        <f>'Lack of Coping Capacity'!H34</f>
        <v>7</v>
      </c>
      <c r="AF32" s="162">
        <f>'Lack of Coping Capacity'!D34</f>
        <v>6.8</v>
      </c>
      <c r="AG32" s="162">
        <f>'Lack of Coping Capacity'!G34</f>
        <v>7.1</v>
      </c>
      <c r="AH32" s="99">
        <f>'Lack of Coping Capacity'!AA34</f>
        <v>5</v>
      </c>
      <c r="AI32" s="162">
        <f>'Lack of Coping Capacity'!M34</f>
        <v>3.5</v>
      </c>
      <c r="AJ32" s="162">
        <f>'Lack of Coping Capacity'!R34</f>
        <v>5.7</v>
      </c>
      <c r="AK32" s="162">
        <f>'Lack of Coping Capacity'!Z34</f>
        <v>5.7</v>
      </c>
      <c r="AL32" s="102">
        <f>'Imputed and missing data hidden'!BY30</f>
        <v>4</v>
      </c>
      <c r="AM32" s="103">
        <f t="shared" si="6"/>
        <v>7.8431372549019607E-2</v>
      </c>
      <c r="AN32" s="102" t="str">
        <f t="shared" si="7"/>
        <v/>
      </c>
      <c r="AO32" s="104">
        <f>'Indicator Date hidden2'!BZ31</f>
        <v>0.46575342465753422</v>
      </c>
    </row>
    <row r="33" spans="1:41">
      <c r="A33" s="97" t="str">
        <f>'Indicator Data'!A35</f>
        <v>Cameroon</v>
      </c>
      <c r="B33" s="97" t="str">
        <f>'Indicator Data'!B35</f>
        <v>CMR</v>
      </c>
      <c r="C33" s="99">
        <f t="shared" si="0"/>
        <v>6.1</v>
      </c>
      <c r="D33" s="99" t="str">
        <f t="shared" si="1"/>
        <v>High</v>
      </c>
      <c r="E33" s="100">
        <f t="shared" si="2"/>
        <v>20</v>
      </c>
      <c r="F33" s="101">
        <f>VLOOKUP($B33,'Lack of Reliability Index'!$A$2:$H$192,8,FALSE)</f>
        <v>3.8468468468468453</v>
      </c>
      <c r="G33" s="99">
        <f t="shared" si="3"/>
        <v>5.6</v>
      </c>
      <c r="H33" s="99">
        <f>'Hazard &amp; Exposure'!DD35</f>
        <v>3.7</v>
      </c>
      <c r="I33" s="105">
        <f>'Hazard &amp; Exposure'!AO35</f>
        <v>0.1</v>
      </c>
      <c r="J33" s="105">
        <f>'Hazard &amp; Exposure'!AP35</f>
        <v>6</v>
      </c>
      <c r="K33" s="105">
        <f>'Hazard &amp; Exposure'!AQ35</f>
        <v>0</v>
      </c>
      <c r="L33" s="105">
        <f>'Hazard &amp; Exposure'!AR35</f>
        <v>0</v>
      </c>
      <c r="M33" s="105">
        <f>'Hazard &amp; Exposure'!AU35</f>
        <v>3</v>
      </c>
      <c r="N33" s="105">
        <f>'Hazard &amp; Exposure'!DC35</f>
        <v>8.1</v>
      </c>
      <c r="O33" s="99">
        <f>'Hazard &amp; Exposure'!DK35</f>
        <v>7</v>
      </c>
      <c r="P33" s="105">
        <f>'Hazard &amp; Exposure'!DG35</f>
        <v>7.9</v>
      </c>
      <c r="Q33" s="105">
        <f>'Hazard &amp; Exposure'!DJ35</f>
        <v>7</v>
      </c>
      <c r="R33" s="99">
        <f t="shared" si="4"/>
        <v>6.7</v>
      </c>
      <c r="S33" s="99">
        <f>Vulnerability!O35</f>
        <v>5.9</v>
      </c>
      <c r="T33" s="157">
        <f>Vulnerability!E35</f>
        <v>7.9</v>
      </c>
      <c r="U33" s="157">
        <f>Vulnerability!H35</f>
        <v>6.5</v>
      </c>
      <c r="V33" s="157">
        <f>Vulnerability!N35</f>
        <v>1.3</v>
      </c>
      <c r="W33" s="99">
        <f>Vulnerability!AM35</f>
        <v>7.3</v>
      </c>
      <c r="X33" s="157">
        <f>Vulnerability!T35</f>
        <v>9.3000000000000007</v>
      </c>
      <c r="Y33" s="156">
        <f>Vulnerability!AB35</f>
        <v>5.4</v>
      </c>
      <c r="Z33" s="156">
        <f>Vulnerability!AE35</f>
        <v>4.0999999999999996</v>
      </c>
      <c r="AA33" s="156">
        <f>Vulnerability!AH35</f>
        <v>0</v>
      </c>
      <c r="AB33" s="156">
        <f>Vulnerability!AK35</f>
        <v>1.8</v>
      </c>
      <c r="AC33" s="157">
        <f>Vulnerability!AL35</f>
        <v>3.1</v>
      </c>
      <c r="AD33" s="99">
        <f t="shared" si="5"/>
        <v>6.1</v>
      </c>
      <c r="AE33" s="99">
        <f>'Lack of Coping Capacity'!H35</f>
        <v>4.9000000000000004</v>
      </c>
      <c r="AF33" s="162">
        <f>'Lack of Coping Capacity'!D35</f>
        <v>2.6</v>
      </c>
      <c r="AG33" s="162">
        <f>'Lack of Coping Capacity'!G35</f>
        <v>7.1</v>
      </c>
      <c r="AH33" s="99">
        <f>'Lack of Coping Capacity'!AA35</f>
        <v>7.1</v>
      </c>
      <c r="AI33" s="162">
        <f>'Lack of Coping Capacity'!M35</f>
        <v>5.5</v>
      </c>
      <c r="AJ33" s="162">
        <f>'Lack of Coping Capacity'!R35</f>
        <v>8</v>
      </c>
      <c r="AK33" s="162">
        <f>'Lack of Coping Capacity'!Z35</f>
        <v>7.7</v>
      </c>
      <c r="AL33" s="102">
        <f>'Imputed and missing data hidden'!BY31</f>
        <v>1</v>
      </c>
      <c r="AM33" s="103">
        <f t="shared" si="6"/>
        <v>1.9607843137254902E-2</v>
      </c>
      <c r="AN33" s="102" t="str">
        <f t="shared" si="7"/>
        <v>YES</v>
      </c>
      <c r="AO33" s="104">
        <f>'Indicator Date hidden2'!BZ32</f>
        <v>0.52702702702702697</v>
      </c>
    </row>
    <row r="34" spans="1:41">
      <c r="A34" s="97" t="str">
        <f>'Indicator Data'!A36</f>
        <v>Canada</v>
      </c>
      <c r="B34" s="97" t="str">
        <f>'Indicator Data'!B36</f>
        <v>CAN</v>
      </c>
      <c r="C34" s="99">
        <f t="shared" si="0"/>
        <v>2.4</v>
      </c>
      <c r="D34" s="99" t="str">
        <f t="shared" si="1"/>
        <v>Low</v>
      </c>
      <c r="E34" s="100">
        <f t="shared" si="2"/>
        <v>134</v>
      </c>
      <c r="F34" s="101">
        <f>VLOOKUP($B34,'Lack of Reliability Index'!$A$2:$H$192,8,FALSE)</f>
        <v>4.4686868686868699</v>
      </c>
      <c r="G34" s="99">
        <f t="shared" si="3"/>
        <v>2.5</v>
      </c>
      <c r="H34" s="99">
        <f>'Hazard &amp; Exposure'!DD36</f>
        <v>4.3</v>
      </c>
      <c r="I34" s="105">
        <f>'Hazard &amp; Exposure'!AO36</f>
        <v>5.5</v>
      </c>
      <c r="J34" s="105">
        <f>'Hazard &amp; Exposure'!AP36</f>
        <v>5.2</v>
      </c>
      <c r="K34" s="105">
        <f>'Hazard &amp; Exposure'!AQ36</f>
        <v>6.9</v>
      </c>
      <c r="L34" s="105">
        <f>'Hazard &amp; Exposure'!AR36</f>
        <v>2.6</v>
      </c>
      <c r="M34" s="105">
        <f>'Hazard &amp; Exposure'!AU36</f>
        <v>2.9</v>
      </c>
      <c r="N34" s="105">
        <f>'Hazard &amp; Exposure'!DC36</f>
        <v>1.2</v>
      </c>
      <c r="O34" s="99">
        <f>'Hazard &amp; Exposure'!DK36</f>
        <v>0.1</v>
      </c>
      <c r="P34" s="105">
        <f>'Hazard &amp; Exposure'!DG36</f>
        <v>0.1</v>
      </c>
      <c r="Q34" s="105">
        <f>'Hazard &amp; Exposure'!DJ36</f>
        <v>0</v>
      </c>
      <c r="R34" s="99">
        <f t="shared" si="4"/>
        <v>2.2999999999999998</v>
      </c>
      <c r="S34" s="99">
        <f>Vulnerability!O36</f>
        <v>0.4</v>
      </c>
      <c r="T34" s="157">
        <f>Vulnerability!E36</f>
        <v>0</v>
      </c>
      <c r="U34" s="157">
        <f>Vulnerability!H36</f>
        <v>1.6</v>
      </c>
      <c r="V34" s="157">
        <f>Vulnerability!N36</f>
        <v>0</v>
      </c>
      <c r="W34" s="99">
        <f>Vulnerability!AM36</f>
        <v>3.8</v>
      </c>
      <c r="X34" s="157">
        <f>Vulnerability!T36</f>
        <v>6.2</v>
      </c>
      <c r="Y34" s="156">
        <f>Vulnerability!AB36</f>
        <v>0.1</v>
      </c>
      <c r="Z34" s="156">
        <f>Vulnerability!AE36</f>
        <v>0.4</v>
      </c>
      <c r="AA34" s="156">
        <f>Vulnerability!AH36</f>
        <v>0.1</v>
      </c>
      <c r="AB34" s="156">
        <f>Vulnerability!AK36</f>
        <v>0.4</v>
      </c>
      <c r="AC34" s="157">
        <f>Vulnerability!AL36</f>
        <v>0.3</v>
      </c>
      <c r="AD34" s="99">
        <f t="shared" si="5"/>
        <v>2.4</v>
      </c>
      <c r="AE34" s="99">
        <f>'Lack of Coping Capacity'!H36</f>
        <v>2.5</v>
      </c>
      <c r="AF34" s="162">
        <f>'Lack of Coping Capacity'!D36</f>
        <v>3</v>
      </c>
      <c r="AG34" s="162">
        <f>'Lack of Coping Capacity'!G36</f>
        <v>1.9</v>
      </c>
      <c r="AH34" s="99">
        <f>'Lack of Coping Capacity'!AA36</f>
        <v>2.2000000000000002</v>
      </c>
      <c r="AI34" s="162">
        <f>'Lack of Coping Capacity'!M36</f>
        <v>2.1</v>
      </c>
      <c r="AJ34" s="162">
        <f>'Lack of Coping Capacity'!R36</f>
        <v>3</v>
      </c>
      <c r="AK34" s="162">
        <f>'Lack of Coping Capacity'!Z36</f>
        <v>1.4</v>
      </c>
      <c r="AL34" s="102">
        <f>'Imputed and missing data hidden'!BY32</f>
        <v>11</v>
      </c>
      <c r="AM34" s="103">
        <f t="shared" si="6"/>
        <v>0.21568627450980393</v>
      </c>
      <c r="AN34" s="102" t="str">
        <f t="shared" si="7"/>
        <v/>
      </c>
      <c r="AO34" s="104">
        <f>'Indicator Date hidden2'!BZ33</f>
        <v>0.2878787878787879</v>
      </c>
    </row>
    <row r="35" spans="1:41">
      <c r="A35" s="97" t="str">
        <f>'Indicator Data'!A37</f>
        <v>Central African Republic</v>
      </c>
      <c r="B35" s="97" t="str">
        <f>'Indicator Data'!B37</f>
        <v>CAF</v>
      </c>
      <c r="C35" s="99">
        <f t="shared" si="0"/>
        <v>7.8</v>
      </c>
      <c r="D35" s="99" t="str">
        <f t="shared" si="1"/>
        <v>Very High</v>
      </c>
      <c r="E35" s="100">
        <f t="shared" si="2"/>
        <v>6</v>
      </c>
      <c r="F35" s="101">
        <f>VLOOKUP($B35,'Lack of Reliability Index'!$A$2:$H$192,8,FALSE)</f>
        <v>5.6103286384976521</v>
      </c>
      <c r="G35" s="99">
        <f t="shared" si="3"/>
        <v>6.2</v>
      </c>
      <c r="H35" s="99">
        <f>'Hazard &amp; Exposure'!DD37</f>
        <v>3.2</v>
      </c>
      <c r="I35" s="105">
        <f>'Hazard &amp; Exposure'!AO37</f>
        <v>0.1</v>
      </c>
      <c r="J35" s="105">
        <f>'Hazard &amp; Exposure'!AP37</f>
        <v>5.7</v>
      </c>
      <c r="K35" s="105">
        <f>'Hazard &amp; Exposure'!AQ37</f>
        <v>0</v>
      </c>
      <c r="L35" s="105">
        <f>'Hazard &amp; Exposure'!AR37</f>
        <v>0</v>
      </c>
      <c r="M35" s="105">
        <f>'Hazard &amp; Exposure'!AU37</f>
        <v>0.5</v>
      </c>
      <c r="N35" s="105">
        <f>'Hazard &amp; Exposure'!DC37</f>
        <v>7.9</v>
      </c>
      <c r="O35" s="99">
        <f>'Hazard &amp; Exposure'!DK37</f>
        <v>8</v>
      </c>
      <c r="P35" s="105">
        <f>'Hazard &amp; Exposure'!DG37</f>
        <v>7.6</v>
      </c>
      <c r="Q35" s="105">
        <f>'Hazard &amp; Exposure'!DJ37</f>
        <v>8</v>
      </c>
      <c r="R35" s="99">
        <f t="shared" si="4"/>
        <v>8.8000000000000007</v>
      </c>
      <c r="S35" s="99">
        <f>Vulnerability!O37</f>
        <v>8.6</v>
      </c>
      <c r="T35" s="157">
        <f>Vulnerability!E37</f>
        <v>10</v>
      </c>
      <c r="U35" s="157">
        <f>Vulnerability!H37</f>
        <v>8.5</v>
      </c>
      <c r="V35" s="157">
        <f>Vulnerability!N37</f>
        <v>5.7</v>
      </c>
      <c r="W35" s="99">
        <f>Vulnerability!AM37</f>
        <v>8.9</v>
      </c>
      <c r="X35" s="157">
        <f>Vulnerability!T37</f>
        <v>9.8000000000000007</v>
      </c>
      <c r="Y35" s="156">
        <f>Vulnerability!AB37</f>
        <v>8.8000000000000007</v>
      </c>
      <c r="Z35" s="156">
        <f>Vulnerability!AE37</f>
        <v>6.6</v>
      </c>
      <c r="AA35" s="156">
        <f>Vulnerability!AH37</f>
        <v>0.1</v>
      </c>
      <c r="AB35" s="156">
        <f>Vulnerability!AK37</f>
        <v>9.3000000000000007</v>
      </c>
      <c r="AC35" s="157">
        <f>Vulnerability!AL37</f>
        <v>7.3</v>
      </c>
      <c r="AD35" s="99">
        <f t="shared" si="5"/>
        <v>8.6999999999999993</v>
      </c>
      <c r="AE35" s="99">
        <f>'Lack of Coping Capacity'!H37</f>
        <v>8</v>
      </c>
      <c r="AF35" s="162" t="str">
        <f>'Lack of Coping Capacity'!D37</f>
        <v>x</v>
      </c>
      <c r="AG35" s="162">
        <f>'Lack of Coping Capacity'!G37</f>
        <v>8</v>
      </c>
      <c r="AH35" s="99">
        <f>'Lack of Coping Capacity'!AA37</f>
        <v>9.3000000000000007</v>
      </c>
      <c r="AI35" s="162">
        <f>'Lack of Coping Capacity'!M37</f>
        <v>9.1</v>
      </c>
      <c r="AJ35" s="162">
        <f>'Lack of Coping Capacity'!R37</f>
        <v>9.3000000000000007</v>
      </c>
      <c r="AK35" s="162">
        <f>'Lack of Coping Capacity'!Z37</f>
        <v>9.4</v>
      </c>
      <c r="AL35" s="102">
        <f>'Imputed and missing data hidden'!BY33</f>
        <v>5</v>
      </c>
      <c r="AM35" s="103">
        <f t="shared" si="6"/>
        <v>9.8039215686274508E-2</v>
      </c>
      <c r="AN35" s="102" t="str">
        <f t="shared" si="7"/>
        <v>YES</v>
      </c>
      <c r="AO35" s="104">
        <f>'Indicator Date hidden2'!BZ34</f>
        <v>0.59154929577464788</v>
      </c>
    </row>
    <row r="36" spans="1:41">
      <c r="A36" s="97" t="str">
        <f>'Indicator Data'!A38</f>
        <v>Chad</v>
      </c>
      <c r="B36" s="97" t="str">
        <f>'Indicator Data'!B38</f>
        <v>TCD</v>
      </c>
      <c r="C36" s="99">
        <f t="shared" ref="C36:C67" si="8">ROUND(G36^(1/3)*R36^(1/3)*AD36^(1/3),1)</f>
        <v>7.9</v>
      </c>
      <c r="D36" s="99" t="str">
        <f t="shared" ref="D36:D67" si="9">IF(C36&gt;=6.5,"Very High",IF(C36&gt;=5,"High",IF(C36&gt;=3.5,"Medium",IF(C36&gt;=2,"Low","Very Low"))))</f>
        <v>Very High</v>
      </c>
      <c r="E36" s="100">
        <f t="shared" ref="E36:E67" si="10">_xlfn.RANK.EQ(C36,C$4:C$194)</f>
        <v>5</v>
      </c>
      <c r="F36" s="101">
        <f>VLOOKUP($B36,'Lack of Reliability Index'!$A$2:$H$192,8,FALSE)</f>
        <v>4.098591549295775</v>
      </c>
      <c r="G36" s="99">
        <f t="shared" ref="G36:G67" si="11">ROUND((10-GEOMEAN(((10-H36)/10*9+1),((10-O36)/10*9+1)))/9*10,1)</f>
        <v>7.3</v>
      </c>
      <c r="H36" s="99">
        <f>'Hazard &amp; Exposure'!DD38</f>
        <v>4.0999999999999996</v>
      </c>
      <c r="I36" s="105">
        <f>'Hazard &amp; Exposure'!AO38</f>
        <v>0.1</v>
      </c>
      <c r="J36" s="105">
        <f>'Hazard &amp; Exposure'!AP38</f>
        <v>7.5</v>
      </c>
      <c r="K36" s="105">
        <f>'Hazard &amp; Exposure'!AQ38</f>
        <v>0</v>
      </c>
      <c r="L36" s="105">
        <f>'Hazard &amp; Exposure'!AR38</f>
        <v>0</v>
      </c>
      <c r="M36" s="105">
        <f>'Hazard &amp; Exposure'!AU38</f>
        <v>5</v>
      </c>
      <c r="N36" s="105">
        <f>'Hazard &amp; Exposure'!DC38</f>
        <v>7.1</v>
      </c>
      <c r="O36" s="99">
        <f>'Hazard &amp; Exposure'!DK38</f>
        <v>9</v>
      </c>
      <c r="P36" s="105">
        <f>'Hazard &amp; Exposure'!DG38</f>
        <v>9.9</v>
      </c>
      <c r="Q36" s="105">
        <f>'Hazard &amp; Exposure'!DJ38</f>
        <v>9</v>
      </c>
      <c r="R36" s="99">
        <f t="shared" ref="R36:R67" si="12">ROUND((10-GEOMEAN(((10-S36)/10*9+1),((10-W36)/10*9+1)))/9*10,1)</f>
        <v>7.6</v>
      </c>
      <c r="S36" s="99">
        <f>Vulnerability!O38</f>
        <v>7.3</v>
      </c>
      <c r="T36" s="157">
        <f>Vulnerability!E38</f>
        <v>10</v>
      </c>
      <c r="U36" s="157">
        <f>Vulnerability!H38</f>
        <v>7.1</v>
      </c>
      <c r="V36" s="157">
        <f>Vulnerability!N38</f>
        <v>2</v>
      </c>
      <c r="W36" s="99">
        <f>Vulnerability!AM38</f>
        <v>7.9</v>
      </c>
      <c r="X36" s="157">
        <f>Vulnerability!T38</f>
        <v>9.3000000000000007</v>
      </c>
      <c r="Y36" s="156">
        <f>Vulnerability!AB38</f>
        <v>3.2</v>
      </c>
      <c r="Z36" s="156">
        <f>Vulnerability!AE38</f>
        <v>7.7</v>
      </c>
      <c r="AA36" s="156">
        <f>Vulnerability!AH38</f>
        <v>0.2</v>
      </c>
      <c r="AB36" s="156">
        <f>Vulnerability!AK38</f>
        <v>7.5</v>
      </c>
      <c r="AC36" s="157">
        <f>Vulnerability!AL38</f>
        <v>5.4</v>
      </c>
      <c r="AD36" s="99">
        <f t="shared" ref="AD36:AD67" si="13">ROUND((10-GEOMEAN(((10-AE36)/10*9+1),((10-AH36)/10*9+1)))/9*10,1)</f>
        <v>8.9</v>
      </c>
      <c r="AE36" s="99">
        <f>'Lack of Coping Capacity'!H38</f>
        <v>8</v>
      </c>
      <c r="AF36" s="162" t="str">
        <f>'Lack of Coping Capacity'!D38</f>
        <v>x</v>
      </c>
      <c r="AG36" s="162">
        <f>'Lack of Coping Capacity'!G38</f>
        <v>8</v>
      </c>
      <c r="AH36" s="99">
        <f>'Lack of Coping Capacity'!AA38</f>
        <v>9.5</v>
      </c>
      <c r="AI36" s="162">
        <f>'Lack of Coping Capacity'!M38</f>
        <v>9.1</v>
      </c>
      <c r="AJ36" s="162">
        <f>'Lack of Coping Capacity'!R38</f>
        <v>10</v>
      </c>
      <c r="AK36" s="162">
        <f>'Lack of Coping Capacity'!Z38</f>
        <v>9.5</v>
      </c>
      <c r="AL36" s="102">
        <f>'Imputed and missing data hidden'!BY34</f>
        <v>3</v>
      </c>
      <c r="AM36" s="103">
        <f t="shared" ref="AM36:AM67" si="14">AL36/51</f>
        <v>5.8823529411764705E-2</v>
      </c>
      <c r="AN36" s="102" t="str">
        <f t="shared" ref="AN36:AN67" si="15">IF(Q36&gt;=7,"YES","")</f>
        <v>YES</v>
      </c>
      <c r="AO36" s="104">
        <f>'Indicator Date hidden2'!BZ35</f>
        <v>0.46478873239436619</v>
      </c>
    </row>
    <row r="37" spans="1:41">
      <c r="A37" s="97" t="str">
        <f>'Indicator Data'!A39</f>
        <v>Chile</v>
      </c>
      <c r="B37" s="97" t="str">
        <f>'Indicator Data'!B39</f>
        <v>CHL</v>
      </c>
      <c r="C37" s="99">
        <f t="shared" si="8"/>
        <v>3.6</v>
      </c>
      <c r="D37" s="99" t="str">
        <f t="shared" si="9"/>
        <v>Medium</v>
      </c>
      <c r="E37" s="100">
        <f t="shared" si="10"/>
        <v>95</v>
      </c>
      <c r="F37" s="101">
        <f>VLOOKUP($B37,'Lack of Reliability Index'!$A$2:$H$192,8,FALSE)</f>
        <v>4.038095238095238</v>
      </c>
      <c r="G37" s="99">
        <f t="shared" si="11"/>
        <v>4.5</v>
      </c>
      <c r="H37" s="99">
        <f>'Hazard &amp; Exposure'!DD39</f>
        <v>6.2</v>
      </c>
      <c r="I37" s="105">
        <f>'Hazard &amp; Exposure'!AO39</f>
        <v>9.8000000000000007</v>
      </c>
      <c r="J37" s="105">
        <f>'Hazard &amp; Exposure'!AP39</f>
        <v>5.6</v>
      </c>
      <c r="K37" s="105">
        <f>'Hazard &amp; Exposure'!AQ39</f>
        <v>9.1</v>
      </c>
      <c r="L37" s="105">
        <f>'Hazard &amp; Exposure'!AR39</f>
        <v>0</v>
      </c>
      <c r="M37" s="105">
        <f>'Hazard &amp; Exposure'!AU39</f>
        <v>0.3</v>
      </c>
      <c r="N37" s="105">
        <f>'Hazard &amp; Exposure'!DC39</f>
        <v>2.7</v>
      </c>
      <c r="O37" s="99">
        <f>'Hazard &amp; Exposure'!DK39</f>
        <v>2.1</v>
      </c>
      <c r="P37" s="105">
        <f>'Hazard &amp; Exposure'!DG39</f>
        <v>3</v>
      </c>
      <c r="Q37" s="105">
        <f>'Hazard &amp; Exposure'!DJ39</f>
        <v>0</v>
      </c>
      <c r="R37" s="99">
        <f t="shared" si="12"/>
        <v>3.7</v>
      </c>
      <c r="S37" s="99">
        <f>Vulnerability!O39</f>
        <v>1.5</v>
      </c>
      <c r="T37" s="157">
        <f>Vulnerability!E39</f>
        <v>1</v>
      </c>
      <c r="U37" s="157">
        <f>Vulnerability!H39</f>
        <v>4.0999999999999996</v>
      </c>
      <c r="V37" s="157">
        <f>Vulnerability!N39</f>
        <v>0</v>
      </c>
      <c r="W37" s="99">
        <f>Vulnerability!AM39</f>
        <v>5.4</v>
      </c>
      <c r="X37" s="157">
        <f>Vulnerability!T39</f>
        <v>8</v>
      </c>
      <c r="Y37" s="156">
        <f>Vulnerability!AB39</f>
        <v>0.5</v>
      </c>
      <c r="Z37" s="156">
        <f>Vulnerability!AE39</f>
        <v>0.3</v>
      </c>
      <c r="AA37" s="156">
        <f>Vulnerability!AH39</f>
        <v>0</v>
      </c>
      <c r="AB37" s="156">
        <f>Vulnerability!AK39</f>
        <v>1.8</v>
      </c>
      <c r="AC37" s="157">
        <f>Vulnerability!AL39</f>
        <v>0.7</v>
      </c>
      <c r="AD37" s="99">
        <f t="shared" si="13"/>
        <v>2.8</v>
      </c>
      <c r="AE37" s="99">
        <f>'Lack of Coping Capacity'!H39</f>
        <v>3.2</v>
      </c>
      <c r="AF37" s="162">
        <f>'Lack of Coping Capacity'!D39</f>
        <v>3.2</v>
      </c>
      <c r="AG37" s="162">
        <f>'Lack of Coping Capacity'!G39</f>
        <v>3.1</v>
      </c>
      <c r="AH37" s="99">
        <f>'Lack of Coping Capacity'!AA39</f>
        <v>2.2999999999999998</v>
      </c>
      <c r="AI37" s="162">
        <f>'Lack of Coping Capacity'!M39</f>
        <v>1.5</v>
      </c>
      <c r="AJ37" s="162">
        <f>'Lack of Coping Capacity'!R39</f>
        <v>2.7</v>
      </c>
      <c r="AK37" s="162">
        <f>'Lack of Coping Capacity'!Z39</f>
        <v>2.7</v>
      </c>
      <c r="AL37" s="102">
        <f>'Imputed and missing data hidden'!BY35</f>
        <v>8</v>
      </c>
      <c r="AM37" s="103">
        <f t="shared" si="14"/>
        <v>0.15686274509803921</v>
      </c>
      <c r="AN37" s="102" t="str">
        <f t="shared" si="15"/>
        <v/>
      </c>
      <c r="AO37" s="104">
        <f>'Indicator Date hidden2'!BZ36</f>
        <v>0.35714285714285715</v>
      </c>
    </row>
    <row r="38" spans="1:41">
      <c r="A38" s="97" t="str">
        <f>'Indicator Data'!A40</f>
        <v>China</v>
      </c>
      <c r="B38" s="97" t="str">
        <f>'Indicator Data'!B40</f>
        <v>CHN</v>
      </c>
      <c r="C38" s="99">
        <f t="shared" si="8"/>
        <v>4.0999999999999996</v>
      </c>
      <c r="D38" s="99" t="str">
        <f t="shared" si="9"/>
        <v>Medium</v>
      </c>
      <c r="E38" s="100">
        <f t="shared" si="10"/>
        <v>79</v>
      </c>
      <c r="F38" s="101">
        <f>VLOOKUP($B38,'Lack of Reliability Index'!$A$2:$H$192,8,FALSE)</f>
        <v>5.0196078431372548</v>
      </c>
      <c r="G38" s="99">
        <f t="shared" si="11"/>
        <v>6.4</v>
      </c>
      <c r="H38" s="99">
        <f>'Hazard &amp; Exposure'!DD40</f>
        <v>7.5</v>
      </c>
      <c r="I38" s="105">
        <f>'Hazard &amp; Exposure'!AO40</f>
        <v>7.2</v>
      </c>
      <c r="J38" s="105">
        <f>'Hazard &amp; Exposure'!AP40</f>
        <v>8.4</v>
      </c>
      <c r="K38" s="105">
        <f>'Hazard &amp; Exposure'!AQ40</f>
        <v>9.1999999999999993</v>
      </c>
      <c r="L38" s="105">
        <f>'Hazard &amp; Exposure'!AR40</f>
        <v>8.1</v>
      </c>
      <c r="M38" s="105">
        <f>'Hazard &amp; Exposure'!AU40</f>
        <v>4.5999999999999996</v>
      </c>
      <c r="N38" s="105">
        <f>'Hazard &amp; Exposure'!DC40</f>
        <v>5.8</v>
      </c>
      <c r="O38" s="99">
        <f>'Hazard &amp; Exposure'!DK40</f>
        <v>4.9000000000000004</v>
      </c>
      <c r="P38" s="105">
        <f>'Hazard &amp; Exposure'!DG40</f>
        <v>7</v>
      </c>
      <c r="Q38" s="105">
        <f>'Hazard &amp; Exposure'!DJ40</f>
        <v>0</v>
      </c>
      <c r="R38" s="99">
        <f t="shared" si="12"/>
        <v>3</v>
      </c>
      <c r="S38" s="99">
        <f>Vulnerability!O40</f>
        <v>2.6</v>
      </c>
      <c r="T38" s="157">
        <f>Vulnerability!E40</f>
        <v>3.7</v>
      </c>
      <c r="U38" s="157">
        <f>Vulnerability!H40</f>
        <v>2.8</v>
      </c>
      <c r="V38" s="157">
        <f>Vulnerability!N40</f>
        <v>0</v>
      </c>
      <c r="W38" s="99">
        <f>Vulnerability!AM40</f>
        <v>3.4</v>
      </c>
      <c r="X38" s="157">
        <f>Vulnerability!T40</f>
        <v>5.3</v>
      </c>
      <c r="Y38" s="156">
        <f>Vulnerability!AB40</f>
        <v>0.6</v>
      </c>
      <c r="Z38" s="156">
        <f>Vulnerability!AE40</f>
        <v>0.6</v>
      </c>
      <c r="AA38" s="156">
        <f>Vulnerability!AH40</f>
        <v>1</v>
      </c>
      <c r="AB38" s="156">
        <f>Vulnerability!AK40</f>
        <v>1.1000000000000001</v>
      </c>
      <c r="AC38" s="157">
        <f>Vulnerability!AL40</f>
        <v>0.8</v>
      </c>
      <c r="AD38" s="99">
        <f t="shared" si="13"/>
        <v>3.5</v>
      </c>
      <c r="AE38" s="99">
        <f>'Lack of Coping Capacity'!H40</f>
        <v>3.7</v>
      </c>
      <c r="AF38" s="162">
        <f>'Lack of Coping Capacity'!D40</f>
        <v>2.5</v>
      </c>
      <c r="AG38" s="162">
        <f>'Lack of Coping Capacity'!G40</f>
        <v>4.9000000000000004</v>
      </c>
      <c r="AH38" s="99">
        <f>'Lack of Coping Capacity'!AA40</f>
        <v>3.2</v>
      </c>
      <c r="AI38" s="162">
        <f>'Lack of Coping Capacity'!M40</f>
        <v>2.2999999999999998</v>
      </c>
      <c r="AJ38" s="162">
        <f>'Lack of Coping Capacity'!R40</f>
        <v>4</v>
      </c>
      <c r="AK38" s="162">
        <f>'Lack of Coping Capacity'!Z40</f>
        <v>3.2</v>
      </c>
      <c r="AL38" s="102">
        <f>'Imputed and missing data hidden'!BY36</f>
        <v>10</v>
      </c>
      <c r="AM38" s="103">
        <f t="shared" si="14"/>
        <v>0.19607843137254902</v>
      </c>
      <c r="AN38" s="102" t="str">
        <f t="shared" si="15"/>
        <v/>
      </c>
      <c r="AO38" s="104">
        <f>'Indicator Date hidden2'!BZ37</f>
        <v>0.44117647058823528</v>
      </c>
    </row>
    <row r="39" spans="1:41">
      <c r="A39" s="97" t="str">
        <f>'Indicator Data'!A41</f>
        <v>Colombia</v>
      </c>
      <c r="B39" s="97" t="str">
        <f>'Indicator Data'!B41</f>
        <v>COL</v>
      </c>
      <c r="C39" s="99">
        <f t="shared" si="8"/>
        <v>5.4</v>
      </c>
      <c r="D39" s="99" t="str">
        <f t="shared" si="9"/>
        <v>High</v>
      </c>
      <c r="E39" s="100">
        <f t="shared" si="10"/>
        <v>29</v>
      </c>
      <c r="F39" s="101">
        <f>VLOOKUP($B39,'Lack of Reliability Index'!$A$2:$H$192,8,FALSE)</f>
        <v>3.2888888888888888</v>
      </c>
      <c r="G39" s="99">
        <f t="shared" si="11"/>
        <v>6.9</v>
      </c>
      <c r="H39" s="99">
        <f>'Hazard &amp; Exposure'!DD41</f>
        <v>6.7</v>
      </c>
      <c r="I39" s="105">
        <f>'Hazard &amp; Exposure'!AO41</f>
        <v>9.6</v>
      </c>
      <c r="J39" s="105">
        <f>'Hazard &amp; Exposure'!AP41</f>
        <v>6.8</v>
      </c>
      <c r="K39" s="105">
        <f>'Hazard &amp; Exposure'!AQ41</f>
        <v>7.9</v>
      </c>
      <c r="L39" s="105">
        <f>'Hazard &amp; Exposure'!AR41</f>
        <v>4.0999999999999996</v>
      </c>
      <c r="M39" s="105">
        <f>'Hazard &amp; Exposure'!AU41</f>
        <v>1.9</v>
      </c>
      <c r="N39" s="105">
        <f>'Hazard &amp; Exposure'!DC41</f>
        <v>5.5</v>
      </c>
      <c r="O39" s="99">
        <f>'Hazard &amp; Exposure'!DK41</f>
        <v>7</v>
      </c>
      <c r="P39" s="105">
        <f>'Hazard &amp; Exposure'!DG41</f>
        <v>8</v>
      </c>
      <c r="Q39" s="105">
        <f>'Hazard &amp; Exposure'!DJ41</f>
        <v>7</v>
      </c>
      <c r="R39" s="99">
        <f t="shared" si="12"/>
        <v>6.2</v>
      </c>
      <c r="S39" s="99">
        <f>Vulnerability!O41</f>
        <v>3.7</v>
      </c>
      <c r="T39" s="157">
        <f>Vulnerability!E41</f>
        <v>3.8</v>
      </c>
      <c r="U39" s="157">
        <f>Vulnerability!H41</f>
        <v>6.2</v>
      </c>
      <c r="V39" s="157">
        <f>Vulnerability!N41</f>
        <v>0.8</v>
      </c>
      <c r="W39" s="99">
        <f>Vulnerability!AM41</f>
        <v>7.8</v>
      </c>
      <c r="X39" s="157">
        <f>Vulnerability!T41</f>
        <v>10</v>
      </c>
      <c r="Y39" s="156">
        <f>Vulnerability!AB41</f>
        <v>0.7</v>
      </c>
      <c r="Z39" s="156">
        <f>Vulnerability!AE41</f>
        <v>1</v>
      </c>
      <c r="AA39" s="156">
        <f>Vulnerability!AH41</f>
        <v>0.4</v>
      </c>
      <c r="AB39" s="156">
        <f>Vulnerability!AK41</f>
        <v>2.5</v>
      </c>
      <c r="AC39" s="157">
        <f>Vulnerability!AL41</f>
        <v>1.2</v>
      </c>
      <c r="AD39" s="99">
        <f t="shared" si="13"/>
        <v>3.7</v>
      </c>
      <c r="AE39" s="99">
        <f>'Lack of Coping Capacity'!H41</f>
        <v>4.3</v>
      </c>
      <c r="AF39" s="162">
        <f>'Lack of Coping Capacity'!D41</f>
        <v>3</v>
      </c>
      <c r="AG39" s="162">
        <f>'Lack of Coping Capacity'!G41</f>
        <v>5.5</v>
      </c>
      <c r="AH39" s="99">
        <f>'Lack of Coping Capacity'!AA41</f>
        <v>3</v>
      </c>
      <c r="AI39" s="162">
        <f>'Lack of Coping Capacity'!M41</f>
        <v>2</v>
      </c>
      <c r="AJ39" s="162">
        <f>'Lack of Coping Capacity'!R41</f>
        <v>3.6</v>
      </c>
      <c r="AK39" s="162">
        <f>'Lack of Coping Capacity'!Z41</f>
        <v>3.3</v>
      </c>
      <c r="AL39" s="102">
        <f>'Imputed and missing data hidden'!BY37</f>
        <v>4</v>
      </c>
      <c r="AM39" s="103">
        <f t="shared" si="14"/>
        <v>7.8431372549019607E-2</v>
      </c>
      <c r="AN39" s="102" t="str">
        <f t="shared" si="15"/>
        <v>YES</v>
      </c>
      <c r="AO39" s="104">
        <f>'Indicator Date hidden2'!BZ38</f>
        <v>0.29333333333333333</v>
      </c>
    </row>
    <row r="40" spans="1:41">
      <c r="A40" s="97" t="str">
        <f>'Indicator Data'!A42</f>
        <v>Comoros</v>
      </c>
      <c r="B40" s="97" t="str">
        <f>'Indicator Data'!B42</f>
        <v>COM</v>
      </c>
      <c r="C40" s="99">
        <f t="shared" si="8"/>
        <v>3.8</v>
      </c>
      <c r="D40" s="99" t="str">
        <f t="shared" si="9"/>
        <v>Medium</v>
      </c>
      <c r="E40" s="100">
        <f t="shared" si="10"/>
        <v>87</v>
      </c>
      <c r="F40" s="101">
        <f>VLOOKUP($B40,'Lack of Reliability Index'!$A$2:$H$192,8,FALSE)</f>
        <v>4.7887323943661979</v>
      </c>
      <c r="G40" s="99">
        <f t="shared" si="11"/>
        <v>1.5</v>
      </c>
      <c r="H40" s="99">
        <f>'Hazard &amp; Exposure'!DD42</f>
        <v>2.7</v>
      </c>
      <c r="I40" s="105">
        <f>'Hazard &amp; Exposure'!AO42</f>
        <v>0.1</v>
      </c>
      <c r="J40" s="105">
        <f>'Hazard &amp; Exposure'!AP42</f>
        <v>0.1</v>
      </c>
      <c r="K40" s="105">
        <f>'Hazard &amp; Exposure'!AQ42</f>
        <v>5.5</v>
      </c>
      <c r="L40" s="105">
        <f>'Hazard &amp; Exposure'!AR42</f>
        <v>2.9</v>
      </c>
      <c r="M40" s="105">
        <f>'Hazard &amp; Exposure'!AU42</f>
        <v>0</v>
      </c>
      <c r="N40" s="105">
        <f>'Hazard &amp; Exposure'!DC42</f>
        <v>5.6</v>
      </c>
      <c r="O40" s="99">
        <f>'Hazard &amp; Exposure'!DK42</f>
        <v>0.1</v>
      </c>
      <c r="P40" s="105">
        <f>'Hazard &amp; Exposure'!DG42</f>
        <v>0.1</v>
      </c>
      <c r="Q40" s="105">
        <f>'Hazard &amp; Exposure'!DJ42</f>
        <v>0</v>
      </c>
      <c r="R40" s="99">
        <f t="shared" si="12"/>
        <v>5.3</v>
      </c>
      <c r="S40" s="99">
        <f>Vulnerability!O42</f>
        <v>6</v>
      </c>
      <c r="T40" s="157">
        <f>Vulnerability!E42</f>
        <v>7.7</v>
      </c>
      <c r="U40" s="157">
        <f>Vulnerability!H42</f>
        <v>5.0999999999999996</v>
      </c>
      <c r="V40" s="157">
        <f>Vulnerability!N42</f>
        <v>3.4</v>
      </c>
      <c r="W40" s="99">
        <f>Vulnerability!AM42</f>
        <v>4.4000000000000004</v>
      </c>
      <c r="X40" s="157">
        <f>Vulnerability!T42</f>
        <v>0</v>
      </c>
      <c r="Y40" s="156">
        <f>Vulnerability!AB42</f>
        <v>2.8</v>
      </c>
      <c r="Z40" s="156">
        <f>Vulnerability!AE42</f>
        <v>4.3</v>
      </c>
      <c r="AA40" s="156">
        <f>Vulnerability!AH42</f>
        <v>9.9</v>
      </c>
      <c r="AB40" s="156">
        <f>Vulnerability!AK42</f>
        <v>7</v>
      </c>
      <c r="AC40" s="157">
        <f>Vulnerability!AL42</f>
        <v>7</v>
      </c>
      <c r="AD40" s="99">
        <f t="shared" si="13"/>
        <v>7.1</v>
      </c>
      <c r="AE40" s="99">
        <f>'Lack of Coping Capacity'!H42</f>
        <v>8</v>
      </c>
      <c r="AF40" s="162">
        <f>'Lack of Coping Capacity'!D42</f>
        <v>7.8</v>
      </c>
      <c r="AG40" s="162">
        <f>'Lack of Coping Capacity'!G42</f>
        <v>8.1</v>
      </c>
      <c r="AH40" s="99">
        <f>'Lack of Coping Capacity'!AA42</f>
        <v>6</v>
      </c>
      <c r="AI40" s="162">
        <f>'Lack of Coping Capacity'!M42</f>
        <v>6.2</v>
      </c>
      <c r="AJ40" s="162">
        <f>'Lack of Coping Capacity'!R42</f>
        <v>5.8</v>
      </c>
      <c r="AK40" s="162">
        <f>'Lack of Coping Capacity'!Z42</f>
        <v>5.9</v>
      </c>
      <c r="AL40" s="102">
        <f>'Imputed and missing data hidden'!BY38</f>
        <v>5</v>
      </c>
      <c r="AM40" s="103">
        <f t="shared" si="14"/>
        <v>9.8039215686274508E-2</v>
      </c>
      <c r="AN40" s="102" t="str">
        <f t="shared" si="15"/>
        <v/>
      </c>
      <c r="AO40" s="104">
        <f>'Indicator Date hidden2'!BZ39</f>
        <v>0.647887323943662</v>
      </c>
    </row>
    <row r="41" spans="1:41">
      <c r="A41" s="97" t="str">
        <f>'Indicator Data'!A43</f>
        <v>Congo</v>
      </c>
      <c r="B41" s="97" t="str">
        <f>'Indicator Data'!B43</f>
        <v>COG</v>
      </c>
      <c r="C41" s="99">
        <f t="shared" si="8"/>
        <v>5.4</v>
      </c>
      <c r="D41" s="99" t="str">
        <f t="shared" si="9"/>
        <v>High</v>
      </c>
      <c r="E41" s="100">
        <f t="shared" si="10"/>
        <v>29</v>
      </c>
      <c r="F41" s="101">
        <f>VLOOKUP($B41,'Lack of Reliability Index'!$A$2:$H$192,8,FALSE)</f>
        <v>3.6273972602739724</v>
      </c>
      <c r="G41" s="99">
        <f t="shared" si="11"/>
        <v>3.1</v>
      </c>
      <c r="H41" s="99">
        <f>'Hazard &amp; Exposure'!DD43</f>
        <v>3.9</v>
      </c>
      <c r="I41" s="105">
        <f>'Hazard &amp; Exposure'!AO43</f>
        <v>0.1</v>
      </c>
      <c r="J41" s="105">
        <f>'Hazard &amp; Exposure'!AP43</f>
        <v>8.6</v>
      </c>
      <c r="K41" s="105">
        <f>'Hazard &amp; Exposure'!AQ43</f>
        <v>0</v>
      </c>
      <c r="L41" s="105">
        <f>'Hazard &amp; Exposure'!AR43</f>
        <v>0</v>
      </c>
      <c r="M41" s="105">
        <f>'Hazard &amp; Exposure'!AU43</f>
        <v>1</v>
      </c>
      <c r="N41" s="105">
        <f>'Hazard &amp; Exposure'!DC43</f>
        <v>7.1</v>
      </c>
      <c r="O41" s="99">
        <f>'Hazard &amp; Exposure'!DK43</f>
        <v>2.2000000000000002</v>
      </c>
      <c r="P41" s="105">
        <f>'Hazard &amp; Exposure'!DG43</f>
        <v>3.1</v>
      </c>
      <c r="Q41" s="105">
        <f>'Hazard &amp; Exposure'!DJ43</f>
        <v>0</v>
      </c>
      <c r="R41" s="99">
        <f t="shared" si="12"/>
        <v>6.6</v>
      </c>
      <c r="S41" s="99">
        <f>Vulnerability!O43</f>
        <v>5.4</v>
      </c>
      <c r="T41" s="157">
        <f>Vulnerability!E43</f>
        <v>7.1</v>
      </c>
      <c r="U41" s="157">
        <f>Vulnerability!H43</f>
        <v>6.8</v>
      </c>
      <c r="V41" s="157">
        <f>Vulnerability!N43</f>
        <v>0.7</v>
      </c>
      <c r="W41" s="99">
        <f>Vulnerability!AM43</f>
        <v>7.6</v>
      </c>
      <c r="X41" s="157">
        <f>Vulnerability!T43</f>
        <v>8.8000000000000007</v>
      </c>
      <c r="Y41" s="156">
        <f>Vulnerability!AB43</f>
        <v>5.7</v>
      </c>
      <c r="Z41" s="156">
        <f>Vulnerability!AE43</f>
        <v>3.2</v>
      </c>
      <c r="AA41" s="156">
        <f>Vulnerability!AH43</f>
        <v>2.5</v>
      </c>
      <c r="AB41" s="156">
        <f>Vulnerability!AK43</f>
        <v>8.8000000000000007</v>
      </c>
      <c r="AC41" s="157">
        <f>Vulnerability!AL43</f>
        <v>5.7</v>
      </c>
      <c r="AD41" s="99">
        <f t="shared" si="13"/>
        <v>7.6</v>
      </c>
      <c r="AE41" s="99">
        <f>'Lack of Coping Capacity'!H43</f>
        <v>8</v>
      </c>
      <c r="AF41" s="162" t="str">
        <f>'Lack of Coping Capacity'!D43</f>
        <v>x</v>
      </c>
      <c r="AG41" s="162">
        <f>'Lack of Coping Capacity'!G43</f>
        <v>8</v>
      </c>
      <c r="AH41" s="99">
        <f>'Lack of Coping Capacity'!AA43</f>
        <v>7.2</v>
      </c>
      <c r="AI41" s="162">
        <f>'Lack of Coping Capacity'!M43</f>
        <v>5.9</v>
      </c>
      <c r="AJ41" s="162">
        <f>'Lack of Coping Capacity'!R43</f>
        <v>8.1</v>
      </c>
      <c r="AK41" s="162">
        <f>'Lack of Coping Capacity'!Z43</f>
        <v>7.5</v>
      </c>
      <c r="AL41" s="102">
        <f>'Imputed and missing data hidden'!BY39</f>
        <v>1</v>
      </c>
      <c r="AM41" s="103">
        <f t="shared" si="14"/>
        <v>1.9607843137254902E-2</v>
      </c>
      <c r="AN41" s="102" t="str">
        <f t="shared" si="15"/>
        <v/>
      </c>
      <c r="AO41" s="104">
        <f>'Indicator Date hidden2'!BZ40</f>
        <v>0.63013698630136983</v>
      </c>
    </row>
    <row r="42" spans="1:41">
      <c r="A42" s="97" t="str">
        <f>'Indicator Data'!A44</f>
        <v>Congo DR</v>
      </c>
      <c r="B42" s="97" t="str">
        <f>'Indicator Data'!B44</f>
        <v>COD</v>
      </c>
      <c r="C42" s="99">
        <f t="shared" si="8"/>
        <v>7.6</v>
      </c>
      <c r="D42" s="99" t="str">
        <f t="shared" si="9"/>
        <v>Very High</v>
      </c>
      <c r="E42" s="100">
        <f t="shared" si="10"/>
        <v>7</v>
      </c>
      <c r="F42" s="101">
        <f>VLOOKUP($B42,'Lack of Reliability Index'!$A$2:$H$192,8,FALSE)</f>
        <v>4.1801801801801801</v>
      </c>
      <c r="G42" s="99">
        <f t="shared" si="11"/>
        <v>7.4</v>
      </c>
      <c r="H42" s="99">
        <f>'Hazard &amp; Exposure'!DD44</f>
        <v>4.5999999999999996</v>
      </c>
      <c r="I42" s="105">
        <f>'Hazard &amp; Exposure'!AO44</f>
        <v>4.5</v>
      </c>
      <c r="J42" s="105">
        <f>'Hazard &amp; Exposure'!AP44</f>
        <v>7.5</v>
      </c>
      <c r="K42" s="105">
        <f>'Hazard &amp; Exposure'!AQ44</f>
        <v>0</v>
      </c>
      <c r="L42" s="105">
        <f>'Hazard &amp; Exposure'!AR44</f>
        <v>0</v>
      </c>
      <c r="M42" s="105">
        <f>'Hazard &amp; Exposure'!AU44</f>
        <v>1.2</v>
      </c>
      <c r="N42" s="105">
        <f>'Hazard &amp; Exposure'!DC44</f>
        <v>8.5</v>
      </c>
      <c r="O42" s="99">
        <f>'Hazard &amp; Exposure'!DK44</f>
        <v>9</v>
      </c>
      <c r="P42" s="105">
        <f>'Hazard &amp; Exposure'!DG44</f>
        <v>10</v>
      </c>
      <c r="Q42" s="105">
        <f>'Hazard &amp; Exposure'!DJ44</f>
        <v>9</v>
      </c>
      <c r="R42" s="99">
        <f t="shared" si="12"/>
        <v>7.4</v>
      </c>
      <c r="S42" s="99">
        <f>Vulnerability!O44</f>
        <v>6.5</v>
      </c>
      <c r="T42" s="157">
        <f>Vulnerability!E44</f>
        <v>8.9</v>
      </c>
      <c r="U42" s="157">
        <f>Vulnerability!H44</f>
        <v>6.3</v>
      </c>
      <c r="V42" s="157">
        <f>Vulnerability!N44</f>
        <v>2</v>
      </c>
      <c r="W42" s="99">
        <f>Vulnerability!AM44</f>
        <v>8.1999999999999993</v>
      </c>
      <c r="X42" s="157">
        <f>Vulnerability!T44</f>
        <v>9.4</v>
      </c>
      <c r="Y42" s="156">
        <f>Vulnerability!AB44</f>
        <v>5.4</v>
      </c>
      <c r="Z42" s="156">
        <f>Vulnerability!AE44</f>
        <v>5.9</v>
      </c>
      <c r="AA42" s="156">
        <f>Vulnerability!AH44</f>
        <v>0.6</v>
      </c>
      <c r="AB42" s="156">
        <f>Vulnerability!AK44</f>
        <v>9</v>
      </c>
      <c r="AC42" s="157">
        <f>Vulnerability!AL44</f>
        <v>6</v>
      </c>
      <c r="AD42" s="99">
        <f t="shared" si="13"/>
        <v>8.1</v>
      </c>
      <c r="AE42" s="99">
        <f>'Lack of Coping Capacity'!H44</f>
        <v>7.9</v>
      </c>
      <c r="AF42" s="162">
        <f>'Lack of Coping Capacity'!D44</f>
        <v>7.5</v>
      </c>
      <c r="AG42" s="162">
        <f>'Lack of Coping Capacity'!G44</f>
        <v>8.3000000000000007</v>
      </c>
      <c r="AH42" s="99">
        <f>'Lack of Coping Capacity'!AA44</f>
        <v>8.3000000000000007</v>
      </c>
      <c r="AI42" s="162">
        <f>'Lack of Coping Capacity'!M44</f>
        <v>7.5</v>
      </c>
      <c r="AJ42" s="162">
        <f>'Lack of Coping Capacity'!R44</f>
        <v>9.4</v>
      </c>
      <c r="AK42" s="162">
        <f>'Lack of Coping Capacity'!Z44</f>
        <v>8</v>
      </c>
      <c r="AL42" s="102">
        <f>'Imputed and missing data hidden'!BY40</f>
        <v>2</v>
      </c>
      <c r="AM42" s="103">
        <f t="shared" si="14"/>
        <v>3.9215686274509803E-2</v>
      </c>
      <c r="AN42" s="102" t="str">
        <f t="shared" si="15"/>
        <v>YES</v>
      </c>
      <c r="AO42" s="104">
        <f>'Indicator Date hidden2'!BZ41</f>
        <v>0.52702702702702697</v>
      </c>
    </row>
    <row r="43" spans="1:41">
      <c r="A43" s="97" t="str">
        <f>'Indicator Data'!A45</f>
        <v>Costa Rica</v>
      </c>
      <c r="B43" s="97" t="str">
        <f>'Indicator Data'!B45</f>
        <v>CRI</v>
      </c>
      <c r="C43" s="99">
        <f t="shared" si="8"/>
        <v>3.2</v>
      </c>
      <c r="D43" s="99" t="str">
        <f t="shared" si="9"/>
        <v>Low</v>
      </c>
      <c r="E43" s="100">
        <f t="shared" si="10"/>
        <v>109</v>
      </c>
      <c r="F43" s="101">
        <f>VLOOKUP($B43,'Lack of Reliability Index'!$A$2:$H$192,8,FALSE)</f>
        <v>3.5999999999999996</v>
      </c>
      <c r="G43" s="99">
        <f t="shared" si="11"/>
        <v>3.6</v>
      </c>
      <c r="H43" s="99">
        <f>'Hazard &amp; Exposure'!DD45</f>
        <v>6</v>
      </c>
      <c r="I43" s="105">
        <f>'Hazard &amp; Exposure'!AO45</f>
        <v>9.6</v>
      </c>
      <c r="J43" s="105">
        <f>'Hazard &amp; Exposure'!AP45</f>
        <v>3.3</v>
      </c>
      <c r="K43" s="105">
        <f>'Hazard &amp; Exposure'!AQ45</f>
        <v>8.6999999999999993</v>
      </c>
      <c r="L43" s="105">
        <f>'Hazard &amp; Exposure'!AR45</f>
        <v>1.9</v>
      </c>
      <c r="M43" s="105">
        <f>'Hazard &amp; Exposure'!AU45</f>
        <v>1</v>
      </c>
      <c r="N43" s="105">
        <f>'Hazard &amp; Exposure'!DC45</f>
        <v>4.5999999999999996</v>
      </c>
      <c r="O43" s="99">
        <f>'Hazard &amp; Exposure'!DK45</f>
        <v>0.1</v>
      </c>
      <c r="P43" s="105">
        <f>'Hazard &amp; Exposure'!DG45</f>
        <v>0.1</v>
      </c>
      <c r="Q43" s="105">
        <f>'Hazard &amp; Exposure'!DJ45</f>
        <v>0</v>
      </c>
      <c r="R43" s="99">
        <f t="shared" si="12"/>
        <v>3.5</v>
      </c>
      <c r="S43" s="99">
        <f>Vulnerability!O45</f>
        <v>2.2000000000000002</v>
      </c>
      <c r="T43" s="157">
        <f>Vulnerability!E45</f>
        <v>1.8</v>
      </c>
      <c r="U43" s="157">
        <f>Vulnerability!H45</f>
        <v>4.8</v>
      </c>
      <c r="V43" s="157">
        <f>Vulnerability!N45</f>
        <v>0.3</v>
      </c>
      <c r="W43" s="99">
        <f>Vulnerability!AM45</f>
        <v>4.5999999999999996</v>
      </c>
      <c r="X43" s="157">
        <f>Vulnerability!T45</f>
        <v>7</v>
      </c>
      <c r="Y43" s="156">
        <f>Vulnerability!AB45</f>
        <v>0.3</v>
      </c>
      <c r="Z43" s="156">
        <f>Vulnerability!AE45</f>
        <v>0.7</v>
      </c>
      <c r="AA43" s="156">
        <f>Vulnerability!AH45</f>
        <v>0.3</v>
      </c>
      <c r="AB43" s="156">
        <f>Vulnerability!AK45</f>
        <v>1.8</v>
      </c>
      <c r="AC43" s="157">
        <f>Vulnerability!AL45</f>
        <v>0.8</v>
      </c>
      <c r="AD43" s="99">
        <f t="shared" si="13"/>
        <v>2.6</v>
      </c>
      <c r="AE43" s="99">
        <f>'Lack of Coping Capacity'!H45</f>
        <v>2.9</v>
      </c>
      <c r="AF43" s="162">
        <f>'Lack of Coping Capacity'!D45</f>
        <v>1.5</v>
      </c>
      <c r="AG43" s="162">
        <f>'Lack of Coping Capacity'!G45</f>
        <v>4.3</v>
      </c>
      <c r="AH43" s="99">
        <f>'Lack of Coping Capacity'!AA45</f>
        <v>2.2000000000000002</v>
      </c>
      <c r="AI43" s="162">
        <f>'Lack of Coping Capacity'!M45</f>
        <v>1</v>
      </c>
      <c r="AJ43" s="162">
        <f>'Lack of Coping Capacity'!R45</f>
        <v>2</v>
      </c>
      <c r="AK43" s="162">
        <f>'Lack of Coping Capacity'!Z45</f>
        <v>3.5</v>
      </c>
      <c r="AL43" s="102">
        <f>'Imputed and missing data hidden'!BY41</f>
        <v>6</v>
      </c>
      <c r="AM43" s="103">
        <f t="shared" si="14"/>
        <v>0.11764705882352941</v>
      </c>
      <c r="AN43" s="102" t="str">
        <f t="shared" si="15"/>
        <v/>
      </c>
      <c r="AO43" s="104">
        <f>'Indicator Date hidden2'!BZ42</f>
        <v>0.375</v>
      </c>
    </row>
    <row r="44" spans="1:41">
      <c r="A44" s="97" t="str">
        <f>'Indicator Data'!A46</f>
        <v>Côte d'Ivoire</v>
      </c>
      <c r="B44" s="97" t="str">
        <f>'Indicator Data'!B46</f>
        <v>CIV</v>
      </c>
      <c r="C44" s="99">
        <f t="shared" si="8"/>
        <v>5.4</v>
      </c>
      <c r="D44" s="99" t="str">
        <f t="shared" si="9"/>
        <v>High</v>
      </c>
      <c r="E44" s="100">
        <f t="shared" si="10"/>
        <v>29</v>
      </c>
      <c r="F44" s="101">
        <f>VLOOKUP($B44,'Lack of Reliability Index'!$A$2:$H$192,8,FALSE)</f>
        <v>2.8396396396396391</v>
      </c>
      <c r="G44" s="99">
        <f t="shared" si="11"/>
        <v>4</v>
      </c>
      <c r="H44" s="99">
        <f>'Hazard &amp; Exposure'!DD46</f>
        <v>3.9</v>
      </c>
      <c r="I44" s="105">
        <f>'Hazard &amp; Exposure'!AO46</f>
        <v>0.1</v>
      </c>
      <c r="J44" s="105">
        <f>'Hazard &amp; Exposure'!AP46</f>
        <v>5.6</v>
      </c>
      <c r="K44" s="105">
        <f>'Hazard &amp; Exposure'!AQ46</f>
        <v>4.5999999999999996</v>
      </c>
      <c r="L44" s="105">
        <f>'Hazard &amp; Exposure'!AR46</f>
        <v>0</v>
      </c>
      <c r="M44" s="105">
        <f>'Hazard &amp; Exposure'!AU46</f>
        <v>1</v>
      </c>
      <c r="N44" s="105">
        <f>'Hazard &amp; Exposure'!DC46</f>
        <v>8</v>
      </c>
      <c r="O44" s="99">
        <f>'Hazard &amp; Exposure'!DK46</f>
        <v>4</v>
      </c>
      <c r="P44" s="105">
        <f>'Hazard &amp; Exposure'!DG46</f>
        <v>5.7</v>
      </c>
      <c r="Q44" s="105">
        <f>'Hazard &amp; Exposure'!DJ46</f>
        <v>0</v>
      </c>
      <c r="R44" s="99">
        <f t="shared" si="12"/>
        <v>5.8</v>
      </c>
      <c r="S44" s="99">
        <f>Vulnerability!O46</f>
        <v>5.8</v>
      </c>
      <c r="T44" s="157">
        <f>Vulnerability!E46</f>
        <v>8.1</v>
      </c>
      <c r="U44" s="157">
        <f>Vulnerability!H46</f>
        <v>6.3</v>
      </c>
      <c r="V44" s="157">
        <f>Vulnerability!N46</f>
        <v>0.8</v>
      </c>
      <c r="W44" s="99">
        <f>Vulnerability!AM46</f>
        <v>5.7</v>
      </c>
      <c r="X44" s="157">
        <f>Vulnerability!T46</f>
        <v>7.1</v>
      </c>
      <c r="Y44" s="156">
        <f>Vulnerability!AB46</f>
        <v>5.9</v>
      </c>
      <c r="Z44" s="156">
        <f>Vulnerability!AE46</f>
        <v>4.5</v>
      </c>
      <c r="AA44" s="156">
        <f>Vulnerability!AH46</f>
        <v>0</v>
      </c>
      <c r="AB44" s="156">
        <f>Vulnerability!AK46</f>
        <v>3.1</v>
      </c>
      <c r="AC44" s="157">
        <f>Vulnerability!AL46</f>
        <v>3.7</v>
      </c>
      <c r="AD44" s="99">
        <f t="shared" si="13"/>
        <v>6.8</v>
      </c>
      <c r="AE44" s="99">
        <f>'Lack of Coping Capacity'!H46</f>
        <v>7</v>
      </c>
      <c r="AF44" s="162">
        <f>'Lack of Coping Capacity'!D46</f>
        <v>7.8</v>
      </c>
      <c r="AG44" s="162">
        <f>'Lack of Coping Capacity'!G46</f>
        <v>6.2</v>
      </c>
      <c r="AH44" s="99">
        <f>'Lack of Coping Capacity'!AA46</f>
        <v>6.5</v>
      </c>
      <c r="AI44" s="162">
        <f>'Lack of Coping Capacity'!M46</f>
        <v>5.2</v>
      </c>
      <c r="AJ44" s="162">
        <f>'Lack of Coping Capacity'!R46</f>
        <v>7.3</v>
      </c>
      <c r="AK44" s="162">
        <f>'Lack of Coping Capacity'!Z46</f>
        <v>7.1</v>
      </c>
      <c r="AL44" s="102">
        <f>'Imputed and missing data hidden'!BY42</f>
        <v>2</v>
      </c>
      <c r="AM44" s="103">
        <f t="shared" si="14"/>
        <v>3.9215686274509803E-2</v>
      </c>
      <c r="AN44" s="102" t="str">
        <f t="shared" si="15"/>
        <v/>
      </c>
      <c r="AO44" s="104">
        <f>'Indicator Date hidden2'!BZ43</f>
        <v>0.43243243243243246</v>
      </c>
    </row>
    <row r="45" spans="1:41">
      <c r="A45" s="97" t="str">
        <f>'Indicator Data'!A47</f>
        <v>Croatia</v>
      </c>
      <c r="B45" s="97" t="str">
        <f>'Indicator Data'!B47</f>
        <v>HRV</v>
      </c>
      <c r="C45" s="99">
        <f t="shared" si="8"/>
        <v>2.2999999999999998</v>
      </c>
      <c r="D45" s="99" t="str">
        <f t="shared" si="9"/>
        <v>Low</v>
      </c>
      <c r="E45" s="100">
        <f t="shared" si="10"/>
        <v>140</v>
      </c>
      <c r="F45" s="101">
        <f>VLOOKUP($B45,'Lack of Reliability Index'!$A$2:$H$192,8,FALSE)</f>
        <v>5.6470588235294112</v>
      </c>
      <c r="G45" s="99">
        <f t="shared" si="11"/>
        <v>2.8</v>
      </c>
      <c r="H45" s="99">
        <f>'Hazard &amp; Exposure'!DD47</f>
        <v>4.8</v>
      </c>
      <c r="I45" s="105">
        <f>'Hazard &amp; Exposure'!AO47</f>
        <v>5.9</v>
      </c>
      <c r="J45" s="105">
        <f>'Hazard &amp; Exposure'!AP47</f>
        <v>6.5</v>
      </c>
      <c r="K45" s="105">
        <f>'Hazard &amp; Exposure'!AQ47</f>
        <v>7.7</v>
      </c>
      <c r="L45" s="105">
        <f>'Hazard &amp; Exposure'!AR47</f>
        <v>0</v>
      </c>
      <c r="M45" s="105">
        <f>'Hazard &amp; Exposure'!AU47</f>
        <v>3.1</v>
      </c>
      <c r="N45" s="105">
        <f>'Hazard &amp; Exposure'!DC47</f>
        <v>2.1</v>
      </c>
      <c r="O45" s="99">
        <f>'Hazard &amp; Exposure'!DK47</f>
        <v>0.1</v>
      </c>
      <c r="P45" s="105">
        <f>'Hazard &amp; Exposure'!DG47</f>
        <v>0.1</v>
      </c>
      <c r="Q45" s="105">
        <f>'Hazard &amp; Exposure'!DJ47</f>
        <v>0</v>
      </c>
      <c r="R45" s="99">
        <f t="shared" si="12"/>
        <v>1.4</v>
      </c>
      <c r="S45" s="99">
        <f>Vulnerability!O47</f>
        <v>1.2</v>
      </c>
      <c r="T45" s="157">
        <f>Vulnerability!E47</f>
        <v>1</v>
      </c>
      <c r="U45" s="157">
        <f>Vulnerability!H47</f>
        <v>1.4</v>
      </c>
      <c r="V45" s="157">
        <f>Vulnerability!N47</f>
        <v>1.2</v>
      </c>
      <c r="W45" s="99">
        <f>Vulnerability!AM47</f>
        <v>1.5</v>
      </c>
      <c r="X45" s="157">
        <f>Vulnerability!T47</f>
        <v>1.6</v>
      </c>
      <c r="Y45" s="156">
        <f>Vulnerability!AB47</f>
        <v>0.1</v>
      </c>
      <c r="Z45" s="156">
        <f>Vulnerability!AE47</f>
        <v>0.4</v>
      </c>
      <c r="AA45" s="156">
        <f>Vulnerability!AH47</f>
        <v>2.8</v>
      </c>
      <c r="AB45" s="156">
        <f>Vulnerability!AK47</f>
        <v>1.8</v>
      </c>
      <c r="AC45" s="157">
        <f>Vulnerability!AL47</f>
        <v>1.3</v>
      </c>
      <c r="AD45" s="99">
        <f t="shared" si="13"/>
        <v>3.1</v>
      </c>
      <c r="AE45" s="99">
        <f>'Lack of Coping Capacity'!H47</f>
        <v>4.5999999999999996</v>
      </c>
      <c r="AF45" s="162">
        <f>'Lack of Coping Capacity'!D47</f>
        <v>4.4000000000000004</v>
      </c>
      <c r="AG45" s="162">
        <f>'Lack of Coping Capacity'!G47</f>
        <v>4.8</v>
      </c>
      <c r="AH45" s="99">
        <f>'Lack of Coping Capacity'!AA47</f>
        <v>1.3</v>
      </c>
      <c r="AI45" s="162">
        <f>'Lack of Coping Capacity'!M47</f>
        <v>1.8</v>
      </c>
      <c r="AJ45" s="162">
        <f>'Lack of Coping Capacity'!R47</f>
        <v>0.2</v>
      </c>
      <c r="AK45" s="162">
        <f>'Lack of Coping Capacity'!Z47</f>
        <v>1.8</v>
      </c>
      <c r="AL45" s="102">
        <f>'Imputed and missing data hidden'!BY43</f>
        <v>10</v>
      </c>
      <c r="AM45" s="103">
        <f t="shared" si="14"/>
        <v>0.19607843137254902</v>
      </c>
      <c r="AN45" s="102" t="str">
        <f t="shared" si="15"/>
        <v/>
      </c>
      <c r="AO45" s="104">
        <f>'Indicator Date hidden2'!BZ44</f>
        <v>0.55882352941176472</v>
      </c>
    </row>
    <row r="46" spans="1:41">
      <c r="A46" s="97" t="str">
        <f>'Indicator Data'!A48</f>
        <v>Cuba</v>
      </c>
      <c r="B46" s="97" t="str">
        <f>'Indicator Data'!B48</f>
        <v>CUB</v>
      </c>
      <c r="C46" s="99">
        <f t="shared" si="8"/>
        <v>2.4</v>
      </c>
      <c r="D46" s="99" t="str">
        <f t="shared" si="9"/>
        <v>Low</v>
      </c>
      <c r="E46" s="100">
        <f t="shared" si="10"/>
        <v>134</v>
      </c>
      <c r="F46" s="101">
        <f>VLOOKUP($B46,'Lack of Reliability Index'!$A$2:$H$192,8,FALSE)</f>
        <v>4.3661691542288565</v>
      </c>
      <c r="G46" s="99">
        <f t="shared" si="11"/>
        <v>3.7</v>
      </c>
      <c r="H46" s="99">
        <f>'Hazard &amp; Exposure'!DD48</f>
        <v>5.6</v>
      </c>
      <c r="I46" s="105">
        <f>'Hazard &amp; Exposure'!AO48</f>
        <v>5.8</v>
      </c>
      <c r="J46" s="105">
        <f>'Hazard &amp; Exposure'!AP48</f>
        <v>3.6</v>
      </c>
      <c r="K46" s="105">
        <f>'Hazard &amp; Exposure'!AQ48</f>
        <v>5.7</v>
      </c>
      <c r="L46" s="105">
        <f>'Hazard &amp; Exposure'!AR48</f>
        <v>8</v>
      </c>
      <c r="M46" s="105">
        <f>'Hazard &amp; Exposure'!AU48</f>
        <v>4.4000000000000004</v>
      </c>
      <c r="N46" s="105">
        <f>'Hazard &amp; Exposure'!DC48</f>
        <v>5.0999999999999996</v>
      </c>
      <c r="O46" s="99">
        <f>'Hazard &amp; Exposure'!DK48</f>
        <v>1.2</v>
      </c>
      <c r="P46" s="105">
        <f>'Hazard &amp; Exposure'!DG48</f>
        <v>1.7</v>
      </c>
      <c r="Q46" s="105">
        <f>'Hazard &amp; Exposure'!DJ48</f>
        <v>0</v>
      </c>
      <c r="R46" s="99">
        <f t="shared" si="12"/>
        <v>1.3</v>
      </c>
      <c r="S46" s="99">
        <f>Vulnerability!O48</f>
        <v>2.2000000000000002</v>
      </c>
      <c r="T46" s="157">
        <f>Vulnerability!E48</f>
        <v>1.6</v>
      </c>
      <c r="U46" s="157">
        <f>Vulnerability!H48</f>
        <v>4.0999999999999996</v>
      </c>
      <c r="V46" s="157">
        <f>Vulnerability!N48</f>
        <v>1.4</v>
      </c>
      <c r="W46" s="99">
        <f>Vulnerability!AM48</f>
        <v>0.2</v>
      </c>
      <c r="X46" s="157">
        <f>Vulnerability!T48</f>
        <v>0</v>
      </c>
      <c r="Y46" s="156">
        <f>Vulnerability!AB48</f>
        <v>0.3</v>
      </c>
      <c r="Z46" s="156">
        <f>Vulnerability!AE48</f>
        <v>0.4</v>
      </c>
      <c r="AA46" s="156">
        <f>Vulnerability!AH48</f>
        <v>0</v>
      </c>
      <c r="AB46" s="156">
        <f>Vulnerability!AK48</f>
        <v>0.9</v>
      </c>
      <c r="AC46" s="157">
        <f>Vulnerability!AL48</f>
        <v>0.4</v>
      </c>
      <c r="AD46" s="99">
        <f t="shared" si="13"/>
        <v>2.9</v>
      </c>
      <c r="AE46" s="99">
        <f>'Lack of Coping Capacity'!H48</f>
        <v>3.9</v>
      </c>
      <c r="AF46" s="162">
        <f>'Lack of Coping Capacity'!D48</f>
        <v>2.5</v>
      </c>
      <c r="AG46" s="162">
        <f>'Lack of Coping Capacity'!G48</f>
        <v>5.3</v>
      </c>
      <c r="AH46" s="99">
        <f>'Lack of Coping Capacity'!AA48</f>
        <v>1.7</v>
      </c>
      <c r="AI46" s="162">
        <f>'Lack of Coping Capacity'!M48</f>
        <v>2.9</v>
      </c>
      <c r="AJ46" s="162">
        <f>'Lack of Coping Capacity'!R48</f>
        <v>1.8</v>
      </c>
      <c r="AK46" s="162">
        <f>'Lack of Coping Capacity'!Z48</f>
        <v>0.5</v>
      </c>
      <c r="AL46" s="102">
        <f>'Imputed and missing data hidden'!BY44</f>
        <v>11</v>
      </c>
      <c r="AM46" s="103">
        <f t="shared" si="14"/>
        <v>0.21568627450980393</v>
      </c>
      <c r="AN46" s="102" t="str">
        <f t="shared" si="15"/>
        <v/>
      </c>
      <c r="AO46" s="104">
        <f>'Indicator Date hidden2'!BZ45</f>
        <v>0.26865671641791045</v>
      </c>
    </row>
    <row r="47" spans="1:41">
      <c r="A47" s="97" t="str">
        <f>'Indicator Data'!A49</f>
        <v>Cyprus</v>
      </c>
      <c r="B47" s="97" t="str">
        <f>'Indicator Data'!B49</f>
        <v>CYP</v>
      </c>
      <c r="C47" s="99">
        <f t="shared" si="8"/>
        <v>2.9</v>
      </c>
      <c r="D47" s="99" t="str">
        <f t="shared" si="9"/>
        <v>Low</v>
      </c>
      <c r="E47" s="100">
        <f t="shared" si="10"/>
        <v>119</v>
      </c>
      <c r="F47" s="101">
        <f>VLOOKUP($B47,'Lack of Reliability Index'!$A$2:$H$192,8,FALSE)</f>
        <v>5.3818181818181818</v>
      </c>
      <c r="G47" s="99">
        <f t="shared" si="11"/>
        <v>2.4</v>
      </c>
      <c r="H47" s="99">
        <f>'Hazard &amp; Exposure'!DD49</f>
        <v>4.3</v>
      </c>
      <c r="I47" s="105">
        <f>'Hazard &amp; Exposure'!AO49</f>
        <v>8.6999999999999993</v>
      </c>
      <c r="J47" s="105">
        <f>'Hazard &amp; Exposure'!AP49</f>
        <v>0</v>
      </c>
      <c r="K47" s="105">
        <f>'Hazard &amp; Exposure'!AQ49</f>
        <v>6.4</v>
      </c>
      <c r="L47" s="105">
        <f>'Hazard &amp; Exposure'!AR49</f>
        <v>0</v>
      </c>
      <c r="M47" s="105">
        <f>'Hazard &amp; Exposure'!AU49</f>
        <v>2.9</v>
      </c>
      <c r="N47" s="105">
        <f>'Hazard &amp; Exposure'!DC49</f>
        <v>2.4</v>
      </c>
      <c r="O47" s="99">
        <f>'Hazard &amp; Exposure'!DK49</f>
        <v>0</v>
      </c>
      <c r="P47" s="105">
        <f>'Hazard &amp; Exposure'!DG49</f>
        <v>0</v>
      </c>
      <c r="Q47" s="105">
        <f>'Hazard &amp; Exposure'!DJ49</f>
        <v>0</v>
      </c>
      <c r="R47" s="99">
        <f t="shared" si="12"/>
        <v>4.0999999999999996</v>
      </c>
      <c r="S47" s="99">
        <f>Vulnerability!O49</f>
        <v>0.6</v>
      </c>
      <c r="T47" s="157">
        <f>Vulnerability!E49</f>
        <v>0.3</v>
      </c>
      <c r="U47" s="157">
        <f>Vulnerability!H49</f>
        <v>1.5</v>
      </c>
      <c r="V47" s="157">
        <f>Vulnerability!N49</f>
        <v>0.4</v>
      </c>
      <c r="W47" s="99">
        <f>Vulnerability!AM49</f>
        <v>6.5</v>
      </c>
      <c r="X47" s="157">
        <f>Vulnerability!T49</f>
        <v>9.1</v>
      </c>
      <c r="Y47" s="156">
        <f>Vulnerability!AB49</f>
        <v>0.1</v>
      </c>
      <c r="Z47" s="156">
        <f>Vulnerability!AE49</f>
        <v>0.2</v>
      </c>
      <c r="AA47" s="156">
        <f>Vulnerability!AH49</f>
        <v>0</v>
      </c>
      <c r="AB47" s="156">
        <f>Vulnerability!AK49</f>
        <v>2</v>
      </c>
      <c r="AC47" s="157">
        <f>Vulnerability!AL49</f>
        <v>0.6</v>
      </c>
      <c r="AD47" s="99">
        <f t="shared" si="13"/>
        <v>2.5</v>
      </c>
      <c r="AE47" s="99">
        <f>'Lack of Coping Capacity'!H49</f>
        <v>3.7</v>
      </c>
      <c r="AF47" s="162" t="str">
        <f>'Lack of Coping Capacity'!D49</f>
        <v>x</v>
      </c>
      <c r="AG47" s="162">
        <f>'Lack of Coping Capacity'!G49</f>
        <v>3.7</v>
      </c>
      <c r="AH47" s="99">
        <f>'Lack of Coping Capacity'!AA49</f>
        <v>1.1000000000000001</v>
      </c>
      <c r="AI47" s="162">
        <f>'Lack of Coping Capacity'!M49</f>
        <v>1.2</v>
      </c>
      <c r="AJ47" s="162">
        <f>'Lack of Coping Capacity'!R49</f>
        <v>0.1</v>
      </c>
      <c r="AK47" s="162">
        <f>'Lack of Coping Capacity'!Z49</f>
        <v>2.1</v>
      </c>
      <c r="AL47" s="102">
        <f>'Imputed and missing data hidden'!BY45</f>
        <v>12</v>
      </c>
      <c r="AM47" s="103">
        <f t="shared" si="14"/>
        <v>0.23529411764705882</v>
      </c>
      <c r="AN47" s="102" t="str">
        <f t="shared" si="15"/>
        <v/>
      </c>
      <c r="AO47" s="104">
        <f>'Indicator Date hidden2'!BZ46</f>
        <v>0.40909090909090912</v>
      </c>
    </row>
    <row r="48" spans="1:41">
      <c r="A48" s="97" t="str">
        <f>'Indicator Data'!A50</f>
        <v>Czech Republic</v>
      </c>
      <c r="B48" s="97" t="str">
        <f>'Indicator Data'!B50</f>
        <v>CZE</v>
      </c>
      <c r="C48" s="99">
        <f t="shared" si="8"/>
        <v>1.1000000000000001</v>
      </c>
      <c r="D48" s="99" t="str">
        <f t="shared" si="9"/>
        <v>Very Low</v>
      </c>
      <c r="E48" s="100">
        <f t="shared" si="10"/>
        <v>184</v>
      </c>
      <c r="F48" s="101">
        <f>VLOOKUP($B48,'Lack of Reliability Index'!$A$2:$H$192,8,FALSE)</f>
        <v>5.1897435897435891</v>
      </c>
      <c r="G48" s="99">
        <f t="shared" si="11"/>
        <v>0.9</v>
      </c>
      <c r="H48" s="99">
        <f>'Hazard &amp; Exposure'!DD50</f>
        <v>1.7</v>
      </c>
      <c r="I48" s="105">
        <f>'Hazard &amp; Exposure'!AO50</f>
        <v>0.9</v>
      </c>
      <c r="J48" s="105">
        <f>'Hazard &amp; Exposure'!AP50</f>
        <v>5.3</v>
      </c>
      <c r="K48" s="105">
        <f>'Hazard &amp; Exposure'!AQ50</f>
        <v>0</v>
      </c>
      <c r="L48" s="105">
        <f>'Hazard &amp; Exposure'!AR50</f>
        <v>0</v>
      </c>
      <c r="M48" s="105">
        <f>'Hazard &amp; Exposure'!AU50</f>
        <v>1.5</v>
      </c>
      <c r="N48" s="105">
        <f>'Hazard &amp; Exposure'!DC50</f>
        <v>1</v>
      </c>
      <c r="O48" s="99">
        <f>'Hazard &amp; Exposure'!DK50</f>
        <v>0</v>
      </c>
      <c r="P48" s="105">
        <f>'Hazard &amp; Exposure'!DG50</f>
        <v>0</v>
      </c>
      <c r="Q48" s="105">
        <f>'Hazard &amp; Exposure'!DJ50</f>
        <v>0</v>
      </c>
      <c r="R48" s="99">
        <f t="shared" si="12"/>
        <v>0.8</v>
      </c>
      <c r="S48" s="99">
        <f>Vulnerability!O50</f>
        <v>0.3</v>
      </c>
      <c r="T48" s="157">
        <f>Vulnerability!E50</f>
        <v>0</v>
      </c>
      <c r="U48" s="157">
        <f>Vulnerability!H50</f>
        <v>0.9</v>
      </c>
      <c r="V48" s="157">
        <f>Vulnerability!N50</f>
        <v>0.3</v>
      </c>
      <c r="W48" s="99">
        <f>Vulnerability!AM50</f>
        <v>1.3</v>
      </c>
      <c r="X48" s="157">
        <f>Vulnerability!T50</f>
        <v>2.1</v>
      </c>
      <c r="Y48" s="156">
        <f>Vulnerability!AB50</f>
        <v>0.1</v>
      </c>
      <c r="Z48" s="156">
        <f>Vulnerability!AE50</f>
        <v>0.2</v>
      </c>
      <c r="AA48" s="156">
        <f>Vulnerability!AH50</f>
        <v>0</v>
      </c>
      <c r="AB48" s="156">
        <f>Vulnerability!AK50</f>
        <v>1.4</v>
      </c>
      <c r="AC48" s="157">
        <f>Vulnerability!AL50</f>
        <v>0.4</v>
      </c>
      <c r="AD48" s="99">
        <f t="shared" si="13"/>
        <v>2</v>
      </c>
      <c r="AE48" s="99">
        <f>'Lack of Coping Capacity'!H50</f>
        <v>3.2</v>
      </c>
      <c r="AF48" s="162">
        <f>'Lack of Coping Capacity'!D50</f>
        <v>2.5</v>
      </c>
      <c r="AG48" s="162">
        <f>'Lack of Coping Capacity'!G50</f>
        <v>3.9</v>
      </c>
      <c r="AH48" s="99">
        <f>'Lack of Coping Capacity'!AA50</f>
        <v>0.6</v>
      </c>
      <c r="AI48" s="162">
        <f>'Lack of Coping Capacity'!M50</f>
        <v>1.5</v>
      </c>
      <c r="AJ48" s="162">
        <f>'Lack of Coping Capacity'!R50</f>
        <v>0</v>
      </c>
      <c r="AK48" s="162">
        <f>'Lack of Coping Capacity'!Z50</f>
        <v>0.4</v>
      </c>
      <c r="AL48" s="102">
        <f>'Imputed and missing data hidden'!BY46</f>
        <v>13</v>
      </c>
      <c r="AM48" s="103">
        <f t="shared" si="14"/>
        <v>0.25490196078431371</v>
      </c>
      <c r="AN48" s="102" t="str">
        <f t="shared" si="15"/>
        <v/>
      </c>
      <c r="AO48" s="104">
        <f>'Indicator Date hidden2'!BZ47</f>
        <v>0.32307692307692309</v>
      </c>
    </row>
    <row r="49" spans="1:41">
      <c r="A49" s="97" t="str">
        <f>'Indicator Data'!A51</f>
        <v>Denmark</v>
      </c>
      <c r="B49" s="97" t="str">
        <f>'Indicator Data'!B51</f>
        <v>DNK</v>
      </c>
      <c r="C49" s="99">
        <f t="shared" si="8"/>
        <v>1.1000000000000001</v>
      </c>
      <c r="D49" s="99" t="str">
        <f t="shared" si="9"/>
        <v>Very Low</v>
      </c>
      <c r="E49" s="100">
        <f t="shared" si="10"/>
        <v>184</v>
      </c>
      <c r="F49" s="101">
        <f>VLOOKUP($B49,'Lack of Reliability Index'!$A$2:$H$192,8,FALSE)</f>
        <v>4.184615384615384</v>
      </c>
      <c r="G49" s="99">
        <f t="shared" si="11"/>
        <v>0.6</v>
      </c>
      <c r="H49" s="99">
        <f>'Hazard &amp; Exposure'!DD51</f>
        <v>1.2</v>
      </c>
      <c r="I49" s="105">
        <f>'Hazard &amp; Exposure'!AO51</f>
        <v>0.1</v>
      </c>
      <c r="J49" s="105">
        <f>'Hazard &amp; Exposure'!AP51</f>
        <v>2.2999999999999998</v>
      </c>
      <c r="K49" s="105">
        <f>'Hazard &amp; Exposure'!AQ51</f>
        <v>0</v>
      </c>
      <c r="L49" s="105">
        <f>'Hazard &amp; Exposure'!AR51</f>
        <v>0</v>
      </c>
      <c r="M49" s="105">
        <f>'Hazard &amp; Exposure'!AU51</f>
        <v>2.7</v>
      </c>
      <c r="N49" s="105">
        <f>'Hazard &amp; Exposure'!DC51</f>
        <v>1.6</v>
      </c>
      <c r="O49" s="99">
        <f>'Hazard &amp; Exposure'!DK51</f>
        <v>0</v>
      </c>
      <c r="P49" s="105">
        <f>'Hazard &amp; Exposure'!DG51</f>
        <v>0</v>
      </c>
      <c r="Q49" s="105">
        <f>'Hazard &amp; Exposure'!DJ51</f>
        <v>0</v>
      </c>
      <c r="R49" s="99">
        <f t="shared" si="12"/>
        <v>1.8</v>
      </c>
      <c r="S49" s="99">
        <f>Vulnerability!O51</f>
        <v>0.2</v>
      </c>
      <c r="T49" s="157">
        <f>Vulnerability!E51</f>
        <v>0</v>
      </c>
      <c r="U49" s="157">
        <f>Vulnerability!H51</f>
        <v>0.7</v>
      </c>
      <c r="V49" s="157">
        <f>Vulnerability!N51</f>
        <v>0.1</v>
      </c>
      <c r="W49" s="99">
        <f>Vulnerability!AM51</f>
        <v>3.2</v>
      </c>
      <c r="X49" s="157">
        <f>Vulnerability!T51</f>
        <v>5.2</v>
      </c>
      <c r="Y49" s="156">
        <f>Vulnerability!AB51</f>
        <v>0.1</v>
      </c>
      <c r="Z49" s="156">
        <f>Vulnerability!AE51</f>
        <v>0.3</v>
      </c>
      <c r="AA49" s="156">
        <f>Vulnerability!AH51</f>
        <v>0</v>
      </c>
      <c r="AB49" s="156">
        <f>Vulnerability!AK51</f>
        <v>1.1000000000000001</v>
      </c>
      <c r="AC49" s="157">
        <f>Vulnerability!AL51</f>
        <v>0.4</v>
      </c>
      <c r="AD49" s="99">
        <f t="shared" si="13"/>
        <v>1.3</v>
      </c>
      <c r="AE49" s="99">
        <f>'Lack of Coping Capacity'!H51</f>
        <v>2</v>
      </c>
      <c r="AF49" s="162">
        <f>'Lack of Coping Capacity'!D51</f>
        <v>2.7</v>
      </c>
      <c r="AG49" s="162">
        <f>'Lack of Coping Capacity'!G51</f>
        <v>1.2</v>
      </c>
      <c r="AH49" s="99">
        <f>'Lack of Coping Capacity'!AA51</f>
        <v>0.5</v>
      </c>
      <c r="AI49" s="162">
        <f>'Lack of Coping Capacity'!M51</f>
        <v>1.3</v>
      </c>
      <c r="AJ49" s="162">
        <f>'Lack of Coping Capacity'!R51</f>
        <v>0</v>
      </c>
      <c r="AK49" s="162">
        <f>'Lack of Coping Capacity'!Z51</f>
        <v>0.2</v>
      </c>
      <c r="AL49" s="102">
        <f>'Imputed and missing data hidden'!BY47</f>
        <v>12</v>
      </c>
      <c r="AM49" s="103">
        <f t="shared" si="14"/>
        <v>0.23529411764705882</v>
      </c>
      <c r="AN49" s="102" t="str">
        <f t="shared" si="15"/>
        <v/>
      </c>
      <c r="AO49" s="104">
        <f>'Indicator Date hidden2'!BZ48</f>
        <v>0.18461538461538463</v>
      </c>
    </row>
    <row r="50" spans="1:41">
      <c r="A50" s="97" t="str">
        <f>'Indicator Data'!A52</f>
        <v>Djibouti</v>
      </c>
      <c r="B50" s="97" t="str">
        <f>'Indicator Data'!B52</f>
        <v>DJI</v>
      </c>
      <c r="C50" s="99">
        <f t="shared" si="8"/>
        <v>5.2</v>
      </c>
      <c r="D50" s="99" t="str">
        <f t="shared" si="9"/>
        <v>High</v>
      </c>
      <c r="E50" s="100">
        <f t="shared" si="10"/>
        <v>38</v>
      </c>
      <c r="F50" s="101">
        <f>VLOOKUP($B50,'Lack of Reliability Index'!$A$2:$H$192,8,FALSE)</f>
        <v>3.9058823529411768</v>
      </c>
      <c r="G50" s="99">
        <f t="shared" si="11"/>
        <v>3.8</v>
      </c>
      <c r="H50" s="99">
        <f>'Hazard &amp; Exposure'!DD52</f>
        <v>5.5</v>
      </c>
      <c r="I50" s="105">
        <f>'Hazard &amp; Exposure'!AO52</f>
        <v>5.3</v>
      </c>
      <c r="J50" s="105">
        <f>'Hazard &amp; Exposure'!AP52</f>
        <v>0.4</v>
      </c>
      <c r="K50" s="105">
        <f>'Hazard &amp; Exposure'!AQ52</f>
        <v>8.5</v>
      </c>
      <c r="L50" s="105">
        <f>'Hazard &amp; Exposure'!AR52</f>
        <v>0</v>
      </c>
      <c r="M50" s="105">
        <f>'Hazard &amp; Exposure'!AU52</f>
        <v>8.1</v>
      </c>
      <c r="N50" s="105">
        <f>'Hazard &amp; Exposure'!DC52</f>
        <v>5.3</v>
      </c>
      <c r="O50" s="99">
        <f>'Hazard &amp; Exposure'!DK52</f>
        <v>1.6</v>
      </c>
      <c r="P50" s="105">
        <f>'Hazard &amp; Exposure'!DG52</f>
        <v>2.2999999999999998</v>
      </c>
      <c r="Q50" s="105">
        <f>'Hazard &amp; Exposure'!DJ52</f>
        <v>0</v>
      </c>
      <c r="R50" s="99">
        <f t="shared" si="12"/>
        <v>6.1</v>
      </c>
      <c r="S50" s="99">
        <f>Vulnerability!O52</f>
        <v>5.7</v>
      </c>
      <c r="T50" s="157">
        <f>Vulnerability!E52</f>
        <v>7.5</v>
      </c>
      <c r="U50" s="157">
        <f>Vulnerability!H52</f>
        <v>4.0999999999999996</v>
      </c>
      <c r="V50" s="157">
        <f>Vulnerability!N52</f>
        <v>3.8</v>
      </c>
      <c r="W50" s="99">
        <f>Vulnerability!AM52</f>
        <v>6.5</v>
      </c>
      <c r="X50" s="157">
        <f>Vulnerability!T52</f>
        <v>6.3</v>
      </c>
      <c r="Y50" s="156">
        <f>Vulnerability!AB52</f>
        <v>1.9</v>
      </c>
      <c r="Z50" s="156">
        <f>Vulnerability!AE52</f>
        <v>5.5</v>
      </c>
      <c r="AA50" s="156">
        <f>Vulnerability!AH52</f>
        <v>10</v>
      </c>
      <c r="AB50" s="156">
        <f>Vulnerability!AK52</f>
        <v>4.5</v>
      </c>
      <c r="AC50" s="157">
        <f>Vulnerability!AL52</f>
        <v>6.7</v>
      </c>
      <c r="AD50" s="99">
        <f t="shared" si="13"/>
        <v>6.1</v>
      </c>
      <c r="AE50" s="99">
        <f>'Lack of Coping Capacity'!H52</f>
        <v>6.2</v>
      </c>
      <c r="AF50" s="162">
        <f>'Lack of Coping Capacity'!D52</f>
        <v>5.5</v>
      </c>
      <c r="AG50" s="162">
        <f>'Lack of Coping Capacity'!G52</f>
        <v>6.9</v>
      </c>
      <c r="AH50" s="99">
        <f>'Lack of Coping Capacity'!AA52</f>
        <v>5.9</v>
      </c>
      <c r="AI50" s="162">
        <f>'Lack of Coping Capacity'!M52</f>
        <v>5.5</v>
      </c>
      <c r="AJ50" s="162">
        <f>'Lack of Coping Capacity'!R52</f>
        <v>6</v>
      </c>
      <c r="AK50" s="162">
        <f>'Lack of Coping Capacity'!Z52</f>
        <v>6.1</v>
      </c>
      <c r="AL50" s="102">
        <f>'Imputed and missing data hidden'!BY48</f>
        <v>7</v>
      </c>
      <c r="AM50" s="103">
        <f t="shared" si="14"/>
        <v>0.13725490196078433</v>
      </c>
      <c r="AN50" s="102" t="str">
        <f t="shared" si="15"/>
        <v/>
      </c>
      <c r="AO50" s="104">
        <f>'Indicator Date hidden2'!BZ49</f>
        <v>0.38235294117647056</v>
      </c>
    </row>
    <row r="51" spans="1:41">
      <c r="A51" s="97" t="str">
        <f>'Indicator Data'!A53</f>
        <v>Dominica</v>
      </c>
      <c r="B51" s="97" t="str">
        <f>'Indicator Data'!B53</f>
        <v>DMA</v>
      </c>
      <c r="C51" s="99">
        <f t="shared" si="8"/>
        <v>3</v>
      </c>
      <c r="D51" s="99" t="str">
        <f t="shared" si="9"/>
        <v>Low</v>
      </c>
      <c r="E51" s="100">
        <f t="shared" si="10"/>
        <v>117</v>
      </c>
      <c r="F51" s="101">
        <f>VLOOKUP($B51,'Lack of Reliability Index'!$A$2:$H$192,8,FALSE)</f>
        <v>5.5367231638418071</v>
      </c>
      <c r="G51" s="99">
        <f t="shared" si="11"/>
        <v>2.8</v>
      </c>
      <c r="H51" s="99">
        <f>'Hazard &amp; Exposure'!DD53</f>
        <v>4.9000000000000004</v>
      </c>
      <c r="I51" s="105">
        <f>'Hazard &amp; Exposure'!AO53</f>
        <v>4</v>
      </c>
      <c r="J51" s="105">
        <f>'Hazard &amp; Exposure'!AP53</f>
        <v>0.1</v>
      </c>
      <c r="K51" s="105">
        <f>'Hazard &amp; Exposure'!AQ53</f>
        <v>8.5</v>
      </c>
      <c r="L51" s="105">
        <f>'Hazard &amp; Exposure'!AR53</f>
        <v>7.6</v>
      </c>
      <c r="M51" s="105">
        <f>'Hazard &amp; Exposure'!AU53</f>
        <v>0</v>
      </c>
      <c r="N51" s="105">
        <f>'Hazard &amp; Exposure'!DC53</f>
        <v>4.0999999999999996</v>
      </c>
      <c r="O51" s="99">
        <f>'Hazard &amp; Exposure'!DK53</f>
        <v>0</v>
      </c>
      <c r="P51" s="105">
        <f>'Hazard &amp; Exposure'!DG53</f>
        <v>0</v>
      </c>
      <c r="Q51" s="105">
        <f>'Hazard &amp; Exposure'!DJ53</f>
        <v>0</v>
      </c>
      <c r="R51" s="99">
        <f t="shared" si="12"/>
        <v>2.2999999999999998</v>
      </c>
      <c r="S51" s="99">
        <f>Vulnerability!O53</f>
        <v>3.7</v>
      </c>
      <c r="T51" s="157">
        <f>Vulnerability!E53</f>
        <v>3.2</v>
      </c>
      <c r="U51" s="157" t="str">
        <f>Vulnerability!H53</f>
        <v>x</v>
      </c>
      <c r="V51" s="157">
        <f>Vulnerability!N53</f>
        <v>4.7</v>
      </c>
      <c r="W51" s="99">
        <f>Vulnerability!AM53</f>
        <v>0.7</v>
      </c>
      <c r="X51" s="157">
        <f>Vulnerability!T53</f>
        <v>0</v>
      </c>
      <c r="Y51" s="156">
        <f>Vulnerability!AB53</f>
        <v>0.3</v>
      </c>
      <c r="Z51" s="156">
        <f>Vulnerability!AE53</f>
        <v>2.7</v>
      </c>
      <c r="AA51" s="156">
        <f>Vulnerability!AH53</f>
        <v>0</v>
      </c>
      <c r="AB51" s="156">
        <f>Vulnerability!AK53</f>
        <v>2.1</v>
      </c>
      <c r="AC51" s="157">
        <f>Vulnerability!AL53</f>
        <v>1.3</v>
      </c>
      <c r="AD51" s="99">
        <f t="shared" si="13"/>
        <v>4.0999999999999996</v>
      </c>
      <c r="AE51" s="99">
        <f>'Lack of Coping Capacity'!H53</f>
        <v>5</v>
      </c>
      <c r="AF51" s="162" t="str">
        <f>'Lack of Coping Capacity'!D53</f>
        <v>x</v>
      </c>
      <c r="AG51" s="162">
        <f>'Lack of Coping Capacity'!G53</f>
        <v>5</v>
      </c>
      <c r="AH51" s="99">
        <f>'Lack of Coping Capacity'!AA53</f>
        <v>3</v>
      </c>
      <c r="AI51" s="162">
        <f>'Lack of Coping Capacity'!M53</f>
        <v>2.6</v>
      </c>
      <c r="AJ51" s="162">
        <f>'Lack of Coping Capacity'!R53</f>
        <v>1.1000000000000001</v>
      </c>
      <c r="AK51" s="162">
        <f>'Lack of Coping Capacity'!Z53</f>
        <v>5.2</v>
      </c>
      <c r="AL51" s="102">
        <f>'Imputed and missing data hidden'!BY49</f>
        <v>22</v>
      </c>
      <c r="AM51" s="103">
        <f t="shared" si="14"/>
        <v>0.43137254901960786</v>
      </c>
      <c r="AN51" s="102" t="str">
        <f t="shared" si="15"/>
        <v/>
      </c>
      <c r="AO51" s="104">
        <f>'Indicator Date hidden2'!BZ50</f>
        <v>0.28813559322033899</v>
      </c>
    </row>
    <row r="52" spans="1:41">
      <c r="A52" s="97" t="str">
        <f>'Indicator Data'!A54</f>
        <v>Dominican Republic</v>
      </c>
      <c r="B52" s="97" t="str">
        <f>'Indicator Data'!B54</f>
        <v>DOM</v>
      </c>
      <c r="C52" s="99">
        <f t="shared" si="8"/>
        <v>4.3</v>
      </c>
      <c r="D52" s="99" t="str">
        <f t="shared" si="9"/>
        <v>Medium</v>
      </c>
      <c r="E52" s="100">
        <f t="shared" si="10"/>
        <v>72</v>
      </c>
      <c r="F52" s="101">
        <f>VLOOKUP($B52,'Lack of Reliability Index'!$A$2:$H$192,8,FALSE)</f>
        <v>3.372972972972974</v>
      </c>
      <c r="G52" s="99">
        <f t="shared" si="11"/>
        <v>4.5</v>
      </c>
      <c r="H52" s="99">
        <f>'Hazard &amp; Exposure'!DD54</f>
        <v>6.7</v>
      </c>
      <c r="I52" s="105">
        <f>'Hazard &amp; Exposure'!AO54</f>
        <v>9.6999999999999993</v>
      </c>
      <c r="J52" s="105">
        <f>'Hazard &amp; Exposure'!AP54</f>
        <v>4.5999999999999996</v>
      </c>
      <c r="K52" s="105">
        <f>'Hazard &amp; Exposure'!AQ54</f>
        <v>6.4</v>
      </c>
      <c r="L52" s="105">
        <f>'Hazard &amp; Exposure'!AR54</f>
        <v>7.9</v>
      </c>
      <c r="M52" s="105">
        <f>'Hazard &amp; Exposure'!AU54</f>
        <v>0.5</v>
      </c>
      <c r="N52" s="105">
        <f>'Hazard &amp; Exposure'!DC54</f>
        <v>5.8</v>
      </c>
      <c r="O52" s="99">
        <f>'Hazard &amp; Exposure'!DK54</f>
        <v>1.3</v>
      </c>
      <c r="P52" s="105">
        <f>'Hazard &amp; Exposure'!DG54</f>
        <v>1.8</v>
      </c>
      <c r="Q52" s="105">
        <f>'Hazard &amp; Exposure'!DJ54</f>
        <v>0</v>
      </c>
      <c r="R52" s="99">
        <f t="shared" si="12"/>
        <v>3.9</v>
      </c>
      <c r="S52" s="99">
        <f>Vulnerability!O54</f>
        <v>3.5</v>
      </c>
      <c r="T52" s="157">
        <f>Vulnerability!E54</f>
        <v>3.7</v>
      </c>
      <c r="U52" s="157">
        <f>Vulnerability!H54</f>
        <v>5.2</v>
      </c>
      <c r="V52" s="157">
        <f>Vulnerability!N54</f>
        <v>1.3</v>
      </c>
      <c r="W52" s="99">
        <f>Vulnerability!AM54</f>
        <v>4.3</v>
      </c>
      <c r="X52" s="157">
        <f>Vulnerability!T54</f>
        <v>6.3</v>
      </c>
      <c r="Y52" s="156">
        <f>Vulnerability!AB54</f>
        <v>1.3</v>
      </c>
      <c r="Z52" s="156">
        <f>Vulnerability!AE54</f>
        <v>1.6</v>
      </c>
      <c r="AA52" s="156">
        <f>Vulnerability!AH54</f>
        <v>0.1</v>
      </c>
      <c r="AB52" s="156">
        <f>Vulnerability!AK54</f>
        <v>2.5</v>
      </c>
      <c r="AC52" s="157">
        <f>Vulnerability!AL54</f>
        <v>1.4</v>
      </c>
      <c r="AD52" s="99">
        <f t="shared" si="13"/>
        <v>4.5</v>
      </c>
      <c r="AE52" s="99">
        <f>'Lack of Coping Capacity'!H54</f>
        <v>5.6</v>
      </c>
      <c r="AF52" s="162">
        <f>'Lack of Coping Capacity'!D54</f>
        <v>4.5999999999999996</v>
      </c>
      <c r="AG52" s="162">
        <f>'Lack of Coping Capacity'!G54</f>
        <v>6.5</v>
      </c>
      <c r="AH52" s="99">
        <f>'Lack of Coping Capacity'!AA54</f>
        <v>3.1</v>
      </c>
      <c r="AI52" s="162">
        <f>'Lack of Coping Capacity'!M54</f>
        <v>2.5</v>
      </c>
      <c r="AJ52" s="162">
        <f>'Lack of Coping Capacity'!R54</f>
        <v>2.2000000000000002</v>
      </c>
      <c r="AK52" s="162">
        <f>'Lack of Coping Capacity'!Z54</f>
        <v>4.5999999999999996</v>
      </c>
      <c r="AL52" s="102">
        <f>'Imputed and missing data hidden'!BY50</f>
        <v>4</v>
      </c>
      <c r="AM52" s="103">
        <f t="shared" si="14"/>
        <v>7.8431372549019607E-2</v>
      </c>
      <c r="AN52" s="102" t="str">
        <f t="shared" si="15"/>
        <v/>
      </c>
      <c r="AO52" s="104">
        <f>'Indicator Date hidden2'!BZ51</f>
        <v>0.43243243243243246</v>
      </c>
    </row>
    <row r="53" spans="1:41">
      <c r="A53" s="97" t="str">
        <f>'Indicator Data'!A55</f>
        <v>Ecuador</v>
      </c>
      <c r="B53" s="97" t="str">
        <f>'Indicator Data'!B55</f>
        <v>ECU</v>
      </c>
      <c r="C53" s="99">
        <f t="shared" si="8"/>
        <v>4.5</v>
      </c>
      <c r="D53" s="99" t="str">
        <f t="shared" si="9"/>
        <v>Medium</v>
      </c>
      <c r="E53" s="100">
        <f t="shared" si="10"/>
        <v>61</v>
      </c>
      <c r="F53" s="101">
        <f>VLOOKUP($B53,'Lack of Reliability Index'!$A$2:$H$192,8,FALSE)</f>
        <v>3.5891891891891889</v>
      </c>
      <c r="G53" s="99">
        <f t="shared" si="11"/>
        <v>4.5999999999999996</v>
      </c>
      <c r="H53" s="99">
        <f>'Hazard &amp; Exposure'!DD55</f>
        <v>6.9</v>
      </c>
      <c r="I53" s="105">
        <f>'Hazard &amp; Exposure'!AO55</f>
        <v>9.8000000000000007</v>
      </c>
      <c r="J53" s="105">
        <f>'Hazard &amp; Exposure'!AP55</f>
        <v>6.7</v>
      </c>
      <c r="K53" s="105">
        <f>'Hazard &amp; Exposure'!AQ55</f>
        <v>9.1999999999999993</v>
      </c>
      <c r="L53" s="105">
        <f>'Hazard &amp; Exposure'!AR55</f>
        <v>0</v>
      </c>
      <c r="M53" s="105">
        <f>'Hazard &amp; Exposure'!AU55</f>
        <v>3.7</v>
      </c>
      <c r="N53" s="105">
        <f>'Hazard &amp; Exposure'!DC55</f>
        <v>5</v>
      </c>
      <c r="O53" s="99">
        <f>'Hazard &amp; Exposure'!DK55</f>
        <v>1.1000000000000001</v>
      </c>
      <c r="P53" s="105">
        <f>'Hazard &amp; Exposure'!DG55</f>
        <v>1.5</v>
      </c>
      <c r="Q53" s="105">
        <f>'Hazard &amp; Exposure'!DJ55</f>
        <v>0</v>
      </c>
      <c r="R53" s="99">
        <f t="shared" si="12"/>
        <v>4.8</v>
      </c>
      <c r="S53" s="99">
        <f>Vulnerability!O55</f>
        <v>3.4</v>
      </c>
      <c r="T53" s="157">
        <f>Vulnerability!E55</f>
        <v>3.8</v>
      </c>
      <c r="U53" s="157">
        <f>Vulnerability!H55</f>
        <v>5.2</v>
      </c>
      <c r="V53" s="157">
        <f>Vulnerability!N55</f>
        <v>0.8</v>
      </c>
      <c r="W53" s="99">
        <f>Vulnerability!AM55</f>
        <v>6</v>
      </c>
      <c r="X53" s="157">
        <f>Vulnerability!T55</f>
        <v>8.3000000000000007</v>
      </c>
      <c r="Y53" s="156">
        <f>Vulnerability!AB55</f>
        <v>0.4</v>
      </c>
      <c r="Z53" s="156">
        <f>Vulnerability!AE55</f>
        <v>1.1000000000000001</v>
      </c>
      <c r="AA53" s="156">
        <f>Vulnerability!AH55</f>
        <v>0.9</v>
      </c>
      <c r="AB53" s="156">
        <f>Vulnerability!AK55</f>
        <v>3.8</v>
      </c>
      <c r="AC53" s="157">
        <f>Vulnerability!AL55</f>
        <v>1.7</v>
      </c>
      <c r="AD53" s="99">
        <f t="shared" si="13"/>
        <v>4</v>
      </c>
      <c r="AE53" s="99">
        <f>'Lack of Coping Capacity'!H55</f>
        <v>4.5</v>
      </c>
      <c r="AF53" s="162">
        <f>'Lack of Coping Capacity'!D55</f>
        <v>3</v>
      </c>
      <c r="AG53" s="162">
        <f>'Lack of Coping Capacity'!G55</f>
        <v>6</v>
      </c>
      <c r="AH53" s="99">
        <f>'Lack of Coping Capacity'!AA55</f>
        <v>3.4</v>
      </c>
      <c r="AI53" s="162">
        <f>'Lack of Coping Capacity'!M55</f>
        <v>2.9</v>
      </c>
      <c r="AJ53" s="162">
        <f>'Lack of Coping Capacity'!R55</f>
        <v>3.4</v>
      </c>
      <c r="AK53" s="162">
        <f>'Lack of Coping Capacity'!Z55</f>
        <v>3.9</v>
      </c>
      <c r="AL53" s="102">
        <f>'Imputed and missing data hidden'!BY51</f>
        <v>4</v>
      </c>
      <c r="AM53" s="103">
        <f t="shared" si="14"/>
        <v>7.8431372549019607E-2</v>
      </c>
      <c r="AN53" s="102" t="str">
        <f t="shared" si="15"/>
        <v/>
      </c>
      <c r="AO53" s="104">
        <f>'Indicator Date hidden2'!BZ52</f>
        <v>0.47297297297297297</v>
      </c>
    </row>
    <row r="54" spans="1:41">
      <c r="A54" s="97" t="str">
        <f>'Indicator Data'!A56</f>
        <v>Egypt</v>
      </c>
      <c r="B54" s="97" t="str">
        <f>'Indicator Data'!B56</f>
        <v>EGY</v>
      </c>
      <c r="C54" s="99">
        <f t="shared" si="8"/>
        <v>4.7</v>
      </c>
      <c r="D54" s="99" t="str">
        <f t="shared" si="9"/>
        <v>Medium</v>
      </c>
      <c r="E54" s="100">
        <f t="shared" si="10"/>
        <v>52</v>
      </c>
      <c r="F54" s="101">
        <f>VLOOKUP($B54,'Lack of Reliability Index'!$A$2:$H$192,8,FALSE)</f>
        <v>3.0990990990990985</v>
      </c>
      <c r="G54" s="99">
        <f t="shared" si="11"/>
        <v>6.1</v>
      </c>
      <c r="H54" s="99">
        <f>'Hazard &amp; Exposure'!DD56</f>
        <v>4.9000000000000004</v>
      </c>
      <c r="I54" s="105">
        <f>'Hazard &amp; Exposure'!AO56</f>
        <v>4.9000000000000004</v>
      </c>
      <c r="J54" s="105">
        <f>'Hazard &amp; Exposure'!AP56</f>
        <v>8.1</v>
      </c>
      <c r="K54" s="105">
        <f>'Hazard &amp; Exposure'!AQ56</f>
        <v>7.2</v>
      </c>
      <c r="L54" s="105">
        <f>'Hazard &amp; Exposure'!AR56</f>
        <v>0</v>
      </c>
      <c r="M54" s="105">
        <f>'Hazard &amp; Exposure'!AU56</f>
        <v>1.9</v>
      </c>
      <c r="N54" s="105">
        <f>'Hazard &amp; Exposure'!DC56</f>
        <v>3.2</v>
      </c>
      <c r="O54" s="99">
        <f>'Hazard &amp; Exposure'!DK56</f>
        <v>7</v>
      </c>
      <c r="P54" s="105">
        <f>'Hazard &amp; Exposure'!DG56</f>
        <v>9.1</v>
      </c>
      <c r="Q54" s="105">
        <f>'Hazard &amp; Exposure'!DJ56</f>
        <v>7</v>
      </c>
      <c r="R54" s="99">
        <f t="shared" si="12"/>
        <v>3.8</v>
      </c>
      <c r="S54" s="99">
        <f>Vulnerability!O56</f>
        <v>3.4</v>
      </c>
      <c r="T54" s="157">
        <f>Vulnerability!E56</f>
        <v>4.4000000000000004</v>
      </c>
      <c r="U54" s="157">
        <f>Vulnerability!H56</f>
        <v>3.8</v>
      </c>
      <c r="V54" s="157">
        <f>Vulnerability!N56</f>
        <v>1.1000000000000001</v>
      </c>
      <c r="W54" s="99">
        <f>Vulnerability!AM56</f>
        <v>4.0999999999999996</v>
      </c>
      <c r="X54" s="157">
        <f>Vulnerability!T56</f>
        <v>6.4</v>
      </c>
      <c r="Y54" s="156">
        <f>Vulnerability!AB56</f>
        <v>0.4</v>
      </c>
      <c r="Z54" s="156">
        <f>Vulnerability!AE56</f>
        <v>1.6</v>
      </c>
      <c r="AA54" s="156">
        <f>Vulnerability!AH56</f>
        <v>0</v>
      </c>
      <c r="AB54" s="156">
        <f>Vulnerability!AK56</f>
        <v>0.7</v>
      </c>
      <c r="AC54" s="157">
        <f>Vulnerability!AL56</f>
        <v>0.7</v>
      </c>
      <c r="AD54" s="99">
        <f t="shared" si="13"/>
        <v>4.5999999999999996</v>
      </c>
      <c r="AE54" s="99">
        <f>'Lack of Coping Capacity'!H56</f>
        <v>5.3</v>
      </c>
      <c r="AF54" s="162">
        <f>'Lack of Coping Capacity'!D56</f>
        <v>4.2</v>
      </c>
      <c r="AG54" s="162">
        <f>'Lack of Coping Capacity'!G56</f>
        <v>6.3</v>
      </c>
      <c r="AH54" s="99">
        <f>'Lack of Coping Capacity'!AA56</f>
        <v>3.8</v>
      </c>
      <c r="AI54" s="162">
        <f>'Lack of Coping Capacity'!M56</f>
        <v>3.8</v>
      </c>
      <c r="AJ54" s="162">
        <f>'Lack of Coping Capacity'!R56</f>
        <v>3.4</v>
      </c>
      <c r="AK54" s="162">
        <f>'Lack of Coping Capacity'!Z56</f>
        <v>4.3</v>
      </c>
      <c r="AL54" s="102">
        <f>'Imputed and missing data hidden'!BY52</f>
        <v>2</v>
      </c>
      <c r="AM54" s="103">
        <f t="shared" si="14"/>
        <v>3.9215686274509803E-2</v>
      </c>
      <c r="AN54" s="102" t="str">
        <f t="shared" si="15"/>
        <v>YES</v>
      </c>
      <c r="AO54" s="104">
        <f>'Indicator Date hidden2'!BZ53</f>
        <v>0.36486486486486486</v>
      </c>
    </row>
    <row r="55" spans="1:41">
      <c r="A55" s="97" t="str">
        <f>'Indicator Data'!A57</f>
        <v>El Salvador</v>
      </c>
      <c r="B55" s="97" t="str">
        <f>'Indicator Data'!B57</f>
        <v>SLV</v>
      </c>
      <c r="C55" s="99">
        <f t="shared" si="8"/>
        <v>4.5999999999999996</v>
      </c>
      <c r="D55" s="99" t="str">
        <f t="shared" si="9"/>
        <v>Medium</v>
      </c>
      <c r="E55" s="100">
        <f t="shared" si="10"/>
        <v>57</v>
      </c>
      <c r="F55" s="101">
        <f>VLOOKUP($B55,'Lack of Reliability Index'!$A$2:$H$192,8,FALSE)</f>
        <v>3.9063063063063064</v>
      </c>
      <c r="G55" s="99">
        <f t="shared" si="11"/>
        <v>4.9000000000000004</v>
      </c>
      <c r="H55" s="99">
        <f>'Hazard &amp; Exposure'!DD57</f>
        <v>6.6</v>
      </c>
      <c r="I55" s="105">
        <f>'Hazard &amp; Exposure'!AO57</f>
        <v>9.6999999999999993</v>
      </c>
      <c r="J55" s="105">
        <f>'Hazard &amp; Exposure'!AP57</f>
        <v>3</v>
      </c>
      <c r="K55" s="105">
        <f>'Hazard &amp; Exposure'!AQ57</f>
        <v>8.1999999999999993</v>
      </c>
      <c r="L55" s="105">
        <f>'Hazard &amp; Exposure'!AR57</f>
        <v>3.7</v>
      </c>
      <c r="M55" s="105">
        <f>'Hazard &amp; Exposure'!AU57</f>
        <v>3.7</v>
      </c>
      <c r="N55" s="105">
        <f>'Hazard &amp; Exposure'!DC57</f>
        <v>6.2</v>
      </c>
      <c r="O55" s="99">
        <f>'Hazard &amp; Exposure'!DK57</f>
        <v>2.5</v>
      </c>
      <c r="P55" s="105">
        <f>'Hazard &amp; Exposure'!DG57</f>
        <v>3.6</v>
      </c>
      <c r="Q55" s="105">
        <f>'Hazard &amp; Exposure'!DJ57</f>
        <v>0</v>
      </c>
      <c r="R55" s="99">
        <f t="shared" si="12"/>
        <v>4.4000000000000004</v>
      </c>
      <c r="S55" s="99">
        <f>Vulnerability!O57</f>
        <v>4.5</v>
      </c>
      <c r="T55" s="157">
        <f>Vulnerability!E57</f>
        <v>5.0999999999999996</v>
      </c>
      <c r="U55" s="157">
        <f>Vulnerability!H57</f>
        <v>4.3</v>
      </c>
      <c r="V55" s="157">
        <f>Vulnerability!N57</f>
        <v>3.5</v>
      </c>
      <c r="W55" s="99">
        <f>Vulnerability!AM57</f>
        <v>4.2</v>
      </c>
      <c r="X55" s="157">
        <f>Vulnerability!T57</f>
        <v>6</v>
      </c>
      <c r="Y55" s="156">
        <f>Vulnerability!AB57</f>
        <v>1.5</v>
      </c>
      <c r="Z55" s="156">
        <f>Vulnerability!AE57</f>
        <v>1.1000000000000001</v>
      </c>
      <c r="AA55" s="156">
        <f>Vulnerability!AH57</f>
        <v>1.2</v>
      </c>
      <c r="AB55" s="156">
        <f>Vulnerability!AK57</f>
        <v>2.8</v>
      </c>
      <c r="AC55" s="157">
        <f>Vulnerability!AL57</f>
        <v>1.7</v>
      </c>
      <c r="AD55" s="99">
        <f t="shared" si="13"/>
        <v>4.5999999999999996</v>
      </c>
      <c r="AE55" s="99">
        <f>'Lack of Coping Capacity'!H57</f>
        <v>5.7</v>
      </c>
      <c r="AF55" s="162">
        <f>'Lack of Coping Capacity'!D57</f>
        <v>5.2</v>
      </c>
      <c r="AG55" s="162">
        <f>'Lack of Coping Capacity'!G57</f>
        <v>6.2</v>
      </c>
      <c r="AH55" s="99">
        <f>'Lack of Coping Capacity'!AA57</f>
        <v>3.2</v>
      </c>
      <c r="AI55" s="162">
        <f>'Lack of Coping Capacity'!M57</f>
        <v>2.9</v>
      </c>
      <c r="AJ55" s="162">
        <f>'Lack of Coping Capacity'!R57</f>
        <v>2.2000000000000002</v>
      </c>
      <c r="AK55" s="162">
        <f>'Lack of Coping Capacity'!Z57</f>
        <v>4.4000000000000004</v>
      </c>
      <c r="AL55" s="102">
        <f>'Imputed and missing data hidden'!BY53</f>
        <v>6</v>
      </c>
      <c r="AM55" s="103">
        <f t="shared" si="14"/>
        <v>0.11764705882352941</v>
      </c>
      <c r="AN55" s="102" t="str">
        <f t="shared" si="15"/>
        <v/>
      </c>
      <c r="AO55" s="104">
        <f>'Indicator Date hidden2'!BZ54</f>
        <v>0.43243243243243246</v>
      </c>
    </row>
    <row r="56" spans="1:41">
      <c r="A56" s="97" t="str">
        <f>'Indicator Data'!A58</f>
        <v>Equatorial Guinea</v>
      </c>
      <c r="B56" s="97" t="str">
        <f>'Indicator Data'!B58</f>
        <v>GNQ</v>
      </c>
      <c r="C56" s="99">
        <f t="shared" si="8"/>
        <v>3.7</v>
      </c>
      <c r="D56" s="99" t="str">
        <f t="shared" si="9"/>
        <v>Medium</v>
      </c>
      <c r="E56" s="100">
        <f t="shared" si="10"/>
        <v>91</v>
      </c>
      <c r="F56" s="101">
        <f>VLOOKUP($B56,'Lack of Reliability Index'!$A$2:$H$192,8,FALSE)</f>
        <v>5.1282051282051286</v>
      </c>
      <c r="G56" s="99">
        <f t="shared" si="11"/>
        <v>2</v>
      </c>
      <c r="H56" s="99">
        <f>'Hazard &amp; Exposure'!DD58</f>
        <v>2.9</v>
      </c>
      <c r="I56" s="105">
        <f>'Hazard &amp; Exposure'!AO58</f>
        <v>0.1</v>
      </c>
      <c r="J56" s="105">
        <f>'Hazard &amp; Exposure'!AP58</f>
        <v>4.4000000000000004</v>
      </c>
      <c r="K56" s="105">
        <f>'Hazard &amp; Exposure'!AQ58</f>
        <v>0</v>
      </c>
      <c r="L56" s="105">
        <f>'Hazard &amp; Exposure'!AR58</f>
        <v>0</v>
      </c>
      <c r="M56" s="105">
        <f>'Hazard &amp; Exposure'!AU58</f>
        <v>3.4</v>
      </c>
      <c r="N56" s="105">
        <f>'Hazard &amp; Exposure'!DC58</f>
        <v>6.8</v>
      </c>
      <c r="O56" s="99">
        <f>'Hazard &amp; Exposure'!DK58</f>
        <v>1.1000000000000001</v>
      </c>
      <c r="P56" s="105">
        <f>'Hazard &amp; Exposure'!DG58</f>
        <v>1.6</v>
      </c>
      <c r="Q56" s="105">
        <f>'Hazard &amp; Exposure'!DJ58</f>
        <v>0</v>
      </c>
      <c r="R56" s="99">
        <f t="shared" si="12"/>
        <v>3.5</v>
      </c>
      <c r="S56" s="99">
        <f>Vulnerability!O58</f>
        <v>4.2</v>
      </c>
      <c r="T56" s="157">
        <f>Vulnerability!E58</f>
        <v>6.2</v>
      </c>
      <c r="U56" s="157" t="str">
        <f>Vulnerability!H58</f>
        <v>x</v>
      </c>
      <c r="V56" s="157">
        <f>Vulnerability!N58</f>
        <v>0.2</v>
      </c>
      <c r="W56" s="99">
        <f>Vulnerability!AM58</f>
        <v>2.8</v>
      </c>
      <c r="X56" s="157">
        <f>Vulnerability!T58</f>
        <v>0</v>
      </c>
      <c r="Y56" s="156">
        <f>Vulnerability!AB58</f>
        <v>5.9</v>
      </c>
      <c r="Z56" s="156">
        <f>Vulnerability!AE58</f>
        <v>3.8</v>
      </c>
      <c r="AA56" s="156">
        <f>Vulnerability!AH58</f>
        <v>0</v>
      </c>
      <c r="AB56" s="156">
        <f>Vulnerability!AK58</f>
        <v>7.5</v>
      </c>
      <c r="AC56" s="157">
        <f>Vulnerability!AL58</f>
        <v>4.9000000000000004</v>
      </c>
      <c r="AD56" s="99">
        <f t="shared" si="13"/>
        <v>7.3</v>
      </c>
      <c r="AE56" s="99">
        <f>'Lack of Coping Capacity'!H58</f>
        <v>8.1</v>
      </c>
      <c r="AF56" s="162" t="str">
        <f>'Lack of Coping Capacity'!D58</f>
        <v>x</v>
      </c>
      <c r="AG56" s="162">
        <f>'Lack of Coping Capacity'!G58</f>
        <v>8.1</v>
      </c>
      <c r="AH56" s="99">
        <f>'Lack of Coping Capacity'!AA58</f>
        <v>6.2</v>
      </c>
      <c r="AI56" s="162">
        <f>'Lack of Coping Capacity'!M58</f>
        <v>5</v>
      </c>
      <c r="AJ56" s="162">
        <f>'Lack of Coping Capacity'!R58</f>
        <v>6.6</v>
      </c>
      <c r="AK56" s="162">
        <f>'Lack of Coping Capacity'!Z58</f>
        <v>7</v>
      </c>
      <c r="AL56" s="102">
        <f>'Imputed and missing data hidden'!BY54</f>
        <v>10</v>
      </c>
      <c r="AM56" s="103">
        <f t="shared" si="14"/>
        <v>0.19607843137254902</v>
      </c>
      <c r="AN56" s="102" t="str">
        <f t="shared" si="15"/>
        <v/>
      </c>
      <c r="AO56" s="104">
        <f>'Indicator Date hidden2'!BZ55</f>
        <v>0.46153846153846156</v>
      </c>
    </row>
    <row r="57" spans="1:41">
      <c r="A57" s="97" t="str">
        <f>'Indicator Data'!A59</f>
        <v>Eritrea</v>
      </c>
      <c r="B57" s="97" t="str">
        <f>'Indicator Data'!B59</f>
        <v>ERI</v>
      </c>
      <c r="C57" s="99">
        <f t="shared" si="8"/>
        <v>5.8</v>
      </c>
      <c r="D57" s="99" t="str">
        <f t="shared" si="9"/>
        <v>High</v>
      </c>
      <c r="E57" s="100">
        <f t="shared" si="10"/>
        <v>26</v>
      </c>
      <c r="F57" s="101">
        <f>VLOOKUP($B57,'Lack of Reliability Index'!$A$2:$H$192,8,FALSE)</f>
        <v>6.0559139784946243</v>
      </c>
      <c r="G57" s="99">
        <f t="shared" si="11"/>
        <v>5.3</v>
      </c>
      <c r="H57" s="99">
        <f>'Hazard &amp; Exposure'!DD59</f>
        <v>3.5</v>
      </c>
      <c r="I57" s="105">
        <f>'Hazard &amp; Exposure'!AO59</f>
        <v>3.4</v>
      </c>
      <c r="J57" s="105">
        <f>'Hazard &amp; Exposure'!AP59</f>
        <v>3.1</v>
      </c>
      <c r="K57" s="105">
        <f>'Hazard &amp; Exposure'!AQ59</f>
        <v>0</v>
      </c>
      <c r="L57" s="105">
        <f>'Hazard &amp; Exposure'!AR59</f>
        <v>0</v>
      </c>
      <c r="M57" s="105">
        <f>'Hazard &amp; Exposure'!AU59</f>
        <v>6.1</v>
      </c>
      <c r="N57" s="105">
        <f>'Hazard &amp; Exposure'!DC59</f>
        <v>6</v>
      </c>
      <c r="O57" s="99">
        <f>'Hazard &amp; Exposure'!DK59</f>
        <v>6.7</v>
      </c>
      <c r="P57" s="105">
        <f>'Hazard &amp; Exposure'!DG59</f>
        <v>9.6</v>
      </c>
      <c r="Q57" s="105">
        <f>'Hazard &amp; Exposure'!DJ59</f>
        <v>0</v>
      </c>
      <c r="R57" s="99">
        <f t="shared" si="12"/>
        <v>4.5999999999999996</v>
      </c>
      <c r="S57" s="99">
        <f>Vulnerability!O59</f>
        <v>6</v>
      </c>
      <c r="T57" s="157">
        <f>Vulnerability!E59</f>
        <v>8.8000000000000007</v>
      </c>
      <c r="U57" s="157" t="str">
        <f>Vulnerability!H59</f>
        <v>x</v>
      </c>
      <c r="V57" s="157">
        <f>Vulnerability!N59</f>
        <v>0.4</v>
      </c>
      <c r="W57" s="99">
        <f>Vulnerability!AM59</f>
        <v>2.7</v>
      </c>
      <c r="X57" s="157">
        <f>Vulnerability!T59</f>
        <v>0.8</v>
      </c>
      <c r="Y57" s="156">
        <f>Vulnerability!AB59</f>
        <v>1.1000000000000001</v>
      </c>
      <c r="Z57" s="156">
        <f>Vulnerability!AE59</f>
        <v>6</v>
      </c>
      <c r="AA57" s="156">
        <f>Vulnerability!AH59</f>
        <v>0</v>
      </c>
      <c r="AB57" s="156">
        <f>Vulnerability!AK59</f>
        <v>7.2</v>
      </c>
      <c r="AC57" s="157">
        <f>Vulnerability!AL59</f>
        <v>4.2</v>
      </c>
      <c r="AD57" s="99">
        <f t="shared" si="13"/>
        <v>7.8</v>
      </c>
      <c r="AE57" s="99">
        <f>'Lack of Coping Capacity'!H59</f>
        <v>8.1999999999999993</v>
      </c>
      <c r="AF57" s="162" t="str">
        <f>'Lack of Coping Capacity'!D59</f>
        <v>x</v>
      </c>
      <c r="AG57" s="162">
        <f>'Lack of Coping Capacity'!G59</f>
        <v>8.1999999999999993</v>
      </c>
      <c r="AH57" s="99">
        <f>'Lack of Coping Capacity'!AA59</f>
        <v>7.4</v>
      </c>
      <c r="AI57" s="162">
        <f>'Lack of Coping Capacity'!M59</f>
        <v>7.2</v>
      </c>
      <c r="AJ57" s="162">
        <f>'Lack of Coping Capacity'!R59</f>
        <v>9.6999999999999993</v>
      </c>
      <c r="AK57" s="162">
        <f>'Lack of Coping Capacity'!Z59</f>
        <v>5.4</v>
      </c>
      <c r="AL57" s="102">
        <f>'Imputed and missing data hidden'!BY55</f>
        <v>14</v>
      </c>
      <c r="AM57" s="103">
        <f t="shared" si="14"/>
        <v>0.27450980392156865</v>
      </c>
      <c r="AN57" s="102" t="str">
        <f t="shared" si="15"/>
        <v/>
      </c>
      <c r="AO57" s="104">
        <f>'Indicator Date hidden2'!BZ56</f>
        <v>0.43548387096774194</v>
      </c>
    </row>
    <row r="58" spans="1:41">
      <c r="A58" s="97" t="str">
        <f>'Indicator Data'!A60</f>
        <v>Estonia</v>
      </c>
      <c r="B58" s="97" t="str">
        <f>'Indicator Data'!B60</f>
        <v>EST</v>
      </c>
      <c r="C58" s="99">
        <f t="shared" si="8"/>
        <v>0.8</v>
      </c>
      <c r="D58" s="99" t="str">
        <f t="shared" si="9"/>
        <v>Very Low</v>
      </c>
      <c r="E58" s="100">
        <f t="shared" si="10"/>
        <v>189</v>
      </c>
      <c r="F58" s="101">
        <f>VLOOKUP($B58,'Lack of Reliability Index'!$A$2:$H$192,8,FALSE)</f>
        <v>5.7166666666666668</v>
      </c>
      <c r="G58" s="99">
        <f t="shared" si="11"/>
        <v>0.5</v>
      </c>
      <c r="H58" s="99">
        <f>'Hazard &amp; Exposure'!DD60</f>
        <v>0.9</v>
      </c>
      <c r="I58" s="105">
        <f>'Hazard &amp; Exposure'!AO60</f>
        <v>0.1</v>
      </c>
      <c r="J58" s="105">
        <f>'Hazard &amp; Exposure'!AP60</f>
        <v>3.6</v>
      </c>
      <c r="K58" s="105">
        <f>'Hazard &amp; Exposure'!AQ60</f>
        <v>0</v>
      </c>
      <c r="L58" s="105">
        <f>'Hazard &amp; Exposure'!AR60</f>
        <v>0</v>
      </c>
      <c r="M58" s="105">
        <f>'Hazard &amp; Exposure'!AU60</f>
        <v>0</v>
      </c>
      <c r="N58" s="105">
        <f>'Hazard &amp; Exposure'!DC60</f>
        <v>1</v>
      </c>
      <c r="O58" s="99">
        <f>'Hazard &amp; Exposure'!DK60</f>
        <v>0</v>
      </c>
      <c r="P58" s="105">
        <f>'Hazard &amp; Exposure'!DG60</f>
        <v>0</v>
      </c>
      <c r="Q58" s="105">
        <f>'Hazard &amp; Exposure'!DJ60</f>
        <v>0</v>
      </c>
      <c r="R58" s="99">
        <f t="shared" si="12"/>
        <v>0.7</v>
      </c>
      <c r="S58" s="99">
        <f>Vulnerability!O60</f>
        <v>0.5</v>
      </c>
      <c r="T58" s="157">
        <f>Vulnerability!E60</f>
        <v>0.2</v>
      </c>
      <c r="U58" s="157">
        <f>Vulnerability!H60</f>
        <v>1.2</v>
      </c>
      <c r="V58" s="157">
        <f>Vulnerability!N60</f>
        <v>0.3</v>
      </c>
      <c r="W58" s="99">
        <f>Vulnerability!AM60</f>
        <v>0.8</v>
      </c>
      <c r="X58" s="157">
        <f>Vulnerability!T60</f>
        <v>1.1000000000000001</v>
      </c>
      <c r="Y58" s="156">
        <f>Vulnerability!AB60</f>
        <v>0.1</v>
      </c>
      <c r="Z58" s="156">
        <f>Vulnerability!AE60</f>
        <v>0.2</v>
      </c>
      <c r="AA58" s="156">
        <f>Vulnerability!AH60</f>
        <v>0</v>
      </c>
      <c r="AB58" s="156">
        <f>Vulnerability!AK60</f>
        <v>1.4</v>
      </c>
      <c r="AC58" s="157">
        <f>Vulnerability!AL60</f>
        <v>0.4</v>
      </c>
      <c r="AD58" s="99">
        <f t="shared" si="13"/>
        <v>1.7</v>
      </c>
      <c r="AE58" s="99">
        <f>'Lack of Coping Capacity'!H60</f>
        <v>2.6</v>
      </c>
      <c r="AF58" s="162" t="str">
        <f>'Lack of Coping Capacity'!D60</f>
        <v>x</v>
      </c>
      <c r="AG58" s="162">
        <f>'Lack of Coping Capacity'!G60</f>
        <v>2.6</v>
      </c>
      <c r="AH58" s="99">
        <f>'Lack of Coping Capacity'!AA60</f>
        <v>0.7</v>
      </c>
      <c r="AI58" s="162">
        <f>'Lack of Coping Capacity'!M60</f>
        <v>0.9</v>
      </c>
      <c r="AJ58" s="162">
        <f>'Lack of Coping Capacity'!R60</f>
        <v>0.1</v>
      </c>
      <c r="AK58" s="162">
        <f>'Lack of Coping Capacity'!Z60</f>
        <v>1.2</v>
      </c>
      <c r="AL58" s="102">
        <f>'Imputed and missing data hidden'!BY56</f>
        <v>13</v>
      </c>
      <c r="AM58" s="103">
        <f t="shared" si="14"/>
        <v>0.25490196078431371</v>
      </c>
      <c r="AN58" s="102" t="str">
        <f t="shared" si="15"/>
        <v/>
      </c>
      <c r="AO58" s="104">
        <f>'Indicator Date hidden2'!BZ57</f>
        <v>0.421875</v>
      </c>
    </row>
    <row r="59" spans="1:41">
      <c r="A59" s="97" t="str">
        <f>'Indicator Data'!A61</f>
        <v>Eswatini</v>
      </c>
      <c r="B59" s="97" t="str">
        <f>'Indicator Data'!B61</f>
        <v>SWZ</v>
      </c>
      <c r="C59" s="99">
        <f t="shared" si="8"/>
        <v>3.6</v>
      </c>
      <c r="D59" s="99" t="str">
        <f t="shared" si="9"/>
        <v>Medium</v>
      </c>
      <c r="E59" s="100">
        <f t="shared" si="10"/>
        <v>95</v>
      </c>
      <c r="F59" s="101">
        <f>VLOOKUP($B59,'Lack of Reliability Index'!$A$2:$H$192,8,FALSE)</f>
        <v>2.604566210045661</v>
      </c>
      <c r="G59" s="99">
        <f t="shared" si="11"/>
        <v>1.9</v>
      </c>
      <c r="H59" s="99">
        <f>'Hazard &amp; Exposure'!DD61</f>
        <v>2.5</v>
      </c>
      <c r="I59" s="105">
        <f>'Hazard &amp; Exposure'!AO61</f>
        <v>0.1</v>
      </c>
      <c r="J59" s="105">
        <f>'Hazard &amp; Exposure'!AP61</f>
        <v>4.2</v>
      </c>
      <c r="K59" s="105">
        <f>'Hazard &amp; Exposure'!AQ61</f>
        <v>0</v>
      </c>
      <c r="L59" s="105">
        <f>'Hazard &amp; Exposure'!AR61</f>
        <v>0.2</v>
      </c>
      <c r="M59" s="105">
        <f>'Hazard &amp; Exposure'!AU61</f>
        <v>5.0999999999999996</v>
      </c>
      <c r="N59" s="105">
        <f>'Hazard &amp; Exposure'!DC61</f>
        <v>3.8</v>
      </c>
      <c r="O59" s="99">
        <f>'Hazard &amp; Exposure'!DK61</f>
        <v>1.3</v>
      </c>
      <c r="P59" s="105">
        <f>'Hazard &amp; Exposure'!DG61</f>
        <v>1.9</v>
      </c>
      <c r="Q59" s="105">
        <f>'Hazard &amp; Exposure'!DJ61</f>
        <v>0</v>
      </c>
      <c r="R59" s="99">
        <f t="shared" si="12"/>
        <v>4.5</v>
      </c>
      <c r="S59" s="99">
        <f>Vulnerability!O61</f>
        <v>5.5</v>
      </c>
      <c r="T59" s="157">
        <f>Vulnerability!E61</f>
        <v>6.5</v>
      </c>
      <c r="U59" s="157">
        <f>Vulnerability!H61</f>
        <v>7.5</v>
      </c>
      <c r="V59" s="157">
        <f>Vulnerability!N61</f>
        <v>1.4</v>
      </c>
      <c r="W59" s="99">
        <f>Vulnerability!AM61</f>
        <v>3.4</v>
      </c>
      <c r="X59" s="157">
        <f>Vulnerability!T61</f>
        <v>2.4</v>
      </c>
      <c r="Y59" s="156">
        <f>Vulnerability!AB61</f>
        <v>5.0999999999999996</v>
      </c>
      <c r="Z59" s="156">
        <f>Vulnerability!AE61</f>
        <v>2.6</v>
      </c>
      <c r="AA59" s="156">
        <f>Vulnerability!AH61</f>
        <v>5</v>
      </c>
      <c r="AB59" s="156">
        <f>Vulnerability!AK61</f>
        <v>3.7</v>
      </c>
      <c r="AC59" s="157">
        <f>Vulnerability!AL61</f>
        <v>4.2</v>
      </c>
      <c r="AD59" s="99">
        <f t="shared" si="13"/>
        <v>5.5</v>
      </c>
      <c r="AE59" s="99">
        <f>'Lack of Coping Capacity'!H61</f>
        <v>5.5</v>
      </c>
      <c r="AF59" s="162">
        <f>'Lack of Coping Capacity'!D61</f>
        <v>4.4000000000000004</v>
      </c>
      <c r="AG59" s="162">
        <f>'Lack of Coping Capacity'!G61</f>
        <v>6.6</v>
      </c>
      <c r="AH59" s="99">
        <f>'Lack of Coping Capacity'!AA61</f>
        <v>5.4</v>
      </c>
      <c r="AI59" s="162">
        <f>'Lack of Coping Capacity'!M61</f>
        <v>4.3</v>
      </c>
      <c r="AJ59" s="162">
        <f>'Lack of Coping Capacity'!R61</f>
        <v>5.6</v>
      </c>
      <c r="AK59" s="162">
        <f>'Lack of Coping Capacity'!Z61</f>
        <v>6.3</v>
      </c>
      <c r="AL59" s="102">
        <f>'Imputed and missing data hidden'!BY57</f>
        <v>1</v>
      </c>
      <c r="AM59" s="103">
        <f t="shared" si="14"/>
        <v>1.9607843137254902E-2</v>
      </c>
      <c r="AN59" s="102" t="str">
        <f t="shared" si="15"/>
        <v/>
      </c>
      <c r="AO59" s="104">
        <f>'Indicator Date hidden2'!BZ58</f>
        <v>0.43835616438356162</v>
      </c>
    </row>
    <row r="60" spans="1:41">
      <c r="A60" s="97" t="str">
        <f>'Indicator Data'!A62</f>
        <v>Ethiopia</v>
      </c>
      <c r="B60" s="97" t="str">
        <f>'Indicator Data'!B62</f>
        <v>ETH</v>
      </c>
      <c r="C60" s="99">
        <f t="shared" si="8"/>
        <v>6.8</v>
      </c>
      <c r="D60" s="99" t="str">
        <f t="shared" si="9"/>
        <v>Very High</v>
      </c>
      <c r="E60" s="100">
        <f t="shared" si="10"/>
        <v>12</v>
      </c>
      <c r="F60" s="101">
        <f>VLOOKUP($B60,'Lack of Reliability Index'!$A$2:$H$192,8,FALSE)</f>
        <v>2.4324324324324316</v>
      </c>
      <c r="G60" s="99">
        <f t="shared" si="11"/>
        <v>7.3</v>
      </c>
      <c r="H60" s="99">
        <f>'Hazard &amp; Exposure'!DD62</f>
        <v>4.4000000000000004</v>
      </c>
      <c r="I60" s="105">
        <f>'Hazard &amp; Exposure'!AO62</f>
        <v>4.8</v>
      </c>
      <c r="J60" s="105">
        <f>'Hazard &amp; Exposure'!AP62</f>
        <v>5.7</v>
      </c>
      <c r="K60" s="105">
        <f>'Hazard &amp; Exposure'!AQ62</f>
        <v>0</v>
      </c>
      <c r="L60" s="105">
        <f>'Hazard &amp; Exposure'!AR62</f>
        <v>0</v>
      </c>
      <c r="M60" s="105">
        <f>'Hazard &amp; Exposure'!AU62</f>
        <v>5.2</v>
      </c>
      <c r="N60" s="105">
        <f>'Hazard &amp; Exposure'!DC62</f>
        <v>7.5</v>
      </c>
      <c r="O60" s="99">
        <f>'Hazard &amp; Exposure'!DK62</f>
        <v>9</v>
      </c>
      <c r="P60" s="105">
        <f>'Hazard &amp; Exposure'!DG62</f>
        <v>9.4</v>
      </c>
      <c r="Q60" s="105">
        <f>'Hazard &amp; Exposure'!DJ62</f>
        <v>9</v>
      </c>
      <c r="R60" s="99">
        <f t="shared" si="12"/>
        <v>6.4</v>
      </c>
      <c r="S60" s="99">
        <f>Vulnerability!O62</f>
        <v>6.2</v>
      </c>
      <c r="T60" s="157">
        <f>Vulnerability!E62</f>
        <v>9.3000000000000007</v>
      </c>
      <c r="U60" s="157">
        <f>Vulnerability!H62</f>
        <v>4.7</v>
      </c>
      <c r="V60" s="157">
        <f>Vulnerability!N62</f>
        <v>1.6</v>
      </c>
      <c r="W60" s="99">
        <f>Vulnerability!AM62</f>
        <v>6.6</v>
      </c>
      <c r="X60" s="157">
        <f>Vulnerability!T62</f>
        <v>8.5</v>
      </c>
      <c r="Y60" s="156">
        <f>Vulnerability!AB62</f>
        <v>3</v>
      </c>
      <c r="Z60" s="156">
        <f>Vulnerability!AE62</f>
        <v>4.3</v>
      </c>
      <c r="AA60" s="156">
        <f>Vulnerability!AH62</f>
        <v>0.2</v>
      </c>
      <c r="AB60" s="156">
        <f>Vulnerability!AK62</f>
        <v>4.5</v>
      </c>
      <c r="AC60" s="157">
        <f>Vulnerability!AL62</f>
        <v>3.2</v>
      </c>
      <c r="AD60" s="99">
        <f t="shared" si="13"/>
        <v>6.8</v>
      </c>
      <c r="AE60" s="99">
        <f>'Lack of Coping Capacity'!H62</f>
        <v>4.5999999999999996</v>
      </c>
      <c r="AF60" s="162">
        <f>'Lack of Coping Capacity'!D62</f>
        <v>2.9</v>
      </c>
      <c r="AG60" s="162">
        <f>'Lack of Coping Capacity'!G62</f>
        <v>6.3</v>
      </c>
      <c r="AH60" s="99">
        <f>'Lack of Coping Capacity'!AA62</f>
        <v>8.3000000000000007</v>
      </c>
      <c r="AI60" s="162">
        <f>'Lack of Coping Capacity'!M62</f>
        <v>7.4</v>
      </c>
      <c r="AJ60" s="162">
        <f>'Lack of Coping Capacity'!R62</f>
        <v>9.8000000000000007</v>
      </c>
      <c r="AK60" s="162">
        <f>'Lack of Coping Capacity'!Z62</f>
        <v>7.8</v>
      </c>
      <c r="AL60" s="102">
        <f>'Imputed and missing data hidden'!BY58</f>
        <v>0</v>
      </c>
      <c r="AM60" s="103">
        <f t="shared" si="14"/>
        <v>0</v>
      </c>
      <c r="AN60" s="102" t="str">
        <f t="shared" si="15"/>
        <v>YES</v>
      </c>
      <c r="AO60" s="104">
        <f>'Indicator Date hidden2'!BZ59</f>
        <v>0.36486486486486486</v>
      </c>
    </row>
    <row r="61" spans="1:41">
      <c r="A61" s="97" t="str">
        <f>'Indicator Data'!A63</f>
        <v>Fiji</v>
      </c>
      <c r="B61" s="97" t="str">
        <f>'Indicator Data'!B63</f>
        <v>FJI</v>
      </c>
      <c r="C61" s="99">
        <f t="shared" si="8"/>
        <v>2.8</v>
      </c>
      <c r="D61" s="99" t="str">
        <f t="shared" si="9"/>
        <v>Low</v>
      </c>
      <c r="E61" s="100">
        <f t="shared" si="10"/>
        <v>122</v>
      </c>
      <c r="F61" s="101">
        <f>VLOOKUP($B61,'Lack of Reliability Index'!$A$2:$H$192,8,FALSE)</f>
        <v>4.9855072463768115</v>
      </c>
      <c r="G61" s="99">
        <f t="shared" si="11"/>
        <v>2.2000000000000002</v>
      </c>
      <c r="H61" s="99">
        <f>'Hazard &amp; Exposure'!DD63</f>
        <v>3.9</v>
      </c>
      <c r="I61" s="105">
        <f>'Hazard &amp; Exposure'!AO63</f>
        <v>3.5</v>
      </c>
      <c r="J61" s="105">
        <f>'Hazard &amp; Exposure'!AP63</f>
        <v>0.1</v>
      </c>
      <c r="K61" s="105">
        <f>'Hazard &amp; Exposure'!AQ63</f>
        <v>8</v>
      </c>
      <c r="L61" s="105">
        <f>'Hazard &amp; Exposure'!AR63</f>
        <v>3.1</v>
      </c>
      <c r="M61" s="105">
        <f>'Hazard &amp; Exposure'!AU63</f>
        <v>2.5</v>
      </c>
      <c r="N61" s="105">
        <f>'Hazard &amp; Exposure'!DC63</f>
        <v>3.6</v>
      </c>
      <c r="O61" s="99">
        <f>'Hazard &amp; Exposure'!DK63</f>
        <v>0</v>
      </c>
      <c r="P61" s="105">
        <f>'Hazard &amp; Exposure'!DG63</f>
        <v>0</v>
      </c>
      <c r="Q61" s="105">
        <f>'Hazard &amp; Exposure'!DJ63</f>
        <v>0</v>
      </c>
      <c r="R61" s="99">
        <f t="shared" si="12"/>
        <v>3.5</v>
      </c>
      <c r="S61" s="99">
        <f>Vulnerability!O63</f>
        <v>3.3</v>
      </c>
      <c r="T61" s="157">
        <f>Vulnerability!E63</f>
        <v>3.1</v>
      </c>
      <c r="U61" s="157">
        <f>Vulnerability!H63</f>
        <v>3.9</v>
      </c>
      <c r="V61" s="157">
        <f>Vulnerability!N63</f>
        <v>2.9</v>
      </c>
      <c r="W61" s="99">
        <f>Vulnerability!AM63</f>
        <v>3.6</v>
      </c>
      <c r="X61" s="157">
        <f>Vulnerability!T63</f>
        <v>0</v>
      </c>
      <c r="Y61" s="156">
        <f>Vulnerability!AB63</f>
        <v>4</v>
      </c>
      <c r="Z61" s="156">
        <f>Vulnerability!AE63</f>
        <v>2</v>
      </c>
      <c r="AA61" s="156">
        <f>Vulnerability!AH63</f>
        <v>10</v>
      </c>
      <c r="AB61" s="156">
        <f>Vulnerability!AK63</f>
        <v>2.2000000000000002</v>
      </c>
      <c r="AC61" s="157">
        <f>Vulnerability!AL63</f>
        <v>6.1</v>
      </c>
      <c r="AD61" s="99">
        <f t="shared" si="13"/>
        <v>2.9</v>
      </c>
      <c r="AE61" s="99">
        <f>'Lack of Coping Capacity'!H63</f>
        <v>2.4</v>
      </c>
      <c r="AF61" s="162">
        <f>'Lack of Coping Capacity'!D63</f>
        <v>0.1</v>
      </c>
      <c r="AG61" s="162">
        <f>'Lack of Coping Capacity'!G63</f>
        <v>4.5999999999999996</v>
      </c>
      <c r="AH61" s="99">
        <f>'Lack of Coping Capacity'!AA63</f>
        <v>3.4</v>
      </c>
      <c r="AI61" s="162">
        <f>'Lack of Coping Capacity'!M63</f>
        <v>2.4</v>
      </c>
      <c r="AJ61" s="162">
        <f>'Lack of Coping Capacity'!R63</f>
        <v>3.3</v>
      </c>
      <c r="AK61" s="162">
        <f>'Lack of Coping Capacity'!Z63</f>
        <v>4.4000000000000004</v>
      </c>
      <c r="AL61" s="102">
        <f>'Imputed and missing data hidden'!BY59</f>
        <v>10</v>
      </c>
      <c r="AM61" s="103">
        <f t="shared" si="14"/>
        <v>0.19607843137254902</v>
      </c>
      <c r="AN61" s="102" t="str">
        <f t="shared" si="15"/>
        <v/>
      </c>
      <c r="AO61" s="104">
        <f>'Indicator Date hidden2'!BZ60</f>
        <v>0.43478260869565216</v>
      </c>
    </row>
    <row r="62" spans="1:41">
      <c r="A62" s="97" t="str">
        <f>'Indicator Data'!A64</f>
        <v>Finland</v>
      </c>
      <c r="B62" s="97" t="str">
        <f>'Indicator Data'!B64</f>
        <v>FIN</v>
      </c>
      <c r="C62" s="99">
        <f t="shared" si="8"/>
        <v>0.9</v>
      </c>
      <c r="D62" s="99" t="str">
        <f t="shared" si="9"/>
        <v>Very Low</v>
      </c>
      <c r="E62" s="100">
        <f t="shared" si="10"/>
        <v>187</v>
      </c>
      <c r="F62" s="101">
        <f>VLOOKUP($B62,'Lack of Reliability Index'!$A$2:$H$192,8,FALSE)</f>
        <v>5.2717948717948717</v>
      </c>
      <c r="G62" s="99">
        <f t="shared" si="11"/>
        <v>0.3</v>
      </c>
      <c r="H62" s="99">
        <f>'Hazard &amp; Exposure'!DD64</f>
        <v>0.5</v>
      </c>
      <c r="I62" s="105">
        <f>'Hazard &amp; Exposure'!AO64</f>
        <v>0.1</v>
      </c>
      <c r="J62" s="105">
        <f>'Hazard &amp; Exposure'!AP64</f>
        <v>0.1</v>
      </c>
      <c r="K62" s="105">
        <f>'Hazard &amp; Exposure'!AQ64</f>
        <v>0</v>
      </c>
      <c r="L62" s="105">
        <f>'Hazard &amp; Exposure'!AR64</f>
        <v>0</v>
      </c>
      <c r="M62" s="105">
        <f>'Hazard &amp; Exposure'!AU64</f>
        <v>1.5</v>
      </c>
      <c r="N62" s="105">
        <f>'Hazard &amp; Exposure'!DC64</f>
        <v>1.1000000000000001</v>
      </c>
      <c r="O62" s="99">
        <f>'Hazard &amp; Exposure'!DK64</f>
        <v>0</v>
      </c>
      <c r="P62" s="105">
        <f>'Hazard &amp; Exposure'!DG64</f>
        <v>0</v>
      </c>
      <c r="Q62" s="105">
        <f>'Hazard &amp; Exposure'!DJ64</f>
        <v>0</v>
      </c>
      <c r="R62" s="99">
        <f t="shared" si="12"/>
        <v>1.7</v>
      </c>
      <c r="S62" s="99">
        <f>Vulnerability!O64</f>
        <v>0.2</v>
      </c>
      <c r="T62" s="157">
        <f>Vulnerability!E64</f>
        <v>0</v>
      </c>
      <c r="U62" s="157">
        <f>Vulnerability!H64</f>
        <v>0.6</v>
      </c>
      <c r="V62" s="157">
        <f>Vulnerability!N64</f>
        <v>0.1</v>
      </c>
      <c r="W62" s="99">
        <f>Vulnerability!AM64</f>
        <v>3</v>
      </c>
      <c r="X62" s="157">
        <f>Vulnerability!T64</f>
        <v>4.9000000000000004</v>
      </c>
      <c r="Y62" s="156">
        <f>Vulnerability!AB64</f>
        <v>0.1</v>
      </c>
      <c r="Z62" s="156">
        <f>Vulnerability!AE64</f>
        <v>0.2</v>
      </c>
      <c r="AA62" s="156">
        <f>Vulnerability!AH64</f>
        <v>0</v>
      </c>
      <c r="AB62" s="156">
        <f>Vulnerability!AK64</f>
        <v>1.2</v>
      </c>
      <c r="AC62" s="157">
        <f>Vulnerability!AL64</f>
        <v>0.4</v>
      </c>
      <c r="AD62" s="99">
        <f t="shared" si="13"/>
        <v>1.3</v>
      </c>
      <c r="AE62" s="99">
        <f>'Lack of Coping Capacity'!H64</f>
        <v>1.8</v>
      </c>
      <c r="AF62" s="162">
        <f>'Lack of Coping Capacity'!D64</f>
        <v>2.2000000000000002</v>
      </c>
      <c r="AG62" s="162">
        <f>'Lack of Coping Capacity'!G64</f>
        <v>1.3</v>
      </c>
      <c r="AH62" s="99">
        <f>'Lack of Coping Capacity'!AA64</f>
        <v>0.8</v>
      </c>
      <c r="AI62" s="162">
        <f>'Lack of Coping Capacity'!M64</f>
        <v>1.5</v>
      </c>
      <c r="AJ62" s="162">
        <f>'Lack of Coping Capacity'!R64</f>
        <v>0.5</v>
      </c>
      <c r="AK62" s="162">
        <f>'Lack of Coping Capacity'!Z64</f>
        <v>0.5</v>
      </c>
      <c r="AL62" s="102">
        <f>'Imputed and missing data hidden'!BY60</f>
        <v>13</v>
      </c>
      <c r="AM62" s="103">
        <f t="shared" si="14"/>
        <v>0.25490196078431371</v>
      </c>
      <c r="AN62" s="102" t="str">
        <f t="shared" si="15"/>
        <v/>
      </c>
      <c r="AO62" s="104">
        <f>'Indicator Date hidden2'!BZ61</f>
        <v>0.33846153846153848</v>
      </c>
    </row>
    <row r="63" spans="1:41">
      <c r="A63" s="97" t="str">
        <f>'Indicator Data'!A65</f>
        <v>France</v>
      </c>
      <c r="B63" s="97" t="str">
        <f>'Indicator Data'!B65</f>
        <v>FRA</v>
      </c>
      <c r="C63" s="99">
        <f t="shared" si="8"/>
        <v>2.2000000000000002</v>
      </c>
      <c r="D63" s="99" t="str">
        <f t="shared" si="9"/>
        <v>Low</v>
      </c>
      <c r="E63" s="100">
        <f t="shared" si="10"/>
        <v>145</v>
      </c>
      <c r="F63" s="101">
        <f>VLOOKUP($B63,'Lack of Reliability Index'!$A$2:$H$192,8,FALSE)</f>
        <v>4.3878787878787886</v>
      </c>
      <c r="G63" s="99">
        <f t="shared" si="11"/>
        <v>2.1</v>
      </c>
      <c r="H63" s="99">
        <f>'Hazard &amp; Exposure'!DD65</f>
        <v>3.4</v>
      </c>
      <c r="I63" s="105">
        <f>'Hazard &amp; Exposure'!AO65</f>
        <v>3.3</v>
      </c>
      <c r="J63" s="105">
        <f>'Hazard &amp; Exposure'!AP65</f>
        <v>6.4</v>
      </c>
      <c r="K63" s="105">
        <f>'Hazard &amp; Exposure'!AQ65</f>
        <v>5.7</v>
      </c>
      <c r="L63" s="105">
        <f>'Hazard &amp; Exposure'!AR65</f>
        <v>0</v>
      </c>
      <c r="M63" s="105">
        <f>'Hazard &amp; Exposure'!AU65</f>
        <v>1.3</v>
      </c>
      <c r="N63" s="105">
        <f>'Hazard &amp; Exposure'!DC65</f>
        <v>1.3</v>
      </c>
      <c r="O63" s="99">
        <f>'Hazard &amp; Exposure'!DK65</f>
        <v>0.6</v>
      </c>
      <c r="P63" s="105">
        <f>'Hazard &amp; Exposure'!DG65</f>
        <v>0.9</v>
      </c>
      <c r="Q63" s="105">
        <f>'Hazard &amp; Exposure'!DJ65</f>
        <v>0</v>
      </c>
      <c r="R63" s="99">
        <f t="shared" si="12"/>
        <v>2.8</v>
      </c>
      <c r="S63" s="99">
        <f>Vulnerability!O65</f>
        <v>0.4</v>
      </c>
      <c r="T63" s="157">
        <f>Vulnerability!E65</f>
        <v>0</v>
      </c>
      <c r="U63" s="157">
        <f>Vulnerability!H65</f>
        <v>1.3</v>
      </c>
      <c r="V63" s="157">
        <f>Vulnerability!N65</f>
        <v>0.2</v>
      </c>
      <c r="W63" s="99">
        <f>Vulnerability!AM65</f>
        <v>4.7</v>
      </c>
      <c r="X63" s="157">
        <f>Vulnerability!T65</f>
        <v>7.3</v>
      </c>
      <c r="Y63" s="156">
        <f>Vulnerability!AB65</f>
        <v>0.3</v>
      </c>
      <c r="Z63" s="156">
        <f>Vulnerability!AE65</f>
        <v>0.3</v>
      </c>
      <c r="AA63" s="156">
        <f>Vulnerability!AH65</f>
        <v>0</v>
      </c>
      <c r="AB63" s="156">
        <f>Vulnerability!AK65</f>
        <v>0.6</v>
      </c>
      <c r="AC63" s="157">
        <f>Vulnerability!AL65</f>
        <v>0.3</v>
      </c>
      <c r="AD63" s="99">
        <f t="shared" si="13"/>
        <v>1.9</v>
      </c>
      <c r="AE63" s="99">
        <f>'Lack of Coping Capacity'!H65</f>
        <v>2.8</v>
      </c>
      <c r="AF63" s="162">
        <f>'Lack of Coping Capacity'!D65</f>
        <v>2.9</v>
      </c>
      <c r="AG63" s="162">
        <f>'Lack of Coping Capacity'!G65</f>
        <v>2.7</v>
      </c>
      <c r="AH63" s="99">
        <f>'Lack of Coping Capacity'!AA65</f>
        <v>1</v>
      </c>
      <c r="AI63" s="162">
        <f>'Lack of Coping Capacity'!M65</f>
        <v>2.1</v>
      </c>
      <c r="AJ63" s="162">
        <f>'Lack of Coping Capacity'!R65</f>
        <v>0</v>
      </c>
      <c r="AK63" s="162">
        <f>'Lack of Coping Capacity'!Z65</f>
        <v>0.9</v>
      </c>
      <c r="AL63" s="102">
        <f>'Imputed and missing data hidden'!BY61</f>
        <v>11</v>
      </c>
      <c r="AM63" s="103">
        <f t="shared" si="14"/>
        <v>0.21568627450980393</v>
      </c>
      <c r="AN63" s="102" t="str">
        <f t="shared" si="15"/>
        <v/>
      </c>
      <c r="AO63" s="104">
        <f>'Indicator Date hidden2'!BZ62</f>
        <v>0.27272727272727271</v>
      </c>
    </row>
    <row r="64" spans="1:41">
      <c r="A64" s="97" t="str">
        <f>'Indicator Data'!A66</f>
        <v>Gabon</v>
      </c>
      <c r="B64" s="97" t="str">
        <f>'Indicator Data'!B66</f>
        <v>GAB</v>
      </c>
      <c r="C64" s="99">
        <f t="shared" si="8"/>
        <v>3.6</v>
      </c>
      <c r="D64" s="99" t="str">
        <f t="shared" si="9"/>
        <v>Medium</v>
      </c>
      <c r="E64" s="100">
        <f t="shared" si="10"/>
        <v>95</v>
      </c>
      <c r="F64" s="101">
        <f>VLOOKUP($B64,'Lack of Reliability Index'!$A$2:$H$192,8,FALSE)</f>
        <v>3.8095238095238093</v>
      </c>
      <c r="G64" s="99">
        <f t="shared" si="11"/>
        <v>2.2000000000000002</v>
      </c>
      <c r="H64" s="99">
        <f>'Hazard &amp; Exposure'!DD66</f>
        <v>2.6</v>
      </c>
      <c r="I64" s="105">
        <f>'Hazard &amp; Exposure'!AO66</f>
        <v>0.1</v>
      </c>
      <c r="J64" s="105">
        <f>'Hazard &amp; Exposure'!AP66</f>
        <v>4.8</v>
      </c>
      <c r="K64" s="105">
        <f>'Hazard &amp; Exposure'!AQ66</f>
        <v>0</v>
      </c>
      <c r="L64" s="105">
        <f>'Hazard &amp; Exposure'!AR66</f>
        <v>0</v>
      </c>
      <c r="M64" s="105">
        <f>'Hazard &amp; Exposure'!AU66</f>
        <v>1</v>
      </c>
      <c r="N64" s="105">
        <f>'Hazard &amp; Exposure'!DC66</f>
        <v>6.7</v>
      </c>
      <c r="O64" s="99">
        <f>'Hazard &amp; Exposure'!DK66</f>
        <v>1.8</v>
      </c>
      <c r="P64" s="105">
        <f>'Hazard &amp; Exposure'!DG66</f>
        <v>2.6</v>
      </c>
      <c r="Q64" s="105">
        <f>'Hazard &amp; Exposure'!DJ66</f>
        <v>0</v>
      </c>
      <c r="R64" s="99">
        <f t="shared" si="12"/>
        <v>3.5</v>
      </c>
      <c r="S64" s="99">
        <f>Vulnerability!O66</f>
        <v>4.3</v>
      </c>
      <c r="T64" s="157">
        <f>Vulnerability!E66</f>
        <v>5.5</v>
      </c>
      <c r="U64" s="157">
        <f>Vulnerability!H66</f>
        <v>5.2</v>
      </c>
      <c r="V64" s="157">
        <f>Vulnerability!N66</f>
        <v>0.9</v>
      </c>
      <c r="W64" s="99">
        <f>Vulnerability!AM66</f>
        <v>2.5</v>
      </c>
      <c r="X64" s="157">
        <f>Vulnerability!T66</f>
        <v>1.2</v>
      </c>
      <c r="Y64" s="156">
        <f>Vulnerability!AB66</f>
        <v>6.4</v>
      </c>
      <c r="Z64" s="156">
        <f>Vulnerability!AE66</f>
        <v>2.4</v>
      </c>
      <c r="AA64" s="156">
        <f>Vulnerability!AH66</f>
        <v>0</v>
      </c>
      <c r="AB64" s="156">
        <f>Vulnerability!AK66</f>
        <v>4</v>
      </c>
      <c r="AC64" s="157">
        <f>Vulnerability!AL66</f>
        <v>3.6</v>
      </c>
      <c r="AD64" s="99">
        <f t="shared" si="13"/>
        <v>6.1</v>
      </c>
      <c r="AE64" s="99">
        <f>'Lack of Coping Capacity'!H66</f>
        <v>6.8</v>
      </c>
      <c r="AF64" s="162">
        <f>'Lack of Coping Capacity'!D66</f>
        <v>6.7</v>
      </c>
      <c r="AG64" s="162">
        <f>'Lack of Coping Capacity'!G66</f>
        <v>6.9</v>
      </c>
      <c r="AH64" s="99">
        <f>'Lack of Coping Capacity'!AA66</f>
        <v>5.2</v>
      </c>
      <c r="AI64" s="162">
        <f>'Lack of Coping Capacity'!M66</f>
        <v>3.1</v>
      </c>
      <c r="AJ64" s="162">
        <f>'Lack of Coping Capacity'!R66</f>
        <v>6.2</v>
      </c>
      <c r="AK64" s="162">
        <f>'Lack of Coping Capacity'!Z66</f>
        <v>6.3</v>
      </c>
      <c r="AL64" s="102">
        <f>'Imputed and missing data hidden'!BY62</f>
        <v>4</v>
      </c>
      <c r="AM64" s="103">
        <f t="shared" si="14"/>
        <v>7.8431372549019607E-2</v>
      </c>
      <c r="AN64" s="102" t="str">
        <f t="shared" si="15"/>
        <v/>
      </c>
      <c r="AO64" s="104">
        <f>'Indicator Date hidden2'!BZ63</f>
        <v>0.51428571428571423</v>
      </c>
    </row>
    <row r="65" spans="1:41">
      <c r="A65" s="97" t="str">
        <f>'Indicator Data'!A67</f>
        <v>Gambia</v>
      </c>
      <c r="B65" s="97" t="str">
        <f>'Indicator Data'!B67</f>
        <v>GMB</v>
      </c>
      <c r="C65" s="99">
        <f t="shared" si="8"/>
        <v>3.9</v>
      </c>
      <c r="D65" s="99" t="str">
        <f t="shared" si="9"/>
        <v>Medium</v>
      </c>
      <c r="E65" s="100">
        <f t="shared" si="10"/>
        <v>83</v>
      </c>
      <c r="F65" s="101">
        <f>VLOOKUP($B65,'Lack of Reliability Index'!$A$2:$H$192,8,FALSE)</f>
        <v>2.3783783783783772</v>
      </c>
      <c r="G65" s="99">
        <f t="shared" si="11"/>
        <v>2</v>
      </c>
      <c r="H65" s="99">
        <f>'Hazard &amp; Exposure'!DD67</f>
        <v>3.1</v>
      </c>
      <c r="I65" s="105">
        <f>'Hazard &amp; Exposure'!AO67</f>
        <v>0.1</v>
      </c>
      <c r="J65" s="105">
        <f>'Hazard &amp; Exposure'!AP67</f>
        <v>3.5</v>
      </c>
      <c r="K65" s="105">
        <f>'Hazard &amp; Exposure'!AQ67</f>
        <v>3.6</v>
      </c>
      <c r="L65" s="105">
        <f>'Hazard &amp; Exposure'!AR67</f>
        <v>0</v>
      </c>
      <c r="M65" s="105">
        <f>'Hazard &amp; Exposure'!AU67</f>
        <v>3.2</v>
      </c>
      <c r="N65" s="105">
        <f>'Hazard &amp; Exposure'!DC67</f>
        <v>6.5</v>
      </c>
      <c r="O65" s="99">
        <f>'Hazard &amp; Exposure'!DK67</f>
        <v>0.8</v>
      </c>
      <c r="P65" s="105">
        <f>'Hazard &amp; Exposure'!DG67</f>
        <v>1.2</v>
      </c>
      <c r="Q65" s="105">
        <f>'Hazard &amp; Exposure'!DJ67</f>
        <v>0</v>
      </c>
      <c r="R65" s="99">
        <f t="shared" si="12"/>
        <v>5.0999999999999996</v>
      </c>
      <c r="S65" s="99">
        <f>Vulnerability!O67</f>
        <v>6.7</v>
      </c>
      <c r="T65" s="157">
        <f>Vulnerability!E67</f>
        <v>8.4</v>
      </c>
      <c r="U65" s="157">
        <f>Vulnerability!H67</f>
        <v>5.5</v>
      </c>
      <c r="V65" s="157">
        <f>Vulnerability!N67</f>
        <v>4.4000000000000004</v>
      </c>
      <c r="W65" s="99">
        <f>Vulnerability!AM67</f>
        <v>2.9</v>
      </c>
      <c r="X65" s="157">
        <f>Vulnerability!T67</f>
        <v>3</v>
      </c>
      <c r="Y65" s="156">
        <f>Vulnerability!AB67</f>
        <v>2.5</v>
      </c>
      <c r="Z65" s="156">
        <f>Vulnerability!AE67</f>
        <v>3.2</v>
      </c>
      <c r="AA65" s="156">
        <f>Vulnerability!AH67</f>
        <v>0.9</v>
      </c>
      <c r="AB65" s="156">
        <f>Vulnerability!AK67</f>
        <v>3.9</v>
      </c>
      <c r="AC65" s="157">
        <f>Vulnerability!AL67</f>
        <v>2.7</v>
      </c>
      <c r="AD65" s="99">
        <f t="shared" si="13"/>
        <v>5.6</v>
      </c>
      <c r="AE65" s="99">
        <f>'Lack of Coping Capacity'!H67</f>
        <v>4.7</v>
      </c>
      <c r="AF65" s="162">
        <f>'Lack of Coping Capacity'!D67</f>
        <v>3</v>
      </c>
      <c r="AG65" s="162">
        <f>'Lack of Coping Capacity'!G67</f>
        <v>6.3</v>
      </c>
      <c r="AH65" s="99">
        <f>'Lack of Coping Capacity'!AA67</f>
        <v>6.3</v>
      </c>
      <c r="AI65" s="162">
        <f>'Lack of Coping Capacity'!M67</f>
        <v>5.8</v>
      </c>
      <c r="AJ65" s="162">
        <f>'Lack of Coping Capacity'!R67</f>
        <v>5.7</v>
      </c>
      <c r="AK65" s="162">
        <f>'Lack of Coping Capacity'!Z67</f>
        <v>7.4</v>
      </c>
      <c r="AL65" s="102">
        <f>'Imputed and missing data hidden'!BY63</f>
        <v>0</v>
      </c>
      <c r="AM65" s="103">
        <f t="shared" si="14"/>
        <v>0</v>
      </c>
      <c r="AN65" s="102" t="str">
        <f t="shared" si="15"/>
        <v/>
      </c>
      <c r="AO65" s="104">
        <f>'Indicator Date hidden2'!BZ64</f>
        <v>0.44594594594594594</v>
      </c>
    </row>
    <row r="66" spans="1:41">
      <c r="A66" s="97" t="str">
        <f>'Indicator Data'!A68</f>
        <v>Georgia</v>
      </c>
      <c r="B66" s="97" t="str">
        <f>'Indicator Data'!B68</f>
        <v>GEO</v>
      </c>
      <c r="C66" s="99">
        <f t="shared" si="8"/>
        <v>3.7</v>
      </c>
      <c r="D66" s="99" t="str">
        <f t="shared" si="9"/>
        <v>Medium</v>
      </c>
      <c r="E66" s="100">
        <f t="shared" si="10"/>
        <v>91</v>
      </c>
      <c r="F66" s="101">
        <f>VLOOKUP($B66,'Lack of Reliability Index'!$A$2:$H$192,8,FALSE)</f>
        <v>3.1555555555555559</v>
      </c>
      <c r="G66" s="99">
        <f t="shared" si="11"/>
        <v>3.6</v>
      </c>
      <c r="H66" s="99">
        <f>'Hazard &amp; Exposure'!DD68</f>
        <v>4.4000000000000004</v>
      </c>
      <c r="I66" s="105">
        <f>'Hazard &amp; Exposure'!AO68</f>
        <v>7.9</v>
      </c>
      <c r="J66" s="105">
        <f>'Hazard &amp; Exposure'!AP68</f>
        <v>5.0999999999999996</v>
      </c>
      <c r="K66" s="105">
        <f>'Hazard &amp; Exposure'!AQ68</f>
        <v>0</v>
      </c>
      <c r="L66" s="105">
        <f>'Hazard &amp; Exposure'!AR68</f>
        <v>0</v>
      </c>
      <c r="M66" s="105">
        <f>'Hazard &amp; Exposure'!AU68</f>
        <v>5.0999999999999996</v>
      </c>
      <c r="N66" s="105">
        <f>'Hazard &amp; Exposure'!DC68</f>
        <v>4.7</v>
      </c>
      <c r="O66" s="99">
        <f>'Hazard &amp; Exposure'!DK68</f>
        <v>2.7</v>
      </c>
      <c r="P66" s="105">
        <f>'Hazard &amp; Exposure'!DG68</f>
        <v>3.8</v>
      </c>
      <c r="Q66" s="105">
        <f>'Hazard &amp; Exposure'!DJ68</f>
        <v>0</v>
      </c>
      <c r="R66" s="99">
        <f t="shared" si="12"/>
        <v>4.5999999999999996</v>
      </c>
      <c r="S66" s="99">
        <f>Vulnerability!O68</f>
        <v>2.2999999999999998</v>
      </c>
      <c r="T66" s="157">
        <f>Vulnerability!E68</f>
        <v>1.1000000000000001</v>
      </c>
      <c r="U66" s="157">
        <f>Vulnerability!H68</f>
        <v>3.6</v>
      </c>
      <c r="V66" s="157">
        <f>Vulnerability!N68</f>
        <v>3.4</v>
      </c>
      <c r="W66" s="99">
        <f>Vulnerability!AM68</f>
        <v>6.3</v>
      </c>
      <c r="X66" s="157">
        <f>Vulnerability!T68</f>
        <v>8.8000000000000007</v>
      </c>
      <c r="Y66" s="156">
        <f>Vulnerability!AB68</f>
        <v>0.7</v>
      </c>
      <c r="Z66" s="156">
        <f>Vulnerability!AE68</f>
        <v>0.5</v>
      </c>
      <c r="AA66" s="156">
        <f>Vulnerability!AH68</f>
        <v>0.1</v>
      </c>
      <c r="AB66" s="156">
        <f>Vulnerability!AK68</f>
        <v>2.9</v>
      </c>
      <c r="AC66" s="157">
        <f>Vulnerability!AL68</f>
        <v>1.1000000000000001</v>
      </c>
      <c r="AD66" s="99">
        <f t="shared" si="13"/>
        <v>3.1</v>
      </c>
      <c r="AE66" s="99">
        <f>'Lack of Coping Capacity'!H68</f>
        <v>4.3</v>
      </c>
      <c r="AF66" s="162">
        <f>'Lack of Coping Capacity'!D68</f>
        <v>4.7</v>
      </c>
      <c r="AG66" s="162">
        <f>'Lack of Coping Capacity'!G68</f>
        <v>3.9</v>
      </c>
      <c r="AH66" s="99">
        <f>'Lack of Coping Capacity'!AA68</f>
        <v>1.7</v>
      </c>
      <c r="AI66" s="162">
        <f>'Lack of Coping Capacity'!M68</f>
        <v>1.6</v>
      </c>
      <c r="AJ66" s="162">
        <f>'Lack of Coping Capacity'!R68</f>
        <v>1.1000000000000001</v>
      </c>
      <c r="AK66" s="162">
        <f>'Lack of Coping Capacity'!Z68</f>
        <v>2.2999999999999998</v>
      </c>
      <c r="AL66" s="102">
        <f>'Imputed and missing data hidden'!BY64</f>
        <v>6</v>
      </c>
      <c r="AM66" s="103">
        <f t="shared" si="14"/>
        <v>0.11764705882352941</v>
      </c>
      <c r="AN66" s="102" t="str">
        <f t="shared" si="15"/>
        <v/>
      </c>
      <c r="AO66" s="104">
        <f>'Indicator Date hidden2'!BZ65</f>
        <v>0.29166666666666669</v>
      </c>
    </row>
    <row r="67" spans="1:41">
      <c r="A67" s="97" t="str">
        <f>'Indicator Data'!A69</f>
        <v>Germany</v>
      </c>
      <c r="B67" s="97" t="str">
        <f>'Indicator Data'!B69</f>
        <v>DEU</v>
      </c>
      <c r="C67" s="99">
        <f t="shared" si="8"/>
        <v>1.9</v>
      </c>
      <c r="D67" s="99" t="str">
        <f t="shared" si="9"/>
        <v>Very Low</v>
      </c>
      <c r="E67" s="100">
        <f t="shared" si="10"/>
        <v>153</v>
      </c>
      <c r="F67" s="101">
        <f>VLOOKUP($B67,'Lack of Reliability Index'!$A$2:$H$192,8,FALSE)</f>
        <v>4.7363184079601997</v>
      </c>
      <c r="G67" s="99">
        <f t="shared" si="11"/>
        <v>1.4</v>
      </c>
      <c r="H67" s="99">
        <f>'Hazard &amp; Exposure'!DD69</f>
        <v>2.6</v>
      </c>
      <c r="I67" s="105">
        <f>'Hazard &amp; Exposure'!AO69</f>
        <v>4.3</v>
      </c>
      <c r="J67" s="105">
        <f>'Hazard &amp; Exposure'!AP69</f>
        <v>6.1</v>
      </c>
      <c r="K67" s="105">
        <f>'Hazard &amp; Exposure'!AQ69</f>
        <v>0</v>
      </c>
      <c r="L67" s="105">
        <f>'Hazard &amp; Exposure'!AR69</f>
        <v>0</v>
      </c>
      <c r="M67" s="105">
        <f>'Hazard &amp; Exposure'!AU69</f>
        <v>1.5</v>
      </c>
      <c r="N67" s="105">
        <f>'Hazard &amp; Exposure'!DC69</f>
        <v>1.4</v>
      </c>
      <c r="O67" s="99">
        <f>'Hazard &amp; Exposure'!DK69</f>
        <v>0.1</v>
      </c>
      <c r="P67" s="105">
        <f>'Hazard &amp; Exposure'!DG69</f>
        <v>0.1</v>
      </c>
      <c r="Q67" s="105">
        <f>'Hazard &amp; Exposure'!DJ69</f>
        <v>0</v>
      </c>
      <c r="R67" s="99">
        <f t="shared" si="12"/>
        <v>3.4</v>
      </c>
      <c r="S67" s="99">
        <f>Vulnerability!O69</f>
        <v>0.4</v>
      </c>
      <c r="T67" s="157">
        <f>Vulnerability!E69</f>
        <v>0</v>
      </c>
      <c r="U67" s="157">
        <f>Vulnerability!H69</f>
        <v>1.4</v>
      </c>
      <c r="V67" s="157">
        <f>Vulnerability!N69</f>
        <v>0.1</v>
      </c>
      <c r="W67" s="99">
        <f>Vulnerability!AM69</f>
        <v>5.5</v>
      </c>
      <c r="X67" s="157">
        <f>Vulnerability!T69</f>
        <v>8.1999999999999993</v>
      </c>
      <c r="Y67" s="156">
        <f>Vulnerability!AB69</f>
        <v>0.1</v>
      </c>
      <c r="Z67" s="156">
        <f>Vulnerability!AE69</f>
        <v>0.2</v>
      </c>
      <c r="AA67" s="156">
        <f>Vulnerability!AH69</f>
        <v>0</v>
      </c>
      <c r="AB67" s="156">
        <f>Vulnerability!AK69</f>
        <v>0.6</v>
      </c>
      <c r="AC67" s="157">
        <f>Vulnerability!AL69</f>
        <v>0.2</v>
      </c>
      <c r="AD67" s="99">
        <f t="shared" si="13"/>
        <v>1.5</v>
      </c>
      <c r="AE67" s="99">
        <f>'Lack of Coping Capacity'!H69</f>
        <v>2.2999999999999998</v>
      </c>
      <c r="AF67" s="162">
        <f>'Lack of Coping Capacity'!D69</f>
        <v>2.7</v>
      </c>
      <c r="AG67" s="162">
        <f>'Lack of Coping Capacity'!G69</f>
        <v>1.9</v>
      </c>
      <c r="AH67" s="99">
        <f>'Lack of Coping Capacity'!AA69</f>
        <v>0.7</v>
      </c>
      <c r="AI67" s="162">
        <f>'Lack of Coping Capacity'!M69</f>
        <v>1.6</v>
      </c>
      <c r="AJ67" s="162">
        <f>'Lack of Coping Capacity'!R69</f>
        <v>0</v>
      </c>
      <c r="AK67" s="162">
        <f>'Lack of Coping Capacity'!Z69</f>
        <v>0.4</v>
      </c>
      <c r="AL67" s="102">
        <f>'Imputed and missing data hidden'!BY65</f>
        <v>10</v>
      </c>
      <c r="AM67" s="103">
        <f t="shared" si="14"/>
        <v>0.19607843137254902</v>
      </c>
      <c r="AN67" s="102" t="str">
        <f t="shared" si="15"/>
        <v/>
      </c>
      <c r="AO67" s="104">
        <f>'Indicator Date hidden2'!BZ66</f>
        <v>0.38805970149253732</v>
      </c>
    </row>
    <row r="68" spans="1:41">
      <c r="A68" s="97" t="str">
        <f>'Indicator Data'!A70</f>
        <v>Ghana</v>
      </c>
      <c r="B68" s="97" t="str">
        <f>'Indicator Data'!B70</f>
        <v>GHA</v>
      </c>
      <c r="C68" s="99">
        <f t="shared" ref="C68:C99" si="16">ROUND(G68^(1/3)*R68^(1/3)*AD68^(1/3),1)</f>
        <v>4.3</v>
      </c>
      <c r="D68" s="99" t="str">
        <f t="shared" ref="D68:D99" si="17">IF(C68&gt;=6.5,"Very High",IF(C68&gt;=5,"High",IF(C68&gt;=3.5,"Medium",IF(C68&gt;=2,"Low","Very Low"))))</f>
        <v>Medium</v>
      </c>
      <c r="E68" s="100">
        <f t="shared" ref="E68:E99" si="18">_xlfn.RANK.EQ(C68,C$4:C$194)</f>
        <v>72</v>
      </c>
      <c r="F68" s="101">
        <f>VLOOKUP($B68,'Lack of Reliability Index'!$A$2:$H$192,8,FALSE)</f>
        <v>2.2342342342342336</v>
      </c>
      <c r="G68" s="99">
        <f t="shared" ref="G68:G99" si="19">ROUND((10-GEOMEAN(((10-H68)/10*9+1),((10-O68)/10*9+1)))/9*10,1)</f>
        <v>3.6</v>
      </c>
      <c r="H68" s="99">
        <f>'Hazard &amp; Exposure'!DD70</f>
        <v>3.8</v>
      </c>
      <c r="I68" s="105">
        <f>'Hazard &amp; Exposure'!AO70</f>
        <v>0.1</v>
      </c>
      <c r="J68" s="105">
        <f>'Hazard &amp; Exposure'!AP70</f>
        <v>4.9000000000000004</v>
      </c>
      <c r="K68" s="105">
        <f>'Hazard &amp; Exposure'!AQ70</f>
        <v>5.2</v>
      </c>
      <c r="L68" s="105">
        <f>'Hazard &amp; Exposure'!AR70</f>
        <v>0</v>
      </c>
      <c r="M68" s="105">
        <f>'Hazard &amp; Exposure'!AU70</f>
        <v>1.5</v>
      </c>
      <c r="N68" s="105">
        <f>'Hazard &amp; Exposure'!DC70</f>
        <v>7.6</v>
      </c>
      <c r="O68" s="99">
        <f>'Hazard &amp; Exposure'!DK70</f>
        <v>3.3</v>
      </c>
      <c r="P68" s="105">
        <f>'Hazard &amp; Exposure'!DG70</f>
        <v>4.7</v>
      </c>
      <c r="Q68" s="105">
        <f>'Hazard &amp; Exposure'!DJ70</f>
        <v>0</v>
      </c>
      <c r="R68" s="99">
        <f t="shared" ref="R68:R99" si="20">ROUND((10-GEOMEAN(((10-S68)/10*9+1),((10-W68)/10*9+1)))/9*10,1)</f>
        <v>4.2</v>
      </c>
      <c r="S68" s="99">
        <f>Vulnerability!O70</f>
        <v>5.3</v>
      </c>
      <c r="T68" s="157">
        <f>Vulnerability!E70</f>
        <v>7</v>
      </c>
      <c r="U68" s="157">
        <f>Vulnerability!H70</f>
        <v>5.9</v>
      </c>
      <c r="V68" s="157">
        <f>Vulnerability!N70</f>
        <v>1.1000000000000001</v>
      </c>
      <c r="W68" s="99">
        <f>Vulnerability!AM70</f>
        <v>2.8</v>
      </c>
      <c r="X68" s="157">
        <f>Vulnerability!T70</f>
        <v>3.2</v>
      </c>
      <c r="Y68" s="156">
        <f>Vulnerability!AB70</f>
        <v>4.5</v>
      </c>
      <c r="Z68" s="156">
        <f>Vulnerability!AE70</f>
        <v>3.2</v>
      </c>
      <c r="AA68" s="156">
        <f>Vulnerability!AH70</f>
        <v>0</v>
      </c>
      <c r="AB68" s="156">
        <f>Vulnerability!AK70</f>
        <v>1.3</v>
      </c>
      <c r="AC68" s="157">
        <f>Vulnerability!AL70</f>
        <v>2.4</v>
      </c>
      <c r="AD68" s="99">
        <f t="shared" ref="AD68:AD99" si="21">ROUND((10-GEOMEAN(((10-AE68)/10*9+1),((10-AH68)/10*9+1)))/9*10,1)</f>
        <v>5.0999999999999996</v>
      </c>
      <c r="AE68" s="99">
        <f>'Lack of Coping Capacity'!H70</f>
        <v>4.5</v>
      </c>
      <c r="AF68" s="162">
        <f>'Lack of Coping Capacity'!D70</f>
        <v>3.4</v>
      </c>
      <c r="AG68" s="162">
        <f>'Lack of Coping Capacity'!G70</f>
        <v>5.6</v>
      </c>
      <c r="AH68" s="99">
        <f>'Lack of Coping Capacity'!AA70</f>
        <v>5.6</v>
      </c>
      <c r="AI68" s="162">
        <f>'Lack of Coping Capacity'!M70</f>
        <v>3.9</v>
      </c>
      <c r="AJ68" s="162">
        <f>'Lack of Coping Capacity'!R70</f>
        <v>7</v>
      </c>
      <c r="AK68" s="162">
        <f>'Lack of Coping Capacity'!Z70</f>
        <v>5.9</v>
      </c>
      <c r="AL68" s="102">
        <f>'Imputed and missing data hidden'!BY66</f>
        <v>0</v>
      </c>
      <c r="AM68" s="103">
        <f t="shared" ref="AM68:AM99" si="22">AL68/51</f>
        <v>0</v>
      </c>
      <c r="AN68" s="102" t="str">
        <f t="shared" ref="AN68:AN99" si="23">IF(Q68&gt;=7,"YES","")</f>
        <v/>
      </c>
      <c r="AO68" s="104">
        <f>'Indicator Date hidden2'!BZ67</f>
        <v>0.41891891891891891</v>
      </c>
    </row>
    <row r="69" spans="1:41">
      <c r="A69" s="97" t="str">
        <f>'Indicator Data'!A71</f>
        <v>Greece</v>
      </c>
      <c r="B69" s="97" t="str">
        <f>'Indicator Data'!B71</f>
        <v>GRC</v>
      </c>
      <c r="C69" s="99">
        <f t="shared" si="16"/>
        <v>2.8</v>
      </c>
      <c r="D69" s="99" t="str">
        <f t="shared" si="17"/>
        <v>Low</v>
      </c>
      <c r="E69" s="100">
        <f t="shared" si="18"/>
        <v>122</v>
      </c>
      <c r="F69" s="101">
        <f>VLOOKUP($B69,'Lack of Reliability Index'!$A$2:$H$192,8,FALSE)</f>
        <v>4.6567164179104479</v>
      </c>
      <c r="G69" s="99">
        <f t="shared" si="19"/>
        <v>3.5</v>
      </c>
      <c r="H69" s="99">
        <f>'Hazard &amp; Exposure'!DD71</f>
        <v>5.9</v>
      </c>
      <c r="I69" s="105">
        <f>'Hazard &amp; Exposure'!AO71</f>
        <v>9.6</v>
      </c>
      <c r="J69" s="105">
        <f>'Hazard &amp; Exposure'!AP71</f>
        <v>3.1</v>
      </c>
      <c r="K69" s="105">
        <f>'Hazard &amp; Exposure'!AQ71</f>
        <v>8.6999999999999993</v>
      </c>
      <c r="L69" s="105">
        <f>'Hazard &amp; Exposure'!AR71</f>
        <v>0</v>
      </c>
      <c r="M69" s="105">
        <f>'Hazard &amp; Exposure'!AU71</f>
        <v>1.7</v>
      </c>
      <c r="N69" s="105">
        <f>'Hazard &amp; Exposure'!DC71</f>
        <v>4.5999999999999996</v>
      </c>
      <c r="O69" s="99">
        <f>'Hazard &amp; Exposure'!DK71</f>
        <v>0.1</v>
      </c>
      <c r="P69" s="105">
        <f>'Hazard &amp; Exposure'!DG71</f>
        <v>0.1</v>
      </c>
      <c r="Q69" s="105">
        <f>'Hazard &amp; Exposure'!DJ71</f>
        <v>0</v>
      </c>
      <c r="R69" s="99">
        <f t="shared" si="20"/>
        <v>2.7</v>
      </c>
      <c r="S69" s="99">
        <f>Vulnerability!O71</f>
        <v>0.6</v>
      </c>
      <c r="T69" s="157">
        <f>Vulnerability!E71</f>
        <v>0.2</v>
      </c>
      <c r="U69" s="157">
        <f>Vulnerability!H71</f>
        <v>1.8</v>
      </c>
      <c r="V69" s="157">
        <f>Vulnerability!N71</f>
        <v>0.1</v>
      </c>
      <c r="W69" s="99">
        <f>Vulnerability!AM71</f>
        <v>4.4000000000000004</v>
      </c>
      <c r="X69" s="157">
        <f>Vulnerability!T71</f>
        <v>6.9</v>
      </c>
      <c r="Y69" s="156">
        <f>Vulnerability!AB71</f>
        <v>0.1</v>
      </c>
      <c r="Z69" s="156">
        <f>Vulnerability!AE71</f>
        <v>0.3</v>
      </c>
      <c r="AA69" s="156">
        <f>Vulnerability!AH71</f>
        <v>0.1</v>
      </c>
      <c r="AB69" s="156">
        <f>Vulnerability!AK71</f>
        <v>1</v>
      </c>
      <c r="AC69" s="157">
        <f>Vulnerability!AL71</f>
        <v>0.4</v>
      </c>
      <c r="AD69" s="99">
        <f t="shared" si="21"/>
        <v>2.2999999999999998</v>
      </c>
      <c r="AE69" s="99">
        <f>'Lack of Coping Capacity'!H71</f>
        <v>3.5</v>
      </c>
      <c r="AF69" s="162">
        <f>'Lack of Coping Capacity'!D71</f>
        <v>2.2999999999999998</v>
      </c>
      <c r="AG69" s="162">
        <f>'Lack of Coping Capacity'!G71</f>
        <v>4.5999999999999996</v>
      </c>
      <c r="AH69" s="99">
        <f>'Lack of Coping Capacity'!AA71</f>
        <v>0.9</v>
      </c>
      <c r="AI69" s="162">
        <f>'Lack of Coping Capacity'!M71</f>
        <v>1.8</v>
      </c>
      <c r="AJ69" s="162">
        <f>'Lack of Coping Capacity'!R71</f>
        <v>0</v>
      </c>
      <c r="AK69" s="162">
        <f>'Lack of Coping Capacity'!Z71</f>
        <v>0.8</v>
      </c>
      <c r="AL69" s="102">
        <f>'Imputed and missing data hidden'!BY67</f>
        <v>10</v>
      </c>
      <c r="AM69" s="103">
        <f t="shared" si="22"/>
        <v>0.19607843137254902</v>
      </c>
      <c r="AN69" s="102" t="str">
        <f t="shared" si="23"/>
        <v/>
      </c>
      <c r="AO69" s="104">
        <f>'Indicator Date hidden2'!BZ68</f>
        <v>0.37313432835820898</v>
      </c>
    </row>
    <row r="70" spans="1:41">
      <c r="A70" s="97" t="str">
        <f>'Indicator Data'!A72</f>
        <v>Grenada</v>
      </c>
      <c r="B70" s="97" t="str">
        <f>'Indicator Data'!B72</f>
        <v>GRD</v>
      </c>
      <c r="C70" s="99">
        <f t="shared" si="16"/>
        <v>1.9</v>
      </c>
      <c r="D70" s="99" t="str">
        <f t="shared" si="17"/>
        <v>Very Low</v>
      </c>
      <c r="E70" s="100">
        <f t="shared" si="18"/>
        <v>153</v>
      </c>
      <c r="F70" s="101">
        <f>VLOOKUP($B70,'Lack of Reliability Index'!$A$2:$H$192,8,FALSE)</f>
        <v>5.7486338797814209</v>
      </c>
      <c r="G70" s="99">
        <f t="shared" si="19"/>
        <v>0.9</v>
      </c>
      <c r="H70" s="99">
        <f>'Hazard &amp; Exposure'!DD72</f>
        <v>1.7</v>
      </c>
      <c r="I70" s="105">
        <f>'Hazard &amp; Exposure'!AO72</f>
        <v>3.5</v>
      </c>
      <c r="J70" s="105">
        <f>'Hazard &amp; Exposure'!AP72</f>
        <v>0.1</v>
      </c>
      <c r="K70" s="105">
        <f>'Hazard &amp; Exposure'!AQ72</f>
        <v>0</v>
      </c>
      <c r="L70" s="105">
        <f>'Hazard &amp; Exposure'!AR72</f>
        <v>1.7</v>
      </c>
      <c r="M70" s="105">
        <f>'Hazard &amp; Exposure'!AU72</f>
        <v>0.5</v>
      </c>
      <c r="N70" s="105">
        <f>'Hazard &amp; Exposure'!DC72</f>
        <v>3.6</v>
      </c>
      <c r="O70" s="99">
        <f>'Hazard &amp; Exposure'!DK72</f>
        <v>0</v>
      </c>
      <c r="P70" s="105">
        <f>'Hazard &amp; Exposure'!DG72</f>
        <v>0</v>
      </c>
      <c r="Q70" s="105">
        <f>'Hazard &amp; Exposure'!DJ72</f>
        <v>0</v>
      </c>
      <c r="R70" s="99">
        <f t="shared" si="20"/>
        <v>2</v>
      </c>
      <c r="S70" s="99">
        <f>Vulnerability!O72</f>
        <v>1.9</v>
      </c>
      <c r="T70" s="157">
        <f>Vulnerability!E72</f>
        <v>2.4</v>
      </c>
      <c r="U70" s="157" t="str">
        <f>Vulnerability!H72</f>
        <v>x</v>
      </c>
      <c r="V70" s="157">
        <f>Vulnerability!N72</f>
        <v>1</v>
      </c>
      <c r="W70" s="99">
        <f>Vulnerability!AM72</f>
        <v>2</v>
      </c>
      <c r="X70" s="157">
        <f>Vulnerability!T72</f>
        <v>1.9</v>
      </c>
      <c r="Y70" s="156">
        <f>Vulnerability!AB72</f>
        <v>0.1</v>
      </c>
      <c r="Z70" s="156">
        <f>Vulnerability!AE72</f>
        <v>1.3</v>
      </c>
      <c r="AA70" s="156">
        <f>Vulnerability!AH72</f>
        <v>0</v>
      </c>
      <c r="AB70" s="156">
        <f>Vulnerability!AK72</f>
        <v>5.3</v>
      </c>
      <c r="AC70" s="157">
        <f>Vulnerability!AL72</f>
        <v>2</v>
      </c>
      <c r="AD70" s="99">
        <f t="shared" si="21"/>
        <v>3.8</v>
      </c>
      <c r="AE70" s="99">
        <f>'Lack of Coping Capacity'!H72</f>
        <v>4.9000000000000004</v>
      </c>
      <c r="AF70" s="162">
        <f>'Lack of Coping Capacity'!D72</f>
        <v>4.7</v>
      </c>
      <c r="AG70" s="162">
        <f>'Lack of Coping Capacity'!G72</f>
        <v>5</v>
      </c>
      <c r="AH70" s="99">
        <f>'Lack of Coping Capacity'!AA72</f>
        <v>2.4</v>
      </c>
      <c r="AI70" s="162">
        <f>'Lack of Coping Capacity'!M72</f>
        <v>2.5</v>
      </c>
      <c r="AJ70" s="162">
        <f>'Lack of Coping Capacity'!R72</f>
        <v>0.6</v>
      </c>
      <c r="AK70" s="162">
        <f>'Lack of Coping Capacity'!Z72</f>
        <v>4.0999999999999996</v>
      </c>
      <c r="AL70" s="102">
        <f>'Imputed and missing data hidden'!BY68</f>
        <v>19</v>
      </c>
      <c r="AM70" s="103">
        <f t="shared" si="22"/>
        <v>0.37254901960784315</v>
      </c>
      <c r="AN70" s="102" t="str">
        <f t="shared" si="23"/>
        <v/>
      </c>
      <c r="AO70" s="104">
        <f>'Indicator Date hidden2'!BZ69</f>
        <v>0.32786885245901637</v>
      </c>
    </row>
    <row r="71" spans="1:41">
      <c r="A71" s="97" t="str">
        <f>'Indicator Data'!A73</f>
        <v>Guatemala</v>
      </c>
      <c r="B71" s="97" t="str">
        <f>'Indicator Data'!B73</f>
        <v>GTM</v>
      </c>
      <c r="C71" s="99">
        <f t="shared" si="16"/>
        <v>5.3</v>
      </c>
      <c r="D71" s="99" t="str">
        <f t="shared" si="17"/>
        <v>High</v>
      </c>
      <c r="E71" s="100">
        <f t="shared" si="18"/>
        <v>34</v>
      </c>
      <c r="F71" s="101">
        <f>VLOOKUP($B71,'Lack of Reliability Index'!$A$2:$H$192,8,FALSE)</f>
        <v>3.6977777777777776</v>
      </c>
      <c r="G71" s="99">
        <f t="shared" si="19"/>
        <v>4.8</v>
      </c>
      <c r="H71" s="99">
        <f>'Hazard &amp; Exposure'!DD73</f>
        <v>6.6</v>
      </c>
      <c r="I71" s="105">
        <f>'Hazard &amp; Exposure'!AO73</f>
        <v>9.8000000000000007</v>
      </c>
      <c r="J71" s="105">
        <f>'Hazard &amp; Exposure'!AP73</f>
        <v>5.0999999999999996</v>
      </c>
      <c r="K71" s="105">
        <f>'Hazard &amp; Exposure'!AQ73</f>
        <v>7.4</v>
      </c>
      <c r="L71" s="105">
        <f>'Hazard &amp; Exposure'!AR73</f>
        <v>4.5</v>
      </c>
      <c r="M71" s="105">
        <f>'Hazard &amp; Exposure'!AU73</f>
        <v>3.8</v>
      </c>
      <c r="N71" s="105">
        <f>'Hazard &amp; Exposure'!DC73</f>
        <v>5.5</v>
      </c>
      <c r="O71" s="99">
        <f>'Hazard &amp; Exposure'!DK73</f>
        <v>2.2999999999999998</v>
      </c>
      <c r="P71" s="105">
        <f>'Hazard &amp; Exposure'!DG73</f>
        <v>3.3</v>
      </c>
      <c r="Q71" s="105">
        <f>'Hazard &amp; Exposure'!DJ73</f>
        <v>0</v>
      </c>
      <c r="R71" s="99">
        <f t="shared" si="20"/>
        <v>5.7</v>
      </c>
      <c r="S71" s="99">
        <f>Vulnerability!O73</f>
        <v>5.4</v>
      </c>
      <c r="T71" s="157">
        <f>Vulnerability!E73</f>
        <v>6.6</v>
      </c>
      <c r="U71" s="157">
        <f>Vulnerability!H73</f>
        <v>6.1</v>
      </c>
      <c r="V71" s="157">
        <f>Vulnerability!N73</f>
        <v>2.1</v>
      </c>
      <c r="W71" s="99">
        <f>Vulnerability!AM73</f>
        <v>6</v>
      </c>
      <c r="X71" s="157">
        <f>Vulnerability!T73</f>
        <v>7.1</v>
      </c>
      <c r="Y71" s="156">
        <f>Vulnerability!AB73</f>
        <v>1</v>
      </c>
      <c r="Z71" s="156">
        <f>Vulnerability!AE73</f>
        <v>2.4</v>
      </c>
      <c r="AA71" s="156">
        <f>Vulnerability!AH73</f>
        <v>8.1999999999999993</v>
      </c>
      <c r="AB71" s="156">
        <f>Vulnerability!AK73</f>
        <v>4.2</v>
      </c>
      <c r="AC71" s="157">
        <f>Vulnerability!AL73</f>
        <v>4.5999999999999996</v>
      </c>
      <c r="AD71" s="99">
        <f t="shared" si="21"/>
        <v>5.4</v>
      </c>
      <c r="AE71" s="99">
        <f>'Lack of Coping Capacity'!H73</f>
        <v>6.3</v>
      </c>
      <c r="AF71" s="162">
        <f>'Lack of Coping Capacity'!D73</f>
        <v>5.5</v>
      </c>
      <c r="AG71" s="162">
        <f>'Lack of Coping Capacity'!G73</f>
        <v>7</v>
      </c>
      <c r="AH71" s="99">
        <f>'Lack of Coping Capacity'!AA73</f>
        <v>4.4000000000000004</v>
      </c>
      <c r="AI71" s="162">
        <f>'Lack of Coping Capacity'!M73</f>
        <v>3.6</v>
      </c>
      <c r="AJ71" s="162">
        <f>'Lack of Coping Capacity'!R73</f>
        <v>4.4000000000000004</v>
      </c>
      <c r="AK71" s="162">
        <f>'Lack of Coping Capacity'!Z73</f>
        <v>5.3</v>
      </c>
      <c r="AL71" s="102">
        <f>'Imputed and missing data hidden'!BY69</f>
        <v>4</v>
      </c>
      <c r="AM71" s="103">
        <f t="shared" si="22"/>
        <v>7.8431372549019607E-2</v>
      </c>
      <c r="AN71" s="102" t="str">
        <f t="shared" si="23"/>
        <v/>
      </c>
      <c r="AO71" s="104">
        <f>'Indicator Date hidden2'!BZ70</f>
        <v>0.49333333333333335</v>
      </c>
    </row>
    <row r="72" spans="1:41">
      <c r="A72" s="97" t="str">
        <f>'Indicator Data'!A74</f>
        <v>Guinea</v>
      </c>
      <c r="B72" s="97" t="str">
        <f>'Indicator Data'!B74</f>
        <v>GIN</v>
      </c>
      <c r="C72" s="99">
        <f t="shared" si="16"/>
        <v>4.5999999999999996</v>
      </c>
      <c r="D72" s="99" t="str">
        <f t="shared" si="17"/>
        <v>Medium</v>
      </c>
      <c r="E72" s="100">
        <f t="shared" si="18"/>
        <v>57</v>
      </c>
      <c r="F72" s="101">
        <f>VLOOKUP($B72,'Lack of Reliability Index'!$A$2:$H$192,8,FALSE)</f>
        <v>3.6206572769953063</v>
      </c>
      <c r="G72" s="99">
        <f t="shared" si="19"/>
        <v>3.1</v>
      </c>
      <c r="H72" s="99">
        <f>'Hazard &amp; Exposure'!DD74</f>
        <v>3.9</v>
      </c>
      <c r="I72" s="105">
        <f>'Hazard &amp; Exposure'!AO74</f>
        <v>0.1</v>
      </c>
      <c r="J72" s="105">
        <f>'Hazard &amp; Exposure'!AP74</f>
        <v>5.0999999999999996</v>
      </c>
      <c r="K72" s="105">
        <f>'Hazard &amp; Exposure'!AQ74</f>
        <v>5.2</v>
      </c>
      <c r="L72" s="105">
        <f>'Hazard &amp; Exposure'!AR74</f>
        <v>0</v>
      </c>
      <c r="M72" s="105">
        <f>'Hazard &amp; Exposure'!AU74</f>
        <v>0.8</v>
      </c>
      <c r="N72" s="105">
        <f>'Hazard &amp; Exposure'!DC74</f>
        <v>8</v>
      </c>
      <c r="O72" s="99">
        <f>'Hazard &amp; Exposure'!DK74</f>
        <v>2.2000000000000002</v>
      </c>
      <c r="P72" s="105">
        <f>'Hazard &amp; Exposure'!DG74</f>
        <v>3.2</v>
      </c>
      <c r="Q72" s="105">
        <f>'Hazard &amp; Exposure'!DJ74</f>
        <v>0</v>
      </c>
      <c r="R72" s="99">
        <f t="shared" si="20"/>
        <v>4.5</v>
      </c>
      <c r="S72" s="99">
        <f>Vulnerability!O74</f>
        <v>5.4</v>
      </c>
      <c r="T72" s="157">
        <f>Vulnerability!E74</f>
        <v>9.1</v>
      </c>
      <c r="U72" s="157">
        <f>Vulnerability!H74</f>
        <v>2.2000000000000002</v>
      </c>
      <c r="V72" s="157">
        <f>Vulnerability!N74</f>
        <v>1.3</v>
      </c>
      <c r="W72" s="99">
        <f>Vulnerability!AM74</f>
        <v>3.5</v>
      </c>
      <c r="X72" s="157">
        <f>Vulnerability!T74</f>
        <v>3.2</v>
      </c>
      <c r="Y72" s="156">
        <f>Vulnerability!AB74</f>
        <v>4.8</v>
      </c>
      <c r="Z72" s="156">
        <f>Vulnerability!AE74</f>
        <v>5.6</v>
      </c>
      <c r="AA72" s="156">
        <f>Vulnerability!AH74</f>
        <v>0.2</v>
      </c>
      <c r="AB72" s="156">
        <f>Vulnerability!AK74</f>
        <v>3.1</v>
      </c>
      <c r="AC72" s="157">
        <f>Vulnerability!AL74</f>
        <v>3.7</v>
      </c>
      <c r="AD72" s="99">
        <f t="shared" si="21"/>
        <v>7.2</v>
      </c>
      <c r="AE72" s="99">
        <f>'Lack of Coping Capacity'!H74</f>
        <v>6</v>
      </c>
      <c r="AF72" s="162">
        <f>'Lack of Coping Capacity'!D74</f>
        <v>5</v>
      </c>
      <c r="AG72" s="162">
        <f>'Lack of Coping Capacity'!G74</f>
        <v>6.9</v>
      </c>
      <c r="AH72" s="99">
        <f>'Lack of Coping Capacity'!AA74</f>
        <v>8.1</v>
      </c>
      <c r="AI72" s="162">
        <f>'Lack of Coping Capacity'!M74</f>
        <v>7.2</v>
      </c>
      <c r="AJ72" s="162">
        <f>'Lack of Coping Capacity'!R74</f>
        <v>8.3000000000000007</v>
      </c>
      <c r="AK72" s="162">
        <f>'Lack of Coping Capacity'!Z74</f>
        <v>8.6999999999999993</v>
      </c>
      <c r="AL72" s="102">
        <f>'Imputed and missing data hidden'!BY70</f>
        <v>4</v>
      </c>
      <c r="AM72" s="103">
        <f t="shared" si="22"/>
        <v>7.8431372549019607E-2</v>
      </c>
      <c r="AN72" s="102" t="str">
        <f t="shared" si="23"/>
        <v/>
      </c>
      <c r="AO72" s="104">
        <f>'Indicator Date hidden2'!BZ71</f>
        <v>0.47887323943661969</v>
      </c>
    </row>
    <row r="73" spans="1:41">
      <c r="A73" s="97" t="str">
        <f>'Indicator Data'!A75</f>
        <v>Guinea-Bissau</v>
      </c>
      <c r="B73" s="97" t="str">
        <f>'Indicator Data'!B75</f>
        <v>GNB</v>
      </c>
      <c r="C73" s="99">
        <f t="shared" si="16"/>
        <v>4.4000000000000004</v>
      </c>
      <c r="D73" s="99" t="str">
        <f t="shared" si="17"/>
        <v>Medium</v>
      </c>
      <c r="E73" s="100">
        <f t="shared" si="18"/>
        <v>68</v>
      </c>
      <c r="F73" s="101">
        <f>VLOOKUP($B73,'Lack of Reliability Index'!$A$2:$H$192,8,FALSE)</f>
        <v>4.0713615023474183</v>
      </c>
      <c r="G73" s="99">
        <f t="shared" si="19"/>
        <v>2.1</v>
      </c>
      <c r="H73" s="99">
        <f>'Hazard &amp; Exposure'!DD75</f>
        <v>2.7</v>
      </c>
      <c r="I73" s="105">
        <f>'Hazard &amp; Exposure'!AO75</f>
        <v>0.1</v>
      </c>
      <c r="J73" s="105">
        <f>'Hazard &amp; Exposure'!AP75</f>
        <v>3.3</v>
      </c>
      <c r="K73" s="105">
        <f>'Hazard &amp; Exposure'!AQ75</f>
        <v>1.5</v>
      </c>
      <c r="L73" s="105">
        <f>'Hazard &amp; Exposure'!AR75</f>
        <v>0</v>
      </c>
      <c r="M73" s="105">
        <f>'Hazard &amp; Exposure'!AU75</f>
        <v>2</v>
      </c>
      <c r="N73" s="105">
        <f>'Hazard &amp; Exposure'!DC75</f>
        <v>6.9</v>
      </c>
      <c r="O73" s="99">
        <f>'Hazard &amp; Exposure'!DK75</f>
        <v>1.4</v>
      </c>
      <c r="P73" s="105">
        <f>'Hazard &amp; Exposure'!DG75</f>
        <v>2</v>
      </c>
      <c r="Q73" s="105">
        <f>'Hazard &amp; Exposure'!DJ75</f>
        <v>0</v>
      </c>
      <c r="R73" s="99">
        <f t="shared" si="20"/>
        <v>5.3</v>
      </c>
      <c r="S73" s="99">
        <f>Vulnerability!O75</f>
        <v>6.9</v>
      </c>
      <c r="T73" s="157">
        <f>Vulnerability!E75</f>
        <v>9</v>
      </c>
      <c r="U73" s="157">
        <f>Vulnerability!H75</f>
        <v>6.4</v>
      </c>
      <c r="V73" s="157">
        <f>Vulnerability!N75</f>
        <v>3.1</v>
      </c>
      <c r="W73" s="99">
        <f>Vulnerability!AM75</f>
        <v>3.2</v>
      </c>
      <c r="X73" s="157">
        <f>Vulnerability!T75</f>
        <v>2.1</v>
      </c>
      <c r="Y73" s="156">
        <f>Vulnerability!AB75</f>
        <v>5.8</v>
      </c>
      <c r="Z73" s="156">
        <f>Vulnerability!AE75</f>
        <v>4.9000000000000004</v>
      </c>
      <c r="AA73" s="156">
        <f>Vulnerability!AH75</f>
        <v>0</v>
      </c>
      <c r="AB73" s="156">
        <f>Vulnerability!AK75</f>
        <v>5</v>
      </c>
      <c r="AC73" s="157">
        <f>Vulnerability!AL75</f>
        <v>4.2</v>
      </c>
      <c r="AD73" s="99">
        <f t="shared" si="21"/>
        <v>7.9</v>
      </c>
      <c r="AE73" s="99">
        <f>'Lack of Coping Capacity'!H75</f>
        <v>8</v>
      </c>
      <c r="AF73" s="162">
        <f>'Lack of Coping Capacity'!D75</f>
        <v>7.8</v>
      </c>
      <c r="AG73" s="162">
        <f>'Lack of Coping Capacity'!G75</f>
        <v>8.1</v>
      </c>
      <c r="AH73" s="99">
        <f>'Lack of Coping Capacity'!AA75</f>
        <v>7.7</v>
      </c>
      <c r="AI73" s="162">
        <f>'Lack of Coping Capacity'!M75</f>
        <v>7.8</v>
      </c>
      <c r="AJ73" s="162">
        <f>'Lack of Coping Capacity'!R75</f>
        <v>8.1</v>
      </c>
      <c r="AK73" s="162">
        <f>'Lack of Coping Capacity'!Z75</f>
        <v>7.3</v>
      </c>
      <c r="AL73" s="102">
        <f>'Imputed and missing data hidden'!BY71</f>
        <v>4</v>
      </c>
      <c r="AM73" s="103">
        <f t="shared" si="22"/>
        <v>7.8431372549019607E-2</v>
      </c>
      <c r="AN73" s="102" t="str">
        <f t="shared" si="23"/>
        <v/>
      </c>
      <c r="AO73" s="104">
        <f>'Indicator Date hidden2'!BZ72</f>
        <v>0.56338028169014087</v>
      </c>
    </row>
    <row r="74" spans="1:41">
      <c r="A74" s="97" t="str">
        <f>'Indicator Data'!A76</f>
        <v>Guyana</v>
      </c>
      <c r="B74" s="97" t="str">
        <f>'Indicator Data'!B76</f>
        <v>GUY</v>
      </c>
      <c r="C74" s="99">
        <f t="shared" si="16"/>
        <v>3.9</v>
      </c>
      <c r="D74" s="99" t="str">
        <f t="shared" si="17"/>
        <v>Medium</v>
      </c>
      <c r="E74" s="100">
        <f t="shared" si="18"/>
        <v>83</v>
      </c>
      <c r="F74" s="101">
        <f>VLOOKUP($B74,'Lack of Reliability Index'!$A$2:$H$192,8,FALSE)</f>
        <v>4.5629629629629633</v>
      </c>
      <c r="G74" s="99">
        <f t="shared" si="19"/>
        <v>2.2000000000000002</v>
      </c>
      <c r="H74" s="99">
        <f>'Hazard &amp; Exposure'!DD76</f>
        <v>3.9</v>
      </c>
      <c r="I74" s="105">
        <f>'Hazard &amp; Exposure'!AO76</f>
        <v>0.1</v>
      </c>
      <c r="J74" s="105">
        <f>'Hazard &amp; Exposure'!AP76</f>
        <v>4.8</v>
      </c>
      <c r="K74" s="105">
        <f>'Hazard &amp; Exposure'!AQ76</f>
        <v>6.7</v>
      </c>
      <c r="L74" s="105">
        <f>'Hazard &amp; Exposure'!AR76</f>
        <v>0</v>
      </c>
      <c r="M74" s="105">
        <f>'Hazard &amp; Exposure'!AU76</f>
        <v>4.2</v>
      </c>
      <c r="N74" s="105">
        <f>'Hazard &amp; Exposure'!DC76</f>
        <v>5.3</v>
      </c>
      <c r="O74" s="99">
        <f>'Hazard &amp; Exposure'!DK76</f>
        <v>0.1</v>
      </c>
      <c r="P74" s="105">
        <f>'Hazard &amp; Exposure'!DG76</f>
        <v>0.1</v>
      </c>
      <c r="Q74" s="105">
        <f>'Hazard &amp; Exposure'!DJ76</f>
        <v>0</v>
      </c>
      <c r="R74" s="99">
        <f t="shared" si="20"/>
        <v>5.2</v>
      </c>
      <c r="S74" s="99">
        <f>Vulnerability!O76</f>
        <v>4.3</v>
      </c>
      <c r="T74" s="157">
        <f>Vulnerability!E76</f>
        <v>4.4000000000000004</v>
      </c>
      <c r="U74" s="157">
        <f>Vulnerability!H76</f>
        <v>6.2</v>
      </c>
      <c r="V74" s="157">
        <f>Vulnerability!N76</f>
        <v>2</v>
      </c>
      <c r="W74" s="99">
        <f>Vulnerability!AM76</f>
        <v>6</v>
      </c>
      <c r="X74" s="157">
        <f>Vulnerability!T76</f>
        <v>6</v>
      </c>
      <c r="Y74" s="156">
        <f>Vulnerability!AB76</f>
        <v>3.7</v>
      </c>
      <c r="Z74" s="156">
        <f>Vulnerability!AE76</f>
        <v>2.1</v>
      </c>
      <c r="AA74" s="156">
        <f>Vulnerability!AH76</f>
        <v>10</v>
      </c>
      <c r="AB74" s="156">
        <f>Vulnerability!AK76</f>
        <v>1.7</v>
      </c>
      <c r="AC74" s="157">
        <f>Vulnerability!AL76</f>
        <v>6</v>
      </c>
      <c r="AD74" s="99">
        <f t="shared" si="21"/>
        <v>5.2</v>
      </c>
      <c r="AE74" s="99">
        <f>'Lack of Coping Capacity'!H76</f>
        <v>5.9</v>
      </c>
      <c r="AF74" s="162" t="str">
        <f>'Lack of Coping Capacity'!D76</f>
        <v>x</v>
      </c>
      <c r="AG74" s="162">
        <f>'Lack of Coping Capacity'!G76</f>
        <v>5.9</v>
      </c>
      <c r="AH74" s="99">
        <f>'Lack of Coping Capacity'!AA76</f>
        <v>4.3</v>
      </c>
      <c r="AI74" s="162">
        <f>'Lack of Coping Capacity'!M76</f>
        <v>4</v>
      </c>
      <c r="AJ74" s="162">
        <f>'Lack of Coping Capacity'!R76</f>
        <v>4.0999999999999996</v>
      </c>
      <c r="AK74" s="162">
        <f>'Lack of Coping Capacity'!Z76</f>
        <v>4.7</v>
      </c>
      <c r="AL74" s="102">
        <f>'Imputed and missing data hidden'!BY72</f>
        <v>6</v>
      </c>
      <c r="AM74" s="103">
        <f t="shared" si="22"/>
        <v>0.11764705882352941</v>
      </c>
      <c r="AN74" s="102" t="str">
        <f t="shared" si="23"/>
        <v/>
      </c>
      <c r="AO74" s="104">
        <f>'Indicator Date hidden2'!BZ73</f>
        <v>0.55555555555555558</v>
      </c>
    </row>
    <row r="75" spans="1:41">
      <c r="A75" s="97" t="str">
        <f>'Indicator Data'!A77</f>
        <v>Haiti</v>
      </c>
      <c r="B75" s="97" t="str">
        <f>'Indicator Data'!B77</f>
        <v>HTI</v>
      </c>
      <c r="C75" s="99">
        <f t="shared" si="16"/>
        <v>6.2</v>
      </c>
      <c r="D75" s="99" t="str">
        <f t="shared" si="17"/>
        <v>High</v>
      </c>
      <c r="E75" s="100">
        <f t="shared" si="18"/>
        <v>18</v>
      </c>
      <c r="F75" s="101">
        <f>VLOOKUP($B75,'Lack of Reliability Index'!$A$2:$H$192,8,FALSE)</f>
        <v>3.2711111111111109</v>
      </c>
      <c r="G75" s="99">
        <f t="shared" si="19"/>
        <v>5.8</v>
      </c>
      <c r="H75" s="99">
        <f>'Hazard &amp; Exposure'!DD77</f>
        <v>7</v>
      </c>
      <c r="I75" s="105">
        <f>'Hazard &amp; Exposure'!AO77</f>
        <v>9.6999999999999993</v>
      </c>
      <c r="J75" s="105">
        <f>'Hazard &amp; Exposure'!AP77</f>
        <v>4.3</v>
      </c>
      <c r="K75" s="105">
        <f>'Hazard &amp; Exposure'!AQ77</f>
        <v>6.3</v>
      </c>
      <c r="L75" s="105">
        <f>'Hazard &amp; Exposure'!AR77</f>
        <v>7.2</v>
      </c>
      <c r="M75" s="105">
        <f>'Hazard &amp; Exposure'!AU77</f>
        <v>3.9</v>
      </c>
      <c r="N75" s="105">
        <f>'Hazard &amp; Exposure'!DC77</f>
        <v>7.5</v>
      </c>
      <c r="O75" s="99">
        <f>'Hazard &amp; Exposure'!DK77</f>
        <v>4.3</v>
      </c>
      <c r="P75" s="105">
        <f>'Hazard &amp; Exposure'!DG77</f>
        <v>6.2</v>
      </c>
      <c r="Q75" s="105">
        <f>'Hazard &amp; Exposure'!DJ77</f>
        <v>0</v>
      </c>
      <c r="R75" s="99">
        <f t="shared" si="20"/>
        <v>5.6</v>
      </c>
      <c r="S75" s="99">
        <f>Vulnerability!O77</f>
        <v>6.8</v>
      </c>
      <c r="T75" s="157">
        <f>Vulnerability!E77</f>
        <v>8.1999999999999993</v>
      </c>
      <c r="U75" s="157">
        <f>Vulnerability!H77</f>
        <v>6.3</v>
      </c>
      <c r="V75" s="157">
        <f>Vulnerability!N77</f>
        <v>4.5</v>
      </c>
      <c r="W75" s="99">
        <f>Vulnerability!AM77</f>
        <v>4.0999999999999996</v>
      </c>
      <c r="X75" s="157">
        <f>Vulnerability!T77</f>
        <v>3</v>
      </c>
      <c r="Y75" s="156">
        <f>Vulnerability!AB77</f>
        <v>3</v>
      </c>
      <c r="Z75" s="156">
        <f>Vulnerability!AE77</f>
        <v>3.5</v>
      </c>
      <c r="AA75" s="156">
        <f>Vulnerability!AH77</f>
        <v>0.7</v>
      </c>
      <c r="AB75" s="156">
        <f>Vulnerability!AK77</f>
        <v>9</v>
      </c>
      <c r="AC75" s="157">
        <f>Vulnerability!AL77</f>
        <v>5</v>
      </c>
      <c r="AD75" s="99">
        <f t="shared" si="21"/>
        <v>7.3</v>
      </c>
      <c r="AE75" s="99">
        <f>'Lack of Coping Capacity'!H77</f>
        <v>7.7</v>
      </c>
      <c r="AF75" s="162">
        <f>'Lack of Coping Capacity'!D77</f>
        <v>6.7</v>
      </c>
      <c r="AG75" s="162">
        <f>'Lack of Coping Capacity'!G77</f>
        <v>8.6</v>
      </c>
      <c r="AH75" s="99">
        <f>'Lack of Coping Capacity'!AA77</f>
        <v>6.8</v>
      </c>
      <c r="AI75" s="162">
        <f>'Lack of Coping Capacity'!M77</f>
        <v>6.6</v>
      </c>
      <c r="AJ75" s="162">
        <f>'Lack of Coping Capacity'!R77</f>
        <v>5.3</v>
      </c>
      <c r="AK75" s="162">
        <f>'Lack of Coping Capacity'!Z77</f>
        <v>8.4</v>
      </c>
      <c r="AL75" s="102">
        <f>'Imputed and missing data hidden'!BY73</f>
        <v>4</v>
      </c>
      <c r="AM75" s="103">
        <f t="shared" si="22"/>
        <v>7.8431372549019607E-2</v>
      </c>
      <c r="AN75" s="102" t="str">
        <f t="shared" si="23"/>
        <v/>
      </c>
      <c r="AO75" s="104">
        <f>'Indicator Date hidden2'!BZ74</f>
        <v>0.41333333333333333</v>
      </c>
    </row>
    <row r="76" spans="1:41">
      <c r="A76" s="97" t="str">
        <f>'Indicator Data'!A78</f>
        <v>Honduras</v>
      </c>
      <c r="B76" s="97" t="str">
        <f>'Indicator Data'!B78</f>
        <v>HND</v>
      </c>
      <c r="C76" s="99">
        <f t="shared" si="16"/>
        <v>5.3</v>
      </c>
      <c r="D76" s="99" t="str">
        <f t="shared" si="17"/>
        <v>High</v>
      </c>
      <c r="E76" s="100">
        <f t="shared" si="18"/>
        <v>34</v>
      </c>
      <c r="F76" s="101">
        <f>VLOOKUP($B76,'Lack of Reliability Index'!$A$2:$H$192,8,FALSE)</f>
        <v>4.1244444444444452</v>
      </c>
      <c r="G76" s="99">
        <f t="shared" si="19"/>
        <v>4.5</v>
      </c>
      <c r="H76" s="99">
        <f>'Hazard &amp; Exposure'!DD78</f>
        <v>6.5</v>
      </c>
      <c r="I76" s="105">
        <f>'Hazard &amp; Exposure'!AO78</f>
        <v>9.4</v>
      </c>
      <c r="J76" s="105">
        <f>'Hazard &amp; Exposure'!AP78</f>
        <v>5.0999999999999996</v>
      </c>
      <c r="K76" s="105">
        <f>'Hazard &amp; Exposure'!AQ78</f>
        <v>7</v>
      </c>
      <c r="L76" s="105">
        <f>'Hazard &amp; Exposure'!AR78</f>
        <v>4.3</v>
      </c>
      <c r="M76" s="105">
        <f>'Hazard &amp; Exposure'!AU78</f>
        <v>4.5999999999999996</v>
      </c>
      <c r="N76" s="105">
        <f>'Hazard &amp; Exposure'!DC78</f>
        <v>5.8</v>
      </c>
      <c r="O76" s="99">
        <f>'Hazard &amp; Exposure'!DK78</f>
        <v>1.5</v>
      </c>
      <c r="P76" s="105">
        <f>'Hazard &amp; Exposure'!DG78</f>
        <v>2.2000000000000002</v>
      </c>
      <c r="Q76" s="105">
        <f>'Hazard &amp; Exposure'!DJ78</f>
        <v>0</v>
      </c>
      <c r="R76" s="99">
        <f t="shared" si="20"/>
        <v>6.2</v>
      </c>
      <c r="S76" s="99">
        <f>Vulnerability!O78</f>
        <v>5.5</v>
      </c>
      <c r="T76" s="157">
        <f>Vulnerability!E78</f>
        <v>6.3</v>
      </c>
      <c r="U76" s="157">
        <f>Vulnerability!H78</f>
        <v>5.7</v>
      </c>
      <c r="V76" s="157">
        <f>Vulnerability!N78</f>
        <v>3.5</v>
      </c>
      <c r="W76" s="99">
        <f>Vulnerability!AM78</f>
        <v>6.8</v>
      </c>
      <c r="X76" s="157">
        <f>Vulnerability!T78</f>
        <v>7.6</v>
      </c>
      <c r="Y76" s="156">
        <f>Vulnerability!AB78</f>
        <v>0.9</v>
      </c>
      <c r="Z76" s="156">
        <f>Vulnerability!AE78</f>
        <v>1.5</v>
      </c>
      <c r="AA76" s="156">
        <f>Vulnerability!AH78</f>
        <v>10</v>
      </c>
      <c r="AB76" s="156">
        <f>Vulnerability!AK78</f>
        <v>3.6</v>
      </c>
      <c r="AC76" s="157">
        <f>Vulnerability!AL78</f>
        <v>5.8</v>
      </c>
      <c r="AD76" s="99">
        <f t="shared" si="21"/>
        <v>5.3</v>
      </c>
      <c r="AE76" s="99">
        <f>'Lack of Coping Capacity'!H78</f>
        <v>6.1</v>
      </c>
      <c r="AF76" s="162">
        <f>'Lack of Coping Capacity'!D78</f>
        <v>5.2</v>
      </c>
      <c r="AG76" s="162">
        <f>'Lack of Coping Capacity'!G78</f>
        <v>6.9</v>
      </c>
      <c r="AH76" s="99">
        <f>'Lack of Coping Capacity'!AA78</f>
        <v>4.4000000000000004</v>
      </c>
      <c r="AI76" s="162">
        <f>'Lack of Coping Capacity'!M78</f>
        <v>4.0999999999999996</v>
      </c>
      <c r="AJ76" s="162">
        <f>'Lack of Coping Capacity'!R78</f>
        <v>3.9</v>
      </c>
      <c r="AK76" s="162">
        <f>'Lack of Coping Capacity'!Z78</f>
        <v>5.2</v>
      </c>
      <c r="AL76" s="102">
        <f>'Imputed and missing data hidden'!BY74</f>
        <v>4</v>
      </c>
      <c r="AM76" s="103">
        <f t="shared" si="22"/>
        <v>7.8431372549019607E-2</v>
      </c>
      <c r="AN76" s="102" t="str">
        <f t="shared" si="23"/>
        <v/>
      </c>
      <c r="AO76" s="104">
        <f>'Indicator Date hidden2'!BZ75</f>
        <v>0.57333333333333336</v>
      </c>
    </row>
    <row r="77" spans="1:41">
      <c r="A77" s="97" t="str">
        <f>'Indicator Data'!A79</f>
        <v>Hungary</v>
      </c>
      <c r="B77" s="97" t="str">
        <f>'Indicator Data'!B79</f>
        <v>HUN</v>
      </c>
      <c r="C77" s="99">
        <f t="shared" si="16"/>
        <v>1.8</v>
      </c>
      <c r="D77" s="99" t="str">
        <f t="shared" si="17"/>
        <v>Very Low</v>
      </c>
      <c r="E77" s="100">
        <f t="shared" si="18"/>
        <v>160</v>
      </c>
      <c r="F77" s="101">
        <f>VLOOKUP($B77,'Lack of Reliability Index'!$A$2:$H$192,8,FALSE)</f>
        <v>4.7363184079601997</v>
      </c>
      <c r="G77" s="99">
        <f t="shared" si="19"/>
        <v>1.9</v>
      </c>
      <c r="H77" s="99">
        <f>'Hazard &amp; Exposure'!DD79</f>
        <v>3.5</v>
      </c>
      <c r="I77" s="105">
        <f>'Hazard &amp; Exposure'!AO79</f>
        <v>2.2999999999999998</v>
      </c>
      <c r="J77" s="105">
        <f>'Hazard &amp; Exposure'!AP79</f>
        <v>7.5</v>
      </c>
      <c r="K77" s="105">
        <f>'Hazard &amp; Exposure'!AQ79</f>
        <v>0</v>
      </c>
      <c r="L77" s="105">
        <f>'Hazard &amp; Exposure'!AR79</f>
        <v>0</v>
      </c>
      <c r="M77" s="105">
        <f>'Hazard &amp; Exposure'!AU79</f>
        <v>3.2</v>
      </c>
      <c r="N77" s="105">
        <f>'Hazard &amp; Exposure'!DC79</f>
        <v>4.9000000000000004</v>
      </c>
      <c r="O77" s="99">
        <f>'Hazard &amp; Exposure'!DK79</f>
        <v>0</v>
      </c>
      <c r="P77" s="105">
        <f>'Hazard &amp; Exposure'!DG79</f>
        <v>0</v>
      </c>
      <c r="Q77" s="105">
        <f>'Hazard &amp; Exposure'!DJ79</f>
        <v>0</v>
      </c>
      <c r="R77" s="99">
        <f t="shared" si="20"/>
        <v>1.4</v>
      </c>
      <c r="S77" s="99">
        <f>Vulnerability!O79</f>
        <v>1.1000000000000001</v>
      </c>
      <c r="T77" s="157">
        <f>Vulnerability!E79</f>
        <v>0.9</v>
      </c>
      <c r="U77" s="157">
        <f>Vulnerability!H79</f>
        <v>2.2000000000000002</v>
      </c>
      <c r="V77" s="157">
        <f>Vulnerability!N79</f>
        <v>0.4</v>
      </c>
      <c r="W77" s="99">
        <f>Vulnerability!AM79</f>
        <v>1.7</v>
      </c>
      <c r="X77" s="157">
        <f>Vulnerability!T79</f>
        <v>2.7</v>
      </c>
      <c r="Y77" s="156">
        <f>Vulnerability!AB79</f>
        <v>0.1</v>
      </c>
      <c r="Z77" s="156">
        <f>Vulnerability!AE79</f>
        <v>0.3</v>
      </c>
      <c r="AA77" s="156">
        <f>Vulnerability!AH79</f>
        <v>0.4</v>
      </c>
      <c r="AB77" s="156">
        <f>Vulnerability!AK79</f>
        <v>1.2</v>
      </c>
      <c r="AC77" s="157">
        <f>Vulnerability!AL79</f>
        <v>0.5</v>
      </c>
      <c r="AD77" s="99">
        <f t="shared" si="21"/>
        <v>2.2000000000000002</v>
      </c>
      <c r="AE77" s="99">
        <f>'Lack of Coping Capacity'!H79</f>
        <v>3.1</v>
      </c>
      <c r="AF77" s="162">
        <f>'Lack of Coping Capacity'!D79</f>
        <v>1.4</v>
      </c>
      <c r="AG77" s="162">
        <f>'Lack of Coping Capacity'!G79</f>
        <v>4.8</v>
      </c>
      <c r="AH77" s="99">
        <f>'Lack of Coping Capacity'!AA79</f>
        <v>1.1000000000000001</v>
      </c>
      <c r="AI77" s="162">
        <f>'Lack of Coping Capacity'!M79</f>
        <v>1.8</v>
      </c>
      <c r="AJ77" s="162">
        <f>'Lack of Coping Capacity'!R79</f>
        <v>0.1</v>
      </c>
      <c r="AK77" s="162">
        <f>'Lack of Coping Capacity'!Z79</f>
        <v>1.3</v>
      </c>
      <c r="AL77" s="102">
        <f>'Imputed and missing data hidden'!BY75</f>
        <v>10</v>
      </c>
      <c r="AM77" s="103">
        <f t="shared" si="22"/>
        <v>0.19607843137254902</v>
      </c>
      <c r="AN77" s="102" t="str">
        <f t="shared" si="23"/>
        <v/>
      </c>
      <c r="AO77" s="104">
        <f>'Indicator Date hidden2'!BZ76</f>
        <v>0.38805970149253732</v>
      </c>
    </row>
    <row r="78" spans="1:41">
      <c r="A78" s="97" t="str">
        <f>'Indicator Data'!A80</f>
        <v>Iceland</v>
      </c>
      <c r="B78" s="97" t="str">
        <f>'Indicator Data'!B80</f>
        <v>ISL</v>
      </c>
      <c r="C78" s="99">
        <f t="shared" si="16"/>
        <v>1.3</v>
      </c>
      <c r="D78" s="99" t="str">
        <f t="shared" si="17"/>
        <v>Very Low</v>
      </c>
      <c r="E78" s="100">
        <f t="shared" si="18"/>
        <v>179</v>
      </c>
      <c r="F78" s="101">
        <f>VLOOKUP($B78,'Lack of Reliability Index'!$A$2:$H$192,8,FALSE)</f>
        <v>5.1851851851851851</v>
      </c>
      <c r="G78" s="99">
        <f t="shared" si="19"/>
        <v>1.2</v>
      </c>
      <c r="H78" s="99">
        <f>'Hazard &amp; Exposure'!DD80</f>
        <v>2.2000000000000002</v>
      </c>
      <c r="I78" s="105">
        <f>'Hazard &amp; Exposure'!AO80</f>
        <v>7.5</v>
      </c>
      <c r="J78" s="105">
        <f>'Hazard &amp; Exposure'!AP80</f>
        <v>0.1</v>
      </c>
      <c r="K78" s="105">
        <f>'Hazard &amp; Exposure'!AQ80</f>
        <v>0</v>
      </c>
      <c r="L78" s="105">
        <f>'Hazard &amp; Exposure'!AR80</f>
        <v>0</v>
      </c>
      <c r="M78" s="105">
        <f>'Hazard &amp; Exposure'!AU80</f>
        <v>0</v>
      </c>
      <c r="N78" s="105">
        <f>'Hazard &amp; Exposure'!DC80</f>
        <v>2</v>
      </c>
      <c r="O78" s="99">
        <f>'Hazard &amp; Exposure'!DK80</f>
        <v>0</v>
      </c>
      <c r="P78" s="105">
        <f>'Hazard &amp; Exposure'!DG80</f>
        <v>0</v>
      </c>
      <c r="Q78" s="105">
        <f>'Hazard &amp; Exposure'!DJ80</f>
        <v>0</v>
      </c>
      <c r="R78" s="99">
        <f t="shared" si="20"/>
        <v>0.9</v>
      </c>
      <c r="S78" s="99">
        <f>Vulnerability!O80</f>
        <v>0.2</v>
      </c>
      <c r="T78" s="157">
        <f>Vulnerability!E80</f>
        <v>0</v>
      </c>
      <c r="U78" s="157">
        <f>Vulnerability!H80</f>
        <v>0.6</v>
      </c>
      <c r="V78" s="157">
        <f>Vulnerability!N80</f>
        <v>0.2</v>
      </c>
      <c r="W78" s="99">
        <f>Vulnerability!AM80</f>
        <v>1.6</v>
      </c>
      <c r="X78" s="157">
        <f>Vulnerability!T80</f>
        <v>2.8</v>
      </c>
      <c r="Y78" s="156">
        <f>Vulnerability!AB80</f>
        <v>0.1</v>
      </c>
      <c r="Z78" s="156">
        <f>Vulnerability!AE80</f>
        <v>0.2</v>
      </c>
      <c r="AA78" s="156">
        <f>Vulnerability!AH80</f>
        <v>0</v>
      </c>
      <c r="AB78" s="156">
        <f>Vulnerability!AK80</f>
        <v>0.3</v>
      </c>
      <c r="AC78" s="157">
        <f>Vulnerability!AL80</f>
        <v>0.2</v>
      </c>
      <c r="AD78" s="99">
        <f t="shared" si="21"/>
        <v>1.9</v>
      </c>
      <c r="AE78" s="99">
        <f>'Lack of Coping Capacity'!H80</f>
        <v>2.2999999999999998</v>
      </c>
      <c r="AF78" s="162" t="str">
        <f>'Lack of Coping Capacity'!D80</f>
        <v>x</v>
      </c>
      <c r="AG78" s="162">
        <f>'Lack of Coping Capacity'!G80</f>
        <v>2.2999999999999998</v>
      </c>
      <c r="AH78" s="99">
        <f>'Lack of Coping Capacity'!AA80</f>
        <v>1.4</v>
      </c>
      <c r="AI78" s="162">
        <f>'Lack of Coping Capacity'!M80</f>
        <v>1.4</v>
      </c>
      <c r="AJ78" s="162">
        <f>'Lack of Coping Capacity'!R80</f>
        <v>2.6</v>
      </c>
      <c r="AK78" s="162">
        <f>'Lack of Coping Capacity'!Z80</f>
        <v>0.3</v>
      </c>
      <c r="AL78" s="102">
        <f>'Imputed and missing data hidden'!BY76</f>
        <v>17</v>
      </c>
      <c r="AM78" s="103">
        <f t="shared" si="22"/>
        <v>0.33333333333333331</v>
      </c>
      <c r="AN78" s="102" t="str">
        <f t="shared" si="23"/>
        <v/>
      </c>
      <c r="AO78" s="104">
        <f>'Indicator Date hidden2'!BZ77</f>
        <v>0.22222222222222221</v>
      </c>
    </row>
    <row r="79" spans="1:41">
      <c r="A79" s="97" t="str">
        <f>'Indicator Data'!A81</f>
        <v>India</v>
      </c>
      <c r="B79" s="97" t="str">
        <f>'Indicator Data'!B81</f>
        <v>IND</v>
      </c>
      <c r="C79" s="99">
        <f t="shared" si="16"/>
        <v>5.2</v>
      </c>
      <c r="D79" s="99" t="str">
        <f t="shared" si="17"/>
        <v>High</v>
      </c>
      <c r="E79" s="100">
        <f t="shared" si="18"/>
        <v>38</v>
      </c>
      <c r="F79" s="101">
        <f>VLOOKUP($B79,'Lack of Reliability Index'!$A$2:$H$192,8,FALSE)</f>
        <v>3.7442922374429219</v>
      </c>
      <c r="G79" s="99">
        <f t="shared" si="19"/>
        <v>6.8</v>
      </c>
      <c r="H79" s="99">
        <f>'Hazard &amp; Exposure'!DD81</f>
        <v>7.7</v>
      </c>
      <c r="I79" s="105">
        <f>'Hazard &amp; Exposure'!AO81</f>
        <v>8.3000000000000007</v>
      </c>
      <c r="J79" s="105">
        <f>'Hazard &amp; Exposure'!AP81</f>
        <v>8.4</v>
      </c>
      <c r="K79" s="105">
        <f>'Hazard &amp; Exposure'!AQ81</f>
        <v>8.1</v>
      </c>
      <c r="L79" s="105">
        <f>'Hazard &amp; Exposure'!AR81</f>
        <v>7.2</v>
      </c>
      <c r="M79" s="105">
        <f>'Hazard &amp; Exposure'!AU81</f>
        <v>6.6</v>
      </c>
      <c r="N79" s="105">
        <f>'Hazard &amp; Exposure'!DC81</f>
        <v>7.5</v>
      </c>
      <c r="O79" s="99">
        <f>'Hazard &amp; Exposure'!DK81</f>
        <v>5.7</v>
      </c>
      <c r="P79" s="105">
        <f>'Hazard &amp; Exposure'!DG81</f>
        <v>8.1</v>
      </c>
      <c r="Q79" s="105">
        <f>'Hazard &amp; Exposure'!DJ81</f>
        <v>0</v>
      </c>
      <c r="R79" s="99">
        <f t="shared" si="20"/>
        <v>4.8</v>
      </c>
      <c r="S79" s="99">
        <f>Vulnerability!O81</f>
        <v>4.5999999999999996</v>
      </c>
      <c r="T79" s="157">
        <f>Vulnerability!E81</f>
        <v>6.6</v>
      </c>
      <c r="U79" s="157">
        <f>Vulnerability!H81</f>
        <v>4.5999999999999996</v>
      </c>
      <c r="V79" s="157">
        <f>Vulnerability!N81</f>
        <v>0.4</v>
      </c>
      <c r="W79" s="99">
        <f>Vulnerability!AM81</f>
        <v>5</v>
      </c>
      <c r="X79" s="157">
        <f>Vulnerability!T81</f>
        <v>6.1</v>
      </c>
      <c r="Y79" s="156">
        <f>Vulnerability!AB81</f>
        <v>3.2</v>
      </c>
      <c r="Z79" s="156">
        <f>Vulnerability!AE81</f>
        <v>5</v>
      </c>
      <c r="AA79" s="156">
        <f>Vulnerability!AH81</f>
        <v>1.3</v>
      </c>
      <c r="AB79" s="156">
        <f>Vulnerability!AK81</f>
        <v>4.3</v>
      </c>
      <c r="AC79" s="157">
        <f>Vulnerability!AL81</f>
        <v>3.6</v>
      </c>
      <c r="AD79" s="99">
        <f t="shared" si="21"/>
        <v>4.4000000000000004</v>
      </c>
      <c r="AE79" s="99">
        <f>'Lack of Coping Capacity'!H81</f>
        <v>3.6</v>
      </c>
      <c r="AF79" s="162">
        <f>'Lack of Coping Capacity'!D81</f>
        <v>1.8</v>
      </c>
      <c r="AG79" s="162">
        <f>'Lack of Coping Capacity'!G81</f>
        <v>5.4</v>
      </c>
      <c r="AH79" s="99">
        <f>'Lack of Coping Capacity'!AA81</f>
        <v>5.0999999999999996</v>
      </c>
      <c r="AI79" s="162">
        <f>'Lack of Coping Capacity'!M81</f>
        <v>4.8</v>
      </c>
      <c r="AJ79" s="162">
        <f>'Lack of Coping Capacity'!R81</f>
        <v>4.5</v>
      </c>
      <c r="AK79" s="162">
        <f>'Lack of Coping Capacity'!Z81</f>
        <v>5.9</v>
      </c>
      <c r="AL79" s="102">
        <f>'Imputed and missing data hidden'!BY77</f>
        <v>5</v>
      </c>
      <c r="AM79" s="103">
        <f t="shared" si="22"/>
        <v>9.8039215686274508E-2</v>
      </c>
      <c r="AN79" s="102" t="str">
        <f t="shared" si="23"/>
        <v/>
      </c>
      <c r="AO79" s="104">
        <f>'Indicator Date hidden2'!BZ78</f>
        <v>0.45205479452054792</v>
      </c>
    </row>
    <row r="80" spans="1:41">
      <c r="A80" s="97" t="str">
        <f>'Indicator Data'!A82</f>
        <v>Indonesia</v>
      </c>
      <c r="B80" s="97" t="str">
        <f>'Indicator Data'!B82</f>
        <v>IDN</v>
      </c>
      <c r="C80" s="99">
        <f t="shared" si="16"/>
        <v>4.5999999999999996</v>
      </c>
      <c r="D80" s="99" t="str">
        <f t="shared" si="17"/>
        <v>Medium</v>
      </c>
      <c r="E80" s="100">
        <f t="shared" si="18"/>
        <v>57</v>
      </c>
      <c r="F80" s="101">
        <f>VLOOKUP($B80,'Lack of Reliability Index'!$A$2:$H$192,8,FALSE)</f>
        <v>2.7214611872146124</v>
      </c>
      <c r="G80" s="99">
        <f t="shared" si="19"/>
        <v>6.7</v>
      </c>
      <c r="H80" s="99">
        <f>'Hazard &amp; Exposure'!DD82</f>
        <v>7.7</v>
      </c>
      <c r="I80" s="105">
        <f>'Hazard &amp; Exposure'!AO82</f>
        <v>8.9</v>
      </c>
      <c r="J80" s="105">
        <f>'Hazard &amp; Exposure'!AP82</f>
        <v>8.1</v>
      </c>
      <c r="K80" s="105">
        <f>'Hazard &amp; Exposure'!AQ82</f>
        <v>9.6999999999999993</v>
      </c>
      <c r="L80" s="105">
        <f>'Hazard &amp; Exposure'!AR82</f>
        <v>6.1</v>
      </c>
      <c r="M80" s="105">
        <f>'Hazard &amp; Exposure'!AU82</f>
        <v>3.2</v>
      </c>
      <c r="N80" s="105">
        <f>'Hazard &amp; Exposure'!DC82</f>
        <v>7.2</v>
      </c>
      <c r="O80" s="99">
        <f>'Hazard &amp; Exposure'!DK82</f>
        <v>5.4</v>
      </c>
      <c r="P80" s="105">
        <f>'Hazard &amp; Exposure'!DG82</f>
        <v>7.7</v>
      </c>
      <c r="Q80" s="105">
        <f>'Hazard &amp; Exposure'!DJ82</f>
        <v>0</v>
      </c>
      <c r="R80" s="99">
        <f t="shared" si="20"/>
        <v>3.2</v>
      </c>
      <c r="S80" s="99">
        <f>Vulnerability!O82</f>
        <v>3.2</v>
      </c>
      <c r="T80" s="157">
        <f>Vulnerability!E82</f>
        <v>3.9</v>
      </c>
      <c r="U80" s="157">
        <f>Vulnerability!H82</f>
        <v>4.9000000000000004</v>
      </c>
      <c r="V80" s="157">
        <f>Vulnerability!N82</f>
        <v>0.1</v>
      </c>
      <c r="W80" s="99">
        <f>Vulnerability!AM82</f>
        <v>3.2</v>
      </c>
      <c r="X80" s="157">
        <f>Vulnerability!T82</f>
        <v>4</v>
      </c>
      <c r="Y80" s="156">
        <f>Vulnerability!AB82</f>
        <v>3.3</v>
      </c>
      <c r="Z80" s="156">
        <f>Vulnerability!AE82</f>
        <v>2.9</v>
      </c>
      <c r="AA80" s="156">
        <f>Vulnerability!AH82</f>
        <v>0.7</v>
      </c>
      <c r="AB80" s="156">
        <f>Vulnerability!AK82</f>
        <v>1.9</v>
      </c>
      <c r="AC80" s="157">
        <f>Vulnerability!AL82</f>
        <v>2.2999999999999998</v>
      </c>
      <c r="AD80" s="99">
        <f t="shared" si="21"/>
        <v>4.5</v>
      </c>
      <c r="AE80" s="99">
        <f>'Lack of Coping Capacity'!H82</f>
        <v>4.4000000000000004</v>
      </c>
      <c r="AF80" s="162">
        <f>'Lack of Coping Capacity'!D82</f>
        <v>3.3</v>
      </c>
      <c r="AG80" s="162">
        <f>'Lack of Coping Capacity'!G82</f>
        <v>5.5</v>
      </c>
      <c r="AH80" s="99">
        <f>'Lack of Coping Capacity'!AA82</f>
        <v>4.5</v>
      </c>
      <c r="AI80" s="162">
        <f>'Lack of Coping Capacity'!M82</f>
        <v>2.5</v>
      </c>
      <c r="AJ80" s="162">
        <f>'Lack of Coping Capacity'!R82</f>
        <v>4.7</v>
      </c>
      <c r="AK80" s="162">
        <f>'Lack of Coping Capacity'!Z82</f>
        <v>6.4</v>
      </c>
      <c r="AL80" s="102">
        <f>'Imputed and missing data hidden'!BY78</f>
        <v>5</v>
      </c>
      <c r="AM80" s="103">
        <f t="shared" si="22"/>
        <v>9.8039215686274508E-2</v>
      </c>
      <c r="AN80" s="102" t="str">
        <f t="shared" si="23"/>
        <v/>
      </c>
      <c r="AO80" s="104">
        <f>'Indicator Date hidden2'!BZ79</f>
        <v>0.26027397260273971</v>
      </c>
    </row>
    <row r="81" spans="1:41">
      <c r="A81" s="97" t="str">
        <f>'Indicator Data'!A83</f>
        <v>Iran</v>
      </c>
      <c r="B81" s="97" t="str">
        <f>'Indicator Data'!B83</f>
        <v>IRN</v>
      </c>
      <c r="C81" s="99">
        <f t="shared" si="16"/>
        <v>4.7</v>
      </c>
      <c r="D81" s="99" t="str">
        <f t="shared" si="17"/>
        <v>Medium</v>
      </c>
      <c r="E81" s="100">
        <f t="shared" si="18"/>
        <v>52</v>
      </c>
      <c r="F81" s="101">
        <f>VLOOKUP($B81,'Lack of Reliability Index'!$A$2:$H$192,8,FALSE)</f>
        <v>4.7211267605633802</v>
      </c>
      <c r="G81" s="99">
        <f t="shared" si="19"/>
        <v>5.6</v>
      </c>
      <c r="H81" s="99">
        <f>'Hazard &amp; Exposure'!DD83</f>
        <v>6.7</v>
      </c>
      <c r="I81" s="105">
        <f>'Hazard &amp; Exposure'!AO83</f>
        <v>9.6</v>
      </c>
      <c r="J81" s="105">
        <f>'Hazard &amp; Exposure'!AP83</f>
        <v>6.4</v>
      </c>
      <c r="K81" s="105">
        <f>'Hazard &amp; Exposure'!AQ83</f>
        <v>6.9</v>
      </c>
      <c r="L81" s="105">
        <f>'Hazard &amp; Exposure'!AR83</f>
        <v>1.8</v>
      </c>
      <c r="M81" s="105">
        <f>'Hazard &amp; Exposure'!AU83</f>
        <v>5.7</v>
      </c>
      <c r="N81" s="105">
        <f>'Hazard &amp; Exposure'!DC83</f>
        <v>6.5</v>
      </c>
      <c r="O81" s="99">
        <f>'Hazard &amp; Exposure'!DK83</f>
        <v>4.3</v>
      </c>
      <c r="P81" s="105">
        <f>'Hazard &amp; Exposure'!DG83</f>
        <v>6.2</v>
      </c>
      <c r="Q81" s="105">
        <f>'Hazard &amp; Exposure'!DJ83</f>
        <v>0</v>
      </c>
      <c r="R81" s="99">
        <f t="shared" si="20"/>
        <v>4.3</v>
      </c>
      <c r="S81" s="99">
        <f>Vulnerability!O83</f>
        <v>2.5</v>
      </c>
      <c r="T81" s="157">
        <f>Vulnerability!E83</f>
        <v>2.2999999999999998</v>
      </c>
      <c r="U81" s="157">
        <f>Vulnerability!H83</f>
        <v>5.2</v>
      </c>
      <c r="V81" s="157">
        <f>Vulnerability!N83</f>
        <v>0.1</v>
      </c>
      <c r="W81" s="99">
        <f>Vulnerability!AM83</f>
        <v>5.8</v>
      </c>
      <c r="X81" s="157">
        <f>Vulnerability!T83</f>
        <v>7.7</v>
      </c>
      <c r="Y81" s="156">
        <f>Vulnerability!AB83</f>
        <v>0.2</v>
      </c>
      <c r="Z81" s="156">
        <f>Vulnerability!AE83</f>
        <v>1</v>
      </c>
      <c r="AA81" s="156">
        <f>Vulnerability!AH83</f>
        <v>6.2</v>
      </c>
      <c r="AB81" s="156">
        <f>Vulnerability!AK83</f>
        <v>1.7</v>
      </c>
      <c r="AC81" s="157">
        <f>Vulnerability!AL83</f>
        <v>2.7</v>
      </c>
      <c r="AD81" s="99">
        <f t="shared" si="21"/>
        <v>4.4000000000000004</v>
      </c>
      <c r="AE81" s="99">
        <f>'Lack of Coping Capacity'!H83</f>
        <v>5.6</v>
      </c>
      <c r="AF81" s="162">
        <f>'Lack of Coping Capacity'!D83</f>
        <v>4.4000000000000004</v>
      </c>
      <c r="AG81" s="162">
        <f>'Lack of Coping Capacity'!G83</f>
        <v>6.8</v>
      </c>
      <c r="AH81" s="99">
        <f>'Lack of Coping Capacity'!AA83</f>
        <v>3</v>
      </c>
      <c r="AI81" s="162">
        <f>'Lack of Coping Capacity'!M83</f>
        <v>2.2000000000000002</v>
      </c>
      <c r="AJ81" s="162">
        <f>'Lack of Coping Capacity'!R83</f>
        <v>3.8</v>
      </c>
      <c r="AK81" s="162">
        <f>'Lack of Coping Capacity'!Z83</f>
        <v>3</v>
      </c>
      <c r="AL81" s="102">
        <f>'Imputed and missing data hidden'!BY79</f>
        <v>7</v>
      </c>
      <c r="AM81" s="103">
        <f t="shared" si="22"/>
        <v>0.13725490196078433</v>
      </c>
      <c r="AN81" s="102" t="str">
        <f t="shared" si="23"/>
        <v/>
      </c>
      <c r="AO81" s="104">
        <f>'Indicator Date hidden2'!BZ80</f>
        <v>0.53521126760563376</v>
      </c>
    </row>
    <row r="82" spans="1:41">
      <c r="A82" s="97" t="str">
        <f>'Indicator Data'!A84</f>
        <v>Iraq</v>
      </c>
      <c r="B82" s="97" t="str">
        <f>'Indicator Data'!B84</f>
        <v>IRQ</v>
      </c>
      <c r="C82" s="99">
        <f t="shared" si="16"/>
        <v>6.6</v>
      </c>
      <c r="D82" s="99" t="str">
        <f t="shared" si="17"/>
        <v>Very High</v>
      </c>
      <c r="E82" s="100">
        <f t="shared" si="18"/>
        <v>13</v>
      </c>
      <c r="F82" s="101">
        <f>VLOOKUP($B82,'Lack of Reliability Index'!$A$2:$H$192,8,FALSE)</f>
        <v>4.5555555555555562</v>
      </c>
      <c r="G82" s="99">
        <f t="shared" si="19"/>
        <v>7.7</v>
      </c>
      <c r="H82" s="99">
        <f>'Hazard &amp; Exposure'!DD84</f>
        <v>5.6</v>
      </c>
      <c r="I82" s="105">
        <f>'Hazard &amp; Exposure'!AO84</f>
        <v>5.4</v>
      </c>
      <c r="J82" s="105">
        <f>'Hazard &amp; Exposure'!AP84</f>
        <v>9.5</v>
      </c>
      <c r="K82" s="105">
        <f>'Hazard &amp; Exposure'!AQ84</f>
        <v>0</v>
      </c>
      <c r="L82" s="105">
        <f>'Hazard &amp; Exposure'!AR84</f>
        <v>0</v>
      </c>
      <c r="M82" s="105">
        <f>'Hazard &amp; Exposure'!AU84</f>
        <v>5</v>
      </c>
      <c r="N82" s="105">
        <f>'Hazard &amp; Exposure'!DC84</f>
        <v>6.9</v>
      </c>
      <c r="O82" s="99">
        <f>'Hazard &amp; Exposure'!DK84</f>
        <v>9</v>
      </c>
      <c r="P82" s="105">
        <f>'Hazard &amp; Exposure'!DG84</f>
        <v>9.9</v>
      </c>
      <c r="Q82" s="105">
        <f>'Hazard &amp; Exposure'!DJ84</f>
        <v>9</v>
      </c>
      <c r="R82" s="99">
        <f t="shared" si="20"/>
        <v>5.8</v>
      </c>
      <c r="S82" s="99">
        <f>Vulnerability!O84</f>
        <v>4</v>
      </c>
      <c r="T82" s="157">
        <f>Vulnerability!E84</f>
        <v>5.0999999999999996</v>
      </c>
      <c r="U82" s="157">
        <f>Vulnerability!H84</f>
        <v>4.4000000000000004</v>
      </c>
      <c r="V82" s="157">
        <f>Vulnerability!N84</f>
        <v>1.2</v>
      </c>
      <c r="W82" s="99">
        <f>Vulnerability!AM84</f>
        <v>7.1</v>
      </c>
      <c r="X82" s="157">
        <f>Vulnerability!T84</f>
        <v>8.9</v>
      </c>
      <c r="Y82" s="156">
        <f>Vulnerability!AB84</f>
        <v>0.7</v>
      </c>
      <c r="Z82" s="156">
        <f>Vulnerability!AE84</f>
        <v>1.5</v>
      </c>
      <c r="AA82" s="156">
        <f>Vulnerability!AH84</f>
        <v>0</v>
      </c>
      <c r="AB82" s="156">
        <f>Vulnerability!AK84</f>
        <v>8.5</v>
      </c>
      <c r="AC82" s="157">
        <f>Vulnerability!AL84</f>
        <v>3.8</v>
      </c>
      <c r="AD82" s="99">
        <f t="shared" si="21"/>
        <v>6.5</v>
      </c>
      <c r="AE82" s="99">
        <f>'Lack of Coping Capacity'!H84</f>
        <v>8.1</v>
      </c>
      <c r="AF82" s="162">
        <f>'Lack of Coping Capacity'!D84</f>
        <v>8.4</v>
      </c>
      <c r="AG82" s="162">
        <f>'Lack of Coping Capacity'!G84</f>
        <v>7.8</v>
      </c>
      <c r="AH82" s="99">
        <f>'Lack of Coping Capacity'!AA84</f>
        <v>3.9</v>
      </c>
      <c r="AI82" s="162">
        <f>'Lack of Coping Capacity'!M84</f>
        <v>2.7</v>
      </c>
      <c r="AJ82" s="162">
        <f>'Lack of Coping Capacity'!R84</f>
        <v>3.5</v>
      </c>
      <c r="AK82" s="162">
        <f>'Lack of Coping Capacity'!Z84</f>
        <v>5.4</v>
      </c>
      <c r="AL82" s="102">
        <f>'Imputed and missing data hidden'!BY80</f>
        <v>7</v>
      </c>
      <c r="AM82" s="103">
        <f t="shared" si="22"/>
        <v>0.13725490196078433</v>
      </c>
      <c r="AN82" s="102" t="str">
        <f t="shared" si="23"/>
        <v>YES</v>
      </c>
      <c r="AO82" s="104">
        <f>'Indicator Date hidden2'!BZ81</f>
        <v>0.33333333333333331</v>
      </c>
    </row>
    <row r="83" spans="1:41">
      <c r="A83" s="97" t="str">
        <f>'Indicator Data'!A85</f>
        <v>Ireland</v>
      </c>
      <c r="B83" s="97" t="str">
        <f>'Indicator Data'!B85</f>
        <v>IRL</v>
      </c>
      <c r="C83" s="99">
        <f t="shared" si="16"/>
        <v>1.5</v>
      </c>
      <c r="D83" s="99" t="str">
        <f t="shared" si="17"/>
        <v>Very Low</v>
      </c>
      <c r="E83" s="100">
        <f t="shared" si="18"/>
        <v>173</v>
      </c>
      <c r="F83" s="101">
        <f>VLOOKUP($B83,'Lack of Reliability Index'!$A$2:$H$192,8,FALSE)</f>
        <v>5.2166666666666668</v>
      </c>
      <c r="G83" s="99">
        <f t="shared" si="19"/>
        <v>1.2</v>
      </c>
      <c r="H83" s="99">
        <f>'Hazard &amp; Exposure'!DD85</f>
        <v>2.2000000000000002</v>
      </c>
      <c r="I83" s="105">
        <f>'Hazard &amp; Exposure'!AO85</f>
        <v>0.1</v>
      </c>
      <c r="J83" s="105">
        <f>'Hazard &amp; Exposure'!AP85</f>
        <v>3.9</v>
      </c>
      <c r="K83" s="105">
        <f>'Hazard &amp; Exposure'!AQ85</f>
        <v>5.8</v>
      </c>
      <c r="L83" s="105">
        <f>'Hazard &amp; Exposure'!AR85</f>
        <v>0</v>
      </c>
      <c r="M83" s="105">
        <f>'Hazard &amp; Exposure'!AU85</f>
        <v>0.5</v>
      </c>
      <c r="N83" s="105">
        <f>'Hazard &amp; Exposure'!DC85</f>
        <v>1.3</v>
      </c>
      <c r="O83" s="99">
        <f>'Hazard &amp; Exposure'!DK85</f>
        <v>0</v>
      </c>
      <c r="P83" s="105">
        <f>'Hazard &amp; Exposure'!DG85</f>
        <v>0</v>
      </c>
      <c r="Q83" s="105">
        <f>'Hazard &amp; Exposure'!DJ85</f>
        <v>0</v>
      </c>
      <c r="R83" s="99">
        <f t="shared" si="20"/>
        <v>1.5</v>
      </c>
      <c r="S83" s="99">
        <f>Vulnerability!O85</f>
        <v>0.4</v>
      </c>
      <c r="T83" s="157">
        <f>Vulnerability!E85</f>
        <v>0</v>
      </c>
      <c r="U83" s="157">
        <f>Vulnerability!H85</f>
        <v>1.4</v>
      </c>
      <c r="V83" s="157">
        <f>Vulnerability!N85</f>
        <v>0</v>
      </c>
      <c r="W83" s="99">
        <f>Vulnerability!AM85</f>
        <v>2.4</v>
      </c>
      <c r="X83" s="157">
        <f>Vulnerability!T85</f>
        <v>4.2</v>
      </c>
      <c r="Y83" s="156">
        <f>Vulnerability!AB85</f>
        <v>0.2</v>
      </c>
      <c r="Z83" s="156">
        <f>Vulnerability!AE85</f>
        <v>0.3</v>
      </c>
      <c r="AA83" s="156">
        <f>Vulnerability!AH85</f>
        <v>0</v>
      </c>
      <c r="AB83" s="156">
        <f>Vulnerability!AK85</f>
        <v>0</v>
      </c>
      <c r="AC83" s="157">
        <f>Vulnerability!AL85</f>
        <v>0.1</v>
      </c>
      <c r="AD83" s="99">
        <f t="shared" si="21"/>
        <v>1.9</v>
      </c>
      <c r="AE83" s="99">
        <f>'Lack of Coping Capacity'!H85</f>
        <v>2.6</v>
      </c>
      <c r="AF83" s="162" t="str">
        <f>'Lack of Coping Capacity'!D85</f>
        <v>x</v>
      </c>
      <c r="AG83" s="162">
        <f>'Lack of Coping Capacity'!G85</f>
        <v>2.6</v>
      </c>
      <c r="AH83" s="99">
        <f>'Lack of Coping Capacity'!AA85</f>
        <v>1.2</v>
      </c>
      <c r="AI83" s="162">
        <f>'Lack of Coping Capacity'!M85</f>
        <v>2.1</v>
      </c>
      <c r="AJ83" s="162">
        <f>'Lack of Coping Capacity'!R85</f>
        <v>0.5</v>
      </c>
      <c r="AK83" s="162">
        <f>'Lack of Coping Capacity'!Z85</f>
        <v>1</v>
      </c>
      <c r="AL83" s="102">
        <f>'Imputed and missing data hidden'!BY81</f>
        <v>13</v>
      </c>
      <c r="AM83" s="103">
        <f t="shared" si="22"/>
        <v>0.25490196078431371</v>
      </c>
      <c r="AN83" s="102" t="str">
        <f t="shared" si="23"/>
        <v/>
      </c>
      <c r="AO83" s="104">
        <f>'Indicator Date hidden2'!BZ82</f>
        <v>0.328125</v>
      </c>
    </row>
    <row r="84" spans="1:41">
      <c r="A84" s="97" t="str">
        <f>'Indicator Data'!A86</f>
        <v>Israel</v>
      </c>
      <c r="B84" s="97" t="str">
        <f>'Indicator Data'!B86</f>
        <v>ISR</v>
      </c>
      <c r="C84" s="99">
        <f t="shared" si="16"/>
        <v>2.4</v>
      </c>
      <c r="D84" s="99" t="str">
        <f t="shared" si="17"/>
        <v>Low</v>
      </c>
      <c r="E84" s="100">
        <f t="shared" si="18"/>
        <v>134</v>
      </c>
      <c r="F84" s="101">
        <f>VLOOKUP($B84,'Lack of Reliability Index'!$A$2:$H$192,8,FALSE)</f>
        <v>5.8166666666666673</v>
      </c>
      <c r="G84" s="99">
        <f t="shared" si="19"/>
        <v>3.9</v>
      </c>
      <c r="H84" s="99">
        <f>'Hazard &amp; Exposure'!DD86</f>
        <v>4.7</v>
      </c>
      <c r="I84" s="105">
        <f>'Hazard &amp; Exposure'!AO86</f>
        <v>7.3</v>
      </c>
      <c r="J84" s="105">
        <f>'Hazard &amp; Exposure'!AP86</f>
        <v>2.2999999999999998</v>
      </c>
      <c r="K84" s="105">
        <f>'Hazard &amp; Exposure'!AQ86</f>
        <v>6.2</v>
      </c>
      <c r="L84" s="105">
        <f>'Hazard &amp; Exposure'!AR86</f>
        <v>0</v>
      </c>
      <c r="M84" s="105">
        <f>'Hazard &amp; Exposure'!AU86</f>
        <v>5.3</v>
      </c>
      <c r="N84" s="105">
        <f>'Hazard &amp; Exposure'!DC86</f>
        <v>4.3</v>
      </c>
      <c r="O84" s="99">
        <f>'Hazard &amp; Exposure'!DK86</f>
        <v>3.1</v>
      </c>
      <c r="P84" s="105">
        <f>'Hazard &amp; Exposure'!DG86</f>
        <v>4.4000000000000004</v>
      </c>
      <c r="Q84" s="105">
        <f>'Hazard &amp; Exposure'!DJ86</f>
        <v>0</v>
      </c>
      <c r="R84" s="99">
        <f t="shared" si="20"/>
        <v>1.8</v>
      </c>
      <c r="S84" s="99">
        <f>Vulnerability!O86</f>
        <v>0.7</v>
      </c>
      <c r="T84" s="157">
        <f>Vulnerability!E86</f>
        <v>0</v>
      </c>
      <c r="U84" s="157">
        <f>Vulnerability!H86</f>
        <v>2.5</v>
      </c>
      <c r="V84" s="157">
        <f>Vulnerability!N86</f>
        <v>0.1</v>
      </c>
      <c r="W84" s="99">
        <f>Vulnerability!AM86</f>
        <v>2.8</v>
      </c>
      <c r="X84" s="157">
        <f>Vulnerability!T86</f>
        <v>4.8</v>
      </c>
      <c r="Y84" s="156">
        <f>Vulnerability!AB86</f>
        <v>0.1</v>
      </c>
      <c r="Z84" s="156">
        <f>Vulnerability!AE86</f>
        <v>0.3</v>
      </c>
      <c r="AA84" s="156">
        <f>Vulnerability!AH86</f>
        <v>0</v>
      </c>
      <c r="AB84" s="156">
        <f>Vulnerability!AK86</f>
        <v>0</v>
      </c>
      <c r="AC84" s="157">
        <f>Vulnerability!AL86</f>
        <v>0.1</v>
      </c>
      <c r="AD84" s="99">
        <f t="shared" si="21"/>
        <v>2</v>
      </c>
      <c r="AE84" s="99">
        <f>'Lack of Coping Capacity'!H86</f>
        <v>3.2</v>
      </c>
      <c r="AF84" s="162" t="str">
        <f>'Lack of Coping Capacity'!D86</f>
        <v>x</v>
      </c>
      <c r="AG84" s="162">
        <f>'Lack of Coping Capacity'!G86</f>
        <v>3.2</v>
      </c>
      <c r="AH84" s="99">
        <f>'Lack of Coping Capacity'!AA86</f>
        <v>0.7</v>
      </c>
      <c r="AI84" s="162">
        <f>'Lack of Coping Capacity'!M86</f>
        <v>1.5</v>
      </c>
      <c r="AJ84" s="162">
        <f>'Lack of Coping Capacity'!R86</f>
        <v>0</v>
      </c>
      <c r="AK84" s="162">
        <f>'Lack of Coping Capacity'!Z86</f>
        <v>0.6</v>
      </c>
      <c r="AL84" s="102">
        <f>'Imputed and missing data hidden'!BY82</f>
        <v>14</v>
      </c>
      <c r="AM84" s="103">
        <f t="shared" si="22"/>
        <v>0.27450980392156865</v>
      </c>
      <c r="AN84" s="102" t="str">
        <f t="shared" si="23"/>
        <v/>
      </c>
      <c r="AO84" s="104">
        <f>'Indicator Date hidden2'!BZ83</f>
        <v>0.390625</v>
      </c>
    </row>
    <row r="85" spans="1:41">
      <c r="A85" s="97" t="str">
        <f>'Indicator Data'!A87</f>
        <v>Italy</v>
      </c>
      <c r="B85" s="97" t="str">
        <f>'Indicator Data'!B87</f>
        <v>ITA</v>
      </c>
      <c r="C85" s="99">
        <f t="shared" si="16"/>
        <v>2.4</v>
      </c>
      <c r="D85" s="99" t="str">
        <f t="shared" si="17"/>
        <v>Low</v>
      </c>
      <c r="E85" s="100">
        <f t="shared" si="18"/>
        <v>134</v>
      </c>
      <c r="F85" s="101">
        <f>VLOOKUP($B85,'Lack of Reliability Index'!$A$2:$H$192,8,FALSE)</f>
        <v>4.2039215686274511</v>
      </c>
      <c r="G85" s="99">
        <f t="shared" si="19"/>
        <v>2.9</v>
      </c>
      <c r="H85" s="99">
        <f>'Hazard &amp; Exposure'!DD87</f>
        <v>5</v>
      </c>
      <c r="I85" s="105">
        <f>'Hazard &amp; Exposure'!AO87</f>
        <v>8.6</v>
      </c>
      <c r="J85" s="105">
        <f>'Hazard &amp; Exposure'!AP87</f>
        <v>5.4</v>
      </c>
      <c r="K85" s="105">
        <f>'Hazard &amp; Exposure'!AQ87</f>
        <v>7.4</v>
      </c>
      <c r="L85" s="105">
        <f>'Hazard &amp; Exposure'!AR87</f>
        <v>0</v>
      </c>
      <c r="M85" s="105">
        <f>'Hazard &amp; Exposure'!AU87</f>
        <v>1.9</v>
      </c>
      <c r="N85" s="105">
        <f>'Hazard &amp; Exposure'!DC87</f>
        <v>2</v>
      </c>
      <c r="O85" s="99">
        <f>'Hazard &amp; Exposure'!DK87</f>
        <v>0.1</v>
      </c>
      <c r="P85" s="105">
        <f>'Hazard &amp; Exposure'!DG87</f>
        <v>0.1</v>
      </c>
      <c r="Q85" s="105">
        <f>'Hazard &amp; Exposure'!DJ87</f>
        <v>0</v>
      </c>
      <c r="R85" s="99">
        <f t="shared" si="20"/>
        <v>2.2000000000000002</v>
      </c>
      <c r="S85" s="99">
        <f>Vulnerability!O87</f>
        <v>0.6</v>
      </c>
      <c r="T85" s="157">
        <f>Vulnerability!E87</f>
        <v>0.2</v>
      </c>
      <c r="U85" s="157">
        <f>Vulnerability!H87</f>
        <v>1.8</v>
      </c>
      <c r="V85" s="157">
        <f>Vulnerability!N87</f>
        <v>0.1</v>
      </c>
      <c r="W85" s="99">
        <f>Vulnerability!AM87</f>
        <v>3.6</v>
      </c>
      <c r="X85" s="157">
        <f>Vulnerability!T87</f>
        <v>5.9</v>
      </c>
      <c r="Y85" s="156">
        <f>Vulnerability!AB87</f>
        <v>0.2</v>
      </c>
      <c r="Z85" s="156">
        <f>Vulnerability!AE87</f>
        <v>0.2</v>
      </c>
      <c r="AA85" s="156">
        <f>Vulnerability!AH87</f>
        <v>0</v>
      </c>
      <c r="AB85" s="156">
        <f>Vulnerability!AK87</f>
        <v>0.7</v>
      </c>
      <c r="AC85" s="157">
        <f>Vulnerability!AL87</f>
        <v>0.3</v>
      </c>
      <c r="AD85" s="99">
        <f t="shared" si="21"/>
        <v>2.2000000000000002</v>
      </c>
      <c r="AE85" s="99">
        <f>'Lack of Coping Capacity'!H87</f>
        <v>3.4</v>
      </c>
      <c r="AF85" s="162">
        <f>'Lack of Coping Capacity'!D87</f>
        <v>2.4</v>
      </c>
      <c r="AG85" s="162">
        <f>'Lack of Coping Capacity'!G87</f>
        <v>4.4000000000000004</v>
      </c>
      <c r="AH85" s="99">
        <f>'Lack of Coping Capacity'!AA87</f>
        <v>0.7</v>
      </c>
      <c r="AI85" s="162">
        <f>'Lack of Coping Capacity'!M87</f>
        <v>1.6</v>
      </c>
      <c r="AJ85" s="162">
        <f>'Lack of Coping Capacity'!R87</f>
        <v>0.1</v>
      </c>
      <c r="AK85" s="162">
        <f>'Lack of Coping Capacity'!Z87</f>
        <v>0.3</v>
      </c>
      <c r="AL85" s="102">
        <f>'Imputed and missing data hidden'!BY83</f>
        <v>9</v>
      </c>
      <c r="AM85" s="103">
        <f t="shared" si="22"/>
        <v>0.17647058823529413</v>
      </c>
      <c r="AN85" s="102" t="str">
        <f t="shared" si="23"/>
        <v/>
      </c>
      <c r="AO85" s="104">
        <f>'Indicator Date hidden2'!BZ84</f>
        <v>0.33823529411764708</v>
      </c>
    </row>
    <row r="86" spans="1:41">
      <c r="A86" s="97" t="str">
        <f>'Indicator Data'!A88</f>
        <v>Jamaica</v>
      </c>
      <c r="B86" s="97" t="str">
        <f>'Indicator Data'!B88</f>
        <v>JAM</v>
      </c>
      <c r="C86" s="99">
        <f t="shared" si="16"/>
        <v>3.1</v>
      </c>
      <c r="D86" s="99" t="str">
        <f t="shared" si="17"/>
        <v>Low</v>
      </c>
      <c r="E86" s="100">
        <f t="shared" si="18"/>
        <v>111</v>
      </c>
      <c r="F86" s="101">
        <f>VLOOKUP($B86,'Lack of Reliability Index'!$A$2:$H$192,8,FALSE)</f>
        <v>4.8713615023474173</v>
      </c>
      <c r="G86" s="99">
        <f t="shared" si="19"/>
        <v>3.2</v>
      </c>
      <c r="H86" s="99">
        <f>'Hazard &amp; Exposure'!DD88</f>
        <v>5.4</v>
      </c>
      <c r="I86" s="105">
        <f>'Hazard &amp; Exposure'!AO88</f>
        <v>9.1</v>
      </c>
      <c r="J86" s="105">
        <f>'Hazard &amp; Exposure'!AP88</f>
        <v>3.1</v>
      </c>
      <c r="K86" s="105">
        <f>'Hazard &amp; Exposure'!AQ88</f>
        <v>0</v>
      </c>
      <c r="L86" s="105">
        <f>'Hazard &amp; Exposure'!AR88</f>
        <v>7.2</v>
      </c>
      <c r="M86" s="105">
        <f>'Hazard &amp; Exposure'!AU88</f>
        <v>2.9</v>
      </c>
      <c r="N86" s="105">
        <f>'Hazard &amp; Exposure'!DC88</f>
        <v>5.2</v>
      </c>
      <c r="O86" s="99">
        <f>'Hazard &amp; Exposure'!DK88</f>
        <v>0.1</v>
      </c>
      <c r="P86" s="105">
        <f>'Hazard &amp; Exposure'!DG88</f>
        <v>0.1</v>
      </c>
      <c r="Q86" s="105">
        <f>'Hazard &amp; Exposure'!DJ88</f>
        <v>0</v>
      </c>
      <c r="R86" s="99">
        <f t="shared" si="20"/>
        <v>2.5</v>
      </c>
      <c r="S86" s="99">
        <f>Vulnerability!O88</f>
        <v>4</v>
      </c>
      <c r="T86" s="157">
        <f>Vulnerability!E88</f>
        <v>4</v>
      </c>
      <c r="U86" s="157">
        <f>Vulnerability!H88</f>
        <v>5.3</v>
      </c>
      <c r="V86" s="157">
        <f>Vulnerability!N88</f>
        <v>2.8</v>
      </c>
      <c r="W86" s="99">
        <f>Vulnerability!AM88</f>
        <v>0.6</v>
      </c>
      <c r="X86" s="157">
        <f>Vulnerability!T88</f>
        <v>0</v>
      </c>
      <c r="Y86" s="156">
        <f>Vulnerability!AB88</f>
        <v>1</v>
      </c>
      <c r="Z86" s="156">
        <f>Vulnerability!AE88</f>
        <v>0.8</v>
      </c>
      <c r="AA86" s="156">
        <f>Vulnerability!AH88</f>
        <v>0</v>
      </c>
      <c r="AB86" s="156">
        <f>Vulnerability!AK88</f>
        <v>2.9</v>
      </c>
      <c r="AC86" s="157">
        <f>Vulnerability!AL88</f>
        <v>1.2</v>
      </c>
      <c r="AD86" s="99">
        <f t="shared" si="21"/>
        <v>3.6</v>
      </c>
      <c r="AE86" s="99">
        <f>'Lack of Coping Capacity'!H88</f>
        <v>4.0999999999999996</v>
      </c>
      <c r="AF86" s="162">
        <f>'Lack of Coping Capacity'!D88</f>
        <v>3.3</v>
      </c>
      <c r="AG86" s="162">
        <f>'Lack of Coping Capacity'!G88</f>
        <v>4.8</v>
      </c>
      <c r="AH86" s="99">
        <f>'Lack of Coping Capacity'!AA88</f>
        <v>3</v>
      </c>
      <c r="AI86" s="162">
        <f>'Lack of Coping Capacity'!M88</f>
        <v>3</v>
      </c>
      <c r="AJ86" s="162">
        <f>'Lack of Coping Capacity'!R88</f>
        <v>1.9</v>
      </c>
      <c r="AK86" s="162">
        <f>'Lack of Coping Capacity'!Z88</f>
        <v>4.2</v>
      </c>
      <c r="AL86" s="102">
        <f>'Imputed and missing data hidden'!BY84</f>
        <v>7</v>
      </c>
      <c r="AM86" s="103">
        <f t="shared" si="22"/>
        <v>0.13725490196078433</v>
      </c>
      <c r="AN86" s="102" t="str">
        <f t="shared" si="23"/>
        <v/>
      </c>
      <c r="AO86" s="104">
        <f>'Indicator Date hidden2'!BZ85</f>
        <v>0.56338028169014087</v>
      </c>
    </row>
    <row r="87" spans="1:41">
      <c r="A87" s="97" t="str">
        <f>'Indicator Data'!A89</f>
        <v>Japan</v>
      </c>
      <c r="B87" s="97" t="str">
        <f>'Indicator Data'!B89</f>
        <v>JPN</v>
      </c>
      <c r="C87" s="99">
        <f t="shared" si="16"/>
        <v>2.2000000000000002</v>
      </c>
      <c r="D87" s="99" t="str">
        <f t="shared" si="17"/>
        <v>Low</v>
      </c>
      <c r="E87" s="100">
        <f t="shared" si="18"/>
        <v>145</v>
      </c>
      <c r="F87" s="101">
        <f>VLOOKUP($B87,'Lack of Reliability Index'!$A$2:$H$192,8,FALSE)</f>
        <v>5.5757575757575752</v>
      </c>
      <c r="G87" s="99">
        <f t="shared" si="19"/>
        <v>5.3</v>
      </c>
      <c r="H87" s="99">
        <f>'Hazard &amp; Exposure'!DD89</f>
        <v>8.1</v>
      </c>
      <c r="I87" s="105">
        <f>'Hazard &amp; Exposure'!AO89</f>
        <v>10</v>
      </c>
      <c r="J87" s="105">
        <f>'Hazard &amp; Exposure'!AP89</f>
        <v>3.9</v>
      </c>
      <c r="K87" s="105">
        <f>'Hazard &amp; Exposure'!AQ89</f>
        <v>10</v>
      </c>
      <c r="L87" s="105">
        <f>'Hazard &amp; Exposure'!AR89</f>
        <v>10</v>
      </c>
      <c r="M87" s="105">
        <f>'Hazard &amp; Exposure'!AU89</f>
        <v>0.5</v>
      </c>
      <c r="N87" s="105">
        <f>'Hazard &amp; Exposure'!DC89</f>
        <v>3.4</v>
      </c>
      <c r="O87" s="99">
        <f>'Hazard &amp; Exposure'!DK89</f>
        <v>0</v>
      </c>
      <c r="P87" s="105">
        <f>'Hazard &amp; Exposure'!DG89</f>
        <v>0</v>
      </c>
      <c r="Q87" s="105">
        <f>'Hazard &amp; Exposure'!DJ89</f>
        <v>0</v>
      </c>
      <c r="R87" s="99">
        <f t="shared" si="20"/>
        <v>1.3</v>
      </c>
      <c r="S87" s="99">
        <f>Vulnerability!O89</f>
        <v>0.4</v>
      </c>
      <c r="T87" s="157">
        <f>Vulnerability!E89</f>
        <v>0</v>
      </c>
      <c r="U87" s="157">
        <f>Vulnerability!H89</f>
        <v>1.7</v>
      </c>
      <c r="V87" s="157">
        <f>Vulnerability!N89</f>
        <v>0</v>
      </c>
      <c r="W87" s="99">
        <f>Vulnerability!AM89</f>
        <v>2.2000000000000002</v>
      </c>
      <c r="X87" s="157">
        <f>Vulnerability!T89</f>
        <v>3.4</v>
      </c>
      <c r="Y87" s="156">
        <f>Vulnerability!AB89</f>
        <v>0.1</v>
      </c>
      <c r="Z87" s="156">
        <f>Vulnerability!AE89</f>
        <v>0.5</v>
      </c>
      <c r="AA87" s="156">
        <f>Vulnerability!AH89</f>
        <v>0.2</v>
      </c>
      <c r="AB87" s="156">
        <f>Vulnerability!AK89</f>
        <v>2.5</v>
      </c>
      <c r="AC87" s="157">
        <f>Vulnerability!AL89</f>
        <v>0.9</v>
      </c>
      <c r="AD87" s="99">
        <f t="shared" si="21"/>
        <v>1.5</v>
      </c>
      <c r="AE87" s="99">
        <f>'Lack of Coping Capacity'!H89</f>
        <v>2.1</v>
      </c>
      <c r="AF87" s="162">
        <f>'Lack of Coping Capacity'!D89</f>
        <v>1.9</v>
      </c>
      <c r="AG87" s="162">
        <f>'Lack of Coping Capacity'!G89</f>
        <v>2.2000000000000002</v>
      </c>
      <c r="AH87" s="99">
        <f>'Lack of Coping Capacity'!AA89</f>
        <v>0.8</v>
      </c>
      <c r="AI87" s="162">
        <f>'Lack of Coping Capacity'!M89</f>
        <v>1.2</v>
      </c>
      <c r="AJ87" s="162">
        <f>'Lack of Coping Capacity'!R89</f>
        <v>0.1</v>
      </c>
      <c r="AK87" s="162">
        <f>'Lack of Coping Capacity'!Z89</f>
        <v>1.2</v>
      </c>
      <c r="AL87" s="102">
        <f>'Imputed and missing data hidden'!BY85</f>
        <v>10</v>
      </c>
      <c r="AM87" s="103">
        <f t="shared" si="22"/>
        <v>0.19607843137254902</v>
      </c>
      <c r="AN87" s="102" t="str">
        <f t="shared" si="23"/>
        <v/>
      </c>
      <c r="AO87" s="104">
        <f>'Indicator Date hidden2'!BZ86</f>
        <v>0.54545454545454541</v>
      </c>
    </row>
    <row r="88" spans="1:41">
      <c r="A88" s="97" t="str">
        <f>'Indicator Data'!A90</f>
        <v>Jordan</v>
      </c>
      <c r="B88" s="97" t="str">
        <f>'Indicator Data'!B90</f>
        <v>JOR</v>
      </c>
      <c r="C88" s="99">
        <f t="shared" si="16"/>
        <v>4.4000000000000004</v>
      </c>
      <c r="D88" s="99" t="str">
        <f t="shared" si="17"/>
        <v>Medium</v>
      </c>
      <c r="E88" s="100">
        <f t="shared" si="18"/>
        <v>68</v>
      </c>
      <c r="F88" s="101">
        <f>VLOOKUP($B88,'Lack of Reliability Index'!$A$2:$H$192,8,FALSE)</f>
        <v>4.8386473429951691</v>
      </c>
      <c r="G88" s="99">
        <f t="shared" si="19"/>
        <v>3.3</v>
      </c>
      <c r="H88" s="99">
        <f>'Hazard &amp; Exposure'!DD90</f>
        <v>4.0999999999999996</v>
      </c>
      <c r="I88" s="105">
        <f>'Hazard &amp; Exposure'!AO90</f>
        <v>7.7</v>
      </c>
      <c r="J88" s="105">
        <f>'Hazard &amp; Exposure'!AP90</f>
        <v>2.6</v>
      </c>
      <c r="K88" s="105">
        <f>'Hazard &amp; Exposure'!AQ90</f>
        <v>0</v>
      </c>
      <c r="L88" s="105">
        <f>'Hazard &amp; Exposure'!AR90</f>
        <v>0</v>
      </c>
      <c r="M88" s="105">
        <f>'Hazard &amp; Exposure'!AU90</f>
        <v>6.7</v>
      </c>
      <c r="N88" s="105">
        <f>'Hazard &amp; Exposure'!DC90</f>
        <v>3.9</v>
      </c>
      <c r="O88" s="99">
        <f>'Hazard &amp; Exposure'!DK90</f>
        <v>2.2999999999999998</v>
      </c>
      <c r="P88" s="105">
        <f>'Hazard &amp; Exposure'!DG90</f>
        <v>3.3</v>
      </c>
      <c r="Q88" s="105">
        <f>'Hazard &amp; Exposure'!DJ90</f>
        <v>0</v>
      </c>
      <c r="R88" s="99">
        <f t="shared" si="20"/>
        <v>6.1</v>
      </c>
      <c r="S88" s="99">
        <f>Vulnerability!O90</f>
        <v>3.6</v>
      </c>
      <c r="T88" s="157">
        <f>Vulnerability!E90</f>
        <v>2.2000000000000002</v>
      </c>
      <c r="U88" s="157">
        <f>Vulnerability!H90</f>
        <v>4.0999999999999996</v>
      </c>
      <c r="V88" s="157">
        <f>Vulnerability!N90</f>
        <v>5.7</v>
      </c>
      <c r="W88" s="99">
        <f>Vulnerability!AM90</f>
        <v>7.8</v>
      </c>
      <c r="X88" s="157">
        <f>Vulnerability!T90</f>
        <v>10</v>
      </c>
      <c r="Y88" s="156">
        <f>Vulnerability!AB90</f>
        <v>0.1</v>
      </c>
      <c r="Z88" s="156">
        <f>Vulnerability!AE90</f>
        <v>1</v>
      </c>
      <c r="AA88" s="156">
        <f>Vulnerability!AH90</f>
        <v>0</v>
      </c>
      <c r="AB88" s="156">
        <f>Vulnerability!AK90</f>
        <v>3</v>
      </c>
      <c r="AC88" s="157">
        <f>Vulnerability!AL90</f>
        <v>1.1000000000000001</v>
      </c>
      <c r="AD88" s="99">
        <f t="shared" si="21"/>
        <v>4.3</v>
      </c>
      <c r="AE88" s="99">
        <f>'Lack of Coping Capacity'!H90</f>
        <v>5.6</v>
      </c>
      <c r="AF88" s="162">
        <f>'Lack of Coping Capacity'!D90</f>
        <v>6.1</v>
      </c>
      <c r="AG88" s="162">
        <f>'Lack of Coping Capacity'!G90</f>
        <v>5</v>
      </c>
      <c r="AH88" s="99">
        <f>'Lack of Coping Capacity'!AA90</f>
        <v>2.8</v>
      </c>
      <c r="AI88" s="162">
        <f>'Lack of Coping Capacity'!M90</f>
        <v>2.5</v>
      </c>
      <c r="AJ88" s="162">
        <f>'Lack of Coping Capacity'!R90</f>
        <v>2.4</v>
      </c>
      <c r="AK88" s="162">
        <f>'Lack of Coping Capacity'!Z90</f>
        <v>3.4</v>
      </c>
      <c r="AL88" s="102">
        <f>'Imputed and missing data hidden'!BY86</f>
        <v>8</v>
      </c>
      <c r="AM88" s="103">
        <f t="shared" si="22"/>
        <v>0.15686274509803921</v>
      </c>
      <c r="AN88" s="102" t="str">
        <f t="shared" si="23"/>
        <v/>
      </c>
      <c r="AO88" s="104">
        <f>'Indicator Date hidden2'!BZ87</f>
        <v>0.50724637681159424</v>
      </c>
    </row>
    <row r="89" spans="1:41">
      <c r="A89" s="97" t="str">
        <f>'Indicator Data'!A91</f>
        <v>Kazakhstan</v>
      </c>
      <c r="B89" s="97" t="str">
        <f>'Indicator Data'!B91</f>
        <v>KAZ</v>
      </c>
      <c r="C89" s="99">
        <f t="shared" si="16"/>
        <v>1.8</v>
      </c>
      <c r="D89" s="99" t="str">
        <f t="shared" si="17"/>
        <v>Very Low</v>
      </c>
      <c r="E89" s="100">
        <f t="shared" si="18"/>
        <v>160</v>
      </c>
      <c r="F89" s="101">
        <f>VLOOKUP($B89,'Lack of Reliability Index'!$A$2:$H$192,8,FALSE)</f>
        <v>3.9634703196347036</v>
      </c>
      <c r="G89" s="99">
        <f t="shared" si="19"/>
        <v>2.2999999999999998</v>
      </c>
      <c r="H89" s="99">
        <f>'Hazard &amp; Exposure'!DD91</f>
        <v>4</v>
      </c>
      <c r="I89" s="105">
        <f>'Hazard &amp; Exposure'!AO91</f>
        <v>6.5</v>
      </c>
      <c r="J89" s="105">
        <f>'Hazard &amp; Exposure'!AP91</f>
        <v>6</v>
      </c>
      <c r="K89" s="105">
        <f>'Hazard &amp; Exposure'!AQ91</f>
        <v>0</v>
      </c>
      <c r="L89" s="105">
        <f>'Hazard &amp; Exposure'!AR91</f>
        <v>0</v>
      </c>
      <c r="M89" s="105">
        <f>'Hazard &amp; Exposure'!AU91</f>
        <v>5</v>
      </c>
      <c r="N89" s="105">
        <f>'Hazard &amp; Exposure'!DC91</f>
        <v>3.8</v>
      </c>
      <c r="O89" s="99">
        <f>'Hazard &amp; Exposure'!DK91</f>
        <v>0.1</v>
      </c>
      <c r="P89" s="105">
        <f>'Hazard &amp; Exposure'!DG91</f>
        <v>0.1</v>
      </c>
      <c r="Q89" s="105">
        <f>'Hazard &amp; Exposure'!DJ91</f>
        <v>0</v>
      </c>
      <c r="R89" s="99">
        <f t="shared" si="20"/>
        <v>0.7</v>
      </c>
      <c r="S89" s="99">
        <f>Vulnerability!O91</f>
        <v>1</v>
      </c>
      <c r="T89" s="157">
        <f>Vulnerability!E91</f>
        <v>1.2</v>
      </c>
      <c r="U89" s="157">
        <f>Vulnerability!H91</f>
        <v>1.6</v>
      </c>
      <c r="V89" s="157">
        <f>Vulnerability!N91</f>
        <v>0</v>
      </c>
      <c r="W89" s="99">
        <f>Vulnerability!AM91</f>
        <v>0.4</v>
      </c>
      <c r="X89" s="157">
        <f>Vulnerability!T91</f>
        <v>0</v>
      </c>
      <c r="Y89" s="156">
        <f>Vulnerability!AB91</f>
        <v>0.7</v>
      </c>
      <c r="Z89" s="156">
        <f>Vulnerability!AE91</f>
        <v>0.6</v>
      </c>
      <c r="AA89" s="156">
        <f>Vulnerability!AH91</f>
        <v>0.5</v>
      </c>
      <c r="AB89" s="156">
        <f>Vulnerability!AK91</f>
        <v>1.1000000000000001</v>
      </c>
      <c r="AC89" s="157">
        <f>Vulnerability!AL91</f>
        <v>0.7</v>
      </c>
      <c r="AD89" s="99">
        <f t="shared" si="21"/>
        <v>3.6</v>
      </c>
      <c r="AE89" s="99">
        <f>'Lack of Coping Capacity'!H91</f>
        <v>4.7</v>
      </c>
      <c r="AF89" s="162">
        <f>'Lack of Coping Capacity'!D91</f>
        <v>3.8</v>
      </c>
      <c r="AG89" s="162">
        <f>'Lack of Coping Capacity'!G91</f>
        <v>5.5</v>
      </c>
      <c r="AH89" s="99">
        <f>'Lack of Coping Capacity'!AA91</f>
        <v>2.4</v>
      </c>
      <c r="AI89" s="162">
        <f>'Lack of Coping Capacity'!M91</f>
        <v>1.2</v>
      </c>
      <c r="AJ89" s="162">
        <f>'Lack of Coping Capacity'!R91</f>
        <v>3.5</v>
      </c>
      <c r="AK89" s="162">
        <f>'Lack of Coping Capacity'!Z91</f>
        <v>2.6</v>
      </c>
      <c r="AL89" s="102">
        <f>'Imputed and missing data hidden'!BY87</f>
        <v>5</v>
      </c>
      <c r="AM89" s="103">
        <f t="shared" si="22"/>
        <v>9.8039215686274508E-2</v>
      </c>
      <c r="AN89" s="102" t="str">
        <f t="shared" si="23"/>
        <v/>
      </c>
      <c r="AO89" s="104">
        <f>'Indicator Date hidden2'!BZ88</f>
        <v>0.49315068493150682</v>
      </c>
    </row>
    <row r="90" spans="1:41">
      <c r="A90" s="97" t="str">
        <f>'Indicator Data'!A92</f>
        <v>Kenya</v>
      </c>
      <c r="B90" s="97" t="str">
        <f>'Indicator Data'!B92</f>
        <v>KEN</v>
      </c>
      <c r="C90" s="99">
        <f t="shared" si="16"/>
        <v>5.7</v>
      </c>
      <c r="D90" s="99" t="str">
        <f t="shared" si="17"/>
        <v>High</v>
      </c>
      <c r="E90" s="100">
        <f t="shared" si="18"/>
        <v>27</v>
      </c>
      <c r="F90" s="101">
        <f>VLOOKUP($B90,'Lack of Reliability Index'!$A$2:$H$192,8,FALSE)</f>
        <v>2.4177777777777774</v>
      </c>
      <c r="G90" s="99">
        <f t="shared" si="19"/>
        <v>5.3</v>
      </c>
      <c r="H90" s="99">
        <f>'Hazard &amp; Exposure'!DD92</f>
        <v>5.0999999999999996</v>
      </c>
      <c r="I90" s="105">
        <f>'Hazard &amp; Exposure'!AO92</f>
        <v>3.2</v>
      </c>
      <c r="J90" s="105">
        <f>'Hazard &amp; Exposure'!AP92</f>
        <v>5.6</v>
      </c>
      <c r="K90" s="105">
        <f>'Hazard &amp; Exposure'!AQ92</f>
        <v>6</v>
      </c>
      <c r="L90" s="105">
        <f>'Hazard &amp; Exposure'!AR92</f>
        <v>0</v>
      </c>
      <c r="M90" s="105">
        <f>'Hazard &amp; Exposure'!AU92</f>
        <v>6.9</v>
      </c>
      <c r="N90" s="105">
        <f>'Hazard &amp; Exposure'!DC92</f>
        <v>6.5</v>
      </c>
      <c r="O90" s="99">
        <f>'Hazard &amp; Exposure'!DK92</f>
        <v>5.4</v>
      </c>
      <c r="P90" s="105">
        <f>'Hazard &amp; Exposure'!DG92</f>
        <v>7.7</v>
      </c>
      <c r="Q90" s="105">
        <f>'Hazard &amp; Exposure'!DJ92</f>
        <v>0</v>
      </c>
      <c r="R90" s="99">
        <f t="shared" si="20"/>
        <v>6</v>
      </c>
      <c r="S90" s="99">
        <f>Vulnerability!O92</f>
        <v>5.4</v>
      </c>
      <c r="T90" s="157">
        <f>Vulnerability!E92</f>
        <v>7.3</v>
      </c>
      <c r="U90" s="157">
        <f>Vulnerability!H92</f>
        <v>5.4</v>
      </c>
      <c r="V90" s="157">
        <f>Vulnerability!N92</f>
        <v>1.5</v>
      </c>
      <c r="W90" s="99">
        <f>Vulnerability!AM92</f>
        <v>6.5</v>
      </c>
      <c r="X90" s="157">
        <f>Vulnerability!T92</f>
        <v>7.7</v>
      </c>
      <c r="Y90" s="156">
        <f>Vulnerability!AB92</f>
        <v>3.8</v>
      </c>
      <c r="Z90" s="156">
        <f>Vulnerability!AE92</f>
        <v>2.9</v>
      </c>
      <c r="AA90" s="156">
        <f>Vulnerability!AH92</f>
        <v>5.3</v>
      </c>
      <c r="AB90" s="156">
        <f>Vulnerability!AK92</f>
        <v>6.7</v>
      </c>
      <c r="AC90" s="157">
        <f>Vulnerability!AL92</f>
        <v>4.8</v>
      </c>
      <c r="AD90" s="99">
        <f t="shared" si="21"/>
        <v>5.9</v>
      </c>
      <c r="AE90" s="99">
        <f>'Lack of Coping Capacity'!H92</f>
        <v>5.2</v>
      </c>
      <c r="AF90" s="162">
        <f>'Lack of Coping Capacity'!D92</f>
        <v>3.9</v>
      </c>
      <c r="AG90" s="162">
        <f>'Lack of Coping Capacity'!G92</f>
        <v>6.4</v>
      </c>
      <c r="AH90" s="99">
        <f>'Lack of Coping Capacity'!AA92</f>
        <v>6.6</v>
      </c>
      <c r="AI90" s="162">
        <f>'Lack of Coping Capacity'!M92</f>
        <v>4.8</v>
      </c>
      <c r="AJ90" s="162">
        <f>'Lack of Coping Capacity'!R92</f>
        <v>8.4</v>
      </c>
      <c r="AK90" s="162">
        <f>'Lack of Coping Capacity'!Z92</f>
        <v>6.7</v>
      </c>
      <c r="AL90" s="102">
        <f>'Imputed and missing data hidden'!BY88</f>
        <v>0</v>
      </c>
      <c r="AM90" s="103">
        <f t="shared" si="22"/>
        <v>0</v>
      </c>
      <c r="AN90" s="102" t="str">
        <f t="shared" si="23"/>
        <v/>
      </c>
      <c r="AO90" s="104">
        <f>'Indicator Date hidden2'!BZ89</f>
        <v>0.45333333333333331</v>
      </c>
    </row>
    <row r="91" spans="1:41">
      <c r="A91" s="97" t="str">
        <f>'Indicator Data'!A93</f>
        <v>Kiribati</v>
      </c>
      <c r="B91" s="97" t="str">
        <f>'Indicator Data'!B93</f>
        <v>KIR</v>
      </c>
      <c r="C91" s="99">
        <f t="shared" si="16"/>
        <v>3.8</v>
      </c>
      <c r="D91" s="99" t="str">
        <f t="shared" si="17"/>
        <v>Medium</v>
      </c>
      <c r="E91" s="100">
        <f t="shared" si="18"/>
        <v>87</v>
      </c>
      <c r="F91" s="101">
        <f>VLOOKUP($B91,'Lack of Reliability Index'!$A$2:$H$192,8,FALSE)</f>
        <v>5.4463276836158192</v>
      </c>
      <c r="G91" s="99">
        <f t="shared" si="19"/>
        <v>2.1</v>
      </c>
      <c r="H91" s="99">
        <f>'Hazard &amp; Exposure'!DD93</f>
        <v>3.8</v>
      </c>
      <c r="I91" s="105">
        <f>'Hazard &amp; Exposure'!AO93</f>
        <v>0.1</v>
      </c>
      <c r="J91" s="105">
        <f>'Hazard &amp; Exposure'!AP93</f>
        <v>0.1</v>
      </c>
      <c r="K91" s="105">
        <f>'Hazard &amp; Exposure'!AQ93</f>
        <v>8.6999999999999993</v>
      </c>
      <c r="L91" s="105">
        <f>'Hazard &amp; Exposure'!AR93</f>
        <v>0</v>
      </c>
      <c r="M91" s="105">
        <f>'Hazard &amp; Exposure'!AU93</f>
        <v>3.8</v>
      </c>
      <c r="N91" s="105">
        <f>'Hazard &amp; Exposure'!DC93</f>
        <v>4.5</v>
      </c>
      <c r="O91" s="99">
        <f>'Hazard &amp; Exposure'!DK93</f>
        <v>0</v>
      </c>
      <c r="P91" s="105">
        <f>'Hazard &amp; Exposure'!DG93</f>
        <v>0</v>
      </c>
      <c r="Q91" s="105">
        <f>'Hazard &amp; Exposure'!DJ93</f>
        <v>0</v>
      </c>
      <c r="R91" s="99">
        <f t="shared" si="20"/>
        <v>5.0999999999999996</v>
      </c>
      <c r="S91" s="99">
        <f>Vulnerability!O93</f>
        <v>6.8</v>
      </c>
      <c r="T91" s="157">
        <f>Vulnerability!E93</f>
        <v>6.3</v>
      </c>
      <c r="U91" s="157" t="str">
        <f>Vulnerability!H93</f>
        <v>x</v>
      </c>
      <c r="V91" s="157">
        <f>Vulnerability!N93</f>
        <v>7.7</v>
      </c>
      <c r="W91" s="99">
        <f>Vulnerability!AM93</f>
        <v>2.6</v>
      </c>
      <c r="X91" s="157">
        <f>Vulnerability!T93</f>
        <v>0</v>
      </c>
      <c r="Y91" s="156">
        <f>Vulnerability!AB93</f>
        <v>9</v>
      </c>
      <c r="Z91" s="156">
        <f>Vulnerability!AE93</f>
        <v>3.7</v>
      </c>
      <c r="AA91" s="156">
        <f>Vulnerability!AH93</f>
        <v>0</v>
      </c>
      <c r="AB91" s="156">
        <f>Vulnerability!AK93</f>
        <v>0.8</v>
      </c>
      <c r="AC91" s="157">
        <f>Vulnerability!AL93</f>
        <v>4.5999999999999996</v>
      </c>
      <c r="AD91" s="99">
        <f t="shared" si="21"/>
        <v>5.2</v>
      </c>
      <c r="AE91" s="99">
        <f>'Lack of Coping Capacity'!H93</f>
        <v>5.5</v>
      </c>
      <c r="AF91" s="162" t="str">
        <f>'Lack of Coping Capacity'!D93</f>
        <v>x</v>
      </c>
      <c r="AG91" s="162">
        <f>'Lack of Coping Capacity'!G93</f>
        <v>5.5</v>
      </c>
      <c r="AH91" s="99">
        <f>'Lack of Coping Capacity'!AA93</f>
        <v>4.9000000000000004</v>
      </c>
      <c r="AI91" s="162">
        <f>'Lack of Coping Capacity'!M93</f>
        <v>5.5</v>
      </c>
      <c r="AJ91" s="162">
        <f>'Lack of Coping Capacity'!R93</f>
        <v>4.0999999999999996</v>
      </c>
      <c r="AK91" s="162">
        <f>'Lack of Coping Capacity'!Z93</f>
        <v>5.0999999999999996</v>
      </c>
      <c r="AL91" s="102">
        <f>'Imputed and missing data hidden'!BY89</f>
        <v>18</v>
      </c>
      <c r="AM91" s="103">
        <f t="shared" si="22"/>
        <v>0.35294117647058826</v>
      </c>
      <c r="AN91" s="102" t="str">
        <f t="shared" si="23"/>
        <v/>
      </c>
      <c r="AO91" s="104">
        <f>'Indicator Date hidden2'!BZ90</f>
        <v>0.2711864406779661</v>
      </c>
    </row>
    <row r="92" spans="1:41">
      <c r="A92" s="97" t="str">
        <f>'Indicator Data'!A94</f>
        <v>Korea DPR</v>
      </c>
      <c r="B92" s="97" t="str">
        <f>'Indicator Data'!B94</f>
        <v>PRK</v>
      </c>
      <c r="C92" s="99">
        <f t="shared" si="16"/>
        <v>4.2</v>
      </c>
      <c r="D92" s="99" t="str">
        <f t="shared" si="17"/>
        <v>Medium</v>
      </c>
      <c r="E92" s="100">
        <f t="shared" si="18"/>
        <v>76</v>
      </c>
      <c r="F92" s="101">
        <f>VLOOKUP($B92,'Lack of Reliability Index'!$A$2:$H$192,8,FALSE)</f>
        <v>6.1520467836257309</v>
      </c>
      <c r="G92" s="99">
        <f t="shared" si="19"/>
        <v>4</v>
      </c>
      <c r="H92" s="99">
        <f>'Hazard &amp; Exposure'!DD94</f>
        <v>5.3</v>
      </c>
      <c r="I92" s="105">
        <f>'Hazard &amp; Exposure'!AO94</f>
        <v>4.9000000000000004</v>
      </c>
      <c r="J92" s="105">
        <f>'Hazard &amp; Exposure'!AP94</f>
        <v>7.4</v>
      </c>
      <c r="K92" s="105">
        <f>'Hazard &amp; Exposure'!AQ94</f>
        <v>4.5999999999999996</v>
      </c>
      <c r="L92" s="105">
        <f>'Hazard &amp; Exposure'!AR94</f>
        <v>6.5</v>
      </c>
      <c r="M92" s="105">
        <f>'Hazard &amp; Exposure'!AU94</f>
        <v>3.8</v>
      </c>
      <c r="N92" s="105">
        <f>'Hazard &amp; Exposure'!DC94</f>
        <v>3.3</v>
      </c>
      <c r="O92" s="99">
        <f>'Hazard &amp; Exposure'!DK94</f>
        <v>2.2999999999999998</v>
      </c>
      <c r="P92" s="105">
        <f>'Hazard &amp; Exposure'!DG94</f>
        <v>3.3</v>
      </c>
      <c r="Q92" s="105">
        <f>'Hazard &amp; Exposure'!DJ94</f>
        <v>0</v>
      </c>
      <c r="R92" s="99">
        <f t="shared" si="20"/>
        <v>2.9</v>
      </c>
      <c r="S92" s="99">
        <f>Vulnerability!O94</f>
        <v>0</v>
      </c>
      <c r="T92" s="157">
        <f>Vulnerability!E94</f>
        <v>0</v>
      </c>
      <c r="U92" s="157" t="str">
        <f>Vulnerability!H94</f>
        <v>x</v>
      </c>
      <c r="V92" s="157">
        <f>Vulnerability!N94</f>
        <v>0.1</v>
      </c>
      <c r="W92" s="99">
        <f>Vulnerability!AM94</f>
        <v>5</v>
      </c>
      <c r="X92" s="157">
        <f>Vulnerability!T94</f>
        <v>0</v>
      </c>
      <c r="Y92" s="156">
        <f>Vulnerability!AB94</f>
        <v>3.9</v>
      </c>
      <c r="Z92" s="156">
        <f>Vulnerability!AE94</f>
        <v>1.7</v>
      </c>
      <c r="AA92" s="156">
        <f>Vulnerability!AH94</f>
        <v>10</v>
      </c>
      <c r="AB92" s="156">
        <f>Vulnerability!AK94</f>
        <v>9.3000000000000007</v>
      </c>
      <c r="AC92" s="157">
        <f>Vulnerability!AL94</f>
        <v>7.7</v>
      </c>
      <c r="AD92" s="99">
        <f t="shared" si="21"/>
        <v>6.3</v>
      </c>
      <c r="AE92" s="99">
        <f>'Lack of Coping Capacity'!H94</f>
        <v>8</v>
      </c>
      <c r="AF92" s="162" t="str">
        <f>'Lack of Coping Capacity'!D94</f>
        <v>x</v>
      </c>
      <c r="AG92" s="162">
        <f>'Lack of Coping Capacity'!G94</f>
        <v>8</v>
      </c>
      <c r="AH92" s="99">
        <f>'Lack of Coping Capacity'!AA94</f>
        <v>3.8</v>
      </c>
      <c r="AI92" s="162">
        <f>'Lack of Coping Capacity'!M94</f>
        <v>7.3</v>
      </c>
      <c r="AJ92" s="162">
        <f>'Lack of Coping Capacity'!R94</f>
        <v>3.4</v>
      </c>
      <c r="AK92" s="162">
        <f>'Lack of Coping Capacity'!Z94</f>
        <v>0.7</v>
      </c>
      <c r="AL92" s="102">
        <f>'Imputed and missing data hidden'!BY90</f>
        <v>17</v>
      </c>
      <c r="AM92" s="103">
        <f t="shared" si="22"/>
        <v>0.33333333333333331</v>
      </c>
      <c r="AN92" s="102" t="str">
        <f t="shared" si="23"/>
        <v/>
      </c>
      <c r="AO92" s="104">
        <f>'Indicator Date hidden2'!BZ91</f>
        <v>0.40350877192982454</v>
      </c>
    </row>
    <row r="93" spans="1:41">
      <c r="A93" s="97" t="str">
        <f>'Indicator Data'!A95</f>
        <v>Korea Republic of</v>
      </c>
      <c r="B93" s="97" t="str">
        <f>'Indicator Data'!B95</f>
        <v>KOR</v>
      </c>
      <c r="C93" s="99">
        <f t="shared" si="16"/>
        <v>1.9</v>
      </c>
      <c r="D93" s="99" t="str">
        <f t="shared" si="17"/>
        <v>Very Low</v>
      </c>
      <c r="E93" s="100">
        <f t="shared" si="18"/>
        <v>153</v>
      </c>
      <c r="F93" s="101">
        <f>VLOOKUP($B93,'Lack of Reliability Index'!$A$2:$H$192,8,FALSE)</f>
        <v>5.5601990049751242</v>
      </c>
      <c r="G93" s="99">
        <f t="shared" si="19"/>
        <v>3.5</v>
      </c>
      <c r="H93" s="99">
        <f>'Hazard &amp; Exposure'!DD95</f>
        <v>5.9</v>
      </c>
      <c r="I93" s="105">
        <f>'Hazard &amp; Exposure'!AO95</f>
        <v>7.3</v>
      </c>
      <c r="J93" s="105">
        <f>'Hazard &amp; Exposure'!AP95</f>
        <v>4.7</v>
      </c>
      <c r="K93" s="105">
        <f>'Hazard &amp; Exposure'!AQ95</f>
        <v>7.6</v>
      </c>
      <c r="L93" s="105">
        <f>'Hazard &amp; Exposure'!AR95</f>
        <v>8.5</v>
      </c>
      <c r="M93" s="105">
        <f>'Hazard &amp; Exposure'!AU95</f>
        <v>0.3</v>
      </c>
      <c r="N93" s="105">
        <f>'Hazard &amp; Exposure'!DC95</f>
        <v>2.5</v>
      </c>
      <c r="O93" s="99">
        <f>'Hazard &amp; Exposure'!DK95</f>
        <v>0</v>
      </c>
      <c r="P93" s="105">
        <f>'Hazard &amp; Exposure'!DG95</f>
        <v>0</v>
      </c>
      <c r="Q93" s="105">
        <f>'Hazard &amp; Exposure'!DJ95</f>
        <v>0</v>
      </c>
      <c r="R93" s="99">
        <f t="shared" si="20"/>
        <v>1.3</v>
      </c>
      <c r="S93" s="99">
        <f>Vulnerability!O95</f>
        <v>0.5</v>
      </c>
      <c r="T93" s="157">
        <f>Vulnerability!E95</f>
        <v>0.3</v>
      </c>
      <c r="U93" s="157">
        <f>Vulnerability!H95</f>
        <v>1.3</v>
      </c>
      <c r="V93" s="157">
        <f>Vulnerability!N95</f>
        <v>0.1</v>
      </c>
      <c r="W93" s="99">
        <f>Vulnerability!AM95</f>
        <v>2.1</v>
      </c>
      <c r="X93" s="157">
        <f>Vulnerability!T95</f>
        <v>3.6</v>
      </c>
      <c r="Y93" s="156">
        <f>Vulnerability!AB95</f>
        <v>0.4</v>
      </c>
      <c r="Z93" s="156">
        <f>Vulnerability!AE95</f>
        <v>0.2</v>
      </c>
      <c r="AA93" s="156">
        <f>Vulnerability!AH95</f>
        <v>0.1</v>
      </c>
      <c r="AB93" s="156">
        <f>Vulnerability!AK95</f>
        <v>0.6</v>
      </c>
      <c r="AC93" s="157">
        <f>Vulnerability!AL95</f>
        <v>0.3</v>
      </c>
      <c r="AD93" s="99">
        <f t="shared" si="21"/>
        <v>1.6</v>
      </c>
      <c r="AE93" s="99">
        <f>'Lack of Coping Capacity'!H95</f>
        <v>2.2999999999999998</v>
      </c>
      <c r="AF93" s="162">
        <f>'Lack of Coping Capacity'!D95</f>
        <v>1.5</v>
      </c>
      <c r="AG93" s="162">
        <f>'Lack of Coping Capacity'!G95</f>
        <v>3.1</v>
      </c>
      <c r="AH93" s="99">
        <f>'Lack of Coping Capacity'!AA95</f>
        <v>0.8</v>
      </c>
      <c r="AI93" s="162">
        <f>'Lack of Coping Capacity'!M95</f>
        <v>1.3</v>
      </c>
      <c r="AJ93" s="162">
        <f>'Lack of Coping Capacity'!R95</f>
        <v>0</v>
      </c>
      <c r="AK93" s="162">
        <f>'Lack of Coping Capacity'!Z95</f>
        <v>1.1000000000000001</v>
      </c>
      <c r="AL93" s="102">
        <f>'Imputed and missing data hidden'!BY91</f>
        <v>11</v>
      </c>
      <c r="AM93" s="103">
        <f t="shared" si="22"/>
        <v>0.21568627450980393</v>
      </c>
      <c r="AN93" s="102" t="str">
        <f t="shared" si="23"/>
        <v/>
      </c>
      <c r="AO93" s="104">
        <f>'Indicator Date hidden2'!BZ92</f>
        <v>0.4925373134328358</v>
      </c>
    </row>
    <row r="94" spans="1:41">
      <c r="A94" s="97" t="str">
        <f>'Indicator Data'!A96</f>
        <v>Kuwait</v>
      </c>
      <c r="B94" s="97" t="str">
        <f>'Indicator Data'!B96</f>
        <v>KWT</v>
      </c>
      <c r="C94" s="99">
        <f t="shared" si="16"/>
        <v>1.8</v>
      </c>
      <c r="D94" s="99" t="str">
        <f t="shared" si="17"/>
        <v>Very Low</v>
      </c>
      <c r="E94" s="100">
        <f t="shared" si="18"/>
        <v>160</v>
      </c>
      <c r="F94" s="101">
        <f>VLOOKUP($B94,'Lack of Reliability Index'!$A$2:$H$192,8,FALSE)</f>
        <v>5.2166666666666668</v>
      </c>
      <c r="G94" s="99">
        <f t="shared" si="19"/>
        <v>1.2</v>
      </c>
      <c r="H94" s="99">
        <f>'Hazard &amp; Exposure'!DD96</f>
        <v>1.6</v>
      </c>
      <c r="I94" s="105">
        <f>'Hazard &amp; Exposure'!AO96</f>
        <v>0.2</v>
      </c>
      <c r="J94" s="105">
        <f>'Hazard &amp; Exposure'!AP96</f>
        <v>1.3</v>
      </c>
      <c r="K94" s="105">
        <f>'Hazard &amp; Exposure'!AQ96</f>
        <v>0</v>
      </c>
      <c r="L94" s="105">
        <f>'Hazard &amp; Exposure'!AR96</f>
        <v>0</v>
      </c>
      <c r="M94" s="105">
        <f>'Hazard &amp; Exposure'!AU96</f>
        <v>3.4</v>
      </c>
      <c r="N94" s="105">
        <f>'Hazard &amp; Exposure'!DC96</f>
        <v>3.8</v>
      </c>
      <c r="O94" s="99">
        <f>'Hazard &amp; Exposure'!DK96</f>
        <v>0.8</v>
      </c>
      <c r="P94" s="105">
        <f>'Hazard &amp; Exposure'!DG96</f>
        <v>1.2</v>
      </c>
      <c r="Q94" s="105">
        <f>'Hazard &amp; Exposure'!DJ96</f>
        <v>0</v>
      </c>
      <c r="R94" s="99">
        <f t="shared" si="20"/>
        <v>1.5</v>
      </c>
      <c r="S94" s="99">
        <f>Vulnerability!O96</f>
        <v>1.8</v>
      </c>
      <c r="T94" s="157">
        <f>Vulnerability!E96</f>
        <v>1.9</v>
      </c>
      <c r="U94" s="157">
        <f>Vulnerability!H96</f>
        <v>3.2</v>
      </c>
      <c r="V94" s="157">
        <f>Vulnerability!N96</f>
        <v>0</v>
      </c>
      <c r="W94" s="99">
        <f>Vulnerability!AM96</f>
        <v>1.1000000000000001</v>
      </c>
      <c r="X94" s="157">
        <f>Vulnerability!T96</f>
        <v>1.7</v>
      </c>
      <c r="Y94" s="156">
        <f>Vulnerability!AB96</f>
        <v>0.2</v>
      </c>
      <c r="Z94" s="156">
        <f>Vulnerability!AE96</f>
        <v>0.7</v>
      </c>
      <c r="AA94" s="156">
        <f>Vulnerability!AH96</f>
        <v>0</v>
      </c>
      <c r="AB94" s="156">
        <f>Vulnerability!AK96</f>
        <v>0.7</v>
      </c>
      <c r="AC94" s="157">
        <f>Vulnerability!AL96</f>
        <v>0.4</v>
      </c>
      <c r="AD94" s="99">
        <f t="shared" si="21"/>
        <v>3.5</v>
      </c>
      <c r="AE94" s="99">
        <f>'Lack of Coping Capacity'!H96</f>
        <v>5.4</v>
      </c>
      <c r="AF94" s="162" t="str">
        <f>'Lack of Coping Capacity'!D96</f>
        <v>x</v>
      </c>
      <c r="AG94" s="162">
        <f>'Lack of Coping Capacity'!G96</f>
        <v>5.4</v>
      </c>
      <c r="AH94" s="99">
        <f>'Lack of Coping Capacity'!AA96</f>
        <v>1.1000000000000001</v>
      </c>
      <c r="AI94" s="162">
        <f>'Lack of Coping Capacity'!M96</f>
        <v>0.5</v>
      </c>
      <c r="AJ94" s="162">
        <f>'Lack of Coping Capacity'!R96</f>
        <v>1.6</v>
      </c>
      <c r="AK94" s="162">
        <f>'Lack of Coping Capacity'!Z96</f>
        <v>1.2</v>
      </c>
      <c r="AL94" s="102">
        <f>'Imputed and missing data hidden'!BY92</f>
        <v>13</v>
      </c>
      <c r="AM94" s="103">
        <f t="shared" si="22"/>
        <v>0.25490196078431371</v>
      </c>
      <c r="AN94" s="102" t="str">
        <f t="shared" si="23"/>
        <v/>
      </c>
      <c r="AO94" s="104">
        <f>'Indicator Date hidden2'!BZ93</f>
        <v>0.328125</v>
      </c>
    </row>
    <row r="95" spans="1:41">
      <c r="A95" s="97" t="str">
        <f>'Indicator Data'!A97</f>
        <v>Kyrgyzstan</v>
      </c>
      <c r="B95" s="97" t="str">
        <f>'Indicator Data'!B97</f>
        <v>KGZ</v>
      </c>
      <c r="C95" s="99">
        <f t="shared" si="16"/>
        <v>3.3</v>
      </c>
      <c r="D95" s="99" t="str">
        <f t="shared" si="17"/>
        <v>Low</v>
      </c>
      <c r="E95" s="100">
        <f t="shared" si="18"/>
        <v>106</v>
      </c>
      <c r="F95" s="101">
        <f>VLOOKUP($B95,'Lack of Reliability Index'!$A$2:$H$192,8,FALSE)</f>
        <v>2.7911111111111104</v>
      </c>
      <c r="G95" s="99">
        <f t="shared" si="19"/>
        <v>3.7</v>
      </c>
      <c r="H95" s="99">
        <f>'Hazard &amp; Exposure'!DD97</f>
        <v>5</v>
      </c>
      <c r="I95" s="105">
        <f>'Hazard &amp; Exposure'!AO97</f>
        <v>8.6</v>
      </c>
      <c r="J95" s="105">
        <f>'Hazard &amp; Exposure'!AP97</f>
        <v>5.6</v>
      </c>
      <c r="K95" s="105">
        <f>'Hazard &amp; Exposure'!AQ97</f>
        <v>0</v>
      </c>
      <c r="L95" s="105">
        <f>'Hazard &amp; Exposure'!AR97</f>
        <v>0</v>
      </c>
      <c r="M95" s="105">
        <f>'Hazard &amp; Exposure'!AU97</f>
        <v>6</v>
      </c>
      <c r="N95" s="105">
        <f>'Hazard &amp; Exposure'!DC97</f>
        <v>5.2</v>
      </c>
      <c r="O95" s="99">
        <f>'Hazard &amp; Exposure'!DK97</f>
        <v>2.2000000000000002</v>
      </c>
      <c r="P95" s="105">
        <f>'Hazard &amp; Exposure'!DG97</f>
        <v>3.2</v>
      </c>
      <c r="Q95" s="105">
        <f>'Hazard &amp; Exposure'!DJ97</f>
        <v>0</v>
      </c>
      <c r="R95" s="99">
        <f t="shared" si="20"/>
        <v>2.2999999999999998</v>
      </c>
      <c r="S95" s="99">
        <f>Vulnerability!O97</f>
        <v>3.2</v>
      </c>
      <c r="T95" s="157">
        <f>Vulnerability!E97</f>
        <v>2.5</v>
      </c>
      <c r="U95" s="157">
        <f>Vulnerability!H97</f>
        <v>3.1</v>
      </c>
      <c r="V95" s="157">
        <f>Vulnerability!N97</f>
        <v>4.7</v>
      </c>
      <c r="W95" s="99">
        <f>Vulnerability!AM97</f>
        <v>1.4</v>
      </c>
      <c r="X95" s="157">
        <f>Vulnerability!T97</f>
        <v>1.4</v>
      </c>
      <c r="Y95" s="156">
        <f>Vulnerability!AB97</f>
        <v>1.6</v>
      </c>
      <c r="Z95" s="156">
        <f>Vulnerability!AE97</f>
        <v>0.9</v>
      </c>
      <c r="AA95" s="156">
        <f>Vulnerability!AH97</f>
        <v>0</v>
      </c>
      <c r="AB95" s="156">
        <f>Vulnerability!AK97</f>
        <v>2.5</v>
      </c>
      <c r="AC95" s="157">
        <f>Vulnerability!AL97</f>
        <v>1.3</v>
      </c>
      <c r="AD95" s="99">
        <f t="shared" si="21"/>
        <v>4.3</v>
      </c>
      <c r="AE95" s="99">
        <f>'Lack of Coping Capacity'!H97</f>
        <v>5.2</v>
      </c>
      <c r="AF95" s="162">
        <f>'Lack of Coping Capacity'!D97</f>
        <v>3.7</v>
      </c>
      <c r="AG95" s="162">
        <f>'Lack of Coping Capacity'!G97</f>
        <v>6.7</v>
      </c>
      <c r="AH95" s="99">
        <f>'Lack of Coping Capacity'!AA97</f>
        <v>3.3</v>
      </c>
      <c r="AI95" s="162">
        <f>'Lack of Coping Capacity'!M97</f>
        <v>2.4</v>
      </c>
      <c r="AJ95" s="162">
        <f>'Lack of Coping Capacity'!R97</f>
        <v>3.7</v>
      </c>
      <c r="AK95" s="162">
        <f>'Lack of Coping Capacity'!Z97</f>
        <v>3.9</v>
      </c>
      <c r="AL95" s="102">
        <f>'Imputed and missing data hidden'!BY93</f>
        <v>3</v>
      </c>
      <c r="AM95" s="103">
        <f t="shared" si="22"/>
        <v>5.8823529411764705E-2</v>
      </c>
      <c r="AN95" s="102" t="str">
        <f t="shared" si="23"/>
        <v/>
      </c>
      <c r="AO95" s="104">
        <f>'Indicator Date hidden2'!BZ94</f>
        <v>0.37333333333333335</v>
      </c>
    </row>
    <row r="96" spans="1:41">
      <c r="A96" s="97" t="str">
        <f>'Indicator Data'!A98</f>
        <v>Lao PDR</v>
      </c>
      <c r="B96" s="97" t="str">
        <f>'Indicator Data'!B98</f>
        <v>LAO</v>
      </c>
      <c r="C96" s="99">
        <f t="shared" si="16"/>
        <v>4.0999999999999996</v>
      </c>
      <c r="D96" s="99" t="str">
        <f t="shared" si="17"/>
        <v>Medium</v>
      </c>
      <c r="E96" s="100">
        <f t="shared" si="18"/>
        <v>79</v>
      </c>
      <c r="F96" s="101">
        <f>VLOOKUP($B96,'Lack of Reliability Index'!$A$2:$H$192,8,FALSE)</f>
        <v>3.3789954337899539</v>
      </c>
      <c r="G96" s="99">
        <f t="shared" si="19"/>
        <v>3.4</v>
      </c>
      <c r="H96" s="99">
        <f>'Hazard &amp; Exposure'!DD98</f>
        <v>5</v>
      </c>
      <c r="I96" s="105">
        <f>'Hazard &amp; Exposure'!AO98</f>
        <v>3.1</v>
      </c>
      <c r="J96" s="105">
        <f>'Hazard &amp; Exposure'!AP98</f>
        <v>9.1</v>
      </c>
      <c r="K96" s="105">
        <f>'Hazard &amp; Exposure'!AQ98</f>
        <v>0</v>
      </c>
      <c r="L96" s="105">
        <f>'Hazard &amp; Exposure'!AR98</f>
        <v>3.3</v>
      </c>
      <c r="M96" s="105">
        <f>'Hazard &amp; Exposure'!AU98</f>
        <v>2.7</v>
      </c>
      <c r="N96" s="105">
        <f>'Hazard &amp; Exposure'!DC98</f>
        <v>6.6</v>
      </c>
      <c r="O96" s="99">
        <f>'Hazard &amp; Exposure'!DK98</f>
        <v>1.3</v>
      </c>
      <c r="P96" s="105">
        <f>'Hazard &amp; Exposure'!DG98</f>
        <v>1.8</v>
      </c>
      <c r="Q96" s="105">
        <f>'Hazard &amp; Exposure'!DJ98</f>
        <v>0</v>
      </c>
      <c r="R96" s="99">
        <f t="shared" si="20"/>
        <v>3.4</v>
      </c>
      <c r="S96" s="99">
        <f>Vulnerability!O98</f>
        <v>5</v>
      </c>
      <c r="T96" s="157">
        <f>Vulnerability!E98</f>
        <v>6.7</v>
      </c>
      <c r="U96" s="157">
        <f>Vulnerability!H98</f>
        <v>4.8</v>
      </c>
      <c r="V96" s="157">
        <f>Vulnerability!N98</f>
        <v>1.7</v>
      </c>
      <c r="W96" s="99">
        <f>Vulnerability!AM98</f>
        <v>1.3</v>
      </c>
      <c r="X96" s="157">
        <f>Vulnerability!T98</f>
        <v>0</v>
      </c>
      <c r="Y96" s="156">
        <f>Vulnerability!AB98</f>
        <v>1.7</v>
      </c>
      <c r="Z96" s="156">
        <f>Vulnerability!AE98</f>
        <v>4.0999999999999996</v>
      </c>
      <c r="AA96" s="156">
        <f>Vulnerability!AH98</f>
        <v>1.9</v>
      </c>
      <c r="AB96" s="156">
        <f>Vulnerability!AK98</f>
        <v>2.1</v>
      </c>
      <c r="AC96" s="157">
        <f>Vulnerability!AL98</f>
        <v>2.5</v>
      </c>
      <c r="AD96" s="99">
        <f t="shared" si="21"/>
        <v>6</v>
      </c>
      <c r="AE96" s="99">
        <f>'Lack of Coping Capacity'!H98</f>
        <v>6.5</v>
      </c>
      <c r="AF96" s="162">
        <f>'Lack of Coping Capacity'!D98</f>
        <v>6.1</v>
      </c>
      <c r="AG96" s="162">
        <f>'Lack of Coping Capacity'!G98</f>
        <v>6.9</v>
      </c>
      <c r="AH96" s="99">
        <f>'Lack of Coping Capacity'!AA98</f>
        <v>5.4</v>
      </c>
      <c r="AI96" s="162">
        <f>'Lack of Coping Capacity'!M98</f>
        <v>4.4000000000000004</v>
      </c>
      <c r="AJ96" s="162">
        <f>'Lack of Coping Capacity'!R98</f>
        <v>5.0999999999999996</v>
      </c>
      <c r="AK96" s="162">
        <f>'Lack of Coping Capacity'!Z98</f>
        <v>6.8</v>
      </c>
      <c r="AL96" s="102">
        <f>'Imputed and missing data hidden'!BY94</f>
        <v>5</v>
      </c>
      <c r="AM96" s="103">
        <f t="shared" si="22"/>
        <v>9.8039215686274508E-2</v>
      </c>
      <c r="AN96" s="102" t="str">
        <f t="shared" si="23"/>
        <v/>
      </c>
      <c r="AO96" s="104">
        <f>'Indicator Date hidden2'!BZ95</f>
        <v>0.38356164383561642</v>
      </c>
    </row>
    <row r="97" spans="1:41">
      <c r="A97" s="97" t="str">
        <f>'Indicator Data'!A99</f>
        <v>Latvia</v>
      </c>
      <c r="B97" s="97" t="str">
        <f>'Indicator Data'!B99</f>
        <v>LVA</v>
      </c>
      <c r="C97" s="99">
        <f t="shared" si="16"/>
        <v>1.4</v>
      </c>
      <c r="D97" s="99" t="str">
        <f t="shared" si="17"/>
        <v>Very Low</v>
      </c>
      <c r="E97" s="100">
        <f t="shared" si="18"/>
        <v>176</v>
      </c>
      <c r="F97" s="101">
        <f>VLOOKUP($B97,'Lack of Reliability Index'!$A$2:$H$192,8,FALSE)</f>
        <v>4.4179104477611943</v>
      </c>
      <c r="G97" s="99">
        <f t="shared" si="19"/>
        <v>1.1000000000000001</v>
      </c>
      <c r="H97" s="99">
        <f>'Hazard &amp; Exposure'!DD99</f>
        <v>2.1</v>
      </c>
      <c r="I97" s="105">
        <f>'Hazard &amp; Exposure'!AO99</f>
        <v>0.1</v>
      </c>
      <c r="J97" s="105">
        <f>'Hazard &amp; Exposure'!AP99</f>
        <v>6.5</v>
      </c>
      <c r="K97" s="105">
        <f>'Hazard &amp; Exposure'!AQ99</f>
        <v>0</v>
      </c>
      <c r="L97" s="105">
        <f>'Hazard &amp; Exposure'!AR99</f>
        <v>0</v>
      </c>
      <c r="M97" s="105">
        <f>'Hazard &amp; Exposure'!AU99</f>
        <v>2.4</v>
      </c>
      <c r="N97" s="105">
        <f>'Hazard &amp; Exposure'!DC99</f>
        <v>1</v>
      </c>
      <c r="O97" s="99">
        <f>'Hazard &amp; Exposure'!DK99</f>
        <v>0</v>
      </c>
      <c r="P97" s="105">
        <f>'Hazard &amp; Exposure'!DG99</f>
        <v>0</v>
      </c>
      <c r="Q97" s="105">
        <f>'Hazard &amp; Exposure'!DJ99</f>
        <v>0</v>
      </c>
      <c r="R97" s="99">
        <f t="shared" si="20"/>
        <v>1</v>
      </c>
      <c r="S97" s="99">
        <f>Vulnerability!O99</f>
        <v>1.1000000000000001</v>
      </c>
      <c r="T97" s="157">
        <f>Vulnerability!E99</f>
        <v>0.7</v>
      </c>
      <c r="U97" s="157">
        <f>Vulnerability!H99</f>
        <v>2.4</v>
      </c>
      <c r="V97" s="157">
        <f>Vulnerability!N99</f>
        <v>0.6</v>
      </c>
      <c r="W97" s="99">
        <f>Vulnerability!AM99</f>
        <v>0.9</v>
      </c>
      <c r="X97" s="157">
        <f>Vulnerability!T99</f>
        <v>1.3</v>
      </c>
      <c r="Y97" s="156">
        <f>Vulnerability!AB99</f>
        <v>0.6</v>
      </c>
      <c r="Z97" s="156">
        <f>Vulnerability!AE99</f>
        <v>0.3</v>
      </c>
      <c r="AA97" s="156">
        <f>Vulnerability!AH99</f>
        <v>0</v>
      </c>
      <c r="AB97" s="156">
        <f>Vulnerability!AK99</f>
        <v>1.2</v>
      </c>
      <c r="AC97" s="157">
        <f>Vulnerability!AL99</f>
        <v>0.5</v>
      </c>
      <c r="AD97" s="99">
        <f t="shared" si="21"/>
        <v>2.5</v>
      </c>
      <c r="AE97" s="99">
        <f>'Lack of Coping Capacity'!H99</f>
        <v>3.6</v>
      </c>
      <c r="AF97" s="162" t="str">
        <f>'Lack of Coping Capacity'!D99</f>
        <v>x</v>
      </c>
      <c r="AG97" s="162">
        <f>'Lack of Coping Capacity'!G99</f>
        <v>3.6</v>
      </c>
      <c r="AH97" s="99">
        <f>'Lack of Coping Capacity'!AA99</f>
        <v>1.3</v>
      </c>
      <c r="AI97" s="162">
        <f>'Lack of Coping Capacity'!M99</f>
        <v>1.5</v>
      </c>
      <c r="AJ97" s="162">
        <f>'Lack of Coping Capacity'!R99</f>
        <v>0.7</v>
      </c>
      <c r="AK97" s="162">
        <f>'Lack of Coping Capacity'!Z99</f>
        <v>1.7</v>
      </c>
      <c r="AL97" s="102">
        <f>'Imputed and missing data hidden'!BY95</f>
        <v>10</v>
      </c>
      <c r="AM97" s="103">
        <f t="shared" si="22"/>
        <v>0.19607843137254902</v>
      </c>
      <c r="AN97" s="102" t="str">
        <f t="shared" si="23"/>
        <v/>
      </c>
      <c r="AO97" s="104">
        <f>'Indicator Date hidden2'!BZ96</f>
        <v>0.32835820895522388</v>
      </c>
    </row>
    <row r="98" spans="1:41">
      <c r="A98" s="97" t="str">
        <f>'Indicator Data'!A100</f>
        <v>Lebanon</v>
      </c>
      <c r="B98" s="97" t="str">
        <f>'Indicator Data'!B100</f>
        <v>LBN</v>
      </c>
      <c r="C98" s="99">
        <f t="shared" si="16"/>
        <v>4.9000000000000004</v>
      </c>
      <c r="D98" s="99" t="str">
        <f t="shared" si="17"/>
        <v>Medium</v>
      </c>
      <c r="E98" s="100">
        <f t="shared" si="18"/>
        <v>45</v>
      </c>
      <c r="F98" s="101">
        <f>VLOOKUP($B98,'Lack of Reliability Index'!$A$2:$H$192,8,FALSE)</f>
        <v>4.1004830917874404</v>
      </c>
      <c r="G98" s="99">
        <f t="shared" si="19"/>
        <v>4.4000000000000004</v>
      </c>
      <c r="H98" s="99">
        <f>'Hazard &amp; Exposure'!DD100</f>
        <v>5.2</v>
      </c>
      <c r="I98" s="105">
        <f>'Hazard &amp; Exposure'!AO100</f>
        <v>9.6</v>
      </c>
      <c r="J98" s="105">
        <f>'Hazard &amp; Exposure'!AP100</f>
        <v>1.2</v>
      </c>
      <c r="K98" s="105">
        <f>'Hazard &amp; Exposure'!AQ100</f>
        <v>7.2</v>
      </c>
      <c r="L98" s="105">
        <f>'Hazard &amp; Exposure'!AR100</f>
        <v>0</v>
      </c>
      <c r="M98" s="105">
        <f>'Hazard &amp; Exposure'!AU100</f>
        <v>1.9</v>
      </c>
      <c r="N98" s="105">
        <f>'Hazard &amp; Exposure'!DC100</f>
        <v>3.7</v>
      </c>
      <c r="O98" s="99">
        <f>'Hazard &amp; Exposure'!DK100</f>
        <v>3.6</v>
      </c>
      <c r="P98" s="105">
        <f>'Hazard &amp; Exposure'!DG100</f>
        <v>5.0999999999999996</v>
      </c>
      <c r="Q98" s="105">
        <f>'Hazard &amp; Exposure'!DJ100</f>
        <v>0</v>
      </c>
      <c r="R98" s="99">
        <f t="shared" si="20"/>
        <v>6.2</v>
      </c>
      <c r="S98" s="99">
        <f>Vulnerability!O100</f>
        <v>4</v>
      </c>
      <c r="T98" s="157">
        <f>Vulnerability!E100</f>
        <v>3.1</v>
      </c>
      <c r="U98" s="157">
        <f>Vulnerability!H100</f>
        <v>3.6</v>
      </c>
      <c r="V98" s="157">
        <f>Vulnerability!N100</f>
        <v>6.1</v>
      </c>
      <c r="W98" s="99">
        <f>Vulnerability!AM100</f>
        <v>7.7</v>
      </c>
      <c r="X98" s="157">
        <f>Vulnerability!T100</f>
        <v>10</v>
      </c>
      <c r="Y98" s="156">
        <f>Vulnerability!AB100</f>
        <v>0.1</v>
      </c>
      <c r="Z98" s="156">
        <f>Vulnerability!AE100</f>
        <v>0.6</v>
      </c>
      <c r="AA98" s="156">
        <f>Vulnerability!AH100</f>
        <v>0</v>
      </c>
      <c r="AB98" s="156">
        <f>Vulnerability!AK100</f>
        <v>2.8</v>
      </c>
      <c r="AC98" s="157">
        <f>Vulnerability!AL100</f>
        <v>0.9</v>
      </c>
      <c r="AD98" s="99">
        <f t="shared" si="21"/>
        <v>4.3</v>
      </c>
      <c r="AE98" s="99">
        <f>'Lack of Coping Capacity'!H100</f>
        <v>5.9</v>
      </c>
      <c r="AF98" s="162">
        <f>'Lack of Coping Capacity'!D100</f>
        <v>4.7</v>
      </c>
      <c r="AG98" s="162">
        <f>'Lack of Coping Capacity'!G100</f>
        <v>7.1</v>
      </c>
      <c r="AH98" s="99">
        <f>'Lack of Coping Capacity'!AA100</f>
        <v>2.2999999999999998</v>
      </c>
      <c r="AI98" s="162">
        <f>'Lack of Coping Capacity'!M100</f>
        <v>2.6</v>
      </c>
      <c r="AJ98" s="162">
        <f>'Lack of Coping Capacity'!R100</f>
        <v>0.6</v>
      </c>
      <c r="AK98" s="162">
        <f>'Lack of Coping Capacity'!Z100</f>
        <v>3.8</v>
      </c>
      <c r="AL98" s="102">
        <f>'Imputed and missing data hidden'!BY96</f>
        <v>9</v>
      </c>
      <c r="AM98" s="103">
        <f t="shared" si="22"/>
        <v>0.17647058823529413</v>
      </c>
      <c r="AN98" s="102" t="str">
        <f t="shared" si="23"/>
        <v/>
      </c>
      <c r="AO98" s="104">
        <f>'Indicator Date hidden2'!BZ97</f>
        <v>0.3188405797101449</v>
      </c>
    </row>
    <row r="99" spans="1:41">
      <c r="A99" s="97" t="str">
        <f>'Indicator Data'!A101</f>
        <v>Lesotho</v>
      </c>
      <c r="B99" s="97" t="str">
        <f>'Indicator Data'!B101</f>
        <v>LSO</v>
      </c>
      <c r="C99" s="99">
        <f t="shared" si="16"/>
        <v>4.0999999999999996</v>
      </c>
      <c r="D99" s="99" t="str">
        <f t="shared" si="17"/>
        <v>Medium</v>
      </c>
      <c r="E99" s="100">
        <f t="shared" si="18"/>
        <v>79</v>
      </c>
      <c r="F99" s="101">
        <f>VLOOKUP($B99,'Lack of Reliability Index'!$A$2:$H$192,8,FALSE)</f>
        <v>3.0518518518518505</v>
      </c>
      <c r="G99" s="99">
        <f t="shared" si="19"/>
        <v>1.7</v>
      </c>
      <c r="H99" s="99">
        <f>'Hazard &amp; Exposure'!DD101</f>
        <v>2.6</v>
      </c>
      <c r="I99" s="105">
        <f>'Hazard &amp; Exposure'!AO101</f>
        <v>0.1</v>
      </c>
      <c r="J99" s="105">
        <f>'Hazard &amp; Exposure'!AP101</f>
        <v>3</v>
      </c>
      <c r="K99" s="105">
        <f>'Hazard &amp; Exposure'!AQ101</f>
        <v>0</v>
      </c>
      <c r="L99" s="105">
        <f>'Hazard &amp; Exposure'!AR101</f>
        <v>0</v>
      </c>
      <c r="M99" s="105">
        <f>'Hazard &amp; Exposure'!AU101</f>
        <v>6.6</v>
      </c>
      <c r="N99" s="105">
        <f>'Hazard &amp; Exposure'!DC101</f>
        <v>3.4</v>
      </c>
      <c r="O99" s="99">
        <f>'Hazard &amp; Exposure'!DK101</f>
        <v>0.8</v>
      </c>
      <c r="P99" s="105">
        <f>'Hazard &amp; Exposure'!DG101</f>
        <v>1.1000000000000001</v>
      </c>
      <c r="Q99" s="105">
        <f>'Hazard &amp; Exposure'!DJ101</f>
        <v>0</v>
      </c>
      <c r="R99" s="99">
        <f t="shared" si="20"/>
        <v>5.8</v>
      </c>
      <c r="S99" s="99">
        <f>Vulnerability!O101</f>
        <v>6.3</v>
      </c>
      <c r="T99" s="157">
        <f>Vulnerability!E101</f>
        <v>7.3</v>
      </c>
      <c r="U99" s="157">
        <f>Vulnerability!H101</f>
        <v>6.2</v>
      </c>
      <c r="V99" s="157">
        <f>Vulnerability!N101</f>
        <v>4.4000000000000004</v>
      </c>
      <c r="W99" s="99">
        <f>Vulnerability!AM101</f>
        <v>5.3</v>
      </c>
      <c r="X99" s="157">
        <f>Vulnerability!T101</f>
        <v>1.1000000000000001</v>
      </c>
      <c r="Y99" s="156">
        <f>Vulnerability!AB101</f>
        <v>7.3</v>
      </c>
      <c r="Z99" s="156">
        <f>Vulnerability!AE101</f>
        <v>4.5</v>
      </c>
      <c r="AA99" s="156">
        <f>Vulnerability!AH101</f>
        <v>10</v>
      </c>
      <c r="AB99" s="156">
        <f>Vulnerability!AK101</f>
        <v>6.5</v>
      </c>
      <c r="AC99" s="157">
        <f>Vulnerability!AL101</f>
        <v>7.7</v>
      </c>
      <c r="AD99" s="99">
        <f t="shared" si="21"/>
        <v>6.8</v>
      </c>
      <c r="AE99" s="99">
        <f>'Lack of Coping Capacity'!H101</f>
        <v>7.4</v>
      </c>
      <c r="AF99" s="162">
        <f>'Lack of Coping Capacity'!D101</f>
        <v>8.4</v>
      </c>
      <c r="AG99" s="162">
        <f>'Lack of Coping Capacity'!G101</f>
        <v>6.3</v>
      </c>
      <c r="AH99" s="99">
        <f>'Lack of Coping Capacity'!AA101</f>
        <v>6.2</v>
      </c>
      <c r="AI99" s="162">
        <f>'Lack of Coping Capacity'!M101</f>
        <v>5.9</v>
      </c>
      <c r="AJ99" s="162">
        <f>'Lack of Coping Capacity'!R101</f>
        <v>7</v>
      </c>
      <c r="AK99" s="162">
        <f>'Lack of Coping Capacity'!Z101</f>
        <v>5.8</v>
      </c>
      <c r="AL99" s="102">
        <f>'Imputed and missing data hidden'!BY97</f>
        <v>2</v>
      </c>
      <c r="AM99" s="103">
        <f t="shared" si="22"/>
        <v>3.9215686274509803E-2</v>
      </c>
      <c r="AN99" s="102" t="str">
        <f t="shared" si="23"/>
        <v/>
      </c>
      <c r="AO99" s="104">
        <f>'Indicator Date hidden2'!BZ98</f>
        <v>0.47222222222222221</v>
      </c>
    </row>
    <row r="100" spans="1:41">
      <c r="A100" s="97" t="str">
        <f>'Indicator Data'!A102</f>
        <v>Liberia</v>
      </c>
      <c r="B100" s="97" t="str">
        <f>'Indicator Data'!B102</f>
        <v>LBR</v>
      </c>
      <c r="C100" s="99">
        <f t="shared" ref="C100:C131" si="24">ROUND(G100^(1/3)*R100^(1/3)*AD100^(1/3),1)</f>
        <v>5.4</v>
      </c>
      <c r="D100" s="99" t="str">
        <f t="shared" ref="D100:D131" si="25">IF(C100&gt;=6.5,"Very High",IF(C100&gt;=5,"High",IF(C100&gt;=3.5,"Medium",IF(C100&gt;=2,"Low","Very Low"))))</f>
        <v>High</v>
      </c>
      <c r="E100" s="100">
        <f t="shared" ref="E100:E131" si="26">_xlfn.RANK.EQ(C100,C$4:C$194)</f>
        <v>29</v>
      </c>
      <c r="F100" s="101">
        <f>VLOOKUP($B100,'Lack of Reliability Index'!$A$2:$H$192,8,FALSE)</f>
        <v>3.5380281690140833</v>
      </c>
      <c r="G100" s="99">
        <f t="shared" ref="G100:G131" si="27">ROUND((10-GEOMEAN(((10-H100)/10*9+1),((10-O100)/10*9+1)))/9*10,1)</f>
        <v>3.2</v>
      </c>
      <c r="H100" s="99">
        <f>'Hazard &amp; Exposure'!DD102</f>
        <v>4</v>
      </c>
      <c r="I100" s="105">
        <f>'Hazard &amp; Exposure'!AO102</f>
        <v>0.1</v>
      </c>
      <c r="J100" s="105">
        <f>'Hazard &amp; Exposure'!AP102</f>
        <v>6.2</v>
      </c>
      <c r="K100" s="105">
        <f>'Hazard &amp; Exposure'!AQ102</f>
        <v>5.5</v>
      </c>
      <c r="L100" s="105">
        <f>'Hazard &amp; Exposure'!AR102</f>
        <v>0</v>
      </c>
      <c r="M100" s="105">
        <f>'Hazard &amp; Exposure'!AU102</f>
        <v>0.5</v>
      </c>
      <c r="N100" s="105">
        <f>'Hazard &amp; Exposure'!DC102</f>
        <v>7.4</v>
      </c>
      <c r="O100" s="99">
        <f>'Hazard &amp; Exposure'!DK102</f>
        <v>2.2000000000000002</v>
      </c>
      <c r="P100" s="105">
        <f>'Hazard &amp; Exposure'!DG102</f>
        <v>3.2</v>
      </c>
      <c r="Q100" s="105">
        <f>'Hazard &amp; Exposure'!DJ102</f>
        <v>0</v>
      </c>
      <c r="R100" s="99">
        <f t="shared" ref="R100:R131" si="28">ROUND((10-GEOMEAN(((10-S100)/10*9+1),((10-W100)/10*9+1)))/9*10,1)</f>
        <v>6.3</v>
      </c>
      <c r="S100" s="99">
        <f>Vulnerability!O102</f>
        <v>7.3</v>
      </c>
      <c r="T100" s="157">
        <f>Vulnerability!E102</f>
        <v>8.9</v>
      </c>
      <c r="U100" s="157">
        <f>Vulnerability!H102</f>
        <v>5.7</v>
      </c>
      <c r="V100" s="157">
        <f>Vulnerability!N102</f>
        <v>5.5</v>
      </c>
      <c r="W100" s="99">
        <f>Vulnerability!AM102</f>
        <v>5.0999999999999996</v>
      </c>
      <c r="X100" s="157">
        <f>Vulnerability!T102</f>
        <v>4.4000000000000004</v>
      </c>
      <c r="Y100" s="156">
        <f>Vulnerability!AB102</f>
        <v>6.1</v>
      </c>
      <c r="Z100" s="156">
        <f>Vulnerability!AE102</f>
        <v>4.8</v>
      </c>
      <c r="AA100" s="156">
        <f>Vulnerability!AH102</f>
        <v>0</v>
      </c>
      <c r="AB100" s="156">
        <f>Vulnerability!AK102</f>
        <v>8.6</v>
      </c>
      <c r="AC100" s="157">
        <f>Vulnerability!AL102</f>
        <v>5.7</v>
      </c>
      <c r="AD100" s="99">
        <f t="shared" ref="AD100:AD131" si="29">ROUND((10-GEOMEAN(((10-AE100)/10*9+1),((10-AH100)/10*9+1)))/9*10,1)</f>
        <v>7.8</v>
      </c>
      <c r="AE100" s="99">
        <f>'Lack of Coping Capacity'!H102</f>
        <v>7.5</v>
      </c>
      <c r="AF100" s="162" t="str">
        <f>'Lack of Coping Capacity'!D102</f>
        <v>x</v>
      </c>
      <c r="AG100" s="162">
        <f>'Lack of Coping Capacity'!G102</f>
        <v>7.5</v>
      </c>
      <c r="AH100" s="99">
        <f>'Lack of Coping Capacity'!AA102</f>
        <v>8.1</v>
      </c>
      <c r="AI100" s="162">
        <f>'Lack of Coping Capacity'!M102</f>
        <v>8.1</v>
      </c>
      <c r="AJ100" s="162">
        <f>'Lack of Coping Capacity'!R102</f>
        <v>7.9</v>
      </c>
      <c r="AK100" s="162">
        <f>'Lack of Coping Capacity'!Z102</f>
        <v>8.3000000000000007</v>
      </c>
      <c r="AL100" s="102">
        <f>'Imputed and missing data hidden'!BY98</f>
        <v>2</v>
      </c>
      <c r="AM100" s="103">
        <f t="shared" ref="AM100:AM131" si="30">AL100/51</f>
        <v>3.9215686274509803E-2</v>
      </c>
      <c r="AN100" s="102" t="str">
        <f t="shared" ref="AN100:AN131" si="31">IF(Q100&gt;=7,"YES","")</f>
        <v/>
      </c>
      <c r="AO100" s="104">
        <f>'Indicator Date hidden2'!BZ99</f>
        <v>0.56338028169014087</v>
      </c>
    </row>
    <row r="101" spans="1:41">
      <c r="A101" s="97" t="str">
        <f>'Indicator Data'!A103</f>
        <v>Libya</v>
      </c>
      <c r="B101" s="97" t="str">
        <f>'Indicator Data'!B103</f>
        <v>LBY</v>
      </c>
      <c r="C101" s="99">
        <f t="shared" si="24"/>
        <v>6.2</v>
      </c>
      <c r="D101" s="99" t="str">
        <f t="shared" si="25"/>
        <v>High</v>
      </c>
      <c r="E101" s="100">
        <f t="shared" si="26"/>
        <v>18</v>
      </c>
      <c r="F101" s="101">
        <f>VLOOKUP($B101,'Lack of Reliability Index'!$A$2:$H$192,8,FALSE)</f>
        <v>6.5656565656565657</v>
      </c>
      <c r="G101" s="99">
        <f t="shared" si="27"/>
        <v>8.1999999999999993</v>
      </c>
      <c r="H101" s="99">
        <f>'Hazard &amp; Exposure'!DD103</f>
        <v>3.7</v>
      </c>
      <c r="I101" s="105">
        <f>'Hazard &amp; Exposure'!AO103</f>
        <v>1.9</v>
      </c>
      <c r="J101" s="105">
        <f>'Hazard &amp; Exposure'!AP103</f>
        <v>2.6</v>
      </c>
      <c r="K101" s="105">
        <f>'Hazard &amp; Exposure'!AQ103</f>
        <v>7.3</v>
      </c>
      <c r="L101" s="105">
        <f>'Hazard &amp; Exposure'!AR103</f>
        <v>0</v>
      </c>
      <c r="M101" s="105">
        <f>'Hazard &amp; Exposure'!AU103</f>
        <v>5</v>
      </c>
      <c r="N101" s="105">
        <f>'Hazard &amp; Exposure'!DC103</f>
        <v>3</v>
      </c>
      <c r="O101" s="99">
        <f>'Hazard &amp; Exposure'!DK103</f>
        <v>10</v>
      </c>
      <c r="P101" s="105">
        <f>'Hazard &amp; Exposure'!DG103</f>
        <v>10</v>
      </c>
      <c r="Q101" s="105">
        <f>'Hazard &amp; Exposure'!DJ103</f>
        <v>10</v>
      </c>
      <c r="R101" s="99">
        <f t="shared" si="28"/>
        <v>4.3</v>
      </c>
      <c r="S101" s="99">
        <f>Vulnerability!O103</f>
        <v>2.8</v>
      </c>
      <c r="T101" s="157">
        <f>Vulnerability!E103</f>
        <v>3.4</v>
      </c>
      <c r="U101" s="157">
        <f>Vulnerability!H103</f>
        <v>3.4</v>
      </c>
      <c r="V101" s="157">
        <f>Vulnerability!N103</f>
        <v>1</v>
      </c>
      <c r="W101" s="99">
        <f>Vulnerability!AM103</f>
        <v>5.5</v>
      </c>
      <c r="X101" s="157">
        <f>Vulnerability!T103</f>
        <v>8</v>
      </c>
      <c r="Y101" s="156">
        <f>Vulnerability!AB103</f>
        <v>0.5</v>
      </c>
      <c r="Z101" s="156">
        <f>Vulnerability!AE103</f>
        <v>1.8</v>
      </c>
      <c r="AA101" s="156">
        <f>Vulnerability!AH103</f>
        <v>0.1</v>
      </c>
      <c r="AB101" s="156">
        <f>Vulnerability!AK103</f>
        <v>1.3</v>
      </c>
      <c r="AC101" s="157">
        <f>Vulnerability!AL103</f>
        <v>0.9</v>
      </c>
      <c r="AD101" s="99">
        <f t="shared" si="29"/>
        <v>6.9</v>
      </c>
      <c r="AE101" s="99">
        <f>'Lack of Coping Capacity'!H103</f>
        <v>8.6</v>
      </c>
      <c r="AF101" s="162" t="str">
        <f>'Lack of Coping Capacity'!D103</f>
        <v>x</v>
      </c>
      <c r="AG101" s="162">
        <f>'Lack of Coping Capacity'!G103</f>
        <v>8.6</v>
      </c>
      <c r="AH101" s="99">
        <f>'Lack of Coping Capacity'!AA103</f>
        <v>4</v>
      </c>
      <c r="AI101" s="162">
        <f>'Lack of Coping Capacity'!M103</f>
        <v>5.5</v>
      </c>
      <c r="AJ101" s="162">
        <f>'Lack of Coping Capacity'!R103</f>
        <v>3.3</v>
      </c>
      <c r="AK101" s="162">
        <f>'Lack of Coping Capacity'!Z103</f>
        <v>3.3</v>
      </c>
      <c r="AL101" s="102">
        <f>'Imputed and missing data hidden'!BY99</f>
        <v>10</v>
      </c>
      <c r="AM101" s="103">
        <f t="shared" si="30"/>
        <v>0.19607843137254902</v>
      </c>
      <c r="AN101" s="102" t="str">
        <f t="shared" si="31"/>
        <v>YES</v>
      </c>
      <c r="AO101" s="104">
        <f>'Indicator Date hidden2'!BZ100</f>
        <v>0.48484848484848486</v>
      </c>
    </row>
    <row r="102" spans="1:41">
      <c r="A102" s="97" t="str">
        <f>'Indicator Data'!A104</f>
        <v>Liechtenstein</v>
      </c>
      <c r="B102" s="97" t="str">
        <f>'Indicator Data'!B104</f>
        <v>LIE</v>
      </c>
      <c r="C102" s="99">
        <f t="shared" si="24"/>
        <v>0.8</v>
      </c>
      <c r="D102" s="99" t="str">
        <f t="shared" si="25"/>
        <v>Very Low</v>
      </c>
      <c r="E102" s="100">
        <f t="shared" si="26"/>
        <v>189</v>
      </c>
      <c r="F102" s="101">
        <f>VLOOKUP($B102,'Lack of Reliability Index'!$A$2:$H$192,8,FALSE)</f>
        <v>6.1132075471698117</v>
      </c>
      <c r="G102" s="99">
        <f t="shared" si="27"/>
        <v>0.7</v>
      </c>
      <c r="H102" s="99">
        <f>'Hazard &amp; Exposure'!DD104</f>
        <v>1.3</v>
      </c>
      <c r="I102" s="105">
        <f>'Hazard &amp; Exposure'!AO104</f>
        <v>5.2</v>
      </c>
      <c r="J102" s="105">
        <f>'Hazard &amp; Exposure'!AP104</f>
        <v>0.1</v>
      </c>
      <c r="K102" s="105">
        <f>'Hazard &amp; Exposure'!AQ104</f>
        <v>0</v>
      </c>
      <c r="L102" s="105">
        <f>'Hazard &amp; Exposure'!AR104</f>
        <v>0</v>
      </c>
      <c r="M102" s="105">
        <f>'Hazard &amp; Exposure'!AU104</f>
        <v>0</v>
      </c>
      <c r="N102" s="105">
        <f>'Hazard &amp; Exposure'!DC104</f>
        <v>1.1000000000000001</v>
      </c>
      <c r="O102" s="99">
        <f>'Hazard &amp; Exposure'!DK104</f>
        <v>0</v>
      </c>
      <c r="P102" s="105">
        <f>'Hazard &amp; Exposure'!DG104</f>
        <v>0</v>
      </c>
      <c r="Q102" s="105">
        <f>'Hazard &amp; Exposure'!DJ104</f>
        <v>0</v>
      </c>
      <c r="R102" s="99">
        <f t="shared" si="28"/>
        <v>0.7</v>
      </c>
      <c r="S102" s="99">
        <f>Vulnerability!O104</f>
        <v>0</v>
      </c>
      <c r="T102" s="157">
        <f>Vulnerability!E104</f>
        <v>0</v>
      </c>
      <c r="U102" s="157" t="str">
        <f>Vulnerability!H104</f>
        <v>x</v>
      </c>
      <c r="V102" s="157">
        <f>Vulnerability!N104</f>
        <v>0</v>
      </c>
      <c r="W102" s="99">
        <f>Vulnerability!AM104</f>
        <v>1.4</v>
      </c>
      <c r="X102" s="157">
        <f>Vulnerability!T104</f>
        <v>2.2999999999999998</v>
      </c>
      <c r="Y102" s="156" t="str">
        <f>Vulnerability!AB104</f>
        <v>x</v>
      </c>
      <c r="Z102" s="156" t="str">
        <f>Vulnerability!AE104</f>
        <v>x</v>
      </c>
      <c r="AA102" s="156">
        <f>Vulnerability!AH104</f>
        <v>0</v>
      </c>
      <c r="AB102" s="156">
        <f>Vulnerability!AK104</f>
        <v>0.7</v>
      </c>
      <c r="AC102" s="157">
        <f>Vulnerability!AL104</f>
        <v>0.4</v>
      </c>
      <c r="AD102" s="99">
        <f t="shared" si="29"/>
        <v>1.2</v>
      </c>
      <c r="AE102" s="99">
        <f>'Lack of Coping Capacity'!H104</f>
        <v>1.6</v>
      </c>
      <c r="AF102" s="162" t="str">
        <f>'Lack of Coping Capacity'!D104</f>
        <v>x</v>
      </c>
      <c r="AG102" s="162">
        <f>'Lack of Coping Capacity'!G104</f>
        <v>1.6</v>
      </c>
      <c r="AH102" s="99">
        <f>'Lack of Coping Capacity'!AA104</f>
        <v>0.7</v>
      </c>
      <c r="AI102" s="162">
        <f>'Lack of Coping Capacity'!M104</f>
        <v>1.3</v>
      </c>
      <c r="AJ102" s="162">
        <f>'Lack of Coping Capacity'!R104</f>
        <v>0</v>
      </c>
      <c r="AK102" s="162" t="str">
        <f>'Lack of Coping Capacity'!Z104</f>
        <v>x</v>
      </c>
      <c r="AL102" s="102">
        <f>'Imputed and missing data hidden'!BY100</f>
        <v>30</v>
      </c>
      <c r="AM102" s="103">
        <f t="shared" si="30"/>
        <v>0.58823529411764708</v>
      </c>
      <c r="AN102" s="102" t="str">
        <f t="shared" si="31"/>
        <v/>
      </c>
      <c r="AO102" s="104">
        <f>'Indicator Date hidden2'!BZ101</f>
        <v>0.39622641509433965</v>
      </c>
    </row>
    <row r="103" spans="1:41">
      <c r="A103" s="97" t="str">
        <f>'Indicator Data'!A105</f>
        <v>Lithuania</v>
      </c>
      <c r="B103" s="97" t="str">
        <f>'Indicator Data'!B105</f>
        <v>LTU</v>
      </c>
      <c r="C103" s="99">
        <f t="shared" si="24"/>
        <v>1.2</v>
      </c>
      <c r="D103" s="99" t="str">
        <f t="shared" si="25"/>
        <v>Very Low</v>
      </c>
      <c r="E103" s="100">
        <f t="shared" si="26"/>
        <v>181</v>
      </c>
      <c r="F103" s="101">
        <f>VLOOKUP($B103,'Lack of Reliability Index'!$A$2:$H$192,8,FALSE)</f>
        <v>5.2935323383084585</v>
      </c>
      <c r="G103" s="99">
        <f t="shared" si="27"/>
        <v>0.8</v>
      </c>
      <c r="H103" s="99">
        <f>'Hazard &amp; Exposure'!DD105</f>
        <v>1.6</v>
      </c>
      <c r="I103" s="105">
        <f>'Hazard &amp; Exposure'!AO105</f>
        <v>0.1</v>
      </c>
      <c r="J103" s="105">
        <f>'Hazard &amp; Exposure'!AP105</f>
        <v>4.7</v>
      </c>
      <c r="K103" s="105">
        <f>'Hazard &amp; Exposure'!AQ105</f>
        <v>0</v>
      </c>
      <c r="L103" s="105">
        <f>'Hazard &amp; Exposure'!AR105</f>
        <v>0</v>
      </c>
      <c r="M103" s="105">
        <f>'Hazard &amp; Exposure'!AU105</f>
        <v>2.7</v>
      </c>
      <c r="N103" s="105">
        <f>'Hazard &amp; Exposure'!DC105</f>
        <v>1</v>
      </c>
      <c r="O103" s="99">
        <f>'Hazard &amp; Exposure'!DK105</f>
        <v>0</v>
      </c>
      <c r="P103" s="105">
        <f>'Hazard &amp; Exposure'!DG105</f>
        <v>0</v>
      </c>
      <c r="Q103" s="105">
        <f>'Hazard &amp; Exposure'!DJ105</f>
        <v>0</v>
      </c>
      <c r="R103" s="99">
        <f t="shared" si="28"/>
        <v>1</v>
      </c>
      <c r="S103" s="99">
        <f>Vulnerability!O105</f>
        <v>0.8</v>
      </c>
      <c r="T103" s="157">
        <f>Vulnerability!E105</f>
        <v>0.4</v>
      </c>
      <c r="U103" s="157">
        <f>Vulnerability!H105</f>
        <v>2.2000000000000002</v>
      </c>
      <c r="V103" s="157">
        <f>Vulnerability!N105</f>
        <v>0.3</v>
      </c>
      <c r="W103" s="99">
        <f>Vulnerability!AM105</f>
        <v>1.2</v>
      </c>
      <c r="X103" s="157">
        <f>Vulnerability!T105</f>
        <v>2</v>
      </c>
      <c r="Y103" s="156">
        <f>Vulnerability!AB105</f>
        <v>0.4</v>
      </c>
      <c r="Z103" s="156">
        <f>Vulnerability!AE105</f>
        <v>0.3</v>
      </c>
      <c r="AA103" s="156">
        <f>Vulnerability!AH105</f>
        <v>0</v>
      </c>
      <c r="AB103" s="156">
        <f>Vulnerability!AK105</f>
        <v>0.7</v>
      </c>
      <c r="AC103" s="157">
        <f>Vulnerability!AL105</f>
        <v>0.4</v>
      </c>
      <c r="AD103" s="99">
        <f t="shared" si="29"/>
        <v>2.2999999999999998</v>
      </c>
      <c r="AE103" s="99">
        <f>'Lack of Coping Capacity'!H105</f>
        <v>3.5</v>
      </c>
      <c r="AF103" s="162" t="str">
        <f>'Lack of Coping Capacity'!D105</f>
        <v>x</v>
      </c>
      <c r="AG103" s="162">
        <f>'Lack of Coping Capacity'!G105</f>
        <v>3.5</v>
      </c>
      <c r="AH103" s="99">
        <f>'Lack of Coping Capacity'!AA105</f>
        <v>0.8</v>
      </c>
      <c r="AI103" s="162">
        <f>'Lack of Coping Capacity'!M105</f>
        <v>0.9</v>
      </c>
      <c r="AJ103" s="162">
        <f>'Lack of Coping Capacity'!R105</f>
        <v>0.4</v>
      </c>
      <c r="AK103" s="162">
        <f>'Lack of Coping Capacity'!Z105</f>
        <v>1.1000000000000001</v>
      </c>
      <c r="AL103" s="102">
        <f>'Imputed and missing data hidden'!BY101</f>
        <v>10</v>
      </c>
      <c r="AM103" s="103">
        <f t="shared" si="30"/>
        <v>0.19607843137254902</v>
      </c>
      <c r="AN103" s="102" t="str">
        <f t="shared" si="31"/>
        <v/>
      </c>
      <c r="AO103" s="104">
        <f>'Indicator Date hidden2'!BZ102</f>
        <v>0.4925373134328358</v>
      </c>
    </row>
    <row r="104" spans="1:41">
      <c r="A104" s="97" t="str">
        <f>'Indicator Data'!A106</f>
        <v>Luxembourg</v>
      </c>
      <c r="B104" s="97" t="str">
        <f>'Indicator Data'!B106</f>
        <v>LUX</v>
      </c>
      <c r="C104" s="99">
        <f t="shared" si="24"/>
        <v>0.9</v>
      </c>
      <c r="D104" s="99" t="str">
        <f t="shared" si="25"/>
        <v>Very Low</v>
      </c>
      <c r="E104" s="100">
        <f t="shared" si="26"/>
        <v>187</v>
      </c>
      <c r="F104" s="101">
        <f>VLOOKUP($B104,'Lack of Reliability Index'!$A$2:$H$192,8,FALSE)</f>
        <v>5.765079365079365</v>
      </c>
      <c r="G104" s="99">
        <f t="shared" si="27"/>
        <v>0.4</v>
      </c>
      <c r="H104" s="99">
        <f>'Hazard &amp; Exposure'!DD106</f>
        <v>0.8</v>
      </c>
      <c r="I104" s="105">
        <f>'Hazard &amp; Exposure'!AO106</f>
        <v>0.2</v>
      </c>
      <c r="J104" s="105">
        <f>'Hazard &amp; Exposure'!AP106</f>
        <v>2</v>
      </c>
      <c r="K104" s="105">
        <f>'Hazard &amp; Exposure'!AQ106</f>
        <v>0</v>
      </c>
      <c r="L104" s="105">
        <f>'Hazard &amp; Exposure'!AR106</f>
        <v>0</v>
      </c>
      <c r="M104" s="105">
        <f>'Hazard &amp; Exposure'!AU106</f>
        <v>1</v>
      </c>
      <c r="N104" s="105">
        <f>'Hazard &amp; Exposure'!DC106</f>
        <v>1.5</v>
      </c>
      <c r="O104" s="99">
        <f>'Hazard &amp; Exposure'!DK106</f>
        <v>0</v>
      </c>
      <c r="P104" s="105">
        <f>'Hazard &amp; Exposure'!DG106</f>
        <v>0</v>
      </c>
      <c r="Q104" s="105">
        <f>'Hazard &amp; Exposure'!DJ106</f>
        <v>0</v>
      </c>
      <c r="R104" s="99">
        <f t="shared" si="28"/>
        <v>1.6</v>
      </c>
      <c r="S104" s="99">
        <f>Vulnerability!O106</f>
        <v>0.6</v>
      </c>
      <c r="T104" s="157">
        <f>Vulnerability!E106</f>
        <v>0</v>
      </c>
      <c r="U104" s="157">
        <f>Vulnerability!H106</f>
        <v>1.8</v>
      </c>
      <c r="V104" s="157">
        <f>Vulnerability!N106</f>
        <v>0.5</v>
      </c>
      <c r="W104" s="99">
        <f>Vulnerability!AM106</f>
        <v>2.5</v>
      </c>
      <c r="X104" s="157">
        <f>Vulnerability!T106</f>
        <v>4.2</v>
      </c>
      <c r="Y104" s="156">
        <f>Vulnerability!AB106</f>
        <v>0.1</v>
      </c>
      <c r="Z104" s="156">
        <f>Vulnerability!AE106</f>
        <v>0.2</v>
      </c>
      <c r="AA104" s="156">
        <f>Vulnerability!AH106</f>
        <v>0.1</v>
      </c>
      <c r="AB104" s="156">
        <f>Vulnerability!AK106</f>
        <v>1</v>
      </c>
      <c r="AC104" s="157">
        <f>Vulnerability!AL106</f>
        <v>0.4</v>
      </c>
      <c r="AD104" s="99">
        <f t="shared" si="29"/>
        <v>1.3</v>
      </c>
      <c r="AE104" s="99">
        <f>'Lack of Coping Capacity'!H106</f>
        <v>1.8</v>
      </c>
      <c r="AF104" s="162" t="str">
        <f>'Lack of Coping Capacity'!D106</f>
        <v>x</v>
      </c>
      <c r="AG104" s="162">
        <f>'Lack of Coping Capacity'!G106</f>
        <v>1.8</v>
      </c>
      <c r="AH104" s="99">
        <f>'Lack of Coping Capacity'!AA106</f>
        <v>0.7</v>
      </c>
      <c r="AI104" s="162">
        <f>'Lack of Coping Capacity'!M106</f>
        <v>1.2</v>
      </c>
      <c r="AJ104" s="162">
        <f>'Lack of Coping Capacity'!R106</f>
        <v>0.1</v>
      </c>
      <c r="AK104" s="162">
        <f>'Lack of Coping Capacity'!Z106</f>
        <v>0.8</v>
      </c>
      <c r="AL104" s="102">
        <f>'Imputed and missing data hidden'!BY102</f>
        <v>14</v>
      </c>
      <c r="AM104" s="103">
        <f t="shared" si="30"/>
        <v>0.27450980392156865</v>
      </c>
      <c r="AN104" s="102" t="str">
        <f t="shared" si="31"/>
        <v/>
      </c>
      <c r="AO104" s="104">
        <f>'Indicator Date hidden2'!BZ103</f>
        <v>0.38095238095238093</v>
      </c>
    </row>
    <row r="105" spans="1:41">
      <c r="A105" s="97" t="str">
        <f>'Indicator Data'!A107</f>
        <v>Madagascar</v>
      </c>
      <c r="B105" s="97" t="str">
        <f>'Indicator Data'!B107</f>
        <v>MDG</v>
      </c>
      <c r="C105" s="99">
        <f t="shared" si="24"/>
        <v>5.0999999999999996</v>
      </c>
      <c r="D105" s="99" t="str">
        <f t="shared" si="25"/>
        <v>High</v>
      </c>
      <c r="E105" s="100">
        <f t="shared" si="26"/>
        <v>41</v>
      </c>
      <c r="F105" s="101">
        <f>VLOOKUP($B105,'Lack of Reliability Index'!$A$2:$H$192,8,FALSE)</f>
        <v>3.6748858447488573</v>
      </c>
      <c r="G105" s="99">
        <f t="shared" si="27"/>
        <v>3.9</v>
      </c>
      <c r="H105" s="99">
        <f>'Hazard &amp; Exposure'!DD107</f>
        <v>6.2</v>
      </c>
      <c r="I105" s="105">
        <f>'Hazard &amp; Exposure'!AO107</f>
        <v>0.1</v>
      </c>
      <c r="J105" s="105">
        <f>'Hazard &amp; Exposure'!AP107</f>
        <v>7.2</v>
      </c>
      <c r="K105" s="105">
        <f>'Hazard &amp; Exposure'!AQ107</f>
        <v>7.8</v>
      </c>
      <c r="L105" s="105">
        <f>'Hazard &amp; Exposure'!AR107</f>
        <v>7.4</v>
      </c>
      <c r="M105" s="105">
        <f>'Hazard &amp; Exposure'!AU107</f>
        <v>4.7</v>
      </c>
      <c r="N105" s="105">
        <f>'Hazard &amp; Exposure'!DC107</f>
        <v>6.9</v>
      </c>
      <c r="O105" s="99">
        <f>'Hazard &amp; Exposure'!DK107</f>
        <v>0.6</v>
      </c>
      <c r="P105" s="105">
        <f>'Hazard &amp; Exposure'!DG107</f>
        <v>0.9</v>
      </c>
      <c r="Q105" s="105">
        <f>'Hazard &amp; Exposure'!DJ107</f>
        <v>0</v>
      </c>
      <c r="R105" s="99">
        <f t="shared" si="28"/>
        <v>5</v>
      </c>
      <c r="S105" s="99">
        <f>Vulnerability!O107</f>
        <v>5.9</v>
      </c>
      <c r="T105" s="157">
        <f>Vulnerability!E107</f>
        <v>8.6999999999999993</v>
      </c>
      <c r="U105" s="157">
        <f>Vulnerability!H107</f>
        <v>4.4000000000000004</v>
      </c>
      <c r="V105" s="157">
        <f>Vulnerability!N107</f>
        <v>1.8</v>
      </c>
      <c r="W105" s="99">
        <f>Vulnerability!AM107</f>
        <v>4</v>
      </c>
      <c r="X105" s="157">
        <f>Vulnerability!T107</f>
        <v>1.3</v>
      </c>
      <c r="Y105" s="156">
        <f>Vulnerability!AB107</f>
        <v>3.9</v>
      </c>
      <c r="Z105" s="156">
        <f>Vulnerability!AE107</f>
        <v>4.9000000000000004</v>
      </c>
      <c r="AA105" s="156">
        <f>Vulnerability!AH107</f>
        <v>2.6</v>
      </c>
      <c r="AB105" s="156">
        <f>Vulnerability!AK107</f>
        <v>9.1999999999999993</v>
      </c>
      <c r="AC105" s="157">
        <f>Vulnerability!AL107</f>
        <v>5.9</v>
      </c>
      <c r="AD105" s="99">
        <f t="shared" si="29"/>
        <v>7</v>
      </c>
      <c r="AE105" s="99">
        <f>'Lack of Coping Capacity'!H107</f>
        <v>6.1</v>
      </c>
      <c r="AF105" s="162">
        <f>'Lack of Coping Capacity'!D107</f>
        <v>4.7</v>
      </c>
      <c r="AG105" s="162">
        <f>'Lack of Coping Capacity'!G107</f>
        <v>7.4</v>
      </c>
      <c r="AH105" s="99">
        <f>'Lack of Coping Capacity'!AA107</f>
        <v>7.8</v>
      </c>
      <c r="AI105" s="162">
        <f>'Lack of Coping Capacity'!M107</f>
        <v>7.5</v>
      </c>
      <c r="AJ105" s="162">
        <f>'Lack of Coping Capacity'!R107</f>
        <v>9.4</v>
      </c>
      <c r="AK105" s="162">
        <f>'Lack of Coping Capacity'!Z107</f>
        <v>6.6</v>
      </c>
      <c r="AL105" s="102">
        <f>'Imputed and missing data hidden'!BY103</f>
        <v>2</v>
      </c>
      <c r="AM105" s="103">
        <f t="shared" si="30"/>
        <v>3.9215686274509803E-2</v>
      </c>
      <c r="AN105" s="102" t="str">
        <f t="shared" si="31"/>
        <v/>
      </c>
      <c r="AO105" s="104">
        <f>'Indicator Date hidden2'!BZ104</f>
        <v>0.58904109589041098</v>
      </c>
    </row>
    <row r="106" spans="1:41">
      <c r="A106" s="97" t="str">
        <f>'Indicator Data'!A108</f>
        <v>Malawi</v>
      </c>
      <c r="B106" s="97" t="str">
        <f>'Indicator Data'!B108</f>
        <v>MWI</v>
      </c>
      <c r="C106" s="99">
        <f t="shared" si="24"/>
        <v>4.7</v>
      </c>
      <c r="D106" s="99" t="str">
        <f t="shared" si="25"/>
        <v>Medium</v>
      </c>
      <c r="E106" s="100">
        <f t="shared" si="26"/>
        <v>52</v>
      </c>
      <c r="F106" s="101">
        <f>VLOOKUP($B106,'Lack of Reliability Index'!$A$2:$H$192,8,FALSE)</f>
        <v>2.3783783783783772</v>
      </c>
      <c r="G106" s="99">
        <f t="shared" si="27"/>
        <v>2.9</v>
      </c>
      <c r="H106" s="99">
        <f>'Hazard &amp; Exposure'!DD108</f>
        <v>4.5999999999999996</v>
      </c>
      <c r="I106" s="105">
        <f>'Hazard &amp; Exposure'!AO108</f>
        <v>6.5</v>
      </c>
      <c r="J106" s="105">
        <f>'Hazard &amp; Exposure'!AP108</f>
        <v>5.3</v>
      </c>
      <c r="K106" s="105">
        <f>'Hazard &amp; Exposure'!AQ108</f>
        <v>0</v>
      </c>
      <c r="L106" s="105">
        <f>'Hazard &amp; Exposure'!AR108</f>
        <v>0.7</v>
      </c>
      <c r="M106" s="105">
        <f>'Hazard &amp; Exposure'!AU108</f>
        <v>5.9</v>
      </c>
      <c r="N106" s="105">
        <f>'Hazard &amp; Exposure'!DC108</f>
        <v>6.6</v>
      </c>
      <c r="O106" s="99">
        <f>'Hazard &amp; Exposure'!DK108</f>
        <v>0.8</v>
      </c>
      <c r="P106" s="105">
        <f>'Hazard &amp; Exposure'!DG108</f>
        <v>1.2</v>
      </c>
      <c r="Q106" s="105">
        <f>'Hazard &amp; Exposure'!DJ108</f>
        <v>0</v>
      </c>
      <c r="R106" s="99">
        <f t="shared" si="28"/>
        <v>5.7</v>
      </c>
      <c r="S106" s="99">
        <f>Vulnerability!O108</f>
        <v>6.7</v>
      </c>
      <c r="T106" s="157">
        <f>Vulnerability!E108</f>
        <v>8.6</v>
      </c>
      <c r="U106" s="157">
        <f>Vulnerability!H108</f>
        <v>6.2</v>
      </c>
      <c r="V106" s="157">
        <f>Vulnerability!N108</f>
        <v>3.2</v>
      </c>
      <c r="W106" s="99">
        <f>Vulnerability!AM108</f>
        <v>4.4000000000000004</v>
      </c>
      <c r="X106" s="157">
        <f>Vulnerability!T108</f>
        <v>4.8</v>
      </c>
      <c r="Y106" s="156">
        <f>Vulnerability!AB108</f>
        <v>6.3</v>
      </c>
      <c r="Z106" s="156">
        <f>Vulnerability!AE108</f>
        <v>2.9</v>
      </c>
      <c r="AA106" s="156">
        <f>Vulnerability!AH108</f>
        <v>1.3</v>
      </c>
      <c r="AB106" s="156">
        <f>Vulnerability!AK108</f>
        <v>4.0999999999999996</v>
      </c>
      <c r="AC106" s="157">
        <f>Vulnerability!AL108</f>
        <v>3.9</v>
      </c>
      <c r="AD106" s="99">
        <f t="shared" si="29"/>
        <v>6.4</v>
      </c>
      <c r="AE106" s="99">
        <f>'Lack of Coping Capacity'!H108</f>
        <v>5.4</v>
      </c>
      <c r="AF106" s="162">
        <f>'Lack of Coping Capacity'!D108</f>
        <v>4</v>
      </c>
      <c r="AG106" s="162">
        <f>'Lack of Coping Capacity'!G108</f>
        <v>6.8</v>
      </c>
      <c r="AH106" s="99">
        <f>'Lack of Coping Capacity'!AA108</f>
        <v>7.3</v>
      </c>
      <c r="AI106" s="162">
        <f>'Lack of Coping Capacity'!M108</f>
        <v>8</v>
      </c>
      <c r="AJ106" s="162">
        <f>'Lack of Coping Capacity'!R108</f>
        <v>7.5</v>
      </c>
      <c r="AK106" s="162">
        <f>'Lack of Coping Capacity'!Z108</f>
        <v>6.4</v>
      </c>
      <c r="AL106" s="102">
        <f>'Imputed and missing data hidden'!BY104</f>
        <v>0</v>
      </c>
      <c r="AM106" s="103">
        <f t="shared" si="30"/>
        <v>0</v>
      </c>
      <c r="AN106" s="102" t="str">
        <f t="shared" si="31"/>
        <v/>
      </c>
      <c r="AO106" s="104">
        <f>'Indicator Date hidden2'!BZ105</f>
        <v>0.44594594594594594</v>
      </c>
    </row>
    <row r="107" spans="1:41">
      <c r="A107" s="97" t="str">
        <f>'Indicator Data'!A109</f>
        <v>Malaysia</v>
      </c>
      <c r="B107" s="97" t="str">
        <f>'Indicator Data'!B109</f>
        <v>MYS</v>
      </c>
      <c r="C107" s="99">
        <f t="shared" si="24"/>
        <v>3.1</v>
      </c>
      <c r="D107" s="99" t="str">
        <f t="shared" si="25"/>
        <v>Low</v>
      </c>
      <c r="E107" s="100">
        <f t="shared" si="26"/>
        <v>111</v>
      </c>
      <c r="F107" s="101">
        <f>VLOOKUP($B107,'Lack of Reliability Index'!$A$2:$H$192,8,FALSE)</f>
        <v>4.9855072463768115</v>
      </c>
      <c r="G107" s="99">
        <f t="shared" si="27"/>
        <v>3.1</v>
      </c>
      <c r="H107" s="99">
        <f>'Hazard &amp; Exposure'!DD109</f>
        <v>4.9000000000000004</v>
      </c>
      <c r="I107" s="105">
        <f>'Hazard &amp; Exposure'!AO109</f>
        <v>2.2999999999999998</v>
      </c>
      <c r="J107" s="105">
        <f>'Hazard &amp; Exposure'!AP109</f>
        <v>6.6</v>
      </c>
      <c r="K107" s="105">
        <f>'Hazard &amp; Exposure'!AQ109</f>
        <v>7.1</v>
      </c>
      <c r="L107" s="105">
        <f>'Hazard &amp; Exposure'!AR109</f>
        <v>2.9</v>
      </c>
      <c r="M107" s="105">
        <f>'Hazard &amp; Exposure'!AU109</f>
        <v>3.2</v>
      </c>
      <c r="N107" s="105">
        <f>'Hazard &amp; Exposure'!DC109</f>
        <v>5.6</v>
      </c>
      <c r="O107" s="99">
        <f>'Hazard &amp; Exposure'!DK109</f>
        <v>0.7</v>
      </c>
      <c r="P107" s="105">
        <f>'Hazard &amp; Exposure'!DG109</f>
        <v>1</v>
      </c>
      <c r="Q107" s="105">
        <f>'Hazard &amp; Exposure'!DJ109</f>
        <v>0</v>
      </c>
      <c r="R107" s="99">
        <f t="shared" si="28"/>
        <v>3.1</v>
      </c>
      <c r="S107" s="99">
        <f>Vulnerability!O109</f>
        <v>1.9</v>
      </c>
      <c r="T107" s="157">
        <f>Vulnerability!E109</f>
        <v>1.8</v>
      </c>
      <c r="U107" s="157">
        <f>Vulnerability!H109</f>
        <v>3.7</v>
      </c>
      <c r="V107" s="157">
        <f>Vulnerability!N109</f>
        <v>0.1</v>
      </c>
      <c r="W107" s="99">
        <f>Vulnerability!AM109</f>
        <v>4.2</v>
      </c>
      <c r="X107" s="157">
        <f>Vulnerability!T109</f>
        <v>6.2</v>
      </c>
      <c r="Y107" s="156">
        <f>Vulnerability!AB109</f>
        <v>0.9</v>
      </c>
      <c r="Z107" s="156">
        <f>Vulnerability!AE109</f>
        <v>1.9</v>
      </c>
      <c r="AA107" s="156">
        <f>Vulnerability!AH109</f>
        <v>0.2</v>
      </c>
      <c r="AB107" s="156">
        <f>Vulnerability!AK109</f>
        <v>2</v>
      </c>
      <c r="AC107" s="157">
        <f>Vulnerability!AL109</f>
        <v>1.3</v>
      </c>
      <c r="AD107" s="99">
        <f t="shared" si="29"/>
        <v>3</v>
      </c>
      <c r="AE107" s="99">
        <f>'Lack of Coping Capacity'!H109</f>
        <v>3.3</v>
      </c>
      <c r="AF107" s="162">
        <f>'Lack of Coping Capacity'!D109</f>
        <v>2.6</v>
      </c>
      <c r="AG107" s="162">
        <f>'Lack of Coping Capacity'!G109</f>
        <v>4</v>
      </c>
      <c r="AH107" s="99">
        <f>'Lack of Coping Capacity'!AA109</f>
        <v>2.6</v>
      </c>
      <c r="AI107" s="162">
        <f>'Lack of Coping Capacity'!M109</f>
        <v>1.5</v>
      </c>
      <c r="AJ107" s="162">
        <f>'Lack of Coping Capacity'!R109</f>
        <v>2.9</v>
      </c>
      <c r="AK107" s="162">
        <f>'Lack of Coping Capacity'!Z109</f>
        <v>3.4</v>
      </c>
      <c r="AL107" s="102">
        <f>'Imputed and missing data hidden'!BY105</f>
        <v>10</v>
      </c>
      <c r="AM107" s="103">
        <f t="shared" si="30"/>
        <v>0.19607843137254902</v>
      </c>
      <c r="AN107" s="102" t="str">
        <f t="shared" si="31"/>
        <v/>
      </c>
      <c r="AO107" s="104">
        <f>'Indicator Date hidden2'!BZ106</f>
        <v>0.43478260869565216</v>
      </c>
    </row>
    <row r="108" spans="1:41">
      <c r="A108" s="97" t="str">
        <f>'Indicator Data'!A110</f>
        <v>Maldives</v>
      </c>
      <c r="B108" s="97" t="str">
        <f>'Indicator Data'!B110</f>
        <v>MDV</v>
      </c>
      <c r="C108" s="99">
        <f t="shared" si="24"/>
        <v>2.2999999999999998</v>
      </c>
      <c r="D108" s="99" t="str">
        <f t="shared" si="25"/>
        <v>Low</v>
      </c>
      <c r="E108" s="100">
        <f t="shared" si="26"/>
        <v>140</v>
      </c>
      <c r="F108" s="101">
        <f>VLOOKUP($B108,'Lack of Reliability Index'!$A$2:$H$192,8,FALSE)</f>
        <v>5.5880597014925373</v>
      </c>
      <c r="G108" s="99">
        <f t="shared" si="27"/>
        <v>1.8</v>
      </c>
      <c r="H108" s="99">
        <f>'Hazard &amp; Exposure'!DD110</f>
        <v>3.1</v>
      </c>
      <c r="I108" s="105">
        <f>'Hazard &amp; Exposure'!AO110</f>
        <v>0.1</v>
      </c>
      <c r="J108" s="105">
        <f>'Hazard &amp; Exposure'!AP110</f>
        <v>0.1</v>
      </c>
      <c r="K108" s="105">
        <f>'Hazard &amp; Exposure'!AQ110</f>
        <v>9</v>
      </c>
      <c r="L108" s="105">
        <f>'Hazard &amp; Exposure'!AR110</f>
        <v>0</v>
      </c>
      <c r="M108" s="105">
        <f>'Hazard &amp; Exposure'!AU110</f>
        <v>0</v>
      </c>
      <c r="N108" s="105">
        <f>'Hazard &amp; Exposure'!DC110</f>
        <v>2.9</v>
      </c>
      <c r="O108" s="99">
        <f>'Hazard &amp; Exposure'!DK110</f>
        <v>0.2</v>
      </c>
      <c r="P108" s="105">
        <f>'Hazard &amp; Exposure'!DG110</f>
        <v>0.3</v>
      </c>
      <c r="Q108" s="105">
        <f>'Hazard &amp; Exposure'!DJ110</f>
        <v>0</v>
      </c>
      <c r="R108" s="99">
        <f t="shared" si="28"/>
        <v>1.8</v>
      </c>
      <c r="S108" s="99">
        <f>Vulnerability!O110</f>
        <v>2.2000000000000002</v>
      </c>
      <c r="T108" s="157">
        <f>Vulnerability!E110</f>
        <v>2.4</v>
      </c>
      <c r="U108" s="157">
        <f>Vulnerability!H110</f>
        <v>3.3</v>
      </c>
      <c r="V108" s="157">
        <f>Vulnerability!N110</f>
        <v>0.8</v>
      </c>
      <c r="W108" s="99">
        <f>Vulnerability!AM110</f>
        <v>1.3</v>
      </c>
      <c r="X108" s="157">
        <f>Vulnerability!T110</f>
        <v>0</v>
      </c>
      <c r="Y108" s="156">
        <f>Vulnerability!AB110</f>
        <v>0.4</v>
      </c>
      <c r="Z108" s="156">
        <f>Vulnerability!AE110</f>
        <v>2.2999999999999998</v>
      </c>
      <c r="AA108" s="156">
        <f>Vulnerability!AH110</f>
        <v>0.3</v>
      </c>
      <c r="AB108" s="156">
        <f>Vulnerability!AK110</f>
        <v>5.5</v>
      </c>
      <c r="AC108" s="157">
        <f>Vulnerability!AL110</f>
        <v>2.4</v>
      </c>
      <c r="AD108" s="99">
        <f t="shared" si="29"/>
        <v>4</v>
      </c>
      <c r="AE108" s="99">
        <f>'Lack of Coping Capacity'!H110</f>
        <v>5.7</v>
      </c>
      <c r="AF108" s="162">
        <f>'Lack of Coping Capacity'!D110</f>
        <v>5.8</v>
      </c>
      <c r="AG108" s="162">
        <f>'Lack of Coping Capacity'!G110</f>
        <v>5.6</v>
      </c>
      <c r="AH108" s="99">
        <f>'Lack of Coping Capacity'!AA110</f>
        <v>1.7</v>
      </c>
      <c r="AI108" s="162">
        <f>'Lack of Coping Capacity'!M110</f>
        <v>1.6</v>
      </c>
      <c r="AJ108" s="162">
        <f>'Lack of Coping Capacity'!R110</f>
        <v>0.1</v>
      </c>
      <c r="AK108" s="162">
        <f>'Lack of Coping Capacity'!Z110</f>
        <v>3.3</v>
      </c>
      <c r="AL108" s="102">
        <f>'Imputed and missing data hidden'!BY106</f>
        <v>12</v>
      </c>
      <c r="AM108" s="103">
        <f t="shared" si="30"/>
        <v>0.23529411764705882</v>
      </c>
      <c r="AN108" s="102" t="str">
        <f t="shared" si="31"/>
        <v/>
      </c>
      <c r="AO108" s="104">
        <f>'Indicator Date hidden2'!BZ107</f>
        <v>0.44776119402985076</v>
      </c>
    </row>
    <row r="109" spans="1:41">
      <c r="A109" s="97" t="str">
        <f>'Indicator Data'!A111</f>
        <v>Mali</v>
      </c>
      <c r="B109" s="97" t="str">
        <f>'Indicator Data'!B111</f>
        <v>MLI</v>
      </c>
      <c r="C109" s="99">
        <f t="shared" si="24"/>
        <v>7</v>
      </c>
      <c r="D109" s="99" t="str">
        <f t="shared" si="25"/>
        <v>Very High</v>
      </c>
      <c r="E109" s="100">
        <f t="shared" si="26"/>
        <v>11</v>
      </c>
      <c r="F109" s="101">
        <f>VLOOKUP($B109,'Lack of Reliability Index'!$A$2:$H$192,8,FALSE)</f>
        <v>3.2557077625570772</v>
      </c>
      <c r="G109" s="99">
        <f t="shared" si="27"/>
        <v>7.3</v>
      </c>
      <c r="H109" s="99">
        <f>'Hazard &amp; Exposure'!DD111</f>
        <v>4.2</v>
      </c>
      <c r="I109" s="105">
        <f>'Hazard &amp; Exposure'!AO111</f>
        <v>0.1</v>
      </c>
      <c r="J109" s="105">
        <f>'Hazard &amp; Exposure'!AP111</f>
        <v>6.9</v>
      </c>
      <c r="K109" s="105">
        <f>'Hazard &amp; Exposure'!AQ111</f>
        <v>0</v>
      </c>
      <c r="L109" s="105">
        <f>'Hazard &amp; Exposure'!AR111</f>
        <v>0</v>
      </c>
      <c r="M109" s="105">
        <f>'Hazard &amp; Exposure'!AU111</f>
        <v>7.1</v>
      </c>
      <c r="N109" s="105">
        <f>'Hazard &amp; Exposure'!DC111</f>
        <v>6.5</v>
      </c>
      <c r="O109" s="99">
        <f>'Hazard &amp; Exposure'!DK111</f>
        <v>9</v>
      </c>
      <c r="P109" s="105">
        <f>'Hazard &amp; Exposure'!DG111</f>
        <v>10</v>
      </c>
      <c r="Q109" s="105">
        <f>'Hazard &amp; Exposure'!DJ111</f>
        <v>9</v>
      </c>
      <c r="R109" s="99">
        <f t="shared" si="28"/>
        <v>7.1</v>
      </c>
      <c r="S109" s="99">
        <f>Vulnerability!O111</f>
        <v>7.1</v>
      </c>
      <c r="T109" s="157">
        <f>Vulnerability!E111</f>
        <v>9.4</v>
      </c>
      <c r="U109" s="157">
        <f>Vulnerability!H111</f>
        <v>5.5</v>
      </c>
      <c r="V109" s="157">
        <f>Vulnerability!N111</f>
        <v>3.9</v>
      </c>
      <c r="W109" s="99">
        <f>Vulnerability!AM111</f>
        <v>7.1</v>
      </c>
      <c r="X109" s="157">
        <f>Vulnerability!T111</f>
        <v>7.4</v>
      </c>
      <c r="Y109" s="156">
        <f>Vulnerability!AB111</f>
        <v>4.3</v>
      </c>
      <c r="Z109" s="156">
        <f>Vulnerability!AE111</f>
        <v>5.7</v>
      </c>
      <c r="AA109" s="156">
        <f>Vulnerability!AH111</f>
        <v>10</v>
      </c>
      <c r="AB109" s="156">
        <f>Vulnerability!AK111</f>
        <v>2.1</v>
      </c>
      <c r="AC109" s="157">
        <f>Vulnerability!AL111</f>
        <v>6.7</v>
      </c>
      <c r="AD109" s="99">
        <f t="shared" si="29"/>
        <v>6.6</v>
      </c>
      <c r="AE109" s="99">
        <f>'Lack of Coping Capacity'!H111</f>
        <v>6</v>
      </c>
      <c r="AF109" s="162">
        <f>'Lack of Coping Capacity'!D111</f>
        <v>4.9000000000000004</v>
      </c>
      <c r="AG109" s="162">
        <f>'Lack of Coping Capacity'!G111</f>
        <v>7.1</v>
      </c>
      <c r="AH109" s="99">
        <f>'Lack of Coping Capacity'!AA111</f>
        <v>7.2</v>
      </c>
      <c r="AI109" s="162">
        <f>'Lack of Coping Capacity'!M111</f>
        <v>7</v>
      </c>
      <c r="AJ109" s="162">
        <f>'Lack of Coping Capacity'!R111</f>
        <v>6.7</v>
      </c>
      <c r="AK109" s="162">
        <f>'Lack of Coping Capacity'!Z111</f>
        <v>7.9</v>
      </c>
      <c r="AL109" s="102">
        <f>'Imputed and missing data hidden'!BY107</f>
        <v>1</v>
      </c>
      <c r="AM109" s="103">
        <f t="shared" si="30"/>
        <v>1.9607843137254902E-2</v>
      </c>
      <c r="AN109" s="102" t="str">
        <f t="shared" si="31"/>
        <v>YES</v>
      </c>
      <c r="AO109" s="104">
        <f>'Indicator Date hidden2'!BZ108</f>
        <v>0.43835616438356162</v>
      </c>
    </row>
    <row r="110" spans="1:41">
      <c r="A110" s="97" t="str">
        <f>'Indicator Data'!A112</f>
        <v>Malta</v>
      </c>
      <c r="B110" s="97" t="str">
        <f>'Indicator Data'!B112</f>
        <v>MLT</v>
      </c>
      <c r="C110" s="99">
        <f t="shared" si="24"/>
        <v>1.9</v>
      </c>
      <c r="D110" s="99" t="str">
        <f t="shared" si="25"/>
        <v>Very Low</v>
      </c>
      <c r="E110" s="100">
        <f t="shared" si="26"/>
        <v>153</v>
      </c>
      <c r="F110" s="101">
        <f>VLOOKUP($B110,'Lack of Reliability Index'!$A$2:$H$192,8,FALSE)</f>
        <v>6.15</v>
      </c>
      <c r="G110" s="99">
        <f t="shared" si="27"/>
        <v>1.3</v>
      </c>
      <c r="H110" s="99">
        <f>'Hazard &amp; Exposure'!DD112</f>
        <v>2.5</v>
      </c>
      <c r="I110" s="105">
        <f>'Hazard &amp; Exposure'!AO112</f>
        <v>0.1</v>
      </c>
      <c r="J110" s="105">
        <f>'Hazard &amp; Exposure'!AP112</f>
        <v>0.1</v>
      </c>
      <c r="K110" s="105">
        <f>'Hazard &amp; Exposure'!AQ112</f>
        <v>7.7</v>
      </c>
      <c r="L110" s="105">
        <f>'Hazard &amp; Exposure'!AR112</f>
        <v>0</v>
      </c>
      <c r="M110" s="105">
        <f>'Hazard &amp; Exposure'!AU112</f>
        <v>0</v>
      </c>
      <c r="N110" s="105">
        <f>'Hazard &amp; Exposure'!DC112</f>
        <v>3.1</v>
      </c>
      <c r="O110" s="99">
        <f>'Hazard &amp; Exposure'!DK112</f>
        <v>0</v>
      </c>
      <c r="P110" s="105">
        <f>'Hazard &amp; Exposure'!DG112</f>
        <v>0</v>
      </c>
      <c r="Q110" s="105">
        <f>'Hazard &amp; Exposure'!DJ112</f>
        <v>0</v>
      </c>
      <c r="R110" s="99">
        <f t="shared" si="28"/>
        <v>2.1</v>
      </c>
      <c r="S110" s="99">
        <f>Vulnerability!O112</f>
        <v>0.5</v>
      </c>
      <c r="T110" s="157">
        <f>Vulnerability!E112</f>
        <v>0.1</v>
      </c>
      <c r="U110" s="157">
        <f>Vulnerability!H112</f>
        <v>1.6</v>
      </c>
      <c r="V110" s="157">
        <f>Vulnerability!N112</f>
        <v>0.3</v>
      </c>
      <c r="W110" s="99">
        <f>Vulnerability!AM112</f>
        <v>3.4</v>
      </c>
      <c r="X110" s="157">
        <f>Vulnerability!T112</f>
        <v>5.6</v>
      </c>
      <c r="Y110" s="156">
        <f>Vulnerability!AB112</f>
        <v>0.2</v>
      </c>
      <c r="Z110" s="156">
        <f>Vulnerability!AE112</f>
        <v>0.5</v>
      </c>
      <c r="AA110" s="156">
        <f>Vulnerability!AH112</f>
        <v>0</v>
      </c>
      <c r="AB110" s="156">
        <f>Vulnerability!AK112</f>
        <v>0.9</v>
      </c>
      <c r="AC110" s="157">
        <f>Vulnerability!AL112</f>
        <v>0.4</v>
      </c>
      <c r="AD110" s="99">
        <f t="shared" si="29"/>
        <v>2.4</v>
      </c>
      <c r="AE110" s="99">
        <f>'Lack of Coping Capacity'!H112</f>
        <v>4</v>
      </c>
      <c r="AF110" s="162" t="str">
        <f>'Lack of Coping Capacity'!D112</f>
        <v>x</v>
      </c>
      <c r="AG110" s="162">
        <f>'Lack of Coping Capacity'!G112</f>
        <v>4</v>
      </c>
      <c r="AH110" s="99">
        <f>'Lack of Coping Capacity'!AA112</f>
        <v>0.5</v>
      </c>
      <c r="AI110" s="162">
        <f>'Lack of Coping Capacity'!M112</f>
        <v>1.4</v>
      </c>
      <c r="AJ110" s="162">
        <f>'Lack of Coping Capacity'!R112</f>
        <v>0</v>
      </c>
      <c r="AK110" s="162">
        <f>'Lack of Coping Capacity'!Z112</f>
        <v>0.2</v>
      </c>
      <c r="AL110" s="102">
        <f>'Imputed and missing data hidden'!BY108</f>
        <v>14</v>
      </c>
      <c r="AM110" s="103">
        <f t="shared" si="30"/>
        <v>0.27450980392156865</v>
      </c>
      <c r="AN110" s="102" t="str">
        <f t="shared" si="31"/>
        <v/>
      </c>
      <c r="AO110" s="104">
        <f>'Indicator Date hidden2'!BZ109</f>
        <v>0.453125</v>
      </c>
    </row>
    <row r="111" spans="1:41">
      <c r="A111" s="97" t="str">
        <f>'Indicator Data'!A113</f>
        <v>Marshall Islands</v>
      </c>
      <c r="B111" s="97" t="str">
        <f>'Indicator Data'!B113</f>
        <v>MHL</v>
      </c>
      <c r="C111" s="99">
        <f t="shared" si="24"/>
        <v>3.6</v>
      </c>
      <c r="D111" s="99" t="str">
        <f t="shared" si="25"/>
        <v>Medium</v>
      </c>
      <c r="E111" s="100">
        <f t="shared" si="26"/>
        <v>95</v>
      </c>
      <c r="F111" s="101">
        <f>VLOOKUP($B111,'Lack of Reliability Index'!$A$2:$H$192,8,FALSE)</f>
        <v>7.1475409836065573</v>
      </c>
      <c r="G111" s="99">
        <f t="shared" si="27"/>
        <v>2</v>
      </c>
      <c r="H111" s="99">
        <f>'Hazard &amp; Exposure'!DD113</f>
        <v>3.6</v>
      </c>
      <c r="I111" s="105">
        <f>'Hazard &amp; Exposure'!AO113</f>
        <v>0.1</v>
      </c>
      <c r="J111" s="105">
        <f>'Hazard &amp; Exposure'!AP113</f>
        <v>0.1</v>
      </c>
      <c r="K111" s="105">
        <f>'Hazard &amp; Exposure'!AQ113</f>
        <v>8.6</v>
      </c>
      <c r="L111" s="105">
        <f>'Hazard &amp; Exposure'!AR113</f>
        <v>0.4</v>
      </c>
      <c r="M111" s="105">
        <f>'Hazard &amp; Exposure'!AU113</f>
        <v>3.4</v>
      </c>
      <c r="N111" s="105">
        <f>'Hazard &amp; Exposure'!DC113</f>
        <v>3.7</v>
      </c>
      <c r="O111" s="99">
        <f>'Hazard &amp; Exposure'!DK113</f>
        <v>0</v>
      </c>
      <c r="P111" s="105">
        <f>'Hazard &amp; Exposure'!DG113</f>
        <v>0</v>
      </c>
      <c r="Q111" s="105">
        <f>'Hazard &amp; Exposure'!DJ113</f>
        <v>0</v>
      </c>
      <c r="R111" s="99">
        <f t="shared" si="28"/>
        <v>3.9</v>
      </c>
      <c r="S111" s="99">
        <f>Vulnerability!O113</f>
        <v>5.3</v>
      </c>
      <c r="T111" s="157">
        <f>Vulnerability!E113</f>
        <v>3.9</v>
      </c>
      <c r="U111" s="157" t="str">
        <f>Vulnerability!H113</f>
        <v>x</v>
      </c>
      <c r="V111" s="157">
        <f>Vulnerability!N113</f>
        <v>8.1</v>
      </c>
      <c r="W111" s="99">
        <f>Vulnerability!AM113</f>
        <v>2.1</v>
      </c>
      <c r="X111" s="157">
        <f>Vulnerability!T113</f>
        <v>0</v>
      </c>
      <c r="Y111" s="156">
        <f>Vulnerability!AB113</f>
        <v>6.3</v>
      </c>
      <c r="Z111" s="156">
        <f>Vulnerability!AE113</f>
        <v>2.5</v>
      </c>
      <c r="AA111" s="156">
        <f>Vulnerability!AH113</f>
        <v>0</v>
      </c>
      <c r="AB111" s="156">
        <f>Vulnerability!AK113</f>
        <v>5</v>
      </c>
      <c r="AC111" s="157">
        <f>Vulnerability!AL113</f>
        <v>3.8</v>
      </c>
      <c r="AD111" s="99">
        <f t="shared" si="29"/>
        <v>6.2</v>
      </c>
      <c r="AE111" s="99">
        <f>'Lack of Coping Capacity'!H113</f>
        <v>7.6</v>
      </c>
      <c r="AF111" s="162">
        <f>'Lack of Coping Capacity'!D113</f>
        <v>7.3</v>
      </c>
      <c r="AG111" s="162">
        <f>'Lack of Coping Capacity'!G113</f>
        <v>7.9</v>
      </c>
      <c r="AH111" s="99">
        <f>'Lack of Coping Capacity'!AA113</f>
        <v>4.2</v>
      </c>
      <c r="AI111" s="162">
        <f>'Lack of Coping Capacity'!M113</f>
        <v>3.9</v>
      </c>
      <c r="AJ111" s="162">
        <f>'Lack of Coping Capacity'!R113</f>
        <v>1.4</v>
      </c>
      <c r="AK111" s="162">
        <f>'Lack of Coping Capacity'!Z113</f>
        <v>7.3</v>
      </c>
      <c r="AL111" s="102">
        <f>'Imputed and missing data hidden'!BY109</f>
        <v>20</v>
      </c>
      <c r="AM111" s="103">
        <f t="shared" si="30"/>
        <v>0.39215686274509803</v>
      </c>
      <c r="AN111" s="102" t="str">
        <f t="shared" si="31"/>
        <v/>
      </c>
      <c r="AO111" s="104">
        <f>'Indicator Date hidden2'!BZ110</f>
        <v>0.5901639344262295</v>
      </c>
    </row>
    <row r="112" spans="1:41">
      <c r="A112" s="97" t="str">
        <f>'Indicator Data'!A114</f>
        <v>Mauritania</v>
      </c>
      <c r="B112" s="97" t="str">
        <f>'Indicator Data'!B114</f>
        <v>MRT</v>
      </c>
      <c r="C112" s="99">
        <f t="shared" si="24"/>
        <v>5.0999999999999996</v>
      </c>
      <c r="D112" s="99" t="str">
        <f t="shared" si="25"/>
        <v>High</v>
      </c>
      <c r="E112" s="100">
        <f t="shared" si="26"/>
        <v>41</v>
      </c>
      <c r="F112" s="101">
        <f>VLOOKUP($B112,'Lack of Reliability Index'!$A$2:$H$192,8,FALSE)</f>
        <v>3.428571428571427</v>
      </c>
      <c r="G112" s="99">
        <f t="shared" si="27"/>
        <v>3.6</v>
      </c>
      <c r="H112" s="99">
        <f>'Hazard &amp; Exposure'!DD114</f>
        <v>5.4</v>
      </c>
      <c r="I112" s="105">
        <f>'Hazard &amp; Exposure'!AO114</f>
        <v>0.8</v>
      </c>
      <c r="J112" s="105">
        <f>'Hazard &amp; Exposure'!AP114</f>
        <v>7.5</v>
      </c>
      <c r="K112" s="105">
        <f>'Hazard &amp; Exposure'!AQ114</f>
        <v>4.5999999999999996</v>
      </c>
      <c r="L112" s="105">
        <f>'Hazard &amp; Exposure'!AR114</f>
        <v>0</v>
      </c>
      <c r="M112" s="105">
        <f>'Hazard &amp; Exposure'!AU114</f>
        <v>8.6999999999999993</v>
      </c>
      <c r="N112" s="105">
        <f>'Hazard &amp; Exposure'!DC114</f>
        <v>5.9</v>
      </c>
      <c r="O112" s="99">
        <f>'Hazard &amp; Exposure'!DK114</f>
        <v>1.3</v>
      </c>
      <c r="P112" s="105">
        <f>'Hazard &amp; Exposure'!DG114</f>
        <v>1.8</v>
      </c>
      <c r="Q112" s="105">
        <f>'Hazard &amp; Exposure'!DJ114</f>
        <v>0</v>
      </c>
      <c r="R112" s="99">
        <f t="shared" si="28"/>
        <v>5.8</v>
      </c>
      <c r="S112" s="99">
        <f>Vulnerability!O114</f>
        <v>5.8</v>
      </c>
      <c r="T112" s="157">
        <f>Vulnerability!E114</f>
        <v>8.1</v>
      </c>
      <c r="U112" s="157">
        <f>Vulnerability!H114</f>
        <v>5.2</v>
      </c>
      <c r="V112" s="157">
        <f>Vulnerability!N114</f>
        <v>1.8</v>
      </c>
      <c r="W112" s="99">
        <f>Vulnerability!AM114</f>
        <v>5.7</v>
      </c>
      <c r="X112" s="157">
        <f>Vulnerability!T114</f>
        <v>6.8</v>
      </c>
      <c r="Y112" s="156">
        <f>Vulnerability!AB114</f>
        <v>1.3</v>
      </c>
      <c r="Z112" s="156">
        <f>Vulnerability!AE114</f>
        <v>5</v>
      </c>
      <c r="AA112" s="156">
        <f>Vulnerability!AH114</f>
        <v>6.9</v>
      </c>
      <c r="AB112" s="156">
        <f>Vulnerability!AK114</f>
        <v>2.2000000000000002</v>
      </c>
      <c r="AC112" s="157">
        <f>Vulnerability!AL114</f>
        <v>4.2</v>
      </c>
      <c r="AD112" s="99">
        <f t="shared" si="29"/>
        <v>6.5</v>
      </c>
      <c r="AE112" s="99">
        <f>'Lack of Coping Capacity'!H114</f>
        <v>5.7</v>
      </c>
      <c r="AF112" s="162">
        <f>'Lack of Coping Capacity'!D114</f>
        <v>4.8</v>
      </c>
      <c r="AG112" s="162">
        <f>'Lack of Coping Capacity'!G114</f>
        <v>6.6</v>
      </c>
      <c r="AH112" s="99">
        <f>'Lack of Coping Capacity'!AA114</f>
        <v>7.2</v>
      </c>
      <c r="AI112" s="162">
        <f>'Lack of Coping Capacity'!M114</f>
        <v>6.5</v>
      </c>
      <c r="AJ112" s="162">
        <f>'Lack of Coping Capacity'!R114</f>
        <v>7.2</v>
      </c>
      <c r="AK112" s="162">
        <f>'Lack of Coping Capacity'!Z114</f>
        <v>7.8</v>
      </c>
      <c r="AL112" s="102">
        <f>'Imputed and missing data hidden'!BY110</f>
        <v>4</v>
      </c>
      <c r="AM112" s="103">
        <f t="shared" si="30"/>
        <v>7.8431372549019607E-2</v>
      </c>
      <c r="AN112" s="102" t="str">
        <f t="shared" si="31"/>
        <v/>
      </c>
      <c r="AO112" s="104">
        <f>'Indicator Date hidden2'!BZ111</f>
        <v>0.44285714285714284</v>
      </c>
    </row>
    <row r="113" spans="1:41">
      <c r="A113" s="97" t="str">
        <f>'Indicator Data'!A115</f>
        <v>Mauritius</v>
      </c>
      <c r="B113" s="97" t="str">
        <f>'Indicator Data'!B115</f>
        <v>MUS</v>
      </c>
      <c r="C113" s="99">
        <f t="shared" si="24"/>
        <v>1.9</v>
      </c>
      <c r="D113" s="99" t="str">
        <f t="shared" si="25"/>
        <v>Very Low</v>
      </c>
      <c r="E113" s="100">
        <f t="shared" si="26"/>
        <v>153</v>
      </c>
      <c r="F113" s="101">
        <f>VLOOKUP($B113,'Lack of Reliability Index'!$A$2:$H$192,8,FALSE)</f>
        <v>4.5642512077294679</v>
      </c>
      <c r="G113" s="99">
        <f t="shared" si="27"/>
        <v>2</v>
      </c>
      <c r="H113" s="99">
        <f>'Hazard &amp; Exposure'!DD115</f>
        <v>3.7</v>
      </c>
      <c r="I113" s="105">
        <f>'Hazard &amp; Exposure'!AO115</f>
        <v>0.1</v>
      </c>
      <c r="J113" s="105">
        <f>'Hazard &amp; Exposure'!AP115</f>
        <v>0.1</v>
      </c>
      <c r="K113" s="105">
        <f>'Hazard &amp; Exposure'!AQ115</f>
        <v>6.8</v>
      </c>
      <c r="L113" s="105">
        <f>'Hazard &amp; Exposure'!AR115</f>
        <v>7</v>
      </c>
      <c r="M113" s="105">
        <f>'Hazard &amp; Exposure'!AU115</f>
        <v>0.8</v>
      </c>
      <c r="N113" s="105">
        <f>'Hazard &amp; Exposure'!DC115</f>
        <v>3.7</v>
      </c>
      <c r="O113" s="99">
        <f>'Hazard &amp; Exposure'!DK115</f>
        <v>0</v>
      </c>
      <c r="P113" s="105">
        <f>'Hazard &amp; Exposure'!DG115</f>
        <v>0</v>
      </c>
      <c r="Q113" s="105">
        <f>'Hazard &amp; Exposure'!DJ115</f>
        <v>0</v>
      </c>
      <c r="R113" s="99">
        <f t="shared" si="28"/>
        <v>1.3</v>
      </c>
      <c r="S113" s="99">
        <f>Vulnerability!O115</f>
        <v>2</v>
      </c>
      <c r="T113" s="157">
        <f>Vulnerability!E115</f>
        <v>1.9</v>
      </c>
      <c r="U113" s="157">
        <f>Vulnerability!H115</f>
        <v>3.8</v>
      </c>
      <c r="V113" s="157">
        <f>Vulnerability!N115</f>
        <v>0.5</v>
      </c>
      <c r="W113" s="99">
        <f>Vulnerability!AM115</f>
        <v>0.5</v>
      </c>
      <c r="X113" s="157">
        <f>Vulnerability!T115</f>
        <v>0</v>
      </c>
      <c r="Y113" s="156">
        <f>Vulnerability!AB115</f>
        <v>1</v>
      </c>
      <c r="Z113" s="156">
        <f>Vulnerability!AE115</f>
        <v>1.2</v>
      </c>
      <c r="AA113" s="156">
        <f>Vulnerability!AH115</f>
        <v>0</v>
      </c>
      <c r="AB113" s="156">
        <f>Vulnerability!AK115</f>
        <v>1.8</v>
      </c>
      <c r="AC113" s="157">
        <f>Vulnerability!AL115</f>
        <v>1</v>
      </c>
      <c r="AD113" s="99">
        <f t="shared" si="29"/>
        <v>2.8</v>
      </c>
      <c r="AE113" s="99">
        <f>'Lack of Coping Capacity'!H115</f>
        <v>3.7</v>
      </c>
      <c r="AF113" s="162">
        <f>'Lack of Coping Capacity'!D115</f>
        <v>3.3</v>
      </c>
      <c r="AG113" s="162">
        <f>'Lack of Coping Capacity'!G115</f>
        <v>4</v>
      </c>
      <c r="AH113" s="99">
        <f>'Lack of Coping Capacity'!AA115</f>
        <v>1.7</v>
      </c>
      <c r="AI113" s="162">
        <f>'Lack of Coping Capacity'!M115</f>
        <v>2</v>
      </c>
      <c r="AJ113" s="162">
        <f>'Lack of Coping Capacity'!R115</f>
        <v>0.2</v>
      </c>
      <c r="AK113" s="162">
        <f>'Lack of Coping Capacity'!Z115</f>
        <v>2.8</v>
      </c>
      <c r="AL113" s="102">
        <f>'Imputed and missing data hidden'!BY111</f>
        <v>9</v>
      </c>
      <c r="AM113" s="103">
        <f t="shared" si="30"/>
        <v>0.17647058823529413</v>
      </c>
      <c r="AN113" s="102" t="str">
        <f t="shared" si="31"/>
        <v/>
      </c>
      <c r="AO113" s="104">
        <f>'Indicator Date hidden2'!BZ112</f>
        <v>0.40579710144927539</v>
      </c>
    </row>
    <row r="114" spans="1:41">
      <c r="A114" s="97" t="str">
        <f>'Indicator Data'!A116</f>
        <v>Mexico</v>
      </c>
      <c r="B114" s="97" t="str">
        <f>'Indicator Data'!B116</f>
        <v>MEX</v>
      </c>
      <c r="C114" s="99">
        <f t="shared" si="24"/>
        <v>4.9000000000000004</v>
      </c>
      <c r="D114" s="99" t="str">
        <f t="shared" si="25"/>
        <v>Medium</v>
      </c>
      <c r="E114" s="100">
        <f t="shared" si="26"/>
        <v>45</v>
      </c>
      <c r="F114" s="101">
        <f>VLOOKUP($B114,'Lack of Reliability Index'!$A$2:$H$192,8,FALSE)</f>
        <v>4.7397260273972606</v>
      </c>
      <c r="G114" s="99">
        <f t="shared" si="27"/>
        <v>6.9</v>
      </c>
      <c r="H114" s="99">
        <f>'Hazard &amp; Exposure'!DD116</f>
        <v>6.7</v>
      </c>
      <c r="I114" s="105">
        <f>'Hazard &amp; Exposure'!AO116</f>
        <v>8.6</v>
      </c>
      <c r="J114" s="105">
        <f>'Hazard &amp; Exposure'!AP116</f>
        <v>7.2</v>
      </c>
      <c r="K114" s="105">
        <f>'Hazard &amp; Exposure'!AQ116</f>
        <v>6.6</v>
      </c>
      <c r="L114" s="105">
        <f>'Hazard &amp; Exposure'!AR116</f>
        <v>7.7</v>
      </c>
      <c r="M114" s="105">
        <f>'Hazard &amp; Exposure'!AU116</f>
        <v>3.3</v>
      </c>
      <c r="N114" s="105">
        <f>'Hazard &amp; Exposure'!DC116</f>
        <v>5.2</v>
      </c>
      <c r="O114" s="99">
        <f>'Hazard &amp; Exposure'!DK116</f>
        <v>7</v>
      </c>
      <c r="P114" s="105">
        <f>'Hazard &amp; Exposure'!DG116</f>
        <v>9.6999999999999993</v>
      </c>
      <c r="Q114" s="105">
        <f>'Hazard &amp; Exposure'!DJ116</f>
        <v>7</v>
      </c>
      <c r="R114" s="99">
        <f t="shared" si="28"/>
        <v>3.9</v>
      </c>
      <c r="S114" s="99">
        <f>Vulnerability!O116</f>
        <v>3.3</v>
      </c>
      <c r="T114" s="157">
        <f>Vulnerability!E116</f>
        <v>3.9</v>
      </c>
      <c r="U114" s="157">
        <f>Vulnerability!H116</f>
        <v>4.7</v>
      </c>
      <c r="V114" s="157">
        <f>Vulnerability!N116</f>
        <v>0.5</v>
      </c>
      <c r="W114" s="99">
        <f>Vulnerability!AM116</f>
        <v>4.5</v>
      </c>
      <c r="X114" s="157">
        <f>Vulnerability!T116</f>
        <v>6.9</v>
      </c>
      <c r="Y114" s="156">
        <f>Vulnerability!AB116</f>
        <v>0.7</v>
      </c>
      <c r="Z114" s="156">
        <f>Vulnerability!AE116</f>
        <v>1</v>
      </c>
      <c r="AA114" s="156">
        <f>Vulnerability!AH116</f>
        <v>0</v>
      </c>
      <c r="AB114" s="156">
        <f>Vulnerability!AK116</f>
        <v>1.5</v>
      </c>
      <c r="AC114" s="157">
        <f>Vulnerability!AL116</f>
        <v>0.8</v>
      </c>
      <c r="AD114" s="99">
        <f t="shared" si="29"/>
        <v>4.4000000000000004</v>
      </c>
      <c r="AE114" s="99">
        <f>'Lack of Coping Capacity'!H116</f>
        <v>5.6</v>
      </c>
      <c r="AF114" s="162">
        <f>'Lack of Coping Capacity'!D116</f>
        <v>5.0999999999999996</v>
      </c>
      <c r="AG114" s="162">
        <f>'Lack of Coping Capacity'!G116</f>
        <v>6.1</v>
      </c>
      <c r="AH114" s="99">
        <f>'Lack of Coping Capacity'!AA116</f>
        <v>3</v>
      </c>
      <c r="AI114" s="162">
        <f>'Lack of Coping Capacity'!M116</f>
        <v>2.4</v>
      </c>
      <c r="AJ114" s="162">
        <f>'Lack of Coping Capacity'!R116</f>
        <v>3.1</v>
      </c>
      <c r="AK114" s="162">
        <f>'Lack of Coping Capacity'!Z116</f>
        <v>3.6</v>
      </c>
      <c r="AL114" s="102">
        <f>'Imputed and missing data hidden'!BY112</f>
        <v>6</v>
      </c>
      <c r="AM114" s="103">
        <f t="shared" si="30"/>
        <v>0.11764705882352941</v>
      </c>
      <c r="AN114" s="102" t="str">
        <f t="shared" si="31"/>
        <v>YES</v>
      </c>
      <c r="AO114" s="104">
        <f>'Indicator Date hidden2'!BZ113</f>
        <v>0.41095890410958902</v>
      </c>
    </row>
    <row r="115" spans="1:41">
      <c r="A115" s="97" t="str">
        <f>'Indicator Data'!A117</f>
        <v>Micronesia</v>
      </c>
      <c r="B115" s="97" t="str">
        <f>'Indicator Data'!B117</f>
        <v>FSM</v>
      </c>
      <c r="C115" s="99">
        <f t="shared" si="24"/>
        <v>3.6</v>
      </c>
      <c r="D115" s="99" t="str">
        <f t="shared" si="25"/>
        <v>Medium</v>
      </c>
      <c r="E115" s="100">
        <f t="shared" si="26"/>
        <v>95</v>
      </c>
      <c r="F115" s="101">
        <f>VLOOKUP($B115,'Lack of Reliability Index'!$A$2:$H$192,8,FALSE)</f>
        <v>6.752688172043011</v>
      </c>
      <c r="G115" s="99">
        <f t="shared" si="27"/>
        <v>2.2999999999999998</v>
      </c>
      <c r="H115" s="99">
        <f>'Hazard &amp; Exposure'!DD117</f>
        <v>4.2</v>
      </c>
      <c r="I115" s="105">
        <f>'Hazard &amp; Exposure'!AO117</f>
        <v>0.1</v>
      </c>
      <c r="J115" s="105">
        <f>'Hazard &amp; Exposure'!AP117</f>
        <v>0.1</v>
      </c>
      <c r="K115" s="105">
        <f>'Hazard &amp; Exposure'!AQ117</f>
        <v>8.6</v>
      </c>
      <c r="L115" s="105">
        <f>'Hazard &amp; Exposure'!AR117</f>
        <v>3.8</v>
      </c>
      <c r="M115" s="105">
        <f>'Hazard &amp; Exposure'!AU117</f>
        <v>5.4</v>
      </c>
      <c r="N115" s="105">
        <f>'Hazard &amp; Exposure'!DC117</f>
        <v>2.9</v>
      </c>
      <c r="O115" s="99">
        <f>'Hazard &amp; Exposure'!DK117</f>
        <v>0</v>
      </c>
      <c r="P115" s="105">
        <f>'Hazard &amp; Exposure'!DG117</f>
        <v>0</v>
      </c>
      <c r="Q115" s="105">
        <f>'Hazard &amp; Exposure'!DJ117</f>
        <v>0</v>
      </c>
      <c r="R115" s="99">
        <f t="shared" si="28"/>
        <v>4</v>
      </c>
      <c r="S115" s="99">
        <f>Vulnerability!O117</f>
        <v>5.6</v>
      </c>
      <c r="T115" s="157">
        <f>Vulnerability!E117</f>
        <v>5.6</v>
      </c>
      <c r="U115" s="157">
        <f>Vulnerability!H117</f>
        <v>3.8</v>
      </c>
      <c r="V115" s="157">
        <f>Vulnerability!N117</f>
        <v>7.3</v>
      </c>
      <c r="W115" s="99">
        <f>Vulnerability!AM117</f>
        <v>2</v>
      </c>
      <c r="X115" s="157">
        <f>Vulnerability!T117</f>
        <v>0</v>
      </c>
      <c r="Y115" s="156">
        <f>Vulnerability!AB117</f>
        <v>4.3</v>
      </c>
      <c r="Z115" s="156">
        <f>Vulnerability!AE117</f>
        <v>2.2999999999999998</v>
      </c>
      <c r="AA115" s="156">
        <f>Vulnerability!AH117</f>
        <v>2.2000000000000002</v>
      </c>
      <c r="AB115" s="156">
        <f>Vulnerability!AK117</f>
        <v>5</v>
      </c>
      <c r="AC115" s="157">
        <f>Vulnerability!AL117</f>
        <v>3.6</v>
      </c>
      <c r="AD115" s="99">
        <f t="shared" si="29"/>
        <v>5.2</v>
      </c>
      <c r="AE115" s="99">
        <f>'Lack of Coping Capacity'!H117</f>
        <v>5.7</v>
      </c>
      <c r="AF115" s="162">
        <f>'Lack of Coping Capacity'!D117</f>
        <v>6</v>
      </c>
      <c r="AG115" s="162">
        <f>'Lack of Coping Capacity'!G117</f>
        <v>5.4</v>
      </c>
      <c r="AH115" s="99">
        <f>'Lack of Coping Capacity'!AA117</f>
        <v>4.7</v>
      </c>
      <c r="AI115" s="162">
        <f>'Lack of Coping Capacity'!M117</f>
        <v>5.8</v>
      </c>
      <c r="AJ115" s="162">
        <f>'Lack of Coping Capacity'!R117</f>
        <v>3.4</v>
      </c>
      <c r="AK115" s="162">
        <f>'Lack of Coping Capacity'!Z117</f>
        <v>5</v>
      </c>
      <c r="AL115" s="102">
        <f>'Imputed and missing data hidden'!BY113</f>
        <v>19</v>
      </c>
      <c r="AM115" s="103">
        <f t="shared" si="30"/>
        <v>0.37254901960784315</v>
      </c>
      <c r="AN115" s="102" t="str">
        <f t="shared" si="31"/>
        <v/>
      </c>
      <c r="AO115" s="104">
        <f>'Indicator Date hidden2'!BZ114</f>
        <v>0.5161290322580645</v>
      </c>
    </row>
    <row r="116" spans="1:41">
      <c r="A116" s="97" t="str">
        <f>'Indicator Data'!A118</f>
        <v>Moldova Republic of</v>
      </c>
      <c r="B116" s="97" t="str">
        <f>'Indicator Data'!B118</f>
        <v>MDA</v>
      </c>
      <c r="C116" s="99">
        <f t="shared" si="24"/>
        <v>2.8</v>
      </c>
      <c r="D116" s="99" t="str">
        <f t="shared" si="25"/>
        <v>Low</v>
      </c>
      <c r="E116" s="100">
        <f t="shared" si="26"/>
        <v>122</v>
      </c>
      <c r="F116" s="101">
        <f>VLOOKUP($B116,'Lack of Reliability Index'!$A$2:$H$192,8,FALSE)</f>
        <v>4.7671232876712333</v>
      </c>
      <c r="G116" s="99">
        <f t="shared" si="27"/>
        <v>2.7</v>
      </c>
      <c r="H116" s="99">
        <f>'Hazard &amp; Exposure'!DD118</f>
        <v>4</v>
      </c>
      <c r="I116" s="105">
        <f>'Hazard &amp; Exposure'!AO118</f>
        <v>6.3</v>
      </c>
      <c r="J116" s="105">
        <f>'Hazard &amp; Exposure'!AP118</f>
        <v>5.6</v>
      </c>
      <c r="K116" s="105">
        <f>'Hazard &amp; Exposure'!AQ118</f>
        <v>0</v>
      </c>
      <c r="L116" s="105">
        <f>'Hazard &amp; Exposure'!AR118</f>
        <v>0</v>
      </c>
      <c r="M116" s="105">
        <f>'Hazard &amp; Exposure'!AU118</f>
        <v>5.2</v>
      </c>
      <c r="N116" s="105">
        <f>'Hazard &amp; Exposure'!DC118</f>
        <v>4.5999999999999996</v>
      </c>
      <c r="O116" s="99">
        <f>'Hazard &amp; Exposure'!DK118</f>
        <v>1.1000000000000001</v>
      </c>
      <c r="P116" s="105">
        <f>'Hazard &amp; Exposure'!DG118</f>
        <v>1.6</v>
      </c>
      <c r="Q116" s="105">
        <f>'Hazard &amp; Exposure'!DJ118</f>
        <v>0</v>
      </c>
      <c r="R116" s="99">
        <f t="shared" si="28"/>
        <v>1.8</v>
      </c>
      <c r="S116" s="99">
        <f>Vulnerability!O118</f>
        <v>2.2999999999999998</v>
      </c>
      <c r="T116" s="157">
        <f>Vulnerability!E118</f>
        <v>2.5</v>
      </c>
      <c r="U116" s="157">
        <f>Vulnerability!H118</f>
        <v>1.5</v>
      </c>
      <c r="V116" s="157">
        <f>Vulnerability!N118</f>
        <v>2.7</v>
      </c>
      <c r="W116" s="99">
        <f>Vulnerability!AM118</f>
        <v>1.3</v>
      </c>
      <c r="X116" s="157">
        <f>Vulnerability!T118</f>
        <v>1</v>
      </c>
      <c r="Y116" s="156">
        <f>Vulnerability!AB118</f>
        <v>1</v>
      </c>
      <c r="Z116" s="156">
        <f>Vulnerability!AE118</f>
        <v>0.8</v>
      </c>
      <c r="AA116" s="156">
        <f>Vulnerability!AH118</f>
        <v>0</v>
      </c>
      <c r="AB116" s="156">
        <f>Vulnerability!AK118</f>
        <v>3.6</v>
      </c>
      <c r="AC116" s="157">
        <f>Vulnerability!AL118</f>
        <v>1.5</v>
      </c>
      <c r="AD116" s="99">
        <f t="shared" si="29"/>
        <v>4.5</v>
      </c>
      <c r="AE116" s="99">
        <f>'Lack of Coping Capacity'!H118</f>
        <v>6.2</v>
      </c>
      <c r="AF116" s="162">
        <f>'Lack of Coping Capacity'!D118</f>
        <v>6.2</v>
      </c>
      <c r="AG116" s="162">
        <f>'Lack of Coping Capacity'!G118</f>
        <v>6.2</v>
      </c>
      <c r="AH116" s="99">
        <f>'Lack of Coping Capacity'!AA118</f>
        <v>2.2999999999999998</v>
      </c>
      <c r="AI116" s="162">
        <f>'Lack of Coping Capacity'!M118</f>
        <v>2.1</v>
      </c>
      <c r="AJ116" s="162">
        <f>'Lack of Coping Capacity'!R118</f>
        <v>1.6</v>
      </c>
      <c r="AK116" s="162">
        <f>'Lack of Coping Capacity'!Z118</f>
        <v>3.1</v>
      </c>
      <c r="AL116" s="102">
        <f>'Imputed and missing data hidden'!BY114</f>
        <v>5</v>
      </c>
      <c r="AM116" s="103">
        <f t="shared" si="30"/>
        <v>9.8039215686274508E-2</v>
      </c>
      <c r="AN116" s="102" t="str">
        <f t="shared" si="31"/>
        <v/>
      </c>
      <c r="AO116" s="104">
        <f>'Indicator Date hidden2'!BZ115</f>
        <v>0.64383561643835618</v>
      </c>
    </row>
    <row r="117" spans="1:41">
      <c r="A117" s="97" t="str">
        <f>'Indicator Data'!A119</f>
        <v>Mongolia</v>
      </c>
      <c r="B117" s="97" t="str">
        <f>'Indicator Data'!B119</f>
        <v>MNG</v>
      </c>
      <c r="C117" s="99">
        <f t="shared" si="24"/>
        <v>2.6</v>
      </c>
      <c r="D117" s="99" t="str">
        <f t="shared" si="25"/>
        <v>Low</v>
      </c>
      <c r="E117" s="100">
        <f t="shared" si="26"/>
        <v>128</v>
      </c>
      <c r="F117" s="101">
        <f>VLOOKUP($B117,'Lack of Reliability Index'!$A$2:$H$192,8,FALSE)</f>
        <v>3.3333333333333348</v>
      </c>
      <c r="G117" s="99">
        <f t="shared" si="27"/>
        <v>1.6</v>
      </c>
      <c r="H117" s="99">
        <f>'Hazard &amp; Exposure'!DD119</f>
        <v>2.9</v>
      </c>
      <c r="I117" s="105">
        <f>'Hazard &amp; Exposure'!AO119</f>
        <v>2.4</v>
      </c>
      <c r="J117" s="105">
        <f>'Hazard &amp; Exposure'!AP119</f>
        <v>4.3</v>
      </c>
      <c r="K117" s="105">
        <f>'Hazard &amp; Exposure'!AQ119</f>
        <v>0</v>
      </c>
      <c r="L117" s="105">
        <f>'Hazard &amp; Exposure'!AR119</f>
        <v>0</v>
      </c>
      <c r="M117" s="105">
        <f>'Hazard &amp; Exposure'!AU119</f>
        <v>6.7</v>
      </c>
      <c r="N117" s="105">
        <f>'Hazard &amp; Exposure'!DC119</f>
        <v>1.8</v>
      </c>
      <c r="O117" s="99">
        <f>'Hazard &amp; Exposure'!DK119</f>
        <v>0.1</v>
      </c>
      <c r="P117" s="105">
        <f>'Hazard &amp; Exposure'!DG119</f>
        <v>0.2</v>
      </c>
      <c r="Q117" s="105">
        <f>'Hazard &amp; Exposure'!DJ119</f>
        <v>0</v>
      </c>
      <c r="R117" s="99">
        <f t="shared" si="28"/>
        <v>2.2999999999999998</v>
      </c>
      <c r="S117" s="99">
        <f>Vulnerability!O119</f>
        <v>3.5</v>
      </c>
      <c r="T117" s="157">
        <f>Vulnerability!E119</f>
        <v>4.4000000000000004</v>
      </c>
      <c r="U117" s="157">
        <f>Vulnerability!H119</f>
        <v>3.1</v>
      </c>
      <c r="V117" s="157">
        <f>Vulnerability!N119</f>
        <v>2.1</v>
      </c>
      <c r="W117" s="99">
        <f>Vulnerability!AM119</f>
        <v>0.8</v>
      </c>
      <c r="X117" s="157">
        <f>Vulnerability!T119</f>
        <v>0</v>
      </c>
      <c r="Y117" s="156">
        <f>Vulnerability!AB119</f>
        <v>2.7</v>
      </c>
      <c r="Z117" s="156">
        <f>Vulnerability!AE119</f>
        <v>0.8</v>
      </c>
      <c r="AA117" s="156">
        <f>Vulnerability!AH119</f>
        <v>1.2</v>
      </c>
      <c r="AB117" s="156">
        <f>Vulnerability!AK119</f>
        <v>1.7</v>
      </c>
      <c r="AC117" s="157">
        <f>Vulnerability!AL119</f>
        <v>1.6</v>
      </c>
      <c r="AD117" s="99">
        <f t="shared" si="29"/>
        <v>4.8</v>
      </c>
      <c r="AE117" s="99">
        <f>'Lack of Coping Capacity'!H119</f>
        <v>5.6</v>
      </c>
      <c r="AF117" s="162">
        <f>'Lack of Coping Capacity'!D119</f>
        <v>5.0999999999999996</v>
      </c>
      <c r="AG117" s="162">
        <f>'Lack of Coping Capacity'!G119</f>
        <v>6</v>
      </c>
      <c r="AH117" s="99">
        <f>'Lack of Coping Capacity'!AA119</f>
        <v>3.9</v>
      </c>
      <c r="AI117" s="162">
        <f>'Lack of Coping Capacity'!M119</f>
        <v>2.1</v>
      </c>
      <c r="AJ117" s="162">
        <f>'Lack of Coping Capacity'!R119</f>
        <v>5.9</v>
      </c>
      <c r="AK117" s="162">
        <f>'Lack of Coping Capacity'!Z119</f>
        <v>3.7</v>
      </c>
      <c r="AL117" s="102">
        <f>'Imputed and missing data hidden'!BY115</f>
        <v>5</v>
      </c>
      <c r="AM117" s="103">
        <f t="shared" si="30"/>
        <v>9.8039215686274508E-2</v>
      </c>
      <c r="AN117" s="102" t="str">
        <f t="shared" si="31"/>
        <v/>
      </c>
      <c r="AO117" s="104">
        <f>'Indicator Date hidden2'!BZ116</f>
        <v>0.375</v>
      </c>
    </row>
    <row r="118" spans="1:41">
      <c r="A118" s="97" t="str">
        <f>'Indicator Data'!A120</f>
        <v>Montenegro</v>
      </c>
      <c r="B118" s="97" t="str">
        <f>'Indicator Data'!B120</f>
        <v>MNE</v>
      </c>
      <c r="C118" s="99">
        <f t="shared" si="24"/>
        <v>2.2999999999999998</v>
      </c>
      <c r="D118" s="99" t="str">
        <f t="shared" si="25"/>
        <v>Low</v>
      </c>
      <c r="E118" s="100">
        <f t="shared" si="26"/>
        <v>140</v>
      </c>
      <c r="F118" s="101">
        <f>VLOOKUP($B118,'Lack of Reliability Index'!$A$2:$H$192,8,FALSE)</f>
        <v>4.4544600938967136</v>
      </c>
      <c r="G118" s="99">
        <f t="shared" si="27"/>
        <v>2.5</v>
      </c>
      <c r="H118" s="99">
        <f>'Hazard &amp; Exposure'!DD120</f>
        <v>4.2</v>
      </c>
      <c r="I118" s="105">
        <f>'Hazard &amp; Exposure'!AO120</f>
        <v>5.8</v>
      </c>
      <c r="J118" s="105">
        <f>'Hazard &amp; Exposure'!AP120</f>
        <v>4.4000000000000004</v>
      </c>
      <c r="K118" s="105">
        <f>'Hazard &amp; Exposure'!AQ120</f>
        <v>7.7</v>
      </c>
      <c r="L118" s="105">
        <f>'Hazard &amp; Exposure'!AR120</f>
        <v>0</v>
      </c>
      <c r="M118" s="105">
        <f>'Hazard &amp; Exposure'!AU120</f>
        <v>1.9</v>
      </c>
      <c r="N118" s="105">
        <f>'Hazard &amp; Exposure'!DC120</f>
        <v>2.4</v>
      </c>
      <c r="O118" s="99">
        <f>'Hazard &amp; Exposure'!DK120</f>
        <v>0.4</v>
      </c>
      <c r="P118" s="105">
        <f>'Hazard &amp; Exposure'!DG120</f>
        <v>0.6</v>
      </c>
      <c r="Q118" s="105">
        <f>'Hazard &amp; Exposure'!DJ120</f>
        <v>0</v>
      </c>
      <c r="R118" s="99">
        <f t="shared" si="28"/>
        <v>1.5</v>
      </c>
      <c r="S118" s="99">
        <f>Vulnerability!O120</f>
        <v>2.1</v>
      </c>
      <c r="T118" s="157">
        <f>Vulnerability!E120</f>
        <v>2</v>
      </c>
      <c r="U118" s="157">
        <f>Vulnerability!H120</f>
        <v>2.5</v>
      </c>
      <c r="V118" s="157">
        <f>Vulnerability!N120</f>
        <v>2</v>
      </c>
      <c r="W118" s="99">
        <f>Vulnerability!AM120</f>
        <v>0.8</v>
      </c>
      <c r="X118" s="157">
        <f>Vulnerability!T120</f>
        <v>1.4</v>
      </c>
      <c r="Y118" s="156">
        <f>Vulnerability!AB120</f>
        <v>0.2</v>
      </c>
      <c r="Z118" s="156">
        <f>Vulnerability!AE120</f>
        <v>0.2</v>
      </c>
      <c r="AA118" s="156">
        <f>Vulnerability!AH120</f>
        <v>0</v>
      </c>
      <c r="AB118" s="156">
        <f>Vulnerability!AK120</f>
        <v>0.5</v>
      </c>
      <c r="AC118" s="157">
        <f>Vulnerability!AL120</f>
        <v>0.2</v>
      </c>
      <c r="AD118" s="99">
        <f t="shared" si="29"/>
        <v>3.2</v>
      </c>
      <c r="AE118" s="99">
        <f>'Lack of Coping Capacity'!H120</f>
        <v>4.5999999999999996</v>
      </c>
      <c r="AF118" s="162">
        <f>'Lack of Coping Capacity'!D120</f>
        <v>4</v>
      </c>
      <c r="AG118" s="162">
        <f>'Lack of Coping Capacity'!G120</f>
        <v>5.0999999999999996</v>
      </c>
      <c r="AH118" s="99">
        <f>'Lack of Coping Capacity'!AA120</f>
        <v>1.5</v>
      </c>
      <c r="AI118" s="162">
        <f>'Lack of Coping Capacity'!M120</f>
        <v>1</v>
      </c>
      <c r="AJ118" s="162">
        <f>'Lack of Coping Capacity'!R120</f>
        <v>0.9</v>
      </c>
      <c r="AK118" s="162">
        <f>'Lack of Coping Capacity'!Z120</f>
        <v>2.7</v>
      </c>
      <c r="AL118" s="102">
        <f>'Imputed and missing data hidden'!BY116</f>
        <v>6</v>
      </c>
      <c r="AM118" s="103">
        <f t="shared" si="30"/>
        <v>0.11764705882352941</v>
      </c>
      <c r="AN118" s="102" t="str">
        <f t="shared" si="31"/>
        <v/>
      </c>
      <c r="AO118" s="104">
        <f>'Indicator Date hidden2'!BZ117</f>
        <v>0.53521126760563376</v>
      </c>
    </row>
    <row r="119" spans="1:41">
      <c r="A119" s="97" t="str">
        <f>'Indicator Data'!A121</f>
        <v>Morocco</v>
      </c>
      <c r="B119" s="97" t="str">
        <f>'Indicator Data'!B121</f>
        <v>MAR</v>
      </c>
      <c r="C119" s="99">
        <f t="shared" si="24"/>
        <v>3.7</v>
      </c>
      <c r="D119" s="99" t="str">
        <f t="shared" si="25"/>
        <v>Medium</v>
      </c>
      <c r="E119" s="100">
        <f t="shared" si="26"/>
        <v>91</v>
      </c>
      <c r="F119" s="101">
        <f>VLOOKUP($B119,'Lack of Reliability Index'!$A$2:$H$192,8,FALSE)</f>
        <v>3.5407407407407412</v>
      </c>
      <c r="G119" s="99">
        <f t="shared" si="27"/>
        <v>3.4</v>
      </c>
      <c r="H119" s="99">
        <f>'Hazard &amp; Exposure'!DD121</f>
        <v>4.5999999999999996</v>
      </c>
      <c r="I119" s="105">
        <f>'Hazard &amp; Exposure'!AO121</f>
        <v>4.8</v>
      </c>
      <c r="J119" s="105">
        <f>'Hazard &amp; Exposure'!AP121</f>
        <v>5.8</v>
      </c>
      <c r="K119" s="105">
        <f>'Hazard &amp; Exposure'!AQ121</f>
        <v>6.7</v>
      </c>
      <c r="L119" s="105">
        <f>'Hazard &amp; Exposure'!AR121</f>
        <v>0</v>
      </c>
      <c r="M119" s="105">
        <f>'Hazard &amp; Exposure'!AU121</f>
        <v>5.2</v>
      </c>
      <c r="N119" s="105">
        <f>'Hazard &amp; Exposure'!DC121</f>
        <v>3.5</v>
      </c>
      <c r="O119" s="99">
        <f>'Hazard &amp; Exposure'!DK121</f>
        <v>2</v>
      </c>
      <c r="P119" s="105">
        <f>'Hazard &amp; Exposure'!DG121</f>
        <v>2.9</v>
      </c>
      <c r="Q119" s="105">
        <f>'Hazard &amp; Exposure'!DJ121</f>
        <v>0</v>
      </c>
      <c r="R119" s="99">
        <f t="shared" si="28"/>
        <v>3.3</v>
      </c>
      <c r="S119" s="99">
        <f>Vulnerability!O121</f>
        <v>4.4000000000000004</v>
      </c>
      <c r="T119" s="157">
        <f>Vulnerability!E121</f>
        <v>5.9</v>
      </c>
      <c r="U119" s="157">
        <f>Vulnerability!H121</f>
        <v>4.9000000000000004</v>
      </c>
      <c r="V119" s="157">
        <f>Vulnerability!N121</f>
        <v>1</v>
      </c>
      <c r="W119" s="99">
        <f>Vulnerability!AM121</f>
        <v>2</v>
      </c>
      <c r="X119" s="157">
        <f>Vulnerability!T121</f>
        <v>3.2</v>
      </c>
      <c r="Y119" s="156">
        <f>Vulnerability!AB121</f>
        <v>0.7</v>
      </c>
      <c r="Z119" s="156">
        <f>Vulnerability!AE121</f>
        <v>1.1000000000000001</v>
      </c>
      <c r="AA119" s="156">
        <f>Vulnerability!AH121</f>
        <v>0</v>
      </c>
      <c r="AB119" s="156">
        <f>Vulnerability!AK121</f>
        <v>0.4</v>
      </c>
      <c r="AC119" s="157">
        <f>Vulnerability!AL121</f>
        <v>0.6</v>
      </c>
      <c r="AD119" s="99">
        <f t="shared" si="29"/>
        <v>4.7</v>
      </c>
      <c r="AE119" s="99">
        <f>'Lack of Coping Capacity'!H121</f>
        <v>5.6</v>
      </c>
      <c r="AF119" s="162">
        <f>'Lack of Coping Capacity'!D121</f>
        <v>5.6</v>
      </c>
      <c r="AG119" s="162">
        <f>'Lack of Coping Capacity'!G121</f>
        <v>5.6</v>
      </c>
      <c r="AH119" s="99">
        <f>'Lack of Coping Capacity'!AA121</f>
        <v>3.6</v>
      </c>
      <c r="AI119" s="162">
        <f>'Lack of Coping Capacity'!M121</f>
        <v>2.8</v>
      </c>
      <c r="AJ119" s="162">
        <f>'Lack of Coping Capacity'!R121</f>
        <v>3.7</v>
      </c>
      <c r="AK119" s="162">
        <f>'Lack of Coping Capacity'!Z121</f>
        <v>4.4000000000000004</v>
      </c>
      <c r="AL119" s="102">
        <f>'Imputed and missing data hidden'!BY117</f>
        <v>3</v>
      </c>
      <c r="AM119" s="103">
        <f t="shared" si="30"/>
        <v>5.8823529411764705E-2</v>
      </c>
      <c r="AN119" s="102" t="str">
        <f t="shared" si="31"/>
        <v/>
      </c>
      <c r="AO119" s="104">
        <f>'Indicator Date hidden2'!BZ118</f>
        <v>0.51388888888888884</v>
      </c>
    </row>
    <row r="120" spans="1:41">
      <c r="A120" s="97" t="str">
        <f>'Indicator Data'!A122</f>
        <v>Mozambique</v>
      </c>
      <c r="B120" s="97" t="str">
        <f>'Indicator Data'!B122</f>
        <v>MOZ</v>
      </c>
      <c r="C120" s="99">
        <f t="shared" si="24"/>
        <v>7.2</v>
      </c>
      <c r="D120" s="99" t="str">
        <f t="shared" si="25"/>
        <v>Very High</v>
      </c>
      <c r="E120" s="100">
        <f t="shared" si="26"/>
        <v>9</v>
      </c>
      <c r="F120" s="101">
        <f>VLOOKUP($B120,'Lack of Reliability Index'!$A$2:$H$192,8,FALSE)</f>
        <v>4.0888888888888886</v>
      </c>
      <c r="G120" s="99">
        <f t="shared" si="27"/>
        <v>7.8</v>
      </c>
      <c r="H120" s="99">
        <f>'Hazard &amp; Exposure'!DD122</f>
        <v>5.9</v>
      </c>
      <c r="I120" s="105">
        <f>'Hazard &amp; Exposure'!AO122</f>
        <v>3.8</v>
      </c>
      <c r="J120" s="105">
        <f>'Hazard &amp; Exposure'!AP122</f>
        <v>6.3</v>
      </c>
      <c r="K120" s="105">
        <f>'Hazard &amp; Exposure'!AQ122</f>
        <v>6</v>
      </c>
      <c r="L120" s="105">
        <f>'Hazard &amp; Exposure'!AR122</f>
        <v>5.2</v>
      </c>
      <c r="M120" s="105">
        <f>'Hazard &amp; Exposure'!AU122</f>
        <v>6.5</v>
      </c>
      <c r="N120" s="105">
        <f>'Hazard &amp; Exposure'!DC122</f>
        <v>6.9</v>
      </c>
      <c r="O120" s="99">
        <f>'Hazard &amp; Exposure'!DK122</f>
        <v>9</v>
      </c>
      <c r="P120" s="105">
        <f>'Hazard &amp; Exposure'!DG122</f>
        <v>9.6</v>
      </c>
      <c r="Q120" s="105">
        <f>'Hazard &amp; Exposure'!DJ122</f>
        <v>9</v>
      </c>
      <c r="R120" s="99">
        <f t="shared" si="28"/>
        <v>7.6</v>
      </c>
      <c r="S120" s="99">
        <f>Vulnerability!O122</f>
        <v>7.4</v>
      </c>
      <c r="T120" s="157">
        <f>Vulnerability!E122</f>
        <v>9.3000000000000007</v>
      </c>
      <c r="U120" s="157">
        <f>Vulnerability!H122</f>
        <v>7.2</v>
      </c>
      <c r="V120" s="157">
        <f>Vulnerability!N122</f>
        <v>3.8</v>
      </c>
      <c r="W120" s="99">
        <f>Vulnerability!AM122</f>
        <v>7.8</v>
      </c>
      <c r="X120" s="157">
        <f>Vulnerability!T122</f>
        <v>8.1999999999999993</v>
      </c>
      <c r="Y120" s="156">
        <f>Vulnerability!AB122</f>
        <v>8</v>
      </c>
      <c r="Z120" s="156">
        <f>Vulnerability!AE122</f>
        <v>4.5999999999999996</v>
      </c>
      <c r="AA120" s="156">
        <f>Vulnerability!AH122</f>
        <v>7.8</v>
      </c>
      <c r="AB120" s="156">
        <f>Vulnerability!AK122</f>
        <v>7.8</v>
      </c>
      <c r="AC120" s="157">
        <f>Vulnerability!AL122</f>
        <v>7.3</v>
      </c>
      <c r="AD120" s="99">
        <f t="shared" si="29"/>
        <v>6.3</v>
      </c>
      <c r="AE120" s="99">
        <f>'Lack of Coping Capacity'!H122</f>
        <v>4.5999999999999996</v>
      </c>
      <c r="AF120" s="162">
        <f>'Lack of Coping Capacity'!D122</f>
        <v>2.1</v>
      </c>
      <c r="AG120" s="162">
        <f>'Lack of Coping Capacity'!G122</f>
        <v>7.1</v>
      </c>
      <c r="AH120" s="99">
        <f>'Lack of Coping Capacity'!AA122</f>
        <v>7.5</v>
      </c>
      <c r="AI120" s="162">
        <f>'Lack of Coping Capacity'!M122</f>
        <v>7.4</v>
      </c>
      <c r="AJ120" s="162">
        <f>'Lack of Coping Capacity'!R122</f>
        <v>8.8000000000000007</v>
      </c>
      <c r="AK120" s="162">
        <f>'Lack of Coping Capacity'!Z122</f>
        <v>6.3</v>
      </c>
      <c r="AL120" s="102">
        <f>'Imputed and missing data hidden'!BY118</f>
        <v>0</v>
      </c>
      <c r="AM120" s="103">
        <f t="shared" si="30"/>
        <v>0</v>
      </c>
      <c r="AN120" s="102" t="str">
        <f t="shared" si="31"/>
        <v>YES</v>
      </c>
      <c r="AO120" s="104">
        <f>'Indicator Date hidden2'!BZ119</f>
        <v>0.61333333333333329</v>
      </c>
    </row>
    <row r="121" spans="1:41">
      <c r="A121" s="97" t="str">
        <f>'Indicator Data'!A123</f>
        <v>Myanmar</v>
      </c>
      <c r="B121" s="97" t="str">
        <f>'Indicator Data'!B123</f>
        <v>MMR</v>
      </c>
      <c r="C121" s="99">
        <f t="shared" si="24"/>
        <v>6.3</v>
      </c>
      <c r="D121" s="99" t="str">
        <f t="shared" si="25"/>
        <v>High</v>
      </c>
      <c r="E121" s="100">
        <f t="shared" si="26"/>
        <v>17</v>
      </c>
      <c r="F121" s="101">
        <f>VLOOKUP($B121,'Lack of Reliability Index'!$A$2:$H$192,8,FALSE)</f>
        <v>4.1999999999999993</v>
      </c>
      <c r="G121" s="99">
        <f t="shared" si="27"/>
        <v>7.4</v>
      </c>
      <c r="H121" s="99">
        <f>'Hazard &amp; Exposure'!DD123</f>
        <v>7.8</v>
      </c>
      <c r="I121" s="105">
        <f>'Hazard &amp; Exposure'!AO123</f>
        <v>9.1</v>
      </c>
      <c r="J121" s="105">
        <f>'Hazard &amp; Exposure'!AP123</f>
        <v>9.9</v>
      </c>
      <c r="K121" s="105">
        <f>'Hazard &amp; Exposure'!AQ123</f>
        <v>8.9</v>
      </c>
      <c r="L121" s="105">
        <f>'Hazard &amp; Exposure'!AR123</f>
        <v>5.6</v>
      </c>
      <c r="M121" s="105">
        <f>'Hazard &amp; Exposure'!AU123</f>
        <v>1</v>
      </c>
      <c r="N121" s="105">
        <f>'Hazard &amp; Exposure'!DC123</f>
        <v>6.8</v>
      </c>
      <c r="O121" s="99">
        <f>'Hazard &amp; Exposure'!DK123</f>
        <v>7</v>
      </c>
      <c r="P121" s="105">
        <f>'Hazard &amp; Exposure'!DG123</f>
        <v>8.8000000000000007</v>
      </c>
      <c r="Q121" s="105">
        <f>'Hazard &amp; Exposure'!DJ123</f>
        <v>7</v>
      </c>
      <c r="R121" s="99">
        <f t="shared" si="28"/>
        <v>5.2</v>
      </c>
      <c r="S121" s="99">
        <f>Vulnerability!O123</f>
        <v>5</v>
      </c>
      <c r="T121" s="157">
        <f>Vulnerability!E123</f>
        <v>7.4</v>
      </c>
      <c r="U121" s="157">
        <f>Vulnerability!H123</f>
        <v>3.9</v>
      </c>
      <c r="V121" s="157">
        <f>Vulnerability!N123</f>
        <v>1.4</v>
      </c>
      <c r="W121" s="99">
        <f>Vulnerability!AM123</f>
        <v>5.3</v>
      </c>
      <c r="X121" s="157">
        <f>Vulnerability!T123</f>
        <v>7.3</v>
      </c>
      <c r="Y121" s="156">
        <f>Vulnerability!AB123</f>
        <v>3</v>
      </c>
      <c r="Z121" s="156">
        <f>Vulnerability!AE123</f>
        <v>3.8</v>
      </c>
      <c r="AA121" s="156">
        <f>Vulnerability!AH123</f>
        <v>0.1</v>
      </c>
      <c r="AB121" s="156">
        <f>Vulnerability!AK123</f>
        <v>2.2999999999999998</v>
      </c>
      <c r="AC121" s="157">
        <f>Vulnerability!AL123</f>
        <v>2.4</v>
      </c>
      <c r="AD121" s="99">
        <f t="shared" si="29"/>
        <v>6.4</v>
      </c>
      <c r="AE121" s="99">
        <f>'Lack of Coping Capacity'!H123</f>
        <v>7.2</v>
      </c>
      <c r="AF121" s="162">
        <f>'Lack of Coping Capacity'!D123</f>
        <v>7.1</v>
      </c>
      <c r="AG121" s="162">
        <f>'Lack of Coping Capacity'!G123</f>
        <v>7.3</v>
      </c>
      <c r="AH121" s="99">
        <f>'Lack of Coping Capacity'!AA123</f>
        <v>5.4</v>
      </c>
      <c r="AI121" s="162">
        <f>'Lack of Coping Capacity'!M123</f>
        <v>5</v>
      </c>
      <c r="AJ121" s="162">
        <f>'Lack of Coping Capacity'!R123</f>
        <v>5.7</v>
      </c>
      <c r="AK121" s="162">
        <f>'Lack of Coping Capacity'!Z123</f>
        <v>5.5</v>
      </c>
      <c r="AL121" s="102">
        <f>'Imputed and missing data hidden'!BY119</f>
        <v>3</v>
      </c>
      <c r="AM121" s="103">
        <f t="shared" si="30"/>
        <v>5.8823529411764705E-2</v>
      </c>
      <c r="AN121" s="102" t="str">
        <f t="shared" si="31"/>
        <v>YES</v>
      </c>
      <c r="AO121" s="104">
        <f>'Indicator Date hidden2'!BZ120</f>
        <v>0.48</v>
      </c>
    </row>
    <row r="122" spans="1:41">
      <c r="A122" s="97" t="str">
        <f>'Indicator Data'!A124</f>
        <v>Namibia</v>
      </c>
      <c r="B122" s="97" t="str">
        <f>'Indicator Data'!B124</f>
        <v>NAM</v>
      </c>
      <c r="C122" s="99">
        <f t="shared" si="24"/>
        <v>3.9</v>
      </c>
      <c r="D122" s="99" t="str">
        <f t="shared" si="25"/>
        <v>Medium</v>
      </c>
      <c r="E122" s="100">
        <f t="shared" si="26"/>
        <v>83</v>
      </c>
      <c r="F122" s="101">
        <f>VLOOKUP($B122,'Lack of Reliability Index'!$A$2:$H$192,8,FALSE)</f>
        <v>3.6018264840182637</v>
      </c>
      <c r="G122" s="99">
        <f t="shared" si="27"/>
        <v>2.5</v>
      </c>
      <c r="H122" s="99">
        <f>'Hazard &amp; Exposure'!DD124</f>
        <v>4.5</v>
      </c>
      <c r="I122" s="105">
        <f>'Hazard &amp; Exposure'!AO124</f>
        <v>0.1</v>
      </c>
      <c r="J122" s="105">
        <f>'Hazard &amp; Exposure'!AP124</f>
        <v>6.1</v>
      </c>
      <c r="K122" s="105">
        <f>'Hazard &amp; Exposure'!AQ124</f>
        <v>0</v>
      </c>
      <c r="L122" s="105">
        <f>'Hazard &amp; Exposure'!AR124</f>
        <v>0</v>
      </c>
      <c r="M122" s="105">
        <f>'Hazard &amp; Exposure'!AU124</f>
        <v>9.1999999999999993</v>
      </c>
      <c r="N122" s="105">
        <f>'Hazard &amp; Exposure'!DC124</f>
        <v>4.7</v>
      </c>
      <c r="O122" s="99">
        <f>'Hazard &amp; Exposure'!DK124</f>
        <v>0</v>
      </c>
      <c r="P122" s="105">
        <f>'Hazard &amp; Exposure'!DG124</f>
        <v>0</v>
      </c>
      <c r="Q122" s="105">
        <f>'Hazard &amp; Exposure'!DJ124</f>
        <v>0</v>
      </c>
      <c r="R122" s="99">
        <f t="shared" si="28"/>
        <v>4.7</v>
      </c>
      <c r="S122" s="99">
        <f>Vulnerability!O124</f>
        <v>5.5</v>
      </c>
      <c r="T122" s="157">
        <f>Vulnerability!E124</f>
        <v>7</v>
      </c>
      <c r="U122" s="157">
        <f>Vulnerability!H124</f>
        <v>7.2</v>
      </c>
      <c r="V122" s="157">
        <f>Vulnerability!N124</f>
        <v>0.9</v>
      </c>
      <c r="W122" s="99">
        <f>Vulnerability!AM124</f>
        <v>3.8</v>
      </c>
      <c r="X122" s="157">
        <f>Vulnerability!T124</f>
        <v>3.2</v>
      </c>
      <c r="Y122" s="156">
        <f>Vulnerability!AB124</f>
        <v>6.1</v>
      </c>
      <c r="Z122" s="156">
        <f>Vulnerability!AE124</f>
        <v>3.1</v>
      </c>
      <c r="AA122" s="156">
        <f>Vulnerability!AH124</f>
        <v>2.9</v>
      </c>
      <c r="AB122" s="156">
        <f>Vulnerability!AK124</f>
        <v>5.0999999999999996</v>
      </c>
      <c r="AC122" s="157">
        <f>Vulnerability!AL124</f>
        <v>4.4000000000000004</v>
      </c>
      <c r="AD122" s="99">
        <f t="shared" si="29"/>
        <v>5</v>
      </c>
      <c r="AE122" s="99">
        <f>'Lack of Coping Capacity'!H124</f>
        <v>4.5999999999999996</v>
      </c>
      <c r="AF122" s="162">
        <f>'Lack of Coping Capacity'!D124</f>
        <v>4.3</v>
      </c>
      <c r="AG122" s="162">
        <f>'Lack of Coping Capacity'!G124</f>
        <v>4.9000000000000004</v>
      </c>
      <c r="AH122" s="99">
        <f>'Lack of Coping Capacity'!AA124</f>
        <v>5.3</v>
      </c>
      <c r="AI122" s="162">
        <f>'Lack of Coping Capacity'!M124</f>
        <v>4.3</v>
      </c>
      <c r="AJ122" s="162">
        <f>'Lack of Coping Capacity'!R124</f>
        <v>6.7</v>
      </c>
      <c r="AK122" s="162">
        <f>'Lack of Coping Capacity'!Z124</f>
        <v>5</v>
      </c>
      <c r="AL122" s="102">
        <f>'Imputed and missing data hidden'!BY120</f>
        <v>2</v>
      </c>
      <c r="AM122" s="103">
        <f t="shared" si="30"/>
        <v>3.9215686274509803E-2</v>
      </c>
      <c r="AN122" s="102" t="str">
        <f t="shared" si="31"/>
        <v/>
      </c>
      <c r="AO122" s="104">
        <f>'Indicator Date hidden2'!BZ121</f>
        <v>0.57534246575342463</v>
      </c>
    </row>
    <row r="123" spans="1:41">
      <c r="A123" s="97" t="str">
        <f>'Indicator Data'!A125</f>
        <v>Nauru</v>
      </c>
      <c r="B123" s="97" t="str">
        <f>'Indicator Data'!B125</f>
        <v>NRU</v>
      </c>
      <c r="C123" s="99">
        <f t="shared" si="24"/>
        <v>3.2</v>
      </c>
      <c r="D123" s="99" t="str">
        <f t="shared" si="25"/>
        <v>Low</v>
      </c>
      <c r="E123" s="100">
        <f t="shared" si="26"/>
        <v>109</v>
      </c>
      <c r="F123" s="101">
        <f>VLOOKUP($B123,'Lack of Reliability Index'!$A$2:$H$192,8,FALSE)</f>
        <v>6.6666666666666679</v>
      </c>
      <c r="G123" s="99">
        <f t="shared" si="27"/>
        <v>1.6</v>
      </c>
      <c r="H123" s="99">
        <f>'Hazard &amp; Exposure'!DD125</f>
        <v>2.9</v>
      </c>
      <c r="I123" s="105">
        <f>'Hazard &amp; Exposure'!AO125</f>
        <v>0.1</v>
      </c>
      <c r="J123" s="105">
        <f>'Hazard &amp; Exposure'!AP125</f>
        <v>0.1</v>
      </c>
      <c r="K123" s="105">
        <f>'Hazard &amp; Exposure'!AQ125</f>
        <v>8.1999999999999993</v>
      </c>
      <c r="L123" s="105">
        <f>'Hazard &amp; Exposure'!AR125</f>
        <v>0</v>
      </c>
      <c r="M123" s="105">
        <f>'Hazard &amp; Exposure'!AU125</f>
        <v>0</v>
      </c>
      <c r="N123" s="105">
        <f>'Hazard &amp; Exposure'!DC125</f>
        <v>4.3</v>
      </c>
      <c r="O123" s="99">
        <f>'Hazard &amp; Exposure'!DK125</f>
        <v>0</v>
      </c>
      <c r="P123" s="105">
        <f>'Hazard &amp; Exposure'!DG125</f>
        <v>0</v>
      </c>
      <c r="Q123" s="105">
        <f>'Hazard &amp; Exposure'!DJ125</f>
        <v>0</v>
      </c>
      <c r="R123" s="99">
        <f t="shared" si="28"/>
        <v>4.0999999999999996</v>
      </c>
      <c r="S123" s="99">
        <f>Vulnerability!O125</f>
        <v>3.6</v>
      </c>
      <c r="T123" s="157">
        <f>Vulnerability!E125</f>
        <v>2.4</v>
      </c>
      <c r="U123" s="157">
        <f>Vulnerability!H125</f>
        <v>2.4</v>
      </c>
      <c r="V123" s="157">
        <f>Vulnerability!N125</f>
        <v>7.3</v>
      </c>
      <c r="W123" s="99">
        <f>Vulnerability!AM125</f>
        <v>4.5999999999999996</v>
      </c>
      <c r="X123" s="157">
        <f>Vulnerability!T125</f>
        <v>5.0999999999999996</v>
      </c>
      <c r="Y123" s="156">
        <f>Vulnerability!AB125</f>
        <v>6.7</v>
      </c>
      <c r="Z123" s="156">
        <f>Vulnerability!AE125</f>
        <v>2.4</v>
      </c>
      <c r="AA123" s="156">
        <f>Vulnerability!AH125</f>
        <v>0</v>
      </c>
      <c r="AB123" s="156">
        <f>Vulnerability!AK125</f>
        <v>5</v>
      </c>
      <c r="AC123" s="157">
        <f>Vulnerability!AL125</f>
        <v>4</v>
      </c>
      <c r="AD123" s="99">
        <f t="shared" si="29"/>
        <v>5.0999999999999996</v>
      </c>
      <c r="AE123" s="99">
        <f>'Lack of Coping Capacity'!H125</f>
        <v>6.7</v>
      </c>
      <c r="AF123" s="162">
        <f>'Lack of Coping Capacity'!D125</f>
        <v>8.1</v>
      </c>
      <c r="AG123" s="162">
        <f>'Lack of Coping Capacity'!G125</f>
        <v>5.3</v>
      </c>
      <c r="AH123" s="99">
        <f>'Lack of Coping Capacity'!AA125</f>
        <v>3</v>
      </c>
      <c r="AI123" s="162">
        <f>'Lack of Coping Capacity'!M125</f>
        <v>3.1</v>
      </c>
      <c r="AJ123" s="162">
        <f>'Lack of Coping Capacity'!R125</f>
        <v>1.3</v>
      </c>
      <c r="AK123" s="162">
        <f>'Lack of Coping Capacity'!Z125</f>
        <v>4.5999999999999996</v>
      </c>
      <c r="AL123" s="102">
        <f>'Imputed and missing data hidden'!BY121</f>
        <v>25</v>
      </c>
      <c r="AM123" s="103">
        <f t="shared" si="30"/>
        <v>0.49019607843137253</v>
      </c>
      <c r="AN123" s="102" t="str">
        <f t="shared" si="31"/>
        <v/>
      </c>
      <c r="AO123" s="104">
        <f>'Indicator Date hidden2'!BZ122</f>
        <v>0.5</v>
      </c>
    </row>
    <row r="124" spans="1:41">
      <c r="A124" s="97" t="str">
        <f>'Indicator Data'!A126</f>
        <v>Nepal</v>
      </c>
      <c r="B124" s="97" t="str">
        <f>'Indicator Data'!B126</f>
        <v>NPL</v>
      </c>
      <c r="C124" s="99">
        <f t="shared" si="24"/>
        <v>5</v>
      </c>
      <c r="D124" s="99" t="str">
        <f t="shared" si="25"/>
        <v>High</v>
      </c>
      <c r="E124" s="100">
        <f t="shared" si="26"/>
        <v>44</v>
      </c>
      <c r="F124" s="101">
        <f>VLOOKUP($B124,'Lack of Reliability Index'!$A$2:$H$192,8,FALSE)</f>
        <v>3.5387387387387381</v>
      </c>
      <c r="G124" s="99">
        <f t="shared" si="27"/>
        <v>5</v>
      </c>
      <c r="H124" s="99">
        <f>'Hazard &amp; Exposure'!DD126</f>
        <v>5.7</v>
      </c>
      <c r="I124" s="105">
        <f>'Hazard &amp; Exposure'!AO126</f>
        <v>9.9</v>
      </c>
      <c r="J124" s="105">
        <f>'Hazard &amp; Exposure'!AP126</f>
        <v>6.7</v>
      </c>
      <c r="K124" s="105">
        <f>'Hazard &amp; Exposure'!AQ126</f>
        <v>0</v>
      </c>
      <c r="L124" s="105">
        <f>'Hazard &amp; Exposure'!AR126</f>
        <v>0.2</v>
      </c>
      <c r="M124" s="105">
        <f>'Hazard &amp; Exposure'!AU126</f>
        <v>2.8</v>
      </c>
      <c r="N124" s="105">
        <f>'Hazard &amp; Exposure'!DC126</f>
        <v>6.7</v>
      </c>
      <c r="O124" s="99">
        <f>'Hazard &amp; Exposure'!DK126</f>
        <v>4.3</v>
      </c>
      <c r="P124" s="105">
        <f>'Hazard &amp; Exposure'!DG126</f>
        <v>6.1</v>
      </c>
      <c r="Q124" s="105">
        <f>'Hazard &amp; Exposure'!DJ126</f>
        <v>0</v>
      </c>
      <c r="R124" s="99">
        <f t="shared" si="28"/>
        <v>4.3</v>
      </c>
      <c r="S124" s="99">
        <f>Vulnerability!O126</f>
        <v>5.5</v>
      </c>
      <c r="T124" s="157">
        <f>Vulnerability!E126</f>
        <v>7.1</v>
      </c>
      <c r="U124" s="157">
        <f>Vulnerability!H126</f>
        <v>4</v>
      </c>
      <c r="V124" s="157">
        <f>Vulnerability!N126</f>
        <v>3.8</v>
      </c>
      <c r="W124" s="99">
        <f>Vulnerability!AM126</f>
        <v>2.9</v>
      </c>
      <c r="X124" s="157">
        <f>Vulnerability!T126</f>
        <v>3.6</v>
      </c>
      <c r="Y124" s="156">
        <f>Vulnerability!AB126</f>
        <v>2.5</v>
      </c>
      <c r="Z124" s="156">
        <f>Vulnerability!AE126</f>
        <v>4.2</v>
      </c>
      <c r="AA124" s="156">
        <f>Vulnerability!AH126</f>
        <v>0.3</v>
      </c>
      <c r="AB124" s="156">
        <f>Vulnerability!AK126</f>
        <v>1.5</v>
      </c>
      <c r="AC124" s="157">
        <f>Vulnerability!AL126</f>
        <v>2.2000000000000002</v>
      </c>
      <c r="AD124" s="99">
        <f t="shared" si="29"/>
        <v>5.7</v>
      </c>
      <c r="AE124" s="99">
        <f>'Lack of Coping Capacity'!H126</f>
        <v>6.2</v>
      </c>
      <c r="AF124" s="162">
        <f>'Lack of Coping Capacity'!D126</f>
        <v>5.4</v>
      </c>
      <c r="AG124" s="162">
        <f>'Lack of Coping Capacity'!G126</f>
        <v>6.9</v>
      </c>
      <c r="AH124" s="99">
        <f>'Lack of Coping Capacity'!AA126</f>
        <v>5.0999999999999996</v>
      </c>
      <c r="AI124" s="162">
        <f>'Lack of Coping Capacity'!M126</f>
        <v>4.5</v>
      </c>
      <c r="AJ124" s="162">
        <f>'Lack of Coping Capacity'!R126</f>
        <v>5</v>
      </c>
      <c r="AK124" s="162">
        <f>'Lack of Coping Capacity'!Z126</f>
        <v>5.7</v>
      </c>
      <c r="AL124" s="102">
        <f>'Imputed and missing data hidden'!BY122</f>
        <v>3</v>
      </c>
      <c r="AM124" s="103">
        <f t="shared" si="30"/>
        <v>5.8823529411764705E-2</v>
      </c>
      <c r="AN124" s="102" t="str">
        <f t="shared" si="31"/>
        <v/>
      </c>
      <c r="AO124" s="104">
        <f>'Indicator Date hidden2'!BZ123</f>
        <v>0.51351351351351349</v>
      </c>
    </row>
    <row r="125" spans="1:41">
      <c r="A125" s="97" t="str">
        <f>'Indicator Data'!A127</f>
        <v>Netherlands</v>
      </c>
      <c r="B125" s="97" t="str">
        <f>'Indicator Data'!B127</f>
        <v>NLD</v>
      </c>
      <c r="C125" s="99">
        <f t="shared" si="24"/>
        <v>1.3</v>
      </c>
      <c r="D125" s="99" t="str">
        <f t="shared" si="25"/>
        <v>Very Low</v>
      </c>
      <c r="E125" s="100">
        <f t="shared" si="26"/>
        <v>179</v>
      </c>
      <c r="F125" s="101">
        <f>VLOOKUP($B125,'Lack of Reliability Index'!$A$2:$H$192,8,FALSE)</f>
        <v>4.6567164179104479</v>
      </c>
      <c r="G125" s="99">
        <f t="shared" si="27"/>
        <v>1</v>
      </c>
      <c r="H125" s="99">
        <f>'Hazard &amp; Exposure'!DD127</f>
        <v>2</v>
      </c>
      <c r="I125" s="105">
        <f>'Hazard &amp; Exposure'!AO127</f>
        <v>2.4</v>
      </c>
      <c r="J125" s="105">
        <f>'Hazard &amp; Exposure'!AP127</f>
        <v>5.8</v>
      </c>
      <c r="K125" s="105">
        <f>'Hazard &amp; Exposure'!AQ127</f>
        <v>0</v>
      </c>
      <c r="L125" s="105">
        <f>'Hazard &amp; Exposure'!AR127</f>
        <v>0</v>
      </c>
      <c r="M125" s="105">
        <f>'Hazard &amp; Exposure'!AU127</f>
        <v>0.5</v>
      </c>
      <c r="N125" s="105">
        <f>'Hazard &amp; Exposure'!DC127</f>
        <v>1.7</v>
      </c>
      <c r="O125" s="99">
        <f>'Hazard &amp; Exposure'!DK127</f>
        <v>0</v>
      </c>
      <c r="P125" s="105">
        <f>'Hazard &amp; Exposure'!DG127</f>
        <v>0</v>
      </c>
      <c r="Q125" s="105">
        <f>'Hazard &amp; Exposure'!DJ127</f>
        <v>0</v>
      </c>
      <c r="R125" s="99">
        <f t="shared" si="28"/>
        <v>2</v>
      </c>
      <c r="S125" s="99">
        <f>Vulnerability!O127</f>
        <v>0.2</v>
      </c>
      <c r="T125" s="157">
        <f>Vulnerability!E127</f>
        <v>0</v>
      </c>
      <c r="U125" s="157">
        <f>Vulnerability!H127</f>
        <v>0.7</v>
      </c>
      <c r="V125" s="157">
        <f>Vulnerability!N127</f>
        <v>0.1</v>
      </c>
      <c r="W125" s="99">
        <f>Vulnerability!AM127</f>
        <v>3.5</v>
      </c>
      <c r="X125" s="157">
        <f>Vulnerability!T127</f>
        <v>5.7</v>
      </c>
      <c r="Y125" s="156">
        <f>Vulnerability!AB127</f>
        <v>0.1</v>
      </c>
      <c r="Z125" s="156">
        <f>Vulnerability!AE127</f>
        <v>0.3</v>
      </c>
      <c r="AA125" s="156">
        <f>Vulnerability!AH127</f>
        <v>0</v>
      </c>
      <c r="AB125" s="156">
        <f>Vulnerability!AK127</f>
        <v>1.4</v>
      </c>
      <c r="AC125" s="157">
        <f>Vulnerability!AL127</f>
        <v>0.5</v>
      </c>
      <c r="AD125" s="99">
        <f t="shared" si="29"/>
        <v>1.2</v>
      </c>
      <c r="AE125" s="99">
        <f>'Lack of Coping Capacity'!H127</f>
        <v>1.7</v>
      </c>
      <c r="AF125" s="162">
        <f>'Lack of Coping Capacity'!D127</f>
        <v>1.7</v>
      </c>
      <c r="AG125" s="162">
        <f>'Lack of Coping Capacity'!G127</f>
        <v>1.6</v>
      </c>
      <c r="AH125" s="99">
        <f>'Lack of Coping Capacity'!AA127</f>
        <v>0.7</v>
      </c>
      <c r="AI125" s="162">
        <f>'Lack of Coping Capacity'!M127</f>
        <v>1.5</v>
      </c>
      <c r="AJ125" s="162">
        <f>'Lack of Coping Capacity'!R127</f>
        <v>0.1</v>
      </c>
      <c r="AK125" s="162">
        <f>'Lack of Coping Capacity'!Z127</f>
        <v>0.6</v>
      </c>
      <c r="AL125" s="102">
        <f>'Imputed and missing data hidden'!BY123</f>
        <v>10</v>
      </c>
      <c r="AM125" s="103">
        <f t="shared" si="30"/>
        <v>0.19607843137254902</v>
      </c>
      <c r="AN125" s="102" t="str">
        <f t="shared" si="31"/>
        <v/>
      </c>
      <c r="AO125" s="104">
        <f>'Indicator Date hidden2'!BZ124</f>
        <v>0.37313432835820898</v>
      </c>
    </row>
    <row r="126" spans="1:41">
      <c r="A126" s="97" t="str">
        <f>'Indicator Data'!A128</f>
        <v>New Zealand</v>
      </c>
      <c r="B126" s="97" t="str">
        <f>'Indicator Data'!B128</f>
        <v>NZL</v>
      </c>
      <c r="C126" s="99">
        <f t="shared" si="24"/>
        <v>1.6</v>
      </c>
      <c r="D126" s="99" t="str">
        <f t="shared" si="25"/>
        <v>Very Low</v>
      </c>
      <c r="E126" s="100">
        <f t="shared" si="26"/>
        <v>170</v>
      </c>
      <c r="F126" s="101">
        <f>VLOOKUP($B126,'Lack of Reliability Index'!$A$2:$H$192,8,FALSE)</f>
        <v>5.2202020202020201</v>
      </c>
      <c r="G126" s="99">
        <f t="shared" si="27"/>
        <v>2.5</v>
      </c>
      <c r="H126" s="99">
        <f>'Hazard &amp; Exposure'!DD128</f>
        <v>4.5</v>
      </c>
      <c r="I126" s="105">
        <f>'Hazard &amp; Exposure'!AO128</f>
        <v>7</v>
      </c>
      <c r="J126" s="105">
        <f>'Hazard &amp; Exposure'!AP128</f>
        <v>3.8</v>
      </c>
      <c r="K126" s="105">
        <f>'Hazard &amp; Exposure'!AQ128</f>
        <v>7</v>
      </c>
      <c r="L126" s="105">
        <f>'Hazard &amp; Exposure'!AR128</f>
        <v>2.9</v>
      </c>
      <c r="M126" s="105">
        <f>'Hazard &amp; Exposure'!AU128</f>
        <v>2</v>
      </c>
      <c r="N126" s="105">
        <f>'Hazard &amp; Exposure'!DC128</f>
        <v>2.2000000000000002</v>
      </c>
      <c r="O126" s="99">
        <f>'Hazard &amp; Exposure'!DK128</f>
        <v>0</v>
      </c>
      <c r="P126" s="105">
        <f>'Hazard &amp; Exposure'!DG128</f>
        <v>0</v>
      </c>
      <c r="Q126" s="105">
        <f>'Hazard &amp; Exposure'!DJ128</f>
        <v>0</v>
      </c>
      <c r="R126" s="99">
        <f t="shared" si="28"/>
        <v>0.9</v>
      </c>
      <c r="S126" s="99">
        <f>Vulnerability!O128</f>
        <v>0.4</v>
      </c>
      <c r="T126" s="157">
        <f>Vulnerability!E128</f>
        <v>0</v>
      </c>
      <c r="U126" s="157">
        <f>Vulnerability!H128</f>
        <v>1.6</v>
      </c>
      <c r="V126" s="157">
        <f>Vulnerability!N128</f>
        <v>0.1</v>
      </c>
      <c r="W126" s="99">
        <f>Vulnerability!AM128</f>
        <v>1.3</v>
      </c>
      <c r="X126" s="157">
        <f>Vulnerability!T128</f>
        <v>2</v>
      </c>
      <c r="Y126" s="156">
        <f>Vulnerability!AB128</f>
        <v>0.1</v>
      </c>
      <c r="Z126" s="156">
        <f>Vulnerability!AE128</f>
        <v>0.4</v>
      </c>
      <c r="AA126" s="156">
        <f>Vulnerability!AH128</f>
        <v>0.1</v>
      </c>
      <c r="AB126" s="156">
        <f>Vulnerability!AK128</f>
        <v>1.4</v>
      </c>
      <c r="AC126" s="157">
        <f>Vulnerability!AL128</f>
        <v>0.5</v>
      </c>
      <c r="AD126" s="99">
        <f t="shared" si="29"/>
        <v>1.8</v>
      </c>
      <c r="AE126" s="99">
        <f>'Lack of Coping Capacity'!H128</f>
        <v>2.1</v>
      </c>
      <c r="AF126" s="162">
        <f>'Lack of Coping Capacity'!D128</f>
        <v>2.6</v>
      </c>
      <c r="AG126" s="162">
        <f>'Lack of Coping Capacity'!G128</f>
        <v>1.5</v>
      </c>
      <c r="AH126" s="99">
        <f>'Lack of Coping Capacity'!AA128</f>
        <v>1.5</v>
      </c>
      <c r="AI126" s="162">
        <f>'Lack of Coping Capacity'!M128</f>
        <v>1.4</v>
      </c>
      <c r="AJ126" s="162">
        <f>'Lack of Coping Capacity'!R128</f>
        <v>2</v>
      </c>
      <c r="AK126" s="162">
        <f>'Lack of Coping Capacity'!Z128</f>
        <v>1</v>
      </c>
      <c r="AL126" s="102">
        <f>'Imputed and missing data hidden'!BY124</f>
        <v>12</v>
      </c>
      <c r="AM126" s="103">
        <f t="shared" si="30"/>
        <v>0.23529411764705882</v>
      </c>
      <c r="AN126" s="102" t="str">
        <f t="shared" si="31"/>
        <v/>
      </c>
      <c r="AO126" s="104">
        <f>'Indicator Date hidden2'!BZ125</f>
        <v>0.37878787878787878</v>
      </c>
    </row>
    <row r="127" spans="1:41">
      <c r="A127" s="97" t="str">
        <f>'Indicator Data'!A129</f>
        <v>Nicaragua</v>
      </c>
      <c r="B127" s="97" t="str">
        <f>'Indicator Data'!B129</f>
        <v>NIC</v>
      </c>
      <c r="C127" s="99">
        <f t="shared" si="24"/>
        <v>4.7</v>
      </c>
      <c r="D127" s="99" t="str">
        <f t="shared" si="25"/>
        <v>Medium</v>
      </c>
      <c r="E127" s="100">
        <f t="shared" si="26"/>
        <v>52</v>
      </c>
      <c r="F127" s="101">
        <f>VLOOKUP($B127,'Lack of Reliability Index'!$A$2:$H$192,8,FALSE)</f>
        <v>4.7851851851851848</v>
      </c>
      <c r="G127" s="99">
        <f t="shared" si="27"/>
        <v>4.8</v>
      </c>
      <c r="H127" s="99">
        <f>'Hazard &amp; Exposure'!DD129</f>
        <v>6.6</v>
      </c>
      <c r="I127" s="105">
        <f>'Hazard &amp; Exposure'!AO129</f>
        <v>9.5</v>
      </c>
      <c r="J127" s="105">
        <f>'Hazard &amp; Exposure'!AP129</f>
        <v>5.0999999999999996</v>
      </c>
      <c r="K127" s="105">
        <f>'Hazard &amp; Exposure'!AQ129</f>
        <v>8.1</v>
      </c>
      <c r="L127" s="105">
        <f>'Hazard &amp; Exposure'!AR129</f>
        <v>3.6</v>
      </c>
      <c r="M127" s="105">
        <f>'Hazard &amp; Exposure'!AU129</f>
        <v>4.0999999999999996</v>
      </c>
      <c r="N127" s="105">
        <f>'Hazard &amp; Exposure'!DC129</f>
        <v>5.9</v>
      </c>
      <c r="O127" s="99">
        <f>'Hazard &amp; Exposure'!DK129</f>
        <v>2.2999999999999998</v>
      </c>
      <c r="P127" s="105">
        <f>'Hazard &amp; Exposure'!DG129</f>
        <v>3.3</v>
      </c>
      <c r="Q127" s="105">
        <f>'Hazard &amp; Exposure'!DJ129</f>
        <v>0</v>
      </c>
      <c r="R127" s="99">
        <f t="shared" si="28"/>
        <v>4</v>
      </c>
      <c r="S127" s="99">
        <f>Vulnerability!O129</f>
        <v>5.0999999999999996</v>
      </c>
      <c r="T127" s="157">
        <f>Vulnerability!E129</f>
        <v>6</v>
      </c>
      <c r="U127" s="157">
        <f>Vulnerability!H129</f>
        <v>5.5</v>
      </c>
      <c r="V127" s="157">
        <f>Vulnerability!N129</f>
        <v>2.7</v>
      </c>
      <c r="W127" s="99">
        <f>Vulnerability!AM129</f>
        <v>2.7</v>
      </c>
      <c r="X127" s="157">
        <f>Vulnerability!T129</f>
        <v>0.9</v>
      </c>
      <c r="Y127" s="156">
        <f>Vulnerability!AB129</f>
        <v>1</v>
      </c>
      <c r="Z127" s="156">
        <f>Vulnerability!AE129</f>
        <v>1.2</v>
      </c>
      <c r="AA127" s="156">
        <f>Vulnerability!AH129</f>
        <v>7.4</v>
      </c>
      <c r="AB127" s="156">
        <f>Vulnerability!AK129</f>
        <v>5</v>
      </c>
      <c r="AC127" s="157">
        <f>Vulnerability!AL129</f>
        <v>4.2</v>
      </c>
      <c r="AD127" s="99">
        <f t="shared" si="29"/>
        <v>5.3</v>
      </c>
      <c r="AE127" s="99">
        <f>'Lack of Coping Capacity'!H129</f>
        <v>6</v>
      </c>
      <c r="AF127" s="162">
        <f>'Lack of Coping Capacity'!D129</f>
        <v>4.7</v>
      </c>
      <c r="AG127" s="162">
        <f>'Lack of Coping Capacity'!G129</f>
        <v>7.2</v>
      </c>
      <c r="AH127" s="99">
        <f>'Lack of Coping Capacity'!AA129</f>
        <v>4.5999999999999996</v>
      </c>
      <c r="AI127" s="162">
        <f>'Lack of Coping Capacity'!M129</f>
        <v>4.4000000000000004</v>
      </c>
      <c r="AJ127" s="162">
        <f>'Lack of Coping Capacity'!R129</f>
        <v>5</v>
      </c>
      <c r="AK127" s="162">
        <f>'Lack of Coping Capacity'!Z129</f>
        <v>4.3</v>
      </c>
      <c r="AL127" s="102">
        <f>'Imputed and missing data hidden'!BY125</f>
        <v>6</v>
      </c>
      <c r="AM127" s="103">
        <f t="shared" si="30"/>
        <v>0.11764705882352941</v>
      </c>
      <c r="AN127" s="102" t="str">
        <f t="shared" si="31"/>
        <v/>
      </c>
      <c r="AO127" s="104">
        <f>'Indicator Date hidden2'!BZ126</f>
        <v>0.59722222222222221</v>
      </c>
    </row>
    <row r="128" spans="1:41">
      <c r="A128" s="97" t="str">
        <f>'Indicator Data'!A130</f>
        <v>Niger</v>
      </c>
      <c r="B128" s="97" t="str">
        <f>'Indicator Data'!B130</f>
        <v>NER</v>
      </c>
      <c r="C128" s="99">
        <f t="shared" si="24"/>
        <v>7.4</v>
      </c>
      <c r="D128" s="99" t="str">
        <f t="shared" si="25"/>
        <v>Very High</v>
      </c>
      <c r="E128" s="100">
        <f t="shared" si="26"/>
        <v>8</v>
      </c>
      <c r="F128" s="101">
        <f>VLOOKUP($B128,'Lack of Reliability Index'!$A$2:$H$192,8,FALSE)</f>
        <v>4.9909909909909906</v>
      </c>
      <c r="G128" s="99">
        <f t="shared" si="27"/>
        <v>7.3</v>
      </c>
      <c r="H128" s="99">
        <f>'Hazard &amp; Exposure'!DD130</f>
        <v>4.4000000000000004</v>
      </c>
      <c r="I128" s="105">
        <f>'Hazard &amp; Exposure'!AO130</f>
        <v>0.1</v>
      </c>
      <c r="J128" s="105">
        <f>'Hazard &amp; Exposure'!AP130</f>
        <v>7.4</v>
      </c>
      <c r="K128" s="105">
        <f>'Hazard &amp; Exposure'!AQ130</f>
        <v>0</v>
      </c>
      <c r="L128" s="105">
        <f>'Hazard &amp; Exposure'!AR130</f>
        <v>0</v>
      </c>
      <c r="M128" s="105">
        <f>'Hazard &amp; Exposure'!AU130</f>
        <v>6.4</v>
      </c>
      <c r="N128" s="105">
        <f>'Hazard &amp; Exposure'!DC130</f>
        <v>7.1</v>
      </c>
      <c r="O128" s="99">
        <f>'Hazard &amp; Exposure'!DK130</f>
        <v>9</v>
      </c>
      <c r="P128" s="105">
        <f>'Hazard &amp; Exposure'!DG130</f>
        <v>9.1</v>
      </c>
      <c r="Q128" s="105">
        <f>'Hazard &amp; Exposure'!DJ130</f>
        <v>9</v>
      </c>
      <c r="R128" s="99">
        <f t="shared" si="28"/>
        <v>7.3</v>
      </c>
      <c r="S128" s="99">
        <f>Vulnerability!O130</f>
        <v>7.2</v>
      </c>
      <c r="T128" s="157">
        <f>Vulnerability!E130</f>
        <v>10</v>
      </c>
      <c r="U128" s="157">
        <f>Vulnerability!H130</f>
        <v>5.5</v>
      </c>
      <c r="V128" s="157">
        <f>Vulnerability!N130</f>
        <v>3.3</v>
      </c>
      <c r="W128" s="99">
        <f>Vulnerability!AM130</f>
        <v>7.4</v>
      </c>
      <c r="X128" s="157">
        <f>Vulnerability!T130</f>
        <v>7.9</v>
      </c>
      <c r="Y128" s="156">
        <f>Vulnerability!AB130</f>
        <v>4.3</v>
      </c>
      <c r="Z128" s="156">
        <f>Vulnerability!AE130</f>
        <v>7.3</v>
      </c>
      <c r="AA128" s="156">
        <f>Vulnerability!AH130</f>
        <v>9.6</v>
      </c>
      <c r="AB128" s="156">
        <f>Vulnerability!AK130</f>
        <v>3.4</v>
      </c>
      <c r="AC128" s="157">
        <f>Vulnerability!AL130</f>
        <v>6.9</v>
      </c>
      <c r="AD128" s="99">
        <f t="shared" si="29"/>
        <v>7.6</v>
      </c>
      <c r="AE128" s="99">
        <f>'Lack of Coping Capacity'!H130</f>
        <v>6</v>
      </c>
      <c r="AF128" s="162">
        <f>'Lack of Coping Capacity'!D130</f>
        <v>5.3</v>
      </c>
      <c r="AG128" s="162">
        <f>'Lack of Coping Capacity'!G130</f>
        <v>6.7</v>
      </c>
      <c r="AH128" s="99">
        <f>'Lack of Coping Capacity'!AA130</f>
        <v>8.6999999999999993</v>
      </c>
      <c r="AI128" s="162">
        <f>'Lack of Coping Capacity'!M130</f>
        <v>8.9</v>
      </c>
      <c r="AJ128" s="162">
        <f>'Lack of Coping Capacity'!R130</f>
        <v>9.6999999999999993</v>
      </c>
      <c r="AK128" s="162">
        <f>'Lack of Coping Capacity'!Z130</f>
        <v>7.5</v>
      </c>
      <c r="AL128" s="102">
        <f>'Imputed and missing data hidden'!BY126</f>
        <v>2</v>
      </c>
      <c r="AM128" s="103">
        <f t="shared" si="30"/>
        <v>3.9215686274509803E-2</v>
      </c>
      <c r="AN128" s="102" t="str">
        <f t="shared" si="31"/>
        <v>YES</v>
      </c>
      <c r="AO128" s="104">
        <f>'Indicator Date hidden2'!BZ127</f>
        <v>0.64864864864864868</v>
      </c>
    </row>
    <row r="129" spans="1:41">
      <c r="A129" s="97" t="str">
        <f>'Indicator Data'!A131</f>
        <v>Nigeria</v>
      </c>
      <c r="B129" s="97" t="str">
        <f>'Indicator Data'!B131</f>
        <v>NGA</v>
      </c>
      <c r="C129" s="99">
        <f t="shared" si="24"/>
        <v>6.5</v>
      </c>
      <c r="D129" s="99" t="str">
        <f t="shared" si="25"/>
        <v>Very High</v>
      </c>
      <c r="E129" s="100">
        <f t="shared" si="26"/>
        <v>14</v>
      </c>
      <c r="F129" s="101">
        <f>VLOOKUP($B129,'Lack of Reliability Index'!$A$2:$H$192,8,FALSE)</f>
        <v>3.0730593607305936</v>
      </c>
      <c r="G129" s="99">
        <f t="shared" si="27"/>
        <v>7.3</v>
      </c>
      <c r="H129" s="99">
        <f>'Hazard &amp; Exposure'!DD131</f>
        <v>4.0999999999999996</v>
      </c>
      <c r="I129" s="105">
        <f>'Hazard &amp; Exposure'!AO131</f>
        <v>0.1</v>
      </c>
      <c r="J129" s="105">
        <f>'Hazard &amp; Exposure'!AP131</f>
        <v>8</v>
      </c>
      <c r="K129" s="105">
        <f>'Hazard &amp; Exposure'!AQ131</f>
        <v>0</v>
      </c>
      <c r="L129" s="105">
        <f>'Hazard &amp; Exposure'!AR131</f>
        <v>0</v>
      </c>
      <c r="M129" s="105">
        <f>'Hazard &amp; Exposure'!AU131</f>
        <v>1</v>
      </c>
      <c r="N129" s="105">
        <f>'Hazard &amp; Exposure'!DC131</f>
        <v>8.3000000000000007</v>
      </c>
      <c r="O129" s="99">
        <f>'Hazard &amp; Exposure'!DK131</f>
        <v>9</v>
      </c>
      <c r="P129" s="105">
        <f>'Hazard &amp; Exposure'!DG131</f>
        <v>10</v>
      </c>
      <c r="Q129" s="105">
        <f>'Hazard &amp; Exposure'!DJ131</f>
        <v>9</v>
      </c>
      <c r="R129" s="99">
        <f t="shared" si="28"/>
        <v>5.8</v>
      </c>
      <c r="S129" s="99">
        <f>Vulnerability!O131</f>
        <v>4.9000000000000004</v>
      </c>
      <c r="T129" s="157">
        <f>Vulnerability!E131</f>
        <v>8.1999999999999993</v>
      </c>
      <c r="U129" s="157">
        <f>Vulnerability!H131</f>
        <v>2.5</v>
      </c>
      <c r="V129" s="157">
        <f>Vulnerability!N131</f>
        <v>0.8</v>
      </c>
      <c r="W129" s="99">
        <f>Vulnerability!AM131</f>
        <v>6.6</v>
      </c>
      <c r="X129" s="157">
        <f>Vulnerability!T131</f>
        <v>8.1</v>
      </c>
      <c r="Y129" s="156">
        <f>Vulnerability!AB131</f>
        <v>5.3</v>
      </c>
      <c r="Z129" s="156">
        <f>Vulnerability!AE131</f>
        <v>6.9</v>
      </c>
      <c r="AA129" s="156">
        <f>Vulnerability!AH131</f>
        <v>0.1</v>
      </c>
      <c r="AB129" s="156">
        <f>Vulnerability!AK131</f>
        <v>3.8</v>
      </c>
      <c r="AC129" s="157">
        <f>Vulnerability!AL131</f>
        <v>4.4000000000000004</v>
      </c>
      <c r="AD129" s="99">
        <f t="shared" si="29"/>
        <v>6.5</v>
      </c>
      <c r="AE129" s="99">
        <f>'Lack of Coping Capacity'!H131</f>
        <v>5.0999999999999996</v>
      </c>
      <c r="AF129" s="162">
        <f>'Lack of Coping Capacity'!D131</f>
        <v>2.8</v>
      </c>
      <c r="AG129" s="162">
        <f>'Lack of Coping Capacity'!G131</f>
        <v>7.4</v>
      </c>
      <c r="AH129" s="99">
        <f>'Lack of Coping Capacity'!AA131</f>
        <v>7.6</v>
      </c>
      <c r="AI129" s="162">
        <f>'Lack of Coping Capacity'!M131</f>
        <v>6.5</v>
      </c>
      <c r="AJ129" s="162">
        <f>'Lack of Coping Capacity'!R131</f>
        <v>7.2</v>
      </c>
      <c r="AK129" s="162">
        <f>'Lack of Coping Capacity'!Z131</f>
        <v>9.1</v>
      </c>
      <c r="AL129" s="102">
        <f>'Imputed and missing data hidden'!BY127</f>
        <v>1</v>
      </c>
      <c r="AM129" s="103">
        <f t="shared" si="30"/>
        <v>1.9607843137254902E-2</v>
      </c>
      <c r="AN129" s="102" t="str">
        <f t="shared" si="31"/>
        <v>YES</v>
      </c>
      <c r="AO129" s="104">
        <f>'Indicator Date hidden2'!BZ128</f>
        <v>0.41095890410958902</v>
      </c>
    </row>
    <row r="130" spans="1:41">
      <c r="A130" s="97" t="str">
        <f>'Indicator Data'!A132</f>
        <v>North Macedonia</v>
      </c>
      <c r="B130" s="97" t="str">
        <f>'Indicator Data'!B132</f>
        <v>MKD</v>
      </c>
      <c r="C130" s="99">
        <f t="shared" si="24"/>
        <v>2.2999999999999998</v>
      </c>
      <c r="D130" s="99" t="str">
        <f t="shared" si="25"/>
        <v>Low</v>
      </c>
      <c r="E130" s="100">
        <f t="shared" si="26"/>
        <v>140</v>
      </c>
      <c r="F130" s="101">
        <f>VLOOKUP($B130,'Lack of Reliability Index'!$A$2:$H$192,8,FALSE)</f>
        <v>5.6463768115942035</v>
      </c>
      <c r="G130" s="99">
        <f t="shared" si="27"/>
        <v>2.1</v>
      </c>
      <c r="H130" s="99">
        <f>'Hazard &amp; Exposure'!DD132</f>
        <v>3.7</v>
      </c>
      <c r="I130" s="105">
        <f>'Hazard &amp; Exposure'!AO132</f>
        <v>7</v>
      </c>
      <c r="J130" s="105">
        <f>'Hazard &amp; Exposure'!AP132</f>
        <v>4.2</v>
      </c>
      <c r="K130" s="105">
        <f>'Hazard &amp; Exposure'!AQ132</f>
        <v>0</v>
      </c>
      <c r="L130" s="105">
        <f>'Hazard &amp; Exposure'!AR132</f>
        <v>0</v>
      </c>
      <c r="M130" s="105">
        <f>'Hazard &amp; Exposure'!AU132</f>
        <v>3.6</v>
      </c>
      <c r="N130" s="105">
        <f>'Hazard &amp; Exposure'!DC132</f>
        <v>4.9000000000000004</v>
      </c>
      <c r="O130" s="99">
        <f>'Hazard &amp; Exposure'!DK132</f>
        <v>0.1</v>
      </c>
      <c r="P130" s="105">
        <f>'Hazard &amp; Exposure'!DG132</f>
        <v>0.1</v>
      </c>
      <c r="Q130" s="105">
        <f>'Hazard &amp; Exposure'!DJ132</f>
        <v>0</v>
      </c>
      <c r="R130" s="99">
        <f t="shared" si="28"/>
        <v>1.6</v>
      </c>
      <c r="S130" s="99">
        <f>Vulnerability!O132</f>
        <v>2.2999999999999998</v>
      </c>
      <c r="T130" s="157">
        <f>Vulnerability!E132</f>
        <v>3.1</v>
      </c>
      <c r="U130" s="157">
        <f>Vulnerability!H132</f>
        <v>2</v>
      </c>
      <c r="V130" s="157">
        <f>Vulnerability!N132</f>
        <v>1.1000000000000001</v>
      </c>
      <c r="W130" s="99">
        <f>Vulnerability!AM132</f>
        <v>0.9</v>
      </c>
      <c r="X130" s="157">
        <f>Vulnerability!T132</f>
        <v>1.2</v>
      </c>
      <c r="Y130" s="156">
        <f>Vulnerability!AB132</f>
        <v>0.1</v>
      </c>
      <c r="Z130" s="156">
        <f>Vulnerability!AE132</f>
        <v>0.4</v>
      </c>
      <c r="AA130" s="156">
        <f>Vulnerability!AH132</f>
        <v>0.2</v>
      </c>
      <c r="AB130" s="156">
        <f>Vulnerability!AK132</f>
        <v>1.8</v>
      </c>
      <c r="AC130" s="157">
        <f>Vulnerability!AL132</f>
        <v>0.6</v>
      </c>
      <c r="AD130" s="99">
        <f t="shared" si="29"/>
        <v>3.6</v>
      </c>
      <c r="AE130" s="99">
        <f>'Lack of Coping Capacity'!H132</f>
        <v>4.8</v>
      </c>
      <c r="AF130" s="162">
        <f>'Lack of Coping Capacity'!D132</f>
        <v>3.8</v>
      </c>
      <c r="AG130" s="162">
        <f>'Lack of Coping Capacity'!G132</f>
        <v>5.8</v>
      </c>
      <c r="AH130" s="99">
        <f>'Lack of Coping Capacity'!AA132</f>
        <v>2.2000000000000002</v>
      </c>
      <c r="AI130" s="162">
        <f>'Lack of Coping Capacity'!M132</f>
        <v>2</v>
      </c>
      <c r="AJ130" s="162">
        <f>'Lack of Coping Capacity'!R132</f>
        <v>2</v>
      </c>
      <c r="AK130" s="162">
        <f>'Lack of Coping Capacity'!Z132</f>
        <v>2.6</v>
      </c>
      <c r="AL130" s="102">
        <f>'Imputed and missing data hidden'!BY128</f>
        <v>9</v>
      </c>
      <c r="AM130" s="103">
        <f t="shared" si="30"/>
        <v>0.17647058823529413</v>
      </c>
      <c r="AN130" s="102" t="str">
        <f t="shared" si="31"/>
        <v/>
      </c>
      <c r="AO130" s="104">
        <f>'Indicator Date hidden2'!BZ129</f>
        <v>0.60869565217391308</v>
      </c>
    </row>
    <row r="131" spans="1:41">
      <c r="A131" s="97" t="str">
        <f>'Indicator Data'!A133</f>
        <v>Norway</v>
      </c>
      <c r="B131" s="97" t="str">
        <f>'Indicator Data'!B133</f>
        <v>NOR</v>
      </c>
      <c r="C131" s="99">
        <f t="shared" si="24"/>
        <v>1</v>
      </c>
      <c r="D131" s="99" t="str">
        <f t="shared" si="25"/>
        <v>Very Low</v>
      </c>
      <c r="E131" s="100">
        <f t="shared" si="26"/>
        <v>186</v>
      </c>
      <c r="F131" s="101">
        <f>VLOOKUP($B131,'Lack of Reliability Index'!$A$2:$H$192,8,FALSE)</f>
        <v>5.2202020202020201</v>
      </c>
      <c r="G131" s="99">
        <f t="shared" si="27"/>
        <v>0.3</v>
      </c>
      <c r="H131" s="99">
        <f>'Hazard &amp; Exposure'!DD133</f>
        <v>0.6</v>
      </c>
      <c r="I131" s="105">
        <f>'Hazard &amp; Exposure'!AO133</f>
        <v>0.8</v>
      </c>
      <c r="J131" s="105">
        <f>'Hazard &amp; Exposure'!AP133</f>
        <v>0.1</v>
      </c>
      <c r="K131" s="105">
        <f>'Hazard &amp; Exposure'!AQ133</f>
        <v>0</v>
      </c>
      <c r="L131" s="105">
        <f>'Hazard &amp; Exposure'!AR133</f>
        <v>0</v>
      </c>
      <c r="M131" s="105">
        <f>'Hazard &amp; Exposure'!AU133</f>
        <v>1.5</v>
      </c>
      <c r="N131" s="105">
        <f>'Hazard &amp; Exposure'!DC133</f>
        <v>0.9</v>
      </c>
      <c r="O131" s="99">
        <f>'Hazard &amp; Exposure'!DK133</f>
        <v>0</v>
      </c>
      <c r="P131" s="105">
        <f>'Hazard &amp; Exposure'!DG133</f>
        <v>0</v>
      </c>
      <c r="Q131" s="105">
        <f>'Hazard &amp; Exposure'!DJ133</f>
        <v>0</v>
      </c>
      <c r="R131" s="99">
        <f t="shared" si="28"/>
        <v>1.9</v>
      </c>
      <c r="S131" s="99">
        <f>Vulnerability!O133</f>
        <v>0.2</v>
      </c>
      <c r="T131" s="157">
        <f>Vulnerability!E133</f>
        <v>0</v>
      </c>
      <c r="U131" s="157">
        <f>Vulnerability!H133</f>
        <v>0.7</v>
      </c>
      <c r="V131" s="157">
        <f>Vulnerability!N133</f>
        <v>0.1</v>
      </c>
      <c r="W131" s="99">
        <f>Vulnerability!AM133</f>
        <v>3.4</v>
      </c>
      <c r="X131" s="157">
        <f>Vulnerability!T133</f>
        <v>5.6</v>
      </c>
      <c r="Y131" s="156">
        <f>Vulnerability!AB133</f>
        <v>0.1</v>
      </c>
      <c r="Z131" s="156">
        <f>Vulnerability!AE133</f>
        <v>0.2</v>
      </c>
      <c r="AA131" s="156">
        <f>Vulnerability!AH133</f>
        <v>0</v>
      </c>
      <c r="AB131" s="156">
        <f>Vulnerability!AK133</f>
        <v>1.2</v>
      </c>
      <c r="AC131" s="157">
        <f>Vulnerability!AL133</f>
        <v>0.4</v>
      </c>
      <c r="AD131" s="99">
        <f t="shared" si="29"/>
        <v>1.6</v>
      </c>
      <c r="AE131" s="99">
        <f>'Lack of Coping Capacity'!H133</f>
        <v>1.9</v>
      </c>
      <c r="AF131" s="162">
        <f>'Lack of Coping Capacity'!D133</f>
        <v>2.2999999999999998</v>
      </c>
      <c r="AG131" s="162">
        <f>'Lack of Coping Capacity'!G133</f>
        <v>1.5</v>
      </c>
      <c r="AH131" s="99">
        <f>'Lack of Coping Capacity'!AA133</f>
        <v>1.2</v>
      </c>
      <c r="AI131" s="162">
        <f>'Lack of Coping Capacity'!M133</f>
        <v>1.6</v>
      </c>
      <c r="AJ131" s="162">
        <f>'Lack of Coping Capacity'!R133</f>
        <v>1.9</v>
      </c>
      <c r="AK131" s="162">
        <f>'Lack of Coping Capacity'!Z133</f>
        <v>0.1</v>
      </c>
      <c r="AL131" s="102">
        <f>'Imputed and missing data hidden'!BY129</f>
        <v>12</v>
      </c>
      <c r="AM131" s="103">
        <f t="shared" si="30"/>
        <v>0.23529411764705882</v>
      </c>
      <c r="AN131" s="102" t="str">
        <f t="shared" si="31"/>
        <v/>
      </c>
      <c r="AO131" s="104">
        <f>'Indicator Date hidden2'!BZ130</f>
        <v>0.37878787878787878</v>
      </c>
    </row>
    <row r="132" spans="1:41">
      <c r="A132" s="97" t="str">
        <f>'Indicator Data'!A134</f>
        <v>Oman</v>
      </c>
      <c r="B132" s="97" t="str">
        <f>'Indicator Data'!B134</f>
        <v>OMN</v>
      </c>
      <c r="C132" s="99">
        <f t="shared" ref="C132:C163" si="32">ROUND(G132^(1/3)*R132^(1/3)*AD132^(1/3),1)</f>
        <v>2.5</v>
      </c>
      <c r="D132" s="99" t="str">
        <f t="shared" ref="D132:D163" si="33">IF(C132&gt;=6.5,"Very High",IF(C132&gt;=5,"High",IF(C132&gt;=3.5,"Medium",IF(C132&gt;=2,"Low","Very Low"))))</f>
        <v>Low</v>
      </c>
      <c r="E132" s="100">
        <f t="shared" ref="E132:E163" si="34">_xlfn.RANK.EQ(C132,C$4:C$194)</f>
        <v>131</v>
      </c>
      <c r="F132" s="101">
        <f>VLOOKUP($B132,'Lack of Reliability Index'!$A$2:$H$192,8,FALSE)</f>
        <v>4.2352941176470598</v>
      </c>
      <c r="G132" s="99">
        <f t="shared" ref="G132:G163" si="35">ROUND((10-GEOMEAN(((10-H132)/10*9+1),((10-O132)/10*9+1)))/9*10,1)</f>
        <v>2.9</v>
      </c>
      <c r="H132" s="99">
        <f>'Hazard &amp; Exposure'!DD134</f>
        <v>5</v>
      </c>
      <c r="I132" s="105">
        <f>'Hazard &amp; Exposure'!AO134</f>
        <v>0.1</v>
      </c>
      <c r="J132" s="105">
        <f>'Hazard &amp; Exposure'!AP134</f>
        <v>3.7</v>
      </c>
      <c r="K132" s="105">
        <f>'Hazard &amp; Exposure'!AQ134</f>
        <v>9.1999999999999993</v>
      </c>
      <c r="L132" s="105">
        <f>'Hazard &amp; Exposure'!AR134</f>
        <v>3.2</v>
      </c>
      <c r="M132" s="105">
        <f>'Hazard &amp; Exposure'!AU134</f>
        <v>3.4</v>
      </c>
      <c r="N132" s="105">
        <f>'Hazard &amp; Exposure'!DC134</f>
        <v>5.5</v>
      </c>
      <c r="O132" s="99">
        <f>'Hazard &amp; Exposure'!DK134</f>
        <v>0.1</v>
      </c>
      <c r="P132" s="105">
        <f>'Hazard &amp; Exposure'!DG134</f>
        <v>0.1</v>
      </c>
      <c r="Q132" s="105">
        <f>'Hazard &amp; Exposure'!DJ134</f>
        <v>0</v>
      </c>
      <c r="R132" s="99">
        <f t="shared" ref="R132:R163" si="36">ROUND((10-GEOMEAN(((10-S132)/10*9+1),((10-W132)/10*9+1)))/9*10,1)</f>
        <v>1.5</v>
      </c>
      <c r="S132" s="99">
        <f>Vulnerability!O134</f>
        <v>1.9</v>
      </c>
      <c r="T132" s="157">
        <f>Vulnerability!E134</f>
        <v>1.7</v>
      </c>
      <c r="U132" s="157">
        <f>Vulnerability!H134</f>
        <v>4.0999999999999996</v>
      </c>
      <c r="V132" s="157">
        <f>Vulnerability!N134</f>
        <v>0</v>
      </c>
      <c r="W132" s="99">
        <f>Vulnerability!AM134</f>
        <v>1.1000000000000001</v>
      </c>
      <c r="X132" s="157">
        <f>Vulnerability!T134</f>
        <v>1</v>
      </c>
      <c r="Y132" s="156">
        <f>Vulnerability!AB134</f>
        <v>0.1</v>
      </c>
      <c r="Z132" s="156">
        <f>Vulnerability!AE134</f>
        <v>1.7</v>
      </c>
      <c r="AA132" s="156">
        <f>Vulnerability!AH134</f>
        <v>0</v>
      </c>
      <c r="AB132" s="156">
        <f>Vulnerability!AK134</f>
        <v>2.8</v>
      </c>
      <c r="AC132" s="157">
        <f>Vulnerability!AL134</f>
        <v>1.2</v>
      </c>
      <c r="AD132" s="99">
        <f t="shared" ref="AD132:AD163" si="37">ROUND((10-GEOMEAN(((10-AE132)/10*9+1),((10-AH132)/10*9+1)))/9*10,1)</f>
        <v>3.5</v>
      </c>
      <c r="AE132" s="99">
        <f>'Lack of Coping Capacity'!H134</f>
        <v>4.5999999999999996</v>
      </c>
      <c r="AF132" s="162" t="str">
        <f>'Lack of Coping Capacity'!D134</f>
        <v>x</v>
      </c>
      <c r="AG132" s="162">
        <f>'Lack of Coping Capacity'!G134</f>
        <v>4.5999999999999996</v>
      </c>
      <c r="AH132" s="99">
        <f>'Lack of Coping Capacity'!AA134</f>
        <v>2.2999999999999998</v>
      </c>
      <c r="AI132" s="162">
        <f>'Lack of Coping Capacity'!M134</f>
        <v>1.2</v>
      </c>
      <c r="AJ132" s="162">
        <f>'Lack of Coping Capacity'!R134</f>
        <v>3.4</v>
      </c>
      <c r="AK132" s="162">
        <f>'Lack of Coping Capacity'!Z134</f>
        <v>2.4</v>
      </c>
      <c r="AL132" s="102">
        <f>'Imputed and missing data hidden'!BY130</f>
        <v>10</v>
      </c>
      <c r="AM132" s="103">
        <f t="shared" ref="AM132:AM163" si="38">AL132/51</f>
        <v>0.19607843137254902</v>
      </c>
      <c r="AN132" s="102" t="str">
        <f t="shared" ref="AN132:AN163" si="39">IF(Q132&gt;=7,"YES","")</f>
        <v/>
      </c>
      <c r="AO132" s="104">
        <f>'Indicator Date hidden2'!BZ131</f>
        <v>0.29411764705882354</v>
      </c>
    </row>
    <row r="133" spans="1:41">
      <c r="A133" s="97" t="str">
        <f>'Indicator Data'!A135</f>
        <v>Pakistan</v>
      </c>
      <c r="B133" s="97" t="str">
        <f>'Indicator Data'!B135</f>
        <v>PAK</v>
      </c>
      <c r="C133" s="99">
        <f t="shared" si="32"/>
        <v>5.9</v>
      </c>
      <c r="D133" s="99" t="str">
        <f t="shared" si="33"/>
        <v>High</v>
      </c>
      <c r="E133" s="100">
        <f t="shared" si="34"/>
        <v>22</v>
      </c>
      <c r="F133" s="101">
        <f>VLOOKUP($B133,'Lack of Reliability Index'!$A$2:$H$192,8,FALSE)</f>
        <v>3.0044444444444451</v>
      </c>
      <c r="G133" s="99">
        <f t="shared" si="35"/>
        <v>6.8</v>
      </c>
      <c r="H133" s="99">
        <f>'Hazard &amp; Exposure'!DD135</f>
        <v>7.4</v>
      </c>
      <c r="I133" s="105">
        <f>'Hazard &amp; Exposure'!AO135</f>
        <v>9.3000000000000007</v>
      </c>
      <c r="J133" s="105">
        <f>'Hazard &amp; Exposure'!AP135</f>
        <v>8.8000000000000007</v>
      </c>
      <c r="K133" s="105">
        <f>'Hazard &amp; Exposure'!AQ135</f>
        <v>6.7</v>
      </c>
      <c r="L133" s="105">
        <f>'Hazard &amp; Exposure'!AR135</f>
        <v>3.8</v>
      </c>
      <c r="M133" s="105">
        <f>'Hazard &amp; Exposure'!AU135</f>
        <v>4.8</v>
      </c>
      <c r="N133" s="105">
        <f>'Hazard &amp; Exposure'!DC135</f>
        <v>8</v>
      </c>
      <c r="O133" s="99">
        <f>'Hazard &amp; Exposure'!DK135</f>
        <v>6.2</v>
      </c>
      <c r="P133" s="105">
        <f>'Hazard &amp; Exposure'!DG135</f>
        <v>8.8000000000000007</v>
      </c>
      <c r="Q133" s="105">
        <f>'Hazard &amp; Exposure'!DJ135</f>
        <v>0</v>
      </c>
      <c r="R133" s="99">
        <f t="shared" si="36"/>
        <v>5.6</v>
      </c>
      <c r="S133" s="99">
        <f>Vulnerability!O135</f>
        <v>5.4</v>
      </c>
      <c r="T133" s="157">
        <f>Vulnerability!E135</f>
        <v>7.8</v>
      </c>
      <c r="U133" s="157">
        <f>Vulnerability!H135</f>
        <v>4.5</v>
      </c>
      <c r="V133" s="157">
        <f>Vulnerability!N135</f>
        <v>1.3</v>
      </c>
      <c r="W133" s="99">
        <f>Vulnerability!AM135</f>
        <v>5.8</v>
      </c>
      <c r="X133" s="157">
        <f>Vulnerability!T135</f>
        <v>7.6</v>
      </c>
      <c r="Y133" s="156">
        <f>Vulnerability!AB135</f>
        <v>1.7</v>
      </c>
      <c r="Z133" s="156">
        <f>Vulnerability!AE135</f>
        <v>5.2</v>
      </c>
      <c r="AA133" s="156">
        <f>Vulnerability!AH135</f>
        <v>1.1000000000000001</v>
      </c>
      <c r="AB133" s="156">
        <f>Vulnerability!AK135</f>
        <v>3.9</v>
      </c>
      <c r="AC133" s="157">
        <f>Vulnerability!AL135</f>
        <v>3.2</v>
      </c>
      <c r="AD133" s="99">
        <f t="shared" si="37"/>
        <v>5.5</v>
      </c>
      <c r="AE133" s="99">
        <f>'Lack of Coping Capacity'!H135</f>
        <v>5.4</v>
      </c>
      <c r="AF133" s="162">
        <f>'Lack of Coping Capacity'!D135</f>
        <v>4</v>
      </c>
      <c r="AG133" s="162">
        <f>'Lack of Coping Capacity'!G135</f>
        <v>6.7</v>
      </c>
      <c r="AH133" s="99">
        <f>'Lack of Coping Capacity'!AA135</f>
        <v>5.6</v>
      </c>
      <c r="AI133" s="162">
        <f>'Lack of Coping Capacity'!M135</f>
        <v>6.1</v>
      </c>
      <c r="AJ133" s="162">
        <f>'Lack of Coping Capacity'!R135</f>
        <v>5</v>
      </c>
      <c r="AK133" s="162">
        <f>'Lack of Coping Capacity'!Z135</f>
        <v>5.8</v>
      </c>
      <c r="AL133" s="102">
        <f>'Imputed and missing data hidden'!BY131</f>
        <v>3</v>
      </c>
      <c r="AM133" s="103">
        <f t="shared" si="38"/>
        <v>5.8823529411764705E-2</v>
      </c>
      <c r="AN133" s="102" t="str">
        <f t="shared" si="39"/>
        <v/>
      </c>
      <c r="AO133" s="104">
        <f>'Indicator Date hidden2'!BZ132</f>
        <v>0.41333333333333333</v>
      </c>
    </row>
    <row r="134" spans="1:41">
      <c r="A134" s="97" t="str">
        <f>'Indicator Data'!A136</f>
        <v>Palau</v>
      </c>
      <c r="B134" s="97" t="str">
        <f>'Indicator Data'!B136</f>
        <v>PLW</v>
      </c>
      <c r="C134" s="99">
        <f t="shared" si="32"/>
        <v>2.8</v>
      </c>
      <c r="D134" s="99" t="str">
        <f t="shared" si="33"/>
        <v>Low</v>
      </c>
      <c r="E134" s="100">
        <f t="shared" si="34"/>
        <v>122</v>
      </c>
      <c r="F134" s="101">
        <f>VLOOKUP($B134,'Lack of Reliability Index'!$A$2:$H$192,8,FALSE)</f>
        <v>6.5310734463276843</v>
      </c>
      <c r="G134" s="99">
        <f t="shared" si="35"/>
        <v>1.7</v>
      </c>
      <c r="H134" s="99">
        <f>'Hazard &amp; Exposure'!DD136</f>
        <v>3.2</v>
      </c>
      <c r="I134" s="105">
        <f>'Hazard &amp; Exposure'!AO136</f>
        <v>0.1</v>
      </c>
      <c r="J134" s="105">
        <f>'Hazard &amp; Exposure'!AP136</f>
        <v>0.1</v>
      </c>
      <c r="K134" s="105">
        <f>'Hazard &amp; Exposure'!AQ136</f>
        <v>7.7</v>
      </c>
      <c r="L134" s="105">
        <f>'Hazard &amp; Exposure'!AR136</f>
        <v>4.9000000000000004</v>
      </c>
      <c r="M134" s="105">
        <f>'Hazard &amp; Exposure'!AU136</f>
        <v>0.5</v>
      </c>
      <c r="N134" s="105">
        <f>'Hazard &amp; Exposure'!DC136</f>
        <v>2.4</v>
      </c>
      <c r="O134" s="99">
        <f>'Hazard &amp; Exposure'!DK136</f>
        <v>0</v>
      </c>
      <c r="P134" s="105">
        <f>'Hazard &amp; Exposure'!DG136</f>
        <v>0</v>
      </c>
      <c r="Q134" s="105">
        <f>'Hazard &amp; Exposure'!DJ136</f>
        <v>0</v>
      </c>
      <c r="R134" s="99">
        <f t="shared" si="36"/>
        <v>3.2</v>
      </c>
      <c r="S134" s="99">
        <f>Vulnerability!O136</f>
        <v>2.8</v>
      </c>
      <c r="T134" s="157">
        <f>Vulnerability!E136</f>
        <v>1.5</v>
      </c>
      <c r="U134" s="157" t="str">
        <f>Vulnerability!H136</f>
        <v>x</v>
      </c>
      <c r="V134" s="157">
        <f>Vulnerability!N136</f>
        <v>5.4</v>
      </c>
      <c r="W134" s="99">
        <f>Vulnerability!AM136</f>
        <v>3.5</v>
      </c>
      <c r="X134" s="157">
        <f>Vulnerability!T136</f>
        <v>0</v>
      </c>
      <c r="Y134" s="156">
        <f>Vulnerability!AB136</f>
        <v>0.4</v>
      </c>
      <c r="Z134" s="156">
        <f>Vulnerability!AE136</f>
        <v>1.3</v>
      </c>
      <c r="AA134" s="156">
        <f>Vulnerability!AH136</f>
        <v>10</v>
      </c>
      <c r="AB134" s="156">
        <f>Vulnerability!AK136</f>
        <v>5</v>
      </c>
      <c r="AC134" s="157">
        <f>Vulnerability!AL136</f>
        <v>5.9</v>
      </c>
      <c r="AD134" s="99">
        <f t="shared" si="37"/>
        <v>4</v>
      </c>
      <c r="AE134" s="99">
        <f>'Lack of Coping Capacity'!H136</f>
        <v>5.5</v>
      </c>
      <c r="AF134" s="162">
        <f>'Lack of Coping Capacity'!D136</f>
        <v>5.9</v>
      </c>
      <c r="AG134" s="162">
        <f>'Lack of Coping Capacity'!G136</f>
        <v>5.0999999999999996</v>
      </c>
      <c r="AH134" s="99">
        <f>'Lack of Coping Capacity'!AA136</f>
        <v>2</v>
      </c>
      <c r="AI134" s="162">
        <f>'Lack of Coping Capacity'!M136</f>
        <v>0.4</v>
      </c>
      <c r="AJ134" s="162">
        <f>'Lack of Coping Capacity'!R136</f>
        <v>1.3</v>
      </c>
      <c r="AK134" s="162">
        <f>'Lack of Coping Capacity'!Z136</f>
        <v>4.2</v>
      </c>
      <c r="AL134" s="102">
        <f>'Imputed and missing data hidden'!BY132</f>
        <v>22</v>
      </c>
      <c r="AM134" s="103">
        <f t="shared" si="38"/>
        <v>0.43137254901960786</v>
      </c>
      <c r="AN134" s="102" t="str">
        <f t="shared" si="39"/>
        <v/>
      </c>
      <c r="AO134" s="104">
        <f>'Indicator Date hidden2'!BZ133</f>
        <v>0.47457627118644069</v>
      </c>
    </row>
    <row r="135" spans="1:41">
      <c r="A135" s="97" t="str">
        <f>'Indicator Data'!A137</f>
        <v>Palestine</v>
      </c>
      <c r="B135" s="97" t="str">
        <f>'Indicator Data'!B137</f>
        <v>PSE</v>
      </c>
      <c r="C135" s="99">
        <f t="shared" si="32"/>
        <v>4.5</v>
      </c>
      <c r="D135" s="99" t="str">
        <f t="shared" si="33"/>
        <v>Medium</v>
      </c>
      <c r="E135" s="100">
        <f t="shared" si="34"/>
        <v>61</v>
      </c>
      <c r="F135" s="101">
        <f>VLOOKUP($B135,'Lack of Reliability Index'!$A$2:$H$192,8,FALSE)</f>
        <v>6.416666666666667</v>
      </c>
      <c r="G135" s="99">
        <f t="shared" si="35"/>
        <v>3.5</v>
      </c>
      <c r="H135" s="99">
        <f>'Hazard &amp; Exposure'!DD137</f>
        <v>3.3</v>
      </c>
      <c r="I135" s="105">
        <f>'Hazard &amp; Exposure'!AO137</f>
        <v>5.2</v>
      </c>
      <c r="J135" s="105">
        <f>'Hazard &amp; Exposure'!AP137</f>
        <v>1.8</v>
      </c>
      <c r="K135" s="105">
        <f>'Hazard &amp; Exposure'!AQ137</f>
        <v>5.6</v>
      </c>
      <c r="L135" s="105">
        <f>'Hazard &amp; Exposure'!AR137</f>
        <v>0</v>
      </c>
      <c r="M135" s="105">
        <f>'Hazard &amp; Exposure'!AU137</f>
        <v>0</v>
      </c>
      <c r="N135" s="105">
        <f>'Hazard &amp; Exposure'!DC137</f>
        <v>5</v>
      </c>
      <c r="O135" s="99">
        <f>'Hazard &amp; Exposure'!DK137</f>
        <v>3.7</v>
      </c>
      <c r="P135" s="105">
        <f>'Hazard &amp; Exposure'!DG137</f>
        <v>5.3</v>
      </c>
      <c r="Q135" s="105">
        <f>'Hazard &amp; Exposure'!DJ137</f>
        <v>0</v>
      </c>
      <c r="R135" s="99">
        <f t="shared" si="36"/>
        <v>6.3</v>
      </c>
      <c r="S135" s="99">
        <f>Vulnerability!O137</f>
        <v>4</v>
      </c>
      <c r="T135" s="157">
        <f>Vulnerability!E137</f>
        <v>3</v>
      </c>
      <c r="U135" s="157">
        <f>Vulnerability!H137</f>
        <v>2.2000000000000002</v>
      </c>
      <c r="V135" s="157">
        <f>Vulnerability!N137</f>
        <v>7.7</v>
      </c>
      <c r="W135" s="99">
        <f>Vulnerability!AM137</f>
        <v>7.8</v>
      </c>
      <c r="X135" s="157">
        <f>Vulnerability!T137</f>
        <v>10</v>
      </c>
      <c r="Y135" s="156">
        <f>Vulnerability!AB137</f>
        <v>0</v>
      </c>
      <c r="Z135" s="156">
        <f>Vulnerability!AE137</f>
        <v>0.9</v>
      </c>
      <c r="AA135" s="156">
        <f>Vulnerability!AH137</f>
        <v>0.3</v>
      </c>
      <c r="AB135" s="156">
        <f>Vulnerability!AK137</f>
        <v>3.4</v>
      </c>
      <c r="AC135" s="157">
        <f>Vulnerability!AL137</f>
        <v>1.2</v>
      </c>
      <c r="AD135" s="99">
        <f t="shared" si="37"/>
        <v>4</v>
      </c>
      <c r="AE135" s="99">
        <f>'Lack of Coping Capacity'!H137</f>
        <v>6.2</v>
      </c>
      <c r="AF135" s="162">
        <f>'Lack of Coping Capacity'!D137</f>
        <v>5.8</v>
      </c>
      <c r="AG135" s="162">
        <f>'Lack of Coping Capacity'!G137</f>
        <v>6.5</v>
      </c>
      <c r="AH135" s="99">
        <f>'Lack of Coping Capacity'!AA137</f>
        <v>0.9</v>
      </c>
      <c r="AI135" s="162">
        <f>'Lack of Coping Capacity'!M137</f>
        <v>2.2999999999999998</v>
      </c>
      <c r="AJ135" s="162">
        <f>'Lack of Coping Capacity'!R137</f>
        <v>0.3</v>
      </c>
      <c r="AK135" s="162">
        <f>'Lack of Coping Capacity'!Z137</f>
        <v>0.2</v>
      </c>
      <c r="AL135" s="102">
        <f>'Imputed and missing data hidden'!BY133</f>
        <v>15</v>
      </c>
      <c r="AM135" s="103">
        <f t="shared" si="38"/>
        <v>0.29411764705882354</v>
      </c>
      <c r="AN135" s="102" t="str">
        <f t="shared" si="39"/>
        <v/>
      </c>
      <c r="AO135" s="104">
        <f>'Indicator Date hidden2'!BZ134</f>
        <v>0.453125</v>
      </c>
    </row>
    <row r="136" spans="1:41">
      <c r="A136" s="97" t="str">
        <f>'Indicator Data'!A138</f>
        <v>Panama</v>
      </c>
      <c r="B136" s="97" t="str">
        <f>'Indicator Data'!B138</f>
        <v>PAN</v>
      </c>
      <c r="C136" s="99">
        <f t="shared" si="32"/>
        <v>3.8</v>
      </c>
      <c r="D136" s="99" t="str">
        <f t="shared" si="33"/>
        <v>Medium</v>
      </c>
      <c r="E136" s="100">
        <f t="shared" si="34"/>
        <v>87</v>
      </c>
      <c r="F136" s="101">
        <f>VLOOKUP($B136,'Lack of Reliability Index'!$A$2:$H$192,8,FALSE)</f>
        <v>4.6415458937198073</v>
      </c>
      <c r="G136" s="99">
        <f t="shared" si="35"/>
        <v>3.7</v>
      </c>
      <c r="H136" s="99">
        <f>'Hazard &amp; Exposure'!DD138</f>
        <v>6.2</v>
      </c>
      <c r="I136" s="105">
        <f>'Hazard &amp; Exposure'!AO138</f>
        <v>9.3000000000000007</v>
      </c>
      <c r="J136" s="105">
        <f>'Hazard &amp; Exposure'!AP138</f>
        <v>3</v>
      </c>
      <c r="K136" s="105">
        <f>'Hazard &amp; Exposure'!AQ138</f>
        <v>9.1</v>
      </c>
      <c r="L136" s="105">
        <f>'Hazard &amp; Exposure'!AR138</f>
        <v>2.4</v>
      </c>
      <c r="M136" s="105">
        <f>'Hazard &amp; Exposure'!AU138</f>
        <v>1.3</v>
      </c>
      <c r="N136" s="105">
        <f>'Hazard &amp; Exposure'!DC138</f>
        <v>5.4</v>
      </c>
      <c r="O136" s="99">
        <f>'Hazard &amp; Exposure'!DK138</f>
        <v>0</v>
      </c>
      <c r="P136" s="105">
        <f>'Hazard &amp; Exposure'!DG138</f>
        <v>0</v>
      </c>
      <c r="Q136" s="105">
        <f>'Hazard &amp; Exposure'!DJ138</f>
        <v>0</v>
      </c>
      <c r="R136" s="99">
        <f t="shared" si="36"/>
        <v>3.8</v>
      </c>
      <c r="S136" s="99">
        <f>Vulnerability!O138</f>
        <v>2.4</v>
      </c>
      <c r="T136" s="157">
        <f>Vulnerability!E138</f>
        <v>1.7</v>
      </c>
      <c r="U136" s="157">
        <f>Vulnerability!H138</f>
        <v>5.8</v>
      </c>
      <c r="V136" s="157">
        <f>Vulnerability!N138</f>
        <v>0.3</v>
      </c>
      <c r="W136" s="99">
        <f>Vulnerability!AM138</f>
        <v>4.9000000000000004</v>
      </c>
      <c r="X136" s="157">
        <f>Vulnerability!T138</f>
        <v>7.3</v>
      </c>
      <c r="Y136" s="156">
        <f>Vulnerability!AB138</f>
        <v>0.3</v>
      </c>
      <c r="Z136" s="156">
        <f>Vulnerability!AE138</f>
        <v>1.1000000000000001</v>
      </c>
      <c r="AA136" s="156">
        <f>Vulnerability!AH138</f>
        <v>0.8</v>
      </c>
      <c r="AB136" s="156">
        <f>Vulnerability!AK138</f>
        <v>2.2000000000000002</v>
      </c>
      <c r="AC136" s="157">
        <f>Vulnerability!AL138</f>
        <v>1.1000000000000001</v>
      </c>
      <c r="AD136" s="99">
        <f t="shared" si="37"/>
        <v>4</v>
      </c>
      <c r="AE136" s="99">
        <f>'Lack of Coping Capacity'!H138</f>
        <v>5</v>
      </c>
      <c r="AF136" s="162">
        <f>'Lack of Coping Capacity'!D138</f>
        <v>4.3</v>
      </c>
      <c r="AG136" s="162">
        <f>'Lack of Coping Capacity'!G138</f>
        <v>5.7</v>
      </c>
      <c r="AH136" s="99">
        <f>'Lack of Coping Capacity'!AA138</f>
        <v>2.9</v>
      </c>
      <c r="AI136" s="162">
        <f>'Lack of Coping Capacity'!M138</f>
        <v>2.1</v>
      </c>
      <c r="AJ136" s="162">
        <f>'Lack of Coping Capacity'!R138</f>
        <v>3.7</v>
      </c>
      <c r="AK136" s="162">
        <f>'Lack of Coping Capacity'!Z138</f>
        <v>2.9</v>
      </c>
      <c r="AL136" s="102">
        <f>'Imputed and missing data hidden'!BY134</f>
        <v>9</v>
      </c>
      <c r="AM136" s="103">
        <f t="shared" si="38"/>
        <v>0.17647058823529413</v>
      </c>
      <c r="AN136" s="102" t="str">
        <f t="shared" si="39"/>
        <v/>
      </c>
      <c r="AO136" s="104">
        <f>'Indicator Date hidden2'!BZ135</f>
        <v>0.42028985507246375</v>
      </c>
    </row>
    <row r="137" spans="1:41">
      <c r="A137" s="97" t="str">
        <f>'Indicator Data'!A139</f>
        <v>Papua New Guinea</v>
      </c>
      <c r="B137" s="97" t="str">
        <f>'Indicator Data'!B139</f>
        <v>PNG</v>
      </c>
      <c r="C137" s="99">
        <f t="shared" si="32"/>
        <v>5.9</v>
      </c>
      <c r="D137" s="99" t="str">
        <f t="shared" si="33"/>
        <v>High</v>
      </c>
      <c r="E137" s="100">
        <f t="shared" si="34"/>
        <v>22</v>
      </c>
      <c r="F137" s="101">
        <f>VLOOKUP($B137,'Lack of Reliability Index'!$A$2:$H$192,8,FALSE)</f>
        <v>6.2857142857142856</v>
      </c>
      <c r="G137" s="99">
        <f t="shared" si="35"/>
        <v>5</v>
      </c>
      <c r="H137" s="99">
        <f>'Hazard &amp; Exposure'!DD139</f>
        <v>6.7</v>
      </c>
      <c r="I137" s="105">
        <f>'Hazard &amp; Exposure'!AO139</f>
        <v>9.6999999999999993</v>
      </c>
      <c r="J137" s="105">
        <f>'Hazard &amp; Exposure'!AP139</f>
        <v>5</v>
      </c>
      <c r="K137" s="105">
        <f>'Hazard &amp; Exposure'!AQ139</f>
        <v>8.6</v>
      </c>
      <c r="L137" s="105">
        <f>'Hazard &amp; Exposure'!AR139</f>
        <v>2.6</v>
      </c>
      <c r="M137" s="105">
        <f>'Hazard &amp; Exposure'!AU139</f>
        <v>2.5</v>
      </c>
      <c r="N137" s="105">
        <f>'Hazard &amp; Exposure'!DC139</f>
        <v>6.7</v>
      </c>
      <c r="O137" s="99">
        <f>'Hazard &amp; Exposure'!DK139</f>
        <v>2.7</v>
      </c>
      <c r="P137" s="105">
        <f>'Hazard &amp; Exposure'!DG139</f>
        <v>3.9</v>
      </c>
      <c r="Q137" s="105">
        <f>'Hazard &amp; Exposure'!DJ139</f>
        <v>0</v>
      </c>
      <c r="R137" s="99">
        <f t="shared" si="36"/>
        <v>5.5</v>
      </c>
      <c r="S137" s="99">
        <f>Vulnerability!O139</f>
        <v>6.2</v>
      </c>
      <c r="T137" s="157">
        <f>Vulnerability!E139</f>
        <v>8.1</v>
      </c>
      <c r="U137" s="157">
        <f>Vulnerability!H139</f>
        <v>7</v>
      </c>
      <c r="V137" s="157">
        <f>Vulnerability!N139</f>
        <v>1.4</v>
      </c>
      <c r="W137" s="99">
        <f>Vulnerability!AM139</f>
        <v>4.5999999999999996</v>
      </c>
      <c r="X137" s="157">
        <f>Vulnerability!T139</f>
        <v>4.4000000000000004</v>
      </c>
      <c r="Y137" s="156">
        <f>Vulnerability!AB139</f>
        <v>5.8</v>
      </c>
      <c r="Z137" s="156">
        <f>Vulnerability!AE139</f>
        <v>4.8</v>
      </c>
      <c r="AA137" s="156">
        <f>Vulnerability!AH139</f>
        <v>0.4</v>
      </c>
      <c r="AB137" s="156">
        <f>Vulnerability!AK139</f>
        <v>6.6</v>
      </c>
      <c r="AC137" s="157">
        <f>Vulnerability!AL139</f>
        <v>4.8</v>
      </c>
      <c r="AD137" s="99">
        <f t="shared" si="37"/>
        <v>7.4</v>
      </c>
      <c r="AE137" s="99">
        <f>'Lack of Coping Capacity'!H139</f>
        <v>6.9</v>
      </c>
      <c r="AF137" s="162">
        <f>'Lack of Coping Capacity'!D139</f>
        <v>6.7</v>
      </c>
      <c r="AG137" s="162">
        <f>'Lack of Coping Capacity'!G139</f>
        <v>7</v>
      </c>
      <c r="AH137" s="99">
        <f>'Lack of Coping Capacity'!AA139</f>
        <v>7.9</v>
      </c>
      <c r="AI137" s="162">
        <f>'Lack of Coping Capacity'!M139</f>
        <v>6.8</v>
      </c>
      <c r="AJ137" s="162">
        <f>'Lack of Coping Capacity'!R139</f>
        <v>9.8000000000000007</v>
      </c>
      <c r="AK137" s="162">
        <f>'Lack of Coping Capacity'!Z139</f>
        <v>7.1</v>
      </c>
      <c r="AL137" s="102">
        <f>'Imputed and missing data hidden'!BY135</f>
        <v>9</v>
      </c>
      <c r="AM137" s="103">
        <f t="shared" si="38"/>
        <v>0.17647058823529413</v>
      </c>
      <c r="AN137" s="102" t="str">
        <f t="shared" si="39"/>
        <v/>
      </c>
      <c r="AO137" s="104">
        <f>'Indicator Date hidden2'!BZ136</f>
        <v>0.72857142857142854</v>
      </c>
    </row>
    <row r="138" spans="1:41">
      <c r="A138" s="97" t="str">
        <f>'Indicator Data'!A140</f>
        <v>Paraguay</v>
      </c>
      <c r="B138" s="97" t="str">
        <f>'Indicator Data'!B140</f>
        <v>PRY</v>
      </c>
      <c r="C138" s="99">
        <f t="shared" si="32"/>
        <v>2.9</v>
      </c>
      <c r="D138" s="99" t="str">
        <f t="shared" si="33"/>
        <v>Low</v>
      </c>
      <c r="E138" s="100">
        <f t="shared" si="34"/>
        <v>119</v>
      </c>
      <c r="F138" s="101">
        <f>VLOOKUP($B138,'Lack of Reliability Index'!$A$2:$H$192,8,FALSE)</f>
        <v>3.0136986301369859</v>
      </c>
      <c r="G138" s="99">
        <f t="shared" si="35"/>
        <v>1.9</v>
      </c>
      <c r="H138" s="99">
        <f>'Hazard &amp; Exposure'!DD140</f>
        <v>2.6</v>
      </c>
      <c r="I138" s="105">
        <f>'Hazard &amp; Exposure'!AO140</f>
        <v>0.1</v>
      </c>
      <c r="J138" s="105">
        <f>'Hazard &amp; Exposure'!AP140</f>
        <v>4.8</v>
      </c>
      <c r="K138" s="105">
        <f>'Hazard &amp; Exposure'!AQ140</f>
        <v>0</v>
      </c>
      <c r="L138" s="105">
        <f>'Hazard &amp; Exposure'!AR140</f>
        <v>0</v>
      </c>
      <c r="M138" s="105">
        <f>'Hazard &amp; Exposure'!AU140</f>
        <v>3.5</v>
      </c>
      <c r="N138" s="105">
        <f>'Hazard &amp; Exposure'!DC140</f>
        <v>5.3</v>
      </c>
      <c r="O138" s="99">
        <f>'Hazard &amp; Exposure'!DK140</f>
        <v>1.1000000000000001</v>
      </c>
      <c r="P138" s="105">
        <f>'Hazard &amp; Exposure'!DG140</f>
        <v>1.5</v>
      </c>
      <c r="Q138" s="105">
        <f>'Hazard &amp; Exposure'!DJ140</f>
        <v>0</v>
      </c>
      <c r="R138" s="99">
        <f t="shared" si="36"/>
        <v>3.1</v>
      </c>
      <c r="S138" s="99">
        <f>Vulnerability!O140</f>
        <v>3.6</v>
      </c>
      <c r="T138" s="157">
        <f>Vulnerability!E140</f>
        <v>4.0999999999999996</v>
      </c>
      <c r="U138" s="157">
        <f>Vulnerability!H140</f>
        <v>5.6</v>
      </c>
      <c r="V138" s="157">
        <f>Vulnerability!N140</f>
        <v>0.4</v>
      </c>
      <c r="W138" s="99">
        <f>Vulnerability!AM140</f>
        <v>2.5</v>
      </c>
      <c r="X138" s="157">
        <f>Vulnerability!T140</f>
        <v>2.9</v>
      </c>
      <c r="Y138" s="156">
        <f>Vulnerability!AB140</f>
        <v>1.2</v>
      </c>
      <c r="Z138" s="156">
        <f>Vulnerability!AE140</f>
        <v>0.9</v>
      </c>
      <c r="AA138" s="156">
        <f>Vulnerability!AH140</f>
        <v>2.7</v>
      </c>
      <c r="AB138" s="156">
        <f>Vulnerability!AK140</f>
        <v>2.9</v>
      </c>
      <c r="AC138" s="157">
        <f>Vulnerability!AL140</f>
        <v>2</v>
      </c>
      <c r="AD138" s="99">
        <f t="shared" si="37"/>
        <v>4.3</v>
      </c>
      <c r="AE138" s="99">
        <f>'Lack of Coping Capacity'!H140</f>
        <v>5.2</v>
      </c>
      <c r="AF138" s="162">
        <f>'Lack of Coping Capacity'!D140</f>
        <v>3.7</v>
      </c>
      <c r="AG138" s="162">
        <f>'Lack of Coping Capacity'!G140</f>
        <v>6.7</v>
      </c>
      <c r="AH138" s="99">
        <f>'Lack of Coping Capacity'!AA140</f>
        <v>3.2</v>
      </c>
      <c r="AI138" s="162">
        <f>'Lack of Coping Capacity'!M140</f>
        <v>2.2999999999999998</v>
      </c>
      <c r="AJ138" s="162">
        <f>'Lack of Coping Capacity'!R140</f>
        <v>3.1</v>
      </c>
      <c r="AK138" s="162">
        <f>'Lack of Coping Capacity'!Z140</f>
        <v>4.3</v>
      </c>
      <c r="AL138" s="102">
        <f>'Imputed and missing data hidden'!BY136</f>
        <v>5</v>
      </c>
      <c r="AM138" s="103">
        <f t="shared" si="38"/>
        <v>9.8039215686274508E-2</v>
      </c>
      <c r="AN138" s="102" t="str">
        <f t="shared" si="39"/>
        <v/>
      </c>
      <c r="AO138" s="104">
        <f>'Indicator Date hidden2'!BZ137</f>
        <v>0.31506849315068491</v>
      </c>
    </row>
    <row r="139" spans="1:41">
      <c r="A139" s="97" t="str">
        <f>'Indicator Data'!A141</f>
        <v>Peru</v>
      </c>
      <c r="B139" s="97" t="str">
        <f>'Indicator Data'!B141</f>
        <v>PER</v>
      </c>
      <c r="C139" s="99">
        <f t="shared" si="32"/>
        <v>4.8</v>
      </c>
      <c r="D139" s="99" t="str">
        <f t="shared" si="33"/>
        <v>Medium</v>
      </c>
      <c r="E139" s="100">
        <f t="shared" si="34"/>
        <v>49</v>
      </c>
      <c r="F139" s="101">
        <f>VLOOKUP($B139,'Lack of Reliability Index'!$A$2:$H$192,8,FALSE)</f>
        <v>3.423423423423424</v>
      </c>
      <c r="G139" s="99">
        <f t="shared" si="35"/>
        <v>5.0999999999999996</v>
      </c>
      <c r="H139" s="99">
        <f>'Hazard &amp; Exposure'!DD141</f>
        <v>7.1</v>
      </c>
      <c r="I139" s="105">
        <f>'Hazard &amp; Exposure'!AO141</f>
        <v>9.9</v>
      </c>
      <c r="J139" s="105">
        <f>'Hazard &amp; Exposure'!AP141</f>
        <v>6.4</v>
      </c>
      <c r="K139" s="105">
        <f>'Hazard &amp; Exposure'!AQ141</f>
        <v>9.3000000000000007</v>
      </c>
      <c r="L139" s="105">
        <f>'Hazard &amp; Exposure'!AR141</f>
        <v>0</v>
      </c>
      <c r="M139" s="105">
        <f>'Hazard &amp; Exposure'!AU141</f>
        <v>4.5999999999999996</v>
      </c>
      <c r="N139" s="105">
        <f>'Hazard &amp; Exposure'!DC141</f>
        <v>5.4</v>
      </c>
      <c r="O139" s="99">
        <f>'Hazard &amp; Exposure'!DK141</f>
        <v>2</v>
      </c>
      <c r="P139" s="105">
        <f>'Hazard &amp; Exposure'!DG141</f>
        <v>2.9</v>
      </c>
      <c r="Q139" s="105">
        <f>'Hazard &amp; Exposure'!DJ141</f>
        <v>0</v>
      </c>
      <c r="R139" s="99">
        <f t="shared" si="36"/>
        <v>5</v>
      </c>
      <c r="S139" s="99">
        <f>Vulnerability!O141</f>
        <v>3.3</v>
      </c>
      <c r="T139" s="157">
        <f>Vulnerability!E141</f>
        <v>4.0999999999999996</v>
      </c>
      <c r="U139" s="157">
        <f>Vulnerability!H141</f>
        <v>4.7</v>
      </c>
      <c r="V139" s="157">
        <f>Vulnerability!N141</f>
        <v>0.4</v>
      </c>
      <c r="W139" s="99">
        <f>Vulnerability!AM141</f>
        <v>6.3</v>
      </c>
      <c r="X139" s="157">
        <f>Vulnerability!T141</f>
        <v>8.8000000000000007</v>
      </c>
      <c r="Y139" s="156">
        <f>Vulnerability!AB141</f>
        <v>0.8</v>
      </c>
      <c r="Z139" s="156">
        <f>Vulnerability!AE141</f>
        <v>0.8</v>
      </c>
      <c r="AA139" s="156">
        <f>Vulnerability!AH141</f>
        <v>0.1</v>
      </c>
      <c r="AB139" s="156">
        <f>Vulnerability!AK141</f>
        <v>2.6</v>
      </c>
      <c r="AC139" s="157">
        <f>Vulnerability!AL141</f>
        <v>1.1000000000000001</v>
      </c>
      <c r="AD139" s="99">
        <f t="shared" si="37"/>
        <v>4.3</v>
      </c>
      <c r="AE139" s="99">
        <f>'Lack of Coping Capacity'!H141</f>
        <v>4.7</v>
      </c>
      <c r="AF139" s="162">
        <f>'Lack of Coping Capacity'!D141</f>
        <v>3.6</v>
      </c>
      <c r="AG139" s="162">
        <f>'Lack of Coping Capacity'!G141</f>
        <v>5.7</v>
      </c>
      <c r="AH139" s="99">
        <f>'Lack of Coping Capacity'!AA141</f>
        <v>3.9</v>
      </c>
      <c r="AI139" s="162">
        <f>'Lack of Coping Capacity'!M141</f>
        <v>2.2000000000000002</v>
      </c>
      <c r="AJ139" s="162">
        <f>'Lack of Coping Capacity'!R141</f>
        <v>4.7</v>
      </c>
      <c r="AK139" s="162">
        <f>'Lack of Coping Capacity'!Z141</f>
        <v>4.7</v>
      </c>
      <c r="AL139" s="102">
        <f>'Imputed and missing data hidden'!BY137</f>
        <v>5</v>
      </c>
      <c r="AM139" s="103">
        <f t="shared" si="38"/>
        <v>9.8039215686274508E-2</v>
      </c>
      <c r="AN139" s="102" t="str">
        <f t="shared" si="39"/>
        <v/>
      </c>
      <c r="AO139" s="104">
        <f>'Indicator Date hidden2'!BZ138</f>
        <v>0.39189189189189189</v>
      </c>
    </row>
    <row r="140" spans="1:41">
      <c r="A140" s="97" t="str">
        <f>'Indicator Data'!A142</f>
        <v>Philippines</v>
      </c>
      <c r="B140" s="97" t="str">
        <f>'Indicator Data'!B142</f>
        <v>PHL</v>
      </c>
      <c r="C140" s="99">
        <f t="shared" si="32"/>
        <v>5.3</v>
      </c>
      <c r="D140" s="99" t="str">
        <f t="shared" si="33"/>
        <v>High</v>
      </c>
      <c r="E140" s="100">
        <f t="shared" si="34"/>
        <v>34</v>
      </c>
      <c r="F140" s="101">
        <f>VLOOKUP($B140,'Lack of Reliability Index'!$A$2:$H$192,8,FALSE)</f>
        <v>3.6756756756756754</v>
      </c>
      <c r="G140" s="99">
        <f t="shared" si="35"/>
        <v>7.8</v>
      </c>
      <c r="H140" s="99">
        <f>'Hazard &amp; Exposure'!DD142</f>
        <v>8.4</v>
      </c>
      <c r="I140" s="105">
        <f>'Hazard &amp; Exposure'!AO142</f>
        <v>10</v>
      </c>
      <c r="J140" s="105">
        <f>'Hazard &amp; Exposure'!AP142</f>
        <v>7.2</v>
      </c>
      <c r="K140" s="105">
        <f>'Hazard &amp; Exposure'!AQ142</f>
        <v>9.3000000000000007</v>
      </c>
      <c r="L140" s="105">
        <f>'Hazard &amp; Exposure'!AR142</f>
        <v>9.5</v>
      </c>
      <c r="M140" s="105">
        <f>'Hazard &amp; Exposure'!AU142</f>
        <v>4.0999999999999996</v>
      </c>
      <c r="N140" s="105">
        <f>'Hazard &amp; Exposure'!DC142</f>
        <v>6.5</v>
      </c>
      <c r="O140" s="99">
        <f>'Hazard &amp; Exposure'!DK142</f>
        <v>7</v>
      </c>
      <c r="P140" s="105">
        <f>'Hazard &amp; Exposure'!DG142</f>
        <v>8.3000000000000007</v>
      </c>
      <c r="Q140" s="105">
        <f>'Hazard &amp; Exposure'!DJ142</f>
        <v>7</v>
      </c>
      <c r="R140" s="99">
        <f t="shared" si="36"/>
        <v>4.4000000000000004</v>
      </c>
      <c r="S140" s="99">
        <f>Vulnerability!O142</f>
        <v>3.8</v>
      </c>
      <c r="T140" s="157">
        <f>Vulnerability!E142</f>
        <v>4.4000000000000004</v>
      </c>
      <c r="U140" s="157">
        <f>Vulnerability!H142</f>
        <v>5</v>
      </c>
      <c r="V140" s="157">
        <f>Vulnerability!N142</f>
        <v>1.2</v>
      </c>
      <c r="W140" s="99">
        <f>Vulnerability!AM142</f>
        <v>4.9000000000000004</v>
      </c>
      <c r="X140" s="157">
        <f>Vulnerability!T142</f>
        <v>5.4</v>
      </c>
      <c r="Y140" s="156">
        <f>Vulnerability!AB142</f>
        <v>3.9</v>
      </c>
      <c r="Z140" s="156">
        <f>Vulnerability!AE142</f>
        <v>3.2</v>
      </c>
      <c r="AA140" s="156">
        <f>Vulnerability!AH142</f>
        <v>6.8</v>
      </c>
      <c r="AB140" s="156">
        <f>Vulnerability!AK142</f>
        <v>2.6</v>
      </c>
      <c r="AC140" s="157">
        <f>Vulnerability!AL142</f>
        <v>4.3</v>
      </c>
      <c r="AD140" s="99">
        <f t="shared" si="37"/>
        <v>4.3</v>
      </c>
      <c r="AE140" s="99">
        <f>'Lack of Coping Capacity'!H142</f>
        <v>4.7</v>
      </c>
      <c r="AF140" s="162">
        <f>'Lack of Coping Capacity'!D142</f>
        <v>3.5</v>
      </c>
      <c r="AG140" s="162">
        <f>'Lack of Coping Capacity'!G142</f>
        <v>5.8</v>
      </c>
      <c r="AH140" s="99">
        <f>'Lack of Coping Capacity'!AA142</f>
        <v>3.8</v>
      </c>
      <c r="AI140" s="162">
        <f>'Lack of Coping Capacity'!M142</f>
        <v>2.2000000000000002</v>
      </c>
      <c r="AJ140" s="162">
        <f>'Lack of Coping Capacity'!R142</f>
        <v>3</v>
      </c>
      <c r="AK140" s="162">
        <f>'Lack of Coping Capacity'!Z142</f>
        <v>6.2</v>
      </c>
      <c r="AL140" s="102">
        <f>'Imputed and missing data hidden'!BY138</f>
        <v>4</v>
      </c>
      <c r="AM140" s="103">
        <f t="shared" si="38"/>
        <v>7.8431372549019607E-2</v>
      </c>
      <c r="AN140" s="102" t="str">
        <f t="shared" si="39"/>
        <v>YES</v>
      </c>
      <c r="AO140" s="104">
        <f>'Indicator Date hidden2'!BZ139</f>
        <v>0.35135135135135137</v>
      </c>
    </row>
    <row r="141" spans="1:41">
      <c r="A141" s="97" t="str">
        <f>'Indicator Data'!A143</f>
        <v>Poland</v>
      </c>
      <c r="B141" s="97" t="str">
        <f>'Indicator Data'!B143</f>
        <v>POL</v>
      </c>
      <c r="C141" s="99">
        <f t="shared" si="32"/>
        <v>1.6</v>
      </c>
      <c r="D141" s="99" t="str">
        <f t="shared" si="33"/>
        <v>Very Low</v>
      </c>
      <c r="E141" s="100">
        <f t="shared" si="34"/>
        <v>170</v>
      </c>
      <c r="F141" s="101">
        <f>VLOOKUP($B141,'Lack of Reliability Index'!$A$2:$H$192,8,FALSE)</f>
        <v>5.4060606060606062</v>
      </c>
      <c r="G141" s="99">
        <f t="shared" si="35"/>
        <v>1.3</v>
      </c>
      <c r="H141" s="99">
        <f>'Hazard &amp; Exposure'!DD143</f>
        <v>2.4</v>
      </c>
      <c r="I141" s="105">
        <f>'Hazard &amp; Exposure'!AO143</f>
        <v>1.3</v>
      </c>
      <c r="J141" s="105">
        <f>'Hazard &amp; Exposure'!AP143</f>
        <v>6.1</v>
      </c>
      <c r="K141" s="105">
        <f>'Hazard &amp; Exposure'!AQ143</f>
        <v>0</v>
      </c>
      <c r="L141" s="105">
        <f>'Hazard &amp; Exposure'!AR143</f>
        <v>0</v>
      </c>
      <c r="M141" s="105">
        <f>'Hazard &amp; Exposure'!AU143</f>
        <v>2.7</v>
      </c>
      <c r="N141" s="105">
        <f>'Hazard &amp; Exposure'!DC143</f>
        <v>2.2999999999999998</v>
      </c>
      <c r="O141" s="99">
        <f>'Hazard &amp; Exposure'!DK143</f>
        <v>0.1</v>
      </c>
      <c r="P141" s="105">
        <f>'Hazard &amp; Exposure'!DG143</f>
        <v>0.1</v>
      </c>
      <c r="Q141" s="105">
        <f>'Hazard &amp; Exposure'!DJ143</f>
        <v>0</v>
      </c>
      <c r="R141" s="99">
        <f t="shared" si="36"/>
        <v>1</v>
      </c>
      <c r="S141" s="99">
        <f>Vulnerability!O143</f>
        <v>0.6</v>
      </c>
      <c r="T141" s="157">
        <f>Vulnerability!E143</f>
        <v>0.4</v>
      </c>
      <c r="U141" s="157">
        <f>Vulnerability!H143</f>
        <v>1.4</v>
      </c>
      <c r="V141" s="157">
        <f>Vulnerability!N143</f>
        <v>0.2</v>
      </c>
      <c r="W141" s="99">
        <f>Vulnerability!AM143</f>
        <v>1.4</v>
      </c>
      <c r="X141" s="157">
        <f>Vulnerability!T143</f>
        <v>2.4</v>
      </c>
      <c r="Y141" s="156">
        <f>Vulnerability!AB143</f>
        <v>0.2</v>
      </c>
      <c r="Z141" s="156">
        <f>Vulnerability!AE143</f>
        <v>0.3</v>
      </c>
      <c r="AA141" s="156">
        <f>Vulnerability!AH143</f>
        <v>0</v>
      </c>
      <c r="AB141" s="156">
        <f>Vulnerability!AK143</f>
        <v>0.6</v>
      </c>
      <c r="AC141" s="157">
        <f>Vulnerability!AL143</f>
        <v>0.3</v>
      </c>
      <c r="AD141" s="99">
        <f t="shared" si="37"/>
        <v>2.9</v>
      </c>
      <c r="AE141" s="99">
        <f>'Lack of Coping Capacity'!H143</f>
        <v>4.2</v>
      </c>
      <c r="AF141" s="162">
        <f>'Lack of Coping Capacity'!D143</f>
        <v>4.3</v>
      </c>
      <c r="AG141" s="162">
        <f>'Lack of Coping Capacity'!G143</f>
        <v>4.0999999999999996</v>
      </c>
      <c r="AH141" s="99">
        <f>'Lack of Coping Capacity'!AA143</f>
        <v>1.4</v>
      </c>
      <c r="AI141" s="162">
        <f>'Lack of Coping Capacity'!M143</f>
        <v>1.7</v>
      </c>
      <c r="AJ141" s="162">
        <f>'Lack of Coping Capacity'!R143</f>
        <v>0.1</v>
      </c>
      <c r="AK141" s="162">
        <f>'Lack of Coping Capacity'!Z143</f>
        <v>2.5</v>
      </c>
      <c r="AL141" s="102">
        <f>'Imputed and missing data hidden'!BY139</f>
        <v>13</v>
      </c>
      <c r="AM141" s="103">
        <f t="shared" si="38"/>
        <v>0.25490196078431371</v>
      </c>
      <c r="AN141" s="102" t="str">
        <f t="shared" si="39"/>
        <v/>
      </c>
      <c r="AO141" s="104">
        <f>'Indicator Date hidden2'!BZ140</f>
        <v>0.36363636363636365</v>
      </c>
    </row>
    <row r="142" spans="1:41">
      <c r="A142" s="97" t="str">
        <f>'Indicator Data'!A144</f>
        <v>Portugal</v>
      </c>
      <c r="B142" s="97" t="str">
        <f>'Indicator Data'!B144</f>
        <v>PRT</v>
      </c>
      <c r="C142" s="99">
        <f t="shared" si="32"/>
        <v>1.6</v>
      </c>
      <c r="D142" s="99" t="str">
        <f t="shared" si="33"/>
        <v>Very Low</v>
      </c>
      <c r="E142" s="100">
        <f t="shared" si="34"/>
        <v>170</v>
      </c>
      <c r="F142" s="101">
        <f>VLOOKUP($B142,'Lack of Reliability Index'!$A$2:$H$192,8,FALSE)</f>
        <v>4.7363184079601997</v>
      </c>
      <c r="G142" s="99">
        <f t="shared" si="35"/>
        <v>1.8</v>
      </c>
      <c r="H142" s="99">
        <f>'Hazard &amp; Exposure'!DD144</f>
        <v>3.3</v>
      </c>
      <c r="I142" s="105">
        <f>'Hazard &amp; Exposure'!AO144</f>
        <v>3.7</v>
      </c>
      <c r="J142" s="105">
        <f>'Hazard &amp; Exposure'!AP144</f>
        <v>3.7</v>
      </c>
      <c r="K142" s="105">
        <f>'Hazard &amp; Exposure'!AQ144</f>
        <v>6.2</v>
      </c>
      <c r="L142" s="105">
        <f>'Hazard &amp; Exposure'!AR144</f>
        <v>0.3</v>
      </c>
      <c r="M142" s="105">
        <f>'Hazard &amp; Exposure'!AU144</f>
        <v>2.9</v>
      </c>
      <c r="N142" s="105">
        <f>'Hazard &amp; Exposure'!DC144</f>
        <v>1.9</v>
      </c>
      <c r="O142" s="99">
        <f>'Hazard &amp; Exposure'!DK144</f>
        <v>0</v>
      </c>
      <c r="P142" s="105">
        <f>'Hazard &amp; Exposure'!DG144</f>
        <v>0</v>
      </c>
      <c r="Q142" s="105">
        <f>'Hazard &amp; Exposure'!DJ144</f>
        <v>0</v>
      </c>
      <c r="R142" s="99">
        <f t="shared" si="36"/>
        <v>1.1000000000000001</v>
      </c>
      <c r="S142" s="99">
        <f>Vulnerability!O144</f>
        <v>0.8</v>
      </c>
      <c r="T142" s="157">
        <f>Vulnerability!E144</f>
        <v>0.7</v>
      </c>
      <c r="U142" s="157">
        <f>Vulnerability!H144</f>
        <v>1.6</v>
      </c>
      <c r="V142" s="157">
        <f>Vulnerability!N144</f>
        <v>0.1</v>
      </c>
      <c r="W142" s="99">
        <f>Vulnerability!AM144</f>
        <v>1.3</v>
      </c>
      <c r="X142" s="157">
        <f>Vulnerability!T144</f>
        <v>2.2000000000000002</v>
      </c>
      <c r="Y142" s="156">
        <f>Vulnerability!AB144</f>
        <v>0.2</v>
      </c>
      <c r="Z142" s="156">
        <f>Vulnerability!AE144</f>
        <v>0.3</v>
      </c>
      <c r="AA142" s="156">
        <f>Vulnerability!AH144</f>
        <v>0</v>
      </c>
      <c r="AB142" s="156">
        <f>Vulnerability!AK144</f>
        <v>0.7</v>
      </c>
      <c r="AC142" s="157">
        <f>Vulnerability!AL144</f>
        <v>0.3</v>
      </c>
      <c r="AD142" s="99">
        <f t="shared" si="37"/>
        <v>2</v>
      </c>
      <c r="AE142" s="99">
        <f>'Lack of Coping Capacity'!H144</f>
        <v>3</v>
      </c>
      <c r="AF142" s="162">
        <f>'Lack of Coping Capacity'!D144</f>
        <v>2.6</v>
      </c>
      <c r="AG142" s="162">
        <f>'Lack of Coping Capacity'!G144</f>
        <v>3.3</v>
      </c>
      <c r="AH142" s="99">
        <f>'Lack of Coping Capacity'!AA144</f>
        <v>0.8</v>
      </c>
      <c r="AI142" s="162">
        <f>'Lack of Coping Capacity'!M144</f>
        <v>1.9</v>
      </c>
      <c r="AJ142" s="162">
        <f>'Lack of Coping Capacity'!R144</f>
        <v>0</v>
      </c>
      <c r="AK142" s="162">
        <f>'Lack of Coping Capacity'!Z144</f>
        <v>0.5</v>
      </c>
      <c r="AL142" s="102">
        <f>'Imputed and missing data hidden'!BY140</f>
        <v>10</v>
      </c>
      <c r="AM142" s="103">
        <f t="shared" si="38"/>
        <v>0.19607843137254902</v>
      </c>
      <c r="AN142" s="102" t="str">
        <f t="shared" si="39"/>
        <v/>
      </c>
      <c r="AO142" s="104">
        <f>'Indicator Date hidden2'!BZ141</f>
        <v>0.38805970149253732</v>
      </c>
    </row>
    <row r="143" spans="1:41">
      <c r="A143" s="97" t="str">
        <f>'Indicator Data'!A145</f>
        <v>Qatar</v>
      </c>
      <c r="B143" s="97" t="str">
        <f>'Indicator Data'!B145</f>
        <v>QAT</v>
      </c>
      <c r="C143" s="99">
        <f t="shared" si="32"/>
        <v>1.5</v>
      </c>
      <c r="D143" s="99" t="str">
        <f t="shared" si="33"/>
        <v>Very Low</v>
      </c>
      <c r="E143" s="100">
        <f t="shared" si="34"/>
        <v>173</v>
      </c>
      <c r="F143" s="101">
        <f>VLOOKUP($B143,'Lack of Reliability Index'!$A$2:$H$192,8,FALSE)</f>
        <v>5.3333333333333339</v>
      </c>
      <c r="G143" s="99">
        <f t="shared" si="35"/>
        <v>0.9</v>
      </c>
      <c r="H143" s="99">
        <f>'Hazard &amp; Exposure'!DD145</f>
        <v>1.7</v>
      </c>
      <c r="I143" s="105">
        <f>'Hazard &amp; Exposure'!AO145</f>
        <v>0.1</v>
      </c>
      <c r="J143" s="105">
        <f>'Hazard &amp; Exposure'!AP145</f>
        <v>0</v>
      </c>
      <c r="K143" s="105">
        <f>'Hazard &amp; Exposure'!AQ145</f>
        <v>1.6</v>
      </c>
      <c r="L143" s="105">
        <f>'Hazard &amp; Exposure'!AR145</f>
        <v>0</v>
      </c>
      <c r="M143" s="105">
        <f>'Hazard &amp; Exposure'!AU145</f>
        <v>4.3</v>
      </c>
      <c r="N143" s="105">
        <f>'Hazard &amp; Exposure'!DC145</f>
        <v>3</v>
      </c>
      <c r="O143" s="99">
        <f>'Hazard &amp; Exposure'!DK145</f>
        <v>0</v>
      </c>
      <c r="P143" s="105">
        <f>'Hazard &amp; Exposure'!DG145</f>
        <v>0</v>
      </c>
      <c r="Q143" s="105">
        <f>'Hazard &amp; Exposure'!DJ145</f>
        <v>0</v>
      </c>
      <c r="R143" s="99">
        <f t="shared" si="36"/>
        <v>1.2</v>
      </c>
      <c r="S143" s="99">
        <f>Vulnerability!O145</f>
        <v>1.2</v>
      </c>
      <c r="T143" s="157">
        <f>Vulnerability!E145</f>
        <v>1</v>
      </c>
      <c r="U143" s="157">
        <f>Vulnerability!H145</f>
        <v>2.5</v>
      </c>
      <c r="V143" s="157">
        <f>Vulnerability!N145</f>
        <v>0.1</v>
      </c>
      <c r="W143" s="99">
        <f>Vulnerability!AM145</f>
        <v>1.1000000000000001</v>
      </c>
      <c r="X143" s="157">
        <f>Vulnerability!T145</f>
        <v>1</v>
      </c>
      <c r="Y143" s="156">
        <f>Vulnerability!AB145</f>
        <v>0.3</v>
      </c>
      <c r="Z143" s="156">
        <f>Vulnerability!AE145</f>
        <v>0.5</v>
      </c>
      <c r="AA143" s="156">
        <f>Vulnerability!AH145</f>
        <v>0</v>
      </c>
      <c r="AB143" s="156">
        <f>Vulnerability!AK145</f>
        <v>3.4</v>
      </c>
      <c r="AC143" s="157">
        <f>Vulnerability!AL145</f>
        <v>1.2</v>
      </c>
      <c r="AD143" s="99">
        <f t="shared" si="37"/>
        <v>2.9</v>
      </c>
      <c r="AE143" s="99">
        <f>'Lack of Coping Capacity'!H145</f>
        <v>4.2</v>
      </c>
      <c r="AF143" s="162">
        <f>'Lack of Coping Capacity'!D145</f>
        <v>4.7</v>
      </c>
      <c r="AG143" s="162">
        <f>'Lack of Coping Capacity'!G145</f>
        <v>3.7</v>
      </c>
      <c r="AH143" s="99">
        <f>'Lack of Coping Capacity'!AA145</f>
        <v>1.3</v>
      </c>
      <c r="AI143" s="162">
        <f>'Lack of Coping Capacity'!M145</f>
        <v>1.2</v>
      </c>
      <c r="AJ143" s="162">
        <f>'Lack of Coping Capacity'!R145</f>
        <v>0.2</v>
      </c>
      <c r="AK143" s="162">
        <f>'Lack of Coping Capacity'!Z145</f>
        <v>2.6</v>
      </c>
      <c r="AL143" s="102">
        <f>'Imputed and missing data hidden'!BY141</f>
        <v>15</v>
      </c>
      <c r="AM143" s="103">
        <f t="shared" si="38"/>
        <v>0.29411764705882354</v>
      </c>
      <c r="AN143" s="102" t="str">
        <f t="shared" si="39"/>
        <v/>
      </c>
      <c r="AO143" s="104">
        <f>'Indicator Date hidden2'!BZ142</f>
        <v>0.25</v>
      </c>
    </row>
    <row r="144" spans="1:41">
      <c r="A144" s="97" t="str">
        <f>'Indicator Data'!A146</f>
        <v>Romania</v>
      </c>
      <c r="B144" s="97" t="str">
        <f>'Indicator Data'!B146</f>
        <v>ROU</v>
      </c>
      <c r="C144" s="99">
        <f t="shared" si="32"/>
        <v>2.4</v>
      </c>
      <c r="D144" s="99" t="str">
        <f t="shared" si="33"/>
        <v>Low</v>
      </c>
      <c r="E144" s="100">
        <f t="shared" si="34"/>
        <v>134</v>
      </c>
      <c r="F144" s="101">
        <f>VLOOKUP($B144,'Lack of Reliability Index'!$A$2:$H$192,8,FALSE)</f>
        <v>4.0156862745098039</v>
      </c>
      <c r="G144" s="99">
        <f t="shared" si="35"/>
        <v>2.6</v>
      </c>
      <c r="H144" s="99">
        <f>'Hazard &amp; Exposure'!DD146</f>
        <v>4</v>
      </c>
      <c r="I144" s="105">
        <f>'Hazard &amp; Exposure'!AO146</f>
        <v>6.6</v>
      </c>
      <c r="J144" s="105">
        <f>'Hazard &amp; Exposure'!AP146</f>
        <v>7</v>
      </c>
      <c r="K144" s="105">
        <f>'Hazard &amp; Exposure'!AQ146</f>
        <v>0</v>
      </c>
      <c r="L144" s="105">
        <f>'Hazard &amp; Exposure'!AR146</f>
        <v>0</v>
      </c>
      <c r="M144" s="105">
        <f>'Hazard &amp; Exposure'!AU146</f>
        <v>2.7</v>
      </c>
      <c r="N144" s="105">
        <f>'Hazard &amp; Exposure'!DC146</f>
        <v>4.5999999999999996</v>
      </c>
      <c r="O144" s="99">
        <f>'Hazard &amp; Exposure'!DK146</f>
        <v>1</v>
      </c>
      <c r="P144" s="105">
        <f>'Hazard &amp; Exposure'!DG146</f>
        <v>1.4</v>
      </c>
      <c r="Q144" s="105">
        <f>'Hazard &amp; Exposure'!DJ146</f>
        <v>0</v>
      </c>
      <c r="R144" s="99">
        <f t="shared" si="36"/>
        <v>1.6</v>
      </c>
      <c r="S144" s="99">
        <f>Vulnerability!O146</f>
        <v>1.6</v>
      </c>
      <c r="T144" s="157">
        <f>Vulnerability!E146</f>
        <v>1.4</v>
      </c>
      <c r="U144" s="157">
        <f>Vulnerability!H146</f>
        <v>3.2</v>
      </c>
      <c r="V144" s="157">
        <f>Vulnerability!N146</f>
        <v>0.5</v>
      </c>
      <c r="W144" s="99">
        <f>Vulnerability!AM146</f>
        <v>1.5</v>
      </c>
      <c r="X144" s="157">
        <f>Vulnerability!T146</f>
        <v>2.5</v>
      </c>
      <c r="Y144" s="156">
        <f>Vulnerability!AB146</f>
        <v>0.5</v>
      </c>
      <c r="Z144" s="156">
        <f>Vulnerability!AE146</f>
        <v>0.5</v>
      </c>
      <c r="AA144" s="156">
        <f>Vulnerability!AH146</f>
        <v>0</v>
      </c>
      <c r="AB144" s="156">
        <f>Vulnerability!AK146</f>
        <v>0.4</v>
      </c>
      <c r="AC144" s="157">
        <f>Vulnerability!AL146</f>
        <v>0.4</v>
      </c>
      <c r="AD144" s="99">
        <f t="shared" si="37"/>
        <v>3.4</v>
      </c>
      <c r="AE144" s="99">
        <f>'Lack of Coping Capacity'!H146</f>
        <v>4.7</v>
      </c>
      <c r="AF144" s="162">
        <f>'Lack of Coping Capacity'!D146</f>
        <v>3.8</v>
      </c>
      <c r="AG144" s="162">
        <f>'Lack of Coping Capacity'!G146</f>
        <v>5.6</v>
      </c>
      <c r="AH144" s="99">
        <f>'Lack of Coping Capacity'!AA146</f>
        <v>1.9</v>
      </c>
      <c r="AI144" s="162">
        <f>'Lack of Coping Capacity'!M146</f>
        <v>1.8</v>
      </c>
      <c r="AJ144" s="162">
        <f>'Lack of Coping Capacity'!R146</f>
        <v>1</v>
      </c>
      <c r="AK144" s="162">
        <f>'Lack of Coping Capacity'!Z146</f>
        <v>3</v>
      </c>
      <c r="AL144" s="102">
        <f>'Imputed and missing data hidden'!BY142</f>
        <v>8</v>
      </c>
      <c r="AM144" s="103">
        <f t="shared" si="38"/>
        <v>0.15686274509803921</v>
      </c>
      <c r="AN144" s="102" t="str">
        <f t="shared" si="39"/>
        <v/>
      </c>
      <c r="AO144" s="104">
        <f>'Indicator Date hidden2'!BZ143</f>
        <v>0.35294117647058826</v>
      </c>
    </row>
    <row r="145" spans="1:41">
      <c r="A145" s="97" t="str">
        <f>'Indicator Data'!A147</f>
        <v>Russian Federation</v>
      </c>
      <c r="B145" s="97" t="str">
        <f>'Indicator Data'!B147</f>
        <v>RUS</v>
      </c>
      <c r="C145" s="99">
        <f t="shared" si="32"/>
        <v>3.5</v>
      </c>
      <c r="D145" s="99" t="str">
        <f t="shared" si="33"/>
        <v>Medium</v>
      </c>
      <c r="E145" s="100">
        <f t="shared" si="34"/>
        <v>101</v>
      </c>
      <c r="F145" s="101">
        <f>VLOOKUP($B145,'Lack of Reliability Index'!$A$2:$H$192,8,FALSE)</f>
        <v>5.3010101010101014</v>
      </c>
      <c r="G145" s="99">
        <f t="shared" si="35"/>
        <v>5.5</v>
      </c>
      <c r="H145" s="99">
        <f>'Hazard &amp; Exposure'!DD147</f>
        <v>5.7</v>
      </c>
      <c r="I145" s="105">
        <f>'Hazard &amp; Exposure'!AO147</f>
        <v>5.0999999999999996</v>
      </c>
      <c r="J145" s="105">
        <f>'Hazard &amp; Exposure'!AP147</f>
        <v>8.4</v>
      </c>
      <c r="K145" s="105">
        <f>'Hazard &amp; Exposure'!AQ147</f>
        <v>5.5</v>
      </c>
      <c r="L145" s="105">
        <f>'Hazard &amp; Exposure'!AR147</f>
        <v>3.8</v>
      </c>
      <c r="M145" s="105">
        <f>'Hazard &amp; Exposure'!AU147</f>
        <v>6.1</v>
      </c>
      <c r="N145" s="105">
        <f>'Hazard &amp; Exposure'!DC147</f>
        <v>3.2</v>
      </c>
      <c r="O145" s="99">
        <f>'Hazard &amp; Exposure'!DK147</f>
        <v>5.2</v>
      </c>
      <c r="P145" s="105">
        <f>'Hazard &amp; Exposure'!DG147</f>
        <v>7.4</v>
      </c>
      <c r="Q145" s="105">
        <f>'Hazard &amp; Exposure'!DJ147</f>
        <v>0</v>
      </c>
      <c r="R145" s="99">
        <f t="shared" si="36"/>
        <v>1.8</v>
      </c>
      <c r="S145" s="99">
        <f>Vulnerability!O147</f>
        <v>1.6</v>
      </c>
      <c r="T145" s="157">
        <f>Vulnerability!E147</f>
        <v>1.5</v>
      </c>
      <c r="U145" s="157">
        <f>Vulnerability!H147</f>
        <v>3.1</v>
      </c>
      <c r="V145" s="157">
        <f>Vulnerability!N147</f>
        <v>0.1</v>
      </c>
      <c r="W145" s="99">
        <f>Vulnerability!AM147</f>
        <v>2</v>
      </c>
      <c r="X145" s="157">
        <f>Vulnerability!T147</f>
        <v>3.3</v>
      </c>
      <c r="Y145" s="156">
        <f>Vulnerability!AB147</f>
        <v>0.5</v>
      </c>
      <c r="Z145" s="156">
        <f>Vulnerability!AE147</f>
        <v>0.4</v>
      </c>
      <c r="AA145" s="156">
        <f>Vulnerability!AH147</f>
        <v>0</v>
      </c>
      <c r="AB145" s="156">
        <f>Vulnerability!AK147</f>
        <v>0.8</v>
      </c>
      <c r="AC145" s="157">
        <f>Vulnerability!AL147</f>
        <v>0.4</v>
      </c>
      <c r="AD145" s="99">
        <f t="shared" si="37"/>
        <v>4.2</v>
      </c>
      <c r="AE145" s="99">
        <f>'Lack of Coping Capacity'!H147</f>
        <v>5.9</v>
      </c>
      <c r="AF145" s="162" t="str">
        <f>'Lack of Coping Capacity'!D147</f>
        <v>x</v>
      </c>
      <c r="AG145" s="162">
        <f>'Lack of Coping Capacity'!G147</f>
        <v>5.9</v>
      </c>
      <c r="AH145" s="99">
        <f>'Lack of Coping Capacity'!AA147</f>
        <v>2</v>
      </c>
      <c r="AI145" s="162">
        <f>'Lack of Coping Capacity'!M147</f>
        <v>0.9</v>
      </c>
      <c r="AJ145" s="162">
        <f>'Lack of Coping Capacity'!R147</f>
        <v>3.5</v>
      </c>
      <c r="AK145" s="162">
        <f>'Lack of Coping Capacity'!Z147</f>
        <v>1.6</v>
      </c>
      <c r="AL145" s="102">
        <f>'Imputed and missing data hidden'!BY143</f>
        <v>12</v>
      </c>
      <c r="AM145" s="103">
        <f t="shared" si="38"/>
        <v>0.23529411764705882</v>
      </c>
      <c r="AN145" s="102" t="str">
        <f t="shared" si="39"/>
        <v/>
      </c>
      <c r="AO145" s="104">
        <f>'Indicator Date hidden2'!BZ144</f>
        <v>0.39393939393939392</v>
      </c>
    </row>
    <row r="146" spans="1:41">
      <c r="A146" s="97" t="str">
        <f>'Indicator Data'!A148</f>
        <v>Rwanda</v>
      </c>
      <c r="B146" s="97" t="str">
        <f>'Indicator Data'!B148</f>
        <v>RWA</v>
      </c>
      <c r="C146" s="99">
        <f t="shared" si="32"/>
        <v>4.5</v>
      </c>
      <c r="D146" s="99" t="str">
        <f t="shared" si="33"/>
        <v>Medium</v>
      </c>
      <c r="E146" s="100">
        <f t="shared" si="34"/>
        <v>61</v>
      </c>
      <c r="F146" s="101">
        <f>VLOOKUP($B146,'Lack of Reliability Index'!$A$2:$H$192,8,FALSE)</f>
        <v>2.3063063063063076</v>
      </c>
      <c r="G146" s="99">
        <f t="shared" si="35"/>
        <v>3</v>
      </c>
      <c r="H146" s="99">
        <f>'Hazard &amp; Exposure'!DD148</f>
        <v>3.6</v>
      </c>
      <c r="I146" s="105">
        <f>'Hazard &amp; Exposure'!AO148</f>
        <v>4.5</v>
      </c>
      <c r="J146" s="105">
        <f>'Hazard &amp; Exposure'!AP148</f>
        <v>4.4000000000000004</v>
      </c>
      <c r="K146" s="105">
        <f>'Hazard &amp; Exposure'!AQ148</f>
        <v>0</v>
      </c>
      <c r="L146" s="105">
        <f>'Hazard &amp; Exposure'!AR148</f>
        <v>0</v>
      </c>
      <c r="M146" s="105">
        <f>'Hazard &amp; Exposure'!AU148</f>
        <v>4.3</v>
      </c>
      <c r="N146" s="105">
        <f>'Hazard &amp; Exposure'!DC148</f>
        <v>6.3</v>
      </c>
      <c r="O146" s="99">
        <f>'Hazard &amp; Exposure'!DK148</f>
        <v>2.2999999999999998</v>
      </c>
      <c r="P146" s="105">
        <f>'Hazard &amp; Exposure'!DG148</f>
        <v>3.3</v>
      </c>
      <c r="Q146" s="105">
        <f>'Hazard &amp; Exposure'!DJ148</f>
        <v>0</v>
      </c>
      <c r="R146" s="99">
        <f t="shared" si="36"/>
        <v>5.9</v>
      </c>
      <c r="S146" s="99">
        <f>Vulnerability!O148</f>
        <v>6.2</v>
      </c>
      <c r="T146" s="157">
        <f>Vulnerability!E148</f>
        <v>8.1</v>
      </c>
      <c r="U146" s="157">
        <f>Vulnerability!H148</f>
        <v>5.0999999999999996</v>
      </c>
      <c r="V146" s="157">
        <f>Vulnerability!N148</f>
        <v>3.5</v>
      </c>
      <c r="W146" s="99">
        <f>Vulnerability!AM148</f>
        <v>5.6</v>
      </c>
      <c r="X146" s="157">
        <f>Vulnerability!T148</f>
        <v>6.3</v>
      </c>
      <c r="Y146" s="156">
        <f>Vulnerability!AB148</f>
        <v>4.8</v>
      </c>
      <c r="Z146" s="156">
        <f>Vulnerability!AE148</f>
        <v>2.2999999999999998</v>
      </c>
      <c r="AA146" s="156">
        <f>Vulnerability!AH148</f>
        <v>0.2</v>
      </c>
      <c r="AB146" s="156">
        <f>Vulnerability!AK148</f>
        <v>8.4</v>
      </c>
      <c r="AC146" s="157">
        <f>Vulnerability!AL148</f>
        <v>4.7</v>
      </c>
      <c r="AD146" s="99">
        <f t="shared" si="37"/>
        <v>5.0999999999999996</v>
      </c>
      <c r="AE146" s="99">
        <f>'Lack of Coping Capacity'!H148</f>
        <v>3.8</v>
      </c>
      <c r="AF146" s="162">
        <f>'Lack of Coping Capacity'!D148</f>
        <v>3</v>
      </c>
      <c r="AG146" s="162">
        <f>'Lack of Coping Capacity'!G148</f>
        <v>4.5999999999999996</v>
      </c>
      <c r="AH146" s="99">
        <f>'Lack of Coping Capacity'!AA148</f>
        <v>6.1</v>
      </c>
      <c r="AI146" s="162">
        <f>'Lack of Coping Capacity'!M148</f>
        <v>6.4</v>
      </c>
      <c r="AJ146" s="162">
        <f>'Lack of Coping Capacity'!R148</f>
        <v>6.3</v>
      </c>
      <c r="AK146" s="162">
        <f>'Lack of Coping Capacity'!Z148</f>
        <v>5.7</v>
      </c>
      <c r="AL146" s="102">
        <f>'Imputed and missing data hidden'!BY144</f>
        <v>0</v>
      </c>
      <c r="AM146" s="103">
        <f t="shared" si="38"/>
        <v>0</v>
      </c>
      <c r="AN146" s="102" t="str">
        <f t="shared" si="39"/>
        <v/>
      </c>
      <c r="AO146" s="104">
        <f>'Indicator Date hidden2'!BZ145</f>
        <v>0.43243243243243246</v>
      </c>
    </row>
    <row r="147" spans="1:41">
      <c r="A147" s="97" t="str">
        <f>'Indicator Data'!A149</f>
        <v>Saint Kitts and Nevis</v>
      </c>
      <c r="B147" s="97" t="str">
        <f>'Indicator Data'!B149</f>
        <v>KNA</v>
      </c>
      <c r="C147" s="99">
        <f t="shared" si="32"/>
        <v>1.9</v>
      </c>
      <c r="D147" s="99" t="str">
        <f t="shared" si="33"/>
        <v>Very Low</v>
      </c>
      <c r="E147" s="100">
        <f t="shared" si="34"/>
        <v>153</v>
      </c>
      <c r="F147" s="101">
        <f>VLOOKUP($B147,'Lack of Reliability Index'!$A$2:$H$192,8,FALSE)</f>
        <v>6.8505747126436773</v>
      </c>
      <c r="G147" s="99">
        <f t="shared" si="35"/>
        <v>1.5</v>
      </c>
      <c r="H147" s="99">
        <f>'Hazard &amp; Exposure'!DD149</f>
        <v>2.8</v>
      </c>
      <c r="I147" s="105">
        <f>'Hazard &amp; Exposure'!AO149</f>
        <v>4.2</v>
      </c>
      <c r="J147" s="105">
        <f>'Hazard &amp; Exposure'!AP149</f>
        <v>0.1</v>
      </c>
      <c r="K147" s="105">
        <f>'Hazard &amp; Exposure'!AQ149</f>
        <v>0</v>
      </c>
      <c r="L147" s="105">
        <f>'Hazard &amp; Exposure'!AR149</f>
        <v>6.9</v>
      </c>
      <c r="M147" s="105">
        <f>'Hazard &amp; Exposure'!AU149</f>
        <v>0</v>
      </c>
      <c r="N147" s="105">
        <f>'Hazard &amp; Exposure'!DC149</f>
        <v>2.9</v>
      </c>
      <c r="O147" s="99">
        <f>'Hazard &amp; Exposure'!DK149</f>
        <v>0</v>
      </c>
      <c r="P147" s="105">
        <f>'Hazard &amp; Exposure'!DG149</f>
        <v>0</v>
      </c>
      <c r="Q147" s="105">
        <f>'Hazard &amp; Exposure'!DJ149</f>
        <v>0</v>
      </c>
      <c r="R147" s="99">
        <f t="shared" si="36"/>
        <v>1.7</v>
      </c>
      <c r="S147" s="99">
        <f>Vulnerability!O149</f>
        <v>1.8</v>
      </c>
      <c r="T147" s="157">
        <f>Vulnerability!E149</f>
        <v>2.4</v>
      </c>
      <c r="U147" s="157" t="str">
        <f>Vulnerability!H149</f>
        <v>x</v>
      </c>
      <c r="V147" s="157">
        <f>Vulnerability!N149</f>
        <v>0.5</v>
      </c>
      <c r="W147" s="99">
        <f>Vulnerability!AM149</f>
        <v>1.6</v>
      </c>
      <c r="X147" s="157">
        <f>Vulnerability!T149</f>
        <v>1.3</v>
      </c>
      <c r="Y147" s="156">
        <f>Vulnerability!AB149</f>
        <v>0</v>
      </c>
      <c r="Z147" s="156">
        <f>Vulnerability!AE149</f>
        <v>1.2</v>
      </c>
      <c r="AA147" s="156">
        <f>Vulnerability!AH149</f>
        <v>0</v>
      </c>
      <c r="AB147" s="156">
        <f>Vulnerability!AK149</f>
        <v>4.9000000000000004</v>
      </c>
      <c r="AC147" s="157">
        <f>Vulnerability!AL149</f>
        <v>1.8</v>
      </c>
      <c r="AD147" s="99">
        <f t="shared" si="37"/>
        <v>2.9</v>
      </c>
      <c r="AE147" s="99">
        <f>'Lack of Coping Capacity'!H149</f>
        <v>4</v>
      </c>
      <c r="AF147" s="162">
        <f>'Lack of Coping Capacity'!D149</f>
        <v>4</v>
      </c>
      <c r="AG147" s="162">
        <f>'Lack of Coping Capacity'!G149</f>
        <v>3.9</v>
      </c>
      <c r="AH147" s="99">
        <f>'Lack of Coping Capacity'!AA149</f>
        <v>1.6</v>
      </c>
      <c r="AI147" s="162">
        <f>'Lack of Coping Capacity'!M149</f>
        <v>1.5</v>
      </c>
      <c r="AJ147" s="162">
        <f>'Lack of Coping Capacity'!R149</f>
        <v>0.4</v>
      </c>
      <c r="AK147" s="162">
        <f>'Lack of Coping Capacity'!Z149</f>
        <v>3</v>
      </c>
      <c r="AL147" s="102">
        <f>'Imputed and missing data hidden'!BY145</f>
        <v>23</v>
      </c>
      <c r="AM147" s="103">
        <f t="shared" si="38"/>
        <v>0.45098039215686275</v>
      </c>
      <c r="AN147" s="102" t="str">
        <f t="shared" si="39"/>
        <v/>
      </c>
      <c r="AO147" s="104">
        <f>'Indicator Date hidden2'!BZ146</f>
        <v>0.53448275862068961</v>
      </c>
    </row>
    <row r="148" spans="1:41">
      <c r="A148" s="97" t="str">
        <f>'Indicator Data'!A150</f>
        <v>Saint Lucia</v>
      </c>
      <c r="B148" s="97" t="str">
        <f>'Indicator Data'!B150</f>
        <v>LCA</v>
      </c>
      <c r="C148" s="99">
        <f t="shared" si="32"/>
        <v>2.2000000000000002</v>
      </c>
      <c r="D148" s="99" t="str">
        <f t="shared" si="33"/>
        <v>Low</v>
      </c>
      <c r="E148" s="100">
        <f t="shared" si="34"/>
        <v>145</v>
      </c>
      <c r="F148" s="101">
        <f>VLOOKUP($B148,'Lack of Reliability Index'!$A$2:$H$192,8,FALSE)</f>
        <v>6.4119402985074636</v>
      </c>
      <c r="G148" s="99">
        <f t="shared" si="35"/>
        <v>1.4</v>
      </c>
      <c r="H148" s="99">
        <f>'Hazard &amp; Exposure'!DD150</f>
        <v>2.6</v>
      </c>
      <c r="I148" s="105">
        <f>'Hazard &amp; Exposure'!AO150</f>
        <v>4.3</v>
      </c>
      <c r="J148" s="105">
        <f>'Hazard &amp; Exposure'!AP150</f>
        <v>0.1</v>
      </c>
      <c r="K148" s="105">
        <f>'Hazard &amp; Exposure'!AQ150</f>
        <v>0</v>
      </c>
      <c r="L148" s="105">
        <f>'Hazard &amp; Exposure'!AR150</f>
        <v>4.7</v>
      </c>
      <c r="M148" s="105">
        <f>'Hazard &amp; Exposure'!AU150</f>
        <v>0.5</v>
      </c>
      <c r="N148" s="105">
        <f>'Hazard &amp; Exposure'!DC150</f>
        <v>4.5</v>
      </c>
      <c r="O148" s="99">
        <f>'Hazard &amp; Exposure'!DK150</f>
        <v>0</v>
      </c>
      <c r="P148" s="105">
        <f>'Hazard &amp; Exposure'!DG150</f>
        <v>0</v>
      </c>
      <c r="Q148" s="105">
        <f>'Hazard &amp; Exposure'!DJ150</f>
        <v>0</v>
      </c>
      <c r="R148" s="99">
        <f t="shared" si="36"/>
        <v>2.1</v>
      </c>
      <c r="S148" s="99">
        <f>Vulnerability!O150</f>
        <v>3.2</v>
      </c>
      <c r="T148" s="157">
        <f>Vulnerability!E150</f>
        <v>3</v>
      </c>
      <c r="U148" s="157">
        <f>Vulnerability!H150</f>
        <v>6</v>
      </c>
      <c r="V148" s="157">
        <f>Vulnerability!N150</f>
        <v>0.9</v>
      </c>
      <c r="W148" s="99">
        <f>Vulnerability!AM150</f>
        <v>0.9</v>
      </c>
      <c r="X148" s="157">
        <f>Vulnerability!T150</f>
        <v>0</v>
      </c>
      <c r="Y148" s="156">
        <f>Vulnerability!AB150</f>
        <v>0.1</v>
      </c>
      <c r="Z148" s="156">
        <f>Vulnerability!AE150</f>
        <v>1.2</v>
      </c>
      <c r="AA148" s="156">
        <f>Vulnerability!AH150</f>
        <v>0.2</v>
      </c>
      <c r="AB148" s="156">
        <f>Vulnerability!AK150</f>
        <v>4.9000000000000004</v>
      </c>
      <c r="AC148" s="157">
        <f>Vulnerability!AL150</f>
        <v>1.8</v>
      </c>
      <c r="AD148" s="99">
        <f t="shared" si="37"/>
        <v>3.8</v>
      </c>
      <c r="AE148" s="99">
        <f>'Lack of Coping Capacity'!H150</f>
        <v>4.9000000000000004</v>
      </c>
      <c r="AF148" s="162">
        <f>'Lack of Coping Capacity'!D150</f>
        <v>5.2</v>
      </c>
      <c r="AG148" s="162">
        <f>'Lack of Coping Capacity'!G150</f>
        <v>4.5</v>
      </c>
      <c r="AH148" s="99">
        <f>'Lack of Coping Capacity'!AA150</f>
        <v>2.6</v>
      </c>
      <c r="AI148" s="162">
        <f>'Lack of Coping Capacity'!M150</f>
        <v>3.3</v>
      </c>
      <c r="AJ148" s="162">
        <f>'Lack of Coping Capacity'!R150</f>
        <v>0.6</v>
      </c>
      <c r="AK148" s="162">
        <f>'Lack of Coping Capacity'!Z150</f>
        <v>4</v>
      </c>
      <c r="AL148" s="102">
        <f>'Imputed and missing data hidden'!BY146</f>
        <v>13</v>
      </c>
      <c r="AM148" s="103">
        <f t="shared" si="38"/>
        <v>0.25490196078431371</v>
      </c>
      <c r="AN148" s="102" t="str">
        <f t="shared" si="39"/>
        <v/>
      </c>
      <c r="AO148" s="104">
        <f>'Indicator Date hidden2'!BZ147</f>
        <v>0.55223880597014929</v>
      </c>
    </row>
    <row r="149" spans="1:41">
      <c r="A149" s="97" t="str">
        <f>'Indicator Data'!A151</f>
        <v>Saint Vincent and the Grenadines</v>
      </c>
      <c r="B149" s="97" t="str">
        <f>'Indicator Data'!B151</f>
        <v>VCT</v>
      </c>
      <c r="C149" s="99">
        <f t="shared" si="32"/>
        <v>2.6</v>
      </c>
      <c r="D149" s="99" t="str">
        <f t="shared" si="33"/>
        <v>Low</v>
      </c>
      <c r="E149" s="100">
        <f t="shared" si="34"/>
        <v>128</v>
      </c>
      <c r="F149" s="101">
        <f>VLOOKUP($B149,'Lack of Reliability Index'!$A$2:$H$192,8,FALSE)</f>
        <v>5.5367231638418071</v>
      </c>
      <c r="G149" s="99">
        <f t="shared" si="35"/>
        <v>1.4</v>
      </c>
      <c r="H149" s="99">
        <f>'Hazard &amp; Exposure'!DD151</f>
        <v>2.7</v>
      </c>
      <c r="I149" s="105">
        <f>'Hazard &amp; Exposure'!AO151</f>
        <v>5.0999999999999996</v>
      </c>
      <c r="J149" s="105">
        <f>'Hazard &amp; Exposure'!AP151</f>
        <v>0.1</v>
      </c>
      <c r="K149" s="105">
        <f>'Hazard &amp; Exposure'!AQ151</f>
        <v>0</v>
      </c>
      <c r="L149" s="105">
        <f>'Hazard &amp; Exposure'!AR151</f>
        <v>4.3</v>
      </c>
      <c r="M149" s="105">
        <f>'Hazard &amp; Exposure'!AU151</f>
        <v>0.5</v>
      </c>
      <c r="N149" s="105">
        <f>'Hazard &amp; Exposure'!DC151</f>
        <v>4.3</v>
      </c>
      <c r="O149" s="99">
        <f>'Hazard &amp; Exposure'!DK151</f>
        <v>0</v>
      </c>
      <c r="P149" s="105">
        <f>'Hazard &amp; Exposure'!DG151</f>
        <v>0</v>
      </c>
      <c r="Q149" s="105">
        <f>'Hazard &amp; Exposure'!DJ151</f>
        <v>0</v>
      </c>
      <c r="R149" s="99">
        <f t="shared" si="36"/>
        <v>3.4</v>
      </c>
      <c r="S149" s="99">
        <f>Vulnerability!O151</f>
        <v>3.4</v>
      </c>
      <c r="T149" s="157">
        <f>Vulnerability!E151</f>
        <v>3.2</v>
      </c>
      <c r="U149" s="157" t="str">
        <f>Vulnerability!H151</f>
        <v>x</v>
      </c>
      <c r="V149" s="157">
        <f>Vulnerability!N151</f>
        <v>3.9</v>
      </c>
      <c r="W149" s="99">
        <f>Vulnerability!AM151</f>
        <v>3.4</v>
      </c>
      <c r="X149" s="157">
        <f>Vulnerability!T151</f>
        <v>1</v>
      </c>
      <c r="Y149" s="156">
        <f>Vulnerability!AB151</f>
        <v>0.1</v>
      </c>
      <c r="Z149" s="156">
        <f>Vulnerability!AE151</f>
        <v>1.1000000000000001</v>
      </c>
      <c r="AA149" s="156">
        <f>Vulnerability!AH151</f>
        <v>10</v>
      </c>
      <c r="AB149" s="156">
        <f>Vulnerability!AK151</f>
        <v>2.1</v>
      </c>
      <c r="AC149" s="157">
        <f>Vulnerability!AL151</f>
        <v>5.3</v>
      </c>
      <c r="AD149" s="99">
        <f t="shared" si="37"/>
        <v>3.6</v>
      </c>
      <c r="AE149" s="99">
        <f>'Lack of Coping Capacity'!H151</f>
        <v>4.3</v>
      </c>
      <c r="AF149" s="162" t="str">
        <f>'Lack of Coping Capacity'!D151</f>
        <v>x</v>
      </c>
      <c r="AG149" s="162">
        <f>'Lack of Coping Capacity'!G151</f>
        <v>4.3</v>
      </c>
      <c r="AH149" s="99">
        <f>'Lack of Coping Capacity'!AA151</f>
        <v>2.8</v>
      </c>
      <c r="AI149" s="162">
        <f>'Lack of Coping Capacity'!M151</f>
        <v>4.5</v>
      </c>
      <c r="AJ149" s="162">
        <f>'Lack of Coping Capacity'!R151</f>
        <v>0.8</v>
      </c>
      <c r="AK149" s="162">
        <f>'Lack of Coping Capacity'!Z151</f>
        <v>3.1</v>
      </c>
      <c r="AL149" s="102">
        <f>'Imputed and missing data hidden'!BY147</f>
        <v>21</v>
      </c>
      <c r="AM149" s="103">
        <f t="shared" si="38"/>
        <v>0.41176470588235292</v>
      </c>
      <c r="AN149" s="102" t="str">
        <f t="shared" si="39"/>
        <v/>
      </c>
      <c r="AO149" s="104">
        <f>'Indicator Date hidden2'!BZ148</f>
        <v>0.28813559322033899</v>
      </c>
    </row>
    <row r="150" spans="1:41">
      <c r="A150" s="97" t="str">
        <f>'Indicator Data'!A152</f>
        <v>Samoa</v>
      </c>
      <c r="B150" s="97" t="str">
        <f>'Indicator Data'!B152</f>
        <v>WSM</v>
      </c>
      <c r="C150" s="99">
        <f t="shared" si="32"/>
        <v>3.1</v>
      </c>
      <c r="D150" s="99" t="str">
        <f t="shared" si="33"/>
        <v>Low</v>
      </c>
      <c r="E150" s="100">
        <f t="shared" si="34"/>
        <v>111</v>
      </c>
      <c r="F150" s="101">
        <f>VLOOKUP($B150,'Lack of Reliability Index'!$A$2:$H$192,8,FALSE)</f>
        <v>6.7936507936507944</v>
      </c>
      <c r="G150" s="99">
        <f t="shared" si="35"/>
        <v>2</v>
      </c>
      <c r="H150" s="99">
        <f>'Hazard &amp; Exposure'!DD152</f>
        <v>3.6</v>
      </c>
      <c r="I150" s="105">
        <f>'Hazard &amp; Exposure'!AO152</f>
        <v>4.3</v>
      </c>
      <c r="J150" s="105">
        <f>'Hazard &amp; Exposure'!AP152</f>
        <v>0.1</v>
      </c>
      <c r="K150" s="105">
        <f>'Hazard &amp; Exposure'!AQ152</f>
        <v>6.9</v>
      </c>
      <c r="L150" s="105">
        <f>'Hazard &amp; Exposure'!AR152</f>
        <v>4.4000000000000004</v>
      </c>
      <c r="M150" s="105">
        <f>'Hazard &amp; Exposure'!AU152</f>
        <v>0.5</v>
      </c>
      <c r="N150" s="105">
        <f>'Hazard &amp; Exposure'!DC152</f>
        <v>3.3</v>
      </c>
      <c r="O150" s="99">
        <f>'Hazard &amp; Exposure'!DK152</f>
        <v>0</v>
      </c>
      <c r="P150" s="105">
        <f>'Hazard &amp; Exposure'!DG152</f>
        <v>0</v>
      </c>
      <c r="Q150" s="105">
        <f>'Hazard &amp; Exposure'!DJ152</f>
        <v>0</v>
      </c>
      <c r="R150" s="99">
        <f t="shared" si="36"/>
        <v>3.4</v>
      </c>
      <c r="S150" s="99">
        <f>Vulnerability!O152</f>
        <v>5.0999999999999996</v>
      </c>
      <c r="T150" s="157">
        <f>Vulnerability!E152</f>
        <v>3.7</v>
      </c>
      <c r="U150" s="157">
        <f>Vulnerability!H152</f>
        <v>4.0999999999999996</v>
      </c>
      <c r="V150" s="157">
        <f>Vulnerability!N152</f>
        <v>8.6999999999999993</v>
      </c>
      <c r="W150" s="99">
        <f>Vulnerability!AM152</f>
        <v>1.2</v>
      </c>
      <c r="X150" s="157">
        <f>Vulnerability!T152</f>
        <v>0</v>
      </c>
      <c r="Y150" s="156">
        <f>Vulnerability!AB152</f>
        <v>5.0999999999999996</v>
      </c>
      <c r="Z150" s="156">
        <f>Vulnerability!AE152</f>
        <v>1</v>
      </c>
      <c r="AA150" s="156">
        <f>Vulnerability!AH152</f>
        <v>0.4</v>
      </c>
      <c r="AB150" s="156">
        <f>Vulnerability!AK152</f>
        <v>1.3</v>
      </c>
      <c r="AC150" s="157">
        <f>Vulnerability!AL152</f>
        <v>2.2000000000000002</v>
      </c>
      <c r="AD150" s="99">
        <f t="shared" si="37"/>
        <v>4.2</v>
      </c>
      <c r="AE150" s="99">
        <f>'Lack of Coping Capacity'!H152</f>
        <v>4.4000000000000004</v>
      </c>
      <c r="AF150" s="162">
        <f>'Lack of Coping Capacity'!D152</f>
        <v>4.5999999999999996</v>
      </c>
      <c r="AG150" s="162">
        <f>'Lack of Coping Capacity'!G152</f>
        <v>4.0999999999999996</v>
      </c>
      <c r="AH150" s="99">
        <f>'Lack of Coping Capacity'!AA152</f>
        <v>4</v>
      </c>
      <c r="AI150" s="162">
        <f>'Lack of Coping Capacity'!M152</f>
        <v>3.5</v>
      </c>
      <c r="AJ150" s="162">
        <f>'Lack of Coping Capacity'!R152</f>
        <v>1.7</v>
      </c>
      <c r="AK150" s="162">
        <f>'Lack of Coping Capacity'!Z152</f>
        <v>6.7</v>
      </c>
      <c r="AL150" s="102">
        <f>'Imputed and missing data hidden'!BY148</f>
        <v>16</v>
      </c>
      <c r="AM150" s="103">
        <f t="shared" si="38"/>
        <v>0.31372549019607843</v>
      </c>
      <c r="AN150" s="102" t="str">
        <f t="shared" si="39"/>
        <v/>
      </c>
      <c r="AO150" s="104">
        <f>'Indicator Date hidden2'!BZ149</f>
        <v>0.52380952380952384</v>
      </c>
    </row>
    <row r="151" spans="1:41">
      <c r="A151" s="97" t="str">
        <f>'Indicator Data'!A153</f>
        <v>Sao Tome and Principe</v>
      </c>
      <c r="B151" s="97" t="str">
        <f>'Indicator Data'!B153</f>
        <v>STP</v>
      </c>
      <c r="C151" s="99">
        <f t="shared" si="32"/>
        <v>2.5</v>
      </c>
      <c r="D151" s="99" t="str">
        <f t="shared" si="33"/>
        <v>Low</v>
      </c>
      <c r="E151" s="100">
        <f t="shared" si="34"/>
        <v>131</v>
      </c>
      <c r="F151" s="101">
        <f>VLOOKUP($B151,'Lack of Reliability Index'!$A$2:$H$192,8,FALSE)</f>
        <v>4.2967136150234744</v>
      </c>
      <c r="G151" s="99">
        <f t="shared" si="35"/>
        <v>0.7</v>
      </c>
      <c r="H151" s="99">
        <f>'Hazard &amp; Exposure'!DD153</f>
        <v>1.3</v>
      </c>
      <c r="I151" s="105">
        <f>'Hazard &amp; Exposure'!AO153</f>
        <v>0.1</v>
      </c>
      <c r="J151" s="105">
        <f>'Hazard &amp; Exposure'!AP153</f>
        <v>0.1</v>
      </c>
      <c r="K151" s="105">
        <f>'Hazard &amp; Exposure'!AQ153</f>
        <v>0</v>
      </c>
      <c r="L151" s="105">
        <f>'Hazard &amp; Exposure'!AR153</f>
        <v>0</v>
      </c>
      <c r="M151" s="105">
        <f>'Hazard &amp; Exposure'!AU153</f>
        <v>0</v>
      </c>
      <c r="N151" s="105">
        <f>'Hazard &amp; Exposure'!DC153</f>
        <v>5.7</v>
      </c>
      <c r="O151" s="99">
        <f>'Hazard &amp; Exposure'!DK153</f>
        <v>0</v>
      </c>
      <c r="P151" s="105">
        <f>'Hazard &amp; Exposure'!DG153</f>
        <v>0</v>
      </c>
      <c r="Q151" s="105">
        <f>'Hazard &amp; Exposure'!DJ153</f>
        <v>0</v>
      </c>
      <c r="R151" s="99">
        <f t="shared" si="36"/>
        <v>4.0999999999999996</v>
      </c>
      <c r="S151" s="99">
        <f>Vulnerability!O153</f>
        <v>6.1</v>
      </c>
      <c r="T151" s="157">
        <f>Vulnerability!E153</f>
        <v>6.5</v>
      </c>
      <c r="U151" s="157">
        <f>Vulnerability!H153</f>
        <v>7.5</v>
      </c>
      <c r="V151" s="157">
        <f>Vulnerability!N153</f>
        <v>3.9</v>
      </c>
      <c r="W151" s="99">
        <f>Vulnerability!AM153</f>
        <v>1.4</v>
      </c>
      <c r="X151" s="157">
        <f>Vulnerability!T153</f>
        <v>0</v>
      </c>
      <c r="Y151" s="156">
        <f>Vulnerability!AB153</f>
        <v>4.0999999999999996</v>
      </c>
      <c r="Z151" s="156">
        <f>Vulnerability!AE153</f>
        <v>2.2000000000000002</v>
      </c>
      <c r="AA151" s="156">
        <f>Vulnerability!AH153</f>
        <v>0</v>
      </c>
      <c r="AB151" s="156">
        <f>Vulnerability!AK153</f>
        <v>4</v>
      </c>
      <c r="AC151" s="157">
        <f>Vulnerability!AL153</f>
        <v>2.7</v>
      </c>
      <c r="AD151" s="99">
        <f t="shared" si="37"/>
        <v>5.3</v>
      </c>
      <c r="AE151" s="99">
        <f>'Lack of Coping Capacity'!H153</f>
        <v>5.8</v>
      </c>
      <c r="AF151" s="162" t="str">
        <f>'Lack of Coping Capacity'!D153</f>
        <v>x</v>
      </c>
      <c r="AG151" s="162">
        <f>'Lack of Coping Capacity'!G153</f>
        <v>5.8</v>
      </c>
      <c r="AH151" s="99">
        <f>'Lack of Coping Capacity'!AA153</f>
        <v>4.7</v>
      </c>
      <c r="AI151" s="162">
        <f>'Lack of Coping Capacity'!M153</f>
        <v>4.3</v>
      </c>
      <c r="AJ151" s="162">
        <f>'Lack of Coping Capacity'!R153</f>
        <v>4.3</v>
      </c>
      <c r="AK151" s="162">
        <f>'Lack of Coping Capacity'!Z153</f>
        <v>5.4</v>
      </c>
      <c r="AL151" s="102">
        <f>'Imputed and missing data hidden'!BY149</f>
        <v>4</v>
      </c>
      <c r="AM151" s="103">
        <f t="shared" si="38"/>
        <v>7.8431372549019607E-2</v>
      </c>
      <c r="AN151" s="102" t="str">
        <f t="shared" si="39"/>
        <v/>
      </c>
      <c r="AO151" s="104">
        <f>'Indicator Date hidden2'!BZ150</f>
        <v>0.60563380281690138</v>
      </c>
    </row>
    <row r="152" spans="1:41">
      <c r="A152" s="97" t="str">
        <f>'Indicator Data'!A154</f>
        <v>Saudi Arabia</v>
      </c>
      <c r="B152" s="97" t="str">
        <f>'Indicator Data'!B154</f>
        <v>SAU</v>
      </c>
      <c r="C152" s="99">
        <f t="shared" si="32"/>
        <v>2.7</v>
      </c>
      <c r="D152" s="99" t="str">
        <f t="shared" si="33"/>
        <v>Low</v>
      </c>
      <c r="E152" s="100">
        <f t="shared" si="34"/>
        <v>127</v>
      </c>
      <c r="F152" s="101">
        <f>VLOOKUP($B152,'Lack of Reliability Index'!$A$2:$H$192,8,FALSE)</f>
        <v>4.4102564102564106</v>
      </c>
      <c r="G152" s="99">
        <f t="shared" si="35"/>
        <v>3.9</v>
      </c>
      <c r="H152" s="99">
        <f>'Hazard &amp; Exposure'!DD154</f>
        <v>3.1</v>
      </c>
      <c r="I152" s="105">
        <f>'Hazard &amp; Exposure'!AO154</f>
        <v>2.2999999999999998</v>
      </c>
      <c r="J152" s="105">
        <f>'Hazard &amp; Exposure'!AP154</f>
        <v>3.7</v>
      </c>
      <c r="K152" s="105">
        <f>'Hazard &amp; Exposure'!AQ154</f>
        <v>0</v>
      </c>
      <c r="L152" s="105">
        <f>'Hazard &amp; Exposure'!AR154</f>
        <v>0</v>
      </c>
      <c r="M152" s="105">
        <f>'Hazard &amp; Exposure'!AU154</f>
        <v>5</v>
      </c>
      <c r="N152" s="105">
        <f>'Hazard &amp; Exposure'!DC154</f>
        <v>5.8</v>
      </c>
      <c r="O152" s="99">
        <f>'Hazard &amp; Exposure'!DK154</f>
        <v>4.7</v>
      </c>
      <c r="P152" s="105">
        <f>'Hazard &amp; Exposure'!DG154</f>
        <v>6.7</v>
      </c>
      <c r="Q152" s="105">
        <f>'Hazard &amp; Exposure'!DJ154</f>
        <v>0</v>
      </c>
      <c r="R152" s="99">
        <f t="shared" si="36"/>
        <v>1.5</v>
      </c>
      <c r="S152" s="99">
        <f>Vulnerability!O154</f>
        <v>1.3</v>
      </c>
      <c r="T152" s="157">
        <f>Vulnerability!E154</f>
        <v>0.9</v>
      </c>
      <c r="U152" s="157">
        <f>Vulnerability!H154</f>
        <v>3.4</v>
      </c>
      <c r="V152" s="157">
        <f>Vulnerability!N154</f>
        <v>0</v>
      </c>
      <c r="W152" s="99">
        <f>Vulnerability!AM154</f>
        <v>1.7</v>
      </c>
      <c r="X152" s="157">
        <f>Vulnerability!T154</f>
        <v>2.8</v>
      </c>
      <c r="Y152" s="156">
        <f>Vulnerability!AB154</f>
        <v>0.1</v>
      </c>
      <c r="Z152" s="156">
        <f>Vulnerability!AE154</f>
        <v>0.5</v>
      </c>
      <c r="AA152" s="156">
        <f>Vulnerability!AH154</f>
        <v>0</v>
      </c>
      <c r="AB152" s="156">
        <f>Vulnerability!AK154</f>
        <v>1</v>
      </c>
      <c r="AC152" s="157">
        <f>Vulnerability!AL154</f>
        <v>0.4</v>
      </c>
      <c r="AD152" s="99">
        <f t="shared" si="37"/>
        <v>3.4</v>
      </c>
      <c r="AE152" s="99">
        <f>'Lack of Coping Capacity'!H154</f>
        <v>4.5999999999999996</v>
      </c>
      <c r="AF152" s="162" t="str">
        <f>'Lack of Coping Capacity'!D154</f>
        <v>x</v>
      </c>
      <c r="AG152" s="162">
        <f>'Lack of Coping Capacity'!G154</f>
        <v>4.5999999999999996</v>
      </c>
      <c r="AH152" s="99">
        <f>'Lack of Coping Capacity'!AA154</f>
        <v>1.9</v>
      </c>
      <c r="AI152" s="162">
        <f>'Lack of Coping Capacity'!M154</f>
        <v>1.4</v>
      </c>
      <c r="AJ152" s="162">
        <f>'Lack of Coping Capacity'!R154</f>
        <v>3.2</v>
      </c>
      <c r="AK152" s="162">
        <f>'Lack of Coping Capacity'!Z154</f>
        <v>1.2</v>
      </c>
      <c r="AL152" s="102">
        <f>'Imputed and missing data hidden'!BY150</f>
        <v>11</v>
      </c>
      <c r="AM152" s="103">
        <f t="shared" si="38"/>
        <v>0.21568627450980393</v>
      </c>
      <c r="AN152" s="102" t="str">
        <f t="shared" si="39"/>
        <v/>
      </c>
      <c r="AO152" s="104">
        <f>'Indicator Date hidden2'!BZ151</f>
        <v>0.27692307692307694</v>
      </c>
    </row>
    <row r="153" spans="1:41">
      <c r="A153" s="97" t="str">
        <f>'Indicator Data'!A155</f>
        <v>Senegal</v>
      </c>
      <c r="B153" s="97" t="str">
        <f>'Indicator Data'!B155</f>
        <v>SEN</v>
      </c>
      <c r="C153" s="99">
        <f t="shared" si="32"/>
        <v>4.3</v>
      </c>
      <c r="D153" s="99" t="str">
        <f t="shared" si="33"/>
        <v>Medium</v>
      </c>
      <c r="E153" s="100">
        <f t="shared" si="34"/>
        <v>72</v>
      </c>
      <c r="F153" s="101">
        <f>VLOOKUP($B153,'Lack of Reliability Index'!$A$2:$H$192,8,FALSE)</f>
        <v>2.4177777777777774</v>
      </c>
      <c r="G153" s="99">
        <f t="shared" si="35"/>
        <v>2.8</v>
      </c>
      <c r="H153" s="99">
        <f>'Hazard &amp; Exposure'!DD155</f>
        <v>4.5</v>
      </c>
      <c r="I153" s="105">
        <f>'Hazard &amp; Exposure'!AO155</f>
        <v>0.1</v>
      </c>
      <c r="J153" s="105">
        <f>'Hazard &amp; Exposure'!AP155</f>
        <v>4.8</v>
      </c>
      <c r="K153" s="105">
        <f>'Hazard &amp; Exposure'!AQ155</f>
        <v>6.4</v>
      </c>
      <c r="L153" s="105">
        <f>'Hazard &amp; Exposure'!AR155</f>
        <v>0</v>
      </c>
      <c r="M153" s="105">
        <f>'Hazard &amp; Exposure'!AU155</f>
        <v>6.1</v>
      </c>
      <c r="N153" s="105">
        <f>'Hazard &amp; Exposure'!DC155</f>
        <v>6.5</v>
      </c>
      <c r="O153" s="99">
        <f>'Hazard &amp; Exposure'!DK155</f>
        <v>0.6</v>
      </c>
      <c r="P153" s="105">
        <f>'Hazard &amp; Exposure'!DG155</f>
        <v>0.9</v>
      </c>
      <c r="Q153" s="105">
        <f>'Hazard &amp; Exposure'!DJ155</f>
        <v>0</v>
      </c>
      <c r="R153" s="99">
        <f t="shared" si="36"/>
        <v>5</v>
      </c>
      <c r="S153" s="99">
        <f>Vulnerability!O155</f>
        <v>6.4</v>
      </c>
      <c r="T153" s="157">
        <f>Vulnerability!E155</f>
        <v>8.5</v>
      </c>
      <c r="U153" s="157">
        <f>Vulnerability!H155</f>
        <v>5.5</v>
      </c>
      <c r="V153" s="157">
        <f>Vulnerability!N155</f>
        <v>3.1</v>
      </c>
      <c r="W153" s="99">
        <f>Vulnerability!AM155</f>
        <v>3.2</v>
      </c>
      <c r="X153" s="157">
        <f>Vulnerability!T155</f>
        <v>4.0999999999999996</v>
      </c>
      <c r="Y153" s="156">
        <f>Vulnerability!AB155</f>
        <v>2.5</v>
      </c>
      <c r="Z153" s="156">
        <f>Vulnerability!AE155</f>
        <v>3.3</v>
      </c>
      <c r="AA153" s="156">
        <f>Vulnerability!AH155</f>
        <v>0.1</v>
      </c>
      <c r="AB153" s="156">
        <f>Vulnerability!AK155</f>
        <v>2.7</v>
      </c>
      <c r="AC153" s="157">
        <f>Vulnerability!AL155</f>
        <v>2.2000000000000002</v>
      </c>
      <c r="AD153" s="99">
        <f t="shared" si="37"/>
        <v>5.5</v>
      </c>
      <c r="AE153" s="99">
        <f>'Lack of Coping Capacity'!H155</f>
        <v>5</v>
      </c>
      <c r="AF153" s="162">
        <f>'Lack of Coping Capacity'!D155</f>
        <v>4.7</v>
      </c>
      <c r="AG153" s="162">
        <f>'Lack of Coping Capacity'!G155</f>
        <v>5.3</v>
      </c>
      <c r="AH153" s="99">
        <f>'Lack of Coping Capacity'!AA155</f>
        <v>6</v>
      </c>
      <c r="AI153" s="162">
        <f>'Lack of Coping Capacity'!M155</f>
        <v>5.7</v>
      </c>
      <c r="AJ153" s="162">
        <f>'Lack of Coping Capacity'!R155</f>
        <v>6.1</v>
      </c>
      <c r="AK153" s="162">
        <f>'Lack of Coping Capacity'!Z155</f>
        <v>6.2</v>
      </c>
      <c r="AL153" s="102">
        <f>'Imputed and missing data hidden'!BY151</f>
        <v>0</v>
      </c>
      <c r="AM153" s="103">
        <f t="shared" si="38"/>
        <v>0</v>
      </c>
      <c r="AN153" s="102" t="str">
        <f t="shared" si="39"/>
        <v/>
      </c>
      <c r="AO153" s="104">
        <f>'Indicator Date hidden2'!BZ152</f>
        <v>0.45333333333333331</v>
      </c>
    </row>
    <row r="154" spans="1:41">
      <c r="A154" s="97" t="str">
        <f>'Indicator Data'!A156</f>
        <v>Serbia</v>
      </c>
      <c r="B154" s="97" t="str">
        <f>'Indicator Data'!B156</f>
        <v>SRB</v>
      </c>
      <c r="C154" s="99">
        <f t="shared" si="32"/>
        <v>3</v>
      </c>
      <c r="D154" s="99" t="str">
        <f t="shared" si="33"/>
        <v>Low</v>
      </c>
      <c r="E154" s="100">
        <f t="shared" si="34"/>
        <v>117</v>
      </c>
      <c r="F154" s="101">
        <f>VLOOKUP($B154,'Lack of Reliability Index'!$A$2:$H$192,8,FALSE)</f>
        <v>4.1657657657657658</v>
      </c>
      <c r="G154" s="99">
        <f t="shared" si="35"/>
        <v>3.1</v>
      </c>
      <c r="H154" s="99">
        <f>'Hazard &amp; Exposure'!DD156</f>
        <v>4.4000000000000004</v>
      </c>
      <c r="I154" s="105">
        <f>'Hazard &amp; Exposure'!AO156</f>
        <v>5.5</v>
      </c>
      <c r="J154" s="105">
        <f>'Hazard &amp; Exposure'!AP156</f>
        <v>8.9</v>
      </c>
      <c r="K154" s="105">
        <f>'Hazard &amp; Exposure'!AQ156</f>
        <v>0</v>
      </c>
      <c r="L154" s="105">
        <f>'Hazard &amp; Exposure'!AR156</f>
        <v>0</v>
      </c>
      <c r="M154" s="105">
        <f>'Hazard &amp; Exposure'!AU156</f>
        <v>2.9</v>
      </c>
      <c r="N154" s="105">
        <f>'Hazard &amp; Exposure'!DC156</f>
        <v>3.9</v>
      </c>
      <c r="O154" s="99">
        <f>'Hazard &amp; Exposure'!DK156</f>
        <v>1.6</v>
      </c>
      <c r="P154" s="105">
        <f>'Hazard &amp; Exposure'!DG156</f>
        <v>2.2999999999999998</v>
      </c>
      <c r="Q154" s="105">
        <f>'Hazard &amp; Exposure'!DJ156</f>
        <v>0</v>
      </c>
      <c r="R154" s="99">
        <f t="shared" si="36"/>
        <v>2.4</v>
      </c>
      <c r="S154" s="99">
        <f>Vulnerability!O156</f>
        <v>1.6</v>
      </c>
      <c r="T154" s="157">
        <f>Vulnerability!E156</f>
        <v>1.3</v>
      </c>
      <c r="U154" s="157">
        <f>Vulnerability!H156</f>
        <v>2.2999999999999998</v>
      </c>
      <c r="V154" s="157">
        <f>Vulnerability!N156</f>
        <v>1.4</v>
      </c>
      <c r="W154" s="99">
        <f>Vulnerability!AM156</f>
        <v>3.2</v>
      </c>
      <c r="X154" s="157">
        <f>Vulnerability!T156</f>
        <v>5.0999999999999996</v>
      </c>
      <c r="Y154" s="156">
        <f>Vulnerability!AB156</f>
        <v>0.2</v>
      </c>
      <c r="Z154" s="156">
        <f>Vulnerability!AE156</f>
        <v>0.4</v>
      </c>
      <c r="AA154" s="156">
        <f>Vulnerability!AH156</f>
        <v>0</v>
      </c>
      <c r="AB154" s="156">
        <f>Vulnerability!AK156</f>
        <v>2.4</v>
      </c>
      <c r="AC154" s="157">
        <f>Vulnerability!AL156</f>
        <v>0.8</v>
      </c>
      <c r="AD154" s="99">
        <f t="shared" si="37"/>
        <v>3.8</v>
      </c>
      <c r="AE154" s="99">
        <f>'Lack of Coping Capacity'!H156</f>
        <v>5.3</v>
      </c>
      <c r="AF154" s="162">
        <f>'Lack of Coping Capacity'!D156</f>
        <v>4.9000000000000004</v>
      </c>
      <c r="AG154" s="162">
        <f>'Lack of Coping Capacity'!G156</f>
        <v>5.6</v>
      </c>
      <c r="AH154" s="99">
        <f>'Lack of Coping Capacity'!AA156</f>
        <v>2</v>
      </c>
      <c r="AI154" s="162">
        <f>'Lack of Coping Capacity'!M156</f>
        <v>2</v>
      </c>
      <c r="AJ154" s="162">
        <f>'Lack of Coping Capacity'!R156</f>
        <v>1.9</v>
      </c>
      <c r="AK154" s="162">
        <f>'Lack of Coping Capacity'!Z156</f>
        <v>2.1</v>
      </c>
      <c r="AL154" s="102">
        <f>'Imputed and missing data hidden'!BY152</f>
        <v>4</v>
      </c>
      <c r="AM154" s="103">
        <f t="shared" si="38"/>
        <v>7.8431372549019607E-2</v>
      </c>
      <c r="AN154" s="102" t="str">
        <f t="shared" si="39"/>
        <v/>
      </c>
      <c r="AO154" s="104">
        <f>'Indicator Date hidden2'!BZ153</f>
        <v>0.58108108108108103</v>
      </c>
    </row>
    <row r="155" spans="1:41">
      <c r="A155" s="97" t="str">
        <f>'Indicator Data'!A157</f>
        <v>Seychelles</v>
      </c>
      <c r="B155" s="97" t="str">
        <f>'Indicator Data'!B157</f>
        <v>SYC</v>
      </c>
      <c r="C155" s="99">
        <f t="shared" si="32"/>
        <v>1.8</v>
      </c>
      <c r="D155" s="99" t="str">
        <f t="shared" si="33"/>
        <v>Very Low</v>
      </c>
      <c r="E155" s="100">
        <f t="shared" si="34"/>
        <v>160</v>
      </c>
      <c r="F155" s="101">
        <f>VLOOKUP($B155,'Lack of Reliability Index'!$A$2:$H$192,8,FALSE)</f>
        <v>5.3666666666666671</v>
      </c>
      <c r="G155" s="99">
        <f t="shared" si="35"/>
        <v>1.5</v>
      </c>
      <c r="H155" s="99">
        <f>'Hazard &amp; Exposure'!DD157</f>
        <v>2.8</v>
      </c>
      <c r="I155" s="105">
        <f>'Hazard &amp; Exposure'!AO157</f>
        <v>0.1</v>
      </c>
      <c r="J155" s="105">
        <f>'Hazard &amp; Exposure'!AP157</f>
        <v>0.1</v>
      </c>
      <c r="K155" s="105">
        <f>'Hazard &amp; Exposure'!AQ157</f>
        <v>8.6</v>
      </c>
      <c r="L155" s="105">
        <f>'Hazard &amp; Exposure'!AR157</f>
        <v>0</v>
      </c>
      <c r="M155" s="105">
        <f>'Hazard &amp; Exposure'!AU157</f>
        <v>0</v>
      </c>
      <c r="N155" s="105">
        <f>'Hazard &amp; Exposure'!DC157</f>
        <v>2.6</v>
      </c>
      <c r="O155" s="99">
        <f>'Hazard &amp; Exposure'!DK157</f>
        <v>0</v>
      </c>
      <c r="P155" s="105">
        <f>'Hazard &amp; Exposure'!DG157</f>
        <v>0</v>
      </c>
      <c r="Q155" s="105">
        <f>'Hazard &amp; Exposure'!DJ157</f>
        <v>0</v>
      </c>
      <c r="R155" s="99">
        <f t="shared" si="36"/>
        <v>1.2</v>
      </c>
      <c r="S155" s="99">
        <f>Vulnerability!O157</f>
        <v>1.5</v>
      </c>
      <c r="T155" s="157">
        <f>Vulnerability!E157</f>
        <v>1.9</v>
      </c>
      <c r="U155" s="157">
        <f>Vulnerability!H157</f>
        <v>1.8</v>
      </c>
      <c r="V155" s="157">
        <f>Vulnerability!N157</f>
        <v>0.5</v>
      </c>
      <c r="W155" s="99">
        <f>Vulnerability!AM157</f>
        <v>0.9</v>
      </c>
      <c r="X155" s="157">
        <f>Vulnerability!T157</f>
        <v>0</v>
      </c>
      <c r="Y155" s="156">
        <f>Vulnerability!AB157</f>
        <v>0.2</v>
      </c>
      <c r="Z155" s="156">
        <f>Vulnerability!AE157</f>
        <v>1</v>
      </c>
      <c r="AA155" s="156">
        <f>Vulnerability!AH157</f>
        <v>0</v>
      </c>
      <c r="AB155" s="156">
        <f>Vulnerability!AK157</f>
        <v>5</v>
      </c>
      <c r="AC155" s="157">
        <f>Vulnerability!AL157</f>
        <v>1.8</v>
      </c>
      <c r="AD155" s="99">
        <f t="shared" si="37"/>
        <v>3</v>
      </c>
      <c r="AE155" s="99">
        <f>'Lack of Coping Capacity'!H157</f>
        <v>4</v>
      </c>
      <c r="AF155" s="162">
        <f>'Lack of Coping Capacity'!D157</f>
        <v>4.3</v>
      </c>
      <c r="AG155" s="162">
        <f>'Lack of Coping Capacity'!G157</f>
        <v>3.7</v>
      </c>
      <c r="AH155" s="99">
        <f>'Lack of Coping Capacity'!AA157</f>
        <v>1.9</v>
      </c>
      <c r="AI155" s="162">
        <f>'Lack of Coping Capacity'!M157</f>
        <v>1.3</v>
      </c>
      <c r="AJ155" s="162">
        <f>'Lack of Coping Capacity'!R157</f>
        <v>0.9</v>
      </c>
      <c r="AK155" s="162">
        <f>'Lack of Coping Capacity'!Z157</f>
        <v>3.4</v>
      </c>
      <c r="AL155" s="102">
        <f>'Imputed and missing data hidden'!BY153</f>
        <v>12</v>
      </c>
      <c r="AM155" s="103">
        <f t="shared" si="38"/>
        <v>0.23529411764705882</v>
      </c>
      <c r="AN155" s="102" t="str">
        <f t="shared" si="39"/>
        <v/>
      </c>
      <c r="AO155" s="104">
        <f>'Indicator Date hidden2'!BZ154</f>
        <v>0.40625</v>
      </c>
    </row>
    <row r="156" spans="1:41">
      <c r="A156" s="97" t="str">
        <f>'Indicator Data'!A158</f>
        <v>Sierra Leone</v>
      </c>
      <c r="B156" s="97" t="str">
        <f>'Indicator Data'!B158</f>
        <v>SLE</v>
      </c>
      <c r="C156" s="99">
        <f t="shared" si="32"/>
        <v>5.2</v>
      </c>
      <c r="D156" s="99" t="str">
        <f t="shared" si="33"/>
        <v>High</v>
      </c>
      <c r="E156" s="100">
        <f t="shared" si="34"/>
        <v>38</v>
      </c>
      <c r="F156" s="101">
        <f>VLOOKUP($B156,'Lack of Reliability Index'!$A$2:$H$192,8,FALSE)</f>
        <v>2.7733333333333334</v>
      </c>
      <c r="G156" s="99">
        <f t="shared" si="35"/>
        <v>3.5</v>
      </c>
      <c r="H156" s="99">
        <f>'Hazard &amp; Exposure'!DD158</f>
        <v>4</v>
      </c>
      <c r="I156" s="105">
        <f>'Hazard &amp; Exposure'!AO158</f>
        <v>0.1</v>
      </c>
      <c r="J156" s="105">
        <f>'Hazard &amp; Exposure'!AP158</f>
        <v>4.5999999999999996</v>
      </c>
      <c r="K156" s="105">
        <f>'Hazard &amp; Exposure'!AQ158</f>
        <v>5.8</v>
      </c>
      <c r="L156" s="105">
        <f>'Hazard &amp; Exposure'!AR158</f>
        <v>0</v>
      </c>
      <c r="M156" s="105">
        <f>'Hazard &amp; Exposure'!AU158</f>
        <v>1</v>
      </c>
      <c r="N156" s="105">
        <f>'Hazard &amp; Exposure'!DC158</f>
        <v>8</v>
      </c>
      <c r="O156" s="99">
        <f>'Hazard &amp; Exposure'!DK158</f>
        <v>3</v>
      </c>
      <c r="P156" s="105">
        <f>'Hazard &amp; Exposure'!DG158</f>
        <v>4.3</v>
      </c>
      <c r="Q156" s="105">
        <f>'Hazard &amp; Exposure'!DJ158</f>
        <v>0</v>
      </c>
      <c r="R156" s="99">
        <f t="shared" si="36"/>
        <v>5.7</v>
      </c>
      <c r="S156" s="99">
        <f>Vulnerability!O158</f>
        <v>7</v>
      </c>
      <c r="T156" s="157">
        <f>Vulnerability!E158</f>
        <v>9.1</v>
      </c>
      <c r="U156" s="157">
        <f>Vulnerability!H158</f>
        <v>5.7</v>
      </c>
      <c r="V156" s="157">
        <f>Vulnerability!N158</f>
        <v>3.9</v>
      </c>
      <c r="W156" s="99">
        <f>Vulnerability!AM158</f>
        <v>4.0999999999999996</v>
      </c>
      <c r="X156" s="157">
        <f>Vulnerability!T158</f>
        <v>2.8</v>
      </c>
      <c r="Y156" s="156">
        <f>Vulnerability!AB158</f>
        <v>6.5</v>
      </c>
      <c r="Z156" s="156">
        <f>Vulnerability!AE158</f>
        <v>5.7</v>
      </c>
      <c r="AA156" s="156">
        <f>Vulnerability!AH158</f>
        <v>0</v>
      </c>
      <c r="AB156" s="156">
        <f>Vulnerability!AK158</f>
        <v>6.6</v>
      </c>
      <c r="AC156" s="157">
        <f>Vulnerability!AL158</f>
        <v>5.2</v>
      </c>
      <c r="AD156" s="99">
        <f t="shared" si="37"/>
        <v>6.9</v>
      </c>
      <c r="AE156" s="99">
        <f>'Lack of Coping Capacity'!H158</f>
        <v>5.3</v>
      </c>
      <c r="AF156" s="162">
        <f>'Lack of Coping Capacity'!D158</f>
        <v>3.5</v>
      </c>
      <c r="AG156" s="162">
        <f>'Lack of Coping Capacity'!G158</f>
        <v>7</v>
      </c>
      <c r="AH156" s="99">
        <f>'Lack of Coping Capacity'!AA158</f>
        <v>8</v>
      </c>
      <c r="AI156" s="162">
        <f>'Lack of Coping Capacity'!M158</f>
        <v>7.8</v>
      </c>
      <c r="AJ156" s="162">
        <f>'Lack of Coping Capacity'!R158</f>
        <v>8.4</v>
      </c>
      <c r="AK156" s="162">
        <f>'Lack of Coping Capacity'!Z158</f>
        <v>7.8</v>
      </c>
      <c r="AL156" s="102">
        <f>'Imputed and missing data hidden'!BY154</f>
        <v>0</v>
      </c>
      <c r="AM156" s="103">
        <f t="shared" si="38"/>
        <v>0</v>
      </c>
      <c r="AN156" s="102" t="str">
        <f t="shared" si="39"/>
        <v/>
      </c>
      <c r="AO156" s="104">
        <f>'Indicator Date hidden2'!BZ155</f>
        <v>0.52</v>
      </c>
    </row>
    <row r="157" spans="1:41">
      <c r="A157" s="97" t="str">
        <f>'Indicator Data'!A159</f>
        <v>Singapore</v>
      </c>
      <c r="B157" s="97" t="str">
        <f>'Indicator Data'!B159</f>
        <v>SGP</v>
      </c>
      <c r="C157" s="99">
        <f t="shared" si="32"/>
        <v>0.5</v>
      </c>
      <c r="D157" s="99" t="str">
        <f t="shared" si="33"/>
        <v>Very Low</v>
      </c>
      <c r="E157" s="100">
        <f t="shared" si="34"/>
        <v>191</v>
      </c>
      <c r="F157" s="101">
        <f>VLOOKUP($B157,'Lack of Reliability Index'!$A$2:$H$192,8,FALSE)</f>
        <v>5.6159203980099495</v>
      </c>
      <c r="G157" s="99">
        <f t="shared" si="35"/>
        <v>0.5</v>
      </c>
      <c r="H157" s="99">
        <f>'Hazard &amp; Exposure'!DD159</f>
        <v>0.9</v>
      </c>
      <c r="I157" s="105">
        <f>'Hazard &amp; Exposure'!AO159</f>
        <v>0.1</v>
      </c>
      <c r="J157" s="105">
        <f>'Hazard &amp; Exposure'!AP159</f>
        <v>0.1</v>
      </c>
      <c r="K157" s="105">
        <f>'Hazard &amp; Exposure'!AQ159</f>
        <v>0</v>
      </c>
      <c r="L157" s="105">
        <f>'Hazard &amp; Exposure'!AR159</f>
        <v>0</v>
      </c>
      <c r="M157" s="105">
        <f>'Hazard &amp; Exposure'!AU159</f>
        <v>0</v>
      </c>
      <c r="N157" s="105">
        <f>'Hazard &amp; Exposure'!DC159</f>
        <v>4.3</v>
      </c>
      <c r="O157" s="99">
        <f>'Hazard &amp; Exposure'!DK159</f>
        <v>0</v>
      </c>
      <c r="P157" s="105">
        <f>'Hazard &amp; Exposure'!DG159</f>
        <v>0</v>
      </c>
      <c r="Q157" s="105">
        <f>'Hazard &amp; Exposure'!DJ159</f>
        <v>0</v>
      </c>
      <c r="R157" s="99">
        <f t="shared" si="36"/>
        <v>0.3</v>
      </c>
      <c r="S157" s="99">
        <f>Vulnerability!O159</f>
        <v>0.2</v>
      </c>
      <c r="T157" s="157">
        <f>Vulnerability!E159</f>
        <v>0</v>
      </c>
      <c r="U157" s="157">
        <f>Vulnerability!H159</f>
        <v>0.9</v>
      </c>
      <c r="V157" s="157">
        <f>Vulnerability!N159</f>
        <v>0</v>
      </c>
      <c r="W157" s="99">
        <f>Vulnerability!AM159</f>
        <v>0.4</v>
      </c>
      <c r="X157" s="157">
        <f>Vulnerability!T159</f>
        <v>0</v>
      </c>
      <c r="Y157" s="156">
        <f>Vulnerability!AB159</f>
        <v>0.3</v>
      </c>
      <c r="Z157" s="156">
        <f>Vulnerability!AE159</f>
        <v>0.2</v>
      </c>
      <c r="AA157" s="156">
        <f>Vulnerability!AH159</f>
        <v>0</v>
      </c>
      <c r="AB157" s="156">
        <f>Vulnerability!AK159</f>
        <v>2.2000000000000002</v>
      </c>
      <c r="AC157" s="157">
        <f>Vulnerability!AL159</f>
        <v>0.7</v>
      </c>
      <c r="AD157" s="99">
        <f t="shared" si="37"/>
        <v>1.1000000000000001</v>
      </c>
      <c r="AE157" s="99">
        <f>'Lack of Coping Capacity'!H159</f>
        <v>1.2</v>
      </c>
      <c r="AF157" s="162">
        <f>'Lack of Coping Capacity'!D159</f>
        <v>1.2</v>
      </c>
      <c r="AG157" s="162">
        <f>'Lack of Coping Capacity'!G159</f>
        <v>1.1000000000000001</v>
      </c>
      <c r="AH157" s="99">
        <f>'Lack of Coping Capacity'!AA159</f>
        <v>0.9</v>
      </c>
      <c r="AI157" s="162">
        <f>'Lack of Coping Capacity'!M159</f>
        <v>1</v>
      </c>
      <c r="AJ157" s="162">
        <f>'Lack of Coping Capacity'!R159</f>
        <v>0</v>
      </c>
      <c r="AK157" s="162">
        <f>'Lack of Coping Capacity'!Z159</f>
        <v>1.6</v>
      </c>
      <c r="AL157" s="102">
        <f>'Imputed and missing data hidden'!BY155</f>
        <v>13</v>
      </c>
      <c r="AM157" s="103">
        <f t="shared" si="38"/>
        <v>0.25490196078431371</v>
      </c>
      <c r="AN157" s="102" t="str">
        <f t="shared" si="39"/>
        <v/>
      </c>
      <c r="AO157" s="104">
        <f>'Indicator Date hidden2'!BZ156</f>
        <v>0.40298507462686567</v>
      </c>
    </row>
    <row r="158" spans="1:41">
      <c r="A158" s="97" t="str">
        <f>'Indicator Data'!A160</f>
        <v>Slovakia</v>
      </c>
      <c r="B158" s="97" t="str">
        <f>'Indicator Data'!B160</f>
        <v>SVK</v>
      </c>
      <c r="C158" s="99">
        <f t="shared" si="32"/>
        <v>1.5</v>
      </c>
      <c r="D158" s="99" t="str">
        <f t="shared" si="33"/>
        <v>Very Low</v>
      </c>
      <c r="E158" s="100">
        <f t="shared" si="34"/>
        <v>173</v>
      </c>
      <c r="F158" s="101">
        <f>VLOOKUP($B158,'Lack of Reliability Index'!$A$2:$H$192,8,FALSE)</f>
        <v>5.1692307692307695</v>
      </c>
      <c r="G158" s="99">
        <f t="shared" si="35"/>
        <v>1.5</v>
      </c>
      <c r="H158" s="99">
        <f>'Hazard &amp; Exposure'!DD160</f>
        <v>2.8</v>
      </c>
      <c r="I158" s="105">
        <f>'Hazard &amp; Exposure'!AO160</f>
        <v>4.2</v>
      </c>
      <c r="J158" s="105">
        <f>'Hazard &amp; Exposure'!AP160</f>
        <v>6.7</v>
      </c>
      <c r="K158" s="105">
        <f>'Hazard &amp; Exposure'!AQ160</f>
        <v>0</v>
      </c>
      <c r="L158" s="105">
        <f>'Hazard &amp; Exposure'!AR160</f>
        <v>0</v>
      </c>
      <c r="M158" s="105">
        <f>'Hazard &amp; Exposure'!AU160</f>
        <v>1.5</v>
      </c>
      <c r="N158" s="105">
        <f>'Hazard &amp; Exposure'!DC160</f>
        <v>1.9</v>
      </c>
      <c r="O158" s="99">
        <f>'Hazard &amp; Exposure'!DK160</f>
        <v>0</v>
      </c>
      <c r="P158" s="105">
        <f>'Hazard &amp; Exposure'!DG160</f>
        <v>0</v>
      </c>
      <c r="Q158" s="105">
        <f>'Hazard &amp; Exposure'!DJ160</f>
        <v>0</v>
      </c>
      <c r="R158" s="99">
        <f t="shared" si="36"/>
        <v>0.9</v>
      </c>
      <c r="S158" s="99">
        <f>Vulnerability!O160</f>
        <v>0.8</v>
      </c>
      <c r="T158" s="157">
        <f>Vulnerability!E160</f>
        <v>0.8</v>
      </c>
      <c r="U158" s="157">
        <f>Vulnerability!H160</f>
        <v>1.3</v>
      </c>
      <c r="V158" s="157">
        <f>Vulnerability!N160</f>
        <v>0.3</v>
      </c>
      <c r="W158" s="99">
        <f>Vulnerability!AM160</f>
        <v>1</v>
      </c>
      <c r="X158" s="157">
        <f>Vulnerability!T160</f>
        <v>1.1000000000000001</v>
      </c>
      <c r="Y158" s="156">
        <f>Vulnerability!AB160</f>
        <v>0.1</v>
      </c>
      <c r="Z158" s="156">
        <f>Vulnerability!AE160</f>
        <v>0.4</v>
      </c>
      <c r="AA158" s="156">
        <f>Vulnerability!AH160</f>
        <v>0</v>
      </c>
      <c r="AB158" s="156">
        <f>Vulnerability!AK160</f>
        <v>2.4</v>
      </c>
      <c r="AC158" s="157">
        <f>Vulnerability!AL160</f>
        <v>0.8</v>
      </c>
      <c r="AD158" s="99">
        <f t="shared" si="37"/>
        <v>2.7</v>
      </c>
      <c r="AE158" s="99">
        <f>'Lack of Coping Capacity'!H160</f>
        <v>3.9</v>
      </c>
      <c r="AF158" s="162">
        <f>'Lack of Coping Capacity'!D160</f>
        <v>3.4</v>
      </c>
      <c r="AG158" s="162">
        <f>'Lack of Coping Capacity'!G160</f>
        <v>4.4000000000000004</v>
      </c>
      <c r="AH158" s="99">
        <f>'Lack of Coping Capacity'!AA160</f>
        <v>1.2</v>
      </c>
      <c r="AI158" s="162">
        <f>'Lack of Coping Capacity'!M160</f>
        <v>1.7</v>
      </c>
      <c r="AJ158" s="162">
        <f>'Lack of Coping Capacity'!R160</f>
        <v>0.1</v>
      </c>
      <c r="AK158" s="162">
        <f>'Lack of Coping Capacity'!Z160</f>
        <v>1.8</v>
      </c>
      <c r="AL158" s="102">
        <f>'Imputed and missing data hidden'!BY156</f>
        <v>12</v>
      </c>
      <c r="AM158" s="103">
        <f t="shared" si="38"/>
        <v>0.23529411764705882</v>
      </c>
      <c r="AN158" s="102" t="str">
        <f t="shared" si="39"/>
        <v/>
      </c>
      <c r="AO158" s="104">
        <f>'Indicator Date hidden2'!BZ157</f>
        <v>0.36923076923076925</v>
      </c>
    </row>
    <row r="159" spans="1:41">
      <c r="A159" s="97" t="str">
        <f>'Indicator Data'!A161</f>
        <v>Slovenia</v>
      </c>
      <c r="B159" s="97" t="str">
        <f>'Indicator Data'!B161</f>
        <v>SVN</v>
      </c>
      <c r="C159" s="99">
        <f t="shared" si="32"/>
        <v>1.2</v>
      </c>
      <c r="D159" s="99" t="str">
        <f t="shared" si="33"/>
        <v>Very Low</v>
      </c>
      <c r="E159" s="100">
        <f t="shared" si="34"/>
        <v>181</v>
      </c>
      <c r="F159" s="101">
        <f>VLOOKUP($B159,'Lack of Reliability Index'!$A$2:$H$192,8,FALSE)</f>
        <v>4.9233830845771154</v>
      </c>
      <c r="G159" s="99">
        <f t="shared" si="35"/>
        <v>1.9</v>
      </c>
      <c r="H159" s="99">
        <f>'Hazard &amp; Exposure'!DD161</f>
        <v>3.4</v>
      </c>
      <c r="I159" s="105">
        <f>'Hazard &amp; Exposure'!AO161</f>
        <v>6.1</v>
      </c>
      <c r="J159" s="105">
        <f>'Hazard &amp; Exposure'!AP161</f>
        <v>4</v>
      </c>
      <c r="K159" s="105">
        <f>'Hazard &amp; Exposure'!AQ161</f>
        <v>5.7</v>
      </c>
      <c r="L159" s="105">
        <f>'Hazard &amp; Exposure'!AR161</f>
        <v>0</v>
      </c>
      <c r="M159" s="105">
        <f>'Hazard &amp; Exposure'!AU161</f>
        <v>0.5</v>
      </c>
      <c r="N159" s="105">
        <f>'Hazard &amp; Exposure'!DC161</f>
        <v>1.6</v>
      </c>
      <c r="O159" s="99">
        <f>'Hazard &amp; Exposure'!DK161</f>
        <v>0</v>
      </c>
      <c r="P159" s="105">
        <f>'Hazard &amp; Exposure'!DG161</f>
        <v>0</v>
      </c>
      <c r="Q159" s="105">
        <f>'Hazard &amp; Exposure'!DJ161</f>
        <v>0</v>
      </c>
      <c r="R159" s="99">
        <f t="shared" si="36"/>
        <v>0.6</v>
      </c>
      <c r="S159" s="99">
        <f>Vulnerability!O161</f>
        <v>0.2</v>
      </c>
      <c r="T159" s="157">
        <f>Vulnerability!E161</f>
        <v>0</v>
      </c>
      <c r="U159" s="157">
        <f>Vulnerability!H161</f>
        <v>0.4</v>
      </c>
      <c r="V159" s="157">
        <f>Vulnerability!N161</f>
        <v>0.2</v>
      </c>
      <c r="W159" s="99">
        <f>Vulnerability!AM161</f>
        <v>1</v>
      </c>
      <c r="X159" s="157">
        <f>Vulnerability!T161</f>
        <v>1.5</v>
      </c>
      <c r="Y159" s="156">
        <f>Vulnerability!AB161</f>
        <v>0.1</v>
      </c>
      <c r="Z159" s="156">
        <f>Vulnerability!AE161</f>
        <v>0.2</v>
      </c>
      <c r="AA159" s="156">
        <f>Vulnerability!AH161</f>
        <v>0</v>
      </c>
      <c r="AB159" s="156">
        <f>Vulnerability!AK161</f>
        <v>1.4</v>
      </c>
      <c r="AC159" s="157">
        <f>Vulnerability!AL161</f>
        <v>0.4</v>
      </c>
      <c r="AD159" s="99">
        <f t="shared" si="37"/>
        <v>1.6</v>
      </c>
      <c r="AE159" s="99">
        <f>'Lack of Coping Capacity'!H161</f>
        <v>2.2000000000000002</v>
      </c>
      <c r="AF159" s="162">
        <f>'Lack of Coping Capacity'!D161</f>
        <v>0.9</v>
      </c>
      <c r="AG159" s="162">
        <f>'Lack of Coping Capacity'!G161</f>
        <v>3.4</v>
      </c>
      <c r="AH159" s="99">
        <f>'Lack of Coping Capacity'!AA161</f>
        <v>1</v>
      </c>
      <c r="AI159" s="162">
        <f>'Lack of Coping Capacity'!M161</f>
        <v>1.5</v>
      </c>
      <c r="AJ159" s="162">
        <f>'Lack of Coping Capacity'!R161</f>
        <v>0.1</v>
      </c>
      <c r="AK159" s="162">
        <f>'Lack of Coping Capacity'!Z161</f>
        <v>1.3</v>
      </c>
      <c r="AL159" s="102">
        <f>'Imputed and missing data hidden'!BY157</f>
        <v>11</v>
      </c>
      <c r="AM159" s="103">
        <f t="shared" si="38"/>
        <v>0.21568627450980393</v>
      </c>
      <c r="AN159" s="102" t="str">
        <f t="shared" si="39"/>
        <v/>
      </c>
      <c r="AO159" s="104">
        <f>'Indicator Date hidden2'!BZ158</f>
        <v>0.37313432835820898</v>
      </c>
    </row>
    <row r="160" spans="1:41">
      <c r="A160" s="97" t="str">
        <f>'Indicator Data'!A162</f>
        <v>Solomon Islands</v>
      </c>
      <c r="B160" s="97" t="str">
        <f>'Indicator Data'!B162</f>
        <v>SLB</v>
      </c>
      <c r="C160" s="99">
        <f t="shared" si="32"/>
        <v>4.5</v>
      </c>
      <c r="D160" s="99" t="str">
        <f t="shared" si="33"/>
        <v>Medium</v>
      </c>
      <c r="E160" s="100">
        <f t="shared" si="34"/>
        <v>61</v>
      </c>
      <c r="F160" s="101">
        <f>VLOOKUP($B160,'Lack of Reliability Index'!$A$2:$H$192,8,FALSE)</f>
        <v>6.1970149253731339</v>
      </c>
      <c r="G160" s="99">
        <f t="shared" si="35"/>
        <v>3.6</v>
      </c>
      <c r="H160" s="99">
        <f>'Hazard &amp; Exposure'!DD162</f>
        <v>5.9</v>
      </c>
      <c r="I160" s="105">
        <f>'Hazard &amp; Exposure'!AO162</f>
        <v>8.4</v>
      </c>
      <c r="J160" s="105">
        <f>'Hazard &amp; Exposure'!AP162</f>
        <v>0.1</v>
      </c>
      <c r="K160" s="105">
        <f>'Hazard &amp; Exposure'!AQ162</f>
        <v>8.6999999999999993</v>
      </c>
      <c r="L160" s="105">
        <f>'Hazard &amp; Exposure'!AR162</f>
        <v>4.0999999999999996</v>
      </c>
      <c r="M160" s="105">
        <f>'Hazard &amp; Exposure'!AU162</f>
        <v>3.2</v>
      </c>
      <c r="N160" s="105">
        <f>'Hazard &amp; Exposure'!DC162</f>
        <v>6</v>
      </c>
      <c r="O160" s="99">
        <f>'Hazard &amp; Exposure'!DK162</f>
        <v>0.4</v>
      </c>
      <c r="P160" s="105">
        <f>'Hazard &amp; Exposure'!DG162</f>
        <v>0.5</v>
      </c>
      <c r="Q160" s="105">
        <f>'Hazard &amp; Exposure'!DJ162</f>
        <v>0</v>
      </c>
      <c r="R160" s="99">
        <f t="shared" si="36"/>
        <v>4</v>
      </c>
      <c r="S160" s="99">
        <f>Vulnerability!O162</f>
        <v>5.8</v>
      </c>
      <c r="T160" s="157">
        <f>Vulnerability!E162</f>
        <v>6.7</v>
      </c>
      <c r="U160" s="157">
        <f>Vulnerability!H162</f>
        <v>3</v>
      </c>
      <c r="V160" s="157">
        <f>Vulnerability!N162</f>
        <v>6.7</v>
      </c>
      <c r="W160" s="99">
        <f>Vulnerability!AM162</f>
        <v>1.6</v>
      </c>
      <c r="X160" s="157">
        <f>Vulnerability!T162</f>
        <v>0</v>
      </c>
      <c r="Y160" s="156">
        <f>Vulnerability!AB162</f>
        <v>4.2</v>
      </c>
      <c r="Z160" s="156">
        <f>Vulnerability!AE162</f>
        <v>2.6</v>
      </c>
      <c r="AA160" s="156">
        <f>Vulnerability!AH162</f>
        <v>0</v>
      </c>
      <c r="AB160" s="156">
        <f>Vulnerability!AK162</f>
        <v>4.4000000000000004</v>
      </c>
      <c r="AC160" s="157">
        <f>Vulnerability!AL162</f>
        <v>3</v>
      </c>
      <c r="AD160" s="99">
        <f t="shared" si="37"/>
        <v>6.5</v>
      </c>
      <c r="AE160" s="99">
        <f>'Lack of Coping Capacity'!H162</f>
        <v>6.5</v>
      </c>
      <c r="AF160" s="162">
        <f>'Lack of Coping Capacity'!D162</f>
        <v>6.6</v>
      </c>
      <c r="AG160" s="162">
        <f>'Lack of Coping Capacity'!G162</f>
        <v>6.4</v>
      </c>
      <c r="AH160" s="99">
        <f>'Lack of Coping Capacity'!AA162</f>
        <v>6.5</v>
      </c>
      <c r="AI160" s="162">
        <f>'Lack of Coping Capacity'!M162</f>
        <v>5.7</v>
      </c>
      <c r="AJ160" s="162">
        <f>'Lack of Coping Capacity'!R162</f>
        <v>7.8</v>
      </c>
      <c r="AK160" s="162">
        <f>'Lack of Coping Capacity'!Z162</f>
        <v>5.9</v>
      </c>
      <c r="AL160" s="102">
        <f>'Imputed and missing data hidden'!BY158</f>
        <v>11</v>
      </c>
      <c r="AM160" s="103">
        <f t="shared" si="38"/>
        <v>0.21568627450980393</v>
      </c>
      <c r="AN160" s="102" t="str">
        <f t="shared" si="39"/>
        <v/>
      </c>
      <c r="AO160" s="104">
        <f>'Indicator Date hidden2'!BZ159</f>
        <v>0.61194029850746268</v>
      </c>
    </row>
    <row r="161" spans="1:41">
      <c r="A161" s="97" t="str">
        <f>'Indicator Data'!A163</f>
        <v>Somalia</v>
      </c>
      <c r="B161" s="97" t="str">
        <f>'Indicator Data'!B163</f>
        <v>SOM</v>
      </c>
      <c r="C161" s="99">
        <f t="shared" si="32"/>
        <v>8.8000000000000007</v>
      </c>
      <c r="D161" s="99" t="str">
        <f t="shared" si="33"/>
        <v>Very High</v>
      </c>
      <c r="E161" s="100">
        <f t="shared" si="34"/>
        <v>1</v>
      </c>
      <c r="F161" s="101">
        <f>VLOOKUP($B161,'Lack of Reliability Index'!$A$2:$H$192,8,FALSE)</f>
        <v>6.1875</v>
      </c>
      <c r="G161" s="99">
        <f t="shared" si="35"/>
        <v>8.9</v>
      </c>
      <c r="H161" s="99">
        <f>'Hazard &amp; Exposure'!DD163</f>
        <v>6.9</v>
      </c>
      <c r="I161" s="105">
        <f>'Hazard &amp; Exposure'!AO163</f>
        <v>1.6</v>
      </c>
      <c r="J161" s="105">
        <f>'Hazard &amp; Exposure'!AP163</f>
        <v>7.5</v>
      </c>
      <c r="K161" s="105">
        <f>'Hazard &amp; Exposure'!AQ163</f>
        <v>8.1</v>
      </c>
      <c r="L161" s="105">
        <f>'Hazard &amp; Exposure'!AR163</f>
        <v>1</v>
      </c>
      <c r="M161" s="105">
        <f>'Hazard &amp; Exposure'!AU163</f>
        <v>10</v>
      </c>
      <c r="N161" s="105">
        <f>'Hazard &amp; Exposure'!DC163</f>
        <v>6.5</v>
      </c>
      <c r="O161" s="99">
        <f>'Hazard &amp; Exposure'!DK163</f>
        <v>10</v>
      </c>
      <c r="P161" s="105">
        <f>'Hazard &amp; Exposure'!DG163</f>
        <v>10</v>
      </c>
      <c r="Q161" s="105">
        <f>'Hazard &amp; Exposure'!DJ163</f>
        <v>10</v>
      </c>
      <c r="R161" s="99">
        <f t="shared" si="36"/>
        <v>8.8000000000000007</v>
      </c>
      <c r="S161" s="99">
        <f>Vulnerability!O163</f>
        <v>7.8</v>
      </c>
      <c r="T161" s="157">
        <f>Vulnerability!E163</f>
        <v>9.6999999999999993</v>
      </c>
      <c r="U161" s="157">
        <f>Vulnerability!H163</f>
        <v>2.9</v>
      </c>
      <c r="V161" s="157">
        <f>Vulnerability!N163</f>
        <v>8.9</v>
      </c>
      <c r="W161" s="99">
        <f>Vulnerability!AM163</f>
        <v>9.5</v>
      </c>
      <c r="X161" s="157">
        <f>Vulnerability!T163</f>
        <v>10</v>
      </c>
      <c r="Y161" s="156">
        <f>Vulnerability!AB163</f>
        <v>1.8</v>
      </c>
      <c r="Z161" s="156">
        <f>Vulnerability!AE163</f>
        <v>9</v>
      </c>
      <c r="AA161" s="156">
        <f>Vulnerability!AH163</f>
        <v>10</v>
      </c>
      <c r="AB161" s="156">
        <f>Vulnerability!AK163</f>
        <v>9.8000000000000007</v>
      </c>
      <c r="AC161" s="157">
        <f>Vulnerability!AL163</f>
        <v>8.8000000000000007</v>
      </c>
      <c r="AD161" s="99">
        <f t="shared" si="37"/>
        <v>8.8000000000000007</v>
      </c>
      <c r="AE161" s="99">
        <f>'Lack of Coping Capacity'!H163</f>
        <v>9.1999999999999993</v>
      </c>
      <c r="AF161" s="162" t="str">
        <f>'Lack of Coping Capacity'!D163</f>
        <v>x</v>
      </c>
      <c r="AG161" s="162">
        <f>'Lack of Coping Capacity'!G163</f>
        <v>9.1999999999999993</v>
      </c>
      <c r="AH161" s="99">
        <f>'Lack of Coping Capacity'!AA163</f>
        <v>8.4</v>
      </c>
      <c r="AI161" s="162">
        <f>'Lack of Coping Capacity'!M163</f>
        <v>7.9</v>
      </c>
      <c r="AJ161" s="162">
        <f>'Lack of Coping Capacity'!R163</f>
        <v>7.8</v>
      </c>
      <c r="AK161" s="162">
        <f>'Lack of Coping Capacity'!Z163</f>
        <v>9.6</v>
      </c>
      <c r="AL161" s="102">
        <f>'Imputed and missing data hidden'!BY159</f>
        <v>12</v>
      </c>
      <c r="AM161" s="103">
        <f t="shared" si="38"/>
        <v>0.23529411764705882</v>
      </c>
      <c r="AN161" s="102" t="str">
        <f t="shared" si="39"/>
        <v>YES</v>
      </c>
      <c r="AO161" s="104">
        <f>'Indicator Date hidden2'!BZ160</f>
        <v>0.328125</v>
      </c>
    </row>
    <row r="162" spans="1:41">
      <c r="A162" s="97" t="str">
        <f>'Indicator Data'!A164</f>
        <v>South Africa</v>
      </c>
      <c r="B162" s="97" t="str">
        <f>'Indicator Data'!B164</f>
        <v>ZAF</v>
      </c>
      <c r="C162" s="99">
        <f t="shared" si="32"/>
        <v>4.5</v>
      </c>
      <c r="D162" s="99" t="str">
        <f t="shared" si="33"/>
        <v>Medium</v>
      </c>
      <c r="E162" s="100">
        <f t="shared" si="34"/>
        <v>61</v>
      </c>
      <c r="F162" s="101">
        <f>VLOOKUP($B162,'Lack of Reliability Index'!$A$2:$H$192,8,FALSE)</f>
        <v>2.3466666666666667</v>
      </c>
      <c r="G162" s="99">
        <f t="shared" si="35"/>
        <v>4.9000000000000004</v>
      </c>
      <c r="H162" s="99">
        <f>'Hazard &amp; Exposure'!DD164</f>
        <v>5</v>
      </c>
      <c r="I162" s="105">
        <f>'Hazard &amp; Exposure'!AO164</f>
        <v>2</v>
      </c>
      <c r="J162" s="105">
        <f>'Hazard &amp; Exposure'!AP164</f>
        <v>5</v>
      </c>
      <c r="K162" s="105">
        <f>'Hazard &amp; Exposure'!AQ164</f>
        <v>4.9000000000000004</v>
      </c>
      <c r="L162" s="105">
        <f>'Hazard &amp; Exposure'!AR164</f>
        <v>0.4</v>
      </c>
      <c r="M162" s="105">
        <f>'Hazard &amp; Exposure'!AU164</f>
        <v>9</v>
      </c>
      <c r="N162" s="105">
        <f>'Hazard &amp; Exposure'!DC164</f>
        <v>4.5</v>
      </c>
      <c r="O162" s="99">
        <f>'Hazard &amp; Exposure'!DK164</f>
        <v>4.8</v>
      </c>
      <c r="P162" s="105">
        <f>'Hazard &amp; Exposure'!DG164</f>
        <v>6.9</v>
      </c>
      <c r="Q162" s="105">
        <f>'Hazard &amp; Exposure'!DJ164</f>
        <v>0</v>
      </c>
      <c r="R162" s="99">
        <f t="shared" si="36"/>
        <v>4.5</v>
      </c>
      <c r="S162" s="99">
        <f>Vulnerability!O164</f>
        <v>4.2</v>
      </c>
      <c r="T162" s="157">
        <f>Vulnerability!E164</f>
        <v>4.5</v>
      </c>
      <c r="U162" s="157">
        <f>Vulnerability!H164</f>
        <v>7.5</v>
      </c>
      <c r="V162" s="157">
        <f>Vulnerability!N164</f>
        <v>0.3</v>
      </c>
      <c r="W162" s="99">
        <f>Vulnerability!AM164</f>
        <v>4.8</v>
      </c>
      <c r="X162" s="157">
        <f>Vulnerability!T164</f>
        <v>6.3</v>
      </c>
      <c r="Y162" s="156">
        <f>Vulnerability!AB164</f>
        <v>5.9</v>
      </c>
      <c r="Z162" s="156">
        <f>Vulnerability!AE164</f>
        <v>2</v>
      </c>
      <c r="AA162" s="156">
        <f>Vulnerability!AH164</f>
        <v>0.3</v>
      </c>
      <c r="AB162" s="156">
        <f>Vulnerability!AK164</f>
        <v>2.2999999999999998</v>
      </c>
      <c r="AC162" s="157">
        <f>Vulnerability!AL164</f>
        <v>2.9</v>
      </c>
      <c r="AD162" s="99">
        <f t="shared" si="37"/>
        <v>4.2</v>
      </c>
      <c r="AE162" s="99">
        <f>'Lack of Coping Capacity'!H164</f>
        <v>4.5</v>
      </c>
      <c r="AF162" s="162">
        <f>'Lack of Coping Capacity'!D164</f>
        <v>3.9</v>
      </c>
      <c r="AG162" s="162">
        <f>'Lack of Coping Capacity'!G164</f>
        <v>5</v>
      </c>
      <c r="AH162" s="99">
        <f>'Lack of Coping Capacity'!AA164</f>
        <v>3.9</v>
      </c>
      <c r="AI162" s="162">
        <f>'Lack of Coping Capacity'!M164</f>
        <v>2.6</v>
      </c>
      <c r="AJ162" s="162">
        <f>'Lack of Coping Capacity'!R164</f>
        <v>3.9</v>
      </c>
      <c r="AK162" s="162">
        <f>'Lack of Coping Capacity'!Z164</f>
        <v>5.0999999999999996</v>
      </c>
      <c r="AL162" s="102">
        <f>'Imputed and missing data hidden'!BY160</f>
        <v>0</v>
      </c>
      <c r="AM162" s="103">
        <f t="shared" si="38"/>
        <v>0</v>
      </c>
      <c r="AN162" s="102" t="str">
        <f t="shared" si="39"/>
        <v/>
      </c>
      <c r="AO162" s="104">
        <f>'Indicator Date hidden2'!BZ161</f>
        <v>0.44</v>
      </c>
    </row>
    <row r="163" spans="1:41">
      <c r="A163" s="97" t="str">
        <f>'Indicator Data'!A165</f>
        <v>South Sudan</v>
      </c>
      <c r="B163" s="97" t="str">
        <f>'Indicator Data'!B165</f>
        <v>SSD</v>
      </c>
      <c r="C163" s="99">
        <f t="shared" si="32"/>
        <v>8.4</v>
      </c>
      <c r="D163" s="99" t="str">
        <f t="shared" si="33"/>
        <v>Very High</v>
      </c>
      <c r="E163" s="100">
        <f t="shared" si="34"/>
        <v>2</v>
      </c>
      <c r="F163" s="101">
        <f>VLOOKUP($B163,'Lack of Reliability Index'!$A$2:$H$192,8,FALSE)</f>
        <v>7.9710144927536231</v>
      </c>
      <c r="G163" s="99">
        <f t="shared" si="35"/>
        <v>7.2</v>
      </c>
      <c r="H163" s="99">
        <f>'Hazard &amp; Exposure'!DD165</f>
        <v>4</v>
      </c>
      <c r="I163" s="105">
        <f>'Hazard &amp; Exposure'!AO165</f>
        <v>2.8</v>
      </c>
      <c r="J163" s="105">
        <f>'Hazard &amp; Exposure'!AP165</f>
        <v>7.1</v>
      </c>
      <c r="K163" s="105">
        <f>'Hazard &amp; Exposure'!AQ165</f>
        <v>0</v>
      </c>
      <c r="L163" s="105">
        <f>'Hazard &amp; Exposure'!AR165</f>
        <v>0</v>
      </c>
      <c r="M163" s="105">
        <f>'Hazard &amp; Exposure'!AU165</f>
        <v>3.2</v>
      </c>
      <c r="N163" s="105">
        <f>'Hazard &amp; Exposure'!DC165</f>
        <v>7.3</v>
      </c>
      <c r="O163" s="99">
        <f>'Hazard &amp; Exposure'!DK165</f>
        <v>9</v>
      </c>
      <c r="P163" s="105">
        <f>'Hazard &amp; Exposure'!DG165</f>
        <v>10</v>
      </c>
      <c r="Q163" s="105">
        <f>'Hazard &amp; Exposure'!DJ165</f>
        <v>9</v>
      </c>
      <c r="R163" s="99">
        <f t="shared" si="36"/>
        <v>8.8000000000000007</v>
      </c>
      <c r="S163" s="99">
        <f>Vulnerability!O165</f>
        <v>8.6</v>
      </c>
      <c r="T163" s="157">
        <f>Vulnerability!E165</f>
        <v>9.6999999999999993</v>
      </c>
      <c r="U163" s="157">
        <f>Vulnerability!H165</f>
        <v>4.8</v>
      </c>
      <c r="V163" s="157">
        <f>Vulnerability!N165</f>
        <v>10</v>
      </c>
      <c r="W163" s="99">
        <f>Vulnerability!AM165</f>
        <v>9</v>
      </c>
      <c r="X163" s="157">
        <f>Vulnerability!T165</f>
        <v>10</v>
      </c>
      <c r="Y163" s="156">
        <f>Vulnerability!AB165</f>
        <v>6.3</v>
      </c>
      <c r="Z163" s="156">
        <f>Vulnerability!AE165</f>
        <v>6.8</v>
      </c>
      <c r="AA163" s="156">
        <f>Vulnerability!AH165</f>
        <v>7.5</v>
      </c>
      <c r="AB163" s="156">
        <f>Vulnerability!AK165</f>
        <v>7.2</v>
      </c>
      <c r="AC163" s="157">
        <f>Vulnerability!AL165</f>
        <v>7</v>
      </c>
      <c r="AD163" s="99">
        <f t="shared" si="37"/>
        <v>9.5</v>
      </c>
      <c r="AE163" s="99">
        <f>'Lack of Coping Capacity'!H165</f>
        <v>9.4</v>
      </c>
      <c r="AF163" s="162" t="str">
        <f>'Lack of Coping Capacity'!D165</f>
        <v>x</v>
      </c>
      <c r="AG163" s="162">
        <f>'Lack of Coping Capacity'!G165</f>
        <v>9.4</v>
      </c>
      <c r="AH163" s="99">
        <f>'Lack of Coping Capacity'!AA165</f>
        <v>9.5</v>
      </c>
      <c r="AI163" s="162">
        <f>'Lack of Coping Capacity'!M165</f>
        <v>9.4</v>
      </c>
      <c r="AJ163" s="162">
        <f>'Lack of Coping Capacity'!R165</f>
        <v>9.8000000000000007</v>
      </c>
      <c r="AK163" s="162">
        <f>'Lack of Coping Capacity'!Z165</f>
        <v>9.4</v>
      </c>
      <c r="AL163" s="102">
        <f>'Imputed and missing data hidden'!BY161</f>
        <v>10</v>
      </c>
      <c r="AM163" s="103">
        <f t="shared" si="38"/>
        <v>0.19607843137254902</v>
      </c>
      <c r="AN163" s="102" t="str">
        <f t="shared" si="39"/>
        <v>YES</v>
      </c>
      <c r="AO163" s="104">
        <f>'Indicator Date hidden2'!BZ162</f>
        <v>0.69565217391304346</v>
      </c>
    </row>
    <row r="164" spans="1:41">
      <c r="A164" s="97" t="str">
        <f>'Indicator Data'!A166</f>
        <v>Spain</v>
      </c>
      <c r="B164" s="97" t="str">
        <f>'Indicator Data'!B166</f>
        <v>ESP</v>
      </c>
      <c r="C164" s="99">
        <f t="shared" ref="C164:C194" si="40">ROUND(G164^(1/3)*R164^(1/3)*AD164^(1/3),1)</f>
        <v>2.1</v>
      </c>
      <c r="D164" s="99" t="str">
        <f t="shared" ref="D164:D194" si="41">IF(C164&gt;=6.5,"Very High",IF(C164&gt;=5,"High",IF(C164&gt;=3.5,"Medium",IF(C164&gt;=2,"Low","Very Low"))))</f>
        <v>Low</v>
      </c>
      <c r="E164" s="100">
        <f t="shared" ref="E164:E194" si="42">_xlfn.RANK.EQ(C164,C$4:C$194)</f>
        <v>150</v>
      </c>
      <c r="F164" s="101">
        <f>VLOOKUP($B164,'Lack of Reliability Index'!$A$2:$H$192,8,FALSE)</f>
        <v>3.9884057971014482</v>
      </c>
      <c r="G164" s="99">
        <f t="shared" ref="G164:G194" si="43">ROUND((10-GEOMEAN(((10-H164)/10*9+1),((10-O164)/10*9+1)))/9*10,1)</f>
        <v>2.2999999999999998</v>
      </c>
      <c r="H164" s="99">
        <f>'Hazard &amp; Exposure'!DD166</f>
        <v>4</v>
      </c>
      <c r="I164" s="105">
        <f>'Hazard &amp; Exposure'!AO166</f>
        <v>3.5</v>
      </c>
      <c r="J164" s="105">
        <f>'Hazard &amp; Exposure'!AP166</f>
        <v>5.4</v>
      </c>
      <c r="K164" s="105">
        <f>'Hazard &amp; Exposure'!AQ166</f>
        <v>7</v>
      </c>
      <c r="L164" s="105">
        <f>'Hazard &amp; Exposure'!AR166</f>
        <v>0</v>
      </c>
      <c r="M164" s="105">
        <f>'Hazard &amp; Exposure'!AU166</f>
        <v>3.9</v>
      </c>
      <c r="N164" s="105">
        <f>'Hazard &amp; Exposure'!DC166</f>
        <v>2.2000000000000002</v>
      </c>
      <c r="O164" s="99">
        <f>'Hazard &amp; Exposure'!DK166</f>
        <v>0.1</v>
      </c>
      <c r="P164" s="105">
        <f>'Hazard &amp; Exposure'!DG166</f>
        <v>0.1</v>
      </c>
      <c r="Q164" s="105">
        <f>'Hazard &amp; Exposure'!DJ166</f>
        <v>0</v>
      </c>
      <c r="R164" s="99">
        <f t="shared" ref="R164:R194" si="44">ROUND((10-GEOMEAN(((10-S164)/10*9+1),((10-W164)/10*9+1)))/9*10,1)</f>
        <v>2.4</v>
      </c>
      <c r="S164" s="99">
        <f>Vulnerability!O166</f>
        <v>0.5</v>
      </c>
      <c r="T164" s="157">
        <f>Vulnerability!E166</f>
        <v>0</v>
      </c>
      <c r="U164" s="157">
        <f>Vulnerability!H166</f>
        <v>1.7</v>
      </c>
      <c r="V164" s="157">
        <f>Vulnerability!N166</f>
        <v>0.1</v>
      </c>
      <c r="W164" s="99">
        <f>Vulnerability!AM166</f>
        <v>3.9</v>
      </c>
      <c r="X164" s="157">
        <f>Vulnerability!T166</f>
        <v>6.2</v>
      </c>
      <c r="Y164" s="156">
        <f>Vulnerability!AB166</f>
        <v>0.3</v>
      </c>
      <c r="Z164" s="156">
        <f>Vulnerability!AE166</f>
        <v>0.2</v>
      </c>
      <c r="AA164" s="156">
        <f>Vulnerability!AH166</f>
        <v>0</v>
      </c>
      <c r="AB164" s="156">
        <f>Vulnerability!AK166</f>
        <v>1.1000000000000001</v>
      </c>
      <c r="AC164" s="157">
        <f>Vulnerability!AL166</f>
        <v>0.4</v>
      </c>
      <c r="AD164" s="99">
        <f t="shared" ref="AD164:AD194" si="45">ROUND((10-GEOMEAN(((10-AE164)/10*9+1),((10-AH164)/10*9+1)))/9*10,1)</f>
        <v>1.7</v>
      </c>
      <c r="AE164" s="99">
        <f>'Lack of Coping Capacity'!H166</f>
        <v>2.8</v>
      </c>
      <c r="AF164" s="162">
        <f>'Lack of Coping Capacity'!D166</f>
        <v>2.2000000000000002</v>
      </c>
      <c r="AG164" s="162">
        <f>'Lack of Coping Capacity'!G166</f>
        <v>3.4</v>
      </c>
      <c r="AH164" s="99">
        <f>'Lack of Coping Capacity'!AA166</f>
        <v>0.5</v>
      </c>
      <c r="AI164" s="162">
        <f>'Lack of Coping Capacity'!M166</f>
        <v>1.4</v>
      </c>
      <c r="AJ164" s="162">
        <f>'Lack of Coping Capacity'!R166</f>
        <v>0</v>
      </c>
      <c r="AK164" s="162">
        <f>'Lack of Coping Capacity'!Z166</f>
        <v>0.2</v>
      </c>
      <c r="AL164" s="102">
        <f>'Imputed and missing data hidden'!BY162</f>
        <v>8</v>
      </c>
      <c r="AM164" s="103">
        <f t="shared" ref="AM164:AM194" si="46">AL164/51</f>
        <v>0.15686274509803921</v>
      </c>
      <c r="AN164" s="102" t="str">
        <f t="shared" ref="AN164:AN194" si="47">IF(Q164&gt;=7,"YES","")</f>
        <v/>
      </c>
      <c r="AO164" s="104">
        <f>'Indicator Date hidden2'!BZ163</f>
        <v>0.34782608695652173</v>
      </c>
    </row>
    <row r="165" spans="1:41">
      <c r="A165" s="97" t="str">
        <f>'Indicator Data'!A167</f>
        <v>Sri Lanka</v>
      </c>
      <c r="B165" s="97" t="str">
        <f>'Indicator Data'!B167</f>
        <v>LKA</v>
      </c>
      <c r="C165" s="99">
        <f t="shared" si="40"/>
        <v>3.6</v>
      </c>
      <c r="D165" s="99" t="str">
        <f t="shared" si="41"/>
        <v>Medium</v>
      </c>
      <c r="E165" s="100">
        <f t="shared" si="42"/>
        <v>95</v>
      </c>
      <c r="F165" s="101">
        <f>VLOOKUP($B165,'Lack of Reliability Index'!$A$2:$H$192,8,FALSE)</f>
        <v>4.2366197183098597</v>
      </c>
      <c r="G165" s="99">
        <f t="shared" si="43"/>
        <v>3.9</v>
      </c>
      <c r="H165" s="99">
        <f>'Hazard &amp; Exposure'!DD167</f>
        <v>5.2</v>
      </c>
      <c r="I165" s="105">
        <f>'Hazard &amp; Exposure'!AO167</f>
        <v>0.1</v>
      </c>
      <c r="J165" s="105">
        <f>'Hazard &amp; Exposure'!AP167</f>
        <v>6.1</v>
      </c>
      <c r="K165" s="105">
        <f>'Hazard &amp; Exposure'!AQ167</f>
        <v>8.5</v>
      </c>
      <c r="L165" s="105">
        <f>'Hazard &amp; Exposure'!AR167</f>
        <v>3.6</v>
      </c>
      <c r="M165" s="105">
        <f>'Hazard &amp; Exposure'!AU167</f>
        <v>3.8</v>
      </c>
      <c r="N165" s="105">
        <f>'Hazard &amp; Exposure'!DC167</f>
        <v>5.6</v>
      </c>
      <c r="O165" s="99">
        <f>'Hazard &amp; Exposure'!DK167</f>
        <v>2.2000000000000002</v>
      </c>
      <c r="P165" s="105">
        <f>'Hazard &amp; Exposure'!DG167</f>
        <v>3.2</v>
      </c>
      <c r="Q165" s="105">
        <f>'Hazard &amp; Exposure'!DJ167</f>
        <v>0</v>
      </c>
      <c r="R165" s="99">
        <f t="shared" si="44"/>
        <v>3</v>
      </c>
      <c r="S165" s="99">
        <f>Vulnerability!O167</f>
        <v>3</v>
      </c>
      <c r="T165" s="157">
        <f>Vulnerability!E167</f>
        <v>3.2</v>
      </c>
      <c r="U165" s="157">
        <f>Vulnerability!H167</f>
        <v>4.5</v>
      </c>
      <c r="V165" s="157">
        <f>Vulnerability!N167</f>
        <v>1.1000000000000001</v>
      </c>
      <c r="W165" s="99">
        <f>Vulnerability!AM167</f>
        <v>3</v>
      </c>
      <c r="X165" s="157">
        <f>Vulnerability!T167</f>
        <v>4.0999999999999996</v>
      </c>
      <c r="Y165" s="156">
        <f>Vulnerability!AB167</f>
        <v>0.5</v>
      </c>
      <c r="Z165" s="156">
        <f>Vulnerability!AE167</f>
        <v>2.6</v>
      </c>
      <c r="AA165" s="156">
        <f>Vulnerability!AH167</f>
        <v>1.5</v>
      </c>
      <c r="AB165" s="156">
        <f>Vulnerability!AK167</f>
        <v>2.2999999999999998</v>
      </c>
      <c r="AC165" s="157">
        <f>Vulnerability!AL167</f>
        <v>1.8</v>
      </c>
      <c r="AD165" s="99">
        <f t="shared" si="45"/>
        <v>4</v>
      </c>
      <c r="AE165" s="99">
        <f>'Lack of Coping Capacity'!H167</f>
        <v>4.7</v>
      </c>
      <c r="AF165" s="162">
        <f>'Lack of Coping Capacity'!D167</f>
        <v>3.6</v>
      </c>
      <c r="AG165" s="162">
        <f>'Lack of Coping Capacity'!G167</f>
        <v>5.7</v>
      </c>
      <c r="AH165" s="99">
        <f>'Lack of Coping Capacity'!AA167</f>
        <v>3.2</v>
      </c>
      <c r="AI165" s="162">
        <f>'Lack of Coping Capacity'!M167</f>
        <v>2.8</v>
      </c>
      <c r="AJ165" s="162">
        <f>'Lack of Coping Capacity'!R167</f>
        <v>2.8</v>
      </c>
      <c r="AK165" s="162">
        <f>'Lack of Coping Capacity'!Z167</f>
        <v>4.0999999999999996</v>
      </c>
      <c r="AL165" s="102">
        <f>'Imputed and missing data hidden'!BY163</f>
        <v>8</v>
      </c>
      <c r="AM165" s="103">
        <f t="shared" si="46"/>
        <v>0.15686274509803921</v>
      </c>
      <c r="AN165" s="102" t="str">
        <f t="shared" si="47"/>
        <v/>
      </c>
      <c r="AO165" s="104">
        <f>'Indicator Date hidden2'!BZ164</f>
        <v>0.39436619718309857</v>
      </c>
    </row>
    <row r="166" spans="1:41">
      <c r="A166" s="97" t="str">
        <f>'Indicator Data'!A168</f>
        <v>Sudan</v>
      </c>
      <c r="B166" s="97" t="str">
        <f>'Indicator Data'!B168</f>
        <v>SDN</v>
      </c>
      <c r="C166" s="99">
        <f t="shared" si="40"/>
        <v>6.4</v>
      </c>
      <c r="D166" s="99" t="str">
        <f t="shared" si="41"/>
        <v>High</v>
      </c>
      <c r="E166" s="100">
        <f t="shared" si="42"/>
        <v>15</v>
      </c>
      <c r="F166" s="101">
        <f>VLOOKUP($B166,'Lack of Reliability Index'!$A$2:$H$192,8,FALSE)</f>
        <v>4.177777777777778</v>
      </c>
      <c r="G166" s="99">
        <f t="shared" si="43"/>
        <v>5.7</v>
      </c>
      <c r="H166" s="99">
        <f>'Hazard &amp; Exposure'!DD168</f>
        <v>4.0999999999999996</v>
      </c>
      <c r="I166" s="105">
        <f>'Hazard &amp; Exposure'!AO168</f>
        <v>0.1</v>
      </c>
      <c r="J166" s="105">
        <f>'Hazard &amp; Exposure'!AP168</f>
        <v>8</v>
      </c>
      <c r="K166" s="105">
        <f>'Hazard &amp; Exposure'!AQ168</f>
        <v>0</v>
      </c>
      <c r="L166" s="105">
        <f>'Hazard &amp; Exposure'!AR168</f>
        <v>0</v>
      </c>
      <c r="M166" s="105">
        <f>'Hazard &amp; Exposure'!AU168</f>
        <v>5.3</v>
      </c>
      <c r="N166" s="105">
        <f>'Hazard &amp; Exposure'!DC168</f>
        <v>6.3</v>
      </c>
      <c r="O166" s="99">
        <f>'Hazard &amp; Exposure'!DK168</f>
        <v>7</v>
      </c>
      <c r="P166" s="105">
        <f>'Hazard &amp; Exposure'!DG168</f>
        <v>10</v>
      </c>
      <c r="Q166" s="105">
        <f>'Hazard &amp; Exposure'!DJ168</f>
        <v>7</v>
      </c>
      <c r="R166" s="99">
        <f t="shared" si="44"/>
        <v>7</v>
      </c>
      <c r="S166" s="99">
        <f>Vulnerability!O168</f>
        <v>5.9</v>
      </c>
      <c r="T166" s="157">
        <f>Vulnerability!E168</f>
        <v>8.5</v>
      </c>
      <c r="U166" s="157">
        <f>Vulnerability!H168</f>
        <v>4.8</v>
      </c>
      <c r="V166" s="157">
        <f>Vulnerability!N168</f>
        <v>1.9</v>
      </c>
      <c r="W166" s="99">
        <f>Vulnerability!AM168</f>
        <v>7.8</v>
      </c>
      <c r="X166" s="157">
        <f>Vulnerability!T168</f>
        <v>9.6999999999999993</v>
      </c>
      <c r="Y166" s="156">
        <f>Vulnerability!AB168</f>
        <v>1.5</v>
      </c>
      <c r="Z166" s="156">
        <f>Vulnerability!AE168</f>
        <v>5.9</v>
      </c>
      <c r="AA166" s="156">
        <f>Vulnerability!AH168</f>
        <v>1.3</v>
      </c>
      <c r="AB166" s="156">
        <f>Vulnerability!AK168</f>
        <v>3.5</v>
      </c>
      <c r="AC166" s="157">
        <f>Vulnerability!AL168</f>
        <v>3.3</v>
      </c>
      <c r="AD166" s="99">
        <f t="shared" si="45"/>
        <v>6.7</v>
      </c>
      <c r="AE166" s="99">
        <f>'Lack of Coping Capacity'!H168</f>
        <v>6.6</v>
      </c>
      <c r="AF166" s="162">
        <f>'Lack of Coping Capacity'!D168</f>
        <v>4.9000000000000004</v>
      </c>
      <c r="AG166" s="162">
        <f>'Lack of Coping Capacity'!G168</f>
        <v>8.3000000000000007</v>
      </c>
      <c r="AH166" s="99">
        <f>'Lack of Coping Capacity'!AA168</f>
        <v>6.8</v>
      </c>
      <c r="AI166" s="162">
        <f>'Lack of Coping Capacity'!M168</f>
        <v>6.2</v>
      </c>
      <c r="AJ166" s="162">
        <f>'Lack of Coping Capacity'!R168</f>
        <v>8.3000000000000007</v>
      </c>
      <c r="AK166" s="162">
        <f>'Lack of Coping Capacity'!Z168</f>
        <v>5.9</v>
      </c>
      <c r="AL166" s="102">
        <f>'Imputed and missing data hidden'!BY164</f>
        <v>0</v>
      </c>
      <c r="AM166" s="103">
        <f t="shared" si="46"/>
        <v>0</v>
      </c>
      <c r="AN166" s="102" t="str">
        <f t="shared" si="47"/>
        <v>YES</v>
      </c>
      <c r="AO166" s="104">
        <f>'Indicator Date hidden2'!BZ165</f>
        <v>0.62666666666666671</v>
      </c>
    </row>
    <row r="167" spans="1:41">
      <c r="A167" s="97" t="str">
        <f>'Indicator Data'!A169</f>
        <v>Suriname</v>
      </c>
      <c r="B167" s="97" t="str">
        <f>'Indicator Data'!B169</f>
        <v>SUR</v>
      </c>
      <c r="C167" s="99">
        <f t="shared" si="40"/>
        <v>3.3</v>
      </c>
      <c r="D167" s="99" t="str">
        <f t="shared" si="41"/>
        <v>Low</v>
      </c>
      <c r="E167" s="100">
        <f t="shared" si="42"/>
        <v>106</v>
      </c>
      <c r="F167" s="101">
        <f>VLOOKUP($B167,'Lack of Reliability Index'!$A$2:$H$192,8,FALSE)</f>
        <v>4.4190476190476193</v>
      </c>
      <c r="G167" s="99">
        <f t="shared" si="43"/>
        <v>2.5</v>
      </c>
      <c r="H167" s="99">
        <f>'Hazard &amp; Exposure'!DD169</f>
        <v>4</v>
      </c>
      <c r="I167" s="105">
        <f>'Hazard &amp; Exposure'!AO169</f>
        <v>0.1</v>
      </c>
      <c r="J167" s="105">
        <f>'Hazard &amp; Exposure'!AP169</f>
        <v>8.6</v>
      </c>
      <c r="K167" s="105">
        <f>'Hazard &amp; Exposure'!AQ169</f>
        <v>3.2</v>
      </c>
      <c r="L167" s="105">
        <f>'Hazard &amp; Exposure'!AR169</f>
        <v>0</v>
      </c>
      <c r="M167" s="105">
        <f>'Hazard &amp; Exposure'!AU169</f>
        <v>1.5</v>
      </c>
      <c r="N167" s="105">
        <f>'Hazard &amp; Exposure'!DC169</f>
        <v>5.7</v>
      </c>
      <c r="O167" s="99">
        <f>'Hazard &amp; Exposure'!DK169</f>
        <v>0.7</v>
      </c>
      <c r="P167" s="105">
        <f>'Hazard &amp; Exposure'!DG169</f>
        <v>1</v>
      </c>
      <c r="Q167" s="105">
        <f>'Hazard &amp; Exposure'!DJ169</f>
        <v>0</v>
      </c>
      <c r="R167" s="99">
        <f t="shared" si="44"/>
        <v>2.8</v>
      </c>
      <c r="S167" s="99">
        <f>Vulnerability!O169</f>
        <v>3.3</v>
      </c>
      <c r="T167" s="157">
        <f>Vulnerability!E169</f>
        <v>3.6</v>
      </c>
      <c r="U167" s="157">
        <f>Vulnerability!H169</f>
        <v>5.8</v>
      </c>
      <c r="V167" s="157">
        <f>Vulnerability!N169</f>
        <v>0.3</v>
      </c>
      <c r="W167" s="99">
        <f>Vulnerability!AM169</f>
        <v>2.2999999999999998</v>
      </c>
      <c r="X167" s="157">
        <f>Vulnerability!T169</f>
        <v>2.7</v>
      </c>
      <c r="Y167" s="156">
        <f>Vulnerability!AB169</f>
        <v>0.8</v>
      </c>
      <c r="Z167" s="156">
        <f>Vulnerability!AE169</f>
        <v>1.4</v>
      </c>
      <c r="AA167" s="156">
        <f>Vulnerability!AH169</f>
        <v>1.7</v>
      </c>
      <c r="AB167" s="156">
        <f>Vulnerability!AK169</f>
        <v>3.1</v>
      </c>
      <c r="AC167" s="157">
        <f>Vulnerability!AL169</f>
        <v>1.8</v>
      </c>
      <c r="AD167" s="99">
        <f t="shared" si="45"/>
        <v>5.0999999999999996</v>
      </c>
      <c r="AE167" s="99">
        <f>'Lack of Coping Capacity'!H169</f>
        <v>6.2</v>
      </c>
      <c r="AF167" s="162" t="str">
        <f>'Lack of Coping Capacity'!D169</f>
        <v>x</v>
      </c>
      <c r="AG167" s="162">
        <f>'Lack of Coping Capacity'!G169</f>
        <v>6.2</v>
      </c>
      <c r="AH167" s="99">
        <f>'Lack of Coping Capacity'!AA169</f>
        <v>3.8</v>
      </c>
      <c r="AI167" s="162">
        <f>'Lack of Coping Capacity'!M169</f>
        <v>2.4</v>
      </c>
      <c r="AJ167" s="162">
        <f>'Lack of Coping Capacity'!R169</f>
        <v>4.0999999999999996</v>
      </c>
      <c r="AK167" s="162">
        <f>'Lack of Coping Capacity'!Z169</f>
        <v>4.9000000000000004</v>
      </c>
      <c r="AL167" s="102">
        <f>'Imputed and missing data hidden'!BY165</f>
        <v>8</v>
      </c>
      <c r="AM167" s="103">
        <f t="shared" si="46"/>
        <v>0.15686274509803921</v>
      </c>
      <c r="AN167" s="102" t="str">
        <f t="shared" si="47"/>
        <v/>
      </c>
      <c r="AO167" s="104">
        <f>'Indicator Date hidden2'!BZ166</f>
        <v>0.42857142857142855</v>
      </c>
    </row>
    <row r="168" spans="1:41">
      <c r="A168" s="97" t="str">
        <f>'Indicator Data'!A170</f>
        <v>Sweden</v>
      </c>
      <c r="B168" s="97" t="str">
        <f>'Indicator Data'!B170</f>
        <v>SWE</v>
      </c>
      <c r="C168" s="99">
        <f t="shared" si="40"/>
        <v>1.4</v>
      </c>
      <c r="D168" s="99" t="str">
        <f t="shared" si="41"/>
        <v>Very Low</v>
      </c>
      <c r="E168" s="100">
        <f t="shared" si="42"/>
        <v>176</v>
      </c>
      <c r="F168" s="101">
        <f>VLOOKUP($B168,'Lack of Reliability Index'!$A$2:$H$192,8,FALSE)</f>
        <v>4.5948717948717954</v>
      </c>
      <c r="G168" s="99">
        <f t="shared" si="43"/>
        <v>0.6</v>
      </c>
      <c r="H168" s="99">
        <f>'Hazard &amp; Exposure'!DD170</f>
        <v>1.1000000000000001</v>
      </c>
      <c r="I168" s="105">
        <f>'Hazard &amp; Exposure'!AO170</f>
        <v>0.1</v>
      </c>
      <c r="J168" s="105">
        <f>'Hazard &amp; Exposure'!AP170</f>
        <v>3.2</v>
      </c>
      <c r="K168" s="105">
        <f>'Hazard &amp; Exposure'!AQ170</f>
        <v>0</v>
      </c>
      <c r="L168" s="105">
        <f>'Hazard &amp; Exposure'!AR170</f>
        <v>0</v>
      </c>
      <c r="M168" s="105">
        <f>'Hazard &amp; Exposure'!AU170</f>
        <v>1</v>
      </c>
      <c r="N168" s="105">
        <f>'Hazard &amp; Exposure'!DC170</f>
        <v>1.6</v>
      </c>
      <c r="O168" s="99">
        <f>'Hazard &amp; Exposure'!DK170</f>
        <v>0</v>
      </c>
      <c r="P168" s="105">
        <f>'Hazard &amp; Exposure'!DG170</f>
        <v>0</v>
      </c>
      <c r="Q168" s="105">
        <f>'Hazard &amp; Exposure'!DJ170</f>
        <v>0</v>
      </c>
      <c r="R168" s="99">
        <f t="shared" si="44"/>
        <v>3</v>
      </c>
      <c r="S168" s="99">
        <f>Vulnerability!O170</f>
        <v>0.3</v>
      </c>
      <c r="T168" s="157">
        <f>Vulnerability!E170</f>
        <v>0</v>
      </c>
      <c r="U168" s="157">
        <f>Vulnerability!H170</f>
        <v>0.9</v>
      </c>
      <c r="V168" s="157">
        <f>Vulnerability!N170</f>
        <v>0.1</v>
      </c>
      <c r="W168" s="99">
        <f>Vulnerability!AM170</f>
        <v>5.0999999999999996</v>
      </c>
      <c r="X168" s="157">
        <f>Vulnerability!T170</f>
        <v>7.7</v>
      </c>
      <c r="Y168" s="156">
        <f>Vulnerability!AB170</f>
        <v>0.1</v>
      </c>
      <c r="Z168" s="156">
        <f>Vulnerability!AE170</f>
        <v>0.2</v>
      </c>
      <c r="AA168" s="156">
        <f>Vulnerability!AH170</f>
        <v>0</v>
      </c>
      <c r="AB168" s="156">
        <f>Vulnerability!AK170</f>
        <v>1.6</v>
      </c>
      <c r="AC168" s="157">
        <f>Vulnerability!AL170</f>
        <v>0.5</v>
      </c>
      <c r="AD168" s="99">
        <f t="shared" si="45"/>
        <v>1.4</v>
      </c>
      <c r="AE168" s="99">
        <f>'Lack of Coping Capacity'!H170</f>
        <v>2</v>
      </c>
      <c r="AF168" s="162">
        <f>'Lack of Coping Capacity'!D170</f>
        <v>2.5</v>
      </c>
      <c r="AG168" s="162">
        <f>'Lack of Coping Capacity'!G170</f>
        <v>1.4</v>
      </c>
      <c r="AH168" s="99">
        <f>'Lack of Coping Capacity'!AA170</f>
        <v>0.8</v>
      </c>
      <c r="AI168" s="162">
        <f>'Lack of Coping Capacity'!M170</f>
        <v>1.4</v>
      </c>
      <c r="AJ168" s="162">
        <f>'Lack of Coping Capacity'!R170</f>
        <v>0.9</v>
      </c>
      <c r="AK168" s="162">
        <f>'Lack of Coping Capacity'!Z170</f>
        <v>0.1</v>
      </c>
      <c r="AL168" s="102">
        <f>'Imputed and missing data hidden'!BY166</f>
        <v>12</v>
      </c>
      <c r="AM168" s="103">
        <f t="shared" si="46"/>
        <v>0.23529411764705882</v>
      </c>
      <c r="AN168" s="102" t="str">
        <f t="shared" si="47"/>
        <v/>
      </c>
      <c r="AO168" s="104">
        <f>'Indicator Date hidden2'!BZ167</f>
        <v>0.26153846153846155</v>
      </c>
    </row>
    <row r="169" spans="1:41">
      <c r="A169" s="97" t="str">
        <f>'Indicator Data'!A171</f>
        <v>Switzerland</v>
      </c>
      <c r="B169" s="97" t="str">
        <f>'Indicator Data'!B171</f>
        <v>CHE</v>
      </c>
      <c r="C169" s="99">
        <f t="shared" si="40"/>
        <v>1.4</v>
      </c>
      <c r="D169" s="99" t="str">
        <f t="shared" si="41"/>
        <v>Very Low</v>
      </c>
      <c r="E169" s="100">
        <f t="shared" si="42"/>
        <v>176</v>
      </c>
      <c r="F169" s="101">
        <f>VLOOKUP($B169,'Lack of Reliability Index'!$A$2:$H$192,8,FALSE)</f>
        <v>4.573737373737373</v>
      </c>
      <c r="G169" s="99">
        <f t="shared" si="43"/>
        <v>1.2</v>
      </c>
      <c r="H169" s="99">
        <f>'Hazard &amp; Exposure'!DD171</f>
        <v>2.2999999999999998</v>
      </c>
      <c r="I169" s="105">
        <f>'Hazard &amp; Exposure'!AO171</f>
        <v>5.0999999999999996</v>
      </c>
      <c r="J169" s="105">
        <f>'Hazard &amp; Exposure'!AP171</f>
        <v>4.3</v>
      </c>
      <c r="K169" s="105">
        <f>'Hazard &amp; Exposure'!AQ171</f>
        <v>0</v>
      </c>
      <c r="L169" s="105">
        <f>'Hazard &amp; Exposure'!AR171</f>
        <v>0</v>
      </c>
      <c r="M169" s="105">
        <f>'Hazard &amp; Exposure'!AU171</f>
        <v>1</v>
      </c>
      <c r="N169" s="105">
        <f>'Hazard &amp; Exposure'!DC171</f>
        <v>1.9</v>
      </c>
      <c r="O169" s="99">
        <f>'Hazard &amp; Exposure'!DK171</f>
        <v>0</v>
      </c>
      <c r="P169" s="105">
        <f>'Hazard &amp; Exposure'!DG171</f>
        <v>0</v>
      </c>
      <c r="Q169" s="105">
        <f>'Hazard &amp; Exposure'!DJ171</f>
        <v>0</v>
      </c>
      <c r="R169" s="99">
        <f t="shared" si="44"/>
        <v>2.5</v>
      </c>
      <c r="S169" s="99">
        <f>Vulnerability!O171</f>
        <v>0.3</v>
      </c>
      <c r="T169" s="157">
        <f>Vulnerability!E171</f>
        <v>0</v>
      </c>
      <c r="U169" s="157">
        <f>Vulnerability!H171</f>
        <v>1.2</v>
      </c>
      <c r="V169" s="157">
        <f>Vulnerability!N171</f>
        <v>0.1</v>
      </c>
      <c r="W169" s="99">
        <f>Vulnerability!AM171</f>
        <v>4.2</v>
      </c>
      <c r="X169" s="157">
        <f>Vulnerability!T171</f>
        <v>6.6</v>
      </c>
      <c r="Y169" s="156">
        <f>Vulnerability!AB171</f>
        <v>0.1</v>
      </c>
      <c r="Z169" s="156">
        <f>Vulnerability!AE171</f>
        <v>0.3</v>
      </c>
      <c r="AA169" s="156">
        <f>Vulnerability!AH171</f>
        <v>0</v>
      </c>
      <c r="AB169" s="156">
        <f>Vulnerability!AK171</f>
        <v>1.4</v>
      </c>
      <c r="AC169" s="157">
        <f>Vulnerability!AL171</f>
        <v>0.5</v>
      </c>
      <c r="AD169" s="99">
        <f t="shared" si="45"/>
        <v>0.9</v>
      </c>
      <c r="AE169" s="99">
        <f>'Lack of Coping Capacity'!H171</f>
        <v>1.1000000000000001</v>
      </c>
      <c r="AF169" s="162">
        <f>'Lack of Coping Capacity'!D171</f>
        <v>0.9</v>
      </c>
      <c r="AG169" s="162">
        <f>'Lack of Coping Capacity'!G171</f>
        <v>1.3</v>
      </c>
      <c r="AH169" s="99">
        <f>'Lack of Coping Capacity'!AA171</f>
        <v>0.6</v>
      </c>
      <c r="AI169" s="162">
        <f>'Lack of Coping Capacity'!M171</f>
        <v>1.5</v>
      </c>
      <c r="AJ169" s="162">
        <f>'Lack of Coping Capacity'!R171</f>
        <v>0</v>
      </c>
      <c r="AK169" s="162">
        <f>'Lack of Coping Capacity'!Z171</f>
        <v>0.4</v>
      </c>
      <c r="AL169" s="102">
        <f>'Imputed and missing data hidden'!BY167</f>
        <v>12</v>
      </c>
      <c r="AM169" s="103">
        <f t="shared" si="46"/>
        <v>0.23529411764705882</v>
      </c>
      <c r="AN169" s="102" t="str">
        <f t="shared" si="47"/>
        <v/>
      </c>
      <c r="AO169" s="104">
        <f>'Indicator Date hidden2'!BZ168</f>
        <v>0.25757575757575757</v>
      </c>
    </row>
    <row r="170" spans="1:41">
      <c r="A170" s="97" t="str">
        <f>'Indicator Data'!A172</f>
        <v>Syria</v>
      </c>
      <c r="B170" s="97" t="str">
        <f>'Indicator Data'!B172</f>
        <v>SYR</v>
      </c>
      <c r="C170" s="99">
        <f t="shared" si="40"/>
        <v>7.1</v>
      </c>
      <c r="D170" s="99" t="str">
        <f t="shared" si="41"/>
        <v>Very High</v>
      </c>
      <c r="E170" s="100">
        <f t="shared" si="42"/>
        <v>10</v>
      </c>
      <c r="F170" s="101">
        <f>VLOOKUP($B170,'Lack of Reliability Index'!$A$2:$H$192,8,FALSE)</f>
        <v>7.9215686274509807</v>
      </c>
      <c r="G170" s="99">
        <f t="shared" si="43"/>
        <v>8.6999999999999993</v>
      </c>
      <c r="H170" s="99">
        <f>'Hazard &amp; Exposure'!DD172</f>
        <v>5.7</v>
      </c>
      <c r="I170" s="105">
        <f>'Hazard &amp; Exposure'!AO172</f>
        <v>7.8</v>
      </c>
      <c r="J170" s="105">
        <f>'Hazard &amp; Exposure'!AP172</f>
        <v>5.2</v>
      </c>
      <c r="K170" s="105">
        <f>'Hazard &amp; Exposure'!AQ172</f>
        <v>5.6</v>
      </c>
      <c r="L170" s="105">
        <f>'Hazard &amp; Exposure'!AR172</f>
        <v>0</v>
      </c>
      <c r="M170" s="105">
        <f>'Hazard &amp; Exposure'!AU172</f>
        <v>7.2</v>
      </c>
      <c r="N170" s="105">
        <f>'Hazard &amp; Exposure'!DC172</f>
        <v>5.9</v>
      </c>
      <c r="O170" s="99">
        <f>'Hazard &amp; Exposure'!DK172</f>
        <v>10</v>
      </c>
      <c r="P170" s="105">
        <f>'Hazard &amp; Exposure'!DG172</f>
        <v>9.9</v>
      </c>
      <c r="Q170" s="105">
        <f>'Hazard &amp; Exposure'!DJ172</f>
        <v>10</v>
      </c>
      <c r="R170" s="99">
        <f t="shared" si="44"/>
        <v>7.6</v>
      </c>
      <c r="S170" s="99">
        <f>Vulnerability!O172</f>
        <v>7.2</v>
      </c>
      <c r="T170" s="157">
        <f>Vulnerability!E172</f>
        <v>6.1</v>
      </c>
      <c r="U170" s="157">
        <f>Vulnerability!H172</f>
        <v>6.4</v>
      </c>
      <c r="V170" s="157">
        <f>Vulnerability!N172</f>
        <v>10</v>
      </c>
      <c r="W170" s="99">
        <f>Vulnerability!AM172</f>
        <v>7.9</v>
      </c>
      <c r="X170" s="157">
        <f>Vulnerability!T172</f>
        <v>10</v>
      </c>
      <c r="Y170" s="156">
        <f>Vulnerability!AB172</f>
        <v>0.6</v>
      </c>
      <c r="Z170" s="156">
        <f>Vulnerability!AE172</f>
        <v>2</v>
      </c>
      <c r="AA170" s="156">
        <f>Vulnerability!AH172</f>
        <v>1.5</v>
      </c>
      <c r="AB170" s="156">
        <f>Vulnerability!AK172</f>
        <v>3.8</v>
      </c>
      <c r="AC170" s="157">
        <f>Vulnerability!AL172</f>
        <v>2.1</v>
      </c>
      <c r="AD170" s="99">
        <f t="shared" si="45"/>
        <v>5.4</v>
      </c>
      <c r="AE170" s="99">
        <f>'Lack of Coping Capacity'!H172</f>
        <v>6.6</v>
      </c>
      <c r="AF170" s="162">
        <f>'Lack of Coping Capacity'!D172</f>
        <v>4.5999999999999996</v>
      </c>
      <c r="AG170" s="162">
        <f>'Lack of Coping Capacity'!G172</f>
        <v>8.5</v>
      </c>
      <c r="AH170" s="99">
        <f>'Lack of Coping Capacity'!AA172</f>
        <v>3.9</v>
      </c>
      <c r="AI170" s="162">
        <f>'Lack of Coping Capacity'!M172</f>
        <v>4</v>
      </c>
      <c r="AJ170" s="162">
        <f>'Lack of Coping Capacity'!R172</f>
        <v>2.7</v>
      </c>
      <c r="AK170" s="162">
        <f>'Lack of Coping Capacity'!Z172</f>
        <v>5</v>
      </c>
      <c r="AL170" s="102">
        <f>'Imputed and missing data hidden'!BY168</f>
        <v>12</v>
      </c>
      <c r="AM170" s="103">
        <f t="shared" si="46"/>
        <v>0.23529411764705882</v>
      </c>
      <c r="AN170" s="102" t="str">
        <f t="shared" si="47"/>
        <v>YES</v>
      </c>
      <c r="AO170" s="104">
        <f>'Indicator Date hidden2'!BZ169</f>
        <v>0.58823529411764708</v>
      </c>
    </row>
    <row r="171" spans="1:41">
      <c r="A171" s="97" t="str">
        <f>'Indicator Data'!A173</f>
        <v>Tajikistan</v>
      </c>
      <c r="B171" s="97" t="str">
        <f>'Indicator Data'!B173</f>
        <v>TJK</v>
      </c>
      <c r="C171" s="99">
        <f t="shared" si="40"/>
        <v>4.4000000000000004</v>
      </c>
      <c r="D171" s="99" t="str">
        <f t="shared" si="41"/>
        <v>Medium</v>
      </c>
      <c r="E171" s="100">
        <f t="shared" si="42"/>
        <v>68</v>
      </c>
      <c r="F171" s="101">
        <f>VLOOKUP($B171,'Lack of Reliability Index'!$A$2:$H$192,8,FALSE)</f>
        <v>4.8740740740740733</v>
      </c>
      <c r="G171" s="99">
        <f t="shared" si="43"/>
        <v>5</v>
      </c>
      <c r="H171" s="99">
        <f>'Hazard &amp; Exposure'!DD173</f>
        <v>5.8</v>
      </c>
      <c r="I171" s="105">
        <f>'Hazard &amp; Exposure'!AO173</f>
        <v>9.3000000000000007</v>
      </c>
      <c r="J171" s="105">
        <f>'Hazard &amp; Exposure'!AP173</f>
        <v>5.4</v>
      </c>
      <c r="K171" s="105">
        <f>'Hazard &amp; Exposure'!AQ173</f>
        <v>0</v>
      </c>
      <c r="L171" s="105">
        <f>'Hazard &amp; Exposure'!AR173</f>
        <v>0</v>
      </c>
      <c r="M171" s="105">
        <f>'Hazard &amp; Exposure'!AU173</f>
        <v>7.6</v>
      </c>
      <c r="N171" s="105">
        <f>'Hazard &amp; Exposure'!DC173</f>
        <v>6</v>
      </c>
      <c r="O171" s="99">
        <f>'Hazard &amp; Exposure'!DK173</f>
        <v>4.0999999999999996</v>
      </c>
      <c r="P171" s="105">
        <f>'Hazard &amp; Exposure'!DG173</f>
        <v>5.9</v>
      </c>
      <c r="Q171" s="105">
        <f>'Hazard &amp; Exposure'!DJ173</f>
        <v>0</v>
      </c>
      <c r="R171" s="99">
        <f t="shared" si="44"/>
        <v>3.4</v>
      </c>
      <c r="S171" s="99">
        <f>Vulnerability!O173</f>
        <v>4.3</v>
      </c>
      <c r="T171" s="157">
        <f>Vulnerability!E173</f>
        <v>5</v>
      </c>
      <c r="U171" s="157">
        <f>Vulnerability!H173</f>
        <v>3.3</v>
      </c>
      <c r="V171" s="157">
        <f>Vulnerability!N173</f>
        <v>4</v>
      </c>
      <c r="W171" s="99">
        <f>Vulnerability!AM173</f>
        <v>2.4</v>
      </c>
      <c r="X171" s="157">
        <f>Vulnerability!T173</f>
        <v>2.8</v>
      </c>
      <c r="Y171" s="156">
        <f>Vulnerability!AB173</f>
        <v>1.9</v>
      </c>
      <c r="Z171" s="156">
        <f>Vulnerability!AE173</f>
        <v>2.2000000000000002</v>
      </c>
      <c r="AA171" s="156">
        <f>Vulnerability!AH173</f>
        <v>0</v>
      </c>
      <c r="AB171" s="156">
        <f>Vulnerability!AK173</f>
        <v>3.4</v>
      </c>
      <c r="AC171" s="157">
        <f>Vulnerability!AL173</f>
        <v>2</v>
      </c>
      <c r="AD171" s="99">
        <f t="shared" si="45"/>
        <v>5</v>
      </c>
      <c r="AE171" s="99">
        <f>'Lack of Coping Capacity'!H173</f>
        <v>6</v>
      </c>
      <c r="AF171" s="162">
        <f>'Lack of Coping Capacity'!D173</f>
        <v>4.5999999999999996</v>
      </c>
      <c r="AG171" s="162">
        <f>'Lack of Coping Capacity'!G173</f>
        <v>7.3</v>
      </c>
      <c r="AH171" s="99">
        <f>'Lack of Coping Capacity'!AA173</f>
        <v>3.8</v>
      </c>
      <c r="AI171" s="162">
        <f>'Lack of Coping Capacity'!M173</f>
        <v>3.1</v>
      </c>
      <c r="AJ171" s="162">
        <f>'Lack of Coping Capacity'!R173</f>
        <v>4.4000000000000004</v>
      </c>
      <c r="AK171" s="162">
        <f>'Lack of Coping Capacity'!Z173</f>
        <v>3.9</v>
      </c>
      <c r="AL171" s="102">
        <f>'Imputed and missing data hidden'!BY169</f>
        <v>8</v>
      </c>
      <c r="AM171" s="103">
        <f t="shared" si="46"/>
        <v>0.15686274509803921</v>
      </c>
      <c r="AN171" s="102" t="str">
        <f t="shared" si="47"/>
        <v/>
      </c>
      <c r="AO171" s="104">
        <f>'Indicator Date hidden2'!BZ170</f>
        <v>0.51388888888888884</v>
      </c>
    </row>
    <row r="172" spans="1:41">
      <c r="A172" s="97" t="str">
        <f>'Indicator Data'!A174</f>
        <v>Tanzania</v>
      </c>
      <c r="B172" s="97" t="str">
        <f>'Indicator Data'!B174</f>
        <v>TZA</v>
      </c>
      <c r="C172" s="99">
        <f t="shared" si="40"/>
        <v>5.3</v>
      </c>
      <c r="D172" s="99" t="str">
        <f t="shared" si="41"/>
        <v>High</v>
      </c>
      <c r="E172" s="100">
        <f t="shared" si="42"/>
        <v>34</v>
      </c>
      <c r="F172" s="101">
        <f>VLOOKUP($B172,'Lack of Reliability Index'!$A$2:$H$192,8,FALSE)</f>
        <v>2.3783783783783772</v>
      </c>
      <c r="G172" s="99">
        <f t="shared" si="43"/>
        <v>4.3</v>
      </c>
      <c r="H172" s="99">
        <f>'Hazard &amp; Exposure'!DD174</f>
        <v>5.2</v>
      </c>
      <c r="I172" s="105">
        <f>'Hazard &amp; Exposure'!AO174</f>
        <v>4.8</v>
      </c>
      <c r="J172" s="105">
        <f>'Hazard &amp; Exposure'!AP174</f>
        <v>5.8</v>
      </c>
      <c r="K172" s="105">
        <f>'Hazard &amp; Exposure'!AQ174</f>
        <v>5.9</v>
      </c>
      <c r="L172" s="105">
        <f>'Hazard &amp; Exposure'!AR174</f>
        <v>0.8</v>
      </c>
      <c r="M172" s="105">
        <f>'Hazard &amp; Exposure'!AU174</f>
        <v>5.2</v>
      </c>
      <c r="N172" s="105">
        <f>'Hazard &amp; Exposure'!DC174</f>
        <v>7</v>
      </c>
      <c r="O172" s="99">
        <f>'Hazard &amp; Exposure'!DK174</f>
        <v>3.3</v>
      </c>
      <c r="P172" s="105">
        <f>'Hazard &amp; Exposure'!DG174</f>
        <v>4.7</v>
      </c>
      <c r="Q172" s="105">
        <f>'Hazard &amp; Exposure'!DJ174</f>
        <v>0</v>
      </c>
      <c r="R172" s="99">
        <f t="shared" si="44"/>
        <v>5.6</v>
      </c>
      <c r="S172" s="99">
        <f>Vulnerability!O174</f>
        <v>5.9</v>
      </c>
      <c r="T172" s="157">
        <f>Vulnerability!E174</f>
        <v>8.3000000000000007</v>
      </c>
      <c r="U172" s="157">
        <f>Vulnerability!H174</f>
        <v>5.7</v>
      </c>
      <c r="V172" s="157">
        <f>Vulnerability!N174</f>
        <v>1.1000000000000001</v>
      </c>
      <c r="W172" s="99">
        <f>Vulnerability!AM174</f>
        <v>5.2</v>
      </c>
      <c r="X172" s="157">
        <f>Vulnerability!T174</f>
        <v>6</v>
      </c>
      <c r="Y172" s="156">
        <f>Vulnerability!AB174</f>
        <v>5.4</v>
      </c>
      <c r="Z172" s="156">
        <f>Vulnerability!AE174</f>
        <v>3.6</v>
      </c>
      <c r="AA172" s="156">
        <f>Vulnerability!AH174</f>
        <v>0.9</v>
      </c>
      <c r="AB172" s="156">
        <f>Vulnerability!AK174</f>
        <v>6</v>
      </c>
      <c r="AC172" s="157">
        <f>Vulnerability!AL174</f>
        <v>4.2</v>
      </c>
      <c r="AD172" s="99">
        <f t="shared" si="45"/>
        <v>6.3</v>
      </c>
      <c r="AE172" s="99">
        <f>'Lack of Coping Capacity'!H174</f>
        <v>5</v>
      </c>
      <c r="AF172" s="162">
        <f>'Lack of Coping Capacity'!D174</f>
        <v>3.5</v>
      </c>
      <c r="AG172" s="162">
        <f>'Lack of Coping Capacity'!G174</f>
        <v>6.5</v>
      </c>
      <c r="AH172" s="99">
        <f>'Lack of Coping Capacity'!AA174</f>
        <v>7.3</v>
      </c>
      <c r="AI172" s="162">
        <f>'Lack of Coping Capacity'!M174</f>
        <v>6.2</v>
      </c>
      <c r="AJ172" s="162">
        <f>'Lack of Coping Capacity'!R174</f>
        <v>8.6</v>
      </c>
      <c r="AK172" s="162">
        <f>'Lack of Coping Capacity'!Z174</f>
        <v>7.1</v>
      </c>
      <c r="AL172" s="102">
        <f>'Imputed and missing data hidden'!BY170</f>
        <v>0</v>
      </c>
      <c r="AM172" s="103">
        <f t="shared" si="46"/>
        <v>0</v>
      </c>
      <c r="AN172" s="102" t="str">
        <f t="shared" si="47"/>
        <v/>
      </c>
      <c r="AO172" s="104">
        <f>'Indicator Date hidden2'!BZ171</f>
        <v>0.44594594594594594</v>
      </c>
    </row>
    <row r="173" spans="1:41">
      <c r="A173" s="97" t="str">
        <f>'Indicator Data'!A175</f>
        <v>Thailand</v>
      </c>
      <c r="B173" s="97" t="str">
        <f>'Indicator Data'!B175</f>
        <v>THA</v>
      </c>
      <c r="C173" s="99">
        <f t="shared" si="40"/>
        <v>3.8</v>
      </c>
      <c r="D173" s="99" t="str">
        <f t="shared" si="41"/>
        <v>Medium</v>
      </c>
      <c r="E173" s="100">
        <f t="shared" si="42"/>
        <v>87</v>
      </c>
      <c r="F173" s="101">
        <f>VLOOKUP($B173,'Lack of Reliability Index'!$A$2:$H$192,8,FALSE)</f>
        <v>2.9406392694063923</v>
      </c>
      <c r="G173" s="99">
        <f t="shared" si="43"/>
        <v>4.5999999999999996</v>
      </c>
      <c r="H173" s="99">
        <f>'Hazard &amp; Exposure'!DD175</f>
        <v>6.1</v>
      </c>
      <c r="I173" s="105">
        <f>'Hazard &amp; Exposure'!AO175</f>
        <v>2.1</v>
      </c>
      <c r="J173" s="105">
        <f>'Hazard &amp; Exposure'!AP175</f>
        <v>8.8000000000000007</v>
      </c>
      <c r="K173" s="105">
        <f>'Hazard &amp; Exposure'!AQ175</f>
        <v>7.2</v>
      </c>
      <c r="L173" s="105">
        <f>'Hazard &amp; Exposure'!AR175</f>
        <v>4.9000000000000004</v>
      </c>
      <c r="M173" s="105">
        <f>'Hazard &amp; Exposure'!AU175</f>
        <v>5.7</v>
      </c>
      <c r="N173" s="105">
        <f>'Hazard &amp; Exposure'!DC175</f>
        <v>5.3</v>
      </c>
      <c r="O173" s="99">
        <f>'Hazard &amp; Exposure'!DK175</f>
        <v>2.7</v>
      </c>
      <c r="P173" s="105">
        <f>'Hazard &amp; Exposure'!DG175</f>
        <v>3.8</v>
      </c>
      <c r="Q173" s="105">
        <f>'Hazard &amp; Exposure'!DJ175</f>
        <v>0</v>
      </c>
      <c r="R173" s="99">
        <f t="shared" si="44"/>
        <v>3</v>
      </c>
      <c r="S173" s="99">
        <f>Vulnerability!O175</f>
        <v>2.1</v>
      </c>
      <c r="T173" s="157">
        <f>Vulnerability!E175</f>
        <v>2.2000000000000002</v>
      </c>
      <c r="U173" s="157">
        <f>Vulnerability!H175</f>
        <v>3.7</v>
      </c>
      <c r="V173" s="157">
        <f>Vulnerability!N175</f>
        <v>0.2</v>
      </c>
      <c r="W173" s="99">
        <f>Vulnerability!AM175</f>
        <v>3.8</v>
      </c>
      <c r="X173" s="157">
        <f>Vulnerability!T175</f>
        <v>5.5</v>
      </c>
      <c r="Y173" s="156">
        <f>Vulnerability!AB175</f>
        <v>1</v>
      </c>
      <c r="Z173" s="156">
        <f>Vulnerability!AE175</f>
        <v>1.1000000000000001</v>
      </c>
      <c r="AA173" s="156">
        <f>Vulnerability!AH175</f>
        <v>1.4</v>
      </c>
      <c r="AB173" s="156">
        <f>Vulnerability!AK175</f>
        <v>2.9</v>
      </c>
      <c r="AC173" s="157">
        <f>Vulnerability!AL175</f>
        <v>1.6</v>
      </c>
      <c r="AD173" s="99">
        <f t="shared" si="45"/>
        <v>3.9</v>
      </c>
      <c r="AE173" s="99">
        <f>'Lack of Coping Capacity'!H175</f>
        <v>5.0999999999999996</v>
      </c>
      <c r="AF173" s="162">
        <f>'Lack of Coping Capacity'!D175</f>
        <v>4.7</v>
      </c>
      <c r="AG173" s="162">
        <f>'Lack of Coping Capacity'!G175</f>
        <v>5.4</v>
      </c>
      <c r="AH173" s="99">
        <f>'Lack of Coping Capacity'!AA175</f>
        <v>2.5</v>
      </c>
      <c r="AI173" s="162">
        <f>'Lack of Coping Capacity'!M175</f>
        <v>1.3</v>
      </c>
      <c r="AJ173" s="162">
        <f>'Lack of Coping Capacity'!R175</f>
        <v>1.9</v>
      </c>
      <c r="AK173" s="162">
        <f>'Lack of Coping Capacity'!Z175</f>
        <v>4.3</v>
      </c>
      <c r="AL173" s="102">
        <f>'Imputed and missing data hidden'!BY171</f>
        <v>5</v>
      </c>
      <c r="AM173" s="103">
        <f t="shared" si="46"/>
        <v>9.8039215686274508E-2</v>
      </c>
      <c r="AN173" s="102" t="str">
        <f t="shared" si="47"/>
        <v/>
      </c>
      <c r="AO173" s="104">
        <f>'Indicator Date hidden2'!BZ172</f>
        <v>0.30136986301369861</v>
      </c>
    </row>
    <row r="174" spans="1:41">
      <c r="A174" s="97" t="str">
        <f>'Indicator Data'!A176</f>
        <v>Timor-Leste</v>
      </c>
      <c r="B174" s="97" t="str">
        <f>'Indicator Data'!B176</f>
        <v>TLS</v>
      </c>
      <c r="C174" s="99">
        <f t="shared" si="40"/>
        <v>4.3</v>
      </c>
      <c r="D174" s="99" t="str">
        <f t="shared" si="41"/>
        <v>Medium</v>
      </c>
      <c r="E174" s="100">
        <f t="shared" si="42"/>
        <v>72</v>
      </c>
      <c r="F174" s="101">
        <f>VLOOKUP($B174,'Lack of Reliability Index'!$A$2:$H$192,8,FALSE)</f>
        <v>4.4957746478873242</v>
      </c>
      <c r="G174" s="99">
        <f t="shared" si="43"/>
        <v>2.7</v>
      </c>
      <c r="H174" s="99">
        <f>'Hazard &amp; Exposure'!DD176</f>
        <v>4.5999999999999996</v>
      </c>
      <c r="I174" s="105">
        <f>'Hazard &amp; Exposure'!AO176</f>
        <v>6.3</v>
      </c>
      <c r="J174" s="105">
        <f>'Hazard &amp; Exposure'!AP176</f>
        <v>1.7</v>
      </c>
      <c r="K174" s="105">
        <f>'Hazard &amp; Exposure'!AQ176</f>
        <v>6</v>
      </c>
      <c r="L174" s="105">
        <f>'Hazard &amp; Exposure'!AR176</f>
        <v>3.6</v>
      </c>
      <c r="M174" s="105">
        <f>'Hazard &amp; Exposure'!AU176</f>
        <v>2</v>
      </c>
      <c r="N174" s="105">
        <f>'Hazard &amp; Exposure'!DC176</f>
        <v>6.4</v>
      </c>
      <c r="O174" s="99">
        <f>'Hazard &amp; Exposure'!DK176</f>
        <v>0.2</v>
      </c>
      <c r="P174" s="105">
        <f>'Hazard &amp; Exposure'!DG176</f>
        <v>0.3</v>
      </c>
      <c r="Q174" s="105">
        <f>'Hazard &amp; Exposure'!DJ176</f>
        <v>0</v>
      </c>
      <c r="R174" s="99">
        <f t="shared" si="44"/>
        <v>5.0999999999999996</v>
      </c>
      <c r="S174" s="99">
        <f>Vulnerability!O176</f>
        <v>5.2</v>
      </c>
      <c r="T174" s="157">
        <f>Vulnerability!E176</f>
        <v>7.5</v>
      </c>
      <c r="U174" s="157">
        <f>Vulnerability!H176</f>
        <v>0.9</v>
      </c>
      <c r="V174" s="157">
        <f>Vulnerability!N176</f>
        <v>4.7</v>
      </c>
      <c r="W174" s="99">
        <f>Vulnerability!AM176</f>
        <v>5</v>
      </c>
      <c r="X174" s="157">
        <f>Vulnerability!T176</f>
        <v>0</v>
      </c>
      <c r="Y174" s="156">
        <f>Vulnerability!AB176</f>
        <v>6.6</v>
      </c>
      <c r="Z174" s="156">
        <f>Vulnerability!AE176</f>
        <v>5.9</v>
      </c>
      <c r="AA174" s="156">
        <f>Vulnerability!AH176</f>
        <v>10</v>
      </c>
      <c r="AB174" s="156">
        <f>Vulnerability!AK176</f>
        <v>5.9</v>
      </c>
      <c r="AC174" s="157">
        <f>Vulnerability!AL176</f>
        <v>7.7</v>
      </c>
      <c r="AD174" s="99">
        <f t="shared" si="45"/>
        <v>5.9</v>
      </c>
      <c r="AE174" s="99">
        <f>'Lack of Coping Capacity'!H176</f>
        <v>6.4</v>
      </c>
      <c r="AF174" s="162">
        <f>'Lack of Coping Capacity'!D176</f>
        <v>6.3</v>
      </c>
      <c r="AG174" s="162">
        <f>'Lack of Coping Capacity'!G176</f>
        <v>6.4</v>
      </c>
      <c r="AH174" s="99">
        <f>'Lack of Coping Capacity'!AA176</f>
        <v>5.3</v>
      </c>
      <c r="AI174" s="162">
        <f>'Lack of Coping Capacity'!M176</f>
        <v>4.5999999999999996</v>
      </c>
      <c r="AJ174" s="162">
        <f>'Lack of Coping Capacity'!R176</f>
        <v>5.9</v>
      </c>
      <c r="AK174" s="162">
        <f>'Lack of Coping Capacity'!Z176</f>
        <v>5.4</v>
      </c>
      <c r="AL174" s="102">
        <f>'Imputed and missing data hidden'!BY172</f>
        <v>7</v>
      </c>
      <c r="AM174" s="103">
        <f t="shared" si="46"/>
        <v>0.13725490196078433</v>
      </c>
      <c r="AN174" s="102" t="str">
        <f t="shared" si="47"/>
        <v/>
      </c>
      <c r="AO174" s="104">
        <f>'Indicator Date hidden2'!BZ173</f>
        <v>0.49295774647887325</v>
      </c>
    </row>
    <row r="175" spans="1:41">
      <c r="A175" s="97" t="str">
        <f>'Indicator Data'!A177</f>
        <v>Togo</v>
      </c>
      <c r="B175" s="97" t="str">
        <f>'Indicator Data'!B177</f>
        <v>TGO</v>
      </c>
      <c r="C175" s="99">
        <f t="shared" si="40"/>
        <v>4.8</v>
      </c>
      <c r="D175" s="99" t="str">
        <f t="shared" si="41"/>
        <v>Medium</v>
      </c>
      <c r="E175" s="100">
        <f t="shared" si="42"/>
        <v>49</v>
      </c>
      <c r="F175" s="101">
        <f>VLOOKUP($B175,'Lack of Reliability Index'!$A$2:$H$192,8,FALSE)</f>
        <v>2.6301369863013688</v>
      </c>
      <c r="G175" s="99">
        <f t="shared" si="43"/>
        <v>2.9</v>
      </c>
      <c r="H175" s="99">
        <f>'Hazard &amp; Exposure'!DD177</f>
        <v>3.1</v>
      </c>
      <c r="I175" s="105">
        <f>'Hazard &amp; Exposure'!AO177</f>
        <v>0.1</v>
      </c>
      <c r="J175" s="105">
        <f>'Hazard &amp; Exposure'!AP177</f>
        <v>4.3</v>
      </c>
      <c r="K175" s="105">
        <f>'Hazard &amp; Exposure'!AQ177</f>
        <v>0</v>
      </c>
      <c r="L175" s="105">
        <f>'Hazard &amp; Exposure'!AR177</f>
        <v>0</v>
      </c>
      <c r="M175" s="105">
        <f>'Hazard &amp; Exposure'!AU177</f>
        <v>3</v>
      </c>
      <c r="N175" s="105">
        <f>'Hazard &amp; Exposure'!DC177</f>
        <v>7.5</v>
      </c>
      <c r="O175" s="99">
        <f>'Hazard &amp; Exposure'!DK177</f>
        <v>2.6</v>
      </c>
      <c r="P175" s="105">
        <f>'Hazard &amp; Exposure'!DG177</f>
        <v>3.7</v>
      </c>
      <c r="Q175" s="105">
        <f>'Hazard &amp; Exposure'!DJ177</f>
        <v>0</v>
      </c>
      <c r="R175" s="99">
        <f t="shared" si="44"/>
        <v>5</v>
      </c>
      <c r="S175" s="99">
        <f>Vulnerability!O177</f>
        <v>6.1</v>
      </c>
      <c r="T175" s="157">
        <f>Vulnerability!E177</f>
        <v>8</v>
      </c>
      <c r="U175" s="157">
        <f>Vulnerability!H177</f>
        <v>6.1</v>
      </c>
      <c r="V175" s="157">
        <f>Vulnerability!N177</f>
        <v>2.1</v>
      </c>
      <c r="W175" s="99">
        <f>Vulnerability!AM177</f>
        <v>3.6</v>
      </c>
      <c r="X175" s="157">
        <f>Vulnerability!T177</f>
        <v>3.5</v>
      </c>
      <c r="Y175" s="156">
        <f>Vulnerability!AB177</f>
        <v>4.2</v>
      </c>
      <c r="Z175" s="156">
        <f>Vulnerability!AE177</f>
        <v>4.3</v>
      </c>
      <c r="AA175" s="156">
        <f>Vulnerability!AH177</f>
        <v>0.3</v>
      </c>
      <c r="AB175" s="156">
        <f>Vulnerability!AK177</f>
        <v>5.3</v>
      </c>
      <c r="AC175" s="157">
        <f>Vulnerability!AL177</f>
        <v>3.7</v>
      </c>
      <c r="AD175" s="99">
        <f t="shared" si="45"/>
        <v>7.7</v>
      </c>
      <c r="AE175" s="99">
        <f>'Lack of Coping Capacity'!H177</f>
        <v>8.1</v>
      </c>
      <c r="AF175" s="162">
        <f>'Lack of Coping Capacity'!D177</f>
        <v>9.1999999999999993</v>
      </c>
      <c r="AG175" s="162">
        <f>'Lack of Coping Capacity'!G177</f>
        <v>7</v>
      </c>
      <c r="AH175" s="99">
        <f>'Lack of Coping Capacity'!AA177</f>
        <v>7.2</v>
      </c>
      <c r="AI175" s="162">
        <f>'Lack of Coping Capacity'!M177</f>
        <v>6.6</v>
      </c>
      <c r="AJ175" s="162">
        <f>'Lack of Coping Capacity'!R177</f>
        <v>8</v>
      </c>
      <c r="AK175" s="162">
        <f>'Lack of Coping Capacity'!Z177</f>
        <v>6.9</v>
      </c>
      <c r="AL175" s="102">
        <f>'Imputed and missing data hidden'!BY173</f>
        <v>0</v>
      </c>
      <c r="AM175" s="103">
        <f t="shared" si="46"/>
        <v>0</v>
      </c>
      <c r="AN175" s="102" t="str">
        <f t="shared" si="47"/>
        <v/>
      </c>
      <c r="AO175" s="104">
        <f>'Indicator Date hidden2'!BZ174</f>
        <v>0.49315068493150682</v>
      </c>
    </row>
    <row r="176" spans="1:41">
      <c r="A176" s="97" t="str">
        <f>'Indicator Data'!A178</f>
        <v>Tonga</v>
      </c>
      <c r="B176" s="97" t="str">
        <f>'Indicator Data'!B178</f>
        <v>TON</v>
      </c>
      <c r="C176" s="99">
        <f t="shared" si="40"/>
        <v>3.5</v>
      </c>
      <c r="D176" s="99" t="str">
        <f t="shared" si="41"/>
        <v>Medium</v>
      </c>
      <c r="E176" s="100">
        <f t="shared" si="42"/>
        <v>101</v>
      </c>
      <c r="F176" s="101">
        <f>VLOOKUP($B176,'Lack of Reliability Index'!$A$2:$H$192,8,FALSE)</f>
        <v>6.916666666666667</v>
      </c>
      <c r="G176" s="99">
        <f t="shared" si="43"/>
        <v>3</v>
      </c>
      <c r="H176" s="99">
        <f>'Hazard &amp; Exposure'!DD178</f>
        <v>5.2</v>
      </c>
      <c r="I176" s="105">
        <f>'Hazard &amp; Exposure'!AO178</f>
        <v>7.7</v>
      </c>
      <c r="J176" s="105">
        <f>'Hazard &amp; Exposure'!AP178</f>
        <v>0.1</v>
      </c>
      <c r="K176" s="105">
        <f>'Hazard &amp; Exposure'!AQ178</f>
        <v>8</v>
      </c>
      <c r="L176" s="105">
        <f>'Hazard &amp; Exposure'!AR178</f>
        <v>6.2</v>
      </c>
      <c r="M176" s="105">
        <f>'Hazard &amp; Exposure'!AU178</f>
        <v>0.5</v>
      </c>
      <c r="N176" s="105">
        <f>'Hazard &amp; Exposure'!DC178</f>
        <v>3.8</v>
      </c>
      <c r="O176" s="99">
        <f>'Hazard &amp; Exposure'!DK178</f>
        <v>0</v>
      </c>
      <c r="P176" s="105">
        <f>'Hazard &amp; Exposure'!DG178</f>
        <v>0</v>
      </c>
      <c r="Q176" s="105">
        <f>'Hazard &amp; Exposure'!DJ178</f>
        <v>0</v>
      </c>
      <c r="R176" s="99">
        <f t="shared" si="44"/>
        <v>3.4</v>
      </c>
      <c r="S176" s="99">
        <f>Vulnerability!O178</f>
        <v>5.2</v>
      </c>
      <c r="T176" s="157">
        <f>Vulnerability!E178</f>
        <v>3.5</v>
      </c>
      <c r="U176" s="157">
        <f>Vulnerability!H178</f>
        <v>3.9</v>
      </c>
      <c r="V176" s="157">
        <f>Vulnerability!N178</f>
        <v>10</v>
      </c>
      <c r="W176" s="99">
        <f>Vulnerability!AM178</f>
        <v>1.1000000000000001</v>
      </c>
      <c r="X176" s="157">
        <f>Vulnerability!T178</f>
        <v>0</v>
      </c>
      <c r="Y176" s="156">
        <f>Vulnerability!AB178</f>
        <v>2.1</v>
      </c>
      <c r="Z176" s="156">
        <f>Vulnerability!AE178</f>
        <v>0.9</v>
      </c>
      <c r="AA176" s="156">
        <f>Vulnerability!AH178</f>
        <v>0.7</v>
      </c>
      <c r="AB176" s="156">
        <f>Vulnerability!AK178</f>
        <v>4.2</v>
      </c>
      <c r="AC176" s="157">
        <f>Vulnerability!AL178</f>
        <v>2.1</v>
      </c>
      <c r="AD176" s="99">
        <f t="shared" si="45"/>
        <v>4.0999999999999996</v>
      </c>
      <c r="AE176" s="99">
        <f>'Lack of Coping Capacity'!H178</f>
        <v>5.3</v>
      </c>
      <c r="AF176" s="162">
        <f>'Lack of Coping Capacity'!D178</f>
        <v>5.8</v>
      </c>
      <c r="AG176" s="162">
        <f>'Lack of Coping Capacity'!G178</f>
        <v>4.7</v>
      </c>
      <c r="AH176" s="99">
        <f>'Lack of Coping Capacity'!AA178</f>
        <v>2.7</v>
      </c>
      <c r="AI176" s="162">
        <f>'Lack of Coping Capacity'!M178</f>
        <v>3.4</v>
      </c>
      <c r="AJ176" s="162">
        <f>'Lack of Coping Capacity'!R178</f>
        <v>0.2</v>
      </c>
      <c r="AK176" s="162">
        <f>'Lack of Coping Capacity'!Z178</f>
        <v>4.5999999999999996</v>
      </c>
      <c r="AL176" s="102">
        <f>'Imputed and missing data hidden'!BY174</f>
        <v>17</v>
      </c>
      <c r="AM176" s="103">
        <f t="shared" si="46"/>
        <v>0.33333333333333331</v>
      </c>
      <c r="AN176" s="102" t="str">
        <f t="shared" si="47"/>
        <v/>
      </c>
      <c r="AO176" s="104">
        <f>'Indicator Date hidden2'!BZ175</f>
        <v>0.546875</v>
      </c>
    </row>
    <row r="177" spans="1:41">
      <c r="A177" s="97" t="str">
        <f>'Indicator Data'!A179</f>
        <v>Trinidad and Tobago</v>
      </c>
      <c r="B177" s="97" t="str">
        <f>'Indicator Data'!B179</f>
        <v>TTO</v>
      </c>
      <c r="C177" s="99">
        <f t="shared" si="40"/>
        <v>2.6</v>
      </c>
      <c r="D177" s="99" t="str">
        <f t="shared" si="41"/>
        <v>Low</v>
      </c>
      <c r="E177" s="100">
        <f t="shared" si="42"/>
        <v>128</v>
      </c>
      <c r="F177" s="101">
        <f>VLOOKUP($B177,'Lack of Reliability Index'!$A$2:$H$192,8,FALSE)</f>
        <v>6.1333333333333329</v>
      </c>
      <c r="G177" s="99">
        <f t="shared" si="43"/>
        <v>1.8</v>
      </c>
      <c r="H177" s="99">
        <f>'Hazard &amp; Exposure'!DD179</f>
        <v>3.2</v>
      </c>
      <c r="I177" s="105">
        <f>'Hazard &amp; Exposure'!AO179</f>
        <v>6.3</v>
      </c>
      <c r="J177" s="105">
        <f>'Hazard &amp; Exposure'!AP179</f>
        <v>0.3</v>
      </c>
      <c r="K177" s="105">
        <f>'Hazard &amp; Exposure'!AQ179</f>
        <v>0</v>
      </c>
      <c r="L177" s="105">
        <f>'Hazard &amp; Exposure'!AR179</f>
        <v>2.4</v>
      </c>
      <c r="M177" s="105">
        <f>'Hazard &amp; Exposure'!AU179</f>
        <v>3.1</v>
      </c>
      <c r="N177" s="105">
        <f>'Hazard &amp; Exposure'!DC179</f>
        <v>4.9000000000000004</v>
      </c>
      <c r="O177" s="99">
        <f>'Hazard &amp; Exposure'!DK179</f>
        <v>0.1</v>
      </c>
      <c r="P177" s="105">
        <f>'Hazard &amp; Exposure'!DG179</f>
        <v>0.1</v>
      </c>
      <c r="Q177" s="105">
        <f>'Hazard &amp; Exposure'!DJ179</f>
        <v>0</v>
      </c>
      <c r="R177" s="99">
        <f t="shared" si="44"/>
        <v>3</v>
      </c>
      <c r="S177" s="99">
        <f>Vulnerability!O179</f>
        <v>2.1</v>
      </c>
      <c r="T177" s="157">
        <f>Vulnerability!E179</f>
        <v>1.8</v>
      </c>
      <c r="U177" s="157">
        <f>Vulnerability!H179</f>
        <v>4.3</v>
      </c>
      <c r="V177" s="157">
        <f>Vulnerability!N179</f>
        <v>0.3</v>
      </c>
      <c r="W177" s="99">
        <f>Vulnerability!AM179</f>
        <v>3.8</v>
      </c>
      <c r="X177" s="157">
        <f>Vulnerability!T179</f>
        <v>5.8</v>
      </c>
      <c r="Y177" s="156">
        <f>Vulnerability!AB179</f>
        <v>0.4</v>
      </c>
      <c r="Z177" s="156">
        <f>Vulnerability!AE179</f>
        <v>1.2</v>
      </c>
      <c r="AA177" s="156">
        <f>Vulnerability!AH179</f>
        <v>0</v>
      </c>
      <c r="AB177" s="156">
        <f>Vulnerability!AK179</f>
        <v>2.1</v>
      </c>
      <c r="AC177" s="157">
        <f>Vulnerability!AL179</f>
        <v>1</v>
      </c>
      <c r="AD177" s="99">
        <f t="shared" si="45"/>
        <v>3.3</v>
      </c>
      <c r="AE177" s="99">
        <f>'Lack of Coping Capacity'!H179</f>
        <v>4.9000000000000004</v>
      </c>
      <c r="AF177" s="162">
        <f>'Lack of Coping Capacity'!D179</f>
        <v>4.4000000000000004</v>
      </c>
      <c r="AG177" s="162">
        <f>'Lack of Coping Capacity'!G179</f>
        <v>5.4</v>
      </c>
      <c r="AH177" s="99">
        <f>'Lack of Coping Capacity'!AA179</f>
        <v>1.2</v>
      </c>
      <c r="AI177" s="162">
        <f>'Lack of Coping Capacity'!M179</f>
        <v>1.2</v>
      </c>
      <c r="AJ177" s="162">
        <f>'Lack of Coping Capacity'!R179</f>
        <v>0.4</v>
      </c>
      <c r="AK177" s="162">
        <f>'Lack of Coping Capacity'!Z179</f>
        <v>2</v>
      </c>
      <c r="AL177" s="102">
        <f>'Imputed and missing data hidden'!BY175</f>
        <v>8</v>
      </c>
      <c r="AM177" s="103">
        <f t="shared" si="46"/>
        <v>0.15686274509803921</v>
      </c>
      <c r="AN177" s="102" t="str">
        <f t="shared" si="47"/>
        <v/>
      </c>
      <c r="AO177" s="104">
        <f>'Indicator Date hidden2'!BZ176</f>
        <v>0.80281690140845074</v>
      </c>
    </row>
    <row r="178" spans="1:41">
      <c r="A178" s="97" t="str">
        <f>'Indicator Data'!A180</f>
        <v>Tunisia</v>
      </c>
      <c r="B178" s="97" t="str">
        <f>'Indicator Data'!B180</f>
        <v>TUN</v>
      </c>
      <c r="C178" s="99">
        <f t="shared" si="40"/>
        <v>3.3</v>
      </c>
      <c r="D178" s="99" t="str">
        <f t="shared" si="41"/>
        <v>Low</v>
      </c>
      <c r="E178" s="100">
        <f t="shared" si="42"/>
        <v>106</v>
      </c>
      <c r="F178" s="101">
        <f>VLOOKUP($B178,'Lack of Reliability Index'!$A$2:$H$192,8,FALSE)</f>
        <v>2.9784037558685439</v>
      </c>
      <c r="G178" s="99">
        <f t="shared" si="43"/>
        <v>3.7</v>
      </c>
      <c r="H178" s="99">
        <f>'Hazard &amp; Exposure'!DD180</f>
        <v>4.4000000000000004</v>
      </c>
      <c r="I178" s="105">
        <f>'Hazard &amp; Exposure'!AO180</f>
        <v>5.7</v>
      </c>
      <c r="J178" s="105">
        <f>'Hazard &amp; Exposure'!AP180</f>
        <v>3.8</v>
      </c>
      <c r="K178" s="105">
        <f>'Hazard &amp; Exposure'!AQ180</f>
        <v>7.5</v>
      </c>
      <c r="L178" s="105">
        <f>'Hazard &amp; Exposure'!AR180</f>
        <v>0</v>
      </c>
      <c r="M178" s="105">
        <f>'Hazard &amp; Exposure'!AU180</f>
        <v>4.0999999999999996</v>
      </c>
      <c r="N178" s="105">
        <f>'Hazard &amp; Exposure'!DC180</f>
        <v>2.7</v>
      </c>
      <c r="O178" s="99">
        <f>'Hazard &amp; Exposure'!DK180</f>
        <v>2.9</v>
      </c>
      <c r="P178" s="105">
        <f>'Hazard &amp; Exposure'!DG180</f>
        <v>4.0999999999999996</v>
      </c>
      <c r="Q178" s="105">
        <f>'Hazard &amp; Exposure'!DJ180</f>
        <v>0</v>
      </c>
      <c r="R178" s="99">
        <f t="shared" si="44"/>
        <v>2.1</v>
      </c>
      <c r="S178" s="99">
        <f>Vulnerability!O180</f>
        <v>2.5</v>
      </c>
      <c r="T178" s="157">
        <f>Vulnerability!E180</f>
        <v>2.5</v>
      </c>
      <c r="U178" s="157">
        <f>Vulnerability!H180</f>
        <v>2.9</v>
      </c>
      <c r="V178" s="157">
        <f>Vulnerability!N180</f>
        <v>1.9</v>
      </c>
      <c r="W178" s="99">
        <f>Vulnerability!AM180</f>
        <v>1.6</v>
      </c>
      <c r="X178" s="157">
        <f>Vulnerability!T180</f>
        <v>2.7</v>
      </c>
      <c r="Y178" s="156">
        <f>Vulnerability!AB180</f>
        <v>0.3</v>
      </c>
      <c r="Z178" s="156">
        <f>Vulnerability!AE180</f>
        <v>0.9</v>
      </c>
      <c r="AA178" s="156">
        <f>Vulnerability!AH180</f>
        <v>0.2</v>
      </c>
      <c r="AB178" s="156">
        <f>Vulnerability!AK180</f>
        <v>0.2</v>
      </c>
      <c r="AC178" s="157">
        <f>Vulnerability!AL180</f>
        <v>0.4</v>
      </c>
      <c r="AD178" s="99">
        <f t="shared" si="45"/>
        <v>4.5999999999999996</v>
      </c>
      <c r="AE178" s="99">
        <f>'Lack of Coping Capacity'!H180</f>
        <v>5.9</v>
      </c>
      <c r="AF178" s="162">
        <f>'Lack of Coping Capacity'!D180</f>
        <v>6.4</v>
      </c>
      <c r="AG178" s="162">
        <f>'Lack of Coping Capacity'!G180</f>
        <v>5.4</v>
      </c>
      <c r="AH178" s="99">
        <f>'Lack of Coping Capacity'!AA180</f>
        <v>3.1</v>
      </c>
      <c r="AI178" s="162">
        <f>'Lack of Coping Capacity'!M180</f>
        <v>2.8</v>
      </c>
      <c r="AJ178" s="162">
        <f>'Lack of Coping Capacity'!R180</f>
        <v>2.7</v>
      </c>
      <c r="AK178" s="162">
        <f>'Lack of Coping Capacity'!Z180</f>
        <v>3.9</v>
      </c>
      <c r="AL178" s="102">
        <f>'Imputed and missing data hidden'!BY176</f>
        <v>3</v>
      </c>
      <c r="AM178" s="103">
        <f t="shared" si="46"/>
        <v>5.8823529411764705E-2</v>
      </c>
      <c r="AN178" s="102" t="str">
        <f t="shared" si="47"/>
        <v/>
      </c>
      <c r="AO178" s="104">
        <f>'Indicator Date hidden2'!BZ177</f>
        <v>0.40845070422535212</v>
      </c>
    </row>
    <row r="179" spans="1:41">
      <c r="A179" s="97" t="str">
        <f>'Indicator Data'!A181</f>
        <v>Turkey</v>
      </c>
      <c r="B179" s="97" t="str">
        <f>'Indicator Data'!B181</f>
        <v>TUR</v>
      </c>
      <c r="C179" s="99">
        <f t="shared" si="40"/>
        <v>4.9000000000000004</v>
      </c>
      <c r="D179" s="99" t="str">
        <f t="shared" si="41"/>
        <v>Medium</v>
      </c>
      <c r="E179" s="100">
        <f t="shared" si="42"/>
        <v>45</v>
      </c>
      <c r="F179" s="101">
        <f>VLOOKUP($B179,'Lack of Reliability Index'!$A$2:$H$192,8,FALSE)</f>
        <v>5</v>
      </c>
      <c r="G179" s="99">
        <f t="shared" si="43"/>
        <v>7.9</v>
      </c>
      <c r="H179" s="99">
        <f>'Hazard &amp; Exposure'!DD181</f>
        <v>6.1</v>
      </c>
      <c r="I179" s="105">
        <f>'Hazard &amp; Exposure'!AO181</f>
        <v>9.6999999999999993</v>
      </c>
      <c r="J179" s="105">
        <f>'Hazard &amp; Exposure'!AP181</f>
        <v>5.7</v>
      </c>
      <c r="K179" s="105">
        <f>'Hazard &amp; Exposure'!AQ181</f>
        <v>7</v>
      </c>
      <c r="L179" s="105">
        <f>'Hazard &amp; Exposure'!AR181</f>
        <v>0</v>
      </c>
      <c r="M179" s="105">
        <f>'Hazard &amp; Exposure'!AU181</f>
        <v>2.4</v>
      </c>
      <c r="N179" s="105">
        <f>'Hazard &amp; Exposure'!DC181</f>
        <v>6.1</v>
      </c>
      <c r="O179" s="99">
        <f>'Hazard &amp; Exposure'!DK181</f>
        <v>9</v>
      </c>
      <c r="P179" s="105">
        <f>'Hazard &amp; Exposure'!DG181</f>
        <v>9.3000000000000007</v>
      </c>
      <c r="Q179" s="105">
        <f>'Hazard &amp; Exposure'!DJ181</f>
        <v>9</v>
      </c>
      <c r="R179" s="99">
        <f t="shared" si="44"/>
        <v>4.8</v>
      </c>
      <c r="S179" s="99">
        <f>Vulnerability!O181</f>
        <v>1.9</v>
      </c>
      <c r="T179" s="157">
        <f>Vulnerability!E181</f>
        <v>1.6</v>
      </c>
      <c r="U179" s="157">
        <f>Vulnerability!H181</f>
        <v>4.2</v>
      </c>
      <c r="V179" s="157">
        <f>Vulnerability!N181</f>
        <v>0.3</v>
      </c>
      <c r="W179" s="99">
        <f>Vulnerability!AM181</f>
        <v>6.8</v>
      </c>
      <c r="X179" s="157">
        <f>Vulnerability!T181</f>
        <v>9.4</v>
      </c>
      <c r="Y179" s="156">
        <f>Vulnerability!AB181</f>
        <v>0.2</v>
      </c>
      <c r="Z179" s="156">
        <f>Vulnerability!AE181</f>
        <v>0.6</v>
      </c>
      <c r="AA179" s="156">
        <f>Vulnerability!AH181</f>
        <v>0.7</v>
      </c>
      <c r="AB179" s="156">
        <f>Vulnerability!AK181</f>
        <v>0</v>
      </c>
      <c r="AC179" s="157">
        <f>Vulnerability!AL181</f>
        <v>0.4</v>
      </c>
      <c r="AD179" s="99">
        <f t="shared" si="45"/>
        <v>3.1</v>
      </c>
      <c r="AE179" s="99">
        <f>'Lack of Coping Capacity'!H181</f>
        <v>3.8</v>
      </c>
      <c r="AF179" s="162">
        <f>'Lack of Coping Capacity'!D181</f>
        <v>2.1</v>
      </c>
      <c r="AG179" s="162">
        <f>'Lack of Coping Capacity'!G181</f>
        <v>5.5</v>
      </c>
      <c r="AH179" s="99">
        <f>'Lack of Coping Capacity'!AA181</f>
        <v>2.4</v>
      </c>
      <c r="AI179" s="162">
        <f>'Lack of Coping Capacity'!M181</f>
        <v>2.2000000000000002</v>
      </c>
      <c r="AJ179" s="162">
        <f>'Lack of Coping Capacity'!R181</f>
        <v>1.8</v>
      </c>
      <c r="AK179" s="162">
        <f>'Lack of Coping Capacity'!Z181</f>
        <v>3.2</v>
      </c>
      <c r="AL179" s="102">
        <f>'Imputed and missing data hidden'!BY177</f>
        <v>9</v>
      </c>
      <c r="AM179" s="103">
        <f t="shared" si="46"/>
        <v>0.17647058823529413</v>
      </c>
      <c r="AN179" s="102" t="str">
        <f t="shared" si="47"/>
        <v>YES</v>
      </c>
      <c r="AO179" s="104">
        <f>'Indicator Date hidden2'!BZ178</f>
        <v>0.3</v>
      </c>
    </row>
    <row r="180" spans="1:41">
      <c r="A180" s="97" t="str">
        <f>'Indicator Data'!A182</f>
        <v>Turkmenistan</v>
      </c>
      <c r="B180" s="97" t="str">
        <f>'Indicator Data'!B182</f>
        <v>TKM</v>
      </c>
      <c r="C180" s="99">
        <f t="shared" si="40"/>
        <v>2.4</v>
      </c>
      <c r="D180" s="99" t="str">
        <f t="shared" si="41"/>
        <v>Low</v>
      </c>
      <c r="E180" s="100">
        <f t="shared" si="42"/>
        <v>134</v>
      </c>
      <c r="F180" s="101">
        <f>VLOOKUP($B180,'Lack of Reliability Index'!$A$2:$H$192,8,FALSE)</f>
        <v>6.2141414141414142</v>
      </c>
      <c r="G180" s="99">
        <f t="shared" si="43"/>
        <v>2.2000000000000002</v>
      </c>
      <c r="H180" s="99">
        <f>'Hazard &amp; Exposure'!DD182</f>
        <v>3.7</v>
      </c>
      <c r="I180" s="105">
        <f>'Hazard &amp; Exposure'!AO182</f>
        <v>3.3</v>
      </c>
      <c r="J180" s="105">
        <f>'Hazard &amp; Exposure'!AP182</f>
        <v>6.4</v>
      </c>
      <c r="K180" s="105">
        <f>'Hazard &amp; Exposure'!AQ182</f>
        <v>0</v>
      </c>
      <c r="L180" s="105">
        <f>'Hazard &amp; Exposure'!AR182</f>
        <v>0</v>
      </c>
      <c r="M180" s="105">
        <f>'Hazard &amp; Exposure'!AU182</f>
        <v>4.3</v>
      </c>
      <c r="N180" s="105">
        <f>'Hazard &amp; Exposure'!DC182</f>
        <v>5.6</v>
      </c>
      <c r="O180" s="99">
        <f>'Hazard &amp; Exposure'!DK182</f>
        <v>0.4</v>
      </c>
      <c r="P180" s="105">
        <f>'Hazard &amp; Exposure'!DG182</f>
        <v>0.5</v>
      </c>
      <c r="Q180" s="105">
        <f>'Hazard &amp; Exposure'!DJ182</f>
        <v>0</v>
      </c>
      <c r="R180" s="99">
        <f t="shared" si="44"/>
        <v>1.1000000000000001</v>
      </c>
      <c r="S180" s="99">
        <f>Vulnerability!O182</f>
        <v>1.6</v>
      </c>
      <c r="T180" s="157">
        <f>Vulnerability!E182</f>
        <v>2.2999999999999998</v>
      </c>
      <c r="U180" s="157" t="str">
        <f>Vulnerability!H182</f>
        <v>x</v>
      </c>
      <c r="V180" s="157">
        <f>Vulnerability!N182</f>
        <v>0.1</v>
      </c>
      <c r="W180" s="99">
        <f>Vulnerability!AM182</f>
        <v>0.6</v>
      </c>
      <c r="X180" s="157">
        <f>Vulnerability!T182</f>
        <v>0</v>
      </c>
      <c r="Y180" s="156">
        <f>Vulnerability!AB182</f>
        <v>0.4</v>
      </c>
      <c r="Z180" s="156">
        <f>Vulnerability!AE182</f>
        <v>2</v>
      </c>
      <c r="AA180" s="156">
        <f>Vulnerability!AH182</f>
        <v>0</v>
      </c>
      <c r="AB180" s="156">
        <f>Vulnerability!AK182</f>
        <v>1.8</v>
      </c>
      <c r="AC180" s="157">
        <f>Vulnerability!AL182</f>
        <v>1.1000000000000001</v>
      </c>
      <c r="AD180" s="99">
        <f t="shared" si="45"/>
        <v>5.8</v>
      </c>
      <c r="AE180" s="99">
        <f>'Lack of Coping Capacity'!H182</f>
        <v>7.7</v>
      </c>
      <c r="AF180" s="162" t="str">
        <f>'Lack of Coping Capacity'!D182</f>
        <v>x</v>
      </c>
      <c r="AG180" s="162">
        <f>'Lack of Coping Capacity'!G182</f>
        <v>7.7</v>
      </c>
      <c r="AH180" s="99">
        <f>'Lack of Coping Capacity'!AA182</f>
        <v>2.8</v>
      </c>
      <c r="AI180" s="162">
        <f>'Lack of Coping Capacity'!M182</f>
        <v>2.5</v>
      </c>
      <c r="AJ180" s="162">
        <f>'Lack of Coping Capacity'!R182</f>
        <v>3.3</v>
      </c>
      <c r="AK180" s="162">
        <f>'Lack of Coping Capacity'!Z182</f>
        <v>2.6</v>
      </c>
      <c r="AL180" s="102">
        <f>'Imputed and missing data hidden'!BY178</f>
        <v>13</v>
      </c>
      <c r="AM180" s="103">
        <f t="shared" si="46"/>
        <v>0.25490196078431371</v>
      </c>
      <c r="AN180" s="102" t="str">
        <f t="shared" si="47"/>
        <v/>
      </c>
      <c r="AO180" s="104">
        <f>'Indicator Date hidden2'!BZ179</f>
        <v>0.51515151515151514</v>
      </c>
    </row>
    <row r="181" spans="1:41">
      <c r="A181" s="97" t="str">
        <f>'Indicator Data'!A183</f>
        <v>Tuvalu</v>
      </c>
      <c r="B181" s="97" t="str">
        <f>'Indicator Data'!B183</f>
        <v>TUV</v>
      </c>
      <c r="C181" s="99">
        <f t="shared" si="40"/>
        <v>3.4</v>
      </c>
      <c r="D181" s="99" t="str">
        <f t="shared" si="41"/>
        <v>Low</v>
      </c>
      <c r="E181" s="100">
        <f t="shared" si="42"/>
        <v>104</v>
      </c>
      <c r="F181" s="101">
        <f>VLOOKUP($B181,'Lack of Reliability Index'!$A$2:$H$192,8,FALSE)</f>
        <v>6.7151515151515158</v>
      </c>
      <c r="G181" s="99">
        <f t="shared" si="43"/>
        <v>1.6</v>
      </c>
      <c r="H181" s="99">
        <f>'Hazard &amp; Exposure'!DD183</f>
        <v>2.9</v>
      </c>
      <c r="I181" s="105">
        <f>'Hazard &amp; Exposure'!AO183</f>
        <v>0.1</v>
      </c>
      <c r="J181" s="105">
        <f>'Hazard &amp; Exposure'!AP183</f>
        <v>0.1</v>
      </c>
      <c r="K181" s="105">
        <f>'Hazard &amp; Exposure'!AQ183</f>
        <v>8.3000000000000007</v>
      </c>
      <c r="L181" s="105">
        <f>'Hazard &amp; Exposure'!AR183</f>
        <v>0.1</v>
      </c>
      <c r="M181" s="105">
        <f>'Hazard &amp; Exposure'!AU183</f>
        <v>0.5</v>
      </c>
      <c r="N181" s="105">
        <f>'Hazard &amp; Exposure'!DC183</f>
        <v>3.6</v>
      </c>
      <c r="O181" s="99">
        <f>'Hazard &amp; Exposure'!DK183</f>
        <v>0</v>
      </c>
      <c r="P181" s="105">
        <f>'Hazard &amp; Exposure'!DG183</f>
        <v>0</v>
      </c>
      <c r="Q181" s="105">
        <f>'Hazard &amp; Exposure'!DJ183</f>
        <v>0</v>
      </c>
      <c r="R181" s="99">
        <f t="shared" si="44"/>
        <v>4.7</v>
      </c>
      <c r="S181" s="99">
        <f>Vulnerability!O183</f>
        <v>4.8</v>
      </c>
      <c r="T181" s="157">
        <f>Vulnerability!E183</f>
        <v>4.4000000000000004</v>
      </c>
      <c r="U181" s="157">
        <f>Vulnerability!H183</f>
        <v>3.5</v>
      </c>
      <c r="V181" s="157">
        <f>Vulnerability!N183</f>
        <v>6.7</v>
      </c>
      <c r="W181" s="99">
        <f>Vulnerability!AM183</f>
        <v>4.5</v>
      </c>
      <c r="X181" s="157">
        <f>Vulnerability!T183</f>
        <v>0</v>
      </c>
      <c r="Y181" s="156">
        <f>Vulnerability!AB183</f>
        <v>7.7</v>
      </c>
      <c r="Z181" s="156">
        <f>Vulnerability!AE183</f>
        <v>1.8</v>
      </c>
      <c r="AA181" s="156">
        <f>Vulnerability!AH183</f>
        <v>10</v>
      </c>
      <c r="AB181" s="156">
        <f>Vulnerability!AK183</f>
        <v>4.2</v>
      </c>
      <c r="AC181" s="157">
        <f>Vulnerability!AL183</f>
        <v>7.2</v>
      </c>
      <c r="AD181" s="99">
        <f t="shared" si="45"/>
        <v>5</v>
      </c>
      <c r="AE181" s="99">
        <f>'Lack of Coping Capacity'!H183</f>
        <v>6.3</v>
      </c>
      <c r="AF181" s="162" t="str">
        <f>'Lack of Coping Capacity'!D183</f>
        <v>x</v>
      </c>
      <c r="AG181" s="162">
        <f>'Lack of Coping Capacity'!G183</f>
        <v>6.3</v>
      </c>
      <c r="AH181" s="99">
        <f>'Lack of Coping Capacity'!AA183</f>
        <v>3.3</v>
      </c>
      <c r="AI181" s="162">
        <f>'Lack of Coping Capacity'!M183</f>
        <v>3.9</v>
      </c>
      <c r="AJ181" s="162">
        <f>'Lack of Coping Capacity'!R183</f>
        <v>0.6</v>
      </c>
      <c r="AK181" s="162">
        <f>'Lack of Coping Capacity'!Z183</f>
        <v>5.5</v>
      </c>
      <c r="AL181" s="102">
        <f>'Imputed and missing data hidden'!BY179</f>
        <v>25</v>
      </c>
      <c r="AM181" s="103">
        <f t="shared" si="46"/>
        <v>0.49019607843137253</v>
      </c>
      <c r="AN181" s="102" t="str">
        <f t="shared" si="47"/>
        <v/>
      </c>
      <c r="AO181" s="104">
        <f>'Indicator Date hidden2'!BZ180</f>
        <v>0.50909090909090904</v>
      </c>
    </row>
    <row r="182" spans="1:41">
      <c r="A182" s="97" t="str">
        <f>'Indicator Data'!A184</f>
        <v>Uganda</v>
      </c>
      <c r="B182" s="97" t="str">
        <f>'Indicator Data'!B184</f>
        <v>UGA</v>
      </c>
      <c r="C182" s="99">
        <f t="shared" si="40"/>
        <v>6</v>
      </c>
      <c r="D182" s="99" t="str">
        <f t="shared" si="41"/>
        <v>High</v>
      </c>
      <c r="E182" s="100">
        <f t="shared" si="42"/>
        <v>21</v>
      </c>
      <c r="F182" s="101">
        <f>VLOOKUP($B182,'Lack of Reliability Index'!$A$2:$H$192,8,FALSE)</f>
        <v>3.137899543378996</v>
      </c>
      <c r="G182" s="99">
        <f t="shared" si="43"/>
        <v>4.5999999999999996</v>
      </c>
      <c r="H182" s="99">
        <f>'Hazard &amp; Exposure'!DD184</f>
        <v>4.5</v>
      </c>
      <c r="I182" s="105">
        <f>'Hazard &amp; Exposure'!AO184</f>
        <v>4</v>
      </c>
      <c r="J182" s="105">
        <f>'Hazard &amp; Exposure'!AP184</f>
        <v>5.0999999999999996</v>
      </c>
      <c r="K182" s="105">
        <f>'Hazard &amp; Exposure'!AQ184</f>
        <v>0</v>
      </c>
      <c r="L182" s="105">
        <f>'Hazard &amp; Exposure'!AR184</f>
        <v>0</v>
      </c>
      <c r="M182" s="105">
        <f>'Hazard &amp; Exposure'!AU184</f>
        <v>6.1</v>
      </c>
      <c r="N182" s="105">
        <f>'Hazard &amp; Exposure'!DC184</f>
        <v>8</v>
      </c>
      <c r="O182" s="99">
        <f>'Hazard &amp; Exposure'!DK184</f>
        <v>4.7</v>
      </c>
      <c r="P182" s="105">
        <f>'Hazard &amp; Exposure'!DG184</f>
        <v>6.7</v>
      </c>
      <c r="Q182" s="105">
        <f>'Hazard &amp; Exposure'!DJ184</f>
        <v>0</v>
      </c>
      <c r="R182" s="99">
        <f t="shared" si="44"/>
        <v>6.7</v>
      </c>
      <c r="S182" s="99">
        <f>Vulnerability!O184</f>
        <v>6.1</v>
      </c>
      <c r="T182" s="157">
        <f>Vulnerability!E184</f>
        <v>8.1999999999999993</v>
      </c>
      <c r="U182" s="157">
        <f>Vulnerability!H184</f>
        <v>5.8</v>
      </c>
      <c r="V182" s="157">
        <f>Vulnerability!N184</f>
        <v>2.1</v>
      </c>
      <c r="W182" s="99">
        <f>Vulnerability!AM184</f>
        <v>7.3</v>
      </c>
      <c r="X182" s="157">
        <f>Vulnerability!T184</f>
        <v>8.8000000000000007</v>
      </c>
      <c r="Y182" s="156">
        <f>Vulnerability!AB184</f>
        <v>6.5</v>
      </c>
      <c r="Z182" s="156">
        <f>Vulnerability!AE184</f>
        <v>2.9</v>
      </c>
      <c r="AA182" s="156">
        <f>Vulnerability!AH184</f>
        <v>0.4</v>
      </c>
      <c r="AB182" s="156">
        <f>Vulnerability!AK184</f>
        <v>7.3</v>
      </c>
      <c r="AC182" s="157">
        <f>Vulnerability!AL184</f>
        <v>4.8</v>
      </c>
      <c r="AD182" s="99">
        <f t="shared" si="45"/>
        <v>7</v>
      </c>
      <c r="AE182" s="99">
        <f>'Lack of Coping Capacity'!H184</f>
        <v>6.8</v>
      </c>
      <c r="AF182" s="162" t="str">
        <f>'Lack of Coping Capacity'!D184</f>
        <v>x</v>
      </c>
      <c r="AG182" s="162">
        <f>'Lack of Coping Capacity'!G184</f>
        <v>6.8</v>
      </c>
      <c r="AH182" s="99">
        <f>'Lack of Coping Capacity'!AA184</f>
        <v>7.2</v>
      </c>
      <c r="AI182" s="162">
        <f>'Lack of Coping Capacity'!M184</f>
        <v>6.4</v>
      </c>
      <c r="AJ182" s="162">
        <f>'Lack of Coping Capacity'!R184</f>
        <v>9</v>
      </c>
      <c r="AK182" s="162">
        <f>'Lack of Coping Capacity'!Z184</f>
        <v>6.2</v>
      </c>
      <c r="AL182" s="102">
        <f>'Imputed and missing data hidden'!BY180</f>
        <v>3</v>
      </c>
      <c r="AM182" s="103">
        <f t="shared" si="46"/>
        <v>5.8823529411764705E-2</v>
      </c>
      <c r="AN182" s="102" t="str">
        <f t="shared" si="47"/>
        <v/>
      </c>
      <c r="AO182" s="104">
        <f>'Indicator Date hidden2'!BZ181</f>
        <v>0.43835616438356162</v>
      </c>
    </row>
    <row r="183" spans="1:41">
      <c r="A183" s="97" t="str">
        <f>'Indicator Data'!A185</f>
        <v>Ukraine</v>
      </c>
      <c r="B183" s="97" t="str">
        <f>'Indicator Data'!B185</f>
        <v>UKR</v>
      </c>
      <c r="C183" s="99">
        <f t="shared" si="40"/>
        <v>4.5</v>
      </c>
      <c r="D183" s="99" t="str">
        <f t="shared" si="41"/>
        <v>Medium</v>
      </c>
      <c r="E183" s="100">
        <f t="shared" si="42"/>
        <v>61</v>
      </c>
      <c r="F183" s="101">
        <f>VLOOKUP($B183,'Lack of Reliability Index'!$A$2:$H$192,8,FALSE)</f>
        <v>6.1884057971014492</v>
      </c>
      <c r="G183" s="99">
        <f t="shared" si="43"/>
        <v>5.4</v>
      </c>
      <c r="H183" s="99">
        <f>'Hazard &amp; Exposure'!DD185</f>
        <v>3.2</v>
      </c>
      <c r="I183" s="105">
        <f>'Hazard &amp; Exposure'!AO185</f>
        <v>2.5</v>
      </c>
      <c r="J183" s="105">
        <f>'Hazard &amp; Exposure'!AP185</f>
        <v>7.1</v>
      </c>
      <c r="K183" s="105">
        <f>'Hazard &amp; Exposure'!AQ185</f>
        <v>0</v>
      </c>
      <c r="L183" s="105">
        <f>'Hazard &amp; Exposure'!AR185</f>
        <v>0</v>
      </c>
      <c r="M183" s="105">
        <f>'Hazard &amp; Exposure'!AU185</f>
        <v>2.7</v>
      </c>
      <c r="N183" s="105">
        <f>'Hazard &amp; Exposure'!DC185</f>
        <v>4.2</v>
      </c>
      <c r="O183" s="99">
        <f>'Hazard &amp; Exposure'!DK185</f>
        <v>7</v>
      </c>
      <c r="P183" s="105">
        <f>'Hazard &amp; Exposure'!DG185</f>
        <v>9.9</v>
      </c>
      <c r="Q183" s="105">
        <f>'Hazard &amp; Exposure'!DJ185</f>
        <v>7</v>
      </c>
      <c r="R183" s="99">
        <f t="shared" si="44"/>
        <v>3.8</v>
      </c>
      <c r="S183" s="99">
        <f>Vulnerability!O185</f>
        <v>1.5</v>
      </c>
      <c r="T183" s="157">
        <f>Vulnerability!E185</f>
        <v>1.3</v>
      </c>
      <c r="U183" s="157">
        <f>Vulnerability!H185</f>
        <v>1.8</v>
      </c>
      <c r="V183" s="157">
        <f>Vulnerability!N185</f>
        <v>1.5</v>
      </c>
      <c r="W183" s="99">
        <f>Vulnerability!AM185</f>
        <v>5.5</v>
      </c>
      <c r="X183" s="157">
        <f>Vulnerability!T185</f>
        <v>8</v>
      </c>
      <c r="Y183" s="156">
        <f>Vulnerability!AB185</f>
        <v>1.1000000000000001</v>
      </c>
      <c r="Z183" s="156">
        <f>Vulnerability!AE185</f>
        <v>0.6</v>
      </c>
      <c r="AA183" s="156">
        <f>Vulnerability!AH185</f>
        <v>0.1</v>
      </c>
      <c r="AB183" s="156">
        <f>Vulnerability!AK185</f>
        <v>1.7</v>
      </c>
      <c r="AC183" s="157">
        <f>Vulnerability!AL185</f>
        <v>0.9</v>
      </c>
      <c r="AD183" s="99">
        <f t="shared" si="45"/>
        <v>4.5</v>
      </c>
      <c r="AE183" s="99">
        <f>'Lack of Coping Capacity'!H185</f>
        <v>6.2</v>
      </c>
      <c r="AF183" s="162" t="str">
        <f>'Lack of Coping Capacity'!D185</f>
        <v>x</v>
      </c>
      <c r="AG183" s="162">
        <f>'Lack of Coping Capacity'!G185</f>
        <v>6.2</v>
      </c>
      <c r="AH183" s="99">
        <f>'Lack of Coping Capacity'!AA185</f>
        <v>2.1</v>
      </c>
      <c r="AI183" s="162">
        <f>'Lack of Coping Capacity'!M185</f>
        <v>1.8</v>
      </c>
      <c r="AJ183" s="162">
        <f>'Lack of Coping Capacity'!R185</f>
        <v>1.4</v>
      </c>
      <c r="AK183" s="162">
        <f>'Lack of Coping Capacity'!Z185</f>
        <v>3.2</v>
      </c>
      <c r="AL183" s="102">
        <f>'Imputed and missing data hidden'!BY181</f>
        <v>9</v>
      </c>
      <c r="AM183" s="103">
        <f t="shared" si="46"/>
        <v>0.17647058823529413</v>
      </c>
      <c r="AN183" s="102" t="str">
        <f t="shared" si="47"/>
        <v>YES</v>
      </c>
      <c r="AO183" s="104">
        <f>'Indicator Date hidden2'!BZ182</f>
        <v>0.47826086956521741</v>
      </c>
    </row>
    <row r="184" spans="1:41">
      <c r="A184" s="97" t="str">
        <f>'Indicator Data'!A186</f>
        <v>United Arab Emirates</v>
      </c>
      <c r="B184" s="97" t="str">
        <f>'Indicator Data'!B186</f>
        <v>ARE</v>
      </c>
      <c r="C184" s="99">
        <f t="shared" si="40"/>
        <v>1.7</v>
      </c>
      <c r="D184" s="99" t="str">
        <f t="shared" si="41"/>
        <v>Very Low</v>
      </c>
      <c r="E184" s="100">
        <f t="shared" si="42"/>
        <v>166</v>
      </c>
      <c r="F184" s="101">
        <f>VLOOKUP($B184,'Lack of Reliability Index'!$A$2:$H$192,8,FALSE)</f>
        <v>5.1076923076923073</v>
      </c>
      <c r="G184" s="99">
        <f t="shared" si="43"/>
        <v>2.2999999999999998</v>
      </c>
      <c r="H184" s="99">
        <f>'Hazard &amp; Exposure'!DD186</f>
        <v>4.2</v>
      </c>
      <c r="I184" s="105">
        <f>'Hazard &amp; Exposure'!AO186</f>
        <v>0.1</v>
      </c>
      <c r="J184" s="105">
        <f>'Hazard &amp; Exposure'!AP186</f>
        <v>3.8</v>
      </c>
      <c r="K184" s="105">
        <f>'Hazard &amp; Exposure'!AQ186</f>
        <v>7</v>
      </c>
      <c r="L184" s="105">
        <f>'Hazard &amp; Exposure'!AR186</f>
        <v>1.8</v>
      </c>
      <c r="M184" s="105">
        <f>'Hazard &amp; Exposure'!AU186</f>
        <v>5</v>
      </c>
      <c r="N184" s="105">
        <f>'Hazard &amp; Exposure'!DC186</f>
        <v>5.5</v>
      </c>
      <c r="O184" s="99">
        <f>'Hazard &amp; Exposure'!DK186</f>
        <v>0</v>
      </c>
      <c r="P184" s="105">
        <f>'Hazard &amp; Exposure'!DG186</f>
        <v>0</v>
      </c>
      <c r="Q184" s="105">
        <f>'Hazard &amp; Exposure'!DJ186</f>
        <v>0</v>
      </c>
      <c r="R184" s="99">
        <f t="shared" si="44"/>
        <v>1.1000000000000001</v>
      </c>
      <c r="S184" s="99">
        <f>Vulnerability!O186</f>
        <v>0.3</v>
      </c>
      <c r="T184" s="157">
        <f>Vulnerability!E186</f>
        <v>0.2</v>
      </c>
      <c r="U184" s="157">
        <f>Vulnerability!H186</f>
        <v>0.7</v>
      </c>
      <c r="V184" s="157">
        <f>Vulnerability!N186</f>
        <v>0</v>
      </c>
      <c r="W184" s="99">
        <f>Vulnerability!AM186</f>
        <v>1.9</v>
      </c>
      <c r="X184" s="157">
        <f>Vulnerability!T186</f>
        <v>3.1</v>
      </c>
      <c r="Y184" s="156">
        <f>Vulnerability!AB186</f>
        <v>0</v>
      </c>
      <c r="Z184" s="156">
        <f>Vulnerability!AE186</f>
        <v>0.6</v>
      </c>
      <c r="AA184" s="156">
        <f>Vulnerability!AH186</f>
        <v>0</v>
      </c>
      <c r="AB184" s="156">
        <f>Vulnerability!AK186</f>
        <v>1.8</v>
      </c>
      <c r="AC184" s="157">
        <f>Vulnerability!AL186</f>
        <v>0.6</v>
      </c>
      <c r="AD184" s="99">
        <f t="shared" si="45"/>
        <v>1.8</v>
      </c>
      <c r="AE184" s="99">
        <f>'Lack of Coping Capacity'!H186</f>
        <v>2.4</v>
      </c>
      <c r="AF184" s="162">
        <f>'Lack of Coping Capacity'!D186</f>
        <v>2.1</v>
      </c>
      <c r="AG184" s="162">
        <f>'Lack of Coping Capacity'!G186</f>
        <v>2.6</v>
      </c>
      <c r="AH184" s="99">
        <f>'Lack of Coping Capacity'!AA186</f>
        <v>1.1000000000000001</v>
      </c>
      <c r="AI184" s="162">
        <f>'Lack of Coping Capacity'!M186</f>
        <v>0.4</v>
      </c>
      <c r="AJ184" s="162">
        <f>'Lack of Coping Capacity'!R186</f>
        <v>2</v>
      </c>
      <c r="AK184" s="162">
        <f>'Lack of Coping Capacity'!Z186</f>
        <v>1</v>
      </c>
      <c r="AL184" s="102">
        <f>'Imputed and missing data hidden'!BY182</f>
        <v>13</v>
      </c>
      <c r="AM184" s="103">
        <f t="shared" si="46"/>
        <v>0.25490196078431371</v>
      </c>
      <c r="AN184" s="102" t="str">
        <f t="shared" si="47"/>
        <v/>
      </c>
      <c r="AO184" s="104">
        <f>'Indicator Date hidden2'!BZ183</f>
        <v>0.30769230769230771</v>
      </c>
    </row>
    <row r="185" spans="1:41">
      <c r="A185" s="97" t="str">
        <f>'Indicator Data'!A187</f>
        <v>United Kingdom</v>
      </c>
      <c r="B185" s="97" t="str">
        <f>'Indicator Data'!B187</f>
        <v>GBR</v>
      </c>
      <c r="C185" s="99">
        <f t="shared" si="40"/>
        <v>1.9</v>
      </c>
      <c r="D185" s="99" t="str">
        <f t="shared" si="41"/>
        <v>Very Low</v>
      </c>
      <c r="E185" s="100">
        <f t="shared" si="42"/>
        <v>153</v>
      </c>
      <c r="F185" s="101">
        <f>VLOOKUP($B185,'Lack of Reliability Index'!$A$2:$H$192,8,FALSE)</f>
        <v>5.2512820512820513</v>
      </c>
      <c r="G185" s="99">
        <f t="shared" si="43"/>
        <v>2.1</v>
      </c>
      <c r="H185" s="99">
        <f>'Hazard &amp; Exposure'!DD187</f>
        <v>2.4</v>
      </c>
      <c r="I185" s="105">
        <f>'Hazard &amp; Exposure'!AO187</f>
        <v>0.6</v>
      </c>
      <c r="J185" s="105">
        <f>'Hazard &amp; Exposure'!AP187</f>
        <v>4.8</v>
      </c>
      <c r="K185" s="105">
        <f>'Hazard &amp; Exposure'!AQ187</f>
        <v>4.9000000000000004</v>
      </c>
      <c r="L185" s="105">
        <f>'Hazard &amp; Exposure'!AR187</f>
        <v>0</v>
      </c>
      <c r="M185" s="105">
        <f>'Hazard &amp; Exposure'!AU187</f>
        <v>1</v>
      </c>
      <c r="N185" s="105">
        <f>'Hazard &amp; Exposure'!DC187</f>
        <v>1.5</v>
      </c>
      <c r="O185" s="99">
        <f>'Hazard &amp; Exposure'!DK187</f>
        <v>1.8</v>
      </c>
      <c r="P185" s="105">
        <f>'Hazard &amp; Exposure'!DG187</f>
        <v>2.5</v>
      </c>
      <c r="Q185" s="105">
        <f>'Hazard &amp; Exposure'!DJ187</f>
        <v>0</v>
      </c>
      <c r="R185" s="99">
        <f t="shared" si="44"/>
        <v>2.2000000000000002</v>
      </c>
      <c r="S185" s="99">
        <f>Vulnerability!O187</f>
        <v>0.5</v>
      </c>
      <c r="T185" s="157">
        <f>Vulnerability!E187</f>
        <v>0</v>
      </c>
      <c r="U185" s="157">
        <f>Vulnerability!H187</f>
        <v>2.1</v>
      </c>
      <c r="V185" s="157">
        <f>Vulnerability!N187</f>
        <v>0</v>
      </c>
      <c r="W185" s="99">
        <f>Vulnerability!AM187</f>
        <v>3.7</v>
      </c>
      <c r="X185" s="157">
        <f>Vulnerability!T187</f>
        <v>6</v>
      </c>
      <c r="Y185" s="156">
        <f>Vulnerability!AB187</f>
        <v>0.1</v>
      </c>
      <c r="Z185" s="156">
        <f>Vulnerability!AE187</f>
        <v>0.3</v>
      </c>
      <c r="AA185" s="156">
        <f>Vulnerability!AH187</f>
        <v>0</v>
      </c>
      <c r="AB185" s="156">
        <f>Vulnerability!AK187</f>
        <v>1.2</v>
      </c>
      <c r="AC185" s="157">
        <f>Vulnerability!AL187</f>
        <v>0.4</v>
      </c>
      <c r="AD185" s="99">
        <f t="shared" si="45"/>
        <v>1.6</v>
      </c>
      <c r="AE185" s="99">
        <f>'Lack of Coping Capacity'!H187</f>
        <v>2.2000000000000002</v>
      </c>
      <c r="AF185" s="162">
        <f>'Lack of Coping Capacity'!D187</f>
        <v>2.1</v>
      </c>
      <c r="AG185" s="162">
        <f>'Lack of Coping Capacity'!G187</f>
        <v>2.2000000000000002</v>
      </c>
      <c r="AH185" s="99">
        <f>'Lack of Coping Capacity'!AA187</f>
        <v>0.9</v>
      </c>
      <c r="AI185" s="162">
        <f>'Lack of Coping Capacity'!M187</f>
        <v>1.6</v>
      </c>
      <c r="AJ185" s="162">
        <f>'Lack of Coping Capacity'!R187</f>
        <v>0</v>
      </c>
      <c r="AK185" s="162">
        <f>'Lack of Coping Capacity'!Z187</f>
        <v>1.1000000000000001</v>
      </c>
      <c r="AL185" s="102">
        <f>'Imputed and missing data hidden'!BY183</f>
        <v>12</v>
      </c>
      <c r="AM185" s="103">
        <f t="shared" si="46"/>
        <v>0.23529411764705882</v>
      </c>
      <c r="AN185" s="102" t="str">
        <f t="shared" si="47"/>
        <v/>
      </c>
      <c r="AO185" s="104">
        <f>'Indicator Date hidden2'!BZ184</f>
        <v>0.38461538461538464</v>
      </c>
    </row>
    <row r="186" spans="1:41">
      <c r="A186" s="97" t="str">
        <f>'Indicator Data'!A188</f>
        <v>United States of America</v>
      </c>
      <c r="B186" s="97" t="str">
        <f>'Indicator Data'!B188</f>
        <v>USA</v>
      </c>
      <c r="C186" s="99">
        <f t="shared" si="40"/>
        <v>3.4</v>
      </c>
      <c r="D186" s="99" t="str">
        <f t="shared" si="41"/>
        <v>Low</v>
      </c>
      <c r="E186" s="100">
        <f t="shared" si="42"/>
        <v>104</v>
      </c>
      <c r="F186" s="101">
        <f>VLOOKUP($B186,'Lack of Reliability Index'!$A$2:$H$192,8,FALSE)</f>
        <v>5.3333333333333339</v>
      </c>
      <c r="G186" s="99">
        <f t="shared" si="43"/>
        <v>6.2</v>
      </c>
      <c r="H186" s="99">
        <f>'Hazard &amp; Exposure'!DD188</f>
        <v>6.6</v>
      </c>
      <c r="I186" s="105">
        <f>'Hazard &amp; Exposure'!AO188</f>
        <v>7.9</v>
      </c>
      <c r="J186" s="105">
        <f>'Hazard &amp; Exposure'!AP188</f>
        <v>6.4</v>
      </c>
      <c r="K186" s="105">
        <f>'Hazard &amp; Exposure'!AQ188</f>
        <v>7.9</v>
      </c>
      <c r="L186" s="105">
        <f>'Hazard &amp; Exposure'!AR188</f>
        <v>7.6</v>
      </c>
      <c r="M186" s="105">
        <f>'Hazard &amp; Exposure'!AU188</f>
        <v>4.4000000000000004</v>
      </c>
      <c r="N186" s="105">
        <f>'Hazard &amp; Exposure'!DC188</f>
        <v>4</v>
      </c>
      <c r="O186" s="99">
        <f>'Hazard &amp; Exposure'!DK188</f>
        <v>5.7</v>
      </c>
      <c r="P186" s="105">
        <f>'Hazard &amp; Exposure'!DG188</f>
        <v>8.1999999999999993</v>
      </c>
      <c r="Q186" s="105">
        <f>'Hazard &amp; Exposure'!DJ188</f>
        <v>0</v>
      </c>
      <c r="R186" s="99">
        <f t="shared" si="44"/>
        <v>3</v>
      </c>
      <c r="S186" s="99">
        <f>Vulnerability!O188</f>
        <v>0.9</v>
      </c>
      <c r="T186" s="157">
        <f>Vulnerability!E188</f>
        <v>0</v>
      </c>
      <c r="U186" s="157">
        <f>Vulnerability!H188</f>
        <v>3.4</v>
      </c>
      <c r="V186" s="157">
        <f>Vulnerability!N188</f>
        <v>0</v>
      </c>
      <c r="W186" s="99">
        <f>Vulnerability!AM188</f>
        <v>4.7</v>
      </c>
      <c r="X186" s="157">
        <f>Vulnerability!T188</f>
        <v>7.3</v>
      </c>
      <c r="Y186" s="156">
        <f>Vulnerability!AB188</f>
        <v>0.3</v>
      </c>
      <c r="Z186" s="156">
        <f>Vulnerability!AE188</f>
        <v>0.3</v>
      </c>
      <c r="AA186" s="156">
        <f>Vulnerability!AH188</f>
        <v>0</v>
      </c>
      <c r="AB186" s="156">
        <f>Vulnerability!AK188</f>
        <v>0.1</v>
      </c>
      <c r="AC186" s="157">
        <f>Vulnerability!AL188</f>
        <v>0.2</v>
      </c>
      <c r="AD186" s="99">
        <f t="shared" si="45"/>
        <v>2.1</v>
      </c>
      <c r="AE186" s="99">
        <f>'Lack of Coping Capacity'!H188</f>
        <v>2.9</v>
      </c>
      <c r="AF186" s="162">
        <f>'Lack of Coping Capacity'!D188</f>
        <v>3</v>
      </c>
      <c r="AG186" s="162">
        <f>'Lack of Coping Capacity'!G188</f>
        <v>2.7</v>
      </c>
      <c r="AH186" s="99">
        <f>'Lack of Coping Capacity'!AA188</f>
        <v>1.2</v>
      </c>
      <c r="AI186" s="162">
        <f>'Lack of Coping Capacity'!M188</f>
        <v>1.5</v>
      </c>
      <c r="AJ186" s="162">
        <f>'Lack of Coping Capacity'!R188</f>
        <v>1</v>
      </c>
      <c r="AK186" s="162">
        <f>'Lack of Coping Capacity'!Z188</f>
        <v>1.2</v>
      </c>
      <c r="AL186" s="102">
        <f>'Imputed and missing data hidden'!BY184</f>
        <v>10</v>
      </c>
      <c r="AM186" s="103">
        <f t="shared" si="46"/>
        <v>0.19607843137254902</v>
      </c>
      <c r="AN186" s="102" t="str">
        <f t="shared" si="47"/>
        <v/>
      </c>
      <c r="AO186" s="104">
        <f>'Indicator Date hidden2'!BZ185</f>
        <v>0.5</v>
      </c>
    </row>
    <row r="187" spans="1:41">
      <c r="A187" s="97" t="str">
        <f>'Indicator Data'!A189</f>
        <v>Uruguay</v>
      </c>
      <c r="B187" s="97" t="str">
        <f>'Indicator Data'!B189</f>
        <v>URY</v>
      </c>
      <c r="C187" s="99">
        <f t="shared" si="40"/>
        <v>1.8</v>
      </c>
      <c r="D187" s="99" t="str">
        <f t="shared" si="41"/>
        <v>Very Low</v>
      </c>
      <c r="E187" s="100">
        <f t="shared" si="42"/>
        <v>160</v>
      </c>
      <c r="F187" s="101">
        <f>VLOOKUP($B187,'Lack of Reliability Index'!$A$2:$H$192,8,FALSE)</f>
        <v>5.2549019607843137</v>
      </c>
      <c r="G187" s="99">
        <f t="shared" si="43"/>
        <v>0.9</v>
      </c>
      <c r="H187" s="99">
        <f>'Hazard &amp; Exposure'!DD189</f>
        <v>1.7</v>
      </c>
      <c r="I187" s="105">
        <f>'Hazard &amp; Exposure'!AO189</f>
        <v>0.3</v>
      </c>
      <c r="J187" s="105">
        <f>'Hazard &amp; Exposure'!AP189</f>
        <v>3.9</v>
      </c>
      <c r="K187" s="105">
        <f>'Hazard &amp; Exposure'!AQ189</f>
        <v>0</v>
      </c>
      <c r="L187" s="105">
        <f>'Hazard &amp; Exposure'!AR189</f>
        <v>0</v>
      </c>
      <c r="M187" s="105">
        <f>'Hazard &amp; Exposure'!AU189</f>
        <v>2</v>
      </c>
      <c r="N187" s="105">
        <f>'Hazard &amp; Exposure'!DC189</f>
        <v>3.1</v>
      </c>
      <c r="O187" s="99">
        <f>'Hazard &amp; Exposure'!DK189</f>
        <v>0.1</v>
      </c>
      <c r="P187" s="105">
        <f>'Hazard &amp; Exposure'!DG189</f>
        <v>0.1</v>
      </c>
      <c r="Q187" s="105">
        <f>'Hazard &amp; Exposure'!DJ189</f>
        <v>0</v>
      </c>
      <c r="R187" s="99">
        <f t="shared" si="44"/>
        <v>2.5</v>
      </c>
      <c r="S187" s="99">
        <f>Vulnerability!O189</f>
        <v>1.8</v>
      </c>
      <c r="T187" s="157">
        <f>Vulnerability!E189</f>
        <v>1.7</v>
      </c>
      <c r="U187" s="157">
        <f>Vulnerability!H189</f>
        <v>3.8</v>
      </c>
      <c r="V187" s="157">
        <f>Vulnerability!N189</f>
        <v>0</v>
      </c>
      <c r="W187" s="99">
        <f>Vulnerability!AM189</f>
        <v>3.1</v>
      </c>
      <c r="X187" s="157">
        <f>Vulnerability!T189</f>
        <v>5</v>
      </c>
      <c r="Y187" s="156">
        <f>Vulnerability!AB189</f>
        <v>0.3</v>
      </c>
      <c r="Z187" s="156">
        <f>Vulnerability!AE189</f>
        <v>0.7</v>
      </c>
      <c r="AA187" s="156">
        <f>Vulnerability!AH189</f>
        <v>0.1</v>
      </c>
      <c r="AB187" s="156">
        <f>Vulnerability!AK189</f>
        <v>1.2</v>
      </c>
      <c r="AC187" s="157">
        <f>Vulnerability!AL189</f>
        <v>0.6</v>
      </c>
      <c r="AD187" s="99">
        <f t="shared" si="45"/>
        <v>2.7</v>
      </c>
      <c r="AE187" s="99">
        <f>'Lack of Coping Capacity'!H189</f>
        <v>3.7</v>
      </c>
      <c r="AF187" s="162">
        <f>'Lack of Coping Capacity'!D189</f>
        <v>4</v>
      </c>
      <c r="AG187" s="162">
        <f>'Lack of Coping Capacity'!G189</f>
        <v>3.3</v>
      </c>
      <c r="AH187" s="99">
        <f>'Lack of Coping Capacity'!AA189</f>
        <v>1.6</v>
      </c>
      <c r="AI187" s="162">
        <f>'Lack of Coping Capacity'!M189</f>
        <v>1.5</v>
      </c>
      <c r="AJ187" s="162">
        <f>'Lack of Coping Capacity'!R189</f>
        <v>2.4</v>
      </c>
      <c r="AK187" s="162">
        <f>'Lack of Coping Capacity'!Z189</f>
        <v>0.9</v>
      </c>
      <c r="AL187" s="102">
        <f>'Imputed and missing data hidden'!BY185</f>
        <v>10</v>
      </c>
      <c r="AM187" s="103">
        <f t="shared" si="46"/>
        <v>0.19607843137254902</v>
      </c>
      <c r="AN187" s="102" t="str">
        <f t="shared" si="47"/>
        <v/>
      </c>
      <c r="AO187" s="104">
        <f>'Indicator Date hidden2'!BZ186</f>
        <v>0.48529411764705882</v>
      </c>
    </row>
    <row r="188" spans="1:41">
      <c r="A188" s="97" t="str">
        <f>'Indicator Data'!A190</f>
        <v>Uzbekistan</v>
      </c>
      <c r="B188" s="97" t="str">
        <f>'Indicator Data'!B190</f>
        <v>UZB</v>
      </c>
      <c r="C188" s="99">
        <f t="shared" si="40"/>
        <v>3.1</v>
      </c>
      <c r="D188" s="99" t="str">
        <f t="shared" si="41"/>
        <v>Low</v>
      </c>
      <c r="E188" s="100">
        <f t="shared" si="42"/>
        <v>111</v>
      </c>
      <c r="F188" s="101">
        <f>VLOOKUP($B188,'Lack of Reliability Index'!$A$2:$H$192,8,FALSE)</f>
        <v>3.961904761904762</v>
      </c>
      <c r="G188" s="99">
        <f t="shared" si="43"/>
        <v>3.9</v>
      </c>
      <c r="H188" s="99">
        <f>'Hazard &amp; Exposure'!DD190</f>
        <v>5.2</v>
      </c>
      <c r="I188" s="105">
        <f>'Hazard &amp; Exposure'!AO190</f>
        <v>8.1</v>
      </c>
      <c r="J188" s="105">
        <f>'Hazard &amp; Exposure'!AP190</f>
        <v>6.3</v>
      </c>
      <c r="K188" s="105">
        <f>'Hazard &amp; Exposure'!AQ190</f>
        <v>0</v>
      </c>
      <c r="L188" s="105">
        <f>'Hazard &amp; Exposure'!AR190</f>
        <v>0</v>
      </c>
      <c r="M188" s="105">
        <f>'Hazard &amp; Exposure'!AU190</f>
        <v>6.6</v>
      </c>
      <c r="N188" s="105">
        <f>'Hazard &amp; Exposure'!DC190</f>
        <v>6</v>
      </c>
      <c r="O188" s="99">
        <f>'Hazard &amp; Exposure'!DK190</f>
        <v>2.2999999999999998</v>
      </c>
      <c r="P188" s="105">
        <f>'Hazard &amp; Exposure'!DG190</f>
        <v>3.3</v>
      </c>
      <c r="Q188" s="105">
        <f>'Hazard &amp; Exposure'!DJ190</f>
        <v>0</v>
      </c>
      <c r="R188" s="99">
        <f t="shared" si="44"/>
        <v>2</v>
      </c>
      <c r="S188" s="99">
        <f>Vulnerability!O190</f>
        <v>3.3</v>
      </c>
      <c r="T188" s="157">
        <f>Vulnerability!E190</f>
        <v>3.6</v>
      </c>
      <c r="U188" s="157">
        <f>Vulnerability!H190</f>
        <v>3.8</v>
      </c>
      <c r="V188" s="157">
        <f>Vulnerability!N190</f>
        <v>2</v>
      </c>
      <c r="W188" s="99">
        <f>Vulnerability!AM190</f>
        <v>0.4</v>
      </c>
      <c r="X188" s="157">
        <f>Vulnerability!T190</f>
        <v>0</v>
      </c>
      <c r="Y188" s="156">
        <f>Vulnerability!AB190</f>
        <v>0.6</v>
      </c>
      <c r="Z188" s="156">
        <f>Vulnerability!AE190</f>
        <v>1</v>
      </c>
      <c r="AA188" s="156">
        <f>Vulnerability!AH190</f>
        <v>0.1</v>
      </c>
      <c r="AB188" s="156">
        <f>Vulnerability!AK190</f>
        <v>1</v>
      </c>
      <c r="AC188" s="157">
        <f>Vulnerability!AL190</f>
        <v>0.7</v>
      </c>
      <c r="AD188" s="99">
        <f t="shared" si="45"/>
        <v>3.9</v>
      </c>
      <c r="AE188" s="99">
        <f>'Lack of Coping Capacity'!H190</f>
        <v>4.7</v>
      </c>
      <c r="AF188" s="162">
        <f>'Lack of Coping Capacity'!D190</f>
        <v>2.6</v>
      </c>
      <c r="AG188" s="162">
        <f>'Lack of Coping Capacity'!G190</f>
        <v>6.7</v>
      </c>
      <c r="AH188" s="99">
        <f>'Lack of Coping Capacity'!AA190</f>
        <v>2.9</v>
      </c>
      <c r="AI188" s="162">
        <f>'Lack of Coping Capacity'!M190</f>
        <v>2.4</v>
      </c>
      <c r="AJ188" s="162">
        <f>'Lack of Coping Capacity'!R190</f>
        <v>2.9</v>
      </c>
      <c r="AK188" s="162">
        <f>'Lack of Coping Capacity'!Z190</f>
        <v>3.3</v>
      </c>
      <c r="AL188" s="102">
        <f>'Imputed and missing data hidden'!BY186</f>
        <v>8</v>
      </c>
      <c r="AM188" s="103">
        <f t="shared" si="46"/>
        <v>0.15686274509803921</v>
      </c>
      <c r="AN188" s="102" t="str">
        <f t="shared" si="47"/>
        <v/>
      </c>
      <c r="AO188" s="104">
        <f>'Indicator Date hidden2'!BZ187</f>
        <v>0.34285714285714286</v>
      </c>
    </row>
    <row r="189" spans="1:41">
      <c r="A189" s="97" t="str">
        <f>'Indicator Data'!A191</f>
        <v>Vanuatu</v>
      </c>
      <c r="B189" s="97" t="str">
        <f>'Indicator Data'!B191</f>
        <v>VUT</v>
      </c>
      <c r="C189" s="99">
        <f t="shared" si="40"/>
        <v>4.4000000000000004</v>
      </c>
      <c r="D189" s="99" t="str">
        <f t="shared" si="41"/>
        <v>Medium</v>
      </c>
      <c r="E189" s="100">
        <f t="shared" si="42"/>
        <v>68</v>
      </c>
      <c r="F189" s="101">
        <f>VLOOKUP($B189,'Lack of Reliability Index'!$A$2:$H$192,8,FALSE)</f>
        <v>6.2707070707070711</v>
      </c>
      <c r="G189" s="99">
        <f t="shared" si="43"/>
        <v>3.3</v>
      </c>
      <c r="H189" s="99">
        <f>'Hazard &amp; Exposure'!DD191</f>
        <v>5.6</v>
      </c>
      <c r="I189" s="105">
        <f>'Hazard &amp; Exposure'!AO191</f>
        <v>7.7</v>
      </c>
      <c r="J189" s="105">
        <f>'Hazard &amp; Exposure'!AP191</f>
        <v>0.1</v>
      </c>
      <c r="K189" s="105">
        <f>'Hazard &amp; Exposure'!AQ191</f>
        <v>8.5</v>
      </c>
      <c r="L189" s="105">
        <f>'Hazard &amp; Exposure'!AR191</f>
        <v>4.5</v>
      </c>
      <c r="M189" s="105">
        <f>'Hazard &amp; Exposure'!AU191</f>
        <v>5</v>
      </c>
      <c r="N189" s="105">
        <f>'Hazard &amp; Exposure'!DC191</f>
        <v>4.4000000000000004</v>
      </c>
      <c r="O189" s="99">
        <f>'Hazard &amp; Exposure'!DK191</f>
        <v>0</v>
      </c>
      <c r="P189" s="105">
        <f>'Hazard &amp; Exposure'!DG191</f>
        <v>0</v>
      </c>
      <c r="Q189" s="105">
        <f>'Hazard &amp; Exposure'!DJ191</f>
        <v>0</v>
      </c>
      <c r="R189" s="99">
        <f t="shared" si="44"/>
        <v>4.5999999999999996</v>
      </c>
      <c r="S189" s="99">
        <f>Vulnerability!O191</f>
        <v>5.5</v>
      </c>
      <c r="T189" s="157">
        <f>Vulnerability!E191</f>
        <v>5.8</v>
      </c>
      <c r="U189" s="157">
        <f>Vulnerability!H191</f>
        <v>3.1</v>
      </c>
      <c r="V189" s="157">
        <f>Vulnerability!N191</f>
        <v>7.3</v>
      </c>
      <c r="W189" s="99">
        <f>Vulnerability!AM191</f>
        <v>3.6</v>
      </c>
      <c r="X189" s="157">
        <f>Vulnerability!T191</f>
        <v>0</v>
      </c>
      <c r="Y189" s="156">
        <f>Vulnerability!AB191</f>
        <v>3.6</v>
      </c>
      <c r="Z189" s="156">
        <f>Vulnerability!AE191</f>
        <v>2.2999999999999998</v>
      </c>
      <c r="AA189" s="156">
        <f>Vulnerability!AH191</f>
        <v>10</v>
      </c>
      <c r="AB189" s="156">
        <f>Vulnerability!AK191</f>
        <v>2.7</v>
      </c>
      <c r="AC189" s="157">
        <f>Vulnerability!AL191</f>
        <v>6.1</v>
      </c>
      <c r="AD189" s="99">
        <f t="shared" si="45"/>
        <v>5.6</v>
      </c>
      <c r="AE189" s="99">
        <f>'Lack of Coping Capacity'!H191</f>
        <v>5.7</v>
      </c>
      <c r="AF189" s="162">
        <f>'Lack of Coping Capacity'!D191</f>
        <v>5.4</v>
      </c>
      <c r="AG189" s="162">
        <f>'Lack of Coping Capacity'!G191</f>
        <v>5.9</v>
      </c>
      <c r="AH189" s="99">
        <f>'Lack of Coping Capacity'!AA191</f>
        <v>5.4</v>
      </c>
      <c r="AI189" s="162">
        <f>'Lack of Coping Capacity'!M191</f>
        <v>4.8</v>
      </c>
      <c r="AJ189" s="162">
        <f>'Lack of Coping Capacity'!R191</f>
        <v>6.1</v>
      </c>
      <c r="AK189" s="162">
        <f>'Lack of Coping Capacity'!Z191</f>
        <v>5.4</v>
      </c>
      <c r="AL189" s="102">
        <f>'Imputed and missing data hidden'!BY187</f>
        <v>12</v>
      </c>
      <c r="AM189" s="103">
        <f t="shared" si="46"/>
        <v>0.23529411764705882</v>
      </c>
      <c r="AN189" s="102" t="str">
        <f t="shared" si="47"/>
        <v/>
      </c>
      <c r="AO189" s="104">
        <f>'Indicator Date hidden2'!BZ188</f>
        <v>0.5757575757575758</v>
      </c>
    </row>
    <row r="190" spans="1:41">
      <c r="A190" s="97" t="str">
        <f>'Indicator Data'!A192</f>
        <v>Venezuela</v>
      </c>
      <c r="B190" s="97" t="str">
        <f>'Indicator Data'!B192</f>
        <v>VEN</v>
      </c>
      <c r="C190" s="99">
        <f t="shared" si="40"/>
        <v>4.7</v>
      </c>
      <c r="D190" s="99" t="str">
        <f t="shared" si="41"/>
        <v>Medium</v>
      </c>
      <c r="E190" s="100">
        <f t="shared" si="42"/>
        <v>52</v>
      </c>
      <c r="F190" s="101">
        <f>VLOOKUP($B190,'Lack of Reliability Index'!$A$2:$H$192,8,FALSE)</f>
        <v>4.7353535353535356</v>
      </c>
      <c r="G190" s="99">
        <f t="shared" si="43"/>
        <v>5.2</v>
      </c>
      <c r="H190" s="99">
        <f>'Hazard &amp; Exposure'!DD192</f>
        <v>6.2</v>
      </c>
      <c r="I190" s="105">
        <f>'Hazard &amp; Exposure'!AO192</f>
        <v>9.1999999999999993</v>
      </c>
      <c r="J190" s="105">
        <f>'Hazard &amp; Exposure'!AP192</f>
        <v>5.6</v>
      </c>
      <c r="K190" s="105">
        <f>'Hazard &amp; Exposure'!AQ192</f>
        <v>6.8</v>
      </c>
      <c r="L190" s="105">
        <f>'Hazard &amp; Exposure'!AR192</f>
        <v>4.5999999999999996</v>
      </c>
      <c r="M190" s="105">
        <f>'Hazard &amp; Exposure'!AU192</f>
        <v>2.2000000000000002</v>
      </c>
      <c r="N190" s="105">
        <f>'Hazard &amp; Exposure'!DC192</f>
        <v>5.7</v>
      </c>
      <c r="O190" s="99">
        <f>'Hazard &amp; Exposure'!DK192</f>
        <v>4</v>
      </c>
      <c r="P190" s="105">
        <f>'Hazard &amp; Exposure'!DG192</f>
        <v>5.7</v>
      </c>
      <c r="Q190" s="105">
        <f>'Hazard &amp; Exposure'!DJ192</f>
        <v>0</v>
      </c>
      <c r="R190" s="99">
        <f t="shared" si="44"/>
        <v>4</v>
      </c>
      <c r="S190" s="99">
        <f>Vulnerability!O192</f>
        <v>3.6</v>
      </c>
      <c r="T190" s="157">
        <f>Vulnerability!E192</f>
        <v>3.8</v>
      </c>
      <c r="U190" s="157">
        <f>Vulnerability!H192</f>
        <v>6.4</v>
      </c>
      <c r="V190" s="157">
        <f>Vulnerability!N192</f>
        <v>0.2</v>
      </c>
      <c r="W190" s="99">
        <f>Vulnerability!AM192</f>
        <v>4.3</v>
      </c>
      <c r="X190" s="157">
        <f>Vulnerability!T192</f>
        <v>5.0999999999999996</v>
      </c>
      <c r="Y190" s="156">
        <f>Vulnerability!AB192</f>
        <v>1.5</v>
      </c>
      <c r="Z190" s="156">
        <f>Vulnerability!AE192</f>
        <v>1.9</v>
      </c>
      <c r="AA190" s="156">
        <f>Vulnerability!AH192</f>
        <v>0</v>
      </c>
      <c r="AB190" s="156">
        <f>Vulnerability!AK192</f>
        <v>7.5</v>
      </c>
      <c r="AC190" s="157">
        <f>Vulnerability!AL192</f>
        <v>3.4</v>
      </c>
      <c r="AD190" s="99">
        <f t="shared" si="45"/>
        <v>4.9000000000000004</v>
      </c>
      <c r="AE190" s="99">
        <f>'Lack of Coping Capacity'!H192</f>
        <v>5.5</v>
      </c>
      <c r="AF190" s="162">
        <f>'Lack of Coping Capacity'!D192</f>
        <v>2.5</v>
      </c>
      <c r="AG190" s="162">
        <f>'Lack of Coping Capacity'!G192</f>
        <v>8.4</v>
      </c>
      <c r="AH190" s="99">
        <f>'Lack of Coping Capacity'!AA192</f>
        <v>4.2</v>
      </c>
      <c r="AI190" s="162">
        <f>'Lack of Coping Capacity'!M192</f>
        <v>3</v>
      </c>
      <c r="AJ190" s="162">
        <f>'Lack of Coping Capacity'!R192</f>
        <v>3.6</v>
      </c>
      <c r="AK190" s="162">
        <f>'Lack of Coping Capacity'!Z192</f>
        <v>6.1</v>
      </c>
      <c r="AL190" s="102">
        <f>'Imputed and missing data hidden'!BY188</f>
        <v>12</v>
      </c>
      <c r="AM190" s="103">
        <f t="shared" si="46"/>
        <v>0.23529411764705882</v>
      </c>
      <c r="AN190" s="102" t="str">
        <f t="shared" si="47"/>
        <v/>
      </c>
      <c r="AO190" s="104">
        <f>'Indicator Date hidden2'!BZ189</f>
        <v>0.2878787878787879</v>
      </c>
    </row>
    <row r="191" spans="1:41">
      <c r="A191" s="97" t="str">
        <f>'Indicator Data'!A193</f>
        <v>Viet Nam</v>
      </c>
      <c r="B191" s="97" t="str">
        <f>'Indicator Data'!B193</f>
        <v>VNM</v>
      </c>
      <c r="C191" s="99">
        <f t="shared" si="40"/>
        <v>3.7</v>
      </c>
      <c r="D191" s="99" t="str">
        <f t="shared" si="41"/>
        <v>Medium</v>
      </c>
      <c r="E191" s="100">
        <f t="shared" si="42"/>
        <v>91</v>
      </c>
      <c r="F191" s="101">
        <f>VLOOKUP($B191,'Lack of Reliability Index'!$A$2:$H$192,8,FALSE)</f>
        <v>3.5506849315068489</v>
      </c>
      <c r="G191" s="99">
        <f t="shared" si="43"/>
        <v>5.6</v>
      </c>
      <c r="H191" s="99">
        <f>'Hazard &amp; Exposure'!DD193</f>
        <v>7.4</v>
      </c>
      <c r="I191" s="105">
        <f>'Hazard &amp; Exposure'!AO193</f>
        <v>4.0999999999999996</v>
      </c>
      <c r="J191" s="105">
        <f>'Hazard &amp; Exposure'!AP193</f>
        <v>10</v>
      </c>
      <c r="K191" s="105">
        <f>'Hazard &amp; Exposure'!AQ193</f>
        <v>7.4</v>
      </c>
      <c r="L191" s="105">
        <f>'Hazard &amp; Exposure'!AR193</f>
        <v>7.9</v>
      </c>
      <c r="M191" s="105">
        <f>'Hazard &amp; Exposure'!AU193</f>
        <v>4.0999999999999996</v>
      </c>
      <c r="N191" s="105">
        <f>'Hazard &amp; Exposure'!DC193</f>
        <v>6.8</v>
      </c>
      <c r="O191" s="99">
        <f>'Hazard &amp; Exposure'!DK193</f>
        <v>2.9</v>
      </c>
      <c r="P191" s="105">
        <f>'Hazard &amp; Exposure'!DG193</f>
        <v>4.2</v>
      </c>
      <c r="Q191" s="105">
        <f>'Hazard &amp; Exposure'!DJ193</f>
        <v>0</v>
      </c>
      <c r="R191" s="99">
        <f t="shared" si="44"/>
        <v>2.2000000000000002</v>
      </c>
      <c r="S191" s="99">
        <f>Vulnerability!O193</f>
        <v>3.3</v>
      </c>
      <c r="T191" s="157">
        <f>Vulnerability!E193</f>
        <v>4.4000000000000004</v>
      </c>
      <c r="U191" s="157">
        <f>Vulnerability!H193</f>
        <v>3.3</v>
      </c>
      <c r="V191" s="157">
        <f>Vulnerability!N193</f>
        <v>0.9</v>
      </c>
      <c r="W191" s="99">
        <f>Vulnerability!AM193</f>
        <v>0.9</v>
      </c>
      <c r="X191" s="157">
        <f>Vulnerability!T193</f>
        <v>0</v>
      </c>
      <c r="Y191" s="156">
        <f>Vulnerability!AB193</f>
        <v>1.1000000000000001</v>
      </c>
      <c r="Z191" s="156">
        <f>Vulnerability!AE193</f>
        <v>2.2999999999999998</v>
      </c>
      <c r="AA191" s="156">
        <f>Vulnerability!AH193</f>
        <v>1.3</v>
      </c>
      <c r="AB191" s="156">
        <f>Vulnerability!AK193</f>
        <v>1.9</v>
      </c>
      <c r="AC191" s="157">
        <f>Vulnerability!AL193</f>
        <v>1.7</v>
      </c>
      <c r="AD191" s="99">
        <f t="shared" si="45"/>
        <v>4.2</v>
      </c>
      <c r="AE191" s="99">
        <f>'Lack of Coping Capacity'!H193</f>
        <v>5</v>
      </c>
      <c r="AF191" s="162">
        <f>'Lack of Coping Capacity'!D193</f>
        <v>4.2</v>
      </c>
      <c r="AG191" s="162">
        <f>'Lack of Coping Capacity'!G193</f>
        <v>5.7</v>
      </c>
      <c r="AH191" s="99">
        <f>'Lack of Coping Capacity'!AA193</f>
        <v>3.3</v>
      </c>
      <c r="AI191" s="162">
        <f>'Lack of Coping Capacity'!M193</f>
        <v>1.8</v>
      </c>
      <c r="AJ191" s="162">
        <f>'Lack of Coping Capacity'!R193</f>
        <v>3.5</v>
      </c>
      <c r="AK191" s="162">
        <f>'Lack of Coping Capacity'!Z193</f>
        <v>4.7</v>
      </c>
      <c r="AL191" s="102">
        <f>'Imputed and missing data hidden'!BY189</f>
        <v>4</v>
      </c>
      <c r="AM191" s="103">
        <f t="shared" si="46"/>
        <v>7.8431372549019607E-2</v>
      </c>
      <c r="AN191" s="102" t="str">
        <f t="shared" si="47"/>
        <v/>
      </c>
      <c r="AO191" s="104">
        <f>'Indicator Date hidden2'!BZ190</f>
        <v>0.46575342465753422</v>
      </c>
    </row>
    <row r="192" spans="1:41">
      <c r="A192" s="97" t="str">
        <f>'Indicator Data'!A194</f>
        <v>Yemen</v>
      </c>
      <c r="B192" s="97" t="str">
        <f>'Indicator Data'!B194</f>
        <v>YEM</v>
      </c>
      <c r="C192" s="99">
        <f t="shared" si="40"/>
        <v>8.1999999999999993</v>
      </c>
      <c r="D192" s="99" t="str">
        <f t="shared" si="41"/>
        <v>Very High</v>
      </c>
      <c r="E192" s="100">
        <f t="shared" si="42"/>
        <v>3</v>
      </c>
      <c r="F192" s="101">
        <f>VLOOKUP($B192,'Lack of Reliability Index'!$A$2:$H$192,8,FALSE)</f>
        <v>6.1711711711711716</v>
      </c>
      <c r="G192" s="99">
        <f t="shared" si="43"/>
        <v>8.4</v>
      </c>
      <c r="H192" s="99">
        <f>'Hazard &amp; Exposure'!DD194</f>
        <v>4.3</v>
      </c>
      <c r="I192" s="105">
        <f>'Hazard &amp; Exposure'!AO194</f>
        <v>2.1</v>
      </c>
      <c r="J192" s="105">
        <f>'Hazard &amp; Exposure'!AP194</f>
        <v>4.8</v>
      </c>
      <c r="K192" s="105">
        <f>'Hazard &amp; Exposure'!AQ194</f>
        <v>5.5</v>
      </c>
      <c r="L192" s="105">
        <f>'Hazard &amp; Exposure'!AR194</f>
        <v>0</v>
      </c>
      <c r="M192" s="105">
        <f>'Hazard &amp; Exposure'!AU194</f>
        <v>4.3</v>
      </c>
      <c r="N192" s="105">
        <f>'Hazard &amp; Exposure'!DC194</f>
        <v>7</v>
      </c>
      <c r="O192" s="99">
        <f>'Hazard &amp; Exposure'!DK194</f>
        <v>10</v>
      </c>
      <c r="P192" s="105">
        <f>'Hazard &amp; Exposure'!DG194</f>
        <v>10</v>
      </c>
      <c r="Q192" s="105">
        <f>'Hazard &amp; Exposure'!DJ194</f>
        <v>10</v>
      </c>
      <c r="R192" s="99">
        <f t="shared" si="44"/>
        <v>8.1999999999999993</v>
      </c>
      <c r="S192" s="99">
        <f>Vulnerability!O194</f>
        <v>7.8</v>
      </c>
      <c r="T192" s="157">
        <f>Vulnerability!E194</f>
        <v>8.6999999999999993</v>
      </c>
      <c r="U192" s="157">
        <f>Vulnerability!H194</f>
        <v>6.5</v>
      </c>
      <c r="V192" s="157">
        <f>Vulnerability!N194</f>
        <v>7.3</v>
      </c>
      <c r="W192" s="99">
        <f>Vulnerability!AM194</f>
        <v>8.6</v>
      </c>
      <c r="X192" s="157">
        <f>Vulnerability!T194</f>
        <v>10</v>
      </c>
      <c r="Y192" s="156">
        <f>Vulnerability!AB194</f>
        <v>1.5</v>
      </c>
      <c r="Z192" s="156">
        <f>Vulnerability!AE194</f>
        <v>6.7</v>
      </c>
      <c r="AA192" s="156">
        <f>Vulnerability!AH194</f>
        <v>1.1000000000000001</v>
      </c>
      <c r="AB192" s="156">
        <f>Vulnerability!AK194</f>
        <v>8.9</v>
      </c>
      <c r="AC192" s="157">
        <f>Vulnerability!AL194</f>
        <v>5.6</v>
      </c>
      <c r="AD192" s="99">
        <f t="shared" si="45"/>
        <v>7.9</v>
      </c>
      <c r="AE192" s="99">
        <f>'Lack of Coping Capacity'!H194</f>
        <v>8.8000000000000007</v>
      </c>
      <c r="AF192" s="162">
        <f>'Lack of Coping Capacity'!D194</f>
        <v>8.5</v>
      </c>
      <c r="AG192" s="162">
        <f>'Lack of Coping Capacity'!G194</f>
        <v>9.1</v>
      </c>
      <c r="AH192" s="99">
        <f>'Lack of Coping Capacity'!AA194</f>
        <v>6.6</v>
      </c>
      <c r="AI192" s="162">
        <f>'Lack of Coping Capacity'!M194</f>
        <v>5.8</v>
      </c>
      <c r="AJ192" s="162">
        <f>'Lack of Coping Capacity'!R194</f>
        <v>7.2</v>
      </c>
      <c r="AK192" s="162">
        <f>'Lack of Coping Capacity'!Z194</f>
        <v>6.7</v>
      </c>
      <c r="AL192" s="102">
        <f>'Imputed and missing data hidden'!BY190</f>
        <v>5</v>
      </c>
      <c r="AM192" s="103">
        <f t="shared" si="46"/>
        <v>9.8039215686274508E-2</v>
      </c>
      <c r="AN192" s="102" t="str">
        <f t="shared" si="47"/>
        <v>YES</v>
      </c>
      <c r="AO192" s="104">
        <f>'Indicator Date hidden2'!BZ191</f>
        <v>0.67567567567567566</v>
      </c>
    </row>
    <row r="193" spans="1:41">
      <c r="A193" s="97" t="str">
        <f>'Indicator Data'!A195</f>
        <v>Zambia</v>
      </c>
      <c r="B193" s="97" t="str">
        <f>'Indicator Data'!B195</f>
        <v>ZMB</v>
      </c>
      <c r="C193" s="99">
        <f t="shared" si="40"/>
        <v>4.2</v>
      </c>
      <c r="D193" s="99" t="str">
        <f t="shared" si="41"/>
        <v>Medium</v>
      </c>
      <c r="E193" s="100">
        <f t="shared" si="42"/>
        <v>76</v>
      </c>
      <c r="F193" s="101">
        <f>VLOOKUP($B193,'Lack of Reliability Index'!$A$2:$H$192,8,FALSE)</f>
        <v>2.6450450450450447</v>
      </c>
      <c r="G193" s="99">
        <f t="shared" si="43"/>
        <v>2.2000000000000002</v>
      </c>
      <c r="H193" s="99">
        <f>'Hazard &amp; Exposure'!DD195</f>
        <v>3.6</v>
      </c>
      <c r="I193" s="105">
        <f>'Hazard &amp; Exposure'!AO195</f>
        <v>2.8</v>
      </c>
      <c r="J193" s="105">
        <f>'Hazard &amp; Exposure'!AP195</f>
        <v>5.5</v>
      </c>
      <c r="K193" s="105">
        <f>'Hazard &amp; Exposure'!AQ195</f>
        <v>0</v>
      </c>
      <c r="L193" s="105">
        <f>'Hazard &amp; Exposure'!AR195</f>
        <v>0</v>
      </c>
      <c r="M193" s="105">
        <f>'Hazard &amp; Exposure'!AU195</f>
        <v>4.4000000000000004</v>
      </c>
      <c r="N193" s="105">
        <f>'Hazard &amp; Exposure'!DC195</f>
        <v>6.6</v>
      </c>
      <c r="O193" s="99">
        <f>'Hazard &amp; Exposure'!DK195</f>
        <v>0.6</v>
      </c>
      <c r="P193" s="105">
        <f>'Hazard &amp; Exposure'!DG195</f>
        <v>0.8</v>
      </c>
      <c r="Q193" s="105">
        <f>'Hazard &amp; Exposure'!DJ195</f>
        <v>0</v>
      </c>
      <c r="R193" s="99">
        <f t="shared" si="44"/>
        <v>5.8</v>
      </c>
      <c r="S193" s="99">
        <f>Vulnerability!O195</f>
        <v>6.2</v>
      </c>
      <c r="T193" s="157">
        <f>Vulnerability!E195</f>
        <v>7.8</v>
      </c>
      <c r="U193" s="157">
        <f>Vulnerability!H195</f>
        <v>7.6</v>
      </c>
      <c r="V193" s="157">
        <f>Vulnerability!N195</f>
        <v>1.5</v>
      </c>
      <c r="W193" s="99">
        <f>Vulnerability!AM195</f>
        <v>5.4</v>
      </c>
      <c r="X193" s="157">
        <f>Vulnerability!T195</f>
        <v>5.4</v>
      </c>
      <c r="Y193" s="156">
        <f>Vulnerability!AB195</f>
        <v>6.8</v>
      </c>
      <c r="Z193" s="156">
        <f>Vulnerability!AE195</f>
        <v>3.7</v>
      </c>
      <c r="AA193" s="156">
        <f>Vulnerability!AH195</f>
        <v>1.9</v>
      </c>
      <c r="AB193" s="156">
        <f>Vulnerability!AK195</f>
        <v>7.5</v>
      </c>
      <c r="AC193" s="157">
        <f>Vulnerability!AL195</f>
        <v>5.4</v>
      </c>
      <c r="AD193" s="99">
        <f t="shared" si="45"/>
        <v>6</v>
      </c>
      <c r="AE193" s="99">
        <f>'Lack of Coping Capacity'!H195</f>
        <v>5.0999999999999996</v>
      </c>
      <c r="AF193" s="162">
        <f>'Lack of Coping Capacity'!D195</f>
        <v>3.5</v>
      </c>
      <c r="AG193" s="162">
        <f>'Lack of Coping Capacity'!G195</f>
        <v>6.6</v>
      </c>
      <c r="AH193" s="99">
        <f>'Lack of Coping Capacity'!AA195</f>
        <v>6.8</v>
      </c>
      <c r="AI193" s="162">
        <f>'Lack of Coping Capacity'!M195</f>
        <v>5.6</v>
      </c>
      <c r="AJ193" s="162">
        <f>'Lack of Coping Capacity'!R195</f>
        <v>8.6</v>
      </c>
      <c r="AK193" s="162">
        <f>'Lack of Coping Capacity'!Z195</f>
        <v>6.2</v>
      </c>
      <c r="AL193" s="102">
        <f>'Imputed and missing data hidden'!BY191</f>
        <v>1</v>
      </c>
      <c r="AM193" s="103">
        <f t="shared" si="46"/>
        <v>1.9607843137254902E-2</v>
      </c>
      <c r="AN193" s="102" t="str">
        <f t="shared" si="47"/>
        <v/>
      </c>
      <c r="AO193" s="104">
        <f>'Indicator Date hidden2'!BZ192</f>
        <v>0.44594594594594594</v>
      </c>
    </row>
    <row r="194" spans="1:41">
      <c r="A194" s="97" t="str">
        <f>'Indicator Data'!A196</f>
        <v>Zimbabwe</v>
      </c>
      <c r="B194" s="97" t="str">
        <f>'Indicator Data'!B196</f>
        <v>ZWE</v>
      </c>
      <c r="C194" s="99">
        <f t="shared" si="40"/>
        <v>5.0999999999999996</v>
      </c>
      <c r="D194" s="99" t="str">
        <f t="shared" si="41"/>
        <v>High</v>
      </c>
      <c r="E194" s="100">
        <f t="shared" si="42"/>
        <v>41</v>
      </c>
      <c r="F194" s="101">
        <f>VLOOKUP($B194,'Lack of Reliability Index'!$A$2:$H$192,8,FALSE)</f>
        <v>2.2846846846846844</v>
      </c>
      <c r="G194" s="99">
        <f t="shared" si="43"/>
        <v>3.7</v>
      </c>
      <c r="H194" s="99">
        <f>'Hazard &amp; Exposure'!DD196</f>
        <v>4.8</v>
      </c>
      <c r="I194" s="105">
        <f>'Hazard &amp; Exposure'!AO196</f>
        <v>2.2000000000000002</v>
      </c>
      <c r="J194" s="105">
        <f>'Hazard &amp; Exposure'!AP196</f>
        <v>6</v>
      </c>
      <c r="K194" s="105">
        <f>'Hazard &amp; Exposure'!AQ196</f>
        <v>0</v>
      </c>
      <c r="L194" s="105">
        <f>'Hazard &amp; Exposure'!AR196</f>
        <v>0.4</v>
      </c>
      <c r="M194" s="105">
        <f>'Hazard &amp; Exposure'!AU196</f>
        <v>9.1999999999999993</v>
      </c>
      <c r="N194" s="105">
        <f>'Hazard &amp; Exposure'!DC196</f>
        <v>5</v>
      </c>
      <c r="O194" s="99">
        <f>'Hazard &amp; Exposure'!DK196</f>
        <v>2.2999999999999998</v>
      </c>
      <c r="P194" s="105">
        <f>'Hazard &amp; Exposure'!DG196</f>
        <v>3.3</v>
      </c>
      <c r="Q194" s="105">
        <f>'Hazard &amp; Exposure'!DJ196</f>
        <v>0</v>
      </c>
      <c r="R194" s="99">
        <f t="shared" si="44"/>
        <v>6.1</v>
      </c>
      <c r="S194" s="99">
        <f>Vulnerability!O196</f>
        <v>5.9</v>
      </c>
      <c r="T194" s="157">
        <f>Vulnerability!E196</f>
        <v>7.1</v>
      </c>
      <c r="U194" s="157">
        <f>Vulnerability!H196</f>
        <v>6.7</v>
      </c>
      <c r="V194" s="157">
        <f>Vulnerability!N196</f>
        <v>2.8</v>
      </c>
      <c r="W194" s="99">
        <f>Vulnerability!AM196</f>
        <v>6.2</v>
      </c>
      <c r="X194" s="157">
        <f>Vulnerability!T196</f>
        <v>4</v>
      </c>
      <c r="Y194" s="156">
        <f>Vulnerability!AB196</f>
        <v>5.7</v>
      </c>
      <c r="Z194" s="156">
        <f>Vulnerability!AE196</f>
        <v>3.2</v>
      </c>
      <c r="AA194" s="156">
        <f>Vulnerability!AH196</f>
        <v>10</v>
      </c>
      <c r="AB194" s="156">
        <f>Vulnerability!AK196</f>
        <v>8.4</v>
      </c>
      <c r="AC194" s="157">
        <f>Vulnerability!AL196</f>
        <v>7.7</v>
      </c>
      <c r="AD194" s="99">
        <f t="shared" si="45"/>
        <v>5.9</v>
      </c>
      <c r="AE194" s="99">
        <f>'Lack of Coping Capacity'!H196</f>
        <v>5.0999999999999996</v>
      </c>
      <c r="AF194" s="162">
        <f>'Lack of Coping Capacity'!D196</f>
        <v>2.6</v>
      </c>
      <c r="AG194" s="162">
        <f>'Lack of Coping Capacity'!G196</f>
        <v>7.5</v>
      </c>
      <c r="AH194" s="99">
        <f>'Lack of Coping Capacity'!AA196</f>
        <v>6.6</v>
      </c>
      <c r="AI194" s="162">
        <f>'Lack of Coping Capacity'!M196</f>
        <v>5.3</v>
      </c>
      <c r="AJ194" s="162">
        <f>'Lack of Coping Capacity'!R196</f>
        <v>7.7</v>
      </c>
      <c r="AK194" s="162">
        <f>'Lack of Coping Capacity'!Z196</f>
        <v>6.7</v>
      </c>
      <c r="AL194" s="102">
        <f>'Imputed and missing data hidden'!BY192</f>
        <v>1</v>
      </c>
      <c r="AM194" s="103">
        <f t="shared" si="46"/>
        <v>1.9607843137254902E-2</v>
      </c>
      <c r="AN194" s="102" t="str">
        <f t="shared" si="47"/>
        <v/>
      </c>
      <c r="AO194" s="104">
        <f>'Indicator Date hidden2'!BZ193</f>
        <v>0.3783783783783784</v>
      </c>
    </row>
  </sheetData>
  <autoFilter ref="A3:AO3" xr:uid="{00000000-0009-0000-0000-000001000000}">
    <sortState xmlns:xlrd2="http://schemas.microsoft.com/office/spreadsheetml/2017/richdata2" ref="A4:AO194">
      <sortCondition ref="A3"/>
    </sortState>
  </autoFilter>
  <conditionalFormatting sqref="G4:H194">
    <cfRule type="cellIs" dxfId="55" priority="16" stopIfTrue="1" operator="between">
      <formula>6.1</formula>
      <formula>10</formula>
    </cfRule>
    <cfRule type="cellIs" dxfId="54" priority="55" stopIfTrue="1" operator="between">
      <formula>4.1</formula>
      <formula>6</formula>
    </cfRule>
    <cfRule type="cellIs" dxfId="53" priority="56" stopIfTrue="1" operator="between">
      <formula>2.7</formula>
      <formula>4</formula>
    </cfRule>
    <cfRule type="cellIs" dxfId="52" priority="57" stopIfTrue="1" operator="between">
      <formula>1.5</formula>
      <formula>2.6</formula>
    </cfRule>
    <cfRule type="cellIs" dxfId="51" priority="58" stopIfTrue="1" operator="between">
      <formula>0</formula>
      <formula>1.4</formula>
    </cfRule>
  </conditionalFormatting>
  <conditionalFormatting sqref="R4:S194">
    <cfRule type="cellIs" dxfId="50" priority="15" stopIfTrue="1" operator="between">
      <formula>6.4</formula>
      <formula>10</formula>
    </cfRule>
    <cfRule type="cellIs" dxfId="49" priority="51" stopIfTrue="1" operator="between">
      <formula>4.8</formula>
      <formula>6.3</formula>
    </cfRule>
    <cfRule type="cellIs" dxfId="48" priority="52" stopIfTrue="1" operator="between">
      <formula>3.2</formula>
      <formula>4.7</formula>
    </cfRule>
    <cfRule type="cellIs" dxfId="47" priority="53" stopIfTrue="1" operator="between">
      <formula>2</formula>
      <formula>3.1</formula>
    </cfRule>
    <cfRule type="cellIs" dxfId="46" priority="54" stopIfTrue="1" operator="between">
      <formula>0</formula>
      <formula>1.9</formula>
    </cfRule>
  </conditionalFormatting>
  <conditionalFormatting sqref="AD4:AE194">
    <cfRule type="cellIs" dxfId="45" priority="29" stopIfTrue="1" operator="between">
      <formula>7.4</formula>
      <formula>10</formula>
    </cfRule>
    <cfRule type="cellIs" dxfId="44" priority="47" stopIfTrue="1" operator="between">
      <formula>6</formula>
      <formula>7.3</formula>
    </cfRule>
    <cfRule type="cellIs" dxfId="43" priority="48" stopIfTrue="1" operator="between">
      <formula>4.7</formula>
      <formula>5.9</formula>
    </cfRule>
    <cfRule type="cellIs" dxfId="42" priority="49" stopIfTrue="1" operator="between">
      <formula>3.2</formula>
      <formula>4.6</formula>
    </cfRule>
    <cfRule type="cellIs" dxfId="41" priority="50" stopIfTrue="1" operator="between">
      <formula>0</formula>
      <formula>3.1</formula>
    </cfRule>
  </conditionalFormatting>
  <conditionalFormatting sqref="S4:S194">
    <cfRule type="cellIs" dxfId="40" priority="9" stopIfTrue="1" operator="between">
      <formula>7.1</formula>
      <formula>10</formula>
    </cfRule>
    <cfRule type="cellIs" dxfId="39" priority="39" stopIfTrue="1" operator="between">
      <formula>5.4</formula>
      <formula>7</formula>
    </cfRule>
    <cfRule type="cellIs" dxfId="38" priority="40" stopIfTrue="1" operator="between">
      <formula>3.5</formula>
      <formula>5.3</formula>
    </cfRule>
    <cfRule type="cellIs" dxfId="37" priority="41" stopIfTrue="1" operator="between">
      <formula>1.8</formula>
      <formula>3.4</formula>
    </cfRule>
    <cfRule type="cellIs" dxfId="36" priority="42" stopIfTrue="1" operator="between">
      <formula>0</formula>
      <formula>1.7</formula>
    </cfRule>
  </conditionalFormatting>
  <conditionalFormatting sqref="AH4:AH194">
    <cfRule type="cellIs" dxfId="35" priority="28" stopIfTrue="1" operator="between">
      <formula>7.4</formula>
      <formula>10</formula>
    </cfRule>
    <cfRule type="cellIs" dxfId="34" priority="35" stopIfTrue="1" operator="between">
      <formula>5.4</formula>
      <formula>7.3</formula>
    </cfRule>
    <cfRule type="cellIs" dxfId="33" priority="36" stopIfTrue="1" operator="between">
      <formula>3.5</formula>
      <formula>5.3</formula>
    </cfRule>
    <cfRule type="cellIs" dxfId="32" priority="37" stopIfTrue="1" operator="between">
      <formula>2.1</formula>
      <formula>3.4</formula>
    </cfRule>
    <cfRule type="cellIs" dxfId="31" priority="38" stopIfTrue="1" operator="between">
      <formula>0</formula>
      <formula>2</formula>
    </cfRule>
  </conditionalFormatting>
  <conditionalFormatting sqref="H4:H194">
    <cfRule type="cellIs" dxfId="30" priority="22" stopIfTrue="1" operator="between">
      <formula>6.9</formula>
      <formula>10</formula>
    </cfRule>
    <cfRule type="cellIs" dxfId="29" priority="31" stopIfTrue="1" operator="between">
      <formula>4.7</formula>
      <formula>6.8</formula>
    </cfRule>
    <cfRule type="cellIs" dxfId="28" priority="32" stopIfTrue="1" operator="between">
      <formula>2.8</formula>
      <formula>4.6</formula>
    </cfRule>
    <cfRule type="cellIs" dxfId="27" priority="33" stopIfTrue="1" operator="between">
      <formula>1.3</formula>
      <formula>2.7</formula>
    </cfRule>
    <cfRule type="cellIs" dxfId="26" priority="34" stopIfTrue="1" operator="between">
      <formula>0</formula>
      <formula>1.2</formula>
    </cfRule>
  </conditionalFormatting>
  <conditionalFormatting sqref="AE4:AE194">
    <cfRule type="cellIs" dxfId="25" priority="23" stopIfTrue="1" operator="between">
      <formula>7.3</formula>
      <formula>10</formula>
    </cfRule>
    <cfRule type="cellIs" dxfId="24" priority="24" stopIfTrue="1" operator="between">
      <formula>6</formula>
      <formula>7.2</formula>
    </cfRule>
    <cfRule type="cellIs" dxfId="23" priority="25" stopIfTrue="1" operator="between">
      <formula>4.9</formula>
      <formula>5.9</formula>
    </cfRule>
    <cfRule type="cellIs" dxfId="22" priority="26" stopIfTrue="1" operator="between">
      <formula>3.3</formula>
      <formula>4.8</formula>
    </cfRule>
    <cfRule type="cellIs" dxfId="21" priority="27" stopIfTrue="1" operator="between">
      <formula>0</formula>
      <formula>3.2</formula>
    </cfRule>
  </conditionalFormatting>
  <conditionalFormatting sqref="O4:O194">
    <cfRule type="cellIs" dxfId="20" priority="17" stopIfTrue="1" operator="between">
      <formula>9</formula>
      <formula>10</formula>
    </cfRule>
    <cfRule type="cellIs" dxfId="19" priority="18" stopIfTrue="1" operator="between">
      <formula>7</formula>
      <formula>8</formula>
    </cfRule>
    <cfRule type="cellIs" dxfId="18" priority="19" stopIfTrue="1" operator="between">
      <formula>3.1</formula>
      <formula>6.9</formula>
    </cfRule>
    <cfRule type="cellIs" dxfId="17" priority="20" stopIfTrue="1" operator="between">
      <formula>1</formula>
      <formula>3</formula>
    </cfRule>
    <cfRule type="cellIs" dxfId="16" priority="21" stopIfTrue="1" operator="between">
      <formula>0</formula>
      <formula>0.9</formula>
    </cfRule>
  </conditionalFormatting>
  <conditionalFormatting sqref="W4:W194">
    <cfRule type="cellIs" dxfId="15" priority="10" stopIfTrue="1" operator="between">
      <formula>6.3</formula>
      <formula>10</formula>
    </cfRule>
    <cfRule type="cellIs" dxfId="14" priority="11" stopIfTrue="1" operator="between">
      <formula>4.4</formula>
      <formula>6.2</formula>
    </cfRule>
    <cfRule type="cellIs" dxfId="13" priority="12" stopIfTrue="1" operator="between">
      <formula>2.9</formula>
      <formula>4.3</formula>
    </cfRule>
    <cfRule type="cellIs" dxfId="12" priority="13" stopIfTrue="1" operator="between">
      <formula>1.6</formula>
      <formula>2.8</formula>
    </cfRule>
    <cfRule type="cellIs" dxfId="11" priority="14" stopIfTrue="1" operator="between">
      <formula>0</formula>
      <formula>1.5</formula>
    </cfRule>
  </conditionalFormatting>
  <conditionalFormatting sqref="AN4:AN194">
    <cfRule type="cellIs" dxfId="10" priority="7" operator="equal">
      <formula>"YES"</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D4:D194">
    <cfRule type="cellIs" dxfId="9" priority="30" stopIfTrue="1" operator="equal">
      <formula>"Very High"</formula>
    </cfRule>
    <cfRule type="cellIs" dxfId="8" priority="43" stopIfTrue="1" operator="equal">
      <formula>"High"</formula>
    </cfRule>
    <cfRule type="cellIs" dxfId="7" priority="44" stopIfTrue="1" operator="equal">
      <formula>"Medium"</formula>
    </cfRule>
    <cfRule type="cellIs" dxfId="6" priority="45" stopIfTrue="1" operator="equal">
      <formula>"Low"</formula>
    </cfRule>
    <cfRule type="cellIs" dxfId="5" priority="46" stopIfTrue="1" operator="equal">
      <formula>"Very Low"</formula>
    </cfRule>
  </conditionalFormatting>
  <conditionalFormatting sqref="C4:C194">
    <cfRule type="cellIs" dxfId="4" priority="1" stopIfTrue="1" operator="between">
      <formula>6.5</formula>
      <formula>10</formula>
    </cfRule>
    <cfRule type="cellIs" dxfId="3" priority="2" stopIfTrue="1" operator="between">
      <formula>5</formula>
      <formula>6.5</formula>
    </cfRule>
    <cfRule type="cellIs" dxfId="2" priority="3" stopIfTrue="1" operator="between">
      <formula>3.5</formula>
      <formula>5</formula>
    </cfRule>
    <cfRule type="cellIs" dxfId="1" priority="4" stopIfTrue="1" operator="between">
      <formula>2</formula>
      <formula>3.5</formula>
    </cfRule>
    <cfRule type="cellIs" dxfId="0" priority="5" stopIfTrue="1" operator="between">
      <formula>0</formula>
      <formula>2</formula>
    </cfRule>
  </conditionalFormatting>
  <pageMargins left="0.7" right="0.7" top="0.75" bottom="0.75" header="0.3" footer="0.3"/>
  <ignoredErrors>
    <ignoredError sqref="A4:AO194" unlockedFormula="1"/>
  </ignoredErrors>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7900"/>
  </sheetPr>
  <dimension ref="A1:DN196"/>
  <sheetViews>
    <sheetView showGridLines="0" zoomScale="90" zoomScaleNormal="90" workbookViewId="0">
      <pane xSplit="2" ySplit="5" topLeftCell="CL96" activePane="bottomRight" state="frozen"/>
      <selection pane="topRight" activeCell="C1" sqref="C1"/>
      <selection pane="bottomLeft" activeCell="A6" sqref="A6"/>
      <selection pane="bottomRight" activeCell="A103" sqref="A103:XFD103"/>
    </sheetView>
  </sheetViews>
  <sheetFormatPr defaultColWidth="9.109375" defaultRowHeight="14.4"/>
  <cols>
    <col min="1" max="1" width="25.6640625" style="1" customWidth="1"/>
    <col min="2" max="2" width="9.109375" style="1"/>
    <col min="3" max="13" width="7.88671875" style="5" customWidth="1"/>
    <col min="14" max="14" width="8" style="6" customWidth="1"/>
    <col min="15" max="20" width="7.88671875" style="6" customWidth="1"/>
    <col min="21" max="21" width="7.88671875" style="7" customWidth="1"/>
    <col min="22" max="48" width="7.88671875" style="5" customWidth="1"/>
    <col min="49" max="49" width="8.44140625" style="6" customWidth="1"/>
    <col min="50" max="52" width="7.88671875" style="5" customWidth="1"/>
    <col min="53" max="53" width="7.88671875" style="6" customWidth="1"/>
    <col min="54" max="56" width="7.88671875" style="5" customWidth="1"/>
    <col min="57" max="57" width="7.88671875" style="6" customWidth="1"/>
    <col min="58" max="60" width="7.88671875" style="5" customWidth="1"/>
    <col min="61" max="61" width="7.88671875" style="6" customWidth="1"/>
    <col min="62" max="65" width="7.88671875" style="5" customWidth="1"/>
    <col min="66" max="66" width="7.88671875" style="6" customWidth="1"/>
    <col min="67" max="69" width="7.88671875" style="5" customWidth="1"/>
    <col min="70" max="70" width="7.88671875" style="6" customWidth="1"/>
    <col min="71" max="74" width="7.88671875" style="5" customWidth="1"/>
    <col min="75" max="75" width="7.88671875" style="6" customWidth="1"/>
    <col min="76" max="78" width="7.88671875" style="5" customWidth="1"/>
    <col min="79" max="79" width="8.33203125" style="6" customWidth="1"/>
    <col min="80" max="82" width="7.88671875" style="5" customWidth="1"/>
    <col min="83" max="83" width="7.88671875" style="6" customWidth="1"/>
    <col min="84" max="86" width="7.88671875" style="5" customWidth="1"/>
    <col min="87" max="101" width="7.88671875" style="1" customWidth="1"/>
    <col min="102" max="102" width="7.88671875" style="6" customWidth="1"/>
    <col min="103" max="108" width="7.88671875" style="1" customWidth="1"/>
    <col min="109" max="111" width="7.88671875" style="1" hidden="1" customWidth="1"/>
    <col min="112" max="115" width="7.88671875" style="1" customWidth="1"/>
    <col min="116" max="16384" width="9.109375" style="1"/>
  </cols>
  <sheetData>
    <row r="1" spans="1:117">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row>
    <row r="2" spans="1:117" s="2" customFormat="1" ht="117.75" customHeight="1">
      <c r="A2" s="32"/>
      <c r="B2" s="20"/>
      <c r="C2" s="128" t="s">
        <v>841</v>
      </c>
      <c r="D2" s="128" t="s">
        <v>842</v>
      </c>
      <c r="E2" s="127" t="s">
        <v>426</v>
      </c>
      <c r="F2" s="127" t="s">
        <v>798</v>
      </c>
      <c r="G2" s="127" t="s">
        <v>799</v>
      </c>
      <c r="H2" s="128" t="s">
        <v>800</v>
      </c>
      <c r="I2" s="128" t="s">
        <v>801</v>
      </c>
      <c r="J2" s="128" t="s">
        <v>802</v>
      </c>
      <c r="K2" s="128" t="s">
        <v>436</v>
      </c>
      <c r="L2" s="127" t="s">
        <v>803</v>
      </c>
      <c r="M2" s="127" t="s">
        <v>415</v>
      </c>
      <c r="N2" s="129" t="s">
        <v>843</v>
      </c>
      <c r="O2" s="129" t="s">
        <v>844</v>
      </c>
      <c r="P2" s="129" t="s">
        <v>429</v>
      </c>
      <c r="Q2" s="129" t="s">
        <v>430</v>
      </c>
      <c r="R2" s="129" t="s">
        <v>431</v>
      </c>
      <c r="S2" s="129" t="s">
        <v>432</v>
      </c>
      <c r="T2" s="129" t="s">
        <v>435</v>
      </c>
      <c r="U2" s="129" t="s">
        <v>416</v>
      </c>
      <c r="V2" s="128" t="s">
        <v>843</v>
      </c>
      <c r="W2" s="128" t="s">
        <v>844</v>
      </c>
      <c r="X2" s="127" t="s">
        <v>428</v>
      </c>
      <c r="Y2" s="127" t="s">
        <v>429</v>
      </c>
      <c r="Z2" s="127" t="s">
        <v>430</v>
      </c>
      <c r="AA2" s="128" t="s">
        <v>431</v>
      </c>
      <c r="AB2" s="128" t="s">
        <v>432</v>
      </c>
      <c r="AC2" s="128" t="s">
        <v>433</v>
      </c>
      <c r="AD2" s="128" t="s">
        <v>435</v>
      </c>
      <c r="AE2" s="127" t="s">
        <v>434</v>
      </c>
      <c r="AF2" s="127" t="s">
        <v>416</v>
      </c>
      <c r="AG2" s="128" t="s">
        <v>741</v>
      </c>
      <c r="AH2" s="123" t="s">
        <v>419</v>
      </c>
      <c r="AI2" s="123" t="s">
        <v>420</v>
      </c>
      <c r="AJ2" s="127" t="s">
        <v>440</v>
      </c>
      <c r="AK2" s="127" t="s">
        <v>441</v>
      </c>
      <c r="AL2" s="123" t="s">
        <v>442</v>
      </c>
      <c r="AM2" s="123" t="s">
        <v>443</v>
      </c>
      <c r="AN2" s="127" t="s">
        <v>743</v>
      </c>
      <c r="AO2" s="124" t="s">
        <v>437</v>
      </c>
      <c r="AP2" s="124" t="s">
        <v>438</v>
      </c>
      <c r="AQ2" s="124" t="s">
        <v>439</v>
      </c>
      <c r="AR2" s="124" t="s">
        <v>444</v>
      </c>
      <c r="AS2" s="123" t="s">
        <v>744</v>
      </c>
      <c r="AT2" s="123" t="s">
        <v>742</v>
      </c>
      <c r="AU2" s="124" t="s">
        <v>763</v>
      </c>
      <c r="AV2" s="128" t="s">
        <v>1124</v>
      </c>
      <c r="AW2" s="129" t="s">
        <v>1125</v>
      </c>
      <c r="AX2" s="128" t="s">
        <v>1126</v>
      </c>
      <c r="AY2" s="127" t="s">
        <v>1055</v>
      </c>
      <c r="AZ2" s="128" t="s">
        <v>1127</v>
      </c>
      <c r="BA2" s="129" t="s">
        <v>1128</v>
      </c>
      <c r="BB2" s="128" t="s">
        <v>1128</v>
      </c>
      <c r="BC2" s="127" t="s">
        <v>1056</v>
      </c>
      <c r="BD2" s="128" t="s">
        <v>1129</v>
      </c>
      <c r="BE2" s="129" t="s">
        <v>1130</v>
      </c>
      <c r="BF2" s="128" t="s">
        <v>1130</v>
      </c>
      <c r="BG2" s="127" t="s">
        <v>1057</v>
      </c>
      <c r="BH2" s="128" t="s">
        <v>1132</v>
      </c>
      <c r="BI2" s="129" t="s">
        <v>1131</v>
      </c>
      <c r="BJ2" s="128" t="s">
        <v>1131</v>
      </c>
      <c r="BK2" s="127" t="s">
        <v>1058</v>
      </c>
      <c r="BL2" s="123" t="s">
        <v>1059</v>
      </c>
      <c r="BM2" s="128" t="s">
        <v>1060</v>
      </c>
      <c r="BN2" s="129" t="s">
        <v>1133</v>
      </c>
      <c r="BO2" s="128" t="s">
        <v>1133</v>
      </c>
      <c r="BP2" s="128" t="s">
        <v>1061</v>
      </c>
      <c r="BQ2" s="128" t="s">
        <v>1062</v>
      </c>
      <c r="BR2" s="129" t="s">
        <v>1063</v>
      </c>
      <c r="BS2" s="128" t="s">
        <v>1134</v>
      </c>
      <c r="BT2" s="128" t="s">
        <v>1063</v>
      </c>
      <c r="BU2" s="127" t="s">
        <v>1064</v>
      </c>
      <c r="BV2" s="128" t="s">
        <v>1135</v>
      </c>
      <c r="BW2" s="129" t="s">
        <v>1136</v>
      </c>
      <c r="BX2" s="128" t="s">
        <v>1136</v>
      </c>
      <c r="BY2" s="127" t="s">
        <v>1087</v>
      </c>
      <c r="BZ2" s="128" t="s">
        <v>1123</v>
      </c>
      <c r="CA2" s="129" t="s">
        <v>1137</v>
      </c>
      <c r="CB2" s="128" t="s">
        <v>1137</v>
      </c>
      <c r="CC2" s="127" t="s">
        <v>1022</v>
      </c>
      <c r="CD2" s="128" t="s">
        <v>1158</v>
      </c>
      <c r="CE2" s="129" t="s">
        <v>1159</v>
      </c>
      <c r="CF2" s="128" t="s">
        <v>1159</v>
      </c>
      <c r="CG2" s="127" t="s">
        <v>1160</v>
      </c>
      <c r="CH2" s="123" t="s">
        <v>1065</v>
      </c>
      <c r="CI2" s="128" t="s">
        <v>1197</v>
      </c>
      <c r="CJ2" s="128" t="s">
        <v>1198</v>
      </c>
      <c r="CK2" s="128" t="s">
        <v>1199</v>
      </c>
      <c r="CL2" s="130" t="s">
        <v>1066</v>
      </c>
      <c r="CM2" s="128" t="s">
        <v>1203</v>
      </c>
      <c r="CN2" s="128" t="s">
        <v>1204</v>
      </c>
      <c r="CO2" s="128" t="s">
        <v>1205</v>
      </c>
      <c r="CP2" s="128" t="s">
        <v>1027</v>
      </c>
      <c r="CQ2" s="130" t="s">
        <v>1067</v>
      </c>
      <c r="CR2" s="123" t="s">
        <v>1068</v>
      </c>
      <c r="CS2" s="128" t="s">
        <v>1034</v>
      </c>
      <c r="CT2" s="128" t="s">
        <v>1035</v>
      </c>
      <c r="CU2" s="127" t="s">
        <v>1067</v>
      </c>
      <c r="CV2" s="128" t="s">
        <v>1200</v>
      </c>
      <c r="CW2" s="127" t="s">
        <v>1066</v>
      </c>
      <c r="CX2" s="129" t="s">
        <v>1069</v>
      </c>
      <c r="CY2" s="128" t="s">
        <v>1032</v>
      </c>
      <c r="CZ2" s="128" t="s">
        <v>1033</v>
      </c>
      <c r="DA2" s="127" t="s">
        <v>1070</v>
      </c>
      <c r="DB2" s="123" t="s">
        <v>1071</v>
      </c>
      <c r="DC2" s="124" t="s">
        <v>1073</v>
      </c>
      <c r="DD2" s="125" t="s">
        <v>786</v>
      </c>
      <c r="DE2" s="122" t="s">
        <v>726</v>
      </c>
      <c r="DF2" s="122" t="s">
        <v>767</v>
      </c>
      <c r="DG2" s="126" t="s">
        <v>727</v>
      </c>
      <c r="DH2" s="127" t="s">
        <v>745</v>
      </c>
      <c r="DI2" s="127" t="s">
        <v>746</v>
      </c>
      <c r="DJ2" s="124" t="s">
        <v>784</v>
      </c>
      <c r="DK2" s="125" t="s">
        <v>785</v>
      </c>
    </row>
    <row r="3" spans="1:117" s="8" customFormat="1" ht="15" customHeight="1" thickBot="1">
      <c r="A3" s="21"/>
      <c r="B3" s="111" t="s">
        <v>390</v>
      </c>
      <c r="C3" s="131">
        <v>5</v>
      </c>
      <c r="D3" s="131">
        <v>4</v>
      </c>
      <c r="E3" s="131"/>
      <c r="F3" s="131">
        <v>6</v>
      </c>
      <c r="G3" s="131">
        <v>4</v>
      </c>
      <c r="H3" s="131">
        <v>6</v>
      </c>
      <c r="I3" s="131">
        <v>5</v>
      </c>
      <c r="J3" s="131"/>
      <c r="K3" s="131">
        <v>6</v>
      </c>
      <c r="L3" s="131"/>
      <c r="M3" s="131">
        <v>5</v>
      </c>
      <c r="N3" s="113"/>
      <c r="O3" s="113"/>
      <c r="P3" s="113"/>
      <c r="Q3" s="113"/>
      <c r="R3" s="113"/>
      <c r="S3" s="113"/>
      <c r="T3" s="113"/>
      <c r="U3" s="114"/>
      <c r="V3" s="115">
        <v>2E-3</v>
      </c>
      <c r="W3" s="115">
        <v>1E-3</v>
      </c>
      <c r="X3" s="116"/>
      <c r="Y3" s="117">
        <v>1.4999999999999999E-2</v>
      </c>
      <c r="Z3" s="118">
        <v>-4</v>
      </c>
      <c r="AA3" s="117">
        <v>1.7999999999999999E-2</v>
      </c>
      <c r="AB3" s="117">
        <v>5.0000000000000001E-3</v>
      </c>
      <c r="AC3" s="117"/>
      <c r="AD3" s="117">
        <v>0.01</v>
      </c>
      <c r="AE3" s="117"/>
      <c r="AF3" s="117">
        <v>0.03</v>
      </c>
      <c r="AG3" s="119">
        <v>0.3</v>
      </c>
      <c r="AH3" s="116"/>
      <c r="AI3" s="116"/>
      <c r="AJ3" s="116"/>
      <c r="AK3" s="116"/>
      <c r="AL3" s="116"/>
      <c r="AM3" s="116"/>
      <c r="AN3" s="116"/>
      <c r="AO3" s="116"/>
      <c r="AP3" s="116"/>
      <c r="AQ3" s="116"/>
      <c r="AR3" s="116"/>
      <c r="AS3" s="116"/>
      <c r="AT3" s="119">
        <v>0.3</v>
      </c>
      <c r="AU3" s="119"/>
      <c r="AV3" s="112">
        <v>8</v>
      </c>
      <c r="AW3" s="113"/>
      <c r="AX3" s="117">
        <v>0.9</v>
      </c>
      <c r="AY3" s="112"/>
      <c r="AZ3" s="112">
        <v>7</v>
      </c>
      <c r="BA3" s="113"/>
      <c r="BB3" s="117">
        <v>0.05</v>
      </c>
      <c r="BC3" s="112"/>
      <c r="BD3" s="112">
        <v>7</v>
      </c>
      <c r="BE3" s="113"/>
      <c r="BF3" s="117">
        <v>0.1</v>
      </c>
      <c r="BG3" s="112"/>
      <c r="BH3" s="112">
        <v>7</v>
      </c>
      <c r="BI3" s="113"/>
      <c r="BJ3" s="117">
        <v>0.1</v>
      </c>
      <c r="BK3" s="112"/>
      <c r="BL3" s="116"/>
      <c r="BM3" s="112">
        <v>8</v>
      </c>
      <c r="BN3" s="113"/>
      <c r="BO3" s="120">
        <v>1</v>
      </c>
      <c r="BP3" s="112"/>
      <c r="BQ3" s="112">
        <v>8</v>
      </c>
      <c r="BR3" s="113"/>
      <c r="BS3" s="120">
        <v>1</v>
      </c>
      <c r="BT3" s="116"/>
      <c r="BU3" s="116"/>
      <c r="BV3" s="112">
        <v>8</v>
      </c>
      <c r="BW3" s="113"/>
      <c r="BX3" s="120">
        <v>0.9</v>
      </c>
      <c r="BY3" s="112"/>
      <c r="BZ3" s="112">
        <v>8</v>
      </c>
      <c r="CA3" s="113"/>
      <c r="CB3" s="120">
        <v>1</v>
      </c>
      <c r="CC3" s="112"/>
      <c r="CD3" s="112">
        <v>8</v>
      </c>
      <c r="CE3" s="113"/>
      <c r="CF3" s="120">
        <v>1</v>
      </c>
      <c r="CG3" s="112"/>
      <c r="CH3" s="116"/>
      <c r="CI3" s="121">
        <v>100</v>
      </c>
      <c r="CJ3" s="121">
        <v>100</v>
      </c>
      <c r="CK3" s="121">
        <v>100</v>
      </c>
      <c r="CL3" s="121"/>
      <c r="CM3" s="121">
        <v>3</v>
      </c>
      <c r="CN3" s="121">
        <v>5</v>
      </c>
      <c r="CO3" s="121">
        <v>100</v>
      </c>
      <c r="CP3" s="121">
        <v>6</v>
      </c>
      <c r="CQ3" s="121"/>
      <c r="CR3" s="121"/>
      <c r="CS3" s="121">
        <v>90</v>
      </c>
      <c r="CT3" s="121">
        <v>20</v>
      </c>
      <c r="CU3" s="121"/>
      <c r="CV3" s="121">
        <v>30</v>
      </c>
      <c r="CW3" s="121"/>
      <c r="CX3" s="113"/>
      <c r="CY3" s="117">
        <v>1E-3</v>
      </c>
      <c r="CZ3" s="121">
        <v>100</v>
      </c>
      <c r="DA3" s="121"/>
      <c r="DB3" s="121"/>
      <c r="DC3" s="121"/>
      <c r="DD3" s="121"/>
      <c r="DE3" s="121">
        <v>0.95</v>
      </c>
      <c r="DF3" s="121">
        <v>0.95</v>
      </c>
      <c r="DG3" s="121"/>
      <c r="DH3" s="121"/>
      <c r="DI3" s="121"/>
      <c r="DJ3" s="121"/>
      <c r="DK3" s="121"/>
      <c r="DL3" s="13"/>
      <c r="DM3" s="2"/>
    </row>
    <row r="4" spans="1:117" s="8" customFormat="1">
      <c r="A4" s="21"/>
      <c r="B4" s="111" t="s">
        <v>389</v>
      </c>
      <c r="C4" s="132">
        <v>1</v>
      </c>
      <c r="D4" s="132">
        <v>1</v>
      </c>
      <c r="E4" s="132"/>
      <c r="F4" s="132">
        <v>2</v>
      </c>
      <c r="G4" s="132">
        <v>-2</v>
      </c>
      <c r="H4" s="132">
        <v>2</v>
      </c>
      <c r="I4" s="132">
        <v>-2</v>
      </c>
      <c r="J4" s="132"/>
      <c r="K4" s="132">
        <v>1</v>
      </c>
      <c r="L4" s="132"/>
      <c r="M4" s="132">
        <v>1</v>
      </c>
      <c r="N4" s="133"/>
      <c r="O4" s="133"/>
      <c r="P4" s="133"/>
      <c r="Q4" s="133"/>
      <c r="R4" s="133"/>
      <c r="S4" s="133"/>
      <c r="T4" s="133"/>
      <c r="U4" s="134"/>
      <c r="V4" s="135">
        <v>0</v>
      </c>
      <c r="W4" s="135">
        <v>0</v>
      </c>
      <c r="X4" s="136"/>
      <c r="Y4" s="137">
        <v>0</v>
      </c>
      <c r="Z4" s="138">
        <v>-8.5</v>
      </c>
      <c r="AA4" s="137">
        <v>0</v>
      </c>
      <c r="AB4" s="137">
        <v>0</v>
      </c>
      <c r="AC4" s="137"/>
      <c r="AD4" s="137">
        <v>0</v>
      </c>
      <c r="AE4" s="137"/>
      <c r="AF4" s="137">
        <v>0</v>
      </c>
      <c r="AG4" s="139">
        <v>0</v>
      </c>
      <c r="AH4" s="136"/>
      <c r="AI4" s="136"/>
      <c r="AJ4" s="136"/>
      <c r="AK4" s="136"/>
      <c r="AL4" s="136"/>
      <c r="AM4" s="136"/>
      <c r="AN4" s="136"/>
      <c r="AO4" s="136"/>
      <c r="AP4" s="136"/>
      <c r="AQ4" s="136"/>
      <c r="AR4" s="136"/>
      <c r="AS4" s="136"/>
      <c r="AT4" s="139">
        <v>0</v>
      </c>
      <c r="AU4" s="139"/>
      <c r="AV4" s="140">
        <v>1</v>
      </c>
      <c r="AW4" s="133"/>
      <c r="AX4" s="137">
        <v>0</v>
      </c>
      <c r="AY4" s="140"/>
      <c r="AZ4" s="140">
        <v>1</v>
      </c>
      <c r="BA4" s="133"/>
      <c r="BB4" s="137">
        <v>0</v>
      </c>
      <c r="BC4" s="140"/>
      <c r="BD4" s="140">
        <v>1</v>
      </c>
      <c r="BE4" s="133"/>
      <c r="BF4" s="137">
        <v>0</v>
      </c>
      <c r="BG4" s="140"/>
      <c r="BH4" s="140">
        <v>1</v>
      </c>
      <c r="BI4" s="133"/>
      <c r="BJ4" s="137">
        <v>0</v>
      </c>
      <c r="BK4" s="140"/>
      <c r="BL4" s="136"/>
      <c r="BM4" s="140">
        <v>1</v>
      </c>
      <c r="BN4" s="133"/>
      <c r="BO4" s="135">
        <v>0</v>
      </c>
      <c r="BP4" s="140"/>
      <c r="BQ4" s="140">
        <v>1</v>
      </c>
      <c r="BR4" s="133"/>
      <c r="BS4" s="135">
        <v>0</v>
      </c>
      <c r="BT4" s="136"/>
      <c r="BU4" s="136"/>
      <c r="BV4" s="140">
        <v>1</v>
      </c>
      <c r="BW4" s="133"/>
      <c r="BX4" s="135">
        <v>0</v>
      </c>
      <c r="BY4" s="140"/>
      <c r="BZ4" s="140">
        <v>1</v>
      </c>
      <c r="CA4" s="133"/>
      <c r="CB4" s="135">
        <v>0</v>
      </c>
      <c r="CC4" s="140"/>
      <c r="CD4" s="140">
        <v>1</v>
      </c>
      <c r="CE4" s="133"/>
      <c r="CF4" s="135">
        <v>0</v>
      </c>
      <c r="CG4" s="140"/>
      <c r="CH4" s="136"/>
      <c r="CI4" s="141">
        <v>10</v>
      </c>
      <c r="CJ4" s="141">
        <v>40</v>
      </c>
      <c r="CK4" s="141">
        <v>0</v>
      </c>
      <c r="CL4" s="141"/>
      <c r="CM4" s="141">
        <v>0</v>
      </c>
      <c r="CN4" s="141">
        <v>0</v>
      </c>
      <c r="CO4" s="141">
        <v>0</v>
      </c>
      <c r="CP4" s="141">
        <v>2</v>
      </c>
      <c r="CQ4" s="141"/>
      <c r="CR4" s="141"/>
      <c r="CS4" s="141">
        <v>0</v>
      </c>
      <c r="CT4" s="141">
        <v>5</v>
      </c>
      <c r="CU4" s="141"/>
      <c r="CV4" s="141">
        <v>0</v>
      </c>
      <c r="CW4" s="141"/>
      <c r="CX4" s="133"/>
      <c r="CY4" s="137">
        <v>0</v>
      </c>
      <c r="CZ4" s="141">
        <v>0</v>
      </c>
      <c r="DA4" s="141"/>
      <c r="DB4" s="141"/>
      <c r="DC4" s="141"/>
      <c r="DD4" s="141"/>
      <c r="DE4" s="141">
        <v>0</v>
      </c>
      <c r="DF4" s="141">
        <v>0.01</v>
      </c>
      <c r="DG4" s="141"/>
      <c r="DH4" s="141"/>
      <c r="DI4" s="141"/>
      <c r="DJ4" s="141"/>
      <c r="DK4" s="141"/>
      <c r="DL4" s="13"/>
      <c r="DM4" s="2"/>
    </row>
    <row r="5" spans="1:117" s="8" customFormat="1">
      <c r="A5" s="152" t="s">
        <v>379</v>
      </c>
      <c r="B5" s="153" t="s">
        <v>911</v>
      </c>
      <c r="C5" s="142"/>
      <c r="D5" s="142"/>
      <c r="E5" s="142"/>
      <c r="F5" s="142"/>
      <c r="G5" s="142"/>
      <c r="H5" s="142"/>
      <c r="I5" s="142"/>
      <c r="J5" s="142"/>
      <c r="K5" s="142"/>
      <c r="L5" s="142"/>
      <c r="M5" s="142"/>
      <c r="N5" s="143"/>
      <c r="O5" s="143"/>
      <c r="P5" s="143"/>
      <c r="Q5" s="143"/>
      <c r="R5" s="143"/>
      <c r="S5" s="143"/>
      <c r="T5" s="143"/>
      <c r="U5" s="144"/>
      <c r="V5" s="145"/>
      <c r="W5" s="145"/>
      <c r="X5" s="146"/>
      <c r="Y5" s="147"/>
      <c r="Z5" s="148"/>
      <c r="AA5" s="147"/>
      <c r="AB5" s="147"/>
      <c r="AC5" s="147"/>
      <c r="AD5" s="147"/>
      <c r="AE5" s="147"/>
      <c r="AF5" s="147"/>
      <c r="AG5" s="149"/>
      <c r="AH5" s="146"/>
      <c r="AI5" s="146"/>
      <c r="AJ5" s="146"/>
      <c r="AK5" s="146"/>
      <c r="AL5" s="146"/>
      <c r="AM5" s="146"/>
      <c r="AN5" s="146"/>
      <c r="AO5" s="146"/>
      <c r="AP5" s="146"/>
      <c r="AQ5" s="146"/>
      <c r="AR5" s="146"/>
      <c r="AS5" s="146"/>
      <c r="AT5" s="149"/>
      <c r="AU5" s="149"/>
      <c r="AV5" s="150"/>
      <c r="AW5" s="143"/>
      <c r="AX5" s="147"/>
      <c r="AY5" s="150"/>
      <c r="AZ5" s="150"/>
      <c r="BA5" s="143"/>
      <c r="BB5" s="147"/>
      <c r="BC5" s="150"/>
      <c r="BD5" s="150"/>
      <c r="BE5" s="143"/>
      <c r="BF5" s="147"/>
      <c r="BG5" s="150"/>
      <c r="BH5" s="150"/>
      <c r="BI5" s="143"/>
      <c r="BJ5" s="147"/>
      <c r="BK5" s="150"/>
      <c r="BL5" s="146"/>
      <c r="BM5" s="150"/>
      <c r="BN5" s="143"/>
      <c r="BO5" s="145"/>
      <c r="BP5" s="150"/>
      <c r="BQ5" s="150"/>
      <c r="BR5" s="143"/>
      <c r="BS5" s="145"/>
      <c r="BT5" s="146"/>
      <c r="BU5" s="146"/>
      <c r="BV5" s="150"/>
      <c r="BW5" s="143"/>
      <c r="BX5" s="145"/>
      <c r="BY5" s="150"/>
      <c r="BZ5" s="150"/>
      <c r="CA5" s="143"/>
      <c r="CB5" s="145"/>
      <c r="CC5" s="150"/>
      <c r="CD5" s="150"/>
      <c r="CE5" s="143"/>
      <c r="CF5" s="145"/>
      <c r="CG5" s="150"/>
      <c r="CH5" s="146"/>
      <c r="CI5" s="151"/>
      <c r="CJ5" s="151"/>
      <c r="CK5" s="151"/>
      <c r="CL5" s="151"/>
      <c r="CM5" s="151"/>
      <c r="CN5" s="151"/>
      <c r="CO5" s="151"/>
      <c r="CP5" s="151"/>
      <c r="CQ5" s="151"/>
      <c r="CR5" s="151"/>
      <c r="CS5" s="151"/>
      <c r="CT5" s="151"/>
      <c r="CU5" s="151"/>
      <c r="CV5" s="151"/>
      <c r="CW5" s="151"/>
      <c r="CX5" s="143"/>
      <c r="CY5" s="147"/>
      <c r="CZ5" s="151"/>
      <c r="DA5" s="151"/>
      <c r="DB5" s="151"/>
      <c r="DC5" s="151"/>
      <c r="DD5" s="151"/>
      <c r="DE5" s="151"/>
      <c r="DF5" s="151"/>
      <c r="DG5" s="151"/>
      <c r="DH5" s="151"/>
      <c r="DI5" s="151"/>
      <c r="DJ5" s="151"/>
      <c r="DK5" s="151"/>
      <c r="DL5" s="13"/>
      <c r="DM5" s="2"/>
    </row>
    <row r="6" spans="1:117" s="2" customFormat="1">
      <c r="A6" s="205" t="str">
        <f>'Indicator Data'!A6</f>
        <v>Afghanistan</v>
      </c>
      <c r="B6" s="206" t="str">
        <f>'Indicator Data'!B6</f>
        <v>AFG</v>
      </c>
      <c r="C6" s="204">
        <f>ROUND(IF('Indicator Data'!C6=0,0.1,IF(LOG('Indicator Data'!C6)&gt;C$3,10,IF(LOG('Indicator Data'!C6)&lt;C$4,0,10-(C$3-LOG('Indicator Data'!C6))/(C$3-C$4)*10))),1)</f>
        <v>9.5</v>
      </c>
      <c r="D6" s="196">
        <f>ROUND(IF('Indicator Data'!D6=0,0.1,IF(LOG('Indicator Data'!D6)&gt;D$3,10,IF(LOG('Indicator Data'!D6)&lt;D$4,0,10-(D$3-LOG('Indicator Data'!D6))/(D$3-D$4)*10))),1)</f>
        <v>10</v>
      </c>
      <c r="E6" s="197">
        <f t="shared" ref="E6:E37" si="0">ROUND((10-GEOMEAN(((10-C6)/10*9+1),((10-D6)/10*9+1)))/9*10,1)</f>
        <v>9.8000000000000007</v>
      </c>
      <c r="F6" s="197">
        <f>IF('Indicator Data'!E6="No data",0.1,(ROUND(IF('Indicator Data'!E6=0,0,IF(LOG('Indicator Data'!E6)&gt;F$3,10,IF(LOG('Indicator Data'!E6)&lt;F$4,0,10-(F$3-LOG('Indicator Data'!E6))/(F$3-F$4)*10))),1)))</f>
        <v>8.5</v>
      </c>
      <c r="G6" s="197">
        <f>ROUND(IF('Indicator Data'!F6=0,0,IF(LOG('Indicator Data'!F6)&gt;G$3,10,IF(LOG('Indicator Data'!F6)&lt;G$4,0,10-(G$3-LOG('Indicator Data'!F6))/(G$3-G$4)*10))),1)</f>
        <v>0</v>
      </c>
      <c r="H6" s="196">
        <f>ROUND(IF('Indicator Data'!G6=0,0,IF(LOG('Indicator Data'!G6)&gt;H$3,10,IF(LOG('Indicator Data'!G6)&lt;H$4,0,10-(H$3-LOG('Indicator Data'!G6))/(H$3-H$4)*10))),1)</f>
        <v>0</v>
      </c>
      <c r="I6" s="196">
        <f>ROUND(IF('Indicator Data'!H6=0,0,IF(LOG('Indicator Data'!H6)&gt;I$3,10,IF(LOG('Indicator Data'!H6)&lt;I$4,0,10-(I$3-LOG('Indicator Data'!H6))/(I$3-I$4)*10))),1)</f>
        <v>0</v>
      </c>
      <c r="J6" s="196">
        <f t="shared" ref="J6:J37" si="1">ROUND((10-GEOMEAN(((10-H6)/10*9+1),((10-I6)/10*9+1)))/9*10,1)</f>
        <v>0</v>
      </c>
      <c r="K6" s="196">
        <f>ROUND(IF('Indicator Data'!I6=0,0,IF(LOG('Indicator Data'!I6)&gt;K$3,10,IF(LOG('Indicator Data'!I6)&lt;K$4,0,10-(K$3-LOG('Indicator Data'!I6))/(K$3-K$4)*10))),1)</f>
        <v>0</v>
      </c>
      <c r="L6" s="197">
        <f t="shared" ref="L6:L37" si="2">ROUND((10-GEOMEAN(((10-J6)/10*9+1),((10-K6)/10*9+1)))/9*10,1)</f>
        <v>0</v>
      </c>
      <c r="M6" s="197">
        <f>ROUND(IF('Indicator Data'!J6=0,0,IF(LOG('Indicator Data'!J6)&gt;M$3,10,IF(LOG('Indicator Data'!J6)&lt;M$4,0,10-(M$3-LOG('Indicator Data'!J6))/(M$3-M$4)*10))),1)</f>
        <v>10</v>
      </c>
      <c r="N6" s="198">
        <f>'Indicator Data'!C6/'Indicator Data'!$CB6</f>
        <v>1.9223052976802765E-3</v>
      </c>
      <c r="O6" s="198">
        <f>'Indicator Data'!D6/'Indicator Data'!$CB6</f>
        <v>9.2983772768010983E-4</v>
      </c>
      <c r="P6" s="198">
        <f>IF(F6=0.1,"x",'Indicator Data'!E6/'Indicator Data'!$CB6)</f>
        <v>7.752656669506303E-3</v>
      </c>
      <c r="Q6" s="198">
        <f>'Indicator Data'!F6/'Indicator Data'!$CB6</f>
        <v>0</v>
      </c>
      <c r="R6" s="198">
        <f>'Indicator Data'!G6/'Indicator Data'!$CB6</f>
        <v>0</v>
      </c>
      <c r="S6" s="198">
        <f>'Indicator Data'!H6/'Indicator Data'!$CB6</f>
        <v>0</v>
      </c>
      <c r="T6" s="198">
        <f>'Indicator Data'!I6/'Indicator Data'!$CB6</f>
        <v>0</v>
      </c>
      <c r="U6" s="198">
        <f>'Indicator Data'!J6/'Indicator Data'!$CB6</f>
        <v>1.5034398555783477E-2</v>
      </c>
      <c r="V6" s="196">
        <f t="shared" ref="V6:V37" si="3">ROUND(IF(N6&gt;V$3,10,IF(N6&lt;V$4,0,10-(V$3-N6)/(V$3-V$4)*10)),1)</f>
        <v>9.6</v>
      </c>
      <c r="W6" s="196">
        <f t="shared" ref="W6:W37" si="4">ROUND(IF(O6&gt;W$3,10,IF(O6&lt;W$4,0,10-(W$3-O6)/(W$3-W$4)*10)),1)</f>
        <v>9.3000000000000007</v>
      </c>
      <c r="X6" s="197">
        <f t="shared" ref="X6:X37" si="5">ROUND(((10-GEOMEAN(((10-V6)/10*9+1),((10-W6)/10*9+1)))/9*10),1)</f>
        <v>9.5</v>
      </c>
      <c r="Y6" s="197">
        <f t="shared" ref="Y6:Y37" si="6">IF(P6="x",0.1,ROUND(IF(P6&gt;Y$3,10,IF(P6&lt;Y$4,0,10-(Y$3-P6)/(Y$3-Y$4)*10)),1))</f>
        <v>5.2</v>
      </c>
      <c r="Z6" s="197">
        <f t="shared" ref="Z6:Z37" si="7">ROUND(IF(Q6=0,0,IF(LOG(Q6)&gt;Z$3,10,IF(LOG(Q6)&lt;=Z$4,0,10-(Z$3-LOG(Q6))/(Z$3-Z$4)*10))),1)</f>
        <v>0</v>
      </c>
      <c r="AA6" s="196">
        <f t="shared" ref="AA6:AA37" si="8">ROUND(IF(R6&gt;AA$3,10,IF(R6&lt;AA$4,0,10-(AA$3-R6)/(AA$3-AA$4)*10)),1)</f>
        <v>0</v>
      </c>
      <c r="AB6" s="196">
        <f t="shared" ref="AB6:AB37" si="9">ROUND(IF(S6&gt;AB$3,10,IF(S6&lt;AB$4,0,10-(AB$3-S6)/(AB$3-AB$4)*10)),1)</f>
        <v>0</v>
      </c>
      <c r="AC6" s="196">
        <f t="shared" ref="AC6:AC37" si="10">ROUND(((10-GEOMEAN(((10-AA6)/10*9+1),((10-AB6)/10*9+1)))/9*10),1)</f>
        <v>0</v>
      </c>
      <c r="AD6" s="196">
        <f t="shared" ref="AD6:AD37" si="11">ROUND(IF(T6=0,0,IF(T6&gt;AD$3,10,IF(T6&lt;=AD$4,0,10-(AD$3-T6)/(AD$3-AD$4)*10))),1)</f>
        <v>0</v>
      </c>
      <c r="AE6" s="197">
        <f t="shared" ref="AE6:AE37" si="12">ROUND((10-GEOMEAN(((10-AC6)/10*9+1),((10-AD6)/10*9+1)))/9*10,1)</f>
        <v>0</v>
      </c>
      <c r="AF6" s="197">
        <f t="shared" ref="AF6:AF37" si="13">ROUND(IF(U6&gt;AF$3,10,IF(U6&lt;AF$4,0,10-(AF$3-U6)/(AF$3-AF$4)*10)),1)</f>
        <v>5</v>
      </c>
      <c r="AG6" s="196">
        <f>ROUND(IF('Indicator Data'!K6=0,0,IF('Indicator Data'!K6&gt;AG$3,10,IF('Indicator Data'!K6&lt;AG$4,0,10-(AG$3-'Indicator Data'!K6)/(AG$3-AG$4)*10))),1)</f>
        <v>4.8</v>
      </c>
      <c r="AH6" s="199">
        <f t="shared" ref="AH6:AH37" si="14">ROUND(AVERAGE(C6,V6),1)</f>
        <v>9.6</v>
      </c>
      <c r="AI6" s="199">
        <f t="shared" ref="AI6:AI37" si="15">ROUND(AVERAGE(D6,W6),1)</f>
        <v>9.6999999999999993</v>
      </c>
      <c r="AJ6" s="197">
        <f t="shared" ref="AJ6:AJ37" si="16">ROUND(AVERAGE(AA6,H6),1)</f>
        <v>0</v>
      </c>
      <c r="AK6" s="197">
        <f t="shared" ref="AK6:AK37" si="17">ROUND(AVERAGE(AB6,I6),1)</f>
        <v>0</v>
      </c>
      <c r="AL6" s="199">
        <f t="shared" ref="AL6:AL37" si="18">ROUND((10-GEOMEAN(((10-AJ6)/10*9+1),((10-AK6)/10*9+1)))/9*10,1)</f>
        <v>0</v>
      </c>
      <c r="AM6" s="199">
        <f t="shared" ref="AM6:AM37" si="19">ROUND(AVERAGE(AD6,K6),1)</f>
        <v>0</v>
      </c>
      <c r="AN6" s="197">
        <f t="shared" ref="AN6:AN37" si="20">ROUND((10-GEOMEAN(((10-M6)/10*9+1),((10-AF6)/10*9+1)))/9*10,1)</f>
        <v>8.5</v>
      </c>
      <c r="AO6" s="200">
        <f t="shared" ref="AO6:AO37" si="21">ROUND((10-GEOMEAN(((10-E6)/10*9+1),((10-X6)/10*9+1)))/9*10,1)</f>
        <v>9.6999999999999993</v>
      </c>
      <c r="AP6" s="200">
        <f>IF(AND(Y6="x",F6="x"),"x",ROUND((10-GEOMEAN(((10-F6)/10*9+1),((10-Y6)/10*9+1)))/9*10,1))</f>
        <v>7.2</v>
      </c>
      <c r="AQ6" s="200">
        <f t="shared" ref="AQ6:AQ37" si="22">ROUND((10-GEOMEAN(((10-G6)/10*9+1),((10-Z6)/10*9+1)))/9*10,1)</f>
        <v>0</v>
      </c>
      <c r="AR6" s="200">
        <f t="shared" ref="AR6:AR37" si="23">ROUND((10-GEOMEAN(((10-L6)/10*9+1),((10-AE6)/10*9+1)))/9*10,1)</f>
        <v>0</v>
      </c>
      <c r="AS6" s="199">
        <f t="shared" ref="AS6:AS37" si="24">ROUND(AVERAGE(AG6,AN6),1)</f>
        <v>6.7</v>
      </c>
      <c r="AT6" s="199">
        <f>IF('Indicator Data'!L6="No data","x",IF('Indicator Data'!CC6&lt;1000,"x",ROUND((IF('Indicator Data'!L6&gt;AT$3,10,IF('Indicator Data'!L6&lt;AT$4,0,10-(AT$3-'Indicator Data'!L6)/(AT$3-AT$4)*10))),1)))</f>
        <v>10</v>
      </c>
      <c r="AU6" s="200">
        <f t="shared" ref="AU6:AU37" si="25">ROUND(AVERAGE(AS6,AT6),1)</f>
        <v>8.4</v>
      </c>
      <c r="AV6" s="201">
        <f>IF('Indicator Data'!M6="No data","x",ROUND(IF('Indicator Data'!M6=0,0,IF(LOG('Indicator Data'!M6)&gt;AV$3,10,IF(LOG('Indicator Data'!M6)&lt;AV$4,0,10-(AV$3-LOG('Indicator Data'!M6))/(AV$3-AV$4)*10))),1))</f>
        <v>9.1</v>
      </c>
      <c r="AW6" s="198">
        <f>IF(AV6="x","x",'Indicator Data'!M6/'Indicator Data'!$CB6)</f>
        <v>0.66566855180081119</v>
      </c>
      <c r="AX6" s="201">
        <f t="shared" ref="AX6:AX37" si="26">IF(AV6="x","x",ROUND(IF(AW6&gt;AX$3,10,IF(AW6&lt;AX$4,0,10-(AX$3-AW6)/(AX$3-AX$4)*10)),1))</f>
        <v>7.4</v>
      </c>
      <c r="AY6" s="197">
        <f>IF(AND(AV6="x",AX6="x"),"x",ROUND((10-GEOMEAN(((10-AV6)/10*9+1),((10-AX6)/10*9+1)))/9*10,1))</f>
        <v>8.4</v>
      </c>
      <c r="AZ6" s="201" t="str">
        <f>IF('Indicator Data'!N6="No data","x",ROUND(IF('Indicator Data'!N6=0,0,IF(LOG('Indicator Data'!N6)&gt;AZ$3,10,IF(LOG('Indicator Data'!N6)&lt;AZ$4,0,10-(AZ$3-LOG('Indicator Data'!N6))/(AZ$3-AZ$4)*10))),1))</f>
        <v>x</v>
      </c>
      <c r="BA6" s="198" t="str">
        <f>IF(AZ6="x","x",'Indicator Data'!N6/'Indicator Data'!$CB6)</f>
        <v>x</v>
      </c>
      <c r="BB6" s="201" t="str">
        <f t="shared" ref="BB6:BB37" si="27">IF(AZ6="x","x",ROUND(IF(BA6&gt;BB$3,10,IF(BA6&lt;BB$4,0,10-(BB$3-BA6)/(BB$3-BB$4)*10)),1))</f>
        <v>x</v>
      </c>
      <c r="BC6" s="197" t="str">
        <f>IF(AND(AZ6="x",BB6="x"),"x",ROUND((10-GEOMEAN(((10-AZ6)/10*9+1),((10-BB6)/10*9+1)))/9*10,1))</f>
        <v>x</v>
      </c>
      <c r="BD6" s="201" t="str">
        <f>IF('Indicator Data'!O6="No data","x",ROUND(IF('Indicator Data'!O6=0,0,IF(LOG('Indicator Data'!O6)&gt;BD$3,10,IF(LOG('Indicator Data'!O6)&lt;BD$4,0,10-(BD$3-LOG('Indicator Data'!O6))/(BD$3-BD$4)*10))),1))</f>
        <v>x</v>
      </c>
      <c r="BE6" s="198" t="str">
        <f>IF(BD6="x","x",'Indicator Data'!O6/'Indicator Data'!$CB6)</f>
        <v>x</v>
      </c>
      <c r="BF6" s="201" t="str">
        <f t="shared" ref="BF6:BF37" si="28">IF(BD6="x","x",ROUND(IF(BE6&gt;BF$3,10,IF(BE6&lt;BF$4,0,10-(BF$3-BE6)/(BF$3-BF$4)*10)),1))</f>
        <v>x</v>
      </c>
      <c r="BG6" s="197" t="str">
        <f>IF(AND(BD6="x",BF6="x"),"x",ROUND((10-GEOMEAN(((10-BD6)/10*9+1),((10-BF6)/10*9+1)))/9*10,1))</f>
        <v>x</v>
      </c>
      <c r="BH6" s="201" t="str">
        <f>IF('Indicator Data'!P6="No data","x",ROUND(IF('Indicator Data'!P6=0,0,IF(LOG('Indicator Data'!P6)&gt;BH$3,10,IF(LOG('Indicator Data'!P6)&lt;BH$4,0,10-(BH$3-LOG('Indicator Data'!P6))/(BH$3-BH$4)*10))),1))</f>
        <v>x</v>
      </c>
      <c r="BI6" s="198" t="str">
        <f>IF(BH6="x","x",'Indicator Data'!P6/'Indicator Data'!$CB6)</f>
        <v>x</v>
      </c>
      <c r="BJ6" s="201" t="str">
        <f t="shared" ref="BJ6:BJ37" si="29">IF(BH6="x","x",ROUND(IF(BI6&gt;BJ$3,10,IF(BI6&lt;BJ$4,0,10-(BJ$3-BI6)/(BJ$3-BJ$4)*10)),1))</f>
        <v>x</v>
      </c>
      <c r="BK6" s="197" t="str">
        <f>IF(AND(BH6="x",BJ6="x"),"x",ROUND((10-GEOMEAN(((10-BH6)/10*9+1),((10-BJ6)/10*9+1)))/9*10,1))</f>
        <v>x</v>
      </c>
      <c r="BL6" s="199">
        <f>IF(AND(BC6="x",BG6="x",BK6="x",AY6="x"),"x",IF(AND(BC6="x",BG6="x",BK6="x"),AY6,ROUND((10-GEOMEAN(((10-AY6)/10*9+1),((10-BC6)/10*9+1),((10-BG6)/10*9+1),((10-BK6)/10*9+1)))/9*10,1)))</f>
        <v>8.4</v>
      </c>
      <c r="BM6" s="201">
        <f>ROUND(IF('Indicator Data'!Q6=0,0,IF(LOG('Indicator Data'!Q6)&gt;BM$3,10,IF(LOG('Indicator Data'!Q6)&lt;BM$4,0,10-(BM$3-LOG('Indicator Data'!Q6))/(BM$3-BM$4)*10))),1)</f>
        <v>9.3000000000000007</v>
      </c>
      <c r="BN6" s="252">
        <f>'Indicator Data'!R6</f>
        <v>0.85570300200000005</v>
      </c>
      <c r="BO6" s="201">
        <f t="shared" ref="BO6:BO37" si="30">ROUND(IF(BN6&gt;BO$3,10,IF(BN6&lt;BO$4,0,10-(BO$3-BN6)/(BO$3-BO$4)*10)),1)</f>
        <v>8.6</v>
      </c>
      <c r="BP6" s="201">
        <f t="shared" ref="BP6:BP37" si="31">ROUND((10-GEOMEAN(((10-BO6)/10*9+1),((10-BM6)/10*9+1)))/9*10,1)</f>
        <v>9</v>
      </c>
      <c r="BQ6" s="201">
        <f>ROUND(IF('Indicator Data'!S6=0,0,IF(LOG('Indicator Data'!S6)&gt;BQ$3,10,IF(LOG('Indicator Data'!S6)&lt;BQ$4,0,10-(BQ$3-LOG('Indicator Data'!S6))/(BQ$3-BQ$4)*10))),1)</f>
        <v>9.3000000000000007</v>
      </c>
      <c r="BR6" s="252">
        <f>'Indicator Data'!T6</f>
        <v>0.80533619400000001</v>
      </c>
      <c r="BS6" s="201">
        <f t="shared" ref="BS6:BS37" si="32">ROUND(IF(BR6&gt;BS$3,10,IF(BR6&lt;BS$4,0,10-(BS$3-BR6)/(BS$3-BS$4)*10)),1)</f>
        <v>8.1</v>
      </c>
      <c r="BT6" s="201">
        <f t="shared" ref="BT6:BT37" si="33">ROUND((10-GEOMEAN(((10-BS6)/10*9+1),((10-BQ6)/10*9+1)))/9*10,1)</f>
        <v>8.8000000000000007</v>
      </c>
      <c r="BU6" s="197">
        <f t="shared" ref="BU6:BU37" si="34">ROUND((10-GEOMEAN(((10-BT6)/10*9+1),((10-BP6)/10*9+1)))/9*10,1)</f>
        <v>8.9</v>
      </c>
      <c r="BV6" s="201">
        <f>ROUND(IF('Indicator Data'!U6=0,0,IF(LOG('Indicator Data'!U6)&gt;BV$3,10,IF(LOG('Indicator Data'!U6)&lt;BV$4,0,10-(BV$3-LOG('Indicator Data'!U6))/(BV$3-BV$4)*10))),1)</f>
        <v>0</v>
      </c>
      <c r="BW6" s="198">
        <f>'Indicator Data'!U6/'Indicator Data'!$CB6</f>
        <v>0</v>
      </c>
      <c r="BX6" s="201">
        <f t="shared" ref="BX6:BX37" si="35">ROUND(IF(BW6&gt;BX$3,10,IF(BW6&lt;BX$4,0,10-(BX$3-BW6)/(BX$3-BX$4)*10)),1)</f>
        <v>0</v>
      </c>
      <c r="BY6" s="197">
        <f>ROUND((10-GEOMEAN(((10-BV6)/10*9+1),((10-BX6)/10*9+1)))/9*10,1)</f>
        <v>0</v>
      </c>
      <c r="BZ6" s="201">
        <f>ROUND(IF('Indicator Data'!V6=0,0,IF(LOG('Indicator Data'!V6)&gt;BZ$3,10,IF(LOG('Indicator Data'!V6)&lt;BZ$4,0,10-(BZ$3-LOG('Indicator Data'!V6))/(BZ$3-BZ$4)*10))),1)</f>
        <v>8.4</v>
      </c>
      <c r="CA6" s="198">
        <f>IF('Indicator Data'!V6/'Indicator Data'!$CB6&gt;1,1,'Indicator Data'!V6/'Indicator Data'!$CB6)</f>
        <v>0.24071444051833105</v>
      </c>
      <c r="CB6" s="201">
        <f t="shared" ref="CB6:CB37" si="36">ROUND(IF(CA6&gt;CB$3,10,IF(CA6&lt;CB$4,0,10-(CB$3-CA6)/(CB$3-CB$4)*10)),1)</f>
        <v>2.4</v>
      </c>
      <c r="CC6" s="197">
        <f>ROUND((10-GEOMEAN(((10-BZ6)/10*9+1),((10-CB6)/10*9+1)))/9*10,1)</f>
        <v>6.3</v>
      </c>
      <c r="CD6" s="201">
        <f>ROUND(IF('Indicator Data'!W6=0,0,IF(LOG('Indicator Data'!W6)&gt;CD$3,10,IF(LOG('Indicator Data'!W6)&lt;CD$4,0,10-(CD$3-LOG('Indicator Data'!W6))/(CD$3-CD$4)*10))),1)</f>
        <v>7.8</v>
      </c>
      <c r="CE6" s="198">
        <f>'Indicator Data'!W6/'Indicator Data'!$CB6</f>
        <v>9.1460110606503275E-2</v>
      </c>
      <c r="CF6" s="201">
        <f t="shared" ref="CF6:CF37" si="37">ROUND(IF(CE6&gt;CF$3,10,IF(CE6&lt;CF$4,0,10-(CF$3-CE6)/(CF$3-CF$4)*10)),1)</f>
        <v>0.9</v>
      </c>
      <c r="CG6" s="197">
        <f>ROUND((10-GEOMEAN(((10-CD6)/10*9+1),((10-CF6)/10*9+1)))/9*10,1)</f>
        <v>5.3</v>
      </c>
      <c r="CH6" s="199">
        <f t="shared" ref="CH6:CH37" si="38">ROUND((10-GEOMEAN(((10-CC6)/10*9+1),((10-BU6)/10*9+1),((10-BY6)/10*9+1),((10-CG6)/10*9+1)))/9*10,1)</f>
        <v>6</v>
      </c>
      <c r="CI6" s="201">
        <f>IF('Indicator Data'!BR6="No data","x",ROUND(IF('Indicator Data'!BR6&gt;CI$3,0,IF('Indicator Data'!BR6&lt;CI$4,10,(CI$3-'Indicator Data'!BR6)/(CI$3-CI$4)*10)),1))</f>
        <v>6.3</v>
      </c>
      <c r="CJ6" s="201">
        <f>IF('Indicator Data'!BS6="No data","x",ROUND(IF('Indicator Data'!BS6&gt;CJ$3,0,IF('Indicator Data'!BS6&lt;CJ$4,10,(CJ$3-'Indicator Data'!BS6)/(CJ$3-CJ$4)*10)),1))</f>
        <v>5.5</v>
      </c>
      <c r="CK6" s="201">
        <f>IF('Indicator Data'!AC6="No data","x",ROUND(IF('Indicator Data'!AC6&gt;CK$3,0,IF('Indicator Data'!AC6&lt;CK$4,10,(CK$3-'Indicator Data'!AC6)/(CK$3-CK$4)*10)),1))</f>
        <v>6.2</v>
      </c>
      <c r="CL6" s="197">
        <f t="shared" ref="CL6:CL37" si="39">IF(AND(CJ6="x",CI6="x",CK6="x"),"x",ROUND(AVERAGE(CI6:CK6),1))</f>
        <v>6</v>
      </c>
      <c r="CM6" s="201">
        <f>IF('Indicator Data'!X6="No data","x",ROUND(IF(LOG('Indicator Data'!X6)&gt;CM$3,10,IF(LOG('Indicator Data'!X6)&lt;CM$4,0,10-(CM$3-LOG('Indicator Data'!X6))/(CM$3-CM$4)*10)),1))</f>
        <v>5.9</v>
      </c>
      <c r="CN6" s="201">
        <f>IF('Indicator Data'!Y6="No data","x",ROUND(IF('Indicator Data'!Y6&gt;CN$3,10,IF('Indicator Data'!Y6&lt;CN$4,0,10-(CN$3-'Indicator Data'!Y6)/(CN$3-CN$4)*10)),1))</f>
        <v>6.7</v>
      </c>
      <c r="CO6" s="201">
        <f>IF('Indicator Data'!Z6="No data","x",ROUND(IF('Indicator Data'!Z6&gt;CO$3,10,IF('Indicator Data'!Z6&lt;CO$4,0,10-(CO$3-'Indicator Data'!Z6)/(CO$3-CO$4)*10)),1))</f>
        <v>2.6</v>
      </c>
      <c r="CP6" s="201">
        <f>IF('Indicator Data'!AA6="No data","x",ROUND(IF('Indicator Data'!AA6&gt;CP$3,10,IF('Indicator Data'!AA6&lt;CP$4,0,10-(CP$3-'Indicator Data'!AA6)/(CP$3-CP$4)*10)),1))</f>
        <v>10</v>
      </c>
      <c r="CQ6" s="197">
        <f>ROUND(AVERAGE(CM6:CP6),1)</f>
        <v>6.3</v>
      </c>
      <c r="CR6" s="199">
        <f>ROUND(AVERAGE(CL6,CQ6,CQ6),1)</f>
        <v>6.2</v>
      </c>
      <c r="CS6" s="201">
        <f>IF('Indicator Data'!AF6="No data","x",ROUND(IF('Indicator Data'!AF6&gt;CS$3,10,IF('Indicator Data'!AF6&lt;CS$4,0,10-(CS$3-'Indicator Data'!AF6)/(CS$3-CS$4)*10)),1))</f>
        <v>7.9</v>
      </c>
      <c r="CT6" s="201">
        <f>IF('Indicator Data'!AG6="No data","x",ROUND(IF('Indicator Data'!AG6&gt;CT$3,10,IF('Indicator Data'!AG6&lt;CT$4,0,10-(CT$3-'Indicator Data'!AG6)/(CT$3-CT$4)*10)),1))</f>
        <v>6.4</v>
      </c>
      <c r="CU6" s="197">
        <f>ROUND(AVERAGE(CM6,CN6,CO6,CP6,CS6,CT6),1)</f>
        <v>6.6</v>
      </c>
      <c r="CV6" s="201">
        <f>IF('Indicator Data'!AB6="No data","x",ROUND(IF('Indicator Data'!AB6&gt;CV$3,10,IF('Indicator Data'!AB6&lt;CV$4,0,10-(CV$3-'Indicator Data'!AB6)/(CV$3-CV$4)*10)),1))</f>
        <v>4.2</v>
      </c>
      <c r="CW6" s="197">
        <f>IF(AND(CJ6="x",CI6="x",CK6="x"),"x",ROUND(AVERAGE(CI6:CK6,CV6),1))</f>
        <v>5.6</v>
      </c>
      <c r="CX6" s="198">
        <f>IF('Indicator Data'!AD6="No data","x",'Indicator Data'!AD6/'Indicator Data'!$CA6)</f>
        <v>6.2473764294245158E-5</v>
      </c>
      <c r="CY6" s="201">
        <f t="shared" ref="CY6:CY37" si="40">IF(CX6="x","x",ROUND(IF(CX6&gt;CY$3,0,IF(CX6&lt;CY$4,10,(CY$3-CX6)/(CY$3-CY$4)*10)),1))</f>
        <v>9.4</v>
      </c>
      <c r="CZ6" s="201">
        <f>IF('Indicator Data'!AE6="No data","x",ROUND(IF('Indicator Data'!AE6&gt;CZ$3,0,IF('Indicator Data'!AE6&lt;CZ$4,10,(CZ$3-'Indicator Data'!AE6)/(CZ$3-CZ$4)*10)),1))</f>
        <v>8</v>
      </c>
      <c r="DA6" s="197">
        <f>IF(AND(CY6="x",CZ6="x"),"x",ROUND(AVERAGE(CY6:CZ6),1))</f>
        <v>8.6999999999999993</v>
      </c>
      <c r="DB6" s="199">
        <f>ROUND(AVERAGE(CW6,DA6,CU6),1)</f>
        <v>7</v>
      </c>
      <c r="DC6" s="200">
        <f t="shared" ref="DC6:DC37" si="41">IF(BL6="x",ROUND((10-GEOMEAN(((10-DB6)/10*9+1),((10-CH6)/10*9+1),((10-CR6)/10*9+1)))/9*10,1),ROUND((10-GEOMEAN(((10-BL6)/10*9+1),((10-DB6)/10*9+1),((10-CH6)/10*9+1),((10-CR6)/10*9+1)))/9*10,1))</f>
        <v>7</v>
      </c>
      <c r="DD6" s="202">
        <f t="shared" ref="DD6:DD37" si="42">IF(ROUND(IF(AP6="x",(10-GEOMEAN(((10-AO6)/10*9+1),((10-DC6)/10*9+1),((10-AU6)/10*9+1),((10-AQ6)/10*9+1),((10-AR6)/10*9+1)))/9*10,(10-GEOMEAN(((10-AO6)/10*9+1),((10-DC6)/10*9+1),((10-AP6)/10*9+1),((10-AQ6)/10*9+1),((10-AR6)/10*9+1),((10-AU6)/10*9+1)))/9*10),1)=0,0.1,ROUND(IF(AP6="x",(10-GEOMEAN(((10-AO6)/10*9+1),((10-DC6)/10*9+1),((10-AU6)/10*9+1),((10-AQ6)/10*9+1),((10-AR6)/10*9+1)))/9*10,(10-GEOMEAN(((10-AO6)/10*9+1),((10-DC6)/10*9+1),((10-AP6)/10*9+1),((10-AQ6)/10*9+1),((10-AR6)/10*9+1),((10-AU6)/10*9+1)))/9*10),1))</f>
        <v>6.7</v>
      </c>
      <c r="DE6" s="201">
        <f>ROUND(IF('Indicator Data'!AH6=0,0,IF('Indicator Data'!AH6&gt;DE$3,10,IF('Indicator Data'!AH6&lt;DE$4,0,10-(DE$3-'Indicator Data'!AH6)/(DE$3-DE$4)*10))),1)</f>
        <v>10</v>
      </c>
      <c r="DF6" s="201">
        <f>ROUND(IF('Indicator Data'!AI6=0,0,IF(LOG('Indicator Data'!AI6)&gt;LOG(DF$3),10,IF(LOG('Indicator Data'!AI6)&lt;LOG(DF$4),0,10-(LOG(DF$3)-LOG('Indicator Data'!AI6))/(LOG(DF$3)-LOG(DF$4))*10))),1)</f>
        <v>10</v>
      </c>
      <c r="DG6" s="203">
        <f t="shared" ref="DG6:DG37" si="43">ROUND((10-GEOMEAN(((10-DE6)/10*9+1),((10-DF6)/10*9+1)))/9*10,1)</f>
        <v>10</v>
      </c>
      <c r="DH6" s="197">
        <f>'Indicator Data'!AJ6</f>
        <v>5</v>
      </c>
      <c r="DI6" s="197">
        <f>'Indicator Data'!AK6</f>
        <v>0</v>
      </c>
      <c r="DJ6" s="200">
        <f t="shared" ref="DJ6:DJ37" si="44">ROUND(IF(DH6=5,10,IF(DI6=5,9,IF(DH6=4,8,IF(DI6=4,7,0)))),1)</f>
        <v>10</v>
      </c>
      <c r="DK6" s="202">
        <f t="shared" ref="DK6:DK37" si="45">ROUND(IF(DJ6&gt;5,DJ6,DG6/10*7),1)</f>
        <v>10</v>
      </c>
      <c r="DL6" s="13"/>
      <c r="DM6" s="24"/>
    </row>
    <row r="7" spans="1:117" s="2" customFormat="1">
      <c r="A7" s="205" t="str">
        <f>'Indicator Data'!A7</f>
        <v>Albania</v>
      </c>
      <c r="B7" s="206" t="str">
        <f>'Indicator Data'!B7</f>
        <v>ALB</v>
      </c>
      <c r="C7" s="204">
        <f>ROUND(IF('Indicator Data'!C7=0,0.1,IF(LOG('Indicator Data'!C7)&gt;C$3,10,IF(LOG('Indicator Data'!C7)&lt;C$4,0,10-(C$3-LOG('Indicator Data'!C7))/(C$3-C$4)*10))),1)</f>
        <v>7</v>
      </c>
      <c r="D7" s="196">
        <f>ROUND(IF('Indicator Data'!D7=0,0.1,IF(LOG('Indicator Data'!D7)&gt;D$3,10,IF(LOG('Indicator Data'!D7)&lt;D$4,0,10-(D$3-LOG('Indicator Data'!D7))/(D$3-D$4)*10))),1)</f>
        <v>8.9</v>
      </c>
      <c r="E7" s="197">
        <f t="shared" si="0"/>
        <v>8.1</v>
      </c>
      <c r="F7" s="197">
        <f>IF('Indicator Data'!E7="No data",0.1,(ROUND(IF('Indicator Data'!E7=0,0,IF(LOG('Indicator Data'!E7)&gt;F$3,10,IF(LOG('Indicator Data'!E7)&lt;F$4,0,10-(F$3-LOG('Indicator Data'!E7))/(F$3-F$4)*10))),1)))</f>
        <v>5.5</v>
      </c>
      <c r="G7" s="197">
        <f>ROUND(IF('Indicator Data'!F7=0,0,IF(LOG('Indicator Data'!F7)&gt;G$3,10,IF(LOG('Indicator Data'!F7)&lt;G$4,0,10-(G$3-LOG('Indicator Data'!F7))/(G$3-G$4)*10))),1)</f>
        <v>6.5</v>
      </c>
      <c r="H7" s="196">
        <f>ROUND(IF('Indicator Data'!G7=0,0,IF(LOG('Indicator Data'!G7)&gt;H$3,10,IF(LOG('Indicator Data'!G7)&lt;H$4,0,10-(H$3-LOG('Indicator Data'!G7))/(H$3-H$4)*10))),1)</f>
        <v>0</v>
      </c>
      <c r="I7" s="196">
        <f>ROUND(IF('Indicator Data'!H7=0,0,IF(LOG('Indicator Data'!H7)&gt;I$3,10,IF(LOG('Indicator Data'!H7)&lt;I$4,0,10-(I$3-LOG('Indicator Data'!H7))/(I$3-I$4)*10))),1)</f>
        <v>0</v>
      </c>
      <c r="J7" s="196">
        <f t="shared" si="1"/>
        <v>0</v>
      </c>
      <c r="K7" s="196">
        <f>ROUND(IF('Indicator Data'!I7=0,0,IF(LOG('Indicator Data'!I7)&gt;K$3,10,IF(LOG('Indicator Data'!I7)&lt;K$4,0,10-(K$3-LOG('Indicator Data'!I7))/(K$3-K$4)*10))),1)</f>
        <v>0</v>
      </c>
      <c r="L7" s="197">
        <f t="shared" si="2"/>
        <v>0</v>
      </c>
      <c r="M7" s="197">
        <f>ROUND(IF('Indicator Data'!J7=0,0,IF(LOG('Indicator Data'!J7)&gt;M$3,10,IF(LOG('Indicator Data'!J7)&lt;M$4,0,10-(M$3-LOG('Indicator Data'!J7))/(M$3-M$4)*10))),1)</f>
        <v>9.9</v>
      </c>
      <c r="N7" s="198">
        <f>'Indicator Data'!C7/'Indicator Data'!$CB7</f>
        <v>2.103623748855588E-3</v>
      </c>
      <c r="O7" s="198">
        <f>'Indicator Data'!D7/'Indicator Data'!$CB7</f>
        <v>1.6064773137065185E-3</v>
      </c>
      <c r="P7" s="198">
        <f>IF(F7=0.1,"x",'Indicator Data'!E7/'Indicator Data'!$CB7)</f>
        <v>5.4884269900234818E-3</v>
      </c>
      <c r="Q7" s="198">
        <f>'Indicator Data'!F7/'Indicator Data'!$CB7</f>
        <v>2.5982156291888058E-5</v>
      </c>
      <c r="R7" s="198">
        <f>'Indicator Data'!G7/'Indicator Data'!$CB7</f>
        <v>0</v>
      </c>
      <c r="S7" s="198">
        <f>'Indicator Data'!H7/'Indicator Data'!$CB7</f>
        <v>0</v>
      </c>
      <c r="T7" s="198">
        <f>'Indicator Data'!I7/'Indicator Data'!$CB7</f>
        <v>0</v>
      </c>
      <c r="U7" s="198">
        <f>'Indicator Data'!J7/'Indicator Data'!$CB7</f>
        <v>3.1552965829699298E-2</v>
      </c>
      <c r="V7" s="196">
        <f t="shared" si="3"/>
        <v>10</v>
      </c>
      <c r="W7" s="196">
        <f t="shared" si="4"/>
        <v>10</v>
      </c>
      <c r="X7" s="197">
        <f t="shared" si="5"/>
        <v>10</v>
      </c>
      <c r="Y7" s="197">
        <f t="shared" si="6"/>
        <v>3.7</v>
      </c>
      <c r="Z7" s="197">
        <f t="shared" si="7"/>
        <v>8.6999999999999993</v>
      </c>
      <c r="AA7" s="196">
        <f t="shared" si="8"/>
        <v>0</v>
      </c>
      <c r="AB7" s="196">
        <f t="shared" si="9"/>
        <v>0</v>
      </c>
      <c r="AC7" s="196">
        <f t="shared" si="10"/>
        <v>0</v>
      </c>
      <c r="AD7" s="196">
        <f t="shared" si="11"/>
        <v>0</v>
      </c>
      <c r="AE7" s="197">
        <f t="shared" si="12"/>
        <v>0</v>
      </c>
      <c r="AF7" s="197">
        <f t="shared" si="13"/>
        <v>10</v>
      </c>
      <c r="AG7" s="196">
        <f>ROUND(IF('Indicator Data'!K7=0,0,IF('Indicator Data'!K7&gt;AG$3,10,IF('Indicator Data'!K7&lt;AG$4,0,10-(AG$3-'Indicator Data'!K7)/(AG$3-AG$4)*10))),1)</f>
        <v>1</v>
      </c>
      <c r="AH7" s="199">
        <f t="shared" si="14"/>
        <v>8.5</v>
      </c>
      <c r="AI7" s="199">
        <f t="shared" si="15"/>
        <v>9.5</v>
      </c>
      <c r="AJ7" s="197">
        <f t="shared" si="16"/>
        <v>0</v>
      </c>
      <c r="AK7" s="197">
        <f t="shared" si="17"/>
        <v>0</v>
      </c>
      <c r="AL7" s="199">
        <f t="shared" si="18"/>
        <v>0</v>
      </c>
      <c r="AM7" s="199">
        <f t="shared" si="19"/>
        <v>0</v>
      </c>
      <c r="AN7" s="197">
        <f t="shared" si="20"/>
        <v>10</v>
      </c>
      <c r="AO7" s="200">
        <f t="shared" si="21"/>
        <v>9.3000000000000007</v>
      </c>
      <c r="AP7" s="200">
        <f t="shared" ref="AP7:AP70" si="46">IF(AND(Y7="x",F7="x"),"x",ROUND((10-GEOMEAN(((10-F7)/10*9+1),((10-Y7)/10*9+1)))/9*10,1))</f>
        <v>4.7</v>
      </c>
      <c r="AQ7" s="200">
        <f t="shared" si="22"/>
        <v>7.8</v>
      </c>
      <c r="AR7" s="200">
        <f t="shared" si="23"/>
        <v>0</v>
      </c>
      <c r="AS7" s="199">
        <f t="shared" si="24"/>
        <v>5.5</v>
      </c>
      <c r="AT7" s="199">
        <f>IF('Indicator Data'!L7="No data","x",IF('Indicator Data'!CC7&lt;1000,"x",ROUND((IF('Indicator Data'!L7&gt;AT$3,10,IF('Indicator Data'!L7&lt;AT$4,0,10-(AT$3-'Indicator Data'!L7)/(AT$3-AT$4)*10))),1)))</f>
        <v>7.6</v>
      </c>
      <c r="AU7" s="200">
        <f t="shared" si="25"/>
        <v>6.6</v>
      </c>
      <c r="AV7" s="201">
        <f>IF('Indicator Data'!M7="No data","x",ROUND(IF('Indicator Data'!M7=0,0,IF(LOG('Indicator Data'!M7)&gt;AV$3,10,IF(LOG('Indicator Data'!M7)&lt;AV$4,0,10-(AV$3-LOG('Indicator Data'!M7))/(AV$3-AV$4)*10))),1))</f>
        <v>7.7</v>
      </c>
      <c r="AW7" s="198">
        <f>IF(AV7="x","x",'Indicator Data'!M7/'Indicator Data'!$CB7)</f>
        <v>0.80903146991445352</v>
      </c>
      <c r="AX7" s="201">
        <f t="shared" si="26"/>
        <v>9</v>
      </c>
      <c r="AY7" s="197">
        <f t="shared" ref="AY7:AY70" si="47">IF(AND(AV7="x",AX7="x"),"x",ROUND((10-GEOMEAN(((10-AV7)/10*9+1),((10-AX7)/10*9+1)))/9*10,1))</f>
        <v>8.4</v>
      </c>
      <c r="AZ7" s="201" t="str">
        <f>IF('Indicator Data'!N7="No data","x",ROUND(IF('Indicator Data'!N7=0,0,IF(LOG('Indicator Data'!N7)&gt;AZ$3,10,IF(LOG('Indicator Data'!N7)&lt;AZ$4,0,10-(AZ$3-LOG('Indicator Data'!N7))/(AZ$3-AZ$4)*10))),1))</f>
        <v>x</v>
      </c>
      <c r="BA7" s="198" t="str">
        <f>IF(AZ7="x","x",'Indicator Data'!N7/'Indicator Data'!$CB7)</f>
        <v>x</v>
      </c>
      <c r="BB7" s="201" t="str">
        <f t="shared" si="27"/>
        <v>x</v>
      </c>
      <c r="BC7" s="197" t="str">
        <f t="shared" ref="BC7:BC70" si="48">IF(AND(AZ7="x",BB7="x"),"x",ROUND((10-GEOMEAN(((10-AZ7)/10*9+1),((10-BB7)/10*9+1)))/9*10,1))</f>
        <v>x</v>
      </c>
      <c r="BD7" s="201" t="str">
        <f>IF('Indicator Data'!O7="No data","x",ROUND(IF('Indicator Data'!O7=0,0,IF(LOG('Indicator Data'!O7)&gt;BD$3,10,IF(LOG('Indicator Data'!O7)&lt;BD$4,0,10-(BD$3-LOG('Indicator Data'!O7))/(BD$3-BD$4)*10))),1))</f>
        <v>x</v>
      </c>
      <c r="BE7" s="198" t="str">
        <f>IF(BD7="x","x",'Indicator Data'!O7/'Indicator Data'!$CB7)</f>
        <v>x</v>
      </c>
      <c r="BF7" s="201" t="str">
        <f t="shared" si="28"/>
        <v>x</v>
      </c>
      <c r="BG7" s="197" t="str">
        <f t="shared" ref="BG7:BG70" si="49">IF(AND(BD7="x",BF7="x"),"x",ROUND((10-GEOMEAN(((10-BD7)/10*9+1),((10-BF7)/10*9+1)))/9*10,1))</f>
        <v>x</v>
      </c>
      <c r="BH7" s="201" t="str">
        <f>IF('Indicator Data'!P7="No data","x",ROUND(IF('Indicator Data'!P7=0,0,IF(LOG('Indicator Data'!P7)&gt;BH$3,10,IF(LOG('Indicator Data'!P7)&lt;BH$4,0,10-(BH$3-LOG('Indicator Data'!P7))/(BH$3-BH$4)*10))),1))</f>
        <v>x</v>
      </c>
      <c r="BI7" s="198" t="str">
        <f>IF(BH7="x","x",'Indicator Data'!P7/'Indicator Data'!$CB7)</f>
        <v>x</v>
      </c>
      <c r="BJ7" s="201" t="str">
        <f t="shared" si="29"/>
        <v>x</v>
      </c>
      <c r="BK7" s="197" t="str">
        <f t="shared" ref="BK7:BK70" si="50">IF(AND(BH7="x",BJ7="x"),"x",ROUND((10-GEOMEAN(((10-BH7)/10*9+1),((10-BJ7)/10*9+1)))/9*10,1))</f>
        <v>x</v>
      </c>
      <c r="BL7" s="199">
        <f t="shared" ref="BL7:BL70" si="51">IF(AND(BC7="x",BG7="x",BK7="x",AY7="x"),"x",IF(AND(BC7="x",BG7="x",BK7="x"),AY7,ROUND((10-GEOMEAN(((10-AY7)/10*9+1),((10-BC7)/10*9+1),((10-BG7)/10*9+1),((10-BK7)/10*9+1)))/9*10,1)))</f>
        <v>8.4</v>
      </c>
      <c r="BM7" s="201">
        <f>ROUND(IF('Indicator Data'!Q7=0,0,IF(LOG('Indicator Data'!Q7)&gt;BM$3,10,IF(LOG('Indicator Data'!Q7)&lt;BM$4,0,10-(BM$3-LOG('Indicator Data'!Q7))/(BM$3-BM$4)*10))),1)</f>
        <v>0</v>
      </c>
      <c r="BN7" s="252">
        <f>'Indicator Data'!R7</f>
        <v>0</v>
      </c>
      <c r="BO7" s="201">
        <f t="shared" si="30"/>
        <v>0</v>
      </c>
      <c r="BP7" s="201">
        <f t="shared" si="31"/>
        <v>0</v>
      </c>
      <c r="BQ7" s="201">
        <f>ROUND(IF('Indicator Data'!S7=0,0,IF(LOG('Indicator Data'!S7)&gt;BQ$3,10,IF(LOG('Indicator Data'!S7)&lt;BQ$4,0,10-(BQ$3-LOG('Indicator Data'!S7))/(BQ$3-BQ$4)*10))),1)</f>
        <v>0</v>
      </c>
      <c r="BR7" s="252">
        <f>'Indicator Data'!T7</f>
        <v>0</v>
      </c>
      <c r="BS7" s="201">
        <f t="shared" si="32"/>
        <v>0</v>
      </c>
      <c r="BT7" s="201">
        <f t="shared" si="33"/>
        <v>0</v>
      </c>
      <c r="BU7" s="197">
        <f t="shared" si="34"/>
        <v>0</v>
      </c>
      <c r="BV7" s="201">
        <f>ROUND(IF('Indicator Data'!U7=0,0,IF(LOG('Indicator Data'!U7)&gt;BV$3,10,IF(LOG('Indicator Data'!U7)&lt;BV$4,0,10-(BV$3-LOG('Indicator Data'!U7))/(BV$3-BV$4)*10))),1)</f>
        <v>0</v>
      </c>
      <c r="BW7" s="198">
        <f>'Indicator Data'!U7/'Indicator Data'!$CB7</f>
        <v>0</v>
      </c>
      <c r="BX7" s="201">
        <f t="shared" si="35"/>
        <v>0</v>
      </c>
      <c r="BY7" s="197">
        <f t="shared" ref="BY7:BY70" si="52">ROUND((10-GEOMEAN(((10-BV7)/10*9+1),((10-BX7)/10*9+1)))/9*10,1)</f>
        <v>0</v>
      </c>
      <c r="BZ7" s="201">
        <f>ROUND(IF('Indicator Data'!V7=0,0,IF(LOG('Indicator Data'!V7)&gt;BZ$3,10,IF(LOG('Indicator Data'!V7)&lt;BZ$4,0,10-(BZ$3-LOG('Indicator Data'!V7))/(BZ$3-BZ$4)*10))),1)</f>
        <v>0</v>
      </c>
      <c r="CA7" s="198">
        <f>IF('Indicator Data'!V7/'Indicator Data'!$CB7&gt;1,1,'Indicator Data'!V7/'Indicator Data'!$CB7)</f>
        <v>0</v>
      </c>
      <c r="CB7" s="201">
        <f t="shared" si="36"/>
        <v>0</v>
      </c>
      <c r="CC7" s="197">
        <f t="shared" ref="CC7:CC70" si="53">ROUND((10-GEOMEAN(((10-BZ7)/10*9+1),((10-CB7)/10*9+1)))/9*10,1)</f>
        <v>0</v>
      </c>
      <c r="CD7" s="201">
        <f>ROUND(IF('Indicator Data'!W7=0,0,IF(LOG('Indicator Data'!W7)&gt;CD$3,10,IF(LOG('Indicator Data'!W7)&lt;CD$4,0,10-(CD$3-LOG('Indicator Data'!W7))/(CD$3-CD$4)*10))),1)</f>
        <v>6.1</v>
      </c>
      <c r="CE7" s="198">
        <f>'Indicator Data'!W7/'Indicator Data'!$CB7</f>
        <v>6.2595905243090499E-2</v>
      </c>
      <c r="CF7" s="201">
        <f t="shared" si="37"/>
        <v>0.6</v>
      </c>
      <c r="CG7" s="197">
        <f t="shared" ref="CG7:CG70" si="54">ROUND((10-GEOMEAN(((10-CD7)/10*9+1),((10-CF7)/10*9+1)))/9*10,1)</f>
        <v>3.9</v>
      </c>
      <c r="CH7" s="199">
        <f t="shared" si="38"/>
        <v>1.1000000000000001</v>
      </c>
      <c r="CI7" s="201">
        <f>IF('Indicator Data'!BR7="No data","x",ROUND(IF('Indicator Data'!BR7&gt;CI$3,0,IF('Indicator Data'!BR7&lt;CI$4,10,(CI$3-'Indicator Data'!BR7)/(CI$3-CI$4)*10)),1))</f>
        <v>0.3</v>
      </c>
      <c r="CJ7" s="201">
        <f>IF('Indicator Data'!BS7="No data","x",ROUND(IF('Indicator Data'!BS7&gt;CJ$3,0,IF('Indicator Data'!BS7&lt;CJ$4,10,(CJ$3-'Indicator Data'!BS7)/(CJ$3-CJ$4)*10)),1))</f>
        <v>1.5</v>
      </c>
      <c r="CK7" s="201" t="str">
        <f>IF('Indicator Data'!AC7="No data","x",ROUND(IF('Indicator Data'!AC7&gt;CK$3,0,IF('Indicator Data'!AC7&lt;CK$4,10,(CK$3-'Indicator Data'!AC7)/(CK$3-CK$4)*10)),1))</f>
        <v>x</v>
      </c>
      <c r="CL7" s="197">
        <f t="shared" si="39"/>
        <v>0.9</v>
      </c>
      <c r="CM7" s="201">
        <f>IF('Indicator Data'!X7="No data","x",ROUND(IF(LOG('Indicator Data'!X7)&gt;CM$3,10,IF(LOG('Indicator Data'!X7)&lt;CM$4,0,10-(CM$3-LOG('Indicator Data'!X7))/(CM$3-CM$4)*10)),1))</f>
        <v>6.7</v>
      </c>
      <c r="CN7" s="201">
        <f>IF('Indicator Data'!Y7="No data","x",ROUND(IF('Indicator Data'!Y7&gt;CN$3,10,IF('Indicator Data'!Y7&lt;CN$4,0,10-(CN$3-'Indicator Data'!Y7)/(CN$3-CN$4)*10)),1))</f>
        <v>1.7</v>
      </c>
      <c r="CO7" s="201">
        <f>IF('Indicator Data'!Z7="No data","x",ROUND(IF('Indicator Data'!Z7&gt;CO$3,10,IF('Indicator Data'!Z7&lt;CO$4,0,10-(CO$3-'Indicator Data'!Z7)/(CO$3-CO$4)*10)),1))</f>
        <v>6.2</v>
      </c>
      <c r="CP7" s="201">
        <f>IF('Indicator Data'!AA7="No data","x",ROUND(IF('Indicator Data'!AA7&gt;CP$3,10,IF('Indicator Data'!AA7&lt;CP$4,0,10-(CP$3-'Indicator Data'!AA7)/(CP$3-CP$4)*10)),1))</f>
        <v>3.2</v>
      </c>
      <c r="CQ7" s="197">
        <f t="shared" ref="CQ7:CQ70" si="55">ROUND(AVERAGE(CM7:CP7),1)</f>
        <v>4.5</v>
      </c>
      <c r="CR7" s="199">
        <f t="shared" ref="CR7:CR70" si="56">ROUND(AVERAGE(CL7,CQ7,CQ7),1)</f>
        <v>3.3</v>
      </c>
      <c r="CS7" s="201" t="str">
        <f>IF('Indicator Data'!AF7="No data","x",ROUND(IF('Indicator Data'!AF7&gt;CS$3,10,IF('Indicator Data'!AF7&lt;CS$4,0,10-(CS$3-'Indicator Data'!AF7)/(CS$3-CS$4)*10)),1))</f>
        <v>x</v>
      </c>
      <c r="CT7" s="201">
        <f>IF('Indicator Data'!AG7="No data","x",ROUND(IF('Indicator Data'!AG7&gt;CT$3,10,IF('Indicator Data'!AG7&lt;CT$4,0,10-(CT$3-'Indicator Data'!AG7)/(CT$3-CT$4)*10)),1))</f>
        <v>0.5</v>
      </c>
      <c r="CU7" s="197">
        <f t="shared" ref="CU7:CU70" si="57">ROUND(AVERAGE(CM7,CN7,CO7,CP7,CS7,CT7),1)</f>
        <v>3.7</v>
      </c>
      <c r="CV7" s="201">
        <f>IF('Indicator Data'!AB7="No data","x",ROUND(IF('Indicator Data'!AB7&gt;CV$3,10,IF('Indicator Data'!AB7&lt;CV$4,0,10-(CV$3-'Indicator Data'!AB7)/(CV$3-CV$4)*10)),1))</f>
        <v>0</v>
      </c>
      <c r="CW7" s="197">
        <f t="shared" ref="CW7:CW70" si="58">IF(AND(CJ7="x",CI7="x",CK7="x"),"x",ROUND(AVERAGE(CI7:CK7,CV7),1))</f>
        <v>0.6</v>
      </c>
      <c r="CX7" s="198">
        <f>IF('Indicator Data'!AD7="No data","x",'Indicator Data'!AD7/'Indicator Data'!$CA7)</f>
        <v>2.6061574814094097E-4</v>
      </c>
      <c r="CY7" s="201">
        <f t="shared" si="40"/>
        <v>7.4</v>
      </c>
      <c r="CZ7" s="201">
        <f>IF('Indicator Data'!AE7="No data","x",ROUND(IF('Indicator Data'!AE7&gt;CZ$3,0,IF('Indicator Data'!AE7&lt;CZ$4,10,(CZ$3-'Indicator Data'!AE7)/(CZ$3-CZ$4)*10)),1))</f>
        <v>2</v>
      </c>
      <c r="DA7" s="197">
        <f t="shared" ref="DA7:DA70" si="59">IF(AND(CY7="x",CZ7="x"),"x",ROUND(AVERAGE(CY7:CZ7),1))</f>
        <v>4.7</v>
      </c>
      <c r="DB7" s="199">
        <f t="shared" ref="DB7:DB70" si="60">ROUND(AVERAGE(CW7,DA7,CU7),1)</f>
        <v>3</v>
      </c>
      <c r="DC7" s="200">
        <f t="shared" si="41"/>
        <v>4.7</v>
      </c>
      <c r="DD7" s="202">
        <f t="shared" si="42"/>
        <v>6.3</v>
      </c>
      <c r="DE7" s="201">
        <f>ROUND(IF('Indicator Data'!AH7=0,0,IF('Indicator Data'!AH7&gt;DE$3,10,IF('Indicator Data'!AH7&lt;DE$4,0,10-(DE$3-'Indicator Data'!AH7)/(DE$3-DE$4)*10))),1)</f>
        <v>0.2</v>
      </c>
      <c r="DF7" s="201">
        <f>ROUND(IF('Indicator Data'!AI7=0,0,IF(LOG('Indicator Data'!AI7)&gt;LOG(DF$3),10,IF(LOG('Indicator Data'!AI7)&lt;LOG(DF$4),0,10-(LOG(DF$3)-LOG('Indicator Data'!AI7))/(LOG(DF$3)-LOG(DF$4))*10))),1)</f>
        <v>0</v>
      </c>
      <c r="DG7" s="203">
        <f t="shared" si="43"/>
        <v>0.1</v>
      </c>
      <c r="DH7" s="197">
        <f>'Indicator Data'!AJ7</f>
        <v>0</v>
      </c>
      <c r="DI7" s="197">
        <f>'Indicator Data'!AK7</f>
        <v>0</v>
      </c>
      <c r="DJ7" s="200">
        <f t="shared" si="44"/>
        <v>0</v>
      </c>
      <c r="DK7" s="202">
        <f t="shared" si="45"/>
        <v>0.1</v>
      </c>
      <c r="DL7" s="13"/>
      <c r="DM7" s="24"/>
    </row>
    <row r="8" spans="1:117" s="2" customFormat="1">
      <c r="A8" s="205" t="str">
        <f>'Indicator Data'!A8</f>
        <v>Algeria</v>
      </c>
      <c r="B8" s="206" t="str">
        <f>'Indicator Data'!B8</f>
        <v>DZA</v>
      </c>
      <c r="C8" s="204">
        <f>ROUND(IF('Indicator Data'!C8=0,0.1,IF(LOG('Indicator Data'!C8)&gt;C$3,10,IF(LOG('Indicator Data'!C8)&lt;C$4,0,10-(C$3-LOG('Indicator Data'!C8))/(C$3-C$4)*10))),1)</f>
        <v>9.6</v>
      </c>
      <c r="D8" s="196">
        <f>ROUND(IF('Indicator Data'!D8=0,0.1,IF(LOG('Indicator Data'!D8)&gt;D$3,10,IF(LOG('Indicator Data'!D8)&lt;D$4,0,10-(D$3-LOG('Indicator Data'!D8))/(D$3-D$4)*10))),1)</f>
        <v>10</v>
      </c>
      <c r="E8" s="197">
        <f t="shared" si="0"/>
        <v>9.8000000000000007</v>
      </c>
      <c r="F8" s="197">
        <f>IF('Indicator Data'!E8="No data",0.1,(ROUND(IF('Indicator Data'!E8=0,0,IF(LOG('Indicator Data'!E8)&gt;F$3,10,IF(LOG('Indicator Data'!E8)&lt;F$4,0,10-(F$3-LOG('Indicator Data'!E8))/(F$3-F$4)*10))),1)))</f>
        <v>7.4</v>
      </c>
      <c r="G8" s="197">
        <f>ROUND(IF('Indicator Data'!F8=0,0,IF(LOG('Indicator Data'!F8)&gt;G$3,10,IF(LOG('Indicator Data'!F8)&lt;G$4,0,10-(G$3-LOG('Indicator Data'!F8))/(G$3-G$4)*10))),1)</f>
        <v>5</v>
      </c>
      <c r="H8" s="196">
        <f>ROUND(IF('Indicator Data'!G8=0,0,IF(LOG('Indicator Data'!G8)&gt;H$3,10,IF(LOG('Indicator Data'!G8)&lt;H$4,0,10-(H$3-LOG('Indicator Data'!G8))/(H$3-H$4)*10))),1)</f>
        <v>0</v>
      </c>
      <c r="I8" s="196">
        <f>ROUND(IF('Indicator Data'!H8=0,0,IF(LOG('Indicator Data'!H8)&gt;I$3,10,IF(LOG('Indicator Data'!H8)&lt;I$4,0,10-(I$3-LOG('Indicator Data'!H8))/(I$3-I$4)*10))),1)</f>
        <v>0</v>
      </c>
      <c r="J8" s="196">
        <f t="shared" si="1"/>
        <v>0</v>
      </c>
      <c r="K8" s="196">
        <f>ROUND(IF('Indicator Data'!I8=0,0,IF(LOG('Indicator Data'!I8)&gt;K$3,10,IF(LOG('Indicator Data'!I8)&lt;K$4,0,10-(K$3-LOG('Indicator Data'!I8))/(K$3-K$4)*10))),1)</f>
        <v>0</v>
      </c>
      <c r="L8" s="197">
        <f t="shared" si="2"/>
        <v>0</v>
      </c>
      <c r="M8" s="197">
        <f>ROUND(IF('Indicator Data'!J8=0,0,IF(LOG('Indicator Data'!J8)&gt;M$3,10,IF(LOG('Indicator Data'!J8)&lt;M$4,0,10-(M$3-LOG('Indicator Data'!J8))/(M$3-M$4)*10))),1)</f>
        <v>0</v>
      </c>
      <c r="N8" s="198">
        <f>'Indicator Data'!C8/'Indicator Data'!$CB8</f>
        <v>1.6831176615099551E-3</v>
      </c>
      <c r="O8" s="198">
        <f>'Indicator Data'!D8/'Indicator Data'!$CB8</f>
        <v>5.0364240652106876E-4</v>
      </c>
      <c r="P8" s="198">
        <f>IF(F8=0.1,"x",'Indicator Data'!E8/'Indicator Data'!$CB8)</f>
        <v>2.3944270167287752E-3</v>
      </c>
      <c r="Q8" s="198">
        <f>'Indicator Data'!F8/'Indicator Data'!$CB8</f>
        <v>2.4364961712671245E-7</v>
      </c>
      <c r="R8" s="198">
        <f>'Indicator Data'!G8/'Indicator Data'!$CB8</f>
        <v>0</v>
      </c>
      <c r="S8" s="198">
        <f>'Indicator Data'!H8/'Indicator Data'!$CB8</f>
        <v>0</v>
      </c>
      <c r="T8" s="198">
        <f>'Indicator Data'!I8/'Indicator Data'!$CB8</f>
        <v>0</v>
      </c>
      <c r="U8" s="198">
        <f>'Indicator Data'!J8/'Indicator Data'!$CB8</f>
        <v>0</v>
      </c>
      <c r="V8" s="196">
        <f t="shared" si="3"/>
        <v>8.4</v>
      </c>
      <c r="W8" s="196">
        <f t="shared" si="4"/>
        <v>5</v>
      </c>
      <c r="X8" s="197">
        <f t="shared" si="5"/>
        <v>7</v>
      </c>
      <c r="Y8" s="197">
        <f t="shared" si="6"/>
        <v>1.6</v>
      </c>
      <c r="Z8" s="197">
        <f t="shared" si="7"/>
        <v>4.2</v>
      </c>
      <c r="AA8" s="196">
        <f t="shared" si="8"/>
        <v>0</v>
      </c>
      <c r="AB8" s="196">
        <f t="shared" si="9"/>
        <v>0</v>
      </c>
      <c r="AC8" s="196">
        <f t="shared" si="10"/>
        <v>0</v>
      </c>
      <c r="AD8" s="196">
        <f t="shared" si="11"/>
        <v>0</v>
      </c>
      <c r="AE8" s="197">
        <f t="shared" si="12"/>
        <v>0</v>
      </c>
      <c r="AF8" s="197">
        <f t="shared" si="13"/>
        <v>0</v>
      </c>
      <c r="AG8" s="196">
        <f>ROUND(IF('Indicator Data'!K8=0,0,IF('Indicator Data'!K8&gt;AG$3,10,IF('Indicator Data'!K8&lt;AG$4,0,10-(AG$3-'Indicator Data'!K8)/(AG$3-AG$4)*10))),1)</f>
        <v>0</v>
      </c>
      <c r="AH8" s="199">
        <f t="shared" si="14"/>
        <v>9</v>
      </c>
      <c r="AI8" s="199">
        <f t="shared" si="15"/>
        <v>7.5</v>
      </c>
      <c r="AJ8" s="197">
        <f t="shared" si="16"/>
        <v>0</v>
      </c>
      <c r="AK8" s="197">
        <f t="shared" si="17"/>
        <v>0</v>
      </c>
      <c r="AL8" s="199">
        <f t="shared" si="18"/>
        <v>0</v>
      </c>
      <c r="AM8" s="199">
        <f t="shared" si="19"/>
        <v>0</v>
      </c>
      <c r="AN8" s="197">
        <f t="shared" si="20"/>
        <v>0</v>
      </c>
      <c r="AO8" s="200">
        <f t="shared" si="21"/>
        <v>8.8000000000000007</v>
      </c>
      <c r="AP8" s="200">
        <f t="shared" si="46"/>
        <v>5.2</v>
      </c>
      <c r="AQ8" s="200">
        <f t="shared" si="22"/>
        <v>4.5999999999999996</v>
      </c>
      <c r="AR8" s="200">
        <f t="shared" si="23"/>
        <v>0</v>
      </c>
      <c r="AS8" s="199">
        <f t="shared" si="24"/>
        <v>0</v>
      </c>
      <c r="AT8" s="199">
        <f>IF('Indicator Data'!L8="No data","x",IF('Indicator Data'!CC8&lt;1000,"x",ROUND((IF('Indicator Data'!L8&gt;AT$3,10,IF('Indicator Data'!L8&lt;AT$4,0,10-(AT$3-'Indicator Data'!L8)/(AT$3-AT$4)*10))),1)))</f>
        <v>4.8</v>
      </c>
      <c r="AU8" s="200">
        <f t="shared" si="25"/>
        <v>2.4</v>
      </c>
      <c r="AV8" s="201">
        <f>IF('Indicator Data'!M8="No data","x",ROUND(IF('Indicator Data'!M8=0,0,IF(LOG('Indicator Data'!M8)&gt;AV$3,10,IF(LOG('Indicator Data'!M8)&lt;AV$4,0,10-(AV$3-LOG('Indicator Data'!M8))/(AV$3-AV$4)*10))),1))</f>
        <v>0.1</v>
      </c>
      <c r="AW8" s="198">
        <f>IF(AV8="x","x",'Indicator Data'!M8/'Indicator Data'!$CB8)</f>
        <v>3.009767697889804E-7</v>
      </c>
      <c r="AX8" s="201">
        <f t="shared" si="26"/>
        <v>0</v>
      </c>
      <c r="AY8" s="197">
        <f t="shared" si="47"/>
        <v>0.1</v>
      </c>
      <c r="AZ8" s="201">
        <f>IF('Indicator Data'!N8="No data","x",ROUND(IF('Indicator Data'!N8=0,0,IF(LOG('Indicator Data'!N8)&gt;AZ$3,10,IF(LOG('Indicator Data'!N8)&lt;AZ$4,0,10-(AZ$3-LOG('Indicator Data'!N8))/(AZ$3-AZ$4)*10))),1))</f>
        <v>0</v>
      </c>
      <c r="BA8" s="198">
        <f>IF(AZ8="x","x",'Indicator Data'!N8/'Indicator Data'!$CB8)</f>
        <v>0</v>
      </c>
      <c r="BB8" s="201">
        <f t="shared" si="27"/>
        <v>0</v>
      </c>
      <c r="BC8" s="197">
        <f t="shared" si="48"/>
        <v>0</v>
      </c>
      <c r="BD8" s="201">
        <f>IF('Indicator Data'!O8="No data","x",ROUND(IF('Indicator Data'!O8=0,0,IF(LOG('Indicator Data'!O8)&gt;BD$3,10,IF(LOG('Indicator Data'!O8)&lt;BD$4,0,10-(BD$3-LOG('Indicator Data'!O8))/(BD$3-BD$4)*10))),1))</f>
        <v>0</v>
      </c>
      <c r="BE8" s="198">
        <f>IF(BD8="x","x",'Indicator Data'!O8/'Indicator Data'!$CB8)</f>
        <v>0</v>
      </c>
      <c r="BF8" s="201">
        <f t="shared" si="28"/>
        <v>0</v>
      </c>
      <c r="BG8" s="197">
        <f t="shared" si="49"/>
        <v>0</v>
      </c>
      <c r="BH8" s="201">
        <f>IF('Indicator Data'!P8="No data","x",ROUND(IF('Indicator Data'!P8=0,0,IF(LOG('Indicator Data'!P8)&gt;BH$3,10,IF(LOG('Indicator Data'!P8)&lt;BH$4,0,10-(BH$3-LOG('Indicator Data'!P8))/(BH$3-BH$4)*10))),1))</f>
        <v>0</v>
      </c>
      <c r="BI8" s="198">
        <f>IF(BH8="x","x",'Indicator Data'!P8/'Indicator Data'!$CB8)</f>
        <v>0</v>
      </c>
      <c r="BJ8" s="201">
        <f t="shared" si="29"/>
        <v>0</v>
      </c>
      <c r="BK8" s="197">
        <f t="shared" si="50"/>
        <v>0</v>
      </c>
      <c r="BL8" s="199">
        <f t="shared" si="51"/>
        <v>0</v>
      </c>
      <c r="BM8" s="201">
        <f>ROUND(IF('Indicator Data'!Q8=0,0,IF(LOG('Indicator Data'!Q8)&gt;BM$3,10,IF(LOG('Indicator Data'!Q8)&lt;BM$4,0,10-(BM$3-LOG('Indicator Data'!Q8))/(BM$3-BM$4)*10))),1)</f>
        <v>9.4</v>
      </c>
      <c r="BN8" s="252">
        <f>'Indicator Data'!R8</f>
        <v>0.88428216999999998</v>
      </c>
      <c r="BO8" s="201">
        <f t="shared" si="30"/>
        <v>8.8000000000000007</v>
      </c>
      <c r="BP8" s="201">
        <f t="shared" si="31"/>
        <v>9.1</v>
      </c>
      <c r="BQ8" s="201">
        <f>ROUND(IF('Indicator Data'!S8=0,0,IF(LOG('Indicator Data'!S8)&gt;BQ$3,10,IF(LOG('Indicator Data'!S8)&lt;BQ$4,0,10-(BQ$3-LOG('Indicator Data'!S8))/(BQ$3-BQ$4)*10))),1)</f>
        <v>9.4</v>
      </c>
      <c r="BR8" s="252">
        <f>'Indicator Data'!T8</f>
        <v>0.91498024600000005</v>
      </c>
      <c r="BS8" s="201">
        <f t="shared" si="32"/>
        <v>9.1</v>
      </c>
      <c r="BT8" s="201">
        <f t="shared" si="33"/>
        <v>9.3000000000000007</v>
      </c>
      <c r="BU8" s="197">
        <f t="shared" si="34"/>
        <v>9.1999999999999993</v>
      </c>
      <c r="BV8" s="201">
        <f>ROUND(IF('Indicator Data'!U8=0,0,IF(LOG('Indicator Data'!U8)&gt;BV$3,10,IF(LOG('Indicator Data'!U8)&lt;BV$4,0,10-(BV$3-LOG('Indicator Data'!U8))/(BV$3-BV$4)*10))),1)</f>
        <v>7.8</v>
      </c>
      <c r="BW8" s="198">
        <f>'Indicator Data'!U8/'Indicator Data'!$CB8</f>
        <v>7.4122000385543244E-2</v>
      </c>
      <c r="BX8" s="201">
        <f t="shared" si="35"/>
        <v>0.8</v>
      </c>
      <c r="BY8" s="197">
        <f t="shared" si="52"/>
        <v>5.3</v>
      </c>
      <c r="BZ8" s="201">
        <f>ROUND(IF('Indicator Data'!V8=0,0,IF(LOG('Indicator Data'!V8)&gt;BZ$3,10,IF(LOG('Indicator Data'!V8)&lt;BZ$4,0,10-(BZ$3-LOG('Indicator Data'!V8))/(BZ$3-BZ$4)*10))),1)</f>
        <v>9</v>
      </c>
      <c r="CA8" s="198">
        <f>IF('Indicator Data'!V8/'Indicator Data'!$CB8&gt;1,1,'Indicator Data'!V8/'Indicator Data'!$CB8)</f>
        <v>0.49226920711311661</v>
      </c>
      <c r="CB8" s="201">
        <f t="shared" si="36"/>
        <v>4.9000000000000004</v>
      </c>
      <c r="CC8" s="197">
        <f t="shared" si="53"/>
        <v>7.5</v>
      </c>
      <c r="CD8" s="201">
        <f>ROUND(IF('Indicator Data'!W8=0,0,IF(LOG('Indicator Data'!W8)&gt;CD$3,10,IF(LOG('Indicator Data'!W8)&lt;CD$4,0,10-(CD$3-LOG('Indicator Data'!W8))/(CD$3-CD$4)*10))),1)</f>
        <v>7.3</v>
      </c>
      <c r="CE8" s="198">
        <f>'Indicator Data'!W8/'Indicator Data'!$CB8</f>
        <v>3.4044172759125683E-2</v>
      </c>
      <c r="CF8" s="201">
        <f t="shared" si="37"/>
        <v>0.3</v>
      </c>
      <c r="CG8" s="197">
        <f t="shared" si="54"/>
        <v>4.7</v>
      </c>
      <c r="CH8" s="199">
        <f t="shared" si="38"/>
        <v>7.1</v>
      </c>
      <c r="CI8" s="201">
        <f>IF('Indicator Data'!BR8="No data","x",ROUND(IF('Indicator Data'!BR8&gt;CI$3,0,IF('Indicator Data'!BR8&lt;CI$4,10,(CI$3-'Indicator Data'!BR8)/(CI$3-CI$4)*10)),1))</f>
        <v>1.4</v>
      </c>
      <c r="CJ8" s="201">
        <f>IF('Indicator Data'!BS8="No data","x",ROUND(IF('Indicator Data'!BS8&gt;CJ$3,0,IF('Indicator Data'!BS8&lt;CJ$4,10,(CJ$3-'Indicator Data'!BS8)/(CJ$3-CJ$4)*10)),1))</f>
        <v>1.1000000000000001</v>
      </c>
      <c r="CK8" s="201">
        <f>IF('Indicator Data'!AC8="No data","x",ROUND(IF('Indicator Data'!AC8&gt;CK$3,0,IF('Indicator Data'!AC8&lt;CK$4,10,(CK$3-'Indicator Data'!AC8)/(CK$3-CK$4)*10)),1))</f>
        <v>1.6</v>
      </c>
      <c r="CL8" s="197">
        <f t="shared" si="39"/>
        <v>1.4</v>
      </c>
      <c r="CM8" s="201">
        <f>IF('Indicator Data'!X8="No data","x",ROUND(IF(LOG('Indicator Data'!X8)&gt;CM$3,10,IF(LOG('Indicator Data'!X8)&lt;CM$4,0,10-(CM$3-LOG('Indicator Data'!X8))/(CM$3-CM$4)*10)),1))</f>
        <v>4.2</v>
      </c>
      <c r="CN8" s="201">
        <f>IF('Indicator Data'!Y8="No data","x",ROUND(IF('Indicator Data'!Y8&gt;CN$3,10,IF('Indicator Data'!Y8&lt;CN$4,0,10-(CN$3-'Indicator Data'!Y8)/(CN$3-CN$4)*10)),1))</f>
        <v>5.2</v>
      </c>
      <c r="CO8" s="201">
        <f>IF('Indicator Data'!Z8="No data","x",ROUND(IF('Indicator Data'!Z8&gt;CO$3,10,IF('Indicator Data'!Z8&lt;CO$4,0,10-(CO$3-'Indicator Data'!Z8)/(CO$3-CO$4)*10)),1))</f>
        <v>7.4</v>
      </c>
      <c r="CP8" s="201" t="str">
        <f>IF('Indicator Data'!AA8="No data","x",ROUND(IF('Indicator Data'!AA8&gt;CP$3,10,IF('Indicator Data'!AA8&lt;CP$4,0,10-(CP$3-'Indicator Data'!AA8)/(CP$3-CP$4)*10)),1))</f>
        <v>x</v>
      </c>
      <c r="CQ8" s="197">
        <f t="shared" si="55"/>
        <v>5.6</v>
      </c>
      <c r="CR8" s="199">
        <f t="shared" si="56"/>
        <v>4.2</v>
      </c>
      <c r="CS8" s="201" t="str">
        <f>IF('Indicator Data'!AF8="No data","x",ROUND(IF('Indicator Data'!AF8&gt;CS$3,10,IF('Indicator Data'!AF8&lt;CS$4,0,10-(CS$3-'Indicator Data'!AF8)/(CS$3-CS$4)*10)),1))</f>
        <v>x</v>
      </c>
      <c r="CT8" s="201">
        <f>IF('Indicator Data'!AG8="No data","x",ROUND(IF('Indicator Data'!AG8&gt;CT$3,10,IF('Indicator Data'!AG8&lt;CT$4,0,10-(CT$3-'Indicator Data'!AG8)/(CT$3-CT$4)*10)),1))</f>
        <v>4.3</v>
      </c>
      <c r="CU8" s="197">
        <f t="shared" si="57"/>
        <v>5.3</v>
      </c>
      <c r="CV8" s="201">
        <f>IF('Indicator Data'!AB8="No data","x",ROUND(IF('Indicator Data'!AB8&gt;CV$3,10,IF('Indicator Data'!AB8&lt;CV$4,0,10-(CV$3-'Indicator Data'!AB8)/(CV$3-CV$4)*10)),1))</f>
        <v>0.3</v>
      </c>
      <c r="CW8" s="197">
        <f t="shared" si="58"/>
        <v>1.1000000000000001</v>
      </c>
      <c r="CX8" s="198">
        <f>IF('Indicator Data'!AD8="No data","x",'Indicator Data'!AD8/'Indicator Data'!$CA8)</f>
        <v>3.0870417380950323E-4</v>
      </c>
      <c r="CY8" s="201">
        <f t="shared" si="40"/>
        <v>6.9</v>
      </c>
      <c r="CZ8" s="201">
        <f>IF('Indicator Data'!AE8="No data","x",ROUND(IF('Indicator Data'!AE8&gt;CZ$3,0,IF('Indicator Data'!AE8&lt;CZ$4,10,(CZ$3-'Indicator Data'!AE8)/(CZ$3-CZ$4)*10)),1))</f>
        <v>2</v>
      </c>
      <c r="DA8" s="197">
        <f t="shared" si="59"/>
        <v>4.5</v>
      </c>
      <c r="DB8" s="199">
        <f t="shared" si="60"/>
        <v>3.6</v>
      </c>
      <c r="DC8" s="200">
        <f t="shared" si="41"/>
        <v>4.2</v>
      </c>
      <c r="DD8" s="202">
        <f t="shared" si="42"/>
        <v>4.9000000000000004</v>
      </c>
      <c r="DE8" s="201">
        <f>ROUND(IF('Indicator Data'!AH8=0,0,IF('Indicator Data'!AH8&gt;DE$3,10,IF('Indicator Data'!AH8&lt;DE$4,0,10-(DE$3-'Indicator Data'!AH8)/(DE$3-DE$4)*10))),1)</f>
        <v>8.1</v>
      </c>
      <c r="DF8" s="201">
        <f>ROUND(IF('Indicator Data'!AI8=0,0,IF(LOG('Indicator Data'!AI8)&gt;LOG(DF$3),10,IF(LOG('Indicator Data'!AI8)&lt;LOG(DF$4),0,10-(LOG(DF$3)-LOG('Indicator Data'!AI8))/(LOG(DF$3)-LOG(DF$4))*10))),1)</f>
        <v>6.9</v>
      </c>
      <c r="DG8" s="203">
        <f t="shared" si="43"/>
        <v>7.6</v>
      </c>
      <c r="DH8" s="197">
        <f>'Indicator Data'!AJ8</f>
        <v>0</v>
      </c>
      <c r="DI8" s="197">
        <f>'Indicator Data'!AK8</f>
        <v>0</v>
      </c>
      <c r="DJ8" s="200">
        <f t="shared" si="44"/>
        <v>0</v>
      </c>
      <c r="DK8" s="202">
        <f t="shared" si="45"/>
        <v>5.3</v>
      </c>
      <c r="DL8" s="13"/>
      <c r="DM8" s="24"/>
    </row>
    <row r="9" spans="1:117" s="2" customFormat="1">
      <c r="A9" s="205" t="str">
        <f>'Indicator Data'!A9</f>
        <v>Angola</v>
      </c>
      <c r="B9" s="206" t="str">
        <f>'Indicator Data'!B9</f>
        <v>AGO</v>
      </c>
      <c r="C9" s="204">
        <f>ROUND(IF('Indicator Data'!C9=0,0.1,IF(LOG('Indicator Data'!C9)&gt;C$3,10,IF(LOG('Indicator Data'!C9)&lt;C$4,0,10-(C$3-LOG('Indicator Data'!C9))/(C$3-C$4)*10))),1)</f>
        <v>0.1</v>
      </c>
      <c r="D9" s="196">
        <f>ROUND(IF('Indicator Data'!D9=0,0.1,IF(LOG('Indicator Data'!D9)&gt;D$3,10,IF(LOG('Indicator Data'!D9)&lt;D$4,0,10-(D$3-LOG('Indicator Data'!D9))/(D$3-D$4)*10))),1)</f>
        <v>0.1</v>
      </c>
      <c r="E9" s="197">
        <f t="shared" si="0"/>
        <v>0.1</v>
      </c>
      <c r="F9" s="197">
        <f>IF('Indicator Data'!E9="No data",0.1,(ROUND(IF('Indicator Data'!E9=0,0,IF(LOG('Indicator Data'!E9)&gt;F$3,10,IF(LOG('Indicator Data'!E9)&lt;F$4,0,10-(F$3-LOG('Indicator Data'!E9))/(F$3-F$4)*10))),1)))</f>
        <v>7.2</v>
      </c>
      <c r="G9" s="197">
        <f>ROUND(IF('Indicator Data'!F9=0,0,IF(LOG('Indicator Data'!F9)&gt;G$3,10,IF(LOG('Indicator Data'!F9)&lt;G$4,0,10-(G$3-LOG('Indicator Data'!F9))/(G$3-G$4)*10))),1)</f>
        <v>0</v>
      </c>
      <c r="H9" s="196">
        <f>ROUND(IF('Indicator Data'!G9=0,0,IF(LOG('Indicator Data'!G9)&gt;H$3,10,IF(LOG('Indicator Data'!G9)&lt;H$4,0,10-(H$3-LOG('Indicator Data'!G9))/(H$3-H$4)*10))),1)</f>
        <v>0</v>
      </c>
      <c r="I9" s="196">
        <f>ROUND(IF('Indicator Data'!H9=0,0,IF(LOG('Indicator Data'!H9)&gt;I$3,10,IF(LOG('Indicator Data'!H9)&lt;I$4,0,10-(I$3-LOG('Indicator Data'!H9))/(I$3-I$4)*10))),1)</f>
        <v>0</v>
      </c>
      <c r="J9" s="196">
        <f t="shared" si="1"/>
        <v>0</v>
      </c>
      <c r="K9" s="196">
        <f>ROUND(IF('Indicator Data'!I9=0,0,IF(LOG('Indicator Data'!I9)&gt;K$3,10,IF(LOG('Indicator Data'!I9)&lt;K$4,0,10-(K$3-LOG('Indicator Data'!I9))/(K$3-K$4)*10))),1)</f>
        <v>0</v>
      </c>
      <c r="L9" s="197">
        <f t="shared" si="2"/>
        <v>0</v>
      </c>
      <c r="M9" s="197">
        <f>ROUND(IF('Indicator Data'!J9=0,0,IF(LOG('Indicator Data'!J9)&gt;M$3,10,IF(LOG('Indicator Data'!J9)&lt;M$4,0,10-(M$3-LOG('Indicator Data'!J9))/(M$3-M$4)*10))),1)</f>
        <v>10</v>
      </c>
      <c r="N9" s="198">
        <f>'Indicator Data'!C9/'Indicator Data'!$CB9</f>
        <v>0</v>
      </c>
      <c r="O9" s="198">
        <f>'Indicator Data'!D9/'Indicator Data'!$CB9</f>
        <v>0</v>
      </c>
      <c r="P9" s="198">
        <f>IF(F9=0.1,"x",'Indicator Data'!E9/'Indicator Data'!$CB9)</f>
        <v>3.0505623782331559E-3</v>
      </c>
      <c r="Q9" s="198">
        <f>'Indicator Data'!F9/'Indicator Data'!$CB9</f>
        <v>0</v>
      </c>
      <c r="R9" s="198">
        <f>'Indicator Data'!G9/'Indicator Data'!$CB9</f>
        <v>0</v>
      </c>
      <c r="S9" s="198">
        <f>'Indicator Data'!H9/'Indicator Data'!$CB9</f>
        <v>0</v>
      </c>
      <c r="T9" s="198">
        <f>'Indicator Data'!I9/'Indicator Data'!$CB9</f>
        <v>0</v>
      </c>
      <c r="U9" s="198">
        <f>'Indicator Data'!J9/'Indicator Data'!$CB9</f>
        <v>6.6079537364064885E-3</v>
      </c>
      <c r="V9" s="196">
        <f t="shared" si="3"/>
        <v>0</v>
      </c>
      <c r="W9" s="196">
        <f t="shared" si="4"/>
        <v>0</v>
      </c>
      <c r="X9" s="197">
        <f t="shared" si="5"/>
        <v>0</v>
      </c>
      <c r="Y9" s="197">
        <f t="shared" si="6"/>
        <v>2</v>
      </c>
      <c r="Z9" s="197">
        <f t="shared" si="7"/>
        <v>0</v>
      </c>
      <c r="AA9" s="196">
        <f t="shared" si="8"/>
        <v>0</v>
      </c>
      <c r="AB9" s="196">
        <f t="shared" si="9"/>
        <v>0</v>
      </c>
      <c r="AC9" s="196">
        <f t="shared" si="10"/>
        <v>0</v>
      </c>
      <c r="AD9" s="196">
        <f t="shared" si="11"/>
        <v>0</v>
      </c>
      <c r="AE9" s="197">
        <f t="shared" si="12"/>
        <v>0</v>
      </c>
      <c r="AF9" s="197">
        <f t="shared" si="13"/>
        <v>2.2000000000000002</v>
      </c>
      <c r="AG9" s="196">
        <f>ROUND(IF('Indicator Data'!K9=0,0,IF('Indicator Data'!K9&gt;AG$3,10,IF('Indicator Data'!K9&lt;AG$4,0,10-(AG$3-'Indicator Data'!K9)/(AG$3-AG$4)*10))),1)</f>
        <v>6.7</v>
      </c>
      <c r="AH9" s="199">
        <f t="shared" si="14"/>
        <v>0.1</v>
      </c>
      <c r="AI9" s="199">
        <f t="shared" si="15"/>
        <v>0.1</v>
      </c>
      <c r="AJ9" s="197">
        <f t="shared" si="16"/>
        <v>0</v>
      </c>
      <c r="AK9" s="197">
        <f t="shared" si="17"/>
        <v>0</v>
      </c>
      <c r="AL9" s="199">
        <f t="shared" si="18"/>
        <v>0</v>
      </c>
      <c r="AM9" s="199">
        <f t="shared" si="19"/>
        <v>0</v>
      </c>
      <c r="AN9" s="197">
        <f t="shared" si="20"/>
        <v>8</v>
      </c>
      <c r="AO9" s="200">
        <f t="shared" si="21"/>
        <v>0.1</v>
      </c>
      <c r="AP9" s="200">
        <f t="shared" si="46"/>
        <v>5.0999999999999996</v>
      </c>
      <c r="AQ9" s="200">
        <f t="shared" si="22"/>
        <v>0</v>
      </c>
      <c r="AR9" s="200">
        <f t="shared" si="23"/>
        <v>0</v>
      </c>
      <c r="AS9" s="199">
        <f t="shared" si="24"/>
        <v>7.4</v>
      </c>
      <c r="AT9" s="199">
        <f>IF('Indicator Data'!L9="No data","x",IF('Indicator Data'!CC9&lt;1000,"x",ROUND((IF('Indicator Data'!L9&gt;AT$3,10,IF('Indicator Data'!L9&lt;AT$4,0,10-(AT$3-'Indicator Data'!L9)/(AT$3-AT$4)*10))),1)))</f>
        <v>0</v>
      </c>
      <c r="AU9" s="200">
        <f t="shared" si="25"/>
        <v>3.7</v>
      </c>
      <c r="AV9" s="201">
        <f>IF('Indicator Data'!M9="No data","x",ROUND(IF('Indicator Data'!M9=0,0,IF(LOG('Indicator Data'!M9)&gt;AV$3,10,IF(LOG('Indicator Data'!M9)&lt;AV$4,0,10-(AV$3-LOG('Indicator Data'!M9))/(AV$3-AV$4)*10))),1))</f>
        <v>4.2</v>
      </c>
      <c r="AW9" s="198">
        <f>IF(AV9="x","x",'Indicator Data'!M9/'Indicator Data'!$CB9)</f>
        <v>3.3739613467455488E-4</v>
      </c>
      <c r="AX9" s="201">
        <f t="shared" si="26"/>
        <v>0</v>
      </c>
      <c r="AY9" s="197">
        <f t="shared" si="47"/>
        <v>2.2999999999999998</v>
      </c>
      <c r="AZ9" s="201">
        <f>IF('Indicator Data'!N9="No data","x",ROUND(IF('Indicator Data'!N9=0,0,IF(LOG('Indicator Data'!N9)&gt;AZ$3,10,IF(LOG('Indicator Data'!N9)&lt;AZ$4,0,10-(AZ$3-LOG('Indicator Data'!N9))/(AZ$3-AZ$4)*10))),1))</f>
        <v>7.4</v>
      </c>
      <c r="BA9" s="198">
        <f>IF(AZ9="x","x",'Indicator Data'!N9/'Indicator Data'!$CB9)</f>
        <v>1.1403605061901932E-2</v>
      </c>
      <c r="BB9" s="201">
        <f t="shared" si="27"/>
        <v>2.2999999999999998</v>
      </c>
      <c r="BC9" s="197">
        <f t="shared" si="48"/>
        <v>5.4</v>
      </c>
      <c r="BD9" s="201">
        <f>IF('Indicator Data'!O9="No data","x",ROUND(IF('Indicator Data'!O9=0,0,IF(LOG('Indicator Data'!O9)&gt;BD$3,10,IF(LOG('Indicator Data'!O9)&lt;BD$4,0,10-(BD$3-LOG('Indicator Data'!O9))/(BD$3-BD$4)*10))),1))</f>
        <v>0</v>
      </c>
      <c r="BE9" s="198">
        <f>IF(BD9="x","x",'Indicator Data'!O9/'Indicator Data'!$CB9)</f>
        <v>0</v>
      </c>
      <c r="BF9" s="201">
        <f t="shared" si="28"/>
        <v>0</v>
      </c>
      <c r="BG9" s="197">
        <f t="shared" si="49"/>
        <v>0</v>
      </c>
      <c r="BH9" s="201">
        <f>IF('Indicator Data'!P9="No data","x",ROUND(IF('Indicator Data'!P9=0,0,IF(LOG('Indicator Data'!P9)&gt;BH$3,10,IF(LOG('Indicator Data'!P9)&lt;BH$4,0,10-(BH$3-LOG('Indicator Data'!P9))/(BH$3-BH$4)*10))),1))</f>
        <v>8.6</v>
      </c>
      <c r="BI9" s="198">
        <f>IF(BH9="x","x",'Indicator Data'!P9/'Indicator Data'!$CB9)</f>
        <v>5.4175128529686506E-2</v>
      </c>
      <c r="BJ9" s="201">
        <f t="shared" si="29"/>
        <v>5.4</v>
      </c>
      <c r="BK9" s="197">
        <f t="shared" si="50"/>
        <v>7.3</v>
      </c>
      <c r="BL9" s="199">
        <f t="shared" si="51"/>
        <v>4.3</v>
      </c>
      <c r="BM9" s="201">
        <f>ROUND(IF('Indicator Data'!Q9=0,0,IF(LOG('Indicator Data'!Q9)&gt;BM$3,10,IF(LOG('Indicator Data'!Q9)&lt;BM$4,0,10-(BM$3-LOG('Indicator Data'!Q9))/(BM$3-BM$4)*10))),1)</f>
        <v>9.3000000000000007</v>
      </c>
      <c r="BN9" s="252">
        <f>'Indicator Data'!R9</f>
        <v>0.99881104700000001</v>
      </c>
      <c r="BO9" s="201">
        <f t="shared" si="30"/>
        <v>10</v>
      </c>
      <c r="BP9" s="201">
        <f t="shared" si="31"/>
        <v>9.6999999999999993</v>
      </c>
      <c r="BQ9" s="201">
        <f>ROUND(IF('Indicator Data'!S9=0,0,IF(LOG('Indicator Data'!S9)&gt;BQ$3,10,IF(LOG('Indicator Data'!S9)&lt;BQ$4,0,10-(BQ$3-LOG('Indicator Data'!S9))/(BQ$3-BQ$4)*10))),1)</f>
        <v>9.3000000000000007</v>
      </c>
      <c r="BR9" s="252">
        <f>'Indicator Data'!T9</f>
        <v>0.99876574399999996</v>
      </c>
      <c r="BS9" s="201">
        <f t="shared" si="32"/>
        <v>10</v>
      </c>
      <c r="BT9" s="201">
        <f t="shared" si="33"/>
        <v>9.6999999999999993</v>
      </c>
      <c r="BU9" s="197">
        <f t="shared" si="34"/>
        <v>9.6999999999999993</v>
      </c>
      <c r="BV9" s="201">
        <f>ROUND(IF('Indicator Data'!U9=0,0,IF(LOG('Indicator Data'!U9)&gt;BV$3,10,IF(LOG('Indicator Data'!U9)&lt;BV$4,0,10-(BV$3-LOG('Indicator Data'!U9))/(BV$3-BV$4)*10))),1)</f>
        <v>8.6</v>
      </c>
      <c r="BW9" s="198">
        <f>'Indicator Data'!U9/'Indicator Data'!$CB9</f>
        <v>0.40169020367479708</v>
      </c>
      <c r="BX9" s="201">
        <f t="shared" si="35"/>
        <v>4.5</v>
      </c>
      <c r="BY9" s="197">
        <f t="shared" si="52"/>
        <v>7</v>
      </c>
      <c r="BZ9" s="201">
        <f>ROUND(IF('Indicator Data'!V9=0,0,IF(LOG('Indicator Data'!V9)&gt;BZ$3,10,IF(LOG('Indicator Data'!V9)&lt;BZ$4,0,10-(BZ$3-LOG('Indicator Data'!V9))/(BZ$3-BZ$4)*10))),1)</f>
        <v>9</v>
      </c>
      <c r="CA9" s="198">
        <f>IF('Indicator Data'!V9/'Indicator Data'!$CB9&gt;1,1,'Indicator Data'!V9/'Indicator Data'!$CB9)</f>
        <v>0.83676823038723835</v>
      </c>
      <c r="CB9" s="201">
        <f t="shared" si="36"/>
        <v>8.4</v>
      </c>
      <c r="CC9" s="197">
        <f t="shared" si="53"/>
        <v>8.6999999999999993</v>
      </c>
      <c r="CD9" s="201">
        <f>ROUND(IF('Indicator Data'!W9=0,0,IF(LOG('Indicator Data'!W9)&gt;CD$3,10,IF(LOG('Indicator Data'!W9)&lt;CD$4,0,10-(CD$3-LOG('Indicator Data'!W9))/(CD$3-CD$4)*10))),1)</f>
        <v>8.9</v>
      </c>
      <c r="CE9" s="198">
        <f>'Indicator Data'!W9/'Indicator Data'!$CB9</f>
        <v>0.69659382358218247</v>
      </c>
      <c r="CF9" s="201">
        <f t="shared" si="37"/>
        <v>7</v>
      </c>
      <c r="CG9" s="197">
        <f t="shared" si="54"/>
        <v>8.1</v>
      </c>
      <c r="CH9" s="199">
        <f t="shared" si="38"/>
        <v>8.6</v>
      </c>
      <c r="CI9" s="201">
        <f>IF('Indicator Data'!BR9="No data","x",ROUND(IF('Indicator Data'!BR9&gt;CI$3,0,IF('Indicator Data'!BR9&lt;CI$4,10,(CI$3-'Indicator Data'!BR9)/(CI$3-CI$4)*10)),1))</f>
        <v>5.6</v>
      </c>
      <c r="CJ9" s="201">
        <f>IF('Indicator Data'!BS9="No data","x",ROUND(IF('Indicator Data'!BS9&gt;CJ$3,0,IF('Indicator Data'!BS9&lt;CJ$4,10,(CJ$3-'Indicator Data'!BS9)/(CJ$3-CJ$4)*10)),1))</f>
        <v>7.4</v>
      </c>
      <c r="CK9" s="201">
        <f>IF('Indicator Data'!AC9="No data","x",ROUND(IF('Indicator Data'!AC9&gt;CK$3,0,IF('Indicator Data'!AC9&lt;CK$4,10,(CK$3-'Indicator Data'!AC9)/(CK$3-CK$4)*10)),1))</f>
        <v>7.3</v>
      </c>
      <c r="CL9" s="197">
        <f t="shared" si="39"/>
        <v>6.8</v>
      </c>
      <c r="CM9" s="201">
        <f>IF('Indicator Data'!X9="No data","x",ROUND(IF(LOG('Indicator Data'!X9)&gt;CM$3,10,IF(LOG('Indicator Data'!X9)&lt;CM$4,0,10-(CM$3-LOG('Indicator Data'!X9))/(CM$3-CM$4)*10)),1))</f>
        <v>4.5999999999999996</v>
      </c>
      <c r="CN9" s="201">
        <f>IF('Indicator Data'!Y9="No data","x",ROUND(IF('Indicator Data'!Y9&gt;CN$3,10,IF('Indicator Data'!Y9&lt;CN$4,0,10-(CN$3-'Indicator Data'!Y9)/(CN$3-CN$4)*10)),1))</f>
        <v>8.4</v>
      </c>
      <c r="CO9" s="201">
        <f>IF('Indicator Data'!Z9="No data","x",ROUND(IF('Indicator Data'!Z9&gt;CO$3,10,IF('Indicator Data'!Z9&lt;CO$4,0,10-(CO$3-'Indicator Data'!Z9)/(CO$3-CO$4)*10)),1))</f>
        <v>6.7</v>
      </c>
      <c r="CP9" s="201">
        <f>IF('Indicator Data'!AA9="No data","x",ROUND(IF('Indicator Data'!AA9&gt;CP$3,10,IF('Indicator Data'!AA9&lt;CP$4,0,10-(CP$3-'Indicator Data'!AA9)/(CP$3-CP$4)*10)),1))</f>
        <v>7</v>
      </c>
      <c r="CQ9" s="197">
        <f t="shared" si="55"/>
        <v>6.7</v>
      </c>
      <c r="CR9" s="199">
        <f t="shared" si="56"/>
        <v>6.7</v>
      </c>
      <c r="CS9" s="201">
        <f>IF('Indicator Data'!AF9="No data","x",ROUND(IF('Indicator Data'!AF9&gt;CS$3,10,IF('Indicator Data'!AF9&lt;CS$4,0,10-(CS$3-'Indicator Data'!AF9)/(CS$3-CS$4)*10)),1))</f>
        <v>5.4</v>
      </c>
      <c r="CT9" s="201">
        <f>IF('Indicator Data'!AG9="No data","x",ROUND(IF('Indicator Data'!AG9&gt;CT$3,10,IF('Indicator Data'!AG9&lt;CT$4,0,10-(CT$3-'Indicator Data'!AG9)/(CT$3-CT$4)*10)),1))</f>
        <v>8.4</v>
      </c>
      <c r="CU9" s="197">
        <f t="shared" si="57"/>
        <v>6.8</v>
      </c>
      <c r="CV9" s="201">
        <f>IF('Indicator Data'!AB9="No data","x",ROUND(IF('Indicator Data'!AB9&gt;CV$3,10,IF('Indicator Data'!AB9&lt;CV$4,0,10-(CV$3-'Indicator Data'!AB9)/(CV$3-CV$4)*10)),1))</f>
        <v>6.6</v>
      </c>
      <c r="CW9" s="197">
        <f t="shared" si="58"/>
        <v>6.7</v>
      </c>
      <c r="CX9" s="198">
        <f>IF('Indicator Data'!AD9="No data","x",'Indicator Data'!AD9/'Indicator Data'!$CA9)</f>
        <v>1.4726344956476348E-5</v>
      </c>
      <c r="CY9" s="201">
        <f t="shared" si="40"/>
        <v>9.9</v>
      </c>
      <c r="CZ9" s="201">
        <f>IF('Indicator Data'!AE9="No data","x",ROUND(IF('Indicator Data'!AE9&gt;CZ$3,0,IF('Indicator Data'!AE9&lt;CZ$4,10,(CZ$3-'Indicator Data'!AE9)/(CZ$3-CZ$4)*10)),1))</f>
        <v>6</v>
      </c>
      <c r="DA9" s="197">
        <f t="shared" si="59"/>
        <v>8</v>
      </c>
      <c r="DB9" s="199">
        <f t="shared" si="60"/>
        <v>7.2</v>
      </c>
      <c r="DC9" s="200">
        <f t="shared" si="41"/>
        <v>7</v>
      </c>
      <c r="DD9" s="202">
        <f t="shared" si="42"/>
        <v>3.2</v>
      </c>
      <c r="DE9" s="201">
        <f>ROUND(IF('Indicator Data'!AH9=0,0,IF('Indicator Data'!AH9&gt;DE$3,10,IF('Indicator Data'!AH9&lt;DE$4,0,10-(DE$3-'Indicator Data'!AH9)/(DE$3-DE$4)*10))),1)</f>
        <v>3.4</v>
      </c>
      <c r="DF9" s="201">
        <f>ROUND(IF('Indicator Data'!AI9=0,0,IF(LOG('Indicator Data'!AI9)&gt;LOG(DF$3),10,IF(LOG('Indicator Data'!AI9)&lt;LOG(DF$4),0,10-(LOG(DF$3)-LOG('Indicator Data'!AI9))/(LOG(DF$3)-LOG(DF$4))*10))),1)</f>
        <v>4.5</v>
      </c>
      <c r="DG9" s="203">
        <f t="shared" si="43"/>
        <v>4</v>
      </c>
      <c r="DH9" s="197">
        <f>'Indicator Data'!AJ9</f>
        <v>0</v>
      </c>
      <c r="DI9" s="197">
        <f>'Indicator Data'!AK9</f>
        <v>0</v>
      </c>
      <c r="DJ9" s="200">
        <f t="shared" si="44"/>
        <v>0</v>
      </c>
      <c r="DK9" s="202">
        <f t="shared" si="45"/>
        <v>2.8</v>
      </c>
      <c r="DL9" s="13"/>
      <c r="DM9" s="24"/>
    </row>
    <row r="10" spans="1:117" s="2" customFormat="1">
      <c r="A10" s="205" t="str">
        <f>'Indicator Data'!A10</f>
        <v>Antigua and Barbuda</v>
      </c>
      <c r="B10" s="206" t="str">
        <f>'Indicator Data'!B10</f>
        <v>ATG</v>
      </c>
      <c r="C10" s="204">
        <f>ROUND(IF('Indicator Data'!C10=0,0.1,IF(LOG('Indicator Data'!C10)&gt;C$3,10,IF(LOG('Indicator Data'!C10)&lt;C$4,0,10-(C$3-LOG('Indicator Data'!C10))/(C$3-C$4)*10))),1)</f>
        <v>3.1</v>
      </c>
      <c r="D10" s="196">
        <f>ROUND(IF('Indicator Data'!D10=0,0.1,IF(LOG('Indicator Data'!D10)&gt;D$3,10,IF(LOG('Indicator Data'!D10)&lt;D$4,0,10-(D$3-LOG('Indicator Data'!D10))/(D$3-D$4)*10))),1)</f>
        <v>0.1</v>
      </c>
      <c r="E10" s="197">
        <f t="shared" si="0"/>
        <v>1.7</v>
      </c>
      <c r="F10" s="197">
        <f>IF('Indicator Data'!E10="No data",0.1,(ROUND(IF('Indicator Data'!E10=0,0,IF(LOG('Indicator Data'!E10)&gt;F$3,10,IF(LOG('Indicator Data'!E10)&lt;F$4,0,10-(F$3-LOG('Indicator Data'!E10))/(F$3-F$4)*10))),1)))</f>
        <v>0.1</v>
      </c>
      <c r="G10" s="197">
        <f>ROUND(IF('Indicator Data'!F10=0,0,IF(LOG('Indicator Data'!F10)&gt;G$3,10,IF(LOG('Indicator Data'!F10)&lt;G$4,0,10-(G$3-LOG('Indicator Data'!F10))/(G$3-G$4)*10))),1)</f>
        <v>0</v>
      </c>
      <c r="H10" s="196">
        <f>ROUND(IF('Indicator Data'!G10=0,0,IF(LOG('Indicator Data'!G10)&gt;H$3,10,IF(LOG('Indicator Data'!G10)&lt;H$4,0,10-(H$3-LOG('Indicator Data'!G10))/(H$3-H$4)*10))),1)</f>
        <v>3.1</v>
      </c>
      <c r="I10" s="196">
        <f>ROUND(IF('Indicator Data'!H10=0,0,IF(LOG('Indicator Data'!H10)&gt;I$3,10,IF(LOG('Indicator Data'!H10)&lt;I$4,0,10-(I$3-LOG('Indicator Data'!H10))/(I$3-I$4)*10))),1)</f>
        <v>6.8</v>
      </c>
      <c r="J10" s="196">
        <f t="shared" si="1"/>
        <v>5.2</v>
      </c>
      <c r="K10" s="196">
        <f>ROUND(IF('Indicator Data'!I10=0,0,IF(LOG('Indicator Data'!I10)&gt;K$3,10,IF(LOG('Indicator Data'!I10)&lt;K$4,0,10-(K$3-LOG('Indicator Data'!I10))/(K$3-K$4)*10))),1)</f>
        <v>3.9</v>
      </c>
      <c r="L10" s="197">
        <f t="shared" si="2"/>
        <v>4.5999999999999996</v>
      </c>
      <c r="M10" s="197">
        <f>ROUND(IF('Indicator Data'!J10=0,0,IF(LOG('Indicator Data'!J10)&gt;M$3,10,IF(LOG('Indicator Data'!J10)&lt;M$4,0,10-(M$3-LOG('Indicator Data'!J10))/(M$3-M$4)*10))),1)</f>
        <v>0</v>
      </c>
      <c r="N10" s="198">
        <f>'Indicator Data'!C10/'Indicator Data'!$CB10</f>
        <v>1.9798941348136072E-3</v>
      </c>
      <c r="O10" s="198">
        <f>'Indicator Data'!D10/'Indicator Data'!$CB10</f>
        <v>0</v>
      </c>
      <c r="P10" s="198" t="str">
        <f>IF(F10=0.1,"x",'Indicator Data'!E10/'Indicator Data'!$CB10)</f>
        <v>x</v>
      </c>
      <c r="Q10" s="198">
        <f>'Indicator Data'!F10/'Indicator Data'!$CB10</f>
        <v>0</v>
      </c>
      <c r="R10" s="198">
        <f>'Indicator Data'!G10/'Indicator Data'!$CB10</f>
        <v>1.89749613365571E-2</v>
      </c>
      <c r="S10" s="198">
        <f>'Indicator Data'!H10/'Indicator Data'!$CB10</f>
        <v>5.9920930536496112E-3</v>
      </c>
      <c r="T10" s="198">
        <f>'Indicator Data'!I10/'Indicator Data'!$CB10</f>
        <v>9.9309285760961902E-3</v>
      </c>
      <c r="U10" s="198">
        <f>'Indicator Data'!J10/'Indicator Data'!$CB10</f>
        <v>0</v>
      </c>
      <c r="V10" s="196">
        <f t="shared" si="3"/>
        <v>9.9</v>
      </c>
      <c r="W10" s="196">
        <f t="shared" si="4"/>
        <v>0</v>
      </c>
      <c r="X10" s="197">
        <f t="shared" si="5"/>
        <v>7.4</v>
      </c>
      <c r="Y10" s="197">
        <f t="shared" si="6"/>
        <v>0.1</v>
      </c>
      <c r="Z10" s="197">
        <f t="shared" si="7"/>
        <v>0</v>
      </c>
      <c r="AA10" s="196">
        <f t="shared" si="8"/>
        <v>10</v>
      </c>
      <c r="AB10" s="196">
        <f t="shared" si="9"/>
        <v>10</v>
      </c>
      <c r="AC10" s="196">
        <f t="shared" si="10"/>
        <v>10</v>
      </c>
      <c r="AD10" s="196">
        <f t="shared" si="11"/>
        <v>9.9</v>
      </c>
      <c r="AE10" s="197">
        <f t="shared" si="12"/>
        <v>10</v>
      </c>
      <c r="AF10" s="197">
        <f t="shared" si="13"/>
        <v>0</v>
      </c>
      <c r="AG10" s="196">
        <f>ROUND(IF('Indicator Data'!K10=0,0,IF('Indicator Data'!K10&gt;AG$3,10,IF('Indicator Data'!K10&lt;AG$4,0,10-(AG$3-'Indicator Data'!K10)/(AG$3-AG$4)*10))),1)</f>
        <v>0</v>
      </c>
      <c r="AH10" s="199">
        <f t="shared" si="14"/>
        <v>6.5</v>
      </c>
      <c r="AI10" s="199">
        <f t="shared" si="15"/>
        <v>0.1</v>
      </c>
      <c r="AJ10" s="197">
        <f t="shared" si="16"/>
        <v>6.6</v>
      </c>
      <c r="AK10" s="197">
        <f t="shared" si="17"/>
        <v>8.4</v>
      </c>
      <c r="AL10" s="199">
        <f t="shared" si="18"/>
        <v>7.6</v>
      </c>
      <c r="AM10" s="199">
        <f t="shared" si="19"/>
        <v>6.9</v>
      </c>
      <c r="AN10" s="197">
        <f t="shared" si="20"/>
        <v>0</v>
      </c>
      <c r="AO10" s="200">
        <f t="shared" si="21"/>
        <v>5.2</v>
      </c>
      <c r="AP10" s="200">
        <f t="shared" si="46"/>
        <v>0.1</v>
      </c>
      <c r="AQ10" s="200">
        <f t="shared" si="22"/>
        <v>0</v>
      </c>
      <c r="AR10" s="200">
        <f t="shared" si="23"/>
        <v>8.4</v>
      </c>
      <c r="AS10" s="199">
        <f t="shared" si="24"/>
        <v>0</v>
      </c>
      <c r="AT10" s="199" t="str">
        <f>IF('Indicator Data'!L10="No data","x",IF('Indicator Data'!CC10&lt;1000,"x",ROUND((IF('Indicator Data'!L10&gt;AT$3,10,IF('Indicator Data'!L10&lt;AT$4,0,10-(AT$3-'Indicator Data'!L10)/(AT$3-AT$4)*10))),1)))</f>
        <v>x</v>
      </c>
      <c r="AU10" s="200">
        <f t="shared" si="25"/>
        <v>0</v>
      </c>
      <c r="AV10" s="201" t="str">
        <f>IF('Indicator Data'!M10="No data","x",ROUND(IF('Indicator Data'!M10=0,0,IF(LOG('Indicator Data'!M10)&gt;AV$3,10,IF(LOG('Indicator Data'!M10)&lt;AV$4,0,10-(AV$3-LOG('Indicator Data'!M10))/(AV$3-AV$4)*10))),1))</f>
        <v>x</v>
      </c>
      <c r="AW10" s="198" t="str">
        <f>IF(AV10="x","x",'Indicator Data'!M10/'Indicator Data'!$CB10)</f>
        <v>x</v>
      </c>
      <c r="AX10" s="201" t="str">
        <f t="shared" si="26"/>
        <v>x</v>
      </c>
      <c r="AY10" s="197" t="str">
        <f t="shared" si="47"/>
        <v>x</v>
      </c>
      <c r="AZ10" s="201" t="str">
        <f>IF('Indicator Data'!N10="No data","x",ROUND(IF('Indicator Data'!N10=0,0,IF(LOG('Indicator Data'!N10)&gt;AZ$3,10,IF(LOG('Indicator Data'!N10)&lt;AZ$4,0,10-(AZ$3-LOG('Indicator Data'!N10))/(AZ$3-AZ$4)*10))),1))</f>
        <v>x</v>
      </c>
      <c r="BA10" s="198" t="str">
        <f>IF(AZ10="x","x",'Indicator Data'!N10/'Indicator Data'!$CB10)</f>
        <v>x</v>
      </c>
      <c r="BB10" s="201" t="str">
        <f t="shared" si="27"/>
        <v>x</v>
      </c>
      <c r="BC10" s="197" t="str">
        <f t="shared" si="48"/>
        <v>x</v>
      </c>
      <c r="BD10" s="201" t="str">
        <f>IF('Indicator Data'!O10="No data","x",ROUND(IF('Indicator Data'!O10=0,0,IF(LOG('Indicator Data'!O10)&gt;BD$3,10,IF(LOG('Indicator Data'!O10)&lt;BD$4,0,10-(BD$3-LOG('Indicator Data'!O10))/(BD$3-BD$4)*10))),1))</f>
        <v>x</v>
      </c>
      <c r="BE10" s="198" t="str">
        <f>IF(BD10="x","x",'Indicator Data'!O10/'Indicator Data'!$CB10)</f>
        <v>x</v>
      </c>
      <c r="BF10" s="201" t="str">
        <f t="shared" si="28"/>
        <v>x</v>
      </c>
      <c r="BG10" s="197" t="str">
        <f t="shared" si="49"/>
        <v>x</v>
      </c>
      <c r="BH10" s="201" t="str">
        <f>IF('Indicator Data'!P10="No data","x",ROUND(IF('Indicator Data'!P10=0,0,IF(LOG('Indicator Data'!P10)&gt;BH$3,10,IF(LOG('Indicator Data'!P10)&lt;BH$4,0,10-(BH$3-LOG('Indicator Data'!P10))/(BH$3-BH$4)*10))),1))</f>
        <v>x</v>
      </c>
      <c r="BI10" s="198" t="str">
        <f>IF(BH10="x","x",'Indicator Data'!P10/'Indicator Data'!$CB10)</f>
        <v>x</v>
      </c>
      <c r="BJ10" s="201" t="str">
        <f t="shared" si="29"/>
        <v>x</v>
      </c>
      <c r="BK10" s="197" t="str">
        <f t="shared" si="50"/>
        <v>x</v>
      </c>
      <c r="BL10" s="199" t="str">
        <f t="shared" si="51"/>
        <v>x</v>
      </c>
      <c r="BM10" s="201">
        <f>ROUND(IF('Indicator Data'!Q10=0,0,IF(LOG('Indicator Data'!Q10)&gt;BM$3,10,IF(LOG('Indicator Data'!Q10)&lt;BM$4,0,10-(BM$3-LOG('Indicator Data'!Q10))/(BM$3-BM$4)*10))),1)</f>
        <v>0</v>
      </c>
      <c r="BN10" s="252">
        <f>'Indicator Data'!R10</f>
        <v>0</v>
      </c>
      <c r="BO10" s="201">
        <f t="shared" si="30"/>
        <v>0</v>
      </c>
      <c r="BP10" s="201">
        <f t="shared" si="31"/>
        <v>0</v>
      </c>
      <c r="BQ10" s="201">
        <f>ROUND(IF('Indicator Data'!S10=0,0,IF(LOG('Indicator Data'!S10)&gt;BQ$3,10,IF(LOG('Indicator Data'!S10)&lt;BQ$4,0,10-(BQ$3-LOG('Indicator Data'!S10))/(BQ$3-BQ$4)*10))),1)</f>
        <v>0</v>
      </c>
      <c r="BR10" s="252">
        <f>'Indicator Data'!T10</f>
        <v>0</v>
      </c>
      <c r="BS10" s="201">
        <f t="shared" si="32"/>
        <v>0</v>
      </c>
      <c r="BT10" s="201">
        <f t="shared" si="33"/>
        <v>0</v>
      </c>
      <c r="BU10" s="197">
        <f t="shared" si="34"/>
        <v>0</v>
      </c>
      <c r="BV10" s="201">
        <f>ROUND(IF('Indicator Data'!U10=0,0,IF(LOG('Indicator Data'!U10)&gt;BV$3,10,IF(LOG('Indicator Data'!U10)&lt;BV$4,0,10-(BV$3-LOG('Indicator Data'!U10))/(BV$3-BV$4)*10))),1)</f>
        <v>5.3</v>
      </c>
      <c r="BW10" s="198">
        <f>'Indicator Data'!U10/'Indicator Data'!$CB10</f>
        <v>0.53676838964037554</v>
      </c>
      <c r="BX10" s="201">
        <f t="shared" si="35"/>
        <v>6</v>
      </c>
      <c r="BY10" s="197">
        <f t="shared" si="52"/>
        <v>5.7</v>
      </c>
      <c r="BZ10" s="201">
        <f>ROUND(IF('Indicator Data'!V10=0,0,IF(LOG('Indicator Data'!V10)&gt;BZ$3,10,IF(LOG('Indicator Data'!V10)&lt;BZ$4,0,10-(BZ$3-LOG('Indicator Data'!V10))/(BZ$3-BZ$4)*10))),1)</f>
        <v>5.6</v>
      </c>
      <c r="CA10" s="198">
        <f>IF('Indicator Data'!V10/'Indicator Data'!$CB10&gt;1,1,'Indicator Data'!V10/'Indicator Data'!$CB10)</f>
        <v>0.85501433486462353</v>
      </c>
      <c r="CB10" s="201">
        <f t="shared" si="36"/>
        <v>8.6</v>
      </c>
      <c r="CC10" s="197">
        <f t="shared" si="53"/>
        <v>7.4</v>
      </c>
      <c r="CD10" s="201">
        <f>ROUND(IF('Indicator Data'!W10=0,0,IF(LOG('Indicator Data'!W10)&gt;CD$3,10,IF(LOG('Indicator Data'!W10)&lt;CD$4,0,10-(CD$3-LOG('Indicator Data'!W10))/(CD$3-CD$4)*10))),1)</f>
        <v>5.4</v>
      </c>
      <c r="CE10" s="198">
        <f>'Indicator Data'!W10/'Indicator Data'!$CB10</f>
        <v>0.62264262918817659</v>
      </c>
      <c r="CF10" s="201">
        <f t="shared" si="37"/>
        <v>6.2</v>
      </c>
      <c r="CG10" s="197">
        <f t="shared" si="54"/>
        <v>5.8</v>
      </c>
      <c r="CH10" s="199">
        <f t="shared" si="38"/>
        <v>5.2</v>
      </c>
      <c r="CI10" s="201">
        <f>IF('Indicator Data'!BR10="No data","x",ROUND(IF('Indicator Data'!BR10&gt;CI$3,0,IF('Indicator Data'!BR10&lt;CI$4,10,(CI$3-'Indicator Data'!BR10)/(CI$3-CI$4)*10)),1))</f>
        <v>1.4</v>
      </c>
      <c r="CJ10" s="201">
        <f>IF('Indicator Data'!BS10="No data","x",ROUND(IF('Indicator Data'!BS10&gt;CJ$3,0,IF('Indicator Data'!BS10&lt;CJ$4,10,(CJ$3-'Indicator Data'!BS10)/(CJ$3-CJ$4)*10)),1))</f>
        <v>0.5</v>
      </c>
      <c r="CK10" s="201" t="str">
        <f>IF('Indicator Data'!AC10="No data","x",ROUND(IF('Indicator Data'!AC10&gt;CK$3,0,IF('Indicator Data'!AC10&lt;CK$4,10,(CK$3-'Indicator Data'!AC10)/(CK$3-CK$4)*10)),1))</f>
        <v>x</v>
      </c>
      <c r="CL10" s="197">
        <f t="shared" si="39"/>
        <v>1</v>
      </c>
      <c r="CM10" s="201">
        <f>IF('Indicator Data'!X10="No data","x",ROUND(IF(LOG('Indicator Data'!X10)&gt;CM$3,10,IF(LOG('Indicator Data'!X10)&lt;CM$4,0,10-(CM$3-LOG('Indicator Data'!X10))/(CM$3-CM$4)*10)),1))</f>
        <v>7.8</v>
      </c>
      <c r="CN10" s="201">
        <f>IF('Indicator Data'!Y10="No data","x",ROUND(IF('Indicator Data'!Y10&gt;CN$3,10,IF('Indicator Data'!Y10&lt;CN$4,0,10-(CN$3-'Indicator Data'!Y10)/(CN$3-CN$4)*10)),1))</f>
        <v>1.1000000000000001</v>
      </c>
      <c r="CO10" s="201">
        <f>IF('Indicator Data'!Z10="No data","x",ROUND(IF('Indicator Data'!Z10&gt;CO$3,10,IF('Indicator Data'!Z10&lt;CO$4,0,10-(CO$3-'Indicator Data'!Z10)/(CO$3-CO$4)*10)),1))</f>
        <v>2.4</v>
      </c>
      <c r="CP10" s="201" t="str">
        <f>IF('Indicator Data'!AA10="No data","x",ROUND(IF('Indicator Data'!AA10&gt;CP$3,10,IF('Indicator Data'!AA10&lt;CP$4,0,10-(CP$3-'Indicator Data'!AA10)/(CP$3-CP$4)*10)),1))</f>
        <v>x</v>
      </c>
      <c r="CQ10" s="197">
        <f t="shared" si="55"/>
        <v>3.8</v>
      </c>
      <c r="CR10" s="199">
        <f t="shared" si="56"/>
        <v>2.9</v>
      </c>
      <c r="CS10" s="201" t="str">
        <f>IF('Indicator Data'!AF10="No data","x",ROUND(IF('Indicator Data'!AF10&gt;CS$3,10,IF('Indicator Data'!AF10&lt;CS$4,0,10-(CS$3-'Indicator Data'!AF10)/(CS$3-CS$4)*10)),1))</f>
        <v>x</v>
      </c>
      <c r="CT10" s="201">
        <f>IF('Indicator Data'!AG10="No data","x",ROUND(IF('Indicator Data'!AG10&gt;CT$3,10,IF('Indicator Data'!AG10&lt;CT$4,0,10-(CT$3-'Indicator Data'!AG10)/(CT$3-CT$4)*10)),1))</f>
        <v>1.7</v>
      </c>
      <c r="CU10" s="197">
        <f t="shared" si="57"/>
        <v>3.3</v>
      </c>
      <c r="CV10" s="201">
        <f>IF('Indicator Data'!AB10="No data","x",ROUND(IF('Indicator Data'!AB10&gt;CV$3,10,IF('Indicator Data'!AB10&lt;CV$4,0,10-(CV$3-'Indicator Data'!AB10)/(CV$3-CV$4)*10)),1))</f>
        <v>0.1</v>
      </c>
      <c r="CW10" s="197">
        <f t="shared" si="58"/>
        <v>0.7</v>
      </c>
      <c r="CX10" s="198" t="str">
        <f>IF('Indicator Data'!AD10="No data","x",'Indicator Data'!AD10/'Indicator Data'!$CA10)</f>
        <v>x</v>
      </c>
      <c r="CY10" s="201" t="str">
        <f t="shared" si="40"/>
        <v>x</v>
      </c>
      <c r="CZ10" s="201" t="str">
        <f>IF('Indicator Data'!AE10="No data","x",ROUND(IF('Indicator Data'!AE10&gt;CZ$3,0,IF('Indicator Data'!AE10&lt;CZ$4,10,(CZ$3-'Indicator Data'!AE10)/(CZ$3-CZ$4)*10)),1))</f>
        <v>x</v>
      </c>
      <c r="DA10" s="197" t="str">
        <f t="shared" si="59"/>
        <v>x</v>
      </c>
      <c r="DB10" s="199">
        <f t="shared" si="60"/>
        <v>2</v>
      </c>
      <c r="DC10" s="200">
        <f t="shared" si="41"/>
        <v>3.5</v>
      </c>
      <c r="DD10" s="202">
        <f t="shared" si="42"/>
        <v>3.7</v>
      </c>
      <c r="DE10" s="201">
        <f>ROUND(IF('Indicator Data'!AH10=0,0,IF('Indicator Data'!AH10&gt;DE$3,10,IF('Indicator Data'!AH10&lt;DE$4,0,10-(DE$3-'Indicator Data'!AH10)/(DE$3-DE$4)*10))),1)</f>
        <v>0</v>
      </c>
      <c r="DF10" s="201">
        <f>ROUND(IF('Indicator Data'!AI10=0,0,IF(LOG('Indicator Data'!AI10)&gt;LOG(DF$3),10,IF(LOG('Indicator Data'!AI10)&lt;LOG(DF$4),0,10-(LOG(DF$3)-LOG('Indicator Data'!AI10))/(LOG(DF$3)-LOG(DF$4))*10))),1)</f>
        <v>0</v>
      </c>
      <c r="DG10" s="203">
        <f t="shared" si="43"/>
        <v>0</v>
      </c>
      <c r="DH10" s="197">
        <f>'Indicator Data'!AJ10</f>
        <v>0</v>
      </c>
      <c r="DI10" s="197">
        <f>'Indicator Data'!AK10</f>
        <v>0</v>
      </c>
      <c r="DJ10" s="200">
        <f t="shared" si="44"/>
        <v>0</v>
      </c>
      <c r="DK10" s="202">
        <f t="shared" si="45"/>
        <v>0</v>
      </c>
      <c r="DL10" s="13"/>
      <c r="DM10" s="24"/>
    </row>
    <row r="11" spans="1:117" s="2" customFormat="1">
      <c r="A11" s="205" t="str">
        <f>'Indicator Data'!A11</f>
        <v>Argentina</v>
      </c>
      <c r="B11" s="206" t="str">
        <f>'Indicator Data'!B11</f>
        <v>ARG</v>
      </c>
      <c r="C11" s="204">
        <f>ROUND(IF('Indicator Data'!C11=0,0.1,IF(LOG('Indicator Data'!C11)&gt;C$3,10,IF(LOG('Indicator Data'!C11)&lt;C$4,0,10-(C$3-LOG('Indicator Data'!C11))/(C$3-C$4)*10))),1)</f>
        <v>8.4</v>
      </c>
      <c r="D11" s="196">
        <f>ROUND(IF('Indicator Data'!D11=0,0.1,IF(LOG('Indicator Data'!D11)&gt;D$3,10,IF(LOG('Indicator Data'!D11)&lt;D$4,0,10-(D$3-LOG('Indicator Data'!D11))/(D$3-D$4)*10))),1)</f>
        <v>9.4</v>
      </c>
      <c r="E11" s="197">
        <f t="shared" si="0"/>
        <v>9</v>
      </c>
      <c r="F11" s="197">
        <f>IF('Indicator Data'!E11="No data",0.1,(ROUND(IF('Indicator Data'!E11=0,0,IF(LOG('Indicator Data'!E11)&gt;F$3,10,IF(LOG('Indicator Data'!E11)&lt;F$4,0,10-(F$3-LOG('Indicator Data'!E11))/(F$3-F$4)*10))),1)))</f>
        <v>8.4</v>
      </c>
      <c r="G11" s="197">
        <f>ROUND(IF('Indicator Data'!F11=0,0,IF(LOG('Indicator Data'!F11)&gt;G$3,10,IF(LOG('Indicator Data'!F11)&lt;G$4,0,10-(G$3-LOG('Indicator Data'!F11))/(G$3-G$4)*10))),1)</f>
        <v>0</v>
      </c>
      <c r="H11" s="196">
        <f>ROUND(IF('Indicator Data'!G11=0,0,IF(LOG('Indicator Data'!G11)&gt;H$3,10,IF(LOG('Indicator Data'!G11)&lt;H$4,0,10-(H$3-LOG('Indicator Data'!G11))/(H$3-H$4)*10))),1)</f>
        <v>0</v>
      </c>
      <c r="I11" s="196">
        <f>ROUND(IF('Indicator Data'!H11=0,0,IF(LOG('Indicator Data'!H11)&gt;I$3,10,IF(LOG('Indicator Data'!H11)&lt;I$4,0,10-(I$3-LOG('Indicator Data'!H11))/(I$3-I$4)*10))),1)</f>
        <v>0</v>
      </c>
      <c r="J11" s="196">
        <f t="shared" si="1"/>
        <v>0</v>
      </c>
      <c r="K11" s="196">
        <f>ROUND(IF('Indicator Data'!I11=0,0,IF(LOG('Indicator Data'!I11)&gt;K$3,10,IF(LOG('Indicator Data'!I11)&lt;K$4,0,10-(K$3-LOG('Indicator Data'!I11))/(K$3-K$4)*10))),1)</f>
        <v>0</v>
      </c>
      <c r="L11" s="197">
        <f t="shared" si="2"/>
        <v>0</v>
      </c>
      <c r="M11" s="197">
        <f>ROUND(IF('Indicator Data'!J11=0,0,IF(LOG('Indicator Data'!J11)&gt;M$3,10,IF(LOG('Indicator Data'!J11)&lt;M$4,0,10-(M$3-LOG('Indicator Data'!J11))/(M$3-M$4)*10))),1)</f>
        <v>0</v>
      </c>
      <c r="N11" s="198">
        <f>'Indicator Data'!C11/'Indicator Data'!$CB11</f>
        <v>5.1972197437581984E-4</v>
      </c>
      <c r="O11" s="198">
        <f>'Indicator Data'!D11/'Indicator Data'!$CB11</f>
        <v>1.5158073961881615E-4</v>
      </c>
      <c r="P11" s="198">
        <f>IF(F11=0.1,"x",'Indicator Data'!E11/'Indicator Data'!$CB11)</f>
        <v>5.0840236749046652E-3</v>
      </c>
      <c r="Q11" s="198">
        <f>'Indicator Data'!F11/'Indicator Data'!$CB11</f>
        <v>0</v>
      </c>
      <c r="R11" s="198">
        <f>'Indicator Data'!G11/'Indicator Data'!$CB11</f>
        <v>0</v>
      </c>
      <c r="S11" s="198">
        <f>'Indicator Data'!H11/'Indicator Data'!$CB11</f>
        <v>0</v>
      </c>
      <c r="T11" s="198">
        <f>'Indicator Data'!I11/'Indicator Data'!$CB11</f>
        <v>0</v>
      </c>
      <c r="U11" s="198">
        <f>'Indicator Data'!J11/'Indicator Data'!$CB11</f>
        <v>0</v>
      </c>
      <c r="V11" s="196">
        <f t="shared" si="3"/>
        <v>2.6</v>
      </c>
      <c r="W11" s="196">
        <f t="shared" si="4"/>
        <v>1.5</v>
      </c>
      <c r="X11" s="197">
        <f t="shared" si="5"/>
        <v>2.1</v>
      </c>
      <c r="Y11" s="197">
        <f t="shared" si="6"/>
        <v>3.4</v>
      </c>
      <c r="Z11" s="197">
        <f t="shared" si="7"/>
        <v>0</v>
      </c>
      <c r="AA11" s="196">
        <f t="shared" si="8"/>
        <v>0</v>
      </c>
      <c r="AB11" s="196">
        <f t="shared" si="9"/>
        <v>0</v>
      </c>
      <c r="AC11" s="196">
        <f t="shared" si="10"/>
        <v>0</v>
      </c>
      <c r="AD11" s="196">
        <f t="shared" si="11"/>
        <v>0</v>
      </c>
      <c r="AE11" s="197">
        <f t="shared" si="12"/>
        <v>0</v>
      </c>
      <c r="AF11" s="197">
        <f t="shared" si="13"/>
        <v>0</v>
      </c>
      <c r="AG11" s="196">
        <f>ROUND(IF('Indicator Data'!K11=0,0,IF('Indicator Data'!K11&gt;AG$3,10,IF('Indicator Data'!K11&lt;AG$4,0,10-(AG$3-'Indicator Data'!K11)/(AG$3-AG$4)*10))),1)</f>
        <v>3.8</v>
      </c>
      <c r="AH11" s="199">
        <f t="shared" si="14"/>
        <v>5.5</v>
      </c>
      <c r="AI11" s="199">
        <f t="shared" si="15"/>
        <v>5.5</v>
      </c>
      <c r="AJ11" s="197">
        <f t="shared" si="16"/>
        <v>0</v>
      </c>
      <c r="AK11" s="197">
        <f t="shared" si="17"/>
        <v>0</v>
      </c>
      <c r="AL11" s="199">
        <f t="shared" si="18"/>
        <v>0</v>
      </c>
      <c r="AM11" s="199">
        <f t="shared" si="19"/>
        <v>0</v>
      </c>
      <c r="AN11" s="197">
        <f t="shared" si="20"/>
        <v>0</v>
      </c>
      <c r="AO11" s="200">
        <f t="shared" si="21"/>
        <v>6.7</v>
      </c>
      <c r="AP11" s="200">
        <f t="shared" si="46"/>
        <v>6.5</v>
      </c>
      <c r="AQ11" s="200">
        <f t="shared" si="22"/>
        <v>0</v>
      </c>
      <c r="AR11" s="200">
        <f t="shared" si="23"/>
        <v>0</v>
      </c>
      <c r="AS11" s="199">
        <f t="shared" si="24"/>
        <v>1.9</v>
      </c>
      <c r="AT11" s="199">
        <f>IF('Indicator Data'!L11="No data","x",IF('Indicator Data'!CC11&lt;1000,"x",ROUND((IF('Indicator Data'!L11&gt;AT$3,10,IF('Indicator Data'!L11&lt;AT$4,0,10-(AT$3-'Indicator Data'!L11)/(AT$3-AT$4)*10))),1)))</f>
        <v>5.7</v>
      </c>
      <c r="AU11" s="200">
        <f t="shared" si="25"/>
        <v>3.8</v>
      </c>
      <c r="AV11" s="201" t="str">
        <f>IF('Indicator Data'!M11="No data","x",ROUND(IF('Indicator Data'!M11=0,0,IF(LOG('Indicator Data'!M11)&gt;AV$3,10,IF(LOG('Indicator Data'!M11)&lt;AV$4,0,10-(AV$3-LOG('Indicator Data'!M11))/(AV$3-AV$4)*10))),1))</f>
        <v>x</v>
      </c>
      <c r="AW11" s="198" t="str">
        <f>IF(AV11="x","x",'Indicator Data'!M11/'Indicator Data'!$CB11)</f>
        <v>x</v>
      </c>
      <c r="AX11" s="201" t="str">
        <f t="shared" si="26"/>
        <v>x</v>
      </c>
      <c r="AY11" s="197" t="str">
        <f t="shared" si="47"/>
        <v>x</v>
      </c>
      <c r="AZ11" s="201" t="str">
        <f>IF('Indicator Data'!N11="No data","x",ROUND(IF('Indicator Data'!N11=0,0,IF(LOG('Indicator Data'!N11)&gt;AZ$3,10,IF(LOG('Indicator Data'!N11)&lt;AZ$4,0,10-(AZ$3-LOG('Indicator Data'!N11))/(AZ$3-AZ$4)*10))),1))</f>
        <v>x</v>
      </c>
      <c r="BA11" s="198" t="str">
        <f>IF(AZ11="x","x",'Indicator Data'!N11/'Indicator Data'!$CB11)</f>
        <v>x</v>
      </c>
      <c r="BB11" s="201" t="str">
        <f t="shared" si="27"/>
        <v>x</v>
      </c>
      <c r="BC11" s="197" t="str">
        <f t="shared" si="48"/>
        <v>x</v>
      </c>
      <c r="BD11" s="201" t="str">
        <f>IF('Indicator Data'!O11="No data","x",ROUND(IF('Indicator Data'!O11=0,0,IF(LOG('Indicator Data'!O11)&gt;BD$3,10,IF(LOG('Indicator Data'!O11)&lt;BD$4,0,10-(BD$3-LOG('Indicator Data'!O11))/(BD$3-BD$4)*10))),1))</f>
        <v>x</v>
      </c>
      <c r="BE11" s="198" t="str">
        <f>IF(BD11="x","x",'Indicator Data'!O11/'Indicator Data'!$CB11)</f>
        <v>x</v>
      </c>
      <c r="BF11" s="201" t="str">
        <f t="shared" si="28"/>
        <v>x</v>
      </c>
      <c r="BG11" s="197" t="str">
        <f t="shared" si="49"/>
        <v>x</v>
      </c>
      <c r="BH11" s="201" t="str">
        <f>IF('Indicator Data'!P11="No data","x",ROUND(IF('Indicator Data'!P11=0,0,IF(LOG('Indicator Data'!P11)&gt;BH$3,10,IF(LOG('Indicator Data'!P11)&lt;BH$4,0,10-(BH$3-LOG('Indicator Data'!P11))/(BH$3-BH$4)*10))),1))</f>
        <v>x</v>
      </c>
      <c r="BI11" s="198" t="str">
        <f>IF(BH11="x","x",'Indicator Data'!P11/'Indicator Data'!$CB11)</f>
        <v>x</v>
      </c>
      <c r="BJ11" s="201" t="str">
        <f t="shared" si="29"/>
        <v>x</v>
      </c>
      <c r="BK11" s="197" t="str">
        <f t="shared" si="50"/>
        <v>x</v>
      </c>
      <c r="BL11" s="199" t="str">
        <f t="shared" si="51"/>
        <v>x</v>
      </c>
      <c r="BM11" s="201">
        <f>ROUND(IF('Indicator Data'!Q11=0,0,IF(LOG('Indicator Data'!Q11)&gt;BM$3,10,IF(LOG('Indicator Data'!Q11)&lt;BM$4,0,10-(BM$3-LOG('Indicator Data'!Q11))/(BM$3-BM$4)*10))),1)</f>
        <v>0</v>
      </c>
      <c r="BN11" s="252">
        <f>'Indicator Data'!R11</f>
        <v>0</v>
      </c>
      <c r="BO11" s="201">
        <f t="shared" si="30"/>
        <v>0</v>
      </c>
      <c r="BP11" s="201">
        <f t="shared" si="31"/>
        <v>0</v>
      </c>
      <c r="BQ11" s="201">
        <f>ROUND(IF('Indicator Data'!S11=0,0,IF(LOG('Indicator Data'!S11)&gt;BQ$3,10,IF(LOG('Indicator Data'!S11)&lt;BQ$4,0,10-(BQ$3-LOG('Indicator Data'!S11))/(BQ$3-BQ$4)*10))),1)</f>
        <v>0</v>
      </c>
      <c r="BR11" s="252">
        <f>'Indicator Data'!T11</f>
        <v>0</v>
      </c>
      <c r="BS11" s="201">
        <f t="shared" si="32"/>
        <v>0</v>
      </c>
      <c r="BT11" s="201">
        <f t="shared" si="33"/>
        <v>0</v>
      </c>
      <c r="BU11" s="197">
        <f t="shared" si="34"/>
        <v>0</v>
      </c>
      <c r="BV11" s="201">
        <f>ROUND(IF('Indicator Data'!U11=0,0,IF(LOG('Indicator Data'!U11)&gt;BV$3,10,IF(LOG('Indicator Data'!U11)&lt;BV$4,0,10-(BV$3-LOG('Indicator Data'!U11))/(BV$3-BV$4)*10))),1)</f>
        <v>8.1999999999999993</v>
      </c>
      <c r="BW11" s="198">
        <f>'Indicator Data'!U11/'Indicator Data'!$CB11</f>
        <v>0.12653790889783983</v>
      </c>
      <c r="BX11" s="201">
        <f t="shared" si="35"/>
        <v>1.4</v>
      </c>
      <c r="BY11" s="197">
        <f t="shared" si="52"/>
        <v>5.8</v>
      </c>
      <c r="BZ11" s="201">
        <f>ROUND(IF('Indicator Data'!V11=0,0,IF(LOG('Indicator Data'!V11)&gt;BZ$3,10,IF(LOG('Indicator Data'!V11)&lt;BZ$4,0,10-(BZ$3-LOG('Indicator Data'!V11))/(BZ$3-BZ$4)*10))),1)</f>
        <v>9.1999999999999993</v>
      </c>
      <c r="CA11" s="198">
        <f>IF('Indicator Data'!V11/'Indicator Data'!$CB11&gt;1,1,'Indicator Data'!V11/'Indicator Data'!$CB11)</f>
        <v>0.59607217716447158</v>
      </c>
      <c r="CB11" s="201">
        <f t="shared" si="36"/>
        <v>6</v>
      </c>
      <c r="CC11" s="197">
        <f t="shared" si="53"/>
        <v>8</v>
      </c>
      <c r="CD11" s="201">
        <f>ROUND(IF('Indicator Data'!W11=0,0,IF(LOG('Indicator Data'!W11)&gt;CD$3,10,IF(LOG('Indicator Data'!W11)&lt;CD$4,0,10-(CD$3-LOG('Indicator Data'!W11))/(CD$3-CD$4)*10))),1)</f>
        <v>7.8</v>
      </c>
      <c r="CE11" s="198">
        <f>'Indicator Data'!W11/'Indicator Data'!$CB11</f>
        <v>7.1827153740477476E-2</v>
      </c>
      <c r="CF11" s="201">
        <f t="shared" si="37"/>
        <v>0.7</v>
      </c>
      <c r="CG11" s="197">
        <f t="shared" si="54"/>
        <v>5.2</v>
      </c>
      <c r="CH11" s="199">
        <f t="shared" si="38"/>
        <v>5.4</v>
      </c>
      <c r="CI11" s="201">
        <f>IF('Indicator Data'!BR11="No data","x",ROUND(IF('Indicator Data'!BR11&gt;CI$3,0,IF('Indicator Data'!BR11&lt;CI$4,10,(CI$3-'Indicator Data'!BR11)/(CI$3-CI$4)*10)),1))</f>
        <v>0.6</v>
      </c>
      <c r="CJ11" s="201">
        <f>IF('Indicator Data'!BS11="No data","x",ROUND(IF('Indicator Data'!BS11&gt;CJ$3,0,IF('Indicator Data'!BS11&lt;CJ$4,10,(CJ$3-'Indicator Data'!BS11)/(CJ$3-CJ$4)*10)),1))</f>
        <v>0.2</v>
      </c>
      <c r="CK11" s="201" t="str">
        <f>IF('Indicator Data'!AC11="No data","x",ROUND(IF('Indicator Data'!AC11&gt;CK$3,0,IF('Indicator Data'!AC11&lt;CK$4,10,(CK$3-'Indicator Data'!AC11)/(CK$3-CK$4)*10)),1))</f>
        <v>x</v>
      </c>
      <c r="CL11" s="197">
        <f t="shared" si="39"/>
        <v>0.4</v>
      </c>
      <c r="CM11" s="201">
        <f>IF('Indicator Data'!X11="No data","x",ROUND(IF(LOG('Indicator Data'!X11)&gt;CM$3,10,IF(LOG('Indicator Data'!X11)&lt;CM$4,0,10-(CM$3-LOG('Indicator Data'!X11))/(CM$3-CM$4)*10)),1))</f>
        <v>4</v>
      </c>
      <c r="CN11" s="201">
        <f>IF('Indicator Data'!Y11="No data","x",ROUND(IF('Indicator Data'!Y11&gt;CN$3,10,IF('Indicator Data'!Y11&lt;CN$4,0,10-(CN$3-'Indicator Data'!Y11)/(CN$3-CN$4)*10)),1))</f>
        <v>2.2000000000000002</v>
      </c>
      <c r="CO11" s="201">
        <f>IF('Indicator Data'!Z11="No data","x",ROUND(IF('Indicator Data'!Z11&gt;CO$3,10,IF('Indicator Data'!Z11&lt;CO$4,0,10-(CO$3-'Indicator Data'!Z11)/(CO$3-CO$4)*10)),1))</f>
        <v>9.1999999999999993</v>
      </c>
      <c r="CP11" s="201">
        <f>IF('Indicator Data'!AA11="No data","x",ROUND(IF('Indicator Data'!AA11&gt;CP$3,10,IF('Indicator Data'!AA11&lt;CP$4,0,10-(CP$3-'Indicator Data'!AA11)/(CP$3-CP$4)*10)),1))</f>
        <v>3.1</v>
      </c>
      <c r="CQ11" s="197">
        <f t="shared" si="55"/>
        <v>4.5999999999999996</v>
      </c>
      <c r="CR11" s="199">
        <f t="shared" si="56"/>
        <v>3.2</v>
      </c>
      <c r="CS11" s="201">
        <f>IF('Indicator Data'!AF11="No data","x",ROUND(IF('Indicator Data'!AF11&gt;CS$3,10,IF('Indicator Data'!AF11&lt;CS$4,0,10-(CS$3-'Indicator Data'!AF11)/(CS$3-CS$4)*10)),1))</f>
        <v>1.6</v>
      </c>
      <c r="CT11" s="201">
        <f>IF('Indicator Data'!AG11="No data","x",ROUND(IF('Indicator Data'!AG11&gt;CT$3,10,IF('Indicator Data'!AG11&lt;CT$4,0,10-(CT$3-'Indicator Data'!AG11)/(CT$3-CT$4)*10)),1))</f>
        <v>2.2000000000000002</v>
      </c>
      <c r="CU11" s="197">
        <f t="shared" si="57"/>
        <v>3.7</v>
      </c>
      <c r="CV11" s="201">
        <f>IF('Indicator Data'!AB11="No data","x",ROUND(IF('Indicator Data'!AB11&gt;CV$3,10,IF('Indicator Data'!AB11&lt;CV$4,0,10-(CV$3-'Indicator Data'!AB11)/(CV$3-CV$4)*10)),1))</f>
        <v>0.7</v>
      </c>
      <c r="CW11" s="197">
        <f t="shared" si="58"/>
        <v>0.5</v>
      </c>
      <c r="CX11" s="198">
        <f>IF('Indicator Data'!AD11="No data","x",'Indicator Data'!AD11/'Indicator Data'!$CA11)</f>
        <v>6.6373457856471851E-4</v>
      </c>
      <c r="CY11" s="201">
        <f t="shared" si="40"/>
        <v>3.4</v>
      </c>
      <c r="CZ11" s="201">
        <f>IF('Indicator Data'!AE11="No data","x",ROUND(IF('Indicator Data'!AE11&gt;CZ$3,0,IF('Indicator Data'!AE11&lt;CZ$4,10,(CZ$3-'Indicator Data'!AE11)/(CZ$3-CZ$4)*10)),1))</f>
        <v>2</v>
      </c>
      <c r="DA11" s="197">
        <f t="shared" si="59"/>
        <v>2.7</v>
      </c>
      <c r="DB11" s="199">
        <f t="shared" si="60"/>
        <v>2.2999999999999998</v>
      </c>
      <c r="DC11" s="200">
        <f t="shared" si="41"/>
        <v>3.8</v>
      </c>
      <c r="DD11" s="202">
        <f t="shared" si="42"/>
        <v>4</v>
      </c>
      <c r="DE11" s="201">
        <f>ROUND(IF('Indicator Data'!AH11=0,0,IF('Indicator Data'!AH11&gt;DE$3,10,IF('Indicator Data'!AH11&lt;DE$4,0,10-(DE$3-'Indicator Data'!AH11)/(DE$3-DE$4)*10))),1)</f>
        <v>0.4</v>
      </c>
      <c r="DF11" s="201">
        <f>ROUND(IF('Indicator Data'!AI11=0,0,IF(LOG('Indicator Data'!AI11)&gt;LOG(DF$3),10,IF(LOG('Indicator Data'!AI11)&lt;LOG(DF$4),0,10-(LOG(DF$3)-LOG('Indicator Data'!AI11))/(LOG(DF$3)-LOG(DF$4))*10))),1)</f>
        <v>2.2000000000000002</v>
      </c>
      <c r="DG11" s="203">
        <f t="shared" si="43"/>
        <v>1.3</v>
      </c>
      <c r="DH11" s="197">
        <f>'Indicator Data'!AJ11</f>
        <v>0</v>
      </c>
      <c r="DI11" s="197">
        <f>'Indicator Data'!AK11</f>
        <v>0</v>
      </c>
      <c r="DJ11" s="200">
        <f t="shared" si="44"/>
        <v>0</v>
      </c>
      <c r="DK11" s="202">
        <f t="shared" si="45"/>
        <v>0.9</v>
      </c>
      <c r="DL11" s="13"/>
      <c r="DM11" s="24"/>
    </row>
    <row r="12" spans="1:117" s="2" customFormat="1">
      <c r="A12" s="205" t="str">
        <f>'Indicator Data'!A12</f>
        <v>Armenia</v>
      </c>
      <c r="B12" s="206" t="str">
        <f>'Indicator Data'!B12</f>
        <v>ARM</v>
      </c>
      <c r="C12" s="204">
        <f>ROUND(IF('Indicator Data'!C12=0,0.1,IF(LOG('Indicator Data'!C12)&gt;C$3,10,IF(LOG('Indicator Data'!C12)&lt;C$4,0,10-(C$3-LOG('Indicator Data'!C12))/(C$3-C$4)*10))),1)</f>
        <v>7</v>
      </c>
      <c r="D12" s="196">
        <f>ROUND(IF('Indicator Data'!D12=0,0.1,IF(LOG('Indicator Data'!D12)&gt;D$3,10,IF(LOG('Indicator Data'!D12)&lt;D$4,0,10-(D$3-LOG('Indicator Data'!D12))/(D$3-D$4)*10))),1)</f>
        <v>7.7</v>
      </c>
      <c r="E12" s="197">
        <f t="shared" si="0"/>
        <v>7.4</v>
      </c>
      <c r="F12" s="197">
        <f>IF('Indicator Data'!E12="No data",0.1,(ROUND(IF('Indicator Data'!E12=0,0,IF(LOG('Indicator Data'!E12)&gt;F$3,10,IF(LOG('Indicator Data'!E12)&lt;F$4,0,10-(F$3-LOG('Indicator Data'!E12))/(F$3-F$4)*10))),1)))</f>
        <v>5.4</v>
      </c>
      <c r="G12" s="197">
        <f>ROUND(IF('Indicator Data'!F12=0,0,IF(LOG('Indicator Data'!F12)&gt;G$3,10,IF(LOG('Indicator Data'!F12)&lt;G$4,0,10-(G$3-LOG('Indicator Data'!F12))/(G$3-G$4)*10))),1)</f>
        <v>0</v>
      </c>
      <c r="H12" s="196">
        <f>ROUND(IF('Indicator Data'!G12=0,0,IF(LOG('Indicator Data'!G12)&gt;H$3,10,IF(LOG('Indicator Data'!G12)&lt;H$4,0,10-(H$3-LOG('Indicator Data'!G12))/(H$3-H$4)*10))),1)</f>
        <v>0</v>
      </c>
      <c r="I12" s="196">
        <f>ROUND(IF('Indicator Data'!H12=0,0,IF(LOG('Indicator Data'!H12)&gt;I$3,10,IF(LOG('Indicator Data'!H12)&lt;I$4,0,10-(I$3-LOG('Indicator Data'!H12))/(I$3-I$4)*10))),1)</f>
        <v>0</v>
      </c>
      <c r="J12" s="196">
        <f t="shared" si="1"/>
        <v>0</v>
      </c>
      <c r="K12" s="196">
        <f>ROUND(IF('Indicator Data'!I12=0,0,IF(LOG('Indicator Data'!I12)&gt;K$3,10,IF(LOG('Indicator Data'!I12)&lt;K$4,0,10-(K$3-LOG('Indicator Data'!I12))/(K$3-K$4)*10))),1)</f>
        <v>0</v>
      </c>
      <c r="L12" s="197">
        <f t="shared" si="2"/>
        <v>0</v>
      </c>
      <c r="M12" s="197">
        <f>ROUND(IF('Indicator Data'!J12=0,0,IF(LOG('Indicator Data'!J12)&gt;M$3,10,IF(LOG('Indicator Data'!J12)&lt;M$4,0,10-(M$3-LOG('Indicator Data'!J12))/(M$3-M$4)*10))),1)</f>
        <v>7.3</v>
      </c>
      <c r="N12" s="198">
        <f>'Indicator Data'!C12/'Indicator Data'!$CB12</f>
        <v>2.1052629243023492E-3</v>
      </c>
      <c r="O12" s="198">
        <f>'Indicator Data'!D12/'Indicator Data'!$CB12</f>
        <v>6.8512921870027201E-4</v>
      </c>
      <c r="P12" s="198">
        <f>IF(F12=0.1,"x",'Indicator Data'!E12/'Indicator Data'!$CB12)</f>
        <v>4.7121636511480687E-3</v>
      </c>
      <c r="Q12" s="198">
        <f>'Indicator Data'!F12/'Indicator Data'!$CB12</f>
        <v>0</v>
      </c>
      <c r="R12" s="198">
        <f>'Indicator Data'!G12/'Indicator Data'!$CB12</f>
        <v>0</v>
      </c>
      <c r="S12" s="198">
        <f>'Indicator Data'!H12/'Indicator Data'!$CB12</f>
        <v>0</v>
      </c>
      <c r="T12" s="198">
        <f>'Indicator Data'!I12/'Indicator Data'!$CB12</f>
        <v>0</v>
      </c>
      <c r="U12" s="198">
        <f>'Indicator Data'!J12/'Indicator Data'!$CB12</f>
        <v>2.8092528877199396E-3</v>
      </c>
      <c r="V12" s="196">
        <f t="shared" si="3"/>
        <v>10</v>
      </c>
      <c r="W12" s="196">
        <f t="shared" si="4"/>
        <v>6.9</v>
      </c>
      <c r="X12" s="197">
        <f t="shared" si="5"/>
        <v>8.9</v>
      </c>
      <c r="Y12" s="197">
        <f t="shared" si="6"/>
        <v>3.1</v>
      </c>
      <c r="Z12" s="197">
        <f t="shared" si="7"/>
        <v>0</v>
      </c>
      <c r="AA12" s="196">
        <f t="shared" si="8"/>
        <v>0</v>
      </c>
      <c r="AB12" s="196">
        <f t="shared" si="9"/>
        <v>0</v>
      </c>
      <c r="AC12" s="196">
        <f t="shared" si="10"/>
        <v>0</v>
      </c>
      <c r="AD12" s="196">
        <f t="shared" si="11"/>
        <v>0</v>
      </c>
      <c r="AE12" s="197">
        <f t="shared" si="12"/>
        <v>0</v>
      </c>
      <c r="AF12" s="197">
        <f t="shared" si="13"/>
        <v>0.9</v>
      </c>
      <c r="AG12" s="196">
        <f>ROUND(IF('Indicator Data'!K12=0,0,IF('Indicator Data'!K12&gt;AG$3,10,IF('Indicator Data'!K12&lt;AG$4,0,10-(AG$3-'Indicator Data'!K12)/(AG$3-AG$4)*10))),1)</f>
        <v>1</v>
      </c>
      <c r="AH12" s="199">
        <f t="shared" si="14"/>
        <v>8.5</v>
      </c>
      <c r="AI12" s="199">
        <f t="shared" si="15"/>
        <v>7.3</v>
      </c>
      <c r="AJ12" s="197">
        <f t="shared" si="16"/>
        <v>0</v>
      </c>
      <c r="AK12" s="197">
        <f t="shared" si="17"/>
        <v>0</v>
      </c>
      <c r="AL12" s="199">
        <f t="shared" si="18"/>
        <v>0</v>
      </c>
      <c r="AM12" s="199">
        <f t="shared" si="19"/>
        <v>0</v>
      </c>
      <c r="AN12" s="197">
        <f t="shared" si="20"/>
        <v>4.9000000000000004</v>
      </c>
      <c r="AO12" s="200">
        <f t="shared" si="21"/>
        <v>8.1999999999999993</v>
      </c>
      <c r="AP12" s="200">
        <f t="shared" si="46"/>
        <v>4.3</v>
      </c>
      <c r="AQ12" s="200">
        <f t="shared" si="22"/>
        <v>0</v>
      </c>
      <c r="AR12" s="200">
        <f t="shared" si="23"/>
        <v>0</v>
      </c>
      <c r="AS12" s="199">
        <f t="shared" si="24"/>
        <v>3</v>
      </c>
      <c r="AT12" s="199">
        <f>IF('Indicator Data'!L12="No data","x",IF('Indicator Data'!CC12&lt;1000,"x",ROUND((IF('Indicator Data'!L12&gt;AT$3,10,IF('Indicator Data'!L12&lt;AT$4,0,10-(AT$3-'Indicator Data'!L12)/(AT$3-AT$4)*10))),1)))</f>
        <v>6.7</v>
      </c>
      <c r="AU12" s="200">
        <f t="shared" si="25"/>
        <v>4.9000000000000004</v>
      </c>
      <c r="AV12" s="201">
        <f>IF('Indicator Data'!M12="No data","x",ROUND(IF('Indicator Data'!M12=0,0,IF(LOG('Indicator Data'!M12)&gt;AV$3,10,IF(LOG('Indicator Data'!M12)&lt;AV$4,0,10-(AV$3-LOG('Indicator Data'!M12))/(AV$3-AV$4)*10))),1))</f>
        <v>7.8</v>
      </c>
      <c r="AW12" s="198">
        <f>IF(AV12="x","x",'Indicator Data'!M12/'Indicator Data'!$CB12)</f>
        <v>0.90781794099476354</v>
      </c>
      <c r="AX12" s="201">
        <f t="shared" si="26"/>
        <v>10</v>
      </c>
      <c r="AY12" s="197">
        <f t="shared" si="47"/>
        <v>9.1999999999999993</v>
      </c>
      <c r="AZ12" s="201" t="str">
        <f>IF('Indicator Data'!N12="No data","x",ROUND(IF('Indicator Data'!N12=0,0,IF(LOG('Indicator Data'!N12)&gt;AZ$3,10,IF(LOG('Indicator Data'!N12)&lt;AZ$4,0,10-(AZ$3-LOG('Indicator Data'!N12))/(AZ$3-AZ$4)*10))),1))</f>
        <v>x</v>
      </c>
      <c r="BA12" s="198" t="str">
        <f>IF(AZ12="x","x",'Indicator Data'!N12/'Indicator Data'!$CB12)</f>
        <v>x</v>
      </c>
      <c r="BB12" s="201" t="str">
        <f t="shared" si="27"/>
        <v>x</v>
      </c>
      <c r="BC12" s="197" t="str">
        <f t="shared" si="48"/>
        <v>x</v>
      </c>
      <c r="BD12" s="201" t="str">
        <f>IF('Indicator Data'!O12="No data","x",ROUND(IF('Indicator Data'!O12=0,0,IF(LOG('Indicator Data'!O12)&gt;BD$3,10,IF(LOG('Indicator Data'!O12)&lt;BD$4,0,10-(BD$3-LOG('Indicator Data'!O12))/(BD$3-BD$4)*10))),1))</f>
        <v>x</v>
      </c>
      <c r="BE12" s="198" t="str">
        <f>IF(BD12="x","x",'Indicator Data'!O12/'Indicator Data'!$CB12)</f>
        <v>x</v>
      </c>
      <c r="BF12" s="201" t="str">
        <f t="shared" si="28"/>
        <v>x</v>
      </c>
      <c r="BG12" s="197" t="str">
        <f t="shared" si="49"/>
        <v>x</v>
      </c>
      <c r="BH12" s="201" t="str">
        <f>IF('Indicator Data'!P12="No data","x",ROUND(IF('Indicator Data'!P12=0,0,IF(LOG('Indicator Data'!P12)&gt;BH$3,10,IF(LOG('Indicator Data'!P12)&lt;BH$4,0,10-(BH$3-LOG('Indicator Data'!P12))/(BH$3-BH$4)*10))),1))</f>
        <v>x</v>
      </c>
      <c r="BI12" s="198" t="str">
        <f>IF(BH12="x","x",'Indicator Data'!P12/'Indicator Data'!$CB12)</f>
        <v>x</v>
      </c>
      <c r="BJ12" s="201" t="str">
        <f t="shared" si="29"/>
        <v>x</v>
      </c>
      <c r="BK12" s="197" t="str">
        <f t="shared" si="50"/>
        <v>x</v>
      </c>
      <c r="BL12" s="199">
        <f t="shared" si="51"/>
        <v>9.1999999999999993</v>
      </c>
      <c r="BM12" s="201">
        <f>ROUND(IF('Indicator Data'!Q12=0,0,IF(LOG('Indicator Data'!Q12)&gt;BM$3,10,IF(LOG('Indicator Data'!Q12)&lt;BM$4,0,10-(BM$3-LOG('Indicator Data'!Q12))/(BM$3-BM$4)*10))),1)</f>
        <v>0</v>
      </c>
      <c r="BN12" s="252">
        <f>'Indicator Data'!R12</f>
        <v>0</v>
      </c>
      <c r="BO12" s="201">
        <f t="shared" si="30"/>
        <v>0</v>
      </c>
      <c r="BP12" s="201">
        <f t="shared" si="31"/>
        <v>0</v>
      </c>
      <c r="BQ12" s="201">
        <f>ROUND(IF('Indicator Data'!S12=0,0,IF(LOG('Indicator Data'!S12)&gt;BQ$3,10,IF(LOG('Indicator Data'!S12)&lt;BQ$4,0,10-(BQ$3-LOG('Indicator Data'!S12))/(BQ$3-BQ$4)*10))),1)</f>
        <v>0</v>
      </c>
      <c r="BR12" s="252">
        <f>'Indicator Data'!T12</f>
        <v>0</v>
      </c>
      <c r="BS12" s="201">
        <f t="shared" si="32"/>
        <v>0</v>
      </c>
      <c r="BT12" s="201">
        <f t="shared" si="33"/>
        <v>0</v>
      </c>
      <c r="BU12" s="197">
        <f t="shared" si="34"/>
        <v>0</v>
      </c>
      <c r="BV12" s="201">
        <f>ROUND(IF('Indicator Data'!U12=0,0,IF(LOG('Indicator Data'!U12)&gt;BV$3,10,IF(LOG('Indicator Data'!U12)&lt;BV$4,0,10-(BV$3-LOG('Indicator Data'!U12))/(BV$3-BV$4)*10))),1)</f>
        <v>0</v>
      </c>
      <c r="BW12" s="198">
        <f>'Indicator Data'!U12/'Indicator Data'!$CB12</f>
        <v>0</v>
      </c>
      <c r="BX12" s="201">
        <f t="shared" si="35"/>
        <v>0</v>
      </c>
      <c r="BY12" s="197">
        <f t="shared" si="52"/>
        <v>0</v>
      </c>
      <c r="BZ12" s="201">
        <f>ROUND(IF('Indicator Data'!V12=0,0,IF(LOG('Indicator Data'!V12)&gt;BZ$3,10,IF(LOG('Indicator Data'!V12)&lt;BZ$4,0,10-(BZ$3-LOG('Indicator Data'!V12))/(BZ$3-BZ$4)*10))),1)</f>
        <v>0</v>
      </c>
      <c r="CA12" s="198">
        <f>IF('Indicator Data'!V12/'Indicator Data'!$CB12&gt;1,1,'Indicator Data'!V12/'Indicator Data'!$CB12)</f>
        <v>0</v>
      </c>
      <c r="CB12" s="201">
        <f t="shared" si="36"/>
        <v>0</v>
      </c>
      <c r="CC12" s="197">
        <f t="shared" si="53"/>
        <v>0</v>
      </c>
      <c r="CD12" s="201">
        <f>ROUND(IF('Indicator Data'!W12=0,0,IF(LOG('Indicator Data'!W12)&gt;CD$3,10,IF(LOG('Indicator Data'!W12)&lt;CD$4,0,10-(CD$3-LOG('Indicator Data'!W12))/(CD$3-CD$4)*10))),1)</f>
        <v>0</v>
      </c>
      <c r="CE12" s="198">
        <f>'Indicator Data'!W12/'Indicator Data'!$CB12</f>
        <v>0</v>
      </c>
      <c r="CF12" s="201">
        <f t="shared" si="37"/>
        <v>0</v>
      </c>
      <c r="CG12" s="197">
        <f t="shared" si="54"/>
        <v>0</v>
      </c>
      <c r="CH12" s="199">
        <f t="shared" si="38"/>
        <v>0</v>
      </c>
      <c r="CI12" s="201">
        <f>IF('Indicator Data'!BR12="No data","x",ROUND(IF('Indicator Data'!BR12&gt;CI$3,0,IF('Indicator Data'!BR12&lt;CI$4,10,(CI$3-'Indicator Data'!BR12)/(CI$3-CI$4)*10)),1))</f>
        <v>0.7</v>
      </c>
      <c r="CJ12" s="201">
        <f>IF('Indicator Data'!BS12="No data","x",ROUND(IF('Indicator Data'!BS12&gt;CJ$3,0,IF('Indicator Data'!BS12&lt;CJ$4,10,(CJ$3-'Indicator Data'!BS12)/(CJ$3-CJ$4)*10)),1))</f>
        <v>0</v>
      </c>
      <c r="CK12" s="201">
        <f>IF('Indicator Data'!AC12="No data","x",ROUND(IF('Indicator Data'!AC12&gt;CK$3,0,IF('Indicator Data'!AC12&lt;CK$4,10,(CK$3-'Indicator Data'!AC12)/(CK$3-CK$4)*10)),1))</f>
        <v>0.6</v>
      </c>
      <c r="CL12" s="197">
        <f t="shared" si="39"/>
        <v>0.4</v>
      </c>
      <c r="CM12" s="201">
        <f>IF('Indicator Data'!X12="No data","x",ROUND(IF(LOG('Indicator Data'!X12)&gt;CM$3,10,IF(LOG('Indicator Data'!X12)&lt;CM$4,0,10-(CM$3-LOG('Indicator Data'!X12))/(CM$3-CM$4)*10)),1))</f>
        <v>6.7</v>
      </c>
      <c r="CN12" s="201">
        <f>IF('Indicator Data'!Y12="No data","x",ROUND(IF('Indicator Data'!Y12&gt;CN$3,10,IF('Indicator Data'!Y12&lt;CN$4,0,10-(CN$3-'Indicator Data'!Y12)/(CN$3-CN$4)*10)),1))</f>
        <v>0.7</v>
      </c>
      <c r="CO12" s="201">
        <f>IF('Indicator Data'!Z12="No data","x",ROUND(IF('Indicator Data'!Z12&gt;CO$3,10,IF('Indicator Data'!Z12&lt;CO$4,0,10-(CO$3-'Indicator Data'!Z12)/(CO$3-CO$4)*10)),1))</f>
        <v>6.3</v>
      </c>
      <c r="CP12" s="201">
        <f>IF('Indicator Data'!AA12="No data","x",ROUND(IF('Indicator Data'!AA12&gt;CP$3,10,IF('Indicator Data'!AA12&lt;CP$4,0,10-(CP$3-'Indicator Data'!AA12)/(CP$3-CP$4)*10)),1))</f>
        <v>3.9</v>
      </c>
      <c r="CQ12" s="197">
        <f t="shared" si="55"/>
        <v>4.4000000000000004</v>
      </c>
      <c r="CR12" s="199">
        <f t="shared" si="56"/>
        <v>3.1</v>
      </c>
      <c r="CS12" s="201">
        <f>IF('Indicator Data'!AF12="No data","x",ROUND(IF('Indicator Data'!AF12&gt;CS$3,10,IF('Indicator Data'!AF12&lt;CS$4,0,10-(CS$3-'Indicator Data'!AF12)/(CS$3-CS$4)*10)),1))</f>
        <v>1</v>
      </c>
      <c r="CT12" s="201">
        <f>IF('Indicator Data'!AG12="No data","x",ROUND(IF('Indicator Data'!AG12&gt;CT$3,10,IF('Indicator Data'!AG12&lt;CT$4,0,10-(CT$3-'Indicator Data'!AG12)/(CT$3-CT$4)*10)),1))</f>
        <v>1.3</v>
      </c>
      <c r="CU12" s="197">
        <f t="shared" si="57"/>
        <v>3.3</v>
      </c>
      <c r="CV12" s="201">
        <f>IF('Indicator Data'!AB12="No data","x",ROUND(IF('Indicator Data'!AB12&gt;CV$3,10,IF('Indicator Data'!AB12&lt;CV$4,0,10-(CV$3-'Indicator Data'!AB12)/(CV$3-CV$4)*10)),1))</f>
        <v>0</v>
      </c>
      <c r="CW12" s="197">
        <f t="shared" si="58"/>
        <v>0.3</v>
      </c>
      <c r="CX12" s="198">
        <f>IF('Indicator Data'!AD12="No data","x",'Indicator Data'!AD12/'Indicator Data'!$CA12)</f>
        <v>1.9910678670668602E-4</v>
      </c>
      <c r="CY12" s="201">
        <f t="shared" si="40"/>
        <v>8</v>
      </c>
      <c r="CZ12" s="201">
        <f>IF('Indicator Data'!AE12="No data","x",ROUND(IF('Indicator Data'!AE12&gt;CZ$3,0,IF('Indicator Data'!AE12&lt;CZ$4,10,(CZ$3-'Indicator Data'!AE12)/(CZ$3-CZ$4)*10)),1))</f>
        <v>6</v>
      </c>
      <c r="DA12" s="197">
        <f t="shared" si="59"/>
        <v>7</v>
      </c>
      <c r="DB12" s="199">
        <f t="shared" si="60"/>
        <v>3.5</v>
      </c>
      <c r="DC12" s="200">
        <f t="shared" si="41"/>
        <v>5.0999999999999996</v>
      </c>
      <c r="DD12" s="202">
        <f t="shared" si="42"/>
        <v>4.4000000000000004</v>
      </c>
      <c r="DE12" s="201">
        <f>ROUND(IF('Indicator Data'!AH12=0,0,IF('Indicator Data'!AH12&gt;DE$3,10,IF('Indicator Data'!AH12&lt;DE$4,0,10-(DE$3-'Indicator Data'!AH12)/(DE$3-DE$4)*10))),1)</f>
        <v>0.8</v>
      </c>
      <c r="DF12" s="201">
        <f>ROUND(IF('Indicator Data'!AI12=0,0,IF(LOG('Indicator Data'!AI12)&gt;LOG(DF$3),10,IF(LOG('Indicator Data'!AI12)&lt;LOG(DF$4),0,10-(LOG(DF$3)-LOG('Indicator Data'!AI12))/(LOG(DF$3)-LOG(DF$4))*10))),1)</f>
        <v>3.6</v>
      </c>
      <c r="DG12" s="203">
        <f t="shared" si="43"/>
        <v>2.2999999999999998</v>
      </c>
      <c r="DH12" s="197">
        <f>'Indicator Data'!AJ12</f>
        <v>5</v>
      </c>
      <c r="DI12" s="197">
        <f>'Indicator Data'!AK12</f>
        <v>0</v>
      </c>
      <c r="DJ12" s="200">
        <f t="shared" si="44"/>
        <v>10</v>
      </c>
      <c r="DK12" s="202">
        <f t="shared" si="45"/>
        <v>10</v>
      </c>
      <c r="DL12" s="13"/>
      <c r="DM12" s="24"/>
    </row>
    <row r="13" spans="1:117" s="2" customFormat="1">
      <c r="A13" s="205" t="str">
        <f>'Indicator Data'!A13</f>
        <v>Australia</v>
      </c>
      <c r="B13" s="206" t="str">
        <f>'Indicator Data'!B13</f>
        <v>AUS</v>
      </c>
      <c r="C13" s="204">
        <f>ROUND(IF('Indicator Data'!C13=0,0.1,IF(LOG('Indicator Data'!C13)&gt;C$3,10,IF(LOG('Indicator Data'!C13)&lt;C$4,0,10-(C$3-LOG('Indicator Data'!C13))/(C$3-C$4)*10))),1)</f>
        <v>0.7</v>
      </c>
      <c r="D13" s="196">
        <f>ROUND(IF('Indicator Data'!D13=0,0.1,IF(LOG('Indicator Data'!D13)&gt;D$3,10,IF(LOG('Indicator Data'!D13)&lt;D$4,0,10-(D$3-LOG('Indicator Data'!D13))/(D$3-D$4)*10))),1)</f>
        <v>0.1</v>
      </c>
      <c r="E13" s="197">
        <f t="shared" si="0"/>
        <v>0.4</v>
      </c>
      <c r="F13" s="197">
        <f>IF('Indicator Data'!E13="No data",0.1,(ROUND(IF('Indicator Data'!E13=0,0,IF(LOG('Indicator Data'!E13)&gt;F$3,10,IF(LOG('Indicator Data'!E13)&lt;F$4,0,10-(F$3-LOG('Indicator Data'!E13))/(F$3-F$4)*10))),1)))</f>
        <v>7.3</v>
      </c>
      <c r="G13" s="197">
        <f>ROUND(IF('Indicator Data'!F13=0,0,IF(LOG('Indicator Data'!F13)&gt;G$3,10,IF(LOG('Indicator Data'!F13)&lt;G$4,0,10-(G$3-LOG('Indicator Data'!F13))/(G$3-G$4)*10))),1)</f>
        <v>7</v>
      </c>
      <c r="H13" s="196">
        <f>ROUND(IF('Indicator Data'!G13=0,0,IF(LOG('Indicator Data'!G13)&gt;H$3,10,IF(LOG('Indicator Data'!G13)&lt;H$4,0,10-(H$3-LOG('Indicator Data'!G13))/(H$3-H$4)*10))),1)</f>
        <v>6.4</v>
      </c>
      <c r="I13" s="196">
        <f>ROUND(IF('Indicator Data'!H13=0,0,IF(LOG('Indicator Data'!H13)&gt;I$3,10,IF(LOG('Indicator Data'!H13)&lt;I$4,0,10-(I$3-LOG('Indicator Data'!H13))/(I$3-I$4)*10))),1)</f>
        <v>7.6</v>
      </c>
      <c r="J13" s="196">
        <f t="shared" si="1"/>
        <v>7</v>
      </c>
      <c r="K13" s="196">
        <f>ROUND(IF('Indicator Data'!I13=0,0,IF(LOG('Indicator Data'!I13)&gt;K$3,10,IF(LOG('Indicator Data'!I13)&lt;K$4,0,10-(K$3-LOG('Indicator Data'!I13))/(K$3-K$4)*10))),1)</f>
        <v>7.1</v>
      </c>
      <c r="L13" s="197">
        <f t="shared" si="2"/>
        <v>7.1</v>
      </c>
      <c r="M13" s="197">
        <f>ROUND(IF('Indicator Data'!J13=0,0,IF(LOG('Indicator Data'!J13)&gt;M$3,10,IF(LOG('Indicator Data'!J13)&lt;M$4,0,10-(M$3-LOG('Indicator Data'!J13))/(M$3-M$4)*10))),1)</f>
        <v>10</v>
      </c>
      <c r="N13" s="198">
        <f>'Indicator Data'!C13/'Indicator Data'!$CB13</f>
        <v>7.6576085553336757E-7</v>
      </c>
      <c r="O13" s="198">
        <f>'Indicator Data'!D13/'Indicator Data'!$CB13</f>
        <v>0</v>
      </c>
      <c r="P13" s="198">
        <f>IF(F13=0.1,"x",'Indicator Data'!E13/'Indicator Data'!$CB13)</f>
        <v>3.4925497598790171E-3</v>
      </c>
      <c r="Q13" s="198">
        <f>'Indicator Data'!F13/'Indicator Data'!$CB13</f>
        <v>6.9615038350226232E-6</v>
      </c>
      <c r="R13" s="198">
        <f>'Indicator Data'!G13/'Indicator Data'!$CB13</f>
        <v>1.4941485568897672E-3</v>
      </c>
      <c r="S13" s="198">
        <f>'Indicator Data'!H13/'Indicator Data'!$CB13</f>
        <v>9.2755175558521336E-5</v>
      </c>
      <c r="T13" s="198">
        <f>'Indicator Data'!I13/'Indicator Data'!$CB13</f>
        <v>1.5584066458622589E-3</v>
      </c>
      <c r="U13" s="198">
        <f>'Indicator Data'!J13/'Indicator Data'!$CB13</f>
        <v>8.3441254165439564E-3</v>
      </c>
      <c r="V13" s="196">
        <f t="shared" si="3"/>
        <v>0</v>
      </c>
      <c r="W13" s="196">
        <f t="shared" si="4"/>
        <v>0</v>
      </c>
      <c r="X13" s="197">
        <f t="shared" si="5"/>
        <v>0</v>
      </c>
      <c r="Y13" s="197">
        <f t="shared" si="6"/>
        <v>2.2999999999999998</v>
      </c>
      <c r="Z13" s="197">
        <f t="shared" si="7"/>
        <v>7.4</v>
      </c>
      <c r="AA13" s="196">
        <f t="shared" si="8"/>
        <v>0.8</v>
      </c>
      <c r="AB13" s="196">
        <f t="shared" si="9"/>
        <v>0.2</v>
      </c>
      <c r="AC13" s="196">
        <f t="shared" si="10"/>
        <v>0.5</v>
      </c>
      <c r="AD13" s="196">
        <f t="shared" si="11"/>
        <v>1.6</v>
      </c>
      <c r="AE13" s="197">
        <f t="shared" si="12"/>
        <v>1.1000000000000001</v>
      </c>
      <c r="AF13" s="197">
        <f t="shared" si="13"/>
        <v>2.8</v>
      </c>
      <c r="AG13" s="196">
        <f>ROUND(IF('Indicator Data'!K13=0,0,IF('Indicator Data'!K13&gt;AG$3,10,IF('Indicator Data'!K13&lt;AG$4,0,10-(AG$3-'Indicator Data'!K13)/(AG$3-AG$4)*10))),1)</f>
        <v>4.8</v>
      </c>
      <c r="AH13" s="199">
        <f t="shared" si="14"/>
        <v>0.4</v>
      </c>
      <c r="AI13" s="199">
        <f t="shared" si="15"/>
        <v>0.1</v>
      </c>
      <c r="AJ13" s="197">
        <f t="shared" si="16"/>
        <v>3.6</v>
      </c>
      <c r="AK13" s="197">
        <f t="shared" si="17"/>
        <v>3.9</v>
      </c>
      <c r="AL13" s="199">
        <f t="shared" si="18"/>
        <v>3.8</v>
      </c>
      <c r="AM13" s="199">
        <f t="shared" si="19"/>
        <v>4.4000000000000004</v>
      </c>
      <c r="AN13" s="197">
        <f t="shared" si="20"/>
        <v>8.1</v>
      </c>
      <c r="AO13" s="200">
        <f t="shared" si="21"/>
        <v>0.2</v>
      </c>
      <c r="AP13" s="200">
        <f t="shared" si="46"/>
        <v>5.3</v>
      </c>
      <c r="AQ13" s="200">
        <f t="shared" si="22"/>
        <v>7.2</v>
      </c>
      <c r="AR13" s="200">
        <f t="shared" si="23"/>
        <v>4.8</v>
      </c>
      <c r="AS13" s="199">
        <f t="shared" si="24"/>
        <v>6.5</v>
      </c>
      <c r="AT13" s="199">
        <f>IF('Indicator Data'!L13="No data","x",IF('Indicator Data'!CC13&lt;1000,"x",ROUND((IF('Indicator Data'!L13&gt;AT$3,10,IF('Indicator Data'!L13&lt;AT$4,0,10-(AT$3-'Indicator Data'!L13)/(AT$3-AT$4)*10))),1)))</f>
        <v>6.7</v>
      </c>
      <c r="AU13" s="200">
        <f t="shared" si="25"/>
        <v>6.6</v>
      </c>
      <c r="AV13" s="201">
        <f>IF('Indicator Data'!M13="No data","x",ROUND(IF('Indicator Data'!M13=0,0,IF(LOG('Indicator Data'!M13)&gt;AV$3,10,IF(LOG('Indicator Data'!M13)&lt;AV$4,0,10-(AV$3-LOG('Indicator Data'!M13))/(AV$3-AV$4)*10))),1))</f>
        <v>0</v>
      </c>
      <c r="AW13" s="198">
        <f>IF(AV13="x","x",'Indicator Data'!M13/'Indicator Data'!$CB13)</f>
        <v>0</v>
      </c>
      <c r="AX13" s="201">
        <f t="shared" si="26"/>
        <v>0</v>
      </c>
      <c r="AY13" s="197">
        <f t="shared" si="47"/>
        <v>0</v>
      </c>
      <c r="AZ13" s="201" t="str">
        <f>IF('Indicator Data'!N13="No data","x",ROUND(IF('Indicator Data'!N13=0,0,IF(LOG('Indicator Data'!N13)&gt;AZ$3,10,IF(LOG('Indicator Data'!N13)&lt;AZ$4,0,10-(AZ$3-LOG('Indicator Data'!N13))/(AZ$3-AZ$4)*10))),1))</f>
        <v>x</v>
      </c>
      <c r="BA13" s="198" t="str">
        <f>IF(AZ13="x","x",'Indicator Data'!N13/'Indicator Data'!$CB13)</f>
        <v>x</v>
      </c>
      <c r="BB13" s="201" t="str">
        <f t="shared" si="27"/>
        <v>x</v>
      </c>
      <c r="BC13" s="197" t="str">
        <f t="shared" si="48"/>
        <v>x</v>
      </c>
      <c r="BD13" s="201" t="str">
        <f>IF('Indicator Data'!O13="No data","x",ROUND(IF('Indicator Data'!O13=0,0,IF(LOG('Indicator Data'!O13)&gt;BD$3,10,IF(LOG('Indicator Data'!O13)&lt;BD$4,0,10-(BD$3-LOG('Indicator Data'!O13))/(BD$3-BD$4)*10))),1))</f>
        <v>x</v>
      </c>
      <c r="BE13" s="198" t="str">
        <f>IF(BD13="x","x",'Indicator Data'!O13/'Indicator Data'!$CB13)</f>
        <v>x</v>
      </c>
      <c r="BF13" s="201" t="str">
        <f t="shared" si="28"/>
        <v>x</v>
      </c>
      <c r="BG13" s="197" t="str">
        <f t="shared" si="49"/>
        <v>x</v>
      </c>
      <c r="BH13" s="201" t="str">
        <f>IF('Indicator Data'!P13="No data","x",ROUND(IF('Indicator Data'!P13=0,0,IF(LOG('Indicator Data'!P13)&gt;BH$3,10,IF(LOG('Indicator Data'!P13)&lt;BH$4,0,10-(BH$3-LOG('Indicator Data'!P13))/(BH$3-BH$4)*10))),1))</f>
        <v>x</v>
      </c>
      <c r="BI13" s="198" t="str">
        <f>IF(BH13="x","x",'Indicator Data'!P13/'Indicator Data'!$CB13)</f>
        <v>x</v>
      </c>
      <c r="BJ13" s="201" t="str">
        <f t="shared" si="29"/>
        <v>x</v>
      </c>
      <c r="BK13" s="197" t="str">
        <f t="shared" si="50"/>
        <v>x</v>
      </c>
      <c r="BL13" s="199">
        <f t="shared" si="51"/>
        <v>0</v>
      </c>
      <c r="BM13" s="201">
        <f>ROUND(IF('Indicator Data'!Q13=0,0,IF(LOG('Indicator Data'!Q13)&gt;BM$3,10,IF(LOG('Indicator Data'!Q13)&lt;BM$4,0,10-(BM$3-LOG('Indicator Data'!Q13))/(BM$3-BM$4)*10))),1)</f>
        <v>0</v>
      </c>
      <c r="BN13" s="252">
        <f>'Indicator Data'!R13</f>
        <v>0</v>
      </c>
      <c r="BO13" s="201">
        <f t="shared" si="30"/>
        <v>0</v>
      </c>
      <c r="BP13" s="201">
        <f t="shared" si="31"/>
        <v>0</v>
      </c>
      <c r="BQ13" s="201">
        <f>ROUND(IF('Indicator Data'!S13=0,0,IF(LOG('Indicator Data'!S13)&gt;BQ$3,10,IF(LOG('Indicator Data'!S13)&lt;BQ$4,0,10-(BQ$3-LOG('Indicator Data'!S13))/(BQ$3-BQ$4)*10))),1)</f>
        <v>0</v>
      </c>
      <c r="BR13" s="252">
        <f>'Indicator Data'!T13</f>
        <v>0</v>
      </c>
      <c r="BS13" s="201">
        <f t="shared" si="32"/>
        <v>0</v>
      </c>
      <c r="BT13" s="201">
        <f t="shared" si="33"/>
        <v>0</v>
      </c>
      <c r="BU13" s="197">
        <f t="shared" si="34"/>
        <v>0</v>
      </c>
      <c r="BV13" s="201">
        <f>ROUND(IF('Indicator Data'!U13=0,0,IF(LOG('Indicator Data'!U13)&gt;BV$3,10,IF(LOG('Indicator Data'!U13)&lt;BV$4,0,10-(BV$3-LOG('Indicator Data'!U13))/(BV$3-BV$4)*10))),1)</f>
        <v>6.9</v>
      </c>
      <c r="BW13" s="198">
        <f>'Indicator Data'!U13/'Indicator Data'!$CB13</f>
        <v>2.8959956083199109E-2</v>
      </c>
      <c r="BX13" s="201">
        <f t="shared" si="35"/>
        <v>0.3</v>
      </c>
      <c r="BY13" s="197">
        <f t="shared" si="52"/>
        <v>4.4000000000000004</v>
      </c>
      <c r="BZ13" s="201">
        <f>ROUND(IF('Indicator Data'!V13=0,0,IF(LOG('Indicator Data'!V13)&gt;BZ$3,10,IF(LOG('Indicator Data'!V13)&lt;BZ$4,0,10-(BZ$3-LOG('Indicator Data'!V13))/(BZ$3-BZ$4)*10))),1)</f>
        <v>8.1</v>
      </c>
      <c r="CA13" s="198">
        <f>IF('Indicator Data'!V13/'Indicator Data'!$CB13&gt;1,1,'Indicator Data'!V13/'Indicator Data'!$CB13)</f>
        <v>0.18549202339033583</v>
      </c>
      <c r="CB13" s="201">
        <f t="shared" si="36"/>
        <v>1.9</v>
      </c>
      <c r="CC13" s="197">
        <f t="shared" si="53"/>
        <v>5.8</v>
      </c>
      <c r="CD13" s="201">
        <f>ROUND(IF('Indicator Data'!W13=0,0,IF(LOG('Indicator Data'!W13)&gt;CD$3,10,IF(LOG('Indicator Data'!W13)&lt;CD$4,0,10-(CD$3-LOG('Indicator Data'!W13))/(CD$3-CD$4)*10))),1)</f>
        <v>7.5</v>
      </c>
      <c r="CE13" s="198">
        <f>'Indicator Data'!W13/'Indicator Data'!$CB13</f>
        <v>7.4424433870907789E-2</v>
      </c>
      <c r="CF13" s="201">
        <f t="shared" si="37"/>
        <v>0.7</v>
      </c>
      <c r="CG13" s="197">
        <f t="shared" si="54"/>
        <v>5</v>
      </c>
      <c r="CH13" s="199">
        <f t="shared" si="38"/>
        <v>4.0999999999999996</v>
      </c>
      <c r="CI13" s="201">
        <f>IF('Indicator Data'!BR13="No data","x",ROUND(IF('Indicator Data'!BR13&gt;CI$3,0,IF('Indicator Data'!BR13&lt;CI$4,10,(CI$3-'Indicator Data'!BR13)/(CI$3-CI$4)*10)),1))</f>
        <v>0</v>
      </c>
      <c r="CJ13" s="201">
        <f>IF('Indicator Data'!BS13="No data","x",ROUND(IF('Indicator Data'!BS13&gt;CJ$3,0,IF('Indicator Data'!BS13&lt;CJ$4,10,(CJ$3-'Indicator Data'!BS13)/(CJ$3-CJ$4)*10)),1))</f>
        <v>0</v>
      </c>
      <c r="CK13" s="201" t="str">
        <f>IF('Indicator Data'!AC13="No data","x",ROUND(IF('Indicator Data'!AC13&gt;CK$3,0,IF('Indicator Data'!AC13&lt;CK$4,10,(CK$3-'Indicator Data'!AC13)/(CK$3-CK$4)*10)),1))</f>
        <v>x</v>
      </c>
      <c r="CL13" s="197">
        <f t="shared" si="39"/>
        <v>0</v>
      </c>
      <c r="CM13" s="201">
        <f>IF('Indicator Data'!X13="No data","x",ROUND(IF(LOG('Indicator Data'!X13)&gt;CM$3,10,IF(LOG('Indicator Data'!X13)&lt;CM$4,0,10-(CM$3-LOG('Indicator Data'!X13))/(CM$3-CM$4)*10)),1))</f>
        <v>1.7</v>
      </c>
      <c r="CN13" s="201">
        <f>IF('Indicator Data'!Y13="No data","x",ROUND(IF('Indicator Data'!Y13&gt;CN$3,10,IF('Indicator Data'!Y13&lt;CN$4,0,10-(CN$3-'Indicator Data'!Y13)/(CN$3-CN$4)*10)),1))</f>
        <v>2.8</v>
      </c>
      <c r="CO13" s="201">
        <f>IF('Indicator Data'!Z13="No data","x",ROUND(IF('Indicator Data'!Z13&gt;CO$3,10,IF('Indicator Data'!Z13&lt;CO$4,0,10-(CO$3-'Indicator Data'!Z13)/(CO$3-CO$4)*10)),1))</f>
        <v>8.6</v>
      </c>
      <c r="CP13" s="201">
        <f>IF('Indicator Data'!AA13="No data","x",ROUND(IF('Indicator Data'!AA13&gt;CP$3,10,IF('Indicator Data'!AA13&lt;CP$4,0,10-(CP$3-'Indicator Data'!AA13)/(CP$3-CP$4)*10)),1))</f>
        <v>1.4</v>
      </c>
      <c r="CQ13" s="197">
        <f t="shared" si="55"/>
        <v>3.6</v>
      </c>
      <c r="CR13" s="199">
        <f t="shared" si="56"/>
        <v>2.4</v>
      </c>
      <c r="CS13" s="201" t="str">
        <f>IF('Indicator Data'!AF13="No data","x",ROUND(IF('Indicator Data'!AF13&gt;CS$3,10,IF('Indicator Data'!AF13&lt;CS$4,0,10-(CS$3-'Indicator Data'!AF13)/(CS$3-CS$4)*10)),1))</f>
        <v>x</v>
      </c>
      <c r="CT13" s="201">
        <f>IF('Indicator Data'!AG13="No data","x",ROUND(IF('Indicator Data'!AG13&gt;CT$3,10,IF('Indicator Data'!AG13&lt;CT$4,0,10-(CT$3-'Indicator Data'!AG13)/(CT$3-CT$4)*10)),1))</f>
        <v>1</v>
      </c>
      <c r="CU13" s="197">
        <f t="shared" si="57"/>
        <v>3.1</v>
      </c>
      <c r="CV13" s="201">
        <f>IF('Indicator Data'!AB13="No data","x",ROUND(IF('Indicator Data'!AB13&gt;CV$3,10,IF('Indicator Data'!AB13&lt;CV$4,0,10-(CV$3-'Indicator Data'!AB13)/(CV$3-CV$4)*10)),1))</f>
        <v>0</v>
      </c>
      <c r="CW13" s="197">
        <f t="shared" si="58"/>
        <v>0</v>
      </c>
      <c r="CX13" s="198">
        <f>IF('Indicator Data'!AD13="No data","x",'Indicator Data'!AD13/'Indicator Data'!$CA13)</f>
        <v>6.4188534840613567E-4</v>
      </c>
      <c r="CY13" s="201">
        <f t="shared" si="40"/>
        <v>3.6</v>
      </c>
      <c r="CZ13" s="201">
        <f>IF('Indicator Data'!AE13="No data","x",ROUND(IF('Indicator Data'!AE13&gt;CZ$3,0,IF('Indicator Data'!AE13&lt;CZ$4,10,(CZ$3-'Indicator Data'!AE13)/(CZ$3-CZ$4)*10)),1))</f>
        <v>0</v>
      </c>
      <c r="DA13" s="197">
        <f t="shared" si="59"/>
        <v>1.8</v>
      </c>
      <c r="DB13" s="199">
        <f t="shared" si="60"/>
        <v>1.6</v>
      </c>
      <c r="DC13" s="200">
        <f t="shared" si="41"/>
        <v>2.1</v>
      </c>
      <c r="DD13" s="202">
        <f t="shared" si="42"/>
        <v>4.8</v>
      </c>
      <c r="DE13" s="201">
        <f>ROUND(IF('Indicator Data'!AH13=0,0,IF('Indicator Data'!AH13&gt;DE$3,10,IF('Indicator Data'!AH13&lt;DE$4,0,10-(DE$3-'Indicator Data'!AH13)/(DE$3-DE$4)*10))),1)</f>
        <v>0</v>
      </c>
      <c r="DF13" s="201">
        <f>ROUND(IF('Indicator Data'!AI13=0,0,IF(LOG('Indicator Data'!AI13)&gt;LOG(DF$3),10,IF(LOG('Indicator Data'!AI13)&lt;LOG(DF$4),0,10-(LOG(DF$3)-LOG('Indicator Data'!AI13))/(LOG(DF$3)-LOG(DF$4))*10))),1)</f>
        <v>0</v>
      </c>
      <c r="DG13" s="203">
        <f t="shared" si="43"/>
        <v>0</v>
      </c>
      <c r="DH13" s="197">
        <f>'Indicator Data'!AJ13</f>
        <v>0</v>
      </c>
      <c r="DI13" s="197">
        <f>'Indicator Data'!AK13</f>
        <v>0</v>
      </c>
      <c r="DJ13" s="200">
        <f t="shared" si="44"/>
        <v>0</v>
      </c>
      <c r="DK13" s="202">
        <f t="shared" si="45"/>
        <v>0</v>
      </c>
      <c r="DL13" s="13"/>
      <c r="DM13" s="24"/>
    </row>
    <row r="14" spans="1:117" s="2" customFormat="1">
      <c r="A14" s="205" t="str">
        <f>'Indicator Data'!A14</f>
        <v>Austria</v>
      </c>
      <c r="B14" s="206" t="str">
        <f>'Indicator Data'!B14</f>
        <v>AUT</v>
      </c>
      <c r="C14" s="204">
        <f>ROUND(IF('Indicator Data'!C14=0,0.1,IF(LOG('Indicator Data'!C14)&gt;C$3,10,IF(LOG('Indicator Data'!C14)&lt;C$4,0,10-(C$3-LOG('Indicator Data'!C14))/(C$3-C$4)*10))),1)</f>
        <v>7.5</v>
      </c>
      <c r="D14" s="196">
        <f>ROUND(IF('Indicator Data'!D14=0,0.1,IF(LOG('Indicator Data'!D14)&gt;D$3,10,IF(LOG('Indicator Data'!D14)&lt;D$4,0,10-(D$3-LOG('Indicator Data'!D14))/(D$3-D$4)*10))),1)</f>
        <v>0.1</v>
      </c>
      <c r="E14" s="197">
        <f t="shared" si="0"/>
        <v>4.8</v>
      </c>
      <c r="F14" s="197">
        <f>IF('Indicator Data'!E14="No data",0.1,(ROUND(IF('Indicator Data'!E14=0,0,IF(LOG('Indicator Data'!E14)&gt;F$3,10,IF(LOG('Indicator Data'!E14)&lt;F$4,0,10-(F$3-LOG('Indicator Data'!E14))/(F$3-F$4)*10))),1)))</f>
        <v>6.7</v>
      </c>
      <c r="G14" s="197">
        <f>ROUND(IF('Indicator Data'!F14=0,0,IF(LOG('Indicator Data'!F14)&gt;G$3,10,IF(LOG('Indicator Data'!F14)&lt;G$4,0,10-(G$3-LOG('Indicator Data'!F14))/(G$3-G$4)*10))),1)</f>
        <v>0</v>
      </c>
      <c r="H14" s="196">
        <f>ROUND(IF('Indicator Data'!G14=0,0,IF(LOG('Indicator Data'!G14)&gt;H$3,10,IF(LOG('Indicator Data'!G14)&lt;H$4,0,10-(H$3-LOG('Indicator Data'!G14))/(H$3-H$4)*10))),1)</f>
        <v>0</v>
      </c>
      <c r="I14" s="196">
        <f>ROUND(IF('Indicator Data'!H14=0,0,IF(LOG('Indicator Data'!H14)&gt;I$3,10,IF(LOG('Indicator Data'!H14)&lt;I$4,0,10-(I$3-LOG('Indicator Data'!H14))/(I$3-I$4)*10))),1)</f>
        <v>0</v>
      </c>
      <c r="J14" s="196">
        <f t="shared" si="1"/>
        <v>0</v>
      </c>
      <c r="K14" s="196">
        <f>ROUND(IF('Indicator Data'!I14=0,0,IF(LOG('Indicator Data'!I14)&gt;K$3,10,IF(LOG('Indicator Data'!I14)&lt;K$4,0,10-(K$3-LOG('Indicator Data'!I14))/(K$3-K$4)*10))),1)</f>
        <v>0</v>
      </c>
      <c r="L14" s="197">
        <f t="shared" si="2"/>
        <v>0</v>
      </c>
      <c r="M14" s="197">
        <f>ROUND(IF('Indicator Data'!J14=0,0,IF(LOG('Indicator Data'!J14)&gt;M$3,10,IF(LOG('Indicator Data'!J14)&lt;M$4,0,10-(M$3-LOG('Indicator Data'!J14))/(M$3-M$4)*10))),1)</f>
        <v>0</v>
      </c>
      <c r="N14" s="198">
        <f>'Indicator Data'!C14/'Indicator Data'!$CB14</f>
        <v>1.1867971661574681E-3</v>
      </c>
      <c r="O14" s="198">
        <f>'Indicator Data'!D14/'Indicator Data'!$CB14</f>
        <v>0</v>
      </c>
      <c r="P14" s="198">
        <f>IF(F14=0.1,"x",'Indicator Data'!E14/'Indicator Data'!$CB14)</f>
        <v>5.8700141192357938E-3</v>
      </c>
      <c r="Q14" s="198">
        <f>'Indicator Data'!F14/'Indicator Data'!$CB14</f>
        <v>0</v>
      </c>
      <c r="R14" s="198">
        <f>'Indicator Data'!G14/'Indicator Data'!$CB14</f>
        <v>0</v>
      </c>
      <c r="S14" s="198">
        <f>'Indicator Data'!H14/'Indicator Data'!$CB14</f>
        <v>0</v>
      </c>
      <c r="T14" s="198">
        <f>'Indicator Data'!I14/'Indicator Data'!$CB14</f>
        <v>0</v>
      </c>
      <c r="U14" s="198">
        <f>'Indicator Data'!J14/'Indicator Data'!$CB14</f>
        <v>0</v>
      </c>
      <c r="V14" s="196">
        <f t="shared" si="3"/>
        <v>5.9</v>
      </c>
      <c r="W14" s="196">
        <f t="shared" si="4"/>
        <v>0</v>
      </c>
      <c r="X14" s="197">
        <f t="shared" si="5"/>
        <v>3.5</v>
      </c>
      <c r="Y14" s="197">
        <f t="shared" si="6"/>
        <v>3.9</v>
      </c>
      <c r="Z14" s="197">
        <f t="shared" si="7"/>
        <v>0</v>
      </c>
      <c r="AA14" s="196">
        <f t="shared" si="8"/>
        <v>0</v>
      </c>
      <c r="AB14" s="196">
        <f t="shared" si="9"/>
        <v>0</v>
      </c>
      <c r="AC14" s="196">
        <f t="shared" si="10"/>
        <v>0</v>
      </c>
      <c r="AD14" s="196">
        <f t="shared" si="11"/>
        <v>0</v>
      </c>
      <c r="AE14" s="197">
        <f t="shared" si="12"/>
        <v>0</v>
      </c>
      <c r="AF14" s="197">
        <f t="shared" si="13"/>
        <v>0</v>
      </c>
      <c r="AG14" s="196">
        <f>ROUND(IF('Indicator Data'!K14=0,0,IF('Indicator Data'!K14&gt;AG$3,10,IF('Indicator Data'!K14&lt;AG$4,0,10-(AG$3-'Indicator Data'!K14)/(AG$3-AG$4)*10))),1)</f>
        <v>0</v>
      </c>
      <c r="AH14" s="199">
        <f t="shared" si="14"/>
        <v>6.7</v>
      </c>
      <c r="AI14" s="199">
        <f t="shared" si="15"/>
        <v>0.1</v>
      </c>
      <c r="AJ14" s="197">
        <f t="shared" si="16"/>
        <v>0</v>
      </c>
      <c r="AK14" s="197">
        <f t="shared" si="17"/>
        <v>0</v>
      </c>
      <c r="AL14" s="199">
        <f t="shared" si="18"/>
        <v>0</v>
      </c>
      <c r="AM14" s="199">
        <f t="shared" si="19"/>
        <v>0</v>
      </c>
      <c r="AN14" s="197">
        <f t="shared" si="20"/>
        <v>0</v>
      </c>
      <c r="AO14" s="200">
        <f t="shared" si="21"/>
        <v>4.2</v>
      </c>
      <c r="AP14" s="200">
        <f t="shared" si="46"/>
        <v>5.5</v>
      </c>
      <c r="AQ14" s="200">
        <f t="shared" si="22"/>
        <v>0</v>
      </c>
      <c r="AR14" s="200">
        <f t="shared" si="23"/>
        <v>0</v>
      </c>
      <c r="AS14" s="199">
        <f t="shared" si="24"/>
        <v>0</v>
      </c>
      <c r="AT14" s="199">
        <f>IF('Indicator Data'!L14="No data","x",IF('Indicator Data'!CC14&lt;1000,"x",ROUND((IF('Indicator Data'!L14&gt;AT$3,10,IF('Indicator Data'!L14&lt;AT$4,0,10-(AT$3-'Indicator Data'!L14)/(AT$3-AT$4)*10))),1)))</f>
        <v>3.8</v>
      </c>
      <c r="AU14" s="200">
        <f t="shared" si="25"/>
        <v>1.9</v>
      </c>
      <c r="AV14" s="201">
        <f>IF('Indicator Data'!M14="No data","x",ROUND(IF('Indicator Data'!M14=0,0,IF(LOG('Indicator Data'!M14)&gt;AV$3,10,IF(LOG('Indicator Data'!M14)&lt;AV$4,0,10-(AV$3-LOG('Indicator Data'!M14))/(AV$3-AV$4)*10))),1))</f>
        <v>3.5</v>
      </c>
      <c r="AW14" s="198">
        <f>IF(AV14="x","x",'Indicator Data'!M14/'Indicator Data'!$CB14)</f>
        <v>3.4470996155955177E-4</v>
      </c>
      <c r="AX14" s="201">
        <f t="shared" si="26"/>
        <v>0</v>
      </c>
      <c r="AY14" s="197">
        <f t="shared" si="47"/>
        <v>1.9</v>
      </c>
      <c r="AZ14" s="201" t="str">
        <f>IF('Indicator Data'!N14="No data","x",ROUND(IF('Indicator Data'!N14=0,0,IF(LOG('Indicator Data'!N14)&gt;AZ$3,10,IF(LOG('Indicator Data'!N14)&lt;AZ$4,0,10-(AZ$3-LOG('Indicator Data'!N14))/(AZ$3-AZ$4)*10))),1))</f>
        <v>x</v>
      </c>
      <c r="BA14" s="198" t="str">
        <f>IF(AZ14="x","x",'Indicator Data'!N14/'Indicator Data'!$CB14)</f>
        <v>x</v>
      </c>
      <c r="BB14" s="201" t="str">
        <f t="shared" si="27"/>
        <v>x</v>
      </c>
      <c r="BC14" s="197" t="str">
        <f t="shared" si="48"/>
        <v>x</v>
      </c>
      <c r="BD14" s="201" t="str">
        <f>IF('Indicator Data'!O14="No data","x",ROUND(IF('Indicator Data'!O14=0,0,IF(LOG('Indicator Data'!O14)&gt;BD$3,10,IF(LOG('Indicator Data'!O14)&lt;BD$4,0,10-(BD$3-LOG('Indicator Data'!O14))/(BD$3-BD$4)*10))),1))</f>
        <v>x</v>
      </c>
      <c r="BE14" s="198" t="str">
        <f>IF(BD14="x","x",'Indicator Data'!O14/'Indicator Data'!$CB14)</f>
        <v>x</v>
      </c>
      <c r="BF14" s="201" t="str">
        <f t="shared" si="28"/>
        <v>x</v>
      </c>
      <c r="BG14" s="197" t="str">
        <f t="shared" si="49"/>
        <v>x</v>
      </c>
      <c r="BH14" s="201" t="str">
        <f>IF('Indicator Data'!P14="No data","x",ROUND(IF('Indicator Data'!P14=0,0,IF(LOG('Indicator Data'!P14)&gt;BH$3,10,IF(LOG('Indicator Data'!P14)&lt;BH$4,0,10-(BH$3-LOG('Indicator Data'!P14))/(BH$3-BH$4)*10))),1))</f>
        <v>x</v>
      </c>
      <c r="BI14" s="198" t="str">
        <f>IF(BH14="x","x",'Indicator Data'!P14/'Indicator Data'!$CB14)</f>
        <v>x</v>
      </c>
      <c r="BJ14" s="201" t="str">
        <f t="shared" si="29"/>
        <v>x</v>
      </c>
      <c r="BK14" s="197" t="str">
        <f t="shared" si="50"/>
        <v>x</v>
      </c>
      <c r="BL14" s="199">
        <f t="shared" si="51"/>
        <v>1.9</v>
      </c>
      <c r="BM14" s="201">
        <f>ROUND(IF('Indicator Data'!Q14=0,0,IF(LOG('Indicator Data'!Q14)&gt;BM$3,10,IF(LOG('Indicator Data'!Q14)&lt;BM$4,0,10-(BM$3-LOG('Indicator Data'!Q14))/(BM$3-BM$4)*10))),1)</f>
        <v>0</v>
      </c>
      <c r="BN14" s="252">
        <f>'Indicator Data'!R14</f>
        <v>0</v>
      </c>
      <c r="BO14" s="201">
        <f t="shared" si="30"/>
        <v>0</v>
      </c>
      <c r="BP14" s="201">
        <f t="shared" si="31"/>
        <v>0</v>
      </c>
      <c r="BQ14" s="201">
        <f>ROUND(IF('Indicator Data'!S14=0,0,IF(LOG('Indicator Data'!S14)&gt;BQ$3,10,IF(LOG('Indicator Data'!S14)&lt;BQ$4,0,10-(BQ$3-LOG('Indicator Data'!S14))/(BQ$3-BQ$4)*10))),1)</f>
        <v>0</v>
      </c>
      <c r="BR14" s="252">
        <f>'Indicator Data'!T14</f>
        <v>0</v>
      </c>
      <c r="BS14" s="201">
        <f t="shared" si="32"/>
        <v>0</v>
      </c>
      <c r="BT14" s="201">
        <f t="shared" si="33"/>
        <v>0</v>
      </c>
      <c r="BU14" s="197">
        <f t="shared" si="34"/>
        <v>0</v>
      </c>
      <c r="BV14" s="201">
        <f>ROUND(IF('Indicator Data'!U14=0,0,IF(LOG('Indicator Data'!U14)&gt;BV$3,10,IF(LOG('Indicator Data'!U14)&lt;BV$4,0,10-(BV$3-LOG('Indicator Data'!U14))/(BV$3-BV$4)*10))),1)</f>
        <v>0</v>
      </c>
      <c r="BW14" s="198">
        <f>'Indicator Data'!U14/'Indicator Data'!$CB14</f>
        <v>0</v>
      </c>
      <c r="BX14" s="201">
        <f t="shared" si="35"/>
        <v>0</v>
      </c>
      <c r="BY14" s="197">
        <f t="shared" si="52"/>
        <v>0</v>
      </c>
      <c r="BZ14" s="201">
        <f>ROUND(IF('Indicator Data'!V14=0,0,IF(LOG('Indicator Data'!V14)&gt;BZ$3,10,IF(LOG('Indicator Data'!V14)&lt;BZ$4,0,10-(BZ$3-LOG('Indicator Data'!V14))/(BZ$3-BZ$4)*10))),1)</f>
        <v>0</v>
      </c>
      <c r="CA14" s="198">
        <f>IF('Indicator Data'!V14/'Indicator Data'!$CB14&gt;1,1,'Indicator Data'!V14/'Indicator Data'!$CB14)</f>
        <v>0</v>
      </c>
      <c r="CB14" s="201">
        <f t="shared" si="36"/>
        <v>0</v>
      </c>
      <c r="CC14" s="197">
        <f t="shared" si="53"/>
        <v>0</v>
      </c>
      <c r="CD14" s="201">
        <f>ROUND(IF('Indicator Data'!W14=0,0,IF(LOG('Indicator Data'!W14)&gt;CD$3,10,IF(LOG('Indicator Data'!W14)&lt;CD$4,0,10-(CD$3-LOG('Indicator Data'!W14))/(CD$3-CD$4)*10))),1)</f>
        <v>0</v>
      </c>
      <c r="CE14" s="198">
        <f>'Indicator Data'!W14/'Indicator Data'!$CB14</f>
        <v>0</v>
      </c>
      <c r="CF14" s="201">
        <f t="shared" si="37"/>
        <v>0</v>
      </c>
      <c r="CG14" s="197">
        <f t="shared" si="54"/>
        <v>0</v>
      </c>
      <c r="CH14" s="199">
        <f t="shared" si="38"/>
        <v>0</v>
      </c>
      <c r="CI14" s="201">
        <f>IF('Indicator Data'!BR14="No data","x",ROUND(IF('Indicator Data'!BR14&gt;CI$3,0,IF('Indicator Data'!BR14&lt;CI$4,10,(CI$3-'Indicator Data'!BR14)/(CI$3-CI$4)*10)),1))</f>
        <v>0</v>
      </c>
      <c r="CJ14" s="201">
        <f>IF('Indicator Data'!BS14="No data","x",ROUND(IF('Indicator Data'!BS14&gt;CJ$3,0,IF('Indicator Data'!BS14&lt;CJ$4,10,(CJ$3-'Indicator Data'!BS14)/(CJ$3-CJ$4)*10)),1))</f>
        <v>0</v>
      </c>
      <c r="CK14" s="201" t="str">
        <f>IF('Indicator Data'!AC14="No data","x",ROUND(IF('Indicator Data'!AC14&gt;CK$3,0,IF('Indicator Data'!AC14&lt;CK$4,10,(CK$3-'Indicator Data'!AC14)/(CK$3-CK$4)*10)),1))</f>
        <v>x</v>
      </c>
      <c r="CL14" s="197">
        <f t="shared" si="39"/>
        <v>0</v>
      </c>
      <c r="CM14" s="201">
        <f>IF('Indicator Data'!X14="No data","x",ROUND(IF(LOG('Indicator Data'!X14)&gt;CM$3,10,IF(LOG('Indicator Data'!X14)&lt;CM$4,0,10-(CM$3-LOG('Indicator Data'!X14))/(CM$3-CM$4)*10)),1))</f>
        <v>6.8</v>
      </c>
      <c r="CN14" s="201">
        <f>IF('Indicator Data'!Y14="No data","x",ROUND(IF('Indicator Data'!Y14&gt;CN$3,10,IF('Indicator Data'!Y14&lt;CN$4,0,10-(CN$3-'Indicator Data'!Y14)/(CN$3-CN$4)*10)),1))</f>
        <v>1.6</v>
      </c>
      <c r="CO14" s="201">
        <f>IF('Indicator Data'!Z14="No data","x",ROUND(IF('Indicator Data'!Z14&gt;CO$3,10,IF('Indicator Data'!Z14&lt;CO$4,0,10-(CO$3-'Indicator Data'!Z14)/(CO$3-CO$4)*10)),1))</f>
        <v>5.9</v>
      </c>
      <c r="CP14" s="201">
        <f>IF('Indicator Data'!AA14="No data","x",ROUND(IF('Indicator Data'!AA14&gt;CP$3,10,IF('Indicator Data'!AA14&lt;CP$4,0,10-(CP$3-'Indicator Data'!AA14)/(CP$3-CP$4)*10)),1))</f>
        <v>0.7</v>
      </c>
      <c r="CQ14" s="197">
        <f t="shared" si="55"/>
        <v>3.8</v>
      </c>
      <c r="CR14" s="199">
        <f t="shared" si="56"/>
        <v>2.5</v>
      </c>
      <c r="CS14" s="201" t="str">
        <f>IF('Indicator Data'!AF14="No data","x",ROUND(IF('Indicator Data'!AF14&gt;CS$3,10,IF('Indicator Data'!AF14&lt;CS$4,0,10-(CS$3-'Indicator Data'!AF14)/(CS$3-CS$4)*10)),1))</f>
        <v>x</v>
      </c>
      <c r="CT14" s="201">
        <f>IF('Indicator Data'!AG14="No data","x",ROUND(IF('Indicator Data'!AG14&gt;CT$3,10,IF('Indicator Data'!AG14&lt;CT$4,0,10-(CT$3-'Indicator Data'!AG14)/(CT$3-CT$4)*10)),1))</f>
        <v>0</v>
      </c>
      <c r="CU14" s="197">
        <f t="shared" si="57"/>
        <v>3</v>
      </c>
      <c r="CV14" s="201">
        <f>IF('Indicator Data'!AB14="No data","x",ROUND(IF('Indicator Data'!AB14&gt;CV$3,10,IF('Indicator Data'!AB14&lt;CV$4,0,10-(CV$3-'Indicator Data'!AB14)/(CV$3-CV$4)*10)),1))</f>
        <v>0</v>
      </c>
      <c r="CW14" s="197">
        <f t="shared" si="58"/>
        <v>0</v>
      </c>
      <c r="CX14" s="198">
        <f>IF('Indicator Data'!AD14="No data","x",'Indicator Data'!AD14/'Indicator Data'!$CA14)</f>
        <v>5.5138568129330253E-4</v>
      </c>
      <c r="CY14" s="201">
        <f t="shared" si="40"/>
        <v>4.5</v>
      </c>
      <c r="CZ14" s="201">
        <f>IF('Indicator Data'!AE14="No data","x",ROUND(IF('Indicator Data'!AE14&gt;CZ$3,0,IF('Indicator Data'!AE14&lt;CZ$4,10,(CZ$3-'Indicator Data'!AE14)/(CZ$3-CZ$4)*10)),1))</f>
        <v>0</v>
      </c>
      <c r="DA14" s="197">
        <f t="shared" si="59"/>
        <v>2.2999999999999998</v>
      </c>
      <c r="DB14" s="199">
        <f t="shared" si="60"/>
        <v>1.8</v>
      </c>
      <c r="DC14" s="200">
        <f t="shared" si="41"/>
        <v>1.6</v>
      </c>
      <c r="DD14" s="202">
        <f t="shared" si="42"/>
        <v>2.5</v>
      </c>
      <c r="DE14" s="201">
        <f>ROUND(IF('Indicator Data'!AH14=0,0,IF('Indicator Data'!AH14&gt;DE$3,10,IF('Indicator Data'!AH14&lt;DE$4,0,10-(DE$3-'Indicator Data'!AH14)/(DE$3-DE$4)*10))),1)</f>
        <v>0</v>
      </c>
      <c r="DF14" s="201">
        <f>ROUND(IF('Indicator Data'!AI14=0,0,IF(LOG('Indicator Data'!AI14)&gt;LOG(DF$3),10,IF(LOG('Indicator Data'!AI14)&lt;LOG(DF$4),0,10-(LOG(DF$3)-LOG('Indicator Data'!AI14))/(LOG(DF$3)-LOG(DF$4))*10))),1)</f>
        <v>0</v>
      </c>
      <c r="DG14" s="203">
        <f t="shared" si="43"/>
        <v>0</v>
      </c>
      <c r="DH14" s="197">
        <f>'Indicator Data'!AJ14</f>
        <v>0</v>
      </c>
      <c r="DI14" s="197">
        <f>'Indicator Data'!AK14</f>
        <v>0</v>
      </c>
      <c r="DJ14" s="200">
        <f t="shared" si="44"/>
        <v>0</v>
      </c>
      <c r="DK14" s="202">
        <f t="shared" si="45"/>
        <v>0</v>
      </c>
      <c r="DL14" s="13"/>
      <c r="DM14" s="24"/>
    </row>
    <row r="15" spans="1:117" s="2" customFormat="1">
      <c r="A15" s="205" t="str">
        <f>'Indicator Data'!A15</f>
        <v>Azerbaijan</v>
      </c>
      <c r="B15" s="206" t="str">
        <f>'Indicator Data'!B15</f>
        <v>AZE</v>
      </c>
      <c r="C15" s="204">
        <f>ROUND(IF('Indicator Data'!C15=0,0.1,IF(LOG('Indicator Data'!C15)&gt;C$3,10,IF(LOG('Indicator Data'!C15)&lt;C$4,0,10-(C$3-LOG('Indicator Data'!C15))/(C$3-C$4)*10))),1)</f>
        <v>8.3000000000000007</v>
      </c>
      <c r="D15" s="196">
        <f>ROUND(IF('Indicator Data'!D15=0,0.1,IF(LOG('Indicator Data'!D15)&gt;D$3,10,IF(LOG('Indicator Data'!D15)&lt;D$4,0,10-(D$3-LOG('Indicator Data'!D15))/(D$3-D$4)*10))),1)</f>
        <v>9.1999999999999993</v>
      </c>
      <c r="E15" s="197">
        <f t="shared" si="0"/>
        <v>8.8000000000000007</v>
      </c>
      <c r="F15" s="197">
        <f>IF('Indicator Data'!E15="No data",0.1,(ROUND(IF('Indicator Data'!E15=0,0,IF(LOG('Indicator Data'!E15)&gt;F$3,10,IF(LOG('Indicator Data'!E15)&lt;F$4,0,10-(F$3-LOG('Indicator Data'!E15))/(F$3-F$4)*10))),1)))</f>
        <v>6.5</v>
      </c>
      <c r="G15" s="197">
        <f>ROUND(IF('Indicator Data'!F15=0,0,IF(LOG('Indicator Data'!F15)&gt;G$3,10,IF(LOG('Indicator Data'!F15)&lt;G$4,0,10-(G$3-LOG('Indicator Data'!F15))/(G$3-G$4)*10))),1)</f>
        <v>0</v>
      </c>
      <c r="H15" s="196">
        <f>ROUND(IF('Indicator Data'!G15=0,0,IF(LOG('Indicator Data'!G15)&gt;H$3,10,IF(LOG('Indicator Data'!G15)&lt;H$4,0,10-(H$3-LOG('Indicator Data'!G15))/(H$3-H$4)*10))),1)</f>
        <v>0</v>
      </c>
      <c r="I15" s="196">
        <f>ROUND(IF('Indicator Data'!H15=0,0,IF(LOG('Indicator Data'!H15)&gt;I$3,10,IF(LOG('Indicator Data'!H15)&lt;I$4,0,10-(I$3-LOG('Indicator Data'!H15))/(I$3-I$4)*10))),1)</f>
        <v>0</v>
      </c>
      <c r="J15" s="196">
        <f t="shared" si="1"/>
        <v>0</v>
      </c>
      <c r="K15" s="196">
        <f>ROUND(IF('Indicator Data'!I15=0,0,IF(LOG('Indicator Data'!I15)&gt;K$3,10,IF(LOG('Indicator Data'!I15)&lt;K$4,0,10-(K$3-LOG('Indicator Data'!I15))/(K$3-K$4)*10))),1)</f>
        <v>0</v>
      </c>
      <c r="L15" s="197">
        <f t="shared" si="2"/>
        <v>0</v>
      </c>
      <c r="M15" s="197">
        <f>ROUND(IF('Indicator Data'!J15=0,0,IF(LOG('Indicator Data'!J15)&gt;M$3,10,IF(LOG('Indicator Data'!J15)&lt;M$4,0,10-(M$3-LOG('Indicator Data'!J15))/(M$3-M$4)*10))),1)</f>
        <v>0</v>
      </c>
      <c r="N15" s="198">
        <f>'Indicator Data'!C15/'Indicator Data'!$CB15</f>
        <v>2.105263209610889E-3</v>
      </c>
      <c r="O15" s="198">
        <f>'Indicator Data'!D15/'Indicator Data'!$CB15</f>
        <v>5.8953816106569563E-4</v>
      </c>
      <c r="P15" s="198">
        <f>IF(F15=0.1,"x",'Indicator Data'!E15/'Indicator Data'!$CB15)</f>
        <v>4.0650936353290737E-3</v>
      </c>
      <c r="Q15" s="198">
        <f>'Indicator Data'!F15/'Indicator Data'!$CB15</f>
        <v>0</v>
      </c>
      <c r="R15" s="198">
        <f>'Indicator Data'!G15/'Indicator Data'!$CB15</f>
        <v>0</v>
      </c>
      <c r="S15" s="198">
        <f>'Indicator Data'!H15/'Indicator Data'!$CB15</f>
        <v>0</v>
      </c>
      <c r="T15" s="198">
        <f>'Indicator Data'!I15/'Indicator Data'!$CB15</f>
        <v>0</v>
      </c>
      <c r="U15" s="198">
        <f>'Indicator Data'!J15/'Indicator Data'!$CB15</f>
        <v>0</v>
      </c>
      <c r="V15" s="196">
        <f t="shared" si="3"/>
        <v>10</v>
      </c>
      <c r="W15" s="196">
        <f t="shared" si="4"/>
        <v>5.9</v>
      </c>
      <c r="X15" s="197">
        <f t="shared" si="5"/>
        <v>8.6999999999999993</v>
      </c>
      <c r="Y15" s="197">
        <f t="shared" si="6"/>
        <v>2.7</v>
      </c>
      <c r="Z15" s="197">
        <f t="shared" si="7"/>
        <v>0</v>
      </c>
      <c r="AA15" s="196">
        <f t="shared" si="8"/>
        <v>0</v>
      </c>
      <c r="AB15" s="196">
        <f t="shared" si="9"/>
        <v>0</v>
      </c>
      <c r="AC15" s="196">
        <f t="shared" si="10"/>
        <v>0</v>
      </c>
      <c r="AD15" s="196">
        <f t="shared" si="11"/>
        <v>0</v>
      </c>
      <c r="AE15" s="197">
        <f t="shared" si="12"/>
        <v>0</v>
      </c>
      <c r="AF15" s="197">
        <f t="shared" si="13"/>
        <v>0</v>
      </c>
      <c r="AG15" s="196">
        <f>ROUND(IF('Indicator Data'!K15=0,0,IF('Indicator Data'!K15&gt;AG$3,10,IF('Indicator Data'!K15&lt;AG$4,0,10-(AG$3-'Indicator Data'!K15)/(AG$3-AG$4)*10))),1)</f>
        <v>1</v>
      </c>
      <c r="AH15" s="199">
        <f t="shared" si="14"/>
        <v>9.1999999999999993</v>
      </c>
      <c r="AI15" s="199">
        <f t="shared" si="15"/>
        <v>7.6</v>
      </c>
      <c r="AJ15" s="197">
        <f t="shared" si="16"/>
        <v>0</v>
      </c>
      <c r="AK15" s="197">
        <f t="shared" si="17"/>
        <v>0</v>
      </c>
      <c r="AL15" s="199">
        <f t="shared" si="18"/>
        <v>0</v>
      </c>
      <c r="AM15" s="199">
        <f t="shared" si="19"/>
        <v>0</v>
      </c>
      <c r="AN15" s="197">
        <f t="shared" si="20"/>
        <v>0</v>
      </c>
      <c r="AO15" s="200">
        <f t="shared" si="21"/>
        <v>8.8000000000000007</v>
      </c>
      <c r="AP15" s="200">
        <f t="shared" si="46"/>
        <v>4.9000000000000004</v>
      </c>
      <c r="AQ15" s="200">
        <f t="shared" si="22"/>
        <v>0</v>
      </c>
      <c r="AR15" s="200">
        <f t="shared" si="23"/>
        <v>0</v>
      </c>
      <c r="AS15" s="199">
        <f t="shared" si="24"/>
        <v>0.5</v>
      </c>
      <c r="AT15" s="199">
        <f>IF('Indicator Data'!L15="No data","x",IF('Indicator Data'!CC15&lt;1000,"x",ROUND((IF('Indicator Data'!L15&gt;AT$3,10,IF('Indicator Data'!L15&lt;AT$4,0,10-(AT$3-'Indicator Data'!L15)/(AT$3-AT$4)*10))),1)))</f>
        <v>9.5</v>
      </c>
      <c r="AU15" s="200">
        <f t="shared" si="25"/>
        <v>5</v>
      </c>
      <c r="AV15" s="201">
        <f>IF('Indicator Data'!M15="No data","x",ROUND(IF('Indicator Data'!M15=0,0,IF(LOG('Indicator Data'!M15)&gt;AV$3,10,IF(LOG('Indicator Data'!M15)&lt;AV$4,0,10-(AV$3-LOG('Indicator Data'!M15))/(AV$3-AV$4)*10))),1))</f>
        <v>8.5</v>
      </c>
      <c r="AW15" s="198">
        <f>IF(AV15="x","x",'Indicator Data'!M15/'Indicator Data'!$CB15)</f>
        <v>0.87624509641312198</v>
      </c>
      <c r="AX15" s="201">
        <f t="shared" si="26"/>
        <v>9.6999999999999993</v>
      </c>
      <c r="AY15" s="197">
        <f t="shared" si="47"/>
        <v>9.1999999999999993</v>
      </c>
      <c r="AZ15" s="201" t="str">
        <f>IF('Indicator Data'!N15="No data","x",ROUND(IF('Indicator Data'!N15=0,0,IF(LOG('Indicator Data'!N15)&gt;AZ$3,10,IF(LOG('Indicator Data'!N15)&lt;AZ$4,0,10-(AZ$3-LOG('Indicator Data'!N15))/(AZ$3-AZ$4)*10))),1))</f>
        <v>x</v>
      </c>
      <c r="BA15" s="198" t="str">
        <f>IF(AZ15="x","x",'Indicator Data'!N15/'Indicator Data'!$CB15)</f>
        <v>x</v>
      </c>
      <c r="BB15" s="201" t="str">
        <f t="shared" si="27"/>
        <v>x</v>
      </c>
      <c r="BC15" s="197" t="str">
        <f t="shared" si="48"/>
        <v>x</v>
      </c>
      <c r="BD15" s="201" t="str">
        <f>IF('Indicator Data'!O15="No data","x",ROUND(IF('Indicator Data'!O15=0,0,IF(LOG('Indicator Data'!O15)&gt;BD$3,10,IF(LOG('Indicator Data'!O15)&lt;BD$4,0,10-(BD$3-LOG('Indicator Data'!O15))/(BD$3-BD$4)*10))),1))</f>
        <v>x</v>
      </c>
      <c r="BE15" s="198" t="str">
        <f>IF(BD15="x","x",'Indicator Data'!O15/'Indicator Data'!$CB15)</f>
        <v>x</v>
      </c>
      <c r="BF15" s="201" t="str">
        <f t="shared" si="28"/>
        <v>x</v>
      </c>
      <c r="BG15" s="197" t="str">
        <f t="shared" si="49"/>
        <v>x</v>
      </c>
      <c r="BH15" s="201" t="str">
        <f>IF('Indicator Data'!P15="No data","x",ROUND(IF('Indicator Data'!P15=0,0,IF(LOG('Indicator Data'!P15)&gt;BH$3,10,IF(LOG('Indicator Data'!P15)&lt;BH$4,0,10-(BH$3-LOG('Indicator Data'!P15))/(BH$3-BH$4)*10))),1))</f>
        <v>x</v>
      </c>
      <c r="BI15" s="198" t="str">
        <f>IF(BH15="x","x",'Indicator Data'!P15/'Indicator Data'!$CB15)</f>
        <v>x</v>
      </c>
      <c r="BJ15" s="201" t="str">
        <f t="shared" si="29"/>
        <v>x</v>
      </c>
      <c r="BK15" s="197" t="str">
        <f t="shared" si="50"/>
        <v>x</v>
      </c>
      <c r="BL15" s="199">
        <f t="shared" si="51"/>
        <v>9.1999999999999993</v>
      </c>
      <c r="BM15" s="201">
        <f>ROUND(IF('Indicator Data'!Q15=0,0,IF(LOG('Indicator Data'!Q15)&gt;BM$3,10,IF(LOG('Indicator Data'!Q15)&lt;BM$4,0,10-(BM$3-LOG('Indicator Data'!Q15))/(BM$3-BM$4)*10))),1)</f>
        <v>0</v>
      </c>
      <c r="BN15" s="252">
        <f>'Indicator Data'!R15</f>
        <v>0</v>
      </c>
      <c r="BO15" s="201">
        <f t="shared" si="30"/>
        <v>0</v>
      </c>
      <c r="BP15" s="201">
        <f t="shared" si="31"/>
        <v>0</v>
      </c>
      <c r="BQ15" s="201">
        <f>ROUND(IF('Indicator Data'!S15=0,0,IF(LOG('Indicator Data'!S15)&gt;BQ$3,10,IF(LOG('Indicator Data'!S15)&lt;BQ$4,0,10-(BQ$3-LOG('Indicator Data'!S15))/(BQ$3-BQ$4)*10))),1)</f>
        <v>0</v>
      </c>
      <c r="BR15" s="252">
        <f>'Indicator Data'!T15</f>
        <v>0</v>
      </c>
      <c r="BS15" s="201">
        <f t="shared" si="32"/>
        <v>0</v>
      </c>
      <c r="BT15" s="201">
        <f t="shared" si="33"/>
        <v>0</v>
      </c>
      <c r="BU15" s="197">
        <f t="shared" si="34"/>
        <v>0</v>
      </c>
      <c r="BV15" s="201">
        <f>ROUND(IF('Indicator Data'!U15=0,0,IF(LOG('Indicator Data'!U15)&gt;BV$3,10,IF(LOG('Indicator Data'!U15)&lt;BV$4,0,10-(BV$3-LOG('Indicator Data'!U15))/(BV$3-BV$4)*10))),1)</f>
        <v>0</v>
      </c>
      <c r="BW15" s="198">
        <f>'Indicator Data'!U15/'Indicator Data'!$CB15</f>
        <v>0</v>
      </c>
      <c r="BX15" s="201">
        <f t="shared" si="35"/>
        <v>0</v>
      </c>
      <c r="BY15" s="197">
        <f t="shared" si="52"/>
        <v>0</v>
      </c>
      <c r="BZ15" s="201">
        <f>ROUND(IF('Indicator Data'!V15=0,0,IF(LOG('Indicator Data'!V15)&gt;BZ$3,10,IF(LOG('Indicator Data'!V15)&lt;BZ$4,0,10-(BZ$3-LOG('Indicator Data'!V15))/(BZ$3-BZ$4)*10))),1)</f>
        <v>1.8</v>
      </c>
      <c r="CA15" s="198">
        <f>IF('Indicator Data'!V15/'Indicator Data'!$CB15&gt;1,1,'Indicator Data'!V15/'Indicator Data'!$CB15)</f>
        <v>1.7851788008736804E-5</v>
      </c>
      <c r="CB15" s="201">
        <f t="shared" si="36"/>
        <v>0</v>
      </c>
      <c r="CC15" s="197">
        <f t="shared" si="53"/>
        <v>0.9</v>
      </c>
      <c r="CD15" s="201">
        <f>ROUND(IF('Indicator Data'!W15=0,0,IF(LOG('Indicator Data'!W15)&gt;CD$3,10,IF(LOG('Indicator Data'!W15)&lt;CD$4,0,10-(CD$3-LOG('Indicator Data'!W15))/(CD$3-CD$4)*10))),1)</f>
        <v>5.0999999999999996</v>
      </c>
      <c r="CE15" s="198">
        <f>'Indicator Data'!W15/'Indicator Data'!$CB15</f>
        <v>3.730284587722444E-3</v>
      </c>
      <c r="CF15" s="201">
        <f t="shared" si="37"/>
        <v>0</v>
      </c>
      <c r="CG15" s="197">
        <f t="shared" si="54"/>
        <v>2.9</v>
      </c>
      <c r="CH15" s="199">
        <f t="shared" si="38"/>
        <v>1</v>
      </c>
      <c r="CI15" s="201">
        <f>IF('Indicator Data'!BR15="No data","x",ROUND(IF('Indicator Data'!BR15&gt;CI$3,0,IF('Indicator Data'!BR15&lt;CI$4,10,(CI$3-'Indicator Data'!BR15)/(CI$3-CI$4)*10)),1))</f>
        <v>0.8</v>
      </c>
      <c r="CJ15" s="201">
        <f>IF('Indicator Data'!BS15="No data","x",ROUND(IF('Indicator Data'!BS15&gt;CJ$3,0,IF('Indicator Data'!BS15&lt;CJ$4,10,(CJ$3-'Indicator Data'!BS15)/(CJ$3-CJ$4)*10)),1))</f>
        <v>1.4</v>
      </c>
      <c r="CK15" s="201">
        <f>IF('Indicator Data'!AC15="No data","x",ROUND(IF('Indicator Data'!AC15&gt;CK$3,0,IF('Indicator Data'!AC15&lt;CK$4,10,(CK$3-'Indicator Data'!AC15)/(CK$3-CK$4)*10)),1))</f>
        <v>1.7</v>
      </c>
      <c r="CL15" s="197">
        <f t="shared" si="39"/>
        <v>1.3</v>
      </c>
      <c r="CM15" s="201">
        <f>IF('Indicator Data'!X15="No data","x",ROUND(IF(LOG('Indicator Data'!X15)&gt;CM$3,10,IF(LOG('Indicator Data'!X15)&lt;CM$4,0,10-(CM$3-LOG('Indicator Data'!X15))/(CM$3-CM$4)*10)),1))</f>
        <v>6.9</v>
      </c>
      <c r="CN15" s="201">
        <f>IF('Indicator Data'!Y15="No data","x",ROUND(IF('Indicator Data'!Y15&gt;CN$3,10,IF('Indicator Data'!Y15&lt;CN$4,0,10-(CN$3-'Indicator Data'!Y15)/(CN$3-CN$4)*10)),1))</f>
        <v>3</v>
      </c>
      <c r="CO15" s="201">
        <f>IF('Indicator Data'!Z15="No data","x",ROUND(IF('Indicator Data'!Z15&gt;CO$3,10,IF('Indicator Data'!Z15&lt;CO$4,0,10-(CO$3-'Indicator Data'!Z15)/(CO$3-CO$4)*10)),1))</f>
        <v>5.6</v>
      </c>
      <c r="CP15" s="201">
        <f>IF('Indicator Data'!AA15="No data","x",ROUND(IF('Indicator Data'!AA15&gt;CP$3,10,IF('Indicator Data'!AA15&lt;CP$4,0,10-(CP$3-'Indicator Data'!AA15)/(CP$3-CP$4)*10)),1))</f>
        <v>6.4</v>
      </c>
      <c r="CQ15" s="197">
        <f t="shared" si="55"/>
        <v>5.5</v>
      </c>
      <c r="CR15" s="199">
        <f t="shared" si="56"/>
        <v>4.0999999999999996</v>
      </c>
      <c r="CS15" s="201" t="str">
        <f>IF('Indicator Data'!AF15="No data","x",ROUND(IF('Indicator Data'!AF15&gt;CS$3,10,IF('Indicator Data'!AF15&lt;CS$4,0,10-(CS$3-'Indicator Data'!AF15)/(CS$3-CS$4)*10)),1))</f>
        <v>x</v>
      </c>
      <c r="CT15" s="201">
        <f>IF('Indicator Data'!AG15="No data","x",ROUND(IF('Indicator Data'!AG15&gt;CT$3,10,IF('Indicator Data'!AG15&lt;CT$4,0,10-(CT$3-'Indicator Data'!AG15)/(CT$3-CT$4)*10)),1))</f>
        <v>2.1</v>
      </c>
      <c r="CU15" s="197">
        <f t="shared" si="57"/>
        <v>4.8</v>
      </c>
      <c r="CV15" s="201">
        <f>IF('Indicator Data'!AB15="No data","x",ROUND(IF('Indicator Data'!AB15&gt;CV$3,10,IF('Indicator Data'!AB15&lt;CV$4,0,10-(CV$3-'Indicator Data'!AB15)/(CV$3-CV$4)*10)),1))</f>
        <v>0.1</v>
      </c>
      <c r="CW15" s="197">
        <f t="shared" si="58"/>
        <v>1</v>
      </c>
      <c r="CX15" s="198">
        <f>IF('Indicator Data'!AD15="No data","x",'Indicator Data'!AD15/'Indicator Data'!$CA15)</f>
        <v>2.8611795338378122E-4</v>
      </c>
      <c r="CY15" s="201">
        <f t="shared" si="40"/>
        <v>7.1</v>
      </c>
      <c r="CZ15" s="201">
        <f>IF('Indicator Data'!AE15="No data","x",ROUND(IF('Indicator Data'!AE15&gt;CZ$3,0,IF('Indicator Data'!AE15&lt;CZ$4,10,(CZ$3-'Indicator Data'!AE15)/(CZ$3-CZ$4)*10)),1))</f>
        <v>2</v>
      </c>
      <c r="DA15" s="197">
        <f t="shared" si="59"/>
        <v>4.5999999999999996</v>
      </c>
      <c r="DB15" s="199">
        <f t="shared" si="60"/>
        <v>3.5</v>
      </c>
      <c r="DC15" s="200">
        <f t="shared" si="41"/>
        <v>5.4</v>
      </c>
      <c r="DD15" s="202">
        <f t="shared" si="42"/>
        <v>4.8</v>
      </c>
      <c r="DE15" s="201">
        <f>ROUND(IF('Indicator Data'!AH15=0,0,IF('Indicator Data'!AH15&gt;DE$3,10,IF('Indicator Data'!AH15&lt;DE$4,0,10-(DE$3-'Indicator Data'!AH15)/(DE$3-DE$4)*10))),1)</f>
        <v>5.5</v>
      </c>
      <c r="DF15" s="201">
        <f>ROUND(IF('Indicator Data'!AI15=0,0,IF(LOG('Indicator Data'!AI15)&gt;LOG(DF$3),10,IF(LOG('Indicator Data'!AI15)&lt;LOG(DF$4),0,10-(LOG(DF$3)-LOG('Indicator Data'!AI15))/(LOG(DF$3)-LOG(DF$4))*10))),1)</f>
        <v>8.5</v>
      </c>
      <c r="DG15" s="203">
        <f t="shared" si="43"/>
        <v>7.3</v>
      </c>
      <c r="DH15" s="197">
        <f>'Indicator Data'!AJ15</f>
        <v>5</v>
      </c>
      <c r="DI15" s="197">
        <f>'Indicator Data'!AK15</f>
        <v>5</v>
      </c>
      <c r="DJ15" s="200">
        <f t="shared" si="44"/>
        <v>10</v>
      </c>
      <c r="DK15" s="202">
        <f t="shared" si="45"/>
        <v>10</v>
      </c>
      <c r="DL15" s="13"/>
      <c r="DM15" s="24"/>
    </row>
    <row r="16" spans="1:117" s="2" customFormat="1">
      <c r="A16" s="205" t="str">
        <f>'Indicator Data'!A16</f>
        <v>Bahamas</v>
      </c>
      <c r="B16" s="206" t="str">
        <f>'Indicator Data'!B16</f>
        <v>BHS</v>
      </c>
      <c r="C16" s="204">
        <f>ROUND(IF('Indicator Data'!C16=0,0.1,IF(LOG('Indicator Data'!C16)&gt;C$3,10,IF(LOG('Indicator Data'!C16)&lt;C$4,0,10-(C$3-LOG('Indicator Data'!C16))/(C$3-C$4)*10))),1)</f>
        <v>0.1</v>
      </c>
      <c r="D16" s="196">
        <f>ROUND(IF('Indicator Data'!D16=0,0.1,IF(LOG('Indicator Data'!D16)&gt;D$3,10,IF(LOG('Indicator Data'!D16)&lt;D$4,0,10-(D$3-LOG('Indicator Data'!D16))/(D$3-D$4)*10))),1)</f>
        <v>0.1</v>
      </c>
      <c r="E16" s="197">
        <f t="shared" si="0"/>
        <v>0.1</v>
      </c>
      <c r="F16" s="197">
        <f>IF('Indicator Data'!E16="No data",0.1,(ROUND(IF('Indicator Data'!E16=0,0,IF(LOG('Indicator Data'!E16)&gt;F$3,10,IF(LOG('Indicator Data'!E16)&lt;F$4,0,10-(F$3-LOG('Indicator Data'!E16))/(F$3-F$4)*10))),1)))</f>
        <v>0.1</v>
      </c>
      <c r="G16" s="197">
        <f>ROUND(IF('Indicator Data'!F16=0,0,IF(LOG('Indicator Data'!F16)&gt;G$3,10,IF(LOG('Indicator Data'!F16)&lt;G$4,0,10-(G$3-LOG('Indicator Data'!F16))/(G$3-G$4)*10))),1)</f>
        <v>0</v>
      </c>
      <c r="H16" s="196">
        <f>ROUND(IF('Indicator Data'!G16=0,0,IF(LOG('Indicator Data'!G16)&gt;H$3,10,IF(LOG('Indicator Data'!G16)&lt;H$4,0,10-(H$3-LOG('Indicator Data'!G16))/(H$3-H$4)*10))),1)</f>
        <v>4.7</v>
      </c>
      <c r="I16" s="196">
        <f>ROUND(IF('Indicator Data'!H16=0,0,IF(LOG('Indicator Data'!H16)&gt;I$3,10,IF(LOG('Indicator Data'!H16)&lt;I$4,0,10-(I$3-LOG('Indicator Data'!H16))/(I$3-I$4)*10))),1)</f>
        <v>7.7</v>
      </c>
      <c r="J16" s="196">
        <f t="shared" si="1"/>
        <v>6.4</v>
      </c>
      <c r="K16" s="196">
        <f>ROUND(IF('Indicator Data'!I16=0,0,IF(LOG('Indicator Data'!I16)&gt;K$3,10,IF(LOG('Indicator Data'!I16)&lt;K$4,0,10-(K$3-LOG('Indicator Data'!I16))/(K$3-K$4)*10))),1)</f>
        <v>6.5</v>
      </c>
      <c r="L16" s="197">
        <f t="shared" si="2"/>
        <v>6.5</v>
      </c>
      <c r="M16" s="197">
        <f>ROUND(IF('Indicator Data'!J16=0,0,IF(LOG('Indicator Data'!J16)&gt;M$3,10,IF(LOG('Indicator Data'!J16)&lt;M$4,0,10-(M$3-LOG('Indicator Data'!J16))/(M$3-M$4)*10))),1)</f>
        <v>0</v>
      </c>
      <c r="N16" s="198">
        <f>'Indicator Data'!C16/'Indicator Data'!$CB16</f>
        <v>0</v>
      </c>
      <c r="O16" s="198">
        <f>'Indicator Data'!D16/'Indicator Data'!$CB16</f>
        <v>0</v>
      </c>
      <c r="P16" s="198" t="str">
        <f>IF(F16=0.1,"x",'Indicator Data'!E16/'Indicator Data'!$CB16)</f>
        <v>x</v>
      </c>
      <c r="Q16" s="198">
        <f>'Indicator Data'!F16/'Indicator Data'!$CB16</f>
        <v>0</v>
      </c>
      <c r="R16" s="198">
        <f>'Indicator Data'!G16/'Indicator Data'!$CB16</f>
        <v>1.8972235895664904E-2</v>
      </c>
      <c r="S16" s="198">
        <f>'Indicator Data'!H16/'Indicator Data'!$CB16</f>
        <v>5.9912323881047063E-3</v>
      </c>
      <c r="T16" s="198">
        <f>'Indicator Data'!I16/'Indicator Data'!$CB16</f>
        <v>4.7870859416678048E-2</v>
      </c>
      <c r="U16" s="198">
        <f>'Indicator Data'!J16/'Indicator Data'!$CB16</f>
        <v>0</v>
      </c>
      <c r="V16" s="196">
        <f t="shared" si="3"/>
        <v>0</v>
      </c>
      <c r="W16" s="196">
        <f t="shared" si="4"/>
        <v>0</v>
      </c>
      <c r="X16" s="197">
        <f t="shared" si="5"/>
        <v>0</v>
      </c>
      <c r="Y16" s="197">
        <f t="shared" si="6"/>
        <v>0.1</v>
      </c>
      <c r="Z16" s="197">
        <f t="shared" si="7"/>
        <v>0</v>
      </c>
      <c r="AA16" s="196">
        <f t="shared" si="8"/>
        <v>10</v>
      </c>
      <c r="AB16" s="196">
        <f t="shared" si="9"/>
        <v>10</v>
      </c>
      <c r="AC16" s="196">
        <f t="shared" si="10"/>
        <v>10</v>
      </c>
      <c r="AD16" s="196">
        <f t="shared" si="11"/>
        <v>10</v>
      </c>
      <c r="AE16" s="197">
        <f t="shared" si="12"/>
        <v>10</v>
      </c>
      <c r="AF16" s="197">
        <f t="shared" si="13"/>
        <v>0</v>
      </c>
      <c r="AG16" s="196">
        <f>ROUND(IF('Indicator Data'!K16=0,0,IF('Indicator Data'!K16&gt;AG$3,10,IF('Indicator Data'!K16&lt;AG$4,0,10-(AG$3-'Indicator Data'!K16)/(AG$3-AG$4)*10))),1)</f>
        <v>0</v>
      </c>
      <c r="AH16" s="199">
        <f t="shared" si="14"/>
        <v>0.1</v>
      </c>
      <c r="AI16" s="199">
        <f t="shared" si="15"/>
        <v>0.1</v>
      </c>
      <c r="AJ16" s="197">
        <f t="shared" si="16"/>
        <v>7.4</v>
      </c>
      <c r="AK16" s="197">
        <f t="shared" si="17"/>
        <v>8.9</v>
      </c>
      <c r="AL16" s="199">
        <f t="shared" si="18"/>
        <v>8.1999999999999993</v>
      </c>
      <c r="AM16" s="199">
        <f t="shared" si="19"/>
        <v>8.3000000000000007</v>
      </c>
      <c r="AN16" s="197">
        <f t="shared" si="20"/>
        <v>0</v>
      </c>
      <c r="AO16" s="200">
        <f t="shared" si="21"/>
        <v>0.1</v>
      </c>
      <c r="AP16" s="200">
        <f t="shared" si="46"/>
        <v>0.1</v>
      </c>
      <c r="AQ16" s="200">
        <f t="shared" si="22"/>
        <v>0</v>
      </c>
      <c r="AR16" s="200">
        <f t="shared" si="23"/>
        <v>8.8000000000000007</v>
      </c>
      <c r="AS16" s="199">
        <f t="shared" si="24"/>
        <v>0</v>
      </c>
      <c r="AT16" s="199">
        <f>IF('Indicator Data'!L16="No data","x",IF('Indicator Data'!CC16&lt;1000,"x",ROUND((IF('Indicator Data'!L16&gt;AT$3,10,IF('Indicator Data'!L16&lt;AT$4,0,10-(AT$3-'Indicator Data'!L16)/(AT$3-AT$4)*10))),1)))</f>
        <v>2.9</v>
      </c>
      <c r="AU16" s="200">
        <f t="shared" si="25"/>
        <v>1.5</v>
      </c>
      <c r="AV16" s="201" t="str">
        <f>IF('Indicator Data'!M16="No data","x",ROUND(IF('Indicator Data'!M16=0,0,IF(LOG('Indicator Data'!M16)&gt;AV$3,10,IF(LOG('Indicator Data'!M16)&lt;AV$4,0,10-(AV$3-LOG('Indicator Data'!M16))/(AV$3-AV$4)*10))),1))</f>
        <v>x</v>
      </c>
      <c r="AW16" s="198" t="str">
        <f>IF(AV16="x","x",'Indicator Data'!M16/'Indicator Data'!$CB16)</f>
        <v>x</v>
      </c>
      <c r="AX16" s="201" t="str">
        <f t="shared" si="26"/>
        <v>x</v>
      </c>
      <c r="AY16" s="197" t="str">
        <f t="shared" si="47"/>
        <v>x</v>
      </c>
      <c r="AZ16" s="201" t="str">
        <f>IF('Indicator Data'!N16="No data","x",ROUND(IF('Indicator Data'!N16=0,0,IF(LOG('Indicator Data'!N16)&gt;AZ$3,10,IF(LOG('Indicator Data'!N16)&lt;AZ$4,0,10-(AZ$3-LOG('Indicator Data'!N16))/(AZ$3-AZ$4)*10))),1))</f>
        <v>x</v>
      </c>
      <c r="BA16" s="198" t="str">
        <f>IF(AZ16="x","x",'Indicator Data'!N16/'Indicator Data'!$CB16)</f>
        <v>x</v>
      </c>
      <c r="BB16" s="201" t="str">
        <f t="shared" si="27"/>
        <v>x</v>
      </c>
      <c r="BC16" s="197" t="str">
        <f t="shared" si="48"/>
        <v>x</v>
      </c>
      <c r="BD16" s="201" t="str">
        <f>IF('Indicator Data'!O16="No data","x",ROUND(IF('Indicator Data'!O16=0,0,IF(LOG('Indicator Data'!O16)&gt;BD$3,10,IF(LOG('Indicator Data'!O16)&lt;BD$4,0,10-(BD$3-LOG('Indicator Data'!O16))/(BD$3-BD$4)*10))),1))</f>
        <v>x</v>
      </c>
      <c r="BE16" s="198" t="str">
        <f>IF(BD16="x","x",'Indicator Data'!O16/'Indicator Data'!$CB16)</f>
        <v>x</v>
      </c>
      <c r="BF16" s="201" t="str">
        <f t="shared" si="28"/>
        <v>x</v>
      </c>
      <c r="BG16" s="197" t="str">
        <f t="shared" si="49"/>
        <v>x</v>
      </c>
      <c r="BH16" s="201" t="str">
        <f>IF('Indicator Data'!P16="No data","x",ROUND(IF('Indicator Data'!P16=0,0,IF(LOG('Indicator Data'!P16)&gt;BH$3,10,IF(LOG('Indicator Data'!P16)&lt;BH$4,0,10-(BH$3-LOG('Indicator Data'!P16))/(BH$3-BH$4)*10))),1))</f>
        <v>x</v>
      </c>
      <c r="BI16" s="198" t="str">
        <f>IF(BH16="x","x",'Indicator Data'!P16/'Indicator Data'!$CB16)</f>
        <v>x</v>
      </c>
      <c r="BJ16" s="201" t="str">
        <f t="shared" si="29"/>
        <v>x</v>
      </c>
      <c r="BK16" s="197" t="str">
        <f t="shared" si="50"/>
        <v>x</v>
      </c>
      <c r="BL16" s="199" t="str">
        <f t="shared" si="51"/>
        <v>x</v>
      </c>
      <c r="BM16" s="201">
        <f>ROUND(IF('Indicator Data'!Q16=0,0,IF(LOG('Indicator Data'!Q16)&gt;BM$3,10,IF(LOG('Indicator Data'!Q16)&lt;BM$4,0,10-(BM$3-LOG('Indicator Data'!Q16))/(BM$3-BM$4)*10))),1)</f>
        <v>0</v>
      </c>
      <c r="BN16" s="252">
        <f>'Indicator Data'!R16</f>
        <v>0</v>
      </c>
      <c r="BO16" s="201">
        <f t="shared" si="30"/>
        <v>0</v>
      </c>
      <c r="BP16" s="201">
        <f t="shared" si="31"/>
        <v>0</v>
      </c>
      <c r="BQ16" s="201">
        <f>ROUND(IF('Indicator Data'!S16=0,0,IF(LOG('Indicator Data'!S16)&gt;BQ$3,10,IF(LOG('Indicator Data'!S16)&lt;BQ$4,0,10-(BQ$3-LOG('Indicator Data'!S16))/(BQ$3-BQ$4)*10))),1)</f>
        <v>0</v>
      </c>
      <c r="BR16" s="252">
        <f>'Indicator Data'!T16</f>
        <v>0</v>
      </c>
      <c r="BS16" s="201">
        <f t="shared" si="32"/>
        <v>0</v>
      </c>
      <c r="BT16" s="201">
        <f t="shared" si="33"/>
        <v>0</v>
      </c>
      <c r="BU16" s="197">
        <f t="shared" si="34"/>
        <v>0</v>
      </c>
      <c r="BV16" s="201">
        <f>ROUND(IF('Indicator Data'!U16=0,0,IF(LOG('Indicator Data'!U16)&gt;BV$3,10,IF(LOG('Indicator Data'!U16)&lt;BV$4,0,10-(BV$3-LOG('Indicator Data'!U16))/(BV$3-BV$4)*10))),1)</f>
        <v>5.8</v>
      </c>
      <c r="BW16" s="198">
        <f>'Indicator Data'!U16/'Indicator Data'!$CB16</f>
        <v>0.29148572621443797</v>
      </c>
      <c r="BX16" s="201">
        <f t="shared" si="35"/>
        <v>3.2</v>
      </c>
      <c r="BY16" s="197">
        <f t="shared" si="52"/>
        <v>4.5999999999999996</v>
      </c>
      <c r="BZ16" s="201">
        <f>ROUND(IF('Indicator Data'!V16=0,0,IF(LOG('Indicator Data'!V16)&gt;BZ$3,10,IF(LOG('Indicator Data'!V16)&lt;BZ$4,0,10-(BZ$3-LOG('Indicator Data'!V16))/(BZ$3-BZ$4)*10))),1)</f>
        <v>6.3</v>
      </c>
      <c r="CA16" s="198">
        <f>IF('Indicator Data'!V16/'Indicator Data'!$CB16&gt;1,1,'Indicator Data'!V16/'Indicator Data'!$CB16)</f>
        <v>0.7134402084820588</v>
      </c>
      <c r="CB16" s="201">
        <f t="shared" si="36"/>
        <v>7.1</v>
      </c>
      <c r="CC16" s="197">
        <f t="shared" si="53"/>
        <v>6.7</v>
      </c>
      <c r="CD16" s="201">
        <f>ROUND(IF('Indicator Data'!W16=0,0,IF(LOG('Indicator Data'!W16)&gt;CD$3,10,IF(LOG('Indicator Data'!W16)&lt;CD$4,0,10-(CD$3-LOG('Indicator Data'!W16))/(CD$3-CD$4)*10))),1)</f>
        <v>6.2</v>
      </c>
      <c r="CE16" s="198">
        <f>'Indicator Data'!W16/'Indicator Data'!$CB16</f>
        <v>0.54806859311786282</v>
      </c>
      <c r="CF16" s="201">
        <f t="shared" si="37"/>
        <v>5.5</v>
      </c>
      <c r="CG16" s="197">
        <f t="shared" si="54"/>
        <v>5.9</v>
      </c>
      <c r="CH16" s="199">
        <f t="shared" si="38"/>
        <v>4.7</v>
      </c>
      <c r="CI16" s="201">
        <f>IF('Indicator Data'!BR16="No data","x",ROUND(IF('Indicator Data'!BR16&gt;CI$3,0,IF('Indicator Data'!BR16&lt;CI$4,10,(CI$3-'Indicator Data'!BR16)/(CI$3-CI$4)*10)),1))</f>
        <v>0.6</v>
      </c>
      <c r="CJ16" s="201">
        <f>IF('Indicator Data'!BS16="No data","x",ROUND(IF('Indicator Data'!BS16&gt;CJ$3,0,IF('Indicator Data'!BS16&lt;CJ$4,10,(CJ$3-'Indicator Data'!BS16)/(CJ$3-CJ$4)*10)),1))</f>
        <v>0.2</v>
      </c>
      <c r="CK16" s="201" t="str">
        <f>IF('Indicator Data'!AC16="No data","x",ROUND(IF('Indicator Data'!AC16&gt;CK$3,0,IF('Indicator Data'!AC16&lt;CK$4,10,(CK$3-'Indicator Data'!AC16)/(CK$3-CK$4)*10)),1))</f>
        <v>x</v>
      </c>
      <c r="CL16" s="197">
        <f t="shared" si="39"/>
        <v>0.4</v>
      </c>
      <c r="CM16" s="201">
        <f>IF('Indicator Data'!X16="No data","x",ROUND(IF(LOG('Indicator Data'!X16)&gt;CM$3,10,IF(LOG('Indicator Data'!X16)&lt;CM$4,0,10-(CM$3-LOG('Indicator Data'!X16))/(CM$3-CM$4)*10)),1))</f>
        <v>5.3</v>
      </c>
      <c r="CN16" s="201">
        <f>IF('Indicator Data'!Y16="No data","x",ROUND(IF('Indicator Data'!Y16&gt;CN$3,10,IF('Indicator Data'!Y16&lt;CN$4,0,10-(CN$3-'Indicator Data'!Y16)/(CN$3-CN$4)*10)),1))</f>
        <v>2.2000000000000002</v>
      </c>
      <c r="CO16" s="201">
        <f>IF('Indicator Data'!Z16="No data","x",ROUND(IF('Indicator Data'!Z16&gt;CO$3,10,IF('Indicator Data'!Z16&lt;CO$4,0,10-(CO$3-'Indicator Data'!Z16)/(CO$3-CO$4)*10)),1))</f>
        <v>8.3000000000000007</v>
      </c>
      <c r="CP16" s="201">
        <f>IF('Indicator Data'!AA16="No data","x",ROUND(IF('Indicator Data'!AA16&gt;CP$3,10,IF('Indicator Data'!AA16&lt;CP$4,0,10-(CP$3-'Indicator Data'!AA16)/(CP$3-CP$4)*10)),1))</f>
        <v>3.5</v>
      </c>
      <c r="CQ16" s="197">
        <f t="shared" si="55"/>
        <v>4.8</v>
      </c>
      <c r="CR16" s="199">
        <f t="shared" si="56"/>
        <v>3.3</v>
      </c>
      <c r="CS16" s="201" t="str">
        <f>IF('Indicator Data'!AF16="No data","x",ROUND(IF('Indicator Data'!AF16&gt;CS$3,10,IF('Indicator Data'!AF16&lt;CS$4,0,10-(CS$3-'Indicator Data'!AF16)/(CS$3-CS$4)*10)),1))</f>
        <v>x</v>
      </c>
      <c r="CT16" s="201">
        <f>IF('Indicator Data'!AG16="No data","x",ROUND(IF('Indicator Data'!AG16&gt;CT$3,10,IF('Indicator Data'!AG16&lt;CT$4,0,10-(CT$3-'Indicator Data'!AG16)/(CT$3-CT$4)*10)),1))</f>
        <v>1.3</v>
      </c>
      <c r="CU16" s="197">
        <f t="shared" si="57"/>
        <v>4.0999999999999996</v>
      </c>
      <c r="CV16" s="201">
        <f>IF('Indicator Data'!AB16="No data","x",ROUND(IF('Indicator Data'!AB16&gt;CV$3,10,IF('Indicator Data'!AB16&lt;CV$4,0,10-(CV$3-'Indicator Data'!AB16)/(CV$3-CV$4)*10)),1))</f>
        <v>0.1</v>
      </c>
      <c r="CW16" s="197">
        <f t="shared" si="58"/>
        <v>0.3</v>
      </c>
      <c r="CX16" s="198">
        <f>IF('Indicator Data'!AD16="No data","x",'Indicator Data'!AD16/'Indicator Data'!$CA16)</f>
        <v>3.3058019366913501E-4</v>
      </c>
      <c r="CY16" s="201">
        <f t="shared" si="40"/>
        <v>6.7</v>
      </c>
      <c r="CZ16" s="201">
        <f>IF('Indicator Data'!AE16="No data","x",ROUND(IF('Indicator Data'!AE16&gt;CZ$3,0,IF('Indicator Data'!AE16&lt;CZ$4,10,(CZ$3-'Indicator Data'!AE16)/(CZ$3-CZ$4)*10)),1))</f>
        <v>2</v>
      </c>
      <c r="DA16" s="197">
        <f t="shared" si="59"/>
        <v>4.4000000000000004</v>
      </c>
      <c r="DB16" s="199">
        <f t="shared" si="60"/>
        <v>2.9</v>
      </c>
      <c r="DC16" s="200">
        <f t="shared" si="41"/>
        <v>3.7</v>
      </c>
      <c r="DD16" s="202">
        <f t="shared" si="42"/>
        <v>3.3</v>
      </c>
      <c r="DE16" s="201">
        <f>ROUND(IF('Indicator Data'!AH16=0,0,IF('Indicator Data'!AH16&gt;DE$3,10,IF('Indicator Data'!AH16&lt;DE$4,0,10-(DE$3-'Indicator Data'!AH16)/(DE$3-DE$4)*10))),1)</f>
        <v>0</v>
      </c>
      <c r="DF16" s="201">
        <f>ROUND(IF('Indicator Data'!AI16=0,0,IF(LOG('Indicator Data'!AI16)&gt;LOG(DF$3),10,IF(LOG('Indicator Data'!AI16)&lt;LOG(DF$4),0,10-(LOG(DF$3)-LOG('Indicator Data'!AI16))/(LOG(DF$3)-LOG(DF$4))*10))),1)</f>
        <v>0</v>
      </c>
      <c r="DG16" s="203">
        <f t="shared" si="43"/>
        <v>0</v>
      </c>
      <c r="DH16" s="197">
        <f>'Indicator Data'!AJ16</f>
        <v>0</v>
      </c>
      <c r="DI16" s="197">
        <f>'Indicator Data'!AK16</f>
        <v>0</v>
      </c>
      <c r="DJ16" s="200">
        <f t="shared" si="44"/>
        <v>0</v>
      </c>
      <c r="DK16" s="202">
        <f t="shared" si="45"/>
        <v>0</v>
      </c>
      <c r="DL16" s="13"/>
      <c r="DM16" s="24"/>
    </row>
    <row r="17" spans="1:117" s="2" customFormat="1">
      <c r="A17" s="205" t="str">
        <f>'Indicator Data'!A17</f>
        <v>Bahrain</v>
      </c>
      <c r="B17" s="206" t="str">
        <f>'Indicator Data'!B17</f>
        <v>BHR</v>
      </c>
      <c r="C17" s="204">
        <f>ROUND(IF('Indicator Data'!C17=0,0.1,IF(LOG('Indicator Data'!C17)&gt;C$3,10,IF(LOG('Indicator Data'!C17)&lt;C$4,0,10-(C$3-LOG('Indicator Data'!C17))/(C$3-C$4)*10))),1)</f>
        <v>0.1</v>
      </c>
      <c r="D17" s="196">
        <f>ROUND(IF('Indicator Data'!D17=0,0.1,IF(LOG('Indicator Data'!D17)&gt;D$3,10,IF(LOG('Indicator Data'!D17)&lt;D$4,0,10-(D$3-LOG('Indicator Data'!D17))/(D$3-D$4)*10))),1)</f>
        <v>0.1</v>
      </c>
      <c r="E17" s="197">
        <f t="shared" si="0"/>
        <v>0.1</v>
      </c>
      <c r="F17" s="197">
        <f>IF('Indicator Data'!E17="No data",0.1,(ROUND(IF('Indicator Data'!E17=0,0,IF(LOG('Indicator Data'!E17)&gt;F$3,10,IF(LOG('Indicator Data'!E17)&lt;F$4,0,10-(F$3-LOG('Indicator Data'!E17))/(F$3-F$4)*10))),1)))</f>
        <v>0.1</v>
      </c>
      <c r="G17" s="197">
        <f>ROUND(IF('Indicator Data'!F17=0,0,IF(LOG('Indicator Data'!F17)&gt;G$3,10,IF(LOG('Indicator Data'!F17)&lt;G$4,0,10-(G$3-LOG('Indicator Data'!F17))/(G$3-G$4)*10))),1)</f>
        <v>0</v>
      </c>
      <c r="H17" s="196">
        <f>ROUND(IF('Indicator Data'!G17=0,0,IF(LOG('Indicator Data'!G17)&gt;H$3,10,IF(LOG('Indicator Data'!G17)&lt;H$4,0,10-(H$3-LOG('Indicator Data'!G17))/(H$3-H$4)*10))),1)</f>
        <v>0</v>
      </c>
      <c r="I17" s="196">
        <f>ROUND(IF('Indicator Data'!H17=0,0,IF(LOG('Indicator Data'!H17)&gt;I$3,10,IF(LOG('Indicator Data'!H17)&lt;I$4,0,10-(I$3-LOG('Indicator Data'!H17))/(I$3-I$4)*10))),1)</f>
        <v>0</v>
      </c>
      <c r="J17" s="196">
        <f t="shared" si="1"/>
        <v>0</v>
      </c>
      <c r="K17" s="196">
        <f>ROUND(IF('Indicator Data'!I17=0,0,IF(LOG('Indicator Data'!I17)&gt;K$3,10,IF(LOG('Indicator Data'!I17)&lt;K$4,0,10-(K$3-LOG('Indicator Data'!I17))/(K$3-K$4)*10))),1)</f>
        <v>0</v>
      </c>
      <c r="L17" s="197">
        <f t="shared" si="2"/>
        <v>0</v>
      </c>
      <c r="M17" s="197">
        <f>ROUND(IF('Indicator Data'!J17=0,0,IF(LOG('Indicator Data'!J17)&gt;M$3,10,IF(LOG('Indicator Data'!J17)&lt;M$4,0,10-(M$3-LOG('Indicator Data'!J17))/(M$3-M$4)*10))),1)</f>
        <v>0</v>
      </c>
      <c r="N17" s="198">
        <f>'Indicator Data'!C17/'Indicator Data'!$CB17</f>
        <v>0</v>
      </c>
      <c r="O17" s="198">
        <f>'Indicator Data'!D17/'Indicator Data'!$CB17</f>
        <v>0</v>
      </c>
      <c r="P17" s="198" t="str">
        <f>IF(F17=0.1,"x",'Indicator Data'!E17/'Indicator Data'!$CB17)</f>
        <v>x</v>
      </c>
      <c r="Q17" s="198">
        <f>'Indicator Data'!F17/'Indicator Data'!$CB17</f>
        <v>0</v>
      </c>
      <c r="R17" s="198">
        <f>'Indicator Data'!G17/'Indicator Data'!$CB17</f>
        <v>0</v>
      </c>
      <c r="S17" s="198">
        <f>'Indicator Data'!H17/'Indicator Data'!$CB17</f>
        <v>0</v>
      </c>
      <c r="T17" s="198">
        <f>'Indicator Data'!I17/'Indicator Data'!$CB17</f>
        <v>0</v>
      </c>
      <c r="U17" s="198">
        <f>'Indicator Data'!J17/'Indicator Data'!$CB17</f>
        <v>0</v>
      </c>
      <c r="V17" s="196">
        <f t="shared" si="3"/>
        <v>0</v>
      </c>
      <c r="W17" s="196">
        <f t="shared" si="4"/>
        <v>0</v>
      </c>
      <c r="X17" s="197">
        <f t="shared" si="5"/>
        <v>0</v>
      </c>
      <c r="Y17" s="197">
        <f t="shared" si="6"/>
        <v>0.1</v>
      </c>
      <c r="Z17" s="197">
        <f t="shared" si="7"/>
        <v>0</v>
      </c>
      <c r="AA17" s="196">
        <f t="shared" si="8"/>
        <v>0</v>
      </c>
      <c r="AB17" s="196">
        <f t="shared" si="9"/>
        <v>0</v>
      </c>
      <c r="AC17" s="196">
        <f t="shared" si="10"/>
        <v>0</v>
      </c>
      <c r="AD17" s="196">
        <f t="shared" si="11"/>
        <v>0</v>
      </c>
      <c r="AE17" s="197">
        <f t="shared" si="12"/>
        <v>0</v>
      </c>
      <c r="AF17" s="197">
        <f t="shared" si="13"/>
        <v>0</v>
      </c>
      <c r="AG17" s="196">
        <f>ROUND(IF('Indicator Data'!K17=0,0,IF('Indicator Data'!K17&gt;AG$3,10,IF('Indicator Data'!K17&lt;AG$4,0,10-(AG$3-'Indicator Data'!K17)/(AG$3-AG$4)*10))),1)</f>
        <v>0</v>
      </c>
      <c r="AH17" s="199">
        <f t="shared" si="14"/>
        <v>0.1</v>
      </c>
      <c r="AI17" s="199">
        <f t="shared" si="15"/>
        <v>0.1</v>
      </c>
      <c r="AJ17" s="197">
        <f t="shared" si="16"/>
        <v>0</v>
      </c>
      <c r="AK17" s="197">
        <f t="shared" si="17"/>
        <v>0</v>
      </c>
      <c r="AL17" s="199">
        <f t="shared" si="18"/>
        <v>0</v>
      </c>
      <c r="AM17" s="199">
        <f t="shared" si="19"/>
        <v>0</v>
      </c>
      <c r="AN17" s="197">
        <f t="shared" si="20"/>
        <v>0</v>
      </c>
      <c r="AO17" s="200">
        <f t="shared" si="21"/>
        <v>0.1</v>
      </c>
      <c r="AP17" s="200">
        <f t="shared" si="46"/>
        <v>0.1</v>
      </c>
      <c r="AQ17" s="200">
        <f t="shared" si="22"/>
        <v>0</v>
      </c>
      <c r="AR17" s="200">
        <f t="shared" si="23"/>
        <v>0</v>
      </c>
      <c r="AS17" s="199">
        <f t="shared" si="24"/>
        <v>0</v>
      </c>
      <c r="AT17" s="199" t="str">
        <f>IF('Indicator Data'!L17="No data","x",IF('Indicator Data'!CC17&lt;1000,"x",ROUND((IF('Indicator Data'!L17&gt;AT$3,10,IF('Indicator Data'!L17&lt;AT$4,0,10-(AT$3-'Indicator Data'!L17)/(AT$3-AT$4)*10))),1)))</f>
        <v>x</v>
      </c>
      <c r="AU17" s="200">
        <f t="shared" si="25"/>
        <v>0</v>
      </c>
      <c r="AV17" s="201">
        <f>IF('Indicator Data'!M17="No data","x",ROUND(IF('Indicator Data'!M17=0,0,IF(LOG('Indicator Data'!M17)&gt;AV$3,10,IF(LOG('Indicator Data'!M17)&lt;AV$4,0,10-(AV$3-LOG('Indicator Data'!M17))/(AV$3-AV$4)*10))),1))</f>
        <v>0</v>
      </c>
      <c r="AW17" s="198">
        <f>IF(AV17="x","x",'Indicator Data'!M17/'Indicator Data'!$CB17)</f>
        <v>0</v>
      </c>
      <c r="AX17" s="201">
        <f t="shared" si="26"/>
        <v>0</v>
      </c>
      <c r="AY17" s="197">
        <f t="shared" si="47"/>
        <v>0</v>
      </c>
      <c r="AZ17" s="201" t="str">
        <f>IF('Indicator Data'!N17="No data","x",ROUND(IF('Indicator Data'!N17=0,0,IF(LOG('Indicator Data'!N17)&gt;AZ$3,10,IF(LOG('Indicator Data'!N17)&lt;AZ$4,0,10-(AZ$3-LOG('Indicator Data'!N17))/(AZ$3-AZ$4)*10))),1))</f>
        <v>x</v>
      </c>
      <c r="BA17" s="198" t="str">
        <f>IF(AZ17="x","x",'Indicator Data'!N17/'Indicator Data'!$CB17)</f>
        <v>x</v>
      </c>
      <c r="BB17" s="201" t="str">
        <f t="shared" si="27"/>
        <v>x</v>
      </c>
      <c r="BC17" s="197" t="str">
        <f t="shared" si="48"/>
        <v>x</v>
      </c>
      <c r="BD17" s="201" t="str">
        <f>IF('Indicator Data'!O17="No data","x",ROUND(IF('Indicator Data'!O17=0,0,IF(LOG('Indicator Data'!O17)&gt;BD$3,10,IF(LOG('Indicator Data'!O17)&lt;BD$4,0,10-(BD$3-LOG('Indicator Data'!O17))/(BD$3-BD$4)*10))),1))</f>
        <v>x</v>
      </c>
      <c r="BE17" s="198" t="str">
        <f>IF(BD17="x","x",'Indicator Data'!O17/'Indicator Data'!$CB17)</f>
        <v>x</v>
      </c>
      <c r="BF17" s="201" t="str">
        <f t="shared" si="28"/>
        <v>x</v>
      </c>
      <c r="BG17" s="197" t="str">
        <f t="shared" si="49"/>
        <v>x</v>
      </c>
      <c r="BH17" s="201" t="str">
        <f>IF('Indicator Data'!P17="No data","x",ROUND(IF('Indicator Data'!P17=0,0,IF(LOG('Indicator Data'!P17)&gt;BH$3,10,IF(LOG('Indicator Data'!P17)&lt;BH$4,0,10-(BH$3-LOG('Indicator Data'!P17))/(BH$3-BH$4)*10))),1))</f>
        <v>x</v>
      </c>
      <c r="BI17" s="198" t="str">
        <f>IF(BH17="x","x",'Indicator Data'!P17/'Indicator Data'!$CB17)</f>
        <v>x</v>
      </c>
      <c r="BJ17" s="201" t="str">
        <f t="shared" si="29"/>
        <v>x</v>
      </c>
      <c r="BK17" s="197" t="str">
        <f t="shared" si="50"/>
        <v>x</v>
      </c>
      <c r="BL17" s="199">
        <f t="shared" si="51"/>
        <v>0</v>
      </c>
      <c r="BM17" s="201">
        <f>ROUND(IF('Indicator Data'!Q17=0,0,IF(LOG('Indicator Data'!Q17)&gt;BM$3,10,IF(LOG('Indicator Data'!Q17)&lt;BM$4,0,10-(BM$3-LOG('Indicator Data'!Q17))/(BM$3-BM$4)*10))),1)</f>
        <v>0</v>
      </c>
      <c r="BN17" s="252">
        <f>'Indicator Data'!R17</f>
        <v>0</v>
      </c>
      <c r="BO17" s="201">
        <f t="shared" si="30"/>
        <v>0</v>
      </c>
      <c r="BP17" s="201">
        <f t="shared" si="31"/>
        <v>0</v>
      </c>
      <c r="BQ17" s="201">
        <f>ROUND(IF('Indicator Data'!S17=0,0,IF(LOG('Indicator Data'!S17)&gt;BQ$3,10,IF(LOG('Indicator Data'!S17)&lt;BQ$4,0,10-(BQ$3-LOG('Indicator Data'!S17))/(BQ$3-BQ$4)*10))),1)</f>
        <v>0</v>
      </c>
      <c r="BR17" s="252">
        <f>'Indicator Data'!T17</f>
        <v>0</v>
      </c>
      <c r="BS17" s="201">
        <f t="shared" si="32"/>
        <v>0</v>
      </c>
      <c r="BT17" s="201">
        <f t="shared" si="33"/>
        <v>0</v>
      </c>
      <c r="BU17" s="197">
        <f t="shared" si="34"/>
        <v>0</v>
      </c>
      <c r="BV17" s="201">
        <f>ROUND(IF('Indicator Data'!U17=0,0,IF(LOG('Indicator Data'!U17)&gt;BV$3,10,IF(LOG('Indicator Data'!U17)&lt;BV$4,0,10-(BV$3-LOG('Indicator Data'!U17))/(BV$3-BV$4)*10))),1)</f>
        <v>0</v>
      </c>
      <c r="BW17" s="198">
        <f>'Indicator Data'!U17/'Indicator Data'!$CB17</f>
        <v>0</v>
      </c>
      <c r="BX17" s="201">
        <f t="shared" si="35"/>
        <v>0</v>
      </c>
      <c r="BY17" s="197">
        <f t="shared" si="52"/>
        <v>0</v>
      </c>
      <c r="BZ17" s="201">
        <f>ROUND(IF('Indicator Data'!V17=0,0,IF(LOG('Indicator Data'!V17)&gt;BZ$3,10,IF(LOG('Indicator Data'!V17)&lt;BZ$4,0,10-(BZ$3-LOG('Indicator Data'!V17))/(BZ$3-BZ$4)*10))),1)</f>
        <v>7.3</v>
      </c>
      <c r="CA17" s="198">
        <f>IF('Indicator Data'!V17/'Indicator Data'!$CB17&gt;1,1,'Indicator Data'!V17/'Indicator Data'!$CB17)</f>
        <v>0.89819364211594765</v>
      </c>
      <c r="CB17" s="201">
        <f t="shared" si="36"/>
        <v>9</v>
      </c>
      <c r="CC17" s="197">
        <f t="shared" si="53"/>
        <v>8.3000000000000007</v>
      </c>
      <c r="CD17" s="201">
        <f>ROUND(IF('Indicator Data'!W17=0,0,IF(LOG('Indicator Data'!W17)&gt;CD$3,10,IF(LOG('Indicator Data'!W17)&lt;CD$4,0,10-(CD$3-LOG('Indicator Data'!W17))/(CD$3-CD$4)*10))),1)</f>
        <v>7</v>
      </c>
      <c r="CE17" s="198">
        <f>'Indicator Data'!W17/'Indicator Data'!$CB17</f>
        <v>0.54374591549336682</v>
      </c>
      <c r="CF17" s="201">
        <f t="shared" si="37"/>
        <v>5.4</v>
      </c>
      <c r="CG17" s="197">
        <f t="shared" si="54"/>
        <v>6.3</v>
      </c>
      <c r="CH17" s="199">
        <f t="shared" si="38"/>
        <v>4.7</v>
      </c>
      <c r="CI17" s="201">
        <f>IF('Indicator Data'!BR17="No data","x",ROUND(IF('Indicator Data'!BR17&gt;CI$3,0,IF('Indicator Data'!BR17&lt;CI$4,10,(CI$3-'Indicator Data'!BR17)/(CI$3-CI$4)*10)),1))</f>
        <v>0</v>
      </c>
      <c r="CJ17" s="201">
        <f>IF('Indicator Data'!BS17="No data","x",ROUND(IF('Indicator Data'!BS17&gt;CJ$3,0,IF('Indicator Data'!BS17&lt;CJ$4,10,(CJ$3-'Indicator Data'!BS17)/(CJ$3-CJ$4)*10)),1))</f>
        <v>0</v>
      </c>
      <c r="CK17" s="201" t="str">
        <f>IF('Indicator Data'!AC17="No data","x",ROUND(IF('Indicator Data'!AC17&gt;CK$3,0,IF('Indicator Data'!AC17&lt;CK$4,10,(CK$3-'Indicator Data'!AC17)/(CK$3-CK$4)*10)),1))</f>
        <v>x</v>
      </c>
      <c r="CL17" s="197">
        <f t="shared" si="39"/>
        <v>0</v>
      </c>
      <c r="CM17" s="201">
        <f>IF('Indicator Data'!X17="No data","x",ROUND(IF(LOG('Indicator Data'!X17)&gt;CM$3,10,IF(LOG('Indicator Data'!X17)&lt;CM$4,0,10-(CM$3-LOG('Indicator Data'!X17))/(CM$3-CM$4)*10)),1))</f>
        <v>10</v>
      </c>
      <c r="CN17" s="201">
        <f>IF('Indicator Data'!Y17="No data","x",ROUND(IF('Indicator Data'!Y17&gt;CN$3,10,IF('Indicator Data'!Y17&lt;CN$4,0,10-(CN$3-'Indicator Data'!Y17)/(CN$3-CN$4)*10)),1))</f>
        <v>7.5</v>
      </c>
      <c r="CO17" s="201">
        <f>IF('Indicator Data'!Z17="No data","x",ROUND(IF('Indicator Data'!Z17&gt;CO$3,10,IF('Indicator Data'!Z17&lt;CO$4,0,10-(CO$3-'Indicator Data'!Z17)/(CO$3-CO$4)*10)),1))</f>
        <v>9</v>
      </c>
      <c r="CP17" s="201" t="str">
        <f>IF('Indicator Data'!AA17="No data","x",ROUND(IF('Indicator Data'!AA17&gt;CP$3,10,IF('Indicator Data'!AA17&lt;CP$4,0,10-(CP$3-'Indicator Data'!AA17)/(CP$3-CP$4)*10)),1))</f>
        <v>x</v>
      </c>
      <c r="CQ17" s="197">
        <f t="shared" si="55"/>
        <v>8.8000000000000007</v>
      </c>
      <c r="CR17" s="199">
        <f t="shared" si="56"/>
        <v>5.9</v>
      </c>
      <c r="CS17" s="201" t="str">
        <f>IF('Indicator Data'!AF17="No data","x",ROUND(IF('Indicator Data'!AF17&gt;CS$3,10,IF('Indicator Data'!AF17&lt;CS$4,0,10-(CS$3-'Indicator Data'!AF17)/(CS$3-CS$4)*10)),1))</f>
        <v>x</v>
      </c>
      <c r="CT17" s="201">
        <f>IF('Indicator Data'!AG17="No data","x",ROUND(IF('Indicator Data'!AG17&gt;CT$3,10,IF('Indicator Data'!AG17&lt;CT$4,0,10-(CT$3-'Indicator Data'!AG17)/(CT$3-CT$4)*10)),1))</f>
        <v>0.9</v>
      </c>
      <c r="CU17" s="197">
        <f t="shared" si="57"/>
        <v>6.9</v>
      </c>
      <c r="CV17" s="201">
        <f>IF('Indicator Data'!AB17="No data","x",ROUND(IF('Indicator Data'!AB17&gt;CV$3,10,IF('Indicator Data'!AB17&lt;CV$4,0,10-(CV$3-'Indicator Data'!AB17)/(CV$3-CV$4)*10)),1))</f>
        <v>0</v>
      </c>
      <c r="CW17" s="197">
        <f t="shared" si="58"/>
        <v>0</v>
      </c>
      <c r="CX17" s="198">
        <f>IF('Indicator Data'!AD17="No data","x",'Indicator Data'!AD17/'Indicator Data'!$CA17)</f>
        <v>1.1459917030200701E-4</v>
      </c>
      <c r="CY17" s="201">
        <f t="shared" si="40"/>
        <v>8.9</v>
      </c>
      <c r="CZ17" s="201" t="str">
        <f>IF('Indicator Data'!AE17="No data","x",ROUND(IF('Indicator Data'!AE17&gt;CZ$3,0,IF('Indicator Data'!AE17&lt;CZ$4,10,(CZ$3-'Indicator Data'!AE17)/(CZ$3-CZ$4)*10)),1))</f>
        <v>x</v>
      </c>
      <c r="DA17" s="197">
        <f t="shared" si="59"/>
        <v>8.9</v>
      </c>
      <c r="DB17" s="199">
        <f t="shared" si="60"/>
        <v>5.3</v>
      </c>
      <c r="DC17" s="200">
        <f t="shared" si="41"/>
        <v>4.3</v>
      </c>
      <c r="DD17" s="202">
        <f t="shared" si="42"/>
        <v>0.9</v>
      </c>
      <c r="DE17" s="201">
        <f>ROUND(IF('Indicator Data'!AH17=0,0,IF('Indicator Data'!AH17&gt;DE$3,10,IF('Indicator Data'!AH17&lt;DE$4,0,10-(DE$3-'Indicator Data'!AH17)/(DE$3-DE$4)*10))),1)</f>
        <v>0.1</v>
      </c>
      <c r="DF17" s="201">
        <f>ROUND(IF('Indicator Data'!AI17=0,0,IF(LOG('Indicator Data'!AI17)&gt;LOG(DF$3),10,IF(LOG('Indicator Data'!AI17)&lt;LOG(DF$4),0,10-(LOG(DF$3)-LOG('Indicator Data'!AI17))/(LOG(DF$3)-LOG(DF$4))*10))),1)</f>
        <v>0</v>
      </c>
      <c r="DG17" s="203">
        <f t="shared" si="43"/>
        <v>0.1</v>
      </c>
      <c r="DH17" s="197">
        <f>'Indicator Data'!AJ17</f>
        <v>0</v>
      </c>
      <c r="DI17" s="197">
        <f>'Indicator Data'!AK17</f>
        <v>0</v>
      </c>
      <c r="DJ17" s="200">
        <f t="shared" si="44"/>
        <v>0</v>
      </c>
      <c r="DK17" s="202">
        <f t="shared" si="45"/>
        <v>0.1</v>
      </c>
      <c r="DL17" s="13"/>
      <c r="DM17" s="24"/>
    </row>
    <row r="18" spans="1:117" s="2" customFormat="1">
      <c r="A18" s="205" t="str">
        <f>'Indicator Data'!A18</f>
        <v>Bangladesh</v>
      </c>
      <c r="B18" s="206" t="str">
        <f>'Indicator Data'!B18</f>
        <v>BGD</v>
      </c>
      <c r="C18" s="204">
        <f>ROUND(IF('Indicator Data'!C18=0,0.1,IF(LOG('Indicator Data'!C18)&gt;C$3,10,IF(LOG('Indicator Data'!C18)&lt;C$4,0,10-(C$3-LOG('Indicator Data'!C18))/(C$3-C$4)*10))),1)</f>
        <v>10</v>
      </c>
      <c r="D18" s="196">
        <f>ROUND(IF('Indicator Data'!D18=0,0.1,IF(LOG('Indicator Data'!D18)&gt;D$3,10,IF(LOG('Indicator Data'!D18)&lt;D$4,0,10-(D$3-LOG('Indicator Data'!D18))/(D$3-D$4)*10))),1)</f>
        <v>10</v>
      </c>
      <c r="E18" s="197">
        <f t="shared" si="0"/>
        <v>10</v>
      </c>
      <c r="F18" s="197">
        <f>IF('Indicator Data'!E18="No data",0.1,(ROUND(IF('Indicator Data'!E18=0,0,IF(LOG('Indicator Data'!E18)&gt;F$3,10,IF(LOG('Indicator Data'!E18)&lt;F$4,0,10-(F$3-LOG('Indicator Data'!E18))/(F$3-F$4)*10))),1)))</f>
        <v>10</v>
      </c>
      <c r="G18" s="197">
        <f>ROUND(IF('Indicator Data'!F18=0,0,IF(LOG('Indicator Data'!F18)&gt;G$3,10,IF(LOG('Indicator Data'!F18)&lt;G$4,0,10-(G$3-LOG('Indicator Data'!F18))/(G$3-G$4)*10))),1)</f>
        <v>8.6</v>
      </c>
      <c r="H18" s="196">
        <f>ROUND(IF('Indicator Data'!G18=0,0,IF(LOG('Indicator Data'!G18)&gt;H$3,10,IF(LOG('Indicator Data'!G18)&lt;H$4,0,10-(H$3-LOG('Indicator Data'!G18))/(H$3-H$4)*10))),1)</f>
        <v>9.6</v>
      </c>
      <c r="I18" s="196">
        <f>ROUND(IF('Indicator Data'!H18=0,0,IF(LOG('Indicator Data'!H18)&gt;I$3,10,IF(LOG('Indicator Data'!H18)&lt;I$4,0,10-(I$3-LOG('Indicator Data'!H18))/(I$3-I$4)*10))),1)</f>
        <v>9.1</v>
      </c>
      <c r="J18" s="196">
        <f t="shared" si="1"/>
        <v>9.4</v>
      </c>
      <c r="K18" s="196">
        <f>ROUND(IF('Indicator Data'!I18=0,0,IF(LOG('Indicator Data'!I18)&gt;K$3,10,IF(LOG('Indicator Data'!I18)&lt;K$4,0,10-(K$3-LOG('Indicator Data'!I18))/(K$3-K$4)*10))),1)</f>
        <v>9</v>
      </c>
      <c r="L18" s="197">
        <f t="shared" si="2"/>
        <v>9.1999999999999993</v>
      </c>
      <c r="M18" s="197">
        <f>ROUND(IF('Indicator Data'!J18=0,0,IF(LOG('Indicator Data'!J18)&gt;M$3,10,IF(LOG('Indicator Data'!J18)&lt;M$4,0,10-(M$3-LOG('Indicator Data'!J18))/(M$3-M$4)*10))),1)</f>
        <v>10</v>
      </c>
      <c r="N18" s="198">
        <f>'Indicator Data'!C18/'Indicator Data'!$CB18</f>
        <v>2.1015928800047863E-3</v>
      </c>
      <c r="O18" s="198">
        <f>'Indicator Data'!D18/'Indicator Data'!$CB18</f>
        <v>1.9541457172720953E-4</v>
      </c>
      <c r="P18" s="198">
        <f>IF(F18=0.1,"x",'Indicator Data'!E18/'Indicator Data'!$CB18)</f>
        <v>2.2009733046259861E-2</v>
      </c>
      <c r="Q18" s="198">
        <f>'Indicator Data'!F18/'Indicator Data'!$CB18</f>
        <v>9.0949858512369267E-6</v>
      </c>
      <c r="R18" s="198">
        <f>'Indicator Data'!G18/'Indicator Data'!$CB18</f>
        <v>4.1985604599136597E-3</v>
      </c>
      <c r="S18" s="198">
        <f>'Indicator Data'!H18/'Indicator Data'!$CB18</f>
        <v>1.371432569401962E-4</v>
      </c>
      <c r="T18" s="198">
        <f>'Indicator Data'!I18/'Indicator Data'!$CB18</f>
        <v>1.9344810373292381E-3</v>
      </c>
      <c r="U18" s="198">
        <f>'Indicator Data'!J18/'Indicator Data'!$CB18</f>
        <v>8.8705777508868899E-4</v>
      </c>
      <c r="V18" s="196">
        <f t="shared" si="3"/>
        <v>10</v>
      </c>
      <c r="W18" s="196">
        <f t="shared" si="4"/>
        <v>2</v>
      </c>
      <c r="X18" s="197">
        <f t="shared" si="5"/>
        <v>7.9</v>
      </c>
      <c r="Y18" s="197">
        <f t="shared" si="6"/>
        <v>10</v>
      </c>
      <c r="Z18" s="197">
        <f t="shared" si="7"/>
        <v>7.7</v>
      </c>
      <c r="AA18" s="196">
        <f t="shared" si="8"/>
        <v>2.2999999999999998</v>
      </c>
      <c r="AB18" s="196">
        <f t="shared" si="9"/>
        <v>0.3</v>
      </c>
      <c r="AC18" s="196">
        <f t="shared" si="10"/>
        <v>1.4</v>
      </c>
      <c r="AD18" s="196">
        <f t="shared" si="11"/>
        <v>1.9</v>
      </c>
      <c r="AE18" s="197">
        <f t="shared" si="12"/>
        <v>1.7</v>
      </c>
      <c r="AF18" s="197">
        <f t="shared" si="13"/>
        <v>0.3</v>
      </c>
      <c r="AG18" s="196">
        <f>ROUND(IF('Indicator Data'!K18=0,0,IF('Indicator Data'!K18&gt;AG$3,10,IF('Indicator Data'!K18&lt;AG$4,0,10-(AG$3-'Indicator Data'!K18)/(AG$3-AG$4)*10))),1)</f>
        <v>1.9</v>
      </c>
      <c r="AH18" s="199">
        <f t="shared" si="14"/>
        <v>10</v>
      </c>
      <c r="AI18" s="199">
        <f t="shared" si="15"/>
        <v>6</v>
      </c>
      <c r="AJ18" s="197">
        <f t="shared" si="16"/>
        <v>6</v>
      </c>
      <c r="AK18" s="197">
        <f t="shared" si="17"/>
        <v>4.7</v>
      </c>
      <c r="AL18" s="199">
        <f t="shared" si="18"/>
        <v>5.4</v>
      </c>
      <c r="AM18" s="199">
        <f t="shared" si="19"/>
        <v>5.5</v>
      </c>
      <c r="AN18" s="197">
        <f t="shared" si="20"/>
        <v>7.6</v>
      </c>
      <c r="AO18" s="200">
        <f t="shared" si="21"/>
        <v>9.1999999999999993</v>
      </c>
      <c r="AP18" s="200">
        <f t="shared" si="46"/>
        <v>10</v>
      </c>
      <c r="AQ18" s="200">
        <f t="shared" si="22"/>
        <v>8.1999999999999993</v>
      </c>
      <c r="AR18" s="200">
        <f t="shared" si="23"/>
        <v>6.9</v>
      </c>
      <c r="AS18" s="199">
        <f t="shared" si="24"/>
        <v>4.8</v>
      </c>
      <c r="AT18" s="199">
        <f>IF('Indicator Data'!L18="No data","x",IF('Indicator Data'!CC18&lt;1000,"x",ROUND((IF('Indicator Data'!L18&gt;AT$3,10,IF('Indicator Data'!L18&lt;AT$4,0,10-(AT$3-'Indicator Data'!L18)/(AT$3-AT$4)*10))),1)))</f>
        <v>2.9</v>
      </c>
      <c r="AU18" s="200">
        <f t="shared" si="25"/>
        <v>3.9</v>
      </c>
      <c r="AV18" s="201">
        <f>IF('Indicator Data'!M18="No data","x",ROUND(IF('Indicator Data'!M18=0,0,IF(LOG('Indicator Data'!M18)&gt;AV$3,10,IF(LOG('Indicator Data'!M18)&lt;AV$4,0,10-(AV$3-LOG('Indicator Data'!M18))/(AV$3-AV$4)*10))),1))</f>
        <v>9.8000000000000007</v>
      </c>
      <c r="AW18" s="198">
        <f>IF(AV18="x","x",'Indicator Data'!M18/'Indicator Data'!$CB18)</f>
        <v>0.43324990783682266</v>
      </c>
      <c r="AX18" s="201">
        <f t="shared" si="26"/>
        <v>4.8</v>
      </c>
      <c r="AY18" s="197">
        <f t="shared" si="47"/>
        <v>8.1999999999999993</v>
      </c>
      <c r="AZ18" s="201" t="str">
        <f>IF('Indicator Data'!N18="No data","x",ROUND(IF('Indicator Data'!N18=0,0,IF(LOG('Indicator Data'!N18)&gt;AZ$3,10,IF(LOG('Indicator Data'!N18)&lt;AZ$4,0,10-(AZ$3-LOG('Indicator Data'!N18))/(AZ$3-AZ$4)*10))),1))</f>
        <v>x</v>
      </c>
      <c r="BA18" s="198" t="str">
        <f>IF(AZ18="x","x",'Indicator Data'!N18/'Indicator Data'!$CB18)</f>
        <v>x</v>
      </c>
      <c r="BB18" s="201" t="str">
        <f t="shared" si="27"/>
        <v>x</v>
      </c>
      <c r="BC18" s="197" t="str">
        <f t="shared" si="48"/>
        <v>x</v>
      </c>
      <c r="BD18" s="201" t="str">
        <f>IF('Indicator Data'!O18="No data","x",ROUND(IF('Indicator Data'!O18=0,0,IF(LOG('Indicator Data'!O18)&gt;BD$3,10,IF(LOG('Indicator Data'!O18)&lt;BD$4,0,10-(BD$3-LOG('Indicator Data'!O18))/(BD$3-BD$4)*10))),1))</f>
        <v>x</v>
      </c>
      <c r="BE18" s="198" t="str">
        <f>IF(BD18="x","x",'Indicator Data'!O18/'Indicator Data'!$CB18)</f>
        <v>x</v>
      </c>
      <c r="BF18" s="201" t="str">
        <f t="shared" si="28"/>
        <v>x</v>
      </c>
      <c r="BG18" s="197" t="str">
        <f t="shared" si="49"/>
        <v>x</v>
      </c>
      <c r="BH18" s="201" t="str">
        <f>IF('Indicator Data'!P18="No data","x",ROUND(IF('Indicator Data'!P18=0,0,IF(LOG('Indicator Data'!P18)&gt;BH$3,10,IF(LOG('Indicator Data'!P18)&lt;BH$4,0,10-(BH$3-LOG('Indicator Data'!P18))/(BH$3-BH$4)*10))),1))</f>
        <v>x</v>
      </c>
      <c r="BI18" s="198" t="str">
        <f>IF(BH18="x","x",'Indicator Data'!P18/'Indicator Data'!$CB18)</f>
        <v>x</v>
      </c>
      <c r="BJ18" s="201" t="str">
        <f t="shared" si="29"/>
        <v>x</v>
      </c>
      <c r="BK18" s="197" t="str">
        <f t="shared" si="50"/>
        <v>x</v>
      </c>
      <c r="BL18" s="199">
        <f t="shared" si="51"/>
        <v>8.1999999999999993</v>
      </c>
      <c r="BM18" s="201">
        <f>ROUND(IF('Indicator Data'!Q18=0,0,IF(LOG('Indicator Data'!Q18)&gt;BM$3,10,IF(LOG('Indicator Data'!Q18)&lt;BM$4,0,10-(BM$3-LOG('Indicator Data'!Q18))/(BM$3-BM$4)*10))),1)</f>
        <v>9.4</v>
      </c>
      <c r="BN18" s="252">
        <f>'Indicator Data'!R18</f>
        <v>0.22312627900000001</v>
      </c>
      <c r="BO18" s="201">
        <f t="shared" si="30"/>
        <v>2.2000000000000002</v>
      </c>
      <c r="BP18" s="201">
        <f t="shared" si="31"/>
        <v>7.2</v>
      </c>
      <c r="BQ18" s="201">
        <f>ROUND(IF('Indicator Data'!S18=0,0,IF(LOG('Indicator Data'!S18)&gt;BQ$3,10,IF(LOG('Indicator Data'!S18)&lt;BQ$4,0,10-(BQ$3-LOG('Indicator Data'!S18))/(BQ$3-BQ$4)*10))),1)</f>
        <v>9.4</v>
      </c>
      <c r="BR18" s="252">
        <f>'Indicator Data'!T18</f>
        <v>0.23668618999999999</v>
      </c>
      <c r="BS18" s="201">
        <f t="shared" si="32"/>
        <v>2.4</v>
      </c>
      <c r="BT18" s="201">
        <f t="shared" si="33"/>
        <v>7.3</v>
      </c>
      <c r="BU18" s="197">
        <f t="shared" si="34"/>
        <v>7.3</v>
      </c>
      <c r="BV18" s="201">
        <f>ROUND(IF('Indicator Data'!U18=0,0,IF(LOG('Indicator Data'!U18)&gt;BV$3,10,IF(LOG('Indicator Data'!U18)&lt;BV$4,0,10-(BV$3-LOG('Indicator Data'!U18))/(BV$3-BV$4)*10))),1)</f>
        <v>10</v>
      </c>
      <c r="BW18" s="198">
        <f>'Indicator Data'!U18/'Indicator Data'!$CB18</f>
        <v>0.84477720262076872</v>
      </c>
      <c r="BX18" s="201">
        <f t="shared" si="35"/>
        <v>9.4</v>
      </c>
      <c r="BY18" s="197">
        <f t="shared" si="52"/>
        <v>9.6999999999999993</v>
      </c>
      <c r="BZ18" s="201">
        <f>ROUND(IF('Indicator Data'!V18=0,0,IF(LOG('Indicator Data'!V18)&gt;BZ$3,10,IF(LOG('Indicator Data'!V18)&lt;BZ$4,0,10-(BZ$3-LOG('Indicator Data'!V18))/(BZ$3-BZ$4)*10))),1)</f>
        <v>10</v>
      </c>
      <c r="CA18" s="198">
        <f>IF('Indicator Data'!V18/'Indicator Data'!$CB18&gt;1,1,'Indicator Data'!V18/'Indicator Data'!$CB18)</f>
        <v>0.99369751555892027</v>
      </c>
      <c r="CB18" s="201">
        <f t="shared" si="36"/>
        <v>9.9</v>
      </c>
      <c r="CC18" s="197">
        <f t="shared" si="53"/>
        <v>10</v>
      </c>
      <c r="CD18" s="201">
        <f>ROUND(IF('Indicator Data'!W18=0,0,IF(LOG('Indicator Data'!W18)&gt;CD$3,10,IF(LOG('Indicator Data'!W18)&lt;CD$4,0,10-(CD$3-LOG('Indicator Data'!W18))/(CD$3-CD$4)*10))),1)</f>
        <v>10</v>
      </c>
      <c r="CE18" s="198">
        <f>'Indicator Data'!W18/'Indicator Data'!$CB18</f>
        <v>0.989684645903391</v>
      </c>
      <c r="CF18" s="201">
        <f t="shared" si="37"/>
        <v>9.9</v>
      </c>
      <c r="CG18" s="197">
        <f t="shared" si="54"/>
        <v>10</v>
      </c>
      <c r="CH18" s="199">
        <f t="shared" si="38"/>
        <v>9.5</v>
      </c>
      <c r="CI18" s="201">
        <f>IF('Indicator Data'!BR18="No data","x",ROUND(IF('Indicator Data'!BR18&gt;CI$3,0,IF('Indicator Data'!BR18&lt;CI$4,10,(CI$3-'Indicator Data'!BR18)/(CI$3-CI$4)*10)),1))</f>
        <v>5.8</v>
      </c>
      <c r="CJ18" s="201">
        <f>IF('Indicator Data'!BS18="No data","x",ROUND(IF('Indicator Data'!BS18&gt;CJ$3,0,IF('Indicator Data'!BS18&lt;CJ$4,10,(CJ$3-'Indicator Data'!BS18)/(CJ$3-CJ$4)*10)),1))</f>
        <v>0.5</v>
      </c>
      <c r="CK18" s="201">
        <f>IF('Indicator Data'!AC18="No data","x",ROUND(IF('Indicator Data'!AC18&gt;CK$3,0,IF('Indicator Data'!AC18&lt;CK$4,10,(CK$3-'Indicator Data'!AC18)/(CK$3-CK$4)*10)),1))</f>
        <v>6.5</v>
      </c>
      <c r="CL18" s="197">
        <f t="shared" si="39"/>
        <v>4.3</v>
      </c>
      <c r="CM18" s="201">
        <f>IF('Indicator Data'!X18="No data","x",ROUND(IF(LOG('Indicator Data'!X18)&gt;CM$3,10,IF(LOG('Indicator Data'!X18)&lt;CM$4,0,10-(CM$3-LOG('Indicator Data'!X18))/(CM$3-CM$4)*10)),1))</f>
        <v>10</v>
      </c>
      <c r="CN18" s="201">
        <f>IF('Indicator Data'!Y18="No data","x",ROUND(IF('Indicator Data'!Y18&gt;CN$3,10,IF('Indicator Data'!Y18&lt;CN$4,0,10-(CN$3-'Indicator Data'!Y18)/(CN$3-CN$4)*10)),1))</f>
        <v>6.1</v>
      </c>
      <c r="CO18" s="201">
        <f>IF('Indicator Data'!Z18="No data","x",ROUND(IF('Indicator Data'!Z18&gt;CO$3,10,IF('Indicator Data'!Z18&lt;CO$4,0,10-(CO$3-'Indicator Data'!Z18)/(CO$3-CO$4)*10)),1))</f>
        <v>3.8</v>
      </c>
      <c r="CP18" s="201">
        <f>IF('Indicator Data'!AA18="No data","x",ROUND(IF('Indicator Data'!AA18&gt;CP$3,10,IF('Indicator Data'!AA18&lt;CP$4,0,10-(CP$3-'Indicator Data'!AA18)/(CP$3-CP$4)*10)),1))</f>
        <v>6.2</v>
      </c>
      <c r="CQ18" s="197">
        <f t="shared" si="55"/>
        <v>6.5</v>
      </c>
      <c r="CR18" s="199">
        <f t="shared" si="56"/>
        <v>5.8</v>
      </c>
      <c r="CS18" s="201">
        <f>IF('Indicator Data'!AF18="No data","x",ROUND(IF('Indicator Data'!AF18&gt;CS$3,10,IF('Indicator Data'!AF18&lt;CS$4,0,10-(CS$3-'Indicator Data'!AF18)/(CS$3-CS$4)*10)),1))</f>
        <v>5.2</v>
      </c>
      <c r="CT18" s="201">
        <f>IF('Indicator Data'!AG18="No data","x",ROUND(IF('Indicator Data'!AG18&gt;CT$3,10,IF('Indicator Data'!AG18&lt;CT$4,0,10-(CT$3-'Indicator Data'!AG18)/(CT$3-CT$4)*10)),1))</f>
        <v>2.5</v>
      </c>
      <c r="CU18" s="197">
        <f t="shared" si="57"/>
        <v>5.6</v>
      </c>
      <c r="CV18" s="201">
        <f>IF('Indicator Data'!AB18="No data","x",ROUND(IF('Indicator Data'!AB18&gt;CV$3,10,IF('Indicator Data'!AB18&lt;CV$4,0,10-(CV$3-'Indicator Data'!AB18)/(CV$3-CV$4)*10)),1))</f>
        <v>0</v>
      </c>
      <c r="CW18" s="197">
        <f t="shared" si="58"/>
        <v>3.2</v>
      </c>
      <c r="CX18" s="198">
        <f>IF('Indicator Data'!AD18="No data","x",'Indicator Data'!AD18/'Indicator Data'!$CA18)</f>
        <v>2.1538729063062917E-4</v>
      </c>
      <c r="CY18" s="201">
        <f t="shared" si="40"/>
        <v>7.8</v>
      </c>
      <c r="CZ18" s="201">
        <f>IF('Indicator Data'!AE18="No data","x",ROUND(IF('Indicator Data'!AE18&gt;CZ$3,0,IF('Indicator Data'!AE18&lt;CZ$4,10,(CZ$3-'Indicator Data'!AE18)/(CZ$3-CZ$4)*10)),1))</f>
        <v>4</v>
      </c>
      <c r="DA18" s="197">
        <f t="shared" si="59"/>
        <v>5.9</v>
      </c>
      <c r="DB18" s="199">
        <f t="shared" si="60"/>
        <v>4.9000000000000004</v>
      </c>
      <c r="DC18" s="200">
        <f t="shared" si="41"/>
        <v>7.6</v>
      </c>
      <c r="DD18" s="202">
        <f t="shared" si="42"/>
        <v>8.1999999999999993</v>
      </c>
      <c r="DE18" s="201">
        <f>ROUND(IF('Indicator Data'!AH18=0,0,IF('Indicator Data'!AH18&gt;DE$3,10,IF('Indicator Data'!AH18&lt;DE$4,0,10-(DE$3-'Indicator Data'!AH18)/(DE$3-DE$4)*10))),1)</f>
        <v>5.0999999999999996</v>
      </c>
      <c r="DF18" s="201">
        <f>ROUND(IF('Indicator Data'!AI18=0,0,IF(LOG('Indicator Data'!AI18)&gt;LOG(DF$3),10,IF(LOG('Indicator Data'!AI18)&lt;LOG(DF$4),0,10-(LOG(DF$3)-LOG('Indicator Data'!AI18))/(LOG(DF$3)-LOG(DF$4))*10))),1)</f>
        <v>8.5</v>
      </c>
      <c r="DG18" s="203">
        <f t="shared" si="43"/>
        <v>7.1</v>
      </c>
      <c r="DH18" s="197">
        <f>'Indicator Data'!AJ18</f>
        <v>0</v>
      </c>
      <c r="DI18" s="197">
        <f>'Indicator Data'!AK18</f>
        <v>0</v>
      </c>
      <c r="DJ18" s="200">
        <f t="shared" si="44"/>
        <v>0</v>
      </c>
      <c r="DK18" s="202">
        <f t="shared" si="45"/>
        <v>5</v>
      </c>
      <c r="DL18" s="13"/>
      <c r="DM18" s="24"/>
    </row>
    <row r="19" spans="1:117" s="2" customFormat="1">
      <c r="A19" s="205" t="str">
        <f>'Indicator Data'!A19</f>
        <v>Barbados</v>
      </c>
      <c r="B19" s="206" t="str">
        <f>'Indicator Data'!B19</f>
        <v>BRB</v>
      </c>
      <c r="C19" s="204">
        <f>ROUND(IF('Indicator Data'!C19=0,0.1,IF(LOG('Indicator Data'!C19)&gt;C$3,10,IF(LOG('Indicator Data'!C19)&lt;C$4,0,10-(C$3-LOG('Indicator Data'!C19))/(C$3-C$4)*10))),1)</f>
        <v>4.4000000000000004</v>
      </c>
      <c r="D19" s="196">
        <f>ROUND(IF('Indicator Data'!D19=0,0.1,IF(LOG('Indicator Data'!D19)&gt;D$3,10,IF(LOG('Indicator Data'!D19)&lt;D$4,0,10-(D$3-LOG('Indicator Data'!D19))/(D$3-D$4)*10))),1)</f>
        <v>0.1</v>
      </c>
      <c r="E19" s="197">
        <f t="shared" si="0"/>
        <v>2.5</v>
      </c>
      <c r="F19" s="197">
        <f>IF('Indicator Data'!E19="No data",0.1,(ROUND(IF('Indicator Data'!E19=0,0,IF(LOG('Indicator Data'!E19)&gt;F$3,10,IF(LOG('Indicator Data'!E19)&lt;F$4,0,10-(F$3-LOG('Indicator Data'!E19))/(F$3-F$4)*10))),1)))</f>
        <v>0.1</v>
      </c>
      <c r="G19" s="197">
        <f>ROUND(IF('Indicator Data'!F19=0,0,IF(LOG('Indicator Data'!F19)&gt;G$3,10,IF(LOG('Indicator Data'!F19)&lt;G$4,0,10-(G$3-LOG('Indicator Data'!F19))/(G$3-G$4)*10))),1)</f>
        <v>3.6</v>
      </c>
      <c r="H19" s="196">
        <f>ROUND(IF('Indicator Data'!G19=0,0,IF(LOG('Indicator Data'!G19)&gt;H$3,10,IF(LOG('Indicator Data'!G19)&lt;H$4,0,10-(H$3-LOG('Indicator Data'!G19))/(H$3-H$4)*10))),1)</f>
        <v>4</v>
      </c>
      <c r="I19" s="196">
        <f>ROUND(IF('Indicator Data'!H19=0,0,IF(LOG('Indicator Data'!H19)&gt;I$3,10,IF(LOG('Indicator Data'!H19)&lt;I$4,0,10-(I$3-LOG('Indicator Data'!H19))/(I$3-I$4)*10))),1)</f>
        <v>6.8</v>
      </c>
      <c r="J19" s="196">
        <f t="shared" si="1"/>
        <v>5.6</v>
      </c>
      <c r="K19" s="196">
        <f>ROUND(IF('Indicator Data'!I19=0,0,IF(LOG('Indicator Data'!I19)&gt;K$3,10,IF(LOG('Indicator Data'!I19)&lt;K$4,0,10-(K$3-LOG('Indicator Data'!I19))/(K$3-K$4)*10))),1)</f>
        <v>3.5</v>
      </c>
      <c r="L19" s="197">
        <f t="shared" si="2"/>
        <v>4.5999999999999996</v>
      </c>
      <c r="M19" s="197">
        <f>ROUND(IF('Indicator Data'!J19=0,0,IF(LOG('Indicator Data'!J19)&gt;M$3,10,IF(LOG('Indicator Data'!J19)&lt;M$4,0,10-(M$3-LOG('Indicator Data'!J19))/(M$3-M$4)*10))),1)</f>
        <v>0</v>
      </c>
      <c r="N19" s="198">
        <f>'Indicator Data'!C19/'Indicator Data'!$CB19</f>
        <v>2.0486271707797188E-3</v>
      </c>
      <c r="O19" s="198">
        <f>'Indicator Data'!D19/'Indicator Data'!$CB19</f>
        <v>0</v>
      </c>
      <c r="P19" s="198" t="str">
        <f>IF(F19=0.1,"x",'Indicator Data'!E19/'Indicator Data'!$CB19)</f>
        <v>x</v>
      </c>
      <c r="Q19" s="198">
        <f>'Indicator Data'!F19/'Indicator Data'!$CB19</f>
        <v>5.4113963020952445E-6</v>
      </c>
      <c r="R19" s="198">
        <f>'Indicator Data'!G19/'Indicator Data'!$CB19</f>
        <v>1.39889168411238E-2</v>
      </c>
      <c r="S19" s="198">
        <f>'Indicator Data'!H19/'Indicator Data'!$CB19</f>
        <v>1.9984166915891139E-3</v>
      </c>
      <c r="T19" s="198">
        <f>'Indicator Data'!I19/'Indicator Data'!$CB19</f>
        <v>1.9141565364248897E-3</v>
      </c>
      <c r="U19" s="198">
        <f>'Indicator Data'!J19/'Indicator Data'!$CB19</f>
        <v>0</v>
      </c>
      <c r="V19" s="196">
        <f t="shared" si="3"/>
        <v>10</v>
      </c>
      <c r="W19" s="196">
        <f t="shared" si="4"/>
        <v>0</v>
      </c>
      <c r="X19" s="197">
        <f t="shared" si="5"/>
        <v>7.6</v>
      </c>
      <c r="Y19" s="197">
        <f t="shared" si="6"/>
        <v>0.1</v>
      </c>
      <c r="Z19" s="197">
        <f t="shared" si="7"/>
        <v>7.2</v>
      </c>
      <c r="AA19" s="196">
        <f t="shared" si="8"/>
        <v>7.8</v>
      </c>
      <c r="AB19" s="196">
        <f t="shared" si="9"/>
        <v>4</v>
      </c>
      <c r="AC19" s="196">
        <f t="shared" si="10"/>
        <v>6.3</v>
      </c>
      <c r="AD19" s="196">
        <f t="shared" si="11"/>
        <v>1.9</v>
      </c>
      <c r="AE19" s="197">
        <f t="shared" si="12"/>
        <v>4.5</v>
      </c>
      <c r="AF19" s="197">
        <f t="shared" si="13"/>
        <v>0</v>
      </c>
      <c r="AG19" s="196">
        <f>ROUND(IF('Indicator Data'!K19=0,0,IF('Indicator Data'!K19&gt;AG$3,10,IF('Indicator Data'!K19&lt;AG$4,0,10-(AG$3-'Indicator Data'!K19)/(AG$3-AG$4)*10))),1)</f>
        <v>1</v>
      </c>
      <c r="AH19" s="199">
        <f t="shared" si="14"/>
        <v>7.2</v>
      </c>
      <c r="AI19" s="199">
        <f t="shared" si="15"/>
        <v>0.1</v>
      </c>
      <c r="AJ19" s="197">
        <f t="shared" si="16"/>
        <v>5.9</v>
      </c>
      <c r="AK19" s="197">
        <f t="shared" si="17"/>
        <v>5.4</v>
      </c>
      <c r="AL19" s="199">
        <f t="shared" si="18"/>
        <v>5.7</v>
      </c>
      <c r="AM19" s="199">
        <f t="shared" si="19"/>
        <v>2.7</v>
      </c>
      <c r="AN19" s="197">
        <f t="shared" si="20"/>
        <v>0</v>
      </c>
      <c r="AO19" s="200">
        <f t="shared" si="21"/>
        <v>5.6</v>
      </c>
      <c r="AP19" s="200">
        <f t="shared" si="46"/>
        <v>0.1</v>
      </c>
      <c r="AQ19" s="200">
        <f t="shared" si="22"/>
        <v>5.7</v>
      </c>
      <c r="AR19" s="200">
        <f t="shared" si="23"/>
        <v>4.5999999999999996</v>
      </c>
      <c r="AS19" s="199">
        <f t="shared" si="24"/>
        <v>0.5</v>
      </c>
      <c r="AT19" s="199" t="str">
        <f>IF('Indicator Data'!L19="No data","x",IF('Indicator Data'!CC19&lt;1000,"x",ROUND((IF('Indicator Data'!L19&gt;AT$3,10,IF('Indicator Data'!L19&lt;AT$4,0,10-(AT$3-'Indicator Data'!L19)/(AT$3-AT$4)*10))),1)))</f>
        <v>x</v>
      </c>
      <c r="AU19" s="200">
        <f t="shared" si="25"/>
        <v>0.5</v>
      </c>
      <c r="AV19" s="201" t="str">
        <f>IF('Indicator Data'!M19="No data","x",ROUND(IF('Indicator Data'!M19=0,0,IF(LOG('Indicator Data'!M19)&gt;AV$3,10,IF(LOG('Indicator Data'!M19)&lt;AV$4,0,10-(AV$3-LOG('Indicator Data'!M19))/(AV$3-AV$4)*10))),1))</f>
        <v>x</v>
      </c>
      <c r="AW19" s="198" t="str">
        <f>IF(AV19="x","x",'Indicator Data'!M19/'Indicator Data'!$CB19)</f>
        <v>x</v>
      </c>
      <c r="AX19" s="201" t="str">
        <f t="shared" si="26"/>
        <v>x</v>
      </c>
      <c r="AY19" s="197" t="str">
        <f t="shared" si="47"/>
        <v>x</v>
      </c>
      <c r="AZ19" s="201" t="str">
        <f>IF('Indicator Data'!N19="No data","x",ROUND(IF('Indicator Data'!N19=0,0,IF(LOG('Indicator Data'!N19)&gt;AZ$3,10,IF(LOG('Indicator Data'!N19)&lt;AZ$4,0,10-(AZ$3-LOG('Indicator Data'!N19))/(AZ$3-AZ$4)*10))),1))</f>
        <v>x</v>
      </c>
      <c r="BA19" s="198" t="str">
        <f>IF(AZ19="x","x",'Indicator Data'!N19/'Indicator Data'!$CB19)</f>
        <v>x</v>
      </c>
      <c r="BB19" s="201" t="str">
        <f t="shared" si="27"/>
        <v>x</v>
      </c>
      <c r="BC19" s="197" t="str">
        <f t="shared" si="48"/>
        <v>x</v>
      </c>
      <c r="BD19" s="201" t="str">
        <f>IF('Indicator Data'!O19="No data","x",ROUND(IF('Indicator Data'!O19=0,0,IF(LOG('Indicator Data'!O19)&gt;BD$3,10,IF(LOG('Indicator Data'!O19)&lt;BD$4,0,10-(BD$3-LOG('Indicator Data'!O19))/(BD$3-BD$4)*10))),1))</f>
        <v>x</v>
      </c>
      <c r="BE19" s="198" t="str">
        <f>IF(BD19="x","x",'Indicator Data'!O19/'Indicator Data'!$CB19)</f>
        <v>x</v>
      </c>
      <c r="BF19" s="201" t="str">
        <f t="shared" si="28"/>
        <v>x</v>
      </c>
      <c r="BG19" s="197" t="str">
        <f t="shared" si="49"/>
        <v>x</v>
      </c>
      <c r="BH19" s="201" t="str">
        <f>IF('Indicator Data'!P19="No data","x",ROUND(IF('Indicator Data'!P19=0,0,IF(LOG('Indicator Data'!P19)&gt;BH$3,10,IF(LOG('Indicator Data'!P19)&lt;BH$4,0,10-(BH$3-LOG('Indicator Data'!P19))/(BH$3-BH$4)*10))),1))</f>
        <v>x</v>
      </c>
      <c r="BI19" s="198" t="str">
        <f>IF(BH19="x","x",'Indicator Data'!P19/'Indicator Data'!$CB19)</f>
        <v>x</v>
      </c>
      <c r="BJ19" s="201" t="str">
        <f t="shared" si="29"/>
        <v>x</v>
      </c>
      <c r="BK19" s="197" t="str">
        <f t="shared" si="50"/>
        <v>x</v>
      </c>
      <c r="BL19" s="199" t="str">
        <f t="shared" si="51"/>
        <v>x</v>
      </c>
      <c r="BM19" s="201">
        <f>ROUND(IF('Indicator Data'!Q19=0,0,IF(LOG('Indicator Data'!Q19)&gt;BM$3,10,IF(LOG('Indicator Data'!Q19)&lt;BM$4,0,10-(BM$3-LOG('Indicator Data'!Q19))/(BM$3-BM$4)*10))),1)</f>
        <v>0</v>
      </c>
      <c r="BN19" s="252">
        <f>'Indicator Data'!R19</f>
        <v>0</v>
      </c>
      <c r="BO19" s="201">
        <f t="shared" si="30"/>
        <v>0</v>
      </c>
      <c r="BP19" s="201">
        <f t="shared" si="31"/>
        <v>0</v>
      </c>
      <c r="BQ19" s="201">
        <f>ROUND(IF('Indicator Data'!S19=0,0,IF(LOG('Indicator Data'!S19)&gt;BQ$3,10,IF(LOG('Indicator Data'!S19)&lt;BQ$4,0,10-(BQ$3-LOG('Indicator Data'!S19))/(BQ$3-BQ$4)*10))),1)</f>
        <v>0</v>
      </c>
      <c r="BR19" s="252">
        <f>'Indicator Data'!T19</f>
        <v>0</v>
      </c>
      <c r="BS19" s="201">
        <f t="shared" si="32"/>
        <v>0</v>
      </c>
      <c r="BT19" s="201">
        <f t="shared" si="33"/>
        <v>0</v>
      </c>
      <c r="BU19" s="197">
        <f t="shared" si="34"/>
        <v>0</v>
      </c>
      <c r="BV19" s="201">
        <f>ROUND(IF('Indicator Data'!U19=0,0,IF(LOG('Indicator Data'!U19)&gt;BV$3,10,IF(LOG('Indicator Data'!U19)&lt;BV$4,0,10-(BV$3-LOG('Indicator Data'!U19))/(BV$3-BV$4)*10))),1)</f>
        <v>6</v>
      </c>
      <c r="BW19" s="198">
        <f>'Indicator Data'!U19/'Indicator Data'!$CB19</f>
        <v>0.56166282567774395</v>
      </c>
      <c r="BX19" s="201">
        <f t="shared" si="35"/>
        <v>6.2</v>
      </c>
      <c r="BY19" s="197">
        <f t="shared" si="52"/>
        <v>6.1</v>
      </c>
      <c r="BZ19" s="201">
        <f>ROUND(IF('Indicator Data'!V19=0,0,IF(LOG('Indicator Data'!V19)&gt;BZ$3,10,IF(LOG('Indicator Data'!V19)&lt;BZ$4,0,10-(BZ$3-LOG('Indicator Data'!V19))/(BZ$3-BZ$4)*10))),1)</f>
        <v>6.3</v>
      </c>
      <c r="CA19" s="198">
        <f>IF('Indicator Data'!V19/'Indicator Data'!$CB19&gt;1,1,'Indicator Data'!V19/'Indicator Data'!$CB19)</f>
        <v>0.8971024871593688</v>
      </c>
      <c r="CB19" s="201">
        <f t="shared" si="36"/>
        <v>9</v>
      </c>
      <c r="CC19" s="197">
        <f t="shared" si="53"/>
        <v>7.9</v>
      </c>
      <c r="CD19" s="201">
        <f>ROUND(IF('Indicator Data'!W19=0,0,IF(LOG('Indicator Data'!W19)&gt;CD$3,10,IF(LOG('Indicator Data'!W19)&lt;CD$4,0,10-(CD$3-LOG('Indicator Data'!W19))/(CD$3-CD$4)*10))),1)</f>
        <v>6.2</v>
      </c>
      <c r="CE19" s="198">
        <f>'Indicator Data'!W19/'Indicator Data'!$CB19</f>
        <v>0.82039021004169388</v>
      </c>
      <c r="CF19" s="201">
        <f t="shared" si="37"/>
        <v>8.1999999999999993</v>
      </c>
      <c r="CG19" s="197">
        <f t="shared" si="54"/>
        <v>7.3</v>
      </c>
      <c r="CH19" s="199">
        <f t="shared" si="38"/>
        <v>6</v>
      </c>
      <c r="CI19" s="201">
        <f>IF('Indicator Data'!BR19="No data","x",ROUND(IF('Indicator Data'!BR19&gt;CI$3,0,IF('Indicator Data'!BR19&lt;CI$4,10,(CI$3-'Indicator Data'!BR19)/(CI$3-CI$4)*10)),1))</f>
        <v>0.3</v>
      </c>
      <c r="CJ19" s="201">
        <f>IF('Indicator Data'!BS19="No data","x",ROUND(IF('Indicator Data'!BS19&gt;CJ$3,0,IF('Indicator Data'!BS19&lt;CJ$4,10,(CJ$3-'Indicator Data'!BS19)/(CJ$3-CJ$4)*10)),1))</f>
        <v>0.3</v>
      </c>
      <c r="CK19" s="201">
        <f>IF('Indicator Data'!AC19="No data","x",ROUND(IF('Indicator Data'!AC19&gt;CK$3,0,IF('Indicator Data'!AC19&lt;CK$4,10,(CK$3-'Indicator Data'!AC19)/(CK$3-CK$4)*10)),1))</f>
        <v>1.2</v>
      </c>
      <c r="CL19" s="197">
        <f t="shared" si="39"/>
        <v>0.6</v>
      </c>
      <c r="CM19" s="201">
        <f>IF('Indicator Data'!X19="No data","x",ROUND(IF(LOG('Indicator Data'!X19)&gt;CM$3,10,IF(LOG('Indicator Data'!X19)&lt;CM$4,0,10-(CM$3-LOG('Indicator Data'!X19))/(CM$3-CM$4)*10)),1))</f>
        <v>9.4</v>
      </c>
      <c r="CN19" s="201">
        <f>IF('Indicator Data'!Y19="No data","x",ROUND(IF('Indicator Data'!Y19&gt;CN$3,10,IF('Indicator Data'!Y19&lt;CN$4,0,10-(CN$3-'Indicator Data'!Y19)/(CN$3-CN$4)*10)),1))</f>
        <v>0.5</v>
      </c>
      <c r="CO19" s="201">
        <f>IF('Indicator Data'!Z19="No data","x",ROUND(IF('Indicator Data'!Z19&gt;CO$3,10,IF('Indicator Data'!Z19&lt;CO$4,0,10-(CO$3-'Indicator Data'!Z19)/(CO$3-CO$4)*10)),1))</f>
        <v>3.1</v>
      </c>
      <c r="CP19" s="201" t="str">
        <f>IF('Indicator Data'!AA19="No data","x",ROUND(IF('Indicator Data'!AA19&gt;CP$3,10,IF('Indicator Data'!AA19&lt;CP$4,0,10-(CP$3-'Indicator Data'!AA19)/(CP$3-CP$4)*10)),1))</f>
        <v>x</v>
      </c>
      <c r="CQ19" s="197">
        <f t="shared" si="55"/>
        <v>4.3</v>
      </c>
      <c r="CR19" s="199">
        <f t="shared" si="56"/>
        <v>3.1</v>
      </c>
      <c r="CS19" s="201" t="str">
        <f>IF('Indicator Data'!AF19="No data","x",ROUND(IF('Indicator Data'!AF19&gt;CS$3,10,IF('Indicator Data'!AF19&lt;CS$4,0,10-(CS$3-'Indicator Data'!AF19)/(CS$3-CS$4)*10)),1))</f>
        <v>x</v>
      </c>
      <c r="CT19" s="201">
        <f>IF('Indicator Data'!AG19="No data","x",ROUND(IF('Indicator Data'!AG19&gt;CT$3,10,IF('Indicator Data'!AG19&lt;CT$4,0,10-(CT$3-'Indicator Data'!AG19)/(CT$3-CT$4)*10)),1))</f>
        <v>0.2</v>
      </c>
      <c r="CU19" s="197">
        <f t="shared" si="57"/>
        <v>3.3</v>
      </c>
      <c r="CV19" s="201">
        <f>IF('Indicator Data'!AB19="No data","x",ROUND(IF('Indicator Data'!AB19&gt;CV$3,10,IF('Indicator Data'!AB19&lt;CV$4,0,10-(CV$3-'Indicator Data'!AB19)/(CV$3-CV$4)*10)),1))</f>
        <v>0.3</v>
      </c>
      <c r="CW19" s="197">
        <f t="shared" si="58"/>
        <v>0.5</v>
      </c>
      <c r="CX19" s="198">
        <f>IF('Indicator Data'!AD19="No data","x",'Indicator Data'!AD19/'Indicator Data'!$CA19)</f>
        <v>2.0530951279008669E-4</v>
      </c>
      <c r="CY19" s="201">
        <f t="shared" si="40"/>
        <v>7.9</v>
      </c>
      <c r="CZ19" s="201">
        <f>IF('Indicator Data'!AE19="No data","x",ROUND(IF('Indicator Data'!AE19&gt;CZ$3,0,IF('Indicator Data'!AE19&lt;CZ$4,10,(CZ$3-'Indicator Data'!AE19)/(CZ$3-CZ$4)*10)),1))</f>
        <v>2</v>
      </c>
      <c r="DA19" s="197">
        <f t="shared" si="59"/>
        <v>5</v>
      </c>
      <c r="DB19" s="199">
        <f t="shared" si="60"/>
        <v>2.9</v>
      </c>
      <c r="DC19" s="200">
        <f t="shared" si="41"/>
        <v>4.2</v>
      </c>
      <c r="DD19" s="202">
        <f t="shared" si="42"/>
        <v>3.8</v>
      </c>
      <c r="DE19" s="201">
        <f>ROUND(IF('Indicator Data'!AH19=0,0,IF('Indicator Data'!AH19&gt;DE$3,10,IF('Indicator Data'!AH19&lt;DE$4,0,10-(DE$3-'Indicator Data'!AH19)/(DE$3-DE$4)*10))),1)</f>
        <v>0</v>
      </c>
      <c r="DF19" s="201">
        <f>ROUND(IF('Indicator Data'!AI19=0,0,IF(LOG('Indicator Data'!AI19)&gt;LOG(DF$3),10,IF(LOG('Indicator Data'!AI19)&lt;LOG(DF$4),0,10-(LOG(DF$3)-LOG('Indicator Data'!AI19))/(LOG(DF$3)-LOG(DF$4))*10))),1)</f>
        <v>0</v>
      </c>
      <c r="DG19" s="203">
        <f t="shared" si="43"/>
        <v>0</v>
      </c>
      <c r="DH19" s="197">
        <f>'Indicator Data'!AJ19</f>
        <v>0</v>
      </c>
      <c r="DI19" s="197">
        <f>'Indicator Data'!AK19</f>
        <v>0</v>
      </c>
      <c r="DJ19" s="200">
        <f t="shared" si="44"/>
        <v>0</v>
      </c>
      <c r="DK19" s="202">
        <f t="shared" si="45"/>
        <v>0</v>
      </c>
      <c r="DL19" s="13"/>
      <c r="DM19" s="24"/>
    </row>
    <row r="20" spans="1:117" s="2" customFormat="1">
      <c r="A20" s="205" t="str">
        <f>'Indicator Data'!A20</f>
        <v>Belarus</v>
      </c>
      <c r="B20" s="206" t="str">
        <f>'Indicator Data'!B20</f>
        <v>BLR</v>
      </c>
      <c r="C20" s="204">
        <f>ROUND(IF('Indicator Data'!C20=0,0.1,IF(LOG('Indicator Data'!C20)&gt;C$3,10,IF(LOG('Indicator Data'!C20)&lt;C$4,0,10-(C$3-LOG('Indicator Data'!C20))/(C$3-C$4)*10))),1)</f>
        <v>0.1</v>
      </c>
      <c r="D20" s="196">
        <f>ROUND(IF('Indicator Data'!D20=0,0.1,IF(LOG('Indicator Data'!D20)&gt;D$3,10,IF(LOG('Indicator Data'!D20)&lt;D$4,0,10-(D$3-LOG('Indicator Data'!D20))/(D$3-D$4)*10))),1)</f>
        <v>0.1</v>
      </c>
      <c r="E20" s="197">
        <f t="shared" si="0"/>
        <v>0.1</v>
      </c>
      <c r="F20" s="197">
        <f>IF('Indicator Data'!E20="No data",0.1,(ROUND(IF('Indicator Data'!E20=0,0,IF(LOG('Indicator Data'!E20)&gt;F$3,10,IF(LOG('Indicator Data'!E20)&lt;F$4,0,10-(F$3-LOG('Indicator Data'!E20))/(F$3-F$4)*10))),1)))</f>
        <v>7.1</v>
      </c>
      <c r="G20" s="197">
        <f>ROUND(IF('Indicator Data'!F20=0,0,IF(LOG('Indicator Data'!F20)&gt;G$3,10,IF(LOG('Indicator Data'!F20)&lt;G$4,0,10-(G$3-LOG('Indicator Data'!F20))/(G$3-G$4)*10))),1)</f>
        <v>0</v>
      </c>
      <c r="H20" s="196">
        <f>ROUND(IF('Indicator Data'!G20=0,0,IF(LOG('Indicator Data'!G20)&gt;H$3,10,IF(LOG('Indicator Data'!G20)&lt;H$4,0,10-(H$3-LOG('Indicator Data'!G20))/(H$3-H$4)*10))),1)</f>
        <v>0</v>
      </c>
      <c r="I20" s="196">
        <f>ROUND(IF('Indicator Data'!H20=0,0,IF(LOG('Indicator Data'!H20)&gt;I$3,10,IF(LOG('Indicator Data'!H20)&lt;I$4,0,10-(I$3-LOG('Indicator Data'!H20))/(I$3-I$4)*10))),1)</f>
        <v>0</v>
      </c>
      <c r="J20" s="196">
        <f t="shared" si="1"/>
        <v>0</v>
      </c>
      <c r="K20" s="196">
        <f>ROUND(IF('Indicator Data'!I20=0,0,IF(LOG('Indicator Data'!I20)&gt;K$3,10,IF(LOG('Indicator Data'!I20)&lt;K$4,0,10-(K$3-LOG('Indicator Data'!I20))/(K$3-K$4)*10))),1)</f>
        <v>0</v>
      </c>
      <c r="L20" s="197">
        <f t="shared" si="2"/>
        <v>0</v>
      </c>
      <c r="M20" s="197">
        <f>ROUND(IF('Indicator Data'!J20=0,0,IF(LOG('Indicator Data'!J20)&gt;M$3,10,IF(LOG('Indicator Data'!J20)&lt;M$4,0,10-(M$3-LOG('Indicator Data'!J20))/(M$3-M$4)*10))),1)</f>
        <v>0</v>
      </c>
      <c r="N20" s="198">
        <f>'Indicator Data'!C20/'Indicator Data'!$CB20</f>
        <v>0</v>
      </c>
      <c r="O20" s="198">
        <f>'Indicator Data'!D20/'Indicator Data'!$CB20</f>
        <v>0</v>
      </c>
      <c r="P20" s="198">
        <f>IF(F20=0.1,"x",'Indicator Data'!E20/'Indicator Data'!$CB20)</f>
        <v>7.5713172034969139E-3</v>
      </c>
      <c r="Q20" s="198">
        <f>'Indicator Data'!F20/'Indicator Data'!$CB20</f>
        <v>0</v>
      </c>
      <c r="R20" s="198">
        <f>'Indicator Data'!G20/'Indicator Data'!$CB20</f>
        <v>0</v>
      </c>
      <c r="S20" s="198">
        <f>'Indicator Data'!H20/'Indicator Data'!$CB20</f>
        <v>0</v>
      </c>
      <c r="T20" s="198">
        <f>'Indicator Data'!I20/'Indicator Data'!$CB20</f>
        <v>0</v>
      </c>
      <c r="U20" s="198">
        <f>'Indicator Data'!J20/'Indicator Data'!$CB20</f>
        <v>0</v>
      </c>
      <c r="V20" s="196">
        <f t="shared" si="3"/>
        <v>0</v>
      </c>
      <c r="W20" s="196">
        <f t="shared" si="4"/>
        <v>0</v>
      </c>
      <c r="X20" s="197">
        <f t="shared" si="5"/>
        <v>0</v>
      </c>
      <c r="Y20" s="197">
        <f t="shared" si="6"/>
        <v>5</v>
      </c>
      <c r="Z20" s="197">
        <f t="shared" si="7"/>
        <v>0</v>
      </c>
      <c r="AA20" s="196">
        <f t="shared" si="8"/>
        <v>0</v>
      </c>
      <c r="AB20" s="196">
        <f t="shared" si="9"/>
        <v>0</v>
      </c>
      <c r="AC20" s="196">
        <f t="shared" si="10"/>
        <v>0</v>
      </c>
      <c r="AD20" s="196">
        <f t="shared" si="11"/>
        <v>0</v>
      </c>
      <c r="AE20" s="197">
        <f t="shared" si="12"/>
        <v>0</v>
      </c>
      <c r="AF20" s="197">
        <f t="shared" si="13"/>
        <v>0</v>
      </c>
      <c r="AG20" s="196">
        <f>ROUND(IF('Indicator Data'!K20=0,0,IF('Indicator Data'!K20&gt;AG$3,10,IF('Indicator Data'!K20&lt;AG$4,0,10-(AG$3-'Indicator Data'!K20)/(AG$3-AG$4)*10))),1)</f>
        <v>0</v>
      </c>
      <c r="AH20" s="199">
        <f t="shared" si="14"/>
        <v>0.1</v>
      </c>
      <c r="AI20" s="199">
        <f t="shared" si="15"/>
        <v>0.1</v>
      </c>
      <c r="AJ20" s="197">
        <f t="shared" si="16"/>
        <v>0</v>
      </c>
      <c r="AK20" s="197">
        <f t="shared" si="17"/>
        <v>0</v>
      </c>
      <c r="AL20" s="199">
        <f t="shared" si="18"/>
        <v>0</v>
      </c>
      <c r="AM20" s="199">
        <f t="shared" si="19"/>
        <v>0</v>
      </c>
      <c r="AN20" s="197">
        <f t="shared" si="20"/>
        <v>0</v>
      </c>
      <c r="AO20" s="200">
        <f t="shared" si="21"/>
        <v>0.1</v>
      </c>
      <c r="AP20" s="200">
        <f t="shared" si="46"/>
        <v>6.2</v>
      </c>
      <c r="AQ20" s="200">
        <f t="shared" si="22"/>
        <v>0</v>
      </c>
      <c r="AR20" s="200">
        <f t="shared" si="23"/>
        <v>0</v>
      </c>
      <c r="AS20" s="199">
        <f t="shared" si="24"/>
        <v>0</v>
      </c>
      <c r="AT20" s="199">
        <f>IF('Indicator Data'!L20="No data","x",IF('Indicator Data'!CC20&lt;1000,"x",ROUND((IF('Indicator Data'!L20&gt;AT$3,10,IF('Indicator Data'!L20&lt;AT$4,0,10-(AT$3-'Indicator Data'!L20)/(AT$3-AT$4)*10))),1)))</f>
        <v>2.9</v>
      </c>
      <c r="AU20" s="200">
        <f t="shared" si="25"/>
        <v>1.5</v>
      </c>
      <c r="AV20" s="201">
        <f>IF('Indicator Data'!M20="No data","x",ROUND(IF('Indicator Data'!M20=0,0,IF(LOG('Indicator Data'!M20)&gt;AV$3,10,IF(LOG('Indicator Data'!M20)&lt;AV$4,0,10-(AV$3-LOG('Indicator Data'!M20))/(AV$3-AV$4)*10))),1))</f>
        <v>6.9</v>
      </c>
      <c r="AW20" s="198">
        <f>IF(AV20="x","x",'Indicator Data'!M20/'Indicator Data'!$CB20)</f>
        <v>6.9886281057568292E-2</v>
      </c>
      <c r="AX20" s="201">
        <f t="shared" si="26"/>
        <v>0.8</v>
      </c>
      <c r="AY20" s="197">
        <f t="shared" si="47"/>
        <v>4.5</v>
      </c>
      <c r="AZ20" s="201" t="str">
        <f>IF('Indicator Data'!N20="No data","x",ROUND(IF('Indicator Data'!N20=0,0,IF(LOG('Indicator Data'!N20)&gt;AZ$3,10,IF(LOG('Indicator Data'!N20)&lt;AZ$4,0,10-(AZ$3-LOG('Indicator Data'!N20))/(AZ$3-AZ$4)*10))),1))</f>
        <v>x</v>
      </c>
      <c r="BA20" s="198" t="str">
        <f>IF(AZ20="x","x",'Indicator Data'!N20/'Indicator Data'!$CB20)</f>
        <v>x</v>
      </c>
      <c r="BB20" s="201" t="str">
        <f t="shared" si="27"/>
        <v>x</v>
      </c>
      <c r="BC20" s="197" t="str">
        <f t="shared" si="48"/>
        <v>x</v>
      </c>
      <c r="BD20" s="201" t="str">
        <f>IF('Indicator Data'!O20="No data","x",ROUND(IF('Indicator Data'!O20=0,0,IF(LOG('Indicator Data'!O20)&gt;BD$3,10,IF(LOG('Indicator Data'!O20)&lt;BD$4,0,10-(BD$3-LOG('Indicator Data'!O20))/(BD$3-BD$4)*10))),1))</f>
        <v>x</v>
      </c>
      <c r="BE20" s="198" t="str">
        <f>IF(BD20="x","x",'Indicator Data'!O20/'Indicator Data'!$CB20)</f>
        <v>x</v>
      </c>
      <c r="BF20" s="201" t="str">
        <f t="shared" si="28"/>
        <v>x</v>
      </c>
      <c r="BG20" s="197" t="str">
        <f t="shared" si="49"/>
        <v>x</v>
      </c>
      <c r="BH20" s="201" t="str">
        <f>IF('Indicator Data'!P20="No data","x",ROUND(IF('Indicator Data'!P20=0,0,IF(LOG('Indicator Data'!P20)&gt;BH$3,10,IF(LOG('Indicator Data'!P20)&lt;BH$4,0,10-(BH$3-LOG('Indicator Data'!P20))/(BH$3-BH$4)*10))),1))</f>
        <v>x</v>
      </c>
      <c r="BI20" s="198" t="str">
        <f>IF(BH20="x","x",'Indicator Data'!P20/'Indicator Data'!$CB20)</f>
        <v>x</v>
      </c>
      <c r="BJ20" s="201" t="str">
        <f t="shared" si="29"/>
        <v>x</v>
      </c>
      <c r="BK20" s="197" t="str">
        <f t="shared" si="50"/>
        <v>x</v>
      </c>
      <c r="BL20" s="199">
        <f t="shared" si="51"/>
        <v>4.5</v>
      </c>
      <c r="BM20" s="201">
        <f>ROUND(IF('Indicator Data'!Q20=0,0,IF(LOG('Indicator Data'!Q20)&gt;BM$3,10,IF(LOG('Indicator Data'!Q20)&lt;BM$4,0,10-(BM$3-LOG('Indicator Data'!Q20))/(BM$3-BM$4)*10))),1)</f>
        <v>0</v>
      </c>
      <c r="BN20" s="252">
        <f>'Indicator Data'!R20</f>
        <v>0</v>
      </c>
      <c r="BO20" s="201">
        <f t="shared" si="30"/>
        <v>0</v>
      </c>
      <c r="BP20" s="201">
        <f t="shared" si="31"/>
        <v>0</v>
      </c>
      <c r="BQ20" s="201">
        <f>ROUND(IF('Indicator Data'!S20=0,0,IF(LOG('Indicator Data'!S20)&gt;BQ$3,10,IF(LOG('Indicator Data'!S20)&lt;BQ$4,0,10-(BQ$3-LOG('Indicator Data'!S20))/(BQ$3-BQ$4)*10))),1)</f>
        <v>0</v>
      </c>
      <c r="BR20" s="252">
        <f>'Indicator Data'!T20</f>
        <v>0</v>
      </c>
      <c r="BS20" s="201">
        <f t="shared" si="32"/>
        <v>0</v>
      </c>
      <c r="BT20" s="201">
        <f t="shared" si="33"/>
        <v>0</v>
      </c>
      <c r="BU20" s="197">
        <f t="shared" si="34"/>
        <v>0</v>
      </c>
      <c r="BV20" s="201">
        <f>ROUND(IF('Indicator Data'!U20=0,0,IF(LOG('Indicator Data'!U20)&gt;BV$3,10,IF(LOG('Indicator Data'!U20)&lt;BV$4,0,10-(BV$3-LOG('Indicator Data'!U20))/(BV$3-BV$4)*10))),1)</f>
        <v>0</v>
      </c>
      <c r="BW20" s="198">
        <f>'Indicator Data'!U20/'Indicator Data'!$CB20</f>
        <v>0</v>
      </c>
      <c r="BX20" s="201">
        <f t="shared" si="35"/>
        <v>0</v>
      </c>
      <c r="BY20" s="197">
        <f t="shared" si="52"/>
        <v>0</v>
      </c>
      <c r="BZ20" s="201">
        <f>ROUND(IF('Indicator Data'!V20=0,0,IF(LOG('Indicator Data'!V20)&gt;BZ$3,10,IF(LOG('Indicator Data'!V20)&lt;BZ$4,0,10-(BZ$3-LOG('Indicator Data'!V20))/(BZ$3-BZ$4)*10))),1)</f>
        <v>0</v>
      </c>
      <c r="CA20" s="198">
        <f>IF('Indicator Data'!V20/'Indicator Data'!$CB20&gt;1,1,'Indicator Data'!V20/'Indicator Data'!$CB20)</f>
        <v>0</v>
      </c>
      <c r="CB20" s="201">
        <f t="shared" si="36"/>
        <v>0</v>
      </c>
      <c r="CC20" s="197">
        <f t="shared" si="53"/>
        <v>0</v>
      </c>
      <c r="CD20" s="201">
        <f>ROUND(IF('Indicator Data'!W20=0,0,IF(LOG('Indicator Data'!W20)&gt;CD$3,10,IF(LOG('Indicator Data'!W20)&lt;CD$4,0,10-(CD$3-LOG('Indicator Data'!W20))/(CD$3-CD$4)*10))),1)</f>
        <v>0</v>
      </c>
      <c r="CE20" s="198">
        <f>'Indicator Data'!W20/'Indicator Data'!$CB20</f>
        <v>0</v>
      </c>
      <c r="CF20" s="201">
        <f t="shared" si="37"/>
        <v>0</v>
      </c>
      <c r="CG20" s="197">
        <f t="shared" si="54"/>
        <v>0</v>
      </c>
      <c r="CH20" s="199">
        <f t="shared" si="38"/>
        <v>0</v>
      </c>
      <c r="CI20" s="201">
        <f>IF('Indicator Data'!BR20="No data","x",ROUND(IF('Indicator Data'!BR20&gt;CI$3,0,IF('Indicator Data'!BR20&lt;CI$4,10,(CI$3-'Indicator Data'!BR20)/(CI$3-CI$4)*10)),1))</f>
        <v>0.2</v>
      </c>
      <c r="CJ20" s="201">
        <f>IF('Indicator Data'!BS20="No data","x",ROUND(IF('Indicator Data'!BS20&gt;CJ$3,0,IF('Indicator Data'!BS20&lt;CJ$4,10,(CJ$3-'Indicator Data'!BS20)/(CJ$3-CJ$4)*10)),1))</f>
        <v>0.6</v>
      </c>
      <c r="CK20" s="201" t="str">
        <f>IF('Indicator Data'!AC20="No data","x",ROUND(IF('Indicator Data'!AC20&gt;CK$3,0,IF('Indicator Data'!AC20&lt;CK$4,10,(CK$3-'Indicator Data'!AC20)/(CK$3-CK$4)*10)),1))</f>
        <v>x</v>
      </c>
      <c r="CL20" s="197">
        <f t="shared" si="39"/>
        <v>0.4</v>
      </c>
      <c r="CM20" s="201">
        <f>IF('Indicator Data'!X20="No data","x",ROUND(IF(LOG('Indicator Data'!X20)&gt;CM$3,10,IF(LOG('Indicator Data'!X20)&lt;CM$4,0,10-(CM$3-LOG('Indicator Data'!X20))/(CM$3-CM$4)*10)),1))</f>
        <v>5.6</v>
      </c>
      <c r="CN20" s="201">
        <f>IF('Indicator Data'!Y20="No data","x",ROUND(IF('Indicator Data'!Y20&gt;CN$3,10,IF('Indicator Data'!Y20&lt;CN$4,0,10-(CN$3-'Indicator Data'!Y20)/(CN$3-CN$4)*10)),1))</f>
        <v>0.7</v>
      </c>
      <c r="CO20" s="201">
        <f>IF('Indicator Data'!Z20="No data","x",ROUND(IF('Indicator Data'!Z20&gt;CO$3,10,IF('Indicator Data'!Z20&lt;CO$4,0,10-(CO$3-'Indicator Data'!Z20)/(CO$3-CO$4)*10)),1))</f>
        <v>7.9</v>
      </c>
      <c r="CP20" s="201">
        <f>IF('Indicator Data'!AA20="No data","x",ROUND(IF('Indicator Data'!AA20&gt;CP$3,10,IF('Indicator Data'!AA20&lt;CP$4,0,10-(CP$3-'Indicator Data'!AA20)/(CP$3-CP$4)*10)),1))</f>
        <v>1.2</v>
      </c>
      <c r="CQ20" s="197">
        <f t="shared" si="55"/>
        <v>3.9</v>
      </c>
      <c r="CR20" s="199">
        <f t="shared" si="56"/>
        <v>2.7</v>
      </c>
      <c r="CS20" s="201">
        <f>IF('Indicator Data'!AF20="No data","x",ROUND(IF('Indicator Data'!AF20&gt;CS$3,10,IF('Indicator Data'!AF20&lt;CS$4,0,10-(CS$3-'Indicator Data'!AF20)/(CS$3-CS$4)*10)),1))</f>
        <v>3.7</v>
      </c>
      <c r="CT20" s="201">
        <f>IF('Indicator Data'!AG20="No data","x",ROUND(IF('Indicator Data'!AG20&gt;CT$3,10,IF('Indicator Data'!AG20&lt;CT$4,0,10-(CT$3-'Indicator Data'!AG20)/(CT$3-CT$4)*10)),1))</f>
        <v>0.5</v>
      </c>
      <c r="CU20" s="197">
        <f t="shared" si="57"/>
        <v>3.3</v>
      </c>
      <c r="CV20" s="201">
        <f>IF('Indicator Data'!AB20="No data","x",ROUND(IF('Indicator Data'!AB20&gt;CV$3,10,IF('Indicator Data'!AB20&lt;CV$4,0,10-(CV$3-'Indicator Data'!AB20)/(CV$3-CV$4)*10)),1))</f>
        <v>0</v>
      </c>
      <c r="CW20" s="197">
        <f t="shared" si="58"/>
        <v>0.3</v>
      </c>
      <c r="CX20" s="198" t="str">
        <f>IF('Indicator Data'!AD20="No data","x",'Indicator Data'!AD20/'Indicator Data'!$CA20)</f>
        <v>x</v>
      </c>
      <c r="CY20" s="201" t="str">
        <f t="shared" si="40"/>
        <v>x</v>
      </c>
      <c r="CZ20" s="201">
        <f>IF('Indicator Data'!AE20="No data","x",ROUND(IF('Indicator Data'!AE20&gt;CZ$3,0,IF('Indicator Data'!AE20&lt;CZ$4,10,(CZ$3-'Indicator Data'!AE20)/(CZ$3-CZ$4)*10)),1))</f>
        <v>0</v>
      </c>
      <c r="DA20" s="197">
        <f t="shared" si="59"/>
        <v>0</v>
      </c>
      <c r="DB20" s="199">
        <f t="shared" si="60"/>
        <v>1.2</v>
      </c>
      <c r="DC20" s="200">
        <f t="shared" si="41"/>
        <v>2.2999999999999998</v>
      </c>
      <c r="DD20" s="202">
        <f t="shared" si="42"/>
        <v>2</v>
      </c>
      <c r="DE20" s="201">
        <f>ROUND(IF('Indicator Data'!AH20=0,0,IF('Indicator Data'!AH20&gt;DE$3,10,IF('Indicator Data'!AH20&lt;DE$4,0,10-(DE$3-'Indicator Data'!AH20)/(DE$3-DE$4)*10))),1)</f>
        <v>0.6</v>
      </c>
      <c r="DF20" s="201">
        <f>ROUND(IF('Indicator Data'!AI20=0,0,IF(LOG('Indicator Data'!AI20)&gt;LOG(DF$3),10,IF(LOG('Indicator Data'!AI20)&lt;LOG(DF$4),0,10-(LOG(DF$3)-LOG('Indicator Data'!AI20))/(LOG(DF$3)-LOG(DF$4))*10))),1)</f>
        <v>3.7</v>
      </c>
      <c r="DG20" s="203">
        <f t="shared" si="43"/>
        <v>2.2999999999999998</v>
      </c>
      <c r="DH20" s="197">
        <f>'Indicator Data'!AJ20</f>
        <v>0</v>
      </c>
      <c r="DI20" s="197">
        <f>'Indicator Data'!AK20</f>
        <v>0</v>
      </c>
      <c r="DJ20" s="200">
        <f t="shared" si="44"/>
        <v>0</v>
      </c>
      <c r="DK20" s="202">
        <f t="shared" si="45"/>
        <v>1.6</v>
      </c>
      <c r="DL20" s="13"/>
      <c r="DM20" s="24"/>
    </row>
    <row r="21" spans="1:117" s="2" customFormat="1">
      <c r="A21" s="205" t="str">
        <f>'Indicator Data'!A21</f>
        <v>Belgium</v>
      </c>
      <c r="B21" s="206" t="str">
        <f>'Indicator Data'!B21</f>
        <v>BEL</v>
      </c>
      <c r="C21" s="204">
        <f>ROUND(IF('Indicator Data'!C21=0,0.1,IF(LOG('Indicator Data'!C21)&gt;C$3,10,IF(LOG('Indicator Data'!C21)&lt;C$4,0,10-(C$3-LOG('Indicator Data'!C21))/(C$3-C$4)*10))),1)</f>
        <v>7.3</v>
      </c>
      <c r="D21" s="196">
        <f>ROUND(IF('Indicator Data'!D21=0,0.1,IF(LOG('Indicator Data'!D21)&gt;D$3,10,IF(LOG('Indicator Data'!D21)&lt;D$4,0,10-(D$3-LOG('Indicator Data'!D21))/(D$3-D$4)*10))),1)</f>
        <v>0.1</v>
      </c>
      <c r="E21" s="197">
        <f t="shared" si="0"/>
        <v>4.5999999999999996</v>
      </c>
      <c r="F21" s="197">
        <f>IF('Indicator Data'!E21="No data",0.1,(ROUND(IF('Indicator Data'!E21=0,0,IF(LOG('Indicator Data'!E21)&gt;F$3,10,IF(LOG('Indicator Data'!E21)&lt;F$4,0,10-(F$3-LOG('Indicator Data'!E21))/(F$3-F$4)*10))),1)))</f>
        <v>5.9</v>
      </c>
      <c r="G21" s="197">
        <f>ROUND(IF('Indicator Data'!F21=0,0,IF(LOG('Indicator Data'!F21)&gt;G$3,10,IF(LOG('Indicator Data'!F21)&lt;G$4,0,10-(G$3-LOG('Indicator Data'!F21))/(G$3-G$4)*10))),1)</f>
        <v>0</v>
      </c>
      <c r="H21" s="196">
        <f>ROUND(IF('Indicator Data'!G21=0,0,IF(LOG('Indicator Data'!G21)&gt;H$3,10,IF(LOG('Indicator Data'!G21)&lt;H$4,0,10-(H$3-LOG('Indicator Data'!G21))/(H$3-H$4)*10))),1)</f>
        <v>0</v>
      </c>
      <c r="I21" s="196">
        <f>ROUND(IF('Indicator Data'!H21=0,0,IF(LOG('Indicator Data'!H21)&gt;I$3,10,IF(LOG('Indicator Data'!H21)&lt;I$4,0,10-(I$3-LOG('Indicator Data'!H21))/(I$3-I$4)*10))),1)</f>
        <v>0</v>
      </c>
      <c r="J21" s="196">
        <f t="shared" si="1"/>
        <v>0</v>
      </c>
      <c r="K21" s="196">
        <f>ROUND(IF('Indicator Data'!I21=0,0,IF(LOG('Indicator Data'!I21)&gt;K$3,10,IF(LOG('Indicator Data'!I21)&lt;K$4,0,10-(K$3-LOG('Indicator Data'!I21))/(K$3-K$4)*10))),1)</f>
        <v>0</v>
      </c>
      <c r="L21" s="197">
        <f t="shared" si="2"/>
        <v>0</v>
      </c>
      <c r="M21" s="197">
        <f>ROUND(IF('Indicator Data'!J21=0,0,IF(LOG('Indicator Data'!J21)&gt;M$3,10,IF(LOG('Indicator Data'!J21)&lt;M$4,0,10-(M$3-LOG('Indicator Data'!J21))/(M$3-M$4)*10))),1)</f>
        <v>0</v>
      </c>
      <c r="N21" s="198">
        <f>'Indicator Data'!C21/'Indicator Data'!$CB21</f>
        <v>7.0612974929983561E-4</v>
      </c>
      <c r="O21" s="198">
        <f>'Indicator Data'!D21/'Indicator Data'!$CB21</f>
        <v>0</v>
      </c>
      <c r="P21" s="198">
        <f>IF(F21=0.1,"x",'Indicator Data'!E21/'Indicator Data'!$CB21)</f>
        <v>1.9403083232425891E-3</v>
      </c>
      <c r="Q21" s="198">
        <f>'Indicator Data'!F21/'Indicator Data'!$CB21</f>
        <v>0</v>
      </c>
      <c r="R21" s="198">
        <f>'Indicator Data'!G21/'Indicator Data'!$CB21</f>
        <v>0</v>
      </c>
      <c r="S21" s="198">
        <f>'Indicator Data'!H21/'Indicator Data'!$CB21</f>
        <v>0</v>
      </c>
      <c r="T21" s="198">
        <f>'Indicator Data'!I21/'Indicator Data'!$CB21</f>
        <v>0</v>
      </c>
      <c r="U21" s="198">
        <f>'Indicator Data'!J21/'Indicator Data'!$CB21</f>
        <v>0</v>
      </c>
      <c r="V21" s="196">
        <f t="shared" si="3"/>
        <v>3.5</v>
      </c>
      <c r="W21" s="196">
        <f t="shared" si="4"/>
        <v>0</v>
      </c>
      <c r="X21" s="197">
        <f t="shared" si="5"/>
        <v>1.9</v>
      </c>
      <c r="Y21" s="197">
        <f t="shared" si="6"/>
        <v>1.3</v>
      </c>
      <c r="Z21" s="197">
        <f t="shared" si="7"/>
        <v>0</v>
      </c>
      <c r="AA21" s="196">
        <f t="shared" si="8"/>
        <v>0</v>
      </c>
      <c r="AB21" s="196">
        <f t="shared" si="9"/>
        <v>0</v>
      </c>
      <c r="AC21" s="196">
        <f t="shared" si="10"/>
        <v>0</v>
      </c>
      <c r="AD21" s="196">
        <f t="shared" si="11"/>
        <v>0</v>
      </c>
      <c r="AE21" s="197">
        <f t="shared" si="12"/>
        <v>0</v>
      </c>
      <c r="AF21" s="197">
        <f t="shared" si="13"/>
        <v>0</v>
      </c>
      <c r="AG21" s="196">
        <f>ROUND(IF('Indicator Data'!K21=0,0,IF('Indicator Data'!K21&gt;AG$3,10,IF('Indicator Data'!K21&lt;AG$4,0,10-(AG$3-'Indicator Data'!K21)/(AG$3-AG$4)*10))),1)</f>
        <v>0</v>
      </c>
      <c r="AH21" s="199">
        <f t="shared" si="14"/>
        <v>5.4</v>
      </c>
      <c r="AI21" s="199">
        <f t="shared" si="15"/>
        <v>0.1</v>
      </c>
      <c r="AJ21" s="197">
        <f t="shared" si="16"/>
        <v>0</v>
      </c>
      <c r="AK21" s="197">
        <f t="shared" si="17"/>
        <v>0</v>
      </c>
      <c r="AL21" s="199">
        <f t="shared" si="18"/>
        <v>0</v>
      </c>
      <c r="AM21" s="199">
        <f t="shared" si="19"/>
        <v>0</v>
      </c>
      <c r="AN21" s="197">
        <f t="shared" si="20"/>
        <v>0</v>
      </c>
      <c r="AO21" s="200">
        <f t="shared" si="21"/>
        <v>3.4</v>
      </c>
      <c r="AP21" s="200">
        <f t="shared" si="46"/>
        <v>4</v>
      </c>
      <c r="AQ21" s="200">
        <f t="shared" si="22"/>
        <v>0</v>
      </c>
      <c r="AR21" s="200">
        <f t="shared" si="23"/>
        <v>0</v>
      </c>
      <c r="AS21" s="199">
        <f t="shared" si="24"/>
        <v>0</v>
      </c>
      <c r="AT21" s="199">
        <f>IF('Indicator Data'!L21="No data","x",IF('Indicator Data'!CC21&lt;1000,"x",ROUND((IF('Indicator Data'!L21&gt;AT$3,10,IF('Indicator Data'!L21&lt;AT$4,0,10-(AT$3-'Indicator Data'!L21)/(AT$3-AT$4)*10))),1)))</f>
        <v>1.9</v>
      </c>
      <c r="AU21" s="200">
        <f t="shared" si="25"/>
        <v>1</v>
      </c>
      <c r="AV21" s="201">
        <f>IF('Indicator Data'!M21="No data","x",ROUND(IF('Indicator Data'!M21=0,0,IF(LOG('Indicator Data'!M21)&gt;AV$3,10,IF(LOG('Indicator Data'!M21)&lt;AV$4,0,10-(AV$3-LOG('Indicator Data'!M21))/(AV$3-AV$4)*10))),1))</f>
        <v>0</v>
      </c>
      <c r="AW21" s="198">
        <f>IF(AV21="x","x",'Indicator Data'!M21/'Indicator Data'!$CB21)</f>
        <v>0</v>
      </c>
      <c r="AX21" s="201">
        <f t="shared" si="26"/>
        <v>0</v>
      </c>
      <c r="AY21" s="197">
        <f t="shared" si="47"/>
        <v>0</v>
      </c>
      <c r="AZ21" s="201" t="str">
        <f>IF('Indicator Data'!N21="No data","x",ROUND(IF('Indicator Data'!N21=0,0,IF(LOG('Indicator Data'!N21)&gt;AZ$3,10,IF(LOG('Indicator Data'!N21)&lt;AZ$4,0,10-(AZ$3-LOG('Indicator Data'!N21))/(AZ$3-AZ$4)*10))),1))</f>
        <v>x</v>
      </c>
      <c r="BA21" s="198" t="str">
        <f>IF(AZ21="x","x",'Indicator Data'!N21/'Indicator Data'!$CB21)</f>
        <v>x</v>
      </c>
      <c r="BB21" s="201" t="str">
        <f t="shared" si="27"/>
        <v>x</v>
      </c>
      <c r="BC21" s="197" t="str">
        <f t="shared" si="48"/>
        <v>x</v>
      </c>
      <c r="BD21" s="201" t="str">
        <f>IF('Indicator Data'!O21="No data","x",ROUND(IF('Indicator Data'!O21=0,0,IF(LOG('Indicator Data'!O21)&gt;BD$3,10,IF(LOG('Indicator Data'!O21)&lt;BD$4,0,10-(BD$3-LOG('Indicator Data'!O21))/(BD$3-BD$4)*10))),1))</f>
        <v>x</v>
      </c>
      <c r="BE21" s="198" t="str">
        <f>IF(BD21="x","x",'Indicator Data'!O21/'Indicator Data'!$CB21)</f>
        <v>x</v>
      </c>
      <c r="BF21" s="201" t="str">
        <f t="shared" si="28"/>
        <v>x</v>
      </c>
      <c r="BG21" s="197" t="str">
        <f t="shared" si="49"/>
        <v>x</v>
      </c>
      <c r="BH21" s="201" t="str">
        <f>IF('Indicator Data'!P21="No data","x",ROUND(IF('Indicator Data'!P21=0,0,IF(LOG('Indicator Data'!P21)&gt;BH$3,10,IF(LOG('Indicator Data'!P21)&lt;BH$4,0,10-(BH$3-LOG('Indicator Data'!P21))/(BH$3-BH$4)*10))),1))</f>
        <v>x</v>
      </c>
      <c r="BI21" s="198" t="str">
        <f>IF(BH21="x","x",'Indicator Data'!P21/'Indicator Data'!$CB21)</f>
        <v>x</v>
      </c>
      <c r="BJ21" s="201" t="str">
        <f t="shared" si="29"/>
        <v>x</v>
      </c>
      <c r="BK21" s="197" t="str">
        <f t="shared" si="50"/>
        <v>x</v>
      </c>
      <c r="BL21" s="199">
        <f t="shared" si="51"/>
        <v>0</v>
      </c>
      <c r="BM21" s="201">
        <f>ROUND(IF('Indicator Data'!Q21=0,0,IF(LOG('Indicator Data'!Q21)&gt;BM$3,10,IF(LOG('Indicator Data'!Q21)&lt;BM$4,0,10-(BM$3-LOG('Indicator Data'!Q21))/(BM$3-BM$4)*10))),1)</f>
        <v>0</v>
      </c>
      <c r="BN21" s="252">
        <f>'Indicator Data'!R21</f>
        <v>0</v>
      </c>
      <c r="BO21" s="201">
        <f t="shared" si="30"/>
        <v>0</v>
      </c>
      <c r="BP21" s="201">
        <f t="shared" si="31"/>
        <v>0</v>
      </c>
      <c r="BQ21" s="201">
        <f>ROUND(IF('Indicator Data'!S21=0,0,IF(LOG('Indicator Data'!S21)&gt;BQ$3,10,IF(LOG('Indicator Data'!S21)&lt;BQ$4,0,10-(BQ$3-LOG('Indicator Data'!S21))/(BQ$3-BQ$4)*10))),1)</f>
        <v>0</v>
      </c>
      <c r="BR21" s="252">
        <f>'Indicator Data'!T21</f>
        <v>0</v>
      </c>
      <c r="BS21" s="201">
        <f t="shared" si="32"/>
        <v>0</v>
      </c>
      <c r="BT21" s="201">
        <f t="shared" si="33"/>
        <v>0</v>
      </c>
      <c r="BU21" s="197">
        <f t="shared" si="34"/>
        <v>0</v>
      </c>
      <c r="BV21" s="201">
        <f>ROUND(IF('Indicator Data'!U21=0,0,IF(LOG('Indicator Data'!U21)&gt;BV$3,10,IF(LOG('Indicator Data'!U21)&lt;BV$4,0,10-(BV$3-LOG('Indicator Data'!U21))/(BV$3-BV$4)*10))),1)</f>
        <v>0</v>
      </c>
      <c r="BW21" s="198">
        <f>'Indicator Data'!U21/'Indicator Data'!$CB21</f>
        <v>0</v>
      </c>
      <c r="BX21" s="201">
        <f t="shared" si="35"/>
        <v>0</v>
      </c>
      <c r="BY21" s="197">
        <f t="shared" si="52"/>
        <v>0</v>
      </c>
      <c r="BZ21" s="201">
        <f>ROUND(IF('Indicator Data'!V21=0,0,IF(LOG('Indicator Data'!V21)&gt;BZ$3,10,IF(LOG('Indicator Data'!V21)&lt;BZ$4,0,10-(BZ$3-LOG('Indicator Data'!V21))/(BZ$3-BZ$4)*10))),1)</f>
        <v>0</v>
      </c>
      <c r="CA21" s="198">
        <f>IF('Indicator Data'!V21/'Indicator Data'!$CB21&gt;1,1,'Indicator Data'!V21/'Indicator Data'!$CB21)</f>
        <v>0</v>
      </c>
      <c r="CB21" s="201">
        <f t="shared" si="36"/>
        <v>0</v>
      </c>
      <c r="CC21" s="197">
        <f t="shared" si="53"/>
        <v>0</v>
      </c>
      <c r="CD21" s="201">
        <f>ROUND(IF('Indicator Data'!W21=0,0,IF(LOG('Indicator Data'!W21)&gt;CD$3,10,IF(LOG('Indicator Data'!W21)&lt;CD$4,0,10-(CD$3-LOG('Indicator Data'!W21))/(CD$3-CD$4)*10))),1)</f>
        <v>0</v>
      </c>
      <c r="CE21" s="198">
        <f>'Indicator Data'!W21/'Indicator Data'!$CB21</f>
        <v>0</v>
      </c>
      <c r="CF21" s="201">
        <f t="shared" si="37"/>
        <v>0</v>
      </c>
      <c r="CG21" s="197">
        <f t="shared" si="54"/>
        <v>0</v>
      </c>
      <c r="CH21" s="199">
        <f t="shared" si="38"/>
        <v>0</v>
      </c>
      <c r="CI21" s="201">
        <f>IF('Indicator Data'!BR21="No data","x",ROUND(IF('Indicator Data'!BR21&gt;CI$3,0,IF('Indicator Data'!BR21&lt;CI$4,10,(CI$3-'Indicator Data'!BR21)/(CI$3-CI$4)*10)),1))</f>
        <v>0.1</v>
      </c>
      <c r="CJ21" s="201">
        <f>IF('Indicator Data'!BS21="No data","x",ROUND(IF('Indicator Data'!BS21&gt;CJ$3,0,IF('Indicator Data'!BS21&lt;CJ$4,10,(CJ$3-'Indicator Data'!BS21)/(CJ$3-CJ$4)*10)),1))</f>
        <v>0</v>
      </c>
      <c r="CK21" s="201" t="str">
        <f>IF('Indicator Data'!AC21="No data","x",ROUND(IF('Indicator Data'!AC21&gt;CK$3,0,IF('Indicator Data'!AC21&lt;CK$4,10,(CK$3-'Indicator Data'!AC21)/(CK$3-CK$4)*10)),1))</f>
        <v>x</v>
      </c>
      <c r="CL21" s="197">
        <f t="shared" si="39"/>
        <v>0.1</v>
      </c>
      <c r="CM21" s="201">
        <f>IF('Indicator Data'!X21="No data","x",ROUND(IF(LOG('Indicator Data'!X21)&gt;CM$3,10,IF(LOG('Indicator Data'!X21)&lt;CM$4,0,10-(CM$3-LOG('Indicator Data'!X21))/(CM$3-CM$4)*10)),1))</f>
        <v>8.6</v>
      </c>
      <c r="CN21" s="201">
        <f>IF('Indicator Data'!Y21="No data","x",ROUND(IF('Indicator Data'!Y21&gt;CN$3,10,IF('Indicator Data'!Y21&lt;CN$4,0,10-(CN$3-'Indicator Data'!Y21)/(CN$3-CN$4)*10)),1))</f>
        <v>1.2</v>
      </c>
      <c r="CO21" s="201">
        <f>IF('Indicator Data'!Z21="No data","x",ROUND(IF('Indicator Data'!Z21&gt;CO$3,10,IF('Indicator Data'!Z21&lt;CO$4,0,10-(CO$3-'Indicator Data'!Z21)/(CO$3-CO$4)*10)),1))</f>
        <v>9.8000000000000007</v>
      </c>
      <c r="CP21" s="201">
        <f>IF('Indicator Data'!AA21="No data","x",ROUND(IF('Indicator Data'!AA21&gt;CP$3,10,IF('Indicator Data'!AA21&lt;CP$4,0,10-(CP$3-'Indicator Data'!AA21)/(CP$3-CP$4)*10)),1))</f>
        <v>0.9</v>
      </c>
      <c r="CQ21" s="197">
        <f t="shared" si="55"/>
        <v>5.0999999999999996</v>
      </c>
      <c r="CR21" s="199">
        <f t="shared" si="56"/>
        <v>3.4</v>
      </c>
      <c r="CS21" s="201" t="str">
        <f>IF('Indicator Data'!AF21="No data","x",ROUND(IF('Indicator Data'!AF21&gt;CS$3,10,IF('Indicator Data'!AF21&lt;CS$4,0,10-(CS$3-'Indicator Data'!AF21)/(CS$3-CS$4)*10)),1))</f>
        <v>x</v>
      </c>
      <c r="CT21" s="201">
        <f>IF('Indicator Data'!AG21="No data","x",ROUND(IF('Indicator Data'!AG21&gt;CT$3,10,IF('Indicator Data'!AG21&lt;CT$4,0,10-(CT$3-'Indicator Data'!AG21)/(CT$3-CT$4)*10)),1))</f>
        <v>0.3</v>
      </c>
      <c r="CU21" s="197">
        <f t="shared" si="57"/>
        <v>4.2</v>
      </c>
      <c r="CV21" s="201">
        <f>IF('Indicator Data'!AB21="No data","x",ROUND(IF('Indicator Data'!AB21&gt;CV$3,10,IF('Indicator Data'!AB21&lt;CV$4,0,10-(CV$3-'Indicator Data'!AB21)/(CV$3-CV$4)*10)),1))</f>
        <v>0</v>
      </c>
      <c r="CW21" s="197">
        <f t="shared" si="58"/>
        <v>0</v>
      </c>
      <c r="CX21" s="198">
        <f>IF('Indicator Data'!AD21="No data","x",'Indicator Data'!AD21/'Indicator Data'!$CA21)</f>
        <v>9.7268106208178078E-4</v>
      </c>
      <c r="CY21" s="201">
        <f t="shared" si="40"/>
        <v>0.3</v>
      </c>
      <c r="CZ21" s="201">
        <f>IF('Indicator Data'!AE21="No data","x",ROUND(IF('Indicator Data'!AE21&gt;CZ$3,0,IF('Indicator Data'!AE21&lt;CZ$4,10,(CZ$3-'Indicator Data'!AE21)/(CZ$3-CZ$4)*10)),1))</f>
        <v>0</v>
      </c>
      <c r="DA21" s="197">
        <f t="shared" si="59"/>
        <v>0.2</v>
      </c>
      <c r="DB21" s="199">
        <f t="shared" si="60"/>
        <v>1.5</v>
      </c>
      <c r="DC21" s="200">
        <f t="shared" si="41"/>
        <v>1.3</v>
      </c>
      <c r="DD21" s="202">
        <f t="shared" si="42"/>
        <v>1.8</v>
      </c>
      <c r="DE21" s="201">
        <f>ROUND(IF('Indicator Data'!AH21=0,0,IF('Indicator Data'!AH21&gt;DE$3,10,IF('Indicator Data'!AH21&lt;DE$4,0,10-(DE$3-'Indicator Data'!AH21)/(DE$3-DE$4)*10))),1)</f>
        <v>0.2</v>
      </c>
      <c r="DF21" s="201">
        <f>ROUND(IF('Indicator Data'!AI21=0,0,IF(LOG('Indicator Data'!AI21)&gt;LOG(DF$3),10,IF(LOG('Indicator Data'!AI21)&lt;LOG(DF$4),0,10-(LOG(DF$3)-LOG('Indicator Data'!AI21))/(LOG(DF$3)-LOG(DF$4))*10))),1)</f>
        <v>1.2</v>
      </c>
      <c r="DG21" s="203">
        <f t="shared" si="43"/>
        <v>0.7</v>
      </c>
      <c r="DH21" s="197">
        <f>'Indicator Data'!AJ21</f>
        <v>0</v>
      </c>
      <c r="DI21" s="197">
        <f>'Indicator Data'!AK21</f>
        <v>0</v>
      </c>
      <c r="DJ21" s="200">
        <f t="shared" si="44"/>
        <v>0</v>
      </c>
      <c r="DK21" s="202">
        <f t="shared" si="45"/>
        <v>0.5</v>
      </c>
      <c r="DL21" s="13"/>
      <c r="DM21" s="24"/>
    </row>
    <row r="22" spans="1:117" s="2" customFormat="1">
      <c r="A22" s="205" t="str">
        <f>'Indicator Data'!A22</f>
        <v>Belize</v>
      </c>
      <c r="B22" s="206" t="str">
        <f>'Indicator Data'!B22</f>
        <v>BLZ</v>
      </c>
      <c r="C22" s="204">
        <f>ROUND(IF('Indicator Data'!C22=0,0.1,IF(LOG('Indicator Data'!C22)&gt;C$3,10,IF(LOG('Indicator Data'!C22)&lt;C$4,0,10-(C$3-LOG('Indicator Data'!C22))/(C$3-C$4)*10))),1)</f>
        <v>3.8</v>
      </c>
      <c r="D22" s="196">
        <f>ROUND(IF('Indicator Data'!D22=0,0.1,IF(LOG('Indicator Data'!D22)&gt;D$3,10,IF(LOG('Indicator Data'!D22)&lt;D$4,0,10-(D$3-LOG('Indicator Data'!D22))/(D$3-D$4)*10))),1)</f>
        <v>0.1</v>
      </c>
      <c r="E22" s="197">
        <f t="shared" si="0"/>
        <v>2.1</v>
      </c>
      <c r="F22" s="197">
        <f>IF('Indicator Data'!E22="No data",0.1,(ROUND(IF('Indicator Data'!E22=0,0,IF(LOG('Indicator Data'!E22)&gt;F$3,10,IF(LOG('Indicator Data'!E22)&lt;F$4,0,10-(F$3-LOG('Indicator Data'!E22))/(F$3-F$4)*10))),1)))</f>
        <v>4.5</v>
      </c>
      <c r="G22" s="197">
        <f>ROUND(IF('Indicator Data'!F22=0,0,IF(LOG('Indicator Data'!F22)&gt;G$3,10,IF(LOG('Indicator Data'!F22)&lt;G$4,0,10-(G$3-LOG('Indicator Data'!F22))/(G$3-G$4)*10))),1)</f>
        <v>3.5</v>
      </c>
      <c r="H22" s="196">
        <f>ROUND(IF('Indicator Data'!G22=0,0,IF(LOG('Indicator Data'!G22)&gt;H$3,10,IF(LOG('Indicator Data'!G22)&lt;H$4,0,10-(H$3-LOG('Indicator Data'!G22))/(H$3-H$4)*10))),1)</f>
        <v>4.0999999999999996</v>
      </c>
      <c r="I22" s="196">
        <f>ROUND(IF('Indicator Data'!H22=0,0,IF(LOG('Indicator Data'!H22)&gt;I$3,10,IF(LOG('Indicator Data'!H22)&lt;I$4,0,10-(I$3-LOG('Indicator Data'!H22))/(I$3-I$4)*10))),1)</f>
        <v>6.7</v>
      </c>
      <c r="J22" s="196">
        <f t="shared" si="1"/>
        <v>5.5</v>
      </c>
      <c r="K22" s="196">
        <f>ROUND(IF('Indicator Data'!I22=0,0,IF(LOG('Indicator Data'!I22)&gt;K$3,10,IF(LOG('Indicator Data'!I22)&lt;K$4,0,10-(K$3-LOG('Indicator Data'!I22))/(K$3-K$4)*10))),1)</f>
        <v>5.2</v>
      </c>
      <c r="L22" s="197">
        <f t="shared" si="2"/>
        <v>5.4</v>
      </c>
      <c r="M22" s="197">
        <f>ROUND(IF('Indicator Data'!J22=0,0,IF(LOG('Indicator Data'!J22)&gt;M$3,10,IF(LOG('Indicator Data'!J22)&lt;M$4,0,10-(M$3-LOG('Indicator Data'!J22))/(M$3-M$4)*10))),1)</f>
        <v>0</v>
      </c>
      <c r="N22" s="198">
        <f>'Indicator Data'!C22/'Indicator Data'!$CB22</f>
        <v>9.2517875113180673E-4</v>
      </c>
      <c r="O22" s="198">
        <f>'Indicator Data'!D22/'Indicator Data'!$CB22</f>
        <v>0</v>
      </c>
      <c r="P22" s="198">
        <f>IF(F22=0.1,"x",'Indicator Data'!E22/'Indicator Data'!$CB22)</f>
        <v>1.7538672520103903E-2</v>
      </c>
      <c r="Q22" s="198">
        <f>'Indicator Data'!F22/'Indicator Data'!$CB22</f>
        <v>3.3139970732813825E-6</v>
      </c>
      <c r="R22" s="198">
        <f>'Indicator Data'!G22/'Indicator Data'!$CB22</f>
        <v>1.1649020600447584E-2</v>
      </c>
      <c r="S22" s="198">
        <f>'Indicator Data'!H22/'Indicator Data'!$CB22</f>
        <v>1.4235194206314297E-3</v>
      </c>
      <c r="T22" s="198">
        <f>'Indicator Data'!I22/'Indicator Data'!$CB22</f>
        <v>1.1366841218599323E-2</v>
      </c>
      <c r="U22" s="198">
        <f>'Indicator Data'!J22/'Indicator Data'!$CB22</f>
        <v>0</v>
      </c>
      <c r="V22" s="196">
        <f t="shared" si="3"/>
        <v>4.5999999999999996</v>
      </c>
      <c r="W22" s="196">
        <f t="shared" si="4"/>
        <v>0</v>
      </c>
      <c r="X22" s="197">
        <f t="shared" si="5"/>
        <v>2.6</v>
      </c>
      <c r="Y22" s="197">
        <f t="shared" si="6"/>
        <v>10</v>
      </c>
      <c r="Z22" s="197">
        <f t="shared" si="7"/>
        <v>6.7</v>
      </c>
      <c r="AA22" s="196">
        <f t="shared" si="8"/>
        <v>6.5</v>
      </c>
      <c r="AB22" s="196">
        <f t="shared" si="9"/>
        <v>2.8</v>
      </c>
      <c r="AC22" s="196">
        <f t="shared" si="10"/>
        <v>4.9000000000000004</v>
      </c>
      <c r="AD22" s="196">
        <f t="shared" si="11"/>
        <v>10</v>
      </c>
      <c r="AE22" s="197">
        <f t="shared" si="12"/>
        <v>8.5</v>
      </c>
      <c r="AF22" s="197">
        <f t="shared" si="13"/>
        <v>0</v>
      </c>
      <c r="AG22" s="196">
        <f>ROUND(IF('Indicator Data'!K22=0,0,IF('Indicator Data'!K22&gt;AG$3,10,IF('Indicator Data'!K22&lt;AG$4,0,10-(AG$3-'Indicator Data'!K22)/(AG$3-AG$4)*10))),1)</f>
        <v>0</v>
      </c>
      <c r="AH22" s="199">
        <f t="shared" si="14"/>
        <v>4.2</v>
      </c>
      <c r="AI22" s="199">
        <f t="shared" si="15"/>
        <v>0.1</v>
      </c>
      <c r="AJ22" s="197">
        <f t="shared" si="16"/>
        <v>5.3</v>
      </c>
      <c r="AK22" s="197">
        <f t="shared" si="17"/>
        <v>4.8</v>
      </c>
      <c r="AL22" s="199">
        <f t="shared" si="18"/>
        <v>5.0999999999999996</v>
      </c>
      <c r="AM22" s="199">
        <f t="shared" si="19"/>
        <v>7.6</v>
      </c>
      <c r="AN22" s="197">
        <f t="shared" si="20"/>
        <v>0</v>
      </c>
      <c r="AO22" s="200">
        <f t="shared" si="21"/>
        <v>2.4</v>
      </c>
      <c r="AP22" s="200">
        <f t="shared" si="46"/>
        <v>8.4</v>
      </c>
      <c r="AQ22" s="200">
        <f t="shared" si="22"/>
        <v>5.3</v>
      </c>
      <c r="AR22" s="200">
        <f t="shared" si="23"/>
        <v>7.2</v>
      </c>
      <c r="AS22" s="199">
        <f t="shared" si="24"/>
        <v>0</v>
      </c>
      <c r="AT22" s="199">
        <f>IF('Indicator Data'!L22="No data","x",IF('Indicator Data'!CC22&lt;1000,"x",ROUND((IF('Indicator Data'!L22&gt;AT$3,10,IF('Indicator Data'!L22&lt;AT$4,0,10-(AT$3-'Indicator Data'!L22)/(AT$3-AT$4)*10))),1)))</f>
        <v>4.8</v>
      </c>
      <c r="AU22" s="200">
        <f t="shared" si="25"/>
        <v>2.4</v>
      </c>
      <c r="AV22" s="201" t="str">
        <f>IF('Indicator Data'!M22="No data","x",ROUND(IF('Indicator Data'!M22=0,0,IF(LOG('Indicator Data'!M22)&gt;AV$3,10,IF(LOG('Indicator Data'!M22)&lt;AV$4,0,10-(AV$3-LOG('Indicator Data'!M22))/(AV$3-AV$4)*10))),1))</f>
        <v>x</v>
      </c>
      <c r="AW22" s="198" t="str">
        <f>IF(AV22="x","x",'Indicator Data'!M22/'Indicator Data'!$CB22)</f>
        <v>x</v>
      </c>
      <c r="AX22" s="201" t="str">
        <f t="shared" si="26"/>
        <v>x</v>
      </c>
      <c r="AY22" s="197" t="str">
        <f t="shared" si="47"/>
        <v>x</v>
      </c>
      <c r="AZ22" s="201" t="str">
        <f>IF('Indicator Data'!N22="No data","x",ROUND(IF('Indicator Data'!N22=0,0,IF(LOG('Indicator Data'!N22)&gt;AZ$3,10,IF(LOG('Indicator Data'!N22)&lt;AZ$4,0,10-(AZ$3-LOG('Indicator Data'!N22))/(AZ$3-AZ$4)*10))),1))</f>
        <v>x</v>
      </c>
      <c r="BA22" s="198" t="str">
        <f>IF(AZ22="x","x",'Indicator Data'!N22/'Indicator Data'!$CB22)</f>
        <v>x</v>
      </c>
      <c r="BB22" s="201" t="str">
        <f t="shared" si="27"/>
        <v>x</v>
      </c>
      <c r="BC22" s="197" t="str">
        <f t="shared" si="48"/>
        <v>x</v>
      </c>
      <c r="BD22" s="201" t="str">
        <f>IF('Indicator Data'!O22="No data","x",ROUND(IF('Indicator Data'!O22=0,0,IF(LOG('Indicator Data'!O22)&gt;BD$3,10,IF(LOG('Indicator Data'!O22)&lt;BD$4,0,10-(BD$3-LOG('Indicator Data'!O22))/(BD$3-BD$4)*10))),1))</f>
        <v>x</v>
      </c>
      <c r="BE22" s="198" t="str">
        <f>IF(BD22="x","x",'Indicator Data'!O22/'Indicator Data'!$CB22)</f>
        <v>x</v>
      </c>
      <c r="BF22" s="201" t="str">
        <f t="shared" si="28"/>
        <v>x</v>
      </c>
      <c r="BG22" s="197" t="str">
        <f t="shared" si="49"/>
        <v>x</v>
      </c>
      <c r="BH22" s="201" t="str">
        <f>IF('Indicator Data'!P22="No data","x",ROUND(IF('Indicator Data'!P22=0,0,IF(LOG('Indicator Data'!P22)&gt;BH$3,10,IF(LOG('Indicator Data'!P22)&lt;BH$4,0,10-(BH$3-LOG('Indicator Data'!P22))/(BH$3-BH$4)*10))),1))</f>
        <v>x</v>
      </c>
      <c r="BI22" s="198" t="str">
        <f>IF(BH22="x","x",'Indicator Data'!P22/'Indicator Data'!$CB22)</f>
        <v>x</v>
      </c>
      <c r="BJ22" s="201" t="str">
        <f t="shared" si="29"/>
        <v>x</v>
      </c>
      <c r="BK22" s="197" t="str">
        <f t="shared" si="50"/>
        <v>x</v>
      </c>
      <c r="BL22" s="199" t="str">
        <f t="shared" si="51"/>
        <v>x</v>
      </c>
      <c r="BM22" s="201">
        <f>ROUND(IF('Indicator Data'!Q22=0,0,IF(LOG('Indicator Data'!Q22)&gt;BM$3,10,IF(LOG('Indicator Data'!Q22)&lt;BM$4,0,10-(BM$3-LOG('Indicator Data'!Q22))/(BM$3-BM$4)*10))),1)</f>
        <v>5</v>
      </c>
      <c r="BN22" s="252">
        <f>'Indicator Data'!R22</f>
        <v>7.2912360999999995E-2</v>
      </c>
      <c r="BO22" s="201">
        <f t="shared" si="30"/>
        <v>0.7</v>
      </c>
      <c r="BP22" s="201">
        <f t="shared" si="31"/>
        <v>3.1</v>
      </c>
      <c r="BQ22" s="201">
        <f>ROUND(IF('Indicator Data'!S22=0,0,IF(LOG('Indicator Data'!S22)&gt;BQ$3,10,IF(LOG('Indicator Data'!S22)&lt;BQ$4,0,10-(BQ$3-LOG('Indicator Data'!S22))/(BQ$3-BQ$4)*10))),1)</f>
        <v>0</v>
      </c>
      <c r="BR22" s="252">
        <f>'Indicator Data'!T22</f>
        <v>0</v>
      </c>
      <c r="BS22" s="201">
        <f t="shared" si="32"/>
        <v>0</v>
      </c>
      <c r="BT22" s="201">
        <f t="shared" si="33"/>
        <v>0</v>
      </c>
      <c r="BU22" s="197">
        <f t="shared" si="34"/>
        <v>1.7</v>
      </c>
      <c r="BV22" s="201">
        <f>ROUND(IF('Indicator Data'!U22=0,0,IF(LOG('Indicator Data'!U22)&gt;BV$3,10,IF(LOG('Indicator Data'!U22)&lt;BV$4,0,10-(BV$3-LOG('Indicator Data'!U22))/(BV$3-BV$4)*10))),1)</f>
        <v>6.3</v>
      </c>
      <c r="BW22" s="198">
        <f>'Indicator Data'!U22/'Indicator Data'!$CB22</f>
        <v>0.66164034556303375</v>
      </c>
      <c r="BX22" s="201">
        <f t="shared" si="35"/>
        <v>7.4</v>
      </c>
      <c r="BY22" s="197">
        <f t="shared" si="52"/>
        <v>6.9</v>
      </c>
      <c r="BZ22" s="201">
        <f>ROUND(IF('Indicator Data'!V22=0,0,IF(LOG('Indicator Data'!V22)&gt;BZ$3,10,IF(LOG('Indicator Data'!V22)&lt;BZ$4,0,10-(BZ$3-LOG('Indicator Data'!V22))/(BZ$3-BZ$4)*10))),1)</f>
        <v>6.3</v>
      </c>
      <c r="CA22" s="198">
        <f>IF('Indicator Data'!V22/'Indicator Data'!$CB22&gt;1,1,'Indicator Data'!V22/'Indicator Data'!$CB22)</f>
        <v>0.75358058633404978</v>
      </c>
      <c r="CB22" s="201">
        <f t="shared" si="36"/>
        <v>7.5</v>
      </c>
      <c r="CC22" s="197">
        <f t="shared" si="53"/>
        <v>6.9</v>
      </c>
      <c r="CD22" s="201">
        <f>ROUND(IF('Indicator Data'!W22=0,0,IF(LOG('Indicator Data'!W22)&gt;CD$3,10,IF(LOG('Indicator Data'!W22)&lt;CD$4,0,10-(CD$3-LOG('Indicator Data'!W22))/(CD$3-CD$4)*10))),1)</f>
        <v>6.4</v>
      </c>
      <c r="CE22" s="198">
        <f>'Indicator Data'!W22/'Indicator Data'!$CB22</f>
        <v>0.80858483817846338</v>
      </c>
      <c r="CF22" s="201">
        <f t="shared" si="37"/>
        <v>8.1</v>
      </c>
      <c r="CG22" s="197">
        <f t="shared" si="54"/>
        <v>7.3</v>
      </c>
      <c r="CH22" s="199">
        <f t="shared" si="38"/>
        <v>6.1</v>
      </c>
      <c r="CI22" s="201">
        <f>IF('Indicator Data'!BR22="No data","x",ROUND(IF('Indicator Data'!BR22&gt;CI$3,0,IF('Indicator Data'!BR22&lt;CI$4,10,(CI$3-'Indicator Data'!BR22)/(CI$3-CI$4)*10)),1))</f>
        <v>1.3</v>
      </c>
      <c r="CJ22" s="201">
        <f>IF('Indicator Data'!BS22="No data","x",ROUND(IF('Indicator Data'!BS22&gt;CJ$3,0,IF('Indicator Data'!BS22&lt;CJ$4,10,(CJ$3-'Indicator Data'!BS22)/(CJ$3-CJ$4)*10)),1))</f>
        <v>0.3</v>
      </c>
      <c r="CK22" s="201">
        <f>IF('Indicator Data'!AC22="No data","x",ROUND(IF('Indicator Data'!AC22&gt;CK$3,0,IF('Indicator Data'!AC22&lt;CK$4,10,(CK$3-'Indicator Data'!AC22)/(CK$3-CK$4)*10)),1))</f>
        <v>1</v>
      </c>
      <c r="CL22" s="197">
        <f t="shared" si="39"/>
        <v>0.9</v>
      </c>
      <c r="CM22" s="201">
        <f>IF('Indicator Data'!X22="No data","x",ROUND(IF(LOG('Indicator Data'!X22)&gt;CM$3,10,IF(LOG('Indicator Data'!X22)&lt;CM$4,0,10-(CM$3-LOG('Indicator Data'!X22))/(CM$3-CM$4)*10)),1))</f>
        <v>4.0999999999999996</v>
      </c>
      <c r="CN22" s="201">
        <f>IF('Indicator Data'!Y22="No data","x",ROUND(IF('Indicator Data'!Y22&gt;CN$3,10,IF('Indicator Data'!Y22&lt;CN$4,0,10-(CN$3-'Indicator Data'!Y22)/(CN$3-CN$4)*10)),1))</f>
        <v>4.4000000000000004</v>
      </c>
      <c r="CO22" s="201">
        <f>IF('Indicator Data'!Z22="No data","x",ROUND(IF('Indicator Data'!Z22&gt;CO$3,10,IF('Indicator Data'!Z22&lt;CO$4,0,10-(CO$3-'Indicator Data'!Z22)/(CO$3-CO$4)*10)),1))</f>
        <v>4.5999999999999996</v>
      </c>
      <c r="CP22" s="201" t="str">
        <f>IF('Indicator Data'!AA22="No data","x",ROUND(IF('Indicator Data'!AA22&gt;CP$3,10,IF('Indicator Data'!AA22&lt;CP$4,0,10-(CP$3-'Indicator Data'!AA22)/(CP$3-CP$4)*10)),1))</f>
        <v>x</v>
      </c>
      <c r="CQ22" s="197">
        <f t="shared" si="55"/>
        <v>4.4000000000000004</v>
      </c>
      <c r="CR22" s="199">
        <f t="shared" si="56"/>
        <v>3.2</v>
      </c>
      <c r="CS22" s="201">
        <f>IF('Indicator Data'!AF22="No data","x",ROUND(IF('Indicator Data'!AF22&gt;CS$3,10,IF('Indicator Data'!AF22&lt;CS$4,0,10-(CS$3-'Indicator Data'!AF22)/(CS$3-CS$4)*10)),1))</f>
        <v>0.6</v>
      </c>
      <c r="CT22" s="201">
        <f>IF('Indicator Data'!AG22="No data","x",ROUND(IF('Indicator Data'!AG22&gt;CT$3,10,IF('Indicator Data'!AG22&lt;CT$4,0,10-(CT$3-'Indicator Data'!AG22)/(CT$3-CT$4)*10)),1))</f>
        <v>3.3</v>
      </c>
      <c r="CU22" s="197">
        <f t="shared" si="57"/>
        <v>3.4</v>
      </c>
      <c r="CV22" s="201">
        <f>IF('Indicator Data'!AB22="No data","x",ROUND(IF('Indicator Data'!AB22&gt;CV$3,10,IF('Indicator Data'!AB22&lt;CV$4,0,10-(CV$3-'Indicator Data'!AB22)/(CV$3-CV$4)*10)),1))</f>
        <v>0.3</v>
      </c>
      <c r="CW22" s="197">
        <f t="shared" si="58"/>
        <v>0.7</v>
      </c>
      <c r="CX22" s="198" t="str">
        <f>IF('Indicator Data'!AD22="No data","x",'Indicator Data'!AD22/'Indicator Data'!$CA22)</f>
        <v>x</v>
      </c>
      <c r="CY22" s="201" t="str">
        <f t="shared" si="40"/>
        <v>x</v>
      </c>
      <c r="CZ22" s="201">
        <f>IF('Indicator Data'!AE22="No data","x",ROUND(IF('Indicator Data'!AE22&gt;CZ$3,0,IF('Indicator Data'!AE22&lt;CZ$4,10,(CZ$3-'Indicator Data'!AE22)/(CZ$3-CZ$4)*10)),1))</f>
        <v>2</v>
      </c>
      <c r="DA22" s="197">
        <f t="shared" si="59"/>
        <v>2</v>
      </c>
      <c r="DB22" s="199">
        <f t="shared" si="60"/>
        <v>2</v>
      </c>
      <c r="DC22" s="200">
        <f t="shared" si="41"/>
        <v>4</v>
      </c>
      <c r="DD22" s="202">
        <f t="shared" si="42"/>
        <v>5.4</v>
      </c>
      <c r="DE22" s="201">
        <f>ROUND(IF('Indicator Data'!AH22=0,0,IF('Indicator Data'!AH22&gt;DE$3,10,IF('Indicator Data'!AH22&lt;DE$4,0,10-(DE$3-'Indicator Data'!AH22)/(DE$3-DE$4)*10))),1)</f>
        <v>0</v>
      </c>
      <c r="DF22" s="201">
        <f>ROUND(IF('Indicator Data'!AI22=0,0,IF(LOG('Indicator Data'!AI22)&gt;LOG(DF$3),10,IF(LOG('Indicator Data'!AI22)&lt;LOG(DF$4),0,10-(LOG(DF$3)-LOG('Indicator Data'!AI22))/(LOG(DF$3)-LOG(DF$4))*10))),1)</f>
        <v>0</v>
      </c>
      <c r="DG22" s="203">
        <f t="shared" si="43"/>
        <v>0</v>
      </c>
      <c r="DH22" s="197">
        <f>'Indicator Data'!AJ22</f>
        <v>0</v>
      </c>
      <c r="DI22" s="197">
        <f>'Indicator Data'!AK22</f>
        <v>0</v>
      </c>
      <c r="DJ22" s="200">
        <f t="shared" si="44"/>
        <v>0</v>
      </c>
      <c r="DK22" s="202">
        <f t="shared" si="45"/>
        <v>0</v>
      </c>
      <c r="DL22" s="13"/>
      <c r="DM22" s="24"/>
    </row>
    <row r="23" spans="1:117" s="2" customFormat="1">
      <c r="A23" s="205" t="str">
        <f>'Indicator Data'!A23</f>
        <v>Benin</v>
      </c>
      <c r="B23" s="206" t="str">
        <f>'Indicator Data'!B23</f>
        <v>BEN</v>
      </c>
      <c r="C23" s="204">
        <f>ROUND(IF('Indicator Data'!C23=0,0.1,IF(LOG('Indicator Data'!C23)&gt;C$3,10,IF(LOG('Indicator Data'!C23)&lt;C$4,0,10-(C$3-LOG('Indicator Data'!C23))/(C$3-C$4)*10))),1)</f>
        <v>0.1</v>
      </c>
      <c r="D23" s="196">
        <f>ROUND(IF('Indicator Data'!D23=0,0.1,IF(LOG('Indicator Data'!D23)&gt;D$3,10,IF(LOG('Indicator Data'!D23)&lt;D$4,0,10-(D$3-LOG('Indicator Data'!D23))/(D$3-D$4)*10))),1)</f>
        <v>0.1</v>
      </c>
      <c r="E23" s="197">
        <f t="shared" si="0"/>
        <v>0.1</v>
      </c>
      <c r="F23" s="197">
        <f>IF('Indicator Data'!E23="No data",0.1,(ROUND(IF('Indicator Data'!E23=0,0,IF(LOG('Indicator Data'!E23)&gt;F$3,10,IF(LOG('Indicator Data'!E23)&lt;F$4,0,10-(F$3-LOG('Indicator Data'!E23))/(F$3-F$4)*10))),1)))</f>
        <v>6.7</v>
      </c>
      <c r="G23" s="197">
        <f>ROUND(IF('Indicator Data'!F23=0,0,IF(LOG('Indicator Data'!F23)&gt;G$3,10,IF(LOG('Indicator Data'!F23)&lt;G$4,0,10-(G$3-LOG('Indicator Data'!F23))/(G$3-G$4)*10))),1)</f>
        <v>0</v>
      </c>
      <c r="H23" s="196">
        <f>ROUND(IF('Indicator Data'!G23=0,0,IF(LOG('Indicator Data'!G23)&gt;H$3,10,IF(LOG('Indicator Data'!G23)&lt;H$4,0,10-(H$3-LOG('Indicator Data'!G23))/(H$3-H$4)*10))),1)</f>
        <v>0</v>
      </c>
      <c r="I23" s="196">
        <f>ROUND(IF('Indicator Data'!H23=0,0,IF(LOG('Indicator Data'!H23)&gt;I$3,10,IF(LOG('Indicator Data'!H23)&lt;I$4,0,10-(I$3-LOG('Indicator Data'!H23))/(I$3-I$4)*10))),1)</f>
        <v>0</v>
      </c>
      <c r="J23" s="196">
        <f t="shared" si="1"/>
        <v>0</v>
      </c>
      <c r="K23" s="196">
        <f>ROUND(IF('Indicator Data'!I23=0,0,IF(LOG('Indicator Data'!I23)&gt;K$3,10,IF(LOG('Indicator Data'!I23)&lt;K$4,0,10-(K$3-LOG('Indicator Data'!I23))/(K$3-K$4)*10))),1)</f>
        <v>0</v>
      </c>
      <c r="L23" s="197">
        <f t="shared" si="2"/>
        <v>0</v>
      </c>
      <c r="M23" s="197">
        <f>ROUND(IF('Indicator Data'!J23=0,0,IF(LOG('Indicator Data'!J23)&gt;M$3,10,IF(LOG('Indicator Data'!J23)&lt;M$4,0,10-(M$3-LOG('Indicator Data'!J23))/(M$3-M$4)*10))),1)</f>
        <v>0</v>
      </c>
      <c r="N23" s="198">
        <f>'Indicator Data'!C23/'Indicator Data'!$CB23</f>
        <v>0</v>
      </c>
      <c r="O23" s="198">
        <f>'Indicator Data'!D23/'Indicator Data'!$CB23</f>
        <v>0</v>
      </c>
      <c r="P23" s="198">
        <f>IF(F23=0.1,"x",'Indicator Data'!E23/'Indicator Data'!$CB23)</f>
        <v>4.4294917591233317E-3</v>
      </c>
      <c r="Q23" s="198">
        <f>'Indicator Data'!F23/'Indicator Data'!$CB23</f>
        <v>0</v>
      </c>
      <c r="R23" s="198">
        <f>'Indicator Data'!G23/'Indicator Data'!$CB23</f>
        <v>0</v>
      </c>
      <c r="S23" s="198">
        <f>'Indicator Data'!H23/'Indicator Data'!$CB23</f>
        <v>0</v>
      </c>
      <c r="T23" s="198">
        <f>'Indicator Data'!I23/'Indicator Data'!$CB23</f>
        <v>0</v>
      </c>
      <c r="U23" s="198">
        <f>'Indicator Data'!J23/'Indicator Data'!$CB23</f>
        <v>0</v>
      </c>
      <c r="V23" s="196">
        <f t="shared" si="3"/>
        <v>0</v>
      </c>
      <c r="W23" s="196">
        <f t="shared" si="4"/>
        <v>0</v>
      </c>
      <c r="X23" s="197">
        <f t="shared" si="5"/>
        <v>0</v>
      </c>
      <c r="Y23" s="197">
        <f t="shared" si="6"/>
        <v>3</v>
      </c>
      <c r="Z23" s="197">
        <f t="shared" si="7"/>
        <v>0</v>
      </c>
      <c r="AA23" s="196">
        <f t="shared" si="8"/>
        <v>0</v>
      </c>
      <c r="AB23" s="196">
        <f t="shared" si="9"/>
        <v>0</v>
      </c>
      <c r="AC23" s="196">
        <f t="shared" si="10"/>
        <v>0</v>
      </c>
      <c r="AD23" s="196">
        <f t="shared" si="11"/>
        <v>0</v>
      </c>
      <c r="AE23" s="197">
        <f t="shared" si="12"/>
        <v>0</v>
      </c>
      <c r="AF23" s="197">
        <f t="shared" si="13"/>
        <v>0</v>
      </c>
      <c r="AG23" s="196">
        <f>ROUND(IF('Indicator Data'!K23=0,0,IF('Indicator Data'!K23&gt;AG$3,10,IF('Indicator Data'!K23&lt;AG$4,0,10-(AG$3-'Indicator Data'!K23)/(AG$3-AG$4)*10))),1)</f>
        <v>0</v>
      </c>
      <c r="AH23" s="199">
        <f t="shared" si="14"/>
        <v>0.1</v>
      </c>
      <c r="AI23" s="199">
        <f t="shared" si="15"/>
        <v>0.1</v>
      </c>
      <c r="AJ23" s="197">
        <f t="shared" si="16"/>
        <v>0</v>
      </c>
      <c r="AK23" s="197">
        <f t="shared" si="17"/>
        <v>0</v>
      </c>
      <c r="AL23" s="199">
        <f t="shared" si="18"/>
        <v>0</v>
      </c>
      <c r="AM23" s="199">
        <f t="shared" si="19"/>
        <v>0</v>
      </c>
      <c r="AN23" s="197">
        <f t="shared" si="20"/>
        <v>0</v>
      </c>
      <c r="AO23" s="200">
        <f t="shared" si="21"/>
        <v>0.1</v>
      </c>
      <c r="AP23" s="200">
        <f t="shared" si="46"/>
        <v>5.0999999999999996</v>
      </c>
      <c r="AQ23" s="200">
        <f t="shared" si="22"/>
        <v>0</v>
      </c>
      <c r="AR23" s="200">
        <f t="shared" si="23"/>
        <v>0</v>
      </c>
      <c r="AS23" s="199">
        <f t="shared" si="24"/>
        <v>0</v>
      </c>
      <c r="AT23" s="199">
        <f>IF('Indicator Data'!L23="No data","x",IF('Indicator Data'!CC23&lt;1000,"x",ROUND((IF('Indicator Data'!L23&gt;AT$3,10,IF('Indicator Data'!L23&lt;AT$4,0,10-(AT$3-'Indicator Data'!L23)/(AT$3-AT$4)*10))),1)))</f>
        <v>1.9</v>
      </c>
      <c r="AU23" s="200">
        <f t="shared" si="25"/>
        <v>1</v>
      </c>
      <c r="AV23" s="201">
        <f>IF('Indicator Data'!M23="No data","x",ROUND(IF('Indicator Data'!M23=0,0,IF(LOG('Indicator Data'!M23)&gt;AV$3,10,IF(LOG('Indicator Data'!M23)&lt;AV$4,0,10-(AV$3-LOG('Indicator Data'!M23))/(AV$3-AV$4)*10))),1))</f>
        <v>7.9</v>
      </c>
      <c r="AW23" s="198">
        <f>IF(AV23="x","x",'Indicator Data'!M23/'Indicator Data'!$CB23)</f>
        <v>0.3366609403566011</v>
      </c>
      <c r="AX23" s="201">
        <f t="shared" si="26"/>
        <v>3.7</v>
      </c>
      <c r="AY23" s="197">
        <f t="shared" si="47"/>
        <v>6.2</v>
      </c>
      <c r="AZ23" s="201">
        <f>IF('Indicator Data'!N23="No data","x",ROUND(IF('Indicator Data'!N23=0,0,IF(LOG('Indicator Data'!N23)&gt;AZ$3,10,IF(LOG('Indicator Data'!N23)&lt;AZ$4,0,10-(AZ$3-LOG('Indicator Data'!N23))/(AZ$3-AZ$4)*10))),1))</f>
        <v>4.9000000000000004</v>
      </c>
      <c r="BA23" s="198">
        <f>IF(AZ23="x","x",'Indicator Data'!N23/'Indicator Data'!$CB23)</f>
        <v>8.0200421371424133E-4</v>
      </c>
      <c r="BB23" s="201">
        <f t="shared" si="27"/>
        <v>0.2</v>
      </c>
      <c r="BC23" s="197">
        <f t="shared" si="48"/>
        <v>2.9</v>
      </c>
      <c r="BD23" s="201">
        <f>IF('Indicator Data'!O23="No data","x",ROUND(IF('Indicator Data'!O23=0,0,IF(LOG('Indicator Data'!O23)&gt;BD$3,10,IF(LOG('Indicator Data'!O23)&lt;BD$4,0,10-(BD$3-LOG('Indicator Data'!O23))/(BD$3-BD$4)*10))),1))</f>
        <v>9.4</v>
      </c>
      <c r="BE23" s="198">
        <f>IF(BD23="x","x",'Indicator Data'!O23/'Indicator Data'!$CB23)</f>
        <v>0.39254387228981202</v>
      </c>
      <c r="BF23" s="201">
        <f t="shared" si="28"/>
        <v>10</v>
      </c>
      <c r="BG23" s="197">
        <f t="shared" si="49"/>
        <v>9.6999999999999993</v>
      </c>
      <c r="BH23" s="201">
        <f>IF('Indicator Data'!P23="No data","x",ROUND(IF('Indicator Data'!P23=0,0,IF(LOG('Indicator Data'!P23)&gt;BH$3,10,IF(LOG('Indicator Data'!P23)&lt;BH$4,0,10-(BH$3-LOG('Indicator Data'!P23))/(BH$3-BH$4)*10))),1))</f>
        <v>0</v>
      </c>
      <c r="BI23" s="198">
        <f>IF(BH23="x","x",'Indicator Data'!P23/'Indicator Data'!$CB23)</f>
        <v>0</v>
      </c>
      <c r="BJ23" s="201">
        <f t="shared" si="29"/>
        <v>0</v>
      </c>
      <c r="BK23" s="197">
        <f t="shared" si="50"/>
        <v>0</v>
      </c>
      <c r="BL23" s="199">
        <f t="shared" si="51"/>
        <v>6.1</v>
      </c>
      <c r="BM23" s="201">
        <f>ROUND(IF('Indicator Data'!Q23=0,0,IF(LOG('Indicator Data'!Q23)&gt;BM$3,10,IF(LOG('Indicator Data'!Q23)&lt;BM$4,0,10-(BM$3-LOG('Indicator Data'!Q23))/(BM$3-BM$4)*10))),1)</f>
        <v>8.1999999999999993</v>
      </c>
      <c r="BN23" s="252">
        <f>'Indicator Data'!R23</f>
        <v>0.43233017899999998</v>
      </c>
      <c r="BO23" s="201">
        <f t="shared" si="30"/>
        <v>4.3</v>
      </c>
      <c r="BP23" s="201">
        <f t="shared" si="31"/>
        <v>6.7</v>
      </c>
      <c r="BQ23" s="201">
        <f>ROUND(IF('Indicator Data'!S23=0,0,IF(LOG('Indicator Data'!S23)&gt;BQ$3,10,IF(LOG('Indicator Data'!S23)&lt;BQ$4,0,10-(BQ$3-LOG('Indicator Data'!S23))/(BQ$3-BQ$4)*10))),1)</f>
        <v>8.6999999999999993</v>
      </c>
      <c r="BR23" s="252">
        <f>'Indicator Data'!T23</f>
        <v>1</v>
      </c>
      <c r="BS23" s="201">
        <f t="shared" si="32"/>
        <v>10</v>
      </c>
      <c r="BT23" s="201">
        <f t="shared" si="33"/>
        <v>9.5</v>
      </c>
      <c r="BU23" s="197">
        <f t="shared" si="34"/>
        <v>8.4</v>
      </c>
      <c r="BV23" s="201">
        <f>ROUND(IF('Indicator Data'!U23=0,0,IF(LOG('Indicator Data'!U23)&gt;BV$3,10,IF(LOG('Indicator Data'!U23)&lt;BV$4,0,10-(BV$3-LOG('Indicator Data'!U23))/(BV$3-BV$4)*10))),1)</f>
        <v>8.3000000000000007</v>
      </c>
      <c r="BW23" s="198">
        <f>'Indicator Data'!U23/'Indicator Data'!$CB23</f>
        <v>0.60804304487368688</v>
      </c>
      <c r="BX23" s="201">
        <f t="shared" si="35"/>
        <v>6.8</v>
      </c>
      <c r="BY23" s="197">
        <f t="shared" si="52"/>
        <v>7.6</v>
      </c>
      <c r="BZ23" s="201">
        <f>ROUND(IF('Indicator Data'!V23=0,0,IF(LOG('Indicator Data'!V23)&gt;BZ$3,10,IF(LOG('Indicator Data'!V23)&lt;BZ$4,0,10-(BZ$3-LOG('Indicator Data'!V23))/(BZ$3-BZ$4)*10))),1)</f>
        <v>8.6</v>
      </c>
      <c r="CA23" s="198">
        <f>IF('Indicator Data'!V23/'Indicator Data'!$CB23&gt;1,1,'Indicator Data'!V23/'Indicator Data'!$CB23)</f>
        <v>0.91348632709127864</v>
      </c>
      <c r="CB23" s="201">
        <f t="shared" si="36"/>
        <v>9.1</v>
      </c>
      <c r="CC23" s="197">
        <f t="shared" si="53"/>
        <v>8.9</v>
      </c>
      <c r="CD23" s="201">
        <f>ROUND(IF('Indicator Data'!W23=0,0,IF(LOG('Indicator Data'!W23)&gt;CD$3,10,IF(LOG('Indicator Data'!W23)&lt;CD$4,0,10-(CD$3-LOG('Indicator Data'!W23))/(CD$3-CD$4)*10))),1)</f>
        <v>8.6</v>
      </c>
      <c r="CE23" s="198">
        <f>'Indicator Data'!W23/'Indicator Data'!$CB23</f>
        <v>0.99612849432497852</v>
      </c>
      <c r="CF23" s="201">
        <f t="shared" si="37"/>
        <v>10</v>
      </c>
      <c r="CG23" s="197">
        <f t="shared" si="54"/>
        <v>9.4</v>
      </c>
      <c r="CH23" s="199">
        <f t="shared" si="38"/>
        <v>8.6999999999999993</v>
      </c>
      <c r="CI23" s="201">
        <f>IF('Indicator Data'!BR23="No data","x",ROUND(IF('Indicator Data'!BR23&gt;CI$3,0,IF('Indicator Data'!BR23&lt;CI$4,10,(CI$3-'Indicator Data'!BR23)/(CI$3-CI$4)*10)),1))</f>
        <v>9.3000000000000007</v>
      </c>
      <c r="CJ23" s="201">
        <f>IF('Indicator Data'!BS23="No data","x",ROUND(IF('Indicator Data'!BS23&gt;CJ$3,0,IF('Indicator Data'!BS23&lt;CJ$4,10,(CJ$3-'Indicator Data'!BS23)/(CJ$3-CJ$4)*10)),1))</f>
        <v>5.6</v>
      </c>
      <c r="CK23" s="201">
        <f>IF('Indicator Data'!AC23="No data","x",ROUND(IF('Indicator Data'!AC23&gt;CK$3,0,IF('Indicator Data'!AC23&lt;CK$4,10,(CK$3-'Indicator Data'!AC23)/(CK$3-CK$4)*10)),1))</f>
        <v>8.9</v>
      </c>
      <c r="CL23" s="197">
        <f t="shared" si="39"/>
        <v>7.9</v>
      </c>
      <c r="CM23" s="201">
        <f>IF('Indicator Data'!X23="No data","x",ROUND(IF(LOG('Indicator Data'!X23)&gt;CM$3,10,IF(LOG('Indicator Data'!X23)&lt;CM$4,0,10-(CM$3-LOG('Indicator Data'!X23))/(CM$3-CM$4)*10)),1))</f>
        <v>6.7</v>
      </c>
      <c r="CN23" s="201">
        <f>IF('Indicator Data'!Y23="No data","x",ROUND(IF('Indicator Data'!Y23&gt;CN$3,10,IF('Indicator Data'!Y23&lt;CN$4,0,10-(CN$3-'Indicator Data'!Y23)/(CN$3-CN$4)*10)),1))</f>
        <v>7.7</v>
      </c>
      <c r="CO23" s="201">
        <f>IF('Indicator Data'!Z23="No data","x",ROUND(IF('Indicator Data'!Z23&gt;CO$3,10,IF('Indicator Data'!Z23&lt;CO$4,0,10-(CO$3-'Indicator Data'!Z23)/(CO$3-CO$4)*10)),1))</f>
        <v>4.8</v>
      </c>
      <c r="CP23" s="201">
        <f>IF('Indicator Data'!AA23="No data","x",ROUND(IF('Indicator Data'!AA23&gt;CP$3,10,IF('Indicator Data'!AA23&lt;CP$4,0,10-(CP$3-'Indicator Data'!AA23)/(CP$3-CP$4)*10)),1))</f>
        <v>8</v>
      </c>
      <c r="CQ23" s="197">
        <f t="shared" si="55"/>
        <v>6.8</v>
      </c>
      <c r="CR23" s="199">
        <f t="shared" si="56"/>
        <v>7.2</v>
      </c>
      <c r="CS23" s="201">
        <f>IF('Indicator Data'!AF23="No data","x",ROUND(IF('Indicator Data'!AF23&gt;CS$3,10,IF('Indicator Data'!AF23&lt;CS$4,0,10-(CS$3-'Indicator Data'!AF23)/(CS$3-CS$4)*10)),1))</f>
        <v>6.5</v>
      </c>
      <c r="CT23" s="201">
        <f>IF('Indicator Data'!AG23="No data","x",ROUND(IF('Indicator Data'!AG23&gt;CT$3,10,IF('Indicator Data'!AG23&lt;CT$4,0,10-(CT$3-'Indicator Data'!AG23)/(CT$3-CT$4)*10)),1))</f>
        <v>7.2</v>
      </c>
      <c r="CU23" s="197">
        <f t="shared" si="57"/>
        <v>6.8</v>
      </c>
      <c r="CV23" s="201">
        <f>IF('Indicator Data'!AB23="No data","x",ROUND(IF('Indicator Data'!AB23&gt;CV$3,10,IF('Indicator Data'!AB23&lt;CV$4,0,10-(CV$3-'Indicator Data'!AB23)/(CV$3-CV$4)*10)),1))</f>
        <v>10</v>
      </c>
      <c r="CW23" s="197">
        <f t="shared" si="58"/>
        <v>8.5</v>
      </c>
      <c r="CX23" s="198">
        <f>IF('Indicator Data'!AD23="No data","x",'Indicator Data'!AD23/'Indicator Data'!$CA23)</f>
        <v>4.5615026662106811E-5</v>
      </c>
      <c r="CY23" s="201">
        <f t="shared" si="40"/>
        <v>9.5</v>
      </c>
      <c r="CZ23" s="201">
        <f>IF('Indicator Data'!AE23="No data","x",ROUND(IF('Indicator Data'!AE23&gt;CZ$3,0,IF('Indicator Data'!AE23&lt;CZ$4,10,(CZ$3-'Indicator Data'!AE23)/(CZ$3-CZ$4)*10)),1))</f>
        <v>6</v>
      </c>
      <c r="DA23" s="197">
        <f t="shared" si="59"/>
        <v>7.8</v>
      </c>
      <c r="DB23" s="199">
        <f t="shared" si="60"/>
        <v>7.7</v>
      </c>
      <c r="DC23" s="200">
        <f t="shared" si="41"/>
        <v>7.5</v>
      </c>
      <c r="DD23" s="202">
        <f t="shared" si="42"/>
        <v>2.9</v>
      </c>
      <c r="DE23" s="201">
        <f>ROUND(IF('Indicator Data'!AH23=0,0,IF('Indicator Data'!AH23&gt;DE$3,10,IF('Indicator Data'!AH23&lt;DE$4,0,10-(DE$3-'Indicator Data'!AH23)/(DE$3-DE$4)*10))),1)</f>
        <v>3.8</v>
      </c>
      <c r="DF23" s="201">
        <f>ROUND(IF('Indicator Data'!AI23=0,0,IF(LOG('Indicator Data'!AI23)&gt;LOG(DF$3),10,IF(LOG('Indicator Data'!AI23)&lt;LOG(DF$4),0,10-(LOG(DF$3)-LOG('Indicator Data'!AI23))/(LOG(DF$3)-LOG(DF$4))*10))),1)</f>
        <v>3</v>
      </c>
      <c r="DG23" s="203">
        <f t="shared" si="43"/>
        <v>3.4</v>
      </c>
      <c r="DH23" s="197">
        <f>'Indicator Data'!AJ23</f>
        <v>0</v>
      </c>
      <c r="DI23" s="197">
        <f>'Indicator Data'!AK23</f>
        <v>0</v>
      </c>
      <c r="DJ23" s="200">
        <f t="shared" si="44"/>
        <v>0</v>
      </c>
      <c r="DK23" s="202">
        <f t="shared" si="45"/>
        <v>2.4</v>
      </c>
      <c r="DL23" s="13"/>
      <c r="DM23" s="24"/>
    </row>
    <row r="24" spans="1:117" s="2" customFormat="1">
      <c r="A24" s="205" t="str">
        <f>'Indicator Data'!A24</f>
        <v>Bhutan</v>
      </c>
      <c r="B24" s="206" t="str">
        <f>'Indicator Data'!B24</f>
        <v>BTN</v>
      </c>
      <c r="C24" s="204">
        <f>ROUND(IF('Indicator Data'!C24=0,0.1,IF(LOG('Indicator Data'!C24)&gt;C$3,10,IF(LOG('Indicator Data'!C24)&lt;C$4,0,10-(C$3-LOG('Indicator Data'!C24))/(C$3-C$4)*10))),1)</f>
        <v>5.6</v>
      </c>
      <c r="D24" s="196">
        <f>ROUND(IF('Indicator Data'!D24=0,0.1,IF(LOG('Indicator Data'!D24)&gt;D$3,10,IF(LOG('Indicator Data'!D24)&lt;D$4,0,10-(D$3-LOG('Indicator Data'!D24))/(D$3-D$4)*10))),1)</f>
        <v>5.5</v>
      </c>
      <c r="E24" s="197">
        <f t="shared" si="0"/>
        <v>5.6</v>
      </c>
      <c r="F24" s="197">
        <f>IF('Indicator Data'!E24="No data",0.1,(ROUND(IF('Indicator Data'!E24=0,0,IF(LOG('Indicator Data'!E24)&gt;F$3,10,IF(LOG('Indicator Data'!E24)&lt;F$4,0,10-(F$3-LOG('Indicator Data'!E24))/(F$3-F$4)*10))),1)))</f>
        <v>4.5999999999999996</v>
      </c>
      <c r="G24" s="197">
        <f>ROUND(IF('Indicator Data'!F24=0,0,IF(LOG('Indicator Data'!F24)&gt;G$3,10,IF(LOG('Indicator Data'!F24)&lt;G$4,0,10-(G$3-LOG('Indicator Data'!F24))/(G$3-G$4)*10))),1)</f>
        <v>0</v>
      </c>
      <c r="H24" s="196">
        <f>ROUND(IF('Indicator Data'!G24=0,0,IF(LOG('Indicator Data'!G24)&gt;H$3,10,IF(LOG('Indicator Data'!G24)&lt;H$4,0,10-(H$3-LOG('Indicator Data'!G24))/(H$3-H$4)*10))),1)</f>
        <v>0</v>
      </c>
      <c r="I24" s="196">
        <f>ROUND(IF('Indicator Data'!H24=0,0,IF(LOG('Indicator Data'!H24)&gt;I$3,10,IF(LOG('Indicator Data'!H24)&lt;I$4,0,10-(I$3-LOG('Indicator Data'!H24))/(I$3-I$4)*10))),1)</f>
        <v>0</v>
      </c>
      <c r="J24" s="196">
        <f t="shared" si="1"/>
        <v>0</v>
      </c>
      <c r="K24" s="196">
        <f>ROUND(IF('Indicator Data'!I24=0,0,IF(LOG('Indicator Data'!I24)&gt;K$3,10,IF(LOG('Indicator Data'!I24)&lt;K$4,0,10-(K$3-LOG('Indicator Data'!I24))/(K$3-K$4)*10))),1)</f>
        <v>0</v>
      </c>
      <c r="L24" s="197">
        <f t="shared" si="2"/>
        <v>0</v>
      </c>
      <c r="M24" s="197">
        <f>ROUND(IF('Indicator Data'!J24=0,0,IF(LOG('Indicator Data'!J24)&gt;M$3,10,IF(LOG('Indicator Data'!J24)&lt;M$4,0,10-(M$3-LOG('Indicator Data'!J24))/(M$3-M$4)*10))),1)</f>
        <v>0</v>
      </c>
      <c r="N24" s="198">
        <f>'Indicator Data'!C24/'Indicator Data'!$CB24</f>
        <v>2.1052636186584318E-3</v>
      </c>
      <c r="O24" s="198">
        <f>'Indicator Data'!D24/'Indicator Data'!$CB24</f>
        <v>5.6450590184693868E-4</v>
      </c>
      <c r="P24" s="198">
        <f>IF(F24=0.1,"x",'Indicator Data'!E24/'Indicator Data'!$CB24)</f>
        <v>8.3628576510741126E-3</v>
      </c>
      <c r="Q24" s="198">
        <f>'Indicator Data'!F24/'Indicator Data'!$CB24</f>
        <v>0</v>
      </c>
      <c r="R24" s="198">
        <f>'Indicator Data'!G24/'Indicator Data'!$CB24</f>
        <v>0</v>
      </c>
      <c r="S24" s="198">
        <f>'Indicator Data'!H24/'Indicator Data'!$CB24</f>
        <v>0</v>
      </c>
      <c r="T24" s="198">
        <f>'Indicator Data'!I24/'Indicator Data'!$CB24</f>
        <v>0</v>
      </c>
      <c r="U24" s="198">
        <f>'Indicator Data'!J24/'Indicator Data'!$CB24</f>
        <v>0</v>
      </c>
      <c r="V24" s="196">
        <f t="shared" si="3"/>
        <v>10</v>
      </c>
      <c r="W24" s="196">
        <f t="shared" si="4"/>
        <v>5.6</v>
      </c>
      <c r="X24" s="197">
        <f t="shared" si="5"/>
        <v>8.6</v>
      </c>
      <c r="Y24" s="197">
        <f t="shared" si="6"/>
        <v>5.6</v>
      </c>
      <c r="Z24" s="197">
        <f t="shared" si="7"/>
        <v>0</v>
      </c>
      <c r="AA24" s="196">
        <f t="shared" si="8"/>
        <v>0</v>
      </c>
      <c r="AB24" s="196">
        <f t="shared" si="9"/>
        <v>0</v>
      </c>
      <c r="AC24" s="196">
        <f t="shared" si="10"/>
        <v>0</v>
      </c>
      <c r="AD24" s="196">
        <f t="shared" si="11"/>
        <v>0</v>
      </c>
      <c r="AE24" s="197">
        <f t="shared" si="12"/>
        <v>0</v>
      </c>
      <c r="AF24" s="197">
        <f t="shared" si="13"/>
        <v>0</v>
      </c>
      <c r="AG24" s="196">
        <f>ROUND(IF('Indicator Data'!K24=0,0,IF('Indicator Data'!K24&gt;AG$3,10,IF('Indicator Data'!K24&lt;AG$4,0,10-(AG$3-'Indicator Data'!K24)/(AG$3-AG$4)*10))),1)</f>
        <v>0</v>
      </c>
      <c r="AH24" s="199">
        <f t="shared" si="14"/>
        <v>7.8</v>
      </c>
      <c r="AI24" s="199">
        <f t="shared" si="15"/>
        <v>5.6</v>
      </c>
      <c r="AJ24" s="197">
        <f t="shared" si="16"/>
        <v>0</v>
      </c>
      <c r="AK24" s="197">
        <f t="shared" si="17"/>
        <v>0</v>
      </c>
      <c r="AL24" s="199">
        <f t="shared" si="18"/>
        <v>0</v>
      </c>
      <c r="AM24" s="199">
        <f t="shared" si="19"/>
        <v>0</v>
      </c>
      <c r="AN24" s="197">
        <f t="shared" si="20"/>
        <v>0</v>
      </c>
      <c r="AO24" s="200">
        <f t="shared" si="21"/>
        <v>7.4</v>
      </c>
      <c r="AP24" s="200">
        <f t="shared" si="46"/>
        <v>5.0999999999999996</v>
      </c>
      <c r="AQ24" s="200">
        <f t="shared" si="22"/>
        <v>0</v>
      </c>
      <c r="AR24" s="200">
        <f t="shared" si="23"/>
        <v>0</v>
      </c>
      <c r="AS24" s="199">
        <f t="shared" si="24"/>
        <v>0</v>
      </c>
      <c r="AT24" s="199">
        <f>IF('Indicator Data'!L24="No data","x",IF('Indicator Data'!CC24&lt;1000,"x",ROUND((IF('Indicator Data'!L24&gt;AT$3,10,IF('Indicator Data'!L24&lt;AT$4,0,10-(AT$3-'Indicator Data'!L24)/(AT$3-AT$4)*10))),1)))</f>
        <v>0</v>
      </c>
      <c r="AU24" s="200">
        <f t="shared" si="25"/>
        <v>0</v>
      </c>
      <c r="AV24" s="201">
        <f>IF('Indicator Data'!M24="No data","x",ROUND(IF('Indicator Data'!M24=0,0,IF(LOG('Indicator Data'!M24)&gt;AV$3,10,IF(LOG('Indicator Data'!M24)&lt;AV$4,0,10-(AV$3-LOG('Indicator Data'!M24))/(AV$3-AV$4)*10))),1))</f>
        <v>6.8</v>
      </c>
      <c r="AW24" s="198">
        <f>IF(AV24="x","x",'Indicator Data'!M24/'Indicator Data'!$CB24)</f>
        <v>0.69843639522427803</v>
      </c>
      <c r="AX24" s="201">
        <f t="shared" si="26"/>
        <v>7.8</v>
      </c>
      <c r="AY24" s="197">
        <f t="shared" si="47"/>
        <v>7.3</v>
      </c>
      <c r="AZ24" s="201" t="str">
        <f>IF('Indicator Data'!N24="No data","x",ROUND(IF('Indicator Data'!N24=0,0,IF(LOG('Indicator Data'!N24)&gt;AZ$3,10,IF(LOG('Indicator Data'!N24)&lt;AZ$4,0,10-(AZ$3-LOG('Indicator Data'!N24))/(AZ$3-AZ$4)*10))),1))</f>
        <v>x</v>
      </c>
      <c r="BA24" s="198" t="str">
        <f>IF(AZ24="x","x",'Indicator Data'!N24/'Indicator Data'!$CB24)</f>
        <v>x</v>
      </c>
      <c r="BB24" s="201" t="str">
        <f t="shared" si="27"/>
        <v>x</v>
      </c>
      <c r="BC24" s="197" t="str">
        <f t="shared" si="48"/>
        <v>x</v>
      </c>
      <c r="BD24" s="201" t="str">
        <f>IF('Indicator Data'!O24="No data","x",ROUND(IF('Indicator Data'!O24=0,0,IF(LOG('Indicator Data'!O24)&gt;BD$3,10,IF(LOG('Indicator Data'!O24)&lt;BD$4,0,10-(BD$3-LOG('Indicator Data'!O24))/(BD$3-BD$4)*10))),1))</f>
        <v>x</v>
      </c>
      <c r="BE24" s="198" t="str">
        <f>IF(BD24="x","x",'Indicator Data'!O24/'Indicator Data'!$CB24)</f>
        <v>x</v>
      </c>
      <c r="BF24" s="201" t="str">
        <f t="shared" si="28"/>
        <v>x</v>
      </c>
      <c r="BG24" s="197" t="str">
        <f t="shared" si="49"/>
        <v>x</v>
      </c>
      <c r="BH24" s="201" t="str">
        <f>IF('Indicator Data'!P24="No data","x",ROUND(IF('Indicator Data'!P24=0,0,IF(LOG('Indicator Data'!P24)&gt;BH$3,10,IF(LOG('Indicator Data'!P24)&lt;BH$4,0,10-(BH$3-LOG('Indicator Data'!P24))/(BH$3-BH$4)*10))),1))</f>
        <v>x</v>
      </c>
      <c r="BI24" s="198" t="str">
        <f>IF(BH24="x","x",'Indicator Data'!P24/'Indicator Data'!$CB24)</f>
        <v>x</v>
      </c>
      <c r="BJ24" s="201" t="str">
        <f t="shared" si="29"/>
        <v>x</v>
      </c>
      <c r="BK24" s="197" t="str">
        <f t="shared" si="50"/>
        <v>x</v>
      </c>
      <c r="BL24" s="199">
        <f t="shared" si="51"/>
        <v>7.3</v>
      </c>
      <c r="BM24" s="201">
        <f>ROUND(IF('Indicator Data'!Q24=0,0,IF(LOG('Indicator Data'!Q24)&gt;BM$3,10,IF(LOG('Indicator Data'!Q24)&lt;BM$4,0,10-(BM$3-LOG('Indicator Data'!Q24))/(BM$3-BM$4)*10))),1)</f>
        <v>5.8</v>
      </c>
      <c r="BN24" s="252">
        <f>'Indicator Data'!R24</f>
        <v>0.153082364</v>
      </c>
      <c r="BO24" s="201">
        <f t="shared" si="30"/>
        <v>1.5</v>
      </c>
      <c r="BP24" s="201">
        <f t="shared" si="31"/>
        <v>4</v>
      </c>
      <c r="BQ24" s="201">
        <f>ROUND(IF('Indicator Data'!S24=0,0,IF(LOG('Indicator Data'!S24)&gt;BQ$3,10,IF(LOG('Indicator Data'!S24)&lt;BQ$4,0,10-(BQ$3-LOG('Indicator Data'!S24))/(BQ$3-BQ$4)*10))),1)</f>
        <v>5.8</v>
      </c>
      <c r="BR24" s="252">
        <f>'Indicator Data'!T24</f>
        <v>0.15248484900000001</v>
      </c>
      <c r="BS24" s="201">
        <f t="shared" si="32"/>
        <v>1.5</v>
      </c>
      <c r="BT24" s="201">
        <f t="shared" si="33"/>
        <v>4</v>
      </c>
      <c r="BU24" s="197">
        <f t="shared" si="34"/>
        <v>4</v>
      </c>
      <c r="BV24" s="201">
        <f>ROUND(IF('Indicator Data'!U24=0,0,IF(LOG('Indicator Data'!U24)&gt;BV$3,10,IF(LOG('Indicator Data'!U24)&lt;BV$4,0,10-(BV$3-LOG('Indicator Data'!U24))/(BV$3-BV$4)*10))),1)</f>
        <v>6</v>
      </c>
      <c r="BW24" s="198">
        <f>'Indicator Data'!U24/'Indicator Data'!$CB24</f>
        <v>0.2071871761330018</v>
      </c>
      <c r="BX24" s="201">
        <f t="shared" si="35"/>
        <v>2.2999999999999998</v>
      </c>
      <c r="BY24" s="197">
        <f t="shared" si="52"/>
        <v>4.4000000000000004</v>
      </c>
      <c r="BZ24" s="201">
        <f>ROUND(IF('Indicator Data'!V24=0,0,IF(LOG('Indicator Data'!V24)&gt;BZ$3,10,IF(LOG('Indicator Data'!V24)&lt;BZ$4,0,10-(BZ$3-LOG('Indicator Data'!V24))/(BZ$3-BZ$4)*10))),1)</f>
        <v>6.5</v>
      </c>
      <c r="CA24" s="198">
        <f>IF('Indicator Data'!V24/'Indicator Data'!$CB24&gt;1,1,'Indicator Data'!V24/'Indicator Data'!$CB24)</f>
        <v>0.42209629378064195</v>
      </c>
      <c r="CB24" s="201">
        <f t="shared" si="36"/>
        <v>4.2</v>
      </c>
      <c r="CC24" s="197">
        <f t="shared" si="53"/>
        <v>5.5</v>
      </c>
      <c r="CD24" s="201">
        <f>ROUND(IF('Indicator Data'!W24=0,0,IF(LOG('Indicator Data'!W24)&gt;CD$3,10,IF(LOG('Indicator Data'!W24)&lt;CD$4,0,10-(CD$3-LOG('Indicator Data'!W24))/(CD$3-CD$4)*10))),1)</f>
        <v>6.7</v>
      </c>
      <c r="CE24" s="198">
        <f>'Indicator Data'!W24/'Indicator Data'!$CB24</f>
        <v>0.55912751123521254</v>
      </c>
      <c r="CF24" s="201">
        <f t="shared" si="37"/>
        <v>5.6</v>
      </c>
      <c r="CG24" s="197">
        <f t="shared" si="54"/>
        <v>6.2</v>
      </c>
      <c r="CH24" s="199">
        <f t="shared" si="38"/>
        <v>5.0999999999999996</v>
      </c>
      <c r="CI24" s="201">
        <f>IF('Indicator Data'!BR24="No data","x",ROUND(IF('Indicator Data'!BR24&gt;CI$3,0,IF('Indicator Data'!BR24&lt;CI$4,10,(CI$3-'Indicator Data'!BR24)/(CI$3-CI$4)*10)),1))</f>
        <v>3.4</v>
      </c>
      <c r="CJ24" s="201">
        <f>IF('Indicator Data'!BS24="No data","x",ROUND(IF('Indicator Data'!BS24&gt;CJ$3,0,IF('Indicator Data'!BS24&lt;CJ$4,10,(CJ$3-'Indicator Data'!BS24)/(CJ$3-CJ$4)*10)),1))</f>
        <v>0.5</v>
      </c>
      <c r="CK24" s="201">
        <f>IF('Indicator Data'!AC24="No data","x",ROUND(IF('Indicator Data'!AC24&gt;CK$3,0,IF('Indicator Data'!AC24&lt;CK$4,10,(CK$3-'Indicator Data'!AC24)/(CK$3-CK$4)*10)),1))</f>
        <v>2</v>
      </c>
      <c r="CL24" s="197">
        <f t="shared" si="39"/>
        <v>2</v>
      </c>
      <c r="CM24" s="201">
        <f>IF('Indicator Data'!X24="No data","x",ROUND(IF(LOG('Indicator Data'!X24)&gt;CM$3,10,IF(LOG('Indicator Data'!X24)&lt;CM$4,0,10-(CM$3-LOG('Indicator Data'!X24))/(CM$3-CM$4)*10)),1))</f>
        <v>4.3</v>
      </c>
      <c r="CN24" s="201">
        <f>IF('Indicator Data'!Y24="No data","x",ROUND(IF('Indicator Data'!Y24&gt;CN$3,10,IF('Indicator Data'!Y24&lt;CN$4,0,10-(CN$3-'Indicator Data'!Y24)/(CN$3-CN$4)*10)),1))</f>
        <v>5.6</v>
      </c>
      <c r="CO24" s="201">
        <f>IF('Indicator Data'!Z24="No data","x",ROUND(IF('Indicator Data'!Z24&gt;CO$3,10,IF('Indicator Data'!Z24&lt;CO$4,0,10-(CO$3-'Indicator Data'!Z24)/(CO$3-CO$4)*10)),1))</f>
        <v>4.2</v>
      </c>
      <c r="CP24" s="201" t="str">
        <f>IF('Indicator Data'!AA24="No data","x",ROUND(IF('Indicator Data'!AA24&gt;CP$3,10,IF('Indicator Data'!AA24&lt;CP$4,0,10-(CP$3-'Indicator Data'!AA24)/(CP$3-CP$4)*10)),1))</f>
        <v>x</v>
      </c>
      <c r="CQ24" s="197">
        <f t="shared" si="55"/>
        <v>4.7</v>
      </c>
      <c r="CR24" s="199">
        <f t="shared" si="56"/>
        <v>3.8</v>
      </c>
      <c r="CS24" s="201" t="str">
        <f>IF('Indicator Data'!AF24="No data","x",ROUND(IF('Indicator Data'!AF24&gt;CS$3,10,IF('Indicator Data'!AF24&lt;CS$4,0,10-(CS$3-'Indicator Data'!AF24)/(CS$3-CS$4)*10)),1))</f>
        <v>x</v>
      </c>
      <c r="CT24" s="201">
        <f>IF('Indicator Data'!AG24="No data","x",ROUND(IF('Indicator Data'!AG24&gt;CT$3,10,IF('Indicator Data'!AG24&lt;CT$4,0,10-(CT$3-'Indicator Data'!AG24)/(CT$3-CT$4)*10)),1))</f>
        <v>2.2000000000000002</v>
      </c>
      <c r="CU24" s="197">
        <f t="shared" si="57"/>
        <v>4.0999999999999996</v>
      </c>
      <c r="CV24" s="201">
        <f>IF('Indicator Data'!AB24="No data","x",ROUND(IF('Indicator Data'!AB24&gt;CV$3,10,IF('Indicator Data'!AB24&lt;CV$4,0,10-(CV$3-'Indicator Data'!AB24)/(CV$3-CV$4)*10)),1))</f>
        <v>0</v>
      </c>
      <c r="CW24" s="197">
        <f t="shared" si="58"/>
        <v>1.5</v>
      </c>
      <c r="CX24" s="198">
        <f>IF('Indicator Data'!AD24="No data","x",'Indicator Data'!AD24/'Indicator Data'!$CA24)</f>
        <v>1.0717821910493875E-3</v>
      </c>
      <c r="CY24" s="201">
        <f t="shared" si="40"/>
        <v>0</v>
      </c>
      <c r="CZ24" s="201">
        <f>IF('Indicator Data'!AE24="No data","x",ROUND(IF('Indicator Data'!AE24&gt;CZ$3,0,IF('Indicator Data'!AE24&lt;CZ$4,10,(CZ$3-'Indicator Data'!AE24)/(CZ$3-CZ$4)*10)),1))</f>
        <v>4</v>
      </c>
      <c r="DA24" s="197">
        <f t="shared" si="59"/>
        <v>2</v>
      </c>
      <c r="DB24" s="199">
        <f t="shared" si="60"/>
        <v>2.5</v>
      </c>
      <c r="DC24" s="200">
        <f t="shared" si="41"/>
        <v>4.9000000000000004</v>
      </c>
      <c r="DD24" s="202">
        <f t="shared" si="42"/>
        <v>3.5</v>
      </c>
      <c r="DE24" s="201">
        <f>ROUND(IF('Indicator Data'!AH24=0,0,IF('Indicator Data'!AH24&gt;DE$3,10,IF('Indicator Data'!AH24&lt;DE$4,0,10-(DE$3-'Indicator Data'!AH24)/(DE$3-DE$4)*10))),1)</f>
        <v>0</v>
      </c>
      <c r="DF24" s="201">
        <f>ROUND(IF('Indicator Data'!AI24=0,0,IF(LOG('Indicator Data'!AI24)&gt;LOG(DF$3),10,IF(LOG('Indicator Data'!AI24)&lt;LOG(DF$4),0,10-(LOG(DF$3)-LOG('Indicator Data'!AI24))/(LOG(DF$3)-LOG(DF$4))*10))),1)</f>
        <v>0</v>
      </c>
      <c r="DG24" s="203">
        <f t="shared" si="43"/>
        <v>0</v>
      </c>
      <c r="DH24" s="197">
        <f>'Indicator Data'!AJ24</f>
        <v>0</v>
      </c>
      <c r="DI24" s="197">
        <f>'Indicator Data'!AK24</f>
        <v>0</v>
      </c>
      <c r="DJ24" s="200">
        <f t="shared" si="44"/>
        <v>0</v>
      </c>
      <c r="DK24" s="202">
        <f t="shared" si="45"/>
        <v>0</v>
      </c>
      <c r="DL24" s="13"/>
      <c r="DM24" s="24"/>
    </row>
    <row r="25" spans="1:117" s="2" customFormat="1">
      <c r="A25" s="205" t="str">
        <f>'Indicator Data'!A25</f>
        <v>Bolivia</v>
      </c>
      <c r="B25" s="206" t="str">
        <f>'Indicator Data'!B25</f>
        <v>BOL</v>
      </c>
      <c r="C25" s="204">
        <f>ROUND(IF('Indicator Data'!C25=0,0.1,IF(LOG('Indicator Data'!C25)&gt;C$3,10,IF(LOG('Indicator Data'!C25)&lt;C$4,0,10-(C$3-LOG('Indicator Data'!C25))/(C$3-C$4)*10))),1)</f>
        <v>8.3000000000000007</v>
      </c>
      <c r="D25" s="196">
        <f>ROUND(IF('Indicator Data'!D25=0,0.1,IF(LOG('Indicator Data'!D25)&gt;D$3,10,IF(LOG('Indicator Data'!D25)&lt;D$4,0,10-(D$3-LOG('Indicator Data'!D25))/(D$3-D$4)*10))),1)</f>
        <v>8.1</v>
      </c>
      <c r="E25" s="197">
        <f t="shared" si="0"/>
        <v>8.1999999999999993</v>
      </c>
      <c r="F25" s="197">
        <f>IF('Indicator Data'!E25="No data",0.1,(ROUND(IF('Indicator Data'!E25=0,0,IF(LOG('Indicator Data'!E25)&gt;F$3,10,IF(LOG('Indicator Data'!E25)&lt;F$4,0,10-(F$3-LOG('Indicator Data'!E25))/(F$3-F$4)*10))),1)))</f>
        <v>6.9</v>
      </c>
      <c r="G25" s="197">
        <f>ROUND(IF('Indicator Data'!F25=0,0,IF(LOG('Indicator Data'!F25)&gt;G$3,10,IF(LOG('Indicator Data'!F25)&lt;G$4,0,10-(G$3-LOG('Indicator Data'!F25))/(G$3-G$4)*10))),1)</f>
        <v>0</v>
      </c>
      <c r="H25" s="196">
        <f>ROUND(IF('Indicator Data'!G25=0,0,IF(LOG('Indicator Data'!G25)&gt;H$3,10,IF(LOG('Indicator Data'!G25)&lt;H$4,0,10-(H$3-LOG('Indicator Data'!G25))/(H$3-H$4)*10))),1)</f>
        <v>0</v>
      </c>
      <c r="I25" s="196">
        <f>ROUND(IF('Indicator Data'!H25=0,0,IF(LOG('Indicator Data'!H25)&gt;I$3,10,IF(LOG('Indicator Data'!H25)&lt;I$4,0,10-(I$3-LOG('Indicator Data'!H25))/(I$3-I$4)*10))),1)</f>
        <v>0</v>
      </c>
      <c r="J25" s="196">
        <f t="shared" si="1"/>
        <v>0</v>
      </c>
      <c r="K25" s="196">
        <f>ROUND(IF('Indicator Data'!I25=0,0,IF(LOG('Indicator Data'!I25)&gt;K$3,10,IF(LOG('Indicator Data'!I25)&lt;K$4,0,10-(K$3-LOG('Indicator Data'!I25))/(K$3-K$4)*10))),1)</f>
        <v>0</v>
      </c>
      <c r="L25" s="197">
        <f t="shared" si="2"/>
        <v>0</v>
      </c>
      <c r="M25" s="197">
        <f>ROUND(IF('Indicator Data'!J25=0,0,IF(LOG('Indicator Data'!J25)&gt;M$3,10,IF(LOG('Indicator Data'!J25)&lt;M$4,0,10-(M$3-LOG('Indicator Data'!J25))/(M$3-M$4)*10))),1)</f>
        <v>9.1</v>
      </c>
      <c r="N25" s="198">
        <f>'Indicator Data'!C25/'Indicator Data'!$CB25</f>
        <v>1.869821411973175E-3</v>
      </c>
      <c r="O25" s="198">
        <f>'Indicator Data'!D25/'Indicator Data'!$CB25</f>
        <v>2.5563244703215272E-4</v>
      </c>
      <c r="P25" s="198">
        <f>IF(F25=0.1,"x",'Indicator Data'!E25/'Indicator Data'!$CB25)</f>
        <v>5.5175120753811714E-3</v>
      </c>
      <c r="Q25" s="198">
        <f>'Indicator Data'!F25/'Indicator Data'!$CB25</f>
        <v>0</v>
      </c>
      <c r="R25" s="198">
        <f>'Indicator Data'!G25/'Indicator Data'!$CB25</f>
        <v>0</v>
      </c>
      <c r="S25" s="198">
        <f>'Indicator Data'!H25/'Indicator Data'!$CB25</f>
        <v>0</v>
      </c>
      <c r="T25" s="198">
        <f>'Indicator Data'!I25/'Indicator Data'!$CB25</f>
        <v>0</v>
      </c>
      <c r="U25" s="198">
        <f>'Indicator Data'!J25/'Indicator Data'!$CB25</f>
        <v>4.1398244607808504E-3</v>
      </c>
      <c r="V25" s="196">
        <f t="shared" si="3"/>
        <v>9.3000000000000007</v>
      </c>
      <c r="W25" s="196">
        <f t="shared" si="4"/>
        <v>2.6</v>
      </c>
      <c r="X25" s="197">
        <f t="shared" si="5"/>
        <v>7.2</v>
      </c>
      <c r="Y25" s="197">
        <f t="shared" si="6"/>
        <v>3.7</v>
      </c>
      <c r="Z25" s="197">
        <f t="shared" si="7"/>
        <v>0</v>
      </c>
      <c r="AA25" s="196">
        <f t="shared" si="8"/>
        <v>0</v>
      </c>
      <c r="AB25" s="196">
        <f t="shared" si="9"/>
        <v>0</v>
      </c>
      <c r="AC25" s="196">
        <f t="shared" si="10"/>
        <v>0</v>
      </c>
      <c r="AD25" s="196">
        <f t="shared" si="11"/>
        <v>0</v>
      </c>
      <c r="AE25" s="197">
        <f t="shared" si="12"/>
        <v>0</v>
      </c>
      <c r="AF25" s="197">
        <f t="shared" si="13"/>
        <v>1.4</v>
      </c>
      <c r="AG25" s="196">
        <f>ROUND(IF('Indicator Data'!K25=0,0,IF('Indicator Data'!K25&gt;AG$3,10,IF('Indicator Data'!K25&lt;AG$4,0,10-(AG$3-'Indicator Data'!K25)/(AG$3-AG$4)*10))),1)</f>
        <v>9.5</v>
      </c>
      <c r="AH25" s="199">
        <f t="shared" si="14"/>
        <v>8.8000000000000007</v>
      </c>
      <c r="AI25" s="199">
        <f t="shared" si="15"/>
        <v>5.4</v>
      </c>
      <c r="AJ25" s="197">
        <f t="shared" si="16"/>
        <v>0</v>
      </c>
      <c r="AK25" s="197">
        <f t="shared" si="17"/>
        <v>0</v>
      </c>
      <c r="AL25" s="199">
        <f t="shared" si="18"/>
        <v>0</v>
      </c>
      <c r="AM25" s="199">
        <f t="shared" si="19"/>
        <v>0</v>
      </c>
      <c r="AN25" s="197">
        <f t="shared" si="20"/>
        <v>6.7</v>
      </c>
      <c r="AO25" s="200">
        <f t="shared" si="21"/>
        <v>7.7</v>
      </c>
      <c r="AP25" s="200">
        <f t="shared" si="46"/>
        <v>5.5</v>
      </c>
      <c r="AQ25" s="200">
        <f t="shared" si="22"/>
        <v>0</v>
      </c>
      <c r="AR25" s="200">
        <f t="shared" si="23"/>
        <v>0</v>
      </c>
      <c r="AS25" s="199">
        <f t="shared" si="24"/>
        <v>8.1</v>
      </c>
      <c r="AT25" s="199">
        <f>IF('Indicator Data'!L25="No data","x",IF('Indicator Data'!CC25&lt;1000,"x",ROUND((IF('Indicator Data'!L25&gt;AT$3,10,IF('Indicator Data'!L25&lt;AT$4,0,10-(AT$3-'Indicator Data'!L25)/(AT$3-AT$4)*10))),1)))</f>
        <v>4.8</v>
      </c>
      <c r="AU25" s="200">
        <f t="shared" si="25"/>
        <v>6.5</v>
      </c>
      <c r="AV25" s="201" t="str">
        <f>IF('Indicator Data'!M25="No data","x",ROUND(IF('Indicator Data'!M25=0,0,IF(LOG('Indicator Data'!M25)&gt;AV$3,10,IF(LOG('Indicator Data'!M25)&lt;AV$4,0,10-(AV$3-LOG('Indicator Data'!M25))/(AV$3-AV$4)*10))),1))</f>
        <v>x</v>
      </c>
      <c r="AW25" s="198" t="str">
        <f>IF(AV25="x","x",'Indicator Data'!M25/'Indicator Data'!$CB25)</f>
        <v>x</v>
      </c>
      <c r="AX25" s="201" t="str">
        <f t="shared" si="26"/>
        <v>x</v>
      </c>
      <c r="AY25" s="197" t="str">
        <f t="shared" si="47"/>
        <v>x</v>
      </c>
      <c r="AZ25" s="201" t="str">
        <f>IF('Indicator Data'!N25="No data","x",ROUND(IF('Indicator Data'!N25=0,0,IF(LOG('Indicator Data'!N25)&gt;AZ$3,10,IF(LOG('Indicator Data'!N25)&lt;AZ$4,0,10-(AZ$3-LOG('Indicator Data'!N25))/(AZ$3-AZ$4)*10))),1))</f>
        <v>x</v>
      </c>
      <c r="BA25" s="198" t="str">
        <f>IF(AZ25="x","x",'Indicator Data'!N25/'Indicator Data'!$CB25)</f>
        <v>x</v>
      </c>
      <c r="BB25" s="201" t="str">
        <f t="shared" si="27"/>
        <v>x</v>
      </c>
      <c r="BC25" s="197" t="str">
        <f t="shared" si="48"/>
        <v>x</v>
      </c>
      <c r="BD25" s="201" t="str">
        <f>IF('Indicator Data'!O25="No data","x",ROUND(IF('Indicator Data'!O25=0,0,IF(LOG('Indicator Data'!O25)&gt;BD$3,10,IF(LOG('Indicator Data'!O25)&lt;BD$4,0,10-(BD$3-LOG('Indicator Data'!O25))/(BD$3-BD$4)*10))),1))</f>
        <v>x</v>
      </c>
      <c r="BE25" s="198" t="str">
        <f>IF(BD25="x","x",'Indicator Data'!O25/'Indicator Data'!$CB25)</f>
        <v>x</v>
      </c>
      <c r="BF25" s="201" t="str">
        <f t="shared" si="28"/>
        <v>x</v>
      </c>
      <c r="BG25" s="197" t="str">
        <f t="shared" si="49"/>
        <v>x</v>
      </c>
      <c r="BH25" s="201" t="str">
        <f>IF('Indicator Data'!P25="No data","x",ROUND(IF('Indicator Data'!P25=0,0,IF(LOG('Indicator Data'!P25)&gt;BH$3,10,IF(LOG('Indicator Data'!P25)&lt;BH$4,0,10-(BH$3-LOG('Indicator Data'!P25))/(BH$3-BH$4)*10))),1))</f>
        <v>x</v>
      </c>
      <c r="BI25" s="198" t="str">
        <f>IF(BH25="x","x",'Indicator Data'!P25/'Indicator Data'!$CB25)</f>
        <v>x</v>
      </c>
      <c r="BJ25" s="201" t="str">
        <f t="shared" si="29"/>
        <v>x</v>
      </c>
      <c r="BK25" s="197" t="str">
        <f t="shared" si="50"/>
        <v>x</v>
      </c>
      <c r="BL25" s="199" t="str">
        <f t="shared" si="51"/>
        <v>x</v>
      </c>
      <c r="BM25" s="201">
        <f>ROUND(IF('Indicator Data'!Q25=0,0,IF(LOG('Indicator Data'!Q25)&gt;BM$3,10,IF(LOG('Indicator Data'!Q25)&lt;BM$4,0,10-(BM$3-LOG('Indicator Data'!Q25))/(BM$3-BM$4)*10))),1)</f>
        <v>8.4</v>
      </c>
      <c r="BN25" s="252">
        <f>'Indicator Data'!R25</f>
        <v>0.63655831100000004</v>
      </c>
      <c r="BO25" s="201">
        <f t="shared" si="30"/>
        <v>6.4</v>
      </c>
      <c r="BP25" s="201">
        <f t="shared" si="31"/>
        <v>7.5</v>
      </c>
      <c r="BQ25" s="201">
        <f>ROUND(IF('Indicator Data'!S25=0,0,IF(LOG('Indicator Data'!S25)&gt;BQ$3,10,IF(LOG('Indicator Data'!S25)&lt;BQ$4,0,10-(BQ$3-LOG('Indicator Data'!S25))/(BQ$3-BQ$4)*10))),1)</f>
        <v>0</v>
      </c>
      <c r="BR25" s="252">
        <f>'Indicator Data'!T25</f>
        <v>0</v>
      </c>
      <c r="BS25" s="201">
        <f t="shared" si="32"/>
        <v>0</v>
      </c>
      <c r="BT25" s="201">
        <f t="shared" si="33"/>
        <v>0</v>
      </c>
      <c r="BU25" s="197">
        <f t="shared" si="34"/>
        <v>4.8</v>
      </c>
      <c r="BV25" s="201">
        <f>ROUND(IF('Indicator Data'!U25=0,0,IF(LOG('Indicator Data'!U25)&gt;BV$3,10,IF(LOG('Indicator Data'!U25)&lt;BV$4,0,10-(BV$3-LOG('Indicator Data'!U25))/(BV$3-BV$4)*10))),1)</f>
        <v>7.9</v>
      </c>
      <c r="BW25" s="198">
        <f>'Indicator Data'!U25/'Indicator Data'!$CB25</f>
        <v>0.32363391571157468</v>
      </c>
      <c r="BX25" s="201">
        <f t="shared" si="35"/>
        <v>3.6</v>
      </c>
      <c r="BY25" s="197">
        <f t="shared" si="52"/>
        <v>6.2</v>
      </c>
      <c r="BZ25" s="201">
        <f>ROUND(IF('Indicator Data'!V25=0,0,IF(LOG('Indicator Data'!V25)&gt;BZ$3,10,IF(LOG('Indicator Data'!V25)&lt;BZ$4,0,10-(BZ$3-LOG('Indicator Data'!V25))/(BZ$3-BZ$4)*10))),1)</f>
        <v>8.1</v>
      </c>
      <c r="CA25" s="198">
        <f>IF('Indicator Data'!V25/'Indicator Data'!$CB25&gt;1,1,'Indicator Data'!V25/'Indicator Data'!$CB25)</f>
        <v>0.41230215534346687</v>
      </c>
      <c r="CB25" s="201">
        <f t="shared" si="36"/>
        <v>4.0999999999999996</v>
      </c>
      <c r="CC25" s="197">
        <f t="shared" si="53"/>
        <v>6.5</v>
      </c>
      <c r="CD25" s="201">
        <f>ROUND(IF('Indicator Data'!W25=0,0,IF(LOG('Indicator Data'!W25)&gt;CD$3,10,IF(LOG('Indicator Data'!W25)&lt;CD$4,0,10-(CD$3-LOG('Indicator Data'!W25))/(CD$3-CD$4)*10))),1)</f>
        <v>8</v>
      </c>
      <c r="CE25" s="198">
        <f>'Indicator Data'!W25/'Indicator Data'!$CB25</f>
        <v>0.37811142361069039</v>
      </c>
      <c r="CF25" s="201">
        <f t="shared" si="37"/>
        <v>3.8</v>
      </c>
      <c r="CG25" s="197">
        <f t="shared" si="54"/>
        <v>6.3</v>
      </c>
      <c r="CH25" s="199">
        <f t="shared" si="38"/>
        <v>6</v>
      </c>
      <c r="CI25" s="201">
        <f>IF('Indicator Data'!BR25="No data","x",ROUND(IF('Indicator Data'!BR25&gt;CI$3,0,IF('Indicator Data'!BR25&lt;CI$4,10,(CI$3-'Indicator Data'!BR25)/(CI$3-CI$4)*10)),1))</f>
        <v>4.4000000000000004</v>
      </c>
      <c r="CJ25" s="201">
        <f>IF('Indicator Data'!BS25="No data","x",ROUND(IF('Indicator Data'!BS25&gt;CJ$3,0,IF('Indicator Data'!BS25&lt;CJ$4,10,(CJ$3-'Indicator Data'!BS25)/(CJ$3-CJ$4)*10)),1))</f>
        <v>1.2</v>
      </c>
      <c r="CK25" s="201">
        <f>IF('Indicator Data'!AC25="No data","x",ROUND(IF('Indicator Data'!AC25&gt;CK$3,0,IF('Indicator Data'!AC25&lt;CK$4,10,(CK$3-'Indicator Data'!AC25)/(CK$3-CK$4)*10)),1))</f>
        <v>7.5</v>
      </c>
      <c r="CL25" s="197">
        <f t="shared" si="39"/>
        <v>4.4000000000000004</v>
      </c>
      <c r="CM25" s="201">
        <f>IF('Indicator Data'!X25="No data","x",ROUND(IF(LOG('Indicator Data'!X25)&gt;CM$3,10,IF(LOG('Indicator Data'!X25)&lt;CM$4,0,10-(CM$3-LOG('Indicator Data'!X25))/(CM$3-CM$4)*10)),1))</f>
        <v>3.4</v>
      </c>
      <c r="CN25" s="201">
        <f>IF('Indicator Data'!Y25="No data","x",ROUND(IF('Indicator Data'!Y25&gt;CN$3,10,IF('Indicator Data'!Y25&lt;CN$4,0,10-(CN$3-'Indicator Data'!Y25)/(CN$3-CN$4)*10)),1))</f>
        <v>3.8</v>
      </c>
      <c r="CO25" s="201">
        <f>IF('Indicator Data'!Z25="No data","x",ROUND(IF('Indicator Data'!Z25&gt;CO$3,10,IF('Indicator Data'!Z25&lt;CO$4,0,10-(CO$3-'Indicator Data'!Z25)/(CO$3-CO$4)*10)),1))</f>
        <v>7</v>
      </c>
      <c r="CP25" s="201">
        <f>IF('Indicator Data'!AA25="No data","x",ROUND(IF('Indicator Data'!AA25&gt;CP$3,10,IF('Indicator Data'!AA25&lt;CP$4,0,10-(CP$3-'Indicator Data'!AA25)/(CP$3-CP$4)*10)),1))</f>
        <v>3.8</v>
      </c>
      <c r="CQ25" s="197">
        <f t="shared" si="55"/>
        <v>4.5</v>
      </c>
      <c r="CR25" s="199">
        <f t="shared" si="56"/>
        <v>4.5</v>
      </c>
      <c r="CS25" s="201">
        <f>IF('Indicator Data'!AF25="No data","x",ROUND(IF('Indicator Data'!AF25&gt;CS$3,10,IF('Indicator Data'!AF25&lt;CS$4,0,10-(CS$3-'Indicator Data'!AF25)/(CS$3-CS$4)*10)),1))</f>
        <v>5.4</v>
      </c>
      <c r="CT25" s="201">
        <f>IF('Indicator Data'!AG25="No data","x",ROUND(IF('Indicator Data'!AG25&gt;CT$3,10,IF('Indicator Data'!AG25&lt;CT$4,0,10-(CT$3-'Indicator Data'!AG25)/(CT$3-CT$4)*10)),1))</f>
        <v>3.4</v>
      </c>
      <c r="CU25" s="197">
        <f t="shared" si="57"/>
        <v>4.5</v>
      </c>
      <c r="CV25" s="201">
        <f>IF('Indicator Data'!AB25="No data","x",ROUND(IF('Indicator Data'!AB25&gt;CV$3,10,IF('Indicator Data'!AB25&lt;CV$4,0,10-(CV$3-'Indicator Data'!AB25)/(CV$3-CV$4)*10)),1))</f>
        <v>4.4000000000000004</v>
      </c>
      <c r="CW25" s="197">
        <f t="shared" si="58"/>
        <v>4.4000000000000004</v>
      </c>
      <c r="CX25" s="198">
        <f>IF('Indicator Data'!AD25="No data","x",'Indicator Data'!AD25/'Indicator Data'!$CA25)</f>
        <v>1.1557411533887219E-3</v>
      </c>
      <c r="CY25" s="201">
        <f t="shared" si="40"/>
        <v>0</v>
      </c>
      <c r="CZ25" s="201">
        <f>IF('Indicator Data'!AE25="No data","x",ROUND(IF('Indicator Data'!AE25&gt;CZ$3,0,IF('Indicator Data'!AE25&lt;CZ$4,10,(CZ$3-'Indicator Data'!AE25)/(CZ$3-CZ$4)*10)),1))</f>
        <v>8</v>
      </c>
      <c r="DA25" s="197">
        <f t="shared" si="59"/>
        <v>4</v>
      </c>
      <c r="DB25" s="199">
        <f t="shared" si="60"/>
        <v>4.3</v>
      </c>
      <c r="DC25" s="200">
        <f t="shared" si="41"/>
        <v>5</v>
      </c>
      <c r="DD25" s="202">
        <f t="shared" si="42"/>
        <v>4.7</v>
      </c>
      <c r="DE25" s="201">
        <f>ROUND(IF('Indicator Data'!AH25=0,0,IF('Indicator Data'!AH25&gt;DE$3,10,IF('Indicator Data'!AH25&lt;DE$4,0,10-(DE$3-'Indicator Data'!AH25)/(DE$3-DE$4)*10))),1)</f>
        <v>3.8</v>
      </c>
      <c r="DF25" s="201">
        <f>ROUND(IF('Indicator Data'!AI25=0,0,IF(LOG('Indicator Data'!AI25)&gt;LOG(DF$3),10,IF(LOG('Indicator Data'!AI25)&lt;LOG(DF$4),0,10-(LOG(DF$3)-LOG('Indicator Data'!AI25))/(LOG(DF$3)-LOG(DF$4))*10))),1)</f>
        <v>4.2</v>
      </c>
      <c r="DG25" s="203">
        <f t="shared" si="43"/>
        <v>4</v>
      </c>
      <c r="DH25" s="197">
        <f>'Indicator Data'!AJ25</f>
        <v>0</v>
      </c>
      <c r="DI25" s="197">
        <f>'Indicator Data'!AK25</f>
        <v>0</v>
      </c>
      <c r="DJ25" s="200">
        <f t="shared" si="44"/>
        <v>0</v>
      </c>
      <c r="DK25" s="202">
        <f t="shared" si="45"/>
        <v>2.8</v>
      </c>
      <c r="DL25" s="13"/>
      <c r="DM25" s="24"/>
    </row>
    <row r="26" spans="1:117" s="2" customFormat="1">
      <c r="A26" s="205" t="str">
        <f>'Indicator Data'!A26</f>
        <v>Bosnia and Herzegovina</v>
      </c>
      <c r="B26" s="206" t="str">
        <f>'Indicator Data'!B26</f>
        <v>BIH</v>
      </c>
      <c r="C26" s="204">
        <f>ROUND(IF('Indicator Data'!C26=0,0.1,IF(LOG('Indicator Data'!C26)&gt;C$3,10,IF(LOG('Indicator Data'!C26)&lt;C$4,0,10-(C$3-LOG('Indicator Data'!C26))/(C$3-C$4)*10))),1)</f>
        <v>7.3</v>
      </c>
      <c r="D26" s="196">
        <f>ROUND(IF('Indicator Data'!D26=0,0.1,IF(LOG('Indicator Data'!D26)&gt;D$3,10,IF(LOG('Indicator Data'!D26)&lt;D$4,0,10-(D$3-LOG('Indicator Data'!D26))/(D$3-D$4)*10))),1)</f>
        <v>0.1</v>
      </c>
      <c r="E26" s="197">
        <f t="shared" si="0"/>
        <v>4.5999999999999996</v>
      </c>
      <c r="F26" s="197">
        <f>IF('Indicator Data'!E26="No data",0.1,(ROUND(IF('Indicator Data'!E26=0,0,IF(LOG('Indicator Data'!E26)&gt;F$3,10,IF(LOG('Indicator Data'!E26)&lt;F$4,0,10-(F$3-LOG('Indicator Data'!E26))/(F$3-F$4)*10))),1)))</f>
        <v>6.6</v>
      </c>
      <c r="G26" s="197">
        <f>ROUND(IF('Indicator Data'!F26=0,0,IF(LOG('Indicator Data'!F26)&gt;G$3,10,IF(LOG('Indicator Data'!F26)&lt;G$4,0,10-(G$3-LOG('Indicator Data'!F26))/(G$3-G$4)*10))),1)</f>
        <v>2.7</v>
      </c>
      <c r="H26" s="196">
        <f>ROUND(IF('Indicator Data'!G26=0,0,IF(LOG('Indicator Data'!G26)&gt;H$3,10,IF(LOG('Indicator Data'!G26)&lt;H$4,0,10-(H$3-LOG('Indicator Data'!G26))/(H$3-H$4)*10))),1)</f>
        <v>0</v>
      </c>
      <c r="I26" s="196">
        <f>ROUND(IF('Indicator Data'!H26=0,0,IF(LOG('Indicator Data'!H26)&gt;I$3,10,IF(LOG('Indicator Data'!H26)&lt;I$4,0,10-(I$3-LOG('Indicator Data'!H26))/(I$3-I$4)*10))),1)</f>
        <v>0</v>
      </c>
      <c r="J26" s="196">
        <f t="shared" si="1"/>
        <v>0</v>
      </c>
      <c r="K26" s="196">
        <f>ROUND(IF('Indicator Data'!I26=0,0,IF(LOG('Indicator Data'!I26)&gt;K$3,10,IF(LOG('Indicator Data'!I26)&lt;K$4,0,10-(K$3-LOG('Indicator Data'!I26))/(K$3-K$4)*10))),1)</f>
        <v>0</v>
      </c>
      <c r="L26" s="197">
        <f t="shared" si="2"/>
        <v>0</v>
      </c>
      <c r="M26" s="197">
        <f>ROUND(IF('Indicator Data'!J26=0,0,IF(LOG('Indicator Data'!J26)&gt;M$3,10,IF(LOG('Indicator Data'!J26)&lt;M$4,0,10-(M$3-LOG('Indicator Data'!J26))/(M$3-M$4)*10))),1)</f>
        <v>5.6</v>
      </c>
      <c r="N26" s="198">
        <f>'Indicator Data'!C26/'Indicator Data'!$CB26</f>
        <v>2.105262974272389E-3</v>
      </c>
      <c r="O26" s="198">
        <f>'Indicator Data'!D26/'Indicator Data'!$CB26</f>
        <v>0</v>
      </c>
      <c r="P26" s="198">
        <f>IF(F26=0.1,"x",'Indicator Data'!E26/'Indicator Data'!$CB26)</f>
        <v>1.1235980673152774E-2</v>
      </c>
      <c r="Q26" s="198">
        <f>'Indicator Data'!F26/'Indicator Data'!$CB26</f>
        <v>1.1622403365763871E-7</v>
      </c>
      <c r="R26" s="198">
        <f>'Indicator Data'!G26/'Indicator Data'!$CB26</f>
        <v>0</v>
      </c>
      <c r="S26" s="198">
        <f>'Indicator Data'!H26/'Indicator Data'!$CB26</f>
        <v>0</v>
      </c>
      <c r="T26" s="198">
        <f>'Indicator Data'!I26/'Indicator Data'!$CB26</f>
        <v>0</v>
      </c>
      <c r="U26" s="198">
        <f>'Indicator Data'!J26/'Indicator Data'!$CB26</f>
        <v>4.6989219037601895E-4</v>
      </c>
      <c r="V26" s="196">
        <f t="shared" si="3"/>
        <v>10</v>
      </c>
      <c r="W26" s="196">
        <f t="shared" si="4"/>
        <v>0</v>
      </c>
      <c r="X26" s="197">
        <f t="shared" si="5"/>
        <v>7.6</v>
      </c>
      <c r="Y26" s="197">
        <f t="shared" si="6"/>
        <v>7.5</v>
      </c>
      <c r="Z26" s="197">
        <f t="shared" si="7"/>
        <v>3.5</v>
      </c>
      <c r="AA26" s="196">
        <f t="shared" si="8"/>
        <v>0</v>
      </c>
      <c r="AB26" s="196">
        <f t="shared" si="9"/>
        <v>0</v>
      </c>
      <c r="AC26" s="196">
        <f t="shared" si="10"/>
        <v>0</v>
      </c>
      <c r="AD26" s="196">
        <f t="shared" si="11"/>
        <v>0</v>
      </c>
      <c r="AE26" s="197">
        <f t="shared" si="12"/>
        <v>0</v>
      </c>
      <c r="AF26" s="197">
        <f t="shared" si="13"/>
        <v>0.2</v>
      </c>
      <c r="AG26" s="196">
        <f>ROUND(IF('Indicator Data'!K26=0,0,IF('Indicator Data'!K26&gt;AG$3,10,IF('Indicator Data'!K26&lt;AG$4,0,10-(AG$3-'Indicator Data'!K26)/(AG$3-AG$4)*10))),1)</f>
        <v>1.9</v>
      </c>
      <c r="AH26" s="199">
        <f t="shared" si="14"/>
        <v>8.6999999999999993</v>
      </c>
      <c r="AI26" s="199">
        <f t="shared" si="15"/>
        <v>0.1</v>
      </c>
      <c r="AJ26" s="197">
        <f t="shared" si="16"/>
        <v>0</v>
      </c>
      <c r="AK26" s="197">
        <f t="shared" si="17"/>
        <v>0</v>
      </c>
      <c r="AL26" s="199">
        <f t="shared" si="18"/>
        <v>0</v>
      </c>
      <c r="AM26" s="199">
        <f t="shared" si="19"/>
        <v>0</v>
      </c>
      <c r="AN26" s="197">
        <f t="shared" si="20"/>
        <v>3.4</v>
      </c>
      <c r="AO26" s="200">
        <f t="shared" si="21"/>
        <v>6.3</v>
      </c>
      <c r="AP26" s="200">
        <f t="shared" si="46"/>
        <v>7.1</v>
      </c>
      <c r="AQ26" s="200">
        <f t="shared" si="22"/>
        <v>3.1</v>
      </c>
      <c r="AR26" s="200">
        <f t="shared" si="23"/>
        <v>0</v>
      </c>
      <c r="AS26" s="199">
        <f t="shared" si="24"/>
        <v>2.7</v>
      </c>
      <c r="AT26" s="199">
        <f>IF('Indicator Data'!L26="No data","x",IF('Indicator Data'!CC26&lt;1000,"x",ROUND((IF('Indicator Data'!L26&gt;AT$3,10,IF('Indicator Data'!L26&lt;AT$4,0,10-(AT$3-'Indicator Data'!L26)/(AT$3-AT$4)*10))),1)))</f>
        <v>2.9</v>
      </c>
      <c r="AU26" s="200">
        <f t="shared" si="25"/>
        <v>2.8</v>
      </c>
      <c r="AV26" s="201">
        <f>IF('Indicator Data'!M26="No data","x",ROUND(IF('Indicator Data'!M26=0,0,IF(LOG('Indicator Data'!M26)&gt;AV$3,10,IF(LOG('Indicator Data'!M26)&lt;AV$4,0,10-(AV$3-LOG('Indicator Data'!M26))/(AV$3-AV$4)*10))),1))</f>
        <v>3.1</v>
      </c>
      <c r="AW26" s="198">
        <f>IF(AV26="x","x",'Indicator Data'!M26/'Indicator Data'!$CB26)</f>
        <v>3.7298777433868001E-4</v>
      </c>
      <c r="AX26" s="201">
        <f t="shared" si="26"/>
        <v>0</v>
      </c>
      <c r="AY26" s="197">
        <f t="shared" si="47"/>
        <v>1.7</v>
      </c>
      <c r="AZ26" s="201" t="str">
        <f>IF('Indicator Data'!N26="No data","x",ROUND(IF('Indicator Data'!N26=0,0,IF(LOG('Indicator Data'!N26)&gt;AZ$3,10,IF(LOG('Indicator Data'!N26)&lt;AZ$4,0,10-(AZ$3-LOG('Indicator Data'!N26))/(AZ$3-AZ$4)*10))),1))</f>
        <v>x</v>
      </c>
      <c r="BA26" s="198" t="str">
        <f>IF(AZ26="x","x",'Indicator Data'!N26/'Indicator Data'!$CB26)</f>
        <v>x</v>
      </c>
      <c r="BB26" s="201" t="str">
        <f t="shared" si="27"/>
        <v>x</v>
      </c>
      <c r="BC26" s="197" t="str">
        <f t="shared" si="48"/>
        <v>x</v>
      </c>
      <c r="BD26" s="201" t="str">
        <f>IF('Indicator Data'!O26="No data","x",ROUND(IF('Indicator Data'!O26=0,0,IF(LOG('Indicator Data'!O26)&gt;BD$3,10,IF(LOG('Indicator Data'!O26)&lt;BD$4,0,10-(BD$3-LOG('Indicator Data'!O26))/(BD$3-BD$4)*10))),1))</f>
        <v>x</v>
      </c>
      <c r="BE26" s="198" t="str">
        <f>IF(BD26="x","x",'Indicator Data'!O26/'Indicator Data'!$CB26)</f>
        <v>x</v>
      </c>
      <c r="BF26" s="201" t="str">
        <f t="shared" si="28"/>
        <v>x</v>
      </c>
      <c r="BG26" s="197" t="str">
        <f t="shared" si="49"/>
        <v>x</v>
      </c>
      <c r="BH26" s="201" t="str">
        <f>IF('Indicator Data'!P26="No data","x",ROUND(IF('Indicator Data'!P26=0,0,IF(LOG('Indicator Data'!P26)&gt;BH$3,10,IF(LOG('Indicator Data'!P26)&lt;BH$4,0,10-(BH$3-LOG('Indicator Data'!P26))/(BH$3-BH$4)*10))),1))</f>
        <v>x</v>
      </c>
      <c r="BI26" s="198" t="str">
        <f>IF(BH26="x","x",'Indicator Data'!P26/'Indicator Data'!$CB26)</f>
        <v>x</v>
      </c>
      <c r="BJ26" s="201" t="str">
        <f t="shared" si="29"/>
        <v>x</v>
      </c>
      <c r="BK26" s="197" t="str">
        <f t="shared" si="50"/>
        <v>x</v>
      </c>
      <c r="BL26" s="199">
        <f t="shared" si="51"/>
        <v>1.7</v>
      </c>
      <c r="BM26" s="201">
        <f>ROUND(IF('Indicator Data'!Q26=0,0,IF(LOG('Indicator Data'!Q26)&gt;BM$3,10,IF(LOG('Indicator Data'!Q26)&lt;BM$4,0,10-(BM$3-LOG('Indicator Data'!Q26))/(BM$3-BM$4)*10))),1)</f>
        <v>0</v>
      </c>
      <c r="BN26" s="252">
        <f>'Indicator Data'!R26</f>
        <v>0</v>
      </c>
      <c r="BO26" s="201">
        <f t="shared" si="30"/>
        <v>0</v>
      </c>
      <c r="BP26" s="201">
        <f t="shared" si="31"/>
        <v>0</v>
      </c>
      <c r="BQ26" s="201">
        <f>ROUND(IF('Indicator Data'!S26=0,0,IF(LOG('Indicator Data'!S26)&gt;BQ$3,10,IF(LOG('Indicator Data'!S26)&lt;BQ$4,0,10-(BQ$3-LOG('Indicator Data'!S26))/(BQ$3-BQ$4)*10))),1)</f>
        <v>0</v>
      </c>
      <c r="BR26" s="252">
        <f>'Indicator Data'!T26</f>
        <v>0</v>
      </c>
      <c r="BS26" s="201">
        <f t="shared" si="32"/>
        <v>0</v>
      </c>
      <c r="BT26" s="201">
        <f t="shared" si="33"/>
        <v>0</v>
      </c>
      <c r="BU26" s="197">
        <f t="shared" si="34"/>
        <v>0</v>
      </c>
      <c r="BV26" s="201">
        <f>ROUND(IF('Indicator Data'!U26=0,0,IF(LOG('Indicator Data'!U26)&gt;BV$3,10,IF(LOG('Indicator Data'!U26)&lt;BV$4,0,10-(BV$3-LOG('Indicator Data'!U26))/(BV$3-BV$4)*10))),1)</f>
        <v>0</v>
      </c>
      <c r="BW26" s="198">
        <f>'Indicator Data'!U26/'Indicator Data'!$CB26</f>
        <v>0</v>
      </c>
      <c r="BX26" s="201">
        <f t="shared" si="35"/>
        <v>0</v>
      </c>
      <c r="BY26" s="197">
        <f t="shared" si="52"/>
        <v>0</v>
      </c>
      <c r="BZ26" s="201">
        <f>ROUND(IF('Indicator Data'!V26=0,0,IF(LOG('Indicator Data'!V26)&gt;BZ$3,10,IF(LOG('Indicator Data'!V26)&lt;BZ$4,0,10-(BZ$3-LOG('Indicator Data'!V26))/(BZ$3-BZ$4)*10))),1)</f>
        <v>0</v>
      </c>
      <c r="CA26" s="198">
        <f>IF('Indicator Data'!V26/'Indicator Data'!$CB26&gt;1,1,'Indicator Data'!V26/'Indicator Data'!$CB26)</f>
        <v>0</v>
      </c>
      <c r="CB26" s="201">
        <f t="shared" si="36"/>
        <v>0</v>
      </c>
      <c r="CC26" s="197">
        <f t="shared" si="53"/>
        <v>0</v>
      </c>
      <c r="CD26" s="201">
        <f>ROUND(IF('Indicator Data'!W26=0,0,IF(LOG('Indicator Data'!W26)&gt;CD$3,10,IF(LOG('Indicator Data'!W26)&lt;CD$4,0,10-(CD$3-LOG('Indicator Data'!W26))/(CD$3-CD$4)*10))),1)</f>
        <v>5.6</v>
      </c>
      <c r="CE26" s="198">
        <f>'Indicator Data'!W26/'Indicator Data'!$CB26</f>
        <v>2.0956740774546411E-2</v>
      </c>
      <c r="CF26" s="201">
        <f t="shared" si="37"/>
        <v>0.2</v>
      </c>
      <c r="CG26" s="197">
        <f t="shared" si="54"/>
        <v>3.4</v>
      </c>
      <c r="CH26" s="199">
        <f t="shared" si="38"/>
        <v>1</v>
      </c>
      <c r="CI26" s="201">
        <f>IF('Indicator Data'!BR26="No data","x",ROUND(IF('Indicator Data'!BR26&gt;CI$3,0,IF('Indicator Data'!BR26&lt;CI$4,10,(CI$3-'Indicator Data'!BR26)/(CI$3-CI$4)*10)),1))</f>
        <v>0.5</v>
      </c>
      <c r="CJ26" s="201">
        <f>IF('Indicator Data'!BS26="No data","x",ROUND(IF('Indicator Data'!BS26&gt;CJ$3,0,IF('Indicator Data'!BS26&lt;CJ$4,10,(CJ$3-'Indicator Data'!BS26)/(CJ$3-CJ$4)*10)),1))</f>
        <v>0.6</v>
      </c>
      <c r="CK26" s="201">
        <f>IF('Indicator Data'!AC26="No data","x",ROUND(IF('Indicator Data'!AC26&gt;CK$3,0,IF('Indicator Data'!AC26&lt;CK$4,10,(CK$3-'Indicator Data'!AC26)/(CK$3-CK$4)*10)),1))</f>
        <v>0.3</v>
      </c>
      <c r="CL26" s="197">
        <f t="shared" si="39"/>
        <v>0.5</v>
      </c>
      <c r="CM26" s="201">
        <f>IF('Indicator Data'!X26="No data","x",ROUND(IF(LOG('Indicator Data'!X26)&gt;CM$3,10,IF(LOG('Indicator Data'!X26)&lt;CM$4,0,10-(CM$3-LOG('Indicator Data'!X26))/(CM$3-CM$4)*10)),1))</f>
        <v>6</v>
      </c>
      <c r="CN26" s="201">
        <f>IF('Indicator Data'!Y26="No data","x",ROUND(IF('Indicator Data'!Y26&gt;CN$3,10,IF('Indicator Data'!Y26&lt;CN$4,0,10-(CN$3-'Indicator Data'!Y26)/(CN$3-CN$4)*10)),1))</f>
        <v>0.4</v>
      </c>
      <c r="CO26" s="201">
        <f>IF('Indicator Data'!Z26="No data","x",ROUND(IF('Indicator Data'!Z26&gt;CO$3,10,IF('Indicator Data'!Z26&lt;CO$4,0,10-(CO$3-'Indicator Data'!Z26)/(CO$3-CO$4)*10)),1))</f>
        <v>4.9000000000000004</v>
      </c>
      <c r="CP26" s="201" t="str">
        <f>IF('Indicator Data'!AA26="No data","x",ROUND(IF('Indicator Data'!AA26&gt;CP$3,10,IF('Indicator Data'!AA26&lt;CP$4,0,10-(CP$3-'Indicator Data'!AA26)/(CP$3-CP$4)*10)),1))</f>
        <v>x</v>
      </c>
      <c r="CQ26" s="197">
        <f t="shared" si="55"/>
        <v>3.8</v>
      </c>
      <c r="CR26" s="199">
        <f t="shared" si="56"/>
        <v>2.7</v>
      </c>
      <c r="CS26" s="201">
        <f>IF('Indicator Data'!AF26="No data","x",ROUND(IF('Indicator Data'!AF26&gt;CS$3,10,IF('Indicator Data'!AF26&lt;CS$4,0,10-(CS$3-'Indicator Data'!AF26)/(CS$3-CS$4)*10)),1))</f>
        <v>0.8</v>
      </c>
      <c r="CT26" s="201">
        <f>IF('Indicator Data'!AG26="No data","x",ROUND(IF('Indicator Data'!AG26&gt;CT$3,10,IF('Indicator Data'!AG26&lt;CT$4,0,10-(CT$3-'Indicator Data'!AG26)/(CT$3-CT$4)*10)),1))</f>
        <v>0</v>
      </c>
      <c r="CU26" s="197">
        <f t="shared" si="57"/>
        <v>2.4</v>
      </c>
      <c r="CV26" s="201">
        <f>IF('Indicator Data'!AB26="No data","x",ROUND(IF('Indicator Data'!AB26&gt;CV$3,10,IF('Indicator Data'!AB26&lt;CV$4,0,10-(CV$3-'Indicator Data'!AB26)/(CV$3-CV$4)*10)),1))</f>
        <v>0</v>
      </c>
      <c r="CW26" s="197">
        <f t="shared" si="58"/>
        <v>0.4</v>
      </c>
      <c r="CX26" s="198">
        <f>IF('Indicator Data'!AD26="No data","x",'Indicator Data'!AD26/'Indicator Data'!$CA26)</f>
        <v>2.1915286293192393E-4</v>
      </c>
      <c r="CY26" s="201">
        <f t="shared" si="40"/>
        <v>7.8</v>
      </c>
      <c r="CZ26" s="201" t="str">
        <f>IF('Indicator Data'!AE26="No data","x",ROUND(IF('Indicator Data'!AE26&gt;CZ$3,0,IF('Indicator Data'!AE26&lt;CZ$4,10,(CZ$3-'Indicator Data'!AE26)/(CZ$3-CZ$4)*10)),1))</f>
        <v>x</v>
      </c>
      <c r="DA26" s="197">
        <f t="shared" si="59"/>
        <v>7.8</v>
      </c>
      <c r="DB26" s="199">
        <f t="shared" si="60"/>
        <v>3.5</v>
      </c>
      <c r="DC26" s="200">
        <f t="shared" si="41"/>
        <v>2.2999999999999998</v>
      </c>
      <c r="DD26" s="202">
        <f t="shared" si="42"/>
        <v>4</v>
      </c>
      <c r="DE26" s="201">
        <f>ROUND(IF('Indicator Data'!AH26=0,0,IF('Indicator Data'!AH26&gt;DE$3,10,IF('Indicator Data'!AH26&lt;DE$4,0,10-(DE$3-'Indicator Data'!AH26)/(DE$3-DE$4)*10))),1)</f>
        <v>0.3</v>
      </c>
      <c r="DF26" s="201">
        <f>ROUND(IF('Indicator Data'!AI26=0,0,IF(LOG('Indicator Data'!AI26)&gt;LOG(DF$3),10,IF(LOG('Indicator Data'!AI26)&lt;LOG(DF$4),0,10-(LOG(DF$3)-LOG('Indicator Data'!AI26))/(LOG(DF$3)-LOG(DF$4))*10))),1)</f>
        <v>1.9</v>
      </c>
      <c r="DG26" s="203">
        <f t="shared" si="43"/>
        <v>1.1000000000000001</v>
      </c>
      <c r="DH26" s="197">
        <f>'Indicator Data'!AJ26</f>
        <v>0</v>
      </c>
      <c r="DI26" s="197">
        <f>'Indicator Data'!AK26</f>
        <v>0</v>
      </c>
      <c r="DJ26" s="200">
        <f t="shared" si="44"/>
        <v>0</v>
      </c>
      <c r="DK26" s="202">
        <f t="shared" si="45"/>
        <v>0.8</v>
      </c>
      <c r="DL26" s="13"/>
      <c r="DM26" s="24"/>
    </row>
    <row r="27" spans="1:117" s="2" customFormat="1">
      <c r="A27" s="205" t="str">
        <f>'Indicator Data'!A27</f>
        <v>Botswana</v>
      </c>
      <c r="B27" s="206" t="str">
        <f>'Indicator Data'!B27</f>
        <v>BWA</v>
      </c>
      <c r="C27" s="204">
        <f>ROUND(IF('Indicator Data'!C27=0,0.1,IF(LOG('Indicator Data'!C27)&gt;C$3,10,IF(LOG('Indicator Data'!C27)&lt;C$4,0,10-(C$3-LOG('Indicator Data'!C27))/(C$3-C$4)*10))),1)</f>
        <v>0.1</v>
      </c>
      <c r="D27" s="196">
        <f>ROUND(IF('Indicator Data'!D27=0,0.1,IF(LOG('Indicator Data'!D27)&gt;D$3,10,IF(LOG('Indicator Data'!D27)&lt;D$4,0,10-(D$3-LOG('Indicator Data'!D27))/(D$3-D$4)*10))),1)</f>
        <v>0.1</v>
      </c>
      <c r="E27" s="197">
        <f t="shared" si="0"/>
        <v>0.1</v>
      </c>
      <c r="F27" s="197">
        <f>IF('Indicator Data'!E27="No data",0.1,(ROUND(IF('Indicator Data'!E27=0,0,IF(LOG('Indicator Data'!E27)&gt;F$3,10,IF(LOG('Indicator Data'!E27)&lt;F$4,0,10-(F$3-LOG('Indicator Data'!E27))/(F$3-F$4)*10))),1)))</f>
        <v>5.4</v>
      </c>
      <c r="G27" s="197">
        <f>ROUND(IF('Indicator Data'!F27=0,0,IF(LOG('Indicator Data'!F27)&gt;G$3,10,IF(LOG('Indicator Data'!F27)&lt;G$4,0,10-(G$3-LOG('Indicator Data'!F27))/(G$3-G$4)*10))),1)</f>
        <v>0</v>
      </c>
      <c r="H27" s="196">
        <f>ROUND(IF('Indicator Data'!G27=0,0,IF(LOG('Indicator Data'!G27)&gt;H$3,10,IF(LOG('Indicator Data'!G27)&lt;H$4,0,10-(H$3-LOG('Indicator Data'!G27))/(H$3-H$4)*10))),1)</f>
        <v>0</v>
      </c>
      <c r="I27" s="196">
        <f>ROUND(IF('Indicator Data'!H27=0,0,IF(LOG('Indicator Data'!H27)&gt;I$3,10,IF(LOG('Indicator Data'!H27)&lt;I$4,0,10-(I$3-LOG('Indicator Data'!H27))/(I$3-I$4)*10))),1)</f>
        <v>0</v>
      </c>
      <c r="J27" s="196">
        <f t="shared" si="1"/>
        <v>0</v>
      </c>
      <c r="K27" s="196">
        <f>ROUND(IF('Indicator Data'!I27=0,0,IF(LOG('Indicator Data'!I27)&gt;K$3,10,IF(LOG('Indicator Data'!I27)&lt;K$4,0,10-(K$3-LOG('Indicator Data'!I27))/(K$3-K$4)*10))),1)</f>
        <v>0</v>
      </c>
      <c r="L27" s="197">
        <f t="shared" si="2"/>
        <v>0</v>
      </c>
      <c r="M27" s="197">
        <f>ROUND(IF('Indicator Data'!J27=0,0,IF(LOG('Indicator Data'!J27)&gt;M$3,10,IF(LOG('Indicator Data'!J27)&lt;M$4,0,10-(M$3-LOG('Indicator Data'!J27))/(M$3-M$4)*10))),1)</f>
        <v>6.1</v>
      </c>
      <c r="N27" s="198">
        <f>'Indicator Data'!C27/'Indicator Data'!$CB27</f>
        <v>0</v>
      </c>
      <c r="O27" s="198">
        <f>'Indicator Data'!D27/'Indicator Data'!$CB27</f>
        <v>0</v>
      </c>
      <c r="P27" s="198">
        <f>IF(F27=0.1,"x",'Indicator Data'!E27/'Indicator Data'!$CB27)</f>
        <v>6.1218620964351303E-3</v>
      </c>
      <c r="Q27" s="198">
        <f>'Indicator Data'!F27/'Indicator Data'!$CB27</f>
        <v>0</v>
      </c>
      <c r="R27" s="198">
        <f>'Indicator Data'!G27/'Indicator Data'!$CB27</f>
        <v>0</v>
      </c>
      <c r="S27" s="198">
        <f>'Indicator Data'!H27/'Indicator Data'!$CB27</f>
        <v>0</v>
      </c>
      <c r="T27" s="198">
        <f>'Indicator Data'!I27/'Indicator Data'!$CB27</f>
        <v>0</v>
      </c>
      <c r="U27" s="198">
        <f>'Indicator Data'!J27/'Indicator Data'!$CB27</f>
        <v>1.2644110552986214E-3</v>
      </c>
      <c r="V27" s="196">
        <f t="shared" si="3"/>
        <v>0</v>
      </c>
      <c r="W27" s="196">
        <f t="shared" si="4"/>
        <v>0</v>
      </c>
      <c r="X27" s="197">
        <f t="shared" si="5"/>
        <v>0</v>
      </c>
      <c r="Y27" s="197">
        <f t="shared" si="6"/>
        <v>4.0999999999999996</v>
      </c>
      <c r="Z27" s="197">
        <f t="shared" si="7"/>
        <v>0</v>
      </c>
      <c r="AA27" s="196">
        <f t="shared" si="8"/>
        <v>0</v>
      </c>
      <c r="AB27" s="196">
        <f t="shared" si="9"/>
        <v>0</v>
      </c>
      <c r="AC27" s="196">
        <f t="shared" si="10"/>
        <v>0</v>
      </c>
      <c r="AD27" s="196">
        <f t="shared" si="11"/>
        <v>0</v>
      </c>
      <c r="AE27" s="197">
        <f t="shared" si="12"/>
        <v>0</v>
      </c>
      <c r="AF27" s="197">
        <f t="shared" si="13"/>
        <v>0.4</v>
      </c>
      <c r="AG27" s="196">
        <f>ROUND(IF('Indicator Data'!K27=0,0,IF('Indicator Data'!K27&gt;AG$3,10,IF('Indicator Data'!K27&lt;AG$4,0,10-(AG$3-'Indicator Data'!K27)/(AG$3-AG$4)*10))),1)</f>
        <v>2.9</v>
      </c>
      <c r="AH27" s="199">
        <f t="shared" si="14"/>
        <v>0.1</v>
      </c>
      <c r="AI27" s="199">
        <f t="shared" si="15"/>
        <v>0.1</v>
      </c>
      <c r="AJ27" s="197">
        <f t="shared" si="16"/>
        <v>0</v>
      </c>
      <c r="AK27" s="197">
        <f t="shared" si="17"/>
        <v>0</v>
      </c>
      <c r="AL27" s="199">
        <f t="shared" si="18"/>
        <v>0</v>
      </c>
      <c r="AM27" s="199">
        <f t="shared" si="19"/>
        <v>0</v>
      </c>
      <c r="AN27" s="197">
        <f t="shared" si="20"/>
        <v>3.8</v>
      </c>
      <c r="AO27" s="200">
        <f t="shared" si="21"/>
        <v>0.1</v>
      </c>
      <c r="AP27" s="200">
        <f t="shared" si="46"/>
        <v>4.8</v>
      </c>
      <c r="AQ27" s="200">
        <f t="shared" si="22"/>
        <v>0</v>
      </c>
      <c r="AR27" s="200">
        <f t="shared" si="23"/>
        <v>0</v>
      </c>
      <c r="AS27" s="199">
        <f t="shared" si="24"/>
        <v>3.4</v>
      </c>
      <c r="AT27" s="199">
        <f>IF('Indicator Data'!L27="No data","x",IF('Indicator Data'!CC27&lt;1000,"x",ROUND((IF('Indicator Data'!L27&gt;AT$3,10,IF('Indicator Data'!L27&lt;AT$4,0,10-(AT$3-'Indicator Data'!L27)/(AT$3-AT$4)*10))),1)))</f>
        <v>7.6</v>
      </c>
      <c r="AU27" s="200">
        <f t="shared" si="25"/>
        <v>5.5</v>
      </c>
      <c r="AV27" s="201">
        <f>IF('Indicator Data'!M27="No data","x",ROUND(IF('Indicator Data'!M27=0,0,IF(LOG('Indicator Data'!M27)&gt;AV$3,10,IF(LOG('Indicator Data'!M27)&lt;AV$4,0,10-(AV$3-LOG('Indicator Data'!M27))/(AV$3-AV$4)*10))),1))</f>
        <v>3.9</v>
      </c>
      <c r="AW27" s="198">
        <f>IF(AV27="x","x",'Indicator Data'!M27/'Indicator Data'!$CB27)</f>
        <v>2.3480715601469321E-3</v>
      </c>
      <c r="AX27" s="201">
        <f t="shared" si="26"/>
        <v>0</v>
      </c>
      <c r="AY27" s="197">
        <f t="shared" si="47"/>
        <v>2.2000000000000002</v>
      </c>
      <c r="AZ27" s="201">
        <f>IF('Indicator Data'!N27="No data","x",ROUND(IF('Indicator Data'!N27=0,0,IF(LOG('Indicator Data'!N27)&gt;AZ$3,10,IF(LOG('Indicator Data'!N27)&lt;AZ$4,0,10-(AZ$3-LOG('Indicator Data'!N27))/(AZ$3-AZ$4)*10))),1))</f>
        <v>0</v>
      </c>
      <c r="BA27" s="198">
        <f>IF(AZ27="x","x",'Indicator Data'!N27/'Indicator Data'!$CB27)</f>
        <v>0</v>
      </c>
      <c r="BB27" s="201">
        <f t="shared" si="27"/>
        <v>0</v>
      </c>
      <c r="BC27" s="197">
        <f t="shared" si="48"/>
        <v>0</v>
      </c>
      <c r="BD27" s="201">
        <f>IF('Indicator Data'!O27="No data","x",ROUND(IF('Indicator Data'!O27=0,0,IF(LOG('Indicator Data'!O27)&gt;BD$3,10,IF(LOG('Indicator Data'!O27)&lt;BD$4,0,10-(BD$3-LOG('Indicator Data'!O27))/(BD$3-BD$4)*10))),1))</f>
        <v>0</v>
      </c>
      <c r="BE27" s="198">
        <f>IF(BD27="x","x",'Indicator Data'!O27/'Indicator Data'!$CB27)</f>
        <v>0</v>
      </c>
      <c r="BF27" s="201">
        <f t="shared" si="28"/>
        <v>0</v>
      </c>
      <c r="BG27" s="197">
        <f t="shared" si="49"/>
        <v>0</v>
      </c>
      <c r="BH27" s="201">
        <f>IF('Indicator Data'!P27="No data","x",ROUND(IF('Indicator Data'!P27=0,0,IF(LOG('Indicator Data'!P27)&gt;BH$3,10,IF(LOG('Indicator Data'!P27)&lt;BH$4,0,10-(BH$3-LOG('Indicator Data'!P27))/(BH$3-BH$4)*10))),1))</f>
        <v>0</v>
      </c>
      <c r="BI27" s="198">
        <f>IF(BH27="x","x",'Indicator Data'!P27/'Indicator Data'!$CB27)</f>
        <v>0</v>
      </c>
      <c r="BJ27" s="201">
        <f t="shared" si="29"/>
        <v>0</v>
      </c>
      <c r="BK27" s="197">
        <f t="shared" si="50"/>
        <v>0</v>
      </c>
      <c r="BL27" s="199">
        <f t="shared" si="51"/>
        <v>0.6</v>
      </c>
      <c r="BM27" s="201">
        <f>ROUND(IF('Indicator Data'!Q27=0,0,IF(LOG('Indicator Data'!Q27)&gt;BM$3,10,IF(LOG('Indicator Data'!Q27)&lt;BM$4,0,10-(BM$3-LOG('Indicator Data'!Q27))/(BM$3-BM$4)*10))),1)</f>
        <v>7.7</v>
      </c>
      <c r="BN27" s="252">
        <f>'Indicator Data'!R27</f>
        <v>0.97048614200000005</v>
      </c>
      <c r="BO27" s="201">
        <f t="shared" si="30"/>
        <v>9.6999999999999993</v>
      </c>
      <c r="BP27" s="201">
        <f t="shared" si="31"/>
        <v>8.9</v>
      </c>
      <c r="BQ27" s="201">
        <f>ROUND(IF('Indicator Data'!S27=0,0,IF(LOG('Indicator Data'!S27)&gt;BQ$3,10,IF(LOG('Indicator Data'!S27)&lt;BQ$4,0,10-(BQ$3-LOG('Indicator Data'!S27))/(BQ$3-BQ$4)*10))),1)</f>
        <v>7.3</v>
      </c>
      <c r="BR27" s="252">
        <f>'Indicator Data'!T27</f>
        <v>0.50401367799999996</v>
      </c>
      <c r="BS27" s="201">
        <f t="shared" si="32"/>
        <v>5</v>
      </c>
      <c r="BT27" s="201">
        <f t="shared" si="33"/>
        <v>6.3</v>
      </c>
      <c r="BU27" s="197">
        <f t="shared" si="34"/>
        <v>7.8</v>
      </c>
      <c r="BV27" s="201">
        <f>ROUND(IF('Indicator Data'!U27=0,0,IF(LOG('Indicator Data'!U27)&gt;BV$3,10,IF(LOG('Indicator Data'!U27)&lt;BV$4,0,10-(BV$3-LOG('Indicator Data'!U27))/(BV$3-BV$4)*10))),1)</f>
        <v>6.3</v>
      </c>
      <c r="BW27" s="198">
        <f>'Indicator Data'!U27/'Indicator Data'!$CB27</f>
        <v>0.11435639839791109</v>
      </c>
      <c r="BX27" s="201">
        <f t="shared" si="35"/>
        <v>1.3</v>
      </c>
      <c r="BY27" s="197">
        <f t="shared" si="52"/>
        <v>4.2</v>
      </c>
      <c r="BZ27" s="201">
        <f>ROUND(IF('Indicator Data'!V27=0,0,IF(LOG('Indicator Data'!V27)&gt;BZ$3,10,IF(LOG('Indicator Data'!V27)&lt;BZ$4,0,10-(BZ$3-LOG('Indicator Data'!V27))/(BZ$3-BZ$4)*10))),1)</f>
        <v>7.6</v>
      </c>
      <c r="CA27" s="198">
        <f>IF('Indicator Data'!V27/'Indicator Data'!$CB27&gt;1,1,'Indicator Data'!V27/'Indicator Data'!$CB27)</f>
        <v>0.89256206903144431</v>
      </c>
      <c r="CB27" s="201">
        <f t="shared" si="36"/>
        <v>8.9</v>
      </c>
      <c r="CC27" s="197">
        <f t="shared" si="53"/>
        <v>8.3000000000000007</v>
      </c>
      <c r="CD27" s="201">
        <f>ROUND(IF('Indicator Data'!W27=0,0,IF(LOG('Indicator Data'!W27)&gt;CD$3,10,IF(LOG('Indicator Data'!W27)&lt;CD$4,0,10-(CD$3-LOG('Indicator Data'!W27))/(CD$3-CD$4)*10))),1)</f>
        <v>5.0999999999999996</v>
      </c>
      <c r="CE27" s="198">
        <f>'Indicator Data'!W27/'Indicator Data'!$CB27</f>
        <v>1.7526301496802461E-2</v>
      </c>
      <c r="CF27" s="201">
        <f t="shared" si="37"/>
        <v>0.2</v>
      </c>
      <c r="CG27" s="197">
        <f t="shared" si="54"/>
        <v>3</v>
      </c>
      <c r="CH27" s="199">
        <f t="shared" si="38"/>
        <v>6.3</v>
      </c>
      <c r="CI27" s="201">
        <f>IF('Indicator Data'!BR27="No data","x",ROUND(IF('Indicator Data'!BR27&gt;CI$3,0,IF('Indicator Data'!BR27&lt;CI$4,10,(CI$3-'Indicator Data'!BR27)/(CI$3-CI$4)*10)),1))</f>
        <v>2.5</v>
      </c>
      <c r="CJ27" s="201">
        <f>IF('Indicator Data'!BS27="No data","x",ROUND(IF('Indicator Data'!BS27&gt;CJ$3,0,IF('Indicator Data'!BS27&lt;CJ$4,10,(CJ$3-'Indicator Data'!BS27)/(CJ$3-CJ$4)*10)),1))</f>
        <v>1.6</v>
      </c>
      <c r="CK27" s="201" t="str">
        <f>IF('Indicator Data'!AC27="No data","x",ROUND(IF('Indicator Data'!AC27&gt;CK$3,0,IF('Indicator Data'!AC27&lt;CK$4,10,(CK$3-'Indicator Data'!AC27)/(CK$3-CK$4)*10)),1))</f>
        <v>x</v>
      </c>
      <c r="CL27" s="197">
        <f t="shared" si="39"/>
        <v>2.1</v>
      </c>
      <c r="CM27" s="201">
        <f>IF('Indicator Data'!X27="No data","x",ROUND(IF(LOG('Indicator Data'!X27)&gt;CM$3,10,IF(LOG('Indicator Data'!X27)&lt;CM$4,0,10-(CM$3-LOG('Indicator Data'!X27))/(CM$3-CM$4)*10)),1))</f>
        <v>2</v>
      </c>
      <c r="CN27" s="201">
        <f>IF('Indicator Data'!Y27="No data","x",ROUND(IF('Indicator Data'!Y27&gt;CN$3,10,IF('Indicator Data'!Y27&lt;CN$4,0,10-(CN$3-'Indicator Data'!Y27)/(CN$3-CN$4)*10)),1))</f>
        <v>6.1</v>
      </c>
      <c r="CO27" s="201">
        <f>IF('Indicator Data'!Z27="No data","x",ROUND(IF('Indicator Data'!Z27&gt;CO$3,10,IF('Indicator Data'!Z27&lt;CO$4,0,10-(CO$3-'Indicator Data'!Z27)/(CO$3-CO$4)*10)),1))</f>
        <v>7.1</v>
      </c>
      <c r="CP27" s="201">
        <f>IF('Indicator Data'!AA27="No data","x",ROUND(IF('Indicator Data'!AA27&gt;CP$3,10,IF('Indicator Data'!AA27&lt;CP$4,0,10-(CP$3-'Indicator Data'!AA27)/(CP$3-CP$4)*10)),1))</f>
        <v>3.8</v>
      </c>
      <c r="CQ27" s="197">
        <f t="shared" si="55"/>
        <v>4.8</v>
      </c>
      <c r="CR27" s="199">
        <f t="shared" si="56"/>
        <v>3.9</v>
      </c>
      <c r="CS27" s="201" t="str">
        <f>IF('Indicator Data'!AF27="No data","x",ROUND(IF('Indicator Data'!AF27&gt;CS$3,10,IF('Indicator Data'!AF27&lt;CS$4,0,10-(CS$3-'Indicator Data'!AF27)/(CS$3-CS$4)*10)),1))</f>
        <v>x</v>
      </c>
      <c r="CT27" s="201">
        <f>IF('Indicator Data'!AG27="No data","x",ROUND(IF('Indicator Data'!AG27&gt;CT$3,10,IF('Indicator Data'!AG27&lt;CT$4,0,10-(CT$3-'Indicator Data'!AG27)/(CT$3-CT$4)*10)),1))</f>
        <v>4.4000000000000004</v>
      </c>
      <c r="CU27" s="197">
        <f t="shared" si="57"/>
        <v>4.7</v>
      </c>
      <c r="CV27" s="201">
        <f>IF('Indicator Data'!AB27="No data","x",ROUND(IF('Indicator Data'!AB27&gt;CV$3,10,IF('Indicator Data'!AB27&lt;CV$4,0,10-(CV$3-'Indicator Data'!AB27)/(CV$3-CV$4)*10)),1))</f>
        <v>3.7</v>
      </c>
      <c r="CW27" s="197">
        <f t="shared" si="58"/>
        <v>2.6</v>
      </c>
      <c r="CX27" s="198">
        <f>IF('Indicator Data'!AD27="No data","x",'Indicator Data'!AD27/'Indicator Data'!$CA27)</f>
        <v>2.9809174506989847E-4</v>
      </c>
      <c r="CY27" s="201">
        <f t="shared" si="40"/>
        <v>7</v>
      </c>
      <c r="CZ27" s="201">
        <f>IF('Indicator Data'!AE27="No data","x",ROUND(IF('Indicator Data'!AE27&gt;CZ$3,0,IF('Indicator Data'!AE27&lt;CZ$4,10,(CZ$3-'Indicator Data'!AE27)/(CZ$3-CZ$4)*10)),1))</f>
        <v>6</v>
      </c>
      <c r="DA27" s="197">
        <f t="shared" si="59"/>
        <v>6.5</v>
      </c>
      <c r="DB27" s="199">
        <f t="shared" si="60"/>
        <v>4.5999999999999996</v>
      </c>
      <c r="DC27" s="200">
        <f t="shared" si="41"/>
        <v>4.0999999999999996</v>
      </c>
      <c r="DD27" s="202">
        <f t="shared" si="42"/>
        <v>2.8</v>
      </c>
      <c r="DE27" s="201">
        <f>ROUND(IF('Indicator Data'!AH27=0,0,IF('Indicator Data'!AH27&gt;DE$3,10,IF('Indicator Data'!AH27&lt;DE$4,0,10-(DE$3-'Indicator Data'!AH27)/(DE$3-DE$4)*10))),1)</f>
        <v>0.1</v>
      </c>
      <c r="DF27" s="201">
        <f>ROUND(IF('Indicator Data'!AI27=0,0,IF(LOG('Indicator Data'!AI27)&gt;LOG(DF$3),10,IF(LOG('Indicator Data'!AI27)&lt;LOG(DF$4),0,10-(LOG(DF$3)-LOG('Indicator Data'!AI27))/(LOG(DF$3)-LOG(DF$4))*10))),1)</f>
        <v>0.8</v>
      </c>
      <c r="DG27" s="203">
        <f t="shared" si="43"/>
        <v>0.5</v>
      </c>
      <c r="DH27" s="197">
        <f>'Indicator Data'!AJ27</f>
        <v>0</v>
      </c>
      <c r="DI27" s="197">
        <f>'Indicator Data'!AK27</f>
        <v>0</v>
      </c>
      <c r="DJ27" s="200">
        <f t="shared" si="44"/>
        <v>0</v>
      </c>
      <c r="DK27" s="202">
        <f t="shared" si="45"/>
        <v>0.4</v>
      </c>
      <c r="DL27" s="13"/>
      <c r="DM27" s="24"/>
    </row>
    <row r="28" spans="1:117" s="2" customFormat="1">
      <c r="A28" s="205" t="str">
        <f>'Indicator Data'!A28</f>
        <v>Brazil</v>
      </c>
      <c r="B28" s="206" t="str">
        <f>'Indicator Data'!B28</f>
        <v>BRA</v>
      </c>
      <c r="C28" s="204">
        <f>ROUND(IF('Indicator Data'!C28=0,0.1,IF(LOG('Indicator Data'!C28)&gt;C$3,10,IF(LOG('Indicator Data'!C28)&lt;C$4,0,10-(C$3-LOG('Indicator Data'!C28))/(C$3-C$4)*10))),1)</f>
        <v>3.5</v>
      </c>
      <c r="D28" s="196">
        <f>ROUND(IF('Indicator Data'!D28=0,0.1,IF(LOG('Indicator Data'!D28)&gt;D$3,10,IF(LOG('Indicator Data'!D28)&lt;D$4,0,10-(D$3-LOG('Indicator Data'!D28))/(D$3-D$4)*10))),1)</f>
        <v>0</v>
      </c>
      <c r="E28" s="197">
        <f t="shared" si="0"/>
        <v>1.9</v>
      </c>
      <c r="F28" s="197">
        <f>IF('Indicator Data'!E28="No data",0.1,(ROUND(IF('Indicator Data'!E28=0,0,IF(LOG('Indicator Data'!E28)&gt;F$3,10,IF(LOG('Indicator Data'!E28)&lt;F$4,0,10-(F$3-LOG('Indicator Data'!E28))/(F$3-F$4)*10))),1)))</f>
        <v>10</v>
      </c>
      <c r="G28" s="197">
        <f>ROUND(IF('Indicator Data'!F28=0,0,IF(LOG('Indicator Data'!F28)&gt;G$3,10,IF(LOG('Indicator Data'!F28)&lt;G$4,0,10-(G$3-LOG('Indicator Data'!F28))/(G$3-G$4)*10))),1)</f>
        <v>0</v>
      </c>
      <c r="H28" s="196">
        <f>ROUND(IF('Indicator Data'!G28=0,0,IF(LOG('Indicator Data'!G28)&gt;H$3,10,IF(LOG('Indicator Data'!G28)&lt;H$4,0,10-(H$3-LOG('Indicator Data'!G28))/(H$3-H$4)*10))),1)</f>
        <v>0</v>
      </c>
      <c r="I28" s="196">
        <f>ROUND(IF('Indicator Data'!H28=0,0,IF(LOG('Indicator Data'!H28)&gt;I$3,10,IF(LOG('Indicator Data'!H28)&lt;I$4,0,10-(I$3-LOG('Indicator Data'!H28))/(I$3-I$4)*10))),1)</f>
        <v>0</v>
      </c>
      <c r="J28" s="196">
        <f t="shared" si="1"/>
        <v>0</v>
      </c>
      <c r="K28" s="196">
        <f>ROUND(IF('Indicator Data'!I28=0,0,IF(LOG('Indicator Data'!I28)&gt;K$3,10,IF(LOG('Indicator Data'!I28)&lt;K$4,0,10-(K$3-LOG('Indicator Data'!I28))/(K$3-K$4)*10))),1)</f>
        <v>0</v>
      </c>
      <c r="L28" s="197">
        <f t="shared" si="2"/>
        <v>0</v>
      </c>
      <c r="M28" s="197">
        <f>ROUND(IF('Indicator Data'!J28=0,0,IF(LOG('Indicator Data'!J28)&gt;M$3,10,IF(LOG('Indicator Data'!J28)&lt;M$4,0,10-(M$3-LOG('Indicator Data'!J28))/(M$3-M$4)*10))),1)</f>
        <v>10</v>
      </c>
      <c r="N28" s="198">
        <f>'Indicator Data'!C28/'Indicator Data'!$CB28</f>
        <v>1.2614216736674627E-6</v>
      </c>
      <c r="O28" s="198">
        <f>'Indicator Data'!D28/'Indicator Data'!$CB28</f>
        <v>2.9841813250579518E-9</v>
      </c>
      <c r="P28" s="198">
        <f>IF(F28=0.1,"x",'Indicator Data'!E28/'Indicator Data'!$CB28)</f>
        <v>4.7054764579780826E-3</v>
      </c>
      <c r="Q28" s="198">
        <f>'Indicator Data'!F28/'Indicator Data'!$CB28</f>
        <v>0</v>
      </c>
      <c r="R28" s="198">
        <f>'Indicator Data'!G28/'Indicator Data'!$CB28</f>
        <v>0</v>
      </c>
      <c r="S28" s="198">
        <f>'Indicator Data'!H28/'Indicator Data'!$CB28</f>
        <v>0</v>
      </c>
      <c r="T28" s="198">
        <f>'Indicator Data'!I28/'Indicator Data'!$CB28</f>
        <v>0</v>
      </c>
      <c r="U28" s="198">
        <f>'Indicator Data'!J28/'Indicator Data'!$CB28</f>
        <v>6.0227083400652137E-3</v>
      </c>
      <c r="V28" s="196">
        <f t="shared" si="3"/>
        <v>0</v>
      </c>
      <c r="W28" s="196">
        <f t="shared" si="4"/>
        <v>0</v>
      </c>
      <c r="X28" s="197">
        <f t="shared" si="5"/>
        <v>0</v>
      </c>
      <c r="Y28" s="197">
        <f t="shared" si="6"/>
        <v>3.1</v>
      </c>
      <c r="Z28" s="197">
        <f t="shared" si="7"/>
        <v>0</v>
      </c>
      <c r="AA28" s="196">
        <f t="shared" si="8"/>
        <v>0</v>
      </c>
      <c r="AB28" s="196">
        <f t="shared" si="9"/>
        <v>0</v>
      </c>
      <c r="AC28" s="196">
        <f t="shared" si="10"/>
        <v>0</v>
      </c>
      <c r="AD28" s="196">
        <f t="shared" si="11"/>
        <v>0</v>
      </c>
      <c r="AE28" s="197">
        <f t="shared" si="12"/>
        <v>0</v>
      </c>
      <c r="AF28" s="197">
        <f t="shared" si="13"/>
        <v>2</v>
      </c>
      <c r="AG28" s="196">
        <f>ROUND(IF('Indicator Data'!K28=0,0,IF('Indicator Data'!K28&gt;AG$3,10,IF('Indicator Data'!K28&lt;AG$4,0,10-(AG$3-'Indicator Data'!K28)/(AG$3-AG$4)*10))),1)</f>
        <v>10</v>
      </c>
      <c r="AH28" s="199">
        <f t="shared" si="14"/>
        <v>1.8</v>
      </c>
      <c r="AI28" s="199">
        <f t="shared" si="15"/>
        <v>0</v>
      </c>
      <c r="AJ28" s="197">
        <f t="shared" si="16"/>
        <v>0</v>
      </c>
      <c r="AK28" s="197">
        <f t="shared" si="17"/>
        <v>0</v>
      </c>
      <c r="AL28" s="199">
        <f t="shared" si="18"/>
        <v>0</v>
      </c>
      <c r="AM28" s="199">
        <f t="shared" si="19"/>
        <v>0</v>
      </c>
      <c r="AN28" s="197">
        <f t="shared" si="20"/>
        <v>7.9</v>
      </c>
      <c r="AO28" s="200">
        <f t="shared" si="21"/>
        <v>1</v>
      </c>
      <c r="AP28" s="200">
        <f t="shared" si="46"/>
        <v>8.1</v>
      </c>
      <c r="AQ28" s="200">
        <f t="shared" si="22"/>
        <v>0</v>
      </c>
      <c r="AR28" s="200">
        <f t="shared" si="23"/>
        <v>0</v>
      </c>
      <c r="AS28" s="199">
        <f t="shared" si="24"/>
        <v>9</v>
      </c>
      <c r="AT28" s="199">
        <f>IF('Indicator Data'!L28="No data","x",IF('Indicator Data'!CC28&lt;1000,"x",ROUND((IF('Indicator Data'!L28&gt;AT$3,10,IF('Indicator Data'!L28&lt;AT$4,0,10-(AT$3-'Indicator Data'!L28)/(AT$3-AT$4)*10))),1)))</f>
        <v>0</v>
      </c>
      <c r="AU28" s="200">
        <f t="shared" si="25"/>
        <v>4.5</v>
      </c>
      <c r="AV28" s="201" t="str">
        <f>IF('Indicator Data'!M28="No data","x",ROUND(IF('Indicator Data'!M28=0,0,IF(LOG('Indicator Data'!M28)&gt;AV$3,10,IF(LOG('Indicator Data'!M28)&lt;AV$4,0,10-(AV$3-LOG('Indicator Data'!M28))/(AV$3-AV$4)*10))),1))</f>
        <v>x</v>
      </c>
      <c r="AW28" s="198" t="str">
        <f>IF(AV28="x","x",'Indicator Data'!M28/'Indicator Data'!$CB28)</f>
        <v>x</v>
      </c>
      <c r="AX28" s="201" t="str">
        <f t="shared" si="26"/>
        <v>x</v>
      </c>
      <c r="AY28" s="197" t="str">
        <f t="shared" si="47"/>
        <v>x</v>
      </c>
      <c r="AZ28" s="201" t="str">
        <f>IF('Indicator Data'!N28="No data","x",ROUND(IF('Indicator Data'!N28=0,0,IF(LOG('Indicator Data'!N28)&gt;AZ$3,10,IF(LOG('Indicator Data'!N28)&lt;AZ$4,0,10-(AZ$3-LOG('Indicator Data'!N28))/(AZ$3-AZ$4)*10))),1))</f>
        <v>x</v>
      </c>
      <c r="BA28" s="198" t="str">
        <f>IF(AZ28="x","x",'Indicator Data'!N28/'Indicator Data'!$CB28)</f>
        <v>x</v>
      </c>
      <c r="BB28" s="201" t="str">
        <f t="shared" si="27"/>
        <v>x</v>
      </c>
      <c r="BC28" s="197" t="str">
        <f t="shared" si="48"/>
        <v>x</v>
      </c>
      <c r="BD28" s="201" t="str">
        <f>IF('Indicator Data'!O28="No data","x",ROUND(IF('Indicator Data'!O28=0,0,IF(LOG('Indicator Data'!O28)&gt;BD$3,10,IF(LOG('Indicator Data'!O28)&lt;BD$4,0,10-(BD$3-LOG('Indicator Data'!O28))/(BD$3-BD$4)*10))),1))</f>
        <v>x</v>
      </c>
      <c r="BE28" s="198" t="str">
        <f>IF(BD28="x","x",'Indicator Data'!O28/'Indicator Data'!$CB28)</f>
        <v>x</v>
      </c>
      <c r="BF28" s="201" t="str">
        <f t="shared" si="28"/>
        <v>x</v>
      </c>
      <c r="BG28" s="197" t="str">
        <f t="shared" si="49"/>
        <v>x</v>
      </c>
      <c r="BH28" s="201" t="str">
        <f>IF('Indicator Data'!P28="No data","x",ROUND(IF('Indicator Data'!P28=0,0,IF(LOG('Indicator Data'!P28)&gt;BH$3,10,IF(LOG('Indicator Data'!P28)&lt;BH$4,0,10-(BH$3-LOG('Indicator Data'!P28))/(BH$3-BH$4)*10))),1))</f>
        <v>x</v>
      </c>
      <c r="BI28" s="198" t="str">
        <f>IF(BH28="x","x",'Indicator Data'!P28/'Indicator Data'!$CB28)</f>
        <v>x</v>
      </c>
      <c r="BJ28" s="201" t="str">
        <f t="shared" si="29"/>
        <v>x</v>
      </c>
      <c r="BK28" s="197" t="str">
        <f t="shared" si="50"/>
        <v>x</v>
      </c>
      <c r="BL28" s="199" t="str">
        <f t="shared" si="51"/>
        <v>x</v>
      </c>
      <c r="BM28" s="201">
        <f>ROUND(IF('Indicator Data'!Q28=0,0,IF(LOG('Indicator Data'!Q28)&gt;BM$3,10,IF(LOG('Indicator Data'!Q28)&lt;BM$4,0,10-(BM$3-LOG('Indicator Data'!Q28))/(BM$3-BM$4)*10))),1)</f>
        <v>9.9</v>
      </c>
      <c r="BN28" s="252">
        <f>'Indicator Data'!R28</f>
        <v>0.38037970799999998</v>
      </c>
      <c r="BO28" s="201">
        <f t="shared" si="30"/>
        <v>3.8</v>
      </c>
      <c r="BP28" s="201">
        <f t="shared" si="31"/>
        <v>8.1</v>
      </c>
      <c r="BQ28" s="201">
        <f>ROUND(IF('Indicator Data'!S28=0,0,IF(LOG('Indicator Data'!S28)&gt;BQ$3,10,IF(LOG('Indicator Data'!S28)&lt;BQ$4,0,10-(BQ$3-LOG('Indicator Data'!S28))/(BQ$3-BQ$4)*10))),1)</f>
        <v>9.6999999999999993</v>
      </c>
      <c r="BR28" s="252">
        <f>'Indicator Data'!T28</f>
        <v>0.30948077000000002</v>
      </c>
      <c r="BS28" s="201">
        <f t="shared" si="32"/>
        <v>3.1</v>
      </c>
      <c r="BT28" s="201">
        <f t="shared" si="33"/>
        <v>7.7</v>
      </c>
      <c r="BU28" s="197">
        <f t="shared" si="34"/>
        <v>7.9</v>
      </c>
      <c r="BV28" s="201">
        <f>ROUND(IF('Indicator Data'!U28=0,0,IF(LOG('Indicator Data'!U28)&gt;BV$3,10,IF(LOG('Indicator Data'!U28)&lt;BV$4,0,10-(BV$3-LOG('Indicator Data'!U28))/(BV$3-BV$4)*10))),1)</f>
        <v>10</v>
      </c>
      <c r="BW28" s="198">
        <f>'Indicator Data'!U28/'Indicator Data'!$CB28</f>
        <v>0.57067663784943901</v>
      </c>
      <c r="BX28" s="201">
        <f t="shared" si="35"/>
        <v>6.3</v>
      </c>
      <c r="BY28" s="197">
        <f t="shared" si="52"/>
        <v>8.8000000000000007</v>
      </c>
      <c r="BZ28" s="201">
        <f>ROUND(IF('Indicator Data'!V28=0,0,IF(LOG('Indicator Data'!V28)&gt;BZ$3,10,IF(LOG('Indicator Data'!V28)&lt;BZ$4,0,10-(BZ$3-LOG('Indicator Data'!V28))/(BZ$3-BZ$4)*10))),1)</f>
        <v>10</v>
      </c>
      <c r="CA28" s="198">
        <f>IF('Indicator Data'!V28/'Indicator Data'!$CB28&gt;1,1,'Indicator Data'!V28/'Indicator Data'!$CB28)</f>
        <v>0.82048428532756312</v>
      </c>
      <c r="CB28" s="201">
        <f t="shared" si="36"/>
        <v>8.1999999999999993</v>
      </c>
      <c r="CC28" s="197">
        <f t="shared" si="53"/>
        <v>9.3000000000000007</v>
      </c>
      <c r="CD28" s="201">
        <f>ROUND(IF('Indicator Data'!W28=0,0,IF(LOG('Indicator Data'!W28)&gt;CD$3,10,IF(LOG('Indicator Data'!W28)&lt;CD$4,0,10-(CD$3-LOG('Indicator Data'!W28))/(CD$3-CD$4)*10))),1)</f>
        <v>10</v>
      </c>
      <c r="CE28" s="198">
        <f>'Indicator Data'!W28/'Indicator Data'!$CB28</f>
        <v>0.84320739389881172</v>
      </c>
      <c r="CF28" s="201">
        <f t="shared" si="37"/>
        <v>8.4</v>
      </c>
      <c r="CG28" s="197">
        <f t="shared" si="54"/>
        <v>9.4</v>
      </c>
      <c r="CH28" s="199">
        <f t="shared" si="38"/>
        <v>8.9</v>
      </c>
      <c r="CI28" s="201">
        <f>IF('Indicator Data'!BR28="No data","x",ROUND(IF('Indicator Data'!BR28&gt;CI$3,0,IF('Indicator Data'!BR28&lt;CI$4,10,(CI$3-'Indicator Data'!BR28)/(CI$3-CI$4)*10)),1))</f>
        <v>1.3</v>
      </c>
      <c r="CJ28" s="201">
        <f>IF('Indicator Data'!BS28="No data","x",ROUND(IF('Indicator Data'!BS28&gt;CJ$3,0,IF('Indicator Data'!BS28&lt;CJ$4,10,(CJ$3-'Indicator Data'!BS28)/(CJ$3-CJ$4)*10)),1))</f>
        <v>0.3</v>
      </c>
      <c r="CK28" s="201" t="str">
        <f>IF('Indicator Data'!AC28="No data","x",ROUND(IF('Indicator Data'!AC28&gt;CK$3,0,IF('Indicator Data'!AC28&lt;CK$4,10,(CK$3-'Indicator Data'!AC28)/(CK$3-CK$4)*10)),1))</f>
        <v>x</v>
      </c>
      <c r="CL28" s="197">
        <f t="shared" si="39"/>
        <v>0.8</v>
      </c>
      <c r="CM28" s="201">
        <f>IF('Indicator Data'!X28="No data","x",ROUND(IF(LOG('Indicator Data'!X28)&gt;CM$3,10,IF(LOG('Indicator Data'!X28)&lt;CM$4,0,10-(CM$3-LOG('Indicator Data'!X28))/(CM$3-CM$4)*10)),1))</f>
        <v>4.7</v>
      </c>
      <c r="CN28" s="201">
        <f>IF('Indicator Data'!Y28="No data","x",ROUND(IF('Indicator Data'!Y28&gt;CN$3,10,IF('Indicator Data'!Y28&lt;CN$4,0,10-(CN$3-'Indicator Data'!Y28)/(CN$3-CN$4)*10)),1))</f>
        <v>2</v>
      </c>
      <c r="CO28" s="201">
        <f>IF('Indicator Data'!Z28="No data","x",ROUND(IF('Indicator Data'!Z28&gt;CO$3,10,IF('Indicator Data'!Z28&lt;CO$4,0,10-(CO$3-'Indicator Data'!Z28)/(CO$3-CO$4)*10)),1))</f>
        <v>8.6999999999999993</v>
      </c>
      <c r="CP28" s="201">
        <f>IF('Indicator Data'!AA28="No data","x",ROUND(IF('Indicator Data'!AA28&gt;CP$3,10,IF('Indicator Data'!AA28&lt;CP$4,0,10-(CP$3-'Indicator Data'!AA28)/(CP$3-CP$4)*10)),1))</f>
        <v>3.3</v>
      </c>
      <c r="CQ28" s="197">
        <f t="shared" si="55"/>
        <v>4.7</v>
      </c>
      <c r="CR28" s="199">
        <f t="shared" si="56"/>
        <v>3.4</v>
      </c>
      <c r="CS28" s="201">
        <f>IF('Indicator Data'!AF28="No data","x",ROUND(IF('Indicator Data'!AF28&gt;CS$3,10,IF('Indicator Data'!AF28&lt;CS$4,0,10-(CS$3-'Indicator Data'!AF28)/(CS$3-CS$4)*10)),1))</f>
        <v>1.8</v>
      </c>
      <c r="CT28" s="201">
        <f>IF('Indicator Data'!AG28="No data","x",ROUND(IF('Indicator Data'!AG28&gt;CT$3,10,IF('Indicator Data'!AG28&lt;CT$4,0,10-(CT$3-'Indicator Data'!AG28)/(CT$3-CT$4)*10)),1))</f>
        <v>1.2</v>
      </c>
      <c r="CU28" s="197">
        <f t="shared" si="57"/>
        <v>3.6</v>
      </c>
      <c r="CV28" s="201">
        <f>IF('Indicator Data'!AB28="No data","x",ROUND(IF('Indicator Data'!AB28&gt;CV$3,10,IF('Indicator Data'!AB28&lt;CV$4,0,10-(CV$3-'Indicator Data'!AB28)/(CV$3-CV$4)*10)),1))</f>
        <v>0.4</v>
      </c>
      <c r="CW28" s="197">
        <f t="shared" si="58"/>
        <v>0.7</v>
      </c>
      <c r="CX28" s="198">
        <f>IF('Indicator Data'!AD28="No data","x",'Indicator Data'!AD28/'Indicator Data'!$CA28)</f>
        <v>7.2717552578441724E-4</v>
      </c>
      <c r="CY28" s="201">
        <f t="shared" si="40"/>
        <v>2.7</v>
      </c>
      <c r="CZ28" s="201">
        <f>IF('Indicator Data'!AE28="No data","x",ROUND(IF('Indicator Data'!AE28&gt;CZ$3,0,IF('Indicator Data'!AE28&lt;CZ$4,10,(CZ$3-'Indicator Data'!AE28)/(CZ$3-CZ$4)*10)),1))</f>
        <v>0</v>
      </c>
      <c r="DA28" s="197">
        <f t="shared" si="59"/>
        <v>1.4</v>
      </c>
      <c r="DB28" s="199">
        <f t="shared" si="60"/>
        <v>1.9</v>
      </c>
      <c r="DC28" s="200">
        <f t="shared" si="41"/>
        <v>5.7</v>
      </c>
      <c r="DD28" s="202">
        <f t="shared" si="42"/>
        <v>4</v>
      </c>
      <c r="DE28" s="201">
        <f>ROUND(IF('Indicator Data'!AH28=0,0,IF('Indicator Data'!AH28&gt;DE$3,10,IF('Indicator Data'!AH28&lt;DE$4,0,10-(DE$3-'Indicator Data'!AH28)/(DE$3-DE$4)*10))),1)</f>
        <v>9.1</v>
      </c>
      <c r="DF28" s="201">
        <f>ROUND(IF('Indicator Data'!AI28=0,0,IF(LOG('Indicator Data'!AI28)&gt;LOG(DF$3),10,IF(LOG('Indicator Data'!AI28)&lt;LOG(DF$4),0,10-(LOG(DF$3)-LOG('Indicator Data'!AI28))/(LOG(DF$3)-LOG(DF$4))*10))),1)</f>
        <v>9.8000000000000007</v>
      </c>
      <c r="DG28" s="203">
        <f t="shared" si="43"/>
        <v>9.5</v>
      </c>
      <c r="DH28" s="197">
        <f>'Indicator Data'!AJ28</f>
        <v>0</v>
      </c>
      <c r="DI28" s="197">
        <f>'Indicator Data'!AK28</f>
        <v>5</v>
      </c>
      <c r="DJ28" s="200">
        <f t="shared" si="44"/>
        <v>9</v>
      </c>
      <c r="DK28" s="202">
        <f t="shared" si="45"/>
        <v>9</v>
      </c>
      <c r="DL28" s="13"/>
      <c r="DM28" s="24"/>
    </row>
    <row r="29" spans="1:117" s="2" customFormat="1">
      <c r="A29" s="205" t="str">
        <f>'Indicator Data'!A29</f>
        <v>Brunei Darussalam</v>
      </c>
      <c r="B29" s="206" t="str">
        <f>'Indicator Data'!B29</f>
        <v>BRN</v>
      </c>
      <c r="C29" s="204">
        <f>ROUND(IF('Indicator Data'!C29=0,0.1,IF(LOG('Indicator Data'!C29)&gt;C$3,10,IF(LOG('Indicator Data'!C29)&lt;C$4,0,10-(C$3-LOG('Indicator Data'!C29))/(C$3-C$4)*10))),1)</f>
        <v>0.1</v>
      </c>
      <c r="D29" s="196">
        <f>ROUND(IF('Indicator Data'!D29=0,0.1,IF(LOG('Indicator Data'!D29)&gt;D$3,10,IF(LOG('Indicator Data'!D29)&lt;D$4,0,10-(D$3-LOG('Indicator Data'!D29))/(D$3-D$4)*10))),1)</f>
        <v>0.1</v>
      </c>
      <c r="E29" s="197">
        <f t="shared" si="0"/>
        <v>0.1</v>
      </c>
      <c r="F29" s="197">
        <f>IF('Indicator Data'!E29="No data",0.1,(ROUND(IF('Indicator Data'!E29=0,0,IF(LOG('Indicator Data'!E29)&gt;F$3,10,IF(LOG('Indicator Data'!E29)&lt;F$4,0,10-(F$3-LOG('Indicator Data'!E29))/(F$3-F$4)*10))),1)))</f>
        <v>1.9</v>
      </c>
      <c r="G29" s="197">
        <f>ROUND(IF('Indicator Data'!F29=0,0,IF(LOG('Indicator Data'!F29)&gt;G$3,10,IF(LOG('Indicator Data'!F29)&lt;G$4,0,10-(G$3-LOG('Indicator Data'!F29))/(G$3-G$4)*10))),1)</f>
        <v>3.3</v>
      </c>
      <c r="H29" s="196">
        <f>ROUND(IF('Indicator Data'!G29=0,0,IF(LOG('Indicator Data'!G29)&gt;H$3,10,IF(LOG('Indicator Data'!G29)&lt;H$4,0,10-(H$3-LOG('Indicator Data'!G29))/(H$3-H$4)*10))),1)</f>
        <v>0.7</v>
      </c>
      <c r="I29" s="196">
        <f>ROUND(IF('Indicator Data'!H29=0,0,IF(LOG('Indicator Data'!H29)&gt;I$3,10,IF(LOG('Indicator Data'!H29)&lt;I$4,0,10-(I$3-LOG('Indicator Data'!H29))/(I$3-I$4)*10))),1)</f>
        <v>0</v>
      </c>
      <c r="J29" s="196">
        <f t="shared" si="1"/>
        <v>0.4</v>
      </c>
      <c r="K29" s="196">
        <f>ROUND(IF('Indicator Data'!I29=0,0,IF(LOG('Indicator Data'!I29)&gt;K$3,10,IF(LOG('Indicator Data'!I29)&lt;K$4,0,10-(K$3-LOG('Indicator Data'!I29))/(K$3-K$4)*10))),1)</f>
        <v>4.0999999999999996</v>
      </c>
      <c r="L29" s="197">
        <f t="shared" si="2"/>
        <v>2.4</v>
      </c>
      <c r="M29" s="197">
        <f>ROUND(IF('Indicator Data'!J29=0,0,IF(LOG('Indicator Data'!J29)&gt;M$3,10,IF(LOG('Indicator Data'!J29)&lt;M$4,0,10-(M$3-LOG('Indicator Data'!J29))/(M$3-M$4)*10))),1)</f>
        <v>0</v>
      </c>
      <c r="N29" s="198">
        <f>'Indicator Data'!C29/'Indicator Data'!$CB29</f>
        <v>0</v>
      </c>
      <c r="O29" s="198">
        <f>'Indicator Data'!D29/'Indicator Data'!$CB29</f>
        <v>0</v>
      </c>
      <c r="P29" s="198">
        <f>IF(F29=0.1,"x",'Indicator Data'!E29/'Indicator Data'!$CB29)</f>
        <v>1.3790149336270114E-3</v>
      </c>
      <c r="Q29" s="198">
        <f>'Indicator Data'!F29/'Indicator Data'!$CB29</f>
        <v>2.3254769709244481E-6</v>
      </c>
      <c r="R29" s="198">
        <f>'Indicator Data'!G29/'Indicator Data'!$CB29</f>
        <v>4.5855144526975772E-4</v>
      </c>
      <c r="S29" s="198">
        <f>'Indicator Data'!H29/'Indicator Data'!$CB29</f>
        <v>0</v>
      </c>
      <c r="T29" s="198">
        <f>'Indicator Data'!I29/'Indicator Data'!$CB29</f>
        <v>2.5093054528181049E-3</v>
      </c>
      <c r="U29" s="198">
        <f>'Indicator Data'!J29/'Indicator Data'!$CB29</f>
        <v>0</v>
      </c>
      <c r="V29" s="196">
        <f t="shared" si="3"/>
        <v>0</v>
      </c>
      <c r="W29" s="196">
        <f t="shared" si="4"/>
        <v>0</v>
      </c>
      <c r="X29" s="197">
        <f t="shared" si="5"/>
        <v>0</v>
      </c>
      <c r="Y29" s="197">
        <f t="shared" si="6"/>
        <v>0.9</v>
      </c>
      <c r="Z29" s="197">
        <f t="shared" si="7"/>
        <v>6.4</v>
      </c>
      <c r="AA29" s="196">
        <f t="shared" si="8"/>
        <v>0.3</v>
      </c>
      <c r="AB29" s="196">
        <f t="shared" si="9"/>
        <v>0</v>
      </c>
      <c r="AC29" s="196">
        <f t="shared" si="10"/>
        <v>0.2</v>
      </c>
      <c r="AD29" s="196">
        <f t="shared" si="11"/>
        <v>2.5</v>
      </c>
      <c r="AE29" s="197">
        <f t="shared" si="12"/>
        <v>1.4</v>
      </c>
      <c r="AF29" s="197">
        <f t="shared" si="13"/>
        <v>0</v>
      </c>
      <c r="AG29" s="196">
        <f>ROUND(IF('Indicator Data'!K29=0,0,IF('Indicator Data'!K29&gt;AG$3,10,IF('Indicator Data'!K29&lt;AG$4,0,10-(AG$3-'Indicator Data'!K29)/(AG$3-AG$4)*10))),1)</f>
        <v>0</v>
      </c>
      <c r="AH29" s="199">
        <f t="shared" si="14"/>
        <v>0.1</v>
      </c>
      <c r="AI29" s="199">
        <f t="shared" si="15"/>
        <v>0.1</v>
      </c>
      <c r="AJ29" s="197">
        <f t="shared" si="16"/>
        <v>0.5</v>
      </c>
      <c r="AK29" s="197">
        <f t="shared" si="17"/>
        <v>0</v>
      </c>
      <c r="AL29" s="199">
        <f t="shared" si="18"/>
        <v>0.3</v>
      </c>
      <c r="AM29" s="199">
        <f t="shared" si="19"/>
        <v>3.3</v>
      </c>
      <c r="AN29" s="197">
        <f t="shared" si="20"/>
        <v>0</v>
      </c>
      <c r="AO29" s="200">
        <f t="shared" si="21"/>
        <v>0.1</v>
      </c>
      <c r="AP29" s="200">
        <f t="shared" si="46"/>
        <v>1.4</v>
      </c>
      <c r="AQ29" s="200">
        <f t="shared" si="22"/>
        <v>5</v>
      </c>
      <c r="AR29" s="200">
        <f t="shared" si="23"/>
        <v>1.9</v>
      </c>
      <c r="AS29" s="199">
        <f t="shared" si="24"/>
        <v>0</v>
      </c>
      <c r="AT29" s="199">
        <f>IF('Indicator Data'!L29="No data","x",IF('Indicator Data'!CC29&lt;1000,"x",ROUND((IF('Indicator Data'!L29&gt;AT$3,10,IF('Indicator Data'!L29&lt;AT$4,0,10-(AT$3-'Indicator Data'!L29)/(AT$3-AT$4)*10))),1)))</f>
        <v>4.8</v>
      </c>
      <c r="AU29" s="200">
        <f t="shared" si="25"/>
        <v>2.4</v>
      </c>
      <c r="AV29" s="201">
        <f>IF('Indicator Data'!M29="No data","x",ROUND(IF('Indicator Data'!M29=0,0,IF(LOG('Indicator Data'!M29)&gt;AV$3,10,IF(LOG('Indicator Data'!M29)&lt;AV$4,0,10-(AV$3-LOG('Indicator Data'!M29))/(AV$3-AV$4)*10))),1))</f>
        <v>0</v>
      </c>
      <c r="AW29" s="198">
        <f>IF(AV29="x","x",'Indicator Data'!M29/'Indicator Data'!$CB29)</f>
        <v>0</v>
      </c>
      <c r="AX29" s="201">
        <f t="shared" si="26"/>
        <v>0</v>
      </c>
      <c r="AY29" s="197">
        <f t="shared" si="47"/>
        <v>0</v>
      </c>
      <c r="AZ29" s="201" t="str">
        <f>IF('Indicator Data'!N29="No data","x",ROUND(IF('Indicator Data'!N29=0,0,IF(LOG('Indicator Data'!N29)&gt;AZ$3,10,IF(LOG('Indicator Data'!N29)&lt;AZ$4,0,10-(AZ$3-LOG('Indicator Data'!N29))/(AZ$3-AZ$4)*10))),1))</f>
        <v>x</v>
      </c>
      <c r="BA29" s="198" t="str">
        <f>IF(AZ29="x","x",'Indicator Data'!N29/'Indicator Data'!$CB29)</f>
        <v>x</v>
      </c>
      <c r="BB29" s="201" t="str">
        <f t="shared" si="27"/>
        <v>x</v>
      </c>
      <c r="BC29" s="197" t="str">
        <f t="shared" si="48"/>
        <v>x</v>
      </c>
      <c r="BD29" s="201" t="str">
        <f>IF('Indicator Data'!O29="No data","x",ROUND(IF('Indicator Data'!O29=0,0,IF(LOG('Indicator Data'!O29)&gt;BD$3,10,IF(LOG('Indicator Data'!O29)&lt;BD$4,0,10-(BD$3-LOG('Indicator Data'!O29))/(BD$3-BD$4)*10))),1))</f>
        <v>x</v>
      </c>
      <c r="BE29" s="198" t="str">
        <f>IF(BD29="x","x",'Indicator Data'!O29/'Indicator Data'!$CB29)</f>
        <v>x</v>
      </c>
      <c r="BF29" s="201" t="str">
        <f t="shared" si="28"/>
        <v>x</v>
      </c>
      <c r="BG29" s="197" t="str">
        <f t="shared" si="49"/>
        <v>x</v>
      </c>
      <c r="BH29" s="201" t="str">
        <f>IF('Indicator Data'!P29="No data","x",ROUND(IF('Indicator Data'!P29=0,0,IF(LOG('Indicator Data'!P29)&gt;BH$3,10,IF(LOG('Indicator Data'!P29)&lt;BH$4,0,10-(BH$3-LOG('Indicator Data'!P29))/(BH$3-BH$4)*10))),1))</f>
        <v>x</v>
      </c>
      <c r="BI29" s="198" t="str">
        <f>IF(BH29="x","x",'Indicator Data'!P29/'Indicator Data'!$CB29)</f>
        <v>x</v>
      </c>
      <c r="BJ29" s="201" t="str">
        <f t="shared" si="29"/>
        <v>x</v>
      </c>
      <c r="BK29" s="197" t="str">
        <f t="shared" si="50"/>
        <v>x</v>
      </c>
      <c r="BL29" s="199">
        <f t="shared" si="51"/>
        <v>0</v>
      </c>
      <c r="BM29" s="201">
        <f>ROUND(IF('Indicator Data'!Q29=0,0,IF(LOG('Indicator Data'!Q29)&gt;BM$3,10,IF(LOG('Indicator Data'!Q29)&lt;BM$4,0,10-(BM$3-LOG('Indicator Data'!Q29))/(BM$3-BM$4)*10))),1)</f>
        <v>0</v>
      </c>
      <c r="BN29" s="252">
        <f>'Indicator Data'!R29</f>
        <v>0</v>
      </c>
      <c r="BO29" s="201">
        <f t="shared" si="30"/>
        <v>0</v>
      </c>
      <c r="BP29" s="201">
        <f t="shared" si="31"/>
        <v>0</v>
      </c>
      <c r="BQ29" s="201">
        <f>ROUND(IF('Indicator Data'!S29=0,0,IF(LOG('Indicator Data'!S29)&gt;BQ$3,10,IF(LOG('Indicator Data'!S29)&lt;BQ$4,0,10-(BQ$3-LOG('Indicator Data'!S29))/(BQ$3-BQ$4)*10))),1)</f>
        <v>0</v>
      </c>
      <c r="BR29" s="252">
        <f>'Indicator Data'!T29</f>
        <v>0</v>
      </c>
      <c r="BS29" s="201">
        <f t="shared" si="32"/>
        <v>0</v>
      </c>
      <c r="BT29" s="201">
        <f t="shared" si="33"/>
        <v>0</v>
      </c>
      <c r="BU29" s="197">
        <f t="shared" si="34"/>
        <v>0</v>
      </c>
      <c r="BV29" s="201">
        <f>ROUND(IF('Indicator Data'!U29=0,0,IF(LOG('Indicator Data'!U29)&gt;BV$3,10,IF(LOG('Indicator Data'!U29)&lt;BV$4,0,10-(BV$3-LOG('Indicator Data'!U29))/(BV$3-BV$4)*10))),1)</f>
        <v>6.5</v>
      </c>
      <c r="BW29" s="198">
        <f>'Indicator Data'!U29/'Indicator Data'!$CB29</f>
        <v>0.82039944320896918</v>
      </c>
      <c r="BX29" s="201">
        <f t="shared" si="35"/>
        <v>9.1</v>
      </c>
      <c r="BY29" s="197">
        <f t="shared" si="52"/>
        <v>8.1</v>
      </c>
      <c r="BZ29" s="201">
        <f>ROUND(IF('Indicator Data'!V29=0,0,IF(LOG('Indicator Data'!V29)&gt;BZ$3,10,IF(LOG('Indicator Data'!V29)&lt;BZ$4,0,10-(BZ$3-LOG('Indicator Data'!V29))/(BZ$3-BZ$4)*10))),1)</f>
        <v>6.6</v>
      </c>
      <c r="CA29" s="198">
        <f>IF('Indicator Data'!V29/'Indicator Data'!$CB29&gt;1,1,'Indicator Data'!V29/'Indicator Data'!$CB29)</f>
        <v>0.96842877779405823</v>
      </c>
      <c r="CB29" s="201">
        <f t="shared" si="36"/>
        <v>9.6999999999999993</v>
      </c>
      <c r="CC29" s="197">
        <f t="shared" si="53"/>
        <v>8.6</v>
      </c>
      <c r="CD29" s="201">
        <f>ROUND(IF('Indicator Data'!W29=0,0,IF(LOG('Indicator Data'!W29)&gt;CD$3,10,IF(LOG('Indicator Data'!W29)&lt;CD$4,0,10-(CD$3-LOG('Indicator Data'!W29))/(CD$3-CD$4)*10))),1)</f>
        <v>6.6</v>
      </c>
      <c r="CE29" s="198">
        <f>'Indicator Data'!W29/'Indicator Data'!$CB29</f>
        <v>0.91894500879380059</v>
      </c>
      <c r="CF29" s="201">
        <f t="shared" si="37"/>
        <v>9.1999999999999993</v>
      </c>
      <c r="CG29" s="197">
        <f t="shared" si="54"/>
        <v>8.1999999999999993</v>
      </c>
      <c r="CH29" s="199">
        <f t="shared" si="38"/>
        <v>7.2</v>
      </c>
      <c r="CI29" s="201">
        <f>IF('Indicator Data'!BR29="No data","x",ROUND(IF('Indicator Data'!BR29&gt;CI$3,0,IF('Indicator Data'!BR29&lt;CI$4,10,(CI$3-'Indicator Data'!BR29)/(CI$3-CI$4)*10)),1))</f>
        <v>0.4</v>
      </c>
      <c r="CJ29" s="201">
        <f>IF('Indicator Data'!BS29="No data","x",ROUND(IF('Indicator Data'!BS29&gt;CJ$3,0,IF('Indicator Data'!BS29&lt;CJ$4,10,(CJ$3-'Indicator Data'!BS29)/(CJ$3-CJ$4)*10)),1))</f>
        <v>0</v>
      </c>
      <c r="CK29" s="201" t="str">
        <f>IF('Indicator Data'!AC29="No data","x",ROUND(IF('Indicator Data'!AC29&gt;CK$3,0,IF('Indicator Data'!AC29&lt;CK$4,10,(CK$3-'Indicator Data'!AC29)/(CK$3-CK$4)*10)),1))</f>
        <v>x</v>
      </c>
      <c r="CL29" s="197">
        <f t="shared" si="39"/>
        <v>0.2</v>
      </c>
      <c r="CM29" s="201">
        <f>IF('Indicator Data'!X29="No data","x",ROUND(IF(LOG('Indicator Data'!X29)&gt;CM$3,10,IF(LOG('Indicator Data'!X29)&lt;CM$4,0,10-(CM$3-LOG('Indicator Data'!X29))/(CM$3-CM$4)*10)),1))</f>
        <v>6.4</v>
      </c>
      <c r="CN29" s="201">
        <f>IF('Indicator Data'!Y29="No data","x",ROUND(IF('Indicator Data'!Y29&gt;CN$3,10,IF('Indicator Data'!Y29&lt;CN$4,0,10-(CN$3-'Indicator Data'!Y29)/(CN$3-CN$4)*10)),1))</f>
        <v>2.7</v>
      </c>
      <c r="CO29" s="201">
        <f>IF('Indicator Data'!Z29="No data","x",ROUND(IF('Indicator Data'!Z29&gt;CO$3,10,IF('Indicator Data'!Z29&lt;CO$4,0,10-(CO$3-'Indicator Data'!Z29)/(CO$3-CO$4)*10)),1))</f>
        <v>7.8</v>
      </c>
      <c r="CP29" s="201" t="str">
        <f>IF('Indicator Data'!AA29="No data","x",ROUND(IF('Indicator Data'!AA29&gt;CP$3,10,IF('Indicator Data'!AA29&lt;CP$4,0,10-(CP$3-'Indicator Data'!AA29)/(CP$3-CP$4)*10)),1))</f>
        <v>x</v>
      </c>
      <c r="CQ29" s="197">
        <f t="shared" si="55"/>
        <v>5.6</v>
      </c>
      <c r="CR29" s="199">
        <f t="shared" si="56"/>
        <v>3.8</v>
      </c>
      <c r="CS29" s="201" t="str">
        <f>IF('Indicator Data'!AF29="No data","x",ROUND(IF('Indicator Data'!AF29&gt;CS$3,10,IF('Indicator Data'!AF29&lt;CS$4,0,10-(CS$3-'Indicator Data'!AF29)/(CS$3-CS$4)*10)),1))</f>
        <v>x</v>
      </c>
      <c r="CT29" s="201">
        <f>IF('Indicator Data'!AG29="No data","x",ROUND(IF('Indicator Data'!AG29&gt;CT$3,10,IF('Indicator Data'!AG29&lt;CT$4,0,10-(CT$3-'Indicator Data'!AG29)/(CT$3-CT$4)*10)),1))</f>
        <v>1.5</v>
      </c>
      <c r="CU29" s="197">
        <f t="shared" si="57"/>
        <v>4.5999999999999996</v>
      </c>
      <c r="CV29" s="201">
        <f>IF('Indicator Data'!AB29="No data","x",ROUND(IF('Indicator Data'!AB29&gt;CV$3,10,IF('Indicator Data'!AB29&lt;CV$4,0,10-(CV$3-'Indicator Data'!AB29)/(CV$3-CV$4)*10)),1))</f>
        <v>0.9</v>
      </c>
      <c r="CW29" s="197">
        <f t="shared" si="58"/>
        <v>0.4</v>
      </c>
      <c r="CX29" s="198">
        <f>IF('Indicator Data'!AD29="No data","x",'Indicator Data'!AD29/'Indicator Data'!$CA29)</f>
        <v>2.2172290123273361E-4</v>
      </c>
      <c r="CY29" s="201">
        <f t="shared" si="40"/>
        <v>7.8</v>
      </c>
      <c r="CZ29" s="201" t="str">
        <f>IF('Indicator Data'!AE29="No data","x",ROUND(IF('Indicator Data'!AE29&gt;CZ$3,0,IF('Indicator Data'!AE29&lt;CZ$4,10,(CZ$3-'Indicator Data'!AE29)/(CZ$3-CZ$4)*10)),1))</f>
        <v>x</v>
      </c>
      <c r="DA29" s="197">
        <f t="shared" si="59"/>
        <v>7.8</v>
      </c>
      <c r="DB29" s="199">
        <f t="shared" si="60"/>
        <v>4.3</v>
      </c>
      <c r="DC29" s="200">
        <f t="shared" si="41"/>
        <v>4.3</v>
      </c>
      <c r="DD29" s="202">
        <f t="shared" si="42"/>
        <v>2.7</v>
      </c>
      <c r="DE29" s="201">
        <f>ROUND(IF('Indicator Data'!AH29=0,0,IF('Indicator Data'!AH29&gt;DE$3,10,IF('Indicator Data'!AH29&lt;DE$4,0,10-(DE$3-'Indicator Data'!AH29)/(DE$3-DE$4)*10))),1)</f>
        <v>0</v>
      </c>
      <c r="DF29" s="201">
        <f>ROUND(IF('Indicator Data'!AI29=0,0,IF(LOG('Indicator Data'!AI29)&gt;LOG(DF$3),10,IF(LOG('Indicator Data'!AI29)&lt;LOG(DF$4),0,10-(LOG(DF$3)-LOG('Indicator Data'!AI29))/(LOG(DF$3)-LOG(DF$4))*10))),1)</f>
        <v>0</v>
      </c>
      <c r="DG29" s="203">
        <f t="shared" si="43"/>
        <v>0</v>
      </c>
      <c r="DH29" s="197">
        <f>'Indicator Data'!AJ29</f>
        <v>0</v>
      </c>
      <c r="DI29" s="197">
        <f>'Indicator Data'!AK29</f>
        <v>0</v>
      </c>
      <c r="DJ29" s="200">
        <f t="shared" si="44"/>
        <v>0</v>
      </c>
      <c r="DK29" s="202">
        <f t="shared" si="45"/>
        <v>0</v>
      </c>
      <c r="DL29" s="13"/>
      <c r="DM29" s="24"/>
    </row>
    <row r="30" spans="1:117" s="2" customFormat="1">
      <c r="A30" s="205" t="str">
        <f>'Indicator Data'!A30</f>
        <v>Bulgaria</v>
      </c>
      <c r="B30" s="206" t="str">
        <f>'Indicator Data'!B30</f>
        <v>BGR</v>
      </c>
      <c r="C30" s="204">
        <f>ROUND(IF('Indicator Data'!C30=0,0.1,IF(LOG('Indicator Data'!C30)&gt;C$3,10,IF(LOG('Indicator Data'!C30)&lt;C$4,0,10-(C$3-LOG('Indicator Data'!C30))/(C$3-C$4)*10))),1)</f>
        <v>7.9</v>
      </c>
      <c r="D30" s="196">
        <f>ROUND(IF('Indicator Data'!D30=0,0.1,IF(LOG('Indicator Data'!D30)&gt;D$3,10,IF(LOG('Indicator Data'!D30)&lt;D$4,0,10-(D$3-LOG('Indicator Data'!D30))/(D$3-D$4)*10))),1)</f>
        <v>0.1</v>
      </c>
      <c r="E30" s="197">
        <f t="shared" si="0"/>
        <v>5.2</v>
      </c>
      <c r="F30" s="197">
        <f>IF('Indicator Data'!E30="No data",0.1,(ROUND(IF('Indicator Data'!E30=0,0,IF(LOG('Indicator Data'!E30)&gt;F$3,10,IF(LOG('Indicator Data'!E30)&lt;F$4,0,10-(F$3-LOG('Indicator Data'!E30))/(F$3-F$4)*10))),1)))</f>
        <v>6.3</v>
      </c>
      <c r="G30" s="197">
        <f>ROUND(IF('Indicator Data'!F30=0,0,IF(LOG('Indicator Data'!F30)&gt;G$3,10,IF(LOG('Indicator Data'!F30)&lt;G$4,0,10-(G$3-LOG('Indicator Data'!F30))/(G$3-G$4)*10))),1)</f>
        <v>0</v>
      </c>
      <c r="H30" s="196">
        <f>ROUND(IF('Indicator Data'!G30=0,0,IF(LOG('Indicator Data'!G30)&gt;H$3,10,IF(LOG('Indicator Data'!G30)&lt;H$4,0,10-(H$3-LOG('Indicator Data'!G30))/(H$3-H$4)*10))),1)</f>
        <v>0</v>
      </c>
      <c r="I30" s="196">
        <f>ROUND(IF('Indicator Data'!H30=0,0,IF(LOG('Indicator Data'!H30)&gt;I$3,10,IF(LOG('Indicator Data'!H30)&lt;I$4,0,10-(I$3-LOG('Indicator Data'!H30))/(I$3-I$4)*10))),1)</f>
        <v>0</v>
      </c>
      <c r="J30" s="196">
        <f t="shared" si="1"/>
        <v>0</v>
      </c>
      <c r="K30" s="196">
        <f>ROUND(IF('Indicator Data'!I30=0,0,IF(LOG('Indicator Data'!I30)&gt;K$3,10,IF(LOG('Indicator Data'!I30)&lt;K$4,0,10-(K$3-LOG('Indicator Data'!I30))/(K$3-K$4)*10))),1)</f>
        <v>0</v>
      </c>
      <c r="L30" s="197">
        <f t="shared" si="2"/>
        <v>0</v>
      </c>
      <c r="M30" s="197">
        <f>ROUND(IF('Indicator Data'!J30=0,0,IF(LOG('Indicator Data'!J30)&gt;M$3,10,IF(LOG('Indicator Data'!J30)&lt;M$4,0,10-(M$3-LOG('Indicator Data'!J30))/(M$3-M$4)*10))),1)</f>
        <v>0</v>
      </c>
      <c r="N30" s="198">
        <f>'Indicator Data'!C30/'Indicator Data'!$CB30</f>
        <v>2.0226475079561067E-3</v>
      </c>
      <c r="O30" s="198">
        <f>'Indicator Data'!D30/'Indicator Data'!$CB30</f>
        <v>0</v>
      </c>
      <c r="P30" s="198">
        <f>IF(F30=0.1,"x",'Indicator Data'!E30/'Indicator Data'!$CB30)</f>
        <v>4.6925649923267691E-3</v>
      </c>
      <c r="Q30" s="198">
        <f>'Indicator Data'!F30/'Indicator Data'!$CB30</f>
        <v>0</v>
      </c>
      <c r="R30" s="198">
        <f>'Indicator Data'!G30/'Indicator Data'!$CB30</f>
        <v>0</v>
      </c>
      <c r="S30" s="198">
        <f>'Indicator Data'!H30/'Indicator Data'!$CB30</f>
        <v>0</v>
      </c>
      <c r="T30" s="198">
        <f>'Indicator Data'!I30/'Indicator Data'!$CB30</f>
        <v>0</v>
      </c>
      <c r="U30" s="198">
        <f>'Indicator Data'!J30/'Indicator Data'!$CB30</f>
        <v>0</v>
      </c>
      <c r="V30" s="196">
        <f t="shared" si="3"/>
        <v>10</v>
      </c>
      <c r="W30" s="196">
        <f t="shared" si="4"/>
        <v>0</v>
      </c>
      <c r="X30" s="197">
        <f t="shared" si="5"/>
        <v>7.6</v>
      </c>
      <c r="Y30" s="197">
        <f t="shared" si="6"/>
        <v>3.1</v>
      </c>
      <c r="Z30" s="197">
        <f t="shared" si="7"/>
        <v>0</v>
      </c>
      <c r="AA30" s="196">
        <f t="shared" si="8"/>
        <v>0</v>
      </c>
      <c r="AB30" s="196">
        <f t="shared" si="9"/>
        <v>0</v>
      </c>
      <c r="AC30" s="196">
        <f t="shared" si="10"/>
        <v>0</v>
      </c>
      <c r="AD30" s="196">
        <f t="shared" si="11"/>
        <v>0</v>
      </c>
      <c r="AE30" s="197">
        <f t="shared" si="12"/>
        <v>0</v>
      </c>
      <c r="AF30" s="197">
        <f t="shared" si="13"/>
        <v>0</v>
      </c>
      <c r="AG30" s="196">
        <f>ROUND(IF('Indicator Data'!K30=0,0,IF('Indicator Data'!K30&gt;AG$3,10,IF('Indicator Data'!K30&lt;AG$4,0,10-(AG$3-'Indicator Data'!K30)/(AG$3-AG$4)*10))),1)</f>
        <v>1</v>
      </c>
      <c r="AH30" s="199">
        <f t="shared" si="14"/>
        <v>9</v>
      </c>
      <c r="AI30" s="199">
        <f t="shared" si="15"/>
        <v>0.1</v>
      </c>
      <c r="AJ30" s="197">
        <f t="shared" si="16"/>
        <v>0</v>
      </c>
      <c r="AK30" s="197">
        <f t="shared" si="17"/>
        <v>0</v>
      </c>
      <c r="AL30" s="199">
        <f t="shared" si="18"/>
        <v>0</v>
      </c>
      <c r="AM30" s="199">
        <f t="shared" si="19"/>
        <v>0</v>
      </c>
      <c r="AN30" s="197">
        <f t="shared" si="20"/>
        <v>0</v>
      </c>
      <c r="AO30" s="200">
        <f t="shared" si="21"/>
        <v>6.6</v>
      </c>
      <c r="AP30" s="200">
        <f t="shared" si="46"/>
        <v>4.9000000000000004</v>
      </c>
      <c r="AQ30" s="200">
        <f t="shared" si="22"/>
        <v>0</v>
      </c>
      <c r="AR30" s="200">
        <f t="shared" si="23"/>
        <v>0</v>
      </c>
      <c r="AS30" s="199">
        <f t="shared" si="24"/>
        <v>0.5</v>
      </c>
      <c r="AT30" s="199">
        <f>IF('Indicator Data'!L30="No data","x",IF('Indicator Data'!CC30&lt;1000,"x",ROUND((IF('Indicator Data'!L30&gt;AT$3,10,IF('Indicator Data'!L30&lt;AT$4,0,10-(AT$3-'Indicator Data'!L30)/(AT$3-AT$4)*10))),1)))</f>
        <v>4.8</v>
      </c>
      <c r="AU30" s="200">
        <f t="shared" si="25"/>
        <v>2.7</v>
      </c>
      <c r="AV30" s="201">
        <f>IF('Indicator Data'!M30="No data","x",ROUND(IF('Indicator Data'!M30=0,0,IF(LOG('Indicator Data'!M30)&gt;AV$3,10,IF(LOG('Indicator Data'!M30)&lt;AV$4,0,10-(AV$3-LOG('Indicator Data'!M30))/(AV$3-AV$4)*10))),1))</f>
        <v>8.3000000000000007</v>
      </c>
      <c r="AW30" s="198">
        <f>IF(AV30="x","x",'Indicator Data'!M30/'Indicator Data'!$CB30)</f>
        <v>0.86547796028864143</v>
      </c>
      <c r="AX30" s="201">
        <f t="shared" si="26"/>
        <v>9.6</v>
      </c>
      <c r="AY30" s="197">
        <f t="shared" si="47"/>
        <v>9.1</v>
      </c>
      <c r="AZ30" s="201" t="str">
        <f>IF('Indicator Data'!N30="No data","x",ROUND(IF('Indicator Data'!N30=0,0,IF(LOG('Indicator Data'!N30)&gt;AZ$3,10,IF(LOG('Indicator Data'!N30)&lt;AZ$4,0,10-(AZ$3-LOG('Indicator Data'!N30))/(AZ$3-AZ$4)*10))),1))</f>
        <v>x</v>
      </c>
      <c r="BA30" s="198" t="str">
        <f>IF(AZ30="x","x",'Indicator Data'!N30/'Indicator Data'!$CB30)</f>
        <v>x</v>
      </c>
      <c r="BB30" s="201" t="str">
        <f t="shared" si="27"/>
        <v>x</v>
      </c>
      <c r="BC30" s="197" t="str">
        <f t="shared" si="48"/>
        <v>x</v>
      </c>
      <c r="BD30" s="201" t="str">
        <f>IF('Indicator Data'!O30="No data","x",ROUND(IF('Indicator Data'!O30=0,0,IF(LOG('Indicator Data'!O30)&gt;BD$3,10,IF(LOG('Indicator Data'!O30)&lt;BD$4,0,10-(BD$3-LOG('Indicator Data'!O30))/(BD$3-BD$4)*10))),1))</f>
        <v>x</v>
      </c>
      <c r="BE30" s="198" t="str">
        <f>IF(BD30="x","x",'Indicator Data'!O30/'Indicator Data'!$CB30)</f>
        <v>x</v>
      </c>
      <c r="BF30" s="201" t="str">
        <f t="shared" si="28"/>
        <v>x</v>
      </c>
      <c r="BG30" s="197" t="str">
        <f t="shared" si="49"/>
        <v>x</v>
      </c>
      <c r="BH30" s="201" t="str">
        <f>IF('Indicator Data'!P30="No data","x",ROUND(IF('Indicator Data'!P30=0,0,IF(LOG('Indicator Data'!P30)&gt;BH$3,10,IF(LOG('Indicator Data'!P30)&lt;BH$4,0,10-(BH$3-LOG('Indicator Data'!P30))/(BH$3-BH$4)*10))),1))</f>
        <v>x</v>
      </c>
      <c r="BI30" s="198" t="str">
        <f>IF(BH30="x","x",'Indicator Data'!P30/'Indicator Data'!$CB30)</f>
        <v>x</v>
      </c>
      <c r="BJ30" s="201" t="str">
        <f t="shared" si="29"/>
        <v>x</v>
      </c>
      <c r="BK30" s="197" t="str">
        <f t="shared" si="50"/>
        <v>x</v>
      </c>
      <c r="BL30" s="199">
        <f t="shared" si="51"/>
        <v>9.1</v>
      </c>
      <c r="BM30" s="201">
        <f>ROUND(IF('Indicator Data'!Q30=0,0,IF(LOG('Indicator Data'!Q30)&gt;BM$3,10,IF(LOG('Indicator Data'!Q30)&lt;BM$4,0,10-(BM$3-LOG('Indicator Data'!Q30))/(BM$3-BM$4)*10))),1)</f>
        <v>0</v>
      </c>
      <c r="BN30" s="252">
        <f>'Indicator Data'!R30</f>
        <v>0</v>
      </c>
      <c r="BO30" s="201">
        <f t="shared" si="30"/>
        <v>0</v>
      </c>
      <c r="BP30" s="201">
        <f t="shared" si="31"/>
        <v>0</v>
      </c>
      <c r="BQ30" s="201">
        <f>ROUND(IF('Indicator Data'!S30=0,0,IF(LOG('Indicator Data'!S30)&gt;BQ$3,10,IF(LOG('Indicator Data'!S30)&lt;BQ$4,0,10-(BQ$3-LOG('Indicator Data'!S30))/(BQ$3-BQ$4)*10))),1)</f>
        <v>0</v>
      </c>
      <c r="BR30" s="252">
        <f>'Indicator Data'!T30</f>
        <v>0</v>
      </c>
      <c r="BS30" s="201">
        <f t="shared" si="32"/>
        <v>0</v>
      </c>
      <c r="BT30" s="201">
        <f t="shared" si="33"/>
        <v>0</v>
      </c>
      <c r="BU30" s="197">
        <f t="shared" si="34"/>
        <v>0</v>
      </c>
      <c r="BV30" s="201">
        <f>ROUND(IF('Indicator Data'!U30=0,0,IF(LOG('Indicator Data'!U30)&gt;BV$3,10,IF(LOG('Indicator Data'!U30)&lt;BV$4,0,10-(BV$3-LOG('Indicator Data'!U30))/(BV$3-BV$4)*10))),1)</f>
        <v>0</v>
      </c>
      <c r="BW30" s="198">
        <f>'Indicator Data'!U30/'Indicator Data'!$CB30</f>
        <v>0</v>
      </c>
      <c r="BX30" s="201">
        <f t="shared" si="35"/>
        <v>0</v>
      </c>
      <c r="BY30" s="197">
        <f t="shared" si="52"/>
        <v>0</v>
      </c>
      <c r="BZ30" s="201">
        <f>ROUND(IF('Indicator Data'!V30=0,0,IF(LOG('Indicator Data'!V30)&gt;BZ$3,10,IF(LOG('Indicator Data'!V30)&lt;BZ$4,0,10-(BZ$3-LOG('Indicator Data'!V30))/(BZ$3-BZ$4)*10))),1)</f>
        <v>0</v>
      </c>
      <c r="CA30" s="198">
        <f>IF('Indicator Data'!V30/'Indicator Data'!$CB30&gt;1,1,'Indicator Data'!V30/'Indicator Data'!$CB30)</f>
        <v>0</v>
      </c>
      <c r="CB30" s="201">
        <f t="shared" si="36"/>
        <v>0</v>
      </c>
      <c r="CC30" s="197">
        <f t="shared" si="53"/>
        <v>0</v>
      </c>
      <c r="CD30" s="201">
        <f>ROUND(IF('Indicator Data'!W30=0,0,IF(LOG('Indicator Data'!W30)&gt;CD$3,10,IF(LOG('Indicator Data'!W30)&lt;CD$4,0,10-(CD$3-LOG('Indicator Data'!W30))/(CD$3-CD$4)*10))),1)</f>
        <v>0</v>
      </c>
      <c r="CE30" s="198">
        <f>'Indicator Data'!W30/'Indicator Data'!$CB30</f>
        <v>0</v>
      </c>
      <c r="CF30" s="201">
        <f t="shared" si="37"/>
        <v>0</v>
      </c>
      <c r="CG30" s="197">
        <f t="shared" si="54"/>
        <v>0</v>
      </c>
      <c r="CH30" s="199">
        <f t="shared" si="38"/>
        <v>0</v>
      </c>
      <c r="CI30" s="201">
        <f>IF('Indicator Data'!BR30="No data","x",ROUND(IF('Indicator Data'!BR30&gt;CI$3,0,IF('Indicator Data'!BR30&lt;CI$4,10,(CI$3-'Indicator Data'!BR30)/(CI$3-CI$4)*10)),1))</f>
        <v>1.6</v>
      </c>
      <c r="CJ30" s="201">
        <f>IF('Indicator Data'!BS30="No data","x",ROUND(IF('Indicator Data'!BS30&gt;CJ$3,0,IF('Indicator Data'!BS30&lt;CJ$4,10,(CJ$3-'Indicator Data'!BS30)/(CJ$3-CJ$4)*10)),1))</f>
        <v>0.1</v>
      </c>
      <c r="CK30" s="201" t="str">
        <f>IF('Indicator Data'!AC30="No data","x",ROUND(IF('Indicator Data'!AC30&gt;CK$3,0,IF('Indicator Data'!AC30&lt;CK$4,10,(CK$3-'Indicator Data'!AC30)/(CK$3-CK$4)*10)),1))</f>
        <v>x</v>
      </c>
      <c r="CL30" s="197">
        <f t="shared" si="39"/>
        <v>0.9</v>
      </c>
      <c r="CM30" s="201">
        <f>IF('Indicator Data'!X30="No data","x",ROUND(IF(LOG('Indicator Data'!X30)&gt;CM$3,10,IF(LOG('Indicator Data'!X30)&lt;CM$4,0,10-(CM$3-LOG('Indicator Data'!X30))/(CM$3-CM$4)*10)),1))</f>
        <v>6</v>
      </c>
      <c r="CN30" s="201">
        <f>IF('Indicator Data'!Y30="No data","x",ROUND(IF('Indicator Data'!Y30&gt;CN$3,10,IF('Indicator Data'!Y30&lt;CN$4,0,10-(CN$3-'Indicator Data'!Y30)/(CN$3-CN$4)*10)),1))</f>
        <v>0</v>
      </c>
      <c r="CO30" s="201">
        <f>IF('Indicator Data'!Z30="No data","x",ROUND(IF('Indicator Data'!Z30&gt;CO$3,10,IF('Indicator Data'!Z30&lt;CO$4,0,10-(CO$3-'Indicator Data'!Z30)/(CO$3-CO$4)*10)),1))</f>
        <v>7.6</v>
      </c>
      <c r="CP30" s="201">
        <f>IF('Indicator Data'!AA30="No data","x",ROUND(IF('Indicator Data'!AA30&gt;CP$3,10,IF('Indicator Data'!AA30&lt;CP$4,0,10-(CP$3-'Indicator Data'!AA30)/(CP$3-CP$4)*10)),1))</f>
        <v>0.8</v>
      </c>
      <c r="CQ30" s="197">
        <f t="shared" si="55"/>
        <v>3.6</v>
      </c>
      <c r="CR30" s="199">
        <f t="shared" si="56"/>
        <v>2.7</v>
      </c>
      <c r="CS30" s="201" t="str">
        <f>IF('Indicator Data'!AF30="No data","x",ROUND(IF('Indicator Data'!AF30&gt;CS$3,10,IF('Indicator Data'!AF30&lt;CS$4,0,10-(CS$3-'Indicator Data'!AF30)/(CS$3-CS$4)*10)),1))</f>
        <v>x</v>
      </c>
      <c r="CT30" s="201">
        <f>IF('Indicator Data'!AG30="No data","x",ROUND(IF('Indicator Data'!AG30&gt;CT$3,10,IF('Indicator Data'!AG30&lt;CT$4,0,10-(CT$3-'Indicator Data'!AG30)/(CT$3-CT$4)*10)),1))</f>
        <v>0</v>
      </c>
      <c r="CU30" s="197">
        <f t="shared" si="57"/>
        <v>2.9</v>
      </c>
      <c r="CV30" s="201">
        <f>IF('Indicator Data'!AB30="No data","x",ROUND(IF('Indicator Data'!AB30&gt;CV$3,10,IF('Indicator Data'!AB30&lt;CV$4,0,10-(CV$3-'Indicator Data'!AB30)/(CV$3-CV$4)*10)),1))</f>
        <v>0</v>
      </c>
      <c r="CW30" s="197">
        <f t="shared" si="58"/>
        <v>0.6</v>
      </c>
      <c r="CX30" s="198">
        <f>IF('Indicator Data'!AD30="No data","x",'Indicator Data'!AD30/'Indicator Data'!$CA30)</f>
        <v>9.4755013531804596E-4</v>
      </c>
      <c r="CY30" s="201">
        <f t="shared" si="40"/>
        <v>0.5</v>
      </c>
      <c r="CZ30" s="201">
        <f>IF('Indicator Data'!AE30="No data","x",ROUND(IF('Indicator Data'!AE30&gt;CZ$3,0,IF('Indicator Data'!AE30&lt;CZ$4,10,(CZ$3-'Indicator Data'!AE30)/(CZ$3-CZ$4)*10)),1))</f>
        <v>2</v>
      </c>
      <c r="DA30" s="197">
        <f t="shared" si="59"/>
        <v>1.3</v>
      </c>
      <c r="DB30" s="199">
        <f t="shared" si="60"/>
        <v>1.6</v>
      </c>
      <c r="DC30" s="200">
        <f t="shared" si="41"/>
        <v>4.5999999999999996</v>
      </c>
      <c r="DD30" s="202">
        <f t="shared" si="42"/>
        <v>3.5</v>
      </c>
      <c r="DE30" s="201">
        <f>ROUND(IF('Indicator Data'!AH30=0,0,IF('Indicator Data'!AH30&gt;DE$3,10,IF('Indicator Data'!AH30&lt;DE$4,0,10-(DE$3-'Indicator Data'!AH30)/(DE$3-DE$4)*10))),1)</f>
        <v>0.2</v>
      </c>
      <c r="DF30" s="201">
        <f>ROUND(IF('Indicator Data'!AI30=0,0,IF(LOG('Indicator Data'!AI30)&gt;LOG(DF$3),10,IF(LOG('Indicator Data'!AI30)&lt;LOG(DF$4),0,10-(LOG(DF$3)-LOG('Indicator Data'!AI30))/(LOG(DF$3)-LOG(DF$4))*10))),1)</f>
        <v>1.6</v>
      </c>
      <c r="DG30" s="203">
        <f t="shared" si="43"/>
        <v>0.9</v>
      </c>
      <c r="DH30" s="197">
        <f>'Indicator Data'!AJ30</f>
        <v>0</v>
      </c>
      <c r="DI30" s="197">
        <f>'Indicator Data'!AK30</f>
        <v>0</v>
      </c>
      <c r="DJ30" s="200">
        <f t="shared" si="44"/>
        <v>0</v>
      </c>
      <c r="DK30" s="202">
        <f t="shared" si="45"/>
        <v>0.6</v>
      </c>
      <c r="DL30" s="13"/>
      <c r="DM30" s="24"/>
    </row>
    <row r="31" spans="1:117" s="2" customFormat="1">
      <c r="A31" s="205" t="str">
        <f>'Indicator Data'!A31</f>
        <v>Burkina Faso</v>
      </c>
      <c r="B31" s="206" t="str">
        <f>'Indicator Data'!B31</f>
        <v>BFA</v>
      </c>
      <c r="C31" s="204">
        <f>ROUND(IF('Indicator Data'!C31=0,0.1,IF(LOG('Indicator Data'!C31)&gt;C$3,10,IF(LOG('Indicator Data'!C31)&lt;C$4,0,10-(C$3-LOG('Indicator Data'!C31))/(C$3-C$4)*10))),1)</f>
        <v>0.1</v>
      </c>
      <c r="D31" s="196">
        <f>ROUND(IF('Indicator Data'!D31=0,0.1,IF(LOG('Indicator Data'!D31)&gt;D$3,10,IF(LOG('Indicator Data'!D31)&lt;D$4,0,10-(D$3-LOG('Indicator Data'!D31))/(D$3-D$4)*10))),1)</f>
        <v>0.1</v>
      </c>
      <c r="E31" s="197">
        <f t="shared" si="0"/>
        <v>0.1</v>
      </c>
      <c r="F31" s="197">
        <f>IF('Indicator Data'!E31="No data",0.1,(ROUND(IF('Indicator Data'!E31=0,0,IF(LOG('Indicator Data'!E31)&gt;F$3,10,IF(LOG('Indicator Data'!E31)&lt;F$4,0,10-(F$3-LOG('Indicator Data'!E31))/(F$3-F$4)*10))),1)))</f>
        <v>6.6</v>
      </c>
      <c r="G31" s="197">
        <f>ROUND(IF('Indicator Data'!F31=0,0,IF(LOG('Indicator Data'!F31)&gt;G$3,10,IF(LOG('Indicator Data'!F31)&lt;G$4,0,10-(G$3-LOG('Indicator Data'!F31))/(G$3-G$4)*10))),1)</f>
        <v>0</v>
      </c>
      <c r="H31" s="196">
        <f>ROUND(IF('Indicator Data'!G31=0,0,IF(LOG('Indicator Data'!G31)&gt;H$3,10,IF(LOG('Indicator Data'!G31)&lt;H$4,0,10-(H$3-LOG('Indicator Data'!G31))/(H$3-H$4)*10))),1)</f>
        <v>0</v>
      </c>
      <c r="I31" s="196">
        <f>ROUND(IF('Indicator Data'!H31=0,0,IF(LOG('Indicator Data'!H31)&gt;I$3,10,IF(LOG('Indicator Data'!H31)&lt;I$4,0,10-(I$3-LOG('Indicator Data'!H31))/(I$3-I$4)*10))),1)</f>
        <v>0</v>
      </c>
      <c r="J31" s="196">
        <f t="shared" si="1"/>
        <v>0</v>
      </c>
      <c r="K31" s="196">
        <f>ROUND(IF('Indicator Data'!I31=0,0,IF(LOG('Indicator Data'!I31)&gt;K$3,10,IF(LOG('Indicator Data'!I31)&lt;K$4,0,10-(K$3-LOG('Indicator Data'!I31))/(K$3-K$4)*10))),1)</f>
        <v>0</v>
      </c>
      <c r="L31" s="197">
        <f t="shared" si="2"/>
        <v>0</v>
      </c>
      <c r="M31" s="197">
        <f>ROUND(IF('Indicator Data'!J31=0,0,IF(LOG('Indicator Data'!J31)&gt;M$3,10,IF(LOG('Indicator Data'!J31)&lt;M$4,0,10-(M$3-LOG('Indicator Data'!J31))/(M$3-M$4)*10))),1)</f>
        <v>10</v>
      </c>
      <c r="N31" s="198">
        <f>'Indicator Data'!C31/'Indicator Data'!$CB31</f>
        <v>0</v>
      </c>
      <c r="O31" s="198">
        <f>'Indicator Data'!D31/'Indicator Data'!$CB31</f>
        <v>0</v>
      </c>
      <c r="P31" s="198">
        <f>IF(F31=0.1,"x",'Indicator Data'!E31/'Indicator Data'!$CB31)</f>
        <v>2.5099128276320766E-3</v>
      </c>
      <c r="Q31" s="198">
        <f>'Indicator Data'!F31/'Indicator Data'!$CB31</f>
        <v>0</v>
      </c>
      <c r="R31" s="198">
        <f>'Indicator Data'!G31/'Indicator Data'!$CB31</f>
        <v>0</v>
      </c>
      <c r="S31" s="198">
        <f>'Indicator Data'!H31/'Indicator Data'!$CB31</f>
        <v>0</v>
      </c>
      <c r="T31" s="198">
        <f>'Indicator Data'!I31/'Indicator Data'!$CB31</f>
        <v>0</v>
      </c>
      <c r="U31" s="198">
        <f>'Indicator Data'!J31/'Indicator Data'!$CB31</f>
        <v>1.5403451614443141E-2</v>
      </c>
      <c r="V31" s="196">
        <f t="shared" si="3"/>
        <v>0</v>
      </c>
      <c r="W31" s="196">
        <f t="shared" si="4"/>
        <v>0</v>
      </c>
      <c r="X31" s="197">
        <f t="shared" si="5"/>
        <v>0</v>
      </c>
      <c r="Y31" s="197">
        <f t="shared" si="6"/>
        <v>1.7</v>
      </c>
      <c r="Z31" s="197">
        <f t="shared" si="7"/>
        <v>0</v>
      </c>
      <c r="AA31" s="196">
        <f t="shared" si="8"/>
        <v>0</v>
      </c>
      <c r="AB31" s="196">
        <f t="shared" si="9"/>
        <v>0</v>
      </c>
      <c r="AC31" s="196">
        <f t="shared" si="10"/>
        <v>0</v>
      </c>
      <c r="AD31" s="196">
        <f t="shared" si="11"/>
        <v>0</v>
      </c>
      <c r="AE31" s="197">
        <f t="shared" si="12"/>
        <v>0</v>
      </c>
      <c r="AF31" s="197">
        <f t="shared" si="13"/>
        <v>5.0999999999999996</v>
      </c>
      <c r="AG31" s="196">
        <f>ROUND(IF('Indicator Data'!K31=0,0,IF('Indicator Data'!K31&gt;AG$3,10,IF('Indicator Data'!K31&lt;AG$4,0,10-(AG$3-'Indicator Data'!K31)/(AG$3-AG$4)*10))),1)</f>
        <v>7.6</v>
      </c>
      <c r="AH31" s="199">
        <f t="shared" si="14"/>
        <v>0.1</v>
      </c>
      <c r="AI31" s="199">
        <f t="shared" si="15"/>
        <v>0.1</v>
      </c>
      <c r="AJ31" s="197">
        <f t="shared" si="16"/>
        <v>0</v>
      </c>
      <c r="AK31" s="197">
        <f t="shared" si="17"/>
        <v>0</v>
      </c>
      <c r="AL31" s="199">
        <f t="shared" si="18"/>
        <v>0</v>
      </c>
      <c r="AM31" s="199">
        <f t="shared" si="19"/>
        <v>0</v>
      </c>
      <c r="AN31" s="197">
        <f t="shared" si="20"/>
        <v>8.5</v>
      </c>
      <c r="AO31" s="200">
        <f t="shared" si="21"/>
        <v>0.1</v>
      </c>
      <c r="AP31" s="200">
        <f t="shared" si="46"/>
        <v>4.5999999999999996</v>
      </c>
      <c r="AQ31" s="200">
        <f t="shared" si="22"/>
        <v>0</v>
      </c>
      <c r="AR31" s="200">
        <f t="shared" si="23"/>
        <v>0</v>
      </c>
      <c r="AS31" s="199">
        <f t="shared" si="24"/>
        <v>8.1</v>
      </c>
      <c r="AT31" s="199">
        <f>IF('Indicator Data'!L31="No data","x",IF('Indicator Data'!CC31&lt;1000,"x",ROUND((IF('Indicator Data'!L31&gt;AT$3,10,IF('Indicator Data'!L31&lt;AT$4,0,10-(AT$3-'Indicator Data'!L31)/(AT$3-AT$4)*10))),1)))</f>
        <v>2.9</v>
      </c>
      <c r="AU31" s="200">
        <f t="shared" si="25"/>
        <v>5.5</v>
      </c>
      <c r="AV31" s="201">
        <f>IF('Indicator Data'!M31="No data","x",ROUND(IF('Indicator Data'!M31=0,0,IF(LOG('Indicator Data'!M31)&gt;AV$3,10,IF(LOG('Indicator Data'!M31)&lt;AV$4,0,10-(AV$3-LOG('Indicator Data'!M31))/(AV$3-AV$4)*10))),1))</f>
        <v>8.5</v>
      </c>
      <c r="AW31" s="198">
        <f>IF(AV31="x","x",'Indicator Data'!M31/'Indicator Data'!$CB31)</f>
        <v>0.48239481281237051</v>
      </c>
      <c r="AX31" s="201">
        <f t="shared" si="26"/>
        <v>5.4</v>
      </c>
      <c r="AY31" s="197">
        <f t="shared" si="47"/>
        <v>7.2</v>
      </c>
      <c r="AZ31" s="201">
        <f>IF('Indicator Data'!N31="No data","x",ROUND(IF('Indicator Data'!N31=0,0,IF(LOG('Indicator Data'!N31)&gt;AZ$3,10,IF(LOG('Indicator Data'!N31)&lt;AZ$4,0,10-(AZ$3-LOG('Indicator Data'!N31))/(AZ$3-AZ$4)*10))),1))</f>
        <v>0</v>
      </c>
      <c r="BA31" s="198">
        <f>IF(AZ31="x","x",'Indicator Data'!N31/'Indicator Data'!$CB31)</f>
        <v>0</v>
      </c>
      <c r="BB31" s="201">
        <f t="shared" si="27"/>
        <v>0</v>
      </c>
      <c r="BC31" s="197">
        <f t="shared" si="48"/>
        <v>0</v>
      </c>
      <c r="BD31" s="201">
        <f>IF('Indicator Data'!O31="No data","x",ROUND(IF('Indicator Data'!O31=0,0,IF(LOG('Indicator Data'!O31)&gt;BD$3,10,IF(LOG('Indicator Data'!O31)&lt;BD$4,0,10-(BD$3-LOG('Indicator Data'!O31))/(BD$3-BD$4)*10))),1))</f>
        <v>8.1</v>
      </c>
      <c r="BE31" s="198">
        <f>IF(BD31="x","x",'Indicator Data'!O31/'Indicator Data'!$CB31)</f>
        <v>3.7721757126291708E-2</v>
      </c>
      <c r="BF31" s="201">
        <f t="shared" si="28"/>
        <v>3.8</v>
      </c>
      <c r="BG31" s="197">
        <f t="shared" si="49"/>
        <v>6.4</v>
      </c>
      <c r="BH31" s="201">
        <f>IF('Indicator Data'!P31="No data","x",ROUND(IF('Indicator Data'!P31=0,0,IF(LOG('Indicator Data'!P31)&gt;BH$3,10,IF(LOG('Indicator Data'!P31)&lt;BH$4,0,10-(BH$3-LOG('Indicator Data'!P31))/(BH$3-BH$4)*10))),1))</f>
        <v>0</v>
      </c>
      <c r="BI31" s="198">
        <f>IF(BH31="x","x",'Indicator Data'!P31/'Indicator Data'!$CB31)</f>
        <v>0</v>
      </c>
      <c r="BJ31" s="201">
        <f t="shared" si="29"/>
        <v>0</v>
      </c>
      <c r="BK31" s="197">
        <f t="shared" si="50"/>
        <v>0</v>
      </c>
      <c r="BL31" s="199">
        <f t="shared" si="51"/>
        <v>4.2</v>
      </c>
      <c r="BM31" s="201">
        <f>ROUND(IF('Indicator Data'!Q31=0,0,IF(LOG('Indicator Data'!Q31)&gt;BM$3,10,IF(LOG('Indicator Data'!Q31)&lt;BM$4,0,10-(BM$3-LOG('Indicator Data'!Q31))/(BM$3-BM$4)*10))),1)</f>
        <v>7.1</v>
      </c>
      <c r="BN31" s="252">
        <f>'Indicator Data'!R31</f>
        <v>3.8651942000000002E-2</v>
      </c>
      <c r="BO31" s="201">
        <f t="shared" si="30"/>
        <v>0.4</v>
      </c>
      <c r="BP31" s="201">
        <f t="shared" si="31"/>
        <v>4.5999999999999996</v>
      </c>
      <c r="BQ31" s="201">
        <f>ROUND(IF('Indicator Data'!S31=0,0,IF(LOG('Indicator Data'!S31)&gt;BQ$3,10,IF(LOG('Indicator Data'!S31)&lt;BQ$4,0,10-(BQ$3-LOG('Indicator Data'!S31))/(BQ$3-BQ$4)*10))),1)</f>
        <v>9.1</v>
      </c>
      <c r="BR31" s="252">
        <f>'Indicator Data'!T31</f>
        <v>1</v>
      </c>
      <c r="BS31" s="201">
        <f t="shared" si="32"/>
        <v>10</v>
      </c>
      <c r="BT31" s="201">
        <f t="shared" si="33"/>
        <v>9.6</v>
      </c>
      <c r="BU31" s="197">
        <f t="shared" si="34"/>
        <v>8</v>
      </c>
      <c r="BV31" s="201">
        <f>ROUND(IF('Indicator Data'!U31=0,0,IF(LOG('Indicator Data'!U31)&gt;BV$3,10,IF(LOG('Indicator Data'!U31)&lt;BV$4,0,10-(BV$3-LOG('Indicator Data'!U31))/(BV$3-BV$4)*10))),1)</f>
        <v>7.9</v>
      </c>
      <c r="BW31" s="198">
        <f>'Indicator Data'!U31/'Indicator Data'!$CB31</f>
        <v>0.1986844186147752</v>
      </c>
      <c r="BX31" s="201">
        <f t="shared" si="35"/>
        <v>2.2000000000000002</v>
      </c>
      <c r="BY31" s="197">
        <f t="shared" si="52"/>
        <v>5.8</v>
      </c>
      <c r="BZ31" s="201">
        <f>ROUND(IF('Indicator Data'!V31=0,0,IF(LOG('Indicator Data'!V31)&gt;BZ$3,10,IF(LOG('Indicator Data'!V31)&lt;BZ$4,0,10-(BZ$3-LOG('Indicator Data'!V31))/(BZ$3-BZ$4)*10))),1)</f>
        <v>8.9</v>
      </c>
      <c r="CA31" s="198">
        <f>IF('Indicator Data'!V31/'Indicator Data'!$CB31&gt;1,1,'Indicator Data'!V31/'Indicator Data'!$CB31)</f>
        <v>0.99645568365597892</v>
      </c>
      <c r="CB31" s="201">
        <f t="shared" si="36"/>
        <v>10</v>
      </c>
      <c r="CC31" s="197">
        <f t="shared" si="53"/>
        <v>9.5</v>
      </c>
      <c r="CD31" s="201">
        <f>ROUND(IF('Indicator Data'!W31=0,0,IF(LOG('Indicator Data'!W31)&gt;CD$3,10,IF(LOG('Indicator Data'!W31)&lt;CD$4,0,10-(CD$3-LOG('Indicator Data'!W31))/(CD$3-CD$4)*10))),1)</f>
        <v>8.9</v>
      </c>
      <c r="CE31" s="198">
        <f>'Indicator Data'!W31/'Indicator Data'!$CB31</f>
        <v>0.96284537292128902</v>
      </c>
      <c r="CF31" s="201">
        <f t="shared" si="37"/>
        <v>9.6</v>
      </c>
      <c r="CG31" s="197">
        <f t="shared" si="54"/>
        <v>9.3000000000000007</v>
      </c>
      <c r="CH31" s="199">
        <f t="shared" si="38"/>
        <v>8.5</v>
      </c>
      <c r="CI31" s="201">
        <f>IF('Indicator Data'!BR31="No data","x",ROUND(IF('Indicator Data'!BR31&gt;CI$3,0,IF('Indicator Data'!BR31&lt;CI$4,10,(CI$3-'Indicator Data'!BR31)/(CI$3-CI$4)*10)),1))</f>
        <v>9</v>
      </c>
      <c r="CJ31" s="201">
        <f>IF('Indicator Data'!BS31="No data","x",ROUND(IF('Indicator Data'!BS31&gt;CJ$3,0,IF('Indicator Data'!BS31&lt;CJ$4,10,(CJ$3-'Indicator Data'!BS31)/(CJ$3-CJ$4)*10)),1))</f>
        <v>8.6999999999999993</v>
      </c>
      <c r="CK31" s="201">
        <f>IF('Indicator Data'!AC31="No data","x",ROUND(IF('Indicator Data'!AC31&gt;CK$3,0,IF('Indicator Data'!AC31&lt;CK$4,10,(CK$3-'Indicator Data'!AC31)/(CK$3-CK$4)*10)),1))</f>
        <v>8.8000000000000007</v>
      </c>
      <c r="CL31" s="197">
        <f t="shared" si="39"/>
        <v>8.8000000000000007</v>
      </c>
      <c r="CM31" s="201">
        <f>IF('Indicator Data'!X31="No data","x",ROUND(IF(LOG('Indicator Data'!X31)&gt;CM$3,10,IF(LOG('Indicator Data'!X31)&lt;CM$4,0,10-(CM$3-LOG('Indicator Data'!X31))/(CM$3-CM$4)*10)),1))</f>
        <v>6.2</v>
      </c>
      <c r="CN31" s="201">
        <f>IF('Indicator Data'!Y31="No data","x",ROUND(IF('Indicator Data'!Y31&gt;CN$3,10,IF('Indicator Data'!Y31&lt;CN$4,0,10-(CN$3-'Indicator Data'!Y31)/(CN$3-CN$4)*10)),1))</f>
        <v>9.8000000000000007</v>
      </c>
      <c r="CO31" s="201">
        <f>IF('Indicator Data'!Z31="No data","x",ROUND(IF('Indicator Data'!Z31&gt;CO$3,10,IF('Indicator Data'!Z31&lt;CO$4,0,10-(CO$3-'Indicator Data'!Z31)/(CO$3-CO$4)*10)),1))</f>
        <v>3.1</v>
      </c>
      <c r="CP31" s="201">
        <f>IF('Indicator Data'!AA31="No data","x",ROUND(IF('Indicator Data'!AA31&gt;CP$3,10,IF('Indicator Data'!AA31&lt;CP$4,0,10-(CP$3-'Indicator Data'!AA31)/(CP$3-CP$4)*10)),1))</f>
        <v>9.8000000000000007</v>
      </c>
      <c r="CQ31" s="197">
        <f t="shared" si="55"/>
        <v>7.2</v>
      </c>
      <c r="CR31" s="199">
        <f t="shared" si="56"/>
        <v>7.7</v>
      </c>
      <c r="CS31" s="201">
        <f>IF('Indicator Data'!AF31="No data","x",ROUND(IF('Indicator Data'!AF31&gt;CS$3,10,IF('Indicator Data'!AF31&lt;CS$4,0,10-(CS$3-'Indicator Data'!AF31)/(CS$3-CS$4)*10)),1))</f>
        <v>6.3</v>
      </c>
      <c r="CT31" s="201">
        <f>IF('Indicator Data'!AG31="No data","x",ROUND(IF('Indicator Data'!AG31&gt;CT$3,10,IF('Indicator Data'!AG31&lt;CT$4,0,10-(CT$3-'Indicator Data'!AG31)/(CT$3-CT$4)*10)),1))</f>
        <v>7.7</v>
      </c>
      <c r="CU31" s="197">
        <f t="shared" si="57"/>
        <v>7.2</v>
      </c>
      <c r="CV31" s="201">
        <f>IF('Indicator Data'!AB31="No data","x",ROUND(IF('Indicator Data'!AB31&gt;CV$3,10,IF('Indicator Data'!AB31&lt;CV$4,0,10-(CV$3-'Indicator Data'!AB31)/(CV$3-CV$4)*10)),1))</f>
        <v>10</v>
      </c>
      <c r="CW31" s="197">
        <f t="shared" si="58"/>
        <v>9.1</v>
      </c>
      <c r="CX31" s="198">
        <f>IF('Indicator Data'!AD31="No data","x",'Indicator Data'!AD31/'Indicator Data'!$CA31)</f>
        <v>1.5825269127645912E-4</v>
      </c>
      <c r="CY31" s="201">
        <f t="shared" si="40"/>
        <v>8.4</v>
      </c>
      <c r="CZ31" s="201">
        <f>IF('Indicator Data'!AE31="No data","x",ROUND(IF('Indicator Data'!AE31&gt;CZ$3,0,IF('Indicator Data'!AE31&lt;CZ$4,10,(CZ$3-'Indicator Data'!AE31)/(CZ$3-CZ$4)*10)),1))</f>
        <v>4</v>
      </c>
      <c r="DA31" s="197">
        <f t="shared" si="59"/>
        <v>6.2</v>
      </c>
      <c r="DB31" s="199">
        <f t="shared" si="60"/>
        <v>7.5</v>
      </c>
      <c r="DC31" s="200">
        <f t="shared" si="41"/>
        <v>7.2</v>
      </c>
      <c r="DD31" s="202">
        <f t="shared" si="42"/>
        <v>3.5</v>
      </c>
      <c r="DE31" s="201">
        <f>ROUND(IF('Indicator Data'!AH31=0,0,IF('Indicator Data'!AH31&gt;DE$3,10,IF('Indicator Data'!AH31&lt;DE$4,0,10-(DE$3-'Indicator Data'!AH31)/(DE$3-DE$4)*10))),1)</f>
        <v>10</v>
      </c>
      <c r="DF31" s="201">
        <f>ROUND(IF('Indicator Data'!AI31=0,0,IF(LOG('Indicator Data'!AI31)&gt;LOG(DF$3),10,IF(LOG('Indicator Data'!AI31)&lt;LOG(DF$4),0,10-(LOG(DF$3)-LOG('Indicator Data'!AI31))/(LOG(DF$3)-LOG(DF$4))*10))),1)</f>
        <v>9.8000000000000007</v>
      </c>
      <c r="DG31" s="203">
        <f t="shared" si="43"/>
        <v>9.9</v>
      </c>
      <c r="DH31" s="197">
        <f>'Indicator Data'!AJ31</f>
        <v>0</v>
      </c>
      <c r="DI31" s="197">
        <f>'Indicator Data'!AK31</f>
        <v>4</v>
      </c>
      <c r="DJ31" s="200">
        <f t="shared" si="44"/>
        <v>7</v>
      </c>
      <c r="DK31" s="202">
        <f t="shared" si="45"/>
        <v>7</v>
      </c>
      <c r="DL31" s="13"/>
      <c r="DM31" s="24"/>
    </row>
    <row r="32" spans="1:117" s="2" customFormat="1">
      <c r="A32" s="205" t="str">
        <f>'Indicator Data'!A32</f>
        <v>Burundi</v>
      </c>
      <c r="B32" s="206" t="str">
        <f>'Indicator Data'!B32</f>
        <v>BDI</v>
      </c>
      <c r="C32" s="204">
        <f>ROUND(IF('Indicator Data'!C32=0,0.1,IF(LOG('Indicator Data'!C32)&gt;C$3,10,IF(LOG('Indicator Data'!C32)&lt;C$4,0,10-(C$3-LOG('Indicator Data'!C32))/(C$3-C$4)*10))),1)</f>
        <v>8</v>
      </c>
      <c r="D32" s="196">
        <f>ROUND(IF('Indicator Data'!D32=0,0.1,IF(LOG('Indicator Data'!D32)&gt;D$3,10,IF(LOG('Indicator Data'!D32)&lt;D$4,0,10-(D$3-LOG('Indicator Data'!D32))/(D$3-D$4)*10))),1)</f>
        <v>0.1</v>
      </c>
      <c r="E32" s="197">
        <f t="shared" si="0"/>
        <v>5.3</v>
      </c>
      <c r="F32" s="197">
        <f>IF('Indicator Data'!E32="No data",0.1,(ROUND(IF('Indicator Data'!E32=0,0,IF(LOG('Indicator Data'!E32)&gt;F$3,10,IF(LOG('Indicator Data'!E32)&lt;F$4,0,10-(F$3-LOG('Indicator Data'!E32))/(F$3-F$4)*10))),1)))</f>
        <v>5.6</v>
      </c>
      <c r="G32" s="197">
        <f>ROUND(IF('Indicator Data'!F32=0,0,IF(LOG('Indicator Data'!F32)&gt;G$3,10,IF(LOG('Indicator Data'!F32)&lt;G$4,0,10-(G$3-LOG('Indicator Data'!F32))/(G$3-G$4)*10))),1)</f>
        <v>0</v>
      </c>
      <c r="H32" s="196">
        <f>ROUND(IF('Indicator Data'!G32=0,0,IF(LOG('Indicator Data'!G32)&gt;H$3,10,IF(LOG('Indicator Data'!G32)&lt;H$4,0,10-(H$3-LOG('Indicator Data'!G32))/(H$3-H$4)*10))),1)</f>
        <v>0</v>
      </c>
      <c r="I32" s="196">
        <f>ROUND(IF('Indicator Data'!H32=0,0,IF(LOG('Indicator Data'!H32)&gt;I$3,10,IF(LOG('Indicator Data'!H32)&lt;I$4,0,10-(I$3-LOG('Indicator Data'!H32))/(I$3-I$4)*10))),1)</f>
        <v>0</v>
      </c>
      <c r="J32" s="196">
        <f t="shared" si="1"/>
        <v>0</v>
      </c>
      <c r="K32" s="196">
        <f>ROUND(IF('Indicator Data'!I32=0,0,IF(LOG('Indicator Data'!I32)&gt;K$3,10,IF(LOG('Indicator Data'!I32)&lt;K$4,0,10-(K$3-LOG('Indicator Data'!I32))/(K$3-K$4)*10))),1)</f>
        <v>0</v>
      </c>
      <c r="L32" s="197">
        <f t="shared" si="2"/>
        <v>0</v>
      </c>
      <c r="M32" s="197">
        <f>ROUND(IF('Indicator Data'!J32=0,0,IF(LOG('Indicator Data'!J32)&gt;M$3,10,IF(LOG('Indicator Data'!J32)&lt;M$4,0,10-(M$3-LOG('Indicator Data'!J32))/(M$3-M$4)*10))),1)</f>
        <v>9.9</v>
      </c>
      <c r="N32" s="198">
        <f>'Indicator Data'!C32/'Indicator Data'!$CB32</f>
        <v>1.4113147766879862E-3</v>
      </c>
      <c r="O32" s="198">
        <f>'Indicator Data'!D32/'Indicator Data'!$CB32</f>
        <v>0</v>
      </c>
      <c r="P32" s="198">
        <f>IF(F32=0.1,"x",'Indicator Data'!E32/'Indicator Data'!$CB32)</f>
        <v>1.6154330241142177E-3</v>
      </c>
      <c r="Q32" s="198">
        <f>'Indicator Data'!F32/'Indicator Data'!$CB32</f>
        <v>0</v>
      </c>
      <c r="R32" s="198">
        <f>'Indicator Data'!G32/'Indicator Data'!$CB32</f>
        <v>0</v>
      </c>
      <c r="S32" s="198">
        <f>'Indicator Data'!H32/'Indicator Data'!$CB32</f>
        <v>0</v>
      </c>
      <c r="T32" s="198">
        <f>'Indicator Data'!I32/'Indicator Data'!$CB32</f>
        <v>0</v>
      </c>
      <c r="U32" s="198">
        <f>'Indicator Data'!J32/'Indicator Data'!$CB32</f>
        <v>7.8384241882841453E-3</v>
      </c>
      <c r="V32" s="196">
        <f t="shared" si="3"/>
        <v>7.1</v>
      </c>
      <c r="W32" s="196">
        <f t="shared" si="4"/>
        <v>0</v>
      </c>
      <c r="X32" s="197">
        <f t="shared" si="5"/>
        <v>4.4000000000000004</v>
      </c>
      <c r="Y32" s="197">
        <f t="shared" si="6"/>
        <v>1.1000000000000001</v>
      </c>
      <c r="Z32" s="197">
        <f t="shared" si="7"/>
        <v>0</v>
      </c>
      <c r="AA32" s="196">
        <f t="shared" si="8"/>
        <v>0</v>
      </c>
      <c r="AB32" s="196">
        <f t="shared" si="9"/>
        <v>0</v>
      </c>
      <c r="AC32" s="196">
        <f t="shared" si="10"/>
        <v>0</v>
      </c>
      <c r="AD32" s="196">
        <f t="shared" si="11"/>
        <v>0</v>
      </c>
      <c r="AE32" s="197">
        <f t="shared" si="12"/>
        <v>0</v>
      </c>
      <c r="AF32" s="197">
        <f t="shared" si="13"/>
        <v>2.6</v>
      </c>
      <c r="AG32" s="196">
        <f>ROUND(IF('Indicator Data'!K32=0,0,IF('Indicator Data'!K32&gt;AG$3,10,IF('Indicator Data'!K32&lt;AG$4,0,10-(AG$3-'Indicator Data'!K32)/(AG$3-AG$4)*10))),1)</f>
        <v>5.7</v>
      </c>
      <c r="AH32" s="199">
        <f t="shared" si="14"/>
        <v>7.6</v>
      </c>
      <c r="AI32" s="199">
        <f t="shared" si="15"/>
        <v>0.1</v>
      </c>
      <c r="AJ32" s="197">
        <f t="shared" si="16"/>
        <v>0</v>
      </c>
      <c r="AK32" s="197">
        <f t="shared" si="17"/>
        <v>0</v>
      </c>
      <c r="AL32" s="199">
        <f t="shared" si="18"/>
        <v>0</v>
      </c>
      <c r="AM32" s="199">
        <f t="shared" si="19"/>
        <v>0</v>
      </c>
      <c r="AN32" s="197">
        <f t="shared" si="20"/>
        <v>7.9</v>
      </c>
      <c r="AO32" s="200">
        <f t="shared" si="21"/>
        <v>4.9000000000000004</v>
      </c>
      <c r="AP32" s="200">
        <f t="shared" si="46"/>
        <v>3.7</v>
      </c>
      <c r="AQ32" s="200">
        <f t="shared" si="22"/>
        <v>0</v>
      </c>
      <c r="AR32" s="200">
        <f t="shared" si="23"/>
        <v>0</v>
      </c>
      <c r="AS32" s="199">
        <f t="shared" si="24"/>
        <v>6.8</v>
      </c>
      <c r="AT32" s="199">
        <f>IF('Indicator Data'!L32="No data","x",IF('Indicator Data'!CC32&lt;1000,"x",ROUND((IF('Indicator Data'!L32&gt;AT$3,10,IF('Indicator Data'!L32&lt;AT$4,0,10-(AT$3-'Indicator Data'!L32)/(AT$3-AT$4)*10))),1)))</f>
        <v>1</v>
      </c>
      <c r="AU32" s="200">
        <f t="shared" si="25"/>
        <v>3.9</v>
      </c>
      <c r="AV32" s="201">
        <f>IF('Indicator Data'!M32="No data","x",ROUND(IF('Indicator Data'!M32=0,0,IF(LOG('Indicator Data'!M32)&gt;AV$3,10,IF(LOG('Indicator Data'!M32)&lt;AV$4,0,10-(AV$3-LOG('Indicator Data'!M32))/(AV$3-AV$4)*10))),1))</f>
        <v>7.9</v>
      </c>
      <c r="AW32" s="198">
        <f>IF(AV32="x","x",'Indicator Data'!M32/'Indicator Data'!$CB32)</f>
        <v>0.32031998547248858</v>
      </c>
      <c r="AX32" s="201">
        <f t="shared" si="26"/>
        <v>3.6</v>
      </c>
      <c r="AY32" s="197">
        <f t="shared" si="47"/>
        <v>6.2</v>
      </c>
      <c r="AZ32" s="201">
        <f>IF('Indicator Data'!N32="No data","x",ROUND(IF('Indicator Data'!N32=0,0,IF(LOG('Indicator Data'!N32)&gt;AZ$3,10,IF(LOG('Indicator Data'!N32)&lt;AZ$4,0,10-(AZ$3-LOG('Indicator Data'!N32))/(AZ$3-AZ$4)*10))),1))</f>
        <v>7.5</v>
      </c>
      <c r="BA32" s="198">
        <f>IF(AZ32="x","x",'Indicator Data'!N32/'Indicator Data'!$CB32)</f>
        <v>2.9453601016504766E-2</v>
      </c>
      <c r="BB32" s="201">
        <f t="shared" si="27"/>
        <v>5.9</v>
      </c>
      <c r="BC32" s="197">
        <f t="shared" si="48"/>
        <v>6.8</v>
      </c>
      <c r="BD32" s="201">
        <f>IF('Indicator Data'!O32="No data","x",ROUND(IF('Indicator Data'!O32=0,0,IF(LOG('Indicator Data'!O32)&gt;BD$3,10,IF(LOG('Indicator Data'!O32)&lt;BD$4,0,10-(BD$3-LOG('Indicator Data'!O32))/(BD$3-BD$4)*10))),1))</f>
        <v>0</v>
      </c>
      <c r="BE32" s="198">
        <f>IF(BD32="x","x",'Indicator Data'!O32/'Indicator Data'!$CB32)</f>
        <v>0</v>
      </c>
      <c r="BF32" s="201">
        <f t="shared" si="28"/>
        <v>0</v>
      </c>
      <c r="BG32" s="197">
        <f t="shared" si="49"/>
        <v>0</v>
      </c>
      <c r="BH32" s="201">
        <f>IF('Indicator Data'!P32="No data","x",ROUND(IF('Indicator Data'!P32=0,0,IF(LOG('Indicator Data'!P32)&gt;BH$3,10,IF(LOG('Indicator Data'!P32)&lt;BH$4,0,10-(BH$3-LOG('Indicator Data'!P32))/(BH$3-BH$4)*10))),1))</f>
        <v>8.6999999999999993</v>
      </c>
      <c r="BI32" s="198">
        <f>IF(BH32="x","x",'Indicator Data'!P32/'Indicator Data'!$CB32)</f>
        <v>0.14888092466262079</v>
      </c>
      <c r="BJ32" s="201">
        <f t="shared" si="29"/>
        <v>10</v>
      </c>
      <c r="BK32" s="197">
        <f t="shared" si="50"/>
        <v>9.5</v>
      </c>
      <c r="BL32" s="199">
        <f t="shared" si="51"/>
        <v>6.7</v>
      </c>
      <c r="BM32" s="201">
        <f>ROUND(IF('Indicator Data'!Q32=0,0,IF(LOG('Indicator Data'!Q32)&gt;BM$3,10,IF(LOG('Indicator Data'!Q32)&lt;BM$4,0,10-(BM$3-LOG('Indicator Data'!Q32))/(BM$3-BM$4)*10))),1)</f>
        <v>5.4</v>
      </c>
      <c r="BN32" s="252">
        <f>'Indicator Data'!R32</f>
        <v>5.1783619999999997E-3</v>
      </c>
      <c r="BO32" s="201">
        <f t="shared" si="30"/>
        <v>0.1</v>
      </c>
      <c r="BP32" s="201">
        <f t="shared" si="31"/>
        <v>3.2</v>
      </c>
      <c r="BQ32" s="201">
        <f>ROUND(IF('Indicator Data'!S32=0,0,IF(LOG('Indicator Data'!S32)&gt;BQ$3,10,IF(LOG('Indicator Data'!S32)&lt;BQ$4,0,10-(BQ$3-LOG('Indicator Data'!S32))/(BQ$3-BQ$4)*10))),1)</f>
        <v>8.6</v>
      </c>
      <c r="BR32" s="252">
        <f>'Indicator Data'!T32</f>
        <v>0.90078926100000001</v>
      </c>
      <c r="BS32" s="201">
        <f t="shared" si="32"/>
        <v>9</v>
      </c>
      <c r="BT32" s="201">
        <f t="shared" si="33"/>
        <v>8.8000000000000007</v>
      </c>
      <c r="BU32" s="197">
        <f t="shared" si="34"/>
        <v>6.8</v>
      </c>
      <c r="BV32" s="201">
        <f>ROUND(IF('Indicator Data'!U32=0,0,IF(LOG('Indicator Data'!U32)&gt;BV$3,10,IF(LOG('Indicator Data'!U32)&lt;BV$4,0,10-(BV$3-LOG('Indicator Data'!U32))/(BV$3-BV$4)*10))),1)</f>
        <v>8.4</v>
      </c>
      <c r="BW32" s="198">
        <f>'Indicator Data'!U32/'Indicator Data'!$CB32</f>
        <v>0.70350573745775991</v>
      </c>
      <c r="BX32" s="201">
        <f t="shared" si="35"/>
        <v>7.8</v>
      </c>
      <c r="BY32" s="197">
        <f t="shared" si="52"/>
        <v>8.1</v>
      </c>
      <c r="BZ32" s="201">
        <f>ROUND(IF('Indicator Data'!V32=0,0,IF(LOG('Indicator Data'!V32)&gt;BZ$3,10,IF(LOG('Indicator Data'!V32)&lt;BZ$4,0,10-(BZ$3-LOG('Indicator Data'!V32))/(BZ$3-BZ$4)*10))),1)</f>
        <v>8.1999999999999993</v>
      </c>
      <c r="CA32" s="198">
        <f>IF('Indicator Data'!V32/'Indicator Data'!$CB32&gt;1,1,'Indicator Data'!V32/'Indicator Data'!$CB32)</f>
        <v>0.51716619796204555</v>
      </c>
      <c r="CB32" s="201">
        <f t="shared" si="36"/>
        <v>5.2</v>
      </c>
      <c r="CC32" s="197">
        <f t="shared" si="53"/>
        <v>7</v>
      </c>
      <c r="CD32" s="201">
        <f>ROUND(IF('Indicator Data'!W32=0,0,IF(LOG('Indicator Data'!W32)&gt;CD$3,10,IF(LOG('Indicator Data'!W32)&lt;CD$4,0,10-(CD$3-LOG('Indicator Data'!W32))/(CD$3-CD$4)*10))),1)</f>
        <v>7.9</v>
      </c>
      <c r="CE32" s="198">
        <f>'Indicator Data'!W32/'Indicator Data'!$CB32</f>
        <v>0.31965354875114643</v>
      </c>
      <c r="CF32" s="201">
        <f t="shared" si="37"/>
        <v>3.2</v>
      </c>
      <c r="CG32" s="197">
        <f t="shared" si="54"/>
        <v>6.1</v>
      </c>
      <c r="CH32" s="199">
        <f t="shared" si="38"/>
        <v>7.1</v>
      </c>
      <c r="CI32" s="201">
        <f>IF('Indicator Data'!BR32="No data","x",ROUND(IF('Indicator Data'!BR32&gt;CI$3,0,IF('Indicator Data'!BR32&lt;CI$4,10,(CI$3-'Indicator Data'!BR32)/(CI$3-CI$4)*10)),1))</f>
        <v>6</v>
      </c>
      <c r="CJ32" s="201">
        <f>IF('Indicator Data'!BS32="No data","x",ROUND(IF('Indicator Data'!BS32&gt;CJ$3,0,IF('Indicator Data'!BS32&lt;CJ$4,10,(CJ$3-'Indicator Data'!BS32)/(CJ$3-CJ$4)*10)),1))</f>
        <v>6.5</v>
      </c>
      <c r="CK32" s="201">
        <f>IF('Indicator Data'!AC32="No data","x",ROUND(IF('Indicator Data'!AC32&gt;CK$3,0,IF('Indicator Data'!AC32&lt;CK$4,10,(CK$3-'Indicator Data'!AC32)/(CK$3-CK$4)*10)),1))</f>
        <v>9.4</v>
      </c>
      <c r="CL32" s="197">
        <f t="shared" si="39"/>
        <v>7.3</v>
      </c>
      <c r="CM32" s="201">
        <f>IF('Indicator Data'!X32="No data","x",ROUND(IF(LOG('Indicator Data'!X32)&gt;CM$3,10,IF(LOG('Indicator Data'!X32)&lt;CM$4,0,10-(CM$3-LOG('Indicator Data'!X32))/(CM$3-CM$4)*10)),1))</f>
        <v>8.8000000000000007</v>
      </c>
      <c r="CN32" s="201">
        <f>IF('Indicator Data'!Y32="No data","x",ROUND(IF('Indicator Data'!Y32&gt;CN$3,10,IF('Indicator Data'!Y32&lt;CN$4,0,10-(CN$3-'Indicator Data'!Y32)/(CN$3-CN$4)*10)),1))</f>
        <v>10</v>
      </c>
      <c r="CO32" s="201">
        <f>IF('Indicator Data'!Z32="No data","x",ROUND(IF('Indicator Data'!Z32&gt;CO$3,10,IF('Indicator Data'!Z32&lt;CO$4,0,10-(CO$3-'Indicator Data'!Z32)/(CO$3-CO$4)*10)),1))</f>
        <v>1.4</v>
      </c>
      <c r="CP32" s="201">
        <f>IF('Indicator Data'!AA32="No data","x",ROUND(IF('Indicator Data'!AA32&gt;CP$3,10,IF('Indicator Data'!AA32&lt;CP$4,0,10-(CP$3-'Indicator Data'!AA32)/(CP$3-CP$4)*10)),1))</f>
        <v>7.1</v>
      </c>
      <c r="CQ32" s="197">
        <f t="shared" si="55"/>
        <v>6.8</v>
      </c>
      <c r="CR32" s="199">
        <f t="shared" si="56"/>
        <v>7</v>
      </c>
      <c r="CS32" s="201">
        <f>IF('Indicator Data'!AF32="No data","x",ROUND(IF('Indicator Data'!AF32&gt;CS$3,10,IF('Indicator Data'!AF32&lt;CS$4,0,10-(CS$3-'Indicator Data'!AF32)/(CS$3-CS$4)*10)),1))</f>
        <v>5.3</v>
      </c>
      <c r="CT32" s="201">
        <f>IF('Indicator Data'!AG32="No data","x",ROUND(IF('Indicator Data'!AG32&gt;CT$3,10,IF('Indicator Data'!AG32&lt;CT$4,0,10-(CT$3-'Indicator Data'!AG32)/(CT$3-CT$4)*10)),1))</f>
        <v>8.1999999999999993</v>
      </c>
      <c r="CU32" s="197">
        <f t="shared" si="57"/>
        <v>6.8</v>
      </c>
      <c r="CV32" s="201">
        <f>IF('Indicator Data'!AB32="No data","x",ROUND(IF('Indicator Data'!AB32&gt;CV$3,10,IF('Indicator Data'!AB32&lt;CV$4,0,10-(CV$3-'Indicator Data'!AB32)/(CV$3-CV$4)*10)),1))</f>
        <v>0.9</v>
      </c>
      <c r="CW32" s="197">
        <f t="shared" si="58"/>
        <v>5.7</v>
      </c>
      <c r="CX32" s="198">
        <f>IF('Indicator Data'!AD32="No data","x",'Indicator Data'!AD32/'Indicator Data'!$CA32)</f>
        <v>1.661791601409529E-4</v>
      </c>
      <c r="CY32" s="201">
        <f t="shared" si="40"/>
        <v>8.3000000000000007</v>
      </c>
      <c r="CZ32" s="201">
        <f>IF('Indicator Data'!AE32="No data","x",ROUND(IF('Indicator Data'!AE32&gt;CZ$3,0,IF('Indicator Data'!AE32&lt;CZ$4,10,(CZ$3-'Indicator Data'!AE32)/(CZ$3-CZ$4)*10)),1))</f>
        <v>6</v>
      </c>
      <c r="DA32" s="197">
        <f t="shared" si="59"/>
        <v>7.2</v>
      </c>
      <c r="DB32" s="199">
        <f t="shared" si="60"/>
        <v>6.6</v>
      </c>
      <c r="DC32" s="200">
        <f t="shared" si="41"/>
        <v>6.9</v>
      </c>
      <c r="DD32" s="202">
        <f t="shared" si="42"/>
        <v>3.6</v>
      </c>
      <c r="DE32" s="201">
        <f>ROUND(IF('Indicator Data'!AH32=0,0,IF('Indicator Data'!AH32&gt;DE$3,10,IF('Indicator Data'!AH32&lt;DE$4,0,10-(DE$3-'Indicator Data'!AH32)/(DE$3-DE$4)*10))),1)</f>
        <v>8.1</v>
      </c>
      <c r="DF32" s="201">
        <f>ROUND(IF('Indicator Data'!AI32=0,0,IF(LOG('Indicator Data'!AI32)&gt;LOG(DF$3),10,IF(LOG('Indicator Data'!AI32)&lt;LOG(DF$4),0,10-(LOG(DF$3)-LOG('Indicator Data'!AI32))/(LOG(DF$3)-LOG(DF$4))*10))),1)</f>
        <v>8.3000000000000007</v>
      </c>
      <c r="DG32" s="203">
        <f t="shared" si="43"/>
        <v>8.1999999999999993</v>
      </c>
      <c r="DH32" s="197">
        <f>'Indicator Data'!AJ32</f>
        <v>0</v>
      </c>
      <c r="DI32" s="197">
        <f>'Indicator Data'!AK32</f>
        <v>0</v>
      </c>
      <c r="DJ32" s="200">
        <f t="shared" si="44"/>
        <v>0</v>
      </c>
      <c r="DK32" s="202">
        <f t="shared" si="45"/>
        <v>5.7</v>
      </c>
      <c r="DL32" s="13"/>
      <c r="DM32" s="24"/>
    </row>
    <row r="33" spans="1:117" s="2" customFormat="1">
      <c r="A33" s="205" t="str">
        <f>'Indicator Data'!A33</f>
        <v>Cabo Verde</v>
      </c>
      <c r="B33" s="206" t="str">
        <f>'Indicator Data'!B33</f>
        <v>CPV</v>
      </c>
      <c r="C33" s="204">
        <f>ROUND(IF('Indicator Data'!C33=0,0.1,IF(LOG('Indicator Data'!C33)&gt;C$3,10,IF(LOG('Indicator Data'!C33)&lt;C$4,0,10-(C$3-LOG('Indicator Data'!C33))/(C$3-C$4)*10))),1)</f>
        <v>0.1</v>
      </c>
      <c r="D33" s="196">
        <f>ROUND(IF('Indicator Data'!D33=0,0.1,IF(LOG('Indicator Data'!D33)&gt;D$3,10,IF(LOG('Indicator Data'!D33)&lt;D$4,0,10-(D$3-LOG('Indicator Data'!D33))/(D$3-D$4)*10))),1)</f>
        <v>0.1</v>
      </c>
      <c r="E33" s="197">
        <f t="shared" si="0"/>
        <v>0.1</v>
      </c>
      <c r="F33" s="197">
        <f>IF('Indicator Data'!E33="No data",0.1,(ROUND(IF('Indicator Data'!E33=0,0,IF(LOG('Indicator Data'!E33)&gt;F$3,10,IF(LOG('Indicator Data'!E33)&lt;F$4,0,10-(F$3-LOG('Indicator Data'!E33))/(F$3-F$4)*10))),1)))</f>
        <v>0.1</v>
      </c>
      <c r="G33" s="197">
        <f>ROUND(IF('Indicator Data'!F33=0,0,IF(LOG('Indicator Data'!F33)&gt;G$3,10,IF(LOG('Indicator Data'!F33)&lt;G$4,0,10-(G$3-LOG('Indicator Data'!F33))/(G$3-G$4)*10))),1)</f>
        <v>0</v>
      </c>
      <c r="H33" s="196">
        <f>ROUND(IF('Indicator Data'!G33=0,0,IF(LOG('Indicator Data'!G33)&gt;H$3,10,IF(LOG('Indicator Data'!G33)&lt;H$4,0,10-(H$3-LOG('Indicator Data'!G33))/(H$3-H$4)*10))),1)</f>
        <v>0</v>
      </c>
      <c r="I33" s="196">
        <f>ROUND(IF('Indicator Data'!H33=0,0,IF(LOG('Indicator Data'!H33)&gt;I$3,10,IF(LOG('Indicator Data'!H33)&lt;I$4,0,10-(I$3-LOG('Indicator Data'!H33))/(I$3-I$4)*10))),1)</f>
        <v>0</v>
      </c>
      <c r="J33" s="196">
        <f t="shared" si="1"/>
        <v>0</v>
      </c>
      <c r="K33" s="196">
        <f>ROUND(IF('Indicator Data'!I33=0,0,IF(LOG('Indicator Data'!I33)&gt;K$3,10,IF(LOG('Indicator Data'!I33)&lt;K$4,0,10-(K$3-LOG('Indicator Data'!I33))/(K$3-K$4)*10))),1)</f>
        <v>0</v>
      </c>
      <c r="L33" s="197">
        <f t="shared" si="2"/>
        <v>0</v>
      </c>
      <c r="M33" s="197">
        <f>ROUND(IF('Indicator Data'!J33=0,0,IF(LOG('Indicator Data'!J33)&gt;M$3,10,IF(LOG('Indicator Data'!J33)&lt;M$4,0,10-(M$3-LOG('Indicator Data'!J33))/(M$3-M$4)*10))),1)</f>
        <v>5.0999999999999996</v>
      </c>
      <c r="N33" s="198">
        <f>'Indicator Data'!C33/'Indicator Data'!$CB33</f>
        <v>0</v>
      </c>
      <c r="O33" s="198">
        <f>'Indicator Data'!D33/'Indicator Data'!$CB33</f>
        <v>0</v>
      </c>
      <c r="P33" s="198" t="str">
        <f>IF(F33=0.1,"x",'Indicator Data'!E33/'Indicator Data'!$CB33)</f>
        <v>x</v>
      </c>
      <c r="Q33" s="198">
        <f>'Indicator Data'!F33/'Indicator Data'!$CB33</f>
        <v>0</v>
      </c>
      <c r="R33" s="198">
        <f>'Indicator Data'!G33/'Indicator Data'!$CB33</f>
        <v>0</v>
      </c>
      <c r="S33" s="198">
        <f>'Indicator Data'!H33/'Indicator Data'!$CB33</f>
        <v>0</v>
      </c>
      <c r="T33" s="198">
        <f>'Indicator Data'!I33/'Indicator Data'!$CB33</f>
        <v>0</v>
      </c>
      <c r="U33" s="198">
        <f>'Indicator Data'!J33/'Indicator Data'!$CB33</f>
        <v>2.1940357577876742E-3</v>
      </c>
      <c r="V33" s="196">
        <f t="shared" si="3"/>
        <v>0</v>
      </c>
      <c r="W33" s="196">
        <f t="shared" si="4"/>
        <v>0</v>
      </c>
      <c r="X33" s="197">
        <f t="shared" si="5"/>
        <v>0</v>
      </c>
      <c r="Y33" s="197">
        <f t="shared" si="6"/>
        <v>0.1</v>
      </c>
      <c r="Z33" s="197">
        <f t="shared" si="7"/>
        <v>0</v>
      </c>
      <c r="AA33" s="196">
        <f t="shared" si="8"/>
        <v>0</v>
      </c>
      <c r="AB33" s="196">
        <f t="shared" si="9"/>
        <v>0</v>
      </c>
      <c r="AC33" s="196">
        <f t="shared" si="10"/>
        <v>0</v>
      </c>
      <c r="AD33" s="196">
        <f t="shared" si="11"/>
        <v>0</v>
      </c>
      <c r="AE33" s="197">
        <f t="shared" si="12"/>
        <v>0</v>
      </c>
      <c r="AF33" s="197">
        <f t="shared" si="13"/>
        <v>0.7</v>
      </c>
      <c r="AG33" s="196">
        <f>ROUND(IF('Indicator Data'!K33=0,0,IF('Indicator Data'!K33&gt;AG$3,10,IF('Indicator Data'!K33&lt;AG$4,0,10-(AG$3-'Indicator Data'!K33)/(AG$3-AG$4)*10))),1)</f>
        <v>3.8</v>
      </c>
      <c r="AH33" s="199">
        <f t="shared" si="14"/>
        <v>0.1</v>
      </c>
      <c r="AI33" s="199">
        <f t="shared" si="15"/>
        <v>0.1</v>
      </c>
      <c r="AJ33" s="197">
        <f t="shared" si="16"/>
        <v>0</v>
      </c>
      <c r="AK33" s="197">
        <f t="shared" si="17"/>
        <v>0</v>
      </c>
      <c r="AL33" s="199">
        <f t="shared" si="18"/>
        <v>0</v>
      </c>
      <c r="AM33" s="199">
        <f t="shared" si="19"/>
        <v>0</v>
      </c>
      <c r="AN33" s="197">
        <f t="shared" si="20"/>
        <v>3.2</v>
      </c>
      <c r="AO33" s="200">
        <f t="shared" si="21"/>
        <v>0.1</v>
      </c>
      <c r="AP33" s="200">
        <f t="shared" si="46"/>
        <v>0.1</v>
      </c>
      <c r="AQ33" s="200">
        <f t="shared" si="22"/>
        <v>0</v>
      </c>
      <c r="AR33" s="200">
        <f t="shared" si="23"/>
        <v>0</v>
      </c>
      <c r="AS33" s="199">
        <f t="shared" si="24"/>
        <v>3.5</v>
      </c>
      <c r="AT33" s="199" t="str">
        <f>IF('Indicator Data'!L33="No data","x",IF('Indicator Data'!CC33&lt;1000,"x",ROUND((IF('Indicator Data'!L33&gt;AT$3,10,IF('Indicator Data'!L33&lt;AT$4,0,10-(AT$3-'Indicator Data'!L33)/(AT$3-AT$4)*10))),1)))</f>
        <v>x</v>
      </c>
      <c r="AU33" s="200">
        <f t="shared" si="25"/>
        <v>3.5</v>
      </c>
      <c r="AV33" s="201">
        <f>IF('Indicator Data'!M33="No data","x",ROUND(IF('Indicator Data'!M33=0,0,IF(LOG('Indicator Data'!M33)&gt;AV$3,10,IF(LOG('Indicator Data'!M33)&lt;AV$4,0,10-(AV$3-LOG('Indicator Data'!M33))/(AV$3-AV$4)*10))),1))</f>
        <v>5.9</v>
      </c>
      <c r="AW33" s="198">
        <f>IF(AV33="x","x",'Indicator Data'!M33/'Indicator Data'!$CB33)</f>
        <v>0.25276054731970288</v>
      </c>
      <c r="AX33" s="201">
        <f t="shared" si="26"/>
        <v>2.8</v>
      </c>
      <c r="AY33" s="197">
        <f t="shared" si="47"/>
        <v>4.5</v>
      </c>
      <c r="AZ33" s="201" t="str">
        <f>IF('Indicator Data'!N33="No data","x",ROUND(IF('Indicator Data'!N33=0,0,IF(LOG('Indicator Data'!N33)&gt;AZ$3,10,IF(LOG('Indicator Data'!N33)&lt;AZ$4,0,10-(AZ$3-LOG('Indicator Data'!N33))/(AZ$3-AZ$4)*10))),1))</f>
        <v>x</v>
      </c>
      <c r="BA33" s="198" t="str">
        <f>IF(AZ33="x","x",'Indicator Data'!N33/'Indicator Data'!$CB33)</f>
        <v>x</v>
      </c>
      <c r="BB33" s="201" t="str">
        <f t="shared" si="27"/>
        <v>x</v>
      </c>
      <c r="BC33" s="197" t="str">
        <f t="shared" si="48"/>
        <v>x</v>
      </c>
      <c r="BD33" s="201" t="str">
        <f>IF('Indicator Data'!O33="No data","x",ROUND(IF('Indicator Data'!O33=0,0,IF(LOG('Indicator Data'!O33)&gt;BD$3,10,IF(LOG('Indicator Data'!O33)&lt;BD$4,0,10-(BD$3-LOG('Indicator Data'!O33))/(BD$3-BD$4)*10))),1))</f>
        <v>x</v>
      </c>
      <c r="BE33" s="198" t="str">
        <f>IF(BD33="x","x",'Indicator Data'!O33/'Indicator Data'!$CB33)</f>
        <v>x</v>
      </c>
      <c r="BF33" s="201" t="str">
        <f t="shared" si="28"/>
        <v>x</v>
      </c>
      <c r="BG33" s="197" t="str">
        <f t="shared" si="49"/>
        <v>x</v>
      </c>
      <c r="BH33" s="201" t="str">
        <f>IF('Indicator Data'!P33="No data","x",ROUND(IF('Indicator Data'!P33=0,0,IF(LOG('Indicator Data'!P33)&gt;BH$3,10,IF(LOG('Indicator Data'!P33)&lt;BH$4,0,10-(BH$3-LOG('Indicator Data'!P33))/(BH$3-BH$4)*10))),1))</f>
        <v>x</v>
      </c>
      <c r="BI33" s="198" t="str">
        <f>IF(BH33="x","x",'Indicator Data'!P33/'Indicator Data'!$CB33)</f>
        <v>x</v>
      </c>
      <c r="BJ33" s="201" t="str">
        <f t="shared" si="29"/>
        <v>x</v>
      </c>
      <c r="BK33" s="197" t="str">
        <f t="shared" si="50"/>
        <v>x</v>
      </c>
      <c r="BL33" s="199">
        <f t="shared" si="51"/>
        <v>4.5</v>
      </c>
      <c r="BM33" s="201">
        <f>ROUND(IF('Indicator Data'!Q33=0,0,IF(LOG('Indicator Data'!Q33)&gt;BM$3,10,IF(LOG('Indicator Data'!Q33)&lt;BM$4,0,10-(BM$3-LOG('Indicator Data'!Q33))/(BM$3-BM$4)*10))),1)</f>
        <v>5.0999999999999996</v>
      </c>
      <c r="BN33" s="252">
        <f>'Indicator Data'!R33</f>
        <v>5.9682923999999998E-2</v>
      </c>
      <c r="BO33" s="201">
        <f t="shared" si="30"/>
        <v>0.6</v>
      </c>
      <c r="BP33" s="201">
        <f t="shared" si="31"/>
        <v>3.2</v>
      </c>
      <c r="BQ33" s="201">
        <f>ROUND(IF('Indicator Data'!S33=0,0,IF(LOG('Indicator Data'!S33)&gt;BQ$3,10,IF(LOG('Indicator Data'!S33)&lt;BQ$4,0,10-(BQ$3-LOG('Indicator Data'!S33))/(BQ$3-BQ$4)*10))),1)</f>
        <v>6.2</v>
      </c>
      <c r="BR33" s="252">
        <f>'Indicator Data'!T33</f>
        <v>0.39112822899999999</v>
      </c>
      <c r="BS33" s="201">
        <f t="shared" si="32"/>
        <v>3.9</v>
      </c>
      <c r="BT33" s="201">
        <f t="shared" si="33"/>
        <v>5.2</v>
      </c>
      <c r="BU33" s="197">
        <f t="shared" si="34"/>
        <v>4.3</v>
      </c>
      <c r="BV33" s="201">
        <f>ROUND(IF('Indicator Data'!U33=0,0,IF(LOG('Indicator Data'!U33)&gt;BV$3,10,IF(LOG('Indicator Data'!U33)&lt;BV$4,0,10-(BV$3-LOG('Indicator Data'!U33))/(BV$3-BV$4)*10))),1)</f>
        <v>0</v>
      </c>
      <c r="BW33" s="198">
        <f>'Indicator Data'!U33/'Indicator Data'!$CB33</f>
        <v>0</v>
      </c>
      <c r="BX33" s="201">
        <f t="shared" si="35"/>
        <v>0</v>
      </c>
      <c r="BY33" s="197">
        <f t="shared" si="52"/>
        <v>0</v>
      </c>
      <c r="BZ33" s="201">
        <f>ROUND(IF('Indicator Data'!V33=0,0,IF(LOG('Indicator Data'!V33)&gt;BZ$3,10,IF(LOG('Indicator Data'!V33)&lt;BZ$4,0,10-(BZ$3-LOG('Indicator Data'!V33))/(BZ$3-BZ$4)*10))),1)</f>
        <v>6.6</v>
      </c>
      <c r="CA33" s="198">
        <f>IF('Indicator Data'!V33/'Indicator Data'!$CB33&gt;1,1,'Indicator Data'!V33/'Indicator Data'!$CB33)</f>
        <v>0.76305712687559313</v>
      </c>
      <c r="CB33" s="201">
        <f t="shared" si="36"/>
        <v>7.6</v>
      </c>
      <c r="CC33" s="197">
        <f t="shared" si="53"/>
        <v>7.1</v>
      </c>
      <c r="CD33" s="201">
        <f>ROUND(IF('Indicator Data'!W33=0,0,IF(LOG('Indicator Data'!W33)&gt;CD$3,10,IF(LOG('Indicator Data'!W33)&lt;CD$4,0,10-(CD$3-LOG('Indicator Data'!W33))/(CD$3-CD$4)*10))),1)</f>
        <v>6.6</v>
      </c>
      <c r="CE33" s="198">
        <f>'Indicator Data'!W33/'Indicator Data'!$CB33</f>
        <v>0.81715581170485407</v>
      </c>
      <c r="CF33" s="201">
        <f t="shared" si="37"/>
        <v>8.1999999999999993</v>
      </c>
      <c r="CG33" s="197">
        <f t="shared" si="54"/>
        <v>7.5</v>
      </c>
      <c r="CH33" s="199">
        <f t="shared" si="38"/>
        <v>5.4</v>
      </c>
      <c r="CI33" s="201">
        <f>IF('Indicator Data'!BR33="No data","x",ROUND(IF('Indicator Data'!BR33&gt;CI$3,0,IF('Indicator Data'!BR33&lt;CI$4,10,(CI$3-'Indicator Data'!BR33)/(CI$3-CI$4)*10)),1))</f>
        <v>2.9</v>
      </c>
      <c r="CJ33" s="201">
        <f>IF('Indicator Data'!BS33="No data","x",ROUND(IF('Indicator Data'!BS33&gt;CJ$3,0,IF('Indicator Data'!BS33&lt;CJ$4,10,(CJ$3-'Indicator Data'!BS33)/(CJ$3-CJ$4)*10)),1))</f>
        <v>2.2000000000000002</v>
      </c>
      <c r="CK33" s="201" t="str">
        <f>IF('Indicator Data'!AC33="No data","x",ROUND(IF('Indicator Data'!AC33&gt;CK$3,0,IF('Indicator Data'!AC33&lt;CK$4,10,(CK$3-'Indicator Data'!AC33)/(CK$3-CK$4)*10)),1))</f>
        <v>x</v>
      </c>
      <c r="CL33" s="197">
        <f t="shared" si="39"/>
        <v>2.6</v>
      </c>
      <c r="CM33" s="201">
        <f>IF('Indicator Data'!X33="No data","x",ROUND(IF(LOG('Indicator Data'!X33)&gt;CM$3,10,IF(LOG('Indicator Data'!X33)&lt;CM$4,0,10-(CM$3-LOG('Indicator Data'!X33))/(CM$3-CM$4)*10)),1))</f>
        <v>7.1</v>
      </c>
      <c r="CN33" s="201">
        <f>IF('Indicator Data'!Y33="No data","x",ROUND(IF('Indicator Data'!Y33&gt;CN$3,10,IF('Indicator Data'!Y33&lt;CN$4,0,10-(CN$3-'Indicator Data'!Y33)/(CN$3-CN$4)*10)),1))</f>
        <v>3.6</v>
      </c>
      <c r="CO33" s="201">
        <f>IF('Indicator Data'!Z33="No data","x",ROUND(IF('Indicator Data'!Z33&gt;CO$3,10,IF('Indicator Data'!Z33&lt;CO$4,0,10-(CO$3-'Indicator Data'!Z33)/(CO$3-CO$4)*10)),1))</f>
        <v>6.7</v>
      </c>
      <c r="CP33" s="201" t="str">
        <f>IF('Indicator Data'!AA33="No data","x",ROUND(IF('Indicator Data'!AA33&gt;CP$3,10,IF('Indicator Data'!AA33&lt;CP$4,0,10-(CP$3-'Indicator Data'!AA33)/(CP$3-CP$4)*10)),1))</f>
        <v>x</v>
      </c>
      <c r="CQ33" s="197">
        <f t="shared" si="55"/>
        <v>5.8</v>
      </c>
      <c r="CR33" s="199">
        <f t="shared" si="56"/>
        <v>4.7</v>
      </c>
      <c r="CS33" s="201" t="str">
        <f>IF('Indicator Data'!AF33="No data","x",ROUND(IF('Indicator Data'!AF33&gt;CS$3,10,IF('Indicator Data'!AF33&lt;CS$4,0,10-(CS$3-'Indicator Data'!AF33)/(CS$3-CS$4)*10)),1))</f>
        <v>x</v>
      </c>
      <c r="CT33" s="201">
        <f>IF('Indicator Data'!AG33="No data","x",ROUND(IF('Indicator Data'!AG33&gt;CT$3,10,IF('Indicator Data'!AG33&lt;CT$4,0,10-(CT$3-'Indicator Data'!AG33)/(CT$3-CT$4)*10)),1))</f>
        <v>2.9</v>
      </c>
      <c r="CU33" s="197">
        <f t="shared" si="57"/>
        <v>5.0999999999999996</v>
      </c>
      <c r="CV33" s="201">
        <f>IF('Indicator Data'!AB33="No data","x",ROUND(IF('Indicator Data'!AB33&gt;CV$3,10,IF('Indicator Data'!AB33&lt;CV$4,0,10-(CV$3-'Indicator Data'!AB33)/(CV$3-CV$4)*10)),1))</f>
        <v>6.7</v>
      </c>
      <c r="CW33" s="197">
        <f t="shared" si="58"/>
        <v>3.9</v>
      </c>
      <c r="CX33" s="198">
        <f>IF('Indicator Data'!AD33="No data","x",'Indicator Data'!AD33/'Indicator Data'!$CA33)</f>
        <v>9.5325798398526585E-5</v>
      </c>
      <c r="CY33" s="201">
        <f t="shared" si="40"/>
        <v>9</v>
      </c>
      <c r="CZ33" s="201">
        <f>IF('Indicator Data'!AE33="No data","x",ROUND(IF('Indicator Data'!AE33&gt;CZ$3,0,IF('Indicator Data'!AE33&lt;CZ$4,10,(CZ$3-'Indicator Data'!AE33)/(CZ$3-CZ$4)*10)),1))</f>
        <v>2</v>
      </c>
      <c r="DA33" s="197">
        <f t="shared" si="59"/>
        <v>5.5</v>
      </c>
      <c r="DB33" s="199">
        <f t="shared" si="60"/>
        <v>4.8</v>
      </c>
      <c r="DC33" s="200">
        <f t="shared" si="41"/>
        <v>4.9000000000000004</v>
      </c>
      <c r="DD33" s="202">
        <f t="shared" si="42"/>
        <v>1.7</v>
      </c>
      <c r="DE33" s="201">
        <f>ROUND(IF('Indicator Data'!AH33=0,0,IF('Indicator Data'!AH33&gt;DE$3,10,IF('Indicator Data'!AH33&lt;DE$4,0,10-(DE$3-'Indicator Data'!AH33)/(DE$3-DE$4)*10))),1)</f>
        <v>0.1</v>
      </c>
      <c r="DF33" s="201">
        <f>ROUND(IF('Indicator Data'!AI33=0,0,IF(LOG('Indicator Data'!AI33)&gt;LOG(DF$3),10,IF(LOG('Indicator Data'!AI33)&lt;LOG(DF$4),0,10-(LOG(DF$3)-LOG('Indicator Data'!AI33))/(LOG(DF$3)-LOG(DF$4))*10))),1)</f>
        <v>0</v>
      </c>
      <c r="DG33" s="203">
        <f t="shared" si="43"/>
        <v>0.1</v>
      </c>
      <c r="DH33" s="197">
        <f>'Indicator Data'!AJ33</f>
        <v>0</v>
      </c>
      <c r="DI33" s="197">
        <f>'Indicator Data'!AK33</f>
        <v>0</v>
      </c>
      <c r="DJ33" s="200">
        <f t="shared" si="44"/>
        <v>0</v>
      </c>
      <c r="DK33" s="202">
        <f t="shared" si="45"/>
        <v>0.1</v>
      </c>
      <c r="DL33" s="13"/>
      <c r="DM33" s="24"/>
    </row>
    <row r="34" spans="1:117" s="2" customFormat="1">
      <c r="A34" s="205" t="str">
        <f>'Indicator Data'!A34</f>
        <v>Cambodia</v>
      </c>
      <c r="B34" s="206" t="str">
        <f>'Indicator Data'!B34</f>
        <v>KHM</v>
      </c>
      <c r="C34" s="204">
        <f>ROUND(IF('Indicator Data'!C34=0,0.1,IF(LOG('Indicator Data'!C34)&gt;C$3,10,IF(LOG('Indicator Data'!C34)&lt;C$4,0,10-(C$3-LOG('Indicator Data'!C34))/(C$3-C$4)*10))),1)</f>
        <v>0.1</v>
      </c>
      <c r="D34" s="196">
        <f>ROUND(IF('Indicator Data'!D34=0,0.1,IF(LOG('Indicator Data'!D34)&gt;D$3,10,IF(LOG('Indicator Data'!D34)&lt;D$4,0,10-(D$3-LOG('Indicator Data'!D34))/(D$3-D$4)*10))),1)</f>
        <v>0.1</v>
      </c>
      <c r="E34" s="197">
        <f t="shared" si="0"/>
        <v>0.1</v>
      </c>
      <c r="F34" s="197">
        <f>IF('Indicator Data'!E34="No data",0.1,(ROUND(IF('Indicator Data'!E34=0,0,IF(LOG('Indicator Data'!E34)&gt;F$3,10,IF(LOG('Indicator Data'!E34)&lt;F$4,0,10-(F$3-LOG('Indicator Data'!E34))/(F$3-F$4)*10))),1)))</f>
        <v>8.6999999999999993</v>
      </c>
      <c r="G34" s="197">
        <f>ROUND(IF('Indicator Data'!F34=0,0,IF(LOG('Indicator Data'!F34)&gt;G$3,10,IF(LOG('Indicator Data'!F34)&lt;G$4,0,10-(G$3-LOG('Indicator Data'!F34))/(G$3-G$4)*10))),1)</f>
        <v>5.0999999999999996</v>
      </c>
      <c r="H34" s="196">
        <f>ROUND(IF('Indicator Data'!G34=0,0,IF(LOG('Indicator Data'!G34)&gt;H$3,10,IF(LOG('Indicator Data'!G34)&lt;H$4,0,10-(H$3-LOG('Indicator Data'!G34))/(H$3-H$4)*10))),1)</f>
        <v>6.3</v>
      </c>
      <c r="I34" s="196">
        <f>ROUND(IF('Indicator Data'!H34=0,0,IF(LOG('Indicator Data'!H34)&gt;I$3,10,IF(LOG('Indicator Data'!H34)&lt;I$4,0,10-(I$3-LOG('Indicator Data'!H34))/(I$3-I$4)*10))),1)</f>
        <v>6.8</v>
      </c>
      <c r="J34" s="196">
        <f t="shared" si="1"/>
        <v>6.6</v>
      </c>
      <c r="K34" s="196">
        <f>ROUND(IF('Indicator Data'!I34=0,0,IF(LOG('Indicator Data'!I34)&gt;K$3,10,IF(LOG('Indicator Data'!I34)&lt;K$4,0,10-(K$3-LOG('Indicator Data'!I34))/(K$3-K$4)*10))),1)</f>
        <v>5.9</v>
      </c>
      <c r="L34" s="197">
        <f t="shared" si="2"/>
        <v>6.3</v>
      </c>
      <c r="M34" s="197">
        <f>ROUND(IF('Indicator Data'!J34=0,0,IF(LOG('Indicator Data'!J34)&gt;M$3,10,IF(LOG('Indicator Data'!J34)&lt;M$4,0,10-(M$3-LOG('Indicator Data'!J34))/(M$3-M$4)*10))),1)</f>
        <v>10</v>
      </c>
      <c r="N34" s="198">
        <f>'Indicator Data'!C34/'Indicator Data'!$CB34</f>
        <v>0</v>
      </c>
      <c r="O34" s="198">
        <f>'Indicator Data'!D34/'Indicator Data'!$CB34</f>
        <v>0</v>
      </c>
      <c r="P34" s="198">
        <f>IF(F34=0.1,"x",'Indicator Data'!E34/'Indicator Data'!$CB34)</f>
        <v>1.9488033547371917E-2</v>
      </c>
      <c r="Q34" s="198">
        <f>'Indicator Data'!F34/'Indicator Data'!$CB34</f>
        <v>7.1962808564958362E-7</v>
      </c>
      <c r="R34" s="198">
        <f>'Indicator Data'!G34/'Indicator Data'!$CB34</f>
        <v>2.0926424787287355E-3</v>
      </c>
      <c r="S34" s="198">
        <f>'Indicator Data'!H34/'Indicator Data'!$CB34</f>
        <v>3.5552964911695183E-5</v>
      </c>
      <c r="T34" s="198">
        <f>'Indicator Data'!I34/'Indicator Data'!$CB34</f>
        <v>5.6127711411932824E-4</v>
      </c>
      <c r="U34" s="198">
        <f>'Indicator Data'!J34/'Indicator Data'!$CB34</f>
        <v>1.6724335226900817E-2</v>
      </c>
      <c r="V34" s="196">
        <f t="shared" si="3"/>
        <v>0</v>
      </c>
      <c r="W34" s="196">
        <f t="shared" si="4"/>
        <v>0</v>
      </c>
      <c r="X34" s="197">
        <f t="shared" si="5"/>
        <v>0</v>
      </c>
      <c r="Y34" s="197">
        <f t="shared" si="6"/>
        <v>10</v>
      </c>
      <c r="Z34" s="197">
        <f t="shared" si="7"/>
        <v>5.2</v>
      </c>
      <c r="AA34" s="196">
        <f t="shared" si="8"/>
        <v>1.2</v>
      </c>
      <c r="AB34" s="196">
        <f t="shared" si="9"/>
        <v>0.1</v>
      </c>
      <c r="AC34" s="196">
        <f t="shared" si="10"/>
        <v>0.7</v>
      </c>
      <c r="AD34" s="196">
        <f t="shared" si="11"/>
        <v>0.6</v>
      </c>
      <c r="AE34" s="197">
        <f t="shared" si="12"/>
        <v>0.7</v>
      </c>
      <c r="AF34" s="197">
        <f t="shared" si="13"/>
        <v>5.6</v>
      </c>
      <c r="AG34" s="196">
        <f>ROUND(IF('Indicator Data'!K34=0,0,IF('Indicator Data'!K34&gt;AG$3,10,IF('Indicator Data'!K34&lt;AG$4,0,10-(AG$3-'Indicator Data'!K34)/(AG$3-AG$4)*10))),1)</f>
        <v>5.7</v>
      </c>
      <c r="AH34" s="199">
        <f t="shared" si="14"/>
        <v>0.1</v>
      </c>
      <c r="AI34" s="199">
        <f t="shared" si="15"/>
        <v>0.1</v>
      </c>
      <c r="AJ34" s="197">
        <f t="shared" si="16"/>
        <v>3.8</v>
      </c>
      <c r="AK34" s="197">
        <f t="shared" si="17"/>
        <v>3.5</v>
      </c>
      <c r="AL34" s="199">
        <f t="shared" si="18"/>
        <v>3.7</v>
      </c>
      <c r="AM34" s="199">
        <f t="shared" si="19"/>
        <v>3.3</v>
      </c>
      <c r="AN34" s="197">
        <f t="shared" si="20"/>
        <v>8.6</v>
      </c>
      <c r="AO34" s="200">
        <f t="shared" si="21"/>
        <v>0.1</v>
      </c>
      <c r="AP34" s="200">
        <f t="shared" si="46"/>
        <v>9.5</v>
      </c>
      <c r="AQ34" s="200">
        <f t="shared" si="22"/>
        <v>5.2</v>
      </c>
      <c r="AR34" s="200">
        <f t="shared" si="23"/>
        <v>4</v>
      </c>
      <c r="AS34" s="199">
        <f t="shared" si="24"/>
        <v>7.2</v>
      </c>
      <c r="AT34" s="199">
        <f>IF('Indicator Data'!L34="No data","x",IF('Indicator Data'!CC34&lt;1000,"x",ROUND((IF('Indicator Data'!L34&gt;AT$3,10,IF('Indicator Data'!L34&lt;AT$4,0,10-(AT$3-'Indicator Data'!L34)/(AT$3-AT$4)*10))),1)))</f>
        <v>1.9</v>
      </c>
      <c r="AU34" s="200">
        <f t="shared" si="25"/>
        <v>4.5999999999999996</v>
      </c>
      <c r="AV34" s="201">
        <f>IF('Indicator Data'!M34="No data","x",ROUND(IF('Indicator Data'!M34=0,0,IF(LOG('Indicator Data'!M34)&gt;AV$3,10,IF(LOG('Indicator Data'!M34)&lt;AV$4,0,10-(AV$3-LOG('Indicator Data'!M34))/(AV$3-AV$4)*10))),1))</f>
        <v>8.1</v>
      </c>
      <c r="AW34" s="198">
        <f>IF(AV34="x","x",'Indicator Data'!M34/'Indicator Data'!$CB34)</f>
        <v>0.31150849279699244</v>
      </c>
      <c r="AX34" s="201">
        <f t="shared" si="26"/>
        <v>3.5</v>
      </c>
      <c r="AY34" s="197">
        <f t="shared" si="47"/>
        <v>6.3</v>
      </c>
      <c r="AZ34" s="201" t="str">
        <f>IF('Indicator Data'!N34="No data","x",ROUND(IF('Indicator Data'!N34=0,0,IF(LOG('Indicator Data'!N34)&gt;AZ$3,10,IF(LOG('Indicator Data'!N34)&lt;AZ$4,0,10-(AZ$3-LOG('Indicator Data'!N34))/(AZ$3-AZ$4)*10))),1))</f>
        <v>x</v>
      </c>
      <c r="BA34" s="198" t="str">
        <f>IF(AZ34="x","x",'Indicator Data'!N34/'Indicator Data'!$CB34)</f>
        <v>x</v>
      </c>
      <c r="BB34" s="201" t="str">
        <f t="shared" si="27"/>
        <v>x</v>
      </c>
      <c r="BC34" s="197" t="str">
        <f t="shared" si="48"/>
        <v>x</v>
      </c>
      <c r="BD34" s="201" t="str">
        <f>IF('Indicator Data'!O34="No data","x",ROUND(IF('Indicator Data'!O34=0,0,IF(LOG('Indicator Data'!O34)&gt;BD$3,10,IF(LOG('Indicator Data'!O34)&lt;BD$4,0,10-(BD$3-LOG('Indicator Data'!O34))/(BD$3-BD$4)*10))),1))</f>
        <v>x</v>
      </c>
      <c r="BE34" s="198" t="str">
        <f>IF(BD34="x","x",'Indicator Data'!O34/'Indicator Data'!$CB34)</f>
        <v>x</v>
      </c>
      <c r="BF34" s="201" t="str">
        <f t="shared" si="28"/>
        <v>x</v>
      </c>
      <c r="BG34" s="197" t="str">
        <f t="shared" si="49"/>
        <v>x</v>
      </c>
      <c r="BH34" s="201" t="str">
        <f>IF('Indicator Data'!P34="No data","x",ROUND(IF('Indicator Data'!P34=0,0,IF(LOG('Indicator Data'!P34)&gt;BH$3,10,IF(LOG('Indicator Data'!P34)&lt;BH$4,0,10-(BH$3-LOG('Indicator Data'!P34))/(BH$3-BH$4)*10))),1))</f>
        <v>x</v>
      </c>
      <c r="BI34" s="198" t="str">
        <f>IF(BH34="x","x",'Indicator Data'!P34/'Indicator Data'!$CB34)</f>
        <v>x</v>
      </c>
      <c r="BJ34" s="201" t="str">
        <f t="shared" si="29"/>
        <v>x</v>
      </c>
      <c r="BK34" s="197" t="str">
        <f t="shared" si="50"/>
        <v>x</v>
      </c>
      <c r="BL34" s="199">
        <f t="shared" si="51"/>
        <v>6.3</v>
      </c>
      <c r="BM34" s="201">
        <f>ROUND(IF('Indicator Data'!Q34=0,0,IF(LOG('Indicator Data'!Q34)&gt;BM$3,10,IF(LOG('Indicator Data'!Q34)&lt;BM$4,0,10-(BM$3-LOG('Indicator Data'!Q34))/(BM$3-BM$4)*10))),1)</f>
        <v>8.9</v>
      </c>
      <c r="BN34" s="252">
        <f>'Indicator Data'!R34</f>
        <v>0.99723747500000004</v>
      </c>
      <c r="BO34" s="201">
        <f t="shared" si="30"/>
        <v>10</v>
      </c>
      <c r="BP34" s="201">
        <f t="shared" si="31"/>
        <v>9.5</v>
      </c>
      <c r="BQ34" s="201">
        <f>ROUND(IF('Indicator Data'!S34=0,0,IF(LOG('Indicator Data'!S34)&gt;BQ$3,10,IF(LOG('Indicator Data'!S34)&lt;BQ$4,0,10-(BQ$3-LOG('Indicator Data'!S34))/(BQ$3-BQ$4)*10))),1)</f>
        <v>8.9</v>
      </c>
      <c r="BR34" s="252">
        <f>'Indicator Data'!T34</f>
        <v>0.94581691499999998</v>
      </c>
      <c r="BS34" s="201">
        <f t="shared" si="32"/>
        <v>9.5</v>
      </c>
      <c r="BT34" s="201">
        <f t="shared" si="33"/>
        <v>9.1999999999999993</v>
      </c>
      <c r="BU34" s="197">
        <f t="shared" si="34"/>
        <v>9.4</v>
      </c>
      <c r="BV34" s="201">
        <f>ROUND(IF('Indicator Data'!U34=0,0,IF(LOG('Indicator Data'!U34)&gt;BV$3,10,IF(LOG('Indicator Data'!U34)&lt;BV$4,0,10-(BV$3-LOG('Indicator Data'!U34))/(BV$3-BV$4)*10))),1)</f>
        <v>8.4</v>
      </c>
      <c r="BW34" s="198">
        <f>'Indicator Data'!U34/'Indicator Data'!$CB34</f>
        <v>0.50783900459252851</v>
      </c>
      <c r="BX34" s="201">
        <f t="shared" si="35"/>
        <v>5.6</v>
      </c>
      <c r="BY34" s="197">
        <f t="shared" si="52"/>
        <v>7.2</v>
      </c>
      <c r="BZ34" s="201">
        <f>ROUND(IF('Indicator Data'!V34=0,0,IF(LOG('Indicator Data'!V34)&gt;BZ$3,10,IF(LOG('Indicator Data'!V34)&lt;BZ$4,0,10-(BZ$3-LOG('Indicator Data'!V34))/(BZ$3-BZ$4)*10))),1)</f>
        <v>8.8000000000000007</v>
      </c>
      <c r="CA34" s="198">
        <f>IF('Indicator Data'!V34/'Indicator Data'!$CB34&gt;1,1,'Indicator Data'!V34/'Indicator Data'!$CB34)</f>
        <v>0.97283058377322107</v>
      </c>
      <c r="CB34" s="201">
        <f t="shared" si="36"/>
        <v>9.6999999999999993</v>
      </c>
      <c r="CC34" s="197">
        <f t="shared" si="53"/>
        <v>9.3000000000000007</v>
      </c>
      <c r="CD34" s="201">
        <f>ROUND(IF('Indicator Data'!W34=0,0,IF(LOG('Indicator Data'!W34)&gt;CD$3,10,IF(LOG('Indicator Data'!W34)&lt;CD$4,0,10-(CD$3-LOG('Indicator Data'!W34))/(CD$3-CD$4)*10))),1)</f>
        <v>8.8000000000000007</v>
      </c>
      <c r="CE34" s="198">
        <f>'Indicator Data'!W34/'Indicator Data'!$CB34</f>
        <v>0.99423565596758356</v>
      </c>
      <c r="CF34" s="201">
        <f t="shared" si="37"/>
        <v>9.9</v>
      </c>
      <c r="CG34" s="197">
        <f t="shared" si="54"/>
        <v>9.4</v>
      </c>
      <c r="CH34" s="199">
        <f t="shared" si="38"/>
        <v>9</v>
      </c>
      <c r="CI34" s="201">
        <f>IF('Indicator Data'!BR34="No data","x",ROUND(IF('Indicator Data'!BR34&gt;CI$3,0,IF('Indicator Data'!BR34&lt;CI$4,10,(CI$3-'Indicator Data'!BR34)/(CI$3-CI$4)*10)),1))</f>
        <v>4.5</v>
      </c>
      <c r="CJ34" s="201">
        <f>IF('Indicator Data'!BS34="No data","x",ROUND(IF('Indicator Data'!BS34&gt;CJ$3,0,IF('Indicator Data'!BS34&lt;CJ$4,10,(CJ$3-'Indicator Data'!BS34)/(CJ$3-CJ$4)*10)),1))</f>
        <v>3.6</v>
      </c>
      <c r="CK34" s="201">
        <f>IF('Indicator Data'!AC34="No data","x",ROUND(IF('Indicator Data'!AC34&gt;CK$3,0,IF('Indicator Data'!AC34&lt;CK$4,10,(CK$3-'Indicator Data'!AC34)/(CK$3-CK$4)*10)),1))</f>
        <v>3.4</v>
      </c>
      <c r="CL34" s="197">
        <f t="shared" si="39"/>
        <v>3.8</v>
      </c>
      <c r="CM34" s="201">
        <f>IF('Indicator Data'!X34="No data","x",ROUND(IF(LOG('Indicator Data'!X34)&gt;CM$3,10,IF(LOG('Indicator Data'!X34)&lt;CM$4,0,10-(CM$3-LOG('Indicator Data'!X34))/(CM$3-CM$4)*10)),1))</f>
        <v>6.5</v>
      </c>
      <c r="CN34" s="201">
        <f>IF('Indicator Data'!Y34="No data","x",ROUND(IF('Indicator Data'!Y34&gt;CN$3,10,IF('Indicator Data'!Y34&lt;CN$4,0,10-(CN$3-'Indicator Data'!Y34)/(CN$3-CN$4)*10)),1))</f>
        <v>6.4</v>
      </c>
      <c r="CO34" s="201">
        <f>IF('Indicator Data'!Z34="No data","x",ROUND(IF('Indicator Data'!Z34&gt;CO$3,10,IF('Indicator Data'!Z34&lt;CO$4,0,10-(CO$3-'Indicator Data'!Z34)/(CO$3-CO$4)*10)),1))</f>
        <v>2.4</v>
      </c>
      <c r="CP34" s="201">
        <f>IF('Indicator Data'!AA34="No data","x",ROUND(IF('Indicator Data'!AA34&gt;CP$3,10,IF('Indicator Data'!AA34&lt;CP$4,0,10-(CP$3-'Indicator Data'!AA34)/(CP$3-CP$4)*10)),1))</f>
        <v>6.5</v>
      </c>
      <c r="CQ34" s="197">
        <f t="shared" si="55"/>
        <v>5.5</v>
      </c>
      <c r="CR34" s="199">
        <f t="shared" si="56"/>
        <v>4.9000000000000004</v>
      </c>
      <c r="CS34" s="201">
        <f>IF('Indicator Data'!AF34="No data","x",ROUND(IF('Indicator Data'!AF34&gt;CS$3,10,IF('Indicator Data'!AF34&lt;CS$4,0,10-(CS$3-'Indicator Data'!AF34)/(CS$3-CS$4)*10)),1))</f>
        <v>5</v>
      </c>
      <c r="CT34" s="201">
        <f>IF('Indicator Data'!AG34="No data","x",ROUND(IF('Indicator Data'!AG34&gt;CT$3,10,IF('Indicator Data'!AG34&lt;CT$4,0,10-(CT$3-'Indicator Data'!AG34)/(CT$3-CT$4)*10)),1))</f>
        <v>3.8</v>
      </c>
      <c r="CU34" s="197">
        <f t="shared" si="57"/>
        <v>5.0999999999999996</v>
      </c>
      <c r="CV34" s="201">
        <f>IF('Indicator Data'!AB34="No data","x",ROUND(IF('Indicator Data'!AB34&gt;CV$3,10,IF('Indicator Data'!AB34&lt;CV$4,0,10-(CV$3-'Indicator Data'!AB34)/(CV$3-CV$4)*10)),1))</f>
        <v>10</v>
      </c>
      <c r="CW34" s="197">
        <f t="shared" si="58"/>
        <v>5.4</v>
      </c>
      <c r="CX34" s="198">
        <f>IF('Indicator Data'!AD34="No data","x",'Indicator Data'!AD34/'Indicator Data'!$CA34)</f>
        <v>7.3018847870481981E-4</v>
      </c>
      <c r="CY34" s="201">
        <f t="shared" si="40"/>
        <v>2.7</v>
      </c>
      <c r="CZ34" s="201">
        <f>IF('Indicator Data'!AE34="No data","x",ROUND(IF('Indicator Data'!AE34&gt;CZ$3,0,IF('Indicator Data'!AE34&lt;CZ$4,10,(CZ$3-'Indicator Data'!AE34)/(CZ$3-CZ$4)*10)),1))</f>
        <v>4</v>
      </c>
      <c r="DA34" s="197">
        <f t="shared" si="59"/>
        <v>3.4</v>
      </c>
      <c r="DB34" s="199">
        <f t="shared" si="60"/>
        <v>4.5999999999999996</v>
      </c>
      <c r="DC34" s="200">
        <f t="shared" si="41"/>
        <v>6.6</v>
      </c>
      <c r="DD34" s="202">
        <f t="shared" si="42"/>
        <v>5.8</v>
      </c>
      <c r="DE34" s="201">
        <f>ROUND(IF('Indicator Data'!AH34=0,0,IF('Indicator Data'!AH34&gt;DE$3,10,IF('Indicator Data'!AH34&lt;DE$4,0,10-(DE$3-'Indicator Data'!AH34)/(DE$3-DE$4)*10))),1)</f>
        <v>0.6</v>
      </c>
      <c r="DF34" s="201">
        <f>ROUND(IF('Indicator Data'!AI34=0,0,IF(LOG('Indicator Data'!AI34)&gt;LOG(DF$3),10,IF(LOG('Indicator Data'!AI34)&lt;LOG(DF$4),0,10-(LOG(DF$3)-LOG('Indicator Data'!AI34))/(LOG(DF$3)-LOG(DF$4))*10))),1)</f>
        <v>3</v>
      </c>
      <c r="DG34" s="203">
        <f t="shared" si="43"/>
        <v>1.9</v>
      </c>
      <c r="DH34" s="197">
        <f>'Indicator Data'!AJ34</f>
        <v>0</v>
      </c>
      <c r="DI34" s="197">
        <f>'Indicator Data'!AK34</f>
        <v>0</v>
      </c>
      <c r="DJ34" s="200">
        <f t="shared" si="44"/>
        <v>0</v>
      </c>
      <c r="DK34" s="202">
        <f t="shared" si="45"/>
        <v>1.3</v>
      </c>
      <c r="DL34" s="13"/>
      <c r="DM34" s="24"/>
    </row>
    <row r="35" spans="1:117" s="2" customFormat="1">
      <c r="A35" s="205" t="str">
        <f>'Indicator Data'!A35</f>
        <v>Cameroon</v>
      </c>
      <c r="B35" s="206" t="str">
        <f>'Indicator Data'!B35</f>
        <v>CMR</v>
      </c>
      <c r="C35" s="204">
        <f>ROUND(IF('Indicator Data'!C35=0,0.1,IF(LOG('Indicator Data'!C35)&gt;C$3,10,IF(LOG('Indicator Data'!C35)&lt;C$4,0,10-(C$3-LOG('Indicator Data'!C35))/(C$3-C$4)*10))),1)</f>
        <v>0.1</v>
      </c>
      <c r="D35" s="196">
        <f>ROUND(IF('Indicator Data'!D35=0,0.1,IF(LOG('Indicator Data'!D35)&gt;D$3,10,IF(LOG('Indicator Data'!D35)&lt;D$4,0,10-(D$3-LOG('Indicator Data'!D35))/(D$3-D$4)*10))),1)</f>
        <v>0.1</v>
      </c>
      <c r="E35" s="197">
        <f t="shared" si="0"/>
        <v>0.1</v>
      </c>
      <c r="F35" s="197">
        <f>IF('Indicator Data'!E35="No data",0.1,(ROUND(IF('Indicator Data'!E35=0,0,IF(LOG('Indicator Data'!E35)&gt;F$3,10,IF(LOG('Indicator Data'!E35)&lt;F$4,0,10-(F$3-LOG('Indicator Data'!E35))/(F$3-F$4)*10))),1)))</f>
        <v>7.7</v>
      </c>
      <c r="G35" s="197">
        <f>ROUND(IF('Indicator Data'!F35=0,0,IF(LOG('Indicator Data'!F35)&gt;G$3,10,IF(LOG('Indicator Data'!F35)&lt;G$4,0,10-(G$3-LOG('Indicator Data'!F35))/(G$3-G$4)*10))),1)</f>
        <v>0</v>
      </c>
      <c r="H35" s="196">
        <f>ROUND(IF('Indicator Data'!G35=0,0,IF(LOG('Indicator Data'!G35)&gt;H$3,10,IF(LOG('Indicator Data'!G35)&lt;H$4,0,10-(H$3-LOG('Indicator Data'!G35))/(H$3-H$4)*10))),1)</f>
        <v>0</v>
      </c>
      <c r="I35" s="196">
        <f>ROUND(IF('Indicator Data'!H35=0,0,IF(LOG('Indicator Data'!H35)&gt;I$3,10,IF(LOG('Indicator Data'!H35)&lt;I$4,0,10-(I$3-LOG('Indicator Data'!H35))/(I$3-I$4)*10))),1)</f>
        <v>0</v>
      </c>
      <c r="J35" s="196">
        <f t="shared" si="1"/>
        <v>0</v>
      </c>
      <c r="K35" s="196">
        <f>ROUND(IF('Indicator Data'!I35=0,0,IF(LOG('Indicator Data'!I35)&gt;K$3,10,IF(LOG('Indicator Data'!I35)&lt;K$4,0,10-(K$3-LOG('Indicator Data'!I35))/(K$3-K$4)*10))),1)</f>
        <v>0</v>
      </c>
      <c r="L35" s="197">
        <f t="shared" si="2"/>
        <v>0</v>
      </c>
      <c r="M35" s="197">
        <f>ROUND(IF('Indicator Data'!J35=0,0,IF(LOG('Indicator Data'!J35)&gt;M$3,10,IF(LOG('Indicator Data'!J35)&lt;M$4,0,10-(M$3-LOG('Indicator Data'!J35))/(M$3-M$4)*10))),1)</f>
        <v>6.9</v>
      </c>
      <c r="N35" s="198">
        <f>'Indicator Data'!C35/'Indicator Data'!$CB35</f>
        <v>0</v>
      </c>
      <c r="O35" s="198">
        <f>'Indicator Data'!D35/'Indicator Data'!$CB35</f>
        <v>0</v>
      </c>
      <c r="P35" s="198">
        <f>IF(F35=0.1,"x",'Indicator Data'!E35/'Indicator Data'!$CB35)</f>
        <v>5.2185822483691042E-3</v>
      </c>
      <c r="Q35" s="198">
        <f>'Indicator Data'!F35/'Indicator Data'!$CB35</f>
        <v>0</v>
      </c>
      <c r="R35" s="198">
        <f>'Indicator Data'!G35/'Indicator Data'!$CB35</f>
        <v>0</v>
      </c>
      <c r="S35" s="198">
        <f>'Indicator Data'!H35/'Indicator Data'!$CB35</f>
        <v>0</v>
      </c>
      <c r="T35" s="198">
        <f>'Indicator Data'!I35/'Indicator Data'!$CB35</f>
        <v>0</v>
      </c>
      <c r="U35" s="198">
        <f>'Indicator Data'!J35/'Indicator Data'!$CB35</f>
        <v>2.4312132871069062E-4</v>
      </c>
      <c r="V35" s="196">
        <f t="shared" si="3"/>
        <v>0</v>
      </c>
      <c r="W35" s="196">
        <f t="shared" si="4"/>
        <v>0</v>
      </c>
      <c r="X35" s="197">
        <f t="shared" si="5"/>
        <v>0</v>
      </c>
      <c r="Y35" s="197">
        <f t="shared" si="6"/>
        <v>3.5</v>
      </c>
      <c r="Z35" s="197">
        <f t="shared" si="7"/>
        <v>0</v>
      </c>
      <c r="AA35" s="196">
        <f t="shared" si="8"/>
        <v>0</v>
      </c>
      <c r="AB35" s="196">
        <f t="shared" si="9"/>
        <v>0</v>
      </c>
      <c r="AC35" s="196">
        <f t="shared" si="10"/>
        <v>0</v>
      </c>
      <c r="AD35" s="196">
        <f t="shared" si="11"/>
        <v>0</v>
      </c>
      <c r="AE35" s="197">
        <f t="shared" si="12"/>
        <v>0</v>
      </c>
      <c r="AF35" s="197">
        <f t="shared" si="13"/>
        <v>0.1</v>
      </c>
      <c r="AG35" s="196">
        <f>ROUND(IF('Indicator Data'!K35=0,0,IF('Indicator Data'!K35&gt;AG$3,10,IF('Indicator Data'!K35&lt;AG$4,0,10-(AG$3-'Indicator Data'!K35)/(AG$3-AG$4)*10))),1)</f>
        <v>3.8</v>
      </c>
      <c r="AH35" s="199">
        <f t="shared" si="14"/>
        <v>0.1</v>
      </c>
      <c r="AI35" s="199">
        <f t="shared" si="15"/>
        <v>0.1</v>
      </c>
      <c r="AJ35" s="197">
        <f t="shared" si="16"/>
        <v>0</v>
      </c>
      <c r="AK35" s="197">
        <f t="shared" si="17"/>
        <v>0</v>
      </c>
      <c r="AL35" s="199">
        <f t="shared" si="18"/>
        <v>0</v>
      </c>
      <c r="AM35" s="199">
        <f t="shared" si="19"/>
        <v>0</v>
      </c>
      <c r="AN35" s="197">
        <f t="shared" si="20"/>
        <v>4.3</v>
      </c>
      <c r="AO35" s="200">
        <f t="shared" si="21"/>
        <v>0.1</v>
      </c>
      <c r="AP35" s="200">
        <f t="shared" si="46"/>
        <v>6</v>
      </c>
      <c r="AQ35" s="200">
        <f t="shared" si="22"/>
        <v>0</v>
      </c>
      <c r="AR35" s="200">
        <f t="shared" si="23"/>
        <v>0</v>
      </c>
      <c r="AS35" s="199">
        <f t="shared" si="24"/>
        <v>4.0999999999999996</v>
      </c>
      <c r="AT35" s="199">
        <f>IF('Indicator Data'!L35="No data","x",IF('Indicator Data'!CC35&lt;1000,"x",ROUND((IF('Indicator Data'!L35&gt;AT$3,10,IF('Indicator Data'!L35&lt;AT$4,0,10-(AT$3-'Indicator Data'!L35)/(AT$3-AT$4)*10))),1)))</f>
        <v>1.9</v>
      </c>
      <c r="AU35" s="200">
        <f t="shared" si="25"/>
        <v>3</v>
      </c>
      <c r="AV35" s="201">
        <f>IF('Indicator Data'!M35="No data","x",ROUND(IF('Indicator Data'!M35=0,0,IF(LOG('Indicator Data'!M35)&gt;AV$3,10,IF(LOG('Indicator Data'!M35)&lt;AV$4,0,10-(AV$3-LOG('Indicator Data'!M35))/(AV$3-AV$4)*10))),1))</f>
        <v>8.6</v>
      </c>
      <c r="AW35" s="198">
        <f>IF(AV35="x","x",'Indicator Data'!M35/'Indicator Data'!$CB35)</f>
        <v>0.43328746445976513</v>
      </c>
      <c r="AX35" s="201">
        <f t="shared" si="26"/>
        <v>4.8</v>
      </c>
      <c r="AY35" s="197">
        <f t="shared" si="47"/>
        <v>7.1</v>
      </c>
      <c r="AZ35" s="201">
        <f>IF('Indicator Data'!N35="No data","x",ROUND(IF('Indicator Data'!N35=0,0,IF(LOG('Indicator Data'!N35)&gt;AZ$3,10,IF(LOG('Indicator Data'!N35)&lt;AZ$4,0,10-(AZ$3-LOG('Indicator Data'!N35))/(AZ$3-AZ$4)*10))),1))</f>
        <v>8.9</v>
      </c>
      <c r="BA35" s="198">
        <f>IF(AZ35="x","x",'Indicator Data'!N35/'Indicator Data'!$CB35)</f>
        <v>8.9317362037310527E-2</v>
      </c>
      <c r="BB35" s="201">
        <f t="shared" si="27"/>
        <v>10</v>
      </c>
      <c r="BC35" s="197">
        <f t="shared" si="48"/>
        <v>9.5</v>
      </c>
      <c r="BD35" s="201">
        <f>IF('Indicator Data'!O35="No data","x",ROUND(IF('Indicator Data'!O35=0,0,IF(LOG('Indicator Data'!O35)&gt;BD$3,10,IF(LOG('Indicator Data'!O35)&lt;BD$4,0,10-(BD$3-LOG('Indicator Data'!O35))/(BD$3-BD$4)*10))),1))</f>
        <v>8.6</v>
      </c>
      <c r="BE35" s="198">
        <f>IF(BD35="x","x",'Indicator Data'!O35/'Indicator Data'!$CB35)</f>
        <v>6.4953196057497983E-2</v>
      </c>
      <c r="BF35" s="201">
        <f t="shared" si="28"/>
        <v>6.5</v>
      </c>
      <c r="BG35" s="197">
        <f t="shared" si="49"/>
        <v>7.7</v>
      </c>
      <c r="BH35" s="201">
        <f>IF('Indicator Data'!P35="No data","x",ROUND(IF('Indicator Data'!P35=0,0,IF(LOG('Indicator Data'!P35)&gt;BH$3,10,IF(LOG('Indicator Data'!P35)&lt;BH$4,0,10-(BH$3-LOG('Indicator Data'!P35))/(BH$3-BH$4)*10))),1))</f>
        <v>9.3000000000000007</v>
      </c>
      <c r="BI35" s="198">
        <f>IF(BH35="x","x",'Indicator Data'!P35/'Indicator Data'!$CB35)</f>
        <v>0.17426662149325187</v>
      </c>
      <c r="BJ35" s="201">
        <f t="shared" si="29"/>
        <v>10</v>
      </c>
      <c r="BK35" s="197">
        <f t="shared" si="50"/>
        <v>9.6999999999999993</v>
      </c>
      <c r="BL35" s="199">
        <f t="shared" si="51"/>
        <v>8.6999999999999993</v>
      </c>
      <c r="BM35" s="201">
        <f>ROUND(IF('Indicator Data'!Q35=0,0,IF(LOG('Indicator Data'!Q35)&gt;BM$3,10,IF(LOG('Indicator Data'!Q35)&lt;BM$4,0,10-(BM$3-LOG('Indicator Data'!Q35))/(BM$3-BM$4)*10))),1)</f>
        <v>9.1999999999999993</v>
      </c>
      <c r="BN35" s="252">
        <f>'Indicator Data'!R35</f>
        <v>0.99929274599999995</v>
      </c>
      <c r="BO35" s="201">
        <f t="shared" si="30"/>
        <v>10</v>
      </c>
      <c r="BP35" s="201">
        <f t="shared" si="31"/>
        <v>9.6999999999999993</v>
      </c>
      <c r="BQ35" s="201">
        <f>ROUND(IF('Indicator Data'!S35=0,0,IF(LOG('Indicator Data'!S35)&gt;BQ$3,10,IF(LOG('Indicator Data'!S35)&lt;BQ$4,0,10-(BQ$3-LOG('Indicator Data'!S35))/(BQ$3-BQ$4)*10))),1)</f>
        <v>9.1999999999999993</v>
      </c>
      <c r="BR35" s="252">
        <f>'Indicator Data'!T35</f>
        <v>0.99658950199999996</v>
      </c>
      <c r="BS35" s="201">
        <f t="shared" si="32"/>
        <v>10</v>
      </c>
      <c r="BT35" s="201">
        <f t="shared" si="33"/>
        <v>9.6999999999999993</v>
      </c>
      <c r="BU35" s="197">
        <f t="shared" si="34"/>
        <v>9.6999999999999993</v>
      </c>
      <c r="BV35" s="201">
        <f>ROUND(IF('Indicator Data'!U35=0,0,IF(LOG('Indicator Data'!U35)&gt;BV$3,10,IF(LOG('Indicator Data'!U35)&lt;BV$4,0,10-(BV$3-LOG('Indicator Data'!U35))/(BV$3-BV$4)*10))),1)</f>
        <v>8.8000000000000007</v>
      </c>
      <c r="BW35" s="198">
        <f>'Indicator Data'!U35/'Indicator Data'!$CB35</f>
        <v>0.61781335684276362</v>
      </c>
      <c r="BX35" s="201">
        <f t="shared" si="35"/>
        <v>6.9</v>
      </c>
      <c r="BY35" s="197">
        <f t="shared" si="52"/>
        <v>8</v>
      </c>
      <c r="BZ35" s="201">
        <f>ROUND(IF('Indicator Data'!V35=0,0,IF(LOG('Indicator Data'!V35)&gt;BZ$3,10,IF(LOG('Indicator Data'!V35)&lt;BZ$4,0,10-(BZ$3-LOG('Indicator Data'!V35))/(BZ$3-BZ$4)*10))),1)</f>
        <v>9.1</v>
      </c>
      <c r="CA35" s="198">
        <f>IF('Indicator Data'!V35/'Indicator Data'!$CB35&gt;1,1,'Indicator Data'!V35/'Indicator Data'!$CB35)</f>
        <v>0.92800582806581156</v>
      </c>
      <c r="CB35" s="201">
        <f t="shared" si="36"/>
        <v>9.3000000000000007</v>
      </c>
      <c r="CC35" s="197">
        <f t="shared" si="53"/>
        <v>9.1999999999999993</v>
      </c>
      <c r="CD35" s="201">
        <f>ROUND(IF('Indicator Data'!W35=0,0,IF(LOG('Indicator Data'!W35)&gt;CD$3,10,IF(LOG('Indicator Data'!W35)&lt;CD$4,0,10-(CD$3-LOG('Indicator Data'!W35))/(CD$3-CD$4)*10))),1)</f>
        <v>9.1</v>
      </c>
      <c r="CE35" s="198">
        <f>'Indicator Data'!W35/'Indicator Data'!$CB35</f>
        <v>0.96312109366345466</v>
      </c>
      <c r="CF35" s="201">
        <f t="shared" si="37"/>
        <v>9.6</v>
      </c>
      <c r="CG35" s="197">
        <f t="shared" si="54"/>
        <v>9.4</v>
      </c>
      <c r="CH35" s="199">
        <f t="shared" si="38"/>
        <v>9.1999999999999993</v>
      </c>
      <c r="CI35" s="201">
        <f>IF('Indicator Data'!BR35="No data","x",ROUND(IF('Indicator Data'!BR35&gt;CI$3,0,IF('Indicator Data'!BR35&lt;CI$4,10,(CI$3-'Indicator Data'!BR35)/(CI$3-CI$4)*10)),1))</f>
        <v>6.8</v>
      </c>
      <c r="CJ35" s="201">
        <f>IF('Indicator Data'!BS35="No data","x",ROUND(IF('Indicator Data'!BS35&gt;CJ$3,0,IF('Indicator Data'!BS35&lt;CJ$4,10,(CJ$3-'Indicator Data'!BS35)/(CJ$3-CJ$4)*10)),1))</f>
        <v>6.6</v>
      </c>
      <c r="CK35" s="201">
        <f>IF('Indicator Data'!AC35="No data","x",ROUND(IF('Indicator Data'!AC35&gt;CK$3,0,IF('Indicator Data'!AC35&lt;CK$4,10,(CK$3-'Indicator Data'!AC35)/(CK$3-CK$4)*10)),1))</f>
        <v>9.6999999999999993</v>
      </c>
      <c r="CL35" s="197">
        <f t="shared" si="39"/>
        <v>7.7</v>
      </c>
      <c r="CM35" s="201">
        <f>IF('Indicator Data'!X35="No data","x",ROUND(IF(LOG('Indicator Data'!X35)&gt;CM$3,10,IF(LOG('Indicator Data'!X35)&lt;CM$4,0,10-(CM$3-LOG('Indicator Data'!X35))/(CM$3-CM$4)*10)),1))</f>
        <v>5.8</v>
      </c>
      <c r="CN35" s="201">
        <f>IF('Indicator Data'!Y35="No data","x",ROUND(IF('Indicator Data'!Y35&gt;CN$3,10,IF('Indicator Data'!Y35&lt;CN$4,0,10-(CN$3-'Indicator Data'!Y35)/(CN$3-CN$4)*10)),1))</f>
        <v>7.2</v>
      </c>
      <c r="CO35" s="201">
        <f>IF('Indicator Data'!Z35="No data","x",ROUND(IF('Indicator Data'!Z35&gt;CO$3,10,IF('Indicator Data'!Z35&lt;CO$4,0,10-(CO$3-'Indicator Data'!Z35)/(CO$3-CO$4)*10)),1))</f>
        <v>5.8</v>
      </c>
      <c r="CP35" s="201">
        <f>IF('Indicator Data'!AA35="No data","x",ROUND(IF('Indicator Data'!AA35&gt;CP$3,10,IF('Indicator Data'!AA35&lt;CP$4,0,10-(CP$3-'Indicator Data'!AA35)/(CP$3-CP$4)*10)),1))</f>
        <v>7.5</v>
      </c>
      <c r="CQ35" s="197">
        <f t="shared" si="55"/>
        <v>6.6</v>
      </c>
      <c r="CR35" s="199">
        <f t="shared" si="56"/>
        <v>7</v>
      </c>
      <c r="CS35" s="201">
        <f>IF('Indicator Data'!AF35="No data","x",ROUND(IF('Indicator Data'!AF35&gt;CS$3,10,IF('Indicator Data'!AF35&lt;CS$4,0,10-(CS$3-'Indicator Data'!AF35)/(CS$3-CS$4)*10)),1))</f>
        <v>3.7</v>
      </c>
      <c r="CT35" s="201">
        <f>IF('Indicator Data'!AG35="No data","x",ROUND(IF('Indicator Data'!AG35&gt;CT$3,10,IF('Indicator Data'!AG35&lt;CT$4,0,10-(CT$3-'Indicator Data'!AG35)/(CT$3-CT$4)*10)),1))</f>
        <v>7</v>
      </c>
      <c r="CU35" s="197">
        <f t="shared" si="57"/>
        <v>6.2</v>
      </c>
      <c r="CV35" s="201">
        <f>IF('Indicator Data'!AB35="No data","x",ROUND(IF('Indicator Data'!AB35&gt;CV$3,10,IF('Indicator Data'!AB35&lt;CV$4,0,10-(CV$3-'Indicator Data'!AB35)/(CV$3-CV$4)*10)),1))</f>
        <v>2.2999999999999998</v>
      </c>
      <c r="CW35" s="197">
        <f t="shared" si="58"/>
        <v>6.4</v>
      </c>
      <c r="CX35" s="198">
        <f>IF('Indicator Data'!AD35="No data","x",'Indicator Data'!AD35/'Indicator Data'!$CA35)</f>
        <v>1.6853849624182509E-4</v>
      </c>
      <c r="CY35" s="201">
        <f t="shared" si="40"/>
        <v>8.3000000000000007</v>
      </c>
      <c r="CZ35" s="201">
        <f>IF('Indicator Data'!AE35="No data","x",ROUND(IF('Indicator Data'!AE35&gt;CZ$3,0,IF('Indicator Data'!AE35&lt;CZ$4,10,(CZ$3-'Indicator Data'!AE35)/(CZ$3-CZ$4)*10)),1))</f>
        <v>6</v>
      </c>
      <c r="DA35" s="197">
        <f t="shared" si="59"/>
        <v>7.2</v>
      </c>
      <c r="DB35" s="199">
        <f t="shared" si="60"/>
        <v>6.6</v>
      </c>
      <c r="DC35" s="200">
        <f t="shared" si="41"/>
        <v>8.1</v>
      </c>
      <c r="DD35" s="202">
        <f t="shared" si="42"/>
        <v>3.7</v>
      </c>
      <c r="DE35" s="201">
        <f>ROUND(IF('Indicator Data'!AH35=0,0,IF('Indicator Data'!AH35&gt;DE$3,10,IF('Indicator Data'!AH35&lt;DE$4,0,10-(DE$3-'Indicator Data'!AH35)/(DE$3-DE$4)*10))),1)</f>
        <v>7.5</v>
      </c>
      <c r="DF35" s="201">
        <f>ROUND(IF('Indicator Data'!AI35=0,0,IF(LOG('Indicator Data'!AI35)&gt;LOG(DF$3),10,IF(LOG('Indicator Data'!AI35)&lt;LOG(DF$4),0,10-(LOG(DF$3)-LOG('Indicator Data'!AI35))/(LOG(DF$3)-LOG(DF$4))*10))),1)</f>
        <v>8.1999999999999993</v>
      </c>
      <c r="DG35" s="203">
        <f t="shared" si="43"/>
        <v>7.9</v>
      </c>
      <c r="DH35" s="197">
        <f>'Indicator Data'!AJ35</f>
        <v>0</v>
      </c>
      <c r="DI35" s="197">
        <f>'Indicator Data'!AK35</f>
        <v>4</v>
      </c>
      <c r="DJ35" s="200">
        <f t="shared" si="44"/>
        <v>7</v>
      </c>
      <c r="DK35" s="202">
        <f t="shared" si="45"/>
        <v>7</v>
      </c>
      <c r="DL35" s="13"/>
      <c r="DM35" s="24"/>
    </row>
    <row r="36" spans="1:117" s="2" customFormat="1">
      <c r="A36" s="205" t="str">
        <f>'Indicator Data'!A36</f>
        <v>Canada</v>
      </c>
      <c r="B36" s="206" t="str">
        <f>'Indicator Data'!B36</f>
        <v>CAN</v>
      </c>
      <c r="C36" s="204">
        <f>ROUND(IF('Indicator Data'!C36=0,0.1,IF(LOG('Indicator Data'!C36)&gt;C$3,10,IF(LOG('Indicator Data'!C36)&lt;C$4,0,10-(C$3-LOG('Indicator Data'!C36))/(C$3-C$4)*10))),1)</f>
        <v>8.4</v>
      </c>
      <c r="D36" s="196">
        <f>ROUND(IF('Indicator Data'!D36=0,0.1,IF(LOG('Indicator Data'!D36)&gt;D$3,10,IF(LOG('Indicator Data'!D36)&lt;D$4,0,10-(D$3-LOG('Indicator Data'!D36))/(D$3-D$4)*10))),1)</f>
        <v>6.8</v>
      </c>
      <c r="E36" s="197">
        <f t="shared" si="0"/>
        <v>7.7</v>
      </c>
      <c r="F36" s="197">
        <f>IF('Indicator Data'!E36="No data",0.1,(ROUND(IF('Indicator Data'!E36=0,0,IF(LOG('Indicator Data'!E36)&gt;F$3,10,IF(LOG('Indicator Data'!E36)&lt;F$4,0,10-(F$3-LOG('Indicator Data'!E36))/(F$3-F$4)*10))),1)))</f>
        <v>7.4</v>
      </c>
      <c r="G36" s="197">
        <f>ROUND(IF('Indicator Data'!F36=0,0,IF(LOG('Indicator Data'!F36)&gt;G$3,10,IF(LOG('Indicator Data'!F36)&lt;G$4,0,10-(G$3-LOG('Indicator Data'!F36))/(G$3-G$4)*10))),1)</f>
        <v>6.9</v>
      </c>
      <c r="H36" s="196">
        <f>ROUND(IF('Indicator Data'!G36=0,0,IF(LOG('Indicator Data'!G36)&gt;H$3,10,IF(LOG('Indicator Data'!G36)&lt;H$4,0,10-(H$3-LOG('Indicator Data'!G36))/(H$3-H$4)*10))),1)</f>
        <v>6</v>
      </c>
      <c r="I36" s="196">
        <f>ROUND(IF('Indicator Data'!H36=0,0,IF(LOG('Indicator Data'!H36)&gt;I$3,10,IF(LOG('Indicator Data'!H36)&lt;I$4,0,10-(I$3-LOG('Indicator Data'!H36))/(I$3-I$4)*10))),1)</f>
        <v>7</v>
      </c>
      <c r="J36" s="196">
        <f t="shared" si="1"/>
        <v>6.5</v>
      </c>
      <c r="K36" s="196">
        <f>ROUND(IF('Indicator Data'!I36=0,0,IF(LOG('Indicator Data'!I36)&gt;K$3,10,IF(LOG('Indicator Data'!I36)&lt;K$4,0,10-(K$3-LOG('Indicator Data'!I36))/(K$3-K$4)*10))),1)</f>
        <v>1.5</v>
      </c>
      <c r="L36" s="197">
        <f t="shared" si="2"/>
        <v>4.5</v>
      </c>
      <c r="M36" s="197">
        <f>ROUND(IF('Indicator Data'!J36=0,0,IF(LOG('Indicator Data'!J36)&gt;M$3,10,IF(LOG('Indicator Data'!J36)&lt;M$4,0,10-(M$3-LOG('Indicator Data'!J36))/(M$3-M$4)*10))),1)</f>
        <v>4.8</v>
      </c>
      <c r="N36" s="198">
        <f>'Indicator Data'!C36/'Indicator Data'!$CB36</f>
        <v>6.3603080853631222E-4</v>
      </c>
      <c r="O36" s="198">
        <f>'Indicator Data'!D36/'Indicator Data'!$CB36</f>
        <v>2.975412257847402E-5</v>
      </c>
      <c r="P36" s="198">
        <f>IF(F36=0.1,"x",'Indicator Data'!E36/'Indicator Data'!$CB36)</f>
        <v>2.654466111476838E-3</v>
      </c>
      <c r="Q36" s="198">
        <f>'Indicator Data'!F36/'Indicator Data'!$CB36</f>
        <v>4.0309703413761588E-6</v>
      </c>
      <c r="R36" s="198">
        <f>'Indicator Data'!G36/'Indicator Data'!$CB36</f>
        <v>6.7005362786773967E-4</v>
      </c>
      <c r="S36" s="198">
        <f>'Indicator Data'!H36/'Indicator Data'!$CB36</f>
        <v>2.0428093715870847E-5</v>
      </c>
      <c r="T36" s="198">
        <f>'Indicator Data'!I36/'Indicator Data'!$CB36</f>
        <v>1.5573583567764798E-6</v>
      </c>
      <c r="U36" s="198">
        <f>'Indicator Data'!J36/'Indicator Data'!$CB36</f>
        <v>2.3857001854666152E-5</v>
      </c>
      <c r="V36" s="196">
        <f t="shared" si="3"/>
        <v>3.2</v>
      </c>
      <c r="W36" s="196">
        <f t="shared" si="4"/>
        <v>0.3</v>
      </c>
      <c r="X36" s="197">
        <f t="shared" si="5"/>
        <v>1.9</v>
      </c>
      <c r="Y36" s="197">
        <f t="shared" si="6"/>
        <v>1.8</v>
      </c>
      <c r="Z36" s="197">
        <f t="shared" si="7"/>
        <v>6.9</v>
      </c>
      <c r="AA36" s="196">
        <f t="shared" si="8"/>
        <v>0.4</v>
      </c>
      <c r="AB36" s="196">
        <f t="shared" si="9"/>
        <v>0</v>
      </c>
      <c r="AC36" s="196">
        <f t="shared" si="10"/>
        <v>0.2</v>
      </c>
      <c r="AD36" s="196">
        <f t="shared" si="11"/>
        <v>0</v>
      </c>
      <c r="AE36" s="197">
        <f t="shared" si="12"/>
        <v>0.1</v>
      </c>
      <c r="AF36" s="197">
        <f t="shared" si="13"/>
        <v>0</v>
      </c>
      <c r="AG36" s="196">
        <f>ROUND(IF('Indicator Data'!K36=0,0,IF('Indicator Data'!K36&gt;AG$3,10,IF('Indicator Data'!K36&lt;AG$4,0,10-(AG$3-'Indicator Data'!K36)/(AG$3-AG$4)*10))),1)</f>
        <v>1</v>
      </c>
      <c r="AH36" s="199">
        <f t="shared" si="14"/>
        <v>5.8</v>
      </c>
      <c r="AI36" s="199">
        <f t="shared" si="15"/>
        <v>3.6</v>
      </c>
      <c r="AJ36" s="197">
        <f t="shared" si="16"/>
        <v>3.2</v>
      </c>
      <c r="AK36" s="197">
        <f t="shared" si="17"/>
        <v>3.5</v>
      </c>
      <c r="AL36" s="199">
        <f t="shared" si="18"/>
        <v>3.4</v>
      </c>
      <c r="AM36" s="199">
        <f t="shared" si="19"/>
        <v>0.8</v>
      </c>
      <c r="AN36" s="197">
        <f t="shared" si="20"/>
        <v>2.7</v>
      </c>
      <c r="AO36" s="200">
        <f t="shared" si="21"/>
        <v>5.5</v>
      </c>
      <c r="AP36" s="200">
        <f t="shared" si="46"/>
        <v>5.2</v>
      </c>
      <c r="AQ36" s="200">
        <f t="shared" si="22"/>
        <v>6.9</v>
      </c>
      <c r="AR36" s="200">
        <f t="shared" si="23"/>
        <v>2.6</v>
      </c>
      <c r="AS36" s="199">
        <f t="shared" si="24"/>
        <v>1.9</v>
      </c>
      <c r="AT36" s="199">
        <f>IF('Indicator Data'!L36="No data","x",IF('Indicator Data'!CC36&lt;1000,"x",ROUND((IF('Indicator Data'!L36&gt;AT$3,10,IF('Indicator Data'!L36&lt;AT$4,0,10-(AT$3-'Indicator Data'!L36)/(AT$3-AT$4)*10))),1)))</f>
        <v>3.8</v>
      </c>
      <c r="AU36" s="200">
        <f t="shared" si="25"/>
        <v>2.9</v>
      </c>
      <c r="AV36" s="201" t="str">
        <f>IF('Indicator Data'!M36="No data","x",ROUND(IF('Indicator Data'!M36=0,0,IF(LOG('Indicator Data'!M36)&gt;AV$3,10,IF(LOG('Indicator Data'!M36)&lt;AV$4,0,10-(AV$3-LOG('Indicator Data'!M36))/(AV$3-AV$4)*10))),1))</f>
        <v>x</v>
      </c>
      <c r="AW36" s="198" t="str">
        <f>IF(AV36="x","x",'Indicator Data'!M36/'Indicator Data'!$CB36)</f>
        <v>x</v>
      </c>
      <c r="AX36" s="201" t="str">
        <f t="shared" si="26"/>
        <v>x</v>
      </c>
      <c r="AY36" s="197" t="str">
        <f t="shared" si="47"/>
        <v>x</v>
      </c>
      <c r="AZ36" s="201" t="str">
        <f>IF('Indicator Data'!N36="No data","x",ROUND(IF('Indicator Data'!N36=0,0,IF(LOG('Indicator Data'!N36)&gt;AZ$3,10,IF(LOG('Indicator Data'!N36)&lt;AZ$4,0,10-(AZ$3-LOG('Indicator Data'!N36))/(AZ$3-AZ$4)*10))),1))</f>
        <v>x</v>
      </c>
      <c r="BA36" s="198" t="str">
        <f>IF(AZ36="x","x",'Indicator Data'!N36/'Indicator Data'!$CB36)</f>
        <v>x</v>
      </c>
      <c r="BB36" s="201" t="str">
        <f t="shared" si="27"/>
        <v>x</v>
      </c>
      <c r="BC36" s="197" t="str">
        <f t="shared" si="48"/>
        <v>x</v>
      </c>
      <c r="BD36" s="201" t="str">
        <f>IF('Indicator Data'!O36="No data","x",ROUND(IF('Indicator Data'!O36=0,0,IF(LOG('Indicator Data'!O36)&gt;BD$3,10,IF(LOG('Indicator Data'!O36)&lt;BD$4,0,10-(BD$3-LOG('Indicator Data'!O36))/(BD$3-BD$4)*10))),1))</f>
        <v>x</v>
      </c>
      <c r="BE36" s="198" t="str">
        <f>IF(BD36="x","x",'Indicator Data'!O36/'Indicator Data'!$CB36)</f>
        <v>x</v>
      </c>
      <c r="BF36" s="201" t="str">
        <f t="shared" si="28"/>
        <v>x</v>
      </c>
      <c r="BG36" s="197" t="str">
        <f t="shared" si="49"/>
        <v>x</v>
      </c>
      <c r="BH36" s="201" t="str">
        <f>IF('Indicator Data'!P36="No data","x",ROUND(IF('Indicator Data'!P36=0,0,IF(LOG('Indicator Data'!P36)&gt;BH$3,10,IF(LOG('Indicator Data'!P36)&lt;BH$4,0,10-(BH$3-LOG('Indicator Data'!P36))/(BH$3-BH$4)*10))),1))</f>
        <v>x</v>
      </c>
      <c r="BI36" s="198" t="str">
        <f>IF(BH36="x","x",'Indicator Data'!P36/'Indicator Data'!$CB36)</f>
        <v>x</v>
      </c>
      <c r="BJ36" s="201" t="str">
        <f t="shared" si="29"/>
        <v>x</v>
      </c>
      <c r="BK36" s="197" t="str">
        <f t="shared" si="50"/>
        <v>x</v>
      </c>
      <c r="BL36" s="199" t="str">
        <f t="shared" si="51"/>
        <v>x</v>
      </c>
      <c r="BM36" s="201">
        <f>ROUND(IF('Indicator Data'!Q36=0,0,IF(LOG('Indicator Data'!Q36)&gt;BM$3,10,IF(LOG('Indicator Data'!Q36)&lt;BM$4,0,10-(BM$3-LOG('Indicator Data'!Q36))/(BM$3-BM$4)*10))),1)</f>
        <v>0</v>
      </c>
      <c r="BN36" s="252">
        <f>'Indicator Data'!R36</f>
        <v>0</v>
      </c>
      <c r="BO36" s="201">
        <f t="shared" si="30"/>
        <v>0</v>
      </c>
      <c r="BP36" s="201">
        <f t="shared" si="31"/>
        <v>0</v>
      </c>
      <c r="BQ36" s="201">
        <f>ROUND(IF('Indicator Data'!S36=0,0,IF(LOG('Indicator Data'!S36)&gt;BQ$3,10,IF(LOG('Indicator Data'!S36)&lt;BQ$4,0,10-(BQ$3-LOG('Indicator Data'!S36))/(BQ$3-BQ$4)*10))),1)</f>
        <v>0</v>
      </c>
      <c r="BR36" s="252">
        <f>'Indicator Data'!T36</f>
        <v>0</v>
      </c>
      <c r="BS36" s="201">
        <f t="shared" si="32"/>
        <v>0</v>
      </c>
      <c r="BT36" s="201">
        <f t="shared" si="33"/>
        <v>0</v>
      </c>
      <c r="BU36" s="197">
        <f t="shared" si="34"/>
        <v>0</v>
      </c>
      <c r="BV36" s="201">
        <f>ROUND(IF('Indicator Data'!U36=0,0,IF(LOG('Indicator Data'!U36)&gt;BV$3,10,IF(LOG('Indicator Data'!U36)&lt;BV$4,0,10-(BV$3-LOG('Indicator Data'!U36))/(BV$3-BV$4)*10))),1)</f>
        <v>0</v>
      </c>
      <c r="BW36" s="198">
        <f>'Indicator Data'!U36/'Indicator Data'!$CB36</f>
        <v>0</v>
      </c>
      <c r="BX36" s="201">
        <f t="shared" si="35"/>
        <v>0</v>
      </c>
      <c r="BY36" s="197">
        <f t="shared" si="52"/>
        <v>0</v>
      </c>
      <c r="BZ36" s="201">
        <f>ROUND(IF('Indicator Data'!V36=0,0,IF(LOG('Indicator Data'!V36)&gt;BZ$3,10,IF(LOG('Indicator Data'!V36)&lt;BZ$4,0,10-(BZ$3-LOG('Indicator Data'!V36))/(BZ$3-BZ$4)*10))),1)</f>
        <v>0</v>
      </c>
      <c r="CA36" s="198">
        <f>IF('Indicator Data'!V36/'Indicator Data'!$CB36&gt;1,1,'Indicator Data'!V36/'Indicator Data'!$CB36)</f>
        <v>0</v>
      </c>
      <c r="CB36" s="201">
        <f t="shared" si="36"/>
        <v>0</v>
      </c>
      <c r="CC36" s="197">
        <f t="shared" si="53"/>
        <v>0</v>
      </c>
      <c r="CD36" s="201">
        <f>ROUND(IF('Indicator Data'!W36=0,0,IF(LOG('Indicator Data'!W36)&gt;CD$3,10,IF(LOG('Indicator Data'!W36)&lt;CD$4,0,10-(CD$3-LOG('Indicator Data'!W36))/(CD$3-CD$4)*10))),1)</f>
        <v>0</v>
      </c>
      <c r="CE36" s="198">
        <f>'Indicator Data'!W36/'Indicator Data'!$CB36</f>
        <v>0</v>
      </c>
      <c r="CF36" s="201">
        <f t="shared" si="37"/>
        <v>0</v>
      </c>
      <c r="CG36" s="197">
        <f t="shared" si="54"/>
        <v>0</v>
      </c>
      <c r="CH36" s="199">
        <f t="shared" si="38"/>
        <v>0</v>
      </c>
      <c r="CI36" s="201">
        <f>IF('Indicator Data'!BR36="No data","x",ROUND(IF('Indicator Data'!BR36&gt;CI$3,0,IF('Indicator Data'!BR36&lt;CI$4,10,(CI$3-'Indicator Data'!BR36)/(CI$3-CI$4)*10)),1))</f>
        <v>0.1</v>
      </c>
      <c r="CJ36" s="201">
        <f>IF('Indicator Data'!BS36="No data","x",ROUND(IF('Indicator Data'!BS36&gt;CJ$3,0,IF('Indicator Data'!BS36&lt;CJ$4,10,(CJ$3-'Indicator Data'!BS36)/(CJ$3-CJ$4)*10)),1))</f>
        <v>0.1</v>
      </c>
      <c r="CK36" s="201" t="str">
        <f>IF('Indicator Data'!AC36="No data","x",ROUND(IF('Indicator Data'!AC36&gt;CK$3,0,IF('Indicator Data'!AC36&lt;CK$4,10,(CK$3-'Indicator Data'!AC36)/(CK$3-CK$4)*10)),1))</f>
        <v>x</v>
      </c>
      <c r="CL36" s="197">
        <f t="shared" si="39"/>
        <v>0.1</v>
      </c>
      <c r="CM36" s="201">
        <f>IF('Indicator Data'!X36="No data","x",ROUND(IF(LOG('Indicator Data'!X36)&gt;CM$3,10,IF(LOG('Indicator Data'!X36)&lt;CM$4,0,10-(CM$3-LOG('Indicator Data'!X36))/(CM$3-CM$4)*10)),1))</f>
        <v>2</v>
      </c>
      <c r="CN36" s="201">
        <f>IF('Indicator Data'!Y36="No data","x",ROUND(IF('Indicator Data'!Y36&gt;CN$3,10,IF('Indicator Data'!Y36&lt;CN$4,0,10-(CN$3-'Indicator Data'!Y36)/(CN$3-CN$4)*10)),1))</f>
        <v>2.4</v>
      </c>
      <c r="CO36" s="201">
        <f>IF('Indicator Data'!Z36="No data","x",ROUND(IF('Indicator Data'!Z36&gt;CO$3,10,IF('Indicator Data'!Z36&lt;CO$4,0,10-(CO$3-'Indicator Data'!Z36)/(CO$3-CO$4)*10)),1))</f>
        <v>8.1999999999999993</v>
      </c>
      <c r="CP36" s="201">
        <f>IF('Indicator Data'!AA36="No data","x",ROUND(IF('Indicator Data'!AA36&gt;CP$3,10,IF('Indicator Data'!AA36&lt;CP$4,0,10-(CP$3-'Indicator Data'!AA36)/(CP$3-CP$4)*10)),1))</f>
        <v>1.1000000000000001</v>
      </c>
      <c r="CQ36" s="197">
        <f t="shared" si="55"/>
        <v>3.4</v>
      </c>
      <c r="CR36" s="199">
        <f t="shared" si="56"/>
        <v>2.2999999999999998</v>
      </c>
      <c r="CS36" s="201">
        <f>IF('Indicator Data'!AF36="No data","x",ROUND(IF('Indicator Data'!AF36&gt;CS$3,10,IF('Indicator Data'!AF36&lt;CS$4,0,10-(CS$3-'Indicator Data'!AF36)/(CS$3-CS$4)*10)),1))</f>
        <v>0</v>
      </c>
      <c r="CT36" s="201">
        <f>IF('Indicator Data'!AG36="No data","x",ROUND(IF('Indicator Data'!AG36&gt;CT$3,10,IF('Indicator Data'!AG36&lt;CT$4,0,10-(CT$3-'Indicator Data'!AG36)/(CT$3-CT$4)*10)),1))</f>
        <v>0.2</v>
      </c>
      <c r="CU36" s="197">
        <f t="shared" si="57"/>
        <v>2.2999999999999998</v>
      </c>
      <c r="CV36" s="201">
        <f>IF('Indicator Data'!AB36="No data","x",ROUND(IF('Indicator Data'!AB36&gt;CV$3,10,IF('Indicator Data'!AB36&lt;CV$4,0,10-(CV$3-'Indicator Data'!AB36)/(CV$3-CV$4)*10)),1))</f>
        <v>0</v>
      </c>
      <c r="CW36" s="197">
        <f t="shared" si="58"/>
        <v>0.1</v>
      </c>
      <c r="CX36" s="198">
        <f>IF('Indicator Data'!AD36="No data","x",'Indicator Data'!AD36/'Indicator Data'!$CA36)</f>
        <v>8.1619606425780062E-4</v>
      </c>
      <c r="CY36" s="201">
        <f t="shared" si="40"/>
        <v>1.8</v>
      </c>
      <c r="CZ36" s="201">
        <f>IF('Indicator Data'!AE36="No data","x",ROUND(IF('Indicator Data'!AE36&gt;CZ$3,0,IF('Indicator Data'!AE36&lt;CZ$4,10,(CZ$3-'Indicator Data'!AE36)/(CZ$3-CZ$4)*10)),1))</f>
        <v>0</v>
      </c>
      <c r="DA36" s="197">
        <f t="shared" si="59"/>
        <v>0.9</v>
      </c>
      <c r="DB36" s="199">
        <f t="shared" si="60"/>
        <v>1.1000000000000001</v>
      </c>
      <c r="DC36" s="200">
        <f t="shared" si="41"/>
        <v>1.2</v>
      </c>
      <c r="DD36" s="202">
        <f t="shared" si="42"/>
        <v>4.3</v>
      </c>
      <c r="DE36" s="201">
        <f>ROUND(IF('Indicator Data'!AH36=0,0,IF('Indicator Data'!AH36&gt;DE$3,10,IF('Indicator Data'!AH36&lt;DE$4,0,10-(DE$3-'Indicator Data'!AH36)/(DE$3-DE$4)*10))),1)</f>
        <v>0.1</v>
      </c>
      <c r="DF36" s="201">
        <f>ROUND(IF('Indicator Data'!AI36=0,0,IF(LOG('Indicator Data'!AI36)&gt;LOG(DF$3),10,IF(LOG('Indicator Data'!AI36)&lt;LOG(DF$4),0,10-(LOG(DF$3)-LOG('Indicator Data'!AI36))/(LOG(DF$3)-LOG(DF$4))*10))),1)</f>
        <v>0</v>
      </c>
      <c r="DG36" s="203">
        <f t="shared" si="43"/>
        <v>0.1</v>
      </c>
      <c r="DH36" s="197">
        <f>'Indicator Data'!AJ36</f>
        <v>0</v>
      </c>
      <c r="DI36" s="197">
        <f>'Indicator Data'!AK36</f>
        <v>0</v>
      </c>
      <c r="DJ36" s="200">
        <f t="shared" si="44"/>
        <v>0</v>
      </c>
      <c r="DK36" s="202">
        <f t="shared" si="45"/>
        <v>0.1</v>
      </c>
      <c r="DL36" s="13"/>
      <c r="DM36" s="24"/>
    </row>
    <row r="37" spans="1:117" s="2" customFormat="1">
      <c r="A37" s="205" t="str">
        <f>'Indicator Data'!A37</f>
        <v>Central African Republic</v>
      </c>
      <c r="B37" s="206" t="str">
        <f>'Indicator Data'!B37</f>
        <v>CAF</v>
      </c>
      <c r="C37" s="204">
        <f>ROUND(IF('Indicator Data'!C37=0,0.1,IF(LOG('Indicator Data'!C37)&gt;C$3,10,IF(LOG('Indicator Data'!C37)&lt;C$4,0,10-(C$3-LOG('Indicator Data'!C37))/(C$3-C$4)*10))),1)</f>
        <v>0.1</v>
      </c>
      <c r="D37" s="196">
        <f>ROUND(IF('Indicator Data'!D37=0,0.1,IF(LOG('Indicator Data'!D37)&gt;D$3,10,IF(LOG('Indicator Data'!D37)&lt;D$4,0,10-(D$3-LOG('Indicator Data'!D37))/(D$3-D$4)*10))),1)</f>
        <v>0.1</v>
      </c>
      <c r="E37" s="197">
        <f t="shared" si="0"/>
        <v>0.1</v>
      </c>
      <c r="F37" s="197">
        <f>IF('Indicator Data'!E37="No data",0.1,(ROUND(IF('Indicator Data'!E37=0,0,IF(LOG('Indicator Data'!E37)&gt;F$3,10,IF(LOG('Indicator Data'!E37)&lt;F$4,0,10-(F$3-LOG('Indicator Data'!E37))/(F$3-F$4)*10))),1)))</f>
        <v>6.4</v>
      </c>
      <c r="G37" s="197">
        <f>ROUND(IF('Indicator Data'!F37=0,0,IF(LOG('Indicator Data'!F37)&gt;G$3,10,IF(LOG('Indicator Data'!F37)&lt;G$4,0,10-(G$3-LOG('Indicator Data'!F37))/(G$3-G$4)*10))),1)</f>
        <v>0</v>
      </c>
      <c r="H37" s="196">
        <f>ROUND(IF('Indicator Data'!G37=0,0,IF(LOG('Indicator Data'!G37)&gt;H$3,10,IF(LOG('Indicator Data'!G37)&lt;H$4,0,10-(H$3-LOG('Indicator Data'!G37))/(H$3-H$4)*10))),1)</f>
        <v>0</v>
      </c>
      <c r="I37" s="196">
        <f>ROUND(IF('Indicator Data'!H37=0,0,IF(LOG('Indicator Data'!H37)&gt;I$3,10,IF(LOG('Indicator Data'!H37)&lt;I$4,0,10-(I$3-LOG('Indicator Data'!H37))/(I$3-I$4)*10))),1)</f>
        <v>0</v>
      </c>
      <c r="J37" s="196">
        <f t="shared" si="1"/>
        <v>0</v>
      </c>
      <c r="K37" s="196">
        <f>ROUND(IF('Indicator Data'!I37=0,0,IF(LOG('Indicator Data'!I37)&gt;K$3,10,IF(LOG('Indicator Data'!I37)&lt;K$4,0,10-(K$3-LOG('Indicator Data'!I37))/(K$3-K$4)*10))),1)</f>
        <v>0</v>
      </c>
      <c r="L37" s="197">
        <f t="shared" si="2"/>
        <v>0</v>
      </c>
      <c r="M37" s="197">
        <f>ROUND(IF('Indicator Data'!J37=0,0,IF(LOG('Indicator Data'!J37)&gt;M$3,10,IF(LOG('Indicator Data'!J37)&lt;M$4,0,10-(M$3-LOG('Indicator Data'!J37))/(M$3-M$4)*10))),1)</f>
        <v>0</v>
      </c>
      <c r="N37" s="198">
        <f>'Indicator Data'!C37/'Indicator Data'!$CB37</f>
        <v>0</v>
      </c>
      <c r="O37" s="198">
        <f>'Indicator Data'!D37/'Indicator Data'!$CB37</f>
        <v>0</v>
      </c>
      <c r="P37" s="198">
        <f>IF(F37=0.1,"x",'Indicator Data'!E37/'Indicator Data'!$CB37)</f>
        <v>7.5738897053734648E-3</v>
      </c>
      <c r="Q37" s="198">
        <f>'Indicator Data'!F37/'Indicator Data'!$CB37</f>
        <v>0</v>
      </c>
      <c r="R37" s="198">
        <f>'Indicator Data'!G37/'Indicator Data'!$CB37</f>
        <v>0</v>
      </c>
      <c r="S37" s="198">
        <f>'Indicator Data'!H37/'Indicator Data'!$CB37</f>
        <v>0</v>
      </c>
      <c r="T37" s="198">
        <f>'Indicator Data'!I37/'Indicator Data'!$CB37</f>
        <v>0</v>
      </c>
      <c r="U37" s="198">
        <f>'Indicator Data'!J37/'Indicator Data'!$CB37</f>
        <v>0</v>
      </c>
      <c r="V37" s="196">
        <f t="shared" si="3"/>
        <v>0</v>
      </c>
      <c r="W37" s="196">
        <f t="shared" si="4"/>
        <v>0</v>
      </c>
      <c r="X37" s="197">
        <f t="shared" si="5"/>
        <v>0</v>
      </c>
      <c r="Y37" s="197">
        <f t="shared" si="6"/>
        <v>5</v>
      </c>
      <c r="Z37" s="197">
        <f t="shared" si="7"/>
        <v>0</v>
      </c>
      <c r="AA37" s="196">
        <f t="shared" si="8"/>
        <v>0</v>
      </c>
      <c r="AB37" s="196">
        <f t="shared" si="9"/>
        <v>0</v>
      </c>
      <c r="AC37" s="196">
        <f t="shared" si="10"/>
        <v>0</v>
      </c>
      <c r="AD37" s="196">
        <f t="shared" si="11"/>
        <v>0</v>
      </c>
      <c r="AE37" s="197">
        <f t="shared" si="12"/>
        <v>0</v>
      </c>
      <c r="AF37" s="197">
        <f t="shared" si="13"/>
        <v>0</v>
      </c>
      <c r="AG37" s="196">
        <f>ROUND(IF('Indicator Data'!K37=0,0,IF('Indicator Data'!K37&gt;AG$3,10,IF('Indicator Data'!K37&lt;AG$4,0,10-(AG$3-'Indicator Data'!K37)/(AG$3-AG$4)*10))),1)</f>
        <v>0</v>
      </c>
      <c r="AH37" s="199">
        <f t="shared" si="14"/>
        <v>0.1</v>
      </c>
      <c r="AI37" s="199">
        <f t="shared" si="15"/>
        <v>0.1</v>
      </c>
      <c r="AJ37" s="197">
        <f t="shared" si="16"/>
        <v>0</v>
      </c>
      <c r="AK37" s="197">
        <f t="shared" si="17"/>
        <v>0</v>
      </c>
      <c r="AL37" s="199">
        <f t="shared" si="18"/>
        <v>0</v>
      </c>
      <c r="AM37" s="199">
        <f t="shared" si="19"/>
        <v>0</v>
      </c>
      <c r="AN37" s="197">
        <f t="shared" si="20"/>
        <v>0</v>
      </c>
      <c r="AO37" s="200">
        <f t="shared" si="21"/>
        <v>0.1</v>
      </c>
      <c r="AP37" s="200">
        <f t="shared" si="46"/>
        <v>5.7</v>
      </c>
      <c r="AQ37" s="200">
        <f t="shared" si="22"/>
        <v>0</v>
      </c>
      <c r="AR37" s="200">
        <f t="shared" si="23"/>
        <v>0</v>
      </c>
      <c r="AS37" s="199">
        <f t="shared" si="24"/>
        <v>0</v>
      </c>
      <c r="AT37" s="199">
        <f>IF('Indicator Data'!L37="No data","x",IF('Indicator Data'!CC37&lt;1000,"x",ROUND((IF('Indicator Data'!L37&gt;AT$3,10,IF('Indicator Data'!L37&lt;AT$4,0,10-(AT$3-'Indicator Data'!L37)/(AT$3-AT$4)*10))),1)))</f>
        <v>1</v>
      </c>
      <c r="AU37" s="200">
        <f t="shared" si="25"/>
        <v>0.5</v>
      </c>
      <c r="AV37" s="201">
        <f>IF('Indicator Data'!M37="No data","x",ROUND(IF('Indicator Data'!M37=0,0,IF(LOG('Indicator Data'!M37)&gt;AV$3,10,IF(LOG('Indicator Data'!M37)&lt;AV$4,0,10-(AV$3-LOG('Indicator Data'!M37))/(AV$3-AV$4)*10))),1))</f>
        <v>7.4</v>
      </c>
      <c r="AW37" s="198">
        <f>IF(AV37="x","x",'Indicator Data'!M37/'Indicator Data'!$CB37)</f>
        <v>0.31812371954501228</v>
      </c>
      <c r="AX37" s="201">
        <f t="shared" si="26"/>
        <v>3.5</v>
      </c>
      <c r="AY37" s="197">
        <f t="shared" si="47"/>
        <v>5.8</v>
      </c>
      <c r="AZ37" s="201">
        <f>IF('Indicator Data'!N37="No data","x",ROUND(IF('Indicator Data'!N37=0,0,IF(LOG('Indicator Data'!N37)&gt;AZ$3,10,IF(LOG('Indicator Data'!N37)&lt;AZ$4,0,10-(AZ$3-LOG('Indicator Data'!N37))/(AZ$3-AZ$4)*10))),1))</f>
        <v>8.1999999999999993</v>
      </c>
      <c r="BA37" s="198">
        <f>IF(AZ37="x","x",'Indicator Data'!N37/'Indicator Data'!$CB37)</f>
        <v>0.17736499545907919</v>
      </c>
      <c r="BB37" s="201">
        <f t="shared" si="27"/>
        <v>10</v>
      </c>
      <c r="BC37" s="197">
        <f t="shared" si="48"/>
        <v>9.3000000000000007</v>
      </c>
      <c r="BD37" s="201">
        <f>IF('Indicator Data'!O37="No data","x",ROUND(IF('Indicator Data'!O37=0,0,IF(LOG('Indicator Data'!O37)&gt;BD$3,10,IF(LOG('Indicator Data'!O37)&lt;BD$4,0,10-(BD$3-LOG('Indicator Data'!O37))/(BD$3-BD$4)*10))),1))</f>
        <v>4</v>
      </c>
      <c r="BE37" s="198">
        <f>IF(BD37="x","x",'Indicator Data'!O37/'Indicator Data'!$CB37)</f>
        <v>4.877363662944311E-4</v>
      </c>
      <c r="BF37" s="201">
        <f t="shared" si="28"/>
        <v>0</v>
      </c>
      <c r="BG37" s="197">
        <f t="shared" si="49"/>
        <v>2.2000000000000002</v>
      </c>
      <c r="BH37" s="201">
        <f>IF('Indicator Data'!P37="No data","x",ROUND(IF('Indicator Data'!P37=0,0,IF(LOG('Indicator Data'!P37)&gt;BH$3,10,IF(LOG('Indicator Data'!P37)&lt;BH$4,0,10-(BH$3-LOG('Indicator Data'!P37))/(BH$3-BH$4)*10))),1))</f>
        <v>8.3000000000000007</v>
      </c>
      <c r="BI37" s="198">
        <f>IF(BH37="x","x",'Indicator Data'!P37/'Indicator Data'!$CB37)</f>
        <v>0.18983467541067364</v>
      </c>
      <c r="BJ37" s="201">
        <f t="shared" si="29"/>
        <v>10</v>
      </c>
      <c r="BK37" s="197">
        <f t="shared" si="50"/>
        <v>9.3000000000000007</v>
      </c>
      <c r="BL37" s="199">
        <f t="shared" si="51"/>
        <v>7.6</v>
      </c>
      <c r="BM37" s="201">
        <f>ROUND(IF('Indicator Data'!Q37=0,0,IF(LOG('Indicator Data'!Q37)&gt;BM$3,10,IF(LOG('Indicator Data'!Q37)&lt;BM$4,0,10-(BM$3-LOG('Indicator Data'!Q37))/(BM$3-BM$4)*10))),1)</f>
        <v>8.1999999999999993</v>
      </c>
      <c r="BN37" s="252">
        <f>'Indicator Data'!R37</f>
        <v>1</v>
      </c>
      <c r="BO37" s="201">
        <f t="shared" si="30"/>
        <v>10</v>
      </c>
      <c r="BP37" s="201">
        <f t="shared" si="31"/>
        <v>9.3000000000000007</v>
      </c>
      <c r="BQ37" s="201">
        <f>ROUND(IF('Indicator Data'!S37=0,0,IF(LOG('Indicator Data'!S37)&gt;BQ$3,10,IF(LOG('Indicator Data'!S37)&lt;BQ$4,0,10-(BQ$3-LOG('Indicator Data'!S37))/(BQ$3-BQ$4)*10))),1)</f>
        <v>8.1999999999999993</v>
      </c>
      <c r="BR37" s="252">
        <f>'Indicator Data'!T37</f>
        <v>1</v>
      </c>
      <c r="BS37" s="201">
        <f t="shared" si="32"/>
        <v>10</v>
      </c>
      <c r="BT37" s="201">
        <f t="shared" si="33"/>
        <v>9.3000000000000007</v>
      </c>
      <c r="BU37" s="197">
        <f t="shared" si="34"/>
        <v>9.3000000000000007</v>
      </c>
      <c r="BV37" s="201">
        <f>ROUND(IF('Indicator Data'!U37=0,0,IF(LOG('Indicator Data'!U37)&gt;BV$3,10,IF(LOG('Indicator Data'!U37)&lt;BV$4,0,10-(BV$3-LOG('Indicator Data'!U37))/(BV$3-BV$4)*10))),1)</f>
        <v>8.1</v>
      </c>
      <c r="BW37" s="198">
        <f>'Indicator Data'!U37/'Indicator Data'!$CB37</f>
        <v>0.96948577756246102</v>
      </c>
      <c r="BX37" s="201">
        <f t="shared" si="35"/>
        <v>10</v>
      </c>
      <c r="BY37" s="197">
        <f t="shared" si="52"/>
        <v>9.3000000000000007</v>
      </c>
      <c r="BZ37" s="201">
        <f>ROUND(IF('Indicator Data'!V37=0,0,IF(LOG('Indicator Data'!V37)&gt;BZ$3,10,IF(LOG('Indicator Data'!V37)&lt;BZ$4,0,10-(BZ$3-LOG('Indicator Data'!V37))/(BZ$3-BZ$4)*10))),1)</f>
        <v>8.1</v>
      </c>
      <c r="CA37" s="198">
        <f>IF('Indicator Data'!V37/'Indicator Data'!$CB37&gt;1,1,'Indicator Data'!V37/'Indicator Data'!$CB37)</f>
        <v>0.99159252035760659</v>
      </c>
      <c r="CB37" s="201">
        <f t="shared" si="36"/>
        <v>9.9</v>
      </c>
      <c r="CC37" s="197">
        <f t="shared" si="53"/>
        <v>9.1999999999999993</v>
      </c>
      <c r="CD37" s="201">
        <f>ROUND(IF('Indicator Data'!W37=0,0,IF(LOG('Indicator Data'!W37)&gt;CD$3,10,IF(LOG('Indicator Data'!W37)&lt;CD$4,0,10-(CD$3-LOG('Indicator Data'!W37))/(CD$3-CD$4)*10))),1)</f>
        <v>8.1</v>
      </c>
      <c r="CE37" s="198">
        <f>'Indicator Data'!W37/'Indicator Data'!$CB37</f>
        <v>0.99615540460972263</v>
      </c>
      <c r="CF37" s="201">
        <f t="shared" si="37"/>
        <v>10</v>
      </c>
      <c r="CG37" s="197">
        <f t="shared" si="54"/>
        <v>9.3000000000000007</v>
      </c>
      <c r="CH37" s="199">
        <f t="shared" si="38"/>
        <v>9.3000000000000007</v>
      </c>
      <c r="CI37" s="201">
        <f>IF('Indicator Data'!BR37="No data","x",ROUND(IF('Indicator Data'!BR37&gt;CI$3,0,IF('Indicator Data'!BR37&lt;CI$4,10,(CI$3-'Indicator Data'!BR37)/(CI$3-CI$4)*10)),1))</f>
        <v>8.3000000000000007</v>
      </c>
      <c r="CJ37" s="201">
        <f>IF('Indicator Data'!BS37="No data","x",ROUND(IF('Indicator Data'!BS37&gt;CJ$3,0,IF('Indicator Data'!BS37&lt;CJ$4,10,(CJ$3-'Indicator Data'!BS37)/(CJ$3-CJ$4)*10)),1))</f>
        <v>8.9</v>
      </c>
      <c r="CK37" s="201">
        <f>IF('Indicator Data'!AC37="No data","x",ROUND(IF('Indicator Data'!AC37&gt;CK$3,0,IF('Indicator Data'!AC37&lt;CK$4,10,(CK$3-'Indicator Data'!AC37)/(CK$3-CK$4)*10)),1))</f>
        <v>8.3000000000000007</v>
      </c>
      <c r="CL37" s="197">
        <f t="shared" si="39"/>
        <v>8.5</v>
      </c>
      <c r="CM37" s="201">
        <f>IF('Indicator Data'!X37="No data","x",ROUND(IF(LOG('Indicator Data'!X37)&gt;CM$3,10,IF(LOG('Indicator Data'!X37)&lt;CM$4,0,10-(CM$3-LOG('Indicator Data'!X37))/(CM$3-CM$4)*10)),1))</f>
        <v>2.9</v>
      </c>
      <c r="CN37" s="201">
        <f>IF('Indicator Data'!Y37="No data","x",ROUND(IF('Indicator Data'!Y37&gt;CN$3,10,IF('Indicator Data'!Y37&lt;CN$4,0,10-(CN$3-'Indicator Data'!Y37)/(CN$3-CN$4)*10)),1))</f>
        <v>5.6</v>
      </c>
      <c r="CO37" s="201">
        <f>IF('Indicator Data'!Z37="No data","x",ROUND(IF('Indicator Data'!Z37&gt;CO$3,10,IF('Indicator Data'!Z37&lt;CO$4,0,10-(CO$3-'Indicator Data'!Z37)/(CO$3-CO$4)*10)),1))</f>
        <v>4.2</v>
      </c>
      <c r="CP37" s="201" t="str">
        <f>IF('Indicator Data'!AA37="No data","x",ROUND(IF('Indicator Data'!AA37&gt;CP$3,10,IF('Indicator Data'!AA37&lt;CP$4,0,10-(CP$3-'Indicator Data'!AA37)/(CP$3-CP$4)*10)),1))</f>
        <v>x</v>
      </c>
      <c r="CQ37" s="197">
        <f t="shared" si="55"/>
        <v>4.2</v>
      </c>
      <c r="CR37" s="199">
        <f t="shared" si="56"/>
        <v>5.6</v>
      </c>
      <c r="CS37" s="201">
        <f>IF('Indicator Data'!AF37="No data","x",ROUND(IF('Indicator Data'!AF37&gt;CS$3,10,IF('Indicator Data'!AF37&lt;CS$4,0,10-(CS$3-'Indicator Data'!AF37)/(CS$3-CS$4)*10)),1))</f>
        <v>10</v>
      </c>
      <c r="CT37" s="201">
        <f>IF('Indicator Data'!AG37="No data","x",ROUND(IF('Indicator Data'!AG37&gt;CT$3,10,IF('Indicator Data'!AG37&lt;CT$4,0,10-(CT$3-'Indicator Data'!AG37)/(CT$3-CT$4)*10)),1))</f>
        <v>6.9</v>
      </c>
      <c r="CU37" s="197">
        <f t="shared" si="57"/>
        <v>5.9</v>
      </c>
      <c r="CV37" s="201">
        <f>IF('Indicator Data'!AB37="No data","x",ROUND(IF('Indicator Data'!AB37&gt;CV$3,10,IF('Indicator Data'!AB37&lt;CV$4,0,10-(CV$3-'Indicator Data'!AB37)/(CV$3-CV$4)*10)),1))</f>
        <v>7.9</v>
      </c>
      <c r="CW37" s="197">
        <f t="shared" si="58"/>
        <v>8.4</v>
      </c>
      <c r="CX37" s="198">
        <f>IF('Indicator Data'!AD37="No data","x",'Indicator Data'!AD37/'Indicator Data'!$CA37)</f>
        <v>5.3625808631643283E-5</v>
      </c>
      <c r="CY37" s="201">
        <f t="shared" si="40"/>
        <v>9.5</v>
      </c>
      <c r="CZ37" s="201" t="str">
        <f>IF('Indicator Data'!AE37="No data","x",ROUND(IF('Indicator Data'!AE37&gt;CZ$3,0,IF('Indicator Data'!AE37&lt;CZ$4,10,(CZ$3-'Indicator Data'!AE37)/(CZ$3-CZ$4)*10)),1))</f>
        <v>x</v>
      </c>
      <c r="DA37" s="197">
        <f t="shared" si="59"/>
        <v>9.5</v>
      </c>
      <c r="DB37" s="199">
        <f t="shared" si="60"/>
        <v>7.9</v>
      </c>
      <c r="DC37" s="200">
        <f t="shared" si="41"/>
        <v>7.9</v>
      </c>
      <c r="DD37" s="202">
        <f t="shared" si="42"/>
        <v>3.2</v>
      </c>
      <c r="DE37" s="201">
        <f>ROUND(IF('Indicator Data'!AH37=0,0,IF('Indicator Data'!AH37&gt;DE$3,10,IF('Indicator Data'!AH37&lt;DE$4,0,10-(DE$3-'Indicator Data'!AH37)/(DE$3-DE$4)*10))),1)</f>
        <v>8.6999999999999993</v>
      </c>
      <c r="DF37" s="201">
        <f>ROUND(IF('Indicator Data'!AI37=0,0,IF(LOG('Indicator Data'!AI37)&gt;LOG(DF$3),10,IF(LOG('Indicator Data'!AI37)&lt;LOG(DF$4),0,10-(LOG(DF$3)-LOG('Indicator Data'!AI37))/(LOG(DF$3)-LOG(DF$4))*10))),1)</f>
        <v>5.9</v>
      </c>
      <c r="DG37" s="203">
        <f t="shared" si="43"/>
        <v>7.6</v>
      </c>
      <c r="DH37" s="197">
        <f>'Indicator Data'!AJ37</f>
        <v>4</v>
      </c>
      <c r="DI37" s="197">
        <f>'Indicator Data'!AK37</f>
        <v>0</v>
      </c>
      <c r="DJ37" s="200">
        <f t="shared" si="44"/>
        <v>8</v>
      </c>
      <c r="DK37" s="202">
        <f t="shared" si="45"/>
        <v>8</v>
      </c>
      <c r="DL37" s="13"/>
      <c r="DM37" s="24"/>
    </row>
    <row r="38" spans="1:117" s="2" customFormat="1">
      <c r="A38" s="205" t="str">
        <f>'Indicator Data'!A38</f>
        <v>Chad</v>
      </c>
      <c r="B38" s="206" t="str">
        <f>'Indicator Data'!B38</f>
        <v>TCD</v>
      </c>
      <c r="C38" s="204">
        <f>ROUND(IF('Indicator Data'!C38=0,0.1,IF(LOG('Indicator Data'!C38)&gt;C$3,10,IF(LOG('Indicator Data'!C38)&lt;C$4,0,10-(C$3-LOG('Indicator Data'!C38))/(C$3-C$4)*10))),1)</f>
        <v>0.1</v>
      </c>
      <c r="D38" s="196">
        <f>ROUND(IF('Indicator Data'!D38=0,0.1,IF(LOG('Indicator Data'!D38)&gt;D$3,10,IF(LOG('Indicator Data'!D38)&lt;D$4,0,10-(D$3-LOG('Indicator Data'!D38))/(D$3-D$4)*10))),1)</f>
        <v>0.1</v>
      </c>
      <c r="E38" s="197">
        <f t="shared" ref="E38:E69" si="61">ROUND((10-GEOMEAN(((10-C38)/10*9+1),((10-D38)/10*9+1)))/9*10,1)</f>
        <v>0.1</v>
      </c>
      <c r="F38" s="197">
        <f>IF('Indicator Data'!E38="No data",0.1,(ROUND(IF('Indicator Data'!E38=0,0,IF(LOG('Indicator Data'!E38)&gt;F$3,10,IF(LOG('Indicator Data'!E38)&lt;F$4,0,10-(F$3-LOG('Indicator Data'!E38))/(F$3-F$4)*10))),1)))</f>
        <v>7.9</v>
      </c>
      <c r="G38" s="197">
        <f>ROUND(IF('Indicator Data'!F38=0,0,IF(LOG('Indicator Data'!F38)&gt;G$3,10,IF(LOG('Indicator Data'!F38)&lt;G$4,0,10-(G$3-LOG('Indicator Data'!F38))/(G$3-G$4)*10))),1)</f>
        <v>0</v>
      </c>
      <c r="H38" s="196">
        <f>ROUND(IF('Indicator Data'!G38=0,0,IF(LOG('Indicator Data'!G38)&gt;H$3,10,IF(LOG('Indicator Data'!G38)&lt;H$4,0,10-(H$3-LOG('Indicator Data'!G38))/(H$3-H$4)*10))),1)</f>
        <v>0</v>
      </c>
      <c r="I38" s="196">
        <f>ROUND(IF('Indicator Data'!H38=0,0,IF(LOG('Indicator Data'!H38)&gt;I$3,10,IF(LOG('Indicator Data'!H38)&lt;I$4,0,10-(I$3-LOG('Indicator Data'!H38))/(I$3-I$4)*10))),1)</f>
        <v>0</v>
      </c>
      <c r="J38" s="196">
        <f t="shared" ref="J38:J69" si="62">ROUND((10-GEOMEAN(((10-H38)/10*9+1),((10-I38)/10*9+1)))/9*10,1)</f>
        <v>0</v>
      </c>
      <c r="K38" s="196">
        <f>ROUND(IF('Indicator Data'!I38=0,0,IF(LOG('Indicator Data'!I38)&gt;K$3,10,IF(LOG('Indicator Data'!I38)&lt;K$4,0,10-(K$3-LOG('Indicator Data'!I38))/(K$3-K$4)*10))),1)</f>
        <v>0</v>
      </c>
      <c r="L38" s="197">
        <f t="shared" ref="L38:L69" si="63">ROUND((10-GEOMEAN(((10-J38)/10*9+1),((10-K38)/10*9+1)))/9*10,1)</f>
        <v>0</v>
      </c>
      <c r="M38" s="197">
        <f>ROUND(IF('Indicator Data'!J38=0,0,IF(LOG('Indicator Data'!J38)&gt;M$3,10,IF(LOG('Indicator Data'!J38)&lt;M$4,0,10-(M$3-LOG('Indicator Data'!J38))/(M$3-M$4)*10))),1)</f>
        <v>10</v>
      </c>
      <c r="N38" s="198">
        <f>'Indicator Data'!C38/'Indicator Data'!$CB38</f>
        <v>0</v>
      </c>
      <c r="O38" s="198">
        <f>'Indicator Data'!D38/'Indicator Data'!$CB38</f>
        <v>0</v>
      </c>
      <c r="P38" s="198">
        <f>IF(F38=0.1,"x",'Indicator Data'!E38/'Indicator Data'!$CB38)</f>
        <v>1.0515339700790414E-2</v>
      </c>
      <c r="Q38" s="198">
        <f>'Indicator Data'!F38/'Indicator Data'!$CB38</f>
        <v>0</v>
      </c>
      <c r="R38" s="198">
        <f>'Indicator Data'!G38/'Indicator Data'!$CB38</f>
        <v>0</v>
      </c>
      <c r="S38" s="198">
        <f>'Indicator Data'!H38/'Indicator Data'!$CB38</f>
        <v>0</v>
      </c>
      <c r="T38" s="198">
        <f>'Indicator Data'!I38/'Indicator Data'!$CB38</f>
        <v>0</v>
      </c>
      <c r="U38" s="198">
        <f>'Indicator Data'!J38/'Indicator Data'!$CB38</f>
        <v>1.4971469187007419E-2</v>
      </c>
      <c r="V38" s="196">
        <f t="shared" ref="V38:V69" si="64">ROUND(IF(N38&gt;V$3,10,IF(N38&lt;V$4,0,10-(V$3-N38)/(V$3-V$4)*10)),1)</f>
        <v>0</v>
      </c>
      <c r="W38" s="196">
        <f t="shared" ref="W38:W69" si="65">ROUND(IF(O38&gt;W$3,10,IF(O38&lt;W$4,0,10-(W$3-O38)/(W$3-W$4)*10)),1)</f>
        <v>0</v>
      </c>
      <c r="X38" s="197">
        <f t="shared" ref="X38:X69" si="66">ROUND(((10-GEOMEAN(((10-V38)/10*9+1),((10-W38)/10*9+1)))/9*10),1)</f>
        <v>0</v>
      </c>
      <c r="Y38" s="197">
        <f t="shared" ref="Y38:Y69" si="67">IF(P38="x",0.1,ROUND(IF(P38&gt;Y$3,10,IF(P38&lt;Y$4,0,10-(Y$3-P38)/(Y$3-Y$4)*10)),1))</f>
        <v>7</v>
      </c>
      <c r="Z38" s="197">
        <f t="shared" ref="Z38:Z69" si="68">ROUND(IF(Q38=0,0,IF(LOG(Q38)&gt;Z$3,10,IF(LOG(Q38)&lt;=Z$4,0,10-(Z$3-LOG(Q38))/(Z$3-Z$4)*10))),1)</f>
        <v>0</v>
      </c>
      <c r="AA38" s="196">
        <f t="shared" ref="AA38:AA69" si="69">ROUND(IF(R38&gt;AA$3,10,IF(R38&lt;AA$4,0,10-(AA$3-R38)/(AA$3-AA$4)*10)),1)</f>
        <v>0</v>
      </c>
      <c r="AB38" s="196">
        <f t="shared" ref="AB38:AB69" si="70">ROUND(IF(S38&gt;AB$3,10,IF(S38&lt;AB$4,0,10-(AB$3-S38)/(AB$3-AB$4)*10)),1)</f>
        <v>0</v>
      </c>
      <c r="AC38" s="196">
        <f t="shared" ref="AC38:AC69" si="71">ROUND(((10-GEOMEAN(((10-AA38)/10*9+1),((10-AB38)/10*9+1)))/9*10),1)</f>
        <v>0</v>
      </c>
      <c r="AD38" s="196">
        <f t="shared" ref="AD38:AD69" si="72">ROUND(IF(T38=0,0,IF(T38&gt;AD$3,10,IF(T38&lt;=AD$4,0,10-(AD$3-T38)/(AD$3-AD$4)*10))),1)</f>
        <v>0</v>
      </c>
      <c r="AE38" s="197">
        <f t="shared" ref="AE38:AE69" si="73">ROUND((10-GEOMEAN(((10-AC38)/10*9+1),((10-AD38)/10*9+1)))/9*10,1)</f>
        <v>0</v>
      </c>
      <c r="AF38" s="197">
        <f t="shared" ref="AF38:AF69" si="74">ROUND(IF(U38&gt;AF$3,10,IF(U38&lt;AF$4,0,10-(AF$3-U38)/(AF$3-AF$4)*10)),1)</f>
        <v>5</v>
      </c>
      <c r="AG38" s="196">
        <f>ROUND(IF('Indicator Data'!K38=0,0,IF('Indicator Data'!K38&gt;AG$3,10,IF('Indicator Data'!K38&lt;AG$4,0,10-(AG$3-'Indicator Data'!K38)/(AG$3-AG$4)*10))),1)</f>
        <v>5.7</v>
      </c>
      <c r="AH38" s="199">
        <f t="shared" ref="AH38:AH69" si="75">ROUND(AVERAGE(C38,V38),1)</f>
        <v>0.1</v>
      </c>
      <c r="AI38" s="199">
        <f t="shared" ref="AI38:AI69" si="76">ROUND(AVERAGE(D38,W38),1)</f>
        <v>0.1</v>
      </c>
      <c r="AJ38" s="197">
        <f t="shared" ref="AJ38:AJ69" si="77">ROUND(AVERAGE(AA38,H38),1)</f>
        <v>0</v>
      </c>
      <c r="AK38" s="197">
        <f t="shared" ref="AK38:AK69" si="78">ROUND(AVERAGE(AB38,I38),1)</f>
        <v>0</v>
      </c>
      <c r="AL38" s="199">
        <f t="shared" ref="AL38:AL69" si="79">ROUND((10-GEOMEAN(((10-AJ38)/10*9+1),((10-AK38)/10*9+1)))/9*10,1)</f>
        <v>0</v>
      </c>
      <c r="AM38" s="199">
        <f t="shared" ref="AM38:AM69" si="80">ROUND(AVERAGE(AD38,K38),1)</f>
        <v>0</v>
      </c>
      <c r="AN38" s="197">
        <f t="shared" ref="AN38:AN69" si="81">ROUND((10-GEOMEAN(((10-M38)/10*9+1),((10-AF38)/10*9+1)))/9*10,1)</f>
        <v>8.5</v>
      </c>
      <c r="AO38" s="200">
        <f t="shared" ref="AO38:AO69" si="82">ROUND((10-GEOMEAN(((10-E38)/10*9+1),((10-X38)/10*9+1)))/9*10,1)</f>
        <v>0.1</v>
      </c>
      <c r="AP38" s="200">
        <f t="shared" si="46"/>
        <v>7.5</v>
      </c>
      <c r="AQ38" s="200">
        <f t="shared" ref="AQ38:AQ69" si="83">ROUND((10-GEOMEAN(((10-G38)/10*9+1),((10-Z38)/10*9+1)))/9*10,1)</f>
        <v>0</v>
      </c>
      <c r="AR38" s="200">
        <f t="shared" ref="AR38:AR69" si="84">ROUND((10-GEOMEAN(((10-L38)/10*9+1),((10-AE38)/10*9+1)))/9*10,1)</f>
        <v>0</v>
      </c>
      <c r="AS38" s="199">
        <f t="shared" ref="AS38:AS69" si="85">ROUND(AVERAGE(AG38,AN38),1)</f>
        <v>7.1</v>
      </c>
      <c r="AT38" s="199">
        <f>IF('Indicator Data'!L38="No data","x",IF('Indicator Data'!CC38&lt;1000,"x",ROUND((IF('Indicator Data'!L38&gt;AT$3,10,IF('Indicator Data'!L38&lt;AT$4,0,10-(AT$3-'Indicator Data'!L38)/(AT$3-AT$4)*10))),1)))</f>
        <v>2.9</v>
      </c>
      <c r="AU38" s="200">
        <f t="shared" ref="AU38:AU69" si="86">ROUND(AVERAGE(AS38,AT38),1)</f>
        <v>5</v>
      </c>
      <c r="AV38" s="201">
        <f>IF('Indicator Data'!M38="No data","x",ROUND(IF('Indicator Data'!M38=0,0,IF(LOG('Indicator Data'!M38)&gt;AV$3,10,IF(LOG('Indicator Data'!M38)&lt;AV$4,0,10-(AV$3-LOG('Indicator Data'!M38))/(AV$3-AV$4)*10))),1))</f>
        <v>8.1999999999999993</v>
      </c>
      <c r="AW38" s="198">
        <f>IF(AV38="x","x",'Indicator Data'!M38/'Indicator Data'!$CB38)</f>
        <v>0.39737492530678831</v>
      </c>
      <c r="AX38" s="201">
        <f t="shared" ref="AX38:AX69" si="87">IF(AV38="x","x",ROUND(IF(AW38&gt;AX$3,10,IF(AW38&lt;AX$4,0,10-(AX$3-AW38)/(AX$3-AX$4)*10)),1))</f>
        <v>4.4000000000000004</v>
      </c>
      <c r="AY38" s="197">
        <f t="shared" si="47"/>
        <v>6.7</v>
      </c>
      <c r="AZ38" s="201">
        <f>IF('Indicator Data'!N38="No data","x",ROUND(IF('Indicator Data'!N38=0,0,IF(LOG('Indicator Data'!N38)&gt;AZ$3,10,IF(LOG('Indicator Data'!N38)&lt;AZ$4,0,10-(AZ$3-LOG('Indicator Data'!N38))/(AZ$3-AZ$4)*10))),1))</f>
        <v>0</v>
      </c>
      <c r="BA38" s="198">
        <f>IF(AZ38="x","x",'Indicator Data'!N38/'Indicator Data'!$CB38)</f>
        <v>0</v>
      </c>
      <c r="BB38" s="201">
        <f t="shared" ref="BB38:BB69" si="88">IF(AZ38="x","x",ROUND(IF(BA38&gt;BB$3,10,IF(BA38&lt;BB$4,0,10-(BB$3-BA38)/(BB$3-BB$4)*10)),1))</f>
        <v>0</v>
      </c>
      <c r="BC38" s="197">
        <f t="shared" si="48"/>
        <v>0</v>
      </c>
      <c r="BD38" s="201">
        <f>IF('Indicator Data'!O38="No data","x",ROUND(IF('Indicator Data'!O38=0,0,IF(LOG('Indicator Data'!O38)&gt;BD$3,10,IF(LOG('Indicator Data'!O38)&lt;BD$4,0,10-(BD$3-LOG('Indicator Data'!O38))/(BD$3-BD$4)*10))),1))</f>
        <v>4.4000000000000004</v>
      </c>
      <c r="BE38" s="198">
        <f>IF(BD38="x","x",'Indicator Data'!O38/'Indicator Data'!$CB38)</f>
        <v>2.9288719843615751E-4</v>
      </c>
      <c r="BF38" s="201">
        <f t="shared" ref="BF38:BF69" si="89">IF(BD38="x","x",ROUND(IF(BE38&gt;BF$3,10,IF(BE38&lt;BF$4,0,10-(BF$3-BE38)/(BF$3-BF$4)*10)),1))</f>
        <v>0</v>
      </c>
      <c r="BG38" s="197">
        <f t="shared" si="49"/>
        <v>2.5</v>
      </c>
      <c r="BH38" s="201">
        <f>IF('Indicator Data'!P38="No data","x",ROUND(IF('Indicator Data'!P38=0,0,IF(LOG('Indicator Data'!P38)&gt;BH$3,10,IF(LOG('Indicator Data'!P38)&lt;BH$4,0,10-(BH$3-LOG('Indicator Data'!P38))/(BH$3-BH$4)*10))),1))</f>
        <v>0</v>
      </c>
      <c r="BI38" s="198">
        <f>IF(BH38="x","x",'Indicator Data'!P38/'Indicator Data'!$CB38)</f>
        <v>0</v>
      </c>
      <c r="BJ38" s="201">
        <f t="shared" ref="BJ38:BJ69" si="90">IF(BH38="x","x",ROUND(IF(BI38&gt;BJ$3,10,IF(BI38&lt;BJ$4,0,10-(BJ$3-BI38)/(BJ$3-BJ$4)*10)),1))</f>
        <v>0</v>
      </c>
      <c r="BK38" s="197">
        <f t="shared" si="50"/>
        <v>0</v>
      </c>
      <c r="BL38" s="199">
        <f t="shared" si="51"/>
        <v>2.8</v>
      </c>
      <c r="BM38" s="201">
        <f>ROUND(IF('Indicator Data'!Q38=0,0,IF(LOG('Indicator Data'!Q38)&gt;BM$3,10,IF(LOG('Indicator Data'!Q38)&lt;BM$4,0,10-(BM$3-LOG('Indicator Data'!Q38))/(BM$3-BM$4)*10))),1)</f>
        <v>0</v>
      </c>
      <c r="BN38" s="252">
        <f>'Indicator Data'!R38</f>
        <v>0</v>
      </c>
      <c r="BO38" s="201">
        <f t="shared" ref="BO38:BO69" si="91">ROUND(IF(BN38&gt;BO$3,10,IF(BN38&lt;BO$4,0,10-(BO$3-BN38)/(BO$3-BO$4)*10)),1)</f>
        <v>0</v>
      </c>
      <c r="BP38" s="201">
        <f t="shared" ref="BP38:BP69" si="92">ROUND((10-GEOMEAN(((10-BO38)/10*9+1),((10-BM38)/10*9+1)))/9*10,1)</f>
        <v>0</v>
      </c>
      <c r="BQ38" s="201">
        <f>ROUND(IF('Indicator Data'!S38=0,0,IF(LOG('Indicator Data'!S38)&gt;BQ$3,10,IF(LOG('Indicator Data'!S38)&lt;BQ$4,0,10-(BQ$3-LOG('Indicator Data'!S38))/(BQ$3-BQ$4)*10))),1)</f>
        <v>8.9</v>
      </c>
      <c r="BR38" s="252">
        <f>'Indicator Data'!T38</f>
        <v>0.96570539399999999</v>
      </c>
      <c r="BS38" s="201">
        <f t="shared" ref="BS38:BS69" si="93">ROUND(IF(BR38&gt;BS$3,10,IF(BR38&lt;BS$4,0,10-(BS$3-BR38)/(BS$3-BS$4)*10)),1)</f>
        <v>9.6999999999999993</v>
      </c>
      <c r="BT38" s="201">
        <f t="shared" ref="BT38:BT69" si="94">ROUND((10-GEOMEAN(((10-BS38)/10*9+1),((10-BQ38)/10*9+1)))/9*10,1)</f>
        <v>9.3000000000000007</v>
      </c>
      <c r="BU38" s="197">
        <f t="shared" ref="BU38:BU69" si="95">ROUND((10-GEOMEAN(((10-BT38)/10*9+1),((10-BP38)/10*9+1)))/9*10,1)</f>
        <v>6.6</v>
      </c>
      <c r="BV38" s="201">
        <f>ROUND(IF('Indicator Data'!U38=0,0,IF(LOG('Indicator Data'!U38)&gt;BV$3,10,IF(LOG('Indicator Data'!U38)&lt;BV$4,0,10-(BV$3-LOG('Indicator Data'!U38))/(BV$3-BV$4)*10))),1)</f>
        <v>7.3</v>
      </c>
      <c r="BW38" s="198">
        <f>'Indicator Data'!U38/'Indicator Data'!$CB38</f>
        <v>8.7285519363558772E-2</v>
      </c>
      <c r="BX38" s="201">
        <f t="shared" ref="BX38:BX69" si="96">ROUND(IF(BW38&gt;BX$3,10,IF(BW38&lt;BX$4,0,10-(BX$3-BW38)/(BX$3-BX$4)*10)),1)</f>
        <v>1</v>
      </c>
      <c r="BY38" s="197">
        <f t="shared" si="52"/>
        <v>4.9000000000000004</v>
      </c>
      <c r="BZ38" s="201">
        <f>ROUND(IF('Indicator Data'!V38=0,0,IF(LOG('Indicator Data'!V38)&gt;BZ$3,10,IF(LOG('Indicator Data'!V38)&lt;BZ$4,0,10-(BZ$3-LOG('Indicator Data'!V38))/(BZ$3-BZ$4)*10))),1)</f>
        <v>8.8000000000000007</v>
      </c>
      <c r="CA38" s="198">
        <f>IF('Indicator Data'!V38/'Indicator Data'!$CB38&gt;1,1,'Indicator Data'!V38/'Indicator Data'!$CB38)</f>
        <v>0.97783931806504287</v>
      </c>
      <c r="CB38" s="201">
        <f t="shared" ref="CB38:CB69" si="97">ROUND(IF(CA38&gt;CB$3,10,IF(CA38&lt;CB$4,0,10-(CB$3-CA38)/(CB$3-CB$4)*10)),1)</f>
        <v>9.8000000000000007</v>
      </c>
      <c r="CC38" s="197">
        <f t="shared" si="53"/>
        <v>9.4</v>
      </c>
      <c r="CD38" s="201">
        <f>ROUND(IF('Indicator Data'!W38=0,0,IF(LOG('Indicator Data'!W38)&gt;CD$3,10,IF(LOG('Indicator Data'!W38)&lt;CD$4,0,10-(CD$3-LOG('Indicator Data'!W38))/(CD$3-CD$4)*10))),1)</f>
        <v>8.6999999999999993</v>
      </c>
      <c r="CE38" s="198">
        <f>'Indicator Data'!W38/'Indicator Data'!$CB38</f>
        <v>0.89238468515484271</v>
      </c>
      <c r="CF38" s="201">
        <f t="shared" ref="CF38:CF69" si="98">ROUND(IF(CE38&gt;CF$3,10,IF(CE38&lt;CF$4,0,10-(CF$3-CE38)/(CF$3-CF$4)*10)),1)</f>
        <v>8.9</v>
      </c>
      <c r="CG38" s="197">
        <f t="shared" si="54"/>
        <v>8.8000000000000007</v>
      </c>
      <c r="CH38" s="199">
        <f t="shared" ref="CH38:CH69" si="99">ROUND((10-GEOMEAN(((10-CC38)/10*9+1),((10-BU38)/10*9+1),((10-BY38)/10*9+1),((10-CG38)/10*9+1)))/9*10,1)</f>
        <v>7.9</v>
      </c>
      <c r="CI38" s="201">
        <f>IF('Indicator Data'!BR38="No data","x",ROUND(IF('Indicator Data'!BR38&gt;CI$3,0,IF('Indicator Data'!BR38&lt;CI$4,10,(CI$3-'Indicator Data'!BR38)/(CI$3-CI$4)*10)),1))</f>
        <v>10</v>
      </c>
      <c r="CJ38" s="201">
        <f>IF('Indicator Data'!BS38="No data","x",ROUND(IF('Indicator Data'!BS38&gt;CJ$3,0,IF('Indicator Data'!BS38&lt;CJ$4,10,(CJ$3-'Indicator Data'!BS38)/(CJ$3-CJ$4)*10)),1))</f>
        <v>10</v>
      </c>
      <c r="CK38" s="201">
        <f>IF('Indicator Data'!AC38="No data","x",ROUND(IF('Indicator Data'!AC38&gt;CK$3,0,IF('Indicator Data'!AC38&lt;CK$4,10,(CK$3-'Indicator Data'!AC38)/(CK$3-CK$4)*10)),1))</f>
        <v>9.4</v>
      </c>
      <c r="CL38" s="197">
        <f t="shared" ref="CL38:CL69" si="100">IF(AND(CJ38="x",CI38="x",CK38="x"),"x",ROUND(AVERAGE(CI38:CK38),1))</f>
        <v>9.8000000000000007</v>
      </c>
      <c r="CM38" s="201">
        <f>IF('Indicator Data'!X38="No data","x",ROUND(IF(LOG('Indicator Data'!X38)&gt;CM$3,10,IF(LOG('Indicator Data'!X38)&lt;CM$4,0,10-(CM$3-LOG('Indicator Data'!X38))/(CM$3-CM$4)*10)),1))</f>
        <v>3.6</v>
      </c>
      <c r="CN38" s="201">
        <f>IF('Indicator Data'!Y38="No data","x",ROUND(IF('Indicator Data'!Y38&gt;CN$3,10,IF('Indicator Data'!Y38&lt;CN$4,0,10-(CN$3-'Indicator Data'!Y38)/(CN$3-CN$4)*10)),1))</f>
        <v>8</v>
      </c>
      <c r="CO38" s="201">
        <f>IF('Indicator Data'!Z38="No data","x",ROUND(IF('Indicator Data'!Z38&gt;CO$3,10,IF('Indicator Data'!Z38&lt;CO$4,0,10-(CO$3-'Indicator Data'!Z38)/(CO$3-CO$4)*10)),1))</f>
        <v>2.4</v>
      </c>
      <c r="CP38" s="201">
        <f>IF('Indicator Data'!AA38="No data","x",ROUND(IF('Indicator Data'!AA38&gt;CP$3,10,IF('Indicator Data'!AA38&lt;CP$4,0,10-(CP$3-'Indicator Data'!AA38)/(CP$3-CP$4)*10)),1))</f>
        <v>9.4</v>
      </c>
      <c r="CQ38" s="197">
        <f t="shared" si="55"/>
        <v>5.9</v>
      </c>
      <c r="CR38" s="199">
        <f t="shared" si="56"/>
        <v>7.2</v>
      </c>
      <c r="CS38" s="201">
        <f>IF('Indicator Data'!AF38="No data","x",ROUND(IF('Indicator Data'!AF38&gt;CS$3,10,IF('Indicator Data'!AF38&lt;CS$4,0,10-(CS$3-'Indicator Data'!AF38)/(CS$3-CS$4)*10)),1))</f>
        <v>9.6999999999999993</v>
      </c>
      <c r="CT38" s="201">
        <f>IF('Indicator Data'!AG38="No data","x",ROUND(IF('Indicator Data'!AG38&gt;CT$3,10,IF('Indicator Data'!AG38&lt;CT$4,0,10-(CT$3-'Indicator Data'!AG38)/(CT$3-CT$4)*10)),1))</f>
        <v>8.6</v>
      </c>
      <c r="CU38" s="197">
        <f t="shared" si="57"/>
        <v>7</v>
      </c>
      <c r="CV38" s="201">
        <f>IF('Indicator Data'!AB38="No data","x",ROUND(IF('Indicator Data'!AB38&gt;CV$3,10,IF('Indicator Data'!AB38&lt;CV$4,0,10-(CV$3-'Indicator Data'!AB38)/(CV$3-CV$4)*10)),1))</f>
        <v>10</v>
      </c>
      <c r="CW38" s="197">
        <f t="shared" si="58"/>
        <v>9.9</v>
      </c>
      <c r="CX38" s="198">
        <f>IF('Indicator Data'!AD38="No data","x",'Indicator Data'!AD38/'Indicator Data'!$CA38)</f>
        <v>5.2843507301505513E-5</v>
      </c>
      <c r="CY38" s="201">
        <f t="shared" ref="CY38:CY69" si="101">IF(CX38="x","x",ROUND(IF(CX38&gt;CY$3,0,IF(CX38&lt;CY$4,10,(CY$3-CX38)/(CY$3-CY$4)*10)),1))</f>
        <v>9.5</v>
      </c>
      <c r="CZ38" s="201">
        <f>IF('Indicator Data'!AE38="No data","x",ROUND(IF('Indicator Data'!AE38&gt;CZ$3,0,IF('Indicator Data'!AE38&lt;CZ$4,10,(CZ$3-'Indicator Data'!AE38)/(CZ$3-CZ$4)*10)),1))</f>
        <v>8</v>
      </c>
      <c r="DA38" s="197">
        <f t="shared" si="59"/>
        <v>8.8000000000000007</v>
      </c>
      <c r="DB38" s="199">
        <f t="shared" si="60"/>
        <v>8.6</v>
      </c>
      <c r="DC38" s="200">
        <f t="shared" ref="DC38:DC69" si="102">IF(BL38="x",ROUND((10-GEOMEAN(((10-DB38)/10*9+1),((10-CH38)/10*9+1),((10-CR38)/10*9+1)))/9*10,1),ROUND((10-GEOMEAN(((10-BL38)/10*9+1),((10-DB38)/10*9+1),((10-CH38)/10*9+1),((10-CR38)/10*9+1)))/9*10,1))</f>
        <v>7.1</v>
      </c>
      <c r="DD38" s="202">
        <f t="shared" ref="DD38:DD69" si="103">IF(ROUND(IF(AP38="x",(10-GEOMEAN(((10-AO38)/10*9+1),((10-DC38)/10*9+1),((10-AU38)/10*9+1),((10-AQ38)/10*9+1),((10-AR38)/10*9+1)))/9*10,(10-GEOMEAN(((10-AO38)/10*9+1),((10-DC38)/10*9+1),((10-AP38)/10*9+1),((10-AQ38)/10*9+1),((10-AR38)/10*9+1),((10-AU38)/10*9+1)))/9*10),1)=0,0.1,ROUND(IF(AP38="x",(10-GEOMEAN(((10-AO38)/10*9+1),((10-DC38)/10*9+1),((10-AU38)/10*9+1),((10-AQ38)/10*9+1),((10-AR38)/10*9+1)))/9*10,(10-GEOMEAN(((10-AO38)/10*9+1),((10-DC38)/10*9+1),((10-AP38)/10*9+1),((10-AQ38)/10*9+1),((10-AR38)/10*9+1),((10-AU38)/10*9+1)))/9*10),1))</f>
        <v>4.0999999999999996</v>
      </c>
      <c r="DE38" s="201">
        <f>ROUND(IF('Indicator Data'!AH38=0,0,IF('Indicator Data'!AH38&gt;DE$3,10,IF('Indicator Data'!AH38&lt;DE$4,0,10-(DE$3-'Indicator Data'!AH38)/(DE$3-DE$4)*10))),1)</f>
        <v>10</v>
      </c>
      <c r="DF38" s="201">
        <f>ROUND(IF('Indicator Data'!AI38=0,0,IF(LOG('Indicator Data'!AI38)&gt;LOG(DF$3),10,IF(LOG('Indicator Data'!AI38)&lt;LOG(DF$4),0,10-(LOG(DF$3)-LOG('Indicator Data'!AI38))/(LOG(DF$3)-LOG(DF$4))*10))),1)</f>
        <v>9.8000000000000007</v>
      </c>
      <c r="DG38" s="203">
        <f t="shared" ref="DG38:DG69" si="104">ROUND((10-GEOMEAN(((10-DE38)/10*9+1),((10-DF38)/10*9+1)))/9*10,1)</f>
        <v>9.9</v>
      </c>
      <c r="DH38" s="197">
        <f>'Indicator Data'!AJ38</f>
        <v>0</v>
      </c>
      <c r="DI38" s="197">
        <f>'Indicator Data'!AK38</f>
        <v>5</v>
      </c>
      <c r="DJ38" s="200">
        <f t="shared" ref="DJ38:DJ69" si="105">ROUND(IF(DH38=5,10,IF(DI38=5,9,IF(DH38=4,8,IF(DI38=4,7,0)))),1)</f>
        <v>9</v>
      </c>
      <c r="DK38" s="202">
        <f t="shared" ref="DK38:DK69" si="106">ROUND(IF(DJ38&gt;5,DJ38,DG38/10*7),1)</f>
        <v>9</v>
      </c>
      <c r="DL38" s="13"/>
      <c r="DM38" s="24"/>
    </row>
    <row r="39" spans="1:117" s="2" customFormat="1">
      <c r="A39" s="205" t="str">
        <f>'Indicator Data'!A39</f>
        <v>Chile</v>
      </c>
      <c r="B39" s="206" t="str">
        <f>'Indicator Data'!B39</f>
        <v>CHL</v>
      </c>
      <c r="C39" s="204">
        <f>ROUND(IF('Indicator Data'!C39=0,0.1,IF(LOG('Indicator Data'!C39)&gt;C$3,10,IF(LOG('Indicator Data'!C39)&lt;C$4,0,10-(C$3-LOG('Indicator Data'!C39))/(C$3-C$4)*10))),1)</f>
        <v>8.9</v>
      </c>
      <c r="D39" s="196">
        <f>ROUND(IF('Indicator Data'!D39=0,0.1,IF(LOG('Indicator Data'!D39)&gt;D$3,10,IF(LOG('Indicator Data'!D39)&lt;D$4,0,10-(D$3-LOG('Indicator Data'!D39))/(D$3-D$4)*10))),1)</f>
        <v>10</v>
      </c>
      <c r="E39" s="197">
        <f t="shared" si="61"/>
        <v>9.5</v>
      </c>
      <c r="F39" s="197">
        <f>IF('Indicator Data'!E39="No data",0.1,(ROUND(IF('Indicator Data'!E39=0,0,IF(LOG('Indicator Data'!E39)&gt;F$3,10,IF(LOG('Indicator Data'!E39)&lt;F$4,0,10-(F$3-LOG('Indicator Data'!E39))/(F$3-F$4)*10))),1)))</f>
        <v>7.3</v>
      </c>
      <c r="G39" s="197">
        <f>ROUND(IF('Indicator Data'!F39=0,0,IF(LOG('Indicator Data'!F39)&gt;G$3,10,IF(LOG('Indicator Data'!F39)&lt;G$4,0,10-(G$3-LOG('Indicator Data'!F39))/(G$3-G$4)*10))),1)</f>
        <v>8.5</v>
      </c>
      <c r="H39" s="196">
        <f>ROUND(IF('Indicator Data'!G39=0,0,IF(LOG('Indicator Data'!G39)&gt;H$3,10,IF(LOG('Indicator Data'!G39)&lt;H$4,0,10-(H$3-LOG('Indicator Data'!G39))/(H$3-H$4)*10))),1)</f>
        <v>0</v>
      </c>
      <c r="I39" s="196">
        <f>ROUND(IF('Indicator Data'!H39=0,0,IF(LOG('Indicator Data'!H39)&gt;I$3,10,IF(LOG('Indicator Data'!H39)&lt;I$4,0,10-(I$3-LOG('Indicator Data'!H39))/(I$3-I$4)*10))),1)</f>
        <v>0</v>
      </c>
      <c r="J39" s="196">
        <f t="shared" si="62"/>
        <v>0</v>
      </c>
      <c r="K39" s="196">
        <f>ROUND(IF('Indicator Data'!I39=0,0,IF(LOG('Indicator Data'!I39)&gt;K$3,10,IF(LOG('Indicator Data'!I39)&lt;K$4,0,10-(K$3-LOG('Indicator Data'!I39))/(K$3-K$4)*10))),1)</f>
        <v>0</v>
      </c>
      <c r="L39" s="197">
        <f t="shared" si="63"/>
        <v>0</v>
      </c>
      <c r="M39" s="197">
        <f>ROUND(IF('Indicator Data'!J39=0,0,IF(LOG('Indicator Data'!J39)&gt;M$3,10,IF(LOG('Indicator Data'!J39)&lt;M$4,0,10-(M$3-LOG('Indicator Data'!J39))/(M$3-M$4)*10))),1)</f>
        <v>0</v>
      </c>
      <c r="N39" s="198">
        <f>'Indicator Data'!C39/'Indicator Data'!$CB39</f>
        <v>2.0780861844420947E-3</v>
      </c>
      <c r="O39" s="198">
        <f>'Indicator Data'!D39/'Indicator Data'!$CB39</f>
        <v>2.05352713571716E-3</v>
      </c>
      <c r="P39" s="198">
        <f>IF(F39=0.1,"x",'Indicator Data'!E39/'Indicator Data'!$CB39)</f>
        <v>4.5945077329242424E-3</v>
      </c>
      <c r="Q39" s="198">
        <f>'Indicator Data'!F39/'Indicator Data'!$CB39</f>
        <v>6.6272751298237413E-5</v>
      </c>
      <c r="R39" s="198">
        <f>'Indicator Data'!G39/'Indicator Data'!$CB39</f>
        <v>0</v>
      </c>
      <c r="S39" s="198">
        <f>'Indicator Data'!H39/'Indicator Data'!$CB39</f>
        <v>0</v>
      </c>
      <c r="T39" s="198">
        <f>'Indicator Data'!I39/'Indicator Data'!$CB39</f>
        <v>0</v>
      </c>
      <c r="U39" s="198">
        <f>'Indicator Data'!J39/'Indicator Data'!$CB39</f>
        <v>0</v>
      </c>
      <c r="V39" s="196">
        <f t="shared" si="64"/>
        <v>10</v>
      </c>
      <c r="W39" s="196">
        <f t="shared" si="65"/>
        <v>10</v>
      </c>
      <c r="X39" s="197">
        <f t="shared" si="66"/>
        <v>10</v>
      </c>
      <c r="Y39" s="197">
        <f t="shared" si="67"/>
        <v>3.1</v>
      </c>
      <c r="Z39" s="197">
        <f t="shared" si="68"/>
        <v>9.6</v>
      </c>
      <c r="AA39" s="196">
        <f t="shared" si="69"/>
        <v>0</v>
      </c>
      <c r="AB39" s="196">
        <f t="shared" si="70"/>
        <v>0</v>
      </c>
      <c r="AC39" s="196">
        <f t="shared" si="71"/>
        <v>0</v>
      </c>
      <c r="AD39" s="196">
        <f t="shared" si="72"/>
        <v>0</v>
      </c>
      <c r="AE39" s="197">
        <f t="shared" si="73"/>
        <v>0</v>
      </c>
      <c r="AF39" s="197">
        <f t="shared" si="74"/>
        <v>0</v>
      </c>
      <c r="AG39" s="196">
        <f>ROUND(IF('Indicator Data'!K39=0,0,IF('Indicator Data'!K39&gt;AG$3,10,IF('Indicator Data'!K39&lt;AG$4,0,10-(AG$3-'Indicator Data'!K39)/(AG$3-AG$4)*10))),1)</f>
        <v>1</v>
      </c>
      <c r="AH39" s="199">
        <f t="shared" si="75"/>
        <v>9.5</v>
      </c>
      <c r="AI39" s="199">
        <f t="shared" si="76"/>
        <v>10</v>
      </c>
      <c r="AJ39" s="197">
        <f t="shared" si="77"/>
        <v>0</v>
      </c>
      <c r="AK39" s="197">
        <f t="shared" si="78"/>
        <v>0</v>
      </c>
      <c r="AL39" s="199">
        <f t="shared" si="79"/>
        <v>0</v>
      </c>
      <c r="AM39" s="199">
        <f t="shared" si="80"/>
        <v>0</v>
      </c>
      <c r="AN39" s="197">
        <f t="shared" si="81"/>
        <v>0</v>
      </c>
      <c r="AO39" s="200">
        <f t="shared" si="82"/>
        <v>9.8000000000000007</v>
      </c>
      <c r="AP39" s="200">
        <f t="shared" si="46"/>
        <v>5.6</v>
      </c>
      <c r="AQ39" s="200">
        <f t="shared" si="83"/>
        <v>9.1</v>
      </c>
      <c r="AR39" s="200">
        <f t="shared" si="84"/>
        <v>0</v>
      </c>
      <c r="AS39" s="199">
        <f t="shared" si="85"/>
        <v>0.5</v>
      </c>
      <c r="AT39" s="199">
        <f>IF('Indicator Data'!L39="No data","x",IF('Indicator Data'!CC39&lt;1000,"x",ROUND((IF('Indicator Data'!L39&gt;AT$3,10,IF('Indicator Data'!L39&lt;AT$4,0,10-(AT$3-'Indicator Data'!L39)/(AT$3-AT$4)*10))),1)))</f>
        <v>0</v>
      </c>
      <c r="AU39" s="200">
        <f t="shared" si="86"/>
        <v>0.3</v>
      </c>
      <c r="AV39" s="201" t="str">
        <f>IF('Indicator Data'!M39="No data","x",ROUND(IF('Indicator Data'!M39=0,0,IF(LOG('Indicator Data'!M39)&gt;AV$3,10,IF(LOG('Indicator Data'!M39)&lt;AV$4,0,10-(AV$3-LOG('Indicator Data'!M39))/(AV$3-AV$4)*10))),1))</f>
        <v>x</v>
      </c>
      <c r="AW39" s="198" t="str">
        <f>IF(AV39="x","x",'Indicator Data'!M39/'Indicator Data'!$CB39)</f>
        <v>x</v>
      </c>
      <c r="AX39" s="201" t="str">
        <f t="shared" si="87"/>
        <v>x</v>
      </c>
      <c r="AY39" s="197" t="str">
        <f t="shared" si="47"/>
        <v>x</v>
      </c>
      <c r="AZ39" s="201" t="str">
        <f>IF('Indicator Data'!N39="No data","x",ROUND(IF('Indicator Data'!N39=0,0,IF(LOG('Indicator Data'!N39)&gt;AZ$3,10,IF(LOG('Indicator Data'!N39)&lt;AZ$4,0,10-(AZ$3-LOG('Indicator Data'!N39))/(AZ$3-AZ$4)*10))),1))</f>
        <v>x</v>
      </c>
      <c r="BA39" s="198" t="str">
        <f>IF(AZ39="x","x",'Indicator Data'!N39/'Indicator Data'!$CB39)</f>
        <v>x</v>
      </c>
      <c r="BB39" s="201" t="str">
        <f t="shared" si="88"/>
        <v>x</v>
      </c>
      <c r="BC39" s="197" t="str">
        <f t="shared" si="48"/>
        <v>x</v>
      </c>
      <c r="BD39" s="201" t="str">
        <f>IF('Indicator Data'!O39="No data","x",ROUND(IF('Indicator Data'!O39=0,0,IF(LOG('Indicator Data'!O39)&gt;BD$3,10,IF(LOG('Indicator Data'!O39)&lt;BD$4,0,10-(BD$3-LOG('Indicator Data'!O39))/(BD$3-BD$4)*10))),1))</f>
        <v>x</v>
      </c>
      <c r="BE39" s="198" t="str">
        <f>IF(BD39="x","x",'Indicator Data'!O39/'Indicator Data'!$CB39)</f>
        <v>x</v>
      </c>
      <c r="BF39" s="201" t="str">
        <f t="shared" si="89"/>
        <v>x</v>
      </c>
      <c r="BG39" s="197" t="str">
        <f t="shared" si="49"/>
        <v>x</v>
      </c>
      <c r="BH39" s="201" t="str">
        <f>IF('Indicator Data'!P39="No data","x",ROUND(IF('Indicator Data'!P39=0,0,IF(LOG('Indicator Data'!P39)&gt;BH$3,10,IF(LOG('Indicator Data'!P39)&lt;BH$4,0,10-(BH$3-LOG('Indicator Data'!P39))/(BH$3-BH$4)*10))),1))</f>
        <v>x</v>
      </c>
      <c r="BI39" s="198" t="str">
        <f>IF(BH39="x","x",'Indicator Data'!P39/'Indicator Data'!$CB39)</f>
        <v>x</v>
      </c>
      <c r="BJ39" s="201" t="str">
        <f t="shared" si="90"/>
        <v>x</v>
      </c>
      <c r="BK39" s="197" t="str">
        <f t="shared" si="50"/>
        <v>x</v>
      </c>
      <c r="BL39" s="199" t="str">
        <f t="shared" si="51"/>
        <v>x</v>
      </c>
      <c r="BM39" s="201">
        <f>ROUND(IF('Indicator Data'!Q39=0,0,IF(LOG('Indicator Data'!Q39)&gt;BM$3,10,IF(LOG('Indicator Data'!Q39)&lt;BM$4,0,10-(BM$3-LOG('Indicator Data'!Q39))/(BM$3-BM$4)*10))),1)</f>
        <v>0</v>
      </c>
      <c r="BN39" s="252">
        <f>'Indicator Data'!R39</f>
        <v>0</v>
      </c>
      <c r="BO39" s="201">
        <f t="shared" si="91"/>
        <v>0</v>
      </c>
      <c r="BP39" s="201">
        <f t="shared" si="92"/>
        <v>0</v>
      </c>
      <c r="BQ39" s="201">
        <f>ROUND(IF('Indicator Data'!S39=0,0,IF(LOG('Indicator Data'!S39)&gt;BQ$3,10,IF(LOG('Indicator Data'!S39)&lt;BQ$4,0,10-(BQ$3-LOG('Indicator Data'!S39))/(BQ$3-BQ$4)*10))),1)</f>
        <v>0</v>
      </c>
      <c r="BR39" s="252">
        <f>'Indicator Data'!T39</f>
        <v>0</v>
      </c>
      <c r="BS39" s="201">
        <f t="shared" si="93"/>
        <v>0</v>
      </c>
      <c r="BT39" s="201">
        <f t="shared" si="94"/>
        <v>0</v>
      </c>
      <c r="BU39" s="197">
        <f t="shared" si="95"/>
        <v>0</v>
      </c>
      <c r="BV39" s="201">
        <f>ROUND(IF('Indicator Data'!U39=0,0,IF(LOG('Indicator Data'!U39)&gt;BV$3,10,IF(LOG('Indicator Data'!U39)&lt;BV$4,0,10-(BV$3-LOG('Indicator Data'!U39))/(BV$3-BV$4)*10))),1)</f>
        <v>0</v>
      </c>
      <c r="BW39" s="198">
        <f>'Indicator Data'!U39/'Indicator Data'!$CB39</f>
        <v>0</v>
      </c>
      <c r="BX39" s="201">
        <f t="shared" si="96"/>
        <v>0</v>
      </c>
      <c r="BY39" s="197">
        <f t="shared" si="52"/>
        <v>0</v>
      </c>
      <c r="BZ39" s="201">
        <f>ROUND(IF('Indicator Data'!V39=0,0,IF(LOG('Indicator Data'!V39)&gt;BZ$3,10,IF(LOG('Indicator Data'!V39)&lt;BZ$4,0,10-(BZ$3-LOG('Indicator Data'!V39))/(BZ$3-BZ$4)*10))),1)</f>
        <v>6.8</v>
      </c>
      <c r="CA39" s="198">
        <f>IF('Indicator Data'!V39/'Indicator Data'!$CB39&gt;1,1,'Indicator Data'!V39/'Indicator Data'!$CB39)</f>
        <v>3.141165591338594E-2</v>
      </c>
      <c r="CB39" s="201">
        <f t="shared" si="97"/>
        <v>0.3</v>
      </c>
      <c r="CC39" s="197">
        <f t="shared" si="53"/>
        <v>4.3</v>
      </c>
      <c r="CD39" s="201">
        <f>ROUND(IF('Indicator Data'!W39=0,0,IF(LOG('Indicator Data'!W39)&gt;CD$3,10,IF(LOG('Indicator Data'!W39)&lt;CD$4,0,10-(CD$3-LOG('Indicator Data'!W39))/(CD$3-CD$4)*10))),1)</f>
        <v>3.7</v>
      </c>
      <c r="CE39" s="198">
        <f>'Indicator Data'!W39/'Indicator Data'!$CB39</f>
        <v>2.2972171077314868E-4</v>
      </c>
      <c r="CF39" s="201">
        <f t="shared" si="98"/>
        <v>0</v>
      </c>
      <c r="CG39" s="197">
        <f t="shared" si="54"/>
        <v>2</v>
      </c>
      <c r="CH39" s="199">
        <f t="shared" si="99"/>
        <v>1.8</v>
      </c>
      <c r="CI39" s="201">
        <f>IF('Indicator Data'!BR39="No data","x",ROUND(IF('Indicator Data'!BR39&gt;CI$3,0,IF('Indicator Data'!BR39&lt;CI$4,10,(CI$3-'Indicator Data'!BR39)/(CI$3-CI$4)*10)),1))</f>
        <v>0</v>
      </c>
      <c r="CJ39" s="201">
        <f>IF('Indicator Data'!BS39="No data","x",ROUND(IF('Indicator Data'!BS39&gt;CJ$3,0,IF('Indicator Data'!BS39&lt;CJ$4,10,(CJ$3-'Indicator Data'!BS39)/(CJ$3-CJ$4)*10)),1))</f>
        <v>0</v>
      </c>
      <c r="CK39" s="201" t="str">
        <f>IF('Indicator Data'!AC39="No data","x",ROUND(IF('Indicator Data'!AC39&gt;CK$3,0,IF('Indicator Data'!AC39&lt;CK$4,10,(CK$3-'Indicator Data'!AC39)/(CK$3-CK$4)*10)),1))</f>
        <v>x</v>
      </c>
      <c r="CL39" s="197">
        <f t="shared" si="100"/>
        <v>0</v>
      </c>
      <c r="CM39" s="201">
        <f>IF('Indicator Data'!X39="No data","x",ROUND(IF(LOG('Indicator Data'!X39)&gt;CM$3,10,IF(LOG('Indicator Data'!X39)&lt;CM$4,0,10-(CM$3-LOG('Indicator Data'!X39))/(CM$3-CM$4)*10)),1))</f>
        <v>4.7</v>
      </c>
      <c r="CN39" s="201">
        <f>IF('Indicator Data'!Y39="No data","x",ROUND(IF('Indicator Data'!Y39&gt;CN$3,10,IF('Indicator Data'!Y39&lt;CN$4,0,10-(CN$3-'Indicator Data'!Y39)/(CN$3-CN$4)*10)),1))</f>
        <v>1.9</v>
      </c>
      <c r="CO39" s="201">
        <f>IF('Indicator Data'!Z39="No data","x",ROUND(IF('Indicator Data'!Z39&gt;CO$3,10,IF('Indicator Data'!Z39&lt;CO$4,0,10-(CO$3-'Indicator Data'!Z39)/(CO$3-CO$4)*10)),1))</f>
        <v>8.8000000000000007</v>
      </c>
      <c r="CP39" s="201" t="str">
        <f>IF('Indicator Data'!AA39="No data","x",ROUND(IF('Indicator Data'!AA39&gt;CP$3,10,IF('Indicator Data'!AA39&lt;CP$4,0,10-(CP$3-'Indicator Data'!AA39)/(CP$3-CP$4)*10)),1))</f>
        <v>x</v>
      </c>
      <c r="CQ39" s="197">
        <f t="shared" si="55"/>
        <v>5.0999999999999996</v>
      </c>
      <c r="CR39" s="199">
        <f t="shared" si="56"/>
        <v>3.4</v>
      </c>
      <c r="CS39" s="201">
        <f>IF('Indicator Data'!AF39="No data","x",ROUND(IF('Indicator Data'!AF39&gt;CS$3,10,IF('Indicator Data'!AF39&lt;CS$4,0,10-(CS$3-'Indicator Data'!AF39)/(CS$3-CS$4)*10)),1))</f>
        <v>1</v>
      </c>
      <c r="CT39" s="201">
        <f>IF('Indicator Data'!AG39="No data","x",ROUND(IF('Indicator Data'!AG39&gt;CT$3,10,IF('Indicator Data'!AG39&lt;CT$4,0,10-(CT$3-'Indicator Data'!AG39)/(CT$3-CT$4)*10)),1))</f>
        <v>0.7</v>
      </c>
      <c r="CU39" s="197">
        <f t="shared" si="57"/>
        <v>3.4</v>
      </c>
      <c r="CV39" s="201">
        <f>IF('Indicator Data'!AB39="No data","x",ROUND(IF('Indicator Data'!AB39&gt;CV$3,10,IF('Indicator Data'!AB39&lt;CV$4,0,10-(CV$3-'Indicator Data'!AB39)/(CV$3-CV$4)*10)),1))</f>
        <v>0</v>
      </c>
      <c r="CW39" s="197">
        <f t="shared" si="58"/>
        <v>0</v>
      </c>
      <c r="CX39" s="198">
        <f>IF('Indicator Data'!AD39="No data","x",'Indicator Data'!AD39/'Indicator Data'!$CA39)</f>
        <v>8.6471119875284889E-5</v>
      </c>
      <c r="CY39" s="201">
        <f t="shared" si="101"/>
        <v>9.1</v>
      </c>
      <c r="CZ39" s="201">
        <f>IF('Indicator Data'!AE39="No data","x",ROUND(IF('Indicator Data'!AE39&gt;CZ$3,0,IF('Indicator Data'!AE39&lt;CZ$4,10,(CZ$3-'Indicator Data'!AE39)/(CZ$3-CZ$4)*10)),1))</f>
        <v>0</v>
      </c>
      <c r="DA39" s="197">
        <f t="shared" si="59"/>
        <v>4.5999999999999996</v>
      </c>
      <c r="DB39" s="199">
        <f t="shared" si="60"/>
        <v>2.7</v>
      </c>
      <c r="DC39" s="200">
        <f t="shared" si="102"/>
        <v>2.7</v>
      </c>
      <c r="DD39" s="202">
        <f t="shared" si="103"/>
        <v>6.2</v>
      </c>
      <c r="DE39" s="201">
        <f>ROUND(IF('Indicator Data'!AH39=0,0,IF('Indicator Data'!AH39&gt;DE$3,10,IF('Indicator Data'!AH39&lt;DE$4,0,10-(DE$3-'Indicator Data'!AH39)/(DE$3-DE$4)*10))),1)</f>
        <v>0.9</v>
      </c>
      <c r="DF39" s="201">
        <f>ROUND(IF('Indicator Data'!AI39=0,0,IF(LOG('Indicator Data'!AI39)&gt;LOG(DF$3),10,IF(LOG('Indicator Data'!AI39)&lt;LOG(DF$4),0,10-(LOG(DF$3)-LOG('Indicator Data'!AI39))/(LOG(DF$3)-LOG(DF$4))*10))),1)</f>
        <v>4.7</v>
      </c>
      <c r="DG39" s="203">
        <f t="shared" si="104"/>
        <v>3</v>
      </c>
      <c r="DH39" s="197">
        <f>'Indicator Data'!AJ39</f>
        <v>0</v>
      </c>
      <c r="DI39" s="197">
        <f>'Indicator Data'!AK39</f>
        <v>0</v>
      </c>
      <c r="DJ39" s="200">
        <f t="shared" si="105"/>
        <v>0</v>
      </c>
      <c r="DK39" s="202">
        <f t="shared" si="106"/>
        <v>2.1</v>
      </c>
      <c r="DL39" s="13"/>
      <c r="DM39" s="24"/>
    </row>
    <row r="40" spans="1:117" s="2" customFormat="1">
      <c r="A40" s="205" t="str">
        <f>'Indicator Data'!A40</f>
        <v>China</v>
      </c>
      <c r="B40" s="206" t="str">
        <f>'Indicator Data'!B40</f>
        <v>CHN</v>
      </c>
      <c r="C40" s="204">
        <f>ROUND(IF('Indicator Data'!C40=0,0.1,IF(LOG('Indicator Data'!C40)&gt;C$3,10,IF(LOG('Indicator Data'!C40)&lt;C$4,0,10-(C$3-LOG('Indicator Data'!C40))/(C$3-C$4)*10))),1)</f>
        <v>10</v>
      </c>
      <c r="D40" s="196">
        <f>ROUND(IF('Indicator Data'!D40=0,0.1,IF(LOG('Indicator Data'!D40)&gt;D$3,10,IF(LOG('Indicator Data'!D40)&lt;D$4,0,10-(D$3-LOG('Indicator Data'!D40))/(D$3-D$4)*10))),1)</f>
        <v>8.6999999999999993</v>
      </c>
      <c r="E40" s="197">
        <f t="shared" si="61"/>
        <v>9.5</v>
      </c>
      <c r="F40" s="197">
        <f>IF('Indicator Data'!E40="No data",0.1,(ROUND(IF('Indicator Data'!E40=0,0,IF(LOG('Indicator Data'!E40)&gt;F$3,10,IF(LOG('Indicator Data'!E40)&lt;F$4,0,10-(F$3-LOG('Indicator Data'!E40))/(F$3-F$4)*10))),1)))</f>
        <v>10</v>
      </c>
      <c r="G40" s="197">
        <f>ROUND(IF('Indicator Data'!F40=0,0,IF(LOG('Indicator Data'!F40)&gt;G$3,10,IF(LOG('Indicator Data'!F40)&lt;G$4,0,10-(G$3-LOG('Indicator Data'!F40))/(G$3-G$4)*10))),1)</f>
        <v>10</v>
      </c>
      <c r="H40" s="196">
        <f>ROUND(IF('Indicator Data'!G40=0,0,IF(LOG('Indicator Data'!G40)&gt;H$3,10,IF(LOG('Indicator Data'!G40)&lt;H$4,0,10-(H$3-LOG('Indicator Data'!G40))/(H$3-H$4)*10))),1)</f>
        <v>10</v>
      </c>
      <c r="I40" s="196">
        <f>ROUND(IF('Indicator Data'!H40=0,0,IF(LOG('Indicator Data'!H40)&gt;I$3,10,IF(LOG('Indicator Data'!H40)&lt;I$4,0,10-(I$3-LOG('Indicator Data'!H40))/(I$3-I$4)*10))),1)</f>
        <v>10</v>
      </c>
      <c r="J40" s="196">
        <f t="shared" si="62"/>
        <v>10</v>
      </c>
      <c r="K40" s="196">
        <f>ROUND(IF('Indicator Data'!I40=0,0,IF(LOG('Indicator Data'!I40)&gt;K$3,10,IF(LOG('Indicator Data'!I40)&lt;K$4,0,10-(K$3-LOG('Indicator Data'!I40))/(K$3-K$4)*10))),1)</f>
        <v>10</v>
      </c>
      <c r="L40" s="197">
        <f t="shared" si="63"/>
        <v>10</v>
      </c>
      <c r="M40" s="197">
        <f>ROUND(IF('Indicator Data'!J40=0,0,IF(LOG('Indicator Data'!J40)&gt;M$3,10,IF(LOG('Indicator Data'!J40)&lt;M$4,0,10-(M$3-LOG('Indicator Data'!J40))/(M$3-M$4)*10))),1)</f>
        <v>10</v>
      </c>
      <c r="N40" s="198">
        <f>'Indicator Data'!C40/'Indicator Data'!$CB40</f>
        <v>6.1750932195175131E-4</v>
      </c>
      <c r="O40" s="198">
        <f>'Indicator Data'!D40/'Indicator Data'!$CB40</f>
        <v>2.9562788960847982E-6</v>
      </c>
      <c r="P40" s="198">
        <f>IF(F40=0.1,"x",'Indicator Data'!E40/'Indicator Data'!$CB40)</f>
        <v>6.7112946138374084E-3</v>
      </c>
      <c r="Q40" s="198">
        <f>'Indicator Data'!F40/'Indicator Data'!$CB40</f>
        <v>1.190133470083439E-5</v>
      </c>
      <c r="R40" s="198">
        <f>'Indicator Data'!G40/'Indicator Data'!$CB40</f>
        <v>7.3696989939892599E-3</v>
      </c>
      <c r="S40" s="198">
        <f>'Indicator Data'!H40/'Indicator Data'!$CB40</f>
        <v>2.1638503403567572E-3</v>
      </c>
      <c r="T40" s="198">
        <f>'Indicator Data'!I40/'Indicator Data'!$CB40</f>
        <v>1.5721725273837666E-3</v>
      </c>
      <c r="U40" s="198">
        <f>'Indicator Data'!J40/'Indicator Data'!$CB40</f>
        <v>1.0464190099383711E-2</v>
      </c>
      <c r="V40" s="196">
        <f t="shared" si="64"/>
        <v>3.1</v>
      </c>
      <c r="W40" s="196">
        <f t="shared" si="65"/>
        <v>0</v>
      </c>
      <c r="X40" s="197">
        <f t="shared" si="66"/>
        <v>1.7</v>
      </c>
      <c r="Y40" s="197">
        <f t="shared" si="67"/>
        <v>4.5</v>
      </c>
      <c r="Z40" s="197">
        <f t="shared" si="68"/>
        <v>7.9</v>
      </c>
      <c r="AA40" s="196">
        <f t="shared" si="69"/>
        <v>4.0999999999999996</v>
      </c>
      <c r="AB40" s="196">
        <f t="shared" si="70"/>
        <v>4.3</v>
      </c>
      <c r="AC40" s="196">
        <f t="shared" si="71"/>
        <v>4.2</v>
      </c>
      <c r="AD40" s="196">
        <f t="shared" si="72"/>
        <v>1.6</v>
      </c>
      <c r="AE40" s="197">
        <f t="shared" si="73"/>
        <v>3</v>
      </c>
      <c r="AF40" s="197">
        <f t="shared" si="74"/>
        <v>3.5</v>
      </c>
      <c r="AG40" s="196">
        <f>ROUND(IF('Indicator Data'!K40=0,0,IF('Indicator Data'!K40&gt;AG$3,10,IF('Indicator Data'!K40&lt;AG$4,0,10-(AG$3-'Indicator Data'!K40)/(AG$3-AG$4)*10))),1)</f>
        <v>10</v>
      </c>
      <c r="AH40" s="199">
        <f t="shared" si="75"/>
        <v>6.6</v>
      </c>
      <c r="AI40" s="199">
        <f t="shared" si="76"/>
        <v>4.4000000000000004</v>
      </c>
      <c r="AJ40" s="197">
        <f t="shared" si="77"/>
        <v>7.1</v>
      </c>
      <c r="AK40" s="197">
        <f t="shared" si="78"/>
        <v>7.2</v>
      </c>
      <c r="AL40" s="199">
        <f t="shared" si="79"/>
        <v>7.2</v>
      </c>
      <c r="AM40" s="199">
        <f t="shared" si="80"/>
        <v>5.8</v>
      </c>
      <c r="AN40" s="197">
        <f t="shared" si="81"/>
        <v>8.1999999999999993</v>
      </c>
      <c r="AO40" s="200">
        <f t="shared" si="82"/>
        <v>7.2</v>
      </c>
      <c r="AP40" s="200">
        <f t="shared" si="46"/>
        <v>8.4</v>
      </c>
      <c r="AQ40" s="200">
        <f t="shared" si="83"/>
        <v>9.1999999999999993</v>
      </c>
      <c r="AR40" s="200">
        <f t="shared" si="84"/>
        <v>8.1</v>
      </c>
      <c r="AS40" s="199">
        <f t="shared" si="85"/>
        <v>9.1</v>
      </c>
      <c r="AT40" s="199">
        <f>IF('Indicator Data'!L40="No data","x",IF('Indicator Data'!CC40&lt;1000,"x",ROUND((IF('Indicator Data'!L40&gt;AT$3,10,IF('Indicator Data'!L40&lt;AT$4,0,10-(AT$3-'Indicator Data'!L40)/(AT$3-AT$4)*10))),1)))</f>
        <v>0</v>
      </c>
      <c r="AU40" s="200">
        <f t="shared" si="86"/>
        <v>4.5999999999999996</v>
      </c>
      <c r="AV40" s="201">
        <f>IF('Indicator Data'!M40="No data","x",ROUND(IF('Indicator Data'!M40=0,0,IF(LOG('Indicator Data'!M40)&gt;AV$3,10,IF(LOG('Indicator Data'!M40)&lt;AV$4,0,10-(AV$3-LOG('Indicator Data'!M40))/(AV$3-AV$4)*10))),1))</f>
        <v>9.6</v>
      </c>
      <c r="AW40" s="198">
        <f>IF(AV40="x","x",'Indicator Data'!M40/'Indicator Data'!$CB40)</f>
        <v>3.9937699925991069E-2</v>
      </c>
      <c r="AX40" s="201">
        <f t="shared" si="87"/>
        <v>0.4</v>
      </c>
      <c r="AY40" s="197">
        <f t="shared" si="47"/>
        <v>7.1</v>
      </c>
      <c r="AZ40" s="201" t="str">
        <f>IF('Indicator Data'!N40="No data","x",ROUND(IF('Indicator Data'!N40=0,0,IF(LOG('Indicator Data'!N40)&gt;AZ$3,10,IF(LOG('Indicator Data'!N40)&lt;AZ$4,0,10-(AZ$3-LOG('Indicator Data'!N40))/(AZ$3-AZ$4)*10))),1))</f>
        <v>x</v>
      </c>
      <c r="BA40" s="198" t="str">
        <f>IF(AZ40="x","x",'Indicator Data'!N40/'Indicator Data'!$CB40)</f>
        <v>x</v>
      </c>
      <c r="BB40" s="201" t="str">
        <f t="shared" si="88"/>
        <v>x</v>
      </c>
      <c r="BC40" s="197" t="str">
        <f t="shared" si="48"/>
        <v>x</v>
      </c>
      <c r="BD40" s="201" t="str">
        <f>IF('Indicator Data'!O40="No data","x",ROUND(IF('Indicator Data'!O40=0,0,IF(LOG('Indicator Data'!O40)&gt;BD$3,10,IF(LOG('Indicator Data'!O40)&lt;BD$4,0,10-(BD$3-LOG('Indicator Data'!O40))/(BD$3-BD$4)*10))),1))</f>
        <v>x</v>
      </c>
      <c r="BE40" s="198" t="str">
        <f>IF(BD40="x","x",'Indicator Data'!O40/'Indicator Data'!$CB40)</f>
        <v>x</v>
      </c>
      <c r="BF40" s="201" t="str">
        <f t="shared" si="89"/>
        <v>x</v>
      </c>
      <c r="BG40" s="197" t="str">
        <f t="shared" si="49"/>
        <v>x</v>
      </c>
      <c r="BH40" s="201" t="str">
        <f>IF('Indicator Data'!P40="No data","x",ROUND(IF('Indicator Data'!P40=0,0,IF(LOG('Indicator Data'!P40)&gt;BH$3,10,IF(LOG('Indicator Data'!P40)&lt;BH$4,0,10-(BH$3-LOG('Indicator Data'!P40))/(BH$3-BH$4)*10))),1))</f>
        <v>x</v>
      </c>
      <c r="BI40" s="198" t="str">
        <f>IF(BH40="x","x",'Indicator Data'!P40/'Indicator Data'!$CB40)</f>
        <v>x</v>
      </c>
      <c r="BJ40" s="201" t="str">
        <f t="shared" si="90"/>
        <v>x</v>
      </c>
      <c r="BK40" s="197" t="str">
        <f t="shared" si="50"/>
        <v>x</v>
      </c>
      <c r="BL40" s="199">
        <f t="shared" si="51"/>
        <v>7.1</v>
      </c>
      <c r="BM40" s="201">
        <f>ROUND(IF('Indicator Data'!Q40=0,0,IF(LOG('Indicator Data'!Q40)&gt;BM$3,10,IF(LOG('Indicator Data'!Q40)&lt;BM$4,0,10-(BM$3-LOG('Indicator Data'!Q40))/(BM$3-BM$4)*10))),1)</f>
        <v>9.1</v>
      </c>
      <c r="BN40" s="252">
        <f>'Indicator Data'!R40</f>
        <v>1.6714982E-2</v>
      </c>
      <c r="BO40" s="201">
        <f t="shared" si="91"/>
        <v>0.2</v>
      </c>
      <c r="BP40" s="201">
        <f t="shared" si="92"/>
        <v>6.4</v>
      </c>
      <c r="BQ40" s="201">
        <f>ROUND(IF('Indicator Data'!S40=0,0,IF(LOG('Indicator Data'!S40)&gt;BQ$3,10,IF(LOG('Indicator Data'!S40)&lt;BQ$4,0,10-(BQ$3-LOG('Indicator Data'!S40))/(BQ$3-BQ$4)*10))),1)</f>
        <v>9.1</v>
      </c>
      <c r="BR40" s="252">
        <f>'Indicator Data'!T40</f>
        <v>1.6701209000000002E-2</v>
      </c>
      <c r="BS40" s="201">
        <f t="shared" si="93"/>
        <v>0.2</v>
      </c>
      <c r="BT40" s="201">
        <f t="shared" si="94"/>
        <v>6.4</v>
      </c>
      <c r="BU40" s="197">
        <f t="shared" si="95"/>
        <v>6.4</v>
      </c>
      <c r="BV40" s="201">
        <f>ROUND(IF('Indicator Data'!U40=0,0,IF(LOG('Indicator Data'!U40)&gt;BV$3,10,IF(LOG('Indicator Data'!U40)&lt;BV$4,0,10-(BV$3-LOG('Indicator Data'!U40))/(BV$3-BV$4)*10))),1)</f>
        <v>10</v>
      </c>
      <c r="BW40" s="198">
        <f>'Indicator Data'!U40/'Indicator Data'!$CB40</f>
        <v>0.13502806472894238</v>
      </c>
      <c r="BX40" s="201">
        <f t="shared" si="96"/>
        <v>1.5</v>
      </c>
      <c r="BY40" s="197">
        <f t="shared" si="52"/>
        <v>7.8</v>
      </c>
      <c r="BZ40" s="201">
        <f>ROUND(IF('Indicator Data'!V40=0,0,IF(LOG('Indicator Data'!V40)&gt;BZ$3,10,IF(LOG('Indicator Data'!V40)&lt;BZ$4,0,10-(BZ$3-LOG('Indicator Data'!V40))/(BZ$3-BZ$4)*10))),1)</f>
        <v>10</v>
      </c>
      <c r="CA40" s="198">
        <f>IF('Indicator Data'!V40/'Indicator Data'!$CB40&gt;1,1,'Indicator Data'!V40/'Indicator Data'!$CB40)</f>
        <v>0.56433341022914363</v>
      </c>
      <c r="CB40" s="201">
        <f t="shared" si="97"/>
        <v>5.6</v>
      </c>
      <c r="CC40" s="197">
        <f t="shared" si="53"/>
        <v>8.6</v>
      </c>
      <c r="CD40" s="201">
        <f>ROUND(IF('Indicator Data'!W40=0,0,IF(LOG('Indicator Data'!W40)&gt;CD$3,10,IF(LOG('Indicator Data'!W40)&lt;CD$4,0,10-(CD$3-LOG('Indicator Data'!W40))/(CD$3-CD$4)*10))),1)</f>
        <v>10</v>
      </c>
      <c r="CE40" s="198">
        <f>'Indicator Data'!W40/'Indicator Data'!$CB40</f>
        <v>0.25127272595129296</v>
      </c>
      <c r="CF40" s="201">
        <f t="shared" si="98"/>
        <v>2.5</v>
      </c>
      <c r="CG40" s="197">
        <f t="shared" si="54"/>
        <v>8</v>
      </c>
      <c r="CH40" s="199">
        <f t="shared" si="99"/>
        <v>7.8</v>
      </c>
      <c r="CI40" s="201">
        <f>IF('Indicator Data'!BR40="No data","x",ROUND(IF('Indicator Data'!BR40&gt;CI$3,0,IF('Indicator Data'!BR40&lt;CI$4,10,(CI$3-'Indicator Data'!BR40)/(CI$3-CI$4)*10)),1))</f>
        <v>1.7</v>
      </c>
      <c r="CJ40" s="201">
        <f>IF('Indicator Data'!BS40="No data","x",ROUND(IF('Indicator Data'!BS40&gt;CJ$3,0,IF('Indicator Data'!BS40&lt;CJ$4,10,(CJ$3-'Indicator Data'!BS40)/(CJ$3-CJ$4)*10)),1))</f>
        <v>1.2</v>
      </c>
      <c r="CK40" s="201" t="str">
        <f>IF('Indicator Data'!AC40="No data","x",ROUND(IF('Indicator Data'!AC40&gt;CK$3,0,IF('Indicator Data'!AC40&lt;CK$4,10,(CK$3-'Indicator Data'!AC40)/(CK$3-CK$4)*10)),1))</f>
        <v>x</v>
      </c>
      <c r="CL40" s="197">
        <f t="shared" si="100"/>
        <v>1.5</v>
      </c>
      <c r="CM40" s="201">
        <f>IF('Indicator Data'!X40="No data","x",ROUND(IF(LOG('Indicator Data'!X40)&gt;CM$3,10,IF(LOG('Indicator Data'!X40)&lt;CM$4,0,10-(CM$3-LOG('Indicator Data'!X40))/(CM$3-CM$4)*10)),1))</f>
        <v>7.2</v>
      </c>
      <c r="CN40" s="201">
        <f>IF('Indicator Data'!Y40="No data","x",ROUND(IF('Indicator Data'!Y40&gt;CN$3,10,IF('Indicator Data'!Y40&lt;CN$4,0,10-(CN$3-'Indicator Data'!Y40)/(CN$3-CN$4)*10)),1))</f>
        <v>4.3</v>
      </c>
      <c r="CO40" s="201">
        <f>IF('Indicator Data'!Z40="No data","x",ROUND(IF('Indicator Data'!Z40&gt;CO$3,10,IF('Indicator Data'!Z40&lt;CO$4,0,10-(CO$3-'Indicator Data'!Z40)/(CO$3-CO$4)*10)),1))</f>
        <v>6.1</v>
      </c>
      <c r="CP40" s="201" t="str">
        <f>IF('Indicator Data'!AA40="No data","x",ROUND(IF('Indicator Data'!AA40&gt;CP$3,10,IF('Indicator Data'!AA40&lt;CP$4,0,10-(CP$3-'Indicator Data'!AA40)/(CP$3-CP$4)*10)),1))</f>
        <v>x</v>
      </c>
      <c r="CQ40" s="197">
        <f t="shared" si="55"/>
        <v>5.9</v>
      </c>
      <c r="CR40" s="199">
        <f t="shared" si="56"/>
        <v>4.4000000000000004</v>
      </c>
      <c r="CS40" s="201">
        <f>IF('Indicator Data'!AF40="No data","x",ROUND(IF('Indicator Data'!AF40&gt;CS$3,10,IF('Indicator Data'!AF40&lt;CS$4,0,10-(CS$3-'Indicator Data'!AF40)/(CS$3-CS$4)*10)),1))</f>
        <v>2.7</v>
      </c>
      <c r="CT40" s="201">
        <f>IF('Indicator Data'!AG40="No data","x",ROUND(IF('Indicator Data'!AG40&gt;CT$3,10,IF('Indicator Data'!AG40&lt;CT$4,0,10-(CT$3-'Indicator Data'!AG40)/(CT$3-CT$4)*10)),1))</f>
        <v>0.6</v>
      </c>
      <c r="CU40" s="197">
        <f t="shared" si="57"/>
        <v>4.2</v>
      </c>
      <c r="CV40" s="201">
        <f>IF('Indicator Data'!AB40="No data","x",ROUND(IF('Indicator Data'!AB40&gt;CV$3,10,IF('Indicator Data'!AB40&lt;CV$4,0,10-(CV$3-'Indicator Data'!AB40)/(CV$3-CV$4)*10)),1))</f>
        <v>0.1</v>
      </c>
      <c r="CW40" s="197">
        <f t="shared" si="58"/>
        <v>1</v>
      </c>
      <c r="CX40" s="198" t="str">
        <f>IF('Indicator Data'!AD40="No data","x",'Indicator Data'!AD40/'Indicator Data'!$CA40)</f>
        <v>x</v>
      </c>
      <c r="CY40" s="201" t="str">
        <f t="shared" si="101"/>
        <v>x</v>
      </c>
      <c r="CZ40" s="201">
        <f>IF('Indicator Data'!AE40="No data","x",ROUND(IF('Indicator Data'!AE40&gt;CZ$3,0,IF('Indicator Data'!AE40&lt;CZ$4,10,(CZ$3-'Indicator Data'!AE40)/(CZ$3-CZ$4)*10)),1))</f>
        <v>2</v>
      </c>
      <c r="DA40" s="197">
        <f t="shared" si="59"/>
        <v>2</v>
      </c>
      <c r="DB40" s="199">
        <f t="shared" si="60"/>
        <v>2.4</v>
      </c>
      <c r="DC40" s="200">
        <f t="shared" si="102"/>
        <v>5.8</v>
      </c>
      <c r="DD40" s="202">
        <f t="shared" si="103"/>
        <v>7.5</v>
      </c>
      <c r="DE40" s="201">
        <f>ROUND(IF('Indicator Data'!AH40=0,0,IF('Indicator Data'!AH40&gt;DE$3,10,IF('Indicator Data'!AH40&lt;DE$4,0,10-(DE$3-'Indicator Data'!AH40)/(DE$3-DE$4)*10))),1)</f>
        <v>4.9000000000000004</v>
      </c>
      <c r="DF40" s="201">
        <f>ROUND(IF('Indicator Data'!AI40=0,0,IF(LOG('Indicator Data'!AI40)&gt;LOG(DF$3),10,IF(LOG('Indicator Data'!AI40)&lt;LOG(DF$4),0,10-(LOG(DF$3)-LOG('Indicator Data'!AI40))/(LOG(DF$3)-LOG(DF$4))*10))),1)</f>
        <v>8.4</v>
      </c>
      <c r="DG40" s="203">
        <f t="shared" si="104"/>
        <v>7</v>
      </c>
      <c r="DH40" s="197">
        <f>'Indicator Data'!AJ40</f>
        <v>0</v>
      </c>
      <c r="DI40" s="197">
        <f>'Indicator Data'!AK40</f>
        <v>0</v>
      </c>
      <c r="DJ40" s="200">
        <f t="shared" si="105"/>
        <v>0</v>
      </c>
      <c r="DK40" s="202">
        <f t="shared" si="106"/>
        <v>4.9000000000000004</v>
      </c>
      <c r="DL40" s="13"/>
      <c r="DM40" s="24"/>
    </row>
    <row r="41" spans="1:117" s="2" customFormat="1">
      <c r="A41" s="205" t="str">
        <f>'Indicator Data'!A41</f>
        <v>Colombia</v>
      </c>
      <c r="B41" s="206" t="str">
        <f>'Indicator Data'!B41</f>
        <v>COL</v>
      </c>
      <c r="C41" s="204">
        <f>ROUND(IF('Indicator Data'!C41=0,0.1,IF(LOG('Indicator Data'!C41)&gt;C$3,10,IF(LOG('Indicator Data'!C41)&lt;C$4,0,10-(C$3-LOG('Indicator Data'!C41))/(C$3-C$4)*10))),1)</f>
        <v>9.9</v>
      </c>
      <c r="D41" s="196">
        <f>ROUND(IF('Indicator Data'!D41=0,0.1,IF(LOG('Indicator Data'!D41)&gt;D$3,10,IF(LOG('Indicator Data'!D41)&lt;D$4,0,10-(D$3-LOG('Indicator Data'!D41))/(D$3-D$4)*10))),1)</f>
        <v>10</v>
      </c>
      <c r="E41" s="197">
        <f t="shared" si="61"/>
        <v>10</v>
      </c>
      <c r="F41" s="197">
        <f>IF('Indicator Data'!E41="No data",0.1,(ROUND(IF('Indicator Data'!E41=0,0,IF(LOG('Indicator Data'!E41)&gt;F$3,10,IF(LOG('Indicator Data'!E41)&lt;F$4,0,10-(F$3-LOG('Indicator Data'!E41))/(F$3-F$4)*10))),1)))</f>
        <v>8.6</v>
      </c>
      <c r="G41" s="197">
        <f>ROUND(IF('Indicator Data'!F41=0,0,IF(LOG('Indicator Data'!F41)&gt;G$3,10,IF(LOG('Indicator Data'!F41)&lt;G$4,0,10-(G$3-LOG('Indicator Data'!F41))/(G$3-G$4)*10))),1)</f>
        <v>7.9</v>
      </c>
      <c r="H41" s="196">
        <f>ROUND(IF('Indicator Data'!G41=0,0,IF(LOG('Indicator Data'!G41)&gt;H$3,10,IF(LOG('Indicator Data'!G41)&lt;H$4,0,10-(H$3-LOG('Indicator Data'!G41))/(H$3-H$4)*10))),1)</f>
        <v>5.5</v>
      </c>
      <c r="I41" s="196">
        <f>ROUND(IF('Indicator Data'!H41=0,0,IF(LOG('Indicator Data'!H41)&gt;I$3,10,IF(LOG('Indicator Data'!H41)&lt;I$4,0,10-(I$3-LOG('Indicator Data'!H41))/(I$3-I$4)*10))),1)</f>
        <v>5.6</v>
      </c>
      <c r="J41" s="196">
        <f t="shared" si="62"/>
        <v>5.6</v>
      </c>
      <c r="K41" s="196">
        <f>ROUND(IF('Indicator Data'!I41=0,0,IF(LOG('Indicator Data'!I41)&gt;K$3,10,IF(LOG('Indicator Data'!I41)&lt;K$4,0,10-(K$3-LOG('Indicator Data'!I41))/(K$3-K$4)*10))),1)</f>
        <v>7.3</v>
      </c>
      <c r="L41" s="197">
        <f t="shared" si="63"/>
        <v>6.5</v>
      </c>
      <c r="M41" s="197">
        <f>ROUND(IF('Indicator Data'!J41=0,0,IF(LOG('Indicator Data'!J41)&gt;M$3,10,IF(LOG('Indicator Data'!J41)&lt;M$4,0,10-(M$3-LOG('Indicator Data'!J41))/(M$3-M$4)*10))),1)</f>
        <v>6.1</v>
      </c>
      <c r="N41" s="198">
        <f>'Indicator Data'!C41/'Indicator Data'!$CB41</f>
        <v>1.9612117860595486E-3</v>
      </c>
      <c r="O41" s="198">
        <f>'Indicator Data'!D41/'Indicator Data'!$CB41</f>
        <v>7.7249544016491807E-4</v>
      </c>
      <c r="P41" s="198">
        <f>IF(F41=0.1,"x",'Indicator Data'!E41/'Indicator Data'!$CB41)</f>
        <v>5.5967477112226528E-3</v>
      </c>
      <c r="Q41" s="198">
        <f>'Indicator Data'!F41/'Indicator Data'!$CB41</f>
        <v>1.0648566371145215E-5</v>
      </c>
      <c r="R41" s="198">
        <f>'Indicator Data'!G41/'Indicator Data'!$CB41</f>
        <v>3.4187734471221134E-4</v>
      </c>
      <c r="S41" s="198">
        <f>'Indicator Data'!H41/'Indicator Data'!$CB41</f>
        <v>1.7444518787941166E-6</v>
      </c>
      <c r="T41" s="198">
        <f>'Indicator Data'!I41/'Indicator Data'!$CB41</f>
        <v>8.8996486258205822E-4</v>
      </c>
      <c r="U41" s="198">
        <f>'Indicator Data'!J41/'Indicator Data'!$CB41</f>
        <v>5.9283434056724721E-5</v>
      </c>
      <c r="V41" s="196">
        <f t="shared" si="64"/>
        <v>9.8000000000000007</v>
      </c>
      <c r="W41" s="196">
        <f t="shared" si="65"/>
        <v>7.7</v>
      </c>
      <c r="X41" s="197">
        <f t="shared" si="66"/>
        <v>9</v>
      </c>
      <c r="Y41" s="197">
        <f t="shared" si="67"/>
        <v>3.7</v>
      </c>
      <c r="Z41" s="197">
        <f t="shared" si="68"/>
        <v>7.8</v>
      </c>
      <c r="AA41" s="196">
        <f t="shared" si="69"/>
        <v>0.2</v>
      </c>
      <c r="AB41" s="196">
        <f t="shared" si="70"/>
        <v>0</v>
      </c>
      <c r="AC41" s="196">
        <f t="shared" si="71"/>
        <v>0.1</v>
      </c>
      <c r="AD41" s="196">
        <f t="shared" si="72"/>
        <v>0.9</v>
      </c>
      <c r="AE41" s="197">
        <f t="shared" si="73"/>
        <v>0.5</v>
      </c>
      <c r="AF41" s="197">
        <f t="shared" si="74"/>
        <v>0</v>
      </c>
      <c r="AG41" s="196">
        <f>ROUND(IF('Indicator Data'!K41=0,0,IF('Indicator Data'!K41&gt;AG$3,10,IF('Indicator Data'!K41&lt;AG$4,0,10-(AG$3-'Indicator Data'!K41)/(AG$3-AG$4)*10))),1)</f>
        <v>1.9</v>
      </c>
      <c r="AH41" s="199">
        <f t="shared" si="75"/>
        <v>9.9</v>
      </c>
      <c r="AI41" s="199">
        <f t="shared" si="76"/>
        <v>8.9</v>
      </c>
      <c r="AJ41" s="197">
        <f t="shared" si="77"/>
        <v>2.9</v>
      </c>
      <c r="AK41" s="197">
        <f t="shared" si="78"/>
        <v>2.8</v>
      </c>
      <c r="AL41" s="199">
        <f t="shared" si="79"/>
        <v>2.9</v>
      </c>
      <c r="AM41" s="199">
        <f t="shared" si="80"/>
        <v>4.0999999999999996</v>
      </c>
      <c r="AN41" s="197">
        <f t="shared" si="81"/>
        <v>3.6</v>
      </c>
      <c r="AO41" s="200">
        <f t="shared" si="82"/>
        <v>9.6</v>
      </c>
      <c r="AP41" s="200">
        <f t="shared" si="46"/>
        <v>6.8</v>
      </c>
      <c r="AQ41" s="200">
        <f t="shared" si="83"/>
        <v>7.9</v>
      </c>
      <c r="AR41" s="200">
        <f t="shared" si="84"/>
        <v>4.0999999999999996</v>
      </c>
      <c r="AS41" s="199">
        <f t="shared" si="85"/>
        <v>2.8</v>
      </c>
      <c r="AT41" s="199">
        <f>IF('Indicator Data'!L41="No data","x",IF('Indicator Data'!CC41&lt;1000,"x",ROUND((IF('Indicator Data'!L41&gt;AT$3,10,IF('Indicator Data'!L41&lt;AT$4,0,10-(AT$3-'Indicator Data'!L41)/(AT$3-AT$4)*10))),1)))</f>
        <v>1</v>
      </c>
      <c r="AU41" s="200">
        <f t="shared" si="86"/>
        <v>1.9</v>
      </c>
      <c r="AV41" s="201" t="str">
        <f>IF('Indicator Data'!M41="No data","x",ROUND(IF('Indicator Data'!M41=0,0,IF(LOG('Indicator Data'!M41)&gt;AV$3,10,IF(LOG('Indicator Data'!M41)&lt;AV$4,0,10-(AV$3-LOG('Indicator Data'!M41))/(AV$3-AV$4)*10))),1))</f>
        <v>x</v>
      </c>
      <c r="AW41" s="198" t="str">
        <f>IF(AV41="x","x",'Indicator Data'!M41/'Indicator Data'!$CB41)</f>
        <v>x</v>
      </c>
      <c r="AX41" s="201" t="str">
        <f t="shared" si="87"/>
        <v>x</v>
      </c>
      <c r="AY41" s="197" t="str">
        <f t="shared" si="47"/>
        <v>x</v>
      </c>
      <c r="AZ41" s="201" t="str">
        <f>IF('Indicator Data'!N41="No data","x",ROUND(IF('Indicator Data'!N41=0,0,IF(LOG('Indicator Data'!N41)&gt;AZ$3,10,IF(LOG('Indicator Data'!N41)&lt;AZ$4,0,10-(AZ$3-LOG('Indicator Data'!N41))/(AZ$3-AZ$4)*10))),1))</f>
        <v>x</v>
      </c>
      <c r="BA41" s="198" t="str">
        <f>IF(AZ41="x","x",'Indicator Data'!N41/'Indicator Data'!$CB41)</f>
        <v>x</v>
      </c>
      <c r="BB41" s="201" t="str">
        <f t="shared" si="88"/>
        <v>x</v>
      </c>
      <c r="BC41" s="197" t="str">
        <f t="shared" si="48"/>
        <v>x</v>
      </c>
      <c r="BD41" s="201" t="str">
        <f>IF('Indicator Data'!O41="No data","x",ROUND(IF('Indicator Data'!O41=0,0,IF(LOG('Indicator Data'!O41)&gt;BD$3,10,IF(LOG('Indicator Data'!O41)&lt;BD$4,0,10-(BD$3-LOG('Indicator Data'!O41))/(BD$3-BD$4)*10))),1))</f>
        <v>x</v>
      </c>
      <c r="BE41" s="198" t="str">
        <f>IF(BD41="x","x",'Indicator Data'!O41/'Indicator Data'!$CB41)</f>
        <v>x</v>
      </c>
      <c r="BF41" s="201" t="str">
        <f t="shared" si="89"/>
        <v>x</v>
      </c>
      <c r="BG41" s="197" t="str">
        <f t="shared" si="49"/>
        <v>x</v>
      </c>
      <c r="BH41" s="201" t="str">
        <f>IF('Indicator Data'!P41="No data","x",ROUND(IF('Indicator Data'!P41=0,0,IF(LOG('Indicator Data'!P41)&gt;BH$3,10,IF(LOG('Indicator Data'!P41)&lt;BH$4,0,10-(BH$3-LOG('Indicator Data'!P41))/(BH$3-BH$4)*10))),1))</f>
        <v>x</v>
      </c>
      <c r="BI41" s="198" t="str">
        <f>IF(BH41="x","x",'Indicator Data'!P41/'Indicator Data'!$CB41)</f>
        <v>x</v>
      </c>
      <c r="BJ41" s="201" t="str">
        <f t="shared" si="90"/>
        <v>x</v>
      </c>
      <c r="BK41" s="197" t="str">
        <f t="shared" si="50"/>
        <v>x</v>
      </c>
      <c r="BL41" s="199" t="str">
        <f t="shared" si="51"/>
        <v>x</v>
      </c>
      <c r="BM41" s="201">
        <f>ROUND(IF('Indicator Data'!Q41=0,0,IF(LOG('Indicator Data'!Q41)&gt;BM$3,10,IF(LOG('Indicator Data'!Q41)&lt;BM$4,0,10-(BM$3-LOG('Indicator Data'!Q41))/(BM$3-BM$4)*10))),1)</f>
        <v>9.3000000000000007</v>
      </c>
      <c r="BN41" s="252">
        <f>'Indicator Data'!R41</f>
        <v>0.58628553299999997</v>
      </c>
      <c r="BO41" s="201">
        <f t="shared" si="91"/>
        <v>5.9</v>
      </c>
      <c r="BP41" s="201">
        <f t="shared" si="92"/>
        <v>8</v>
      </c>
      <c r="BQ41" s="201">
        <f>ROUND(IF('Indicator Data'!S41=0,0,IF(LOG('Indicator Data'!S41)&gt;BQ$3,10,IF(LOG('Indicator Data'!S41)&lt;BQ$4,0,10-(BQ$3-LOG('Indicator Data'!S41))/(BQ$3-BQ$4)*10))),1)</f>
        <v>9.1999999999999993</v>
      </c>
      <c r="BR41" s="252">
        <f>'Indicator Data'!T41</f>
        <v>0.55071838500000003</v>
      </c>
      <c r="BS41" s="201">
        <f t="shared" si="93"/>
        <v>5.5</v>
      </c>
      <c r="BT41" s="201">
        <f t="shared" si="94"/>
        <v>7.8</v>
      </c>
      <c r="BU41" s="197">
        <f t="shared" si="95"/>
        <v>7.9</v>
      </c>
      <c r="BV41" s="201">
        <f>ROUND(IF('Indicator Data'!U41=0,0,IF(LOG('Indicator Data'!U41)&gt;BV$3,10,IF(LOG('Indicator Data'!U41)&lt;BV$4,0,10-(BV$3-LOG('Indicator Data'!U41))/(BV$3-BV$4)*10))),1)</f>
        <v>9.1999999999999993</v>
      </c>
      <c r="BW41" s="198">
        <f>'Indicator Data'!U41/'Indicator Data'!$CB41</f>
        <v>0.60795178225362745</v>
      </c>
      <c r="BX41" s="201">
        <f t="shared" si="96"/>
        <v>6.8</v>
      </c>
      <c r="BY41" s="197">
        <f t="shared" si="52"/>
        <v>8.1999999999999993</v>
      </c>
      <c r="BZ41" s="201">
        <f>ROUND(IF('Indicator Data'!V41=0,0,IF(LOG('Indicator Data'!V41)&gt;BZ$3,10,IF(LOG('Indicator Data'!V41)&lt;BZ$4,0,10-(BZ$3-LOG('Indicator Data'!V41))/(BZ$3-BZ$4)*10))),1)</f>
        <v>9.3000000000000007</v>
      </c>
      <c r="CA41" s="198">
        <f>IF('Indicator Data'!V41/'Indicator Data'!$CB41&gt;1,1,'Indicator Data'!V41/'Indicator Data'!$CB41)</f>
        <v>0.62622145857998024</v>
      </c>
      <c r="CB41" s="201">
        <f t="shared" si="97"/>
        <v>6.3</v>
      </c>
      <c r="CC41" s="197">
        <f t="shared" si="53"/>
        <v>8.1999999999999993</v>
      </c>
      <c r="CD41" s="201">
        <f>ROUND(IF('Indicator Data'!W41=0,0,IF(LOG('Indicator Data'!W41)&gt;CD$3,10,IF(LOG('Indicator Data'!W41)&lt;CD$4,0,10-(CD$3-LOG('Indicator Data'!W41))/(CD$3-CD$4)*10))),1)</f>
        <v>9.3000000000000007</v>
      </c>
      <c r="CE41" s="198">
        <f>'Indicator Data'!W41/'Indicator Data'!$CB41</f>
        <v>0.70911536092914595</v>
      </c>
      <c r="CF41" s="201">
        <f t="shared" si="98"/>
        <v>7.1</v>
      </c>
      <c r="CG41" s="197">
        <f t="shared" si="54"/>
        <v>8.4</v>
      </c>
      <c r="CH41" s="199">
        <f t="shared" si="99"/>
        <v>8.1999999999999993</v>
      </c>
      <c r="CI41" s="201">
        <f>IF('Indicator Data'!BR41="No data","x",ROUND(IF('Indicator Data'!BR41&gt;CI$3,0,IF('Indicator Data'!BR41&lt;CI$4,10,(CI$3-'Indicator Data'!BR41)/(CI$3-CI$4)*10)),1))</f>
        <v>1.2</v>
      </c>
      <c r="CJ41" s="201">
        <f>IF('Indicator Data'!BS41="No data","x",ROUND(IF('Indicator Data'!BS41&gt;CJ$3,0,IF('Indicator Data'!BS41&lt;CJ$4,10,(CJ$3-'Indicator Data'!BS41)/(CJ$3-CJ$4)*10)),1))</f>
        <v>0.4</v>
      </c>
      <c r="CK41" s="201">
        <f>IF('Indicator Data'!AC41="No data","x",ROUND(IF('Indicator Data'!AC41&gt;CK$3,0,IF('Indicator Data'!AC41&lt;CK$4,10,(CK$3-'Indicator Data'!AC41)/(CK$3-CK$4)*10)),1))</f>
        <v>3.5</v>
      </c>
      <c r="CL41" s="197">
        <f t="shared" si="100"/>
        <v>1.7</v>
      </c>
      <c r="CM41" s="201">
        <f>IF('Indicator Data'!X41="No data","x",ROUND(IF(LOG('Indicator Data'!X41)&gt;CM$3,10,IF(LOG('Indicator Data'!X41)&lt;CM$4,0,10-(CM$3-LOG('Indicator Data'!X41))/(CM$3-CM$4)*10)),1))</f>
        <v>5.5</v>
      </c>
      <c r="CN41" s="201">
        <f>IF('Indicator Data'!Y41="No data","x",ROUND(IF('Indicator Data'!Y41&gt;CN$3,10,IF('Indicator Data'!Y41&lt;CN$4,0,10-(CN$3-'Indicator Data'!Y41)/(CN$3-CN$4)*10)),1))</f>
        <v>2.9</v>
      </c>
      <c r="CO41" s="201">
        <f>IF('Indicator Data'!Z41="No data","x",ROUND(IF('Indicator Data'!Z41&gt;CO$3,10,IF('Indicator Data'!Z41&lt;CO$4,0,10-(CO$3-'Indicator Data'!Z41)/(CO$3-CO$4)*10)),1))</f>
        <v>8.1</v>
      </c>
      <c r="CP41" s="201">
        <f>IF('Indicator Data'!AA41="No data","x",ROUND(IF('Indicator Data'!AA41&gt;CP$3,10,IF('Indicator Data'!AA41&lt;CP$4,0,10-(CP$3-'Indicator Data'!AA41)/(CP$3-CP$4)*10)),1))</f>
        <v>3.8</v>
      </c>
      <c r="CQ41" s="197">
        <f t="shared" si="55"/>
        <v>5.0999999999999996</v>
      </c>
      <c r="CR41" s="199">
        <f t="shared" si="56"/>
        <v>4</v>
      </c>
      <c r="CS41" s="201">
        <f>IF('Indicator Data'!AF41="No data","x",ROUND(IF('Indicator Data'!AF41&gt;CS$3,10,IF('Indicator Data'!AF41&lt;CS$4,0,10-(CS$3-'Indicator Data'!AF41)/(CS$3-CS$4)*10)),1))</f>
        <v>3.1</v>
      </c>
      <c r="CT41" s="201">
        <f>IF('Indicator Data'!AG41="No data","x",ROUND(IF('Indicator Data'!AG41&gt;CT$3,10,IF('Indicator Data'!AG41&lt;CT$4,0,10-(CT$3-'Indicator Data'!AG41)/(CT$3-CT$4)*10)),1))</f>
        <v>1.5</v>
      </c>
      <c r="CU41" s="197">
        <f t="shared" si="57"/>
        <v>4.2</v>
      </c>
      <c r="CV41" s="201">
        <f>IF('Indicator Data'!AB41="No data","x",ROUND(IF('Indicator Data'!AB41&gt;CV$3,10,IF('Indicator Data'!AB41&lt;CV$4,0,10-(CV$3-'Indicator Data'!AB41)/(CV$3-CV$4)*10)),1))</f>
        <v>1</v>
      </c>
      <c r="CW41" s="197">
        <f t="shared" si="58"/>
        <v>1.5</v>
      </c>
      <c r="CX41" s="198">
        <f>IF('Indicator Data'!AD41="No data","x",'Indicator Data'!AD41/'Indicator Data'!$CA41)</f>
        <v>7.3435302920329753E-4</v>
      </c>
      <c r="CY41" s="201">
        <f t="shared" si="101"/>
        <v>2.7</v>
      </c>
      <c r="CZ41" s="201">
        <f>IF('Indicator Data'!AE41="No data","x",ROUND(IF('Indicator Data'!AE41&gt;CZ$3,0,IF('Indicator Data'!AE41&lt;CZ$4,10,(CZ$3-'Indicator Data'!AE41)/(CZ$3-CZ$4)*10)),1))</f>
        <v>2</v>
      </c>
      <c r="DA41" s="197">
        <f t="shared" si="59"/>
        <v>2.4</v>
      </c>
      <c r="DB41" s="199">
        <f t="shared" si="60"/>
        <v>2.7</v>
      </c>
      <c r="DC41" s="200">
        <f t="shared" si="102"/>
        <v>5.5</v>
      </c>
      <c r="DD41" s="202">
        <f t="shared" si="103"/>
        <v>6.7</v>
      </c>
      <c r="DE41" s="201">
        <f>ROUND(IF('Indicator Data'!AH41=0,0,IF('Indicator Data'!AH41&gt;DE$3,10,IF('Indicator Data'!AH41&lt;DE$4,0,10-(DE$3-'Indicator Data'!AH41)/(DE$3-DE$4)*10))),1)</f>
        <v>8</v>
      </c>
      <c r="DF41" s="201">
        <f>ROUND(IF('Indicator Data'!AI41=0,0,IF(LOG('Indicator Data'!AI41)&gt;LOG(DF$3),10,IF(LOG('Indicator Data'!AI41)&lt;LOG(DF$4),0,10-(LOG(DF$3)-LOG('Indicator Data'!AI41))/(LOG(DF$3)-LOG(DF$4))*10))),1)</f>
        <v>8</v>
      </c>
      <c r="DG41" s="203">
        <f t="shared" si="104"/>
        <v>8</v>
      </c>
      <c r="DH41" s="197">
        <f>'Indicator Data'!AJ41</f>
        <v>0</v>
      </c>
      <c r="DI41" s="197">
        <f>'Indicator Data'!AK41</f>
        <v>4</v>
      </c>
      <c r="DJ41" s="200">
        <f t="shared" si="105"/>
        <v>7</v>
      </c>
      <c r="DK41" s="202">
        <f t="shared" si="106"/>
        <v>7</v>
      </c>
      <c r="DL41" s="13"/>
      <c r="DM41" s="24"/>
    </row>
    <row r="42" spans="1:117" s="2" customFormat="1">
      <c r="A42" s="205" t="str">
        <f>'Indicator Data'!A42</f>
        <v>Comoros</v>
      </c>
      <c r="B42" s="206" t="str">
        <f>'Indicator Data'!B42</f>
        <v>COM</v>
      </c>
      <c r="C42" s="204">
        <f>ROUND(IF('Indicator Data'!C42=0,0.1,IF(LOG('Indicator Data'!C42)&gt;C$3,10,IF(LOG('Indicator Data'!C42)&lt;C$4,0,10-(C$3-LOG('Indicator Data'!C42))/(C$3-C$4)*10))),1)</f>
        <v>0.1</v>
      </c>
      <c r="D42" s="196">
        <f>ROUND(IF('Indicator Data'!D42=0,0.1,IF(LOG('Indicator Data'!D42)&gt;D$3,10,IF(LOG('Indicator Data'!D42)&lt;D$4,0,10-(D$3-LOG('Indicator Data'!D42))/(D$3-D$4)*10))),1)</f>
        <v>0.1</v>
      </c>
      <c r="E42" s="197">
        <f t="shared" si="61"/>
        <v>0.1</v>
      </c>
      <c r="F42" s="197">
        <f>IF('Indicator Data'!E42="No data",0.1,(ROUND(IF('Indicator Data'!E42=0,0,IF(LOG('Indicator Data'!E42)&gt;F$3,10,IF(LOG('Indicator Data'!E42)&lt;F$4,0,10-(F$3-LOG('Indicator Data'!E42))/(F$3-F$4)*10))),1)))</f>
        <v>0.1</v>
      </c>
      <c r="G42" s="197">
        <f>ROUND(IF('Indicator Data'!F42=0,0,IF(LOG('Indicator Data'!F42)&gt;G$3,10,IF(LOG('Indicator Data'!F42)&lt;G$4,0,10-(G$3-LOG('Indicator Data'!F42))/(G$3-G$4)*10))),1)</f>
        <v>4</v>
      </c>
      <c r="H42" s="196">
        <f>ROUND(IF('Indicator Data'!G42=0,0,IF(LOG('Indicator Data'!G42)&gt;H$3,10,IF(LOG('Indicator Data'!G42)&lt;H$4,0,10-(H$3-LOG('Indicator Data'!G42))/(H$3-H$4)*10))),1)</f>
        <v>4.7</v>
      </c>
      <c r="I42" s="196">
        <f>ROUND(IF('Indicator Data'!H42=0,0,IF(LOG('Indicator Data'!H42)&gt;I$3,10,IF(LOG('Indicator Data'!H42)&lt;I$4,0,10-(I$3-LOG('Indicator Data'!H42))/(I$3-I$4)*10))),1)</f>
        <v>7.1</v>
      </c>
      <c r="J42" s="196">
        <f t="shared" si="62"/>
        <v>6</v>
      </c>
      <c r="K42" s="196">
        <f>ROUND(IF('Indicator Data'!I42=0,0,IF(LOG('Indicator Data'!I42)&gt;K$3,10,IF(LOG('Indicator Data'!I42)&lt;K$4,0,10-(K$3-LOG('Indicator Data'!I42))/(K$3-K$4)*10))),1)</f>
        <v>0</v>
      </c>
      <c r="L42" s="197">
        <f t="shared" si="63"/>
        <v>3.6</v>
      </c>
      <c r="M42" s="197">
        <f>ROUND(IF('Indicator Data'!J42=0,0,IF(LOG('Indicator Data'!J42)&gt;M$3,10,IF(LOG('Indicator Data'!J42)&lt;M$4,0,10-(M$3-LOG('Indicator Data'!J42))/(M$3-M$4)*10))),1)</f>
        <v>0</v>
      </c>
      <c r="N42" s="198">
        <f>'Indicator Data'!C42/'Indicator Data'!$CB42</f>
        <v>0</v>
      </c>
      <c r="O42" s="198">
        <f>'Indicator Data'!D42/'Indicator Data'!$CB42</f>
        <v>0</v>
      </c>
      <c r="P42" s="198" t="str">
        <f>IF(F42=0.1,"x",'Indicator Data'!E42/'Indicator Data'!$CB42)</f>
        <v>x</v>
      </c>
      <c r="Q42" s="198">
        <f>'Indicator Data'!F42/'Indicator Data'!$CB42</f>
        <v>3.3938975793748434E-6</v>
      </c>
      <c r="R42" s="198">
        <f>'Indicator Data'!G42/'Indicator Data'!$CB42</f>
        <v>9.3778691497753888E-3</v>
      </c>
      <c r="S42" s="198">
        <f>'Indicator Data'!H42/'Indicator Data'!$CB42</f>
        <v>1.1343449498651826E-3</v>
      </c>
      <c r="T42" s="198">
        <f>'Indicator Data'!I42/'Indicator Data'!$CB42</f>
        <v>0</v>
      </c>
      <c r="U42" s="198">
        <f>'Indicator Data'!J42/'Indicator Data'!$CB42</f>
        <v>0</v>
      </c>
      <c r="V42" s="196">
        <f t="shared" si="64"/>
        <v>0</v>
      </c>
      <c r="W42" s="196">
        <f t="shared" si="65"/>
        <v>0</v>
      </c>
      <c r="X42" s="197">
        <f t="shared" si="66"/>
        <v>0</v>
      </c>
      <c r="Y42" s="197">
        <f t="shared" si="67"/>
        <v>0.1</v>
      </c>
      <c r="Z42" s="197">
        <f t="shared" si="68"/>
        <v>6.7</v>
      </c>
      <c r="AA42" s="196">
        <f t="shared" si="69"/>
        <v>5.2</v>
      </c>
      <c r="AB42" s="196">
        <f t="shared" si="70"/>
        <v>2.2999999999999998</v>
      </c>
      <c r="AC42" s="196">
        <f t="shared" si="71"/>
        <v>3.9</v>
      </c>
      <c r="AD42" s="196">
        <f t="shared" si="72"/>
        <v>0</v>
      </c>
      <c r="AE42" s="197">
        <f t="shared" si="73"/>
        <v>2.2000000000000002</v>
      </c>
      <c r="AF42" s="197">
        <f t="shared" si="74"/>
        <v>0</v>
      </c>
      <c r="AG42" s="196">
        <f>ROUND(IF('Indicator Data'!K42=0,0,IF('Indicator Data'!K42&gt;AG$3,10,IF('Indicator Data'!K42&lt;AG$4,0,10-(AG$3-'Indicator Data'!K42)/(AG$3-AG$4)*10))),1)</f>
        <v>0</v>
      </c>
      <c r="AH42" s="199">
        <f t="shared" si="75"/>
        <v>0.1</v>
      </c>
      <c r="AI42" s="199">
        <f t="shared" si="76"/>
        <v>0.1</v>
      </c>
      <c r="AJ42" s="197">
        <f t="shared" si="77"/>
        <v>5</v>
      </c>
      <c r="AK42" s="197">
        <f t="shared" si="78"/>
        <v>4.7</v>
      </c>
      <c r="AL42" s="199">
        <f t="shared" si="79"/>
        <v>4.9000000000000004</v>
      </c>
      <c r="AM42" s="199">
        <f t="shared" si="80"/>
        <v>0</v>
      </c>
      <c r="AN42" s="197">
        <f t="shared" si="81"/>
        <v>0</v>
      </c>
      <c r="AO42" s="200">
        <f t="shared" si="82"/>
        <v>0.1</v>
      </c>
      <c r="AP42" s="200">
        <f t="shared" si="46"/>
        <v>0.1</v>
      </c>
      <c r="AQ42" s="200">
        <f t="shared" si="83"/>
        <v>5.5</v>
      </c>
      <c r="AR42" s="200">
        <f t="shared" si="84"/>
        <v>2.9</v>
      </c>
      <c r="AS42" s="199">
        <f t="shared" si="85"/>
        <v>0</v>
      </c>
      <c r="AT42" s="199">
        <f>IF('Indicator Data'!L42="No data","x",IF('Indicator Data'!CC42&lt;1000,"x",ROUND((IF('Indicator Data'!L42&gt;AT$3,10,IF('Indicator Data'!L42&lt;AT$4,0,10-(AT$3-'Indicator Data'!L42)/(AT$3-AT$4)*10))),1)))</f>
        <v>0</v>
      </c>
      <c r="AU42" s="200">
        <f t="shared" si="86"/>
        <v>0</v>
      </c>
      <c r="AV42" s="201">
        <f>IF('Indicator Data'!M42="No data","x",ROUND(IF('Indicator Data'!M42=0,0,IF(LOG('Indicator Data'!M42)&gt;AV$3,10,IF(LOG('Indicator Data'!M42)&lt;AV$4,0,10-(AV$3-LOG('Indicator Data'!M42))/(AV$3-AV$4)*10))),1))</f>
        <v>5.6</v>
      </c>
      <c r="AW42" s="198">
        <f>IF(AV42="x","x",'Indicator Data'!M42/'Indicator Data'!$CB42)</f>
        <v>0.10881191701641399</v>
      </c>
      <c r="AX42" s="201">
        <f t="shared" si="87"/>
        <v>1.2</v>
      </c>
      <c r="AY42" s="197">
        <f t="shared" si="47"/>
        <v>3.7</v>
      </c>
      <c r="AZ42" s="201">
        <f>IF('Indicator Data'!N42="No data","x",ROUND(IF('Indicator Data'!N42=0,0,IF(LOG('Indicator Data'!N42)&gt;AZ$3,10,IF(LOG('Indicator Data'!N42)&lt;AZ$4,0,10-(AZ$3-LOG('Indicator Data'!N42))/(AZ$3-AZ$4)*10))),1))</f>
        <v>0</v>
      </c>
      <c r="BA42" s="198">
        <f>IF(AZ42="x","x",'Indicator Data'!N42/'Indicator Data'!$CB42)</f>
        <v>0</v>
      </c>
      <c r="BB42" s="201">
        <f t="shared" si="88"/>
        <v>0</v>
      </c>
      <c r="BC42" s="197">
        <f t="shared" si="48"/>
        <v>0</v>
      </c>
      <c r="BD42" s="201">
        <f>IF('Indicator Data'!O42="No data","x",ROUND(IF('Indicator Data'!O42=0,0,IF(LOG('Indicator Data'!O42)&gt;BD$3,10,IF(LOG('Indicator Data'!O42)&lt;BD$4,0,10-(BD$3-LOG('Indicator Data'!O42))/(BD$3-BD$4)*10))),1))</f>
        <v>0</v>
      </c>
      <c r="BE42" s="198">
        <f>IF(BD42="x","x",'Indicator Data'!O42/'Indicator Data'!$CB42)</f>
        <v>0</v>
      </c>
      <c r="BF42" s="201">
        <f t="shared" si="89"/>
        <v>0</v>
      </c>
      <c r="BG42" s="197">
        <f t="shared" si="49"/>
        <v>0</v>
      </c>
      <c r="BH42" s="201">
        <f>IF('Indicator Data'!P42="No data","x",ROUND(IF('Indicator Data'!P42=0,0,IF(LOG('Indicator Data'!P42)&gt;BH$3,10,IF(LOG('Indicator Data'!P42)&lt;BH$4,0,10-(BH$3-LOG('Indicator Data'!P42))/(BH$3-BH$4)*10))),1))</f>
        <v>0.4</v>
      </c>
      <c r="BI42" s="198">
        <f>IF(BH42="x","x",'Indicator Data'!P42/'Indicator Data'!$CB42)</f>
        <v>2.1747793403967668E-5</v>
      </c>
      <c r="BJ42" s="201">
        <f t="shared" si="90"/>
        <v>0</v>
      </c>
      <c r="BK42" s="197">
        <f t="shared" si="50"/>
        <v>0.2</v>
      </c>
      <c r="BL42" s="199">
        <f t="shared" si="51"/>
        <v>1.1000000000000001</v>
      </c>
      <c r="BM42" s="201">
        <f>ROUND(IF('Indicator Data'!Q42=0,0,IF(LOG('Indicator Data'!Q42)&gt;BM$3,10,IF(LOG('Indicator Data'!Q42)&lt;BM$4,0,10-(BM$3-LOG('Indicator Data'!Q42))/(BM$3-BM$4)*10))),1)</f>
        <v>0</v>
      </c>
      <c r="BN42" s="252">
        <f>'Indicator Data'!R42</f>
        <v>0</v>
      </c>
      <c r="BO42" s="201">
        <f t="shared" si="91"/>
        <v>0</v>
      </c>
      <c r="BP42" s="201">
        <f t="shared" si="92"/>
        <v>0</v>
      </c>
      <c r="BQ42" s="201">
        <f>ROUND(IF('Indicator Data'!S42=0,0,IF(LOG('Indicator Data'!S42)&gt;BQ$3,10,IF(LOG('Indicator Data'!S42)&lt;BQ$4,0,10-(BQ$3-LOG('Indicator Data'!S42))/(BQ$3-BQ$4)*10))),1)</f>
        <v>7</v>
      </c>
      <c r="BR42" s="252">
        <f>'Indicator Data'!T42</f>
        <v>0.97882351099999998</v>
      </c>
      <c r="BS42" s="201">
        <f t="shared" si="93"/>
        <v>9.8000000000000007</v>
      </c>
      <c r="BT42" s="201">
        <f t="shared" si="94"/>
        <v>8.8000000000000007</v>
      </c>
      <c r="BU42" s="197">
        <f t="shared" si="95"/>
        <v>6</v>
      </c>
      <c r="BV42" s="201">
        <f>ROUND(IF('Indicator Data'!U42=0,0,IF(LOG('Indicator Data'!U42)&gt;BV$3,10,IF(LOG('Indicator Data'!U42)&lt;BV$4,0,10-(BV$3-LOG('Indicator Data'!U42))/(BV$3-BV$4)*10))),1)</f>
        <v>6.7</v>
      </c>
      <c r="BW42" s="198">
        <f>'Indicator Data'!U42/'Indicator Data'!$CB42</f>
        <v>0.66654448973586955</v>
      </c>
      <c r="BX42" s="201">
        <f t="shared" si="96"/>
        <v>7.4</v>
      </c>
      <c r="BY42" s="197">
        <f t="shared" si="52"/>
        <v>7.1</v>
      </c>
      <c r="BZ42" s="201">
        <f>ROUND(IF('Indicator Data'!V42=0,0,IF(LOG('Indicator Data'!V42)&gt;BZ$3,10,IF(LOG('Indicator Data'!V42)&lt;BZ$4,0,10-(BZ$3-LOG('Indicator Data'!V42))/(BZ$3-BZ$4)*10))),1)</f>
        <v>6.8</v>
      </c>
      <c r="CA42" s="198">
        <f>IF('Indicator Data'!V42/'Indicator Data'!$CB42&gt;1,1,'Indicator Data'!V42/'Indicator Data'!$CB42)</f>
        <v>0.68403043634920113</v>
      </c>
      <c r="CB42" s="201">
        <f t="shared" si="97"/>
        <v>6.8</v>
      </c>
      <c r="CC42" s="197">
        <f t="shared" si="53"/>
        <v>6.8</v>
      </c>
      <c r="CD42" s="201">
        <f>ROUND(IF('Indicator Data'!W42=0,0,IF(LOG('Indicator Data'!W42)&gt;CD$3,10,IF(LOG('Indicator Data'!W42)&lt;CD$4,0,10-(CD$3-LOG('Indicator Data'!W42))/(CD$3-CD$4)*10))),1)</f>
        <v>6.9</v>
      </c>
      <c r="CE42" s="198">
        <f>'Indicator Data'!W42/'Indicator Data'!$CB42</f>
        <v>0.8172498229022136</v>
      </c>
      <c r="CF42" s="201">
        <f t="shared" si="98"/>
        <v>8.1999999999999993</v>
      </c>
      <c r="CG42" s="197">
        <f t="shared" si="54"/>
        <v>7.6</v>
      </c>
      <c r="CH42" s="199">
        <f t="shared" si="99"/>
        <v>6.9</v>
      </c>
      <c r="CI42" s="201">
        <f>IF('Indicator Data'!BR42="No data","x",ROUND(IF('Indicator Data'!BR42&gt;CI$3,0,IF('Indicator Data'!BR42&lt;CI$4,10,(CI$3-'Indicator Data'!BR42)/(CI$3-CI$4)*10)),1))</f>
        <v>7.1</v>
      </c>
      <c r="CJ42" s="201">
        <f>IF('Indicator Data'!BS42="No data","x",ROUND(IF('Indicator Data'!BS42&gt;CJ$3,0,IF('Indicator Data'!BS42&lt;CJ$4,10,(CJ$3-'Indicator Data'!BS42)/(CJ$3-CJ$4)*10)),1))</f>
        <v>3.3</v>
      </c>
      <c r="CK42" s="201">
        <f>IF('Indicator Data'!AC42="No data","x",ROUND(IF('Indicator Data'!AC42&gt;CK$3,0,IF('Indicator Data'!AC42&lt;CK$4,10,(CK$3-'Indicator Data'!AC42)/(CK$3-CK$4)*10)),1))</f>
        <v>8.4</v>
      </c>
      <c r="CL42" s="197">
        <f t="shared" si="100"/>
        <v>6.3</v>
      </c>
      <c r="CM42" s="201">
        <f>IF('Indicator Data'!X42="No data","x",ROUND(IF(LOG('Indicator Data'!X42)&gt;CM$3,10,IF(LOG('Indicator Data'!X42)&lt;CM$4,0,10-(CM$3-LOG('Indicator Data'!X42))/(CM$3-CM$4)*10)),1))</f>
        <v>8.8000000000000007</v>
      </c>
      <c r="CN42" s="201">
        <f>IF('Indicator Data'!Y42="No data","x",ROUND(IF('Indicator Data'!Y42&gt;CN$3,10,IF('Indicator Data'!Y42&lt;CN$4,0,10-(CN$3-'Indicator Data'!Y42)/(CN$3-CN$4)*10)),1))</f>
        <v>5.8</v>
      </c>
      <c r="CO42" s="201">
        <f>IF('Indicator Data'!Z42="No data","x",ROUND(IF('Indicator Data'!Z42&gt;CO$3,10,IF('Indicator Data'!Z42&lt;CO$4,0,10-(CO$3-'Indicator Data'!Z42)/(CO$3-CO$4)*10)),1))</f>
        <v>2.9</v>
      </c>
      <c r="CP42" s="201">
        <f>IF('Indicator Data'!AA42="No data","x",ROUND(IF('Indicator Data'!AA42&gt;CP$3,10,IF('Indicator Data'!AA42&lt;CP$4,0,10-(CP$3-'Indicator Data'!AA42)/(CP$3-CP$4)*10)),1))</f>
        <v>8.4</v>
      </c>
      <c r="CQ42" s="197">
        <f t="shared" si="55"/>
        <v>6.5</v>
      </c>
      <c r="CR42" s="199">
        <f t="shared" si="56"/>
        <v>6.4</v>
      </c>
      <c r="CS42" s="201">
        <f>IF('Indicator Data'!AF42="No data","x",ROUND(IF('Indicator Data'!AF42&gt;CS$3,10,IF('Indicator Data'!AF42&lt;CS$4,0,10-(CS$3-'Indicator Data'!AF42)/(CS$3-CS$4)*10)),1))</f>
        <v>7.6</v>
      </c>
      <c r="CT42" s="201">
        <f>IF('Indicator Data'!AG42="No data","x",ROUND(IF('Indicator Data'!AG42&gt;CT$3,10,IF('Indicator Data'!AG42&lt;CT$4,0,10-(CT$3-'Indicator Data'!AG42)/(CT$3-CT$4)*10)),1))</f>
        <v>6.1</v>
      </c>
      <c r="CU42" s="197">
        <f t="shared" si="57"/>
        <v>6.6</v>
      </c>
      <c r="CV42" s="201">
        <f>IF('Indicator Data'!AB42="No data","x",ROUND(IF('Indicator Data'!AB42&gt;CV$3,10,IF('Indicator Data'!AB42&lt;CV$4,0,10-(CV$3-'Indicator Data'!AB42)/(CV$3-CV$4)*10)),1))</f>
        <v>0.2</v>
      </c>
      <c r="CW42" s="197">
        <f t="shared" si="58"/>
        <v>4.8</v>
      </c>
      <c r="CX42" s="198">
        <f>IF('Indicator Data'!AD42="No data","x",'Indicator Data'!AD42/'Indicator Data'!$CA42)</f>
        <v>3.3348857801620296E-5</v>
      </c>
      <c r="CY42" s="201">
        <f t="shared" si="101"/>
        <v>9.6999999999999993</v>
      </c>
      <c r="CZ42" s="201">
        <f>IF('Indicator Data'!AE42="No data","x",ROUND(IF('Indicator Data'!AE42&gt;CZ$3,0,IF('Indicator Data'!AE42&lt;CZ$4,10,(CZ$3-'Indicator Data'!AE42)/(CZ$3-CZ$4)*10)),1))</f>
        <v>6</v>
      </c>
      <c r="DA42" s="197">
        <f t="shared" si="59"/>
        <v>7.9</v>
      </c>
      <c r="DB42" s="199">
        <f t="shared" si="60"/>
        <v>6.4</v>
      </c>
      <c r="DC42" s="200">
        <f t="shared" si="102"/>
        <v>5.6</v>
      </c>
      <c r="DD42" s="202">
        <f t="shared" si="103"/>
        <v>2.7</v>
      </c>
      <c r="DE42" s="201">
        <f>ROUND(IF('Indicator Data'!AH42=0,0,IF('Indicator Data'!AH42&gt;DE$3,10,IF('Indicator Data'!AH42&lt;DE$4,0,10-(DE$3-'Indicator Data'!AH42)/(DE$3-DE$4)*10))),1)</f>
        <v>0.2</v>
      </c>
      <c r="DF42" s="201">
        <f>ROUND(IF('Indicator Data'!AI42=0,0,IF(LOG('Indicator Data'!AI42)&gt;LOG(DF$3),10,IF(LOG('Indicator Data'!AI42)&lt;LOG(DF$4),0,10-(LOG(DF$3)-LOG('Indicator Data'!AI42))/(LOG(DF$3)-LOG(DF$4))*10))),1)</f>
        <v>0</v>
      </c>
      <c r="DG42" s="203">
        <f t="shared" si="104"/>
        <v>0.1</v>
      </c>
      <c r="DH42" s="197">
        <f>'Indicator Data'!AJ42</f>
        <v>0</v>
      </c>
      <c r="DI42" s="197">
        <f>'Indicator Data'!AK42</f>
        <v>0</v>
      </c>
      <c r="DJ42" s="200">
        <f t="shared" si="105"/>
        <v>0</v>
      </c>
      <c r="DK42" s="202">
        <f t="shared" si="106"/>
        <v>0.1</v>
      </c>
      <c r="DL42" s="13"/>
      <c r="DM42" s="24"/>
    </row>
    <row r="43" spans="1:117" s="2" customFormat="1">
      <c r="A43" s="205" t="str">
        <f>'Indicator Data'!A43</f>
        <v>Congo</v>
      </c>
      <c r="B43" s="206" t="str">
        <f>'Indicator Data'!B43</f>
        <v>COG</v>
      </c>
      <c r="C43" s="204">
        <f>ROUND(IF('Indicator Data'!C43=0,0.1,IF(LOG('Indicator Data'!C43)&gt;C$3,10,IF(LOG('Indicator Data'!C43)&lt;C$4,0,10-(C$3-LOG('Indicator Data'!C43))/(C$3-C$4)*10))),1)</f>
        <v>0.1</v>
      </c>
      <c r="D43" s="196">
        <f>ROUND(IF('Indicator Data'!D43=0,0.1,IF(LOG('Indicator Data'!D43)&gt;D$3,10,IF(LOG('Indicator Data'!D43)&lt;D$4,0,10-(D$3-LOG('Indicator Data'!D43))/(D$3-D$4)*10))),1)</f>
        <v>0.1</v>
      </c>
      <c r="E43" s="197">
        <f t="shared" si="61"/>
        <v>0.1</v>
      </c>
      <c r="F43" s="197">
        <f>IF('Indicator Data'!E43="No data",0.1,(ROUND(IF('Indicator Data'!E43=0,0,IF(LOG('Indicator Data'!E43)&gt;F$3,10,IF(LOG('Indicator Data'!E43)&lt;F$4,0,10-(F$3-LOG('Indicator Data'!E43))/(F$3-F$4)*10))),1)))</f>
        <v>7.1</v>
      </c>
      <c r="G43" s="197">
        <f>ROUND(IF('Indicator Data'!F43=0,0,IF(LOG('Indicator Data'!F43)&gt;G$3,10,IF(LOG('Indicator Data'!F43)&lt;G$4,0,10-(G$3-LOG('Indicator Data'!F43))/(G$3-G$4)*10))),1)</f>
        <v>0</v>
      </c>
      <c r="H43" s="196">
        <f>ROUND(IF('Indicator Data'!G43=0,0,IF(LOG('Indicator Data'!G43)&gt;H$3,10,IF(LOG('Indicator Data'!G43)&lt;H$4,0,10-(H$3-LOG('Indicator Data'!G43))/(H$3-H$4)*10))),1)</f>
        <v>0</v>
      </c>
      <c r="I43" s="196">
        <f>ROUND(IF('Indicator Data'!H43=0,0,IF(LOG('Indicator Data'!H43)&gt;I$3,10,IF(LOG('Indicator Data'!H43)&lt;I$4,0,10-(I$3-LOG('Indicator Data'!H43))/(I$3-I$4)*10))),1)</f>
        <v>0</v>
      </c>
      <c r="J43" s="196">
        <f t="shared" si="62"/>
        <v>0</v>
      </c>
      <c r="K43" s="196">
        <f>ROUND(IF('Indicator Data'!I43=0,0,IF(LOG('Indicator Data'!I43)&gt;K$3,10,IF(LOG('Indicator Data'!I43)&lt;K$4,0,10-(K$3-LOG('Indicator Data'!I43))/(K$3-K$4)*10))),1)</f>
        <v>0</v>
      </c>
      <c r="L43" s="197">
        <f t="shared" si="63"/>
        <v>0</v>
      </c>
      <c r="M43" s="197">
        <f>ROUND(IF('Indicator Data'!J43=0,0,IF(LOG('Indicator Data'!J43)&gt;M$3,10,IF(LOG('Indicator Data'!J43)&lt;M$4,0,10-(M$3-LOG('Indicator Data'!J43))/(M$3-M$4)*10))),1)</f>
        <v>0</v>
      </c>
      <c r="N43" s="198">
        <f>'Indicator Data'!C43/'Indicator Data'!$CB43</f>
        <v>0</v>
      </c>
      <c r="O43" s="198">
        <f>'Indicator Data'!D43/'Indicator Data'!$CB43</f>
        <v>0</v>
      </c>
      <c r="P43" s="198">
        <f>IF(F43=0.1,"x",'Indicator Data'!E43/'Indicator Data'!$CB43)</f>
        <v>1.435373485125116E-2</v>
      </c>
      <c r="Q43" s="198">
        <f>'Indicator Data'!F43/'Indicator Data'!$CB43</f>
        <v>0</v>
      </c>
      <c r="R43" s="198">
        <f>'Indicator Data'!G43/'Indicator Data'!$CB43</f>
        <v>0</v>
      </c>
      <c r="S43" s="198">
        <f>'Indicator Data'!H43/'Indicator Data'!$CB43</f>
        <v>0</v>
      </c>
      <c r="T43" s="198">
        <f>'Indicator Data'!I43/'Indicator Data'!$CB43</f>
        <v>0</v>
      </c>
      <c r="U43" s="198">
        <f>'Indicator Data'!J43/'Indicator Data'!$CB43</f>
        <v>0</v>
      </c>
      <c r="V43" s="196">
        <f t="shared" si="64"/>
        <v>0</v>
      </c>
      <c r="W43" s="196">
        <f t="shared" si="65"/>
        <v>0</v>
      </c>
      <c r="X43" s="197">
        <f t="shared" si="66"/>
        <v>0</v>
      </c>
      <c r="Y43" s="197">
        <f t="shared" si="67"/>
        <v>9.6</v>
      </c>
      <c r="Z43" s="197">
        <f t="shared" si="68"/>
        <v>0</v>
      </c>
      <c r="AA43" s="196">
        <f t="shared" si="69"/>
        <v>0</v>
      </c>
      <c r="AB43" s="196">
        <f t="shared" si="70"/>
        <v>0</v>
      </c>
      <c r="AC43" s="196">
        <f t="shared" si="71"/>
        <v>0</v>
      </c>
      <c r="AD43" s="196">
        <f t="shared" si="72"/>
        <v>0</v>
      </c>
      <c r="AE43" s="197">
        <f t="shared" si="73"/>
        <v>0</v>
      </c>
      <c r="AF43" s="197">
        <f t="shared" si="74"/>
        <v>0</v>
      </c>
      <c r="AG43" s="196">
        <f>ROUND(IF('Indicator Data'!K43=0,0,IF('Indicator Data'!K43&gt;AG$3,10,IF('Indicator Data'!K43&lt;AG$4,0,10-(AG$3-'Indicator Data'!K43)/(AG$3-AG$4)*10))),1)</f>
        <v>0</v>
      </c>
      <c r="AH43" s="199">
        <f t="shared" si="75"/>
        <v>0.1</v>
      </c>
      <c r="AI43" s="199">
        <f t="shared" si="76"/>
        <v>0.1</v>
      </c>
      <c r="AJ43" s="197">
        <f t="shared" si="77"/>
        <v>0</v>
      </c>
      <c r="AK43" s="197">
        <f t="shared" si="78"/>
        <v>0</v>
      </c>
      <c r="AL43" s="199">
        <f t="shared" si="79"/>
        <v>0</v>
      </c>
      <c r="AM43" s="199">
        <f t="shared" si="80"/>
        <v>0</v>
      </c>
      <c r="AN43" s="197">
        <f t="shared" si="81"/>
        <v>0</v>
      </c>
      <c r="AO43" s="200">
        <f t="shared" si="82"/>
        <v>0.1</v>
      </c>
      <c r="AP43" s="200">
        <f t="shared" si="46"/>
        <v>8.6</v>
      </c>
      <c r="AQ43" s="200">
        <f t="shared" si="83"/>
        <v>0</v>
      </c>
      <c r="AR43" s="200">
        <f t="shared" si="84"/>
        <v>0</v>
      </c>
      <c r="AS43" s="199">
        <f t="shared" si="85"/>
        <v>0</v>
      </c>
      <c r="AT43" s="199">
        <f>IF('Indicator Data'!L43="No data","x",IF('Indicator Data'!CC43&lt;1000,"x",ROUND((IF('Indicator Data'!L43&gt;AT$3,10,IF('Indicator Data'!L43&lt;AT$4,0,10-(AT$3-'Indicator Data'!L43)/(AT$3-AT$4)*10))),1)))</f>
        <v>1.9</v>
      </c>
      <c r="AU43" s="200">
        <f t="shared" si="86"/>
        <v>1</v>
      </c>
      <c r="AV43" s="201">
        <f>IF('Indicator Data'!M43="No data","x",ROUND(IF('Indicator Data'!M43=0,0,IF(LOG('Indicator Data'!M43)&gt;AV$3,10,IF(LOG('Indicator Data'!M43)&lt;AV$4,0,10-(AV$3-LOG('Indicator Data'!M43))/(AV$3-AV$4)*10))),1))</f>
        <v>7.7</v>
      </c>
      <c r="AW43" s="198">
        <f>IF(AV43="x","x",'Indicator Data'!M43/'Indicator Data'!$CB43)</f>
        <v>0.51758885715824499</v>
      </c>
      <c r="AX43" s="201">
        <f t="shared" si="87"/>
        <v>5.8</v>
      </c>
      <c r="AY43" s="197">
        <f t="shared" si="47"/>
        <v>6.9</v>
      </c>
      <c r="AZ43" s="201">
        <f>IF('Indicator Data'!N43="No data","x",ROUND(IF('Indicator Data'!N43=0,0,IF(LOG('Indicator Data'!N43)&gt;AZ$3,10,IF(LOG('Indicator Data'!N43)&lt;AZ$4,0,10-(AZ$3-LOG('Indicator Data'!N43))/(AZ$3-AZ$4)*10))),1))</f>
        <v>7.7</v>
      </c>
      <c r="BA43" s="198">
        <f>IF(AZ43="x","x",'Indicator Data'!N43/'Indicator Data'!$CB43)</f>
        <v>8.8032751205383161E-2</v>
      </c>
      <c r="BB43" s="201">
        <f t="shared" si="88"/>
        <v>10</v>
      </c>
      <c r="BC43" s="197">
        <f t="shared" si="48"/>
        <v>9.1999999999999993</v>
      </c>
      <c r="BD43" s="201">
        <f>IF('Indicator Data'!O43="No data","x",ROUND(IF('Indicator Data'!O43=0,0,IF(LOG('Indicator Data'!O43)&gt;BD$3,10,IF(LOG('Indicator Data'!O43)&lt;BD$4,0,10-(BD$3-LOG('Indicator Data'!O43))/(BD$3-BD$4)*10))),1))</f>
        <v>4.0999999999999996</v>
      </c>
      <c r="BE43" s="198">
        <f>IF(BD43="x","x",'Indicator Data'!O43/'Indicator Data'!$CB43)</f>
        <v>6.4096205940259181E-4</v>
      </c>
      <c r="BF43" s="201">
        <f t="shared" si="89"/>
        <v>0.1</v>
      </c>
      <c r="BG43" s="197">
        <f t="shared" si="49"/>
        <v>2.2999999999999998</v>
      </c>
      <c r="BH43" s="201">
        <f>IF('Indicator Data'!P43="No data","x",ROUND(IF('Indicator Data'!P43=0,0,IF(LOG('Indicator Data'!P43)&gt;BH$3,10,IF(LOG('Indicator Data'!P43)&lt;BH$4,0,10-(BH$3-LOG('Indicator Data'!P43))/(BH$3-BH$4)*10))),1))</f>
        <v>7.5</v>
      </c>
      <c r="BI43" s="198">
        <f>IF(BH43="x","x",'Indicator Data'!P43/'Indicator Data'!$CB43)</f>
        <v>6.5710541114008633E-2</v>
      </c>
      <c r="BJ43" s="201">
        <f t="shared" si="90"/>
        <v>6.6</v>
      </c>
      <c r="BK43" s="197">
        <f t="shared" si="50"/>
        <v>7.1</v>
      </c>
      <c r="BL43" s="199">
        <f t="shared" si="51"/>
        <v>7</v>
      </c>
      <c r="BM43" s="201">
        <f>ROUND(IF('Indicator Data'!Q43=0,0,IF(LOG('Indicator Data'!Q43)&gt;BM$3,10,IF(LOG('Indicator Data'!Q43)&lt;BM$4,0,10-(BM$3-LOG('Indicator Data'!Q43))/(BM$3-BM$4)*10))),1)</f>
        <v>0</v>
      </c>
      <c r="BN43" s="252">
        <f>'Indicator Data'!R43</f>
        <v>0</v>
      </c>
      <c r="BO43" s="201">
        <f t="shared" si="91"/>
        <v>0</v>
      </c>
      <c r="BP43" s="201">
        <f t="shared" si="92"/>
        <v>0</v>
      </c>
      <c r="BQ43" s="201">
        <f>ROUND(IF('Indicator Data'!S43=0,0,IF(LOG('Indicator Data'!S43)&gt;BQ$3,10,IF(LOG('Indicator Data'!S43)&lt;BQ$4,0,10-(BQ$3-LOG('Indicator Data'!S43))/(BQ$3-BQ$4)*10))),1)</f>
        <v>8.1999999999999993</v>
      </c>
      <c r="BR43" s="252">
        <f>'Indicator Data'!T43</f>
        <v>1</v>
      </c>
      <c r="BS43" s="201">
        <f t="shared" si="93"/>
        <v>10</v>
      </c>
      <c r="BT43" s="201">
        <f t="shared" si="94"/>
        <v>9.3000000000000007</v>
      </c>
      <c r="BU43" s="197">
        <f t="shared" si="95"/>
        <v>6.6</v>
      </c>
      <c r="BV43" s="201">
        <f>ROUND(IF('Indicator Data'!U43=0,0,IF(LOG('Indicator Data'!U43)&gt;BV$3,10,IF(LOG('Indicator Data'!U43)&lt;BV$4,0,10-(BV$3-LOG('Indicator Data'!U43))/(BV$3-BV$4)*10))),1)</f>
        <v>8</v>
      </c>
      <c r="BW43" s="198">
        <f>'Indicator Data'!U43/'Indicator Data'!$CB43</f>
        <v>0.85648868940096534</v>
      </c>
      <c r="BX43" s="201">
        <f t="shared" si="96"/>
        <v>9.5</v>
      </c>
      <c r="BY43" s="197">
        <f t="shared" si="52"/>
        <v>8.9</v>
      </c>
      <c r="BZ43" s="201">
        <f>ROUND(IF('Indicator Data'!V43=0,0,IF(LOG('Indicator Data'!V43)&gt;BZ$3,10,IF(LOG('Indicator Data'!V43)&lt;BZ$4,0,10-(BZ$3-LOG('Indicator Data'!V43))/(BZ$3-BZ$4)*10))),1)</f>
        <v>8.1</v>
      </c>
      <c r="CA43" s="198">
        <f>IF('Indicator Data'!V43/'Indicator Data'!$CB43&gt;1,1,'Indicator Data'!V43/'Indicator Data'!$CB43)</f>
        <v>0.96902357133362849</v>
      </c>
      <c r="CB43" s="201">
        <f t="shared" si="97"/>
        <v>9.6999999999999993</v>
      </c>
      <c r="CC43" s="197">
        <f t="shared" si="53"/>
        <v>9</v>
      </c>
      <c r="CD43" s="201">
        <f>ROUND(IF('Indicator Data'!W43=0,0,IF(LOG('Indicator Data'!W43)&gt;CD$3,10,IF(LOG('Indicator Data'!W43)&lt;CD$4,0,10-(CD$3-LOG('Indicator Data'!W43))/(CD$3-CD$4)*10))),1)</f>
        <v>8.1</v>
      </c>
      <c r="CE43" s="198">
        <f>'Indicator Data'!W43/'Indicator Data'!$CB43</f>
        <v>0.98295648997982499</v>
      </c>
      <c r="CF43" s="201">
        <f t="shared" si="98"/>
        <v>9.8000000000000007</v>
      </c>
      <c r="CG43" s="197">
        <f t="shared" si="54"/>
        <v>9.1</v>
      </c>
      <c r="CH43" s="199">
        <f t="shared" si="99"/>
        <v>8.6</v>
      </c>
      <c r="CI43" s="201">
        <f>IF('Indicator Data'!BR43="No data","x",ROUND(IF('Indicator Data'!BR43&gt;CI$3,0,IF('Indicator Data'!BR43&lt;CI$4,10,(CI$3-'Indicator Data'!BR43)/(CI$3-CI$4)*10)),1))</f>
        <v>8.9</v>
      </c>
      <c r="CJ43" s="201">
        <f>IF('Indicator Data'!BS43="No data","x",ROUND(IF('Indicator Data'!BS43&gt;CJ$3,0,IF('Indicator Data'!BS43&lt;CJ$4,10,(CJ$3-'Indicator Data'!BS43)/(CJ$3-CJ$4)*10)),1))</f>
        <v>4.5</v>
      </c>
      <c r="CK43" s="201">
        <f>IF('Indicator Data'!AC43="No data","x",ROUND(IF('Indicator Data'!AC43&gt;CK$3,0,IF('Indicator Data'!AC43&lt;CK$4,10,(CK$3-'Indicator Data'!AC43)/(CK$3-CK$4)*10)),1))</f>
        <v>5.2</v>
      </c>
      <c r="CL43" s="197">
        <f t="shared" si="100"/>
        <v>6.2</v>
      </c>
      <c r="CM43" s="201">
        <f>IF('Indicator Data'!X43="No data","x",ROUND(IF(LOG('Indicator Data'!X43)&gt;CM$3,10,IF(LOG('Indicator Data'!X43)&lt;CM$4,0,10-(CM$3-LOG('Indicator Data'!X43))/(CM$3-CM$4)*10)),1))</f>
        <v>4</v>
      </c>
      <c r="CN43" s="201">
        <f>IF('Indicator Data'!Y43="No data","x",ROUND(IF('Indicator Data'!Y43&gt;CN$3,10,IF('Indicator Data'!Y43&lt;CN$4,0,10-(CN$3-'Indicator Data'!Y43)/(CN$3-CN$4)*10)),1))</f>
        <v>6.4</v>
      </c>
      <c r="CO43" s="201">
        <f>IF('Indicator Data'!Z43="No data","x",ROUND(IF('Indicator Data'!Z43&gt;CO$3,10,IF('Indicator Data'!Z43&lt;CO$4,0,10-(CO$3-'Indicator Data'!Z43)/(CO$3-CO$4)*10)),1))</f>
        <v>6.8</v>
      </c>
      <c r="CP43" s="201">
        <f>IF('Indicator Data'!AA43="No data","x",ROUND(IF('Indicator Data'!AA43&gt;CP$3,10,IF('Indicator Data'!AA43&lt;CP$4,0,10-(CP$3-'Indicator Data'!AA43)/(CP$3-CP$4)*10)),1))</f>
        <v>5.8</v>
      </c>
      <c r="CQ43" s="197">
        <f t="shared" si="55"/>
        <v>5.8</v>
      </c>
      <c r="CR43" s="199">
        <f t="shared" si="56"/>
        <v>5.9</v>
      </c>
      <c r="CS43" s="201">
        <f>IF('Indicator Data'!AF43="No data","x",ROUND(IF('Indicator Data'!AF43&gt;CS$3,10,IF('Indicator Data'!AF43&lt;CS$4,0,10-(CS$3-'Indicator Data'!AF43)/(CS$3-CS$4)*10)),1))</f>
        <v>5.3</v>
      </c>
      <c r="CT43" s="201">
        <f>IF('Indicator Data'!AG43="No data","x",ROUND(IF('Indicator Data'!AG43&gt;CT$3,10,IF('Indicator Data'!AG43&lt;CT$4,0,10-(CT$3-'Indicator Data'!AG43)/(CT$3-CT$4)*10)),1))</f>
        <v>6.6</v>
      </c>
      <c r="CU43" s="197">
        <f t="shared" si="57"/>
        <v>5.8</v>
      </c>
      <c r="CV43" s="201">
        <f>IF('Indicator Data'!AB43="No data","x",ROUND(IF('Indicator Data'!AB43&gt;CV$3,10,IF('Indicator Data'!AB43&lt;CV$4,0,10-(CV$3-'Indicator Data'!AB43)/(CV$3-CV$4)*10)),1))</f>
        <v>2.9</v>
      </c>
      <c r="CW43" s="197">
        <f t="shared" si="58"/>
        <v>5.4</v>
      </c>
      <c r="CX43" s="198">
        <f>IF('Indicator Data'!AD43="No data","x",'Indicator Data'!AD43/'Indicator Data'!$CA43)</f>
        <v>5.5091506267021284E-5</v>
      </c>
      <c r="CY43" s="201">
        <f t="shared" si="101"/>
        <v>9.4</v>
      </c>
      <c r="CZ43" s="201">
        <f>IF('Indicator Data'!AE43="No data","x",ROUND(IF('Indicator Data'!AE43&gt;CZ$3,0,IF('Indicator Data'!AE43&lt;CZ$4,10,(CZ$3-'Indicator Data'!AE43)/(CZ$3-CZ$4)*10)),1))</f>
        <v>6</v>
      </c>
      <c r="DA43" s="197">
        <f t="shared" si="59"/>
        <v>7.7</v>
      </c>
      <c r="DB43" s="199">
        <f t="shared" si="60"/>
        <v>6.3</v>
      </c>
      <c r="DC43" s="200">
        <f t="shared" si="102"/>
        <v>7.1</v>
      </c>
      <c r="DD43" s="202">
        <f t="shared" si="103"/>
        <v>3.9</v>
      </c>
      <c r="DE43" s="201">
        <f>ROUND(IF('Indicator Data'!AH43=0,0,IF('Indicator Data'!AH43&gt;DE$3,10,IF('Indicator Data'!AH43&lt;DE$4,0,10-(DE$3-'Indicator Data'!AH43)/(DE$3-DE$4)*10))),1)</f>
        <v>3</v>
      </c>
      <c r="DF43" s="201">
        <f>ROUND(IF('Indicator Data'!AI43=0,0,IF(LOG('Indicator Data'!AI43)&gt;LOG(DF$3),10,IF(LOG('Indicator Data'!AI43)&lt;LOG(DF$4),0,10-(LOG(DF$3)-LOG('Indicator Data'!AI43))/(LOG(DF$3)-LOG(DF$4))*10))),1)</f>
        <v>3.2</v>
      </c>
      <c r="DG43" s="203">
        <f t="shared" si="104"/>
        <v>3.1</v>
      </c>
      <c r="DH43" s="197">
        <f>'Indicator Data'!AJ43</f>
        <v>0</v>
      </c>
      <c r="DI43" s="197">
        <f>'Indicator Data'!AK43</f>
        <v>0</v>
      </c>
      <c r="DJ43" s="200">
        <f t="shared" si="105"/>
        <v>0</v>
      </c>
      <c r="DK43" s="202">
        <f t="shared" si="106"/>
        <v>2.2000000000000002</v>
      </c>
      <c r="DL43" s="13"/>
      <c r="DM43" s="24"/>
    </row>
    <row r="44" spans="1:117" s="2" customFormat="1">
      <c r="A44" s="205" t="str">
        <f>'Indicator Data'!A44</f>
        <v>Congo DR</v>
      </c>
      <c r="B44" s="206" t="str">
        <f>'Indicator Data'!B44</f>
        <v>COD</v>
      </c>
      <c r="C44" s="204">
        <f>ROUND(IF('Indicator Data'!C44=0,0.1,IF(LOG('Indicator Data'!C44)&gt;C$3,10,IF(LOG('Indicator Data'!C44)&lt;C$4,0,10-(C$3-LOG('Indicator Data'!C44))/(C$3-C$4)*10))),1)</f>
        <v>9.1999999999999993</v>
      </c>
      <c r="D44" s="196">
        <f>ROUND(IF('Indicator Data'!D44=0,0.1,IF(LOG('Indicator Data'!D44)&gt;D$3,10,IF(LOG('Indicator Data'!D44)&lt;D$4,0,10-(D$3-LOG('Indicator Data'!D44))/(D$3-D$4)*10))),1)</f>
        <v>0.1</v>
      </c>
      <c r="E44" s="197">
        <f t="shared" si="61"/>
        <v>6.5</v>
      </c>
      <c r="F44" s="197">
        <f>IF('Indicator Data'!E44="No data",0.1,(ROUND(IF('Indicator Data'!E44=0,0,IF(LOG('Indicator Data'!E44)&gt;F$3,10,IF(LOG('Indicator Data'!E44)&lt;F$4,0,10-(F$3-LOG('Indicator Data'!E44))/(F$3-F$4)*10))),1)))</f>
        <v>9.1999999999999993</v>
      </c>
      <c r="G44" s="197">
        <f>ROUND(IF('Indicator Data'!F44=0,0,IF(LOG('Indicator Data'!F44)&gt;G$3,10,IF(LOG('Indicator Data'!F44)&lt;G$4,0,10-(G$3-LOG('Indicator Data'!F44))/(G$3-G$4)*10))),1)</f>
        <v>0</v>
      </c>
      <c r="H44" s="196">
        <f>ROUND(IF('Indicator Data'!G44=0,0,IF(LOG('Indicator Data'!G44)&gt;H$3,10,IF(LOG('Indicator Data'!G44)&lt;H$4,0,10-(H$3-LOG('Indicator Data'!G44))/(H$3-H$4)*10))),1)</f>
        <v>0</v>
      </c>
      <c r="I44" s="196">
        <f>ROUND(IF('Indicator Data'!H44=0,0,IF(LOG('Indicator Data'!H44)&gt;I$3,10,IF(LOG('Indicator Data'!H44)&lt;I$4,0,10-(I$3-LOG('Indicator Data'!H44))/(I$3-I$4)*10))),1)</f>
        <v>0</v>
      </c>
      <c r="J44" s="196">
        <f t="shared" si="62"/>
        <v>0</v>
      </c>
      <c r="K44" s="196">
        <f>ROUND(IF('Indicator Data'!I44=0,0,IF(LOG('Indicator Data'!I44)&gt;K$3,10,IF(LOG('Indicator Data'!I44)&lt;K$4,0,10-(K$3-LOG('Indicator Data'!I44))/(K$3-K$4)*10))),1)</f>
        <v>0</v>
      </c>
      <c r="L44" s="197">
        <f t="shared" si="63"/>
        <v>0</v>
      </c>
      <c r="M44" s="197">
        <f>ROUND(IF('Indicator Data'!J44=0,0,IF(LOG('Indicator Data'!J44)&gt;M$3,10,IF(LOG('Indicator Data'!J44)&lt;M$4,0,10-(M$3-LOG('Indicator Data'!J44))/(M$3-M$4)*10))),1)</f>
        <v>7.3</v>
      </c>
      <c r="N44" s="198">
        <f>'Indicator Data'!C44/'Indicator Data'!$CB44</f>
        <v>6.1036673193068727E-4</v>
      </c>
      <c r="O44" s="198">
        <f>'Indicator Data'!D44/'Indicator Data'!$CB44</f>
        <v>0</v>
      </c>
      <c r="P44" s="198">
        <f>IF(F44=0.1,"x",'Indicator Data'!E44/'Indicator Data'!$CB44)</f>
        <v>6.3535345392926566E-3</v>
      </c>
      <c r="Q44" s="198">
        <f>'Indicator Data'!F44/'Indicator Data'!$CB44</f>
        <v>0</v>
      </c>
      <c r="R44" s="198">
        <f>'Indicator Data'!G44/'Indicator Data'!$CB44</f>
        <v>0</v>
      </c>
      <c r="S44" s="198">
        <f>'Indicator Data'!H44/'Indicator Data'!$CB44</f>
        <v>0</v>
      </c>
      <c r="T44" s="198">
        <f>'Indicator Data'!I44/'Indicator Data'!$CB44</f>
        <v>0</v>
      </c>
      <c r="U44" s="198">
        <f>'Indicator Data'!J44/'Indicator Data'!$CB44</f>
        <v>1.1097149726030134E-4</v>
      </c>
      <c r="V44" s="196">
        <f t="shared" si="64"/>
        <v>3.1</v>
      </c>
      <c r="W44" s="196">
        <f t="shared" si="65"/>
        <v>0</v>
      </c>
      <c r="X44" s="197">
        <f t="shared" si="66"/>
        <v>1.7</v>
      </c>
      <c r="Y44" s="197">
        <f t="shared" si="67"/>
        <v>4.2</v>
      </c>
      <c r="Z44" s="197">
        <f t="shared" si="68"/>
        <v>0</v>
      </c>
      <c r="AA44" s="196">
        <f t="shared" si="69"/>
        <v>0</v>
      </c>
      <c r="AB44" s="196">
        <f t="shared" si="70"/>
        <v>0</v>
      </c>
      <c r="AC44" s="196">
        <f t="shared" si="71"/>
        <v>0</v>
      </c>
      <c r="AD44" s="196">
        <f t="shared" si="72"/>
        <v>0</v>
      </c>
      <c r="AE44" s="197">
        <f t="shared" si="73"/>
        <v>0</v>
      </c>
      <c r="AF44" s="197">
        <f t="shared" si="74"/>
        <v>0</v>
      </c>
      <c r="AG44" s="196">
        <f>ROUND(IF('Indicator Data'!K44=0,0,IF('Indicator Data'!K44&gt;AG$3,10,IF('Indicator Data'!K44&lt;AG$4,0,10-(AG$3-'Indicator Data'!K44)/(AG$3-AG$4)*10))),1)</f>
        <v>0</v>
      </c>
      <c r="AH44" s="199">
        <f t="shared" si="75"/>
        <v>6.2</v>
      </c>
      <c r="AI44" s="199">
        <f t="shared" si="76"/>
        <v>0.1</v>
      </c>
      <c r="AJ44" s="197">
        <f t="shared" si="77"/>
        <v>0</v>
      </c>
      <c r="AK44" s="197">
        <f t="shared" si="78"/>
        <v>0</v>
      </c>
      <c r="AL44" s="199">
        <f t="shared" si="79"/>
        <v>0</v>
      </c>
      <c r="AM44" s="199">
        <f t="shared" si="80"/>
        <v>0</v>
      </c>
      <c r="AN44" s="197">
        <f t="shared" si="81"/>
        <v>4.5999999999999996</v>
      </c>
      <c r="AO44" s="200">
        <f t="shared" si="82"/>
        <v>4.5</v>
      </c>
      <c r="AP44" s="200">
        <f t="shared" si="46"/>
        <v>7.5</v>
      </c>
      <c r="AQ44" s="200">
        <f t="shared" si="83"/>
        <v>0</v>
      </c>
      <c r="AR44" s="200">
        <f t="shared" si="84"/>
        <v>0</v>
      </c>
      <c r="AS44" s="199">
        <f t="shared" si="85"/>
        <v>2.2999999999999998</v>
      </c>
      <c r="AT44" s="199">
        <f>IF('Indicator Data'!L44="No data","x",IF('Indicator Data'!CC44&lt;1000,"x",ROUND((IF('Indicator Data'!L44&gt;AT$3,10,IF('Indicator Data'!L44&lt;AT$4,0,10-(AT$3-'Indicator Data'!L44)/(AT$3-AT$4)*10))),1)))</f>
        <v>0</v>
      </c>
      <c r="AU44" s="200">
        <f t="shared" si="86"/>
        <v>1.2</v>
      </c>
      <c r="AV44" s="201">
        <f>IF('Indicator Data'!M44="No data","x",ROUND(IF('Indicator Data'!M44=0,0,IF(LOG('Indicator Data'!M44)&gt;AV$3,10,IF(LOG('Indicator Data'!M44)&lt;AV$4,0,10-(AV$3-LOG('Indicator Data'!M44))/(AV$3-AV$4)*10))),1))</f>
        <v>9.4</v>
      </c>
      <c r="AW44" s="198">
        <f>IF(AV44="x","x",'Indicator Data'!M44/'Indicator Data'!$CB44)</f>
        <v>0.4573979022347453</v>
      </c>
      <c r="AX44" s="201">
        <f t="shared" si="87"/>
        <v>5.0999999999999996</v>
      </c>
      <c r="AY44" s="197">
        <f t="shared" si="47"/>
        <v>7.9</v>
      </c>
      <c r="AZ44" s="201">
        <f>IF('Indicator Data'!N44="No data","x",ROUND(IF('Indicator Data'!N44=0,0,IF(LOG('Indicator Data'!N44)&gt;AZ$3,10,IF(LOG('Indicator Data'!N44)&lt;AZ$4,0,10-(AZ$3-LOG('Indicator Data'!N44))/(AZ$3-AZ$4)*10))),1))</f>
        <v>10</v>
      </c>
      <c r="BA44" s="198">
        <f>IF(AZ44="x","x",'Indicator Data'!N44/'Indicator Data'!$CB44)</f>
        <v>0.2409522440007256</v>
      </c>
      <c r="BB44" s="201">
        <f t="shared" si="88"/>
        <v>10</v>
      </c>
      <c r="BC44" s="197">
        <f t="shared" si="48"/>
        <v>10</v>
      </c>
      <c r="BD44" s="201">
        <f>IF('Indicator Data'!O44="No data","x",ROUND(IF('Indicator Data'!O44=0,0,IF(LOG('Indicator Data'!O44)&gt;BD$3,10,IF(LOG('Indicator Data'!O44)&lt;BD$4,0,10-(BD$3-LOG('Indicator Data'!O44))/(BD$3-BD$4)*10))),1))</f>
        <v>0</v>
      </c>
      <c r="BE44" s="198">
        <f>IF(BD44="x","x",'Indicator Data'!O44/'Indicator Data'!$CB44)</f>
        <v>0</v>
      </c>
      <c r="BF44" s="201">
        <f t="shared" si="89"/>
        <v>0</v>
      </c>
      <c r="BG44" s="197">
        <f t="shared" si="49"/>
        <v>0</v>
      </c>
      <c r="BH44" s="201">
        <f>IF('Indicator Data'!P44="No data","x",ROUND(IF('Indicator Data'!P44=0,0,IF(LOG('Indicator Data'!P44)&gt;BH$3,10,IF(LOG('Indicator Data'!P44)&lt;BH$4,0,10-(BH$3-LOG('Indicator Data'!P44))/(BH$3-BH$4)*10))),1))</f>
        <v>10</v>
      </c>
      <c r="BI44" s="198">
        <f>IF(BH44="x","x",'Indicator Data'!P44/'Indicator Data'!$CB44)</f>
        <v>0.26003360178483498</v>
      </c>
      <c r="BJ44" s="201">
        <f t="shared" si="90"/>
        <v>10</v>
      </c>
      <c r="BK44" s="197">
        <f t="shared" si="50"/>
        <v>10</v>
      </c>
      <c r="BL44" s="199">
        <f t="shared" si="51"/>
        <v>8.5</v>
      </c>
      <c r="BM44" s="201">
        <f>ROUND(IF('Indicator Data'!Q44=0,0,IF(LOG('Indicator Data'!Q44)&gt;BM$3,10,IF(LOG('Indicator Data'!Q44)&lt;BM$4,0,10-(BM$3-LOG('Indicator Data'!Q44))/(BM$3-BM$4)*10))),1)</f>
        <v>9.9</v>
      </c>
      <c r="BN44" s="252">
        <f>'Indicator Data'!R44</f>
        <v>0.988808668</v>
      </c>
      <c r="BO44" s="201">
        <f t="shared" si="91"/>
        <v>9.9</v>
      </c>
      <c r="BP44" s="201">
        <f t="shared" si="92"/>
        <v>9.9</v>
      </c>
      <c r="BQ44" s="201">
        <f>ROUND(IF('Indicator Data'!S44=0,0,IF(LOG('Indicator Data'!S44)&gt;BQ$3,10,IF(LOG('Indicator Data'!S44)&lt;BQ$4,0,10-(BQ$3-LOG('Indicator Data'!S44))/(BQ$3-BQ$4)*10))),1)</f>
        <v>9.9</v>
      </c>
      <c r="BR44" s="252">
        <f>'Indicator Data'!T44</f>
        <v>0.97041016099999999</v>
      </c>
      <c r="BS44" s="201">
        <f t="shared" si="93"/>
        <v>9.6999999999999993</v>
      </c>
      <c r="BT44" s="201">
        <f t="shared" si="94"/>
        <v>9.8000000000000007</v>
      </c>
      <c r="BU44" s="197">
        <f t="shared" si="95"/>
        <v>9.9</v>
      </c>
      <c r="BV44" s="201">
        <f>ROUND(IF('Indicator Data'!U44=0,0,IF(LOG('Indicator Data'!U44)&gt;BV$3,10,IF(LOG('Indicator Data'!U44)&lt;BV$4,0,10-(BV$3-LOG('Indicator Data'!U44))/(BV$3-BV$4)*10))),1)</f>
        <v>9.6999999999999993</v>
      </c>
      <c r="BW44" s="198">
        <f>'Indicator Data'!U44/'Indicator Data'!$CB44</f>
        <v>0.83900945010794115</v>
      </c>
      <c r="BX44" s="201">
        <f t="shared" si="96"/>
        <v>9.3000000000000007</v>
      </c>
      <c r="BY44" s="197">
        <f t="shared" si="52"/>
        <v>9.5</v>
      </c>
      <c r="BZ44" s="201">
        <f>ROUND(IF('Indicator Data'!V44=0,0,IF(LOG('Indicator Data'!V44)&gt;BZ$3,10,IF(LOG('Indicator Data'!V44)&lt;BZ$4,0,10-(BZ$3-LOG('Indicator Data'!V44))/(BZ$3-BZ$4)*10))),1)</f>
        <v>9.6999999999999993</v>
      </c>
      <c r="CA44" s="198">
        <f>IF('Indicator Data'!V44/'Indicator Data'!$CB44&gt;1,1,'Indicator Data'!V44/'Indicator Data'!$CB44)</f>
        <v>0.85961161680473841</v>
      </c>
      <c r="CB44" s="201">
        <f t="shared" si="97"/>
        <v>8.6</v>
      </c>
      <c r="CC44" s="197">
        <f t="shared" si="53"/>
        <v>9.1999999999999993</v>
      </c>
      <c r="CD44" s="201">
        <f>ROUND(IF('Indicator Data'!W44=0,0,IF(LOG('Indicator Data'!W44)&gt;CD$3,10,IF(LOG('Indicator Data'!W44)&lt;CD$4,0,10-(CD$3-LOG('Indicator Data'!W44))/(CD$3-CD$4)*10))),1)</f>
        <v>9.8000000000000007</v>
      </c>
      <c r="CE44" s="198">
        <f>'Indicator Data'!W44/'Indicator Data'!$CB44</f>
        <v>0.90301532156312136</v>
      </c>
      <c r="CF44" s="201">
        <f t="shared" si="98"/>
        <v>9</v>
      </c>
      <c r="CG44" s="197">
        <f t="shared" si="54"/>
        <v>9.4</v>
      </c>
      <c r="CH44" s="199">
        <f t="shared" si="99"/>
        <v>9.5</v>
      </c>
      <c r="CI44" s="201">
        <f>IF('Indicator Data'!BR44="No data","x",ROUND(IF('Indicator Data'!BR44&gt;CI$3,0,IF('Indicator Data'!BR44&lt;CI$4,10,(CI$3-'Indicator Data'!BR44)/(CI$3-CI$4)*10)),1))</f>
        <v>8.8000000000000007</v>
      </c>
      <c r="CJ44" s="201">
        <f>IF('Indicator Data'!BS44="No data","x",ROUND(IF('Indicator Data'!BS44&gt;CJ$3,0,IF('Indicator Data'!BS44&lt;CJ$4,10,(CJ$3-'Indicator Data'!BS44)/(CJ$3-CJ$4)*10)),1))</f>
        <v>9.5</v>
      </c>
      <c r="CK44" s="201">
        <f>IF('Indicator Data'!AC44="No data","x",ROUND(IF('Indicator Data'!AC44&gt;CK$3,0,IF('Indicator Data'!AC44&lt;CK$4,10,(CK$3-'Indicator Data'!AC44)/(CK$3-CK$4)*10)),1))</f>
        <v>9.6</v>
      </c>
      <c r="CL44" s="197">
        <f t="shared" si="100"/>
        <v>9.3000000000000007</v>
      </c>
      <c r="CM44" s="201">
        <f>IF('Indicator Data'!X44="No data","x",ROUND(IF(LOG('Indicator Data'!X44)&gt;CM$3,10,IF(LOG('Indicator Data'!X44)&lt;CM$4,0,10-(CM$3-LOG('Indicator Data'!X44))/(CM$3-CM$4)*10)),1))</f>
        <v>5.2</v>
      </c>
      <c r="CN44" s="201">
        <f>IF('Indicator Data'!Y44="No data","x",ROUND(IF('Indicator Data'!Y44&gt;CN$3,10,IF('Indicator Data'!Y44&lt;CN$4,0,10-(CN$3-'Indicator Data'!Y44)/(CN$3-CN$4)*10)),1))</f>
        <v>8.9</v>
      </c>
      <c r="CO44" s="201">
        <f>IF('Indicator Data'!Z44="No data","x",ROUND(IF('Indicator Data'!Z44&gt;CO$3,10,IF('Indicator Data'!Z44&lt;CO$4,0,10-(CO$3-'Indicator Data'!Z44)/(CO$3-CO$4)*10)),1))</f>
        <v>4.5999999999999996</v>
      </c>
      <c r="CP44" s="201">
        <f>IF('Indicator Data'!AA44="No data","x",ROUND(IF('Indicator Data'!AA44&gt;CP$3,10,IF('Indicator Data'!AA44&lt;CP$4,0,10-(CP$3-'Indicator Data'!AA44)/(CP$3-CP$4)*10)),1))</f>
        <v>8.3000000000000007</v>
      </c>
      <c r="CQ44" s="197">
        <f t="shared" si="55"/>
        <v>6.8</v>
      </c>
      <c r="CR44" s="199">
        <f t="shared" si="56"/>
        <v>7.6</v>
      </c>
      <c r="CS44" s="201">
        <f>IF('Indicator Data'!AF44="No data","x",ROUND(IF('Indicator Data'!AF44&gt;CS$3,10,IF('Indicator Data'!AF44&lt;CS$4,0,10-(CS$3-'Indicator Data'!AF44)/(CS$3-CS$4)*10)),1))</f>
        <v>8.6</v>
      </c>
      <c r="CT44" s="201">
        <f>IF('Indicator Data'!AG44="No data","x",ROUND(IF('Indicator Data'!AG44&gt;CT$3,10,IF('Indicator Data'!AG44&lt;CT$4,0,10-(CT$3-'Indicator Data'!AG44)/(CT$3-CT$4)*10)),1))</f>
        <v>8.4</v>
      </c>
      <c r="CU44" s="197">
        <f t="shared" si="57"/>
        <v>7.3</v>
      </c>
      <c r="CV44" s="201">
        <f>IF('Indicator Data'!AB44="No data","x",ROUND(IF('Indicator Data'!AB44&gt;CV$3,10,IF('Indicator Data'!AB44&lt;CV$4,0,10-(CV$3-'Indicator Data'!AB44)/(CV$3-CV$4)*10)),1))</f>
        <v>4</v>
      </c>
      <c r="CW44" s="197">
        <f t="shared" si="58"/>
        <v>8</v>
      </c>
      <c r="CX44" s="198">
        <f>IF('Indicator Data'!AD44="No data","x",'Indicator Data'!AD44/'Indicator Data'!$CA44)</f>
        <v>4.3980998779340262E-5</v>
      </c>
      <c r="CY44" s="201">
        <f t="shared" si="101"/>
        <v>9.6</v>
      </c>
      <c r="CZ44" s="201">
        <f>IF('Indicator Data'!AE44="No data","x",ROUND(IF('Indicator Data'!AE44&gt;CZ$3,0,IF('Indicator Data'!AE44&lt;CZ$4,10,(CZ$3-'Indicator Data'!AE44)/(CZ$3-CZ$4)*10)),1))</f>
        <v>8</v>
      </c>
      <c r="DA44" s="197">
        <f t="shared" si="59"/>
        <v>8.8000000000000007</v>
      </c>
      <c r="DB44" s="199">
        <f t="shared" si="60"/>
        <v>8</v>
      </c>
      <c r="DC44" s="200">
        <f t="shared" si="102"/>
        <v>8.5</v>
      </c>
      <c r="DD44" s="202">
        <f t="shared" si="103"/>
        <v>4.5999999999999996</v>
      </c>
      <c r="DE44" s="201">
        <f>ROUND(IF('Indicator Data'!AH44=0,0,IF('Indicator Data'!AH44&gt;DE$3,10,IF('Indicator Data'!AH44&lt;DE$4,0,10-(DE$3-'Indicator Data'!AH44)/(DE$3-DE$4)*10))),1)</f>
        <v>10</v>
      </c>
      <c r="DF44" s="201">
        <f>ROUND(IF('Indicator Data'!AI44=0,0,IF(LOG('Indicator Data'!AI44)&gt;LOG(DF$3),10,IF(LOG('Indicator Data'!AI44)&lt;LOG(DF$4),0,10-(LOG(DF$3)-LOG('Indicator Data'!AI44))/(LOG(DF$3)-LOG(DF$4))*10))),1)</f>
        <v>9.9</v>
      </c>
      <c r="DG44" s="203">
        <f t="shared" si="104"/>
        <v>10</v>
      </c>
      <c r="DH44" s="197">
        <f>'Indicator Data'!AJ44</f>
        <v>0</v>
      </c>
      <c r="DI44" s="197">
        <f>'Indicator Data'!AK44</f>
        <v>5</v>
      </c>
      <c r="DJ44" s="200">
        <f t="shared" si="105"/>
        <v>9</v>
      </c>
      <c r="DK44" s="202">
        <f t="shared" si="106"/>
        <v>9</v>
      </c>
      <c r="DL44" s="13"/>
      <c r="DM44" s="24"/>
    </row>
    <row r="45" spans="1:117" s="2" customFormat="1">
      <c r="A45" s="205" t="str">
        <f>'Indicator Data'!A45</f>
        <v>Costa Rica</v>
      </c>
      <c r="B45" s="206" t="str">
        <f>'Indicator Data'!B45</f>
        <v>CRI</v>
      </c>
      <c r="C45" s="204">
        <f>ROUND(IF('Indicator Data'!C45=0,0.1,IF(LOG('Indicator Data'!C45)&gt;C$3,10,IF(LOG('Indicator Data'!C45)&lt;C$4,0,10-(C$3-LOG('Indicator Data'!C45))/(C$3-C$4)*10))),1)</f>
        <v>7.5</v>
      </c>
      <c r="D45" s="196">
        <f>ROUND(IF('Indicator Data'!D45=0,0.1,IF(LOG('Indicator Data'!D45)&gt;D$3,10,IF(LOG('Indicator Data'!D45)&lt;D$4,0,10-(D$3-LOG('Indicator Data'!D45))/(D$3-D$4)*10))),1)</f>
        <v>10</v>
      </c>
      <c r="E45" s="197">
        <f t="shared" si="61"/>
        <v>9.1</v>
      </c>
      <c r="F45" s="197">
        <f>IF('Indicator Data'!E45="No data",0.1,(ROUND(IF('Indicator Data'!E45=0,0,IF(LOG('Indicator Data'!E45)&gt;F$3,10,IF(LOG('Indicator Data'!E45)&lt;F$4,0,10-(F$3-LOG('Indicator Data'!E45))/(F$3-F$4)*10))),1)))</f>
        <v>4.9000000000000004</v>
      </c>
      <c r="G45" s="197">
        <f>ROUND(IF('Indicator Data'!F45=0,0,IF(LOG('Indicator Data'!F45)&gt;G$3,10,IF(LOG('Indicator Data'!F45)&lt;G$4,0,10-(G$3-LOG('Indicator Data'!F45))/(G$3-G$4)*10))),1)</f>
        <v>7.5</v>
      </c>
      <c r="H45" s="196">
        <f>ROUND(IF('Indicator Data'!G45=0,0,IF(LOG('Indicator Data'!G45)&gt;H$3,10,IF(LOG('Indicator Data'!G45)&lt;H$4,0,10-(H$3-LOG('Indicator Data'!G45))/(H$3-H$4)*10))),1)</f>
        <v>3.4</v>
      </c>
      <c r="I45" s="196">
        <f>ROUND(IF('Indicator Data'!H45=0,0,IF(LOG('Indicator Data'!H45)&gt;I$3,10,IF(LOG('Indicator Data'!H45)&lt;I$4,0,10-(I$3-LOG('Indicator Data'!H45))/(I$3-I$4)*10))),1)</f>
        <v>0</v>
      </c>
      <c r="J45" s="196">
        <f t="shared" si="62"/>
        <v>1.9</v>
      </c>
      <c r="K45" s="196">
        <f>ROUND(IF('Indicator Data'!I45=0,0,IF(LOG('Indicator Data'!I45)&gt;K$3,10,IF(LOG('Indicator Data'!I45)&lt;K$4,0,10-(K$3-LOG('Indicator Data'!I45))/(K$3-K$4)*10))),1)</f>
        <v>4.5</v>
      </c>
      <c r="L45" s="197">
        <f t="shared" si="63"/>
        <v>3.3</v>
      </c>
      <c r="M45" s="197">
        <f>ROUND(IF('Indicator Data'!J45=0,0,IF(LOG('Indicator Data'!J45)&gt;M$3,10,IF(LOG('Indicator Data'!J45)&lt;M$4,0,10-(M$3-LOG('Indicator Data'!J45))/(M$3-M$4)*10))),1)</f>
        <v>0</v>
      </c>
      <c r="N45" s="198">
        <f>'Indicator Data'!C45/'Indicator Data'!$CB45</f>
        <v>2.1000957033339121E-3</v>
      </c>
      <c r="O45" s="198">
        <f>'Indicator Data'!D45/'Indicator Data'!$CB45</f>
        <v>2.097913881341154E-3</v>
      </c>
      <c r="P45" s="198">
        <f>IF(F45=0.1,"x",'Indicator Data'!E45/'Indicator Data'!$CB45)</f>
        <v>1.8486721553655769E-3</v>
      </c>
      <c r="Q45" s="198">
        <f>'Indicator Data'!F45/'Indicator Data'!$CB45</f>
        <v>6.2082781199494558E-5</v>
      </c>
      <c r="R45" s="198">
        <f>'Indicator Data'!G45/'Indicator Data'!$CB45</f>
        <v>4.75618933890713E-4</v>
      </c>
      <c r="S45" s="198">
        <f>'Indicator Data'!H45/'Indicator Data'!$CB45</f>
        <v>0</v>
      </c>
      <c r="T45" s="198">
        <f>'Indicator Data'!I45/'Indicator Data'!$CB45</f>
        <v>3.695923973717113E-4</v>
      </c>
      <c r="U45" s="198">
        <f>'Indicator Data'!J45/'Indicator Data'!$CB45</f>
        <v>0</v>
      </c>
      <c r="V45" s="196">
        <f t="shared" si="64"/>
        <v>10</v>
      </c>
      <c r="W45" s="196">
        <f t="shared" si="65"/>
        <v>10</v>
      </c>
      <c r="X45" s="197">
        <f t="shared" si="66"/>
        <v>10</v>
      </c>
      <c r="Y45" s="197">
        <f t="shared" si="67"/>
        <v>1.2</v>
      </c>
      <c r="Z45" s="197">
        <f t="shared" si="68"/>
        <v>9.5</v>
      </c>
      <c r="AA45" s="196">
        <f t="shared" si="69"/>
        <v>0.3</v>
      </c>
      <c r="AB45" s="196">
        <f t="shared" si="70"/>
        <v>0</v>
      </c>
      <c r="AC45" s="196">
        <f t="shared" si="71"/>
        <v>0.2</v>
      </c>
      <c r="AD45" s="196">
        <f t="shared" si="72"/>
        <v>0.4</v>
      </c>
      <c r="AE45" s="197">
        <f t="shared" si="73"/>
        <v>0.3</v>
      </c>
      <c r="AF45" s="197">
        <f t="shared" si="74"/>
        <v>0</v>
      </c>
      <c r="AG45" s="196">
        <f>ROUND(IF('Indicator Data'!K45=0,0,IF('Indicator Data'!K45&gt;AG$3,10,IF('Indicator Data'!K45&lt;AG$4,0,10-(AG$3-'Indicator Data'!K45)/(AG$3-AG$4)*10))),1)</f>
        <v>3.8</v>
      </c>
      <c r="AH45" s="199">
        <f t="shared" si="75"/>
        <v>8.8000000000000007</v>
      </c>
      <c r="AI45" s="199">
        <f t="shared" si="76"/>
        <v>10</v>
      </c>
      <c r="AJ45" s="197">
        <f t="shared" si="77"/>
        <v>1.9</v>
      </c>
      <c r="AK45" s="197">
        <f t="shared" si="78"/>
        <v>0</v>
      </c>
      <c r="AL45" s="199">
        <f t="shared" si="79"/>
        <v>1</v>
      </c>
      <c r="AM45" s="199">
        <f t="shared" si="80"/>
        <v>2.5</v>
      </c>
      <c r="AN45" s="197">
        <f t="shared" si="81"/>
        <v>0</v>
      </c>
      <c r="AO45" s="200">
        <f t="shared" si="82"/>
        <v>9.6</v>
      </c>
      <c r="AP45" s="200">
        <f t="shared" si="46"/>
        <v>3.3</v>
      </c>
      <c r="AQ45" s="200">
        <f t="shared" si="83"/>
        <v>8.6999999999999993</v>
      </c>
      <c r="AR45" s="200">
        <f t="shared" si="84"/>
        <v>1.9</v>
      </c>
      <c r="AS45" s="199">
        <f t="shared" si="85"/>
        <v>1.9</v>
      </c>
      <c r="AT45" s="199">
        <f>IF('Indicator Data'!L45="No data","x",IF('Indicator Data'!CC45&lt;1000,"x",ROUND((IF('Indicator Data'!L45&gt;AT$3,10,IF('Indicator Data'!L45&lt;AT$4,0,10-(AT$3-'Indicator Data'!L45)/(AT$3-AT$4)*10))),1)))</f>
        <v>0</v>
      </c>
      <c r="AU45" s="200">
        <f t="shared" si="86"/>
        <v>1</v>
      </c>
      <c r="AV45" s="201" t="str">
        <f>IF('Indicator Data'!M45="No data","x",ROUND(IF('Indicator Data'!M45=0,0,IF(LOG('Indicator Data'!M45)&gt;AV$3,10,IF(LOG('Indicator Data'!M45)&lt;AV$4,0,10-(AV$3-LOG('Indicator Data'!M45))/(AV$3-AV$4)*10))),1))</f>
        <v>x</v>
      </c>
      <c r="AW45" s="198" t="str">
        <f>IF(AV45="x","x",'Indicator Data'!M45/'Indicator Data'!$CB45)</f>
        <v>x</v>
      </c>
      <c r="AX45" s="201" t="str">
        <f t="shared" si="87"/>
        <v>x</v>
      </c>
      <c r="AY45" s="197" t="str">
        <f t="shared" si="47"/>
        <v>x</v>
      </c>
      <c r="AZ45" s="201" t="str">
        <f>IF('Indicator Data'!N45="No data","x",ROUND(IF('Indicator Data'!N45=0,0,IF(LOG('Indicator Data'!N45)&gt;AZ$3,10,IF(LOG('Indicator Data'!N45)&lt;AZ$4,0,10-(AZ$3-LOG('Indicator Data'!N45))/(AZ$3-AZ$4)*10))),1))</f>
        <v>x</v>
      </c>
      <c r="BA45" s="198" t="str">
        <f>IF(AZ45="x","x",'Indicator Data'!N45/'Indicator Data'!$CB45)</f>
        <v>x</v>
      </c>
      <c r="BB45" s="201" t="str">
        <f t="shared" si="88"/>
        <v>x</v>
      </c>
      <c r="BC45" s="197" t="str">
        <f t="shared" si="48"/>
        <v>x</v>
      </c>
      <c r="BD45" s="201" t="str">
        <f>IF('Indicator Data'!O45="No data","x",ROUND(IF('Indicator Data'!O45=0,0,IF(LOG('Indicator Data'!O45)&gt;BD$3,10,IF(LOG('Indicator Data'!O45)&lt;BD$4,0,10-(BD$3-LOG('Indicator Data'!O45))/(BD$3-BD$4)*10))),1))</f>
        <v>x</v>
      </c>
      <c r="BE45" s="198" t="str">
        <f>IF(BD45="x","x",'Indicator Data'!O45/'Indicator Data'!$CB45)</f>
        <v>x</v>
      </c>
      <c r="BF45" s="201" t="str">
        <f t="shared" si="89"/>
        <v>x</v>
      </c>
      <c r="BG45" s="197" t="str">
        <f t="shared" si="49"/>
        <v>x</v>
      </c>
      <c r="BH45" s="201" t="str">
        <f>IF('Indicator Data'!P45="No data","x",ROUND(IF('Indicator Data'!P45=0,0,IF(LOG('Indicator Data'!P45)&gt;BH$3,10,IF(LOG('Indicator Data'!P45)&lt;BH$4,0,10-(BH$3-LOG('Indicator Data'!P45))/(BH$3-BH$4)*10))),1))</f>
        <v>x</v>
      </c>
      <c r="BI45" s="198" t="str">
        <f>IF(BH45="x","x",'Indicator Data'!P45/'Indicator Data'!$CB45)</f>
        <v>x</v>
      </c>
      <c r="BJ45" s="201" t="str">
        <f t="shared" si="90"/>
        <v>x</v>
      </c>
      <c r="BK45" s="197" t="str">
        <f t="shared" si="50"/>
        <v>x</v>
      </c>
      <c r="BL45" s="199" t="str">
        <f t="shared" si="51"/>
        <v>x</v>
      </c>
      <c r="BM45" s="201">
        <f>ROUND(IF('Indicator Data'!Q45=0,0,IF(LOG('Indicator Data'!Q45)&gt;BM$3,10,IF(LOG('Indicator Data'!Q45)&lt;BM$4,0,10-(BM$3-LOG('Indicator Data'!Q45))/(BM$3-BM$4)*10))),1)</f>
        <v>0</v>
      </c>
      <c r="BN45" s="252">
        <f>'Indicator Data'!R45</f>
        <v>0</v>
      </c>
      <c r="BO45" s="201">
        <f t="shared" si="91"/>
        <v>0</v>
      </c>
      <c r="BP45" s="201">
        <f t="shared" si="92"/>
        <v>0</v>
      </c>
      <c r="BQ45" s="201">
        <f>ROUND(IF('Indicator Data'!S45=0,0,IF(LOG('Indicator Data'!S45)&gt;BQ$3,10,IF(LOG('Indicator Data'!S45)&lt;BQ$4,0,10-(BQ$3-LOG('Indicator Data'!S45))/(BQ$3-BQ$4)*10))),1)</f>
        <v>0</v>
      </c>
      <c r="BR45" s="252">
        <f>'Indicator Data'!T45</f>
        <v>0</v>
      </c>
      <c r="BS45" s="201">
        <f t="shared" si="93"/>
        <v>0</v>
      </c>
      <c r="BT45" s="201">
        <f t="shared" si="94"/>
        <v>0</v>
      </c>
      <c r="BU45" s="197">
        <f t="shared" si="95"/>
        <v>0</v>
      </c>
      <c r="BV45" s="201">
        <f>ROUND(IF('Indicator Data'!U45=0,0,IF(LOG('Indicator Data'!U45)&gt;BV$3,10,IF(LOG('Indicator Data'!U45)&lt;BV$4,0,10-(BV$3-LOG('Indicator Data'!U45))/(BV$3-BV$4)*10))),1)</f>
        <v>7.9</v>
      </c>
      <c r="BW45" s="198">
        <f>'Indicator Data'!U45/'Indicator Data'!$CB45</f>
        <v>0.71893542913428876</v>
      </c>
      <c r="BX45" s="201">
        <f t="shared" si="96"/>
        <v>8</v>
      </c>
      <c r="BY45" s="197">
        <f t="shared" si="52"/>
        <v>8</v>
      </c>
      <c r="BZ45" s="201">
        <f>ROUND(IF('Indicator Data'!V45=0,0,IF(LOG('Indicator Data'!V45)&gt;BZ$3,10,IF(LOG('Indicator Data'!V45)&lt;BZ$4,0,10-(BZ$3-LOG('Indicator Data'!V45))/(BZ$3-BZ$4)*10))),1)</f>
        <v>7.3</v>
      </c>
      <c r="CA45" s="198">
        <f>IF('Indicator Data'!V45/'Indicator Data'!$CB45&gt;1,1,'Indicator Data'!V45/'Indicator Data'!$CB45)</f>
        <v>0.28461766792387561</v>
      </c>
      <c r="CB45" s="201">
        <f t="shared" si="97"/>
        <v>2.8</v>
      </c>
      <c r="CC45" s="197">
        <f t="shared" si="53"/>
        <v>5.5</v>
      </c>
      <c r="CD45" s="201">
        <f>ROUND(IF('Indicator Data'!W45=0,0,IF(LOG('Indicator Data'!W45)&gt;CD$3,10,IF(LOG('Indicator Data'!W45)&lt;CD$4,0,10-(CD$3-LOG('Indicator Data'!W45))/(CD$3-CD$4)*10))),1)</f>
        <v>8</v>
      </c>
      <c r="CE45" s="198">
        <f>'Indicator Data'!W45/'Indicator Data'!$CB45</f>
        <v>0.8831664863934956</v>
      </c>
      <c r="CF45" s="201">
        <f t="shared" si="98"/>
        <v>8.8000000000000007</v>
      </c>
      <c r="CG45" s="197">
        <f t="shared" si="54"/>
        <v>8.4</v>
      </c>
      <c r="CH45" s="199">
        <f t="shared" si="99"/>
        <v>6.3</v>
      </c>
      <c r="CI45" s="201">
        <f>IF('Indicator Data'!BR45="No data","x",ROUND(IF('Indicator Data'!BR45&gt;CI$3,0,IF('Indicator Data'!BR45&lt;CI$4,10,(CI$3-'Indicator Data'!BR45)/(CI$3-CI$4)*10)),1))</f>
        <v>0.2</v>
      </c>
      <c r="CJ45" s="201">
        <f>IF('Indicator Data'!BS45="No data","x",ROUND(IF('Indicator Data'!BS45&gt;CJ$3,0,IF('Indicator Data'!BS45&lt;CJ$4,10,(CJ$3-'Indicator Data'!BS45)/(CJ$3-CJ$4)*10)),1))</f>
        <v>0</v>
      </c>
      <c r="CK45" s="201">
        <f>IF('Indicator Data'!AC45="No data","x",ROUND(IF('Indicator Data'!AC45&gt;CK$3,0,IF('Indicator Data'!AC45&lt;CK$4,10,(CK$3-'Indicator Data'!AC45)/(CK$3-CK$4)*10)),1))</f>
        <v>1.6</v>
      </c>
      <c r="CL45" s="197">
        <f t="shared" si="100"/>
        <v>0.6</v>
      </c>
      <c r="CM45" s="201">
        <f>IF('Indicator Data'!X45="No data","x",ROUND(IF(LOG('Indicator Data'!X45)&gt;CM$3,10,IF(LOG('Indicator Data'!X45)&lt;CM$4,0,10-(CM$3-LOG('Indicator Data'!X45))/(CM$3-CM$4)*10)),1))</f>
        <v>6.6</v>
      </c>
      <c r="CN45" s="201">
        <f>IF('Indicator Data'!Y45="No data","x",ROUND(IF('Indicator Data'!Y45&gt;CN$3,10,IF('Indicator Data'!Y45&lt;CN$4,0,10-(CN$3-'Indicator Data'!Y45)/(CN$3-CN$4)*10)),1))</f>
        <v>3.6</v>
      </c>
      <c r="CO45" s="201">
        <f>IF('Indicator Data'!Z45="No data","x",ROUND(IF('Indicator Data'!Z45&gt;CO$3,10,IF('Indicator Data'!Z45&lt;CO$4,0,10-(CO$3-'Indicator Data'!Z45)/(CO$3-CO$4)*10)),1))</f>
        <v>8.1</v>
      </c>
      <c r="CP45" s="201">
        <f>IF('Indicator Data'!AA45="No data","x",ROUND(IF('Indicator Data'!AA45&gt;CP$3,10,IF('Indicator Data'!AA45&lt;CP$4,0,10-(CP$3-'Indicator Data'!AA45)/(CP$3-CP$4)*10)),1))</f>
        <v>3.7</v>
      </c>
      <c r="CQ45" s="197">
        <f t="shared" si="55"/>
        <v>5.5</v>
      </c>
      <c r="CR45" s="199">
        <f t="shared" si="56"/>
        <v>3.9</v>
      </c>
      <c r="CS45" s="201">
        <f>IF('Indicator Data'!AF45="No data","x",ROUND(IF('Indicator Data'!AF45&gt;CS$3,10,IF('Indicator Data'!AF45&lt;CS$4,0,10-(CS$3-'Indicator Data'!AF45)/(CS$3-CS$4)*10)),1))</f>
        <v>0.4</v>
      </c>
      <c r="CT45" s="201">
        <f>IF('Indicator Data'!AG45="No data","x",ROUND(IF('Indicator Data'!AG45&gt;CT$3,10,IF('Indicator Data'!AG45&lt;CT$4,0,10-(CT$3-'Indicator Data'!AG45)/(CT$3-CT$4)*10)),1))</f>
        <v>1.2</v>
      </c>
      <c r="CU45" s="197">
        <f t="shared" si="57"/>
        <v>3.9</v>
      </c>
      <c r="CV45" s="201">
        <f>IF('Indicator Data'!AB45="No data","x",ROUND(IF('Indicator Data'!AB45&gt;CV$3,10,IF('Indicator Data'!AB45&lt;CV$4,0,10-(CV$3-'Indicator Data'!AB45)/(CV$3-CV$4)*10)),1))</f>
        <v>0.1</v>
      </c>
      <c r="CW45" s="197">
        <f t="shared" si="58"/>
        <v>0.5</v>
      </c>
      <c r="CX45" s="198">
        <f>IF('Indicator Data'!AD45="No data","x",'Indicator Data'!AD45/'Indicator Data'!$CA45)</f>
        <v>2.9975772038081598E-4</v>
      </c>
      <c r="CY45" s="201">
        <f t="shared" si="101"/>
        <v>7</v>
      </c>
      <c r="CZ45" s="201">
        <f>IF('Indicator Data'!AE45="No data","x",ROUND(IF('Indicator Data'!AE45&gt;CZ$3,0,IF('Indicator Data'!AE45&lt;CZ$4,10,(CZ$3-'Indicator Data'!AE45)/(CZ$3-CZ$4)*10)),1))</f>
        <v>2</v>
      </c>
      <c r="DA45" s="197">
        <f t="shared" si="59"/>
        <v>4.5</v>
      </c>
      <c r="DB45" s="199">
        <f t="shared" si="60"/>
        <v>3</v>
      </c>
      <c r="DC45" s="200">
        <f t="shared" si="102"/>
        <v>4.5999999999999996</v>
      </c>
      <c r="DD45" s="202">
        <f t="shared" si="103"/>
        <v>6</v>
      </c>
      <c r="DE45" s="201">
        <f>ROUND(IF('Indicator Data'!AH45=0,0,IF('Indicator Data'!AH45&gt;DE$3,10,IF('Indicator Data'!AH45&lt;DE$4,0,10-(DE$3-'Indicator Data'!AH45)/(DE$3-DE$4)*10))),1)</f>
        <v>0.1</v>
      </c>
      <c r="DF45" s="201">
        <f>ROUND(IF('Indicator Data'!AI45=0,0,IF(LOG('Indicator Data'!AI45)&gt;LOG(DF$3),10,IF(LOG('Indicator Data'!AI45)&lt;LOG(DF$4),0,10-(LOG(DF$3)-LOG('Indicator Data'!AI45))/(LOG(DF$3)-LOG(DF$4))*10))),1)</f>
        <v>0</v>
      </c>
      <c r="DG45" s="203">
        <f t="shared" si="104"/>
        <v>0.1</v>
      </c>
      <c r="DH45" s="197">
        <f>'Indicator Data'!AJ45</f>
        <v>0</v>
      </c>
      <c r="DI45" s="197">
        <f>'Indicator Data'!AK45</f>
        <v>0</v>
      </c>
      <c r="DJ45" s="200">
        <f t="shared" si="105"/>
        <v>0</v>
      </c>
      <c r="DK45" s="202">
        <f t="shared" si="106"/>
        <v>0.1</v>
      </c>
      <c r="DL45" s="13"/>
      <c r="DM45" s="24"/>
    </row>
    <row r="46" spans="1:117" s="2" customFormat="1">
      <c r="A46" s="205" t="str">
        <f>'Indicator Data'!A46</f>
        <v>Côte d'Ivoire</v>
      </c>
      <c r="B46" s="206" t="str">
        <f>'Indicator Data'!B46</f>
        <v>CIV</v>
      </c>
      <c r="C46" s="204">
        <f>ROUND(IF('Indicator Data'!C46=0,0.1,IF(LOG('Indicator Data'!C46)&gt;C$3,10,IF(LOG('Indicator Data'!C46)&lt;C$4,0,10-(C$3-LOG('Indicator Data'!C46))/(C$3-C$4)*10))),1)</f>
        <v>0.1</v>
      </c>
      <c r="D46" s="196">
        <f>ROUND(IF('Indicator Data'!D46=0,0.1,IF(LOG('Indicator Data'!D46)&gt;D$3,10,IF(LOG('Indicator Data'!D46)&lt;D$4,0,10-(D$3-LOG('Indicator Data'!D46))/(D$3-D$4)*10))),1)</f>
        <v>0.1</v>
      </c>
      <c r="E46" s="197">
        <f t="shared" si="61"/>
        <v>0.1</v>
      </c>
      <c r="F46" s="197">
        <f>IF('Indicator Data'!E46="No data",0.1,(ROUND(IF('Indicator Data'!E46=0,0,IF(LOG('Indicator Data'!E46)&gt;F$3,10,IF(LOG('Indicator Data'!E46)&lt;F$4,0,10-(F$3-LOG('Indicator Data'!E46))/(F$3-F$4)*10))),1)))</f>
        <v>7.5</v>
      </c>
      <c r="G46" s="197">
        <f>ROUND(IF('Indicator Data'!F46=0,0,IF(LOG('Indicator Data'!F46)&gt;G$3,10,IF(LOG('Indicator Data'!F46)&lt;G$4,0,10-(G$3-LOG('Indicator Data'!F46))/(G$3-G$4)*10))),1)</f>
        <v>4.7</v>
      </c>
      <c r="H46" s="196">
        <f>ROUND(IF('Indicator Data'!G46=0,0,IF(LOG('Indicator Data'!G46)&gt;H$3,10,IF(LOG('Indicator Data'!G46)&lt;H$4,0,10-(H$3-LOG('Indicator Data'!G46))/(H$3-H$4)*10))),1)</f>
        <v>0</v>
      </c>
      <c r="I46" s="196">
        <f>ROUND(IF('Indicator Data'!H46=0,0,IF(LOG('Indicator Data'!H46)&gt;I$3,10,IF(LOG('Indicator Data'!H46)&lt;I$4,0,10-(I$3-LOG('Indicator Data'!H46))/(I$3-I$4)*10))),1)</f>
        <v>0</v>
      </c>
      <c r="J46" s="196">
        <f t="shared" si="62"/>
        <v>0</v>
      </c>
      <c r="K46" s="196">
        <f>ROUND(IF('Indicator Data'!I46=0,0,IF(LOG('Indicator Data'!I46)&gt;K$3,10,IF(LOG('Indicator Data'!I46)&lt;K$4,0,10-(K$3-LOG('Indicator Data'!I46))/(K$3-K$4)*10))),1)</f>
        <v>0</v>
      </c>
      <c r="L46" s="197">
        <f t="shared" si="63"/>
        <v>0</v>
      </c>
      <c r="M46" s="197">
        <f>ROUND(IF('Indicator Data'!J46=0,0,IF(LOG('Indicator Data'!J46)&gt;M$3,10,IF(LOG('Indicator Data'!J46)&lt;M$4,0,10-(M$3-LOG('Indicator Data'!J46))/(M$3-M$4)*10))),1)</f>
        <v>0</v>
      </c>
      <c r="N46" s="198">
        <f>'Indicator Data'!C46/'Indicator Data'!$CB46</f>
        <v>0</v>
      </c>
      <c r="O46" s="198">
        <f>'Indicator Data'!D46/'Indicator Data'!$CB46</f>
        <v>0</v>
      </c>
      <c r="P46" s="198">
        <f>IF(F46=0.1,"x",'Indicator Data'!E46/'Indicator Data'!$CB46)</f>
        <v>4.235002593362595E-3</v>
      </c>
      <c r="Q46" s="198">
        <f>'Indicator Data'!F46/'Indicator Data'!$CB46</f>
        <v>2.883667665803622E-7</v>
      </c>
      <c r="R46" s="198">
        <f>'Indicator Data'!G46/'Indicator Data'!$CB46</f>
        <v>0</v>
      </c>
      <c r="S46" s="198">
        <f>'Indicator Data'!H46/'Indicator Data'!$CB46</f>
        <v>0</v>
      </c>
      <c r="T46" s="198">
        <f>'Indicator Data'!I46/'Indicator Data'!$CB46</f>
        <v>0</v>
      </c>
      <c r="U46" s="198">
        <f>'Indicator Data'!J46/'Indicator Data'!$CB46</f>
        <v>0</v>
      </c>
      <c r="V46" s="196">
        <f t="shared" si="64"/>
        <v>0</v>
      </c>
      <c r="W46" s="196">
        <f t="shared" si="65"/>
        <v>0</v>
      </c>
      <c r="X46" s="197">
        <f t="shared" si="66"/>
        <v>0</v>
      </c>
      <c r="Y46" s="197">
        <f t="shared" si="67"/>
        <v>2.8</v>
      </c>
      <c r="Z46" s="197">
        <f t="shared" si="68"/>
        <v>4.4000000000000004</v>
      </c>
      <c r="AA46" s="196">
        <f t="shared" si="69"/>
        <v>0</v>
      </c>
      <c r="AB46" s="196">
        <f t="shared" si="70"/>
        <v>0</v>
      </c>
      <c r="AC46" s="196">
        <f t="shared" si="71"/>
        <v>0</v>
      </c>
      <c r="AD46" s="196">
        <f t="shared" si="72"/>
        <v>0</v>
      </c>
      <c r="AE46" s="197">
        <f t="shared" si="73"/>
        <v>0</v>
      </c>
      <c r="AF46" s="197">
        <f t="shared" si="74"/>
        <v>0</v>
      </c>
      <c r="AG46" s="196">
        <f>ROUND(IF('Indicator Data'!K46=0,0,IF('Indicator Data'!K46&gt;AG$3,10,IF('Indicator Data'!K46&lt;AG$4,0,10-(AG$3-'Indicator Data'!K46)/(AG$3-AG$4)*10))),1)</f>
        <v>0</v>
      </c>
      <c r="AH46" s="199">
        <f t="shared" si="75"/>
        <v>0.1</v>
      </c>
      <c r="AI46" s="199">
        <f t="shared" si="76"/>
        <v>0.1</v>
      </c>
      <c r="AJ46" s="197">
        <f t="shared" si="77"/>
        <v>0</v>
      </c>
      <c r="AK46" s="197">
        <f t="shared" si="78"/>
        <v>0</v>
      </c>
      <c r="AL46" s="199">
        <f t="shared" si="79"/>
        <v>0</v>
      </c>
      <c r="AM46" s="199">
        <f t="shared" si="80"/>
        <v>0</v>
      </c>
      <c r="AN46" s="197">
        <f t="shared" si="81"/>
        <v>0</v>
      </c>
      <c r="AO46" s="200">
        <f t="shared" si="82"/>
        <v>0.1</v>
      </c>
      <c r="AP46" s="200">
        <f t="shared" si="46"/>
        <v>5.6</v>
      </c>
      <c r="AQ46" s="200">
        <f t="shared" si="83"/>
        <v>4.5999999999999996</v>
      </c>
      <c r="AR46" s="200">
        <f t="shared" si="84"/>
        <v>0</v>
      </c>
      <c r="AS46" s="199">
        <f t="shared" si="85"/>
        <v>0</v>
      </c>
      <c r="AT46" s="199">
        <f>IF('Indicator Data'!L46="No data","x",IF('Indicator Data'!CC46&lt;1000,"x",ROUND((IF('Indicator Data'!L46&gt;AT$3,10,IF('Indicator Data'!L46&lt;AT$4,0,10-(AT$3-'Indicator Data'!L46)/(AT$3-AT$4)*10))),1)))</f>
        <v>1.9</v>
      </c>
      <c r="AU46" s="200">
        <f t="shared" si="86"/>
        <v>1</v>
      </c>
      <c r="AV46" s="201">
        <f>IF('Indicator Data'!M46="No data","x",ROUND(IF('Indicator Data'!M46=0,0,IF(LOG('Indicator Data'!M46)&gt;AV$3,10,IF(LOG('Indicator Data'!M46)&lt;AV$4,0,10-(AV$3-LOG('Indicator Data'!M46))/(AV$3-AV$4)*10))),1))</f>
        <v>8.4</v>
      </c>
      <c r="AW46" s="198">
        <f>IF(AV46="x","x",'Indicator Data'!M46/'Indicator Data'!$CB46)</f>
        <v>0.30893011748941357</v>
      </c>
      <c r="AX46" s="201">
        <f t="shared" si="87"/>
        <v>3.4</v>
      </c>
      <c r="AY46" s="197">
        <f t="shared" si="47"/>
        <v>6.5</v>
      </c>
      <c r="AZ46" s="201">
        <f>IF('Indicator Data'!N46="No data","x",ROUND(IF('Indicator Data'!N46=0,0,IF(LOG('Indicator Data'!N46)&gt;AZ$3,10,IF(LOG('Indicator Data'!N46)&lt;AZ$4,0,10-(AZ$3-LOG('Indicator Data'!N46))/(AZ$3-AZ$4)*10))),1))</f>
        <v>7.9</v>
      </c>
      <c r="BA46" s="198">
        <f>IF(AZ46="x","x",'Indicator Data'!N46/'Indicator Data'!$CB46)</f>
        <v>2.4985559638793533E-2</v>
      </c>
      <c r="BB46" s="201">
        <f t="shared" si="88"/>
        <v>5</v>
      </c>
      <c r="BC46" s="197">
        <f t="shared" si="48"/>
        <v>6.7</v>
      </c>
      <c r="BD46" s="201">
        <f>IF('Indicator Data'!O46="No data","x",ROUND(IF('Indicator Data'!O46=0,0,IF(LOG('Indicator Data'!O46)&gt;BD$3,10,IF(LOG('Indicator Data'!O46)&lt;BD$4,0,10-(BD$3-LOG('Indicator Data'!O46))/(BD$3-BD$4)*10))),1))</f>
        <v>10</v>
      </c>
      <c r="BE46" s="198">
        <f>IF(BD46="x","x",'Indicator Data'!O46/'Indicator Data'!$CB46)</f>
        <v>0.56816540206723642</v>
      </c>
      <c r="BF46" s="201">
        <f t="shared" si="89"/>
        <v>10</v>
      </c>
      <c r="BG46" s="197">
        <f t="shared" si="49"/>
        <v>10</v>
      </c>
      <c r="BH46" s="201">
        <f>IF('Indicator Data'!P46="No data","x",ROUND(IF('Indicator Data'!P46=0,0,IF(LOG('Indicator Data'!P46)&gt;BH$3,10,IF(LOG('Indicator Data'!P46)&lt;BH$4,0,10-(BH$3-LOG('Indicator Data'!P46))/(BH$3-BH$4)*10))),1))</f>
        <v>7.3</v>
      </c>
      <c r="BI46" s="198">
        <f>IF(BH46="x","x",'Indicator Data'!P46/'Indicator Data'!$CB46)</f>
        <v>1.0453040057562342E-2</v>
      </c>
      <c r="BJ46" s="201">
        <f t="shared" si="90"/>
        <v>1</v>
      </c>
      <c r="BK46" s="197">
        <f t="shared" si="50"/>
        <v>4.9000000000000004</v>
      </c>
      <c r="BL46" s="199">
        <f t="shared" si="51"/>
        <v>7.7</v>
      </c>
      <c r="BM46" s="201">
        <f>ROUND(IF('Indicator Data'!Q46=0,0,IF(LOG('Indicator Data'!Q46)&gt;BM$3,10,IF(LOG('Indicator Data'!Q46)&lt;BM$4,0,10-(BM$3-LOG('Indicator Data'!Q46))/(BM$3-BM$4)*10))),1)</f>
        <v>8.3000000000000007</v>
      </c>
      <c r="BN46" s="252">
        <f>'Indicator Data'!R46</f>
        <v>0.23517473999999999</v>
      </c>
      <c r="BO46" s="201">
        <f t="shared" si="91"/>
        <v>2.4</v>
      </c>
      <c r="BP46" s="201">
        <f t="shared" si="92"/>
        <v>6.2</v>
      </c>
      <c r="BQ46" s="201">
        <f>ROUND(IF('Indicator Data'!S46=0,0,IF(LOG('Indicator Data'!S46)&gt;BQ$3,10,IF(LOG('Indicator Data'!S46)&lt;BQ$4,0,10-(BQ$3-LOG('Indicator Data'!S46))/(BQ$3-BQ$4)*10))),1)</f>
        <v>9.1999999999999993</v>
      </c>
      <c r="BR46" s="252">
        <f>'Indicator Data'!T46</f>
        <v>1</v>
      </c>
      <c r="BS46" s="201">
        <f t="shared" si="93"/>
        <v>10</v>
      </c>
      <c r="BT46" s="201">
        <f t="shared" si="94"/>
        <v>9.6999999999999993</v>
      </c>
      <c r="BU46" s="197">
        <f t="shared" si="95"/>
        <v>8.5</v>
      </c>
      <c r="BV46" s="201">
        <f>ROUND(IF('Indicator Data'!U46=0,0,IF(LOG('Indicator Data'!U46)&gt;BV$3,10,IF(LOG('Indicator Data'!U46)&lt;BV$4,0,10-(BV$3-LOG('Indicator Data'!U46))/(BV$3-BV$4)*10))),1)</f>
        <v>9</v>
      </c>
      <c r="BW46" s="198">
        <f>'Indicator Data'!U46/'Indicator Data'!$CB46</f>
        <v>0.87211237863463931</v>
      </c>
      <c r="BX46" s="201">
        <f t="shared" si="96"/>
        <v>9.6999999999999993</v>
      </c>
      <c r="BY46" s="197">
        <f t="shared" si="52"/>
        <v>9.4</v>
      </c>
      <c r="BZ46" s="201">
        <f>ROUND(IF('Indicator Data'!V46=0,0,IF(LOG('Indicator Data'!V46)&gt;BZ$3,10,IF(LOG('Indicator Data'!V46)&lt;BZ$4,0,10-(BZ$3-LOG('Indicator Data'!V46))/(BZ$3-BZ$4)*10))),1)</f>
        <v>9</v>
      </c>
      <c r="CA46" s="198">
        <f>IF('Indicator Data'!V46/'Indicator Data'!$CB46&gt;1,1,'Indicator Data'!V46/'Indicator Data'!$CB46)</f>
        <v>0.89728236322688493</v>
      </c>
      <c r="CB46" s="201">
        <f t="shared" si="97"/>
        <v>9</v>
      </c>
      <c r="CC46" s="197">
        <f t="shared" si="53"/>
        <v>9</v>
      </c>
      <c r="CD46" s="201">
        <f>ROUND(IF('Indicator Data'!W46=0,0,IF(LOG('Indicator Data'!W46)&gt;CD$3,10,IF(LOG('Indicator Data'!W46)&lt;CD$4,0,10-(CD$3-LOG('Indicator Data'!W46))/(CD$3-CD$4)*10))),1)</f>
        <v>9.1</v>
      </c>
      <c r="CE46" s="198">
        <f>'Indicator Data'!W46/'Indicator Data'!$CB46</f>
        <v>0.99539298906646778</v>
      </c>
      <c r="CF46" s="201">
        <f t="shared" si="98"/>
        <v>10</v>
      </c>
      <c r="CG46" s="197">
        <f t="shared" si="54"/>
        <v>9.6</v>
      </c>
      <c r="CH46" s="199">
        <f t="shared" si="99"/>
        <v>9.1999999999999993</v>
      </c>
      <c r="CI46" s="201">
        <f>IF('Indicator Data'!BR46="No data","x",ROUND(IF('Indicator Data'!BR46&gt;CI$3,0,IF('Indicator Data'!BR46&lt;CI$4,10,(CI$3-'Indicator Data'!BR46)/(CI$3-CI$4)*10)),1))</f>
        <v>7.5</v>
      </c>
      <c r="CJ46" s="201">
        <f>IF('Indicator Data'!BS46="No data","x",ROUND(IF('Indicator Data'!BS46&gt;CJ$3,0,IF('Indicator Data'!BS46&lt;CJ$4,10,(CJ$3-'Indicator Data'!BS46)/(CJ$3-CJ$4)*10)),1))</f>
        <v>4.5</v>
      </c>
      <c r="CK46" s="201">
        <f>IF('Indicator Data'!AC46="No data","x",ROUND(IF('Indicator Data'!AC46&gt;CK$3,0,IF('Indicator Data'!AC46&lt;CK$4,10,(CK$3-'Indicator Data'!AC46)/(CK$3-CK$4)*10)),1))</f>
        <v>8.1</v>
      </c>
      <c r="CL46" s="197">
        <f t="shared" si="100"/>
        <v>6.7</v>
      </c>
      <c r="CM46" s="201">
        <f>IF('Indicator Data'!X46="No data","x",ROUND(IF(LOG('Indicator Data'!X46)&gt;CM$3,10,IF(LOG('Indicator Data'!X46)&lt;CM$4,0,10-(CM$3-LOG('Indicator Data'!X46))/(CM$3-CM$4)*10)),1))</f>
        <v>6.3</v>
      </c>
      <c r="CN46" s="201">
        <f>IF('Indicator Data'!Y46="No data","x",ROUND(IF('Indicator Data'!Y46&gt;CN$3,10,IF('Indicator Data'!Y46&lt;CN$4,0,10-(CN$3-'Indicator Data'!Y46)/(CN$3-CN$4)*10)),1))</f>
        <v>6.9</v>
      </c>
      <c r="CO46" s="201">
        <f>IF('Indicator Data'!Z46="No data","x",ROUND(IF('Indicator Data'!Z46&gt;CO$3,10,IF('Indicator Data'!Z46&lt;CO$4,0,10-(CO$3-'Indicator Data'!Z46)/(CO$3-CO$4)*10)),1))</f>
        <v>5.2</v>
      </c>
      <c r="CP46" s="201">
        <f>IF('Indicator Data'!AA46="No data","x",ROUND(IF('Indicator Data'!AA46&gt;CP$3,10,IF('Indicator Data'!AA46&lt;CP$4,0,10-(CP$3-'Indicator Data'!AA46)/(CP$3-CP$4)*10)),1))</f>
        <v>7.7</v>
      </c>
      <c r="CQ46" s="197">
        <f t="shared" si="55"/>
        <v>6.5</v>
      </c>
      <c r="CR46" s="199">
        <f t="shared" si="56"/>
        <v>6.6</v>
      </c>
      <c r="CS46" s="201">
        <f>IF('Indicator Data'!AF46="No data","x",ROUND(IF('Indicator Data'!AF46&gt;CS$3,10,IF('Indicator Data'!AF46&lt;CS$4,0,10-(CS$3-'Indicator Data'!AF46)/(CS$3-CS$4)*10)),1))</f>
        <v>6.7</v>
      </c>
      <c r="CT46" s="201">
        <f>IF('Indicator Data'!AG46="No data","x",ROUND(IF('Indicator Data'!AG46&gt;CT$3,10,IF('Indicator Data'!AG46&lt;CT$4,0,10-(CT$3-'Indicator Data'!AG46)/(CT$3-CT$4)*10)),1))</f>
        <v>7.1</v>
      </c>
      <c r="CU46" s="197">
        <f t="shared" si="57"/>
        <v>6.7</v>
      </c>
      <c r="CV46" s="201">
        <f>IF('Indicator Data'!AB46="No data","x",ROUND(IF('Indicator Data'!AB46&gt;CV$3,10,IF('Indicator Data'!AB46&lt;CV$4,0,10-(CV$3-'Indicator Data'!AB46)/(CV$3-CV$4)*10)),1))</f>
        <v>8.6</v>
      </c>
      <c r="CW46" s="197">
        <f t="shared" si="58"/>
        <v>7.2</v>
      </c>
      <c r="CX46" s="198">
        <f>IF('Indicator Data'!AD46="No data","x",'Indicator Data'!AD46/'Indicator Data'!$CA46)</f>
        <v>3.4005256219369916E-5</v>
      </c>
      <c r="CY46" s="201">
        <f t="shared" si="101"/>
        <v>9.6999999999999993</v>
      </c>
      <c r="CZ46" s="201" t="str">
        <f>IF('Indicator Data'!AE46="No data","x",ROUND(IF('Indicator Data'!AE46&gt;CZ$3,0,IF('Indicator Data'!AE46&lt;CZ$4,10,(CZ$3-'Indicator Data'!AE46)/(CZ$3-CZ$4)*10)),1))</f>
        <v>x</v>
      </c>
      <c r="DA46" s="197">
        <f t="shared" si="59"/>
        <v>9.6999999999999993</v>
      </c>
      <c r="DB46" s="199">
        <f t="shared" si="60"/>
        <v>7.9</v>
      </c>
      <c r="DC46" s="200">
        <f t="shared" si="102"/>
        <v>8</v>
      </c>
      <c r="DD46" s="202">
        <f t="shared" si="103"/>
        <v>3.9</v>
      </c>
      <c r="DE46" s="201">
        <f>ROUND(IF('Indicator Data'!AH46=0,0,IF('Indicator Data'!AH46&gt;DE$3,10,IF('Indicator Data'!AH46&lt;DE$4,0,10-(DE$3-'Indicator Data'!AH46)/(DE$3-DE$4)*10))),1)</f>
        <v>3.2</v>
      </c>
      <c r="DF46" s="201">
        <f>ROUND(IF('Indicator Data'!AI46=0,0,IF(LOG('Indicator Data'!AI46)&gt;LOG(DF$3),10,IF(LOG('Indicator Data'!AI46)&lt;LOG(DF$4),0,10-(LOG(DF$3)-LOG('Indicator Data'!AI46))/(LOG(DF$3)-LOG(DF$4))*10))),1)</f>
        <v>7.4</v>
      </c>
      <c r="DG46" s="203">
        <f t="shared" si="104"/>
        <v>5.7</v>
      </c>
      <c r="DH46" s="197">
        <f>'Indicator Data'!AJ46</f>
        <v>0</v>
      </c>
      <c r="DI46" s="197">
        <f>'Indicator Data'!AK46</f>
        <v>0</v>
      </c>
      <c r="DJ46" s="200">
        <f t="shared" si="105"/>
        <v>0</v>
      </c>
      <c r="DK46" s="202">
        <f t="shared" si="106"/>
        <v>4</v>
      </c>
      <c r="DL46" s="13"/>
      <c r="DM46" s="24"/>
    </row>
    <row r="47" spans="1:117" s="2" customFormat="1">
      <c r="A47" s="205" t="str">
        <f>'Indicator Data'!A47</f>
        <v>Croatia</v>
      </c>
      <c r="B47" s="206" t="str">
        <f>'Indicator Data'!B47</f>
        <v>HRV</v>
      </c>
      <c r="C47" s="204">
        <f>ROUND(IF('Indicator Data'!C47=0,0.1,IF(LOG('Indicator Data'!C47)&gt;C$3,10,IF(LOG('Indicator Data'!C47)&lt;C$4,0,10-(C$3-LOG('Indicator Data'!C47))/(C$3-C$4)*10))),1)</f>
        <v>7.3</v>
      </c>
      <c r="D47" s="196">
        <f>ROUND(IF('Indicator Data'!D47=0,0.1,IF(LOG('Indicator Data'!D47)&gt;D$3,10,IF(LOG('Indicator Data'!D47)&lt;D$4,0,10-(D$3-LOG('Indicator Data'!D47))/(D$3-D$4)*10))),1)</f>
        <v>0.1</v>
      </c>
      <c r="E47" s="197">
        <f t="shared" si="61"/>
        <v>4.5999999999999996</v>
      </c>
      <c r="F47" s="197">
        <f>IF('Indicator Data'!E47="No data",0.1,(ROUND(IF('Indicator Data'!E47=0,0,IF(LOG('Indicator Data'!E47)&gt;F$3,10,IF(LOG('Indicator Data'!E47)&lt;F$4,0,10-(F$3-LOG('Indicator Data'!E47))/(F$3-F$4)*10))),1)))</f>
        <v>6.5</v>
      </c>
      <c r="G47" s="197">
        <f>ROUND(IF('Indicator Data'!F47=0,0,IF(LOG('Indicator Data'!F47)&gt;G$3,10,IF(LOG('Indicator Data'!F47)&lt;G$4,0,10-(G$3-LOG('Indicator Data'!F47))/(G$3-G$4)*10))),1)</f>
        <v>6.6</v>
      </c>
      <c r="H47" s="196">
        <f>ROUND(IF('Indicator Data'!G47=0,0,IF(LOG('Indicator Data'!G47)&gt;H$3,10,IF(LOG('Indicator Data'!G47)&lt;H$4,0,10-(H$3-LOG('Indicator Data'!G47))/(H$3-H$4)*10))),1)</f>
        <v>0</v>
      </c>
      <c r="I47" s="196">
        <f>ROUND(IF('Indicator Data'!H47=0,0,IF(LOG('Indicator Data'!H47)&gt;I$3,10,IF(LOG('Indicator Data'!H47)&lt;I$4,0,10-(I$3-LOG('Indicator Data'!H47))/(I$3-I$4)*10))),1)</f>
        <v>0</v>
      </c>
      <c r="J47" s="196">
        <f t="shared" si="62"/>
        <v>0</v>
      </c>
      <c r="K47" s="196">
        <f>ROUND(IF('Indicator Data'!I47=0,0,IF(LOG('Indicator Data'!I47)&gt;K$3,10,IF(LOG('Indicator Data'!I47)&lt;K$4,0,10-(K$3-LOG('Indicator Data'!I47))/(K$3-K$4)*10))),1)</f>
        <v>0</v>
      </c>
      <c r="L47" s="197">
        <f t="shared" si="63"/>
        <v>0</v>
      </c>
      <c r="M47" s="197">
        <f>ROUND(IF('Indicator Data'!J47=0,0,IF(LOG('Indicator Data'!J47)&gt;M$3,10,IF(LOG('Indicator Data'!J47)&lt;M$4,0,10-(M$3-LOG('Indicator Data'!J47))/(M$3-M$4)*10))),1)</f>
        <v>0</v>
      </c>
      <c r="N47" s="198">
        <f>'Indicator Data'!C47/'Indicator Data'!$CB47</f>
        <v>1.9179850271711383E-3</v>
      </c>
      <c r="O47" s="198">
        <f>'Indicator Data'!D47/'Indicator Data'!$CB47</f>
        <v>0</v>
      </c>
      <c r="P47" s="198">
        <f>IF(F47=0.1,"x",'Indicator Data'!E47/'Indicator Data'!$CB47)</f>
        <v>9.6824700248065703E-3</v>
      </c>
      <c r="Q47" s="198">
        <f>'Indicator Data'!F47/'Indicator Data'!$CB47</f>
        <v>2.1375913147292716E-5</v>
      </c>
      <c r="R47" s="198">
        <f>'Indicator Data'!G47/'Indicator Data'!$CB47</f>
        <v>0</v>
      </c>
      <c r="S47" s="198">
        <f>'Indicator Data'!H47/'Indicator Data'!$CB47</f>
        <v>0</v>
      </c>
      <c r="T47" s="198">
        <f>'Indicator Data'!I47/'Indicator Data'!$CB47</f>
        <v>0</v>
      </c>
      <c r="U47" s="198">
        <f>'Indicator Data'!J47/'Indicator Data'!$CB47</f>
        <v>0</v>
      </c>
      <c r="V47" s="196">
        <f t="shared" si="64"/>
        <v>9.6</v>
      </c>
      <c r="W47" s="196">
        <f t="shared" si="65"/>
        <v>0</v>
      </c>
      <c r="X47" s="197">
        <f t="shared" si="66"/>
        <v>7</v>
      </c>
      <c r="Y47" s="197">
        <f t="shared" si="67"/>
        <v>6.5</v>
      </c>
      <c r="Z47" s="197">
        <f t="shared" si="68"/>
        <v>8.5</v>
      </c>
      <c r="AA47" s="196">
        <f t="shared" si="69"/>
        <v>0</v>
      </c>
      <c r="AB47" s="196">
        <f t="shared" si="70"/>
        <v>0</v>
      </c>
      <c r="AC47" s="196">
        <f t="shared" si="71"/>
        <v>0</v>
      </c>
      <c r="AD47" s="196">
        <f t="shared" si="72"/>
        <v>0</v>
      </c>
      <c r="AE47" s="197">
        <f t="shared" si="73"/>
        <v>0</v>
      </c>
      <c r="AF47" s="197">
        <f t="shared" si="74"/>
        <v>0</v>
      </c>
      <c r="AG47" s="196">
        <f>ROUND(IF('Indicator Data'!K47=0,0,IF('Indicator Data'!K47&gt;AG$3,10,IF('Indicator Data'!K47&lt;AG$4,0,10-(AG$3-'Indicator Data'!K47)/(AG$3-AG$4)*10))),1)</f>
        <v>1</v>
      </c>
      <c r="AH47" s="199">
        <f t="shared" si="75"/>
        <v>8.5</v>
      </c>
      <c r="AI47" s="199">
        <f t="shared" si="76"/>
        <v>0.1</v>
      </c>
      <c r="AJ47" s="197">
        <f t="shared" si="77"/>
        <v>0</v>
      </c>
      <c r="AK47" s="197">
        <f t="shared" si="78"/>
        <v>0</v>
      </c>
      <c r="AL47" s="199">
        <f t="shared" si="79"/>
        <v>0</v>
      </c>
      <c r="AM47" s="199">
        <f t="shared" si="80"/>
        <v>0</v>
      </c>
      <c r="AN47" s="197">
        <f t="shared" si="81"/>
        <v>0</v>
      </c>
      <c r="AO47" s="200">
        <f t="shared" si="82"/>
        <v>5.9</v>
      </c>
      <c r="AP47" s="200">
        <f t="shared" si="46"/>
        <v>6.5</v>
      </c>
      <c r="AQ47" s="200">
        <f t="shared" si="83"/>
        <v>7.7</v>
      </c>
      <c r="AR47" s="200">
        <f t="shared" si="84"/>
        <v>0</v>
      </c>
      <c r="AS47" s="199">
        <f t="shared" si="85"/>
        <v>0.5</v>
      </c>
      <c r="AT47" s="199">
        <f>IF('Indicator Data'!L47="No data","x",IF('Indicator Data'!CC47&lt;1000,"x",ROUND((IF('Indicator Data'!L47&gt;AT$3,10,IF('Indicator Data'!L47&lt;AT$4,0,10-(AT$3-'Indicator Data'!L47)/(AT$3-AT$4)*10))),1)))</f>
        <v>5.7</v>
      </c>
      <c r="AU47" s="200">
        <f t="shared" si="86"/>
        <v>3.1</v>
      </c>
      <c r="AV47" s="201">
        <f>IF('Indicator Data'!M47="No data","x",ROUND(IF('Indicator Data'!M47=0,0,IF(LOG('Indicator Data'!M47)&gt;AV$3,10,IF(LOG('Indicator Data'!M47)&lt;AV$4,0,10-(AV$3-LOG('Indicator Data'!M47))/(AV$3-AV$4)*10))),1))</f>
        <v>4.3</v>
      </c>
      <c r="AW47" s="198">
        <f>IF(AV47="x","x",'Indicator Data'!M47/'Indicator Data'!$CB47)</f>
        <v>2.3871620267046792E-3</v>
      </c>
      <c r="AX47" s="201">
        <f t="shared" si="87"/>
        <v>0</v>
      </c>
      <c r="AY47" s="197">
        <f t="shared" si="47"/>
        <v>2.4</v>
      </c>
      <c r="AZ47" s="201" t="str">
        <f>IF('Indicator Data'!N47="No data","x",ROUND(IF('Indicator Data'!N47=0,0,IF(LOG('Indicator Data'!N47)&gt;AZ$3,10,IF(LOG('Indicator Data'!N47)&lt;AZ$4,0,10-(AZ$3-LOG('Indicator Data'!N47))/(AZ$3-AZ$4)*10))),1))</f>
        <v>x</v>
      </c>
      <c r="BA47" s="198" t="str">
        <f>IF(AZ47="x","x",'Indicator Data'!N47/'Indicator Data'!$CB47)</f>
        <v>x</v>
      </c>
      <c r="BB47" s="201" t="str">
        <f t="shared" si="88"/>
        <v>x</v>
      </c>
      <c r="BC47" s="197" t="str">
        <f t="shared" si="48"/>
        <v>x</v>
      </c>
      <c r="BD47" s="201" t="str">
        <f>IF('Indicator Data'!O47="No data","x",ROUND(IF('Indicator Data'!O47=0,0,IF(LOG('Indicator Data'!O47)&gt;BD$3,10,IF(LOG('Indicator Data'!O47)&lt;BD$4,0,10-(BD$3-LOG('Indicator Data'!O47))/(BD$3-BD$4)*10))),1))</f>
        <v>x</v>
      </c>
      <c r="BE47" s="198" t="str">
        <f>IF(BD47="x","x",'Indicator Data'!O47/'Indicator Data'!$CB47)</f>
        <v>x</v>
      </c>
      <c r="BF47" s="201" t="str">
        <f t="shared" si="89"/>
        <v>x</v>
      </c>
      <c r="BG47" s="197" t="str">
        <f t="shared" si="49"/>
        <v>x</v>
      </c>
      <c r="BH47" s="201" t="str">
        <f>IF('Indicator Data'!P47="No data","x",ROUND(IF('Indicator Data'!P47=0,0,IF(LOG('Indicator Data'!P47)&gt;BH$3,10,IF(LOG('Indicator Data'!P47)&lt;BH$4,0,10-(BH$3-LOG('Indicator Data'!P47))/(BH$3-BH$4)*10))),1))</f>
        <v>x</v>
      </c>
      <c r="BI47" s="198" t="str">
        <f>IF(BH47="x","x",'Indicator Data'!P47/'Indicator Data'!$CB47)</f>
        <v>x</v>
      </c>
      <c r="BJ47" s="201" t="str">
        <f t="shared" si="90"/>
        <v>x</v>
      </c>
      <c r="BK47" s="197" t="str">
        <f t="shared" si="50"/>
        <v>x</v>
      </c>
      <c r="BL47" s="199">
        <f t="shared" si="51"/>
        <v>2.4</v>
      </c>
      <c r="BM47" s="201">
        <f>ROUND(IF('Indicator Data'!Q47=0,0,IF(LOG('Indicator Data'!Q47)&gt;BM$3,10,IF(LOG('Indicator Data'!Q47)&lt;BM$4,0,10-(BM$3-LOG('Indicator Data'!Q47))/(BM$3-BM$4)*10))),1)</f>
        <v>0</v>
      </c>
      <c r="BN47" s="252">
        <f>'Indicator Data'!R47</f>
        <v>0</v>
      </c>
      <c r="BO47" s="201">
        <f t="shared" si="91"/>
        <v>0</v>
      </c>
      <c r="BP47" s="201">
        <f t="shared" si="92"/>
        <v>0</v>
      </c>
      <c r="BQ47" s="201">
        <f>ROUND(IF('Indicator Data'!S47=0,0,IF(LOG('Indicator Data'!S47)&gt;BQ$3,10,IF(LOG('Indicator Data'!S47)&lt;BQ$4,0,10-(BQ$3-LOG('Indicator Data'!S47))/(BQ$3-BQ$4)*10))),1)</f>
        <v>0</v>
      </c>
      <c r="BR47" s="252">
        <f>'Indicator Data'!T47</f>
        <v>0</v>
      </c>
      <c r="BS47" s="201">
        <f t="shared" si="93"/>
        <v>0</v>
      </c>
      <c r="BT47" s="201">
        <f t="shared" si="94"/>
        <v>0</v>
      </c>
      <c r="BU47" s="197">
        <f t="shared" si="95"/>
        <v>0</v>
      </c>
      <c r="BV47" s="201">
        <f>ROUND(IF('Indicator Data'!U47=0,0,IF(LOG('Indicator Data'!U47)&gt;BV$3,10,IF(LOG('Indicator Data'!U47)&lt;BV$4,0,10-(BV$3-LOG('Indicator Data'!U47))/(BV$3-BV$4)*10))),1)</f>
        <v>0</v>
      </c>
      <c r="BW47" s="198">
        <f>'Indicator Data'!U47/'Indicator Data'!$CB47</f>
        <v>0</v>
      </c>
      <c r="BX47" s="201">
        <f t="shared" si="96"/>
        <v>0</v>
      </c>
      <c r="BY47" s="197">
        <f t="shared" si="52"/>
        <v>0</v>
      </c>
      <c r="BZ47" s="201">
        <f>ROUND(IF('Indicator Data'!V47=0,0,IF(LOG('Indicator Data'!V47)&gt;BZ$3,10,IF(LOG('Indicator Data'!V47)&lt;BZ$4,0,10-(BZ$3-LOG('Indicator Data'!V47))/(BZ$3-BZ$4)*10))),1)</f>
        <v>1.9</v>
      </c>
      <c r="CA47" s="198">
        <f>IF('Indicator Data'!V47/'Indicator Data'!$CB47&gt;1,1,'Indicator Data'!V47/'Indicator Data'!$CB47)</f>
        <v>4.7277502643864182E-5</v>
      </c>
      <c r="CB47" s="201">
        <f t="shared" si="97"/>
        <v>0</v>
      </c>
      <c r="CC47" s="197">
        <f t="shared" si="53"/>
        <v>1</v>
      </c>
      <c r="CD47" s="201">
        <f>ROUND(IF('Indicator Data'!W47=0,0,IF(LOG('Indicator Data'!W47)&gt;CD$3,10,IF(LOG('Indicator Data'!W47)&lt;CD$4,0,10-(CD$3-LOG('Indicator Data'!W47))/(CD$3-CD$4)*10))),1)</f>
        <v>5.6</v>
      </c>
      <c r="CE47" s="198">
        <f>'Indicator Data'!W47/'Indicator Data'!$CB47</f>
        <v>1.9159707015084414E-2</v>
      </c>
      <c r="CF47" s="201">
        <f t="shared" si="98"/>
        <v>0.2</v>
      </c>
      <c r="CG47" s="197">
        <f t="shared" si="54"/>
        <v>3.4</v>
      </c>
      <c r="CH47" s="199">
        <f t="shared" si="99"/>
        <v>1.2</v>
      </c>
      <c r="CI47" s="201">
        <f>IF('Indicator Data'!BR47="No data","x",ROUND(IF('Indicator Data'!BR47&gt;CI$3,0,IF('Indicator Data'!BR47&lt;CI$4,10,(CI$3-'Indicator Data'!BR47)/(CI$3-CI$4)*10)),1))</f>
        <v>0.4</v>
      </c>
      <c r="CJ47" s="201">
        <f>IF('Indicator Data'!BS47="No data","x",ROUND(IF('Indicator Data'!BS47&gt;CJ$3,0,IF('Indicator Data'!BS47&lt;CJ$4,10,(CJ$3-'Indicator Data'!BS47)/(CJ$3-CJ$4)*10)),1))</f>
        <v>0.1</v>
      </c>
      <c r="CK47" s="201" t="str">
        <f>IF('Indicator Data'!AC47="No data","x",ROUND(IF('Indicator Data'!AC47&gt;CK$3,0,IF('Indicator Data'!AC47&lt;CK$4,10,(CK$3-'Indicator Data'!AC47)/(CK$3-CK$4)*10)),1))</f>
        <v>x</v>
      </c>
      <c r="CL47" s="197">
        <f t="shared" si="100"/>
        <v>0.3</v>
      </c>
      <c r="CM47" s="201">
        <f>IF('Indicator Data'!X47="No data","x",ROUND(IF(LOG('Indicator Data'!X47)&gt;CM$3,10,IF(LOG('Indicator Data'!X47)&lt;CM$4,0,10-(CM$3-LOG('Indicator Data'!X47))/(CM$3-CM$4)*10)),1))</f>
        <v>6.2</v>
      </c>
      <c r="CN47" s="201">
        <f>IF('Indicator Data'!Y47="No data","x",ROUND(IF('Indicator Data'!Y47&gt;CN$3,10,IF('Indicator Data'!Y47&lt;CN$4,0,10-(CN$3-'Indicator Data'!Y47)/(CN$3-CN$4)*10)),1))</f>
        <v>0.2</v>
      </c>
      <c r="CO47" s="201">
        <f>IF('Indicator Data'!Z47="No data","x",ROUND(IF('Indicator Data'!Z47&gt;CO$3,10,IF('Indicator Data'!Z47&lt;CO$4,0,10-(CO$3-'Indicator Data'!Z47)/(CO$3-CO$4)*10)),1))</f>
        <v>5.8</v>
      </c>
      <c r="CP47" s="201">
        <f>IF('Indicator Data'!AA47="No data","x",ROUND(IF('Indicator Data'!AA47&gt;CP$3,10,IF('Indicator Data'!AA47&lt;CP$4,0,10-(CP$3-'Indicator Data'!AA47)/(CP$3-CP$4)*10)),1))</f>
        <v>2</v>
      </c>
      <c r="CQ47" s="197">
        <f t="shared" si="55"/>
        <v>3.6</v>
      </c>
      <c r="CR47" s="199">
        <f t="shared" si="56"/>
        <v>2.5</v>
      </c>
      <c r="CS47" s="201" t="str">
        <f>IF('Indicator Data'!AF47="No data","x",ROUND(IF('Indicator Data'!AF47&gt;CS$3,10,IF('Indicator Data'!AF47&lt;CS$4,0,10-(CS$3-'Indicator Data'!AF47)/(CS$3-CS$4)*10)),1))</f>
        <v>x</v>
      </c>
      <c r="CT47" s="201">
        <f>IF('Indicator Data'!AG47="No data","x",ROUND(IF('Indicator Data'!AG47&gt;CT$3,10,IF('Indicator Data'!AG47&lt;CT$4,0,10-(CT$3-'Indicator Data'!AG47)/(CT$3-CT$4)*10)),1))</f>
        <v>0</v>
      </c>
      <c r="CU47" s="197">
        <f t="shared" si="57"/>
        <v>2.8</v>
      </c>
      <c r="CV47" s="201">
        <f>IF('Indicator Data'!AB47="No data","x",ROUND(IF('Indicator Data'!AB47&gt;CV$3,10,IF('Indicator Data'!AB47&lt;CV$4,0,10-(CV$3-'Indicator Data'!AB47)/(CV$3-CV$4)*10)),1))</f>
        <v>0.1</v>
      </c>
      <c r="CW47" s="197">
        <f t="shared" si="58"/>
        <v>0.2</v>
      </c>
      <c r="CX47" s="198">
        <f>IF('Indicator Data'!AD47="No data","x",'Indicator Data'!AD47/'Indicator Data'!$CA47)</f>
        <v>5.3540962490146806E-4</v>
      </c>
      <c r="CY47" s="201">
        <f t="shared" si="101"/>
        <v>4.5999999999999996</v>
      </c>
      <c r="CZ47" s="201">
        <f>IF('Indicator Data'!AE47="No data","x",ROUND(IF('Indicator Data'!AE47&gt;CZ$3,0,IF('Indicator Data'!AE47&lt;CZ$4,10,(CZ$3-'Indicator Data'!AE47)/(CZ$3-CZ$4)*10)),1))</f>
        <v>2</v>
      </c>
      <c r="DA47" s="197">
        <f t="shared" si="59"/>
        <v>3.3</v>
      </c>
      <c r="DB47" s="199">
        <f t="shared" si="60"/>
        <v>2.1</v>
      </c>
      <c r="DC47" s="200">
        <f t="shared" si="102"/>
        <v>2.1</v>
      </c>
      <c r="DD47" s="202">
        <f t="shared" si="103"/>
        <v>4.8</v>
      </c>
      <c r="DE47" s="201">
        <f>ROUND(IF('Indicator Data'!AH47=0,0,IF('Indicator Data'!AH47&gt;DE$3,10,IF('Indicator Data'!AH47&lt;DE$4,0,10-(DE$3-'Indicator Data'!AH47)/(DE$3-DE$4)*10))),1)</f>
        <v>0.1</v>
      </c>
      <c r="DF47" s="201">
        <f>ROUND(IF('Indicator Data'!AI47=0,0,IF(LOG('Indicator Data'!AI47)&gt;LOG(DF$3),10,IF(LOG('Indicator Data'!AI47)&lt;LOG(DF$4),0,10-(LOG(DF$3)-LOG('Indicator Data'!AI47))/(LOG(DF$3)-LOG(DF$4))*10))),1)</f>
        <v>0</v>
      </c>
      <c r="DG47" s="203">
        <f t="shared" si="104"/>
        <v>0.1</v>
      </c>
      <c r="DH47" s="197">
        <f>'Indicator Data'!AJ47</f>
        <v>0</v>
      </c>
      <c r="DI47" s="197">
        <f>'Indicator Data'!AK47</f>
        <v>0</v>
      </c>
      <c r="DJ47" s="200">
        <f t="shared" si="105"/>
        <v>0</v>
      </c>
      <c r="DK47" s="202">
        <f t="shared" si="106"/>
        <v>0.1</v>
      </c>
      <c r="DL47" s="13"/>
      <c r="DM47" s="24"/>
    </row>
    <row r="48" spans="1:117" s="2" customFormat="1">
      <c r="A48" s="205" t="str">
        <f>'Indicator Data'!A48</f>
        <v>Cuba</v>
      </c>
      <c r="B48" s="206" t="str">
        <f>'Indicator Data'!B48</f>
        <v>CUB</v>
      </c>
      <c r="C48" s="204">
        <f>ROUND(IF('Indicator Data'!C48=0,0.1,IF(LOG('Indicator Data'!C48)&gt;C$3,10,IF(LOG('Indicator Data'!C48)&lt;C$4,0,10-(C$3-LOG('Indicator Data'!C48))/(C$3-C$4)*10))),1)</f>
        <v>7.6</v>
      </c>
      <c r="D48" s="196">
        <f>ROUND(IF('Indicator Data'!D48=0,0.1,IF(LOG('Indicator Data'!D48)&gt;D$3,10,IF(LOG('Indicator Data'!D48)&lt;D$4,0,10-(D$3-LOG('Indicator Data'!D48))/(D$3-D$4)*10))),1)</f>
        <v>7.4</v>
      </c>
      <c r="E48" s="197">
        <f t="shared" si="61"/>
        <v>7.5</v>
      </c>
      <c r="F48" s="197">
        <f>IF('Indicator Data'!E48="No data",0.1,(ROUND(IF('Indicator Data'!E48=0,0,IF(LOG('Indicator Data'!E48)&gt;F$3,10,IF(LOG('Indicator Data'!E48)&lt;F$4,0,10-(F$3-LOG('Indicator Data'!E48))/(F$3-F$4)*10))),1)))</f>
        <v>5.6</v>
      </c>
      <c r="G48" s="197">
        <f>ROUND(IF('Indicator Data'!F48=0,0,IF(LOG('Indicator Data'!F48)&gt;G$3,10,IF(LOG('Indicator Data'!F48)&lt;G$4,0,10-(G$3-LOG('Indicator Data'!F48))/(G$3-G$4)*10))),1)</f>
        <v>5.4</v>
      </c>
      <c r="H48" s="196">
        <f>ROUND(IF('Indicator Data'!G48=0,0,IF(LOG('Indicator Data'!G48)&gt;H$3,10,IF(LOG('Indicator Data'!G48)&lt;H$4,0,10-(H$3-LOG('Indicator Data'!G48))/(H$3-H$4)*10))),1)</f>
        <v>8.3000000000000007</v>
      </c>
      <c r="I48" s="196">
        <f>ROUND(IF('Indicator Data'!H48=0,0,IF(LOG('Indicator Data'!H48)&gt;I$3,10,IF(LOG('Indicator Data'!H48)&lt;I$4,0,10-(I$3-LOG('Indicator Data'!H48))/(I$3-I$4)*10))),1)</f>
        <v>9.6999999999999993</v>
      </c>
      <c r="J48" s="196">
        <f t="shared" si="62"/>
        <v>9.1</v>
      </c>
      <c r="K48" s="196">
        <f>ROUND(IF('Indicator Data'!I48=0,0,IF(LOG('Indicator Data'!I48)&gt;K$3,10,IF(LOG('Indicator Data'!I48)&lt;K$4,0,10-(K$3-LOG('Indicator Data'!I48))/(K$3-K$4)*10))),1)</f>
        <v>6.6</v>
      </c>
      <c r="L48" s="197">
        <f t="shared" si="63"/>
        <v>8.1</v>
      </c>
      <c r="M48" s="197">
        <f>ROUND(IF('Indicator Data'!J48=0,0,IF(LOG('Indicator Data'!J48)&gt;M$3,10,IF(LOG('Indicator Data'!J48)&lt;M$4,0,10-(M$3-LOG('Indicator Data'!J48))/(M$3-M$4)*10))),1)</f>
        <v>8.5</v>
      </c>
      <c r="N48" s="198">
        <f>'Indicator Data'!C48/'Indicator Data'!$CB48</f>
        <v>1.0069056838756304E-3</v>
      </c>
      <c r="O48" s="198">
        <f>'Indicator Data'!D48/'Indicator Data'!$CB48</f>
        <v>1.4363138650352346E-4</v>
      </c>
      <c r="P48" s="198">
        <f>IF(F48=0.1,"x",'Indicator Data'!E48/'Indicator Data'!$CB48)</f>
        <v>1.4695524646740055E-3</v>
      </c>
      <c r="Q48" s="198">
        <f>'Indicator Data'!F48/'Indicator Data'!$CB48</f>
        <v>1.4346472940699459E-6</v>
      </c>
      <c r="R48" s="198">
        <f>'Indicator Data'!G48/'Indicator Data'!$CB48</f>
        <v>1.8987802161611351E-2</v>
      </c>
      <c r="S48" s="198">
        <f>'Indicator Data'!H48/'Indicator Data'!$CB48</f>
        <v>5.1542952628806796E-3</v>
      </c>
      <c r="T48" s="198">
        <f>'Indicator Data'!I48/'Indicator Data'!$CB48</f>
        <v>1.8212472493447729E-3</v>
      </c>
      <c r="U48" s="198">
        <f>'Indicator Data'!J48/'Indicator Data'!$CB48</f>
        <v>2.3078154299038269E-3</v>
      </c>
      <c r="V48" s="196">
        <f t="shared" si="64"/>
        <v>5</v>
      </c>
      <c r="W48" s="196">
        <f t="shared" si="65"/>
        <v>1.4</v>
      </c>
      <c r="X48" s="197">
        <f t="shared" si="66"/>
        <v>3.4</v>
      </c>
      <c r="Y48" s="197">
        <f t="shared" si="67"/>
        <v>1</v>
      </c>
      <c r="Z48" s="197">
        <f t="shared" si="68"/>
        <v>5.9</v>
      </c>
      <c r="AA48" s="196">
        <f t="shared" si="69"/>
        <v>10</v>
      </c>
      <c r="AB48" s="196">
        <f t="shared" si="70"/>
        <v>10</v>
      </c>
      <c r="AC48" s="196">
        <f t="shared" si="71"/>
        <v>10</v>
      </c>
      <c r="AD48" s="196">
        <f t="shared" si="72"/>
        <v>1.8</v>
      </c>
      <c r="AE48" s="197">
        <f t="shared" si="73"/>
        <v>7.9</v>
      </c>
      <c r="AF48" s="197">
        <f t="shared" si="74"/>
        <v>0.8</v>
      </c>
      <c r="AG48" s="196">
        <f>ROUND(IF('Indicator Data'!K48=0,0,IF('Indicator Data'!K48&gt;AG$3,10,IF('Indicator Data'!K48&lt;AG$4,0,10-(AG$3-'Indicator Data'!K48)/(AG$3-AG$4)*10))),1)</f>
        <v>5.7</v>
      </c>
      <c r="AH48" s="199">
        <f t="shared" si="75"/>
        <v>6.3</v>
      </c>
      <c r="AI48" s="199">
        <f t="shared" si="76"/>
        <v>4.4000000000000004</v>
      </c>
      <c r="AJ48" s="197">
        <f t="shared" si="77"/>
        <v>9.1999999999999993</v>
      </c>
      <c r="AK48" s="197">
        <f t="shared" si="78"/>
        <v>9.9</v>
      </c>
      <c r="AL48" s="199">
        <f t="shared" si="79"/>
        <v>9.6</v>
      </c>
      <c r="AM48" s="199">
        <f t="shared" si="80"/>
        <v>4.2</v>
      </c>
      <c r="AN48" s="197">
        <f t="shared" si="81"/>
        <v>5.9</v>
      </c>
      <c r="AO48" s="200">
        <f t="shared" si="82"/>
        <v>5.8</v>
      </c>
      <c r="AP48" s="200">
        <f t="shared" si="46"/>
        <v>3.6</v>
      </c>
      <c r="AQ48" s="200">
        <f t="shared" si="83"/>
        <v>5.7</v>
      </c>
      <c r="AR48" s="200">
        <f t="shared" si="84"/>
        <v>8</v>
      </c>
      <c r="AS48" s="199">
        <f t="shared" si="85"/>
        <v>5.8</v>
      </c>
      <c r="AT48" s="199">
        <f>IF('Indicator Data'!L48="No data","x",IF('Indicator Data'!CC48&lt;1000,"x",ROUND((IF('Indicator Data'!L48&gt;AT$3,10,IF('Indicator Data'!L48&lt;AT$4,0,10-(AT$3-'Indicator Data'!L48)/(AT$3-AT$4)*10))),1)))</f>
        <v>2.9</v>
      </c>
      <c r="AU48" s="200">
        <f t="shared" si="86"/>
        <v>4.4000000000000004</v>
      </c>
      <c r="AV48" s="201" t="str">
        <f>IF('Indicator Data'!M48="No data","x",ROUND(IF('Indicator Data'!M48=0,0,IF(LOG('Indicator Data'!M48)&gt;AV$3,10,IF(LOG('Indicator Data'!M48)&lt;AV$4,0,10-(AV$3-LOG('Indicator Data'!M48))/(AV$3-AV$4)*10))),1))</f>
        <v>x</v>
      </c>
      <c r="AW48" s="198" t="str">
        <f>IF(AV48="x","x",'Indicator Data'!M48/'Indicator Data'!$CB48)</f>
        <v>x</v>
      </c>
      <c r="AX48" s="201" t="str">
        <f t="shared" si="87"/>
        <v>x</v>
      </c>
      <c r="AY48" s="197" t="str">
        <f t="shared" si="47"/>
        <v>x</v>
      </c>
      <c r="AZ48" s="201" t="str">
        <f>IF('Indicator Data'!N48="No data","x",ROUND(IF('Indicator Data'!N48=0,0,IF(LOG('Indicator Data'!N48)&gt;AZ$3,10,IF(LOG('Indicator Data'!N48)&lt;AZ$4,0,10-(AZ$3-LOG('Indicator Data'!N48))/(AZ$3-AZ$4)*10))),1))</f>
        <v>x</v>
      </c>
      <c r="BA48" s="198" t="str">
        <f>IF(AZ48="x","x",'Indicator Data'!N48/'Indicator Data'!$CB48)</f>
        <v>x</v>
      </c>
      <c r="BB48" s="201" t="str">
        <f t="shared" si="88"/>
        <v>x</v>
      </c>
      <c r="BC48" s="197" t="str">
        <f t="shared" si="48"/>
        <v>x</v>
      </c>
      <c r="BD48" s="201" t="str">
        <f>IF('Indicator Data'!O48="No data","x",ROUND(IF('Indicator Data'!O48=0,0,IF(LOG('Indicator Data'!O48)&gt;BD$3,10,IF(LOG('Indicator Data'!O48)&lt;BD$4,0,10-(BD$3-LOG('Indicator Data'!O48))/(BD$3-BD$4)*10))),1))</f>
        <v>x</v>
      </c>
      <c r="BE48" s="198" t="str">
        <f>IF(BD48="x","x",'Indicator Data'!O48/'Indicator Data'!$CB48)</f>
        <v>x</v>
      </c>
      <c r="BF48" s="201" t="str">
        <f t="shared" si="89"/>
        <v>x</v>
      </c>
      <c r="BG48" s="197" t="str">
        <f t="shared" si="49"/>
        <v>x</v>
      </c>
      <c r="BH48" s="201" t="str">
        <f>IF('Indicator Data'!P48="No data","x",ROUND(IF('Indicator Data'!P48=0,0,IF(LOG('Indicator Data'!P48)&gt;BH$3,10,IF(LOG('Indicator Data'!P48)&lt;BH$4,0,10-(BH$3-LOG('Indicator Data'!P48))/(BH$3-BH$4)*10))),1))</f>
        <v>x</v>
      </c>
      <c r="BI48" s="198" t="str">
        <f>IF(BH48="x","x",'Indicator Data'!P48/'Indicator Data'!$CB48)</f>
        <v>x</v>
      </c>
      <c r="BJ48" s="201" t="str">
        <f t="shared" si="90"/>
        <v>x</v>
      </c>
      <c r="BK48" s="197" t="str">
        <f t="shared" si="50"/>
        <v>x</v>
      </c>
      <c r="BL48" s="199" t="str">
        <f t="shared" si="51"/>
        <v>x</v>
      </c>
      <c r="BM48" s="201">
        <f>ROUND(IF('Indicator Data'!Q48=0,0,IF(LOG('Indicator Data'!Q48)&gt;BM$3,10,IF(LOG('Indicator Data'!Q48)&lt;BM$4,0,10-(BM$3-LOG('Indicator Data'!Q48))/(BM$3-BM$4)*10))),1)</f>
        <v>0</v>
      </c>
      <c r="BN48" s="252">
        <f>'Indicator Data'!R48</f>
        <v>0</v>
      </c>
      <c r="BO48" s="201">
        <f t="shared" si="91"/>
        <v>0</v>
      </c>
      <c r="BP48" s="201">
        <f t="shared" si="92"/>
        <v>0</v>
      </c>
      <c r="BQ48" s="201">
        <f>ROUND(IF('Indicator Data'!S48=0,0,IF(LOG('Indicator Data'!S48)&gt;BQ$3,10,IF(LOG('Indicator Data'!S48)&lt;BQ$4,0,10-(BQ$3-LOG('Indicator Data'!S48))/(BQ$3-BQ$4)*10))),1)</f>
        <v>0</v>
      </c>
      <c r="BR48" s="252">
        <f>'Indicator Data'!T48</f>
        <v>0</v>
      </c>
      <c r="BS48" s="201">
        <f t="shared" si="93"/>
        <v>0</v>
      </c>
      <c r="BT48" s="201">
        <f t="shared" si="94"/>
        <v>0</v>
      </c>
      <c r="BU48" s="197">
        <f t="shared" si="95"/>
        <v>0</v>
      </c>
      <c r="BV48" s="201">
        <f>ROUND(IF('Indicator Data'!U48=0,0,IF(LOG('Indicator Data'!U48)&gt;BV$3,10,IF(LOG('Indicator Data'!U48)&lt;BV$4,0,10-(BV$3-LOG('Indicator Data'!U48))/(BV$3-BV$4)*10))),1)</f>
        <v>8.6</v>
      </c>
      <c r="BW48" s="198">
        <f>'Indicator Data'!U48/'Indicator Data'!$CB48</f>
        <v>0.9045045554441572</v>
      </c>
      <c r="BX48" s="201">
        <f t="shared" si="96"/>
        <v>10</v>
      </c>
      <c r="BY48" s="197">
        <f t="shared" si="52"/>
        <v>9.4</v>
      </c>
      <c r="BZ48" s="201">
        <f>ROUND(IF('Indicator Data'!V48=0,0,IF(LOG('Indicator Data'!V48)&gt;BZ$3,10,IF(LOG('Indicator Data'!V48)&lt;BZ$4,0,10-(BZ$3-LOG('Indicator Data'!V48))/(BZ$3-BZ$4)*10))),1)</f>
        <v>8.6</v>
      </c>
      <c r="CA48" s="198">
        <f>IF('Indicator Data'!V48/'Indicator Data'!$CB48&gt;1,1,'Indicator Data'!V48/'Indicator Data'!$CB48)</f>
        <v>0.9691460312115685</v>
      </c>
      <c r="CB48" s="201">
        <f t="shared" si="97"/>
        <v>9.6999999999999993</v>
      </c>
      <c r="CC48" s="197">
        <f t="shared" si="53"/>
        <v>9.1999999999999993</v>
      </c>
      <c r="CD48" s="201">
        <f>ROUND(IF('Indicator Data'!W48=0,0,IF(LOG('Indicator Data'!W48)&gt;CD$3,10,IF(LOG('Indicator Data'!W48)&lt;CD$4,0,10-(CD$3-LOG('Indicator Data'!W48))/(CD$3-CD$4)*10))),1)</f>
        <v>8.6</v>
      </c>
      <c r="CE48" s="198">
        <f>'Indicator Data'!W48/'Indicator Data'!$CB48</f>
        <v>0.95502127906796042</v>
      </c>
      <c r="CF48" s="201">
        <f t="shared" si="98"/>
        <v>9.6</v>
      </c>
      <c r="CG48" s="197">
        <f t="shared" si="54"/>
        <v>9.1999999999999993</v>
      </c>
      <c r="CH48" s="199">
        <f t="shared" si="99"/>
        <v>8.1999999999999993</v>
      </c>
      <c r="CI48" s="201">
        <f>IF('Indicator Data'!BR48="No data","x",ROUND(IF('Indicator Data'!BR48&gt;CI$3,0,IF('Indicator Data'!BR48&lt;CI$4,10,(CI$3-'Indicator Data'!BR48)/(CI$3-CI$4)*10)),1))</f>
        <v>0.8</v>
      </c>
      <c r="CJ48" s="201">
        <f>IF('Indicator Data'!BS48="No data","x",ROUND(IF('Indicator Data'!BS48&gt;CJ$3,0,IF('Indicator Data'!BS48&lt;CJ$4,10,(CJ$3-'Indicator Data'!BS48)/(CJ$3-CJ$4)*10)),1))</f>
        <v>0.8</v>
      </c>
      <c r="CK48" s="201">
        <f>IF('Indicator Data'!AC48="No data","x",ROUND(IF('Indicator Data'!AC48&gt;CK$3,0,IF('Indicator Data'!AC48&lt;CK$4,10,(CK$3-'Indicator Data'!AC48)/(CK$3-CK$4)*10)),1))</f>
        <v>1.5</v>
      </c>
      <c r="CL48" s="197">
        <f t="shared" si="100"/>
        <v>1</v>
      </c>
      <c r="CM48" s="201">
        <f>IF('Indicator Data'!X48="No data","x",ROUND(IF(LOG('Indicator Data'!X48)&gt;CM$3,10,IF(LOG('Indicator Data'!X48)&lt;CM$4,0,10-(CM$3-LOG('Indicator Data'!X48))/(CM$3-CM$4)*10)),1))</f>
        <v>6.8</v>
      </c>
      <c r="CN48" s="201">
        <f>IF('Indicator Data'!Y48="No data","x",ROUND(IF('Indicator Data'!Y48&gt;CN$3,10,IF('Indicator Data'!Y48&lt;CN$4,0,10-(CN$3-'Indicator Data'!Y48)/(CN$3-CN$4)*10)),1))</f>
        <v>0.1</v>
      </c>
      <c r="CO48" s="201">
        <f>IF('Indicator Data'!Z48="No data","x",ROUND(IF('Indicator Data'!Z48&gt;CO$3,10,IF('Indicator Data'!Z48&lt;CO$4,0,10-(CO$3-'Indicator Data'!Z48)/(CO$3-CO$4)*10)),1))</f>
        <v>7.7</v>
      </c>
      <c r="CP48" s="201" t="str">
        <f>IF('Indicator Data'!AA48="No data","x",ROUND(IF('Indicator Data'!AA48&gt;CP$3,10,IF('Indicator Data'!AA48&lt;CP$4,0,10-(CP$3-'Indicator Data'!AA48)/(CP$3-CP$4)*10)),1))</f>
        <v>x</v>
      </c>
      <c r="CQ48" s="197">
        <f t="shared" si="55"/>
        <v>4.9000000000000004</v>
      </c>
      <c r="CR48" s="199">
        <f t="shared" si="56"/>
        <v>3.6</v>
      </c>
      <c r="CS48" s="201">
        <f>IF('Indicator Data'!AF48="No data","x",ROUND(IF('Indicator Data'!AF48&gt;CS$3,10,IF('Indicator Data'!AF48&lt;CS$4,0,10-(CS$3-'Indicator Data'!AF48)/(CS$3-CS$4)*10)),1))</f>
        <v>0.7</v>
      </c>
      <c r="CT48" s="201">
        <f>IF('Indicator Data'!AG48="No data","x",ROUND(IF('Indicator Data'!AG48&gt;CT$3,10,IF('Indicator Data'!AG48&lt;CT$4,0,10-(CT$3-'Indicator Data'!AG48)/(CT$3-CT$4)*10)),1))</f>
        <v>0</v>
      </c>
      <c r="CU48" s="197">
        <f t="shared" si="57"/>
        <v>3.1</v>
      </c>
      <c r="CV48" s="201">
        <f>IF('Indicator Data'!AB48="No data","x",ROUND(IF('Indicator Data'!AB48&gt;CV$3,10,IF('Indicator Data'!AB48&lt;CV$4,0,10-(CV$3-'Indicator Data'!AB48)/(CV$3-CV$4)*10)),1))</f>
        <v>0.1</v>
      </c>
      <c r="CW48" s="197">
        <f t="shared" si="58"/>
        <v>0.8</v>
      </c>
      <c r="CX48" s="198">
        <f>IF('Indicator Data'!AD48="No data","x",'Indicator Data'!AD48/'Indicator Data'!$CA48)</f>
        <v>1.0637775660444391E-3</v>
      </c>
      <c r="CY48" s="201">
        <f t="shared" si="101"/>
        <v>0</v>
      </c>
      <c r="CZ48" s="201" t="str">
        <f>IF('Indicator Data'!AE48="No data","x",ROUND(IF('Indicator Data'!AE48&gt;CZ$3,0,IF('Indicator Data'!AE48&lt;CZ$4,10,(CZ$3-'Indicator Data'!AE48)/(CZ$3-CZ$4)*10)),1))</f>
        <v>x</v>
      </c>
      <c r="DA48" s="197">
        <f t="shared" si="59"/>
        <v>0</v>
      </c>
      <c r="DB48" s="199">
        <f t="shared" si="60"/>
        <v>1.3</v>
      </c>
      <c r="DC48" s="200">
        <f t="shared" si="102"/>
        <v>5.0999999999999996</v>
      </c>
      <c r="DD48" s="202">
        <f t="shared" si="103"/>
        <v>5.6</v>
      </c>
      <c r="DE48" s="201">
        <f>ROUND(IF('Indicator Data'!AH48=0,0,IF('Indicator Data'!AH48&gt;DE$3,10,IF('Indicator Data'!AH48&lt;DE$4,0,10-(DE$3-'Indicator Data'!AH48)/(DE$3-DE$4)*10))),1)</f>
        <v>0.4</v>
      </c>
      <c r="DF48" s="201">
        <f>ROUND(IF('Indicator Data'!AI48=0,0,IF(LOG('Indicator Data'!AI48)&gt;LOG(DF$3),10,IF(LOG('Indicator Data'!AI48)&lt;LOG(DF$4),0,10-(LOG(DF$3)-LOG('Indicator Data'!AI48))/(LOG(DF$3)-LOG(DF$4))*10))),1)</f>
        <v>2.8</v>
      </c>
      <c r="DG48" s="203">
        <f t="shared" si="104"/>
        <v>1.7</v>
      </c>
      <c r="DH48" s="197">
        <f>'Indicator Data'!AJ48</f>
        <v>0</v>
      </c>
      <c r="DI48" s="197">
        <f>'Indicator Data'!AK48</f>
        <v>0</v>
      </c>
      <c r="DJ48" s="200">
        <f t="shared" si="105"/>
        <v>0</v>
      </c>
      <c r="DK48" s="202">
        <f t="shared" si="106"/>
        <v>1.2</v>
      </c>
      <c r="DL48" s="13"/>
      <c r="DM48" s="24"/>
    </row>
    <row r="49" spans="1:117" s="2" customFormat="1">
      <c r="A49" s="205" t="str">
        <f>'Indicator Data'!A49</f>
        <v>Cyprus</v>
      </c>
      <c r="B49" s="206" t="str">
        <f>'Indicator Data'!B49</f>
        <v>CYP</v>
      </c>
      <c r="C49" s="204">
        <f>ROUND(IF('Indicator Data'!C49=0,0.1,IF(LOG('Indicator Data'!C49)&gt;C$3,10,IF(LOG('Indicator Data'!C49)&lt;C$4,0,10-(C$3-LOG('Indicator Data'!C49))/(C$3-C$4)*10))),1)</f>
        <v>5.9</v>
      </c>
      <c r="D49" s="196">
        <f>ROUND(IF('Indicator Data'!D49=0,0.1,IF(LOG('Indicator Data'!D49)&gt;D$3,10,IF(LOG('Indicator Data'!D49)&lt;D$4,0,10-(D$3-LOG('Indicator Data'!D49))/(D$3-D$4)*10))),1)</f>
        <v>6.9</v>
      </c>
      <c r="E49" s="197">
        <f t="shared" si="61"/>
        <v>6.4</v>
      </c>
      <c r="F49" s="197">
        <f>IF('Indicator Data'!E49="No data",0.1,(ROUND(IF('Indicator Data'!E49=0,0,IF(LOG('Indicator Data'!E49)&gt;F$3,10,IF(LOG('Indicator Data'!E49)&lt;F$4,0,10-(F$3-LOG('Indicator Data'!E49))/(F$3-F$4)*10))),1)))</f>
        <v>0</v>
      </c>
      <c r="G49" s="197">
        <f>ROUND(IF('Indicator Data'!F49=0,0,IF(LOG('Indicator Data'!F49)&gt;G$3,10,IF(LOG('Indicator Data'!F49)&lt;G$4,0,10-(G$3-LOG('Indicator Data'!F49))/(G$3-G$4)*10))),1)</f>
        <v>4.9000000000000004</v>
      </c>
      <c r="H49" s="196">
        <f>ROUND(IF('Indicator Data'!G49=0,0,IF(LOG('Indicator Data'!G49)&gt;H$3,10,IF(LOG('Indicator Data'!G49)&lt;H$4,0,10-(H$3-LOG('Indicator Data'!G49))/(H$3-H$4)*10))),1)</f>
        <v>0</v>
      </c>
      <c r="I49" s="196">
        <f>ROUND(IF('Indicator Data'!H49=0,0,IF(LOG('Indicator Data'!H49)&gt;I$3,10,IF(LOG('Indicator Data'!H49)&lt;I$4,0,10-(I$3-LOG('Indicator Data'!H49))/(I$3-I$4)*10))),1)</f>
        <v>0</v>
      </c>
      <c r="J49" s="196">
        <f t="shared" si="62"/>
        <v>0</v>
      </c>
      <c r="K49" s="196">
        <f>ROUND(IF('Indicator Data'!I49=0,0,IF(LOG('Indicator Data'!I49)&gt;K$3,10,IF(LOG('Indicator Data'!I49)&lt;K$4,0,10-(K$3-LOG('Indicator Data'!I49))/(K$3-K$4)*10))),1)</f>
        <v>0</v>
      </c>
      <c r="L49" s="197">
        <f t="shared" si="63"/>
        <v>0</v>
      </c>
      <c r="M49" s="197">
        <f>ROUND(IF('Indicator Data'!J49=0,0,IF(LOG('Indicator Data'!J49)&gt;M$3,10,IF(LOG('Indicator Data'!J49)&lt;M$4,0,10-(M$3-LOG('Indicator Data'!J49))/(M$3-M$4)*10))),1)</f>
        <v>0</v>
      </c>
      <c r="N49" s="198">
        <f>'Indicator Data'!C49/'Indicator Data'!$CB49</f>
        <v>1.9543888796974738E-3</v>
      </c>
      <c r="O49" s="198">
        <f>'Indicator Data'!D49/'Indicator Data'!$CB49</f>
        <v>1.0258280361757841E-3</v>
      </c>
      <c r="P49" s="198">
        <f>IF(F49=0.1,"x",'Indicator Data'!E49/'Indicator Data'!$CB49)</f>
        <v>5.4185492694857444E-5</v>
      </c>
      <c r="Q49" s="198">
        <f>'Indicator Data'!F49/'Indicator Data'!$CB49</f>
        <v>7.2583724871811377E-6</v>
      </c>
      <c r="R49" s="198">
        <f>'Indicator Data'!G49/'Indicator Data'!$CB49</f>
        <v>0</v>
      </c>
      <c r="S49" s="198">
        <f>'Indicator Data'!H49/'Indicator Data'!$CB49</f>
        <v>0</v>
      </c>
      <c r="T49" s="198">
        <f>'Indicator Data'!I49/'Indicator Data'!$CB49</f>
        <v>0</v>
      </c>
      <c r="U49" s="198">
        <f>'Indicator Data'!J49/'Indicator Data'!$CB49</f>
        <v>0</v>
      </c>
      <c r="V49" s="196">
        <f t="shared" si="64"/>
        <v>9.8000000000000007</v>
      </c>
      <c r="W49" s="196">
        <f t="shared" si="65"/>
        <v>10</v>
      </c>
      <c r="X49" s="197">
        <f t="shared" si="66"/>
        <v>9.9</v>
      </c>
      <c r="Y49" s="197">
        <f t="shared" si="67"/>
        <v>0</v>
      </c>
      <c r="Z49" s="197">
        <f t="shared" si="68"/>
        <v>7.5</v>
      </c>
      <c r="AA49" s="196">
        <f t="shared" si="69"/>
        <v>0</v>
      </c>
      <c r="AB49" s="196">
        <f t="shared" si="70"/>
        <v>0</v>
      </c>
      <c r="AC49" s="196">
        <f t="shared" si="71"/>
        <v>0</v>
      </c>
      <c r="AD49" s="196">
        <f t="shared" si="72"/>
        <v>0</v>
      </c>
      <c r="AE49" s="197">
        <f t="shared" si="73"/>
        <v>0</v>
      </c>
      <c r="AF49" s="197">
        <f t="shared" si="74"/>
        <v>0</v>
      </c>
      <c r="AG49" s="196">
        <f>ROUND(IF('Indicator Data'!K49=0,0,IF('Indicator Data'!K49&gt;AG$3,10,IF('Indicator Data'!K49&lt;AG$4,0,10-(AG$3-'Indicator Data'!K49)/(AG$3-AG$4)*10))),1)</f>
        <v>1.9</v>
      </c>
      <c r="AH49" s="199">
        <f t="shared" si="75"/>
        <v>7.9</v>
      </c>
      <c r="AI49" s="199">
        <f t="shared" si="76"/>
        <v>8.5</v>
      </c>
      <c r="AJ49" s="197">
        <f t="shared" si="77"/>
        <v>0</v>
      </c>
      <c r="AK49" s="197">
        <f t="shared" si="78"/>
        <v>0</v>
      </c>
      <c r="AL49" s="199">
        <f t="shared" si="79"/>
        <v>0</v>
      </c>
      <c r="AM49" s="199">
        <f t="shared" si="80"/>
        <v>0</v>
      </c>
      <c r="AN49" s="197">
        <f t="shared" si="81"/>
        <v>0</v>
      </c>
      <c r="AO49" s="200">
        <f t="shared" si="82"/>
        <v>8.6999999999999993</v>
      </c>
      <c r="AP49" s="200">
        <f t="shared" si="46"/>
        <v>0</v>
      </c>
      <c r="AQ49" s="200">
        <f t="shared" si="83"/>
        <v>6.4</v>
      </c>
      <c r="AR49" s="200">
        <f t="shared" si="84"/>
        <v>0</v>
      </c>
      <c r="AS49" s="199">
        <f t="shared" si="85"/>
        <v>1</v>
      </c>
      <c r="AT49" s="199">
        <f>IF('Indicator Data'!L49="No data","x",IF('Indicator Data'!CC49&lt;1000,"x",ROUND((IF('Indicator Data'!L49&gt;AT$3,10,IF('Indicator Data'!L49&lt;AT$4,0,10-(AT$3-'Indicator Data'!L49)/(AT$3-AT$4)*10))),1)))</f>
        <v>4.8</v>
      </c>
      <c r="AU49" s="200">
        <f t="shared" si="86"/>
        <v>2.9</v>
      </c>
      <c r="AV49" s="201">
        <f>IF('Indicator Data'!M49="No data","x",ROUND(IF('Indicator Data'!M49=0,0,IF(LOG('Indicator Data'!M49)&gt;AV$3,10,IF(LOG('Indicator Data'!M49)&lt;AV$4,0,10-(AV$3-LOG('Indicator Data'!M49))/(AV$3-AV$4)*10))),1))</f>
        <v>0</v>
      </c>
      <c r="AW49" s="198">
        <f>IF(AV49="x","x",'Indicator Data'!M49/'Indicator Data'!$CB49)</f>
        <v>0</v>
      </c>
      <c r="AX49" s="201">
        <f t="shared" si="87"/>
        <v>0</v>
      </c>
      <c r="AY49" s="197">
        <f t="shared" si="47"/>
        <v>0</v>
      </c>
      <c r="AZ49" s="201" t="str">
        <f>IF('Indicator Data'!N49="No data","x",ROUND(IF('Indicator Data'!N49=0,0,IF(LOG('Indicator Data'!N49)&gt;AZ$3,10,IF(LOG('Indicator Data'!N49)&lt;AZ$4,0,10-(AZ$3-LOG('Indicator Data'!N49))/(AZ$3-AZ$4)*10))),1))</f>
        <v>x</v>
      </c>
      <c r="BA49" s="198" t="str">
        <f>IF(AZ49="x","x",'Indicator Data'!N49/'Indicator Data'!$CB49)</f>
        <v>x</v>
      </c>
      <c r="BB49" s="201" t="str">
        <f t="shared" si="88"/>
        <v>x</v>
      </c>
      <c r="BC49" s="197" t="str">
        <f t="shared" si="48"/>
        <v>x</v>
      </c>
      <c r="BD49" s="201" t="str">
        <f>IF('Indicator Data'!O49="No data","x",ROUND(IF('Indicator Data'!O49=0,0,IF(LOG('Indicator Data'!O49)&gt;BD$3,10,IF(LOG('Indicator Data'!O49)&lt;BD$4,0,10-(BD$3-LOG('Indicator Data'!O49))/(BD$3-BD$4)*10))),1))</f>
        <v>x</v>
      </c>
      <c r="BE49" s="198" t="str">
        <f>IF(BD49="x","x",'Indicator Data'!O49/'Indicator Data'!$CB49)</f>
        <v>x</v>
      </c>
      <c r="BF49" s="201" t="str">
        <f t="shared" si="89"/>
        <v>x</v>
      </c>
      <c r="BG49" s="197" t="str">
        <f t="shared" si="49"/>
        <v>x</v>
      </c>
      <c r="BH49" s="201" t="str">
        <f>IF('Indicator Data'!P49="No data","x",ROUND(IF('Indicator Data'!P49=0,0,IF(LOG('Indicator Data'!P49)&gt;BH$3,10,IF(LOG('Indicator Data'!P49)&lt;BH$4,0,10-(BH$3-LOG('Indicator Data'!P49))/(BH$3-BH$4)*10))),1))</f>
        <v>x</v>
      </c>
      <c r="BI49" s="198" t="str">
        <f>IF(BH49="x","x",'Indicator Data'!P49/'Indicator Data'!$CB49)</f>
        <v>x</v>
      </c>
      <c r="BJ49" s="201" t="str">
        <f t="shared" si="90"/>
        <v>x</v>
      </c>
      <c r="BK49" s="197" t="str">
        <f t="shared" si="50"/>
        <v>x</v>
      </c>
      <c r="BL49" s="199">
        <f t="shared" si="51"/>
        <v>0</v>
      </c>
      <c r="BM49" s="201">
        <f>ROUND(IF('Indicator Data'!Q49=0,0,IF(LOG('Indicator Data'!Q49)&gt;BM$3,10,IF(LOG('Indicator Data'!Q49)&lt;BM$4,0,10-(BM$3-LOG('Indicator Data'!Q49))/(BM$3-BM$4)*10))),1)</f>
        <v>0</v>
      </c>
      <c r="BN49" s="252">
        <f>'Indicator Data'!R49</f>
        <v>0</v>
      </c>
      <c r="BO49" s="201">
        <f t="shared" si="91"/>
        <v>0</v>
      </c>
      <c r="BP49" s="201">
        <f t="shared" si="92"/>
        <v>0</v>
      </c>
      <c r="BQ49" s="201">
        <f>ROUND(IF('Indicator Data'!S49=0,0,IF(LOG('Indicator Data'!S49)&gt;BQ$3,10,IF(LOG('Indicator Data'!S49)&lt;BQ$4,0,10-(BQ$3-LOG('Indicator Data'!S49))/(BQ$3-BQ$4)*10))),1)</f>
        <v>0</v>
      </c>
      <c r="BR49" s="252">
        <f>'Indicator Data'!T49</f>
        <v>0</v>
      </c>
      <c r="BS49" s="201">
        <f t="shared" si="93"/>
        <v>0</v>
      </c>
      <c r="BT49" s="201">
        <f t="shared" si="94"/>
        <v>0</v>
      </c>
      <c r="BU49" s="197">
        <f t="shared" si="95"/>
        <v>0</v>
      </c>
      <c r="BV49" s="201">
        <f>ROUND(IF('Indicator Data'!U49=0,0,IF(LOG('Indicator Data'!U49)&gt;BV$3,10,IF(LOG('Indicator Data'!U49)&lt;BV$4,0,10-(BV$3-LOG('Indicator Data'!U49))/(BV$3-BV$4)*10))),1)</f>
        <v>5</v>
      </c>
      <c r="BW49" s="198">
        <f>'Indicator Data'!U49/'Indicator Data'!$CB49</f>
        <v>2.6423805539464933E-2</v>
      </c>
      <c r="BX49" s="201">
        <f t="shared" si="96"/>
        <v>0.3</v>
      </c>
      <c r="BY49" s="197">
        <f t="shared" si="52"/>
        <v>3</v>
      </c>
      <c r="BZ49" s="201">
        <f>ROUND(IF('Indicator Data'!V49=0,0,IF(LOG('Indicator Data'!V49)&gt;BZ$3,10,IF(LOG('Indicator Data'!V49)&lt;BZ$4,0,10-(BZ$3-LOG('Indicator Data'!V49))/(BZ$3-BZ$4)*10))),1)</f>
        <v>7.1</v>
      </c>
      <c r="CA49" s="198">
        <f>IF('Indicator Data'!V49/'Indicator Data'!$CB49&gt;1,1,'Indicator Data'!V49/'Indicator Data'!$CB49)</f>
        <v>0.7967295922876575</v>
      </c>
      <c r="CB49" s="201">
        <f t="shared" si="97"/>
        <v>8</v>
      </c>
      <c r="CC49" s="197">
        <f t="shared" si="53"/>
        <v>7.6</v>
      </c>
      <c r="CD49" s="201">
        <f>ROUND(IF('Indicator Data'!W49=0,0,IF(LOG('Indicator Data'!W49)&gt;CD$3,10,IF(LOG('Indicator Data'!W49)&lt;CD$4,0,10-(CD$3-LOG('Indicator Data'!W49))/(CD$3-CD$4)*10))),1)</f>
        <v>4.3</v>
      </c>
      <c r="CE49" s="198">
        <f>'Indicator Data'!W49/'Indicator Data'!$CB49</f>
        <v>8.9414830573898881E-3</v>
      </c>
      <c r="CF49" s="201">
        <f t="shared" si="98"/>
        <v>0.1</v>
      </c>
      <c r="CG49" s="197">
        <f t="shared" si="54"/>
        <v>2.5</v>
      </c>
      <c r="CH49" s="199">
        <f t="shared" si="99"/>
        <v>3.9</v>
      </c>
      <c r="CI49" s="201">
        <f>IF('Indicator Data'!BR49="No data","x",ROUND(IF('Indicator Data'!BR49&gt;CI$3,0,IF('Indicator Data'!BR49&lt;CI$4,10,(CI$3-'Indicator Data'!BR49)/(CI$3-CI$4)*10)),1))</f>
        <v>0.1</v>
      </c>
      <c r="CJ49" s="201">
        <f>IF('Indicator Data'!BS49="No data","x",ROUND(IF('Indicator Data'!BS49&gt;CJ$3,0,IF('Indicator Data'!BS49&lt;CJ$4,10,(CJ$3-'Indicator Data'!BS49)/(CJ$3-CJ$4)*10)),1))</f>
        <v>0.1</v>
      </c>
      <c r="CK49" s="201" t="str">
        <f>IF('Indicator Data'!AC49="No data","x",ROUND(IF('Indicator Data'!AC49&gt;CK$3,0,IF('Indicator Data'!AC49&lt;CK$4,10,(CK$3-'Indicator Data'!AC49)/(CK$3-CK$4)*10)),1))</f>
        <v>x</v>
      </c>
      <c r="CL49" s="197">
        <f t="shared" si="100"/>
        <v>0.1</v>
      </c>
      <c r="CM49" s="201">
        <f>IF('Indicator Data'!X49="No data","x",ROUND(IF(LOG('Indicator Data'!X49)&gt;CM$3,10,IF(LOG('Indicator Data'!X49)&lt;CM$4,0,10-(CM$3-LOG('Indicator Data'!X49))/(CM$3-CM$4)*10)),1))</f>
        <v>7</v>
      </c>
      <c r="CN49" s="201">
        <f>IF('Indicator Data'!Y49="No data","x",ROUND(IF('Indicator Data'!Y49&gt;CN$3,10,IF('Indicator Data'!Y49&lt;CN$4,0,10-(CN$3-'Indicator Data'!Y49)/(CN$3-CN$4)*10)),1))</f>
        <v>1.5</v>
      </c>
      <c r="CO49" s="201">
        <f>IF('Indicator Data'!Z49="No data","x",ROUND(IF('Indicator Data'!Z49&gt;CO$3,10,IF('Indicator Data'!Z49&lt;CO$4,0,10-(CO$3-'Indicator Data'!Z49)/(CO$3-CO$4)*10)),1))</f>
        <v>6.7</v>
      </c>
      <c r="CP49" s="201">
        <f>IF('Indicator Data'!AA49="No data","x",ROUND(IF('Indicator Data'!AA49&gt;CP$3,10,IF('Indicator Data'!AA49&lt;CP$4,0,10-(CP$3-'Indicator Data'!AA49)/(CP$3-CP$4)*10)),1))</f>
        <v>1.9</v>
      </c>
      <c r="CQ49" s="197">
        <f t="shared" si="55"/>
        <v>4.3</v>
      </c>
      <c r="CR49" s="199">
        <f t="shared" si="56"/>
        <v>2.9</v>
      </c>
      <c r="CS49" s="201" t="str">
        <f>IF('Indicator Data'!AF49="No data","x",ROUND(IF('Indicator Data'!AF49&gt;CS$3,10,IF('Indicator Data'!AF49&lt;CS$4,0,10-(CS$3-'Indicator Data'!AF49)/(CS$3-CS$4)*10)),1))</f>
        <v>x</v>
      </c>
      <c r="CT49" s="201">
        <f>IF('Indicator Data'!AG49="No data","x",ROUND(IF('Indicator Data'!AG49&gt;CT$3,10,IF('Indicator Data'!AG49&lt;CT$4,0,10-(CT$3-'Indicator Data'!AG49)/(CT$3-CT$4)*10)),1))</f>
        <v>0.2</v>
      </c>
      <c r="CU49" s="197">
        <f t="shared" si="57"/>
        <v>3.5</v>
      </c>
      <c r="CV49" s="201">
        <f>IF('Indicator Data'!AB49="No data","x",ROUND(IF('Indicator Data'!AB49&gt;CV$3,10,IF('Indicator Data'!AB49&lt;CV$4,0,10-(CV$3-'Indicator Data'!AB49)/(CV$3-CV$4)*10)),1))</f>
        <v>0</v>
      </c>
      <c r="CW49" s="197">
        <f t="shared" si="58"/>
        <v>0.1</v>
      </c>
      <c r="CX49" s="198">
        <f>IF('Indicator Data'!AD49="No data","x",'Indicator Data'!AD49/'Indicator Data'!$CA49)</f>
        <v>2.3853677566196025E-4</v>
      </c>
      <c r="CY49" s="201">
        <f t="shared" si="101"/>
        <v>7.6</v>
      </c>
      <c r="CZ49" s="201">
        <f>IF('Indicator Data'!AE49="No data","x",ROUND(IF('Indicator Data'!AE49&gt;CZ$3,0,IF('Indicator Data'!AE49&lt;CZ$4,10,(CZ$3-'Indicator Data'!AE49)/(CZ$3-CZ$4)*10)),1))</f>
        <v>0</v>
      </c>
      <c r="DA49" s="197">
        <f t="shared" si="59"/>
        <v>3.8</v>
      </c>
      <c r="DB49" s="199">
        <f t="shared" si="60"/>
        <v>2.5</v>
      </c>
      <c r="DC49" s="200">
        <f t="shared" si="102"/>
        <v>2.4</v>
      </c>
      <c r="DD49" s="202">
        <f t="shared" si="103"/>
        <v>4.3</v>
      </c>
      <c r="DE49" s="201">
        <f>ROUND(IF('Indicator Data'!AH49=0,0,IF('Indicator Data'!AH49&gt;DE$3,10,IF('Indicator Data'!AH49&lt;DE$4,0,10-(DE$3-'Indicator Data'!AH49)/(DE$3-DE$4)*10))),1)</f>
        <v>0</v>
      </c>
      <c r="DF49" s="201">
        <f>ROUND(IF('Indicator Data'!AI49=0,0,IF(LOG('Indicator Data'!AI49)&gt;LOG(DF$3),10,IF(LOG('Indicator Data'!AI49)&lt;LOG(DF$4),0,10-(LOG(DF$3)-LOG('Indicator Data'!AI49))/(LOG(DF$3)-LOG(DF$4))*10))),1)</f>
        <v>0</v>
      </c>
      <c r="DG49" s="203">
        <f t="shared" si="104"/>
        <v>0</v>
      </c>
      <c r="DH49" s="197">
        <f>'Indicator Data'!AJ49</f>
        <v>0</v>
      </c>
      <c r="DI49" s="197">
        <f>'Indicator Data'!AK49</f>
        <v>0</v>
      </c>
      <c r="DJ49" s="200">
        <f t="shared" si="105"/>
        <v>0</v>
      </c>
      <c r="DK49" s="202">
        <f t="shared" si="106"/>
        <v>0</v>
      </c>
      <c r="DL49" s="13"/>
      <c r="DM49" s="24"/>
    </row>
    <row r="50" spans="1:117" s="2" customFormat="1">
      <c r="A50" s="205" t="str">
        <f>'Indicator Data'!A50</f>
        <v>Czech Republic</v>
      </c>
      <c r="B50" s="206" t="str">
        <f>'Indicator Data'!B50</f>
        <v>CZE</v>
      </c>
      <c r="C50" s="204">
        <f>ROUND(IF('Indicator Data'!C50=0,0.1,IF(LOG('Indicator Data'!C50)&gt;C$3,10,IF(LOG('Indicator Data'!C50)&lt;C$4,0,10-(C$3-LOG('Indicator Data'!C50))/(C$3-C$4)*10))),1)</f>
        <v>3.1</v>
      </c>
      <c r="D50" s="196">
        <f>ROUND(IF('Indicator Data'!D50=0,0.1,IF(LOG('Indicator Data'!D50)&gt;D$3,10,IF(LOG('Indicator Data'!D50)&lt;D$4,0,10-(D$3-LOG('Indicator Data'!D50))/(D$3-D$4)*10))),1)</f>
        <v>0.1</v>
      </c>
      <c r="E50" s="197">
        <f t="shared" si="61"/>
        <v>1.7</v>
      </c>
      <c r="F50" s="197">
        <f>IF('Indicator Data'!E50="No data",0.1,(ROUND(IF('Indicator Data'!E50=0,0,IF(LOG('Indicator Data'!E50)&gt;F$3,10,IF(LOG('Indicator Data'!E50)&lt;F$4,0,10-(F$3-LOG('Indicator Data'!E50))/(F$3-F$4)*10))),1)))</f>
        <v>6.8</v>
      </c>
      <c r="G50" s="197">
        <f>ROUND(IF('Indicator Data'!F50=0,0,IF(LOG('Indicator Data'!F50)&gt;G$3,10,IF(LOG('Indicator Data'!F50)&lt;G$4,0,10-(G$3-LOG('Indicator Data'!F50))/(G$3-G$4)*10))),1)</f>
        <v>0</v>
      </c>
      <c r="H50" s="196">
        <f>ROUND(IF('Indicator Data'!G50=0,0,IF(LOG('Indicator Data'!G50)&gt;H$3,10,IF(LOG('Indicator Data'!G50)&lt;H$4,0,10-(H$3-LOG('Indicator Data'!G50))/(H$3-H$4)*10))),1)</f>
        <v>0</v>
      </c>
      <c r="I50" s="196">
        <f>ROUND(IF('Indicator Data'!H50=0,0,IF(LOG('Indicator Data'!H50)&gt;I$3,10,IF(LOG('Indicator Data'!H50)&lt;I$4,0,10-(I$3-LOG('Indicator Data'!H50))/(I$3-I$4)*10))),1)</f>
        <v>0</v>
      </c>
      <c r="J50" s="196">
        <f t="shared" si="62"/>
        <v>0</v>
      </c>
      <c r="K50" s="196">
        <f>ROUND(IF('Indicator Data'!I50=0,0,IF(LOG('Indicator Data'!I50)&gt;K$3,10,IF(LOG('Indicator Data'!I50)&lt;K$4,0,10-(K$3-LOG('Indicator Data'!I50))/(K$3-K$4)*10))),1)</f>
        <v>0</v>
      </c>
      <c r="L50" s="197">
        <f t="shared" si="63"/>
        <v>0</v>
      </c>
      <c r="M50" s="197">
        <f>ROUND(IF('Indicator Data'!J50=0,0,IF(LOG('Indicator Data'!J50)&gt;M$3,10,IF(LOG('Indicator Data'!J50)&lt;M$4,0,10-(M$3-LOG('Indicator Data'!J50))/(M$3-M$4)*10))),1)</f>
        <v>0</v>
      </c>
      <c r="N50" s="198">
        <f>'Indicator Data'!C50/'Indicator Data'!$CB50</f>
        <v>1.7150416067726604E-5</v>
      </c>
      <c r="O50" s="198">
        <f>'Indicator Data'!D50/'Indicator Data'!$CB50</f>
        <v>0</v>
      </c>
      <c r="P50" s="198">
        <f>IF(F50=0.1,"x",'Indicator Data'!E50/'Indicator Data'!$CB50)</f>
        <v>5.0996761809937981E-3</v>
      </c>
      <c r="Q50" s="198">
        <f>'Indicator Data'!F50/'Indicator Data'!$CB50</f>
        <v>0</v>
      </c>
      <c r="R50" s="198">
        <f>'Indicator Data'!G50/'Indicator Data'!$CB50</f>
        <v>0</v>
      </c>
      <c r="S50" s="198">
        <f>'Indicator Data'!H50/'Indicator Data'!$CB50</f>
        <v>0</v>
      </c>
      <c r="T50" s="198">
        <f>'Indicator Data'!I50/'Indicator Data'!$CB50</f>
        <v>0</v>
      </c>
      <c r="U50" s="198">
        <f>'Indicator Data'!J50/'Indicator Data'!$CB50</f>
        <v>0</v>
      </c>
      <c r="V50" s="196">
        <f t="shared" si="64"/>
        <v>0.1</v>
      </c>
      <c r="W50" s="196">
        <f t="shared" si="65"/>
        <v>0</v>
      </c>
      <c r="X50" s="197">
        <f t="shared" si="66"/>
        <v>0.1</v>
      </c>
      <c r="Y50" s="197">
        <f t="shared" si="67"/>
        <v>3.4</v>
      </c>
      <c r="Z50" s="197">
        <f t="shared" si="68"/>
        <v>0</v>
      </c>
      <c r="AA50" s="196">
        <f t="shared" si="69"/>
        <v>0</v>
      </c>
      <c r="AB50" s="196">
        <f t="shared" si="70"/>
        <v>0</v>
      </c>
      <c r="AC50" s="196">
        <f t="shared" si="71"/>
        <v>0</v>
      </c>
      <c r="AD50" s="196">
        <f t="shared" si="72"/>
        <v>0</v>
      </c>
      <c r="AE50" s="197">
        <f t="shared" si="73"/>
        <v>0</v>
      </c>
      <c r="AF50" s="197">
        <f t="shared" si="74"/>
        <v>0</v>
      </c>
      <c r="AG50" s="196">
        <f>ROUND(IF('Indicator Data'!K50=0,0,IF('Indicator Data'!K50&gt;AG$3,10,IF('Indicator Data'!K50&lt;AG$4,0,10-(AG$3-'Indicator Data'!K50)/(AG$3-AG$4)*10))),1)</f>
        <v>0</v>
      </c>
      <c r="AH50" s="199">
        <f t="shared" si="75"/>
        <v>1.6</v>
      </c>
      <c r="AI50" s="199">
        <f t="shared" si="76"/>
        <v>0.1</v>
      </c>
      <c r="AJ50" s="197">
        <f t="shared" si="77"/>
        <v>0</v>
      </c>
      <c r="AK50" s="197">
        <f t="shared" si="78"/>
        <v>0</v>
      </c>
      <c r="AL50" s="199">
        <f t="shared" si="79"/>
        <v>0</v>
      </c>
      <c r="AM50" s="199">
        <f t="shared" si="80"/>
        <v>0</v>
      </c>
      <c r="AN50" s="197">
        <f t="shared" si="81"/>
        <v>0</v>
      </c>
      <c r="AO50" s="200">
        <f t="shared" si="82"/>
        <v>0.9</v>
      </c>
      <c r="AP50" s="200">
        <f t="shared" si="46"/>
        <v>5.3</v>
      </c>
      <c r="AQ50" s="200">
        <f t="shared" si="83"/>
        <v>0</v>
      </c>
      <c r="AR50" s="200">
        <f t="shared" si="84"/>
        <v>0</v>
      </c>
      <c r="AS50" s="199">
        <f t="shared" si="85"/>
        <v>0</v>
      </c>
      <c r="AT50" s="199">
        <f>IF('Indicator Data'!L50="No data","x",IF('Indicator Data'!CC50&lt;1000,"x",ROUND((IF('Indicator Data'!L50&gt;AT$3,10,IF('Indicator Data'!L50&lt;AT$4,0,10-(AT$3-'Indicator Data'!L50)/(AT$3-AT$4)*10))),1)))</f>
        <v>2.9</v>
      </c>
      <c r="AU50" s="200">
        <f t="shared" si="86"/>
        <v>1.5</v>
      </c>
      <c r="AV50" s="201">
        <f>IF('Indicator Data'!M50="No data","x",ROUND(IF('Indicator Data'!M50=0,0,IF(LOG('Indicator Data'!M50)&gt;AV$3,10,IF(LOG('Indicator Data'!M50)&lt;AV$4,0,10-(AV$3-LOG('Indicator Data'!M50))/(AV$3-AV$4)*10))),1))</f>
        <v>0</v>
      </c>
      <c r="AW50" s="198">
        <f>IF(AV50="x","x",'Indicator Data'!M50/'Indicator Data'!$CB50)</f>
        <v>0</v>
      </c>
      <c r="AX50" s="201">
        <f t="shared" si="87"/>
        <v>0</v>
      </c>
      <c r="AY50" s="197">
        <f t="shared" si="47"/>
        <v>0</v>
      </c>
      <c r="AZ50" s="201" t="str">
        <f>IF('Indicator Data'!N50="No data","x",ROUND(IF('Indicator Data'!N50=0,0,IF(LOG('Indicator Data'!N50)&gt;AZ$3,10,IF(LOG('Indicator Data'!N50)&lt;AZ$4,0,10-(AZ$3-LOG('Indicator Data'!N50))/(AZ$3-AZ$4)*10))),1))</f>
        <v>x</v>
      </c>
      <c r="BA50" s="198" t="str">
        <f>IF(AZ50="x","x",'Indicator Data'!N50/'Indicator Data'!$CB50)</f>
        <v>x</v>
      </c>
      <c r="BB50" s="201" t="str">
        <f t="shared" si="88"/>
        <v>x</v>
      </c>
      <c r="BC50" s="197" t="str">
        <f t="shared" si="48"/>
        <v>x</v>
      </c>
      <c r="BD50" s="201" t="str">
        <f>IF('Indicator Data'!O50="No data","x",ROUND(IF('Indicator Data'!O50=0,0,IF(LOG('Indicator Data'!O50)&gt;BD$3,10,IF(LOG('Indicator Data'!O50)&lt;BD$4,0,10-(BD$3-LOG('Indicator Data'!O50))/(BD$3-BD$4)*10))),1))</f>
        <v>x</v>
      </c>
      <c r="BE50" s="198" t="str">
        <f>IF(BD50="x","x",'Indicator Data'!O50/'Indicator Data'!$CB50)</f>
        <v>x</v>
      </c>
      <c r="BF50" s="201" t="str">
        <f t="shared" si="89"/>
        <v>x</v>
      </c>
      <c r="BG50" s="197" t="str">
        <f t="shared" si="49"/>
        <v>x</v>
      </c>
      <c r="BH50" s="201" t="str">
        <f>IF('Indicator Data'!P50="No data","x",ROUND(IF('Indicator Data'!P50=0,0,IF(LOG('Indicator Data'!P50)&gt;BH$3,10,IF(LOG('Indicator Data'!P50)&lt;BH$4,0,10-(BH$3-LOG('Indicator Data'!P50))/(BH$3-BH$4)*10))),1))</f>
        <v>x</v>
      </c>
      <c r="BI50" s="198" t="str">
        <f>IF(BH50="x","x",'Indicator Data'!P50/'Indicator Data'!$CB50)</f>
        <v>x</v>
      </c>
      <c r="BJ50" s="201" t="str">
        <f t="shared" si="90"/>
        <v>x</v>
      </c>
      <c r="BK50" s="197" t="str">
        <f t="shared" si="50"/>
        <v>x</v>
      </c>
      <c r="BL50" s="199">
        <f t="shared" si="51"/>
        <v>0</v>
      </c>
      <c r="BM50" s="201">
        <f>ROUND(IF('Indicator Data'!Q50=0,0,IF(LOG('Indicator Data'!Q50)&gt;BM$3,10,IF(LOG('Indicator Data'!Q50)&lt;BM$4,0,10-(BM$3-LOG('Indicator Data'!Q50))/(BM$3-BM$4)*10))),1)</f>
        <v>0</v>
      </c>
      <c r="BN50" s="252">
        <f>'Indicator Data'!R50</f>
        <v>0</v>
      </c>
      <c r="BO50" s="201">
        <f t="shared" si="91"/>
        <v>0</v>
      </c>
      <c r="BP50" s="201">
        <f t="shared" si="92"/>
        <v>0</v>
      </c>
      <c r="BQ50" s="201">
        <f>ROUND(IF('Indicator Data'!S50=0,0,IF(LOG('Indicator Data'!S50)&gt;BQ$3,10,IF(LOG('Indicator Data'!S50)&lt;BQ$4,0,10-(BQ$3-LOG('Indicator Data'!S50))/(BQ$3-BQ$4)*10))),1)</f>
        <v>0</v>
      </c>
      <c r="BR50" s="252">
        <f>'Indicator Data'!T50</f>
        <v>0</v>
      </c>
      <c r="BS50" s="201">
        <f t="shared" si="93"/>
        <v>0</v>
      </c>
      <c r="BT50" s="201">
        <f t="shared" si="94"/>
        <v>0</v>
      </c>
      <c r="BU50" s="197">
        <f t="shared" si="95"/>
        <v>0</v>
      </c>
      <c r="BV50" s="201">
        <f>ROUND(IF('Indicator Data'!U50=0,0,IF(LOG('Indicator Data'!U50)&gt;BV$3,10,IF(LOG('Indicator Data'!U50)&lt;BV$4,0,10-(BV$3-LOG('Indicator Data'!U50))/(BV$3-BV$4)*10))),1)</f>
        <v>0</v>
      </c>
      <c r="BW50" s="198">
        <f>'Indicator Data'!U50/'Indicator Data'!$CB50</f>
        <v>0</v>
      </c>
      <c r="BX50" s="201">
        <f t="shared" si="96"/>
        <v>0</v>
      </c>
      <c r="BY50" s="197">
        <f t="shared" si="52"/>
        <v>0</v>
      </c>
      <c r="BZ50" s="201">
        <f>ROUND(IF('Indicator Data'!V50=0,0,IF(LOG('Indicator Data'!V50)&gt;BZ$3,10,IF(LOG('Indicator Data'!V50)&lt;BZ$4,0,10-(BZ$3-LOG('Indicator Data'!V50))/(BZ$3-BZ$4)*10))),1)</f>
        <v>0</v>
      </c>
      <c r="CA50" s="198">
        <f>IF('Indicator Data'!V50/'Indicator Data'!$CB50&gt;1,1,'Indicator Data'!V50/'Indicator Data'!$CB50)</f>
        <v>0</v>
      </c>
      <c r="CB50" s="201">
        <f t="shared" si="97"/>
        <v>0</v>
      </c>
      <c r="CC50" s="197">
        <f t="shared" si="53"/>
        <v>0</v>
      </c>
      <c r="CD50" s="201">
        <f>ROUND(IF('Indicator Data'!W50=0,0,IF(LOG('Indicator Data'!W50)&gt;CD$3,10,IF(LOG('Indicator Data'!W50)&lt;CD$4,0,10-(CD$3-LOG('Indicator Data'!W50))/(CD$3-CD$4)*10))),1)</f>
        <v>0</v>
      </c>
      <c r="CE50" s="198">
        <f>'Indicator Data'!W50/'Indicator Data'!$CB50</f>
        <v>0</v>
      </c>
      <c r="CF50" s="201">
        <f t="shared" si="98"/>
        <v>0</v>
      </c>
      <c r="CG50" s="197">
        <f t="shared" si="54"/>
        <v>0</v>
      </c>
      <c r="CH50" s="199">
        <f t="shared" si="99"/>
        <v>0</v>
      </c>
      <c r="CI50" s="201">
        <f>IF('Indicator Data'!BR50="No data","x",ROUND(IF('Indicator Data'!BR50&gt;CI$3,0,IF('Indicator Data'!BR50&lt;CI$4,10,(CI$3-'Indicator Data'!BR50)/(CI$3-CI$4)*10)),1))</f>
        <v>0.1</v>
      </c>
      <c r="CJ50" s="201">
        <f>IF('Indicator Data'!BS50="No data","x",ROUND(IF('Indicator Data'!BS50&gt;CJ$3,0,IF('Indicator Data'!BS50&lt;CJ$4,10,(CJ$3-'Indicator Data'!BS50)/(CJ$3-CJ$4)*10)),1))</f>
        <v>0</v>
      </c>
      <c r="CK50" s="201" t="str">
        <f>IF('Indicator Data'!AC50="No data","x",ROUND(IF('Indicator Data'!AC50&gt;CK$3,0,IF('Indicator Data'!AC50&lt;CK$4,10,(CK$3-'Indicator Data'!AC50)/(CK$3-CK$4)*10)),1))</f>
        <v>x</v>
      </c>
      <c r="CL50" s="197">
        <f t="shared" si="100"/>
        <v>0.1</v>
      </c>
      <c r="CM50" s="201">
        <f>IF('Indicator Data'!X50="No data","x",ROUND(IF(LOG('Indicator Data'!X50)&gt;CM$3,10,IF(LOG('Indicator Data'!X50)&lt;CM$4,0,10-(CM$3-LOG('Indicator Data'!X50))/(CM$3-CM$4)*10)),1))</f>
        <v>7.1</v>
      </c>
      <c r="CN50" s="201">
        <f>IF('Indicator Data'!Y50="No data","x",ROUND(IF('Indicator Data'!Y50&gt;CN$3,10,IF('Indicator Data'!Y50&lt;CN$4,0,10-(CN$3-'Indicator Data'!Y50)/(CN$3-CN$4)*10)),1))</f>
        <v>0.9</v>
      </c>
      <c r="CO50" s="201">
        <f>IF('Indicator Data'!Z50="No data","x",ROUND(IF('Indicator Data'!Z50&gt;CO$3,10,IF('Indicator Data'!Z50&lt;CO$4,0,10-(CO$3-'Indicator Data'!Z50)/(CO$3-CO$4)*10)),1))</f>
        <v>7.4</v>
      </c>
      <c r="CP50" s="201">
        <f>IF('Indicator Data'!AA50="No data","x",ROUND(IF('Indicator Data'!AA50&gt;CP$3,10,IF('Indicator Data'!AA50&lt;CP$4,0,10-(CP$3-'Indicator Data'!AA50)/(CP$3-CP$4)*10)),1))</f>
        <v>1</v>
      </c>
      <c r="CQ50" s="197">
        <f t="shared" si="55"/>
        <v>4.0999999999999996</v>
      </c>
      <c r="CR50" s="199">
        <f t="shared" si="56"/>
        <v>2.8</v>
      </c>
      <c r="CS50" s="201" t="str">
        <f>IF('Indicator Data'!AF50="No data","x",ROUND(IF('Indicator Data'!AF50&gt;CS$3,10,IF('Indicator Data'!AF50&lt;CS$4,0,10-(CS$3-'Indicator Data'!AF50)/(CS$3-CS$4)*10)),1))</f>
        <v>x</v>
      </c>
      <c r="CT50" s="201">
        <f>IF('Indicator Data'!AG50="No data","x",ROUND(IF('Indicator Data'!AG50&gt;CT$3,10,IF('Indicator Data'!AG50&lt;CT$4,0,10-(CT$3-'Indicator Data'!AG50)/(CT$3-CT$4)*10)),1))</f>
        <v>0.1</v>
      </c>
      <c r="CU50" s="197">
        <f t="shared" si="57"/>
        <v>3.3</v>
      </c>
      <c r="CV50" s="201">
        <f>IF('Indicator Data'!AB50="No data","x",ROUND(IF('Indicator Data'!AB50&gt;CV$3,10,IF('Indicator Data'!AB50&lt;CV$4,0,10-(CV$3-'Indicator Data'!AB50)/(CV$3-CV$4)*10)),1))</f>
        <v>0</v>
      </c>
      <c r="CW50" s="197">
        <f t="shared" si="58"/>
        <v>0</v>
      </c>
      <c r="CX50" s="198">
        <f>IF('Indicator Data'!AD50="No data","x",'Indicator Data'!AD50/'Indicator Data'!$CA50)</f>
        <v>1.0664879257430819E-3</v>
      </c>
      <c r="CY50" s="201">
        <f t="shared" si="101"/>
        <v>0</v>
      </c>
      <c r="CZ50" s="201" t="str">
        <f>IF('Indicator Data'!AE50="No data","x",ROUND(IF('Indicator Data'!AE50&gt;CZ$3,0,IF('Indicator Data'!AE50&lt;CZ$4,10,(CZ$3-'Indicator Data'!AE50)/(CZ$3-CZ$4)*10)),1))</f>
        <v>x</v>
      </c>
      <c r="DA50" s="197">
        <f t="shared" si="59"/>
        <v>0</v>
      </c>
      <c r="DB50" s="199">
        <f t="shared" si="60"/>
        <v>1.1000000000000001</v>
      </c>
      <c r="DC50" s="200">
        <f t="shared" si="102"/>
        <v>1</v>
      </c>
      <c r="DD50" s="202">
        <f t="shared" si="103"/>
        <v>1.7</v>
      </c>
      <c r="DE50" s="201">
        <f>ROUND(IF('Indicator Data'!AH50=0,0,IF('Indicator Data'!AH50&gt;DE$3,10,IF('Indicator Data'!AH50&lt;DE$4,0,10-(DE$3-'Indicator Data'!AH50)/(DE$3-DE$4)*10))),1)</f>
        <v>0</v>
      </c>
      <c r="DF50" s="201">
        <f>ROUND(IF('Indicator Data'!AI50=0,0,IF(LOG('Indicator Data'!AI50)&gt;LOG(DF$3),10,IF(LOG('Indicator Data'!AI50)&lt;LOG(DF$4),0,10-(LOG(DF$3)-LOG('Indicator Data'!AI50))/(LOG(DF$3)-LOG(DF$4))*10))),1)</f>
        <v>0</v>
      </c>
      <c r="DG50" s="203">
        <f t="shared" si="104"/>
        <v>0</v>
      </c>
      <c r="DH50" s="197">
        <f>'Indicator Data'!AJ50</f>
        <v>0</v>
      </c>
      <c r="DI50" s="197">
        <f>'Indicator Data'!AK50</f>
        <v>0</v>
      </c>
      <c r="DJ50" s="200">
        <f t="shared" si="105"/>
        <v>0</v>
      </c>
      <c r="DK50" s="202">
        <f t="shared" si="106"/>
        <v>0</v>
      </c>
      <c r="DL50" s="13"/>
      <c r="DM50" s="24"/>
    </row>
    <row r="51" spans="1:117" s="2" customFormat="1">
      <c r="A51" s="205" t="str">
        <f>'Indicator Data'!A51</f>
        <v>Denmark</v>
      </c>
      <c r="B51" s="206" t="str">
        <f>'Indicator Data'!B51</f>
        <v>DNK</v>
      </c>
      <c r="C51" s="204">
        <f>ROUND(IF('Indicator Data'!C51=0,0.1,IF(LOG('Indicator Data'!C51)&gt;C$3,10,IF(LOG('Indicator Data'!C51)&lt;C$4,0,10-(C$3-LOG('Indicator Data'!C51))/(C$3-C$4)*10))),1)</f>
        <v>0.1</v>
      </c>
      <c r="D51" s="196">
        <f>ROUND(IF('Indicator Data'!D51=0,0.1,IF(LOG('Indicator Data'!D51)&gt;D$3,10,IF(LOG('Indicator Data'!D51)&lt;D$4,0,10-(D$3-LOG('Indicator Data'!D51))/(D$3-D$4)*10))),1)</f>
        <v>0.1</v>
      </c>
      <c r="E51" s="197">
        <f t="shared" si="61"/>
        <v>0.1</v>
      </c>
      <c r="F51" s="197">
        <f>IF('Indicator Data'!E51="No data",0.1,(ROUND(IF('Indicator Data'!E51=0,0,IF(LOG('Indicator Data'!E51)&gt;F$3,10,IF(LOG('Indicator Data'!E51)&lt;F$4,0,10-(F$3-LOG('Indicator Data'!E51))/(F$3-F$4)*10))),1)))</f>
        <v>3.8</v>
      </c>
      <c r="G51" s="197">
        <f>ROUND(IF('Indicator Data'!F51=0,0,IF(LOG('Indicator Data'!F51)&gt;G$3,10,IF(LOG('Indicator Data'!F51)&lt;G$4,0,10-(G$3-LOG('Indicator Data'!F51))/(G$3-G$4)*10))),1)</f>
        <v>0</v>
      </c>
      <c r="H51" s="196">
        <f>ROUND(IF('Indicator Data'!G51=0,0,IF(LOG('Indicator Data'!G51)&gt;H$3,10,IF(LOG('Indicator Data'!G51)&lt;H$4,0,10-(H$3-LOG('Indicator Data'!G51))/(H$3-H$4)*10))),1)</f>
        <v>0</v>
      </c>
      <c r="I51" s="196">
        <f>ROUND(IF('Indicator Data'!H51=0,0,IF(LOG('Indicator Data'!H51)&gt;I$3,10,IF(LOG('Indicator Data'!H51)&lt;I$4,0,10-(I$3-LOG('Indicator Data'!H51))/(I$3-I$4)*10))),1)</f>
        <v>0</v>
      </c>
      <c r="J51" s="196">
        <f t="shared" si="62"/>
        <v>0</v>
      </c>
      <c r="K51" s="196">
        <f>ROUND(IF('Indicator Data'!I51=0,0,IF(LOG('Indicator Data'!I51)&gt;K$3,10,IF(LOG('Indicator Data'!I51)&lt;K$4,0,10-(K$3-LOG('Indicator Data'!I51))/(K$3-K$4)*10))),1)</f>
        <v>0</v>
      </c>
      <c r="L51" s="197">
        <f t="shared" si="63"/>
        <v>0</v>
      </c>
      <c r="M51" s="197">
        <f>ROUND(IF('Indicator Data'!J51=0,0,IF(LOG('Indicator Data'!J51)&gt;M$3,10,IF(LOG('Indicator Data'!J51)&lt;M$4,0,10-(M$3-LOG('Indicator Data'!J51))/(M$3-M$4)*10))),1)</f>
        <v>0</v>
      </c>
      <c r="N51" s="198">
        <f>'Indicator Data'!C51/'Indicator Data'!$CB51</f>
        <v>0</v>
      </c>
      <c r="O51" s="198">
        <f>'Indicator Data'!D51/'Indicator Data'!$CB51</f>
        <v>0</v>
      </c>
      <c r="P51" s="198">
        <f>IF(F51=0.1,"x",'Indicator Data'!E51/'Indicator Data'!$CB51)</f>
        <v>5.9920571082433983E-4</v>
      </c>
      <c r="Q51" s="198">
        <f>'Indicator Data'!F51/'Indicator Data'!$CB51</f>
        <v>0</v>
      </c>
      <c r="R51" s="198">
        <f>'Indicator Data'!G51/'Indicator Data'!$CB51</f>
        <v>0</v>
      </c>
      <c r="S51" s="198">
        <f>'Indicator Data'!H51/'Indicator Data'!$CB51</f>
        <v>0</v>
      </c>
      <c r="T51" s="198">
        <f>'Indicator Data'!I51/'Indicator Data'!$CB51</f>
        <v>0</v>
      </c>
      <c r="U51" s="198">
        <f>'Indicator Data'!J51/'Indicator Data'!$CB51</f>
        <v>0</v>
      </c>
      <c r="V51" s="196">
        <f t="shared" si="64"/>
        <v>0</v>
      </c>
      <c r="W51" s="196">
        <f t="shared" si="65"/>
        <v>0</v>
      </c>
      <c r="X51" s="197">
        <f t="shared" si="66"/>
        <v>0</v>
      </c>
      <c r="Y51" s="197">
        <f t="shared" si="67"/>
        <v>0.4</v>
      </c>
      <c r="Z51" s="197">
        <f t="shared" si="68"/>
        <v>0</v>
      </c>
      <c r="AA51" s="196">
        <f t="shared" si="69"/>
        <v>0</v>
      </c>
      <c r="AB51" s="196">
        <f t="shared" si="70"/>
        <v>0</v>
      </c>
      <c r="AC51" s="196">
        <f t="shared" si="71"/>
        <v>0</v>
      </c>
      <c r="AD51" s="196">
        <f t="shared" si="72"/>
        <v>0</v>
      </c>
      <c r="AE51" s="197">
        <f t="shared" si="73"/>
        <v>0</v>
      </c>
      <c r="AF51" s="197">
        <f t="shared" si="74"/>
        <v>0</v>
      </c>
      <c r="AG51" s="196">
        <f>ROUND(IF('Indicator Data'!K51=0,0,IF('Indicator Data'!K51&gt;AG$3,10,IF('Indicator Data'!K51&lt;AG$4,0,10-(AG$3-'Indicator Data'!K51)/(AG$3-AG$4)*10))),1)</f>
        <v>1</v>
      </c>
      <c r="AH51" s="199">
        <f t="shared" si="75"/>
        <v>0.1</v>
      </c>
      <c r="AI51" s="199">
        <f t="shared" si="76"/>
        <v>0.1</v>
      </c>
      <c r="AJ51" s="197">
        <f t="shared" si="77"/>
        <v>0</v>
      </c>
      <c r="AK51" s="197">
        <f t="shared" si="78"/>
        <v>0</v>
      </c>
      <c r="AL51" s="199">
        <f t="shared" si="79"/>
        <v>0</v>
      </c>
      <c r="AM51" s="199">
        <f t="shared" si="80"/>
        <v>0</v>
      </c>
      <c r="AN51" s="197">
        <f t="shared" si="81"/>
        <v>0</v>
      </c>
      <c r="AO51" s="200">
        <f t="shared" si="82"/>
        <v>0.1</v>
      </c>
      <c r="AP51" s="200">
        <f t="shared" si="46"/>
        <v>2.2999999999999998</v>
      </c>
      <c r="AQ51" s="200">
        <f t="shared" si="83"/>
        <v>0</v>
      </c>
      <c r="AR51" s="200">
        <f t="shared" si="84"/>
        <v>0</v>
      </c>
      <c r="AS51" s="199">
        <f t="shared" si="85"/>
        <v>0.5</v>
      </c>
      <c r="AT51" s="199">
        <f>IF('Indicator Data'!L51="No data","x",IF('Indicator Data'!CC51&lt;1000,"x",ROUND((IF('Indicator Data'!L51&gt;AT$3,10,IF('Indicator Data'!L51&lt;AT$4,0,10-(AT$3-'Indicator Data'!L51)/(AT$3-AT$4)*10))),1)))</f>
        <v>4.8</v>
      </c>
      <c r="AU51" s="200">
        <f t="shared" si="86"/>
        <v>2.7</v>
      </c>
      <c r="AV51" s="201">
        <f>IF('Indicator Data'!M51="No data","x",ROUND(IF('Indicator Data'!M51=0,0,IF(LOG('Indicator Data'!M51)&gt;AV$3,10,IF(LOG('Indicator Data'!M51)&lt;AV$4,0,10-(AV$3-LOG('Indicator Data'!M51))/(AV$3-AV$4)*10))),1))</f>
        <v>0</v>
      </c>
      <c r="AW51" s="198">
        <f>IF(AV51="x","x",'Indicator Data'!M51/'Indicator Data'!$CB51)</f>
        <v>0</v>
      </c>
      <c r="AX51" s="201">
        <f t="shared" si="87"/>
        <v>0</v>
      </c>
      <c r="AY51" s="197">
        <f t="shared" si="47"/>
        <v>0</v>
      </c>
      <c r="AZ51" s="201" t="str">
        <f>IF('Indicator Data'!N51="No data","x",ROUND(IF('Indicator Data'!N51=0,0,IF(LOG('Indicator Data'!N51)&gt;AZ$3,10,IF(LOG('Indicator Data'!N51)&lt;AZ$4,0,10-(AZ$3-LOG('Indicator Data'!N51))/(AZ$3-AZ$4)*10))),1))</f>
        <v>x</v>
      </c>
      <c r="BA51" s="198" t="str">
        <f>IF(AZ51="x","x",'Indicator Data'!N51/'Indicator Data'!$CB51)</f>
        <v>x</v>
      </c>
      <c r="BB51" s="201" t="str">
        <f t="shared" si="88"/>
        <v>x</v>
      </c>
      <c r="BC51" s="197" t="str">
        <f t="shared" si="48"/>
        <v>x</v>
      </c>
      <c r="BD51" s="201" t="str">
        <f>IF('Indicator Data'!O51="No data","x",ROUND(IF('Indicator Data'!O51=0,0,IF(LOG('Indicator Data'!O51)&gt;BD$3,10,IF(LOG('Indicator Data'!O51)&lt;BD$4,0,10-(BD$3-LOG('Indicator Data'!O51))/(BD$3-BD$4)*10))),1))</f>
        <v>x</v>
      </c>
      <c r="BE51" s="198" t="str">
        <f>IF(BD51="x","x",'Indicator Data'!O51/'Indicator Data'!$CB51)</f>
        <v>x</v>
      </c>
      <c r="BF51" s="201" t="str">
        <f t="shared" si="89"/>
        <v>x</v>
      </c>
      <c r="BG51" s="197" t="str">
        <f t="shared" si="49"/>
        <v>x</v>
      </c>
      <c r="BH51" s="201" t="str">
        <f>IF('Indicator Data'!P51="No data","x",ROUND(IF('Indicator Data'!P51=0,0,IF(LOG('Indicator Data'!P51)&gt;BH$3,10,IF(LOG('Indicator Data'!P51)&lt;BH$4,0,10-(BH$3-LOG('Indicator Data'!P51))/(BH$3-BH$4)*10))),1))</f>
        <v>x</v>
      </c>
      <c r="BI51" s="198" t="str">
        <f>IF(BH51="x","x",'Indicator Data'!P51/'Indicator Data'!$CB51)</f>
        <v>x</v>
      </c>
      <c r="BJ51" s="201" t="str">
        <f t="shared" si="90"/>
        <v>x</v>
      </c>
      <c r="BK51" s="197" t="str">
        <f t="shared" si="50"/>
        <v>x</v>
      </c>
      <c r="BL51" s="199">
        <f t="shared" si="51"/>
        <v>0</v>
      </c>
      <c r="BM51" s="201">
        <f>ROUND(IF('Indicator Data'!Q51=0,0,IF(LOG('Indicator Data'!Q51)&gt;BM$3,10,IF(LOG('Indicator Data'!Q51)&lt;BM$4,0,10-(BM$3-LOG('Indicator Data'!Q51))/(BM$3-BM$4)*10))),1)</f>
        <v>0</v>
      </c>
      <c r="BN51" s="252">
        <f>'Indicator Data'!R51</f>
        <v>0</v>
      </c>
      <c r="BO51" s="201">
        <f t="shared" si="91"/>
        <v>0</v>
      </c>
      <c r="BP51" s="201">
        <f t="shared" si="92"/>
        <v>0</v>
      </c>
      <c r="BQ51" s="201">
        <f>ROUND(IF('Indicator Data'!S51=0,0,IF(LOG('Indicator Data'!S51)&gt;BQ$3,10,IF(LOG('Indicator Data'!S51)&lt;BQ$4,0,10-(BQ$3-LOG('Indicator Data'!S51))/(BQ$3-BQ$4)*10))),1)</f>
        <v>0</v>
      </c>
      <c r="BR51" s="252">
        <f>'Indicator Data'!T51</f>
        <v>0</v>
      </c>
      <c r="BS51" s="201">
        <f t="shared" si="93"/>
        <v>0</v>
      </c>
      <c r="BT51" s="201">
        <f t="shared" si="94"/>
        <v>0</v>
      </c>
      <c r="BU51" s="197">
        <f t="shared" si="95"/>
        <v>0</v>
      </c>
      <c r="BV51" s="201">
        <f>ROUND(IF('Indicator Data'!U51=0,0,IF(LOG('Indicator Data'!U51)&gt;BV$3,10,IF(LOG('Indicator Data'!U51)&lt;BV$4,0,10-(BV$3-LOG('Indicator Data'!U51))/(BV$3-BV$4)*10))),1)</f>
        <v>0</v>
      </c>
      <c r="BW51" s="198">
        <f>'Indicator Data'!U51/'Indicator Data'!$CB51</f>
        <v>0</v>
      </c>
      <c r="BX51" s="201">
        <f t="shared" si="96"/>
        <v>0</v>
      </c>
      <c r="BY51" s="197">
        <f t="shared" si="52"/>
        <v>0</v>
      </c>
      <c r="BZ51" s="201">
        <f>ROUND(IF('Indicator Data'!V51=0,0,IF(LOG('Indicator Data'!V51)&gt;BZ$3,10,IF(LOG('Indicator Data'!V51)&lt;BZ$4,0,10-(BZ$3-LOG('Indicator Data'!V51))/(BZ$3-BZ$4)*10))),1)</f>
        <v>0</v>
      </c>
      <c r="CA51" s="198">
        <f>IF('Indicator Data'!V51/'Indicator Data'!$CB51&gt;1,1,'Indicator Data'!V51/'Indicator Data'!$CB51)</f>
        <v>0</v>
      </c>
      <c r="CB51" s="201">
        <f t="shared" si="97"/>
        <v>0</v>
      </c>
      <c r="CC51" s="197">
        <f t="shared" si="53"/>
        <v>0</v>
      </c>
      <c r="CD51" s="201">
        <f>ROUND(IF('Indicator Data'!W51=0,0,IF(LOG('Indicator Data'!W51)&gt;CD$3,10,IF(LOG('Indicator Data'!W51)&lt;CD$4,0,10-(CD$3-LOG('Indicator Data'!W51))/(CD$3-CD$4)*10))),1)</f>
        <v>0</v>
      </c>
      <c r="CE51" s="198">
        <f>'Indicator Data'!W51/'Indicator Data'!$CB51</f>
        <v>0</v>
      </c>
      <c r="CF51" s="201">
        <f t="shared" si="98"/>
        <v>0</v>
      </c>
      <c r="CG51" s="197">
        <f t="shared" si="54"/>
        <v>0</v>
      </c>
      <c r="CH51" s="199">
        <f t="shared" si="99"/>
        <v>0</v>
      </c>
      <c r="CI51" s="201">
        <f>IF('Indicator Data'!BR51="No data","x",ROUND(IF('Indicator Data'!BR51&gt;CI$3,0,IF('Indicator Data'!BR51&lt;CI$4,10,(CI$3-'Indicator Data'!BR51)/(CI$3-CI$4)*10)),1))</f>
        <v>0</v>
      </c>
      <c r="CJ51" s="201">
        <f>IF('Indicator Data'!BS51="No data","x",ROUND(IF('Indicator Data'!BS51&gt;CJ$3,0,IF('Indicator Data'!BS51&lt;CJ$4,10,(CJ$3-'Indicator Data'!BS51)/(CJ$3-CJ$4)*10)),1))</f>
        <v>0</v>
      </c>
      <c r="CK51" s="201" t="str">
        <f>IF('Indicator Data'!AC51="No data","x",ROUND(IF('Indicator Data'!AC51&gt;CK$3,0,IF('Indicator Data'!AC51&lt;CK$4,10,(CK$3-'Indicator Data'!AC51)/(CK$3-CK$4)*10)),1))</f>
        <v>x</v>
      </c>
      <c r="CL51" s="197">
        <f t="shared" si="100"/>
        <v>0</v>
      </c>
      <c r="CM51" s="201">
        <f>IF('Indicator Data'!X51="No data","x",ROUND(IF(LOG('Indicator Data'!X51)&gt;CM$3,10,IF(LOG('Indicator Data'!X51)&lt;CM$4,0,10-(CM$3-LOG('Indicator Data'!X51))/(CM$3-CM$4)*10)),1))</f>
        <v>7.1</v>
      </c>
      <c r="CN51" s="201">
        <f>IF('Indicator Data'!Y51="No data","x",ROUND(IF('Indicator Data'!Y51&gt;CN$3,10,IF('Indicator Data'!Y51&lt;CN$4,0,10-(CN$3-'Indicator Data'!Y51)/(CN$3-CN$4)*10)),1))</f>
        <v>0.9</v>
      </c>
      <c r="CO51" s="201">
        <f>IF('Indicator Data'!Z51="No data","x",ROUND(IF('Indicator Data'!Z51&gt;CO$3,10,IF('Indicator Data'!Z51&lt;CO$4,0,10-(CO$3-'Indicator Data'!Z51)/(CO$3-CO$4)*10)),1))</f>
        <v>8.8000000000000007</v>
      </c>
      <c r="CP51" s="201" t="str">
        <f>IF('Indicator Data'!AA51="No data","x",ROUND(IF('Indicator Data'!AA51&gt;CP$3,10,IF('Indicator Data'!AA51&lt;CP$4,0,10-(CP$3-'Indicator Data'!AA51)/(CP$3-CP$4)*10)),1))</f>
        <v>x</v>
      </c>
      <c r="CQ51" s="197">
        <f t="shared" si="55"/>
        <v>5.6</v>
      </c>
      <c r="CR51" s="199">
        <f t="shared" si="56"/>
        <v>3.7</v>
      </c>
      <c r="CS51" s="201">
        <f>IF('Indicator Data'!AF51="No data","x",ROUND(IF('Indicator Data'!AF51&gt;CS$3,10,IF('Indicator Data'!AF51&lt;CS$4,0,10-(CS$3-'Indicator Data'!AF51)/(CS$3-CS$4)*10)),1))</f>
        <v>0</v>
      </c>
      <c r="CT51" s="201">
        <f>IF('Indicator Data'!AG51="No data","x",ROUND(IF('Indicator Data'!AG51&gt;CT$3,10,IF('Indicator Data'!AG51&lt;CT$4,0,10-(CT$3-'Indicator Data'!AG51)/(CT$3-CT$4)*10)),1))</f>
        <v>0.2</v>
      </c>
      <c r="CU51" s="197">
        <f t="shared" si="57"/>
        <v>3.4</v>
      </c>
      <c r="CV51" s="201">
        <f>IF('Indicator Data'!AB51="No data","x",ROUND(IF('Indicator Data'!AB51&gt;CV$3,10,IF('Indicator Data'!AB51&lt;CV$4,0,10-(CV$3-'Indicator Data'!AB51)/(CV$3-CV$4)*10)),1))</f>
        <v>0</v>
      </c>
      <c r="CW51" s="197">
        <f t="shared" si="58"/>
        <v>0</v>
      </c>
      <c r="CX51" s="198">
        <f>IF('Indicator Data'!AD51="No data","x",'Indicator Data'!AD51/'Indicator Data'!$CA51)</f>
        <v>3.7636802439417263E-4</v>
      </c>
      <c r="CY51" s="201">
        <f t="shared" si="101"/>
        <v>6.2</v>
      </c>
      <c r="CZ51" s="201">
        <f>IF('Indicator Data'!AE51="No data","x",ROUND(IF('Indicator Data'!AE51&gt;CZ$3,0,IF('Indicator Data'!AE51&lt;CZ$4,10,(CZ$3-'Indicator Data'!AE51)/(CZ$3-CZ$4)*10)),1))</f>
        <v>0</v>
      </c>
      <c r="DA51" s="197">
        <f t="shared" si="59"/>
        <v>3.1</v>
      </c>
      <c r="DB51" s="199">
        <f t="shared" si="60"/>
        <v>2.2000000000000002</v>
      </c>
      <c r="DC51" s="200">
        <f t="shared" si="102"/>
        <v>1.6</v>
      </c>
      <c r="DD51" s="202">
        <f t="shared" si="103"/>
        <v>1.2</v>
      </c>
      <c r="DE51" s="201">
        <f>ROUND(IF('Indicator Data'!AH51=0,0,IF('Indicator Data'!AH51&gt;DE$3,10,IF('Indicator Data'!AH51&lt;DE$4,0,10-(DE$3-'Indicator Data'!AH51)/(DE$3-DE$4)*10))),1)</f>
        <v>0</v>
      </c>
      <c r="DF51" s="201">
        <f>ROUND(IF('Indicator Data'!AI51=0,0,IF(LOG('Indicator Data'!AI51)&gt;LOG(DF$3),10,IF(LOG('Indicator Data'!AI51)&lt;LOG(DF$4),0,10-(LOG(DF$3)-LOG('Indicator Data'!AI51))/(LOG(DF$3)-LOG(DF$4))*10))),1)</f>
        <v>0</v>
      </c>
      <c r="DG51" s="203">
        <f t="shared" si="104"/>
        <v>0</v>
      </c>
      <c r="DH51" s="197">
        <f>'Indicator Data'!AJ51</f>
        <v>0</v>
      </c>
      <c r="DI51" s="197">
        <f>'Indicator Data'!AK51</f>
        <v>0</v>
      </c>
      <c r="DJ51" s="200">
        <f t="shared" si="105"/>
        <v>0</v>
      </c>
      <c r="DK51" s="202">
        <f t="shared" si="106"/>
        <v>0</v>
      </c>
      <c r="DL51" s="13"/>
      <c r="DM51" s="24"/>
    </row>
    <row r="52" spans="1:117" s="2" customFormat="1">
      <c r="A52" s="205" t="str">
        <f>'Indicator Data'!A52</f>
        <v>Djibouti</v>
      </c>
      <c r="B52" s="206" t="str">
        <f>'Indicator Data'!B52</f>
        <v>DJI</v>
      </c>
      <c r="C52" s="204">
        <f>ROUND(IF('Indicator Data'!C52=0,0.1,IF(LOG('Indicator Data'!C52)&gt;C$3,10,IF(LOG('Indicator Data'!C52)&lt;C$4,0,10-(C$3-LOG('Indicator Data'!C52))/(C$3-C$4)*10))),1)</f>
        <v>5.6</v>
      </c>
      <c r="D52" s="196">
        <f>ROUND(IF('Indicator Data'!D52=0,0.1,IF(LOG('Indicator Data'!D52)&gt;D$3,10,IF(LOG('Indicator Data'!D52)&lt;D$4,0,10-(D$3-LOG('Indicator Data'!D52))/(D$3-D$4)*10))),1)</f>
        <v>0.1</v>
      </c>
      <c r="E52" s="197">
        <f t="shared" si="61"/>
        <v>3.3</v>
      </c>
      <c r="F52" s="197">
        <f>IF('Indicator Data'!E52="No data",0.1,(ROUND(IF('Indicator Data'!E52=0,0,IF(LOG('Indicator Data'!E52)&gt;F$3,10,IF(LOG('Indicator Data'!E52)&lt;F$4,0,10-(F$3-LOG('Indicator Data'!E52))/(F$3-F$4)*10))),1)))</f>
        <v>0.6</v>
      </c>
      <c r="G52" s="197">
        <f>ROUND(IF('Indicator Data'!F52=0,0,IF(LOG('Indicator Data'!F52)&gt;G$3,10,IF(LOG('Indicator Data'!F52)&lt;G$4,0,10-(G$3-LOG('Indicator Data'!F52))/(G$3-G$4)*10))),1)</f>
        <v>6.4</v>
      </c>
      <c r="H52" s="196">
        <f>ROUND(IF('Indicator Data'!G52=0,0,IF(LOG('Indicator Data'!G52)&gt;H$3,10,IF(LOG('Indicator Data'!G52)&lt;H$4,0,10-(H$3-LOG('Indicator Data'!G52))/(H$3-H$4)*10))),1)</f>
        <v>0</v>
      </c>
      <c r="I52" s="196">
        <f>ROUND(IF('Indicator Data'!H52=0,0,IF(LOG('Indicator Data'!H52)&gt;I$3,10,IF(LOG('Indicator Data'!H52)&lt;I$4,0,10-(I$3-LOG('Indicator Data'!H52))/(I$3-I$4)*10))),1)</f>
        <v>0</v>
      </c>
      <c r="J52" s="196">
        <f t="shared" si="62"/>
        <v>0</v>
      </c>
      <c r="K52" s="196">
        <f>ROUND(IF('Indicator Data'!I52=0,0,IF(LOG('Indicator Data'!I52)&gt;K$3,10,IF(LOG('Indicator Data'!I52)&lt;K$4,0,10-(K$3-LOG('Indicator Data'!I52))/(K$3-K$4)*10))),1)</f>
        <v>0</v>
      </c>
      <c r="L52" s="197">
        <f t="shared" si="63"/>
        <v>0</v>
      </c>
      <c r="M52" s="197">
        <f>ROUND(IF('Indicator Data'!J52=0,0,IF(LOG('Indicator Data'!J52)&gt;M$3,10,IF(LOG('Indicator Data'!J52)&lt;M$4,0,10-(M$3-LOG('Indicator Data'!J52))/(M$3-M$4)*10))),1)</f>
        <v>8.6</v>
      </c>
      <c r="N52" s="198">
        <f>'Indicator Data'!C52/'Indicator Data'!$CB52</f>
        <v>1.8875457063571382E-3</v>
      </c>
      <c r="O52" s="198">
        <f>'Indicator Data'!D52/'Indicator Data'!$CB52</f>
        <v>0</v>
      </c>
      <c r="P52" s="198">
        <f>IF(F52=0.1,"x",'Indicator Data'!E52/'Indicator Data'!$CB52)</f>
        <v>1.9281365114127535E-4</v>
      </c>
      <c r="Q52" s="198">
        <f>'Indicator Data'!F52/'Indicator Data'!$CB52</f>
        <v>7.3553008693328316E-5</v>
      </c>
      <c r="R52" s="198">
        <f>'Indicator Data'!G52/'Indicator Data'!$CB52</f>
        <v>0</v>
      </c>
      <c r="S52" s="198">
        <f>'Indicator Data'!H52/'Indicator Data'!$CB52</f>
        <v>0</v>
      </c>
      <c r="T52" s="198">
        <f>'Indicator Data'!I52/'Indicator Data'!$CB52</f>
        <v>0</v>
      </c>
      <c r="U52" s="198">
        <f>'Indicator Data'!J52/'Indicator Data'!$CB52</f>
        <v>3.1156471983068562E-2</v>
      </c>
      <c r="V52" s="196">
        <f t="shared" si="64"/>
        <v>9.4</v>
      </c>
      <c r="W52" s="196">
        <f t="shared" si="65"/>
        <v>0</v>
      </c>
      <c r="X52" s="197">
        <f t="shared" si="66"/>
        <v>6.8</v>
      </c>
      <c r="Y52" s="197">
        <f t="shared" si="67"/>
        <v>0.1</v>
      </c>
      <c r="Z52" s="197">
        <f t="shared" si="68"/>
        <v>9.6999999999999993</v>
      </c>
      <c r="AA52" s="196">
        <f t="shared" si="69"/>
        <v>0</v>
      </c>
      <c r="AB52" s="196">
        <f t="shared" si="70"/>
        <v>0</v>
      </c>
      <c r="AC52" s="196">
        <f t="shared" si="71"/>
        <v>0</v>
      </c>
      <c r="AD52" s="196">
        <f t="shared" si="72"/>
        <v>0</v>
      </c>
      <c r="AE52" s="197">
        <f t="shared" si="73"/>
        <v>0</v>
      </c>
      <c r="AF52" s="197">
        <f t="shared" si="74"/>
        <v>10</v>
      </c>
      <c r="AG52" s="196">
        <f>ROUND(IF('Indicator Data'!K52=0,0,IF('Indicator Data'!K52&gt;AG$3,10,IF('Indicator Data'!K52&lt;AG$4,0,10-(AG$3-'Indicator Data'!K52)/(AG$3-AG$4)*10))),1)</f>
        <v>6.7</v>
      </c>
      <c r="AH52" s="199">
        <f t="shared" si="75"/>
        <v>7.5</v>
      </c>
      <c r="AI52" s="199">
        <f t="shared" si="76"/>
        <v>0.1</v>
      </c>
      <c r="AJ52" s="197">
        <f t="shared" si="77"/>
        <v>0</v>
      </c>
      <c r="AK52" s="197">
        <f t="shared" si="78"/>
        <v>0</v>
      </c>
      <c r="AL52" s="199">
        <f t="shared" si="79"/>
        <v>0</v>
      </c>
      <c r="AM52" s="199">
        <f t="shared" si="80"/>
        <v>0</v>
      </c>
      <c r="AN52" s="197">
        <f t="shared" si="81"/>
        <v>9.4</v>
      </c>
      <c r="AO52" s="200">
        <f t="shared" si="82"/>
        <v>5.3</v>
      </c>
      <c r="AP52" s="200">
        <f t="shared" si="46"/>
        <v>0.4</v>
      </c>
      <c r="AQ52" s="200">
        <f t="shared" si="83"/>
        <v>8.5</v>
      </c>
      <c r="AR52" s="200">
        <f t="shared" si="84"/>
        <v>0</v>
      </c>
      <c r="AS52" s="199">
        <f t="shared" si="85"/>
        <v>8.1</v>
      </c>
      <c r="AT52" s="199" t="str">
        <f>IF('Indicator Data'!L52="No data","x",IF('Indicator Data'!CC52&lt;1000,"x",ROUND((IF('Indicator Data'!L52&gt;AT$3,10,IF('Indicator Data'!L52&lt;AT$4,0,10-(AT$3-'Indicator Data'!L52)/(AT$3-AT$4)*10))),1)))</f>
        <v>x</v>
      </c>
      <c r="AU52" s="200">
        <f t="shared" si="86"/>
        <v>8.1</v>
      </c>
      <c r="AV52" s="201">
        <f>IF('Indicator Data'!M52="No data","x",ROUND(IF('Indicator Data'!M52=0,0,IF(LOG('Indicator Data'!M52)&gt;AV$3,10,IF(LOG('Indicator Data'!M52)&lt;AV$4,0,10-(AV$3-LOG('Indicator Data'!M52))/(AV$3-AV$4)*10))),1))</f>
        <v>6.2</v>
      </c>
      <c r="AW52" s="198">
        <f>IF(AV52="x","x",'Indicator Data'!M52/'Indicator Data'!$CB52)</f>
        <v>0.2518398506201513</v>
      </c>
      <c r="AX52" s="201">
        <f t="shared" si="87"/>
        <v>2.8</v>
      </c>
      <c r="AY52" s="197">
        <f t="shared" si="47"/>
        <v>4.7</v>
      </c>
      <c r="AZ52" s="201">
        <f>IF('Indicator Data'!N52="No data","x",ROUND(IF('Indicator Data'!N52=0,0,IF(LOG('Indicator Data'!N52)&gt;AZ$3,10,IF(LOG('Indicator Data'!N52)&lt;AZ$4,0,10-(AZ$3-LOG('Indicator Data'!N52))/(AZ$3-AZ$4)*10))),1))</f>
        <v>0</v>
      </c>
      <c r="BA52" s="198">
        <f>IF(AZ52="x","x",'Indicator Data'!N52/'Indicator Data'!$CB52)</f>
        <v>0</v>
      </c>
      <c r="BB52" s="201">
        <f t="shared" si="88"/>
        <v>0</v>
      </c>
      <c r="BC52" s="197">
        <f t="shared" si="48"/>
        <v>0</v>
      </c>
      <c r="BD52" s="201">
        <f>IF('Indicator Data'!O52="No data","x",ROUND(IF('Indicator Data'!O52=0,0,IF(LOG('Indicator Data'!O52)&gt;BD$3,10,IF(LOG('Indicator Data'!O52)&lt;BD$4,0,10-(BD$3-LOG('Indicator Data'!O52))/(BD$3-BD$4)*10))),1))</f>
        <v>0</v>
      </c>
      <c r="BE52" s="198">
        <f>IF(BD52="x","x",'Indicator Data'!O52/'Indicator Data'!$CB52)</f>
        <v>0</v>
      </c>
      <c r="BF52" s="201">
        <f t="shared" si="89"/>
        <v>0</v>
      </c>
      <c r="BG52" s="197">
        <f t="shared" si="49"/>
        <v>0</v>
      </c>
      <c r="BH52" s="201">
        <f>IF('Indicator Data'!P52="No data","x",ROUND(IF('Indicator Data'!P52=0,0,IF(LOG('Indicator Data'!P52)&gt;BH$3,10,IF(LOG('Indicator Data'!P52)&lt;BH$4,0,10-(BH$3-LOG('Indicator Data'!P52))/(BH$3-BH$4)*10))),1))</f>
        <v>0</v>
      </c>
      <c r="BI52" s="198">
        <f>IF(BH52="x","x",'Indicator Data'!P52/'Indicator Data'!$CB52)</f>
        <v>0</v>
      </c>
      <c r="BJ52" s="201">
        <f t="shared" si="90"/>
        <v>0</v>
      </c>
      <c r="BK52" s="197">
        <f t="shared" si="50"/>
        <v>0</v>
      </c>
      <c r="BL52" s="199">
        <f t="shared" si="51"/>
        <v>1.4</v>
      </c>
      <c r="BM52" s="201">
        <f>ROUND(IF('Indicator Data'!Q52=0,0,IF(LOG('Indicator Data'!Q52)&gt;BM$3,10,IF(LOG('Indicator Data'!Q52)&lt;BM$4,0,10-(BM$3-LOG('Indicator Data'!Q52))/(BM$3-BM$4)*10))),1)</f>
        <v>7.2</v>
      </c>
      <c r="BN52" s="252">
        <f>'Indicator Data'!R52</f>
        <v>0.94776588399999995</v>
      </c>
      <c r="BO52" s="201">
        <f t="shared" si="91"/>
        <v>9.5</v>
      </c>
      <c r="BP52" s="201">
        <f t="shared" si="92"/>
        <v>8.6</v>
      </c>
      <c r="BQ52" s="201">
        <f>ROUND(IF('Indicator Data'!S52=0,0,IF(LOG('Indicator Data'!S52)&gt;BQ$3,10,IF(LOG('Indicator Data'!S52)&lt;BQ$4,0,10-(BQ$3-LOG('Indicator Data'!S52))/(BQ$3-BQ$4)*10))),1)</f>
        <v>7.2</v>
      </c>
      <c r="BR52" s="252">
        <f>'Indicator Data'!T52</f>
        <v>0.94776588399999995</v>
      </c>
      <c r="BS52" s="201">
        <f t="shared" si="93"/>
        <v>9.5</v>
      </c>
      <c r="BT52" s="201">
        <f t="shared" si="94"/>
        <v>8.6</v>
      </c>
      <c r="BU52" s="197">
        <f t="shared" si="95"/>
        <v>8.6</v>
      </c>
      <c r="BV52" s="201">
        <f>ROUND(IF('Indicator Data'!U52=0,0,IF(LOG('Indicator Data'!U52)&gt;BV$3,10,IF(LOG('Indicator Data'!U52)&lt;BV$4,0,10-(BV$3-LOG('Indicator Data'!U52))/(BV$3-BV$4)*10))),1)</f>
        <v>6.3</v>
      </c>
      <c r="BW52" s="198">
        <f>'Indicator Data'!U52/'Indicator Data'!$CB52</f>
        <v>0.28345096937914666</v>
      </c>
      <c r="BX52" s="201">
        <f t="shared" si="96"/>
        <v>3.1</v>
      </c>
      <c r="BY52" s="197">
        <f t="shared" si="52"/>
        <v>4.9000000000000004</v>
      </c>
      <c r="BZ52" s="201">
        <f>ROUND(IF('Indicator Data'!V52=0,0,IF(LOG('Indicator Data'!V52)&gt;BZ$3,10,IF(LOG('Indicator Data'!V52)&lt;BZ$4,0,10-(BZ$3-LOG('Indicator Data'!V52))/(BZ$3-BZ$4)*10))),1)</f>
        <v>7</v>
      </c>
      <c r="CA52" s="198">
        <f>IF('Indicator Data'!V52/'Indicator Data'!$CB52&gt;1,1,'Indicator Data'!V52/'Indicator Data'!$CB52)</f>
        <v>0.86892800042804197</v>
      </c>
      <c r="CB52" s="201">
        <f t="shared" si="97"/>
        <v>8.6999999999999993</v>
      </c>
      <c r="CC52" s="197">
        <f t="shared" si="53"/>
        <v>8</v>
      </c>
      <c r="CD52" s="201">
        <f>ROUND(IF('Indicator Data'!W52=0,0,IF(LOG('Indicator Data'!W52)&gt;CD$3,10,IF(LOG('Indicator Data'!W52)&lt;CD$4,0,10-(CD$3-LOG('Indicator Data'!W52))/(CD$3-CD$4)*10))),1)</f>
        <v>6.8</v>
      </c>
      <c r="CE52" s="198">
        <f>'Indicator Data'!W52/'Indicator Data'!$CB52</f>
        <v>0.62211889928784236</v>
      </c>
      <c r="CF52" s="201">
        <f t="shared" si="98"/>
        <v>6.2</v>
      </c>
      <c r="CG52" s="197">
        <f t="shared" si="54"/>
        <v>6.5</v>
      </c>
      <c r="CH52" s="199">
        <f t="shared" si="99"/>
        <v>7.2</v>
      </c>
      <c r="CI52" s="201">
        <f>IF('Indicator Data'!BR52="No data","x",ROUND(IF('Indicator Data'!BR52&gt;CI$3,0,IF('Indicator Data'!BR52&lt;CI$4,10,(CI$3-'Indicator Data'!BR52)/(CI$3-CI$4)*10)),1))</f>
        <v>4</v>
      </c>
      <c r="CJ52" s="201">
        <f>IF('Indicator Data'!BS52="No data","x",ROUND(IF('Indicator Data'!BS52&gt;CJ$3,0,IF('Indicator Data'!BS52&lt;CJ$4,10,(CJ$3-'Indicator Data'!BS52)/(CJ$3-CJ$4)*10)),1))</f>
        <v>4.0999999999999996</v>
      </c>
      <c r="CK52" s="201" t="str">
        <f>IF('Indicator Data'!AC52="No data","x",ROUND(IF('Indicator Data'!AC52&gt;CK$3,0,IF('Indicator Data'!AC52&lt;CK$4,10,(CK$3-'Indicator Data'!AC52)/(CK$3-CK$4)*10)),1))</f>
        <v>x</v>
      </c>
      <c r="CL52" s="197">
        <f t="shared" si="100"/>
        <v>4.0999999999999996</v>
      </c>
      <c r="CM52" s="201">
        <f>IF('Indicator Data'!X52="No data","x",ROUND(IF(LOG('Indicator Data'!X52)&gt;CM$3,10,IF(LOG('Indicator Data'!X52)&lt;CM$4,0,10-(CM$3-LOG('Indicator Data'!X52))/(CM$3-CM$4)*10)),1))</f>
        <v>5.4</v>
      </c>
      <c r="CN52" s="201">
        <f>IF('Indicator Data'!Y52="No data","x",ROUND(IF('Indicator Data'!Y52&gt;CN$3,10,IF('Indicator Data'!Y52&lt;CN$4,0,10-(CN$3-'Indicator Data'!Y52)/(CN$3-CN$4)*10)),1))</f>
        <v>3.3</v>
      </c>
      <c r="CO52" s="201">
        <f>IF('Indicator Data'!Z52="No data","x",ROUND(IF('Indicator Data'!Z52&gt;CO$3,10,IF('Indicator Data'!Z52&lt;CO$4,0,10-(CO$3-'Indicator Data'!Z52)/(CO$3-CO$4)*10)),1))</f>
        <v>7.8</v>
      </c>
      <c r="CP52" s="201" t="str">
        <f>IF('Indicator Data'!AA52="No data","x",ROUND(IF('Indicator Data'!AA52&gt;CP$3,10,IF('Indicator Data'!AA52&lt;CP$4,0,10-(CP$3-'Indicator Data'!AA52)/(CP$3-CP$4)*10)),1))</f>
        <v>x</v>
      </c>
      <c r="CQ52" s="197">
        <f t="shared" si="55"/>
        <v>5.5</v>
      </c>
      <c r="CR52" s="199">
        <f t="shared" si="56"/>
        <v>5</v>
      </c>
      <c r="CS52" s="201">
        <f>IF('Indicator Data'!AF52="No data","x",ROUND(IF('Indicator Data'!AF52&gt;CS$3,10,IF('Indicator Data'!AF52&lt;CS$4,0,10-(CS$3-'Indicator Data'!AF52)/(CS$3-CS$4)*10)),1))</f>
        <v>7.2</v>
      </c>
      <c r="CT52" s="201">
        <f>IF('Indicator Data'!AG52="No data","x",ROUND(IF('Indicator Data'!AG52&gt;CT$3,10,IF('Indicator Data'!AG52&lt;CT$4,0,10-(CT$3-'Indicator Data'!AG52)/(CT$3-CT$4)*10)),1))</f>
        <v>3.4</v>
      </c>
      <c r="CU52" s="197">
        <f t="shared" si="57"/>
        <v>5.4</v>
      </c>
      <c r="CV52" s="201">
        <f>IF('Indicator Data'!AB52="No data","x",ROUND(IF('Indicator Data'!AB52&gt;CV$3,10,IF('Indicator Data'!AB52&lt;CV$4,0,10-(CV$3-'Indicator Data'!AB52)/(CV$3-CV$4)*10)),1))</f>
        <v>5.8</v>
      </c>
      <c r="CW52" s="197">
        <f t="shared" si="58"/>
        <v>4.5999999999999996</v>
      </c>
      <c r="CX52" s="198">
        <f>IF('Indicator Data'!AD52="No data","x",'Indicator Data'!AD52/'Indicator Data'!$CA52)</f>
        <v>1.4473654911629735E-4</v>
      </c>
      <c r="CY52" s="201">
        <f t="shared" si="101"/>
        <v>8.6</v>
      </c>
      <c r="CZ52" s="201">
        <f>IF('Indicator Data'!AE52="No data","x",ROUND(IF('Indicator Data'!AE52&gt;CZ$3,0,IF('Indicator Data'!AE52&lt;CZ$4,10,(CZ$3-'Indicator Data'!AE52)/(CZ$3-CZ$4)*10)),1))</f>
        <v>8</v>
      </c>
      <c r="DA52" s="197">
        <f t="shared" si="59"/>
        <v>8.3000000000000007</v>
      </c>
      <c r="DB52" s="199">
        <f t="shared" si="60"/>
        <v>6.1</v>
      </c>
      <c r="DC52" s="200">
        <f t="shared" si="102"/>
        <v>5.3</v>
      </c>
      <c r="DD52" s="202">
        <f t="shared" si="103"/>
        <v>5.5</v>
      </c>
      <c r="DE52" s="201">
        <f>ROUND(IF('Indicator Data'!AH52=0,0,IF('Indicator Data'!AH52&gt;DE$3,10,IF('Indicator Data'!AH52&lt;DE$4,0,10-(DE$3-'Indicator Data'!AH52)/(DE$3-DE$4)*10))),1)</f>
        <v>2.4</v>
      </c>
      <c r="DF52" s="201">
        <f>ROUND(IF('Indicator Data'!AI52=0,0,IF(LOG('Indicator Data'!AI52)&gt;LOG(DF$3),10,IF(LOG('Indicator Data'!AI52)&lt;LOG(DF$4),0,10-(LOG(DF$3)-LOG('Indicator Data'!AI52))/(LOG(DF$3)-LOG(DF$4))*10))),1)</f>
        <v>2.2000000000000002</v>
      </c>
      <c r="DG52" s="203">
        <f t="shared" si="104"/>
        <v>2.2999999999999998</v>
      </c>
      <c r="DH52" s="197">
        <f>'Indicator Data'!AJ52</f>
        <v>0</v>
      </c>
      <c r="DI52" s="197">
        <f>'Indicator Data'!AK52</f>
        <v>0</v>
      </c>
      <c r="DJ52" s="200">
        <f t="shared" si="105"/>
        <v>0</v>
      </c>
      <c r="DK52" s="202">
        <f t="shared" si="106"/>
        <v>1.6</v>
      </c>
      <c r="DL52" s="13"/>
      <c r="DM52" s="24"/>
    </row>
    <row r="53" spans="1:117" s="2" customFormat="1">
      <c r="A53" s="205" t="str">
        <f>'Indicator Data'!A53</f>
        <v>Dominica</v>
      </c>
      <c r="B53" s="206" t="str">
        <f>'Indicator Data'!B53</f>
        <v>DMA</v>
      </c>
      <c r="C53" s="204">
        <f>ROUND(IF('Indicator Data'!C53=0,0.1,IF(LOG('Indicator Data'!C53)&gt;C$3,10,IF(LOG('Indicator Data'!C53)&lt;C$4,0,10-(C$3-LOG('Indicator Data'!C53))/(C$3-C$4)*10))),1)</f>
        <v>2.8</v>
      </c>
      <c r="D53" s="196">
        <f>ROUND(IF('Indicator Data'!D53=0,0.1,IF(LOG('Indicator Data'!D53)&gt;D$3,10,IF(LOG('Indicator Data'!D53)&lt;D$4,0,10-(D$3-LOG('Indicator Data'!D53))/(D$3-D$4)*10))),1)</f>
        <v>0.1</v>
      </c>
      <c r="E53" s="197">
        <f t="shared" si="61"/>
        <v>1.5</v>
      </c>
      <c r="F53" s="197">
        <f>IF('Indicator Data'!E53="No data",0.1,(ROUND(IF('Indicator Data'!E53=0,0,IF(LOG('Indicator Data'!E53)&gt;F$3,10,IF(LOG('Indicator Data'!E53)&lt;F$4,0,10-(F$3-LOG('Indicator Data'!E53))/(F$3-F$4)*10))),1)))</f>
        <v>0.1</v>
      </c>
      <c r="G53" s="197">
        <f>ROUND(IF('Indicator Data'!F53=0,0,IF(LOG('Indicator Data'!F53)&gt;G$3,10,IF(LOG('Indicator Data'!F53)&lt;G$4,0,10-(G$3-LOG('Indicator Data'!F53))/(G$3-G$4)*10))),1)</f>
        <v>4.9000000000000004</v>
      </c>
      <c r="H53" s="196">
        <f>ROUND(IF('Indicator Data'!G53=0,0,IF(LOG('Indicator Data'!G53)&gt;H$3,10,IF(LOG('Indicator Data'!G53)&lt;H$4,0,10-(H$3-LOG('Indicator Data'!G53))/(H$3-H$4)*10))),1)</f>
        <v>2.8</v>
      </c>
      <c r="I53" s="196">
        <f>ROUND(IF('Indicator Data'!H53=0,0,IF(LOG('Indicator Data'!H53)&gt;I$3,10,IF(LOG('Indicator Data'!H53)&lt;I$4,0,10-(I$3-LOG('Indicator Data'!H53))/(I$3-I$4)*10))),1)</f>
        <v>5.9</v>
      </c>
      <c r="J53" s="196">
        <f t="shared" si="62"/>
        <v>4.5</v>
      </c>
      <c r="K53" s="196">
        <f>ROUND(IF('Indicator Data'!I53=0,0,IF(LOG('Indicator Data'!I53)&gt;K$3,10,IF(LOG('Indicator Data'!I53)&lt;K$4,0,10-(K$3-LOG('Indicator Data'!I53))/(K$3-K$4)*10))),1)</f>
        <v>3.9</v>
      </c>
      <c r="L53" s="197">
        <f t="shared" si="63"/>
        <v>4.2</v>
      </c>
      <c r="M53" s="197">
        <f>ROUND(IF('Indicator Data'!J53=0,0,IF(LOG('Indicator Data'!J53)&gt;M$3,10,IF(LOG('Indicator Data'!J53)&lt;M$4,0,10-(M$3-LOG('Indicator Data'!J53))/(M$3-M$4)*10))),1)</f>
        <v>0</v>
      </c>
      <c r="N53" s="198">
        <f>'Indicator Data'!C53/'Indicator Data'!$CB53</f>
        <v>1.7332080410682733E-3</v>
      </c>
      <c r="O53" s="198">
        <f>'Indicator Data'!D53/'Indicator Data'!$CB53</f>
        <v>0</v>
      </c>
      <c r="P53" s="198" t="str">
        <f>IF(F53=0.1,"x",'Indicator Data'!E53/'Indicator Data'!$CB53)</f>
        <v>x</v>
      </c>
      <c r="Q53" s="198">
        <f>'Indicator Data'!F53/'Indicator Data'!$CB53</f>
        <v>1.2308750687947166E-4</v>
      </c>
      <c r="R53" s="198">
        <f>'Indicator Data'!G53/'Indicator Data'!$CB53</f>
        <v>1.8980654925701709E-2</v>
      </c>
      <c r="S53" s="198">
        <f>'Indicator Data'!H53/'Indicator Data'!$CB53</f>
        <v>1.9979636763896532E-3</v>
      </c>
      <c r="T53" s="198">
        <f>'Indicator Data'!I53/'Indicator Data'!$CB53</f>
        <v>1.1683984589983489E-2</v>
      </c>
      <c r="U53" s="198">
        <f>'Indicator Data'!J53/'Indicator Data'!$CB53</f>
        <v>0</v>
      </c>
      <c r="V53" s="196">
        <f t="shared" si="64"/>
        <v>8.6999999999999993</v>
      </c>
      <c r="W53" s="196">
        <f t="shared" si="65"/>
        <v>0</v>
      </c>
      <c r="X53" s="197">
        <f t="shared" si="66"/>
        <v>5.9</v>
      </c>
      <c r="Y53" s="197">
        <f t="shared" si="67"/>
        <v>0.1</v>
      </c>
      <c r="Z53" s="197">
        <f t="shared" si="68"/>
        <v>10</v>
      </c>
      <c r="AA53" s="196">
        <f t="shared" si="69"/>
        <v>10</v>
      </c>
      <c r="AB53" s="196">
        <f t="shared" si="70"/>
        <v>4</v>
      </c>
      <c r="AC53" s="196">
        <f t="shared" si="71"/>
        <v>8.3000000000000007</v>
      </c>
      <c r="AD53" s="196">
        <f t="shared" si="72"/>
        <v>10</v>
      </c>
      <c r="AE53" s="197">
        <f t="shared" si="73"/>
        <v>9.3000000000000007</v>
      </c>
      <c r="AF53" s="197">
        <f t="shared" si="74"/>
        <v>0</v>
      </c>
      <c r="AG53" s="196">
        <f>ROUND(IF('Indicator Data'!K53=0,0,IF('Indicator Data'!K53&gt;AG$3,10,IF('Indicator Data'!K53&lt;AG$4,0,10-(AG$3-'Indicator Data'!K53)/(AG$3-AG$4)*10))),1)</f>
        <v>0</v>
      </c>
      <c r="AH53" s="199">
        <f t="shared" si="75"/>
        <v>5.8</v>
      </c>
      <c r="AI53" s="199">
        <f t="shared" si="76"/>
        <v>0.1</v>
      </c>
      <c r="AJ53" s="197">
        <f t="shared" si="77"/>
        <v>6.4</v>
      </c>
      <c r="AK53" s="197">
        <f t="shared" si="78"/>
        <v>5</v>
      </c>
      <c r="AL53" s="199">
        <f t="shared" si="79"/>
        <v>5.7</v>
      </c>
      <c r="AM53" s="199">
        <f t="shared" si="80"/>
        <v>7</v>
      </c>
      <c r="AN53" s="197">
        <f t="shared" si="81"/>
        <v>0</v>
      </c>
      <c r="AO53" s="200">
        <f t="shared" si="82"/>
        <v>4</v>
      </c>
      <c r="AP53" s="200">
        <f t="shared" si="46"/>
        <v>0.1</v>
      </c>
      <c r="AQ53" s="200">
        <f t="shared" si="83"/>
        <v>8.5</v>
      </c>
      <c r="AR53" s="200">
        <f t="shared" si="84"/>
        <v>7.6</v>
      </c>
      <c r="AS53" s="199">
        <f t="shared" si="85"/>
        <v>0</v>
      </c>
      <c r="AT53" s="199" t="str">
        <f>IF('Indicator Data'!L53="No data","x",IF('Indicator Data'!CC53&lt;1000,"x",ROUND((IF('Indicator Data'!L53&gt;AT$3,10,IF('Indicator Data'!L53&lt;AT$4,0,10-(AT$3-'Indicator Data'!L53)/(AT$3-AT$4)*10))),1)))</f>
        <v>x</v>
      </c>
      <c r="AU53" s="200">
        <f t="shared" si="86"/>
        <v>0</v>
      </c>
      <c r="AV53" s="201" t="str">
        <f>IF('Indicator Data'!M53="No data","x",ROUND(IF('Indicator Data'!M53=0,0,IF(LOG('Indicator Data'!M53)&gt;AV$3,10,IF(LOG('Indicator Data'!M53)&lt;AV$4,0,10-(AV$3-LOG('Indicator Data'!M53))/(AV$3-AV$4)*10))),1))</f>
        <v>x</v>
      </c>
      <c r="AW53" s="198" t="str">
        <f>IF(AV53="x","x",'Indicator Data'!M53/'Indicator Data'!$CB53)</f>
        <v>x</v>
      </c>
      <c r="AX53" s="201" t="str">
        <f t="shared" si="87"/>
        <v>x</v>
      </c>
      <c r="AY53" s="197" t="str">
        <f t="shared" si="47"/>
        <v>x</v>
      </c>
      <c r="AZ53" s="201" t="str">
        <f>IF('Indicator Data'!N53="No data","x",ROUND(IF('Indicator Data'!N53=0,0,IF(LOG('Indicator Data'!N53)&gt;AZ$3,10,IF(LOG('Indicator Data'!N53)&lt;AZ$4,0,10-(AZ$3-LOG('Indicator Data'!N53))/(AZ$3-AZ$4)*10))),1))</f>
        <v>x</v>
      </c>
      <c r="BA53" s="198" t="str">
        <f>IF(AZ53="x","x",'Indicator Data'!N53/'Indicator Data'!$CB53)</f>
        <v>x</v>
      </c>
      <c r="BB53" s="201" t="str">
        <f t="shared" si="88"/>
        <v>x</v>
      </c>
      <c r="BC53" s="197" t="str">
        <f t="shared" si="48"/>
        <v>x</v>
      </c>
      <c r="BD53" s="201" t="str">
        <f>IF('Indicator Data'!O53="No data","x",ROUND(IF('Indicator Data'!O53=0,0,IF(LOG('Indicator Data'!O53)&gt;BD$3,10,IF(LOG('Indicator Data'!O53)&lt;BD$4,0,10-(BD$3-LOG('Indicator Data'!O53))/(BD$3-BD$4)*10))),1))</f>
        <v>x</v>
      </c>
      <c r="BE53" s="198" t="str">
        <f>IF(BD53="x","x",'Indicator Data'!O53/'Indicator Data'!$CB53)</f>
        <v>x</v>
      </c>
      <c r="BF53" s="201" t="str">
        <f t="shared" si="89"/>
        <v>x</v>
      </c>
      <c r="BG53" s="197" t="str">
        <f t="shared" si="49"/>
        <v>x</v>
      </c>
      <c r="BH53" s="201" t="str">
        <f>IF('Indicator Data'!P53="No data","x",ROUND(IF('Indicator Data'!P53=0,0,IF(LOG('Indicator Data'!P53)&gt;BH$3,10,IF(LOG('Indicator Data'!P53)&lt;BH$4,0,10-(BH$3-LOG('Indicator Data'!P53))/(BH$3-BH$4)*10))),1))</f>
        <v>x</v>
      </c>
      <c r="BI53" s="198" t="str">
        <f>IF(BH53="x","x",'Indicator Data'!P53/'Indicator Data'!$CB53)</f>
        <v>x</v>
      </c>
      <c r="BJ53" s="201" t="str">
        <f t="shared" si="90"/>
        <v>x</v>
      </c>
      <c r="BK53" s="197" t="str">
        <f t="shared" si="50"/>
        <v>x</v>
      </c>
      <c r="BL53" s="199" t="str">
        <f t="shared" si="51"/>
        <v>x</v>
      </c>
      <c r="BM53" s="201">
        <f>ROUND(IF('Indicator Data'!Q53=0,0,IF(LOG('Indicator Data'!Q53)&gt;BM$3,10,IF(LOG('Indicator Data'!Q53)&lt;BM$4,0,10-(BM$3-LOG('Indicator Data'!Q53))/(BM$3-BM$4)*10))),1)</f>
        <v>0</v>
      </c>
      <c r="BN53" s="252">
        <f>'Indicator Data'!R53</f>
        <v>0</v>
      </c>
      <c r="BO53" s="201">
        <f t="shared" si="91"/>
        <v>0</v>
      </c>
      <c r="BP53" s="201">
        <f t="shared" si="92"/>
        <v>0</v>
      </c>
      <c r="BQ53" s="201">
        <f>ROUND(IF('Indicator Data'!S53=0,0,IF(LOG('Indicator Data'!S53)&gt;BQ$3,10,IF(LOG('Indicator Data'!S53)&lt;BQ$4,0,10-(BQ$3-LOG('Indicator Data'!S53))/(BQ$3-BQ$4)*10))),1)</f>
        <v>0</v>
      </c>
      <c r="BR53" s="252">
        <f>'Indicator Data'!T53</f>
        <v>0</v>
      </c>
      <c r="BS53" s="201">
        <f t="shared" si="93"/>
        <v>0</v>
      </c>
      <c r="BT53" s="201">
        <f t="shared" si="94"/>
        <v>0</v>
      </c>
      <c r="BU53" s="197">
        <f t="shared" si="95"/>
        <v>0</v>
      </c>
      <c r="BV53" s="201">
        <f>ROUND(IF('Indicator Data'!U53=0,0,IF(LOG('Indicator Data'!U53)&gt;BV$3,10,IF(LOG('Indicator Data'!U53)&lt;BV$4,0,10-(BV$3-LOG('Indicator Data'!U53))/(BV$3-BV$4)*10))),1)</f>
        <v>5.2</v>
      </c>
      <c r="BW53" s="198">
        <f>'Indicator Data'!U53/'Indicator Data'!$CB53</f>
        <v>0.55924600990643913</v>
      </c>
      <c r="BX53" s="201">
        <f t="shared" si="96"/>
        <v>6.2</v>
      </c>
      <c r="BY53" s="197">
        <f t="shared" si="52"/>
        <v>5.7</v>
      </c>
      <c r="BZ53" s="201">
        <f>ROUND(IF('Indicator Data'!V53=0,0,IF(LOG('Indicator Data'!V53)&gt;BZ$3,10,IF(LOG('Indicator Data'!V53)&lt;BZ$4,0,10-(BZ$3-LOG('Indicator Data'!V53))/(BZ$3-BZ$4)*10))),1)</f>
        <v>5.3</v>
      </c>
      <c r="CA53" s="198">
        <f>IF('Indicator Data'!V53/'Indicator Data'!$CB53&gt;1,1,'Indicator Data'!V53/'Indicator Data'!$CB53)</f>
        <v>0.68744567874380846</v>
      </c>
      <c r="CB53" s="201">
        <f t="shared" si="97"/>
        <v>6.9</v>
      </c>
      <c r="CC53" s="197">
        <f t="shared" si="53"/>
        <v>6.2</v>
      </c>
      <c r="CD53" s="201">
        <f>ROUND(IF('Indicator Data'!W53=0,0,IF(LOG('Indicator Data'!W53)&gt;CD$3,10,IF(LOG('Indicator Data'!W53)&lt;CD$4,0,10-(CD$3-LOG('Indicator Data'!W53))/(CD$3-CD$4)*10))),1)</f>
        <v>5.3</v>
      </c>
      <c r="CE53" s="198">
        <f>'Indicator Data'!W53/'Indicator Data'!$CB53</f>
        <v>0.76279064106494221</v>
      </c>
      <c r="CF53" s="201">
        <f t="shared" si="98"/>
        <v>7.6</v>
      </c>
      <c r="CG53" s="197">
        <f t="shared" si="54"/>
        <v>6.6</v>
      </c>
      <c r="CH53" s="199">
        <f t="shared" si="99"/>
        <v>5.0999999999999996</v>
      </c>
      <c r="CI53" s="201">
        <f>IF('Indicator Data'!BR53="No data","x",ROUND(IF('Indicator Data'!BR53&gt;CI$3,0,IF('Indicator Data'!BR53&lt;CI$4,10,(CI$3-'Indicator Data'!BR53)/(CI$3-CI$4)*10)),1))</f>
        <v>2.5</v>
      </c>
      <c r="CJ53" s="201">
        <f>IF('Indicator Data'!BS53="No data","x",ROUND(IF('Indicator Data'!BS53&gt;CJ$3,0,IF('Indicator Data'!BS53&lt;CJ$4,10,(CJ$3-'Indicator Data'!BS53)/(CJ$3-CJ$4)*10)),1))</f>
        <v>0.6</v>
      </c>
      <c r="CK53" s="201" t="str">
        <f>IF('Indicator Data'!AC53="No data","x",ROUND(IF('Indicator Data'!AC53&gt;CK$3,0,IF('Indicator Data'!AC53&lt;CK$4,10,(CK$3-'Indicator Data'!AC53)/(CK$3-CK$4)*10)),1))</f>
        <v>x</v>
      </c>
      <c r="CL53" s="197">
        <f t="shared" si="100"/>
        <v>1.6</v>
      </c>
      <c r="CM53" s="201">
        <f>IF('Indicator Data'!X53="No data","x",ROUND(IF(LOG('Indicator Data'!X53)&gt;CM$3,10,IF(LOG('Indicator Data'!X53)&lt;CM$4,0,10-(CM$3-LOG('Indicator Data'!X53))/(CM$3-CM$4)*10)),1))</f>
        <v>6.6</v>
      </c>
      <c r="CN53" s="201">
        <f>IF('Indicator Data'!Y53="No data","x",ROUND(IF('Indicator Data'!Y53&gt;CN$3,10,IF('Indicator Data'!Y53&lt;CN$4,0,10-(CN$3-'Indicator Data'!Y53)/(CN$3-CN$4)*10)),1))</f>
        <v>1.4</v>
      </c>
      <c r="CO53" s="201">
        <f>IF('Indicator Data'!Z53="No data","x",ROUND(IF('Indicator Data'!Z53&gt;CO$3,10,IF('Indicator Data'!Z53&lt;CO$4,0,10-(CO$3-'Indicator Data'!Z53)/(CO$3-CO$4)*10)),1))</f>
        <v>7.1</v>
      </c>
      <c r="CP53" s="201" t="str">
        <f>IF('Indicator Data'!AA53="No data","x",ROUND(IF('Indicator Data'!AA53&gt;CP$3,10,IF('Indicator Data'!AA53&lt;CP$4,0,10-(CP$3-'Indicator Data'!AA53)/(CP$3-CP$4)*10)),1))</f>
        <v>x</v>
      </c>
      <c r="CQ53" s="197">
        <f t="shared" si="55"/>
        <v>5</v>
      </c>
      <c r="CR53" s="199">
        <f t="shared" si="56"/>
        <v>3.9</v>
      </c>
      <c r="CS53" s="201" t="str">
        <f>IF('Indicator Data'!AF53="No data","x",ROUND(IF('Indicator Data'!AF53&gt;CS$3,10,IF('Indicator Data'!AF53&lt;CS$4,0,10-(CS$3-'Indicator Data'!AF53)/(CS$3-CS$4)*10)),1))</f>
        <v>x</v>
      </c>
      <c r="CT53" s="201" t="str">
        <f>IF('Indicator Data'!AG53="No data","x",ROUND(IF('Indicator Data'!AG53&gt;CT$3,10,IF('Indicator Data'!AG53&lt;CT$4,0,10-(CT$3-'Indicator Data'!AG53)/(CT$3-CT$4)*10)),1))</f>
        <v>x</v>
      </c>
      <c r="CU53" s="197">
        <f t="shared" si="57"/>
        <v>5</v>
      </c>
      <c r="CV53" s="201">
        <f>IF('Indicator Data'!AB53="No data","x",ROUND(IF('Indicator Data'!AB53&gt;CV$3,10,IF('Indicator Data'!AB53&lt;CV$4,0,10-(CV$3-'Indicator Data'!AB53)/(CV$3-CV$4)*10)),1))</f>
        <v>1.3</v>
      </c>
      <c r="CW53" s="197">
        <f t="shared" si="58"/>
        <v>1.5</v>
      </c>
      <c r="CX53" s="198" t="str">
        <f>IF('Indicator Data'!AD53="No data","x",'Indicator Data'!AD53/'Indicator Data'!$CA53)</f>
        <v>x</v>
      </c>
      <c r="CY53" s="201" t="str">
        <f t="shared" si="101"/>
        <v>x</v>
      </c>
      <c r="CZ53" s="201" t="str">
        <f>IF('Indicator Data'!AE53="No data","x",ROUND(IF('Indicator Data'!AE53&gt;CZ$3,0,IF('Indicator Data'!AE53&lt;CZ$4,10,(CZ$3-'Indicator Data'!AE53)/(CZ$3-CZ$4)*10)),1))</f>
        <v>x</v>
      </c>
      <c r="DA53" s="197" t="str">
        <f t="shared" si="59"/>
        <v>x</v>
      </c>
      <c r="DB53" s="199">
        <f t="shared" si="60"/>
        <v>3.3</v>
      </c>
      <c r="DC53" s="200">
        <f t="shared" si="102"/>
        <v>4.0999999999999996</v>
      </c>
      <c r="DD53" s="202">
        <f t="shared" si="103"/>
        <v>4.9000000000000004</v>
      </c>
      <c r="DE53" s="201">
        <f>ROUND(IF('Indicator Data'!AH53=0,0,IF('Indicator Data'!AH53&gt;DE$3,10,IF('Indicator Data'!AH53&lt;DE$4,0,10-(DE$3-'Indicator Data'!AH53)/(DE$3-DE$4)*10))),1)</f>
        <v>0</v>
      </c>
      <c r="DF53" s="201">
        <f>ROUND(IF('Indicator Data'!AI53=0,0,IF(LOG('Indicator Data'!AI53)&gt;LOG(DF$3),10,IF(LOG('Indicator Data'!AI53)&lt;LOG(DF$4),0,10-(LOG(DF$3)-LOG('Indicator Data'!AI53))/(LOG(DF$3)-LOG(DF$4))*10))),1)</f>
        <v>0</v>
      </c>
      <c r="DG53" s="203">
        <f t="shared" si="104"/>
        <v>0</v>
      </c>
      <c r="DH53" s="197">
        <f>'Indicator Data'!AJ53</f>
        <v>0</v>
      </c>
      <c r="DI53" s="197">
        <f>'Indicator Data'!AK53</f>
        <v>0</v>
      </c>
      <c r="DJ53" s="200">
        <f t="shared" si="105"/>
        <v>0</v>
      </c>
      <c r="DK53" s="202">
        <f t="shared" si="106"/>
        <v>0</v>
      </c>
      <c r="DL53" s="13"/>
      <c r="DM53" s="24"/>
    </row>
    <row r="54" spans="1:117" s="2" customFormat="1">
      <c r="A54" s="205" t="str">
        <f>'Indicator Data'!A54</f>
        <v>Dominican Republic</v>
      </c>
      <c r="B54" s="206" t="str">
        <f>'Indicator Data'!B54</f>
        <v>DOM</v>
      </c>
      <c r="C54" s="204">
        <f>ROUND(IF('Indicator Data'!C54=0,0.1,IF(LOG('Indicator Data'!C54)&gt;C$3,10,IF(LOG('Indicator Data'!C54)&lt;C$4,0,10-(C$3-LOG('Indicator Data'!C54))/(C$3-C$4)*10))),1)</f>
        <v>8.3000000000000007</v>
      </c>
      <c r="D54" s="196">
        <f>ROUND(IF('Indicator Data'!D54=0,0.1,IF(LOG('Indicator Data'!D54)&gt;D$3,10,IF(LOG('Indicator Data'!D54)&lt;D$4,0,10-(D$3-LOG('Indicator Data'!D54))/(D$3-D$4)*10))),1)</f>
        <v>10</v>
      </c>
      <c r="E54" s="197">
        <f t="shared" si="61"/>
        <v>9.3000000000000007</v>
      </c>
      <c r="F54" s="197">
        <f>IF('Indicator Data'!E54="No data",0.1,(ROUND(IF('Indicator Data'!E54=0,0,IF(LOG('Indicator Data'!E54)&gt;F$3,10,IF(LOG('Indicator Data'!E54)&lt;F$4,0,10-(F$3-LOG('Indicator Data'!E54))/(F$3-F$4)*10))),1)))</f>
        <v>6.4</v>
      </c>
      <c r="G54" s="197">
        <f>ROUND(IF('Indicator Data'!F54=0,0,IF(LOG('Indicator Data'!F54)&gt;G$3,10,IF(LOG('Indicator Data'!F54)&lt;G$4,0,10-(G$3-LOG('Indicator Data'!F54))/(G$3-G$4)*10))),1)</f>
        <v>5.9</v>
      </c>
      <c r="H54" s="196">
        <f>ROUND(IF('Indicator Data'!G54=0,0,IF(LOG('Indicator Data'!G54)&gt;H$3,10,IF(LOG('Indicator Data'!G54)&lt;H$4,0,10-(H$3-LOG('Indicator Data'!G54))/(H$3-H$4)*10))),1)</f>
        <v>8.3000000000000007</v>
      </c>
      <c r="I54" s="196">
        <f>ROUND(IF('Indicator Data'!H54=0,0,IF(LOG('Indicator Data'!H54)&gt;I$3,10,IF(LOG('Indicator Data'!H54)&lt;I$4,0,10-(I$3-LOG('Indicator Data'!H54))/(I$3-I$4)*10))),1)</f>
        <v>9.6</v>
      </c>
      <c r="J54" s="196">
        <f t="shared" si="62"/>
        <v>9.1</v>
      </c>
      <c r="K54" s="196">
        <f>ROUND(IF('Indicator Data'!I54=0,0,IF(LOG('Indicator Data'!I54)&gt;K$3,10,IF(LOG('Indicator Data'!I54)&lt;K$4,0,10-(K$3-LOG('Indicator Data'!I54))/(K$3-K$4)*10))),1)</f>
        <v>6.3</v>
      </c>
      <c r="L54" s="197">
        <f t="shared" si="63"/>
        <v>8</v>
      </c>
      <c r="M54" s="197">
        <f>ROUND(IF('Indicator Data'!J54=0,0,IF(LOG('Indicator Data'!J54)&gt;M$3,10,IF(LOG('Indicator Data'!J54)&lt;M$4,0,10-(M$3-LOG('Indicator Data'!J54))/(M$3-M$4)*10))),1)</f>
        <v>0</v>
      </c>
      <c r="N54" s="198">
        <f>'Indicator Data'!C54/'Indicator Data'!$CB54</f>
        <v>2.0713900273317811E-3</v>
      </c>
      <c r="O54" s="198">
        <f>'Indicator Data'!D54/'Indicator Data'!$CB54</f>
        <v>1.8909100069174928E-3</v>
      </c>
      <c r="P54" s="198">
        <f>IF(F54=0.1,"x",'Indicator Data'!E54/'Indicator Data'!$CB54)</f>
        <v>3.3230964682684832E-3</v>
      </c>
      <c r="Q54" s="198">
        <f>'Indicator Data'!F54/'Indicator Data'!$CB54</f>
        <v>3.4839005999016009E-6</v>
      </c>
      <c r="R54" s="198">
        <f>'Indicator Data'!G54/'Indicator Data'!$CB54</f>
        <v>1.8991699548838104E-2</v>
      </c>
      <c r="S54" s="198">
        <f>'Indicator Data'!H54/'Indicator Data'!$CB54</f>
        <v>5.3700303182619051E-3</v>
      </c>
      <c r="T54" s="198">
        <f>'Indicator Data'!I54/'Indicator Data'!$CB54</f>
        <v>1.3494179684559284E-3</v>
      </c>
      <c r="U54" s="198">
        <f>'Indicator Data'!J54/'Indicator Data'!$CB54</f>
        <v>0</v>
      </c>
      <c r="V54" s="196">
        <f t="shared" si="64"/>
        <v>10</v>
      </c>
      <c r="W54" s="196">
        <f t="shared" si="65"/>
        <v>10</v>
      </c>
      <c r="X54" s="197">
        <f t="shared" si="66"/>
        <v>10</v>
      </c>
      <c r="Y54" s="197">
        <f t="shared" si="67"/>
        <v>2.2000000000000002</v>
      </c>
      <c r="Z54" s="197">
        <f t="shared" si="68"/>
        <v>6.8</v>
      </c>
      <c r="AA54" s="196">
        <f t="shared" si="69"/>
        <v>10</v>
      </c>
      <c r="AB54" s="196">
        <f t="shared" si="70"/>
        <v>10</v>
      </c>
      <c r="AC54" s="196">
        <f t="shared" si="71"/>
        <v>10</v>
      </c>
      <c r="AD54" s="196">
        <f t="shared" si="72"/>
        <v>1.3</v>
      </c>
      <c r="AE54" s="197">
        <f t="shared" si="73"/>
        <v>7.8</v>
      </c>
      <c r="AF54" s="197">
        <f t="shared" si="74"/>
        <v>0</v>
      </c>
      <c r="AG54" s="196">
        <f>ROUND(IF('Indicator Data'!K54=0,0,IF('Indicator Data'!K54&gt;AG$3,10,IF('Indicator Data'!K54&lt;AG$4,0,10-(AG$3-'Indicator Data'!K54)/(AG$3-AG$4)*10))),1)</f>
        <v>0</v>
      </c>
      <c r="AH54" s="199">
        <f t="shared" si="75"/>
        <v>9.1999999999999993</v>
      </c>
      <c r="AI54" s="199">
        <f t="shared" si="76"/>
        <v>10</v>
      </c>
      <c r="AJ54" s="197">
        <f t="shared" si="77"/>
        <v>9.1999999999999993</v>
      </c>
      <c r="AK54" s="197">
        <f t="shared" si="78"/>
        <v>9.8000000000000007</v>
      </c>
      <c r="AL54" s="199">
        <f t="shared" si="79"/>
        <v>9.5</v>
      </c>
      <c r="AM54" s="199">
        <f t="shared" si="80"/>
        <v>3.8</v>
      </c>
      <c r="AN54" s="197">
        <f t="shared" si="81"/>
        <v>0</v>
      </c>
      <c r="AO54" s="200">
        <f t="shared" si="82"/>
        <v>9.6999999999999993</v>
      </c>
      <c r="AP54" s="200">
        <f t="shared" si="46"/>
        <v>4.5999999999999996</v>
      </c>
      <c r="AQ54" s="200">
        <f t="shared" si="83"/>
        <v>6.4</v>
      </c>
      <c r="AR54" s="200">
        <f t="shared" si="84"/>
        <v>7.9</v>
      </c>
      <c r="AS54" s="199">
        <f t="shared" si="85"/>
        <v>0</v>
      </c>
      <c r="AT54" s="199">
        <f>IF('Indicator Data'!L54="No data","x",IF('Indicator Data'!CC54&lt;1000,"x",ROUND((IF('Indicator Data'!L54&gt;AT$3,10,IF('Indicator Data'!L54&lt;AT$4,0,10-(AT$3-'Indicator Data'!L54)/(AT$3-AT$4)*10))),1)))</f>
        <v>1</v>
      </c>
      <c r="AU54" s="200">
        <f t="shared" si="86"/>
        <v>0.5</v>
      </c>
      <c r="AV54" s="201" t="str">
        <f>IF('Indicator Data'!M54="No data","x",ROUND(IF('Indicator Data'!M54=0,0,IF(LOG('Indicator Data'!M54)&gt;AV$3,10,IF(LOG('Indicator Data'!M54)&lt;AV$4,0,10-(AV$3-LOG('Indicator Data'!M54))/(AV$3-AV$4)*10))),1))</f>
        <v>x</v>
      </c>
      <c r="AW54" s="198" t="str">
        <f>IF(AV54="x","x",'Indicator Data'!M54/'Indicator Data'!$CB54)</f>
        <v>x</v>
      </c>
      <c r="AX54" s="201" t="str">
        <f t="shared" si="87"/>
        <v>x</v>
      </c>
      <c r="AY54" s="197" t="str">
        <f t="shared" si="47"/>
        <v>x</v>
      </c>
      <c r="AZ54" s="201" t="str">
        <f>IF('Indicator Data'!N54="No data","x",ROUND(IF('Indicator Data'!N54=0,0,IF(LOG('Indicator Data'!N54)&gt;AZ$3,10,IF(LOG('Indicator Data'!N54)&lt;AZ$4,0,10-(AZ$3-LOG('Indicator Data'!N54))/(AZ$3-AZ$4)*10))),1))</f>
        <v>x</v>
      </c>
      <c r="BA54" s="198" t="str">
        <f>IF(AZ54="x","x",'Indicator Data'!N54/'Indicator Data'!$CB54)</f>
        <v>x</v>
      </c>
      <c r="BB54" s="201" t="str">
        <f t="shared" si="88"/>
        <v>x</v>
      </c>
      <c r="BC54" s="197" t="str">
        <f t="shared" si="48"/>
        <v>x</v>
      </c>
      <c r="BD54" s="201" t="str">
        <f>IF('Indicator Data'!O54="No data","x",ROUND(IF('Indicator Data'!O54=0,0,IF(LOG('Indicator Data'!O54)&gt;BD$3,10,IF(LOG('Indicator Data'!O54)&lt;BD$4,0,10-(BD$3-LOG('Indicator Data'!O54))/(BD$3-BD$4)*10))),1))</f>
        <v>x</v>
      </c>
      <c r="BE54" s="198" t="str">
        <f>IF(BD54="x","x",'Indicator Data'!O54/'Indicator Data'!$CB54)</f>
        <v>x</v>
      </c>
      <c r="BF54" s="201" t="str">
        <f t="shared" si="89"/>
        <v>x</v>
      </c>
      <c r="BG54" s="197" t="str">
        <f t="shared" si="49"/>
        <v>x</v>
      </c>
      <c r="BH54" s="201" t="str">
        <f>IF('Indicator Data'!P54="No data","x",ROUND(IF('Indicator Data'!P54=0,0,IF(LOG('Indicator Data'!P54)&gt;BH$3,10,IF(LOG('Indicator Data'!P54)&lt;BH$4,0,10-(BH$3-LOG('Indicator Data'!P54))/(BH$3-BH$4)*10))),1))</f>
        <v>x</v>
      </c>
      <c r="BI54" s="198" t="str">
        <f>IF(BH54="x","x",'Indicator Data'!P54/'Indicator Data'!$CB54)</f>
        <v>x</v>
      </c>
      <c r="BJ54" s="201" t="str">
        <f t="shared" si="90"/>
        <v>x</v>
      </c>
      <c r="BK54" s="197" t="str">
        <f t="shared" si="50"/>
        <v>x</v>
      </c>
      <c r="BL54" s="199" t="str">
        <f t="shared" si="51"/>
        <v>x</v>
      </c>
      <c r="BM54" s="201">
        <f>ROUND(IF('Indicator Data'!Q54=0,0,IF(LOG('Indicator Data'!Q54)&gt;BM$3,10,IF(LOG('Indicator Data'!Q54)&lt;BM$4,0,10-(BM$3-LOG('Indicator Data'!Q54))/(BM$3-BM$4)*10))),1)</f>
        <v>0</v>
      </c>
      <c r="BN54" s="252">
        <f>'Indicator Data'!R54</f>
        <v>0</v>
      </c>
      <c r="BO54" s="201">
        <f t="shared" si="91"/>
        <v>0</v>
      </c>
      <c r="BP54" s="201">
        <f t="shared" si="92"/>
        <v>0</v>
      </c>
      <c r="BQ54" s="201">
        <f>ROUND(IF('Indicator Data'!S54=0,0,IF(LOG('Indicator Data'!S54)&gt;BQ$3,10,IF(LOG('Indicator Data'!S54)&lt;BQ$4,0,10-(BQ$3-LOG('Indicator Data'!S54))/(BQ$3-BQ$4)*10))),1)</f>
        <v>8.4</v>
      </c>
      <c r="BR54" s="252">
        <f>'Indicator Data'!T54</f>
        <v>0.68881609600000004</v>
      </c>
      <c r="BS54" s="201">
        <f t="shared" si="93"/>
        <v>6.9</v>
      </c>
      <c r="BT54" s="201">
        <f t="shared" si="94"/>
        <v>7.7</v>
      </c>
      <c r="BU54" s="197">
        <f t="shared" si="95"/>
        <v>5</v>
      </c>
      <c r="BV54" s="201">
        <f>ROUND(IF('Indicator Data'!U54=0,0,IF(LOG('Indicator Data'!U54)&gt;BV$3,10,IF(LOG('Indicator Data'!U54)&lt;BV$4,0,10-(BV$3-LOG('Indicator Data'!U54))/(BV$3-BV$4)*10))),1)</f>
        <v>8.4</v>
      </c>
      <c r="BW54" s="198">
        <f>'Indicator Data'!U54/'Indicator Data'!$CB54</f>
        <v>0.69730728664863439</v>
      </c>
      <c r="BX54" s="201">
        <f t="shared" si="96"/>
        <v>7.7</v>
      </c>
      <c r="BY54" s="197">
        <f t="shared" si="52"/>
        <v>8.1</v>
      </c>
      <c r="BZ54" s="201">
        <f>ROUND(IF('Indicator Data'!V54=0,0,IF(LOG('Indicator Data'!V54)&gt;BZ$3,10,IF(LOG('Indicator Data'!V54)&lt;BZ$4,0,10-(BZ$3-LOG('Indicator Data'!V54))/(BZ$3-BZ$4)*10))),1)</f>
        <v>8.5</v>
      </c>
      <c r="CA54" s="198">
        <f>IF('Indicator Data'!V54/'Indicator Data'!$CB54&gt;1,1,'Indicator Data'!V54/'Indicator Data'!$CB54)</f>
        <v>0.80136069302360591</v>
      </c>
      <c r="CB54" s="201">
        <f t="shared" si="97"/>
        <v>8</v>
      </c>
      <c r="CC54" s="197">
        <f t="shared" si="53"/>
        <v>8.3000000000000007</v>
      </c>
      <c r="CD54" s="201">
        <f>ROUND(IF('Indicator Data'!W54=0,0,IF(LOG('Indicator Data'!W54)&gt;CD$3,10,IF(LOG('Indicator Data'!W54)&lt;CD$4,0,10-(CD$3-LOG('Indicator Data'!W54))/(CD$3-CD$4)*10))),1)</f>
        <v>8.6</v>
      </c>
      <c r="CE54" s="198">
        <f>'Indicator Data'!W54/'Indicator Data'!$CB54</f>
        <v>0.92071737679641596</v>
      </c>
      <c r="CF54" s="201">
        <f t="shared" si="98"/>
        <v>9.1999999999999993</v>
      </c>
      <c r="CG54" s="197">
        <f t="shared" si="54"/>
        <v>8.9</v>
      </c>
      <c r="CH54" s="199">
        <f t="shared" si="99"/>
        <v>7.8</v>
      </c>
      <c r="CI54" s="201">
        <f>IF('Indicator Data'!BR54="No data","x",ROUND(IF('Indicator Data'!BR54&gt;CI$3,0,IF('Indicator Data'!BR54&lt;CI$4,10,(CI$3-'Indicator Data'!BR54)/(CI$3-CI$4)*10)),1))</f>
        <v>1.8</v>
      </c>
      <c r="CJ54" s="201">
        <f>IF('Indicator Data'!BS54="No data","x",ROUND(IF('Indicator Data'!BS54&gt;CJ$3,0,IF('Indicator Data'!BS54&lt;CJ$4,10,(CJ$3-'Indicator Data'!BS54)/(CJ$3-CJ$4)*10)),1))</f>
        <v>0.6</v>
      </c>
      <c r="CK54" s="201">
        <f>IF('Indicator Data'!AC54="No data","x",ROUND(IF('Indicator Data'!AC54&gt;CK$3,0,IF('Indicator Data'!AC54&lt;CK$4,10,(CK$3-'Indicator Data'!AC54)/(CK$3-CK$4)*10)),1))</f>
        <v>4.5</v>
      </c>
      <c r="CL54" s="197">
        <f t="shared" si="100"/>
        <v>2.2999999999999998</v>
      </c>
      <c r="CM54" s="201">
        <f>IF('Indicator Data'!X54="No data","x",ROUND(IF(LOG('Indicator Data'!X54)&gt;CM$3,10,IF(LOG('Indicator Data'!X54)&lt;CM$4,0,10-(CM$3-LOG('Indicator Data'!X54))/(CM$3-CM$4)*10)),1))</f>
        <v>7.8</v>
      </c>
      <c r="CN54" s="201">
        <f>IF('Indicator Data'!Y54="No data","x",ROUND(IF('Indicator Data'!Y54&gt;CN$3,10,IF('Indicator Data'!Y54&lt;CN$4,0,10-(CN$3-'Indicator Data'!Y54)/(CN$3-CN$4)*10)),1))</f>
        <v>3.8</v>
      </c>
      <c r="CO54" s="201">
        <f>IF('Indicator Data'!Z54="No data","x",ROUND(IF('Indicator Data'!Z54&gt;CO$3,10,IF('Indicator Data'!Z54&lt;CO$4,0,10-(CO$3-'Indicator Data'!Z54)/(CO$3-CO$4)*10)),1))</f>
        <v>8.3000000000000007</v>
      </c>
      <c r="CP54" s="201">
        <f>IF('Indicator Data'!AA54="No data","x",ROUND(IF('Indicator Data'!AA54&gt;CP$3,10,IF('Indicator Data'!AA54&lt;CP$4,0,10-(CP$3-'Indicator Data'!AA54)/(CP$3-CP$4)*10)),1))</f>
        <v>3.7</v>
      </c>
      <c r="CQ54" s="197">
        <f t="shared" si="55"/>
        <v>5.9</v>
      </c>
      <c r="CR54" s="199">
        <f t="shared" si="56"/>
        <v>4.7</v>
      </c>
      <c r="CS54" s="201">
        <f>IF('Indicator Data'!AF54="No data","x",ROUND(IF('Indicator Data'!AF54&gt;CS$3,10,IF('Indicator Data'!AF54&lt;CS$4,0,10-(CS$3-'Indicator Data'!AF54)/(CS$3-CS$4)*10)),1))</f>
        <v>1.6</v>
      </c>
      <c r="CT54" s="201">
        <f>IF('Indicator Data'!AG54="No data","x",ROUND(IF('Indicator Data'!AG54&gt;CT$3,10,IF('Indicator Data'!AG54&lt;CT$4,0,10-(CT$3-'Indicator Data'!AG54)/(CT$3-CT$4)*10)),1))</f>
        <v>2.8</v>
      </c>
      <c r="CU54" s="197">
        <f t="shared" si="57"/>
        <v>4.7</v>
      </c>
      <c r="CV54" s="201">
        <f>IF('Indicator Data'!AB54="No data","x",ROUND(IF('Indicator Data'!AB54&gt;CV$3,10,IF('Indicator Data'!AB54&lt;CV$4,0,10-(CV$3-'Indicator Data'!AB54)/(CV$3-CV$4)*10)),1))</f>
        <v>1</v>
      </c>
      <c r="CW54" s="197">
        <f t="shared" si="58"/>
        <v>2</v>
      </c>
      <c r="CX54" s="198">
        <f>IF('Indicator Data'!AD54="No data","x",'Indicator Data'!AD54/'Indicator Data'!$CA54)</f>
        <v>2.1036321855355652E-4</v>
      </c>
      <c r="CY54" s="201">
        <f t="shared" si="101"/>
        <v>7.9</v>
      </c>
      <c r="CZ54" s="201">
        <f>IF('Indicator Data'!AE54="No data","x",ROUND(IF('Indicator Data'!AE54&gt;CZ$3,0,IF('Indicator Data'!AE54&lt;CZ$4,10,(CZ$3-'Indicator Data'!AE54)/(CZ$3-CZ$4)*10)),1))</f>
        <v>2</v>
      </c>
      <c r="DA54" s="197">
        <f t="shared" si="59"/>
        <v>5</v>
      </c>
      <c r="DB54" s="199">
        <f t="shared" si="60"/>
        <v>3.9</v>
      </c>
      <c r="DC54" s="200">
        <f t="shared" si="102"/>
        <v>5.8</v>
      </c>
      <c r="DD54" s="202">
        <f t="shared" si="103"/>
        <v>6.7</v>
      </c>
      <c r="DE54" s="201">
        <f>ROUND(IF('Indicator Data'!AH54=0,0,IF('Indicator Data'!AH54&gt;DE$3,10,IF('Indicator Data'!AH54&lt;DE$4,0,10-(DE$3-'Indicator Data'!AH54)/(DE$3-DE$4)*10))),1)</f>
        <v>0.4</v>
      </c>
      <c r="DF54" s="201">
        <f>ROUND(IF('Indicator Data'!AI54=0,0,IF(LOG('Indicator Data'!AI54)&gt;LOG(DF$3),10,IF(LOG('Indicator Data'!AI54)&lt;LOG(DF$4),0,10-(LOG(DF$3)-LOG('Indicator Data'!AI54))/(LOG(DF$3)-LOG(DF$4))*10))),1)</f>
        <v>3.1</v>
      </c>
      <c r="DG54" s="203">
        <f t="shared" si="104"/>
        <v>1.8</v>
      </c>
      <c r="DH54" s="197">
        <f>'Indicator Data'!AJ54</f>
        <v>0</v>
      </c>
      <c r="DI54" s="197">
        <f>'Indicator Data'!AK54</f>
        <v>0</v>
      </c>
      <c r="DJ54" s="200">
        <f t="shared" si="105"/>
        <v>0</v>
      </c>
      <c r="DK54" s="202">
        <f t="shared" si="106"/>
        <v>1.3</v>
      </c>
      <c r="DL54" s="13"/>
      <c r="DM54" s="24"/>
    </row>
    <row r="55" spans="1:117" s="2" customFormat="1">
      <c r="A55" s="205" t="str">
        <f>'Indicator Data'!A55</f>
        <v>Ecuador</v>
      </c>
      <c r="B55" s="206" t="str">
        <f>'Indicator Data'!B55</f>
        <v>ECU</v>
      </c>
      <c r="C55" s="204">
        <f>ROUND(IF('Indicator Data'!C55=0,0.1,IF(LOG('Indicator Data'!C55)&gt;C$3,10,IF(LOG('Indicator Data'!C55)&lt;C$4,0,10-(C$3-LOG('Indicator Data'!C55))/(C$3-C$4)*10))),1)</f>
        <v>8.8000000000000007</v>
      </c>
      <c r="D55" s="196">
        <f>ROUND(IF('Indicator Data'!D55=0,0.1,IF(LOG('Indicator Data'!D55)&gt;D$3,10,IF(LOG('Indicator Data'!D55)&lt;D$4,0,10-(D$3-LOG('Indicator Data'!D55))/(D$3-D$4)*10))),1)</f>
        <v>10</v>
      </c>
      <c r="E55" s="197">
        <f t="shared" si="61"/>
        <v>9.5</v>
      </c>
      <c r="F55" s="197">
        <f>IF('Indicator Data'!E55="No data",0.1,(ROUND(IF('Indicator Data'!E55=0,0,IF(LOG('Indicator Data'!E55)&gt;F$3,10,IF(LOG('Indicator Data'!E55)&lt;F$4,0,10-(F$3-LOG('Indicator Data'!E55))/(F$3-F$4)*10))),1)))</f>
        <v>7.8</v>
      </c>
      <c r="G55" s="197">
        <f>ROUND(IF('Indicator Data'!F55=0,0,IF(LOG('Indicator Data'!F55)&gt;G$3,10,IF(LOG('Indicator Data'!F55)&lt;G$4,0,10-(G$3-LOG('Indicator Data'!F55))/(G$3-G$4)*10))),1)</f>
        <v>8.5</v>
      </c>
      <c r="H55" s="196">
        <f>ROUND(IF('Indicator Data'!G55=0,0,IF(LOG('Indicator Data'!G55)&gt;H$3,10,IF(LOG('Indicator Data'!G55)&lt;H$4,0,10-(H$3-LOG('Indicator Data'!G55))/(H$3-H$4)*10))),1)</f>
        <v>0</v>
      </c>
      <c r="I55" s="196">
        <f>ROUND(IF('Indicator Data'!H55=0,0,IF(LOG('Indicator Data'!H55)&gt;I$3,10,IF(LOG('Indicator Data'!H55)&lt;I$4,0,10-(I$3-LOG('Indicator Data'!H55))/(I$3-I$4)*10))),1)</f>
        <v>0</v>
      </c>
      <c r="J55" s="196">
        <f t="shared" si="62"/>
        <v>0</v>
      </c>
      <c r="K55" s="196">
        <f>ROUND(IF('Indicator Data'!I55=0,0,IF(LOG('Indicator Data'!I55)&gt;K$3,10,IF(LOG('Indicator Data'!I55)&lt;K$4,0,10-(K$3-LOG('Indicator Data'!I55))/(K$3-K$4)*10))),1)</f>
        <v>0</v>
      </c>
      <c r="L55" s="197">
        <f t="shared" si="63"/>
        <v>0</v>
      </c>
      <c r="M55" s="197">
        <f>ROUND(IF('Indicator Data'!J55=0,0,IF(LOG('Indicator Data'!J55)&gt;M$3,10,IF(LOG('Indicator Data'!J55)&lt;M$4,0,10-(M$3-LOG('Indicator Data'!J55))/(M$3-M$4)*10))),1)</f>
        <v>6.5</v>
      </c>
      <c r="N55" s="198">
        <f>'Indicator Data'!C55/'Indicator Data'!$CB55</f>
        <v>2.0842489049792347E-3</v>
      </c>
      <c r="O55" s="198">
        <f>'Indicator Data'!D55/'Indicator Data'!$CB55</f>
        <v>2.0340075545288131E-3</v>
      </c>
      <c r="P55" s="198">
        <f>IF(F55=0.1,"x",'Indicator Data'!E55/'Indicator Data'!$CB55)</f>
        <v>7.8841468334929967E-3</v>
      </c>
      <c r="Q55" s="198">
        <f>'Indicator Data'!F55/'Indicator Data'!$CB55</f>
        <v>7.6009693298424635E-5</v>
      </c>
      <c r="R55" s="198">
        <f>'Indicator Data'!G55/'Indicator Data'!$CB55</f>
        <v>0</v>
      </c>
      <c r="S55" s="198">
        <f>'Indicator Data'!H55/'Indicator Data'!$CB55</f>
        <v>0</v>
      </c>
      <c r="T55" s="198">
        <f>'Indicator Data'!I55/'Indicator Data'!$CB55</f>
        <v>0</v>
      </c>
      <c r="U55" s="198">
        <f>'Indicator Data'!J55/'Indicator Data'!$CB55</f>
        <v>2.5595054042225709E-4</v>
      </c>
      <c r="V55" s="196">
        <f t="shared" si="64"/>
        <v>10</v>
      </c>
      <c r="W55" s="196">
        <f t="shared" si="65"/>
        <v>10</v>
      </c>
      <c r="X55" s="197">
        <f t="shared" si="66"/>
        <v>10</v>
      </c>
      <c r="Y55" s="197">
        <f t="shared" si="67"/>
        <v>5.3</v>
      </c>
      <c r="Z55" s="197">
        <f t="shared" si="68"/>
        <v>9.6999999999999993</v>
      </c>
      <c r="AA55" s="196">
        <f t="shared" si="69"/>
        <v>0</v>
      </c>
      <c r="AB55" s="196">
        <f t="shared" si="70"/>
        <v>0</v>
      </c>
      <c r="AC55" s="196">
        <f t="shared" si="71"/>
        <v>0</v>
      </c>
      <c r="AD55" s="196">
        <f t="shared" si="72"/>
        <v>0</v>
      </c>
      <c r="AE55" s="197">
        <f t="shared" si="73"/>
        <v>0</v>
      </c>
      <c r="AF55" s="197">
        <f t="shared" si="74"/>
        <v>0.1</v>
      </c>
      <c r="AG55" s="196">
        <f>ROUND(IF('Indicator Data'!K55=0,0,IF('Indicator Data'!K55&gt;AG$3,10,IF('Indicator Data'!K55&lt;AG$4,0,10-(AG$3-'Indicator Data'!K55)/(AG$3-AG$4)*10))),1)</f>
        <v>2.9</v>
      </c>
      <c r="AH55" s="199">
        <f t="shared" si="75"/>
        <v>9.4</v>
      </c>
      <c r="AI55" s="199">
        <f t="shared" si="76"/>
        <v>10</v>
      </c>
      <c r="AJ55" s="197">
        <f t="shared" si="77"/>
        <v>0</v>
      </c>
      <c r="AK55" s="197">
        <f t="shared" si="78"/>
        <v>0</v>
      </c>
      <c r="AL55" s="199">
        <f t="shared" si="79"/>
        <v>0</v>
      </c>
      <c r="AM55" s="199">
        <f t="shared" si="80"/>
        <v>0</v>
      </c>
      <c r="AN55" s="197">
        <f t="shared" si="81"/>
        <v>4</v>
      </c>
      <c r="AO55" s="200">
        <f t="shared" si="82"/>
        <v>9.8000000000000007</v>
      </c>
      <c r="AP55" s="200">
        <f t="shared" si="46"/>
        <v>6.7</v>
      </c>
      <c r="AQ55" s="200">
        <f t="shared" si="83"/>
        <v>9.1999999999999993</v>
      </c>
      <c r="AR55" s="200">
        <f t="shared" si="84"/>
        <v>0</v>
      </c>
      <c r="AS55" s="199">
        <f t="shared" si="85"/>
        <v>3.5</v>
      </c>
      <c r="AT55" s="199">
        <f>IF('Indicator Data'!L55="No data","x",IF('Indicator Data'!CC55&lt;1000,"x",ROUND((IF('Indicator Data'!L55&gt;AT$3,10,IF('Indicator Data'!L55&lt;AT$4,0,10-(AT$3-'Indicator Data'!L55)/(AT$3-AT$4)*10))),1)))</f>
        <v>3.8</v>
      </c>
      <c r="AU55" s="200">
        <f t="shared" si="86"/>
        <v>3.7</v>
      </c>
      <c r="AV55" s="201" t="str">
        <f>IF('Indicator Data'!M55="No data","x",ROUND(IF('Indicator Data'!M55=0,0,IF(LOG('Indicator Data'!M55)&gt;AV$3,10,IF(LOG('Indicator Data'!M55)&lt;AV$4,0,10-(AV$3-LOG('Indicator Data'!M55))/(AV$3-AV$4)*10))),1))</f>
        <v>x</v>
      </c>
      <c r="AW55" s="198" t="str">
        <f>IF(AV55="x","x",'Indicator Data'!M55/'Indicator Data'!$CB55)</f>
        <v>x</v>
      </c>
      <c r="AX55" s="201" t="str">
        <f t="shared" si="87"/>
        <v>x</v>
      </c>
      <c r="AY55" s="197" t="str">
        <f t="shared" si="47"/>
        <v>x</v>
      </c>
      <c r="AZ55" s="201" t="str">
        <f>IF('Indicator Data'!N55="No data","x",ROUND(IF('Indicator Data'!N55=0,0,IF(LOG('Indicator Data'!N55)&gt;AZ$3,10,IF(LOG('Indicator Data'!N55)&lt;AZ$4,0,10-(AZ$3-LOG('Indicator Data'!N55))/(AZ$3-AZ$4)*10))),1))</f>
        <v>x</v>
      </c>
      <c r="BA55" s="198" t="str">
        <f>IF(AZ55="x","x",'Indicator Data'!N55/'Indicator Data'!$CB55)</f>
        <v>x</v>
      </c>
      <c r="BB55" s="201" t="str">
        <f t="shared" si="88"/>
        <v>x</v>
      </c>
      <c r="BC55" s="197" t="str">
        <f t="shared" si="48"/>
        <v>x</v>
      </c>
      <c r="BD55" s="201" t="str">
        <f>IF('Indicator Data'!O55="No data","x",ROUND(IF('Indicator Data'!O55=0,0,IF(LOG('Indicator Data'!O55)&gt;BD$3,10,IF(LOG('Indicator Data'!O55)&lt;BD$4,0,10-(BD$3-LOG('Indicator Data'!O55))/(BD$3-BD$4)*10))),1))</f>
        <v>x</v>
      </c>
      <c r="BE55" s="198" t="str">
        <f>IF(BD55="x","x",'Indicator Data'!O55/'Indicator Data'!$CB55)</f>
        <v>x</v>
      </c>
      <c r="BF55" s="201" t="str">
        <f t="shared" si="89"/>
        <v>x</v>
      </c>
      <c r="BG55" s="197" t="str">
        <f t="shared" si="49"/>
        <v>x</v>
      </c>
      <c r="BH55" s="201" t="str">
        <f>IF('Indicator Data'!P55="No data","x",ROUND(IF('Indicator Data'!P55=0,0,IF(LOG('Indicator Data'!P55)&gt;BH$3,10,IF(LOG('Indicator Data'!P55)&lt;BH$4,0,10-(BH$3-LOG('Indicator Data'!P55))/(BH$3-BH$4)*10))),1))</f>
        <v>x</v>
      </c>
      <c r="BI55" s="198" t="str">
        <f>IF(BH55="x","x",'Indicator Data'!P55/'Indicator Data'!$CB55)</f>
        <v>x</v>
      </c>
      <c r="BJ55" s="201" t="str">
        <f t="shared" si="90"/>
        <v>x</v>
      </c>
      <c r="BK55" s="197" t="str">
        <f t="shared" si="50"/>
        <v>x</v>
      </c>
      <c r="BL55" s="199" t="str">
        <f t="shared" si="51"/>
        <v>x</v>
      </c>
      <c r="BM55" s="201">
        <f>ROUND(IF('Indicator Data'!Q55=0,0,IF(LOG('Indicator Data'!Q55)&gt;BM$3,10,IF(LOG('Indicator Data'!Q55)&lt;BM$4,0,10-(BM$3-LOG('Indicator Data'!Q55))/(BM$3-BM$4)*10))),1)</f>
        <v>8.6</v>
      </c>
      <c r="BN55" s="252">
        <f>'Indicator Data'!R55</f>
        <v>0.59265142599999998</v>
      </c>
      <c r="BO55" s="201">
        <f t="shared" si="91"/>
        <v>5.9</v>
      </c>
      <c r="BP55" s="201">
        <f t="shared" si="92"/>
        <v>7.5</v>
      </c>
      <c r="BQ55" s="201">
        <f>ROUND(IF('Indicator Data'!S55=0,0,IF(LOG('Indicator Data'!S55)&gt;BQ$3,10,IF(LOG('Indicator Data'!S55)&lt;BQ$4,0,10-(BQ$3-LOG('Indicator Data'!S55))/(BQ$3-BQ$4)*10))),1)</f>
        <v>8.4</v>
      </c>
      <c r="BR55" s="252">
        <f>'Indicator Data'!T55</f>
        <v>0.44473254499999998</v>
      </c>
      <c r="BS55" s="201">
        <f t="shared" si="93"/>
        <v>4.4000000000000004</v>
      </c>
      <c r="BT55" s="201">
        <f t="shared" si="94"/>
        <v>6.8</v>
      </c>
      <c r="BU55" s="197">
        <f t="shared" si="95"/>
        <v>7.2</v>
      </c>
      <c r="BV55" s="201">
        <f>ROUND(IF('Indicator Data'!U55=0,0,IF(LOG('Indicator Data'!U55)&gt;BV$3,10,IF(LOG('Indicator Data'!U55)&lt;BV$4,0,10-(BV$3-LOG('Indicator Data'!U55))/(BV$3-BV$4)*10))),1)</f>
        <v>8.4</v>
      </c>
      <c r="BW55" s="198">
        <f>'Indicator Data'!U55/'Indicator Data'!$CB55</f>
        <v>0.45259740875004051</v>
      </c>
      <c r="BX55" s="201">
        <f t="shared" si="96"/>
        <v>5</v>
      </c>
      <c r="BY55" s="197">
        <f t="shared" si="52"/>
        <v>7</v>
      </c>
      <c r="BZ55" s="201">
        <f>ROUND(IF('Indicator Data'!V55=0,0,IF(LOG('Indicator Data'!V55)&gt;BZ$3,10,IF(LOG('Indicator Data'!V55)&lt;BZ$4,0,10-(BZ$3-LOG('Indicator Data'!V55))/(BZ$3-BZ$4)*10))),1)</f>
        <v>8.4</v>
      </c>
      <c r="CA55" s="198">
        <f>IF('Indicator Data'!V55/'Indicator Data'!$CB55&gt;1,1,'Indicator Data'!V55/'Indicator Data'!$CB55)</f>
        <v>0.45589717607718916</v>
      </c>
      <c r="CB55" s="201">
        <f t="shared" si="97"/>
        <v>4.5999999999999996</v>
      </c>
      <c r="CC55" s="197">
        <f t="shared" si="53"/>
        <v>6.9</v>
      </c>
      <c r="CD55" s="201">
        <f>ROUND(IF('Indicator Data'!W55=0,0,IF(LOG('Indicator Data'!W55)&gt;CD$3,10,IF(LOG('Indicator Data'!W55)&lt;CD$4,0,10-(CD$3-LOG('Indicator Data'!W55))/(CD$3-CD$4)*10))),1)</f>
        <v>8.5</v>
      </c>
      <c r="CE55" s="198">
        <f>'Indicator Data'!W55/'Indicator Data'!$CB55</f>
        <v>0.58922064232252735</v>
      </c>
      <c r="CF55" s="201">
        <f t="shared" si="98"/>
        <v>5.9</v>
      </c>
      <c r="CG55" s="197">
        <f t="shared" si="54"/>
        <v>7.4</v>
      </c>
      <c r="CH55" s="199">
        <f t="shared" si="99"/>
        <v>7.1</v>
      </c>
      <c r="CI55" s="201">
        <f>IF('Indicator Data'!BR55="No data","x",ROUND(IF('Indicator Data'!BR55&gt;CI$3,0,IF('Indicator Data'!BR55&lt;CI$4,10,(CI$3-'Indicator Data'!BR55)/(CI$3-CI$4)*10)),1))</f>
        <v>1.3</v>
      </c>
      <c r="CJ55" s="201">
        <f>IF('Indicator Data'!BS55="No data","x",ROUND(IF('Indicator Data'!BS55&gt;CJ$3,0,IF('Indicator Data'!BS55&lt;CJ$4,10,(CJ$3-'Indicator Data'!BS55)/(CJ$3-CJ$4)*10)),1))</f>
        <v>1</v>
      </c>
      <c r="CK55" s="201">
        <f>IF('Indicator Data'!AC55="No data","x",ROUND(IF('Indicator Data'!AC55&gt;CK$3,0,IF('Indicator Data'!AC55&lt;CK$4,10,(CK$3-'Indicator Data'!AC55)/(CK$3-CK$4)*10)),1))</f>
        <v>1.9</v>
      </c>
      <c r="CL55" s="197">
        <f t="shared" si="100"/>
        <v>1.4</v>
      </c>
      <c r="CM55" s="201">
        <f>IF('Indicator Data'!X55="No data","x",ROUND(IF(LOG('Indicator Data'!X55)&gt;CM$3,10,IF(LOG('Indicator Data'!X55)&lt;CM$4,0,10-(CM$3-LOG('Indicator Data'!X55))/(CM$3-CM$4)*10)),1))</f>
        <v>6.1</v>
      </c>
      <c r="CN55" s="201">
        <f>IF('Indicator Data'!Y55="No data","x",ROUND(IF('Indicator Data'!Y55&gt;CN$3,10,IF('Indicator Data'!Y55&lt;CN$4,0,10-(CN$3-'Indicator Data'!Y55)/(CN$3-CN$4)*10)),1))</f>
        <v>3.6</v>
      </c>
      <c r="CO55" s="201">
        <f>IF('Indicator Data'!Z55="No data","x",ROUND(IF('Indicator Data'!Z55&gt;CO$3,10,IF('Indicator Data'!Z55&lt;CO$4,0,10-(CO$3-'Indicator Data'!Z55)/(CO$3-CO$4)*10)),1))</f>
        <v>6.4</v>
      </c>
      <c r="CP55" s="201">
        <f>IF('Indicator Data'!AA55="No data","x",ROUND(IF('Indicator Data'!AA55&gt;CP$3,10,IF('Indicator Data'!AA55&lt;CP$4,0,10-(CP$3-'Indicator Data'!AA55)/(CP$3-CP$4)*10)),1))</f>
        <v>4.4000000000000004</v>
      </c>
      <c r="CQ55" s="197">
        <f t="shared" si="55"/>
        <v>5.0999999999999996</v>
      </c>
      <c r="CR55" s="199">
        <f t="shared" si="56"/>
        <v>3.9</v>
      </c>
      <c r="CS55" s="201">
        <f>IF('Indicator Data'!AF55="No data","x",ROUND(IF('Indicator Data'!AF55&gt;CS$3,10,IF('Indicator Data'!AF55&lt;CS$4,0,10-(CS$3-'Indicator Data'!AF55)/(CS$3-CS$4)*10)),1))</f>
        <v>2.2000000000000002</v>
      </c>
      <c r="CT55" s="201">
        <f>IF('Indicator Data'!AG55="No data","x",ROUND(IF('Indicator Data'!AG55&gt;CT$3,10,IF('Indicator Data'!AG55&lt;CT$4,0,10-(CT$3-'Indicator Data'!AG55)/(CT$3-CT$4)*10)),1))</f>
        <v>3</v>
      </c>
      <c r="CU55" s="197">
        <f t="shared" si="57"/>
        <v>4.3</v>
      </c>
      <c r="CV55" s="201">
        <f>IF('Indicator Data'!AB55="No data","x",ROUND(IF('Indicator Data'!AB55&gt;CV$3,10,IF('Indicator Data'!AB55&lt;CV$4,0,10-(CV$3-'Indicator Data'!AB55)/(CV$3-CV$4)*10)),1))</f>
        <v>0.7</v>
      </c>
      <c r="CW55" s="197">
        <f t="shared" si="58"/>
        <v>1.2</v>
      </c>
      <c r="CX55" s="198">
        <f>IF('Indicator Data'!AD55="No data","x",'Indicator Data'!AD55/'Indicator Data'!$CA55)</f>
        <v>3.0272526421153698E-4</v>
      </c>
      <c r="CY55" s="201">
        <f t="shared" si="101"/>
        <v>7</v>
      </c>
      <c r="CZ55" s="201">
        <f>IF('Indicator Data'!AE55="No data","x",ROUND(IF('Indicator Data'!AE55&gt;CZ$3,0,IF('Indicator Data'!AE55&lt;CZ$4,10,(CZ$3-'Indicator Data'!AE55)/(CZ$3-CZ$4)*10)),1))</f>
        <v>2</v>
      </c>
      <c r="DA55" s="197">
        <f t="shared" si="59"/>
        <v>4.5</v>
      </c>
      <c r="DB55" s="199">
        <f t="shared" si="60"/>
        <v>3.3</v>
      </c>
      <c r="DC55" s="200">
        <f t="shared" si="102"/>
        <v>5</v>
      </c>
      <c r="DD55" s="202">
        <f t="shared" si="103"/>
        <v>6.9</v>
      </c>
      <c r="DE55" s="201">
        <f>ROUND(IF('Indicator Data'!AH55=0,0,IF('Indicator Data'!AH55&gt;DE$3,10,IF('Indicator Data'!AH55&lt;DE$4,0,10-(DE$3-'Indicator Data'!AH55)/(DE$3-DE$4)*10))),1)</f>
        <v>1.5</v>
      </c>
      <c r="DF55" s="201">
        <f>ROUND(IF('Indicator Data'!AI55=0,0,IF(LOG('Indicator Data'!AI55)&gt;LOG(DF$3),10,IF(LOG('Indicator Data'!AI55)&lt;LOG(DF$4),0,10-(LOG(DF$3)-LOG('Indicator Data'!AI55))/(LOG(DF$3)-LOG(DF$4))*10))),1)</f>
        <v>1.5</v>
      </c>
      <c r="DG55" s="203">
        <f t="shared" si="104"/>
        <v>1.5</v>
      </c>
      <c r="DH55" s="197">
        <f>'Indicator Data'!AJ55</f>
        <v>0</v>
      </c>
      <c r="DI55" s="197">
        <f>'Indicator Data'!AK55</f>
        <v>0</v>
      </c>
      <c r="DJ55" s="200">
        <f t="shared" si="105"/>
        <v>0</v>
      </c>
      <c r="DK55" s="202">
        <f t="shared" si="106"/>
        <v>1.1000000000000001</v>
      </c>
      <c r="DL55" s="13"/>
      <c r="DM55" s="24"/>
    </row>
    <row r="56" spans="1:117" s="2" customFormat="1">
      <c r="A56" s="205" t="str">
        <f>'Indicator Data'!A56</f>
        <v>Egypt</v>
      </c>
      <c r="B56" s="206" t="str">
        <f>'Indicator Data'!B56</f>
        <v>EGY</v>
      </c>
      <c r="C56" s="204">
        <f>ROUND(IF('Indicator Data'!C56=0,0.1,IF(LOG('Indicator Data'!C56)&gt;C$3,10,IF(LOG('Indicator Data'!C56)&lt;C$4,0,10-(C$3-LOG('Indicator Data'!C56))/(C$3-C$4)*10))),1)</f>
        <v>9.5</v>
      </c>
      <c r="D56" s="196">
        <f>ROUND(IF('Indicator Data'!D56=0,0.1,IF(LOG('Indicator Data'!D56)&gt;D$3,10,IF(LOG('Indicator Data'!D56)&lt;D$4,0,10-(D$3-LOG('Indicator Data'!D56))/(D$3-D$4)*10))),1)</f>
        <v>0</v>
      </c>
      <c r="E56" s="197">
        <f t="shared" si="61"/>
        <v>6.9</v>
      </c>
      <c r="F56" s="197">
        <f>IF('Indicator Data'!E56="No data",0.1,(ROUND(IF('Indicator Data'!E56=0,0,IF(LOG('Indicator Data'!E56)&gt;F$3,10,IF(LOG('Indicator Data'!E56)&lt;F$4,0,10-(F$3-LOG('Indicator Data'!E56))/(F$3-F$4)*10))),1)))</f>
        <v>9.6</v>
      </c>
      <c r="G56" s="197">
        <f>ROUND(IF('Indicator Data'!F56=0,0,IF(LOG('Indicator Data'!F56)&gt;G$3,10,IF(LOG('Indicator Data'!F56)&lt;G$4,0,10-(G$3-LOG('Indicator Data'!F56))/(G$3-G$4)*10))),1)</f>
        <v>7.6</v>
      </c>
      <c r="H56" s="196">
        <f>ROUND(IF('Indicator Data'!G56=0,0,IF(LOG('Indicator Data'!G56)&gt;H$3,10,IF(LOG('Indicator Data'!G56)&lt;H$4,0,10-(H$3-LOG('Indicator Data'!G56))/(H$3-H$4)*10))),1)</f>
        <v>0</v>
      </c>
      <c r="I56" s="196">
        <f>ROUND(IF('Indicator Data'!H56=0,0,IF(LOG('Indicator Data'!H56)&gt;I$3,10,IF(LOG('Indicator Data'!H56)&lt;I$4,0,10-(I$3-LOG('Indicator Data'!H56))/(I$3-I$4)*10))),1)</f>
        <v>0</v>
      </c>
      <c r="J56" s="196">
        <f t="shared" si="62"/>
        <v>0</v>
      </c>
      <c r="K56" s="196">
        <f>ROUND(IF('Indicator Data'!I56=0,0,IF(LOG('Indicator Data'!I56)&gt;K$3,10,IF(LOG('Indicator Data'!I56)&lt;K$4,0,10-(K$3-LOG('Indicator Data'!I56))/(K$3-K$4)*10))),1)</f>
        <v>0</v>
      </c>
      <c r="L56" s="197">
        <f t="shared" si="63"/>
        <v>0</v>
      </c>
      <c r="M56" s="197">
        <f>ROUND(IF('Indicator Data'!J56=0,0,IF(LOG('Indicator Data'!J56)&gt;M$3,10,IF(LOG('Indicator Data'!J56)&lt;M$4,0,10-(M$3-LOG('Indicator Data'!J56))/(M$3-M$4)*10))),1)</f>
        <v>0</v>
      </c>
      <c r="N56" s="198">
        <f>'Indicator Data'!C56/'Indicator Data'!$CB56</f>
        <v>7.2105231165732865E-4</v>
      </c>
      <c r="O56" s="198">
        <f>'Indicator Data'!D56/'Indicator Data'!$CB56</f>
        <v>2.8416051138588195E-10</v>
      </c>
      <c r="P56" s="198">
        <f>IF(F56=0.1,"x",'Indicator Data'!E56/'Indicator Data'!$CB56)</f>
        <v>7.7621237729317014E-3</v>
      </c>
      <c r="Q56" s="198">
        <f>'Indicator Data'!F56/'Indicator Data'!$CB56</f>
        <v>3.7400353005920471E-6</v>
      </c>
      <c r="R56" s="198">
        <f>'Indicator Data'!G56/'Indicator Data'!$CB56</f>
        <v>0</v>
      </c>
      <c r="S56" s="198">
        <f>'Indicator Data'!H56/'Indicator Data'!$CB56</f>
        <v>0</v>
      </c>
      <c r="T56" s="198">
        <f>'Indicator Data'!I56/'Indicator Data'!$CB56</f>
        <v>0</v>
      </c>
      <c r="U56" s="198">
        <f>'Indicator Data'!J56/'Indicator Data'!$CB56</f>
        <v>0</v>
      </c>
      <c r="V56" s="196">
        <f t="shared" si="64"/>
        <v>3.6</v>
      </c>
      <c r="W56" s="196">
        <f t="shared" si="65"/>
        <v>0</v>
      </c>
      <c r="X56" s="197">
        <f t="shared" si="66"/>
        <v>2</v>
      </c>
      <c r="Y56" s="197">
        <f t="shared" si="67"/>
        <v>5.2</v>
      </c>
      <c r="Z56" s="197">
        <f t="shared" si="68"/>
        <v>6.8</v>
      </c>
      <c r="AA56" s="196">
        <f t="shared" si="69"/>
        <v>0</v>
      </c>
      <c r="AB56" s="196">
        <f t="shared" si="70"/>
        <v>0</v>
      </c>
      <c r="AC56" s="196">
        <f t="shared" si="71"/>
        <v>0</v>
      </c>
      <c r="AD56" s="196">
        <f t="shared" si="72"/>
        <v>0</v>
      </c>
      <c r="AE56" s="197">
        <f t="shared" si="73"/>
        <v>0</v>
      </c>
      <c r="AF56" s="197">
        <f t="shared" si="74"/>
        <v>0</v>
      </c>
      <c r="AG56" s="196">
        <f>ROUND(IF('Indicator Data'!K56=0,0,IF('Indicator Data'!K56&gt;AG$3,10,IF('Indicator Data'!K56&lt;AG$4,0,10-(AG$3-'Indicator Data'!K56)/(AG$3-AG$4)*10))),1)</f>
        <v>0</v>
      </c>
      <c r="AH56" s="199">
        <f t="shared" si="75"/>
        <v>6.6</v>
      </c>
      <c r="AI56" s="199">
        <f t="shared" si="76"/>
        <v>0</v>
      </c>
      <c r="AJ56" s="197">
        <f t="shared" si="77"/>
        <v>0</v>
      </c>
      <c r="AK56" s="197">
        <f t="shared" si="78"/>
        <v>0</v>
      </c>
      <c r="AL56" s="199">
        <f t="shared" si="79"/>
        <v>0</v>
      </c>
      <c r="AM56" s="199">
        <f t="shared" si="80"/>
        <v>0</v>
      </c>
      <c r="AN56" s="197">
        <f t="shared" si="81"/>
        <v>0</v>
      </c>
      <c r="AO56" s="200">
        <f t="shared" si="82"/>
        <v>4.9000000000000004</v>
      </c>
      <c r="AP56" s="200">
        <f t="shared" si="46"/>
        <v>8.1</v>
      </c>
      <c r="AQ56" s="200">
        <f t="shared" si="83"/>
        <v>7.2</v>
      </c>
      <c r="AR56" s="200">
        <f t="shared" si="84"/>
        <v>0</v>
      </c>
      <c r="AS56" s="199">
        <f t="shared" si="85"/>
        <v>0</v>
      </c>
      <c r="AT56" s="199">
        <f>IF('Indicator Data'!L56="No data","x",IF('Indicator Data'!CC56&lt;1000,"x",ROUND((IF('Indicator Data'!L56&gt;AT$3,10,IF('Indicator Data'!L56&lt;AT$4,0,10-(AT$3-'Indicator Data'!L56)/(AT$3-AT$4)*10))),1)))</f>
        <v>3.8</v>
      </c>
      <c r="AU56" s="200">
        <f t="shared" si="86"/>
        <v>1.9</v>
      </c>
      <c r="AV56" s="201">
        <f>IF('Indicator Data'!M56="No data","x",ROUND(IF('Indicator Data'!M56=0,0,IF(LOG('Indicator Data'!M56)&gt;AV$3,10,IF(LOG('Indicator Data'!M56)&lt;AV$4,0,10-(AV$3-LOG('Indicator Data'!M56))/(AV$3-AV$4)*10))),1))</f>
        <v>9</v>
      </c>
      <c r="AW56" s="198">
        <f>IF(AV56="x","x",'Indicator Data'!M56/'Indicator Data'!$CB56)</f>
        <v>0.23512061391149114</v>
      </c>
      <c r="AX56" s="201">
        <f t="shared" si="87"/>
        <v>2.6</v>
      </c>
      <c r="AY56" s="197">
        <f t="shared" si="47"/>
        <v>6.9</v>
      </c>
      <c r="AZ56" s="201">
        <f>IF('Indicator Data'!N56="No data","x",ROUND(IF('Indicator Data'!N56=0,0,IF(LOG('Indicator Data'!N56)&gt;AZ$3,10,IF(LOG('Indicator Data'!N56)&lt;AZ$4,0,10-(AZ$3-LOG('Indicator Data'!N56))/(AZ$3-AZ$4)*10))),1))</f>
        <v>0</v>
      </c>
      <c r="BA56" s="198">
        <f>IF(AZ56="x","x",'Indicator Data'!N56/'Indicator Data'!$CB56)</f>
        <v>0</v>
      </c>
      <c r="BB56" s="201">
        <f t="shared" si="88"/>
        <v>0</v>
      </c>
      <c r="BC56" s="197">
        <f t="shared" si="48"/>
        <v>0</v>
      </c>
      <c r="BD56" s="201">
        <f>IF('Indicator Data'!O56="No data","x",ROUND(IF('Indicator Data'!O56=0,0,IF(LOG('Indicator Data'!O56)&gt;BD$3,10,IF(LOG('Indicator Data'!O56)&lt;BD$4,0,10-(BD$3-LOG('Indicator Data'!O56))/(BD$3-BD$4)*10))),1))</f>
        <v>0</v>
      </c>
      <c r="BE56" s="198">
        <f>IF(BD56="x","x",'Indicator Data'!O56/'Indicator Data'!$CB56)</f>
        <v>0</v>
      </c>
      <c r="BF56" s="201">
        <f t="shared" si="89"/>
        <v>0</v>
      </c>
      <c r="BG56" s="197">
        <f t="shared" si="49"/>
        <v>0</v>
      </c>
      <c r="BH56" s="201">
        <f>IF('Indicator Data'!P56="No data","x",ROUND(IF('Indicator Data'!P56=0,0,IF(LOG('Indicator Data'!P56)&gt;BH$3,10,IF(LOG('Indicator Data'!P56)&lt;BH$4,0,10-(BH$3-LOG('Indicator Data'!P56))/(BH$3-BH$4)*10))),1))</f>
        <v>0</v>
      </c>
      <c r="BI56" s="198">
        <f>IF(BH56="x","x",'Indicator Data'!P56/'Indicator Data'!$CB56)</f>
        <v>0</v>
      </c>
      <c r="BJ56" s="201">
        <f t="shared" si="90"/>
        <v>0</v>
      </c>
      <c r="BK56" s="197">
        <f t="shared" si="50"/>
        <v>0</v>
      </c>
      <c r="BL56" s="199">
        <f t="shared" si="51"/>
        <v>2.4</v>
      </c>
      <c r="BM56" s="201">
        <f>ROUND(IF('Indicator Data'!Q56=0,0,IF(LOG('Indicator Data'!Q56)&gt;BM$3,10,IF(LOG('Indicator Data'!Q56)&lt;BM$4,0,10-(BM$3-LOG('Indicator Data'!Q56))/(BM$3-BM$4)*10))),1)</f>
        <v>0</v>
      </c>
      <c r="BN56" s="252">
        <f>'Indicator Data'!R56</f>
        <v>4.8513900000000001E-8</v>
      </c>
      <c r="BO56" s="201">
        <f t="shared" si="91"/>
        <v>0</v>
      </c>
      <c r="BP56" s="201">
        <f t="shared" si="92"/>
        <v>0</v>
      </c>
      <c r="BQ56" s="201">
        <f>ROUND(IF('Indicator Data'!S56=0,0,IF(LOG('Indicator Data'!S56)&gt;BQ$3,10,IF(LOG('Indicator Data'!S56)&lt;BQ$4,0,10-(BQ$3-LOG('Indicator Data'!S56))/(BQ$3-BQ$4)*10))),1)</f>
        <v>0</v>
      </c>
      <c r="BR56" s="252">
        <f>'Indicator Data'!T56</f>
        <v>4.8513900000000001E-8</v>
      </c>
      <c r="BS56" s="201">
        <f t="shared" si="93"/>
        <v>0</v>
      </c>
      <c r="BT56" s="201">
        <f t="shared" si="94"/>
        <v>0</v>
      </c>
      <c r="BU56" s="197">
        <f t="shared" si="95"/>
        <v>0</v>
      </c>
      <c r="BV56" s="201">
        <f>ROUND(IF('Indicator Data'!U56=0,0,IF(LOG('Indicator Data'!U56)&gt;BV$3,10,IF(LOG('Indicator Data'!U56)&lt;BV$4,0,10-(BV$3-LOG('Indicator Data'!U56))/(BV$3-BV$4)*10))),1)</f>
        <v>5.6</v>
      </c>
      <c r="BW56" s="198">
        <f>'Indicator Data'!U56/'Indicator Data'!$CB56</f>
        <v>9.2405435823930367E-4</v>
      </c>
      <c r="BX56" s="201">
        <f t="shared" si="96"/>
        <v>0</v>
      </c>
      <c r="BY56" s="197">
        <f t="shared" si="52"/>
        <v>3.3</v>
      </c>
      <c r="BZ56" s="201">
        <f>ROUND(IF('Indicator Data'!V56=0,0,IF(LOG('Indicator Data'!V56)&gt;BZ$3,10,IF(LOG('Indicator Data'!V56)&lt;BZ$4,0,10-(BZ$3-LOG('Indicator Data'!V56))/(BZ$3-BZ$4)*10))),1)</f>
        <v>8.4</v>
      </c>
      <c r="CA56" s="198">
        <f>IF('Indicator Data'!V56/'Indicator Data'!$CB56&gt;1,1,'Indicator Data'!V56/'Indicator Data'!$CB56)</f>
        <v>7.7354143068550402E-2</v>
      </c>
      <c r="CB56" s="201">
        <f t="shared" si="97"/>
        <v>0.8</v>
      </c>
      <c r="CC56" s="197">
        <f t="shared" si="53"/>
        <v>5.8</v>
      </c>
      <c r="CD56" s="201">
        <f>ROUND(IF('Indicator Data'!W56=0,0,IF(LOG('Indicator Data'!W56)&gt;CD$3,10,IF(LOG('Indicator Data'!W56)&lt;CD$4,0,10-(CD$3-LOG('Indicator Data'!W56))/(CD$3-CD$4)*10))),1)</f>
        <v>8.1</v>
      </c>
      <c r="CE56" s="198">
        <f>'Indicator Data'!W56/'Indicator Data'!$CB56</f>
        <v>4.9614219044689836E-2</v>
      </c>
      <c r="CF56" s="201">
        <f t="shared" si="98"/>
        <v>0.5</v>
      </c>
      <c r="CG56" s="197">
        <f t="shared" si="54"/>
        <v>5.5</v>
      </c>
      <c r="CH56" s="199">
        <f t="shared" si="99"/>
        <v>4</v>
      </c>
      <c r="CI56" s="201">
        <f>IF('Indicator Data'!BR56="No data","x",ROUND(IF('Indicator Data'!BR56&gt;CI$3,0,IF('Indicator Data'!BR56&lt;CI$4,10,(CI$3-'Indicator Data'!BR56)/(CI$3-CI$4)*10)),1))</f>
        <v>0.6</v>
      </c>
      <c r="CJ56" s="201">
        <f>IF('Indicator Data'!BS56="No data","x",ROUND(IF('Indicator Data'!BS56&gt;CJ$3,0,IF('Indicator Data'!BS56&lt;CJ$4,10,(CJ$3-'Indicator Data'!BS56)/(CJ$3-CJ$4)*10)),1))</f>
        <v>0.1</v>
      </c>
      <c r="CK56" s="201">
        <f>IF('Indicator Data'!AC56="No data","x",ROUND(IF('Indicator Data'!AC56&gt;CK$3,0,IF('Indicator Data'!AC56&lt;CK$4,10,(CK$3-'Indicator Data'!AC56)/(CK$3-CK$4)*10)),1))</f>
        <v>1</v>
      </c>
      <c r="CL56" s="197">
        <f t="shared" si="100"/>
        <v>0.6</v>
      </c>
      <c r="CM56" s="201">
        <f>IF('Indicator Data'!X56="No data","x",ROUND(IF(LOG('Indicator Data'!X56)&gt;CM$3,10,IF(LOG('Indicator Data'!X56)&lt;CM$4,0,10-(CM$3-LOG('Indicator Data'!X56))/(CM$3-CM$4)*10)),1))</f>
        <v>6.7</v>
      </c>
      <c r="CN56" s="201">
        <f>IF('Indicator Data'!Y56="No data","x",ROUND(IF('Indicator Data'!Y56&gt;CN$3,10,IF('Indicator Data'!Y56&lt;CN$4,0,10-(CN$3-'Indicator Data'!Y56)/(CN$3-CN$4)*10)),1))</f>
        <v>4.0999999999999996</v>
      </c>
      <c r="CO56" s="201">
        <f>IF('Indicator Data'!Z56="No data","x",ROUND(IF('Indicator Data'!Z56&gt;CO$3,10,IF('Indicator Data'!Z56&lt;CO$4,0,10-(CO$3-'Indicator Data'!Z56)/(CO$3-CO$4)*10)),1))</f>
        <v>4.3</v>
      </c>
      <c r="CP56" s="201">
        <f>IF('Indicator Data'!AA56="No data","x",ROUND(IF('Indicator Data'!AA56&gt;CP$3,10,IF('Indicator Data'!AA56&lt;CP$4,0,10-(CP$3-'Indicator Data'!AA56)/(CP$3-CP$4)*10)),1))</f>
        <v>5.3</v>
      </c>
      <c r="CQ56" s="197">
        <f t="shared" si="55"/>
        <v>5.0999999999999996</v>
      </c>
      <c r="CR56" s="199">
        <f t="shared" si="56"/>
        <v>3.6</v>
      </c>
      <c r="CS56" s="201">
        <f>IF('Indicator Data'!AF56="No data","x",ROUND(IF('Indicator Data'!AF56&gt;CS$3,10,IF('Indicator Data'!AF56&lt;CS$4,0,10-(CS$3-'Indicator Data'!AF56)/(CS$3-CS$4)*10)),1))</f>
        <v>0.6</v>
      </c>
      <c r="CT56" s="201">
        <f>IF('Indicator Data'!AG56="No data","x",ROUND(IF('Indicator Data'!AG56&gt;CT$3,10,IF('Indicator Data'!AG56&lt;CT$4,0,10-(CT$3-'Indicator Data'!AG56)/(CT$3-CT$4)*10)),1))</f>
        <v>4.9000000000000004</v>
      </c>
      <c r="CU56" s="197">
        <f t="shared" si="57"/>
        <v>4.3</v>
      </c>
      <c r="CV56" s="201">
        <f>IF('Indicator Data'!AB56="No data","x",ROUND(IF('Indicator Data'!AB56&gt;CV$3,10,IF('Indicator Data'!AB56&lt;CV$4,0,10-(CV$3-'Indicator Data'!AB56)/(CV$3-CV$4)*10)),1))</f>
        <v>0</v>
      </c>
      <c r="CW56" s="197">
        <f t="shared" si="58"/>
        <v>0.4</v>
      </c>
      <c r="CX56" s="198">
        <f>IF('Indicator Data'!AD56="No data","x",'Indicator Data'!AD56/'Indicator Data'!$CA56)</f>
        <v>6.1562874412820882E-4</v>
      </c>
      <c r="CY56" s="201">
        <f t="shared" si="101"/>
        <v>3.8</v>
      </c>
      <c r="CZ56" s="201">
        <f>IF('Indicator Data'!AE56="No data","x",ROUND(IF('Indicator Data'!AE56&gt;CZ$3,0,IF('Indicator Data'!AE56&lt;CZ$4,10,(CZ$3-'Indicator Data'!AE56)/(CZ$3-CZ$4)*10)),1))</f>
        <v>2</v>
      </c>
      <c r="DA56" s="197">
        <f t="shared" si="59"/>
        <v>2.9</v>
      </c>
      <c r="DB56" s="199">
        <f t="shared" si="60"/>
        <v>2.5</v>
      </c>
      <c r="DC56" s="200">
        <f t="shared" si="102"/>
        <v>3.2</v>
      </c>
      <c r="DD56" s="202">
        <f t="shared" si="103"/>
        <v>4.9000000000000004</v>
      </c>
      <c r="DE56" s="201">
        <f>ROUND(IF('Indicator Data'!AH56=0,0,IF('Indicator Data'!AH56&gt;DE$3,10,IF('Indicator Data'!AH56&lt;DE$4,0,10-(DE$3-'Indicator Data'!AH56)/(DE$3-DE$4)*10))),1)</f>
        <v>8.8000000000000007</v>
      </c>
      <c r="DF56" s="201">
        <f>ROUND(IF('Indicator Data'!AI56=0,0,IF(LOG('Indicator Data'!AI56)&gt;LOG(DF$3),10,IF(LOG('Indicator Data'!AI56)&lt;LOG(DF$4),0,10-(LOG(DF$3)-LOG('Indicator Data'!AI56))/(LOG(DF$3)-LOG(DF$4))*10))),1)</f>
        <v>9.4</v>
      </c>
      <c r="DG56" s="203">
        <f t="shared" si="104"/>
        <v>9.1</v>
      </c>
      <c r="DH56" s="197">
        <f>'Indicator Data'!AJ56</f>
        <v>0</v>
      </c>
      <c r="DI56" s="197">
        <f>'Indicator Data'!AK56</f>
        <v>4</v>
      </c>
      <c r="DJ56" s="200">
        <f t="shared" si="105"/>
        <v>7</v>
      </c>
      <c r="DK56" s="202">
        <f t="shared" si="106"/>
        <v>7</v>
      </c>
      <c r="DL56" s="13"/>
      <c r="DM56" s="24"/>
    </row>
    <row r="57" spans="1:117" s="2" customFormat="1">
      <c r="A57" s="205" t="str">
        <f>'Indicator Data'!A57</f>
        <v>El Salvador</v>
      </c>
      <c r="B57" s="206" t="str">
        <f>'Indicator Data'!B57</f>
        <v>SLV</v>
      </c>
      <c r="C57" s="204">
        <f>ROUND(IF('Indicator Data'!C57=0,0.1,IF(LOG('Indicator Data'!C57)&gt;C$3,10,IF(LOG('Indicator Data'!C57)&lt;C$4,0,10-(C$3-LOG('Indicator Data'!C57))/(C$3-C$4)*10))),1)</f>
        <v>7.8</v>
      </c>
      <c r="D57" s="196">
        <f>ROUND(IF('Indicator Data'!D57=0,0.1,IF(LOG('Indicator Data'!D57)&gt;D$3,10,IF(LOG('Indicator Data'!D57)&lt;D$4,0,10-(D$3-LOG('Indicator Data'!D57))/(D$3-D$4)*10))),1)</f>
        <v>10</v>
      </c>
      <c r="E57" s="197">
        <f t="shared" si="61"/>
        <v>9.1999999999999993</v>
      </c>
      <c r="F57" s="197">
        <f>IF('Indicator Data'!E57="No data",0.1,(ROUND(IF('Indicator Data'!E57=0,0,IF(LOG('Indicator Data'!E57)&gt;F$3,10,IF(LOG('Indicator Data'!E57)&lt;F$4,0,10-(F$3-LOG('Indicator Data'!E57))/(F$3-F$4)*10))),1)))</f>
        <v>4.7</v>
      </c>
      <c r="G57" s="197">
        <f>ROUND(IF('Indicator Data'!F57=0,0,IF(LOG('Indicator Data'!F57)&gt;G$3,10,IF(LOG('Indicator Data'!F57)&lt;G$4,0,10-(G$3-LOG('Indicator Data'!F57))/(G$3-G$4)*10))),1)</f>
        <v>7.2</v>
      </c>
      <c r="H57" s="196">
        <f>ROUND(IF('Indicator Data'!G57=0,0,IF(LOG('Indicator Data'!G57)&gt;H$3,10,IF(LOG('Indicator Data'!G57)&lt;H$4,0,10-(H$3-LOG('Indicator Data'!G57))/(H$3-H$4)*10))),1)</f>
        <v>6.4</v>
      </c>
      <c r="I57" s="196">
        <f>ROUND(IF('Indicator Data'!H57=0,0,IF(LOG('Indicator Data'!H57)&gt;I$3,10,IF(LOG('Indicator Data'!H57)&lt;I$4,0,10-(I$3-LOG('Indicator Data'!H57))/(I$3-I$4)*10))),1)</f>
        <v>7.1</v>
      </c>
      <c r="J57" s="196">
        <f t="shared" si="62"/>
        <v>6.8</v>
      </c>
      <c r="K57" s="196">
        <f>ROUND(IF('Indicator Data'!I57=0,0,IF(LOG('Indicator Data'!I57)&gt;K$3,10,IF(LOG('Indicator Data'!I57)&lt;K$4,0,10-(K$3-LOG('Indicator Data'!I57))/(K$3-K$4)*10))),1)</f>
        <v>4</v>
      </c>
      <c r="L57" s="197">
        <f t="shared" si="63"/>
        <v>5.6</v>
      </c>
      <c r="M57" s="197">
        <f>ROUND(IF('Indicator Data'!J57=0,0,IF(LOG('Indicator Data'!J57)&gt;M$3,10,IF(LOG('Indicator Data'!J57)&lt;M$4,0,10-(M$3-LOG('Indicator Data'!J57))/(M$3-M$4)*10))),1)</f>
        <v>9.1</v>
      </c>
      <c r="N57" s="198">
        <f>'Indicator Data'!C57/'Indicator Data'!$CB57</f>
        <v>2.0832940367782331E-3</v>
      </c>
      <c r="O57" s="198">
        <f>'Indicator Data'!D57/'Indicator Data'!$CB57</f>
        <v>2.0832940367782331E-3</v>
      </c>
      <c r="P57" s="198">
        <f>IF(F57=0.1,"x",'Indicator Data'!E57/'Indicator Data'!$CB57)</f>
        <v>1.2738306118697967E-3</v>
      </c>
      <c r="Q57" s="198">
        <f>'Indicator Data'!F57/'Indicator Data'!$CB57</f>
        <v>3.4593824138076257E-5</v>
      </c>
      <c r="R57" s="198">
        <f>'Indicator Data'!G57/'Indicator Data'!$CB57</f>
        <v>5.9961506555899404E-3</v>
      </c>
      <c r="S57" s="198">
        <f>'Indicator Data'!H57/'Indicator Data'!$CB57</f>
        <v>1.4120435738866169E-4</v>
      </c>
      <c r="T57" s="198">
        <f>'Indicator Data'!I57/'Indicator Data'!$CB57</f>
        <v>1.6172633188589803E-4</v>
      </c>
      <c r="U57" s="198">
        <f>'Indicator Data'!J57/'Indicator Data'!$CB57</f>
        <v>6.9331292711775159E-3</v>
      </c>
      <c r="V57" s="196">
        <f t="shared" si="64"/>
        <v>10</v>
      </c>
      <c r="W57" s="196">
        <f t="shared" si="65"/>
        <v>10</v>
      </c>
      <c r="X57" s="197">
        <f t="shared" si="66"/>
        <v>10</v>
      </c>
      <c r="Y57" s="197">
        <f t="shared" si="67"/>
        <v>0.8</v>
      </c>
      <c r="Z57" s="197">
        <f t="shared" si="68"/>
        <v>9</v>
      </c>
      <c r="AA57" s="196">
        <f t="shared" si="69"/>
        <v>3.3</v>
      </c>
      <c r="AB57" s="196">
        <f t="shared" si="70"/>
        <v>0.3</v>
      </c>
      <c r="AC57" s="196">
        <f t="shared" si="71"/>
        <v>1.9</v>
      </c>
      <c r="AD57" s="196">
        <f t="shared" si="72"/>
        <v>0.2</v>
      </c>
      <c r="AE57" s="197">
        <f t="shared" si="73"/>
        <v>1.1000000000000001</v>
      </c>
      <c r="AF57" s="197">
        <f t="shared" si="74"/>
        <v>2.2999999999999998</v>
      </c>
      <c r="AG57" s="196">
        <f>ROUND(IF('Indicator Data'!K57=0,0,IF('Indicator Data'!K57&gt;AG$3,10,IF('Indicator Data'!K57&lt;AG$4,0,10-(AG$3-'Indicator Data'!K57)/(AG$3-AG$4)*10))),1)</f>
        <v>5.7</v>
      </c>
      <c r="AH57" s="199">
        <f t="shared" si="75"/>
        <v>8.9</v>
      </c>
      <c r="AI57" s="199">
        <f t="shared" si="76"/>
        <v>10</v>
      </c>
      <c r="AJ57" s="197">
        <f t="shared" si="77"/>
        <v>4.9000000000000004</v>
      </c>
      <c r="AK57" s="197">
        <f t="shared" si="78"/>
        <v>3.7</v>
      </c>
      <c r="AL57" s="199">
        <f t="shared" si="79"/>
        <v>4.3</v>
      </c>
      <c r="AM57" s="199">
        <f t="shared" si="80"/>
        <v>2.1</v>
      </c>
      <c r="AN57" s="197">
        <f t="shared" si="81"/>
        <v>6.9</v>
      </c>
      <c r="AO57" s="200">
        <f t="shared" si="82"/>
        <v>9.6999999999999993</v>
      </c>
      <c r="AP57" s="200">
        <f t="shared" si="46"/>
        <v>3</v>
      </c>
      <c r="AQ57" s="200">
        <f t="shared" si="83"/>
        <v>8.1999999999999993</v>
      </c>
      <c r="AR57" s="200">
        <f t="shared" si="84"/>
        <v>3.7</v>
      </c>
      <c r="AS57" s="199">
        <f t="shared" si="85"/>
        <v>6.3</v>
      </c>
      <c r="AT57" s="199">
        <f>IF('Indicator Data'!L57="No data","x",IF('Indicator Data'!CC57&lt;1000,"x",ROUND((IF('Indicator Data'!L57&gt;AT$3,10,IF('Indicator Data'!L57&lt;AT$4,0,10-(AT$3-'Indicator Data'!L57)/(AT$3-AT$4)*10))),1)))</f>
        <v>1</v>
      </c>
      <c r="AU57" s="200">
        <f t="shared" si="86"/>
        <v>3.7</v>
      </c>
      <c r="AV57" s="201" t="str">
        <f>IF('Indicator Data'!M57="No data","x",ROUND(IF('Indicator Data'!M57=0,0,IF(LOG('Indicator Data'!M57)&gt;AV$3,10,IF(LOG('Indicator Data'!M57)&lt;AV$4,0,10-(AV$3-LOG('Indicator Data'!M57))/(AV$3-AV$4)*10))),1))</f>
        <v>x</v>
      </c>
      <c r="AW57" s="198" t="str">
        <f>IF(AV57="x","x",'Indicator Data'!M57/'Indicator Data'!$CB57)</f>
        <v>x</v>
      </c>
      <c r="AX57" s="201" t="str">
        <f t="shared" si="87"/>
        <v>x</v>
      </c>
      <c r="AY57" s="197" t="str">
        <f t="shared" si="47"/>
        <v>x</v>
      </c>
      <c r="AZ57" s="201" t="str">
        <f>IF('Indicator Data'!N57="No data","x",ROUND(IF('Indicator Data'!N57=0,0,IF(LOG('Indicator Data'!N57)&gt;AZ$3,10,IF(LOG('Indicator Data'!N57)&lt;AZ$4,0,10-(AZ$3-LOG('Indicator Data'!N57))/(AZ$3-AZ$4)*10))),1))</f>
        <v>x</v>
      </c>
      <c r="BA57" s="198" t="str">
        <f>IF(AZ57="x","x",'Indicator Data'!N57/'Indicator Data'!$CB57)</f>
        <v>x</v>
      </c>
      <c r="BB57" s="201" t="str">
        <f t="shared" si="88"/>
        <v>x</v>
      </c>
      <c r="BC57" s="197" t="str">
        <f t="shared" si="48"/>
        <v>x</v>
      </c>
      <c r="BD57" s="201" t="str">
        <f>IF('Indicator Data'!O57="No data","x",ROUND(IF('Indicator Data'!O57=0,0,IF(LOG('Indicator Data'!O57)&gt;BD$3,10,IF(LOG('Indicator Data'!O57)&lt;BD$4,0,10-(BD$3-LOG('Indicator Data'!O57))/(BD$3-BD$4)*10))),1))</f>
        <v>x</v>
      </c>
      <c r="BE57" s="198" t="str">
        <f>IF(BD57="x","x",'Indicator Data'!O57/'Indicator Data'!$CB57)</f>
        <v>x</v>
      </c>
      <c r="BF57" s="201" t="str">
        <f t="shared" si="89"/>
        <v>x</v>
      </c>
      <c r="BG57" s="197" t="str">
        <f t="shared" si="49"/>
        <v>x</v>
      </c>
      <c r="BH57" s="201" t="str">
        <f>IF('Indicator Data'!P57="No data","x",ROUND(IF('Indicator Data'!P57=0,0,IF(LOG('Indicator Data'!P57)&gt;BH$3,10,IF(LOG('Indicator Data'!P57)&lt;BH$4,0,10-(BH$3-LOG('Indicator Data'!P57))/(BH$3-BH$4)*10))),1))</f>
        <v>x</v>
      </c>
      <c r="BI57" s="198" t="str">
        <f>IF(BH57="x","x",'Indicator Data'!P57/'Indicator Data'!$CB57)</f>
        <v>x</v>
      </c>
      <c r="BJ57" s="201" t="str">
        <f t="shared" si="90"/>
        <v>x</v>
      </c>
      <c r="BK57" s="197" t="str">
        <f t="shared" si="50"/>
        <v>x</v>
      </c>
      <c r="BL57" s="199" t="str">
        <f t="shared" si="51"/>
        <v>x</v>
      </c>
      <c r="BM57" s="201">
        <f>ROUND(IF('Indicator Data'!Q57=0,0,IF(LOG('Indicator Data'!Q57)&gt;BM$3,10,IF(LOG('Indicator Data'!Q57)&lt;BM$4,0,10-(BM$3-LOG('Indicator Data'!Q57))/(BM$3-BM$4)*10))),1)</f>
        <v>8.3000000000000007</v>
      </c>
      <c r="BN57" s="252">
        <f>'Indicator Data'!R57</f>
        <v>1</v>
      </c>
      <c r="BO57" s="201">
        <f t="shared" si="91"/>
        <v>10</v>
      </c>
      <c r="BP57" s="201">
        <f t="shared" si="92"/>
        <v>9.3000000000000007</v>
      </c>
      <c r="BQ57" s="201">
        <f>ROUND(IF('Indicator Data'!S57=0,0,IF(LOG('Indicator Data'!S57)&gt;BQ$3,10,IF(LOG('Indicator Data'!S57)&lt;BQ$4,0,10-(BQ$3-LOG('Indicator Data'!S57))/(BQ$3-BQ$4)*10))),1)</f>
        <v>8.3000000000000007</v>
      </c>
      <c r="BR57" s="252">
        <f>'Indicator Data'!T57</f>
        <v>0.99976027099999998</v>
      </c>
      <c r="BS57" s="201">
        <f t="shared" si="93"/>
        <v>10</v>
      </c>
      <c r="BT57" s="201">
        <f t="shared" si="94"/>
        <v>9.3000000000000007</v>
      </c>
      <c r="BU57" s="197">
        <f t="shared" si="95"/>
        <v>9.3000000000000007</v>
      </c>
      <c r="BV57" s="201">
        <f>ROUND(IF('Indicator Data'!U57=0,0,IF(LOG('Indicator Data'!U57)&gt;BV$3,10,IF(LOG('Indicator Data'!U57)&lt;BV$4,0,10-(BV$3-LOG('Indicator Data'!U57))/(BV$3-BV$4)*10))),1)</f>
        <v>8.1999999999999993</v>
      </c>
      <c r="BW57" s="198">
        <f>'Indicator Data'!U57/'Indicator Data'!$CB57</f>
        <v>0.97217884776921826</v>
      </c>
      <c r="BX57" s="201">
        <f t="shared" si="96"/>
        <v>10</v>
      </c>
      <c r="BY57" s="197">
        <f t="shared" si="52"/>
        <v>9.3000000000000007</v>
      </c>
      <c r="BZ57" s="201">
        <f>ROUND(IF('Indicator Data'!V57=0,0,IF(LOG('Indicator Data'!V57)&gt;BZ$3,10,IF(LOG('Indicator Data'!V57)&lt;BZ$4,0,10-(BZ$3-LOG('Indicator Data'!V57))/(BZ$3-BZ$4)*10))),1)</f>
        <v>8.1</v>
      </c>
      <c r="CA57" s="198">
        <f>IF('Indicator Data'!V57/'Indicator Data'!$CB57&gt;1,1,'Indicator Data'!V57/'Indicator Data'!$CB57)</f>
        <v>0.7317294803613571</v>
      </c>
      <c r="CB57" s="201">
        <f t="shared" si="97"/>
        <v>7.3</v>
      </c>
      <c r="CC57" s="197">
        <f t="shared" si="53"/>
        <v>7.7</v>
      </c>
      <c r="CD57" s="201">
        <f>ROUND(IF('Indicator Data'!W57=0,0,IF(LOG('Indicator Data'!W57)&gt;CD$3,10,IF(LOG('Indicator Data'!W57)&lt;CD$4,0,10-(CD$3-LOG('Indicator Data'!W57))/(CD$3-CD$4)*10))),1)</f>
        <v>8.1999999999999993</v>
      </c>
      <c r="CE57" s="198">
        <f>'Indicator Data'!W57/'Indicator Data'!$CB57</f>
        <v>0.97195490195777567</v>
      </c>
      <c r="CF57" s="201">
        <f t="shared" si="98"/>
        <v>9.6999999999999993</v>
      </c>
      <c r="CG57" s="197">
        <f t="shared" si="54"/>
        <v>9.1</v>
      </c>
      <c r="CH57" s="199">
        <f t="shared" si="99"/>
        <v>8.9</v>
      </c>
      <c r="CI57" s="201">
        <f>IF('Indicator Data'!BR57="No data","x",ROUND(IF('Indicator Data'!BR57&gt;CI$3,0,IF('Indicator Data'!BR57&lt;CI$4,10,(CI$3-'Indicator Data'!BR57)/(CI$3-CI$4)*10)),1))</f>
        <v>1.4</v>
      </c>
      <c r="CJ57" s="201">
        <f>IF('Indicator Data'!BS57="No data","x",ROUND(IF('Indicator Data'!BS57&gt;CJ$3,0,IF('Indicator Data'!BS57&lt;CJ$4,10,(CJ$3-'Indicator Data'!BS57)/(CJ$3-CJ$4)*10)),1))</f>
        <v>0.4</v>
      </c>
      <c r="CK57" s="201">
        <f>IF('Indicator Data'!AC57="No data","x",ROUND(IF('Indicator Data'!AC57&gt;CK$3,0,IF('Indicator Data'!AC57&lt;CK$4,10,(CK$3-'Indicator Data'!AC57)/(CK$3-CK$4)*10)),1))</f>
        <v>0.9</v>
      </c>
      <c r="CL57" s="197">
        <f t="shared" si="100"/>
        <v>0.9</v>
      </c>
      <c r="CM57" s="201">
        <f>IF('Indicator Data'!X57="No data","x",ROUND(IF(LOG('Indicator Data'!X57)&gt;CM$3,10,IF(LOG('Indicator Data'!X57)&lt;CM$4,0,10-(CM$3-LOG('Indicator Data'!X57))/(CM$3-CM$4)*10)),1))</f>
        <v>8.3000000000000007</v>
      </c>
      <c r="CN57" s="201">
        <f>IF('Indicator Data'!Y57="No data","x",ROUND(IF('Indicator Data'!Y57&gt;CN$3,10,IF('Indicator Data'!Y57&lt;CN$4,0,10-(CN$3-'Indicator Data'!Y57)/(CN$3-CN$4)*10)),1))</f>
        <v>2.9</v>
      </c>
      <c r="CO57" s="201">
        <f>IF('Indicator Data'!Z57="No data","x",ROUND(IF('Indicator Data'!Z57&gt;CO$3,10,IF('Indicator Data'!Z57&lt;CO$4,0,10-(CO$3-'Indicator Data'!Z57)/(CO$3-CO$4)*10)),1))</f>
        <v>7.3</v>
      </c>
      <c r="CP57" s="201" t="str">
        <f>IF('Indicator Data'!AA57="No data","x",ROUND(IF('Indicator Data'!AA57&gt;CP$3,10,IF('Indicator Data'!AA57&lt;CP$4,0,10-(CP$3-'Indicator Data'!AA57)/(CP$3-CP$4)*10)),1))</f>
        <v>x</v>
      </c>
      <c r="CQ57" s="197">
        <f t="shared" si="55"/>
        <v>6.2</v>
      </c>
      <c r="CR57" s="199">
        <f t="shared" si="56"/>
        <v>4.4000000000000004</v>
      </c>
      <c r="CS57" s="201">
        <f>IF('Indicator Data'!AF57="No data","x",ROUND(IF('Indicator Data'!AF57&gt;CS$3,10,IF('Indicator Data'!AF57&lt;CS$4,0,10-(CS$3-'Indicator Data'!AF57)/(CS$3-CS$4)*10)),1))</f>
        <v>2.5</v>
      </c>
      <c r="CT57" s="201">
        <f>IF('Indicator Data'!AG57="No data","x",ROUND(IF('Indicator Data'!AG57&gt;CT$3,10,IF('Indicator Data'!AG57&lt;CT$4,0,10-(CT$3-'Indicator Data'!AG57)/(CT$3-CT$4)*10)),1))</f>
        <v>2.6</v>
      </c>
      <c r="CU57" s="197">
        <f t="shared" si="57"/>
        <v>4.7</v>
      </c>
      <c r="CV57" s="201">
        <f>IF('Indicator Data'!AB57="No data","x",ROUND(IF('Indicator Data'!AB57&gt;CV$3,10,IF('Indicator Data'!AB57&lt;CV$4,0,10-(CV$3-'Indicator Data'!AB57)/(CV$3-CV$4)*10)),1))</f>
        <v>0.3</v>
      </c>
      <c r="CW57" s="197">
        <f t="shared" si="58"/>
        <v>0.8</v>
      </c>
      <c r="CX57" s="198">
        <f>IF('Indicator Data'!AD57="No data","x",'Indicator Data'!AD57/'Indicator Data'!$CA57)</f>
        <v>1.2503466975506927E-4</v>
      </c>
      <c r="CY57" s="201">
        <f t="shared" si="101"/>
        <v>8.6999999999999993</v>
      </c>
      <c r="CZ57" s="201">
        <f>IF('Indicator Data'!AE57="No data","x",ROUND(IF('Indicator Data'!AE57&gt;CZ$3,0,IF('Indicator Data'!AE57&lt;CZ$4,10,(CZ$3-'Indicator Data'!AE57)/(CZ$3-CZ$4)*10)),1))</f>
        <v>0</v>
      </c>
      <c r="DA57" s="197">
        <f t="shared" si="59"/>
        <v>4.4000000000000004</v>
      </c>
      <c r="DB57" s="199">
        <f t="shared" si="60"/>
        <v>3.3</v>
      </c>
      <c r="DC57" s="200">
        <f t="shared" si="102"/>
        <v>6.2</v>
      </c>
      <c r="DD57" s="202">
        <f t="shared" si="103"/>
        <v>6.6</v>
      </c>
      <c r="DE57" s="201">
        <f>ROUND(IF('Indicator Data'!AH57=0,0,IF('Indicator Data'!AH57&gt;DE$3,10,IF('Indicator Data'!AH57&lt;DE$4,0,10-(DE$3-'Indicator Data'!AH57)/(DE$3-DE$4)*10))),1)</f>
        <v>2.2999999999999998</v>
      </c>
      <c r="DF57" s="201">
        <f>ROUND(IF('Indicator Data'!AI57=0,0,IF(LOG('Indicator Data'!AI57)&gt;LOG(DF$3),10,IF(LOG('Indicator Data'!AI57)&lt;LOG(DF$4),0,10-(LOG(DF$3)-LOG('Indicator Data'!AI57))/(LOG(DF$3)-LOG(DF$4))*10))),1)</f>
        <v>4.7</v>
      </c>
      <c r="DG57" s="203">
        <f t="shared" si="104"/>
        <v>3.6</v>
      </c>
      <c r="DH57" s="197">
        <f>'Indicator Data'!AJ57</f>
        <v>0</v>
      </c>
      <c r="DI57" s="197">
        <f>'Indicator Data'!AK57</f>
        <v>0</v>
      </c>
      <c r="DJ57" s="200">
        <f t="shared" si="105"/>
        <v>0</v>
      </c>
      <c r="DK57" s="202">
        <f t="shared" si="106"/>
        <v>2.5</v>
      </c>
      <c r="DL57" s="13"/>
      <c r="DM57" s="24"/>
    </row>
    <row r="58" spans="1:117" s="2" customFormat="1">
      <c r="A58" s="205" t="str">
        <f>'Indicator Data'!A58</f>
        <v>Equatorial Guinea</v>
      </c>
      <c r="B58" s="206" t="str">
        <f>'Indicator Data'!B58</f>
        <v>GNQ</v>
      </c>
      <c r="C58" s="204">
        <f>ROUND(IF('Indicator Data'!C58=0,0.1,IF(LOG('Indicator Data'!C58)&gt;C$3,10,IF(LOG('Indicator Data'!C58)&lt;C$4,0,10-(C$3-LOG('Indicator Data'!C58))/(C$3-C$4)*10))),1)</f>
        <v>0.1</v>
      </c>
      <c r="D58" s="196">
        <f>ROUND(IF('Indicator Data'!D58=0,0.1,IF(LOG('Indicator Data'!D58)&gt;D$3,10,IF(LOG('Indicator Data'!D58)&lt;D$4,0,10-(D$3-LOG('Indicator Data'!D58))/(D$3-D$4)*10))),1)</f>
        <v>0.1</v>
      </c>
      <c r="E58" s="197">
        <f t="shared" si="61"/>
        <v>0.1</v>
      </c>
      <c r="F58" s="197">
        <f>IF('Indicator Data'!E58="No data",0.1,(ROUND(IF('Indicator Data'!E58=0,0,IF(LOG('Indicator Data'!E58)&gt;F$3,10,IF(LOG('Indicator Data'!E58)&lt;F$4,0,10-(F$3-LOG('Indicator Data'!E58))/(F$3-F$4)*10))),1)))</f>
        <v>4.3</v>
      </c>
      <c r="G58" s="197">
        <f>ROUND(IF('Indicator Data'!F58=0,0,IF(LOG('Indicator Data'!F58)&gt;G$3,10,IF(LOG('Indicator Data'!F58)&lt;G$4,0,10-(G$3-LOG('Indicator Data'!F58))/(G$3-G$4)*10))),1)</f>
        <v>0</v>
      </c>
      <c r="H58" s="196">
        <f>ROUND(IF('Indicator Data'!G58=0,0,IF(LOG('Indicator Data'!G58)&gt;H$3,10,IF(LOG('Indicator Data'!G58)&lt;H$4,0,10-(H$3-LOG('Indicator Data'!G58))/(H$3-H$4)*10))),1)</f>
        <v>0</v>
      </c>
      <c r="I58" s="196">
        <f>ROUND(IF('Indicator Data'!H58=0,0,IF(LOG('Indicator Data'!H58)&gt;I$3,10,IF(LOG('Indicator Data'!H58)&lt;I$4,0,10-(I$3-LOG('Indicator Data'!H58))/(I$3-I$4)*10))),1)</f>
        <v>0</v>
      </c>
      <c r="J58" s="196">
        <f t="shared" si="62"/>
        <v>0</v>
      </c>
      <c r="K58" s="196">
        <f>ROUND(IF('Indicator Data'!I58=0,0,IF(LOG('Indicator Data'!I58)&gt;K$3,10,IF(LOG('Indicator Data'!I58)&lt;K$4,0,10-(K$3-LOG('Indicator Data'!I58))/(K$3-K$4)*10))),1)</f>
        <v>0</v>
      </c>
      <c r="L58" s="197">
        <f t="shared" si="63"/>
        <v>0</v>
      </c>
      <c r="M58" s="197">
        <f>ROUND(IF('Indicator Data'!J58=0,0,IF(LOG('Indicator Data'!J58)&gt;M$3,10,IF(LOG('Indicator Data'!J58)&lt;M$4,0,10-(M$3-LOG('Indicator Data'!J58))/(M$3-M$4)*10))),1)</f>
        <v>0</v>
      </c>
      <c r="N58" s="198">
        <f>'Indicator Data'!C58/'Indicator Data'!$CB58</f>
        <v>0</v>
      </c>
      <c r="O58" s="198">
        <f>'Indicator Data'!D58/'Indicator Data'!$CB58</f>
        <v>0</v>
      </c>
      <c r="P58" s="198">
        <f>IF(F58=0.1,"x",'Indicator Data'!E58/'Indicator Data'!$CB58)</f>
        <v>6.6107655998534952E-3</v>
      </c>
      <c r="Q58" s="198">
        <f>'Indicator Data'!F58/'Indicator Data'!$CB58</f>
        <v>0</v>
      </c>
      <c r="R58" s="198">
        <f>'Indicator Data'!G58/'Indicator Data'!$CB58</f>
        <v>0</v>
      </c>
      <c r="S58" s="198">
        <f>'Indicator Data'!H58/'Indicator Data'!$CB58</f>
        <v>0</v>
      </c>
      <c r="T58" s="198">
        <f>'Indicator Data'!I58/'Indicator Data'!$CB58</f>
        <v>0</v>
      </c>
      <c r="U58" s="198">
        <f>'Indicator Data'!J58/'Indicator Data'!$CB58</f>
        <v>0</v>
      </c>
      <c r="V58" s="196">
        <f t="shared" si="64"/>
        <v>0</v>
      </c>
      <c r="W58" s="196">
        <f t="shared" si="65"/>
        <v>0</v>
      </c>
      <c r="X58" s="197">
        <f t="shared" si="66"/>
        <v>0</v>
      </c>
      <c r="Y58" s="197">
        <f t="shared" si="67"/>
        <v>4.4000000000000004</v>
      </c>
      <c r="Z58" s="197">
        <f t="shared" si="68"/>
        <v>0</v>
      </c>
      <c r="AA58" s="196">
        <f t="shared" si="69"/>
        <v>0</v>
      </c>
      <c r="AB58" s="196">
        <f t="shared" si="70"/>
        <v>0</v>
      </c>
      <c r="AC58" s="196">
        <f t="shared" si="71"/>
        <v>0</v>
      </c>
      <c r="AD58" s="196">
        <f t="shared" si="72"/>
        <v>0</v>
      </c>
      <c r="AE58" s="197">
        <f t="shared" si="73"/>
        <v>0</v>
      </c>
      <c r="AF58" s="197">
        <f t="shared" si="74"/>
        <v>0</v>
      </c>
      <c r="AG58" s="196">
        <f>ROUND(IF('Indicator Data'!K58=0,0,IF('Indicator Data'!K58&gt;AG$3,10,IF('Indicator Data'!K58&lt;AG$4,0,10-(AG$3-'Indicator Data'!K58)/(AG$3-AG$4)*10))),1)</f>
        <v>0</v>
      </c>
      <c r="AH58" s="199">
        <f t="shared" si="75"/>
        <v>0.1</v>
      </c>
      <c r="AI58" s="199">
        <f t="shared" si="76"/>
        <v>0.1</v>
      </c>
      <c r="AJ58" s="197">
        <f t="shared" si="77"/>
        <v>0</v>
      </c>
      <c r="AK58" s="197">
        <f t="shared" si="78"/>
        <v>0</v>
      </c>
      <c r="AL58" s="199">
        <f t="shared" si="79"/>
        <v>0</v>
      </c>
      <c r="AM58" s="199">
        <f t="shared" si="80"/>
        <v>0</v>
      </c>
      <c r="AN58" s="197">
        <f t="shared" si="81"/>
        <v>0</v>
      </c>
      <c r="AO58" s="200">
        <f t="shared" si="82"/>
        <v>0.1</v>
      </c>
      <c r="AP58" s="200">
        <f t="shared" si="46"/>
        <v>4.4000000000000004</v>
      </c>
      <c r="AQ58" s="200">
        <f t="shared" si="83"/>
        <v>0</v>
      </c>
      <c r="AR58" s="200">
        <f t="shared" si="84"/>
        <v>0</v>
      </c>
      <c r="AS58" s="199">
        <f t="shared" si="85"/>
        <v>0</v>
      </c>
      <c r="AT58" s="199">
        <f>IF('Indicator Data'!L58="No data","x",IF('Indicator Data'!CC58&lt;1000,"x",ROUND((IF('Indicator Data'!L58&gt;AT$3,10,IF('Indicator Data'!L58&lt;AT$4,0,10-(AT$3-'Indicator Data'!L58)/(AT$3-AT$4)*10))),1)))</f>
        <v>6.7</v>
      </c>
      <c r="AU58" s="200">
        <f t="shared" si="86"/>
        <v>3.4</v>
      </c>
      <c r="AV58" s="201">
        <f>IF('Indicator Data'!M58="No data","x",ROUND(IF('Indicator Data'!M58=0,0,IF(LOG('Indicator Data'!M58)&gt;AV$3,10,IF(LOG('Indicator Data'!M58)&lt;AV$4,0,10-(AV$3-LOG('Indicator Data'!M58))/(AV$3-AV$4)*10))),1))</f>
        <v>2</v>
      </c>
      <c r="AW58" s="198">
        <f>IF(AV58="x","x",'Indicator Data'!M58/'Indicator Data'!$CB58)</f>
        <v>3.2221721330239904E-4</v>
      </c>
      <c r="AX58" s="201">
        <f t="shared" si="87"/>
        <v>0</v>
      </c>
      <c r="AY58" s="197">
        <f t="shared" si="47"/>
        <v>1</v>
      </c>
      <c r="AZ58" s="201">
        <f>IF('Indicator Data'!N58="No data","x",ROUND(IF('Indicator Data'!N58=0,0,IF(LOG('Indicator Data'!N58)&gt;AZ$3,10,IF(LOG('Indicator Data'!N58)&lt;AZ$4,0,10-(AZ$3-LOG('Indicator Data'!N58))/(AZ$3-AZ$4)*10))),1))</f>
        <v>7.4</v>
      </c>
      <c r="BA58" s="198">
        <f>IF(AZ58="x","x",'Indicator Data'!N58/'Indicator Data'!$CB58)</f>
        <v>0.32013027658230075</v>
      </c>
      <c r="BB58" s="201">
        <f t="shared" si="88"/>
        <v>10</v>
      </c>
      <c r="BC58" s="197">
        <f t="shared" si="48"/>
        <v>9.1</v>
      </c>
      <c r="BD58" s="201">
        <f>IF('Indicator Data'!O58="No data","x",ROUND(IF('Indicator Data'!O58=0,0,IF(LOG('Indicator Data'!O58)&gt;BD$3,10,IF(LOG('Indicator Data'!O58)&lt;BD$4,0,10-(BD$3-LOG('Indicator Data'!O58))/(BD$3-BD$4)*10))),1))</f>
        <v>0</v>
      </c>
      <c r="BE58" s="198">
        <f>IF(BD58="x","x",'Indicator Data'!O58/'Indicator Data'!$CB58)</f>
        <v>0</v>
      </c>
      <c r="BF58" s="201">
        <f t="shared" si="89"/>
        <v>0</v>
      </c>
      <c r="BG58" s="197">
        <f t="shared" si="49"/>
        <v>0</v>
      </c>
      <c r="BH58" s="201">
        <f>IF('Indicator Data'!P58="No data","x",ROUND(IF('Indicator Data'!P58=0,0,IF(LOG('Indicator Data'!P58)&gt;BH$3,10,IF(LOG('Indicator Data'!P58)&lt;BH$4,0,10-(BH$3-LOG('Indicator Data'!P58))/(BH$3-BH$4)*10))),1))</f>
        <v>7.4</v>
      </c>
      <c r="BI58" s="198">
        <f>IF(BH58="x","x",'Indicator Data'!P58/'Indicator Data'!$CB58)</f>
        <v>0.3202748437655768</v>
      </c>
      <c r="BJ58" s="201">
        <f t="shared" si="90"/>
        <v>10</v>
      </c>
      <c r="BK58" s="197">
        <f t="shared" si="50"/>
        <v>9.1</v>
      </c>
      <c r="BL58" s="199">
        <f t="shared" si="51"/>
        <v>6.5</v>
      </c>
      <c r="BM58" s="201">
        <f>ROUND(IF('Indicator Data'!Q58=0,0,IF(LOG('Indicator Data'!Q58)&gt;BM$3,10,IF(LOG('Indicator Data'!Q58)&lt;BM$4,0,10-(BM$3-LOG('Indicator Data'!Q58))/(BM$3-BM$4)*10))),1)</f>
        <v>0</v>
      </c>
      <c r="BN58" s="252">
        <f>'Indicator Data'!R58</f>
        <v>0</v>
      </c>
      <c r="BO58" s="201">
        <f t="shared" si="91"/>
        <v>0</v>
      </c>
      <c r="BP58" s="201">
        <f t="shared" si="92"/>
        <v>0</v>
      </c>
      <c r="BQ58" s="201">
        <f>ROUND(IF('Indicator Data'!S58=0,0,IF(LOG('Indicator Data'!S58)&gt;BQ$3,10,IF(LOG('Indicator Data'!S58)&lt;BQ$4,0,10-(BQ$3-LOG('Indicator Data'!S58))/(BQ$3-BQ$4)*10))),1)</f>
        <v>7.4</v>
      </c>
      <c r="BR58" s="252">
        <f>'Indicator Data'!T58</f>
        <v>0.97728949700000001</v>
      </c>
      <c r="BS58" s="201">
        <f t="shared" si="93"/>
        <v>9.8000000000000007</v>
      </c>
      <c r="BT58" s="201">
        <f t="shared" si="94"/>
        <v>8.9</v>
      </c>
      <c r="BU58" s="197">
        <f t="shared" si="95"/>
        <v>6.2</v>
      </c>
      <c r="BV58" s="201">
        <f>ROUND(IF('Indicator Data'!U58=0,0,IF(LOG('Indicator Data'!U58)&gt;BV$3,10,IF(LOG('Indicator Data'!U58)&lt;BV$4,0,10-(BV$3-LOG('Indicator Data'!U58))/(BV$3-BV$4)*10))),1)</f>
        <v>6.9</v>
      </c>
      <c r="BW58" s="198">
        <f>'Indicator Data'!U58/'Indicator Data'!$CB58</f>
        <v>0.8419184930318977</v>
      </c>
      <c r="BX58" s="201">
        <f t="shared" si="96"/>
        <v>9.4</v>
      </c>
      <c r="BY58" s="197">
        <f t="shared" si="52"/>
        <v>8.4</v>
      </c>
      <c r="BZ58" s="201">
        <f>ROUND(IF('Indicator Data'!V58=0,0,IF(LOG('Indicator Data'!V58)&gt;BZ$3,10,IF(LOG('Indicator Data'!V58)&lt;BZ$4,0,10-(BZ$3-LOG('Indicator Data'!V58))/(BZ$3-BZ$4)*10))),1)</f>
        <v>6.8</v>
      </c>
      <c r="CA58" s="198">
        <f>IF('Indicator Data'!V58/'Indicator Data'!$CB58&gt;1,1,'Indicator Data'!V58/'Indicator Data'!$CB58)</f>
        <v>0.72730315662009137</v>
      </c>
      <c r="CB58" s="201">
        <f t="shared" si="97"/>
        <v>7.3</v>
      </c>
      <c r="CC58" s="197">
        <f t="shared" si="53"/>
        <v>7.1</v>
      </c>
      <c r="CD58" s="201">
        <f>ROUND(IF('Indicator Data'!W58=0,0,IF(LOG('Indicator Data'!W58)&gt;CD$3,10,IF(LOG('Indicator Data'!W58)&lt;CD$4,0,10-(CD$3-LOG('Indicator Data'!W58))/(CD$3-CD$4)*10))),1)</f>
        <v>7</v>
      </c>
      <c r="CE58" s="198">
        <f>'Indicator Data'!W58/'Indicator Data'!$CB58</f>
        <v>0.90337458105398993</v>
      </c>
      <c r="CF58" s="201">
        <f t="shared" si="98"/>
        <v>9</v>
      </c>
      <c r="CG58" s="197">
        <f t="shared" si="54"/>
        <v>8.1999999999999993</v>
      </c>
      <c r="CH58" s="199">
        <f t="shared" si="99"/>
        <v>7.6</v>
      </c>
      <c r="CI58" s="201">
        <f>IF('Indicator Data'!BR58="No data","x",ROUND(IF('Indicator Data'!BR58&gt;CI$3,0,IF('Indicator Data'!BR58&lt;CI$4,10,(CI$3-'Indicator Data'!BR58)/(CI$3-CI$4)*10)),1))</f>
        <v>3.7</v>
      </c>
      <c r="CJ58" s="201">
        <f>IF('Indicator Data'!BS58="No data","x",ROUND(IF('Indicator Data'!BS58&gt;CJ$3,0,IF('Indicator Data'!BS58&lt;CJ$4,10,(CJ$3-'Indicator Data'!BS58)/(CJ$3-CJ$4)*10)),1))</f>
        <v>5.9</v>
      </c>
      <c r="CK58" s="201">
        <f>IF('Indicator Data'!AC58="No data","x",ROUND(IF('Indicator Data'!AC58&gt;CK$3,0,IF('Indicator Data'!AC58&lt;CK$4,10,(CK$3-'Indicator Data'!AC58)/(CK$3-CK$4)*10)),1))</f>
        <v>7.5</v>
      </c>
      <c r="CL58" s="197">
        <f t="shared" si="100"/>
        <v>5.7</v>
      </c>
      <c r="CM58" s="201">
        <f>IF('Indicator Data'!X58="No data","x",ROUND(IF(LOG('Indicator Data'!X58)&gt;CM$3,10,IF(LOG('Indicator Data'!X58)&lt;CM$4,0,10-(CM$3-LOG('Indicator Data'!X58))/(CM$3-CM$4)*10)),1))</f>
        <v>5.6</v>
      </c>
      <c r="CN58" s="201">
        <f>IF('Indicator Data'!Y58="No data","x",ROUND(IF('Indicator Data'!Y58&gt;CN$3,10,IF('Indicator Data'!Y58&lt;CN$4,0,10-(CN$3-'Indicator Data'!Y58)/(CN$3-CN$4)*10)),1))</f>
        <v>8.1</v>
      </c>
      <c r="CO58" s="201">
        <f>IF('Indicator Data'!Z58="No data","x",ROUND(IF('Indicator Data'!Z58&gt;CO$3,10,IF('Indicator Data'!Z58&lt;CO$4,0,10-(CO$3-'Indicator Data'!Z58)/(CO$3-CO$4)*10)),1))</f>
        <v>7.3</v>
      </c>
      <c r="CP58" s="201" t="str">
        <f>IF('Indicator Data'!AA58="No data","x",ROUND(IF('Indicator Data'!AA58&gt;CP$3,10,IF('Indicator Data'!AA58&lt;CP$4,0,10-(CP$3-'Indicator Data'!AA58)/(CP$3-CP$4)*10)),1))</f>
        <v>x</v>
      </c>
      <c r="CQ58" s="197">
        <f t="shared" si="55"/>
        <v>7</v>
      </c>
      <c r="CR58" s="199">
        <f t="shared" si="56"/>
        <v>6.6</v>
      </c>
      <c r="CS58" s="201">
        <f>IF('Indicator Data'!AF58="No data","x",ROUND(IF('Indicator Data'!AF58&gt;CS$3,10,IF('Indicator Data'!AF58&lt;CS$4,0,10-(CS$3-'Indicator Data'!AF58)/(CS$3-CS$4)*10)),1))</f>
        <v>7.2</v>
      </c>
      <c r="CT58" s="201">
        <f>IF('Indicator Data'!AG58="No data","x",ROUND(IF('Indicator Data'!AG58&gt;CT$3,10,IF('Indicator Data'!AG58&lt;CT$4,0,10-(CT$3-'Indicator Data'!AG58)/(CT$3-CT$4)*10)),1))</f>
        <v>6.2</v>
      </c>
      <c r="CU58" s="197">
        <f t="shared" si="57"/>
        <v>6.9</v>
      </c>
      <c r="CV58" s="201">
        <f>IF('Indicator Data'!AB58="No data","x",ROUND(IF('Indicator Data'!AB58&gt;CV$3,10,IF('Indicator Data'!AB58&lt;CV$4,0,10-(CV$3-'Indicator Data'!AB58)/(CV$3-CV$4)*10)),1))</f>
        <v>1</v>
      </c>
      <c r="CW58" s="197">
        <f t="shared" si="58"/>
        <v>4.5</v>
      </c>
      <c r="CX58" s="198" t="str">
        <f>IF('Indicator Data'!AD58="No data","x",'Indicator Data'!AD58/'Indicator Data'!$CA58)</f>
        <v>x</v>
      </c>
      <c r="CY58" s="201" t="str">
        <f t="shared" si="101"/>
        <v>x</v>
      </c>
      <c r="CZ58" s="201">
        <f>IF('Indicator Data'!AE58="No data","x",ROUND(IF('Indicator Data'!AE58&gt;CZ$3,0,IF('Indicator Data'!AE58&lt;CZ$4,10,(CZ$3-'Indicator Data'!AE58)/(CZ$3-CZ$4)*10)),1))</f>
        <v>8</v>
      </c>
      <c r="DA58" s="197">
        <f t="shared" si="59"/>
        <v>8</v>
      </c>
      <c r="DB58" s="199">
        <f t="shared" si="60"/>
        <v>6.5</v>
      </c>
      <c r="DC58" s="200">
        <f t="shared" si="102"/>
        <v>6.8</v>
      </c>
      <c r="DD58" s="202">
        <f t="shared" si="103"/>
        <v>2.9</v>
      </c>
      <c r="DE58" s="201">
        <f>ROUND(IF('Indicator Data'!AH58=0,0,IF('Indicator Data'!AH58&gt;DE$3,10,IF('Indicator Data'!AH58&lt;DE$4,0,10-(DE$3-'Indicator Data'!AH58)/(DE$3-DE$4)*10))),1)</f>
        <v>1.5</v>
      </c>
      <c r="DF58" s="201">
        <f>ROUND(IF('Indicator Data'!AI58=0,0,IF(LOG('Indicator Data'!AI58)&gt;LOG(DF$3),10,IF(LOG('Indicator Data'!AI58)&lt;LOG(DF$4),0,10-(LOG(DF$3)-LOG('Indicator Data'!AI58))/(LOG(DF$3)-LOG(DF$4))*10))),1)</f>
        <v>1.7</v>
      </c>
      <c r="DG58" s="203">
        <f t="shared" si="104"/>
        <v>1.6</v>
      </c>
      <c r="DH58" s="197">
        <f>'Indicator Data'!AJ58</f>
        <v>0</v>
      </c>
      <c r="DI58" s="197">
        <f>'Indicator Data'!AK58</f>
        <v>0</v>
      </c>
      <c r="DJ58" s="200">
        <f t="shared" si="105"/>
        <v>0</v>
      </c>
      <c r="DK58" s="202">
        <f t="shared" si="106"/>
        <v>1.1000000000000001</v>
      </c>
      <c r="DL58" s="13"/>
      <c r="DM58" s="24"/>
    </row>
    <row r="59" spans="1:117" s="2" customFormat="1">
      <c r="A59" s="205" t="str">
        <f>'Indicator Data'!A59</f>
        <v>Eritrea</v>
      </c>
      <c r="B59" s="206" t="str">
        <f>'Indicator Data'!B59</f>
        <v>ERI</v>
      </c>
      <c r="C59" s="204">
        <f>ROUND(IF('Indicator Data'!C59=0,0.1,IF(LOG('Indicator Data'!C59)&gt;C$3,10,IF(LOG('Indicator Data'!C59)&lt;C$4,0,10-(C$3-LOG('Indicator Data'!C59))/(C$3-C$4)*10))),1)</f>
        <v>6.7</v>
      </c>
      <c r="D59" s="196">
        <f>ROUND(IF('Indicator Data'!D59=0,0.1,IF(LOG('Indicator Data'!D59)&gt;D$3,10,IF(LOG('Indicator Data'!D59)&lt;D$4,0,10-(D$3-LOG('Indicator Data'!D59))/(D$3-D$4)*10))),1)</f>
        <v>0.1</v>
      </c>
      <c r="E59" s="197">
        <f t="shared" si="61"/>
        <v>4.0999999999999996</v>
      </c>
      <c r="F59" s="197">
        <f>IF('Indicator Data'!E59="No data",0.1,(ROUND(IF('Indicator Data'!E59=0,0,IF(LOG('Indicator Data'!E59)&gt;F$3,10,IF(LOG('Indicator Data'!E59)&lt;F$4,0,10-(F$3-LOG('Indicator Data'!E59))/(F$3-F$4)*10))),1)))</f>
        <v>4.7</v>
      </c>
      <c r="G59" s="197">
        <f>ROUND(IF('Indicator Data'!F59=0,0,IF(LOG('Indicator Data'!F59)&gt;G$3,10,IF(LOG('Indicator Data'!F59)&lt;G$4,0,10-(G$3-LOG('Indicator Data'!F59))/(G$3-G$4)*10))),1)</f>
        <v>0</v>
      </c>
      <c r="H59" s="196">
        <f>ROUND(IF('Indicator Data'!G59=0,0,IF(LOG('Indicator Data'!G59)&gt;H$3,10,IF(LOG('Indicator Data'!G59)&lt;H$4,0,10-(H$3-LOG('Indicator Data'!G59))/(H$3-H$4)*10))),1)</f>
        <v>0</v>
      </c>
      <c r="I59" s="196">
        <f>ROUND(IF('Indicator Data'!H59=0,0,IF(LOG('Indicator Data'!H59)&gt;I$3,10,IF(LOG('Indicator Data'!H59)&lt;I$4,0,10-(I$3-LOG('Indicator Data'!H59))/(I$3-I$4)*10))),1)</f>
        <v>0</v>
      </c>
      <c r="J59" s="196">
        <f t="shared" si="62"/>
        <v>0</v>
      </c>
      <c r="K59" s="196">
        <f>ROUND(IF('Indicator Data'!I59=0,0,IF(LOG('Indicator Data'!I59)&gt;K$3,10,IF(LOG('Indicator Data'!I59)&lt;K$4,0,10-(K$3-LOG('Indicator Data'!I59))/(K$3-K$4)*10))),1)</f>
        <v>0</v>
      </c>
      <c r="L59" s="197">
        <f t="shared" si="63"/>
        <v>0</v>
      </c>
      <c r="M59" s="197">
        <f>ROUND(IF('Indicator Data'!J59=0,0,IF(LOG('Indicator Data'!J59)&gt;M$3,10,IF(LOG('Indicator Data'!J59)&lt;M$4,0,10-(M$3-LOG('Indicator Data'!J59))/(M$3-M$4)*10))),1)</f>
        <v>10</v>
      </c>
      <c r="N59" s="198">
        <f>'Indicator Data'!C59/'Indicator Data'!$CB59</f>
        <v>9.1433438585640004E-4</v>
      </c>
      <c r="O59" s="198">
        <f>'Indicator Data'!D59/'Indicator Data'!$CB59</f>
        <v>0</v>
      </c>
      <c r="P59" s="198">
        <f>IF(F59=0.1,"x",'Indicator Data'!E59/'Indicator Data'!$CB59)</f>
        <v>1.4712646491943746E-3</v>
      </c>
      <c r="Q59" s="198">
        <f>'Indicator Data'!F59/'Indicator Data'!$CB59</f>
        <v>0</v>
      </c>
      <c r="R59" s="198">
        <f>'Indicator Data'!G59/'Indicator Data'!$CB59</f>
        <v>0</v>
      </c>
      <c r="S59" s="198">
        <f>'Indicator Data'!H59/'Indicator Data'!$CB59</f>
        <v>0</v>
      </c>
      <c r="T59" s="198">
        <f>'Indicator Data'!I59/'Indicator Data'!$CB59</f>
        <v>0</v>
      </c>
      <c r="U59" s="198">
        <f>'Indicator Data'!J59/'Indicator Data'!$CB59</f>
        <v>3.0245449383106252E-2</v>
      </c>
      <c r="V59" s="196">
        <f t="shared" si="64"/>
        <v>4.5999999999999996</v>
      </c>
      <c r="W59" s="196">
        <f t="shared" si="65"/>
        <v>0</v>
      </c>
      <c r="X59" s="197">
        <f t="shared" si="66"/>
        <v>2.6</v>
      </c>
      <c r="Y59" s="197">
        <f t="shared" si="67"/>
        <v>1</v>
      </c>
      <c r="Z59" s="197">
        <f t="shared" si="68"/>
        <v>0</v>
      </c>
      <c r="AA59" s="196">
        <f t="shared" si="69"/>
        <v>0</v>
      </c>
      <c r="AB59" s="196">
        <f t="shared" si="70"/>
        <v>0</v>
      </c>
      <c r="AC59" s="196">
        <f t="shared" si="71"/>
        <v>0</v>
      </c>
      <c r="AD59" s="196">
        <f t="shared" si="72"/>
        <v>0</v>
      </c>
      <c r="AE59" s="197">
        <f t="shared" si="73"/>
        <v>0</v>
      </c>
      <c r="AF59" s="197">
        <f t="shared" si="74"/>
        <v>10</v>
      </c>
      <c r="AG59" s="196">
        <f>ROUND(IF('Indicator Data'!K59=0,0,IF('Indicator Data'!K59&gt;AG$3,10,IF('Indicator Data'!K59&lt;AG$4,0,10-(AG$3-'Indicator Data'!K59)/(AG$3-AG$4)*10))),1)</f>
        <v>2.9</v>
      </c>
      <c r="AH59" s="199">
        <f t="shared" si="75"/>
        <v>5.7</v>
      </c>
      <c r="AI59" s="199">
        <f t="shared" si="76"/>
        <v>0.1</v>
      </c>
      <c r="AJ59" s="197">
        <f t="shared" si="77"/>
        <v>0</v>
      </c>
      <c r="AK59" s="197">
        <f t="shared" si="78"/>
        <v>0</v>
      </c>
      <c r="AL59" s="199">
        <f t="shared" si="79"/>
        <v>0</v>
      </c>
      <c r="AM59" s="199">
        <f t="shared" si="80"/>
        <v>0</v>
      </c>
      <c r="AN59" s="197">
        <f t="shared" si="81"/>
        <v>10</v>
      </c>
      <c r="AO59" s="200">
        <f t="shared" si="82"/>
        <v>3.4</v>
      </c>
      <c r="AP59" s="200">
        <f t="shared" si="46"/>
        <v>3.1</v>
      </c>
      <c r="AQ59" s="200">
        <f t="shared" si="83"/>
        <v>0</v>
      </c>
      <c r="AR59" s="200">
        <f t="shared" si="84"/>
        <v>0</v>
      </c>
      <c r="AS59" s="199">
        <f t="shared" si="85"/>
        <v>6.5</v>
      </c>
      <c r="AT59" s="199">
        <f>IF('Indicator Data'!L59="No data","x",IF('Indicator Data'!CC59&lt;1000,"x",ROUND((IF('Indicator Data'!L59&gt;AT$3,10,IF('Indicator Data'!L59&lt;AT$4,0,10-(AT$3-'Indicator Data'!L59)/(AT$3-AT$4)*10))),1)))</f>
        <v>5.7</v>
      </c>
      <c r="AU59" s="200">
        <f t="shared" si="86"/>
        <v>6.1</v>
      </c>
      <c r="AV59" s="201">
        <f>IF('Indicator Data'!M59="No data","x",ROUND(IF('Indicator Data'!M59=0,0,IF(LOG('Indicator Data'!M59)&gt;AV$3,10,IF(LOG('Indicator Data'!M59)&lt;AV$4,0,10-(AV$3-LOG('Indicator Data'!M59))/(AV$3-AV$4)*10))),1))</f>
        <v>7.7</v>
      </c>
      <c r="AW59" s="198">
        <f>IF(AV59="x","x",'Indicator Data'!M59/'Indicator Data'!$CB59)</f>
        <v>0.45427057760679856</v>
      </c>
      <c r="AX59" s="201">
        <f t="shared" si="87"/>
        <v>5</v>
      </c>
      <c r="AY59" s="197">
        <f t="shared" si="47"/>
        <v>6.5</v>
      </c>
      <c r="AZ59" s="201">
        <f>IF('Indicator Data'!N59="No data","x",ROUND(IF('Indicator Data'!N59=0,0,IF(LOG('Indicator Data'!N59)&gt;AZ$3,10,IF(LOG('Indicator Data'!N59)&lt;AZ$4,0,10-(AZ$3-LOG('Indicator Data'!N59))/(AZ$3-AZ$4)*10))),1))</f>
        <v>0</v>
      </c>
      <c r="BA59" s="198">
        <f>IF(AZ59="x","x",'Indicator Data'!N59/'Indicator Data'!$CB59)</f>
        <v>0</v>
      </c>
      <c r="BB59" s="201">
        <f t="shared" si="88"/>
        <v>0</v>
      </c>
      <c r="BC59" s="197">
        <f t="shared" si="48"/>
        <v>0</v>
      </c>
      <c r="BD59" s="201">
        <f>IF('Indicator Data'!O59="No data","x",ROUND(IF('Indicator Data'!O59=0,0,IF(LOG('Indicator Data'!O59)&gt;BD$3,10,IF(LOG('Indicator Data'!O59)&lt;BD$4,0,10-(BD$3-LOG('Indicator Data'!O59))/(BD$3-BD$4)*10))),1))</f>
        <v>0</v>
      </c>
      <c r="BE59" s="198">
        <f>IF(BD59="x","x",'Indicator Data'!O59/'Indicator Data'!$CB59)</f>
        <v>0</v>
      </c>
      <c r="BF59" s="201">
        <f t="shared" si="89"/>
        <v>0</v>
      </c>
      <c r="BG59" s="197">
        <f t="shared" si="49"/>
        <v>0</v>
      </c>
      <c r="BH59" s="201">
        <f>IF('Indicator Data'!P59="No data","x",ROUND(IF('Indicator Data'!P59=0,0,IF(LOG('Indicator Data'!P59)&gt;BH$3,10,IF(LOG('Indicator Data'!P59)&lt;BH$4,0,10-(BH$3-LOG('Indicator Data'!P59))/(BH$3-BH$4)*10))),1))</f>
        <v>0</v>
      </c>
      <c r="BI59" s="198">
        <f>IF(BH59="x","x",'Indicator Data'!P59/'Indicator Data'!$CB59)</f>
        <v>0</v>
      </c>
      <c r="BJ59" s="201">
        <f t="shared" si="90"/>
        <v>0</v>
      </c>
      <c r="BK59" s="197">
        <f t="shared" si="50"/>
        <v>0</v>
      </c>
      <c r="BL59" s="199">
        <f t="shared" si="51"/>
        <v>2.2000000000000002</v>
      </c>
      <c r="BM59" s="201">
        <f>ROUND(IF('Indicator Data'!Q59=0,0,IF(LOG('Indicator Data'!Q59)&gt;BM$3,10,IF(LOG('Indicator Data'!Q59)&lt;BM$4,0,10-(BM$3-LOG('Indicator Data'!Q59))/(BM$3-BM$4)*10))),1)</f>
        <v>8.1999999999999993</v>
      </c>
      <c r="BN59" s="252">
        <f>'Indicator Data'!R59</f>
        <v>0.946478979</v>
      </c>
      <c r="BO59" s="201">
        <f t="shared" si="91"/>
        <v>9.5</v>
      </c>
      <c r="BP59" s="201">
        <f t="shared" si="92"/>
        <v>8.9</v>
      </c>
      <c r="BQ59" s="201">
        <f>ROUND(IF('Indicator Data'!S59=0,0,IF(LOG('Indicator Data'!S59)&gt;BQ$3,10,IF(LOG('Indicator Data'!S59)&lt;BQ$4,0,10-(BQ$3-LOG('Indicator Data'!S59))/(BQ$3-BQ$4)*10))),1)</f>
        <v>8.1999999999999993</v>
      </c>
      <c r="BR59" s="252">
        <f>'Indicator Data'!T59</f>
        <v>0.94389442700000004</v>
      </c>
      <c r="BS59" s="201">
        <f t="shared" si="93"/>
        <v>9.4</v>
      </c>
      <c r="BT59" s="201">
        <f t="shared" si="94"/>
        <v>8.9</v>
      </c>
      <c r="BU59" s="197">
        <f t="shared" si="95"/>
        <v>8.9</v>
      </c>
      <c r="BV59" s="201">
        <f>ROUND(IF('Indicator Data'!U59=0,0,IF(LOG('Indicator Data'!U59)&gt;BV$3,10,IF(LOG('Indicator Data'!U59)&lt;BV$4,0,10-(BV$3-LOG('Indicator Data'!U59))/(BV$3-BV$4)*10))),1)</f>
        <v>7.3</v>
      </c>
      <c r="BW59" s="198">
        <f>'Indicator Data'!U59/'Indicator Data'!$CB59</f>
        <v>0.23485251184676445</v>
      </c>
      <c r="BX59" s="201">
        <f t="shared" si="96"/>
        <v>2.6</v>
      </c>
      <c r="BY59" s="197">
        <f t="shared" si="52"/>
        <v>5.4</v>
      </c>
      <c r="BZ59" s="201">
        <f>ROUND(IF('Indicator Data'!V59=0,0,IF(LOG('Indicator Data'!V59)&gt;BZ$3,10,IF(LOG('Indicator Data'!V59)&lt;BZ$4,0,10-(BZ$3-LOG('Indicator Data'!V59))/(BZ$3-BZ$4)*10))),1)</f>
        <v>7.9</v>
      </c>
      <c r="CA59" s="198">
        <f>IF('Indicator Data'!V59/'Indicator Data'!$CB59&gt;1,1,'Indicator Data'!V59/'Indicator Data'!$CB59)</f>
        <v>0.63329750795077255</v>
      </c>
      <c r="CB59" s="201">
        <f t="shared" si="97"/>
        <v>6.3</v>
      </c>
      <c r="CC59" s="197">
        <f t="shared" si="53"/>
        <v>7.2</v>
      </c>
      <c r="CD59" s="201">
        <f>ROUND(IF('Indicator Data'!W59=0,0,IF(LOG('Indicator Data'!W59)&gt;CD$3,10,IF(LOG('Indicator Data'!W59)&lt;CD$4,0,10-(CD$3-LOG('Indicator Data'!W59))/(CD$3-CD$4)*10))),1)</f>
        <v>7.1</v>
      </c>
      <c r="CE59" s="198">
        <f>'Indicator Data'!W59/'Indicator Data'!$CB59</f>
        <v>0.18983392237165156</v>
      </c>
      <c r="CF59" s="201">
        <f t="shared" si="98"/>
        <v>1.9</v>
      </c>
      <c r="CG59" s="197">
        <f t="shared" si="54"/>
        <v>5</v>
      </c>
      <c r="CH59" s="199">
        <f t="shared" si="99"/>
        <v>6.9</v>
      </c>
      <c r="CI59" s="201">
        <f>IF('Indicator Data'!BR59="No data","x",ROUND(IF('Indicator Data'!BR59&gt;CI$3,0,IF('Indicator Data'!BR59&lt;CI$4,10,(CI$3-'Indicator Data'!BR59)/(CI$3-CI$4)*10)),1))</f>
        <v>9.8000000000000007</v>
      </c>
      <c r="CJ59" s="201">
        <f>IF('Indicator Data'!BS59="No data","x",ROUND(IF('Indicator Data'!BS59&gt;CJ$3,0,IF('Indicator Data'!BS59&lt;CJ$4,10,(CJ$3-'Indicator Data'!BS59)/(CJ$3-CJ$4)*10)),1))</f>
        <v>8</v>
      </c>
      <c r="CK59" s="201" t="str">
        <f>IF('Indicator Data'!AC59="No data","x",ROUND(IF('Indicator Data'!AC59&gt;CK$3,0,IF('Indicator Data'!AC59&lt;CK$4,10,(CK$3-'Indicator Data'!AC59)/(CK$3-CK$4)*10)),1))</f>
        <v>x</v>
      </c>
      <c r="CL59" s="197">
        <f t="shared" si="100"/>
        <v>8.9</v>
      </c>
      <c r="CM59" s="201">
        <f>IF('Indicator Data'!X59="No data","x",ROUND(IF(LOG('Indicator Data'!X59)&gt;CM$3,10,IF(LOG('Indicator Data'!X59)&lt;CM$4,0,10-(CM$3-LOG('Indicator Data'!X59))/(CM$3-CM$4)*10)),1))</f>
        <v>5.2</v>
      </c>
      <c r="CN59" s="201" t="str">
        <f>IF('Indicator Data'!Y59="No data","x",ROUND(IF('Indicator Data'!Y59&gt;CN$3,10,IF('Indicator Data'!Y59&lt;CN$4,0,10-(CN$3-'Indicator Data'!Y59)/(CN$3-CN$4)*10)),1))</f>
        <v>x</v>
      </c>
      <c r="CO59" s="201" t="str">
        <f>IF('Indicator Data'!Z59="No data","x",ROUND(IF('Indicator Data'!Z59&gt;CO$3,10,IF('Indicator Data'!Z59&lt;CO$4,0,10-(CO$3-'Indicator Data'!Z59)/(CO$3-CO$4)*10)),1))</f>
        <v>x</v>
      </c>
      <c r="CP59" s="201" t="str">
        <f>IF('Indicator Data'!AA59="No data","x",ROUND(IF('Indicator Data'!AA59&gt;CP$3,10,IF('Indicator Data'!AA59&lt;CP$4,0,10-(CP$3-'Indicator Data'!AA59)/(CP$3-CP$4)*10)),1))</f>
        <v>x</v>
      </c>
      <c r="CQ59" s="197">
        <f t="shared" si="55"/>
        <v>5.2</v>
      </c>
      <c r="CR59" s="199">
        <f t="shared" si="56"/>
        <v>6.4</v>
      </c>
      <c r="CS59" s="201" t="str">
        <f>IF('Indicator Data'!AF59="No data","x",ROUND(IF('Indicator Data'!AF59&gt;CS$3,10,IF('Indicator Data'!AF59&lt;CS$4,0,10-(CS$3-'Indicator Data'!AF59)/(CS$3-CS$4)*10)),1))</f>
        <v>x</v>
      </c>
      <c r="CT59" s="201">
        <f>IF('Indicator Data'!AG59="No data","x",ROUND(IF('Indicator Data'!AG59&gt;CT$3,10,IF('Indicator Data'!AG59&lt;CT$4,0,10-(CT$3-'Indicator Data'!AG59)/(CT$3-CT$4)*10)),1))</f>
        <v>6</v>
      </c>
      <c r="CU59" s="197">
        <f t="shared" si="57"/>
        <v>5.6</v>
      </c>
      <c r="CV59" s="201">
        <f>IF('Indicator Data'!AB59="No data","x",ROUND(IF('Indicator Data'!AB59&gt;CV$3,10,IF('Indicator Data'!AB59&lt;CV$4,0,10-(CV$3-'Indicator Data'!AB59)/(CV$3-CV$4)*10)),1))</f>
        <v>10</v>
      </c>
      <c r="CW59" s="197">
        <f t="shared" si="58"/>
        <v>9.3000000000000007</v>
      </c>
      <c r="CX59" s="198">
        <f>IF('Indicator Data'!AD59="No data","x",'Indicator Data'!AD59/'Indicator Data'!$CA59)</f>
        <v>1.1307155060572233E-4</v>
      </c>
      <c r="CY59" s="201">
        <f t="shared" si="101"/>
        <v>8.9</v>
      </c>
      <c r="CZ59" s="201">
        <f>IF('Indicator Data'!AE59="No data","x",ROUND(IF('Indicator Data'!AE59&gt;CZ$3,0,IF('Indicator Data'!AE59&lt;CZ$4,10,(CZ$3-'Indicator Data'!AE59)/(CZ$3-CZ$4)*10)),1))</f>
        <v>4</v>
      </c>
      <c r="DA59" s="197">
        <f t="shared" si="59"/>
        <v>6.5</v>
      </c>
      <c r="DB59" s="199">
        <f t="shared" si="60"/>
        <v>7.1</v>
      </c>
      <c r="DC59" s="200">
        <f t="shared" si="102"/>
        <v>6</v>
      </c>
      <c r="DD59" s="202">
        <f t="shared" si="103"/>
        <v>3.5</v>
      </c>
      <c r="DE59" s="201">
        <f>ROUND(IF('Indicator Data'!AH59=0,0,IF('Indicator Data'!AH59&gt;DE$3,10,IF('Indicator Data'!AH59&lt;DE$4,0,10-(DE$3-'Indicator Data'!AH59)/(DE$3-DE$4)*10))),1)</f>
        <v>9.5</v>
      </c>
      <c r="DF59" s="201">
        <f>ROUND(IF('Indicator Data'!AI59=0,0,IF(LOG('Indicator Data'!AI59)&gt;LOG(DF$3),10,IF(LOG('Indicator Data'!AI59)&lt;LOG(DF$4),0,10-(LOG(DF$3)-LOG('Indicator Data'!AI59))/(LOG(DF$3)-LOG(DF$4))*10))),1)</f>
        <v>9.6</v>
      </c>
      <c r="DG59" s="203">
        <f t="shared" si="104"/>
        <v>9.6</v>
      </c>
      <c r="DH59" s="197">
        <f>'Indicator Data'!AJ59</f>
        <v>0</v>
      </c>
      <c r="DI59" s="197">
        <f>'Indicator Data'!AK59</f>
        <v>0</v>
      </c>
      <c r="DJ59" s="200">
        <f t="shared" si="105"/>
        <v>0</v>
      </c>
      <c r="DK59" s="202">
        <f t="shared" si="106"/>
        <v>6.7</v>
      </c>
      <c r="DL59" s="13"/>
      <c r="DM59" s="24"/>
    </row>
    <row r="60" spans="1:117" s="2" customFormat="1">
      <c r="A60" s="205" t="str">
        <f>'Indicator Data'!A60</f>
        <v>Estonia</v>
      </c>
      <c r="B60" s="206" t="str">
        <f>'Indicator Data'!B60</f>
        <v>EST</v>
      </c>
      <c r="C60" s="204">
        <f>ROUND(IF('Indicator Data'!C60=0,0.1,IF(LOG('Indicator Data'!C60)&gt;C$3,10,IF(LOG('Indicator Data'!C60)&lt;C$4,0,10-(C$3-LOG('Indicator Data'!C60))/(C$3-C$4)*10))),1)</f>
        <v>0.1</v>
      </c>
      <c r="D60" s="196">
        <f>ROUND(IF('Indicator Data'!D60=0,0.1,IF(LOG('Indicator Data'!D60)&gt;D$3,10,IF(LOG('Indicator Data'!D60)&lt;D$4,0,10-(D$3-LOG('Indicator Data'!D60))/(D$3-D$4)*10))),1)</f>
        <v>0.1</v>
      </c>
      <c r="E60" s="197">
        <f t="shared" si="61"/>
        <v>0.1</v>
      </c>
      <c r="F60" s="197">
        <f>IF('Indicator Data'!E60="No data",0.1,(ROUND(IF('Indicator Data'!E60=0,0,IF(LOG('Indicator Data'!E60)&gt;F$3,10,IF(LOG('Indicator Data'!E60)&lt;F$4,0,10-(F$3-LOG('Indicator Data'!E60))/(F$3-F$4)*10))),1)))</f>
        <v>4.3</v>
      </c>
      <c r="G60" s="197">
        <f>ROUND(IF('Indicator Data'!F60=0,0,IF(LOG('Indicator Data'!F60)&gt;G$3,10,IF(LOG('Indicator Data'!F60)&lt;G$4,0,10-(G$3-LOG('Indicator Data'!F60))/(G$3-G$4)*10))),1)</f>
        <v>0</v>
      </c>
      <c r="H60" s="196">
        <f>ROUND(IF('Indicator Data'!G60=0,0,IF(LOG('Indicator Data'!G60)&gt;H$3,10,IF(LOG('Indicator Data'!G60)&lt;H$4,0,10-(H$3-LOG('Indicator Data'!G60))/(H$3-H$4)*10))),1)</f>
        <v>0</v>
      </c>
      <c r="I60" s="196">
        <f>ROUND(IF('Indicator Data'!H60=0,0,IF(LOG('Indicator Data'!H60)&gt;I$3,10,IF(LOG('Indicator Data'!H60)&lt;I$4,0,10-(I$3-LOG('Indicator Data'!H60))/(I$3-I$4)*10))),1)</f>
        <v>0</v>
      </c>
      <c r="J60" s="196">
        <f t="shared" si="62"/>
        <v>0</v>
      </c>
      <c r="K60" s="196">
        <f>ROUND(IF('Indicator Data'!I60=0,0,IF(LOG('Indicator Data'!I60)&gt;K$3,10,IF(LOG('Indicator Data'!I60)&lt;K$4,0,10-(K$3-LOG('Indicator Data'!I60))/(K$3-K$4)*10))),1)</f>
        <v>0</v>
      </c>
      <c r="L60" s="197">
        <f t="shared" si="63"/>
        <v>0</v>
      </c>
      <c r="M60" s="197">
        <f>ROUND(IF('Indicator Data'!J60=0,0,IF(LOG('Indicator Data'!J60)&gt;M$3,10,IF(LOG('Indicator Data'!J60)&lt;M$4,0,10-(M$3-LOG('Indicator Data'!J60))/(M$3-M$4)*10))),1)</f>
        <v>0</v>
      </c>
      <c r="N60" s="198">
        <f>'Indicator Data'!C60/'Indicator Data'!$CB60</f>
        <v>0</v>
      </c>
      <c r="O60" s="198">
        <f>'Indicator Data'!D60/'Indicator Data'!$CB60</f>
        <v>0</v>
      </c>
      <c r="P60" s="198">
        <f>IF(F60=0.1,"x",'Indicator Data'!E60/'Indicator Data'!$CB60)</f>
        <v>4.1305681688098596E-3</v>
      </c>
      <c r="Q60" s="198">
        <f>'Indicator Data'!F60/'Indicator Data'!$CB60</f>
        <v>0</v>
      </c>
      <c r="R60" s="198">
        <f>'Indicator Data'!G60/'Indicator Data'!$CB60</f>
        <v>0</v>
      </c>
      <c r="S60" s="198">
        <f>'Indicator Data'!H60/'Indicator Data'!$CB60</f>
        <v>0</v>
      </c>
      <c r="T60" s="198">
        <f>'Indicator Data'!I60/'Indicator Data'!$CB60</f>
        <v>0</v>
      </c>
      <c r="U60" s="198">
        <f>'Indicator Data'!J60/'Indicator Data'!$CB60</f>
        <v>0</v>
      </c>
      <c r="V60" s="196">
        <f t="shared" si="64"/>
        <v>0</v>
      </c>
      <c r="W60" s="196">
        <f t="shared" si="65"/>
        <v>0</v>
      </c>
      <c r="X60" s="197">
        <f t="shared" si="66"/>
        <v>0</v>
      </c>
      <c r="Y60" s="197">
        <f t="shared" si="67"/>
        <v>2.8</v>
      </c>
      <c r="Z60" s="197">
        <f t="shared" si="68"/>
        <v>0</v>
      </c>
      <c r="AA60" s="196">
        <f t="shared" si="69"/>
        <v>0</v>
      </c>
      <c r="AB60" s="196">
        <f t="shared" si="70"/>
        <v>0</v>
      </c>
      <c r="AC60" s="196">
        <f t="shared" si="71"/>
        <v>0</v>
      </c>
      <c r="AD60" s="196">
        <f t="shared" si="72"/>
        <v>0</v>
      </c>
      <c r="AE60" s="197">
        <f t="shared" si="73"/>
        <v>0</v>
      </c>
      <c r="AF60" s="197">
        <f t="shared" si="74"/>
        <v>0</v>
      </c>
      <c r="AG60" s="196">
        <f>ROUND(IF('Indicator Data'!K60=0,0,IF('Indicator Data'!K60&gt;AG$3,10,IF('Indicator Data'!K60&lt;AG$4,0,10-(AG$3-'Indicator Data'!K60)/(AG$3-AG$4)*10))),1)</f>
        <v>0</v>
      </c>
      <c r="AH60" s="199">
        <f t="shared" si="75"/>
        <v>0.1</v>
      </c>
      <c r="AI60" s="199">
        <f t="shared" si="76"/>
        <v>0.1</v>
      </c>
      <c r="AJ60" s="197">
        <f t="shared" si="77"/>
        <v>0</v>
      </c>
      <c r="AK60" s="197">
        <f t="shared" si="78"/>
        <v>0</v>
      </c>
      <c r="AL60" s="199">
        <f t="shared" si="79"/>
        <v>0</v>
      </c>
      <c r="AM60" s="199">
        <f t="shared" si="80"/>
        <v>0</v>
      </c>
      <c r="AN60" s="197">
        <f t="shared" si="81"/>
        <v>0</v>
      </c>
      <c r="AO60" s="200">
        <f t="shared" si="82"/>
        <v>0.1</v>
      </c>
      <c r="AP60" s="200">
        <f t="shared" si="46"/>
        <v>3.6</v>
      </c>
      <c r="AQ60" s="200">
        <f t="shared" si="83"/>
        <v>0</v>
      </c>
      <c r="AR60" s="200">
        <f t="shared" si="84"/>
        <v>0</v>
      </c>
      <c r="AS60" s="199">
        <f t="shared" si="85"/>
        <v>0</v>
      </c>
      <c r="AT60" s="199">
        <f>IF('Indicator Data'!L60="No data","x",IF('Indicator Data'!CC60&lt;1000,"x",ROUND((IF('Indicator Data'!L60&gt;AT$3,10,IF('Indicator Data'!L60&lt;AT$4,0,10-(AT$3-'Indicator Data'!L60)/(AT$3-AT$4)*10))),1)))</f>
        <v>0</v>
      </c>
      <c r="AU60" s="200">
        <f t="shared" si="86"/>
        <v>0</v>
      </c>
      <c r="AV60" s="201">
        <f>IF('Indicator Data'!M60="No data","x",ROUND(IF('Indicator Data'!M60=0,0,IF(LOG('Indicator Data'!M60)&gt;AV$3,10,IF(LOG('Indicator Data'!M60)&lt;AV$4,0,10-(AV$3-LOG('Indicator Data'!M60))/(AV$3-AV$4)*10))),1))</f>
        <v>0</v>
      </c>
      <c r="AW60" s="198">
        <f>IF(AV60="x","x",'Indicator Data'!M60/'Indicator Data'!$CB60)</f>
        <v>0</v>
      </c>
      <c r="AX60" s="201">
        <f t="shared" si="87"/>
        <v>0</v>
      </c>
      <c r="AY60" s="197">
        <f t="shared" si="47"/>
        <v>0</v>
      </c>
      <c r="AZ60" s="201" t="str">
        <f>IF('Indicator Data'!N60="No data","x",ROUND(IF('Indicator Data'!N60=0,0,IF(LOG('Indicator Data'!N60)&gt;AZ$3,10,IF(LOG('Indicator Data'!N60)&lt;AZ$4,0,10-(AZ$3-LOG('Indicator Data'!N60))/(AZ$3-AZ$4)*10))),1))</f>
        <v>x</v>
      </c>
      <c r="BA60" s="198" t="str">
        <f>IF(AZ60="x","x",'Indicator Data'!N60/'Indicator Data'!$CB60)</f>
        <v>x</v>
      </c>
      <c r="BB60" s="201" t="str">
        <f t="shared" si="88"/>
        <v>x</v>
      </c>
      <c r="BC60" s="197" t="str">
        <f t="shared" si="48"/>
        <v>x</v>
      </c>
      <c r="BD60" s="201" t="str">
        <f>IF('Indicator Data'!O60="No data","x",ROUND(IF('Indicator Data'!O60=0,0,IF(LOG('Indicator Data'!O60)&gt;BD$3,10,IF(LOG('Indicator Data'!O60)&lt;BD$4,0,10-(BD$3-LOG('Indicator Data'!O60))/(BD$3-BD$4)*10))),1))</f>
        <v>x</v>
      </c>
      <c r="BE60" s="198" t="str">
        <f>IF(BD60="x","x",'Indicator Data'!O60/'Indicator Data'!$CB60)</f>
        <v>x</v>
      </c>
      <c r="BF60" s="201" t="str">
        <f t="shared" si="89"/>
        <v>x</v>
      </c>
      <c r="BG60" s="197" t="str">
        <f t="shared" si="49"/>
        <v>x</v>
      </c>
      <c r="BH60" s="201" t="str">
        <f>IF('Indicator Data'!P60="No data","x",ROUND(IF('Indicator Data'!P60=0,0,IF(LOG('Indicator Data'!P60)&gt;BH$3,10,IF(LOG('Indicator Data'!P60)&lt;BH$4,0,10-(BH$3-LOG('Indicator Data'!P60))/(BH$3-BH$4)*10))),1))</f>
        <v>x</v>
      </c>
      <c r="BI60" s="198" t="str">
        <f>IF(BH60="x","x",'Indicator Data'!P60/'Indicator Data'!$CB60)</f>
        <v>x</v>
      </c>
      <c r="BJ60" s="201" t="str">
        <f t="shared" si="90"/>
        <v>x</v>
      </c>
      <c r="BK60" s="197" t="str">
        <f t="shared" si="50"/>
        <v>x</v>
      </c>
      <c r="BL60" s="199">
        <f t="shared" si="51"/>
        <v>0</v>
      </c>
      <c r="BM60" s="201">
        <f>ROUND(IF('Indicator Data'!Q60=0,0,IF(LOG('Indicator Data'!Q60)&gt;BM$3,10,IF(LOG('Indicator Data'!Q60)&lt;BM$4,0,10-(BM$3-LOG('Indicator Data'!Q60))/(BM$3-BM$4)*10))),1)</f>
        <v>0</v>
      </c>
      <c r="BN60" s="252">
        <f>'Indicator Data'!R60</f>
        <v>0</v>
      </c>
      <c r="BO60" s="201">
        <f t="shared" si="91"/>
        <v>0</v>
      </c>
      <c r="BP60" s="201">
        <f t="shared" si="92"/>
        <v>0</v>
      </c>
      <c r="BQ60" s="201">
        <f>ROUND(IF('Indicator Data'!S60=0,0,IF(LOG('Indicator Data'!S60)&gt;BQ$3,10,IF(LOG('Indicator Data'!S60)&lt;BQ$4,0,10-(BQ$3-LOG('Indicator Data'!S60))/(BQ$3-BQ$4)*10))),1)</f>
        <v>0</v>
      </c>
      <c r="BR60" s="252">
        <f>'Indicator Data'!T60</f>
        <v>0</v>
      </c>
      <c r="BS60" s="201">
        <f t="shared" si="93"/>
        <v>0</v>
      </c>
      <c r="BT60" s="201">
        <f t="shared" si="94"/>
        <v>0</v>
      </c>
      <c r="BU60" s="197">
        <f t="shared" si="95"/>
        <v>0</v>
      </c>
      <c r="BV60" s="201">
        <f>ROUND(IF('Indicator Data'!U60=0,0,IF(LOG('Indicator Data'!U60)&gt;BV$3,10,IF(LOG('Indicator Data'!U60)&lt;BV$4,0,10-(BV$3-LOG('Indicator Data'!U60))/(BV$3-BV$4)*10))),1)</f>
        <v>0</v>
      </c>
      <c r="BW60" s="198">
        <f>'Indicator Data'!U60/'Indicator Data'!$CB60</f>
        <v>0</v>
      </c>
      <c r="BX60" s="201">
        <f t="shared" si="96"/>
        <v>0</v>
      </c>
      <c r="BY60" s="197">
        <f t="shared" si="52"/>
        <v>0</v>
      </c>
      <c r="BZ60" s="201">
        <f>ROUND(IF('Indicator Data'!V60=0,0,IF(LOG('Indicator Data'!V60)&gt;BZ$3,10,IF(LOG('Indicator Data'!V60)&lt;BZ$4,0,10-(BZ$3-LOG('Indicator Data'!V60))/(BZ$3-BZ$4)*10))),1)</f>
        <v>0</v>
      </c>
      <c r="CA60" s="198">
        <f>IF('Indicator Data'!V60/'Indicator Data'!$CB60&gt;1,1,'Indicator Data'!V60/'Indicator Data'!$CB60)</f>
        <v>0</v>
      </c>
      <c r="CB60" s="201">
        <f t="shared" si="97"/>
        <v>0</v>
      </c>
      <c r="CC60" s="197">
        <f t="shared" si="53"/>
        <v>0</v>
      </c>
      <c r="CD60" s="201">
        <f>ROUND(IF('Indicator Data'!W60=0,0,IF(LOG('Indicator Data'!W60)&gt;CD$3,10,IF(LOG('Indicator Data'!W60)&lt;CD$4,0,10-(CD$3-LOG('Indicator Data'!W60))/(CD$3-CD$4)*10))),1)</f>
        <v>0</v>
      </c>
      <c r="CE60" s="198">
        <f>'Indicator Data'!W60/'Indicator Data'!$CB60</f>
        <v>0</v>
      </c>
      <c r="CF60" s="201">
        <f t="shared" si="98"/>
        <v>0</v>
      </c>
      <c r="CG60" s="197">
        <f t="shared" si="54"/>
        <v>0</v>
      </c>
      <c r="CH60" s="199">
        <f t="shared" si="99"/>
        <v>0</v>
      </c>
      <c r="CI60" s="201">
        <f>IF('Indicator Data'!BR60="No data","x",ROUND(IF('Indicator Data'!BR60&gt;CI$3,0,IF('Indicator Data'!BR60&lt;CI$4,10,(CI$3-'Indicator Data'!BR60)/(CI$3-CI$4)*10)),1))</f>
        <v>0.1</v>
      </c>
      <c r="CJ60" s="201">
        <f>IF('Indicator Data'!BS60="No data","x",ROUND(IF('Indicator Data'!BS60&gt;CJ$3,0,IF('Indicator Data'!BS60&lt;CJ$4,10,(CJ$3-'Indicator Data'!BS60)/(CJ$3-CJ$4)*10)),1))</f>
        <v>0</v>
      </c>
      <c r="CK60" s="201" t="str">
        <f>IF('Indicator Data'!AC60="No data","x",ROUND(IF('Indicator Data'!AC60&gt;CK$3,0,IF('Indicator Data'!AC60&lt;CK$4,10,(CK$3-'Indicator Data'!AC60)/(CK$3-CK$4)*10)),1))</f>
        <v>x</v>
      </c>
      <c r="CL60" s="197">
        <f t="shared" si="100"/>
        <v>0.1</v>
      </c>
      <c r="CM60" s="201">
        <f>IF('Indicator Data'!X60="No data","x",ROUND(IF(LOG('Indicator Data'!X60)&gt;CM$3,10,IF(LOG('Indicator Data'!X60)&lt;CM$4,0,10-(CM$3-LOG('Indicator Data'!X60))/(CM$3-CM$4)*10)),1))</f>
        <v>4.9000000000000004</v>
      </c>
      <c r="CN60" s="201">
        <f>IF('Indicator Data'!Y60="No data","x",ROUND(IF('Indicator Data'!Y60&gt;CN$3,10,IF('Indicator Data'!Y60&lt;CN$4,0,10-(CN$3-'Indicator Data'!Y60)/(CN$3-CN$4)*10)),1))</f>
        <v>1.1000000000000001</v>
      </c>
      <c r="CO60" s="201">
        <f>IF('Indicator Data'!Z60="No data","x",ROUND(IF('Indicator Data'!Z60&gt;CO$3,10,IF('Indicator Data'!Z60&lt;CO$4,0,10-(CO$3-'Indicator Data'!Z60)/(CO$3-CO$4)*10)),1))</f>
        <v>6.9</v>
      </c>
      <c r="CP60" s="201">
        <f>IF('Indicator Data'!AA60="No data","x",ROUND(IF('Indicator Data'!AA60&gt;CP$3,10,IF('Indicator Data'!AA60&lt;CP$4,0,10-(CP$3-'Indicator Data'!AA60)/(CP$3-CP$4)*10)),1))</f>
        <v>0.7</v>
      </c>
      <c r="CQ60" s="197">
        <f t="shared" si="55"/>
        <v>3.4</v>
      </c>
      <c r="CR60" s="199">
        <f t="shared" si="56"/>
        <v>2.2999999999999998</v>
      </c>
      <c r="CS60" s="201" t="str">
        <f>IF('Indicator Data'!AF60="No data","x",ROUND(IF('Indicator Data'!AF60&gt;CS$3,10,IF('Indicator Data'!AF60&lt;CS$4,0,10-(CS$3-'Indicator Data'!AF60)/(CS$3-CS$4)*10)),1))</f>
        <v>x</v>
      </c>
      <c r="CT60" s="201">
        <f>IF('Indicator Data'!AG60="No data","x",ROUND(IF('Indicator Data'!AG60&gt;CT$3,10,IF('Indicator Data'!AG60&lt;CT$4,0,10-(CT$3-'Indicator Data'!AG60)/(CT$3-CT$4)*10)),1))</f>
        <v>0.1</v>
      </c>
      <c r="CU60" s="197">
        <f t="shared" si="57"/>
        <v>2.7</v>
      </c>
      <c r="CV60" s="201">
        <f>IF('Indicator Data'!AB60="No data","x",ROUND(IF('Indicator Data'!AB60&gt;CV$3,10,IF('Indicator Data'!AB60&lt;CV$4,0,10-(CV$3-'Indicator Data'!AB60)/(CV$3-CV$4)*10)),1))</f>
        <v>0</v>
      </c>
      <c r="CW60" s="197">
        <f t="shared" si="58"/>
        <v>0</v>
      </c>
      <c r="CX60" s="198">
        <f>IF('Indicator Data'!AD60="No data","x",'Indicator Data'!AD60/'Indicator Data'!$CA60)</f>
        <v>8.4128698816996709E-4</v>
      </c>
      <c r="CY60" s="201">
        <f t="shared" si="101"/>
        <v>1.6</v>
      </c>
      <c r="CZ60" s="201">
        <f>IF('Indicator Data'!AE60="No data","x",ROUND(IF('Indicator Data'!AE60&gt;CZ$3,0,IF('Indicator Data'!AE60&lt;CZ$4,10,(CZ$3-'Indicator Data'!AE60)/(CZ$3-CZ$4)*10)),1))</f>
        <v>2</v>
      </c>
      <c r="DA60" s="197">
        <f t="shared" si="59"/>
        <v>1.8</v>
      </c>
      <c r="DB60" s="199">
        <f t="shared" si="60"/>
        <v>1.5</v>
      </c>
      <c r="DC60" s="200">
        <f t="shared" si="102"/>
        <v>1</v>
      </c>
      <c r="DD60" s="202">
        <f t="shared" si="103"/>
        <v>0.9</v>
      </c>
      <c r="DE60" s="201">
        <f>ROUND(IF('Indicator Data'!AH60=0,0,IF('Indicator Data'!AH60&gt;DE$3,10,IF('Indicator Data'!AH60&lt;DE$4,0,10-(DE$3-'Indicator Data'!AH60)/(DE$3-DE$4)*10))),1)</f>
        <v>0</v>
      </c>
      <c r="DF60" s="201">
        <f>ROUND(IF('Indicator Data'!AI60=0,0,IF(LOG('Indicator Data'!AI60)&gt;LOG(DF$3),10,IF(LOG('Indicator Data'!AI60)&lt;LOG(DF$4),0,10-(LOG(DF$3)-LOG('Indicator Data'!AI60))/(LOG(DF$3)-LOG(DF$4))*10))),1)</f>
        <v>0</v>
      </c>
      <c r="DG60" s="203">
        <f t="shared" si="104"/>
        <v>0</v>
      </c>
      <c r="DH60" s="197">
        <f>'Indicator Data'!AJ60</f>
        <v>0</v>
      </c>
      <c r="DI60" s="197">
        <f>'Indicator Data'!AK60</f>
        <v>0</v>
      </c>
      <c r="DJ60" s="200">
        <f t="shared" si="105"/>
        <v>0</v>
      </c>
      <c r="DK60" s="202">
        <f t="shared" si="106"/>
        <v>0</v>
      </c>
      <c r="DL60" s="13"/>
      <c r="DM60" s="24"/>
    </row>
    <row r="61" spans="1:117" s="2" customFormat="1">
      <c r="A61" s="205" t="str">
        <f>'Indicator Data'!A61</f>
        <v>Eswatini</v>
      </c>
      <c r="B61" s="206" t="str">
        <f>'Indicator Data'!B61</f>
        <v>SWZ</v>
      </c>
      <c r="C61" s="204">
        <f>ROUND(IF('Indicator Data'!C61=0,0.1,IF(LOG('Indicator Data'!C61)&gt;C$3,10,IF(LOG('Indicator Data'!C61)&lt;C$4,0,10-(C$3-LOG('Indicator Data'!C61))/(C$3-C$4)*10))),1)</f>
        <v>0.1</v>
      </c>
      <c r="D61" s="196">
        <f>ROUND(IF('Indicator Data'!D61=0,0.1,IF(LOG('Indicator Data'!D61)&gt;D$3,10,IF(LOG('Indicator Data'!D61)&lt;D$4,0,10-(D$3-LOG('Indicator Data'!D61))/(D$3-D$4)*10))),1)</f>
        <v>0.1</v>
      </c>
      <c r="E61" s="197">
        <f t="shared" si="61"/>
        <v>0.1</v>
      </c>
      <c r="F61" s="197">
        <f>IF('Indicator Data'!E61="No data",0.1,(ROUND(IF('Indicator Data'!E61=0,0,IF(LOG('Indicator Data'!E61)&gt;F$3,10,IF(LOG('Indicator Data'!E61)&lt;F$4,0,10-(F$3-LOG('Indicator Data'!E61))/(F$3-F$4)*10))),1)))</f>
        <v>4.5999999999999996</v>
      </c>
      <c r="G61" s="197">
        <f>ROUND(IF('Indicator Data'!F61=0,0,IF(LOG('Indicator Data'!F61)&gt;G$3,10,IF(LOG('Indicator Data'!F61)&lt;G$4,0,10-(G$3-LOG('Indicator Data'!F61))/(G$3-G$4)*10))),1)</f>
        <v>0</v>
      </c>
      <c r="H61" s="196">
        <f>ROUND(IF('Indicator Data'!G61=0,0,IF(LOG('Indicator Data'!G61)&gt;H$3,10,IF(LOG('Indicator Data'!G61)&lt;H$4,0,10-(H$3-LOG('Indicator Data'!G61))/(H$3-H$4)*10))),1)</f>
        <v>0.5</v>
      </c>
      <c r="I61" s="196">
        <f>ROUND(IF('Indicator Data'!H61=0,0,IF(LOG('Indicator Data'!H61)&gt;I$3,10,IF(LOG('Indicator Data'!H61)&lt;I$4,0,10-(I$3-LOG('Indicator Data'!H61))/(I$3-I$4)*10))),1)</f>
        <v>0</v>
      </c>
      <c r="J61" s="196">
        <f t="shared" si="62"/>
        <v>0.3</v>
      </c>
      <c r="K61" s="196">
        <f>ROUND(IF('Indicator Data'!I61=0,0,IF(LOG('Indicator Data'!I61)&gt;K$3,10,IF(LOG('Indicator Data'!I61)&lt;K$4,0,10-(K$3-LOG('Indicator Data'!I61))/(K$3-K$4)*10))),1)</f>
        <v>0</v>
      </c>
      <c r="L61" s="197">
        <f t="shared" si="63"/>
        <v>0.2</v>
      </c>
      <c r="M61" s="197">
        <f>ROUND(IF('Indicator Data'!J61=0,0,IF(LOG('Indicator Data'!J61)&gt;M$3,10,IF(LOG('Indicator Data'!J61)&lt;M$4,0,10-(M$3-LOG('Indicator Data'!J61))/(M$3-M$4)*10))),1)</f>
        <v>9.5</v>
      </c>
      <c r="N61" s="198">
        <f>'Indicator Data'!C61/'Indicator Data'!$CB61</f>
        <v>0</v>
      </c>
      <c r="O61" s="198">
        <f>'Indicator Data'!D61/'Indicator Data'!$CB61</f>
        <v>0</v>
      </c>
      <c r="P61" s="198">
        <f>IF(F61=0.1,"x",'Indicator Data'!E61/'Indicator Data'!$CB61)</f>
        <v>5.5295645442199354E-3</v>
      </c>
      <c r="Q61" s="198">
        <f>'Indicator Data'!F61/'Indicator Data'!$CB61</f>
        <v>0</v>
      </c>
      <c r="R61" s="198">
        <f>'Indicator Data'!G61/'Indicator Data'!$CB61</f>
        <v>1.2561491289481112E-4</v>
      </c>
      <c r="S61" s="198">
        <f>'Indicator Data'!H61/'Indicator Data'!$CB61</f>
        <v>0</v>
      </c>
      <c r="T61" s="198">
        <f>'Indicator Data'!I61/'Indicator Data'!$CB61</f>
        <v>0</v>
      </c>
      <c r="U61" s="198">
        <f>'Indicator Data'!J61/'Indicator Data'!$CB61</f>
        <v>4.7265849745303276E-2</v>
      </c>
      <c r="V61" s="196">
        <f t="shared" si="64"/>
        <v>0</v>
      </c>
      <c r="W61" s="196">
        <f t="shared" si="65"/>
        <v>0</v>
      </c>
      <c r="X61" s="197">
        <f t="shared" si="66"/>
        <v>0</v>
      </c>
      <c r="Y61" s="197">
        <f t="shared" si="67"/>
        <v>3.7</v>
      </c>
      <c r="Z61" s="197">
        <f t="shared" si="68"/>
        <v>0</v>
      </c>
      <c r="AA61" s="196">
        <f t="shared" si="69"/>
        <v>0.1</v>
      </c>
      <c r="AB61" s="196">
        <f t="shared" si="70"/>
        <v>0</v>
      </c>
      <c r="AC61" s="196">
        <f t="shared" si="71"/>
        <v>0.1</v>
      </c>
      <c r="AD61" s="196">
        <f t="shared" si="72"/>
        <v>0</v>
      </c>
      <c r="AE61" s="197">
        <f t="shared" si="73"/>
        <v>0.1</v>
      </c>
      <c r="AF61" s="197">
        <f t="shared" si="74"/>
        <v>10</v>
      </c>
      <c r="AG61" s="196">
        <f>ROUND(IF('Indicator Data'!K61=0,0,IF('Indicator Data'!K61&gt;AG$3,10,IF('Indicator Data'!K61&lt;AG$4,0,10-(AG$3-'Indicator Data'!K61)/(AG$3-AG$4)*10))),1)</f>
        <v>4.8</v>
      </c>
      <c r="AH61" s="199">
        <f t="shared" si="75"/>
        <v>0.1</v>
      </c>
      <c r="AI61" s="199">
        <f t="shared" si="76"/>
        <v>0.1</v>
      </c>
      <c r="AJ61" s="197">
        <f t="shared" si="77"/>
        <v>0.3</v>
      </c>
      <c r="AK61" s="197">
        <f t="shared" si="78"/>
        <v>0</v>
      </c>
      <c r="AL61" s="199">
        <f t="shared" si="79"/>
        <v>0.2</v>
      </c>
      <c r="AM61" s="199">
        <f t="shared" si="80"/>
        <v>0</v>
      </c>
      <c r="AN61" s="197">
        <f t="shared" si="81"/>
        <v>9.8000000000000007</v>
      </c>
      <c r="AO61" s="200">
        <f t="shared" si="82"/>
        <v>0.1</v>
      </c>
      <c r="AP61" s="200">
        <f t="shared" si="46"/>
        <v>4.2</v>
      </c>
      <c r="AQ61" s="200">
        <f t="shared" si="83"/>
        <v>0</v>
      </c>
      <c r="AR61" s="200">
        <f t="shared" si="84"/>
        <v>0.2</v>
      </c>
      <c r="AS61" s="199">
        <f t="shared" si="85"/>
        <v>7.3</v>
      </c>
      <c r="AT61" s="199">
        <f>IF('Indicator Data'!L61="No data","x",IF('Indicator Data'!CC61&lt;1000,"x",ROUND((IF('Indicator Data'!L61&gt;AT$3,10,IF('Indicator Data'!L61&lt;AT$4,0,10-(AT$3-'Indicator Data'!L61)/(AT$3-AT$4)*10))),1)))</f>
        <v>2.9</v>
      </c>
      <c r="AU61" s="200">
        <f t="shared" si="86"/>
        <v>5.0999999999999996</v>
      </c>
      <c r="AV61" s="201">
        <f>IF('Indicator Data'!M61="No data","x",ROUND(IF('Indicator Data'!M61=0,0,IF(LOG('Indicator Data'!M61)&gt;AV$3,10,IF(LOG('Indicator Data'!M61)&lt;AV$4,0,10-(AV$3-LOG('Indicator Data'!M61))/(AV$3-AV$4)*10))),1))</f>
        <v>4.2</v>
      </c>
      <c r="AW61" s="198">
        <f>IF(AV61="x","x",'Indicator Data'!M61/'Indicator Data'!$CB61)</f>
        <v>7.0632932699099243E-3</v>
      </c>
      <c r="AX61" s="201">
        <f t="shared" si="87"/>
        <v>0.1</v>
      </c>
      <c r="AY61" s="197">
        <f t="shared" si="47"/>
        <v>2.4</v>
      </c>
      <c r="AZ61" s="201">
        <f>IF('Indicator Data'!N61="No data","x",ROUND(IF('Indicator Data'!N61=0,0,IF(LOG('Indicator Data'!N61)&gt;AZ$3,10,IF(LOG('Indicator Data'!N61)&lt;AZ$4,0,10-(AZ$3-LOG('Indicator Data'!N61))/(AZ$3-AZ$4)*10))),1))</f>
        <v>0</v>
      </c>
      <c r="BA61" s="198">
        <f>IF(AZ61="x","x",'Indicator Data'!N61/'Indicator Data'!$CB61)</f>
        <v>0</v>
      </c>
      <c r="BB61" s="201">
        <f t="shared" si="88"/>
        <v>0</v>
      </c>
      <c r="BC61" s="197">
        <f t="shared" si="48"/>
        <v>0</v>
      </c>
      <c r="BD61" s="201">
        <f>IF('Indicator Data'!O61="No data","x",ROUND(IF('Indicator Data'!O61=0,0,IF(LOG('Indicator Data'!O61)&gt;BD$3,10,IF(LOG('Indicator Data'!O61)&lt;BD$4,0,10-(BD$3-LOG('Indicator Data'!O61))/(BD$3-BD$4)*10))),1))</f>
        <v>0</v>
      </c>
      <c r="BE61" s="198">
        <f>IF(BD61="x","x",'Indicator Data'!O61/'Indicator Data'!$CB61)</f>
        <v>0</v>
      </c>
      <c r="BF61" s="201">
        <f t="shared" si="89"/>
        <v>0</v>
      </c>
      <c r="BG61" s="197">
        <f t="shared" si="49"/>
        <v>0</v>
      </c>
      <c r="BH61" s="201">
        <f>IF('Indicator Data'!P61="No data","x",ROUND(IF('Indicator Data'!P61=0,0,IF(LOG('Indicator Data'!P61)&gt;BH$3,10,IF(LOG('Indicator Data'!P61)&lt;BH$4,0,10-(BH$3-LOG('Indicator Data'!P61))/(BH$3-BH$4)*10))),1))</f>
        <v>4.2</v>
      </c>
      <c r="BI61" s="198">
        <f>IF(BH61="x","x",'Indicator Data'!P61/'Indicator Data'!$CB61)</f>
        <v>2.4115613625144421E-3</v>
      </c>
      <c r="BJ61" s="201">
        <f t="shared" si="90"/>
        <v>0.2</v>
      </c>
      <c r="BK61" s="197">
        <f t="shared" si="50"/>
        <v>2.4</v>
      </c>
      <c r="BL61" s="199">
        <f t="shared" si="51"/>
        <v>1.3</v>
      </c>
      <c r="BM61" s="201">
        <f>ROUND(IF('Indicator Data'!Q61=0,0,IF(LOG('Indicator Data'!Q61)&gt;BM$3,10,IF(LOG('Indicator Data'!Q61)&lt;BM$4,0,10-(BM$3-LOG('Indicator Data'!Q61))/(BM$3-BM$4)*10))),1)</f>
        <v>0</v>
      </c>
      <c r="BN61" s="252">
        <f>'Indicator Data'!R61</f>
        <v>0</v>
      </c>
      <c r="BO61" s="201">
        <f t="shared" si="91"/>
        <v>0</v>
      </c>
      <c r="BP61" s="201">
        <f t="shared" si="92"/>
        <v>0</v>
      </c>
      <c r="BQ61" s="201">
        <f>ROUND(IF('Indicator Data'!S61=0,0,IF(LOG('Indicator Data'!S61)&gt;BQ$3,10,IF(LOG('Indicator Data'!S61)&lt;BQ$4,0,10-(BQ$3-LOG('Indicator Data'!S61))/(BQ$3-BQ$4)*10))),1)</f>
        <v>7.1</v>
      </c>
      <c r="BR61" s="252">
        <f>'Indicator Data'!T61</f>
        <v>0.77316754600000004</v>
      </c>
      <c r="BS61" s="201">
        <f t="shared" si="93"/>
        <v>7.7</v>
      </c>
      <c r="BT61" s="201">
        <f t="shared" si="94"/>
        <v>7.4</v>
      </c>
      <c r="BU61" s="197">
        <f t="shared" si="95"/>
        <v>4.7</v>
      </c>
      <c r="BV61" s="201">
        <f>ROUND(IF('Indicator Data'!U61=0,0,IF(LOG('Indicator Data'!U61)&gt;BV$3,10,IF(LOG('Indicator Data'!U61)&lt;BV$4,0,10-(BV$3-LOG('Indicator Data'!U61))/(BV$3-BV$4)*10))),1)</f>
        <v>3</v>
      </c>
      <c r="BW61" s="198">
        <f>'Indicator Data'!U61/'Indicator Data'!$CB61</f>
        <v>9.5891329396851331E-4</v>
      </c>
      <c r="BX61" s="201">
        <f t="shared" si="96"/>
        <v>0</v>
      </c>
      <c r="BY61" s="197">
        <f t="shared" si="52"/>
        <v>1.6</v>
      </c>
      <c r="BZ61" s="201">
        <f>ROUND(IF('Indicator Data'!V61=0,0,IF(LOG('Indicator Data'!V61)&gt;BZ$3,10,IF(LOG('Indicator Data'!V61)&lt;BZ$4,0,10-(BZ$3-LOG('Indicator Data'!V61))/(BZ$3-BZ$4)*10))),1)</f>
        <v>7</v>
      </c>
      <c r="CA61" s="198">
        <f>IF('Indicator Data'!V61/'Indicator Data'!$CB61&gt;1,1,'Indicator Data'!V61/'Indicator Data'!$CB61)</f>
        <v>0.66196076328718589</v>
      </c>
      <c r="CB61" s="201">
        <f t="shared" si="97"/>
        <v>6.6</v>
      </c>
      <c r="CC61" s="197">
        <f t="shared" si="53"/>
        <v>6.8</v>
      </c>
      <c r="CD61" s="201">
        <f>ROUND(IF('Indicator Data'!W61=0,0,IF(LOG('Indicator Data'!W61)&gt;CD$3,10,IF(LOG('Indicator Data'!W61)&lt;CD$4,0,10-(CD$3-LOG('Indicator Data'!W61))/(CD$3-CD$4)*10))),1)</f>
        <v>5.8</v>
      </c>
      <c r="CE61" s="198">
        <f>'Indicator Data'!W61/'Indicator Data'!$CB61</f>
        <v>8.8101456986112131E-2</v>
      </c>
      <c r="CF61" s="201">
        <f t="shared" si="98"/>
        <v>0.9</v>
      </c>
      <c r="CG61" s="197">
        <f t="shared" si="54"/>
        <v>3.7</v>
      </c>
      <c r="CH61" s="199">
        <f t="shared" si="99"/>
        <v>4.5</v>
      </c>
      <c r="CI61" s="201">
        <f>IF('Indicator Data'!BR61="No data","x",ROUND(IF('Indicator Data'!BR61&gt;CI$3,0,IF('Indicator Data'!BR61&lt;CI$4,10,(CI$3-'Indicator Data'!BR61)/(CI$3-CI$4)*10)),1))</f>
        <v>4.5999999999999996</v>
      </c>
      <c r="CJ61" s="201">
        <f>IF('Indicator Data'!BS61="No data","x",ROUND(IF('Indicator Data'!BS61&gt;CJ$3,0,IF('Indicator Data'!BS61&lt;CJ$4,10,(CJ$3-'Indicator Data'!BS61)/(CJ$3-CJ$4)*10)),1))</f>
        <v>5.2</v>
      </c>
      <c r="CK61" s="201">
        <f>IF('Indicator Data'!AC61="No data","x",ROUND(IF('Indicator Data'!AC61&gt;CK$3,0,IF('Indicator Data'!AC61&lt;CK$4,10,(CK$3-'Indicator Data'!AC61)/(CK$3-CK$4)*10)),1))</f>
        <v>7.6</v>
      </c>
      <c r="CL61" s="197">
        <f t="shared" si="100"/>
        <v>5.8</v>
      </c>
      <c r="CM61" s="201">
        <f>IF('Indicator Data'!X61="No data","x",ROUND(IF(LOG('Indicator Data'!X61)&gt;CM$3,10,IF(LOG('Indicator Data'!X61)&lt;CM$4,0,10-(CM$3-LOG('Indicator Data'!X61))/(CM$3-CM$4)*10)),1))</f>
        <v>6.1</v>
      </c>
      <c r="CN61" s="201">
        <f>IF('Indicator Data'!Y61="No data","x",ROUND(IF('Indicator Data'!Y61&gt;CN$3,10,IF('Indicator Data'!Y61&lt;CN$4,0,10-(CN$3-'Indicator Data'!Y61)/(CN$3-CN$4)*10)),1))</f>
        <v>3.7</v>
      </c>
      <c r="CO61" s="201">
        <f>IF('Indicator Data'!Z61="No data","x",ROUND(IF('Indicator Data'!Z61&gt;CO$3,10,IF('Indicator Data'!Z61&lt;CO$4,0,10-(CO$3-'Indicator Data'!Z61)/(CO$3-CO$4)*10)),1))</f>
        <v>2.4</v>
      </c>
      <c r="CP61" s="201" t="str">
        <f>IF('Indicator Data'!AA61="No data","x",ROUND(IF('Indicator Data'!AA61&gt;CP$3,10,IF('Indicator Data'!AA61&lt;CP$4,0,10-(CP$3-'Indicator Data'!AA61)/(CP$3-CP$4)*10)),1))</f>
        <v>x</v>
      </c>
      <c r="CQ61" s="197">
        <f t="shared" si="55"/>
        <v>4.0999999999999996</v>
      </c>
      <c r="CR61" s="199">
        <f t="shared" si="56"/>
        <v>4.7</v>
      </c>
      <c r="CS61" s="201">
        <f>IF('Indicator Data'!AF61="No data","x",ROUND(IF('Indicator Data'!AF61&gt;CS$3,10,IF('Indicator Data'!AF61&lt;CS$4,0,10-(CS$3-'Indicator Data'!AF61)/(CS$3-CS$4)*10)),1))</f>
        <v>3.6</v>
      </c>
      <c r="CT61" s="201">
        <f>IF('Indicator Data'!AG61="No data","x",ROUND(IF('Indicator Data'!AG61&gt;CT$3,10,IF('Indicator Data'!AG61&lt;CT$4,0,10-(CT$3-'Indicator Data'!AG61)/(CT$3-CT$4)*10)),1))</f>
        <v>4.9000000000000004</v>
      </c>
      <c r="CU61" s="197">
        <f t="shared" si="57"/>
        <v>4.0999999999999996</v>
      </c>
      <c r="CV61" s="201">
        <f>IF('Indicator Data'!AB61="No data","x",ROUND(IF('Indicator Data'!AB61&gt;CV$3,10,IF('Indicator Data'!AB61&lt;CV$4,0,10-(CV$3-'Indicator Data'!AB61)/(CV$3-CV$4)*10)),1))</f>
        <v>2.2999999999999998</v>
      </c>
      <c r="CW61" s="197">
        <f t="shared" si="58"/>
        <v>4.9000000000000004</v>
      </c>
      <c r="CX61" s="198">
        <f>IF('Indicator Data'!AD61="No data","x",'Indicator Data'!AD61/'Indicator Data'!$CA61)</f>
        <v>8.7746215190266208E-4</v>
      </c>
      <c r="CY61" s="201">
        <f t="shared" si="101"/>
        <v>1.2</v>
      </c>
      <c r="CZ61" s="201">
        <f>IF('Indicator Data'!AE61="No data","x",ROUND(IF('Indicator Data'!AE61&gt;CZ$3,0,IF('Indicator Data'!AE61&lt;CZ$4,10,(CZ$3-'Indicator Data'!AE61)/(CZ$3-CZ$4)*10)),1))</f>
        <v>6</v>
      </c>
      <c r="DA61" s="197">
        <f t="shared" si="59"/>
        <v>3.6</v>
      </c>
      <c r="DB61" s="199">
        <f t="shared" si="60"/>
        <v>4.2</v>
      </c>
      <c r="DC61" s="200">
        <f t="shared" si="102"/>
        <v>3.8</v>
      </c>
      <c r="DD61" s="202">
        <f t="shared" si="103"/>
        <v>2.5</v>
      </c>
      <c r="DE61" s="201">
        <f>ROUND(IF('Indicator Data'!AH61=0,0,IF('Indicator Data'!AH61&gt;DE$3,10,IF('Indicator Data'!AH61&lt;DE$4,0,10-(DE$3-'Indicator Data'!AH61)/(DE$3-DE$4)*10))),1)</f>
        <v>1</v>
      </c>
      <c r="DF61" s="201">
        <f>ROUND(IF('Indicator Data'!AI61=0,0,IF(LOG('Indicator Data'!AI61)&gt;LOG(DF$3),10,IF(LOG('Indicator Data'!AI61)&lt;LOG(DF$4),0,10-(LOG(DF$3)-LOG('Indicator Data'!AI61))/(LOG(DF$3)-LOG(DF$4))*10))),1)</f>
        <v>2.8</v>
      </c>
      <c r="DG61" s="203">
        <f t="shared" si="104"/>
        <v>1.9</v>
      </c>
      <c r="DH61" s="197">
        <f>'Indicator Data'!AJ61</f>
        <v>0</v>
      </c>
      <c r="DI61" s="197">
        <f>'Indicator Data'!AK61</f>
        <v>0</v>
      </c>
      <c r="DJ61" s="200">
        <f t="shared" si="105"/>
        <v>0</v>
      </c>
      <c r="DK61" s="202">
        <f t="shared" si="106"/>
        <v>1.3</v>
      </c>
      <c r="DL61" s="13"/>
      <c r="DM61" s="24"/>
    </row>
    <row r="62" spans="1:117" s="2" customFormat="1">
      <c r="A62" s="205" t="str">
        <f>'Indicator Data'!A62</f>
        <v>Ethiopia</v>
      </c>
      <c r="B62" s="206" t="str">
        <f>'Indicator Data'!B62</f>
        <v>ETH</v>
      </c>
      <c r="C62" s="204">
        <f>ROUND(IF('Indicator Data'!C62=0,0.1,IF(LOG('Indicator Data'!C62)&gt;C$3,10,IF(LOG('Indicator Data'!C62)&lt;C$4,0,10-(C$3-LOG('Indicator Data'!C62))/(C$3-C$4)*10))),1)</f>
        <v>9.5</v>
      </c>
      <c r="D62" s="196">
        <f>ROUND(IF('Indicator Data'!D62=0,0.1,IF(LOG('Indicator Data'!D62)&gt;D$3,10,IF(LOG('Indicator Data'!D62)&lt;D$4,0,10-(D$3-LOG('Indicator Data'!D62))/(D$3-D$4)*10))),1)</f>
        <v>0.1</v>
      </c>
      <c r="E62" s="197">
        <f t="shared" si="61"/>
        <v>6.9</v>
      </c>
      <c r="F62" s="197">
        <f>IF('Indicator Data'!E62="No data",0.1,(ROUND(IF('Indicator Data'!E62=0,0,IF(LOG('Indicator Data'!E62)&gt;F$3,10,IF(LOG('Indicator Data'!E62)&lt;F$4,0,10-(F$3-LOG('Indicator Data'!E62))/(F$3-F$4)*10))),1)))</f>
        <v>8.1999999999999993</v>
      </c>
      <c r="G62" s="197">
        <f>ROUND(IF('Indicator Data'!F62=0,0,IF(LOG('Indicator Data'!F62)&gt;G$3,10,IF(LOG('Indicator Data'!F62)&lt;G$4,0,10-(G$3-LOG('Indicator Data'!F62))/(G$3-G$4)*10))),1)</f>
        <v>0</v>
      </c>
      <c r="H62" s="196">
        <f>ROUND(IF('Indicator Data'!G62=0,0,IF(LOG('Indicator Data'!G62)&gt;H$3,10,IF(LOG('Indicator Data'!G62)&lt;H$4,0,10-(H$3-LOG('Indicator Data'!G62))/(H$3-H$4)*10))),1)</f>
        <v>0</v>
      </c>
      <c r="I62" s="196">
        <f>ROUND(IF('Indicator Data'!H62=0,0,IF(LOG('Indicator Data'!H62)&gt;I$3,10,IF(LOG('Indicator Data'!H62)&lt;I$4,0,10-(I$3-LOG('Indicator Data'!H62))/(I$3-I$4)*10))),1)</f>
        <v>0</v>
      </c>
      <c r="J62" s="196">
        <f t="shared" si="62"/>
        <v>0</v>
      </c>
      <c r="K62" s="196">
        <f>ROUND(IF('Indicator Data'!I62=0,0,IF(LOG('Indicator Data'!I62)&gt;K$3,10,IF(LOG('Indicator Data'!I62)&lt;K$4,0,10-(K$3-LOG('Indicator Data'!I62))/(K$3-K$4)*10))),1)</f>
        <v>0</v>
      </c>
      <c r="L62" s="197">
        <f t="shared" si="63"/>
        <v>0</v>
      </c>
      <c r="M62" s="197">
        <f>ROUND(IF('Indicator Data'!J62=0,0,IF(LOG('Indicator Data'!J62)&gt;M$3,10,IF(LOG('Indicator Data'!J62)&lt;M$4,0,10-(M$3-LOG('Indicator Data'!J62))/(M$3-M$4)*10))),1)</f>
        <v>10</v>
      </c>
      <c r="N62" s="198">
        <f>'Indicator Data'!C62/'Indicator Data'!$CB62</f>
        <v>6.5898594279192293E-4</v>
      </c>
      <c r="O62" s="198">
        <f>'Indicator Data'!D62/'Indicator Data'!$CB62</f>
        <v>0</v>
      </c>
      <c r="P62" s="198">
        <f>IF(F62=0.1,"x",'Indicator Data'!E62/'Indicator Data'!$CB62)</f>
        <v>1.8576437703236273E-3</v>
      </c>
      <c r="Q62" s="198">
        <f>'Indicator Data'!F62/'Indicator Data'!$CB62</f>
        <v>0</v>
      </c>
      <c r="R62" s="198">
        <f>'Indicator Data'!G62/'Indicator Data'!$CB62</f>
        <v>0</v>
      </c>
      <c r="S62" s="198">
        <f>'Indicator Data'!H62/'Indicator Data'!$CB62</f>
        <v>0</v>
      </c>
      <c r="T62" s="198">
        <f>'Indicator Data'!I62/'Indicator Data'!$CB62</f>
        <v>0</v>
      </c>
      <c r="U62" s="198">
        <f>'Indicator Data'!J62/'Indicator Data'!$CB62</f>
        <v>1.8188898922742024E-2</v>
      </c>
      <c r="V62" s="196">
        <f t="shared" si="64"/>
        <v>3.3</v>
      </c>
      <c r="W62" s="196">
        <f t="shared" si="65"/>
        <v>0</v>
      </c>
      <c r="X62" s="197">
        <f t="shared" si="66"/>
        <v>1.8</v>
      </c>
      <c r="Y62" s="197">
        <f t="shared" si="67"/>
        <v>1.2</v>
      </c>
      <c r="Z62" s="197">
        <f t="shared" si="68"/>
        <v>0</v>
      </c>
      <c r="AA62" s="196">
        <f t="shared" si="69"/>
        <v>0</v>
      </c>
      <c r="AB62" s="196">
        <f t="shared" si="70"/>
        <v>0</v>
      </c>
      <c r="AC62" s="196">
        <f t="shared" si="71"/>
        <v>0</v>
      </c>
      <c r="AD62" s="196">
        <f t="shared" si="72"/>
        <v>0</v>
      </c>
      <c r="AE62" s="197">
        <f t="shared" si="73"/>
        <v>0</v>
      </c>
      <c r="AF62" s="197">
        <f t="shared" si="74"/>
        <v>6.1</v>
      </c>
      <c r="AG62" s="196">
        <f>ROUND(IF('Indicator Data'!K62=0,0,IF('Indicator Data'!K62&gt;AG$3,10,IF('Indicator Data'!K62&lt;AG$4,0,10-(AG$3-'Indicator Data'!K62)/(AG$3-AG$4)*10))),1)</f>
        <v>10</v>
      </c>
      <c r="AH62" s="199">
        <f t="shared" si="75"/>
        <v>6.4</v>
      </c>
      <c r="AI62" s="199">
        <f t="shared" si="76"/>
        <v>0.1</v>
      </c>
      <c r="AJ62" s="197">
        <f t="shared" si="77"/>
        <v>0</v>
      </c>
      <c r="AK62" s="197">
        <f t="shared" si="78"/>
        <v>0</v>
      </c>
      <c r="AL62" s="199">
        <f t="shared" si="79"/>
        <v>0</v>
      </c>
      <c r="AM62" s="199">
        <f t="shared" si="80"/>
        <v>0</v>
      </c>
      <c r="AN62" s="197">
        <f t="shared" si="81"/>
        <v>8.8000000000000007</v>
      </c>
      <c r="AO62" s="200">
        <f t="shared" si="82"/>
        <v>4.8</v>
      </c>
      <c r="AP62" s="200">
        <f t="shared" si="46"/>
        <v>5.7</v>
      </c>
      <c r="AQ62" s="200">
        <f t="shared" si="83"/>
        <v>0</v>
      </c>
      <c r="AR62" s="200">
        <f t="shared" si="84"/>
        <v>0</v>
      </c>
      <c r="AS62" s="199">
        <f t="shared" si="85"/>
        <v>9.4</v>
      </c>
      <c r="AT62" s="199">
        <f>IF('Indicator Data'!L62="No data","x",IF('Indicator Data'!CC62&lt;1000,"x",ROUND((IF('Indicator Data'!L62&gt;AT$3,10,IF('Indicator Data'!L62&lt;AT$4,0,10-(AT$3-'Indicator Data'!L62)/(AT$3-AT$4)*10))),1)))</f>
        <v>1</v>
      </c>
      <c r="AU62" s="200">
        <f t="shared" si="86"/>
        <v>5.2</v>
      </c>
      <c r="AV62" s="201">
        <f>IF('Indicator Data'!M62="No data","x",ROUND(IF('Indicator Data'!M62=0,0,IF(LOG('Indicator Data'!M62)&gt;AV$3,10,IF(LOG('Indicator Data'!M62)&lt;AV$4,0,10-(AV$3-LOG('Indicator Data'!M62))/(AV$3-AV$4)*10))),1))</f>
        <v>9.5</v>
      </c>
      <c r="AW62" s="198">
        <f>IF(AV62="x","x",'Indicator Data'!M62/'Indicator Data'!$CB62)</f>
        <v>0.46741217950989178</v>
      </c>
      <c r="AX62" s="201">
        <f t="shared" si="87"/>
        <v>5.2</v>
      </c>
      <c r="AY62" s="197">
        <f t="shared" si="47"/>
        <v>8</v>
      </c>
      <c r="AZ62" s="201">
        <f>IF('Indicator Data'!N62="No data","x",ROUND(IF('Indicator Data'!N62=0,0,IF(LOG('Indicator Data'!N62)&gt;AZ$3,10,IF(LOG('Indicator Data'!N62)&lt;AZ$4,0,10-(AZ$3-LOG('Indicator Data'!N62))/(AZ$3-AZ$4)*10))),1))</f>
        <v>6.9</v>
      </c>
      <c r="BA62" s="198">
        <f>IF(AZ62="x","x",'Indicator Data'!N62/'Indicator Data'!$CB62)</f>
        <v>1.4632231011937568E-3</v>
      </c>
      <c r="BB62" s="201">
        <f t="shared" si="88"/>
        <v>0.3</v>
      </c>
      <c r="BC62" s="197">
        <f t="shared" si="48"/>
        <v>4.4000000000000004</v>
      </c>
      <c r="BD62" s="201">
        <f>IF('Indicator Data'!O62="No data","x",ROUND(IF('Indicator Data'!O62=0,0,IF(LOG('Indicator Data'!O62)&gt;BD$3,10,IF(LOG('Indicator Data'!O62)&lt;BD$4,0,10-(BD$3-LOG('Indicator Data'!O62))/(BD$3-BD$4)*10))),1))</f>
        <v>0</v>
      </c>
      <c r="BE62" s="198">
        <f>IF(BD62="x","x",'Indicator Data'!O62/'Indicator Data'!$CB62)</f>
        <v>0</v>
      </c>
      <c r="BF62" s="201">
        <f t="shared" si="89"/>
        <v>0</v>
      </c>
      <c r="BG62" s="197">
        <f t="shared" si="49"/>
        <v>0</v>
      </c>
      <c r="BH62" s="201">
        <f>IF('Indicator Data'!P62="No data","x",ROUND(IF('Indicator Data'!P62=0,0,IF(LOG('Indicator Data'!P62)&gt;BH$3,10,IF(LOG('Indicator Data'!P62)&lt;BH$4,0,10-(BH$3-LOG('Indicator Data'!P62))/(BH$3-BH$4)*10))),1))</f>
        <v>10</v>
      </c>
      <c r="BI62" s="198">
        <f>IF(BH62="x","x",'Indicator Data'!P62/'Indicator Data'!$CB62)</f>
        <v>0.1266491742374159</v>
      </c>
      <c r="BJ62" s="201">
        <f t="shared" si="90"/>
        <v>10</v>
      </c>
      <c r="BK62" s="197">
        <f t="shared" si="50"/>
        <v>10</v>
      </c>
      <c r="BL62" s="199">
        <f t="shared" si="51"/>
        <v>7.1</v>
      </c>
      <c r="BM62" s="201">
        <f>ROUND(IF('Indicator Data'!Q62=0,0,IF(LOG('Indicator Data'!Q62)&gt;BM$3,10,IF(LOG('Indicator Data'!Q62)&lt;BM$4,0,10-(BM$3-LOG('Indicator Data'!Q62))/(BM$3-BM$4)*10))),1)</f>
        <v>10</v>
      </c>
      <c r="BN62" s="252">
        <f>'Indicator Data'!R62</f>
        <v>0.92828917799999999</v>
      </c>
      <c r="BO62" s="201">
        <f t="shared" si="91"/>
        <v>9.3000000000000007</v>
      </c>
      <c r="BP62" s="201">
        <f t="shared" si="92"/>
        <v>9.6999999999999993</v>
      </c>
      <c r="BQ62" s="201">
        <f>ROUND(IF('Indicator Data'!S62=0,0,IF(LOG('Indicator Data'!S62)&gt;BQ$3,10,IF(LOG('Indicator Data'!S62)&lt;BQ$4,0,10-(BQ$3-LOG('Indicator Data'!S62))/(BQ$3-BQ$4)*10))),1)</f>
        <v>9.9</v>
      </c>
      <c r="BR62" s="252">
        <f>'Indicator Data'!T62</f>
        <v>0.81503763900000004</v>
      </c>
      <c r="BS62" s="201">
        <f t="shared" si="93"/>
        <v>8.1999999999999993</v>
      </c>
      <c r="BT62" s="201">
        <f t="shared" si="94"/>
        <v>9.1999999999999993</v>
      </c>
      <c r="BU62" s="197">
        <f t="shared" si="95"/>
        <v>9.5</v>
      </c>
      <c r="BV62" s="201">
        <f>ROUND(IF('Indicator Data'!U62=0,0,IF(LOG('Indicator Data'!U62)&gt;BV$3,10,IF(LOG('Indicator Data'!U62)&lt;BV$4,0,10-(BV$3-LOG('Indicator Data'!U62))/(BV$3-BV$4)*10))),1)</f>
        <v>8.6999999999999993</v>
      </c>
      <c r="BW62" s="198">
        <f>'Indicator Data'!U62/'Indicator Data'!$CB62</f>
        <v>0.1218732852661408</v>
      </c>
      <c r="BX62" s="201">
        <f t="shared" si="96"/>
        <v>1.4</v>
      </c>
      <c r="BY62" s="197">
        <f t="shared" si="52"/>
        <v>6.3</v>
      </c>
      <c r="BZ62" s="201">
        <f>ROUND(IF('Indicator Data'!V62=0,0,IF(LOG('Indicator Data'!V62)&gt;BZ$3,10,IF(LOG('Indicator Data'!V62)&lt;BZ$4,0,10-(BZ$3-LOG('Indicator Data'!V62))/(BZ$3-BZ$4)*10))),1)</f>
        <v>9.3000000000000007</v>
      </c>
      <c r="CA62" s="198">
        <f>IF('Indicator Data'!V62/'Indicator Data'!$CB62&gt;1,1,'Indicator Data'!V62/'Indicator Data'!$CB62)</f>
        <v>0.32100551454832754</v>
      </c>
      <c r="CB62" s="201">
        <f t="shared" si="97"/>
        <v>3.2</v>
      </c>
      <c r="CC62" s="197">
        <f t="shared" si="53"/>
        <v>7.3</v>
      </c>
      <c r="CD62" s="201">
        <f>ROUND(IF('Indicator Data'!W62=0,0,IF(LOG('Indicator Data'!W62)&gt;CD$3,10,IF(LOG('Indicator Data'!W62)&lt;CD$4,0,10-(CD$3-LOG('Indicator Data'!W62))/(CD$3-CD$4)*10))),1)</f>
        <v>9.3000000000000007</v>
      </c>
      <c r="CE62" s="198">
        <f>'Indicator Data'!W62/'Indicator Data'!$CB62</f>
        <v>0.33166441059174473</v>
      </c>
      <c r="CF62" s="201">
        <f t="shared" si="98"/>
        <v>3.3</v>
      </c>
      <c r="CG62" s="197">
        <f t="shared" si="54"/>
        <v>7.3</v>
      </c>
      <c r="CH62" s="199">
        <f t="shared" si="99"/>
        <v>7.9</v>
      </c>
      <c r="CI62" s="201">
        <f>IF('Indicator Data'!BR62="No data","x",ROUND(IF('Indicator Data'!BR62&gt;CI$3,0,IF('Indicator Data'!BR62&lt;CI$4,10,(CI$3-'Indicator Data'!BR62)/(CI$3-CI$4)*10)),1))</f>
        <v>10</v>
      </c>
      <c r="CJ62" s="201">
        <f>IF('Indicator Data'!BS62="No data","x",ROUND(IF('Indicator Data'!BS62&gt;CJ$3,0,IF('Indicator Data'!BS62&lt;CJ$4,10,(CJ$3-'Indicator Data'!BS62)/(CJ$3-CJ$4)*10)),1))</f>
        <v>9.8000000000000007</v>
      </c>
      <c r="CK62" s="201">
        <f>IF('Indicator Data'!AC62="No data","x",ROUND(IF('Indicator Data'!AC62&gt;CK$3,0,IF('Indicator Data'!AC62&lt;CK$4,10,(CK$3-'Indicator Data'!AC62)/(CK$3-CK$4)*10)),1))</f>
        <v>9.1999999999999993</v>
      </c>
      <c r="CL62" s="197">
        <f t="shared" si="100"/>
        <v>9.6999999999999993</v>
      </c>
      <c r="CM62" s="201">
        <f>IF('Indicator Data'!X62="No data","x",ROUND(IF(LOG('Indicator Data'!X62)&gt;CM$3,10,IF(LOG('Indicator Data'!X62)&lt;CM$4,0,10-(CM$3-LOG('Indicator Data'!X62))/(CM$3-CM$4)*10)),1))</f>
        <v>6.8</v>
      </c>
      <c r="CN62" s="201">
        <f>IF('Indicator Data'!Y62="No data","x",ROUND(IF('Indicator Data'!Y62&gt;CN$3,10,IF('Indicator Data'!Y62&lt;CN$4,0,10-(CN$3-'Indicator Data'!Y62)/(CN$3-CN$4)*10)),1))</f>
        <v>9.5</v>
      </c>
      <c r="CO62" s="201">
        <f>IF('Indicator Data'!Z62="No data","x",ROUND(IF('Indicator Data'!Z62&gt;CO$3,10,IF('Indicator Data'!Z62&lt;CO$4,0,10-(CO$3-'Indicator Data'!Z62)/(CO$3-CO$4)*10)),1))</f>
        <v>2.2000000000000002</v>
      </c>
      <c r="CP62" s="201">
        <f>IF('Indicator Data'!AA62="No data","x",ROUND(IF('Indicator Data'!AA62&gt;CP$3,10,IF('Indicator Data'!AA62&lt;CP$4,0,10-(CP$3-'Indicator Data'!AA62)/(CP$3-CP$4)*10)),1))</f>
        <v>6.5</v>
      </c>
      <c r="CQ62" s="197">
        <f t="shared" si="55"/>
        <v>6.3</v>
      </c>
      <c r="CR62" s="199">
        <f t="shared" si="56"/>
        <v>7.4</v>
      </c>
      <c r="CS62" s="201">
        <f>IF('Indicator Data'!AF62="No data","x",ROUND(IF('Indicator Data'!AF62&gt;CS$3,10,IF('Indicator Data'!AF62&lt;CS$4,0,10-(CS$3-'Indicator Data'!AF62)/(CS$3-CS$4)*10)),1))</f>
        <v>7.1</v>
      </c>
      <c r="CT62" s="201">
        <f>IF('Indicator Data'!AG62="No data","x",ROUND(IF('Indicator Data'!AG62&gt;CT$3,10,IF('Indicator Data'!AG62&lt;CT$4,0,10-(CT$3-'Indicator Data'!AG62)/(CT$3-CT$4)*10)),1))</f>
        <v>6.4</v>
      </c>
      <c r="CU62" s="197">
        <f t="shared" si="57"/>
        <v>6.4</v>
      </c>
      <c r="CV62" s="201">
        <f>IF('Indicator Data'!AB62="No data","x",ROUND(IF('Indicator Data'!AB62&gt;CV$3,10,IF('Indicator Data'!AB62&lt;CV$4,0,10-(CV$3-'Indicator Data'!AB62)/(CV$3-CV$4)*10)),1))</f>
        <v>7.5</v>
      </c>
      <c r="CW62" s="197">
        <f t="shared" si="58"/>
        <v>9.1</v>
      </c>
      <c r="CX62" s="198">
        <f>IF('Indicator Data'!AD62="No data","x",'Indicator Data'!AD62/'Indicator Data'!$CA62)</f>
        <v>1.0204100893410742E-4</v>
      </c>
      <c r="CY62" s="201">
        <f t="shared" si="101"/>
        <v>9</v>
      </c>
      <c r="CZ62" s="201">
        <f>IF('Indicator Data'!AE62="No data","x",ROUND(IF('Indicator Data'!AE62&gt;CZ$3,0,IF('Indicator Data'!AE62&lt;CZ$4,10,(CZ$3-'Indicator Data'!AE62)/(CZ$3-CZ$4)*10)),1))</f>
        <v>6</v>
      </c>
      <c r="DA62" s="197">
        <f t="shared" si="59"/>
        <v>7.5</v>
      </c>
      <c r="DB62" s="199">
        <f t="shared" si="60"/>
        <v>7.7</v>
      </c>
      <c r="DC62" s="200">
        <f t="shared" si="102"/>
        <v>7.5</v>
      </c>
      <c r="DD62" s="202">
        <f t="shared" si="103"/>
        <v>4.4000000000000004</v>
      </c>
      <c r="DE62" s="201">
        <f>ROUND(IF('Indicator Data'!AH62=0,0,IF('Indicator Data'!AH62&gt;DE$3,10,IF('Indicator Data'!AH62&lt;DE$4,0,10-(DE$3-'Indicator Data'!AH62)/(DE$3-DE$4)*10))),1)</f>
        <v>9</v>
      </c>
      <c r="DF62" s="201">
        <f>ROUND(IF('Indicator Data'!AI62=0,0,IF(LOG('Indicator Data'!AI62)&gt;LOG(DF$3),10,IF(LOG('Indicator Data'!AI62)&lt;LOG(DF$4),0,10-(LOG(DF$3)-LOG('Indicator Data'!AI62))/(LOG(DF$3)-LOG(DF$4))*10))),1)</f>
        <v>9.8000000000000007</v>
      </c>
      <c r="DG62" s="203">
        <f t="shared" si="104"/>
        <v>9.4</v>
      </c>
      <c r="DH62" s="197">
        <f>'Indicator Data'!AJ62</f>
        <v>0</v>
      </c>
      <c r="DI62" s="197">
        <f>'Indicator Data'!AK62</f>
        <v>5</v>
      </c>
      <c r="DJ62" s="200">
        <f t="shared" si="105"/>
        <v>9</v>
      </c>
      <c r="DK62" s="202">
        <f t="shared" si="106"/>
        <v>9</v>
      </c>
      <c r="DL62" s="13"/>
      <c r="DM62" s="24"/>
    </row>
    <row r="63" spans="1:117" s="2" customFormat="1">
      <c r="A63" s="205" t="str">
        <f>'Indicator Data'!A63</f>
        <v>Fiji</v>
      </c>
      <c r="B63" s="206" t="str">
        <f>'Indicator Data'!B63</f>
        <v>FJI</v>
      </c>
      <c r="C63" s="204">
        <f>ROUND(IF('Indicator Data'!C63=0,0.1,IF(LOG('Indicator Data'!C63)&gt;C$3,10,IF(LOG('Indicator Data'!C63)&lt;C$4,0,10-(C$3-LOG('Indicator Data'!C63))/(C$3-C$4)*10))),1)</f>
        <v>5.0999999999999996</v>
      </c>
      <c r="D63" s="196">
        <f>ROUND(IF('Indicator Data'!D63=0,0.1,IF(LOG('Indicator Data'!D63)&gt;D$3,10,IF(LOG('Indicator Data'!D63)&lt;D$4,0,10-(D$3-LOG('Indicator Data'!D63))/(D$3-D$4)*10))),1)</f>
        <v>0.1</v>
      </c>
      <c r="E63" s="197">
        <f t="shared" si="61"/>
        <v>3</v>
      </c>
      <c r="F63" s="197">
        <f>IF('Indicator Data'!E63="No data",0.1,(ROUND(IF('Indicator Data'!E63=0,0,IF(LOG('Indicator Data'!E63)&gt;F$3,10,IF(LOG('Indicator Data'!E63)&lt;F$4,0,10-(F$3-LOG('Indicator Data'!E63))/(F$3-F$4)*10))),1)))</f>
        <v>0.1</v>
      </c>
      <c r="G63" s="197">
        <f>ROUND(IF('Indicator Data'!F63=0,0,IF(LOG('Indicator Data'!F63)&gt;G$3,10,IF(LOG('Indicator Data'!F63)&lt;G$4,0,10-(G$3-LOG('Indicator Data'!F63))/(G$3-G$4)*10))),1)</f>
        <v>6</v>
      </c>
      <c r="H63" s="196">
        <f>ROUND(IF('Indicator Data'!G63=0,0,IF(LOG('Indicator Data'!G63)&gt;H$3,10,IF(LOG('Indicator Data'!G63)&lt;H$4,0,10-(H$3-LOG('Indicator Data'!G63))/(H$3-H$4)*10))),1)</f>
        <v>5.0999999999999996</v>
      </c>
      <c r="I63" s="196">
        <f>ROUND(IF('Indicator Data'!H63=0,0,IF(LOG('Indicator Data'!H63)&gt;I$3,10,IF(LOG('Indicator Data'!H63)&lt;I$4,0,10-(I$3-LOG('Indicator Data'!H63))/(I$3-I$4)*10))),1)</f>
        <v>6.6</v>
      </c>
      <c r="J63" s="196">
        <f t="shared" si="62"/>
        <v>5.9</v>
      </c>
      <c r="K63" s="196">
        <f>ROUND(IF('Indicator Data'!I63=0,0,IF(LOG('Indicator Data'!I63)&gt;K$3,10,IF(LOG('Indicator Data'!I63)&lt;K$4,0,10-(K$3-LOG('Indicator Data'!I63))/(K$3-K$4)*10))),1)</f>
        <v>0</v>
      </c>
      <c r="L63" s="197">
        <f t="shared" si="63"/>
        <v>3.5</v>
      </c>
      <c r="M63" s="197">
        <f>ROUND(IF('Indicator Data'!J63=0,0,IF(LOG('Indicator Data'!J63)&gt;M$3,10,IF(LOG('Indicator Data'!J63)&lt;M$4,0,10-(M$3-LOG('Indicator Data'!J63))/(M$3-M$4)*10))),1)</f>
        <v>7.4</v>
      </c>
      <c r="N63" s="198">
        <f>'Indicator Data'!C63/'Indicator Data'!$CB63</f>
        <v>1.2739609502362274E-3</v>
      </c>
      <c r="O63" s="198">
        <f>'Indicator Data'!D63/'Indicator Data'!$CB63</f>
        <v>0</v>
      </c>
      <c r="P63" s="198" t="str">
        <f>IF(F63=0.1,"x",'Indicator Data'!E63/'Indicator Data'!$CB63)</f>
        <v>x</v>
      </c>
      <c r="Q63" s="198">
        <f>'Indicator Data'!F63/'Indicator Data'!$CB63</f>
        <v>4.3570923269926933E-5</v>
      </c>
      <c r="R63" s="198">
        <f>'Indicator Data'!G63/'Indicator Data'!$CB63</f>
        <v>1.2825533565553141E-2</v>
      </c>
      <c r="S63" s="198">
        <f>'Indicator Data'!H63/'Indicator Data'!$CB63</f>
        <v>5.0304045759335227E-4</v>
      </c>
      <c r="T63" s="198">
        <f>'Indicator Data'!I63/'Indicator Data'!$CB63</f>
        <v>0</v>
      </c>
      <c r="U63" s="198">
        <f>'Indicator Data'!J63/'Indicator Data'!$CB63</f>
        <v>1.0584424829955233E-2</v>
      </c>
      <c r="V63" s="196">
        <f t="shared" si="64"/>
        <v>6.4</v>
      </c>
      <c r="W63" s="196">
        <f t="shared" si="65"/>
        <v>0</v>
      </c>
      <c r="X63" s="197">
        <f t="shared" si="66"/>
        <v>3.9</v>
      </c>
      <c r="Y63" s="197">
        <f t="shared" si="67"/>
        <v>0.1</v>
      </c>
      <c r="Z63" s="197">
        <f t="shared" si="68"/>
        <v>9.1999999999999993</v>
      </c>
      <c r="AA63" s="196">
        <f t="shared" si="69"/>
        <v>7.1</v>
      </c>
      <c r="AB63" s="196">
        <f t="shared" si="70"/>
        <v>1</v>
      </c>
      <c r="AC63" s="196">
        <f t="shared" si="71"/>
        <v>4.7</v>
      </c>
      <c r="AD63" s="196">
        <f t="shared" si="72"/>
        <v>0</v>
      </c>
      <c r="AE63" s="197">
        <f t="shared" si="73"/>
        <v>2.7</v>
      </c>
      <c r="AF63" s="197">
        <f t="shared" si="74"/>
        <v>3.5</v>
      </c>
      <c r="AG63" s="196">
        <f>ROUND(IF('Indicator Data'!K63=0,0,IF('Indicator Data'!K63&gt;AG$3,10,IF('Indicator Data'!K63&lt;AG$4,0,10-(AG$3-'Indicator Data'!K63)/(AG$3-AG$4)*10))),1)</f>
        <v>1.9</v>
      </c>
      <c r="AH63" s="199">
        <f t="shared" si="75"/>
        <v>5.8</v>
      </c>
      <c r="AI63" s="199">
        <f t="shared" si="76"/>
        <v>0.1</v>
      </c>
      <c r="AJ63" s="197">
        <f t="shared" si="77"/>
        <v>6.1</v>
      </c>
      <c r="AK63" s="197">
        <f t="shared" si="78"/>
        <v>3.8</v>
      </c>
      <c r="AL63" s="199">
        <f t="shared" si="79"/>
        <v>5.0999999999999996</v>
      </c>
      <c r="AM63" s="199">
        <f t="shared" si="80"/>
        <v>0</v>
      </c>
      <c r="AN63" s="197">
        <f t="shared" si="81"/>
        <v>5.8</v>
      </c>
      <c r="AO63" s="200">
        <f t="shared" si="82"/>
        <v>3.5</v>
      </c>
      <c r="AP63" s="200">
        <f t="shared" si="46"/>
        <v>0.1</v>
      </c>
      <c r="AQ63" s="200">
        <f t="shared" si="83"/>
        <v>8</v>
      </c>
      <c r="AR63" s="200">
        <f t="shared" si="84"/>
        <v>3.1</v>
      </c>
      <c r="AS63" s="199">
        <f t="shared" si="85"/>
        <v>3.9</v>
      </c>
      <c r="AT63" s="199">
        <f>IF('Indicator Data'!L63="No data","x",IF('Indicator Data'!CC63&lt;1000,"x",ROUND((IF('Indicator Data'!L63&gt;AT$3,10,IF('Indicator Data'!L63&lt;AT$4,0,10-(AT$3-'Indicator Data'!L63)/(AT$3-AT$4)*10))),1)))</f>
        <v>1</v>
      </c>
      <c r="AU63" s="200">
        <f t="shared" si="86"/>
        <v>2.5</v>
      </c>
      <c r="AV63" s="201">
        <f>IF('Indicator Data'!M63="No data","x",ROUND(IF('Indicator Data'!M63=0,0,IF(LOG('Indicator Data'!M63)&gt;AV$3,10,IF(LOG('Indicator Data'!M63)&lt;AV$4,0,10-(AV$3-LOG('Indicator Data'!M63))/(AV$3-AV$4)*10))),1))</f>
        <v>0</v>
      </c>
      <c r="AW63" s="198">
        <f>IF(AV63="x","x",'Indicator Data'!M63/'Indicator Data'!$CB63)</f>
        <v>0</v>
      </c>
      <c r="AX63" s="201">
        <f t="shared" si="87"/>
        <v>0</v>
      </c>
      <c r="AY63" s="197">
        <f t="shared" si="47"/>
        <v>0</v>
      </c>
      <c r="AZ63" s="201" t="str">
        <f>IF('Indicator Data'!N63="No data","x",ROUND(IF('Indicator Data'!N63=0,0,IF(LOG('Indicator Data'!N63)&gt;AZ$3,10,IF(LOG('Indicator Data'!N63)&lt;AZ$4,0,10-(AZ$3-LOG('Indicator Data'!N63))/(AZ$3-AZ$4)*10))),1))</f>
        <v>x</v>
      </c>
      <c r="BA63" s="198" t="str">
        <f>IF(AZ63="x","x",'Indicator Data'!N63/'Indicator Data'!$CB63)</f>
        <v>x</v>
      </c>
      <c r="BB63" s="201" t="str">
        <f t="shared" si="88"/>
        <v>x</v>
      </c>
      <c r="BC63" s="197" t="str">
        <f t="shared" si="48"/>
        <v>x</v>
      </c>
      <c r="BD63" s="201" t="str">
        <f>IF('Indicator Data'!O63="No data","x",ROUND(IF('Indicator Data'!O63=0,0,IF(LOG('Indicator Data'!O63)&gt;BD$3,10,IF(LOG('Indicator Data'!O63)&lt;BD$4,0,10-(BD$3-LOG('Indicator Data'!O63))/(BD$3-BD$4)*10))),1))</f>
        <v>x</v>
      </c>
      <c r="BE63" s="198" t="str">
        <f>IF(BD63="x","x",'Indicator Data'!O63/'Indicator Data'!$CB63)</f>
        <v>x</v>
      </c>
      <c r="BF63" s="201" t="str">
        <f t="shared" si="89"/>
        <v>x</v>
      </c>
      <c r="BG63" s="197" t="str">
        <f t="shared" si="49"/>
        <v>x</v>
      </c>
      <c r="BH63" s="201" t="str">
        <f>IF('Indicator Data'!P63="No data","x",ROUND(IF('Indicator Data'!P63=0,0,IF(LOG('Indicator Data'!P63)&gt;BH$3,10,IF(LOG('Indicator Data'!P63)&lt;BH$4,0,10-(BH$3-LOG('Indicator Data'!P63))/(BH$3-BH$4)*10))),1))</f>
        <v>x</v>
      </c>
      <c r="BI63" s="198" t="str">
        <f>IF(BH63="x","x",'Indicator Data'!P63/'Indicator Data'!$CB63)</f>
        <v>x</v>
      </c>
      <c r="BJ63" s="201" t="str">
        <f t="shared" si="90"/>
        <v>x</v>
      </c>
      <c r="BK63" s="197" t="str">
        <f t="shared" si="50"/>
        <v>x</v>
      </c>
      <c r="BL63" s="199">
        <f t="shared" si="51"/>
        <v>0</v>
      </c>
      <c r="BM63" s="201">
        <f>ROUND(IF('Indicator Data'!Q63=0,0,IF(LOG('Indicator Data'!Q63)&gt;BM$3,10,IF(LOG('Indicator Data'!Q63)&lt;BM$4,0,10-(BM$3-LOG('Indicator Data'!Q63))/(BM$3-BM$4)*10))),1)</f>
        <v>0</v>
      </c>
      <c r="BN63" s="252">
        <f>'Indicator Data'!R63</f>
        <v>0</v>
      </c>
      <c r="BO63" s="201">
        <f t="shared" si="91"/>
        <v>0</v>
      </c>
      <c r="BP63" s="201">
        <f t="shared" si="92"/>
        <v>0</v>
      </c>
      <c r="BQ63" s="201">
        <f>ROUND(IF('Indicator Data'!S63=0,0,IF(LOG('Indicator Data'!S63)&gt;BQ$3,10,IF(LOG('Indicator Data'!S63)&lt;BQ$4,0,10-(BQ$3-LOG('Indicator Data'!S63))/(BQ$3-BQ$4)*10))),1)</f>
        <v>0</v>
      </c>
      <c r="BR63" s="252">
        <f>'Indicator Data'!T63</f>
        <v>0</v>
      </c>
      <c r="BS63" s="201">
        <f t="shared" si="93"/>
        <v>0</v>
      </c>
      <c r="BT63" s="201">
        <f t="shared" si="94"/>
        <v>0</v>
      </c>
      <c r="BU63" s="197">
        <f t="shared" si="95"/>
        <v>0</v>
      </c>
      <c r="BV63" s="201">
        <f>ROUND(IF('Indicator Data'!U63=0,0,IF(LOG('Indicator Data'!U63)&gt;BV$3,10,IF(LOG('Indicator Data'!U63)&lt;BV$4,0,10-(BV$3-LOG('Indicator Data'!U63))/(BV$3-BV$4)*10))),1)</f>
        <v>6.8</v>
      </c>
      <c r="BW63" s="198">
        <f>'Indicator Data'!U63/'Indicator Data'!$CB63</f>
        <v>0.60425843441098426</v>
      </c>
      <c r="BX63" s="201">
        <f t="shared" si="96"/>
        <v>6.7</v>
      </c>
      <c r="BY63" s="197">
        <f t="shared" si="52"/>
        <v>6.8</v>
      </c>
      <c r="BZ63" s="201">
        <f>ROUND(IF('Indicator Data'!V63=0,0,IF(LOG('Indicator Data'!V63)&gt;BZ$3,10,IF(LOG('Indicator Data'!V63)&lt;BZ$4,0,10-(BZ$3-LOG('Indicator Data'!V63))/(BZ$3-BZ$4)*10))),1)</f>
        <v>6.7</v>
      </c>
      <c r="CA63" s="198">
        <f>IF('Indicator Data'!V63/'Indicator Data'!$CB63&gt;1,1,'Indicator Data'!V63/'Indicator Data'!$CB63)</f>
        <v>0.54803210026559157</v>
      </c>
      <c r="CB63" s="201">
        <f t="shared" si="97"/>
        <v>5.5</v>
      </c>
      <c r="CC63" s="197">
        <f t="shared" si="53"/>
        <v>6.1</v>
      </c>
      <c r="CD63" s="201">
        <f>ROUND(IF('Indicator Data'!W63=0,0,IF(LOG('Indicator Data'!W63)&gt;CD$3,10,IF(LOG('Indicator Data'!W63)&lt;CD$4,0,10-(CD$3-LOG('Indicator Data'!W63))/(CD$3-CD$4)*10))),1)</f>
        <v>7</v>
      </c>
      <c r="CE63" s="198">
        <f>'Indicator Data'!W63/'Indicator Data'!$CB63</f>
        <v>0.8629349887092741</v>
      </c>
      <c r="CF63" s="201">
        <f t="shared" si="98"/>
        <v>8.6</v>
      </c>
      <c r="CG63" s="197">
        <f t="shared" si="54"/>
        <v>7.9</v>
      </c>
      <c r="CH63" s="199">
        <f t="shared" si="99"/>
        <v>5.8</v>
      </c>
      <c r="CI63" s="201">
        <f>IF('Indicator Data'!BR63="No data","x",ROUND(IF('Indicator Data'!BR63&gt;CI$3,0,IF('Indicator Data'!BR63&lt;CI$4,10,(CI$3-'Indicator Data'!BR63)/(CI$3-CI$4)*10)),1))</f>
        <v>0.5</v>
      </c>
      <c r="CJ63" s="201">
        <f>IF('Indicator Data'!BS63="No data","x",ROUND(IF('Indicator Data'!BS63&gt;CJ$3,0,IF('Indicator Data'!BS63&lt;CJ$4,10,(CJ$3-'Indicator Data'!BS63)/(CJ$3-CJ$4)*10)),1))</f>
        <v>1</v>
      </c>
      <c r="CK63" s="201" t="str">
        <f>IF('Indicator Data'!AC63="No data","x",ROUND(IF('Indicator Data'!AC63&gt;CK$3,0,IF('Indicator Data'!AC63&lt;CK$4,10,(CK$3-'Indicator Data'!AC63)/(CK$3-CK$4)*10)),1))</f>
        <v>x</v>
      </c>
      <c r="CL63" s="197">
        <f t="shared" si="100"/>
        <v>0.8</v>
      </c>
      <c r="CM63" s="201">
        <f>IF('Indicator Data'!X63="No data","x",ROUND(IF(LOG('Indicator Data'!X63)&gt;CM$3,10,IF(LOG('Indicator Data'!X63)&lt;CM$4,0,10-(CM$3-LOG('Indicator Data'!X63))/(CM$3-CM$4)*10)),1))</f>
        <v>5.6</v>
      </c>
      <c r="CN63" s="201">
        <f>IF('Indicator Data'!Y63="No data","x",ROUND(IF('Indicator Data'!Y63&gt;CN$3,10,IF('Indicator Data'!Y63&lt;CN$4,0,10-(CN$3-'Indicator Data'!Y63)/(CN$3-CN$4)*10)),1))</f>
        <v>3.2</v>
      </c>
      <c r="CO63" s="201">
        <f>IF('Indicator Data'!Z63="No data","x",ROUND(IF('Indicator Data'!Z63&gt;CO$3,10,IF('Indicator Data'!Z63&lt;CO$4,0,10-(CO$3-'Indicator Data'!Z63)/(CO$3-CO$4)*10)),1))</f>
        <v>5.7</v>
      </c>
      <c r="CP63" s="201">
        <f>IF('Indicator Data'!AA63="No data","x",ROUND(IF('Indicator Data'!AA63&gt;CP$3,10,IF('Indicator Data'!AA63&lt;CP$4,0,10-(CP$3-'Indicator Data'!AA63)/(CP$3-CP$4)*10)),1))</f>
        <v>6.4</v>
      </c>
      <c r="CQ63" s="197">
        <f t="shared" si="55"/>
        <v>5.2</v>
      </c>
      <c r="CR63" s="199">
        <f t="shared" si="56"/>
        <v>3.7</v>
      </c>
      <c r="CS63" s="201">
        <f>IF('Indicator Data'!AF63="No data","x",ROUND(IF('Indicator Data'!AF63&gt;CS$3,10,IF('Indicator Data'!AF63&lt;CS$4,0,10-(CS$3-'Indicator Data'!AF63)/(CS$3-CS$4)*10)),1))</f>
        <v>1.2</v>
      </c>
      <c r="CT63" s="201">
        <f>IF('Indicator Data'!AG63="No data","x",ROUND(IF('Indicator Data'!AG63&gt;CT$3,10,IF('Indicator Data'!AG63&lt;CT$4,0,10-(CT$3-'Indicator Data'!AG63)/(CT$3-CT$4)*10)),1))</f>
        <v>3.3</v>
      </c>
      <c r="CU63" s="197">
        <f t="shared" si="57"/>
        <v>4.2</v>
      </c>
      <c r="CV63" s="201">
        <f>IF('Indicator Data'!AB63="No data","x",ROUND(IF('Indicator Data'!AB63&gt;CV$3,10,IF('Indicator Data'!AB63&lt;CV$4,0,10-(CV$3-'Indicator Data'!AB63)/(CV$3-CV$4)*10)),1))</f>
        <v>0</v>
      </c>
      <c r="CW63" s="197">
        <f t="shared" si="58"/>
        <v>0.5</v>
      </c>
      <c r="CX63" s="198">
        <f>IF('Indicator Data'!AD63="No data","x",'Indicator Data'!AD63/'Indicator Data'!$CA63)</f>
        <v>3.0230555394425082E-4</v>
      </c>
      <c r="CY63" s="201">
        <f t="shared" si="101"/>
        <v>7</v>
      </c>
      <c r="CZ63" s="201" t="str">
        <f>IF('Indicator Data'!AE63="No data","x",ROUND(IF('Indicator Data'!AE63&gt;CZ$3,0,IF('Indicator Data'!AE63&lt;CZ$4,10,(CZ$3-'Indicator Data'!AE63)/(CZ$3-CZ$4)*10)),1))</f>
        <v>x</v>
      </c>
      <c r="DA63" s="197">
        <f t="shared" si="59"/>
        <v>7</v>
      </c>
      <c r="DB63" s="199">
        <f t="shared" si="60"/>
        <v>3.9</v>
      </c>
      <c r="DC63" s="200">
        <f t="shared" si="102"/>
        <v>3.6</v>
      </c>
      <c r="DD63" s="202">
        <f t="shared" si="103"/>
        <v>3.9</v>
      </c>
      <c r="DE63" s="201">
        <f>ROUND(IF('Indicator Data'!AH63=0,0,IF('Indicator Data'!AH63&gt;DE$3,10,IF('Indicator Data'!AH63&lt;DE$4,0,10-(DE$3-'Indicator Data'!AH63)/(DE$3-DE$4)*10))),1)</f>
        <v>0</v>
      </c>
      <c r="DF63" s="201">
        <f>ROUND(IF('Indicator Data'!AI63=0,0,IF(LOG('Indicator Data'!AI63)&gt;LOG(DF$3),10,IF(LOG('Indicator Data'!AI63)&lt;LOG(DF$4),0,10-(LOG(DF$3)-LOG('Indicator Data'!AI63))/(LOG(DF$3)-LOG(DF$4))*10))),1)</f>
        <v>0</v>
      </c>
      <c r="DG63" s="203">
        <f t="shared" si="104"/>
        <v>0</v>
      </c>
      <c r="DH63" s="197">
        <f>'Indicator Data'!AJ63</f>
        <v>0</v>
      </c>
      <c r="DI63" s="197">
        <f>'Indicator Data'!AK63</f>
        <v>0</v>
      </c>
      <c r="DJ63" s="200">
        <f t="shared" si="105"/>
        <v>0</v>
      </c>
      <c r="DK63" s="202">
        <f t="shared" si="106"/>
        <v>0</v>
      </c>
      <c r="DL63" s="13"/>
      <c r="DM63" s="24"/>
    </row>
    <row r="64" spans="1:117" s="2" customFormat="1">
      <c r="A64" s="205" t="str">
        <f>'Indicator Data'!A64</f>
        <v>Finland</v>
      </c>
      <c r="B64" s="206" t="str">
        <f>'Indicator Data'!B64</f>
        <v>FIN</v>
      </c>
      <c r="C64" s="204">
        <f>ROUND(IF('Indicator Data'!C64=0,0.1,IF(LOG('Indicator Data'!C64)&gt;C$3,10,IF(LOG('Indicator Data'!C64)&lt;C$4,0,10-(C$3-LOG('Indicator Data'!C64))/(C$3-C$4)*10))),1)</f>
        <v>0.1</v>
      </c>
      <c r="D64" s="196">
        <f>ROUND(IF('Indicator Data'!D64=0,0.1,IF(LOG('Indicator Data'!D64)&gt;D$3,10,IF(LOG('Indicator Data'!D64)&lt;D$4,0,10-(D$3-LOG('Indicator Data'!D64))/(D$3-D$4)*10))),1)</f>
        <v>0.1</v>
      </c>
      <c r="E64" s="197">
        <f t="shared" si="61"/>
        <v>0.1</v>
      </c>
      <c r="F64" s="197">
        <f>IF('Indicator Data'!E64="No data",0.1,(ROUND(IF('Indicator Data'!E64=0,0,IF(LOG('Indicator Data'!E64)&gt;F$3,10,IF(LOG('Indicator Data'!E64)&lt;F$4,0,10-(F$3-LOG('Indicator Data'!E64))/(F$3-F$4)*10))),1)))</f>
        <v>0.1</v>
      </c>
      <c r="G64" s="197">
        <f>ROUND(IF('Indicator Data'!F64=0,0,IF(LOG('Indicator Data'!F64)&gt;G$3,10,IF(LOG('Indicator Data'!F64)&lt;G$4,0,10-(G$3-LOG('Indicator Data'!F64))/(G$3-G$4)*10))),1)</f>
        <v>0</v>
      </c>
      <c r="H64" s="196">
        <f>ROUND(IF('Indicator Data'!G64=0,0,IF(LOG('Indicator Data'!G64)&gt;H$3,10,IF(LOG('Indicator Data'!G64)&lt;H$4,0,10-(H$3-LOG('Indicator Data'!G64))/(H$3-H$4)*10))),1)</f>
        <v>0</v>
      </c>
      <c r="I64" s="196">
        <f>ROUND(IF('Indicator Data'!H64=0,0,IF(LOG('Indicator Data'!H64)&gt;I$3,10,IF(LOG('Indicator Data'!H64)&lt;I$4,0,10-(I$3-LOG('Indicator Data'!H64))/(I$3-I$4)*10))),1)</f>
        <v>0</v>
      </c>
      <c r="J64" s="196">
        <f t="shared" si="62"/>
        <v>0</v>
      </c>
      <c r="K64" s="196">
        <f>ROUND(IF('Indicator Data'!I64=0,0,IF(LOG('Indicator Data'!I64)&gt;K$3,10,IF(LOG('Indicator Data'!I64)&lt;K$4,0,10-(K$3-LOG('Indicator Data'!I64))/(K$3-K$4)*10))),1)</f>
        <v>0</v>
      </c>
      <c r="L64" s="197">
        <f t="shared" si="63"/>
        <v>0</v>
      </c>
      <c r="M64" s="197">
        <f>ROUND(IF('Indicator Data'!J64=0,0,IF(LOG('Indicator Data'!J64)&gt;M$3,10,IF(LOG('Indicator Data'!J64)&lt;M$4,0,10-(M$3-LOG('Indicator Data'!J64))/(M$3-M$4)*10))),1)</f>
        <v>0</v>
      </c>
      <c r="N64" s="198">
        <f>'Indicator Data'!C64/'Indicator Data'!$CB64</f>
        <v>0</v>
      </c>
      <c r="O64" s="198">
        <f>'Indicator Data'!D64/'Indicator Data'!$CB64</f>
        <v>0</v>
      </c>
      <c r="P64" s="198" t="str">
        <f>IF(F64=0.1,"x",'Indicator Data'!E64/'Indicator Data'!$CB64)</f>
        <v>x</v>
      </c>
      <c r="Q64" s="198">
        <f>'Indicator Data'!F64/'Indicator Data'!$CB64</f>
        <v>0</v>
      </c>
      <c r="R64" s="198">
        <f>'Indicator Data'!G64/'Indicator Data'!$CB64</f>
        <v>0</v>
      </c>
      <c r="S64" s="198">
        <f>'Indicator Data'!H64/'Indicator Data'!$CB64</f>
        <v>0</v>
      </c>
      <c r="T64" s="198">
        <f>'Indicator Data'!I64/'Indicator Data'!$CB64</f>
        <v>0</v>
      </c>
      <c r="U64" s="198">
        <f>'Indicator Data'!J64/'Indicator Data'!$CB64</f>
        <v>0</v>
      </c>
      <c r="V64" s="196">
        <f t="shared" si="64"/>
        <v>0</v>
      </c>
      <c r="W64" s="196">
        <f t="shared" si="65"/>
        <v>0</v>
      </c>
      <c r="X64" s="197">
        <f t="shared" si="66"/>
        <v>0</v>
      </c>
      <c r="Y64" s="197">
        <f t="shared" si="67"/>
        <v>0.1</v>
      </c>
      <c r="Z64" s="197">
        <f t="shared" si="68"/>
        <v>0</v>
      </c>
      <c r="AA64" s="196">
        <f t="shared" si="69"/>
        <v>0</v>
      </c>
      <c r="AB64" s="196">
        <f t="shared" si="70"/>
        <v>0</v>
      </c>
      <c r="AC64" s="196">
        <f t="shared" si="71"/>
        <v>0</v>
      </c>
      <c r="AD64" s="196">
        <f t="shared" si="72"/>
        <v>0</v>
      </c>
      <c r="AE64" s="197">
        <f t="shared" si="73"/>
        <v>0</v>
      </c>
      <c r="AF64" s="197">
        <f t="shared" si="74"/>
        <v>0</v>
      </c>
      <c r="AG64" s="196">
        <f>ROUND(IF('Indicator Data'!K64=0,0,IF('Indicator Data'!K64&gt;AG$3,10,IF('Indicator Data'!K64&lt;AG$4,0,10-(AG$3-'Indicator Data'!K64)/(AG$3-AG$4)*10))),1)</f>
        <v>0</v>
      </c>
      <c r="AH64" s="199">
        <f t="shared" si="75"/>
        <v>0.1</v>
      </c>
      <c r="AI64" s="199">
        <f t="shared" si="76"/>
        <v>0.1</v>
      </c>
      <c r="AJ64" s="197">
        <f t="shared" si="77"/>
        <v>0</v>
      </c>
      <c r="AK64" s="197">
        <f t="shared" si="78"/>
        <v>0</v>
      </c>
      <c r="AL64" s="199">
        <f t="shared" si="79"/>
        <v>0</v>
      </c>
      <c r="AM64" s="199">
        <f t="shared" si="80"/>
        <v>0</v>
      </c>
      <c r="AN64" s="197">
        <f t="shared" si="81"/>
        <v>0</v>
      </c>
      <c r="AO64" s="200">
        <f t="shared" si="82"/>
        <v>0.1</v>
      </c>
      <c r="AP64" s="200">
        <f t="shared" si="46"/>
        <v>0.1</v>
      </c>
      <c r="AQ64" s="200">
        <f t="shared" si="83"/>
        <v>0</v>
      </c>
      <c r="AR64" s="200">
        <f t="shared" si="84"/>
        <v>0</v>
      </c>
      <c r="AS64" s="199">
        <f t="shared" si="85"/>
        <v>0</v>
      </c>
      <c r="AT64" s="199">
        <f>IF('Indicator Data'!L64="No data","x",IF('Indicator Data'!CC64&lt;1000,"x",ROUND((IF('Indicator Data'!L64&gt;AT$3,10,IF('Indicator Data'!L64&lt;AT$4,0,10-(AT$3-'Indicator Data'!L64)/(AT$3-AT$4)*10))),1)))</f>
        <v>2.9</v>
      </c>
      <c r="AU64" s="200">
        <f t="shared" si="86"/>
        <v>1.5</v>
      </c>
      <c r="AV64" s="201">
        <f>IF('Indicator Data'!M64="No data","x",ROUND(IF('Indicator Data'!M64=0,0,IF(LOG('Indicator Data'!M64)&gt;AV$3,10,IF(LOG('Indicator Data'!M64)&lt;AV$4,0,10-(AV$3-LOG('Indicator Data'!M64))/(AV$3-AV$4)*10))),1))</f>
        <v>0</v>
      </c>
      <c r="AW64" s="198">
        <f>IF(AV64="x","x",'Indicator Data'!M64/'Indicator Data'!$CB64)</f>
        <v>0</v>
      </c>
      <c r="AX64" s="201">
        <f t="shared" si="87"/>
        <v>0</v>
      </c>
      <c r="AY64" s="197">
        <f t="shared" si="47"/>
        <v>0</v>
      </c>
      <c r="AZ64" s="201" t="str">
        <f>IF('Indicator Data'!N64="No data","x",ROUND(IF('Indicator Data'!N64=0,0,IF(LOG('Indicator Data'!N64)&gt;AZ$3,10,IF(LOG('Indicator Data'!N64)&lt;AZ$4,0,10-(AZ$3-LOG('Indicator Data'!N64))/(AZ$3-AZ$4)*10))),1))</f>
        <v>x</v>
      </c>
      <c r="BA64" s="198" t="str">
        <f>IF(AZ64="x","x",'Indicator Data'!N64/'Indicator Data'!$CB64)</f>
        <v>x</v>
      </c>
      <c r="BB64" s="201" t="str">
        <f t="shared" si="88"/>
        <v>x</v>
      </c>
      <c r="BC64" s="197" t="str">
        <f t="shared" si="48"/>
        <v>x</v>
      </c>
      <c r="BD64" s="201" t="str">
        <f>IF('Indicator Data'!O64="No data","x",ROUND(IF('Indicator Data'!O64=0,0,IF(LOG('Indicator Data'!O64)&gt;BD$3,10,IF(LOG('Indicator Data'!O64)&lt;BD$4,0,10-(BD$3-LOG('Indicator Data'!O64))/(BD$3-BD$4)*10))),1))</f>
        <v>x</v>
      </c>
      <c r="BE64" s="198" t="str">
        <f>IF(BD64="x","x",'Indicator Data'!O64/'Indicator Data'!$CB64)</f>
        <v>x</v>
      </c>
      <c r="BF64" s="201" t="str">
        <f t="shared" si="89"/>
        <v>x</v>
      </c>
      <c r="BG64" s="197" t="str">
        <f t="shared" si="49"/>
        <v>x</v>
      </c>
      <c r="BH64" s="201" t="str">
        <f>IF('Indicator Data'!P64="No data","x",ROUND(IF('Indicator Data'!P64=0,0,IF(LOG('Indicator Data'!P64)&gt;BH$3,10,IF(LOG('Indicator Data'!P64)&lt;BH$4,0,10-(BH$3-LOG('Indicator Data'!P64))/(BH$3-BH$4)*10))),1))</f>
        <v>x</v>
      </c>
      <c r="BI64" s="198" t="str">
        <f>IF(BH64="x","x",'Indicator Data'!P64/'Indicator Data'!$CB64)</f>
        <v>x</v>
      </c>
      <c r="BJ64" s="201" t="str">
        <f t="shared" si="90"/>
        <v>x</v>
      </c>
      <c r="BK64" s="197" t="str">
        <f t="shared" si="50"/>
        <v>x</v>
      </c>
      <c r="BL64" s="199">
        <f t="shared" si="51"/>
        <v>0</v>
      </c>
      <c r="BM64" s="201">
        <f>ROUND(IF('Indicator Data'!Q64=0,0,IF(LOG('Indicator Data'!Q64)&gt;BM$3,10,IF(LOG('Indicator Data'!Q64)&lt;BM$4,0,10-(BM$3-LOG('Indicator Data'!Q64))/(BM$3-BM$4)*10))),1)</f>
        <v>0</v>
      </c>
      <c r="BN64" s="252">
        <f>'Indicator Data'!R64</f>
        <v>0</v>
      </c>
      <c r="BO64" s="201">
        <f t="shared" si="91"/>
        <v>0</v>
      </c>
      <c r="BP64" s="201">
        <f t="shared" si="92"/>
        <v>0</v>
      </c>
      <c r="BQ64" s="201">
        <f>ROUND(IF('Indicator Data'!S64=0,0,IF(LOG('Indicator Data'!S64)&gt;BQ$3,10,IF(LOG('Indicator Data'!S64)&lt;BQ$4,0,10-(BQ$3-LOG('Indicator Data'!S64))/(BQ$3-BQ$4)*10))),1)</f>
        <v>0</v>
      </c>
      <c r="BR64" s="252">
        <f>'Indicator Data'!T64</f>
        <v>0</v>
      </c>
      <c r="BS64" s="201">
        <f t="shared" si="93"/>
        <v>0</v>
      </c>
      <c r="BT64" s="201">
        <f t="shared" si="94"/>
        <v>0</v>
      </c>
      <c r="BU64" s="197">
        <f t="shared" si="95"/>
        <v>0</v>
      </c>
      <c r="BV64" s="201">
        <f>ROUND(IF('Indicator Data'!U64=0,0,IF(LOG('Indicator Data'!U64)&gt;BV$3,10,IF(LOG('Indicator Data'!U64)&lt;BV$4,0,10-(BV$3-LOG('Indicator Data'!U64))/(BV$3-BV$4)*10))),1)</f>
        <v>0</v>
      </c>
      <c r="BW64" s="198">
        <f>'Indicator Data'!U64/'Indicator Data'!$CB64</f>
        <v>0</v>
      </c>
      <c r="BX64" s="201">
        <f t="shared" si="96"/>
        <v>0</v>
      </c>
      <c r="BY64" s="197">
        <f t="shared" si="52"/>
        <v>0</v>
      </c>
      <c r="BZ64" s="201">
        <f>ROUND(IF('Indicator Data'!V64=0,0,IF(LOG('Indicator Data'!V64)&gt;BZ$3,10,IF(LOG('Indicator Data'!V64)&lt;BZ$4,0,10-(BZ$3-LOG('Indicator Data'!V64))/(BZ$3-BZ$4)*10))),1)</f>
        <v>0</v>
      </c>
      <c r="CA64" s="198">
        <f>IF('Indicator Data'!V64/'Indicator Data'!$CB64&gt;1,1,'Indicator Data'!V64/'Indicator Data'!$CB64)</f>
        <v>0</v>
      </c>
      <c r="CB64" s="201">
        <f t="shared" si="97"/>
        <v>0</v>
      </c>
      <c r="CC64" s="197">
        <f t="shared" si="53"/>
        <v>0</v>
      </c>
      <c r="CD64" s="201">
        <f>ROUND(IF('Indicator Data'!W64=0,0,IF(LOG('Indicator Data'!W64)&gt;CD$3,10,IF(LOG('Indicator Data'!W64)&lt;CD$4,0,10-(CD$3-LOG('Indicator Data'!W64))/(CD$3-CD$4)*10))),1)</f>
        <v>0</v>
      </c>
      <c r="CE64" s="198">
        <f>'Indicator Data'!W64/'Indicator Data'!$CB64</f>
        <v>0</v>
      </c>
      <c r="CF64" s="201">
        <f t="shared" si="98"/>
        <v>0</v>
      </c>
      <c r="CG64" s="197">
        <f t="shared" si="54"/>
        <v>0</v>
      </c>
      <c r="CH64" s="199">
        <f t="shared" si="99"/>
        <v>0</v>
      </c>
      <c r="CI64" s="201">
        <f>IF('Indicator Data'!BR64="No data","x",ROUND(IF('Indicator Data'!BR64&gt;CI$3,0,IF('Indicator Data'!BR64&lt;CI$4,10,(CI$3-'Indicator Data'!BR64)/(CI$3-CI$4)*10)),1))</f>
        <v>0.1</v>
      </c>
      <c r="CJ64" s="201">
        <f>IF('Indicator Data'!BS64="No data","x",ROUND(IF('Indicator Data'!BS64&gt;CJ$3,0,IF('Indicator Data'!BS64&lt;CJ$4,10,(CJ$3-'Indicator Data'!BS64)/(CJ$3-CJ$4)*10)),1))</f>
        <v>0</v>
      </c>
      <c r="CK64" s="201" t="str">
        <f>IF('Indicator Data'!AC64="No data","x",ROUND(IF('Indicator Data'!AC64&gt;CK$3,0,IF('Indicator Data'!AC64&lt;CK$4,10,(CK$3-'Indicator Data'!AC64)/(CK$3-CK$4)*10)),1))</f>
        <v>x</v>
      </c>
      <c r="CL64" s="197">
        <f t="shared" si="100"/>
        <v>0.1</v>
      </c>
      <c r="CM64" s="201">
        <f>IF('Indicator Data'!X64="No data","x",ROUND(IF(LOG('Indicator Data'!X64)&gt;CM$3,10,IF(LOG('Indicator Data'!X64)&lt;CM$4,0,10-(CM$3-LOG('Indicator Data'!X64))/(CM$3-CM$4)*10)),1))</f>
        <v>4.2</v>
      </c>
      <c r="CN64" s="201">
        <f>IF('Indicator Data'!Y64="No data","x",ROUND(IF('Indicator Data'!Y64&gt;CN$3,10,IF('Indicator Data'!Y64&lt;CN$4,0,10-(CN$3-'Indicator Data'!Y64)/(CN$3-CN$4)*10)),1))</f>
        <v>0.5</v>
      </c>
      <c r="CO64" s="201">
        <f>IF('Indicator Data'!Z64="No data","x",ROUND(IF('Indicator Data'!Z64&gt;CO$3,10,IF('Indicator Data'!Z64&lt;CO$4,0,10-(CO$3-'Indicator Data'!Z64)/(CO$3-CO$4)*10)),1))</f>
        <v>8.6</v>
      </c>
      <c r="CP64" s="201">
        <f>IF('Indicator Data'!AA64="No data","x",ROUND(IF('Indicator Data'!AA64&gt;CP$3,10,IF('Indicator Data'!AA64&lt;CP$4,0,10-(CP$3-'Indicator Data'!AA64)/(CP$3-CP$4)*10)),1))</f>
        <v>0.2</v>
      </c>
      <c r="CQ64" s="197">
        <f t="shared" si="55"/>
        <v>3.4</v>
      </c>
      <c r="CR64" s="199">
        <f t="shared" si="56"/>
        <v>2.2999999999999998</v>
      </c>
      <c r="CS64" s="201" t="str">
        <f>IF('Indicator Data'!AF64="No data","x",ROUND(IF('Indicator Data'!AF64&gt;CS$3,10,IF('Indicator Data'!AF64&lt;CS$4,0,10-(CS$3-'Indicator Data'!AF64)/(CS$3-CS$4)*10)),1))</f>
        <v>x</v>
      </c>
      <c r="CT64" s="201">
        <f>IF('Indicator Data'!AG64="No data","x",ROUND(IF('Indicator Data'!AG64&gt;CT$3,10,IF('Indicator Data'!AG64&lt;CT$4,0,10-(CT$3-'Indicator Data'!AG64)/(CT$3-CT$4)*10)),1))</f>
        <v>0</v>
      </c>
      <c r="CU64" s="197">
        <f t="shared" si="57"/>
        <v>2.7</v>
      </c>
      <c r="CV64" s="201">
        <f>IF('Indicator Data'!AB64="No data","x",ROUND(IF('Indicator Data'!AB64&gt;CV$3,10,IF('Indicator Data'!AB64&lt;CV$4,0,10-(CV$3-'Indicator Data'!AB64)/(CV$3-CV$4)*10)),1))</f>
        <v>0</v>
      </c>
      <c r="CW64" s="197">
        <f t="shared" si="58"/>
        <v>0</v>
      </c>
      <c r="CX64" s="198">
        <f>IF('Indicator Data'!AD64="No data","x",'Indicator Data'!AD64/'Indicator Data'!$CA64)</f>
        <v>4.6780940665090698E-4</v>
      </c>
      <c r="CY64" s="201">
        <f t="shared" si="101"/>
        <v>5.3</v>
      </c>
      <c r="CZ64" s="201">
        <f>IF('Indicator Data'!AE64="No data","x",ROUND(IF('Indicator Data'!AE64&gt;CZ$3,0,IF('Indicator Data'!AE64&lt;CZ$4,10,(CZ$3-'Indicator Data'!AE64)/(CZ$3-CZ$4)*10)),1))</f>
        <v>0</v>
      </c>
      <c r="DA64" s="197">
        <f t="shared" si="59"/>
        <v>2.7</v>
      </c>
      <c r="DB64" s="199">
        <f t="shared" si="60"/>
        <v>1.8</v>
      </c>
      <c r="DC64" s="200">
        <f t="shared" si="102"/>
        <v>1.1000000000000001</v>
      </c>
      <c r="DD64" s="202">
        <f t="shared" si="103"/>
        <v>0.5</v>
      </c>
      <c r="DE64" s="201">
        <f>ROUND(IF('Indicator Data'!AH64=0,0,IF('Indicator Data'!AH64&gt;DE$3,10,IF('Indicator Data'!AH64&lt;DE$4,0,10-(DE$3-'Indicator Data'!AH64)/(DE$3-DE$4)*10))),1)</f>
        <v>0</v>
      </c>
      <c r="DF64" s="201">
        <f>ROUND(IF('Indicator Data'!AI64=0,0,IF(LOG('Indicator Data'!AI64)&gt;LOG(DF$3),10,IF(LOG('Indicator Data'!AI64)&lt;LOG(DF$4),0,10-(LOG(DF$3)-LOG('Indicator Data'!AI64))/(LOG(DF$3)-LOG(DF$4))*10))),1)</f>
        <v>0</v>
      </c>
      <c r="DG64" s="203">
        <f t="shared" si="104"/>
        <v>0</v>
      </c>
      <c r="DH64" s="197">
        <f>'Indicator Data'!AJ64</f>
        <v>0</v>
      </c>
      <c r="DI64" s="197">
        <f>'Indicator Data'!AK64</f>
        <v>0</v>
      </c>
      <c r="DJ64" s="200">
        <f t="shared" si="105"/>
        <v>0</v>
      </c>
      <c r="DK64" s="202">
        <f t="shared" si="106"/>
        <v>0</v>
      </c>
      <c r="DL64" s="13"/>
      <c r="DM64" s="24"/>
    </row>
    <row r="65" spans="1:117" s="2" customFormat="1">
      <c r="A65" s="205" t="str">
        <f>'Indicator Data'!A65</f>
        <v>France</v>
      </c>
      <c r="B65" s="206" t="str">
        <f>'Indicator Data'!B65</f>
        <v>FRA</v>
      </c>
      <c r="C65" s="204">
        <f>ROUND(IF('Indicator Data'!C65=0,0.1,IF(LOG('Indicator Data'!C65)&gt;C$3,10,IF(LOG('Indicator Data'!C65)&lt;C$4,0,10-(C$3-LOG('Indicator Data'!C65))/(C$3-C$4)*10))),1)</f>
        <v>8</v>
      </c>
      <c r="D65" s="196">
        <f>ROUND(IF('Indicator Data'!D65=0,0.1,IF(LOG('Indicator Data'!D65)&gt;D$3,10,IF(LOG('Indicator Data'!D65)&lt;D$4,0,10-(D$3-LOG('Indicator Data'!D65))/(D$3-D$4)*10))),1)</f>
        <v>0.1</v>
      </c>
      <c r="E65" s="197">
        <f t="shared" si="61"/>
        <v>5.3</v>
      </c>
      <c r="F65" s="197">
        <f>IF('Indicator Data'!E65="No data",0.1,(ROUND(IF('Indicator Data'!E65=0,0,IF(LOG('Indicator Data'!E65)&gt;F$3,10,IF(LOG('Indicator Data'!E65)&lt;F$4,0,10-(F$3-LOG('Indicator Data'!E65))/(F$3-F$4)*10))),1)))</f>
        <v>8.5</v>
      </c>
      <c r="G65" s="197">
        <f>ROUND(IF('Indicator Data'!F65=0,0,IF(LOG('Indicator Data'!F65)&gt;G$3,10,IF(LOG('Indicator Data'!F65)&lt;G$4,0,10-(G$3-LOG('Indicator Data'!F65))/(G$3-G$4)*10))),1)</f>
        <v>6.1</v>
      </c>
      <c r="H65" s="196">
        <f>ROUND(IF('Indicator Data'!G65=0,0,IF(LOG('Indicator Data'!G65)&gt;H$3,10,IF(LOG('Indicator Data'!G65)&lt;H$4,0,10-(H$3-LOG('Indicator Data'!G65))/(H$3-H$4)*10))),1)</f>
        <v>0</v>
      </c>
      <c r="I65" s="196">
        <f>ROUND(IF('Indicator Data'!H65=0,0,IF(LOG('Indicator Data'!H65)&gt;I$3,10,IF(LOG('Indicator Data'!H65)&lt;I$4,0,10-(I$3-LOG('Indicator Data'!H65))/(I$3-I$4)*10))),1)</f>
        <v>0</v>
      </c>
      <c r="J65" s="196">
        <f t="shared" si="62"/>
        <v>0</v>
      </c>
      <c r="K65" s="196">
        <f>ROUND(IF('Indicator Data'!I65=0,0,IF(LOG('Indicator Data'!I65)&gt;K$3,10,IF(LOG('Indicator Data'!I65)&lt;K$4,0,10-(K$3-LOG('Indicator Data'!I65))/(K$3-K$4)*10))),1)</f>
        <v>0</v>
      </c>
      <c r="L65" s="197">
        <f t="shared" si="63"/>
        <v>0</v>
      </c>
      <c r="M65" s="197">
        <f>ROUND(IF('Indicator Data'!J65=0,0,IF(LOG('Indicator Data'!J65)&gt;M$3,10,IF(LOG('Indicator Data'!J65)&lt;M$4,0,10-(M$3-LOG('Indicator Data'!J65))/(M$3-M$4)*10))),1)</f>
        <v>0</v>
      </c>
      <c r="N65" s="198">
        <f>'Indicator Data'!C65/'Indicator Data'!$CB65</f>
        <v>2.5539619339341973E-4</v>
      </c>
      <c r="O65" s="198">
        <f>'Indicator Data'!D65/'Indicator Data'!$CB65</f>
        <v>0</v>
      </c>
      <c r="P65" s="198">
        <f>IF(F65=0.1,"x",'Indicator Data'!E65/'Indicator Data'!$CB65)</f>
        <v>4.0094794565288076E-3</v>
      </c>
      <c r="Q65" s="198">
        <f>'Indicator Data'!F65/'Indicator Data'!$CB65</f>
        <v>7.2403496110419728E-7</v>
      </c>
      <c r="R65" s="198">
        <f>'Indicator Data'!G65/'Indicator Data'!$CB65</f>
        <v>0</v>
      </c>
      <c r="S65" s="198">
        <f>'Indicator Data'!H65/'Indicator Data'!$CB65</f>
        <v>0</v>
      </c>
      <c r="T65" s="198">
        <f>'Indicator Data'!I65/'Indicator Data'!$CB65</f>
        <v>0</v>
      </c>
      <c r="U65" s="198">
        <f>'Indicator Data'!J65/'Indicator Data'!$CB65</f>
        <v>0</v>
      </c>
      <c r="V65" s="196">
        <f t="shared" si="64"/>
        <v>1.3</v>
      </c>
      <c r="W65" s="196">
        <f t="shared" si="65"/>
        <v>0</v>
      </c>
      <c r="X65" s="197">
        <f t="shared" si="66"/>
        <v>0.7</v>
      </c>
      <c r="Y65" s="197">
        <f t="shared" si="67"/>
        <v>2.7</v>
      </c>
      <c r="Z65" s="197">
        <f t="shared" si="68"/>
        <v>5.2</v>
      </c>
      <c r="AA65" s="196">
        <f t="shared" si="69"/>
        <v>0</v>
      </c>
      <c r="AB65" s="196">
        <f t="shared" si="70"/>
        <v>0</v>
      </c>
      <c r="AC65" s="196">
        <f t="shared" si="71"/>
        <v>0</v>
      </c>
      <c r="AD65" s="196">
        <f t="shared" si="72"/>
        <v>0</v>
      </c>
      <c r="AE65" s="197">
        <f t="shared" si="73"/>
        <v>0</v>
      </c>
      <c r="AF65" s="197">
        <f t="shared" si="74"/>
        <v>0</v>
      </c>
      <c r="AG65" s="196">
        <f>ROUND(IF('Indicator Data'!K65=0,0,IF('Indicator Data'!K65&gt;AG$3,10,IF('Indicator Data'!K65&lt;AG$4,0,10-(AG$3-'Indicator Data'!K65)/(AG$3-AG$4)*10))),1)</f>
        <v>2.9</v>
      </c>
      <c r="AH65" s="199">
        <f t="shared" si="75"/>
        <v>4.7</v>
      </c>
      <c r="AI65" s="199">
        <f t="shared" si="76"/>
        <v>0.1</v>
      </c>
      <c r="AJ65" s="197">
        <f t="shared" si="77"/>
        <v>0</v>
      </c>
      <c r="AK65" s="197">
        <f t="shared" si="78"/>
        <v>0</v>
      </c>
      <c r="AL65" s="199">
        <f t="shared" si="79"/>
        <v>0</v>
      </c>
      <c r="AM65" s="199">
        <f t="shared" si="80"/>
        <v>0</v>
      </c>
      <c r="AN65" s="197">
        <f t="shared" si="81"/>
        <v>0</v>
      </c>
      <c r="AO65" s="200">
        <f t="shared" si="82"/>
        <v>3.3</v>
      </c>
      <c r="AP65" s="200">
        <f t="shared" si="46"/>
        <v>6.4</v>
      </c>
      <c r="AQ65" s="200">
        <f t="shared" si="83"/>
        <v>5.7</v>
      </c>
      <c r="AR65" s="200">
        <f t="shared" si="84"/>
        <v>0</v>
      </c>
      <c r="AS65" s="199">
        <f t="shared" si="85"/>
        <v>1.5</v>
      </c>
      <c r="AT65" s="199">
        <f>IF('Indicator Data'!L65="No data","x",IF('Indicator Data'!CC65&lt;1000,"x",ROUND((IF('Indicator Data'!L65&gt;AT$3,10,IF('Indicator Data'!L65&lt;AT$4,0,10-(AT$3-'Indicator Data'!L65)/(AT$3-AT$4)*10))),1)))</f>
        <v>1</v>
      </c>
      <c r="AU65" s="200">
        <f t="shared" si="86"/>
        <v>1.3</v>
      </c>
      <c r="AV65" s="201">
        <f>IF('Indicator Data'!M65="No data","x",ROUND(IF('Indicator Data'!M65=0,0,IF(LOG('Indicator Data'!M65)&gt;AV$3,10,IF(LOG('Indicator Data'!M65)&lt;AV$4,0,10-(AV$3-LOG('Indicator Data'!M65))/(AV$3-AV$4)*10))),1))</f>
        <v>0</v>
      </c>
      <c r="AW65" s="198">
        <f>IF(AV65="x","x",'Indicator Data'!M65/'Indicator Data'!$CB65)</f>
        <v>0</v>
      </c>
      <c r="AX65" s="201">
        <f t="shared" si="87"/>
        <v>0</v>
      </c>
      <c r="AY65" s="197">
        <f t="shared" si="47"/>
        <v>0</v>
      </c>
      <c r="AZ65" s="201" t="str">
        <f>IF('Indicator Data'!N65="No data","x",ROUND(IF('Indicator Data'!N65=0,0,IF(LOG('Indicator Data'!N65)&gt;AZ$3,10,IF(LOG('Indicator Data'!N65)&lt;AZ$4,0,10-(AZ$3-LOG('Indicator Data'!N65))/(AZ$3-AZ$4)*10))),1))</f>
        <v>x</v>
      </c>
      <c r="BA65" s="198" t="str">
        <f>IF(AZ65="x","x",'Indicator Data'!N65/'Indicator Data'!$CB65)</f>
        <v>x</v>
      </c>
      <c r="BB65" s="201" t="str">
        <f t="shared" si="88"/>
        <v>x</v>
      </c>
      <c r="BC65" s="197" t="str">
        <f t="shared" si="48"/>
        <v>x</v>
      </c>
      <c r="BD65" s="201" t="str">
        <f>IF('Indicator Data'!O65="No data","x",ROUND(IF('Indicator Data'!O65=0,0,IF(LOG('Indicator Data'!O65)&gt;BD$3,10,IF(LOG('Indicator Data'!O65)&lt;BD$4,0,10-(BD$3-LOG('Indicator Data'!O65))/(BD$3-BD$4)*10))),1))</f>
        <v>x</v>
      </c>
      <c r="BE65" s="198" t="str">
        <f>IF(BD65="x","x",'Indicator Data'!O65/'Indicator Data'!$CB65)</f>
        <v>x</v>
      </c>
      <c r="BF65" s="201" t="str">
        <f t="shared" si="89"/>
        <v>x</v>
      </c>
      <c r="BG65" s="197" t="str">
        <f t="shared" si="49"/>
        <v>x</v>
      </c>
      <c r="BH65" s="201" t="str">
        <f>IF('Indicator Data'!P65="No data","x",ROUND(IF('Indicator Data'!P65=0,0,IF(LOG('Indicator Data'!P65)&gt;BH$3,10,IF(LOG('Indicator Data'!P65)&lt;BH$4,0,10-(BH$3-LOG('Indicator Data'!P65))/(BH$3-BH$4)*10))),1))</f>
        <v>x</v>
      </c>
      <c r="BI65" s="198" t="str">
        <f>IF(BH65="x","x",'Indicator Data'!P65/'Indicator Data'!$CB65)</f>
        <v>x</v>
      </c>
      <c r="BJ65" s="201" t="str">
        <f t="shared" si="90"/>
        <v>x</v>
      </c>
      <c r="BK65" s="197" t="str">
        <f t="shared" si="50"/>
        <v>x</v>
      </c>
      <c r="BL65" s="199">
        <f t="shared" si="51"/>
        <v>0</v>
      </c>
      <c r="BM65" s="201">
        <f>ROUND(IF('Indicator Data'!Q65=0,0,IF(LOG('Indicator Data'!Q65)&gt;BM$3,10,IF(LOG('Indicator Data'!Q65)&lt;BM$4,0,10-(BM$3-LOG('Indicator Data'!Q65))/(BM$3-BM$4)*10))),1)</f>
        <v>0</v>
      </c>
      <c r="BN65" s="252">
        <f>'Indicator Data'!R65</f>
        <v>0</v>
      </c>
      <c r="BO65" s="201">
        <f t="shared" si="91"/>
        <v>0</v>
      </c>
      <c r="BP65" s="201">
        <f t="shared" si="92"/>
        <v>0</v>
      </c>
      <c r="BQ65" s="201">
        <f>ROUND(IF('Indicator Data'!S65=0,0,IF(LOG('Indicator Data'!S65)&gt;BQ$3,10,IF(LOG('Indicator Data'!S65)&lt;BQ$4,0,10-(BQ$3-LOG('Indicator Data'!S65))/(BQ$3-BQ$4)*10))),1)</f>
        <v>0</v>
      </c>
      <c r="BR65" s="252">
        <f>'Indicator Data'!T65</f>
        <v>0</v>
      </c>
      <c r="BS65" s="201">
        <f t="shared" si="93"/>
        <v>0</v>
      </c>
      <c r="BT65" s="201">
        <f t="shared" si="94"/>
        <v>0</v>
      </c>
      <c r="BU65" s="197">
        <f t="shared" si="95"/>
        <v>0</v>
      </c>
      <c r="BV65" s="201">
        <f>ROUND(IF('Indicator Data'!U65=0,0,IF(LOG('Indicator Data'!U65)&gt;BV$3,10,IF(LOG('Indicator Data'!U65)&lt;BV$4,0,10-(BV$3-LOG('Indicator Data'!U65))/(BV$3-BV$4)*10))),1)</f>
        <v>0</v>
      </c>
      <c r="BW65" s="198">
        <f>'Indicator Data'!U65/'Indicator Data'!$CB65</f>
        <v>0</v>
      </c>
      <c r="BX65" s="201">
        <f t="shared" si="96"/>
        <v>0</v>
      </c>
      <c r="BY65" s="197">
        <f t="shared" si="52"/>
        <v>0</v>
      </c>
      <c r="BZ65" s="201">
        <f>ROUND(IF('Indicator Data'!V65=0,0,IF(LOG('Indicator Data'!V65)&gt;BZ$3,10,IF(LOG('Indicator Data'!V65)&lt;BZ$4,0,10-(BZ$3-LOG('Indicator Data'!V65))/(BZ$3-BZ$4)*10))),1)</f>
        <v>0</v>
      </c>
      <c r="CA65" s="198">
        <f>IF('Indicator Data'!V65/'Indicator Data'!$CB65&gt;1,1,'Indicator Data'!V65/'Indicator Data'!$CB65)</f>
        <v>0</v>
      </c>
      <c r="CB65" s="201">
        <f t="shared" si="97"/>
        <v>0</v>
      </c>
      <c r="CC65" s="197">
        <f t="shared" si="53"/>
        <v>0</v>
      </c>
      <c r="CD65" s="201">
        <f>ROUND(IF('Indicator Data'!W65=0,0,IF(LOG('Indicator Data'!W65)&gt;CD$3,10,IF(LOG('Indicator Data'!W65)&lt;CD$4,0,10-(CD$3-LOG('Indicator Data'!W65))/(CD$3-CD$4)*10))),1)</f>
        <v>3.9</v>
      </c>
      <c r="CE65" s="198">
        <f>'Indicator Data'!W65/'Indicator Data'!$CB65</f>
        <v>8.9104911205187048E-5</v>
      </c>
      <c r="CF65" s="201">
        <f t="shared" si="98"/>
        <v>0</v>
      </c>
      <c r="CG65" s="197">
        <f t="shared" si="54"/>
        <v>2.2000000000000002</v>
      </c>
      <c r="CH65" s="199">
        <f t="shared" si="99"/>
        <v>0.6</v>
      </c>
      <c r="CI65" s="201">
        <f>IF('Indicator Data'!BR65="No data","x",ROUND(IF('Indicator Data'!BR65&gt;CI$3,0,IF('Indicator Data'!BR65&lt;CI$4,10,(CI$3-'Indicator Data'!BR65)/(CI$3-CI$4)*10)),1))</f>
        <v>0.1</v>
      </c>
      <c r="CJ65" s="201">
        <f>IF('Indicator Data'!BS65="No data","x",ROUND(IF('Indicator Data'!BS65&gt;CJ$3,0,IF('Indicator Data'!BS65&lt;CJ$4,10,(CJ$3-'Indicator Data'!BS65)/(CJ$3-CJ$4)*10)),1))</f>
        <v>0</v>
      </c>
      <c r="CK65" s="201" t="str">
        <f>IF('Indicator Data'!AC65="No data","x",ROUND(IF('Indicator Data'!AC65&gt;CK$3,0,IF('Indicator Data'!AC65&lt;CK$4,10,(CK$3-'Indicator Data'!AC65)/(CK$3-CK$4)*10)),1))</f>
        <v>x</v>
      </c>
      <c r="CL65" s="197">
        <f t="shared" si="100"/>
        <v>0.1</v>
      </c>
      <c r="CM65" s="201">
        <f>IF('Indicator Data'!X65="No data","x",ROUND(IF(LOG('Indicator Data'!X65)&gt;CM$3,10,IF(LOG('Indicator Data'!X65)&lt;CM$4,0,10-(CM$3-LOG('Indicator Data'!X65))/(CM$3-CM$4)*10)),1))</f>
        <v>7</v>
      </c>
      <c r="CN65" s="201">
        <f>IF('Indicator Data'!Y65="No data","x",ROUND(IF('Indicator Data'!Y65&gt;CN$3,10,IF('Indicator Data'!Y65&lt;CN$4,0,10-(CN$3-'Indicator Data'!Y65)/(CN$3-CN$4)*10)),1))</f>
        <v>1.1000000000000001</v>
      </c>
      <c r="CO65" s="201">
        <f>IF('Indicator Data'!Z65="No data","x",ROUND(IF('Indicator Data'!Z65&gt;CO$3,10,IF('Indicator Data'!Z65&lt;CO$4,0,10-(CO$3-'Indicator Data'!Z65)/(CO$3-CO$4)*10)),1))</f>
        <v>8.1</v>
      </c>
      <c r="CP65" s="201">
        <f>IF('Indicator Data'!AA65="No data","x",ROUND(IF('Indicator Data'!AA65&gt;CP$3,10,IF('Indicator Data'!AA65&lt;CP$4,0,10-(CP$3-'Indicator Data'!AA65)/(CP$3-CP$4)*10)),1))</f>
        <v>0.6</v>
      </c>
      <c r="CQ65" s="197">
        <f t="shared" si="55"/>
        <v>4.2</v>
      </c>
      <c r="CR65" s="199">
        <f t="shared" si="56"/>
        <v>2.8</v>
      </c>
      <c r="CS65" s="201" t="str">
        <f>IF('Indicator Data'!AF65="No data","x",ROUND(IF('Indicator Data'!AF65&gt;CS$3,10,IF('Indicator Data'!AF65&lt;CS$4,0,10-(CS$3-'Indicator Data'!AF65)/(CS$3-CS$4)*10)),1))</f>
        <v>x</v>
      </c>
      <c r="CT65" s="201">
        <f>IF('Indicator Data'!AG65="No data","x",ROUND(IF('Indicator Data'!AG65&gt;CT$3,10,IF('Indicator Data'!AG65&lt;CT$4,0,10-(CT$3-'Indicator Data'!AG65)/(CT$3-CT$4)*10)),1))</f>
        <v>0.4</v>
      </c>
      <c r="CU65" s="197">
        <f t="shared" si="57"/>
        <v>3.4</v>
      </c>
      <c r="CV65" s="201">
        <f>IF('Indicator Data'!AB65="No data","x",ROUND(IF('Indicator Data'!AB65&gt;CV$3,10,IF('Indicator Data'!AB65&lt;CV$4,0,10-(CV$3-'Indicator Data'!AB65)/(CV$3-CV$4)*10)),1))</f>
        <v>0</v>
      </c>
      <c r="CW65" s="197">
        <f t="shared" si="58"/>
        <v>0</v>
      </c>
      <c r="CX65" s="198">
        <f>IF('Indicator Data'!AD65="No data","x",'Indicator Data'!AD65/'Indicator Data'!$CA65)</f>
        <v>9.0879130266500747E-4</v>
      </c>
      <c r="CY65" s="201">
        <f t="shared" si="101"/>
        <v>0.9</v>
      </c>
      <c r="CZ65" s="201">
        <f>IF('Indicator Data'!AE65="No data","x",ROUND(IF('Indicator Data'!AE65&gt;CZ$3,0,IF('Indicator Data'!AE65&lt;CZ$4,10,(CZ$3-'Indicator Data'!AE65)/(CZ$3-CZ$4)*10)),1))</f>
        <v>2</v>
      </c>
      <c r="DA65" s="197">
        <f t="shared" si="59"/>
        <v>1.5</v>
      </c>
      <c r="DB65" s="199">
        <f t="shared" si="60"/>
        <v>1.6</v>
      </c>
      <c r="DC65" s="200">
        <f t="shared" si="102"/>
        <v>1.3</v>
      </c>
      <c r="DD65" s="202">
        <f t="shared" si="103"/>
        <v>3.4</v>
      </c>
      <c r="DE65" s="201">
        <f>ROUND(IF('Indicator Data'!AH65=0,0,IF('Indicator Data'!AH65&gt;DE$3,10,IF('Indicator Data'!AH65&lt;DE$4,0,10-(DE$3-'Indicator Data'!AH65)/(DE$3-DE$4)*10))),1)</f>
        <v>0.2</v>
      </c>
      <c r="DF65" s="201">
        <f>ROUND(IF('Indicator Data'!AI65=0,0,IF(LOG('Indicator Data'!AI65)&gt;LOG(DF$3),10,IF(LOG('Indicator Data'!AI65)&lt;LOG(DF$4),0,10-(LOG(DF$3)-LOG('Indicator Data'!AI65))/(LOG(DF$3)-LOG(DF$4))*10))),1)</f>
        <v>1.6</v>
      </c>
      <c r="DG65" s="203">
        <f t="shared" si="104"/>
        <v>0.9</v>
      </c>
      <c r="DH65" s="197">
        <f>'Indicator Data'!AJ65</f>
        <v>0</v>
      </c>
      <c r="DI65" s="197">
        <f>'Indicator Data'!AK65</f>
        <v>0</v>
      </c>
      <c r="DJ65" s="200">
        <f t="shared" si="105"/>
        <v>0</v>
      </c>
      <c r="DK65" s="202">
        <f t="shared" si="106"/>
        <v>0.6</v>
      </c>
      <c r="DL65" s="13"/>
      <c r="DM65" s="24"/>
    </row>
    <row r="66" spans="1:117" s="2" customFormat="1">
      <c r="A66" s="205" t="str">
        <f>'Indicator Data'!A66</f>
        <v>Gabon</v>
      </c>
      <c r="B66" s="206" t="str">
        <f>'Indicator Data'!B66</f>
        <v>GAB</v>
      </c>
      <c r="C66" s="204">
        <f>ROUND(IF('Indicator Data'!C66=0,0.1,IF(LOG('Indicator Data'!C66)&gt;C$3,10,IF(LOG('Indicator Data'!C66)&lt;C$4,0,10-(C$3-LOG('Indicator Data'!C66))/(C$3-C$4)*10))),1)</f>
        <v>0.1</v>
      </c>
      <c r="D66" s="196">
        <f>ROUND(IF('Indicator Data'!D66=0,0.1,IF(LOG('Indicator Data'!D66)&gt;D$3,10,IF(LOG('Indicator Data'!D66)&lt;D$4,0,10-(D$3-LOG('Indicator Data'!D66))/(D$3-D$4)*10))),1)</f>
        <v>0.1</v>
      </c>
      <c r="E66" s="197">
        <f t="shared" si="61"/>
        <v>0.1</v>
      </c>
      <c r="F66" s="197">
        <f>IF('Indicator Data'!E66="No data",0.1,(ROUND(IF('Indicator Data'!E66=0,0,IF(LOG('Indicator Data'!E66)&gt;F$3,10,IF(LOG('Indicator Data'!E66)&lt;F$4,0,10-(F$3-LOG('Indicator Data'!E66))/(F$3-F$4)*10))),1)))</f>
        <v>5.2</v>
      </c>
      <c r="G66" s="197">
        <f>ROUND(IF('Indicator Data'!F66=0,0,IF(LOG('Indicator Data'!F66)&gt;G$3,10,IF(LOG('Indicator Data'!F66)&lt;G$4,0,10-(G$3-LOG('Indicator Data'!F66))/(G$3-G$4)*10))),1)</f>
        <v>0</v>
      </c>
      <c r="H66" s="196">
        <f>ROUND(IF('Indicator Data'!G66=0,0,IF(LOG('Indicator Data'!G66)&gt;H$3,10,IF(LOG('Indicator Data'!G66)&lt;H$4,0,10-(H$3-LOG('Indicator Data'!G66))/(H$3-H$4)*10))),1)</f>
        <v>0</v>
      </c>
      <c r="I66" s="196">
        <f>ROUND(IF('Indicator Data'!H66=0,0,IF(LOG('Indicator Data'!H66)&gt;I$3,10,IF(LOG('Indicator Data'!H66)&lt;I$4,0,10-(I$3-LOG('Indicator Data'!H66))/(I$3-I$4)*10))),1)</f>
        <v>0</v>
      </c>
      <c r="J66" s="196">
        <f t="shared" si="62"/>
        <v>0</v>
      </c>
      <c r="K66" s="196">
        <f>ROUND(IF('Indicator Data'!I66=0,0,IF(LOG('Indicator Data'!I66)&gt;K$3,10,IF(LOG('Indicator Data'!I66)&lt;K$4,0,10-(K$3-LOG('Indicator Data'!I66))/(K$3-K$4)*10))),1)</f>
        <v>0</v>
      </c>
      <c r="L66" s="197">
        <f t="shared" si="63"/>
        <v>0</v>
      </c>
      <c r="M66" s="197">
        <f>ROUND(IF('Indicator Data'!J66=0,0,IF(LOG('Indicator Data'!J66)&gt;M$3,10,IF(LOG('Indicator Data'!J66)&lt;M$4,0,10-(M$3-LOG('Indicator Data'!J66))/(M$3-M$4)*10))),1)</f>
        <v>0</v>
      </c>
      <c r="N66" s="198">
        <f>'Indicator Data'!C66/'Indicator Data'!$CB66</f>
        <v>0</v>
      </c>
      <c r="O66" s="198">
        <f>'Indicator Data'!D66/'Indicator Data'!$CB66</f>
        <v>0</v>
      </c>
      <c r="P66" s="198">
        <f>IF(F66=0.1,"x",'Indicator Data'!E66/'Indicator Data'!$CB66)</f>
        <v>6.5875470923175312E-3</v>
      </c>
      <c r="Q66" s="198">
        <f>'Indicator Data'!F66/'Indicator Data'!$CB66</f>
        <v>0</v>
      </c>
      <c r="R66" s="198">
        <f>'Indicator Data'!G66/'Indicator Data'!$CB66</f>
        <v>0</v>
      </c>
      <c r="S66" s="198">
        <f>'Indicator Data'!H66/'Indicator Data'!$CB66</f>
        <v>0</v>
      </c>
      <c r="T66" s="198">
        <f>'Indicator Data'!I66/'Indicator Data'!$CB66</f>
        <v>0</v>
      </c>
      <c r="U66" s="198">
        <f>'Indicator Data'!J66/'Indicator Data'!$CB66</f>
        <v>0</v>
      </c>
      <c r="V66" s="196">
        <f t="shared" si="64"/>
        <v>0</v>
      </c>
      <c r="W66" s="196">
        <f t="shared" si="65"/>
        <v>0</v>
      </c>
      <c r="X66" s="197">
        <f t="shared" si="66"/>
        <v>0</v>
      </c>
      <c r="Y66" s="197">
        <f t="shared" si="67"/>
        <v>4.4000000000000004</v>
      </c>
      <c r="Z66" s="197">
        <f t="shared" si="68"/>
        <v>0</v>
      </c>
      <c r="AA66" s="196">
        <f t="shared" si="69"/>
        <v>0</v>
      </c>
      <c r="AB66" s="196">
        <f t="shared" si="70"/>
        <v>0</v>
      </c>
      <c r="AC66" s="196">
        <f t="shared" si="71"/>
        <v>0</v>
      </c>
      <c r="AD66" s="196">
        <f t="shared" si="72"/>
        <v>0</v>
      </c>
      <c r="AE66" s="197">
        <f t="shared" si="73"/>
        <v>0</v>
      </c>
      <c r="AF66" s="197">
        <f t="shared" si="74"/>
        <v>0</v>
      </c>
      <c r="AG66" s="196">
        <f>ROUND(IF('Indicator Data'!K66=0,0,IF('Indicator Data'!K66&gt;AG$3,10,IF('Indicator Data'!K66&lt;AG$4,0,10-(AG$3-'Indicator Data'!K66)/(AG$3-AG$4)*10))),1)</f>
        <v>0</v>
      </c>
      <c r="AH66" s="199">
        <f t="shared" si="75"/>
        <v>0.1</v>
      </c>
      <c r="AI66" s="199">
        <f t="shared" si="76"/>
        <v>0.1</v>
      </c>
      <c r="AJ66" s="197">
        <f t="shared" si="77"/>
        <v>0</v>
      </c>
      <c r="AK66" s="197">
        <f t="shared" si="78"/>
        <v>0</v>
      </c>
      <c r="AL66" s="199">
        <f t="shared" si="79"/>
        <v>0</v>
      </c>
      <c r="AM66" s="199">
        <f t="shared" si="80"/>
        <v>0</v>
      </c>
      <c r="AN66" s="197">
        <f t="shared" si="81"/>
        <v>0</v>
      </c>
      <c r="AO66" s="200">
        <f t="shared" si="82"/>
        <v>0.1</v>
      </c>
      <c r="AP66" s="200">
        <f t="shared" si="46"/>
        <v>4.8</v>
      </c>
      <c r="AQ66" s="200">
        <f t="shared" si="83"/>
        <v>0</v>
      </c>
      <c r="AR66" s="200">
        <f t="shared" si="84"/>
        <v>0</v>
      </c>
      <c r="AS66" s="199">
        <f t="shared" si="85"/>
        <v>0</v>
      </c>
      <c r="AT66" s="199">
        <f>IF('Indicator Data'!L66="No data","x",IF('Indicator Data'!CC66&lt;1000,"x",ROUND((IF('Indicator Data'!L66&gt;AT$3,10,IF('Indicator Data'!L66&lt;AT$4,0,10-(AT$3-'Indicator Data'!L66)/(AT$3-AT$4)*10))),1)))</f>
        <v>1.9</v>
      </c>
      <c r="AU66" s="200">
        <f t="shared" si="86"/>
        <v>1</v>
      </c>
      <c r="AV66" s="201">
        <f>IF('Indicator Data'!M66="No data","x",ROUND(IF('Indicator Data'!M66=0,0,IF(LOG('Indicator Data'!M66)&gt;AV$3,10,IF(LOG('Indicator Data'!M66)&lt;AV$4,0,10-(AV$3-LOG('Indicator Data'!M66))/(AV$3-AV$4)*10))),1))</f>
        <v>7.2</v>
      </c>
      <c r="AW66" s="198">
        <f>IF(AV66="x","x",'Indicator Data'!M66/'Indicator Data'!$CB66)</f>
        <v>0.61153267232670661</v>
      </c>
      <c r="AX66" s="201">
        <f t="shared" si="87"/>
        <v>6.8</v>
      </c>
      <c r="AY66" s="197">
        <f t="shared" si="47"/>
        <v>7</v>
      </c>
      <c r="AZ66" s="201">
        <f>IF('Indicator Data'!N66="No data","x",ROUND(IF('Indicator Data'!N66=0,0,IF(LOG('Indicator Data'!N66)&gt;AZ$3,10,IF(LOG('Indicator Data'!N66)&lt;AZ$4,0,10-(AZ$3-LOG('Indicator Data'!N66))/(AZ$3-AZ$4)*10))),1))</f>
        <v>7.9</v>
      </c>
      <c r="BA66" s="198">
        <f>IF(AZ66="x","x",'Indicator Data'!N66/'Indicator Data'!$CB66)</f>
        <v>0.31465403423938976</v>
      </c>
      <c r="BB66" s="201">
        <f t="shared" si="88"/>
        <v>10</v>
      </c>
      <c r="BC66" s="197">
        <f t="shared" si="48"/>
        <v>9.1999999999999993</v>
      </c>
      <c r="BD66" s="201">
        <f>IF('Indicator Data'!O66="No data","x",ROUND(IF('Indicator Data'!O66=0,0,IF(LOG('Indicator Data'!O66)&gt;BD$3,10,IF(LOG('Indicator Data'!O66)&lt;BD$4,0,10-(BD$3-LOG('Indicator Data'!O66))/(BD$3-BD$4)*10))),1))</f>
        <v>0</v>
      </c>
      <c r="BE66" s="198">
        <f>IF(BD66="x","x",'Indicator Data'!O66/'Indicator Data'!$CB66)</f>
        <v>0</v>
      </c>
      <c r="BF66" s="201">
        <f t="shared" si="89"/>
        <v>0</v>
      </c>
      <c r="BG66" s="197">
        <f t="shared" si="49"/>
        <v>0</v>
      </c>
      <c r="BH66" s="201">
        <f>IF('Indicator Data'!P66="No data","x",ROUND(IF('Indicator Data'!P66=0,0,IF(LOG('Indicator Data'!P66)&gt;BH$3,10,IF(LOG('Indicator Data'!P66)&lt;BH$4,0,10-(BH$3-LOG('Indicator Data'!P66))/(BH$3-BH$4)*10))),1))</f>
        <v>7.6</v>
      </c>
      <c r="BI66" s="198">
        <f>IF(BH66="x","x",'Indicator Data'!P66/'Indicator Data'!$CB66)</f>
        <v>0.19698245527302391</v>
      </c>
      <c r="BJ66" s="201">
        <f t="shared" si="90"/>
        <v>10</v>
      </c>
      <c r="BK66" s="197">
        <f t="shared" si="50"/>
        <v>9.1</v>
      </c>
      <c r="BL66" s="199">
        <f t="shared" si="51"/>
        <v>7.5</v>
      </c>
      <c r="BM66" s="201">
        <f>ROUND(IF('Indicator Data'!Q66=0,0,IF(LOG('Indicator Data'!Q66)&gt;BM$3,10,IF(LOG('Indicator Data'!Q66)&lt;BM$4,0,10-(BM$3-LOG('Indicator Data'!Q66))/(BM$3-BM$4)*10))),1)</f>
        <v>7</v>
      </c>
      <c r="BN66" s="252">
        <f>'Indicator Data'!R66</f>
        <v>0.489138083</v>
      </c>
      <c r="BO66" s="201">
        <f t="shared" si="91"/>
        <v>4.9000000000000004</v>
      </c>
      <c r="BP66" s="201">
        <f t="shared" si="92"/>
        <v>6.1</v>
      </c>
      <c r="BQ66" s="201">
        <f>ROUND(IF('Indicator Data'!S66=0,0,IF(LOG('Indicator Data'!S66)&gt;BQ$3,10,IF(LOG('Indicator Data'!S66)&lt;BQ$4,0,10-(BQ$3-LOG('Indicator Data'!S66))/(BQ$3-BQ$4)*10))),1)</f>
        <v>7.5</v>
      </c>
      <c r="BR66" s="252">
        <f>'Indicator Data'!T66</f>
        <v>1</v>
      </c>
      <c r="BS66" s="201">
        <f t="shared" si="93"/>
        <v>10</v>
      </c>
      <c r="BT66" s="201">
        <f t="shared" si="94"/>
        <v>9.1</v>
      </c>
      <c r="BU66" s="197">
        <f t="shared" si="95"/>
        <v>7.9</v>
      </c>
      <c r="BV66" s="201">
        <f>ROUND(IF('Indicator Data'!U66=0,0,IF(LOG('Indicator Data'!U66)&gt;BV$3,10,IF(LOG('Indicator Data'!U66)&lt;BV$4,0,10-(BV$3-LOG('Indicator Data'!U66))/(BV$3-BV$4)*10))),1)</f>
        <v>7.3</v>
      </c>
      <c r="BW66" s="198">
        <f>'Indicator Data'!U66/'Indicator Data'!$CB66</f>
        <v>0.77339399895433036</v>
      </c>
      <c r="BX66" s="201">
        <f t="shared" si="96"/>
        <v>8.6</v>
      </c>
      <c r="BY66" s="197">
        <f t="shared" si="52"/>
        <v>8</v>
      </c>
      <c r="BZ66" s="201">
        <f>ROUND(IF('Indicator Data'!V66=0,0,IF(LOG('Indicator Data'!V66)&gt;BZ$3,10,IF(LOG('Indicator Data'!V66)&lt;BZ$4,0,10-(BZ$3-LOG('Indicator Data'!V66))/(BZ$3-BZ$4)*10))),1)</f>
        <v>7.4</v>
      </c>
      <c r="CA66" s="198">
        <f>IF('Indicator Data'!V66/'Indicator Data'!$CB66&gt;1,1,'Indicator Data'!V66/'Indicator Data'!$CB66)</f>
        <v>0.80145205788136342</v>
      </c>
      <c r="CB66" s="201">
        <f t="shared" si="97"/>
        <v>8</v>
      </c>
      <c r="CC66" s="197">
        <f t="shared" si="53"/>
        <v>7.7</v>
      </c>
      <c r="CD66" s="201">
        <f>ROUND(IF('Indicator Data'!W66=0,0,IF(LOG('Indicator Data'!W66)&gt;CD$3,10,IF(LOG('Indicator Data'!W66)&lt;CD$4,0,10-(CD$3-LOG('Indicator Data'!W66))/(CD$3-CD$4)*10))),1)</f>
        <v>7.4</v>
      </c>
      <c r="CE66" s="198">
        <f>'Indicator Data'!W66/'Indicator Data'!$CB66</f>
        <v>0.88401706256056367</v>
      </c>
      <c r="CF66" s="201">
        <f t="shared" si="98"/>
        <v>8.8000000000000007</v>
      </c>
      <c r="CG66" s="197">
        <f t="shared" si="54"/>
        <v>8.1999999999999993</v>
      </c>
      <c r="CH66" s="199">
        <f t="shared" si="99"/>
        <v>8</v>
      </c>
      <c r="CI66" s="201">
        <f>IF('Indicator Data'!BR66="No data","x",ROUND(IF('Indicator Data'!BR66&gt;CI$3,0,IF('Indicator Data'!BR66&lt;CI$4,10,(CI$3-'Indicator Data'!BR66)/(CI$3-CI$4)*10)),1))</f>
        <v>5.8</v>
      </c>
      <c r="CJ66" s="201">
        <f>IF('Indicator Data'!BS66="No data","x",ROUND(IF('Indicator Data'!BS66&gt;CJ$3,0,IF('Indicator Data'!BS66&lt;CJ$4,10,(CJ$3-'Indicator Data'!BS66)/(CJ$3-CJ$4)*10)),1))</f>
        <v>2.4</v>
      </c>
      <c r="CK66" s="201" t="str">
        <f>IF('Indicator Data'!AC66="No data","x",ROUND(IF('Indicator Data'!AC66&gt;CK$3,0,IF('Indicator Data'!AC66&lt;CK$4,10,(CK$3-'Indicator Data'!AC66)/(CK$3-CK$4)*10)),1))</f>
        <v>x</v>
      </c>
      <c r="CL66" s="197">
        <f t="shared" si="100"/>
        <v>4.0999999999999996</v>
      </c>
      <c r="CM66" s="201">
        <f>IF('Indicator Data'!X66="No data","x",ROUND(IF(LOG('Indicator Data'!X66)&gt;CM$3,10,IF(LOG('Indicator Data'!X66)&lt;CM$4,0,10-(CM$3-LOG('Indicator Data'!X66))/(CM$3-CM$4)*10)),1))</f>
        <v>3.1</v>
      </c>
      <c r="CN66" s="201">
        <f>IF('Indicator Data'!Y66="No data","x",ROUND(IF('Indicator Data'!Y66&gt;CN$3,10,IF('Indicator Data'!Y66&lt;CN$4,0,10-(CN$3-'Indicator Data'!Y66)/(CN$3-CN$4)*10)),1))</f>
        <v>5.6</v>
      </c>
      <c r="CO66" s="201">
        <f>IF('Indicator Data'!Z66="No data","x",ROUND(IF('Indicator Data'!Z66&gt;CO$3,10,IF('Indicator Data'!Z66&lt;CO$4,0,10-(CO$3-'Indicator Data'!Z66)/(CO$3-CO$4)*10)),1))</f>
        <v>9</v>
      </c>
      <c r="CP66" s="201">
        <f>IF('Indicator Data'!AA66="No data","x",ROUND(IF('Indicator Data'!AA66&gt;CP$3,10,IF('Indicator Data'!AA66&lt;CP$4,0,10-(CP$3-'Indicator Data'!AA66)/(CP$3-CP$4)*10)),1))</f>
        <v>5.2</v>
      </c>
      <c r="CQ66" s="197">
        <f t="shared" si="55"/>
        <v>5.7</v>
      </c>
      <c r="CR66" s="199">
        <f t="shared" si="56"/>
        <v>5.2</v>
      </c>
      <c r="CS66" s="201">
        <f>IF('Indicator Data'!AF66="No data","x",ROUND(IF('Indicator Data'!AF66&gt;CS$3,10,IF('Indicator Data'!AF66&lt;CS$4,0,10-(CS$3-'Indicator Data'!AF66)/(CS$3-CS$4)*10)),1))</f>
        <v>4.0999999999999996</v>
      </c>
      <c r="CT66" s="201">
        <f>IF('Indicator Data'!AG66="No data","x",ROUND(IF('Indicator Data'!AG66&gt;CT$3,10,IF('Indicator Data'!AG66&lt;CT$4,0,10-(CT$3-'Indicator Data'!AG66)/(CT$3-CT$4)*10)),1))</f>
        <v>6.3</v>
      </c>
      <c r="CU66" s="197">
        <f t="shared" si="57"/>
        <v>5.6</v>
      </c>
      <c r="CV66" s="201">
        <f>IF('Indicator Data'!AB66="No data","x",ROUND(IF('Indicator Data'!AB66&gt;CV$3,10,IF('Indicator Data'!AB66&lt;CV$4,0,10-(CV$3-'Indicator Data'!AB66)/(CV$3-CV$4)*10)),1))</f>
        <v>1</v>
      </c>
      <c r="CW66" s="197">
        <f t="shared" si="58"/>
        <v>3.1</v>
      </c>
      <c r="CX66" s="198" t="str">
        <f>IF('Indicator Data'!AD66="No data","x",'Indicator Data'!AD66/'Indicator Data'!$CA66)</f>
        <v>x</v>
      </c>
      <c r="CY66" s="201" t="str">
        <f t="shared" si="101"/>
        <v>x</v>
      </c>
      <c r="CZ66" s="201">
        <f>IF('Indicator Data'!AE66="No data","x",ROUND(IF('Indicator Data'!AE66&gt;CZ$3,0,IF('Indicator Data'!AE66&lt;CZ$4,10,(CZ$3-'Indicator Data'!AE66)/(CZ$3-CZ$4)*10)),1))</f>
        <v>8</v>
      </c>
      <c r="DA66" s="197">
        <f t="shared" si="59"/>
        <v>8</v>
      </c>
      <c r="DB66" s="199">
        <f t="shared" si="60"/>
        <v>5.6</v>
      </c>
      <c r="DC66" s="200">
        <f t="shared" si="102"/>
        <v>6.7</v>
      </c>
      <c r="DD66" s="202">
        <f t="shared" si="103"/>
        <v>2.6</v>
      </c>
      <c r="DE66" s="201">
        <f>ROUND(IF('Indicator Data'!AH66=0,0,IF('Indicator Data'!AH66&gt;DE$3,10,IF('Indicator Data'!AH66&lt;DE$4,0,10-(DE$3-'Indicator Data'!AH66)/(DE$3-DE$4)*10))),1)</f>
        <v>2.9</v>
      </c>
      <c r="DF66" s="201">
        <f>ROUND(IF('Indicator Data'!AI66=0,0,IF(LOG('Indicator Data'!AI66)&gt;LOG(DF$3),10,IF(LOG('Indicator Data'!AI66)&lt;LOG(DF$4),0,10-(LOG(DF$3)-LOG('Indicator Data'!AI66))/(LOG(DF$3)-LOG(DF$4))*10))),1)</f>
        <v>2.2999999999999998</v>
      </c>
      <c r="DG66" s="203">
        <f t="shared" si="104"/>
        <v>2.6</v>
      </c>
      <c r="DH66" s="197">
        <f>'Indicator Data'!AJ66</f>
        <v>0</v>
      </c>
      <c r="DI66" s="197">
        <f>'Indicator Data'!AK66</f>
        <v>0</v>
      </c>
      <c r="DJ66" s="200">
        <f t="shared" si="105"/>
        <v>0</v>
      </c>
      <c r="DK66" s="202">
        <f t="shared" si="106"/>
        <v>1.8</v>
      </c>
      <c r="DL66" s="13"/>
      <c r="DM66" s="24"/>
    </row>
    <row r="67" spans="1:117" s="2" customFormat="1">
      <c r="A67" s="205" t="str">
        <f>'Indicator Data'!A67</f>
        <v>Gambia</v>
      </c>
      <c r="B67" s="206" t="str">
        <f>'Indicator Data'!B67</f>
        <v>GMB</v>
      </c>
      <c r="C67" s="204">
        <f>ROUND(IF('Indicator Data'!C67=0,0.1,IF(LOG('Indicator Data'!C67)&gt;C$3,10,IF(LOG('Indicator Data'!C67)&lt;C$4,0,10-(C$3-LOG('Indicator Data'!C67))/(C$3-C$4)*10))),1)</f>
        <v>0.1</v>
      </c>
      <c r="D67" s="196">
        <f>ROUND(IF('Indicator Data'!D67=0,0.1,IF(LOG('Indicator Data'!D67)&gt;D$3,10,IF(LOG('Indicator Data'!D67)&lt;D$4,0,10-(D$3-LOG('Indicator Data'!D67))/(D$3-D$4)*10))),1)</f>
        <v>0.1</v>
      </c>
      <c r="E67" s="197">
        <f t="shared" si="61"/>
        <v>0.1</v>
      </c>
      <c r="F67" s="197">
        <f>IF('Indicator Data'!E67="No data",0.1,(ROUND(IF('Indicator Data'!E67=0,0,IF(LOG('Indicator Data'!E67)&gt;F$3,10,IF(LOG('Indicator Data'!E67)&lt;F$4,0,10-(F$3-LOG('Indicator Data'!E67))/(F$3-F$4)*10))),1)))</f>
        <v>4.5999999999999996</v>
      </c>
      <c r="G67" s="197">
        <f>ROUND(IF('Indicator Data'!F67=0,0,IF(LOG('Indicator Data'!F67)&gt;G$3,10,IF(LOG('Indicator Data'!F67)&lt;G$4,0,10-(G$3-LOG('Indicator Data'!F67))/(G$3-G$4)*10))),1)</f>
        <v>2.9</v>
      </c>
      <c r="H67" s="196">
        <f>ROUND(IF('Indicator Data'!G67=0,0,IF(LOG('Indicator Data'!G67)&gt;H$3,10,IF(LOG('Indicator Data'!G67)&lt;H$4,0,10-(H$3-LOG('Indicator Data'!G67))/(H$3-H$4)*10))),1)</f>
        <v>0</v>
      </c>
      <c r="I67" s="196">
        <f>ROUND(IF('Indicator Data'!H67=0,0,IF(LOG('Indicator Data'!H67)&gt;I$3,10,IF(LOG('Indicator Data'!H67)&lt;I$4,0,10-(I$3-LOG('Indicator Data'!H67))/(I$3-I$4)*10))),1)</f>
        <v>0</v>
      </c>
      <c r="J67" s="196">
        <f t="shared" si="62"/>
        <v>0</v>
      </c>
      <c r="K67" s="196">
        <f>ROUND(IF('Indicator Data'!I67=0,0,IF(LOG('Indicator Data'!I67)&gt;K$3,10,IF(LOG('Indicator Data'!I67)&lt;K$4,0,10-(K$3-LOG('Indicator Data'!I67))/(K$3-K$4)*10))),1)</f>
        <v>0</v>
      </c>
      <c r="L67" s="197">
        <f t="shared" si="63"/>
        <v>0</v>
      </c>
      <c r="M67" s="197">
        <f>ROUND(IF('Indicator Data'!J67=0,0,IF(LOG('Indicator Data'!J67)&gt;M$3,10,IF(LOG('Indicator Data'!J67)&lt;M$4,0,10-(M$3-LOG('Indicator Data'!J67))/(M$3-M$4)*10))),1)</f>
        <v>7.9</v>
      </c>
      <c r="N67" s="198">
        <f>'Indicator Data'!C67/'Indicator Data'!$CB67</f>
        <v>0</v>
      </c>
      <c r="O67" s="198">
        <f>'Indicator Data'!D67/'Indicator Data'!$CB67</f>
        <v>0</v>
      </c>
      <c r="P67" s="198">
        <f>IF(F67=0.1,"x",'Indicator Data'!E67/'Indicator Data'!$CB67)</f>
        <v>3.3505201231405638E-3</v>
      </c>
      <c r="Q67" s="198">
        <f>'Indicator Data'!F67/'Indicator Data'!$CB67</f>
        <v>2.5754106182782282E-7</v>
      </c>
      <c r="R67" s="198">
        <f>'Indicator Data'!G67/'Indicator Data'!$CB67</f>
        <v>0</v>
      </c>
      <c r="S67" s="198">
        <f>'Indicator Data'!H67/'Indicator Data'!$CB67</f>
        <v>0</v>
      </c>
      <c r="T67" s="198">
        <f>'Indicator Data'!I67/'Indicator Data'!$CB67</f>
        <v>0</v>
      </c>
      <c r="U67" s="198">
        <f>'Indicator Data'!J67/'Indicator Data'!$CB67</f>
        <v>7.003020617260043E-3</v>
      </c>
      <c r="V67" s="196">
        <f t="shared" si="64"/>
        <v>0</v>
      </c>
      <c r="W67" s="196">
        <f t="shared" si="65"/>
        <v>0</v>
      </c>
      <c r="X67" s="197">
        <f t="shared" si="66"/>
        <v>0</v>
      </c>
      <c r="Y67" s="197">
        <f t="shared" si="67"/>
        <v>2.2000000000000002</v>
      </c>
      <c r="Z67" s="197">
        <f t="shared" si="68"/>
        <v>4.2</v>
      </c>
      <c r="AA67" s="196">
        <f t="shared" si="69"/>
        <v>0</v>
      </c>
      <c r="AB67" s="196">
        <f t="shared" si="70"/>
        <v>0</v>
      </c>
      <c r="AC67" s="196">
        <f t="shared" si="71"/>
        <v>0</v>
      </c>
      <c r="AD67" s="196">
        <f t="shared" si="72"/>
        <v>0</v>
      </c>
      <c r="AE67" s="197">
        <f t="shared" si="73"/>
        <v>0</v>
      </c>
      <c r="AF67" s="197">
        <f t="shared" si="74"/>
        <v>2.2999999999999998</v>
      </c>
      <c r="AG67" s="196">
        <f>ROUND(IF('Indicator Data'!K67=0,0,IF('Indicator Data'!K67&gt;AG$3,10,IF('Indicator Data'!K67&lt;AG$4,0,10-(AG$3-'Indicator Data'!K67)/(AG$3-AG$4)*10))),1)</f>
        <v>2.9</v>
      </c>
      <c r="AH67" s="199">
        <f t="shared" si="75"/>
        <v>0.1</v>
      </c>
      <c r="AI67" s="199">
        <f t="shared" si="76"/>
        <v>0.1</v>
      </c>
      <c r="AJ67" s="197">
        <f t="shared" si="77"/>
        <v>0</v>
      </c>
      <c r="AK67" s="197">
        <f t="shared" si="78"/>
        <v>0</v>
      </c>
      <c r="AL67" s="199">
        <f t="shared" si="79"/>
        <v>0</v>
      </c>
      <c r="AM67" s="199">
        <f t="shared" si="80"/>
        <v>0</v>
      </c>
      <c r="AN67" s="197">
        <f t="shared" si="81"/>
        <v>5.8</v>
      </c>
      <c r="AO67" s="200">
        <f t="shared" si="82"/>
        <v>0.1</v>
      </c>
      <c r="AP67" s="200">
        <f t="shared" si="46"/>
        <v>3.5</v>
      </c>
      <c r="AQ67" s="200">
        <f t="shared" si="83"/>
        <v>3.6</v>
      </c>
      <c r="AR67" s="200">
        <f t="shared" si="84"/>
        <v>0</v>
      </c>
      <c r="AS67" s="199">
        <f t="shared" si="85"/>
        <v>4.4000000000000004</v>
      </c>
      <c r="AT67" s="199">
        <f>IF('Indicator Data'!L67="No data","x",IF('Indicator Data'!CC67&lt;1000,"x",ROUND((IF('Indicator Data'!L67&gt;AT$3,10,IF('Indicator Data'!L67&lt;AT$4,0,10-(AT$3-'Indicator Data'!L67)/(AT$3-AT$4)*10))),1)))</f>
        <v>1.9</v>
      </c>
      <c r="AU67" s="200">
        <f t="shared" si="86"/>
        <v>3.2</v>
      </c>
      <c r="AV67" s="201">
        <f>IF('Indicator Data'!M67="No data","x",ROUND(IF('Indicator Data'!M67=0,0,IF(LOG('Indicator Data'!M67)&gt;AV$3,10,IF(LOG('Indicator Data'!M67)&lt;AV$4,0,10-(AV$3-LOG('Indicator Data'!M67))/(AV$3-AV$4)*10))),1))</f>
        <v>7</v>
      </c>
      <c r="AW67" s="198">
        <f>IF(AV67="x","x",'Indicator Data'!M67/'Indicator Data'!$CB67)</f>
        <v>0.41414792710439996</v>
      </c>
      <c r="AX67" s="201">
        <f t="shared" si="87"/>
        <v>4.5999999999999996</v>
      </c>
      <c r="AY67" s="197">
        <f t="shared" si="47"/>
        <v>5.9</v>
      </c>
      <c r="AZ67" s="201">
        <f>IF('Indicator Data'!N67="No data","x",ROUND(IF('Indicator Data'!N67=0,0,IF(LOG('Indicator Data'!N67)&gt;AZ$3,10,IF(LOG('Indicator Data'!N67)&lt;AZ$4,0,10-(AZ$3-LOG('Indicator Data'!N67))/(AZ$3-AZ$4)*10))),1))</f>
        <v>0</v>
      </c>
      <c r="BA67" s="198">
        <f>IF(AZ67="x","x",'Indicator Data'!N67/'Indicator Data'!$CB67)</f>
        <v>0</v>
      </c>
      <c r="BB67" s="201">
        <f t="shared" si="88"/>
        <v>0</v>
      </c>
      <c r="BC67" s="197">
        <f t="shared" si="48"/>
        <v>0</v>
      </c>
      <c r="BD67" s="201">
        <f>IF('Indicator Data'!O67="No data","x",ROUND(IF('Indicator Data'!O67=0,0,IF(LOG('Indicator Data'!O67)&gt;BD$3,10,IF(LOG('Indicator Data'!O67)&lt;BD$4,0,10-(BD$3-LOG('Indicator Data'!O67))/(BD$3-BD$4)*10))),1))</f>
        <v>3.2</v>
      </c>
      <c r="BE67" s="198">
        <f>IF(BD67="x","x",'Indicator Data'!O67/'Indicator Data'!$CB67)</f>
        <v>4.3770640207350502E-4</v>
      </c>
      <c r="BF67" s="201">
        <f t="shared" si="89"/>
        <v>0</v>
      </c>
      <c r="BG67" s="197">
        <f t="shared" si="49"/>
        <v>1.7</v>
      </c>
      <c r="BH67" s="201">
        <f>IF('Indicator Data'!P67="No data","x",ROUND(IF('Indicator Data'!P67=0,0,IF(LOG('Indicator Data'!P67)&gt;BH$3,10,IF(LOG('Indicator Data'!P67)&lt;BH$4,0,10-(BH$3-LOG('Indicator Data'!P67))/(BH$3-BH$4)*10))),1))</f>
        <v>0</v>
      </c>
      <c r="BI67" s="198">
        <f>IF(BH67="x","x",'Indicator Data'!P67/'Indicator Data'!$CB67)</f>
        <v>0</v>
      </c>
      <c r="BJ67" s="201">
        <f t="shared" si="90"/>
        <v>0</v>
      </c>
      <c r="BK67" s="197">
        <f t="shared" si="50"/>
        <v>0</v>
      </c>
      <c r="BL67" s="199">
        <f t="shared" si="51"/>
        <v>2.2999999999999998</v>
      </c>
      <c r="BM67" s="201">
        <f>ROUND(IF('Indicator Data'!Q67=0,0,IF(LOG('Indicator Data'!Q67)&gt;BM$3,10,IF(LOG('Indicator Data'!Q67)&lt;BM$4,0,10-(BM$3-LOG('Indicator Data'!Q67))/(BM$3-BM$4)*10))),1)</f>
        <v>6.9</v>
      </c>
      <c r="BN67" s="252">
        <f>'Indicator Data'!R67</f>
        <v>0.28432313599999998</v>
      </c>
      <c r="BO67" s="201">
        <f t="shared" si="91"/>
        <v>2.8</v>
      </c>
      <c r="BP67" s="201">
        <f t="shared" si="92"/>
        <v>5.2</v>
      </c>
      <c r="BQ67" s="201">
        <f>ROUND(IF('Indicator Data'!S67=0,0,IF(LOG('Indicator Data'!S67)&gt;BQ$3,10,IF(LOG('Indicator Data'!S67)&lt;BQ$4,0,10-(BQ$3-LOG('Indicator Data'!S67))/(BQ$3-BQ$4)*10))),1)</f>
        <v>7.6</v>
      </c>
      <c r="BR67" s="252">
        <f>'Indicator Data'!T67</f>
        <v>1</v>
      </c>
      <c r="BS67" s="201">
        <f t="shared" si="93"/>
        <v>10</v>
      </c>
      <c r="BT67" s="201">
        <f t="shared" si="94"/>
        <v>9.1</v>
      </c>
      <c r="BU67" s="197">
        <f t="shared" si="95"/>
        <v>7.7</v>
      </c>
      <c r="BV67" s="201">
        <f>ROUND(IF('Indicator Data'!U67=0,0,IF(LOG('Indicator Data'!U67)&gt;BV$3,10,IF(LOG('Indicator Data'!U67)&lt;BV$4,0,10-(BV$3-LOG('Indicator Data'!U67))/(BV$3-BV$4)*10))),1)</f>
        <v>6.5</v>
      </c>
      <c r="BW67" s="198">
        <f>'Indicator Data'!U67/'Indicator Data'!$CB67</f>
        <v>0.17232990810375909</v>
      </c>
      <c r="BX67" s="201">
        <f t="shared" si="96"/>
        <v>1.9</v>
      </c>
      <c r="BY67" s="197">
        <f t="shared" si="52"/>
        <v>4.5999999999999996</v>
      </c>
      <c r="BZ67" s="201">
        <f>ROUND(IF('Indicator Data'!V67=0,0,IF(LOG('Indicator Data'!V67)&gt;BZ$3,10,IF(LOG('Indicator Data'!V67)&lt;BZ$4,0,10-(BZ$3-LOG('Indicator Data'!V67))/(BZ$3-BZ$4)*10))),1)</f>
        <v>7.5</v>
      </c>
      <c r="CA67" s="198">
        <f>IF('Indicator Data'!V67/'Indicator Data'!$CB67&gt;1,1,'Indicator Data'!V67/'Indicator Data'!$CB67)</f>
        <v>0.95314019285633</v>
      </c>
      <c r="CB67" s="201">
        <f t="shared" si="97"/>
        <v>9.5</v>
      </c>
      <c r="CC67" s="197">
        <f t="shared" si="53"/>
        <v>8.6999999999999993</v>
      </c>
      <c r="CD67" s="201">
        <f>ROUND(IF('Indicator Data'!W67=0,0,IF(LOG('Indicator Data'!W67)&gt;CD$3,10,IF(LOG('Indicator Data'!W67)&lt;CD$4,0,10-(CD$3-LOG('Indicator Data'!W67))/(CD$3-CD$4)*10))),1)</f>
        <v>7.5</v>
      </c>
      <c r="CE67" s="198">
        <f>'Indicator Data'!W67/'Indicator Data'!$CB67</f>
        <v>0.95727551817161816</v>
      </c>
      <c r="CF67" s="201">
        <f t="shared" si="98"/>
        <v>9.6</v>
      </c>
      <c r="CG67" s="197">
        <f t="shared" si="54"/>
        <v>8.8000000000000007</v>
      </c>
      <c r="CH67" s="199">
        <f t="shared" si="99"/>
        <v>7.8</v>
      </c>
      <c r="CI67" s="201">
        <f>IF('Indicator Data'!BR67="No data","x",ROUND(IF('Indicator Data'!BR67&gt;CI$3,0,IF('Indicator Data'!BR67&lt;CI$4,10,(CI$3-'Indicator Data'!BR67)/(CI$3-CI$4)*10)),1))</f>
        <v>6.8</v>
      </c>
      <c r="CJ67" s="201">
        <f>IF('Indicator Data'!BS67="No data","x",ROUND(IF('Indicator Data'!BS67&gt;CJ$3,0,IF('Indicator Data'!BS67&lt;CJ$4,10,(CJ$3-'Indicator Data'!BS67)/(CJ$3-CJ$4)*10)),1))</f>
        <v>3.7</v>
      </c>
      <c r="CK67" s="201">
        <f>IF('Indicator Data'!AC67="No data","x",ROUND(IF('Indicator Data'!AC67&gt;CK$3,0,IF('Indicator Data'!AC67&lt;CK$4,10,(CK$3-'Indicator Data'!AC67)/(CK$3-CK$4)*10)),1))</f>
        <v>9.1999999999999993</v>
      </c>
      <c r="CL67" s="197">
        <f t="shared" si="100"/>
        <v>6.6</v>
      </c>
      <c r="CM67" s="201">
        <f>IF('Indicator Data'!X67="No data","x",ROUND(IF(LOG('Indicator Data'!X67)&gt;CM$3,10,IF(LOG('Indicator Data'!X67)&lt;CM$4,0,10-(CM$3-LOG('Indicator Data'!X67))/(CM$3-CM$4)*10)),1))</f>
        <v>7.8</v>
      </c>
      <c r="CN67" s="201">
        <f>IF('Indicator Data'!Y67="No data","x",ROUND(IF('Indicator Data'!Y67&gt;CN$3,10,IF('Indicator Data'!Y67&lt;CN$4,0,10-(CN$3-'Indicator Data'!Y67)/(CN$3-CN$4)*10)),1))</f>
        <v>7.9</v>
      </c>
      <c r="CO67" s="201">
        <f>IF('Indicator Data'!Z67="No data","x",ROUND(IF('Indicator Data'!Z67&gt;CO$3,10,IF('Indicator Data'!Z67&lt;CO$4,0,10-(CO$3-'Indicator Data'!Z67)/(CO$3-CO$4)*10)),1))</f>
        <v>6.3</v>
      </c>
      <c r="CP67" s="201">
        <f>IF('Indicator Data'!AA67="No data","x",ROUND(IF('Indicator Data'!AA67&gt;CP$3,10,IF('Indicator Data'!AA67&lt;CP$4,0,10-(CP$3-'Indicator Data'!AA67)/(CP$3-CP$4)*10)),1))</f>
        <v>10</v>
      </c>
      <c r="CQ67" s="197">
        <f t="shared" si="55"/>
        <v>8</v>
      </c>
      <c r="CR67" s="199">
        <f t="shared" si="56"/>
        <v>7.5</v>
      </c>
      <c r="CS67" s="201">
        <f>IF('Indicator Data'!AF67="No data","x",ROUND(IF('Indicator Data'!AF67&gt;CS$3,10,IF('Indicator Data'!AF67&lt;CS$4,0,10-(CS$3-'Indicator Data'!AF67)/(CS$3-CS$4)*10)),1))</f>
        <v>3</v>
      </c>
      <c r="CT67" s="201">
        <f>IF('Indicator Data'!AG67="No data","x",ROUND(IF('Indicator Data'!AG67&gt;CT$3,10,IF('Indicator Data'!AG67&lt;CT$4,0,10-(CT$3-'Indicator Data'!AG67)/(CT$3-CT$4)*10)),1))</f>
        <v>8</v>
      </c>
      <c r="CU67" s="197">
        <f t="shared" si="57"/>
        <v>7.2</v>
      </c>
      <c r="CV67" s="201">
        <f>IF('Indicator Data'!AB67="No data","x",ROUND(IF('Indicator Data'!AB67&gt;CV$3,10,IF('Indicator Data'!AB67&lt;CV$4,0,10-(CV$3-'Indicator Data'!AB67)/(CV$3-CV$4)*10)),1))</f>
        <v>0.4</v>
      </c>
      <c r="CW67" s="197">
        <f t="shared" si="58"/>
        <v>5</v>
      </c>
      <c r="CX67" s="198">
        <f>IF('Indicator Data'!AD67="No data","x",'Indicator Data'!AD67/'Indicator Data'!$CA67)</f>
        <v>1.2910359073499669E-4</v>
      </c>
      <c r="CY67" s="201">
        <f t="shared" si="101"/>
        <v>8.6999999999999993</v>
      </c>
      <c r="CZ67" s="201">
        <f>IF('Indicator Data'!AE67="No data","x",ROUND(IF('Indicator Data'!AE67&gt;CZ$3,0,IF('Indicator Data'!AE67&lt;CZ$4,10,(CZ$3-'Indicator Data'!AE67)/(CZ$3-CZ$4)*10)),1))</f>
        <v>8</v>
      </c>
      <c r="DA67" s="197">
        <f t="shared" si="59"/>
        <v>8.4</v>
      </c>
      <c r="DB67" s="199">
        <f t="shared" si="60"/>
        <v>6.9</v>
      </c>
      <c r="DC67" s="200">
        <f t="shared" si="102"/>
        <v>6.5</v>
      </c>
      <c r="DD67" s="202">
        <f t="shared" si="103"/>
        <v>3.1</v>
      </c>
      <c r="DE67" s="201">
        <f>ROUND(IF('Indicator Data'!AH67=0,0,IF('Indicator Data'!AH67&gt;DE$3,10,IF('Indicator Data'!AH67&lt;DE$4,0,10-(DE$3-'Indicator Data'!AH67)/(DE$3-DE$4)*10))),1)</f>
        <v>0.6</v>
      </c>
      <c r="DF67" s="201">
        <f>ROUND(IF('Indicator Data'!AI67=0,0,IF(LOG('Indicator Data'!AI67)&gt;LOG(DF$3),10,IF(LOG('Indicator Data'!AI67)&lt;LOG(DF$4),0,10-(LOG(DF$3)-LOG('Indicator Data'!AI67))/(LOG(DF$3)-LOG(DF$4))*10))),1)</f>
        <v>1.7</v>
      </c>
      <c r="DG67" s="203">
        <f t="shared" si="104"/>
        <v>1.2</v>
      </c>
      <c r="DH67" s="197">
        <f>'Indicator Data'!AJ67</f>
        <v>0</v>
      </c>
      <c r="DI67" s="197">
        <f>'Indicator Data'!AK67</f>
        <v>0</v>
      </c>
      <c r="DJ67" s="200">
        <f t="shared" si="105"/>
        <v>0</v>
      </c>
      <c r="DK67" s="202">
        <f t="shared" si="106"/>
        <v>0.8</v>
      </c>
      <c r="DL67" s="13"/>
      <c r="DM67" s="24"/>
    </row>
    <row r="68" spans="1:117" s="2" customFormat="1">
      <c r="A68" s="205" t="str">
        <f>'Indicator Data'!A68</f>
        <v>Georgia</v>
      </c>
      <c r="B68" s="206" t="str">
        <f>'Indicator Data'!B68</f>
        <v>GEO</v>
      </c>
      <c r="C68" s="204">
        <f>ROUND(IF('Indicator Data'!C68=0,0.1,IF(LOG('Indicator Data'!C68)&gt;C$3,10,IF(LOG('Indicator Data'!C68)&lt;C$4,0,10-(C$3-LOG('Indicator Data'!C68))/(C$3-C$4)*10))),1)</f>
        <v>7.3</v>
      </c>
      <c r="D68" s="196">
        <f>ROUND(IF('Indicator Data'!D68=0,0.1,IF(LOG('Indicator Data'!D68)&gt;D$3,10,IF(LOG('Indicator Data'!D68)&lt;D$4,0,10-(D$3-LOG('Indicator Data'!D68))/(D$3-D$4)*10))),1)</f>
        <v>7.4</v>
      </c>
      <c r="E68" s="197">
        <f t="shared" si="61"/>
        <v>7.4</v>
      </c>
      <c r="F68" s="197">
        <f>IF('Indicator Data'!E68="No data",0.1,(ROUND(IF('Indicator Data'!E68=0,0,IF(LOG('Indicator Data'!E68)&gt;F$3,10,IF(LOG('Indicator Data'!E68)&lt;F$4,0,10-(F$3-LOG('Indicator Data'!E68))/(F$3-F$4)*10))),1)))</f>
        <v>6</v>
      </c>
      <c r="G68" s="197">
        <f>ROUND(IF('Indicator Data'!F68=0,0,IF(LOG('Indicator Data'!F68)&gt;G$3,10,IF(LOG('Indicator Data'!F68)&lt;G$4,0,10-(G$3-LOG('Indicator Data'!F68))/(G$3-G$4)*10))),1)</f>
        <v>0</v>
      </c>
      <c r="H68" s="196">
        <f>ROUND(IF('Indicator Data'!G68=0,0,IF(LOG('Indicator Data'!G68)&gt;H$3,10,IF(LOG('Indicator Data'!G68)&lt;H$4,0,10-(H$3-LOG('Indicator Data'!G68))/(H$3-H$4)*10))),1)</f>
        <v>0</v>
      </c>
      <c r="I68" s="196">
        <f>ROUND(IF('Indicator Data'!H68=0,0,IF(LOG('Indicator Data'!H68)&gt;I$3,10,IF(LOG('Indicator Data'!H68)&lt;I$4,0,10-(I$3-LOG('Indicator Data'!H68))/(I$3-I$4)*10))),1)</f>
        <v>0</v>
      </c>
      <c r="J68" s="196">
        <f t="shared" si="62"/>
        <v>0</v>
      </c>
      <c r="K68" s="196">
        <f>ROUND(IF('Indicator Data'!I68=0,0,IF(LOG('Indicator Data'!I68)&gt;K$3,10,IF(LOG('Indicator Data'!I68)&lt;K$4,0,10-(K$3-LOG('Indicator Data'!I68))/(K$3-K$4)*10))),1)</f>
        <v>0</v>
      </c>
      <c r="L68" s="197">
        <f t="shared" si="63"/>
        <v>0</v>
      </c>
      <c r="M68" s="197">
        <f>ROUND(IF('Indicator Data'!J68=0,0,IF(LOG('Indicator Data'!J68)&gt;M$3,10,IF(LOG('Indicator Data'!J68)&lt;M$4,0,10-(M$3-LOG('Indicator Data'!J68))/(M$3-M$4)*10))),1)</f>
        <v>8.1999999999999993</v>
      </c>
      <c r="N68" s="198">
        <f>'Indicator Data'!C68/'Indicator Data'!$CB68</f>
        <v>2.0933070596421358E-3</v>
      </c>
      <c r="O68" s="198">
        <f>'Indicator Data'!D68/'Indicator Data'!$CB68</f>
        <v>4.2861135307620799E-4</v>
      </c>
      <c r="P68" s="198">
        <f>IF(F68=0.1,"x",'Indicator Data'!E68/'Indicator Data'!$CB68)</f>
        <v>6.2243202128114215E-3</v>
      </c>
      <c r="Q68" s="198">
        <f>'Indicator Data'!F68/'Indicator Data'!$CB68</f>
        <v>0</v>
      </c>
      <c r="R68" s="198">
        <f>'Indicator Data'!G68/'Indicator Data'!$CB68</f>
        <v>0</v>
      </c>
      <c r="S68" s="198">
        <f>'Indicator Data'!H68/'Indicator Data'!$CB68</f>
        <v>0</v>
      </c>
      <c r="T68" s="198">
        <f>'Indicator Data'!I68/'Indicator Data'!$CB68</f>
        <v>0</v>
      </c>
      <c r="U68" s="198">
        <f>'Indicator Data'!J68/'Indicator Data'!$CB68</f>
        <v>4.9696485307609622E-3</v>
      </c>
      <c r="V68" s="196">
        <f t="shared" si="64"/>
        <v>10</v>
      </c>
      <c r="W68" s="196">
        <f t="shared" si="65"/>
        <v>4.3</v>
      </c>
      <c r="X68" s="197">
        <f t="shared" si="66"/>
        <v>8.4</v>
      </c>
      <c r="Y68" s="197">
        <f t="shared" si="67"/>
        <v>4.0999999999999996</v>
      </c>
      <c r="Z68" s="197">
        <f t="shared" si="68"/>
        <v>0</v>
      </c>
      <c r="AA68" s="196">
        <f t="shared" si="69"/>
        <v>0</v>
      </c>
      <c r="AB68" s="196">
        <f t="shared" si="70"/>
        <v>0</v>
      </c>
      <c r="AC68" s="196">
        <f t="shared" si="71"/>
        <v>0</v>
      </c>
      <c r="AD68" s="196">
        <f t="shared" si="72"/>
        <v>0</v>
      </c>
      <c r="AE68" s="197">
        <f t="shared" si="73"/>
        <v>0</v>
      </c>
      <c r="AF68" s="197">
        <f t="shared" si="74"/>
        <v>1.7</v>
      </c>
      <c r="AG68" s="196">
        <f>ROUND(IF('Indicator Data'!K68=0,0,IF('Indicator Data'!K68&gt;AG$3,10,IF('Indicator Data'!K68&lt;AG$4,0,10-(AG$3-'Indicator Data'!K68)/(AG$3-AG$4)*10))),1)</f>
        <v>1</v>
      </c>
      <c r="AH68" s="199">
        <f t="shared" si="75"/>
        <v>8.6999999999999993</v>
      </c>
      <c r="AI68" s="199">
        <f t="shared" si="76"/>
        <v>5.9</v>
      </c>
      <c r="AJ68" s="197">
        <f t="shared" si="77"/>
        <v>0</v>
      </c>
      <c r="AK68" s="197">
        <f t="shared" si="78"/>
        <v>0</v>
      </c>
      <c r="AL68" s="199">
        <f t="shared" si="79"/>
        <v>0</v>
      </c>
      <c r="AM68" s="199">
        <f t="shared" si="80"/>
        <v>0</v>
      </c>
      <c r="AN68" s="197">
        <f t="shared" si="81"/>
        <v>5.9</v>
      </c>
      <c r="AO68" s="200">
        <f t="shared" si="82"/>
        <v>7.9</v>
      </c>
      <c r="AP68" s="200">
        <f t="shared" si="46"/>
        <v>5.0999999999999996</v>
      </c>
      <c r="AQ68" s="200">
        <f t="shared" si="83"/>
        <v>0</v>
      </c>
      <c r="AR68" s="200">
        <f t="shared" si="84"/>
        <v>0</v>
      </c>
      <c r="AS68" s="199">
        <f t="shared" si="85"/>
        <v>3.5</v>
      </c>
      <c r="AT68" s="199">
        <f>IF('Indicator Data'!L68="No data","x",IF('Indicator Data'!CC68&lt;1000,"x",ROUND((IF('Indicator Data'!L68&gt;AT$3,10,IF('Indicator Data'!L68&lt;AT$4,0,10-(AT$3-'Indicator Data'!L68)/(AT$3-AT$4)*10))),1)))</f>
        <v>6.7</v>
      </c>
      <c r="AU68" s="200">
        <f t="shared" si="86"/>
        <v>5.0999999999999996</v>
      </c>
      <c r="AV68" s="201">
        <f>IF('Indicator Data'!M68="No data","x",ROUND(IF('Indicator Data'!M68=0,0,IF(LOG('Indicator Data'!M68)&gt;AV$3,10,IF(LOG('Indicator Data'!M68)&lt;AV$4,0,10-(AV$3-LOG('Indicator Data'!M68))/(AV$3-AV$4)*10))),1))</f>
        <v>7.9</v>
      </c>
      <c r="AW68" s="198">
        <f>IF(AV68="x","x",'Indicator Data'!M68/'Indicator Data'!$CB68)</f>
        <v>0.80377903172952514</v>
      </c>
      <c r="AX68" s="201">
        <f t="shared" si="87"/>
        <v>8.9</v>
      </c>
      <c r="AY68" s="197">
        <f t="shared" si="47"/>
        <v>8.4</v>
      </c>
      <c r="AZ68" s="201" t="str">
        <f>IF('Indicator Data'!N68="No data","x",ROUND(IF('Indicator Data'!N68=0,0,IF(LOG('Indicator Data'!N68)&gt;AZ$3,10,IF(LOG('Indicator Data'!N68)&lt;AZ$4,0,10-(AZ$3-LOG('Indicator Data'!N68))/(AZ$3-AZ$4)*10))),1))</f>
        <v>x</v>
      </c>
      <c r="BA68" s="198" t="str">
        <f>IF(AZ68="x","x",'Indicator Data'!N68/'Indicator Data'!$CB68)</f>
        <v>x</v>
      </c>
      <c r="BB68" s="201" t="str">
        <f t="shared" si="88"/>
        <v>x</v>
      </c>
      <c r="BC68" s="197" t="str">
        <f t="shared" si="48"/>
        <v>x</v>
      </c>
      <c r="BD68" s="201" t="str">
        <f>IF('Indicator Data'!O68="No data","x",ROUND(IF('Indicator Data'!O68=0,0,IF(LOG('Indicator Data'!O68)&gt;BD$3,10,IF(LOG('Indicator Data'!O68)&lt;BD$4,0,10-(BD$3-LOG('Indicator Data'!O68))/(BD$3-BD$4)*10))),1))</f>
        <v>x</v>
      </c>
      <c r="BE68" s="198" t="str">
        <f>IF(BD68="x","x",'Indicator Data'!O68/'Indicator Data'!$CB68)</f>
        <v>x</v>
      </c>
      <c r="BF68" s="201" t="str">
        <f t="shared" si="89"/>
        <v>x</v>
      </c>
      <c r="BG68" s="197" t="str">
        <f t="shared" si="49"/>
        <v>x</v>
      </c>
      <c r="BH68" s="201" t="str">
        <f>IF('Indicator Data'!P68="No data","x",ROUND(IF('Indicator Data'!P68=0,0,IF(LOG('Indicator Data'!P68)&gt;BH$3,10,IF(LOG('Indicator Data'!P68)&lt;BH$4,0,10-(BH$3-LOG('Indicator Data'!P68))/(BH$3-BH$4)*10))),1))</f>
        <v>x</v>
      </c>
      <c r="BI68" s="198" t="str">
        <f>IF(BH68="x","x",'Indicator Data'!P68/'Indicator Data'!$CB68)</f>
        <v>x</v>
      </c>
      <c r="BJ68" s="201" t="str">
        <f t="shared" si="90"/>
        <v>x</v>
      </c>
      <c r="BK68" s="197" t="str">
        <f t="shared" si="50"/>
        <v>x</v>
      </c>
      <c r="BL68" s="199">
        <f t="shared" si="51"/>
        <v>8.4</v>
      </c>
      <c r="BM68" s="201">
        <f>ROUND(IF('Indicator Data'!Q68=0,0,IF(LOG('Indicator Data'!Q68)&gt;BM$3,10,IF(LOG('Indicator Data'!Q68)&lt;BM$4,0,10-(BM$3-LOG('Indicator Data'!Q68))/(BM$3-BM$4)*10))),1)</f>
        <v>0</v>
      </c>
      <c r="BN68" s="252">
        <f>'Indicator Data'!R68</f>
        <v>0</v>
      </c>
      <c r="BO68" s="201">
        <f t="shared" si="91"/>
        <v>0</v>
      </c>
      <c r="BP68" s="201">
        <f t="shared" si="92"/>
        <v>0</v>
      </c>
      <c r="BQ68" s="201">
        <f>ROUND(IF('Indicator Data'!S68=0,0,IF(LOG('Indicator Data'!S68)&gt;BQ$3,10,IF(LOG('Indicator Data'!S68)&lt;BQ$4,0,10-(BQ$3-LOG('Indicator Data'!S68))/(BQ$3-BQ$4)*10))),1)</f>
        <v>0</v>
      </c>
      <c r="BR68" s="252">
        <f>'Indicator Data'!T68</f>
        <v>0</v>
      </c>
      <c r="BS68" s="201">
        <f t="shared" si="93"/>
        <v>0</v>
      </c>
      <c r="BT68" s="201">
        <f t="shared" si="94"/>
        <v>0</v>
      </c>
      <c r="BU68" s="197">
        <f t="shared" si="95"/>
        <v>0</v>
      </c>
      <c r="BV68" s="201">
        <f>ROUND(IF('Indicator Data'!U68=0,0,IF(LOG('Indicator Data'!U68)&gt;BV$3,10,IF(LOG('Indicator Data'!U68)&lt;BV$4,0,10-(BV$3-LOG('Indicator Data'!U68))/(BV$3-BV$4)*10))),1)</f>
        <v>0</v>
      </c>
      <c r="BW68" s="198">
        <f>'Indicator Data'!U68/'Indicator Data'!$CB68</f>
        <v>0</v>
      </c>
      <c r="BX68" s="201">
        <f t="shared" si="96"/>
        <v>0</v>
      </c>
      <c r="BY68" s="197">
        <f t="shared" si="52"/>
        <v>0</v>
      </c>
      <c r="BZ68" s="201">
        <f>ROUND(IF('Indicator Data'!V68=0,0,IF(LOG('Indicator Data'!V68)&gt;BZ$3,10,IF(LOG('Indicator Data'!V68)&lt;BZ$4,0,10-(BZ$3-LOG('Indicator Data'!V68))/(BZ$3-BZ$4)*10))),1)</f>
        <v>5.4</v>
      </c>
      <c r="CA68" s="198">
        <f>IF('Indicator Data'!V68/'Indicator Data'!$CB68&gt;1,1,'Indicator Data'!V68/'Indicator Data'!$CB68)</f>
        <v>1.3899344254913853E-2</v>
      </c>
      <c r="CB68" s="201">
        <f t="shared" si="97"/>
        <v>0.1</v>
      </c>
      <c r="CC68" s="197">
        <f t="shared" si="53"/>
        <v>3.2</v>
      </c>
      <c r="CD68" s="201">
        <f>ROUND(IF('Indicator Data'!W68=0,0,IF(LOG('Indicator Data'!W68)&gt;CD$3,10,IF(LOG('Indicator Data'!W68)&lt;CD$4,0,10-(CD$3-LOG('Indicator Data'!W68))/(CD$3-CD$4)*10))),1)</f>
        <v>7</v>
      </c>
      <c r="CE68" s="198">
        <f>'Indicator Data'!W68/'Indicator Data'!$CB68</f>
        <v>0.18588853385646475</v>
      </c>
      <c r="CF68" s="201">
        <f t="shared" si="98"/>
        <v>1.9</v>
      </c>
      <c r="CG68" s="197">
        <f t="shared" si="54"/>
        <v>5</v>
      </c>
      <c r="CH68" s="199">
        <f t="shared" si="99"/>
        <v>2.2999999999999998</v>
      </c>
      <c r="CI68" s="201">
        <f>IF('Indicator Data'!BR68="No data","x",ROUND(IF('Indicator Data'!BR68&gt;CI$3,0,IF('Indicator Data'!BR68&lt;CI$4,10,(CI$3-'Indicator Data'!BR68)/(CI$3-CI$4)*10)),1))</f>
        <v>1.1000000000000001</v>
      </c>
      <c r="CJ68" s="201">
        <f>IF('Indicator Data'!BS68="No data","x",ROUND(IF('Indicator Data'!BS68&gt;CJ$3,0,IF('Indicator Data'!BS68&lt;CJ$4,10,(CJ$3-'Indicator Data'!BS68)/(CJ$3-CJ$4)*10)),1))</f>
        <v>0.3</v>
      </c>
      <c r="CK68" s="201" t="str">
        <f>IF('Indicator Data'!AC68="No data","x",ROUND(IF('Indicator Data'!AC68&gt;CK$3,0,IF('Indicator Data'!AC68&lt;CK$4,10,(CK$3-'Indicator Data'!AC68)/(CK$3-CK$4)*10)),1))</f>
        <v>x</v>
      </c>
      <c r="CL68" s="197">
        <f t="shared" si="100"/>
        <v>0.7</v>
      </c>
      <c r="CM68" s="201">
        <f>IF('Indicator Data'!X68="No data","x",ROUND(IF(LOG('Indicator Data'!X68)&gt;CM$3,10,IF(LOG('Indicator Data'!X68)&lt;CM$4,0,10-(CM$3-LOG('Indicator Data'!X68))/(CM$3-CM$4)*10)),1))</f>
        <v>6</v>
      </c>
      <c r="CN68" s="201">
        <f>IF('Indicator Data'!Y68="No data","x",ROUND(IF('Indicator Data'!Y68&gt;CN$3,10,IF('Indicator Data'!Y68&lt;CN$4,0,10-(CN$3-'Indicator Data'!Y68)/(CN$3-CN$4)*10)),1))</f>
        <v>1.1000000000000001</v>
      </c>
      <c r="CO68" s="201">
        <f>IF('Indicator Data'!Z68="No data","x",ROUND(IF('Indicator Data'!Z68&gt;CO$3,10,IF('Indicator Data'!Z68&lt;CO$4,0,10-(CO$3-'Indicator Data'!Z68)/(CO$3-CO$4)*10)),1))</f>
        <v>5.9</v>
      </c>
      <c r="CP68" s="201">
        <f>IF('Indicator Data'!AA68="No data","x",ROUND(IF('Indicator Data'!AA68&gt;CP$3,10,IF('Indicator Data'!AA68&lt;CP$4,0,10-(CP$3-'Indicator Data'!AA68)/(CP$3-CP$4)*10)),1))</f>
        <v>3.3</v>
      </c>
      <c r="CQ68" s="197">
        <f t="shared" si="55"/>
        <v>4.0999999999999996</v>
      </c>
      <c r="CR68" s="199">
        <f t="shared" si="56"/>
        <v>3</v>
      </c>
      <c r="CS68" s="201">
        <f>IF('Indicator Data'!AF68="No data","x",ROUND(IF('Indicator Data'!AF68&gt;CS$3,10,IF('Indicator Data'!AF68&lt;CS$4,0,10-(CS$3-'Indicator Data'!AF68)/(CS$3-CS$4)*10)),1))</f>
        <v>3.8</v>
      </c>
      <c r="CT68" s="201">
        <f>IF('Indicator Data'!AG68="No data","x",ROUND(IF('Indicator Data'!AG68&gt;CT$3,10,IF('Indicator Data'!AG68&lt;CT$4,0,10-(CT$3-'Indicator Data'!AG68)/(CT$3-CT$4)*10)),1))</f>
        <v>1.2</v>
      </c>
      <c r="CU68" s="197">
        <f t="shared" si="57"/>
        <v>3.6</v>
      </c>
      <c r="CV68" s="201">
        <f>IF('Indicator Data'!AB68="No data","x",ROUND(IF('Indicator Data'!AB68&gt;CV$3,10,IF('Indicator Data'!AB68&lt;CV$4,0,10-(CV$3-'Indicator Data'!AB68)/(CV$3-CV$4)*10)),1))</f>
        <v>0</v>
      </c>
      <c r="CW68" s="197">
        <f t="shared" si="58"/>
        <v>0.5</v>
      </c>
      <c r="CX68" s="198">
        <f>IF('Indicator Data'!AD68="No data","x",'Indicator Data'!AD68/'Indicator Data'!$CA68)</f>
        <v>9.7463761304029028E-4</v>
      </c>
      <c r="CY68" s="201">
        <f t="shared" si="101"/>
        <v>0.3</v>
      </c>
      <c r="CZ68" s="201">
        <f>IF('Indicator Data'!AE68="No data","x",ROUND(IF('Indicator Data'!AE68&gt;CZ$3,0,IF('Indicator Data'!AE68&lt;CZ$4,10,(CZ$3-'Indicator Data'!AE68)/(CZ$3-CZ$4)*10)),1))</f>
        <v>6</v>
      </c>
      <c r="DA68" s="197">
        <f t="shared" si="59"/>
        <v>3.2</v>
      </c>
      <c r="DB68" s="199">
        <f t="shared" si="60"/>
        <v>2.4</v>
      </c>
      <c r="DC68" s="200">
        <f t="shared" si="102"/>
        <v>4.7</v>
      </c>
      <c r="DD68" s="202">
        <f t="shared" si="103"/>
        <v>4.4000000000000004</v>
      </c>
      <c r="DE68" s="201">
        <f>ROUND(IF('Indicator Data'!AH68=0,0,IF('Indicator Data'!AH68&gt;DE$3,10,IF('Indicator Data'!AH68&lt;DE$4,0,10-(DE$3-'Indicator Data'!AH68)/(DE$3-DE$4)*10))),1)</f>
        <v>1.3</v>
      </c>
      <c r="DF68" s="201">
        <f>ROUND(IF('Indicator Data'!AI68=0,0,IF(LOG('Indicator Data'!AI68)&gt;LOG(DF$3),10,IF(LOG('Indicator Data'!AI68)&lt;LOG(DF$4),0,10-(LOG(DF$3)-LOG('Indicator Data'!AI68))/(LOG(DF$3)-LOG(DF$4))*10))),1)</f>
        <v>5.6</v>
      </c>
      <c r="DG68" s="203">
        <f t="shared" si="104"/>
        <v>3.8</v>
      </c>
      <c r="DH68" s="197">
        <f>'Indicator Data'!AJ68</f>
        <v>0</v>
      </c>
      <c r="DI68" s="197">
        <f>'Indicator Data'!AK68</f>
        <v>0</v>
      </c>
      <c r="DJ68" s="200">
        <f t="shared" si="105"/>
        <v>0</v>
      </c>
      <c r="DK68" s="202">
        <f t="shared" si="106"/>
        <v>2.7</v>
      </c>
      <c r="DL68" s="13"/>
      <c r="DM68" s="24"/>
    </row>
    <row r="69" spans="1:117" s="2" customFormat="1">
      <c r="A69" s="205" t="str">
        <f>'Indicator Data'!A69</f>
        <v>Germany</v>
      </c>
      <c r="B69" s="206" t="str">
        <f>'Indicator Data'!B69</f>
        <v>DEU</v>
      </c>
      <c r="C69" s="204">
        <f>ROUND(IF('Indicator Data'!C69=0,0.1,IF(LOG('Indicator Data'!C69)&gt;C$3,10,IF(LOG('Indicator Data'!C69)&lt;C$4,0,10-(C$3-LOG('Indicator Data'!C69))/(C$3-C$4)*10))),1)</f>
        <v>8.3000000000000007</v>
      </c>
      <c r="D69" s="196">
        <f>ROUND(IF('Indicator Data'!D69=0,0.1,IF(LOG('Indicator Data'!D69)&gt;D$3,10,IF(LOG('Indicator Data'!D69)&lt;D$4,0,10-(D$3-LOG('Indicator Data'!D69))/(D$3-D$4)*10))),1)</f>
        <v>3.8</v>
      </c>
      <c r="E69" s="197">
        <f t="shared" si="61"/>
        <v>6.6</v>
      </c>
      <c r="F69" s="197">
        <f>IF('Indicator Data'!E69="No data",0.1,(ROUND(IF('Indicator Data'!E69=0,0,IF(LOG('Indicator Data'!E69)&gt;F$3,10,IF(LOG('Indicator Data'!E69)&lt;F$4,0,10-(F$3-LOG('Indicator Data'!E69))/(F$3-F$4)*10))),1)))</f>
        <v>8.4</v>
      </c>
      <c r="G69" s="197">
        <f>ROUND(IF('Indicator Data'!F69=0,0,IF(LOG('Indicator Data'!F69)&gt;G$3,10,IF(LOG('Indicator Data'!F69)&lt;G$4,0,10-(G$3-LOG('Indicator Data'!F69))/(G$3-G$4)*10))),1)</f>
        <v>0</v>
      </c>
      <c r="H69" s="196">
        <f>ROUND(IF('Indicator Data'!G69=0,0,IF(LOG('Indicator Data'!G69)&gt;H$3,10,IF(LOG('Indicator Data'!G69)&lt;H$4,0,10-(H$3-LOG('Indicator Data'!G69))/(H$3-H$4)*10))),1)</f>
        <v>0</v>
      </c>
      <c r="I69" s="196">
        <f>ROUND(IF('Indicator Data'!H69=0,0,IF(LOG('Indicator Data'!H69)&gt;I$3,10,IF(LOG('Indicator Data'!H69)&lt;I$4,0,10-(I$3-LOG('Indicator Data'!H69))/(I$3-I$4)*10))),1)</f>
        <v>0</v>
      </c>
      <c r="J69" s="196">
        <f t="shared" si="62"/>
        <v>0</v>
      </c>
      <c r="K69" s="196">
        <f>ROUND(IF('Indicator Data'!I69=0,0,IF(LOG('Indicator Data'!I69)&gt;K$3,10,IF(LOG('Indicator Data'!I69)&lt;K$4,0,10-(K$3-LOG('Indicator Data'!I69))/(K$3-K$4)*10))),1)</f>
        <v>0</v>
      </c>
      <c r="L69" s="197">
        <f t="shared" si="63"/>
        <v>0</v>
      </c>
      <c r="M69" s="197">
        <f>ROUND(IF('Indicator Data'!J69=0,0,IF(LOG('Indicator Data'!J69)&gt;M$3,10,IF(LOG('Indicator Data'!J69)&lt;M$4,0,10-(M$3-LOG('Indicator Data'!J69))/(M$3-M$4)*10))),1)</f>
        <v>0</v>
      </c>
      <c r="N69" s="198">
        <f>'Indicator Data'!C69/'Indicator Data'!$CB69</f>
        <v>2.5111320391843039E-4</v>
      </c>
      <c r="O69" s="198">
        <f>'Indicator Data'!D69/'Indicator Data'!$CB69</f>
        <v>1.7411843065761939E-6</v>
      </c>
      <c r="P69" s="198">
        <f>IF(F69=0.1,"x",'Indicator Data'!E69/'Indicator Data'!$CB69)</f>
        <v>2.7146369450828508E-3</v>
      </c>
      <c r="Q69" s="198">
        <f>'Indicator Data'!F69/'Indicator Data'!$CB69</f>
        <v>0</v>
      </c>
      <c r="R69" s="198">
        <f>'Indicator Data'!G69/'Indicator Data'!$CB69</f>
        <v>0</v>
      </c>
      <c r="S69" s="198">
        <f>'Indicator Data'!H69/'Indicator Data'!$CB69</f>
        <v>0</v>
      </c>
      <c r="T69" s="198">
        <f>'Indicator Data'!I69/'Indicator Data'!$CB69</f>
        <v>0</v>
      </c>
      <c r="U69" s="198">
        <f>'Indicator Data'!J69/'Indicator Data'!$CB69</f>
        <v>0</v>
      </c>
      <c r="V69" s="196">
        <f t="shared" si="64"/>
        <v>1.3</v>
      </c>
      <c r="W69" s="196">
        <f t="shared" si="65"/>
        <v>0</v>
      </c>
      <c r="X69" s="197">
        <f t="shared" si="66"/>
        <v>0.7</v>
      </c>
      <c r="Y69" s="197">
        <f t="shared" si="67"/>
        <v>1.8</v>
      </c>
      <c r="Z69" s="197">
        <f t="shared" si="68"/>
        <v>0</v>
      </c>
      <c r="AA69" s="196">
        <f t="shared" si="69"/>
        <v>0</v>
      </c>
      <c r="AB69" s="196">
        <f t="shared" si="70"/>
        <v>0</v>
      </c>
      <c r="AC69" s="196">
        <f t="shared" si="71"/>
        <v>0</v>
      </c>
      <c r="AD69" s="196">
        <f t="shared" si="72"/>
        <v>0</v>
      </c>
      <c r="AE69" s="197">
        <f t="shared" si="73"/>
        <v>0</v>
      </c>
      <c r="AF69" s="197">
        <f t="shared" si="74"/>
        <v>0</v>
      </c>
      <c r="AG69" s="196">
        <f>ROUND(IF('Indicator Data'!K69=0,0,IF('Indicator Data'!K69&gt;AG$3,10,IF('Indicator Data'!K69&lt;AG$4,0,10-(AG$3-'Indicator Data'!K69)/(AG$3-AG$4)*10))),1)</f>
        <v>0</v>
      </c>
      <c r="AH69" s="199">
        <f t="shared" si="75"/>
        <v>4.8</v>
      </c>
      <c r="AI69" s="199">
        <f t="shared" si="76"/>
        <v>1.9</v>
      </c>
      <c r="AJ69" s="197">
        <f t="shared" si="77"/>
        <v>0</v>
      </c>
      <c r="AK69" s="197">
        <f t="shared" si="78"/>
        <v>0</v>
      </c>
      <c r="AL69" s="199">
        <f t="shared" si="79"/>
        <v>0</v>
      </c>
      <c r="AM69" s="199">
        <f t="shared" si="80"/>
        <v>0</v>
      </c>
      <c r="AN69" s="197">
        <f t="shared" si="81"/>
        <v>0</v>
      </c>
      <c r="AO69" s="200">
        <f t="shared" si="82"/>
        <v>4.3</v>
      </c>
      <c r="AP69" s="200">
        <f t="shared" si="46"/>
        <v>6.1</v>
      </c>
      <c r="AQ69" s="200">
        <f t="shared" si="83"/>
        <v>0</v>
      </c>
      <c r="AR69" s="200">
        <f t="shared" si="84"/>
        <v>0</v>
      </c>
      <c r="AS69" s="199">
        <f t="shared" si="85"/>
        <v>0</v>
      </c>
      <c r="AT69" s="199">
        <f>IF('Indicator Data'!L69="No data","x",IF('Indicator Data'!CC69&lt;1000,"x",ROUND((IF('Indicator Data'!L69&gt;AT$3,10,IF('Indicator Data'!L69&lt;AT$4,0,10-(AT$3-'Indicator Data'!L69)/(AT$3-AT$4)*10))),1)))</f>
        <v>2.9</v>
      </c>
      <c r="AU69" s="200">
        <f t="shared" si="86"/>
        <v>1.5</v>
      </c>
      <c r="AV69" s="201">
        <f>IF('Indicator Data'!M69="No data","x",ROUND(IF('Indicator Data'!M69=0,0,IF(LOG('Indicator Data'!M69)&gt;AV$3,10,IF(LOG('Indicator Data'!M69)&lt;AV$4,0,10-(AV$3-LOG('Indicator Data'!M69))/(AV$3-AV$4)*10))),1))</f>
        <v>0</v>
      </c>
      <c r="AW69" s="198">
        <f>IF(AV69="x","x",'Indicator Data'!M69/'Indicator Data'!$CB69)</f>
        <v>0</v>
      </c>
      <c r="AX69" s="201">
        <f t="shared" si="87"/>
        <v>0</v>
      </c>
      <c r="AY69" s="197">
        <f t="shared" si="47"/>
        <v>0</v>
      </c>
      <c r="AZ69" s="201" t="str">
        <f>IF('Indicator Data'!N69="No data","x",ROUND(IF('Indicator Data'!N69=0,0,IF(LOG('Indicator Data'!N69)&gt;AZ$3,10,IF(LOG('Indicator Data'!N69)&lt;AZ$4,0,10-(AZ$3-LOG('Indicator Data'!N69))/(AZ$3-AZ$4)*10))),1))</f>
        <v>x</v>
      </c>
      <c r="BA69" s="198" t="str">
        <f>IF(AZ69="x","x",'Indicator Data'!N69/'Indicator Data'!$CB69)</f>
        <v>x</v>
      </c>
      <c r="BB69" s="201" t="str">
        <f t="shared" si="88"/>
        <v>x</v>
      </c>
      <c r="BC69" s="197" t="str">
        <f t="shared" si="48"/>
        <v>x</v>
      </c>
      <c r="BD69" s="201" t="str">
        <f>IF('Indicator Data'!O69="No data","x",ROUND(IF('Indicator Data'!O69=0,0,IF(LOG('Indicator Data'!O69)&gt;BD$3,10,IF(LOG('Indicator Data'!O69)&lt;BD$4,0,10-(BD$3-LOG('Indicator Data'!O69))/(BD$3-BD$4)*10))),1))</f>
        <v>x</v>
      </c>
      <c r="BE69" s="198" t="str">
        <f>IF(BD69="x","x",'Indicator Data'!O69/'Indicator Data'!$CB69)</f>
        <v>x</v>
      </c>
      <c r="BF69" s="201" t="str">
        <f t="shared" si="89"/>
        <v>x</v>
      </c>
      <c r="BG69" s="197" t="str">
        <f t="shared" si="49"/>
        <v>x</v>
      </c>
      <c r="BH69" s="201" t="str">
        <f>IF('Indicator Data'!P69="No data","x",ROUND(IF('Indicator Data'!P69=0,0,IF(LOG('Indicator Data'!P69)&gt;BH$3,10,IF(LOG('Indicator Data'!P69)&lt;BH$4,0,10-(BH$3-LOG('Indicator Data'!P69))/(BH$3-BH$4)*10))),1))</f>
        <v>x</v>
      </c>
      <c r="BI69" s="198" t="str">
        <f>IF(BH69="x","x",'Indicator Data'!P69/'Indicator Data'!$CB69)</f>
        <v>x</v>
      </c>
      <c r="BJ69" s="201" t="str">
        <f t="shared" si="90"/>
        <v>x</v>
      </c>
      <c r="BK69" s="197" t="str">
        <f t="shared" si="50"/>
        <v>x</v>
      </c>
      <c r="BL69" s="199">
        <f t="shared" si="51"/>
        <v>0</v>
      </c>
      <c r="BM69" s="201">
        <f>ROUND(IF('Indicator Data'!Q69=0,0,IF(LOG('Indicator Data'!Q69)&gt;BM$3,10,IF(LOG('Indicator Data'!Q69)&lt;BM$4,0,10-(BM$3-LOG('Indicator Data'!Q69))/(BM$3-BM$4)*10))),1)</f>
        <v>0</v>
      </c>
      <c r="BN69" s="252">
        <f>'Indicator Data'!R69</f>
        <v>0</v>
      </c>
      <c r="BO69" s="201">
        <f t="shared" si="91"/>
        <v>0</v>
      </c>
      <c r="BP69" s="201">
        <f t="shared" si="92"/>
        <v>0</v>
      </c>
      <c r="BQ69" s="201">
        <f>ROUND(IF('Indicator Data'!S69=0,0,IF(LOG('Indicator Data'!S69)&gt;BQ$3,10,IF(LOG('Indicator Data'!S69)&lt;BQ$4,0,10-(BQ$3-LOG('Indicator Data'!S69))/(BQ$3-BQ$4)*10))),1)</f>
        <v>0</v>
      </c>
      <c r="BR69" s="252">
        <f>'Indicator Data'!T69</f>
        <v>0</v>
      </c>
      <c r="BS69" s="201">
        <f t="shared" si="93"/>
        <v>0</v>
      </c>
      <c r="BT69" s="201">
        <f t="shared" si="94"/>
        <v>0</v>
      </c>
      <c r="BU69" s="197">
        <f t="shared" si="95"/>
        <v>0</v>
      </c>
      <c r="BV69" s="201">
        <f>ROUND(IF('Indicator Data'!U69=0,0,IF(LOG('Indicator Data'!U69)&gt;BV$3,10,IF(LOG('Indicator Data'!U69)&lt;BV$4,0,10-(BV$3-LOG('Indicator Data'!U69))/(BV$3-BV$4)*10))),1)</f>
        <v>0</v>
      </c>
      <c r="BW69" s="198">
        <f>'Indicator Data'!U69/'Indicator Data'!$CB69</f>
        <v>0</v>
      </c>
      <c r="BX69" s="201">
        <f t="shared" si="96"/>
        <v>0</v>
      </c>
      <c r="BY69" s="197">
        <f t="shared" si="52"/>
        <v>0</v>
      </c>
      <c r="BZ69" s="201">
        <f>ROUND(IF('Indicator Data'!V69=0,0,IF(LOG('Indicator Data'!V69)&gt;BZ$3,10,IF(LOG('Indicator Data'!V69)&lt;BZ$4,0,10-(BZ$3-LOG('Indicator Data'!V69))/(BZ$3-BZ$4)*10))),1)</f>
        <v>0</v>
      </c>
      <c r="CA69" s="198">
        <f>IF('Indicator Data'!V69/'Indicator Data'!$CB69&gt;1,1,'Indicator Data'!V69/'Indicator Data'!$CB69)</f>
        <v>0</v>
      </c>
      <c r="CB69" s="201">
        <f t="shared" si="97"/>
        <v>0</v>
      </c>
      <c r="CC69" s="197">
        <f t="shared" si="53"/>
        <v>0</v>
      </c>
      <c r="CD69" s="201">
        <f>ROUND(IF('Indicator Data'!W69=0,0,IF(LOG('Indicator Data'!W69)&gt;CD$3,10,IF(LOG('Indicator Data'!W69)&lt;CD$4,0,10-(CD$3-LOG('Indicator Data'!W69))/(CD$3-CD$4)*10))),1)</f>
        <v>0</v>
      </c>
      <c r="CE69" s="198">
        <f>'Indicator Data'!W69/'Indicator Data'!$CB69</f>
        <v>0</v>
      </c>
      <c r="CF69" s="201">
        <f t="shared" si="98"/>
        <v>0</v>
      </c>
      <c r="CG69" s="197">
        <f t="shared" si="54"/>
        <v>0</v>
      </c>
      <c r="CH69" s="199">
        <f t="shared" si="99"/>
        <v>0</v>
      </c>
      <c r="CI69" s="201">
        <f>IF('Indicator Data'!BR69="No data","x",ROUND(IF('Indicator Data'!BR69&gt;CI$3,0,IF('Indicator Data'!BR69&lt;CI$4,10,(CI$3-'Indicator Data'!BR69)/(CI$3-CI$4)*10)),1))</f>
        <v>0.1</v>
      </c>
      <c r="CJ69" s="201">
        <f>IF('Indicator Data'!BS69="No data","x",ROUND(IF('Indicator Data'!BS69&gt;CJ$3,0,IF('Indicator Data'!BS69&lt;CJ$4,10,(CJ$3-'Indicator Data'!BS69)/(CJ$3-CJ$4)*10)),1))</f>
        <v>0</v>
      </c>
      <c r="CK69" s="201" t="str">
        <f>IF('Indicator Data'!AC69="No data","x",ROUND(IF('Indicator Data'!AC69&gt;CK$3,0,IF('Indicator Data'!AC69&lt;CK$4,10,(CK$3-'Indicator Data'!AC69)/(CK$3-CK$4)*10)),1))</f>
        <v>x</v>
      </c>
      <c r="CL69" s="197">
        <f t="shared" si="100"/>
        <v>0.1</v>
      </c>
      <c r="CM69" s="201">
        <f>IF('Indicator Data'!X69="No data","x",ROUND(IF(LOG('Indicator Data'!X69)&gt;CM$3,10,IF(LOG('Indicator Data'!X69)&lt;CM$4,0,10-(CM$3-LOG('Indicator Data'!X69))/(CM$3-CM$4)*10)),1))</f>
        <v>7.9</v>
      </c>
      <c r="CN69" s="201">
        <f>IF('Indicator Data'!Y69="No data","x",ROUND(IF('Indicator Data'!Y69&gt;CN$3,10,IF('Indicator Data'!Y69&lt;CN$4,0,10-(CN$3-'Indicator Data'!Y69)/(CN$3-CN$4)*10)),1))</f>
        <v>0.6</v>
      </c>
      <c r="CO69" s="201">
        <f>IF('Indicator Data'!Z69="No data","x",ROUND(IF('Indicator Data'!Z69&gt;CO$3,10,IF('Indicator Data'!Z69&lt;CO$4,0,10-(CO$3-'Indicator Data'!Z69)/(CO$3-CO$4)*10)),1))</f>
        <v>7.7</v>
      </c>
      <c r="CP69" s="201">
        <f>IF('Indicator Data'!AA69="No data","x",ROUND(IF('Indicator Data'!AA69&gt;CP$3,10,IF('Indicator Data'!AA69&lt;CP$4,0,10-(CP$3-'Indicator Data'!AA69)/(CP$3-CP$4)*10)),1))</f>
        <v>0.3</v>
      </c>
      <c r="CQ69" s="197">
        <f t="shared" si="55"/>
        <v>4.0999999999999996</v>
      </c>
      <c r="CR69" s="199">
        <f t="shared" si="56"/>
        <v>2.8</v>
      </c>
      <c r="CS69" s="201">
        <f>IF('Indicator Data'!AF69="No data","x",ROUND(IF('Indicator Data'!AF69&gt;CS$3,10,IF('Indicator Data'!AF69&lt;CS$4,0,10-(CS$3-'Indicator Data'!AF69)/(CS$3-CS$4)*10)),1))</f>
        <v>0</v>
      </c>
      <c r="CT69" s="201">
        <f>IF('Indicator Data'!AG69="No data","x",ROUND(IF('Indicator Data'!AG69&gt;CT$3,10,IF('Indicator Data'!AG69&lt;CT$4,0,10-(CT$3-'Indicator Data'!AG69)/(CT$3-CT$4)*10)),1))</f>
        <v>0</v>
      </c>
      <c r="CU69" s="197">
        <f t="shared" si="57"/>
        <v>2.8</v>
      </c>
      <c r="CV69" s="201">
        <f>IF('Indicator Data'!AB69="No data","x",ROUND(IF('Indicator Data'!AB69&gt;CV$3,10,IF('Indicator Data'!AB69&lt;CV$4,0,10-(CV$3-'Indicator Data'!AB69)/(CV$3-CV$4)*10)),1))</f>
        <v>0</v>
      </c>
      <c r="CW69" s="197">
        <f t="shared" si="58"/>
        <v>0</v>
      </c>
      <c r="CX69" s="198">
        <f>IF('Indicator Data'!AD69="No data","x",'Indicator Data'!AD69/'Indicator Data'!$CA69)</f>
        <v>3.8897667088843809E-4</v>
      </c>
      <c r="CY69" s="201">
        <f t="shared" si="101"/>
        <v>6.1</v>
      </c>
      <c r="CZ69" s="201">
        <f>IF('Indicator Data'!AE69="No data","x",ROUND(IF('Indicator Data'!AE69&gt;CZ$3,0,IF('Indicator Data'!AE69&lt;CZ$4,10,(CZ$3-'Indicator Data'!AE69)/(CZ$3-CZ$4)*10)),1))</f>
        <v>2</v>
      </c>
      <c r="DA69" s="197">
        <f t="shared" si="59"/>
        <v>4.0999999999999996</v>
      </c>
      <c r="DB69" s="199">
        <f t="shared" si="60"/>
        <v>2.2999999999999998</v>
      </c>
      <c r="DC69" s="200">
        <f t="shared" si="102"/>
        <v>1.4</v>
      </c>
      <c r="DD69" s="202">
        <f t="shared" si="103"/>
        <v>2.6</v>
      </c>
      <c r="DE69" s="201">
        <f>ROUND(IF('Indicator Data'!AH69=0,0,IF('Indicator Data'!AH69&gt;DE$3,10,IF('Indicator Data'!AH69&lt;DE$4,0,10-(DE$3-'Indicator Data'!AH69)/(DE$3-DE$4)*10))),1)</f>
        <v>0.1</v>
      </c>
      <c r="DF69" s="201">
        <f>ROUND(IF('Indicator Data'!AI69=0,0,IF(LOG('Indicator Data'!AI69)&gt;LOG(DF$3),10,IF(LOG('Indicator Data'!AI69)&lt;LOG(DF$4),0,10-(LOG(DF$3)-LOG('Indicator Data'!AI69))/(LOG(DF$3)-LOG(DF$4))*10))),1)</f>
        <v>0.1</v>
      </c>
      <c r="DG69" s="203">
        <f t="shared" si="104"/>
        <v>0.1</v>
      </c>
      <c r="DH69" s="197">
        <f>'Indicator Data'!AJ69</f>
        <v>0</v>
      </c>
      <c r="DI69" s="197">
        <f>'Indicator Data'!AK69</f>
        <v>0</v>
      </c>
      <c r="DJ69" s="200">
        <f t="shared" si="105"/>
        <v>0</v>
      </c>
      <c r="DK69" s="202">
        <f t="shared" si="106"/>
        <v>0.1</v>
      </c>
      <c r="DL69" s="13"/>
      <c r="DM69" s="24"/>
    </row>
    <row r="70" spans="1:117" s="2" customFormat="1">
      <c r="A70" s="205" t="str">
        <f>'Indicator Data'!A70</f>
        <v>Ghana</v>
      </c>
      <c r="B70" s="206" t="str">
        <f>'Indicator Data'!B70</f>
        <v>GHA</v>
      </c>
      <c r="C70" s="204">
        <f>ROUND(IF('Indicator Data'!C70=0,0.1,IF(LOG('Indicator Data'!C70)&gt;C$3,10,IF(LOG('Indicator Data'!C70)&lt;C$4,0,10-(C$3-LOG('Indicator Data'!C70))/(C$3-C$4)*10))),1)</f>
        <v>0.1</v>
      </c>
      <c r="D70" s="196">
        <f>ROUND(IF('Indicator Data'!D70=0,0.1,IF(LOG('Indicator Data'!D70)&gt;D$3,10,IF(LOG('Indicator Data'!D70)&lt;D$4,0,10-(D$3-LOG('Indicator Data'!D70))/(D$3-D$4)*10))),1)</f>
        <v>0.1</v>
      </c>
      <c r="E70" s="197">
        <f t="shared" ref="E70:E101" si="107">ROUND((10-GEOMEAN(((10-C70)/10*9+1),((10-D70)/10*9+1)))/9*10,1)</f>
        <v>0.1</v>
      </c>
      <c r="F70" s="197">
        <f>IF('Indicator Data'!E70="No data",0.1,(ROUND(IF('Indicator Data'!E70=0,0,IF(LOG('Indicator Data'!E70)&gt;F$3,10,IF(LOG('Indicator Data'!E70)&lt;F$4,0,10-(F$3-LOG('Indicator Data'!E70))/(F$3-F$4)*10))),1)))</f>
        <v>7.1</v>
      </c>
      <c r="G70" s="197">
        <f>ROUND(IF('Indicator Data'!F70=0,0,IF(LOG('Indicator Data'!F70)&gt;G$3,10,IF(LOG('Indicator Data'!F70)&lt;G$4,0,10-(G$3-LOG('Indicator Data'!F70))/(G$3-G$4)*10))),1)</f>
        <v>5.3</v>
      </c>
      <c r="H70" s="196">
        <f>ROUND(IF('Indicator Data'!G70=0,0,IF(LOG('Indicator Data'!G70)&gt;H$3,10,IF(LOG('Indicator Data'!G70)&lt;H$4,0,10-(H$3-LOG('Indicator Data'!G70))/(H$3-H$4)*10))),1)</f>
        <v>0</v>
      </c>
      <c r="I70" s="196">
        <f>ROUND(IF('Indicator Data'!H70=0,0,IF(LOG('Indicator Data'!H70)&gt;I$3,10,IF(LOG('Indicator Data'!H70)&lt;I$4,0,10-(I$3-LOG('Indicator Data'!H70))/(I$3-I$4)*10))),1)</f>
        <v>0</v>
      </c>
      <c r="J70" s="196">
        <f t="shared" ref="J70:J101" si="108">ROUND((10-GEOMEAN(((10-H70)/10*9+1),((10-I70)/10*9+1)))/9*10,1)</f>
        <v>0</v>
      </c>
      <c r="K70" s="196">
        <f>ROUND(IF('Indicator Data'!I70=0,0,IF(LOG('Indicator Data'!I70)&gt;K$3,10,IF(LOG('Indicator Data'!I70)&lt;K$4,0,10-(K$3-LOG('Indicator Data'!I70))/(K$3-K$4)*10))),1)</f>
        <v>0</v>
      </c>
      <c r="L70" s="197">
        <f t="shared" ref="L70:L101" si="109">ROUND((10-GEOMEAN(((10-J70)/10*9+1),((10-K70)/10*9+1)))/9*10,1)</f>
        <v>0</v>
      </c>
      <c r="M70" s="197">
        <f>ROUND(IF('Indicator Data'!J70=0,0,IF(LOG('Indicator Data'!J70)&gt;M$3,10,IF(LOG('Indicator Data'!J70)&lt;M$4,0,10-(M$3-LOG('Indicator Data'!J70))/(M$3-M$4)*10))),1)</f>
        <v>0</v>
      </c>
      <c r="N70" s="198">
        <f>'Indicator Data'!C70/'Indicator Data'!$CB70</f>
        <v>0</v>
      </c>
      <c r="O70" s="198">
        <f>'Indicator Data'!D70/'Indicator Data'!$CB70</f>
        <v>0</v>
      </c>
      <c r="P70" s="198">
        <f>IF(F70=0.1,"x",'Indicator Data'!E70/'Indicator Data'!$CB70)</f>
        <v>2.4497627290656259E-3</v>
      </c>
      <c r="Q70" s="198">
        <f>'Indicator Data'!F70/'Indicator Data'!$CB70</f>
        <v>5.7992680973956479E-7</v>
      </c>
      <c r="R70" s="198">
        <f>'Indicator Data'!G70/'Indicator Data'!$CB70</f>
        <v>0</v>
      </c>
      <c r="S70" s="198">
        <f>'Indicator Data'!H70/'Indicator Data'!$CB70</f>
        <v>0</v>
      </c>
      <c r="T70" s="198">
        <f>'Indicator Data'!I70/'Indicator Data'!$CB70</f>
        <v>0</v>
      </c>
      <c r="U70" s="198">
        <f>'Indicator Data'!J70/'Indicator Data'!$CB70</f>
        <v>0</v>
      </c>
      <c r="V70" s="196">
        <f t="shared" ref="V70:V101" si="110">ROUND(IF(N70&gt;V$3,10,IF(N70&lt;V$4,0,10-(V$3-N70)/(V$3-V$4)*10)),1)</f>
        <v>0</v>
      </c>
      <c r="W70" s="196">
        <f t="shared" ref="W70:W101" si="111">ROUND(IF(O70&gt;W$3,10,IF(O70&lt;W$4,0,10-(W$3-O70)/(W$3-W$4)*10)),1)</f>
        <v>0</v>
      </c>
      <c r="X70" s="197">
        <f t="shared" ref="X70:X101" si="112">ROUND(((10-GEOMEAN(((10-V70)/10*9+1),((10-W70)/10*9+1)))/9*10),1)</f>
        <v>0</v>
      </c>
      <c r="Y70" s="197">
        <f t="shared" ref="Y70:Y101" si="113">IF(P70="x",0.1,ROUND(IF(P70&gt;Y$3,10,IF(P70&lt;Y$4,0,10-(Y$3-P70)/(Y$3-Y$4)*10)),1))</f>
        <v>1.6</v>
      </c>
      <c r="Z70" s="197">
        <f t="shared" ref="Z70:Z101" si="114">ROUND(IF(Q70=0,0,IF(LOG(Q70)&gt;Z$3,10,IF(LOG(Q70)&lt;=Z$4,0,10-(Z$3-LOG(Q70))/(Z$3-Z$4)*10))),1)</f>
        <v>5</v>
      </c>
      <c r="AA70" s="196">
        <f t="shared" ref="AA70:AA101" si="115">ROUND(IF(R70&gt;AA$3,10,IF(R70&lt;AA$4,0,10-(AA$3-R70)/(AA$3-AA$4)*10)),1)</f>
        <v>0</v>
      </c>
      <c r="AB70" s="196">
        <f t="shared" ref="AB70:AB101" si="116">ROUND(IF(S70&gt;AB$3,10,IF(S70&lt;AB$4,0,10-(AB$3-S70)/(AB$3-AB$4)*10)),1)</f>
        <v>0</v>
      </c>
      <c r="AC70" s="196">
        <f t="shared" ref="AC70:AC101" si="117">ROUND(((10-GEOMEAN(((10-AA70)/10*9+1),((10-AB70)/10*9+1)))/9*10),1)</f>
        <v>0</v>
      </c>
      <c r="AD70" s="196">
        <f t="shared" ref="AD70:AD101" si="118">ROUND(IF(T70=0,0,IF(T70&gt;AD$3,10,IF(T70&lt;=AD$4,0,10-(AD$3-T70)/(AD$3-AD$4)*10))),1)</f>
        <v>0</v>
      </c>
      <c r="AE70" s="197">
        <f t="shared" ref="AE70:AE101" si="119">ROUND((10-GEOMEAN(((10-AC70)/10*9+1),((10-AD70)/10*9+1)))/9*10,1)</f>
        <v>0</v>
      </c>
      <c r="AF70" s="197">
        <f t="shared" ref="AF70:AF101" si="120">ROUND(IF(U70&gt;AF$3,10,IF(U70&lt;AF$4,0,10-(AF$3-U70)/(AF$3-AF$4)*10)),1)</f>
        <v>0</v>
      </c>
      <c r="AG70" s="196">
        <f>ROUND(IF('Indicator Data'!K70=0,0,IF('Indicator Data'!K70&gt;AG$3,10,IF('Indicator Data'!K70&lt;AG$4,0,10-(AG$3-'Indicator Data'!K70)/(AG$3-AG$4)*10))),1)</f>
        <v>0</v>
      </c>
      <c r="AH70" s="199">
        <f t="shared" ref="AH70:AH101" si="121">ROUND(AVERAGE(C70,V70),1)</f>
        <v>0.1</v>
      </c>
      <c r="AI70" s="199">
        <f t="shared" ref="AI70:AI101" si="122">ROUND(AVERAGE(D70,W70),1)</f>
        <v>0.1</v>
      </c>
      <c r="AJ70" s="197">
        <f t="shared" ref="AJ70:AJ101" si="123">ROUND(AVERAGE(AA70,H70),1)</f>
        <v>0</v>
      </c>
      <c r="AK70" s="197">
        <f t="shared" ref="AK70:AK101" si="124">ROUND(AVERAGE(AB70,I70),1)</f>
        <v>0</v>
      </c>
      <c r="AL70" s="199">
        <f t="shared" ref="AL70:AL101" si="125">ROUND((10-GEOMEAN(((10-AJ70)/10*9+1),((10-AK70)/10*9+1)))/9*10,1)</f>
        <v>0</v>
      </c>
      <c r="AM70" s="199">
        <f t="shared" ref="AM70:AM101" si="126">ROUND(AVERAGE(AD70,K70),1)</f>
        <v>0</v>
      </c>
      <c r="AN70" s="197">
        <f t="shared" ref="AN70:AN101" si="127">ROUND((10-GEOMEAN(((10-M70)/10*9+1),((10-AF70)/10*9+1)))/9*10,1)</f>
        <v>0</v>
      </c>
      <c r="AO70" s="200">
        <f t="shared" ref="AO70:AO101" si="128">ROUND((10-GEOMEAN(((10-E70)/10*9+1),((10-X70)/10*9+1)))/9*10,1)</f>
        <v>0.1</v>
      </c>
      <c r="AP70" s="200">
        <f t="shared" si="46"/>
        <v>4.9000000000000004</v>
      </c>
      <c r="AQ70" s="200">
        <f t="shared" ref="AQ70:AQ101" si="129">ROUND((10-GEOMEAN(((10-G70)/10*9+1),((10-Z70)/10*9+1)))/9*10,1)</f>
        <v>5.2</v>
      </c>
      <c r="AR70" s="200">
        <f t="shared" ref="AR70:AR101" si="130">ROUND((10-GEOMEAN(((10-L70)/10*9+1),((10-AE70)/10*9+1)))/9*10,1)</f>
        <v>0</v>
      </c>
      <c r="AS70" s="199">
        <f t="shared" ref="AS70:AS101" si="131">ROUND(AVERAGE(AG70,AN70),1)</f>
        <v>0</v>
      </c>
      <c r="AT70" s="199">
        <f>IF('Indicator Data'!L70="No data","x",IF('Indicator Data'!CC70&lt;1000,"x",ROUND((IF('Indicator Data'!L70&gt;AT$3,10,IF('Indicator Data'!L70&lt;AT$4,0,10-(AT$3-'Indicator Data'!L70)/(AT$3-AT$4)*10))),1)))</f>
        <v>2.9</v>
      </c>
      <c r="AU70" s="200">
        <f t="shared" ref="AU70:AU101" si="132">ROUND(AVERAGE(AS70,AT70),1)</f>
        <v>1.5</v>
      </c>
      <c r="AV70" s="201">
        <f>IF('Indicator Data'!M70="No data","x",ROUND(IF('Indicator Data'!M70=0,0,IF(LOG('Indicator Data'!M70)&gt;AV$3,10,IF(LOG('Indicator Data'!M70)&lt;AV$4,0,10-(AV$3-LOG('Indicator Data'!M70))/(AV$3-AV$4)*10))),1))</f>
        <v>8.6999999999999993</v>
      </c>
      <c r="AW70" s="198">
        <f>IF(AV70="x","x",'Indicator Data'!M70/'Indicator Data'!$CB70)</f>
        <v>0.47627400801552106</v>
      </c>
      <c r="AX70" s="201">
        <f t="shared" ref="AX70:AX101" si="133">IF(AV70="x","x",ROUND(IF(AW70&gt;AX$3,10,IF(AW70&lt;AX$4,0,10-(AX$3-AW70)/(AX$3-AX$4)*10)),1))</f>
        <v>5.3</v>
      </c>
      <c r="AY70" s="197">
        <f t="shared" si="47"/>
        <v>7.4</v>
      </c>
      <c r="AZ70" s="201">
        <f>IF('Indicator Data'!N70="No data","x",ROUND(IF('Indicator Data'!N70=0,0,IF(LOG('Indicator Data'!N70)&gt;AZ$3,10,IF(LOG('Indicator Data'!N70)&lt;AZ$4,0,10-(AZ$3-LOG('Indicator Data'!N70))/(AZ$3-AZ$4)*10))),1))</f>
        <v>7.8</v>
      </c>
      <c r="BA70" s="198">
        <f>IF(AZ70="x","x",'Indicator Data'!N70/'Indicator Data'!$CB70)</f>
        <v>1.6847403487356357E-2</v>
      </c>
      <c r="BB70" s="201">
        <f t="shared" ref="BB70:BB101" si="134">IF(AZ70="x","x",ROUND(IF(BA70&gt;BB$3,10,IF(BA70&lt;BB$4,0,10-(BB$3-BA70)/(BB$3-BB$4)*10)),1))</f>
        <v>3.4</v>
      </c>
      <c r="BC70" s="197">
        <f t="shared" si="48"/>
        <v>6.1</v>
      </c>
      <c r="BD70" s="201">
        <f>IF('Indicator Data'!O70="No data","x",ROUND(IF('Indicator Data'!O70=0,0,IF(LOG('Indicator Data'!O70)&gt;BD$3,10,IF(LOG('Indicator Data'!O70)&lt;BD$4,0,10-(BD$3-LOG('Indicator Data'!O70))/(BD$3-BD$4)*10))),1))</f>
        <v>10</v>
      </c>
      <c r="BE70" s="198">
        <f>IF(BD70="x","x",'Indicator Data'!O70/'Indicator Data'!$CB70)</f>
        <v>0.34838698186417333</v>
      </c>
      <c r="BF70" s="201">
        <f t="shared" ref="BF70:BF101" si="135">IF(BD70="x","x",ROUND(IF(BE70&gt;BF$3,10,IF(BE70&lt;BF$4,0,10-(BF$3-BE70)/(BF$3-BF$4)*10)),1))</f>
        <v>10</v>
      </c>
      <c r="BG70" s="197">
        <f t="shared" si="49"/>
        <v>10</v>
      </c>
      <c r="BH70" s="201">
        <f>IF('Indicator Data'!P70="No data","x",ROUND(IF('Indicator Data'!P70=0,0,IF(LOG('Indicator Data'!P70)&gt;BH$3,10,IF(LOG('Indicator Data'!P70)&lt;BH$4,0,10-(BH$3-LOG('Indicator Data'!P70))/(BH$3-BH$4)*10))),1))</f>
        <v>7.2</v>
      </c>
      <c r="BI70" s="198">
        <f>IF(BH70="x","x",'Indicator Data'!P70/'Indicator Data'!$CB70)</f>
        <v>7.8015037450449402E-3</v>
      </c>
      <c r="BJ70" s="201">
        <f t="shared" ref="BJ70:BJ101" si="136">IF(BH70="x","x",ROUND(IF(BI70&gt;BJ$3,10,IF(BI70&lt;BJ$4,0,10-(BJ$3-BI70)/(BJ$3-BJ$4)*10)),1))</f>
        <v>0.8</v>
      </c>
      <c r="BK70" s="197">
        <f t="shared" si="50"/>
        <v>4.8</v>
      </c>
      <c r="BL70" s="199">
        <f t="shared" si="51"/>
        <v>7.7</v>
      </c>
      <c r="BM70" s="201">
        <f>ROUND(IF('Indicator Data'!Q70=0,0,IF(LOG('Indicator Data'!Q70)&gt;BM$3,10,IF(LOG('Indicator Data'!Q70)&lt;BM$4,0,10-(BM$3-LOG('Indicator Data'!Q70))/(BM$3-BM$4)*10))),1)</f>
        <v>9.3000000000000007</v>
      </c>
      <c r="BN70" s="252">
        <f>'Indicator Data'!R70</f>
        <v>0.99986933899999997</v>
      </c>
      <c r="BO70" s="201">
        <f t="shared" ref="BO70:BO101" si="137">ROUND(IF(BN70&gt;BO$3,10,IF(BN70&lt;BO$4,0,10-(BO$3-BN70)/(BO$3-BO$4)*10)),1)</f>
        <v>10</v>
      </c>
      <c r="BP70" s="201">
        <f t="shared" ref="BP70:BP101" si="138">ROUND((10-GEOMEAN(((10-BO70)/10*9+1),((10-BM70)/10*9+1)))/9*10,1)</f>
        <v>9.6999999999999993</v>
      </c>
      <c r="BQ70" s="201">
        <f>ROUND(IF('Indicator Data'!S70=0,0,IF(LOG('Indicator Data'!S70)&gt;BQ$3,10,IF(LOG('Indicator Data'!S70)&lt;BQ$4,0,10-(BQ$3-LOG('Indicator Data'!S70))/(BQ$3-BQ$4)*10))),1)</f>
        <v>9.3000000000000007</v>
      </c>
      <c r="BR70" s="252">
        <f>'Indicator Data'!T70</f>
        <v>0.99986933899999997</v>
      </c>
      <c r="BS70" s="201">
        <f t="shared" ref="BS70:BS101" si="139">ROUND(IF(BR70&gt;BS$3,10,IF(BR70&lt;BS$4,0,10-(BS$3-BR70)/(BS$3-BS$4)*10)),1)</f>
        <v>10</v>
      </c>
      <c r="BT70" s="201">
        <f t="shared" ref="BT70:BT101" si="140">ROUND((10-GEOMEAN(((10-BS70)/10*9+1),((10-BQ70)/10*9+1)))/9*10,1)</f>
        <v>9.6999999999999993</v>
      </c>
      <c r="BU70" s="197">
        <f t="shared" ref="BU70:BU101" si="141">ROUND((10-GEOMEAN(((10-BT70)/10*9+1),((10-BP70)/10*9+1)))/9*10,1)</f>
        <v>9.6999999999999993</v>
      </c>
      <c r="BV70" s="201">
        <f>ROUND(IF('Indicator Data'!U70=0,0,IF(LOG('Indicator Data'!U70)&gt;BV$3,10,IF(LOG('Indicator Data'!U70)&lt;BV$4,0,10-(BV$3-LOG('Indicator Data'!U70))/(BV$3-BV$4)*10))),1)</f>
        <v>9</v>
      </c>
      <c r="BW70" s="198">
        <f>'Indicator Data'!U70/'Indicator Data'!$CB70</f>
        <v>0.68876100385622185</v>
      </c>
      <c r="BX70" s="201">
        <f t="shared" ref="BX70:BX101" si="142">ROUND(IF(BW70&gt;BX$3,10,IF(BW70&lt;BX$4,0,10-(BX$3-BW70)/(BX$3-BX$4)*10)),1)</f>
        <v>7.7</v>
      </c>
      <c r="BY70" s="197">
        <f t="shared" si="52"/>
        <v>8.4</v>
      </c>
      <c r="BZ70" s="201">
        <f>ROUND(IF('Indicator Data'!V70=0,0,IF(LOG('Indicator Data'!V70)&gt;BZ$3,10,IF(LOG('Indicator Data'!V70)&lt;BZ$4,0,10-(BZ$3-LOG('Indicator Data'!V70))/(BZ$3-BZ$4)*10))),1)</f>
        <v>9.1</v>
      </c>
      <c r="CA70" s="198">
        <f>IF('Indicator Data'!V70/'Indicator Data'!$CB70&gt;1,1,'Indicator Data'!V70/'Indicator Data'!$CB70)</f>
        <v>0.87711717682740697</v>
      </c>
      <c r="CB70" s="201">
        <f t="shared" ref="CB70:CB101" si="143">ROUND(IF(CA70&gt;CB$3,10,IF(CA70&lt;CB$4,0,10-(CB$3-CA70)/(CB$3-CB$4)*10)),1)</f>
        <v>8.8000000000000007</v>
      </c>
      <c r="CC70" s="197">
        <f t="shared" si="53"/>
        <v>9</v>
      </c>
      <c r="CD70" s="201">
        <f>ROUND(IF('Indicator Data'!W70=0,0,IF(LOG('Indicator Data'!W70)&gt;CD$3,10,IF(LOG('Indicator Data'!W70)&lt;CD$4,0,10-(CD$3-LOG('Indicator Data'!W70))/(CD$3-CD$4)*10))),1)</f>
        <v>9.1999999999999993</v>
      </c>
      <c r="CE70" s="198">
        <f>'Indicator Data'!W70/'Indicator Data'!$CB70</f>
        <v>0.98285981679121248</v>
      </c>
      <c r="CF70" s="201">
        <f t="shared" ref="CF70:CF101" si="144">ROUND(IF(CE70&gt;CF$3,10,IF(CE70&lt;CF$4,0,10-(CF$3-CE70)/(CF$3-CF$4)*10)),1)</f>
        <v>9.8000000000000007</v>
      </c>
      <c r="CG70" s="197">
        <f t="shared" si="54"/>
        <v>9.5</v>
      </c>
      <c r="CH70" s="199">
        <f t="shared" ref="CH70:CH101" si="145">ROUND((10-GEOMEAN(((10-CC70)/10*9+1),((10-BU70)/10*9+1),((10-BY70)/10*9+1),((10-CG70)/10*9+1)))/9*10,1)</f>
        <v>9.1999999999999993</v>
      </c>
      <c r="CI70" s="201">
        <f>IF('Indicator Data'!BR70="No data","x",ROUND(IF('Indicator Data'!BR70&gt;CI$3,0,IF('Indicator Data'!BR70&lt;CI$4,10,(CI$3-'Indicator Data'!BR70)/(CI$3-CI$4)*10)),1))</f>
        <v>9.1</v>
      </c>
      <c r="CJ70" s="201">
        <f>IF('Indicator Data'!BS70="No data","x",ROUND(IF('Indicator Data'!BS70&gt;CJ$3,0,IF('Indicator Data'!BS70&lt;CJ$4,10,(CJ$3-'Indicator Data'!BS70)/(CJ$3-CJ$4)*10)),1))</f>
        <v>3.1</v>
      </c>
      <c r="CK70" s="201">
        <f>IF('Indicator Data'!AC70="No data","x",ROUND(IF('Indicator Data'!AC70&gt;CK$3,0,IF('Indicator Data'!AC70&lt;CK$4,10,(CK$3-'Indicator Data'!AC70)/(CK$3-CK$4)*10)),1))</f>
        <v>5.9</v>
      </c>
      <c r="CL70" s="197">
        <f t="shared" ref="CL70:CL101" si="146">IF(AND(CJ70="x",CI70="x",CK70="x"),"x",ROUND(AVERAGE(CI70:CK70),1))</f>
        <v>6</v>
      </c>
      <c r="CM70" s="201">
        <f>IF('Indicator Data'!X70="No data","x",ROUND(IF(LOG('Indicator Data'!X70)&gt;CM$3,10,IF(LOG('Indicator Data'!X70)&lt;CM$4,0,10-(CM$3-LOG('Indicator Data'!X70))/(CM$3-CM$4)*10)),1))</f>
        <v>7.1</v>
      </c>
      <c r="CN70" s="201">
        <f>IF('Indicator Data'!Y70="No data","x",ROUND(IF('Indicator Data'!Y70&gt;CN$3,10,IF('Indicator Data'!Y70&lt;CN$4,0,10-(CN$3-'Indicator Data'!Y70)/(CN$3-CN$4)*10)),1))</f>
        <v>6.5</v>
      </c>
      <c r="CO70" s="201">
        <f>IF('Indicator Data'!Z70="No data","x",ROUND(IF('Indicator Data'!Z70&gt;CO$3,10,IF('Indicator Data'!Z70&lt;CO$4,0,10-(CO$3-'Indicator Data'!Z70)/(CO$3-CO$4)*10)),1))</f>
        <v>5.7</v>
      </c>
      <c r="CP70" s="201">
        <f>IF('Indicator Data'!AA70="No data","x",ROUND(IF('Indicator Data'!AA70&gt;CP$3,10,IF('Indicator Data'!AA70&lt;CP$4,0,10-(CP$3-'Indicator Data'!AA70)/(CP$3-CP$4)*10)),1))</f>
        <v>3.7</v>
      </c>
      <c r="CQ70" s="197">
        <f t="shared" si="55"/>
        <v>5.8</v>
      </c>
      <c r="CR70" s="199">
        <f t="shared" si="56"/>
        <v>5.9</v>
      </c>
      <c r="CS70" s="201">
        <f>IF('Indicator Data'!AF70="No data","x",ROUND(IF('Indicator Data'!AF70&gt;CS$3,10,IF('Indicator Data'!AF70&lt;CS$4,0,10-(CS$3-'Indicator Data'!AF70)/(CS$3-CS$4)*10)),1))</f>
        <v>3.4</v>
      </c>
      <c r="CT70" s="201">
        <f>IF('Indicator Data'!AG70="No data","x",ROUND(IF('Indicator Data'!AG70&gt;CT$3,10,IF('Indicator Data'!AG70&lt;CT$4,0,10-(CT$3-'Indicator Data'!AG70)/(CT$3-CT$4)*10)),1))</f>
        <v>5.6</v>
      </c>
      <c r="CU70" s="197">
        <f t="shared" si="57"/>
        <v>5.3</v>
      </c>
      <c r="CV70" s="201">
        <f>IF('Indicator Data'!AB70="No data","x",ROUND(IF('Indicator Data'!AB70&gt;CV$3,10,IF('Indicator Data'!AB70&lt;CV$4,0,10-(CV$3-'Indicator Data'!AB70)/(CV$3-CV$4)*10)),1))</f>
        <v>6</v>
      </c>
      <c r="CW70" s="197">
        <f t="shared" si="58"/>
        <v>6</v>
      </c>
      <c r="CX70" s="198">
        <f>IF('Indicator Data'!AD70="No data","x",'Indicator Data'!AD70/'Indicator Data'!$CA70)</f>
        <v>2.8030815875353945E-5</v>
      </c>
      <c r="CY70" s="201">
        <f t="shared" ref="CY70:CY101" si="147">IF(CX70="x","x",ROUND(IF(CX70&gt;CY$3,0,IF(CX70&lt;CY$4,10,(CY$3-CX70)/(CY$3-CY$4)*10)),1))</f>
        <v>9.6999999999999993</v>
      </c>
      <c r="CZ70" s="201">
        <f>IF('Indicator Data'!AE70="No data","x",ROUND(IF('Indicator Data'!AE70&gt;CZ$3,0,IF('Indicator Data'!AE70&lt;CZ$4,10,(CZ$3-'Indicator Data'!AE70)/(CZ$3-CZ$4)*10)),1))</f>
        <v>6</v>
      </c>
      <c r="DA70" s="197">
        <f t="shared" si="59"/>
        <v>7.9</v>
      </c>
      <c r="DB70" s="199">
        <f t="shared" si="60"/>
        <v>6.4</v>
      </c>
      <c r="DC70" s="200">
        <f t="shared" ref="DC70:DC101" si="148">IF(BL70="x",ROUND((10-GEOMEAN(((10-DB70)/10*9+1),((10-CH70)/10*9+1),((10-CR70)/10*9+1)))/9*10,1),ROUND((10-GEOMEAN(((10-BL70)/10*9+1),((10-DB70)/10*9+1),((10-CH70)/10*9+1),((10-CR70)/10*9+1)))/9*10,1))</f>
        <v>7.6</v>
      </c>
      <c r="DD70" s="202">
        <f t="shared" ref="DD70:DD101" si="149">IF(ROUND(IF(AP70="x",(10-GEOMEAN(((10-AO70)/10*9+1),((10-DC70)/10*9+1),((10-AU70)/10*9+1),((10-AQ70)/10*9+1),((10-AR70)/10*9+1)))/9*10,(10-GEOMEAN(((10-AO70)/10*9+1),((10-DC70)/10*9+1),((10-AP70)/10*9+1),((10-AQ70)/10*9+1),((10-AR70)/10*9+1),((10-AU70)/10*9+1)))/9*10),1)=0,0.1,ROUND(IF(AP70="x",(10-GEOMEAN(((10-AO70)/10*9+1),((10-DC70)/10*9+1),((10-AU70)/10*9+1),((10-AQ70)/10*9+1),((10-AR70)/10*9+1)))/9*10,(10-GEOMEAN(((10-AO70)/10*9+1),((10-DC70)/10*9+1),((10-AP70)/10*9+1),((10-AQ70)/10*9+1),((10-AR70)/10*9+1),((10-AU70)/10*9+1)))/9*10),1))</f>
        <v>3.8</v>
      </c>
      <c r="DE70" s="201">
        <f>ROUND(IF('Indicator Data'!AH70=0,0,IF('Indicator Data'!AH70&gt;DE$3,10,IF('Indicator Data'!AH70&lt;DE$4,0,10-(DE$3-'Indicator Data'!AH70)/(DE$3-DE$4)*10))),1)</f>
        <v>5.0999999999999996</v>
      </c>
      <c r="DF70" s="201">
        <f>ROUND(IF('Indicator Data'!AI70=0,0,IF(LOG('Indicator Data'!AI70)&gt;LOG(DF$3),10,IF(LOG('Indicator Data'!AI70)&lt;LOG(DF$4),0,10-(LOG(DF$3)-LOG('Indicator Data'!AI70))/(LOG(DF$3)-LOG(DF$4))*10))),1)</f>
        <v>4.2</v>
      </c>
      <c r="DG70" s="203">
        <f t="shared" ref="DG70:DG101" si="150">ROUND((10-GEOMEAN(((10-DE70)/10*9+1),((10-DF70)/10*9+1)))/9*10,1)</f>
        <v>4.7</v>
      </c>
      <c r="DH70" s="197">
        <f>'Indicator Data'!AJ70</f>
        <v>0</v>
      </c>
      <c r="DI70" s="197">
        <f>'Indicator Data'!AK70</f>
        <v>0</v>
      </c>
      <c r="DJ70" s="200">
        <f t="shared" ref="DJ70:DJ101" si="151">ROUND(IF(DH70=5,10,IF(DI70=5,9,IF(DH70=4,8,IF(DI70=4,7,0)))),1)</f>
        <v>0</v>
      </c>
      <c r="DK70" s="202">
        <f t="shared" ref="DK70:DK101" si="152">ROUND(IF(DJ70&gt;5,DJ70,DG70/10*7),1)</f>
        <v>3.3</v>
      </c>
      <c r="DL70" s="13"/>
      <c r="DM70" s="24"/>
    </row>
    <row r="71" spans="1:117" s="2" customFormat="1">
      <c r="A71" s="205" t="str">
        <f>'Indicator Data'!A71</f>
        <v>Greece</v>
      </c>
      <c r="B71" s="206" t="str">
        <f>'Indicator Data'!B71</f>
        <v>GRC</v>
      </c>
      <c r="C71" s="204">
        <f>ROUND(IF('Indicator Data'!C71=0,0.1,IF(LOG('Indicator Data'!C71)&gt;C$3,10,IF(LOG('Indicator Data'!C71)&lt;C$4,0,10-(C$3-LOG('Indicator Data'!C71))/(C$3-C$4)*10))),1)</f>
        <v>8.3000000000000007</v>
      </c>
      <c r="D71" s="196">
        <f>ROUND(IF('Indicator Data'!D71=0,0.1,IF(LOG('Indicator Data'!D71)&gt;D$3,10,IF(LOG('Indicator Data'!D71)&lt;D$4,0,10-(D$3-LOG('Indicator Data'!D71))/(D$3-D$4)*10))),1)</f>
        <v>10</v>
      </c>
      <c r="E71" s="197">
        <f t="shared" si="107"/>
        <v>9.3000000000000007</v>
      </c>
      <c r="F71" s="197">
        <f>IF('Indicator Data'!E71="No data",0.1,(ROUND(IF('Indicator Data'!E71=0,0,IF(LOG('Indicator Data'!E71)&gt;F$3,10,IF(LOG('Indicator Data'!E71)&lt;F$4,0,10-(F$3-LOG('Indicator Data'!E71))/(F$3-F$4)*10))),1)))</f>
        <v>5</v>
      </c>
      <c r="G71" s="197">
        <f>ROUND(IF('Indicator Data'!F71=0,0,IF(LOG('Indicator Data'!F71)&gt;G$3,10,IF(LOG('Indicator Data'!F71)&lt;G$4,0,10-(G$3-LOG('Indicator Data'!F71))/(G$3-G$4)*10))),1)</f>
        <v>7.8</v>
      </c>
      <c r="H71" s="196">
        <f>ROUND(IF('Indicator Data'!G71=0,0,IF(LOG('Indicator Data'!G71)&gt;H$3,10,IF(LOG('Indicator Data'!G71)&lt;H$4,0,10-(H$3-LOG('Indicator Data'!G71))/(H$3-H$4)*10))),1)</f>
        <v>0</v>
      </c>
      <c r="I71" s="196">
        <f>ROUND(IF('Indicator Data'!H71=0,0,IF(LOG('Indicator Data'!H71)&gt;I$3,10,IF(LOG('Indicator Data'!H71)&lt;I$4,0,10-(I$3-LOG('Indicator Data'!H71))/(I$3-I$4)*10))),1)</f>
        <v>0</v>
      </c>
      <c r="J71" s="196">
        <f t="shared" si="108"/>
        <v>0</v>
      </c>
      <c r="K71" s="196">
        <f>ROUND(IF('Indicator Data'!I71=0,0,IF(LOG('Indicator Data'!I71)&gt;K$3,10,IF(LOG('Indicator Data'!I71)&lt;K$4,0,10-(K$3-LOG('Indicator Data'!I71))/(K$3-K$4)*10))),1)</f>
        <v>0</v>
      </c>
      <c r="L71" s="197">
        <f t="shared" si="109"/>
        <v>0</v>
      </c>
      <c r="M71" s="197">
        <f>ROUND(IF('Indicator Data'!J71=0,0,IF(LOG('Indicator Data'!J71)&gt;M$3,10,IF(LOG('Indicator Data'!J71)&lt;M$4,0,10-(M$3-LOG('Indicator Data'!J71))/(M$3-M$4)*10))),1)</f>
        <v>0</v>
      </c>
      <c r="N71" s="198">
        <f>'Indicator Data'!C71/'Indicator Data'!$CB71</f>
        <v>1.9885088319360747E-3</v>
      </c>
      <c r="O71" s="198">
        <f>'Indicator Data'!D71/'Indicator Data'!$CB71</f>
        <v>9.6818854837966571E-4</v>
      </c>
      <c r="P71" s="198">
        <f>IF(F71=0.1,"x",'Indicator Data'!E71/'Indicator Data'!$CB71)</f>
        <v>9.4523062693327724E-4</v>
      </c>
      <c r="Q71" s="198">
        <f>'Indicator Data'!F71/'Indicator Data'!$CB71</f>
        <v>4.6393630205957929E-5</v>
      </c>
      <c r="R71" s="198">
        <f>'Indicator Data'!G71/'Indicator Data'!$CB71</f>
        <v>0</v>
      </c>
      <c r="S71" s="198">
        <f>'Indicator Data'!H71/'Indicator Data'!$CB71</f>
        <v>0</v>
      </c>
      <c r="T71" s="198">
        <f>'Indicator Data'!I71/'Indicator Data'!$CB71</f>
        <v>0</v>
      </c>
      <c r="U71" s="198">
        <f>'Indicator Data'!J71/'Indicator Data'!$CB71</f>
        <v>0</v>
      </c>
      <c r="V71" s="196">
        <f t="shared" si="110"/>
        <v>9.9</v>
      </c>
      <c r="W71" s="196">
        <f t="shared" si="111"/>
        <v>9.6999999999999993</v>
      </c>
      <c r="X71" s="197">
        <f t="shared" si="112"/>
        <v>9.8000000000000007</v>
      </c>
      <c r="Y71" s="197">
        <f t="shared" si="113"/>
        <v>0.6</v>
      </c>
      <c r="Z71" s="197">
        <f t="shared" si="114"/>
        <v>9.3000000000000007</v>
      </c>
      <c r="AA71" s="196">
        <f t="shared" si="115"/>
        <v>0</v>
      </c>
      <c r="AB71" s="196">
        <f t="shared" si="116"/>
        <v>0</v>
      </c>
      <c r="AC71" s="196">
        <f t="shared" si="117"/>
        <v>0</v>
      </c>
      <c r="AD71" s="196">
        <f t="shared" si="118"/>
        <v>0</v>
      </c>
      <c r="AE71" s="197">
        <f t="shared" si="119"/>
        <v>0</v>
      </c>
      <c r="AF71" s="197">
        <f t="shared" si="120"/>
        <v>0</v>
      </c>
      <c r="AG71" s="196">
        <f>ROUND(IF('Indicator Data'!K71=0,0,IF('Indicator Data'!K71&gt;AG$3,10,IF('Indicator Data'!K71&lt;AG$4,0,10-(AG$3-'Indicator Data'!K71)/(AG$3-AG$4)*10))),1)</f>
        <v>1</v>
      </c>
      <c r="AH71" s="199">
        <f t="shared" si="121"/>
        <v>9.1</v>
      </c>
      <c r="AI71" s="199">
        <f t="shared" si="122"/>
        <v>9.9</v>
      </c>
      <c r="AJ71" s="197">
        <f t="shared" si="123"/>
        <v>0</v>
      </c>
      <c r="AK71" s="197">
        <f t="shared" si="124"/>
        <v>0</v>
      </c>
      <c r="AL71" s="199">
        <f t="shared" si="125"/>
        <v>0</v>
      </c>
      <c r="AM71" s="199">
        <f t="shared" si="126"/>
        <v>0</v>
      </c>
      <c r="AN71" s="197">
        <f t="shared" si="127"/>
        <v>0</v>
      </c>
      <c r="AO71" s="200">
        <f t="shared" si="128"/>
        <v>9.6</v>
      </c>
      <c r="AP71" s="200">
        <f t="shared" ref="AP71:AP134" si="153">IF(AND(Y71="x",F71="x"),"x",ROUND((10-GEOMEAN(((10-F71)/10*9+1),((10-Y71)/10*9+1)))/9*10,1))</f>
        <v>3.1</v>
      </c>
      <c r="AQ71" s="200">
        <f t="shared" si="129"/>
        <v>8.6999999999999993</v>
      </c>
      <c r="AR71" s="200">
        <f t="shared" si="130"/>
        <v>0</v>
      </c>
      <c r="AS71" s="199">
        <f t="shared" si="131"/>
        <v>0.5</v>
      </c>
      <c r="AT71" s="199">
        <f>IF('Indicator Data'!L71="No data","x",IF('Indicator Data'!CC71&lt;1000,"x",ROUND((IF('Indicator Data'!L71&gt;AT$3,10,IF('Indicator Data'!L71&lt;AT$4,0,10-(AT$3-'Indicator Data'!L71)/(AT$3-AT$4)*10))),1)))</f>
        <v>2.9</v>
      </c>
      <c r="AU71" s="200">
        <f t="shared" si="132"/>
        <v>1.7</v>
      </c>
      <c r="AV71" s="201">
        <f>IF('Indicator Data'!M71="No data","x",ROUND(IF('Indicator Data'!M71=0,0,IF(LOG('Indicator Data'!M71)&gt;AV$3,10,IF(LOG('Indicator Data'!M71)&lt;AV$4,0,10-(AV$3-LOG('Indicator Data'!M71))/(AV$3-AV$4)*10))),1))</f>
        <v>8.4</v>
      </c>
      <c r="AW71" s="198">
        <f>IF(AV71="x","x",'Indicator Data'!M71/'Indicator Data'!$CB71)</f>
        <v>0.70641086027048328</v>
      </c>
      <c r="AX71" s="201">
        <f t="shared" si="133"/>
        <v>7.8</v>
      </c>
      <c r="AY71" s="197">
        <f t="shared" ref="AY71:AY134" si="154">IF(AND(AV71="x",AX71="x"),"x",ROUND((10-GEOMEAN(((10-AV71)/10*9+1),((10-AX71)/10*9+1)))/9*10,1))</f>
        <v>8.1</v>
      </c>
      <c r="AZ71" s="201" t="str">
        <f>IF('Indicator Data'!N71="No data","x",ROUND(IF('Indicator Data'!N71=0,0,IF(LOG('Indicator Data'!N71)&gt;AZ$3,10,IF(LOG('Indicator Data'!N71)&lt;AZ$4,0,10-(AZ$3-LOG('Indicator Data'!N71))/(AZ$3-AZ$4)*10))),1))</f>
        <v>x</v>
      </c>
      <c r="BA71" s="198" t="str">
        <f>IF(AZ71="x","x",'Indicator Data'!N71/'Indicator Data'!$CB71)</f>
        <v>x</v>
      </c>
      <c r="BB71" s="201" t="str">
        <f t="shared" si="134"/>
        <v>x</v>
      </c>
      <c r="BC71" s="197" t="str">
        <f t="shared" ref="BC71:BC134" si="155">IF(AND(AZ71="x",BB71="x"),"x",ROUND((10-GEOMEAN(((10-AZ71)/10*9+1),((10-BB71)/10*9+1)))/9*10,1))</f>
        <v>x</v>
      </c>
      <c r="BD71" s="201" t="str">
        <f>IF('Indicator Data'!O71="No data","x",ROUND(IF('Indicator Data'!O71=0,0,IF(LOG('Indicator Data'!O71)&gt;BD$3,10,IF(LOG('Indicator Data'!O71)&lt;BD$4,0,10-(BD$3-LOG('Indicator Data'!O71))/(BD$3-BD$4)*10))),1))</f>
        <v>x</v>
      </c>
      <c r="BE71" s="198" t="str">
        <f>IF(BD71="x","x",'Indicator Data'!O71/'Indicator Data'!$CB71)</f>
        <v>x</v>
      </c>
      <c r="BF71" s="201" t="str">
        <f t="shared" si="135"/>
        <v>x</v>
      </c>
      <c r="BG71" s="197" t="str">
        <f t="shared" ref="BG71:BG134" si="156">IF(AND(BD71="x",BF71="x"),"x",ROUND((10-GEOMEAN(((10-BD71)/10*9+1),((10-BF71)/10*9+1)))/9*10,1))</f>
        <v>x</v>
      </c>
      <c r="BH71" s="201" t="str">
        <f>IF('Indicator Data'!P71="No data","x",ROUND(IF('Indicator Data'!P71=0,0,IF(LOG('Indicator Data'!P71)&gt;BH$3,10,IF(LOG('Indicator Data'!P71)&lt;BH$4,0,10-(BH$3-LOG('Indicator Data'!P71))/(BH$3-BH$4)*10))),1))</f>
        <v>x</v>
      </c>
      <c r="BI71" s="198" t="str">
        <f>IF(BH71="x","x",'Indicator Data'!P71/'Indicator Data'!$CB71)</f>
        <v>x</v>
      </c>
      <c r="BJ71" s="201" t="str">
        <f t="shared" si="136"/>
        <v>x</v>
      </c>
      <c r="BK71" s="197" t="str">
        <f t="shared" ref="BK71:BK134" si="157">IF(AND(BH71="x",BJ71="x"),"x",ROUND((10-GEOMEAN(((10-BH71)/10*9+1),((10-BJ71)/10*9+1)))/9*10,1))</f>
        <v>x</v>
      </c>
      <c r="BL71" s="199">
        <f t="shared" ref="BL71:BL134" si="158">IF(AND(BC71="x",BG71="x",BK71="x",AY71="x"),"x",IF(AND(BC71="x",BG71="x",BK71="x"),AY71,ROUND((10-GEOMEAN(((10-AY71)/10*9+1),((10-BC71)/10*9+1),((10-BG71)/10*9+1),((10-BK71)/10*9+1)))/9*10,1)))</f>
        <v>8.1</v>
      </c>
      <c r="BM71" s="201">
        <f>ROUND(IF('Indicator Data'!Q71=0,0,IF(LOG('Indicator Data'!Q71)&gt;BM$3,10,IF(LOG('Indicator Data'!Q71)&lt;BM$4,0,10-(BM$3-LOG('Indicator Data'!Q71))/(BM$3-BM$4)*10))),1)</f>
        <v>0</v>
      </c>
      <c r="BN71" s="252">
        <f>'Indicator Data'!R71</f>
        <v>0</v>
      </c>
      <c r="BO71" s="201">
        <f t="shared" si="137"/>
        <v>0</v>
      </c>
      <c r="BP71" s="201">
        <f t="shared" si="138"/>
        <v>0</v>
      </c>
      <c r="BQ71" s="201">
        <f>ROUND(IF('Indicator Data'!S71=0,0,IF(LOG('Indicator Data'!S71)&gt;BQ$3,10,IF(LOG('Indicator Data'!S71)&lt;BQ$4,0,10-(BQ$3-LOG('Indicator Data'!S71))/(BQ$3-BQ$4)*10))),1)</f>
        <v>0</v>
      </c>
      <c r="BR71" s="252">
        <f>'Indicator Data'!T71</f>
        <v>0</v>
      </c>
      <c r="BS71" s="201">
        <f t="shared" si="139"/>
        <v>0</v>
      </c>
      <c r="BT71" s="201">
        <f t="shared" si="140"/>
        <v>0</v>
      </c>
      <c r="BU71" s="197">
        <f t="shared" si="141"/>
        <v>0</v>
      </c>
      <c r="BV71" s="201">
        <f>ROUND(IF('Indicator Data'!U71=0,0,IF(LOG('Indicator Data'!U71)&gt;BV$3,10,IF(LOG('Indicator Data'!U71)&lt;BV$4,0,10-(BV$3-LOG('Indicator Data'!U71))/(BV$3-BV$4)*10))),1)</f>
        <v>0</v>
      </c>
      <c r="BW71" s="198">
        <f>'Indicator Data'!U71/'Indicator Data'!$CB71</f>
        <v>0</v>
      </c>
      <c r="BX71" s="201">
        <f t="shared" si="142"/>
        <v>0</v>
      </c>
      <c r="BY71" s="197">
        <f t="shared" ref="BY71:BY134" si="159">ROUND((10-GEOMEAN(((10-BV71)/10*9+1),((10-BX71)/10*9+1)))/9*10,1)</f>
        <v>0</v>
      </c>
      <c r="BZ71" s="201">
        <f>ROUND(IF('Indicator Data'!V71=0,0,IF(LOG('Indicator Data'!V71)&gt;BZ$3,10,IF(LOG('Indicator Data'!V71)&lt;BZ$4,0,10-(BZ$3-LOG('Indicator Data'!V71))/(BZ$3-BZ$4)*10))),1)</f>
        <v>8.1</v>
      </c>
      <c r="CA71" s="198">
        <f>IF('Indicator Data'!V71/'Indicator Data'!$CB71&gt;1,1,'Indicator Data'!V71/'Indicator Data'!$CB71)</f>
        <v>0.41255015425966468</v>
      </c>
      <c r="CB71" s="201">
        <f t="shared" si="143"/>
        <v>4.0999999999999996</v>
      </c>
      <c r="CC71" s="197">
        <f t="shared" ref="CC71:CC134" si="160">ROUND((10-GEOMEAN(((10-BZ71)/10*9+1),((10-CB71)/10*9+1)))/9*10,1)</f>
        <v>6.5</v>
      </c>
      <c r="CD71" s="201">
        <f>ROUND(IF('Indicator Data'!W71=0,0,IF(LOG('Indicator Data'!W71)&gt;CD$3,10,IF(LOG('Indicator Data'!W71)&lt;CD$4,0,10-(CD$3-LOG('Indicator Data'!W71))/(CD$3-CD$4)*10))),1)</f>
        <v>6.3</v>
      </c>
      <c r="CE71" s="198">
        <f>'Indicator Data'!W71/'Indicator Data'!$CB71</f>
        <v>2.2417978842529534E-2</v>
      </c>
      <c r="CF71" s="201">
        <f t="shared" si="144"/>
        <v>0.2</v>
      </c>
      <c r="CG71" s="197">
        <f t="shared" ref="CG71:CG134" si="161">ROUND((10-GEOMEAN(((10-CD71)/10*9+1),((10-CF71)/10*9+1)))/9*10,1)</f>
        <v>3.9</v>
      </c>
      <c r="CH71" s="199">
        <f t="shared" si="145"/>
        <v>3.1</v>
      </c>
      <c r="CI71" s="201">
        <f>IF('Indicator Data'!BR71="No data","x",ROUND(IF('Indicator Data'!BR71&gt;CI$3,0,IF('Indicator Data'!BR71&lt;CI$4,10,(CI$3-'Indicator Data'!BR71)/(CI$3-CI$4)*10)),1))</f>
        <v>0.1</v>
      </c>
      <c r="CJ71" s="201">
        <f>IF('Indicator Data'!BS71="No data","x",ROUND(IF('Indicator Data'!BS71&gt;CJ$3,0,IF('Indicator Data'!BS71&lt;CJ$4,10,(CJ$3-'Indicator Data'!BS71)/(CJ$3-CJ$4)*10)),1))</f>
        <v>0</v>
      </c>
      <c r="CK71" s="201" t="str">
        <f>IF('Indicator Data'!AC71="No data","x",ROUND(IF('Indicator Data'!AC71&gt;CK$3,0,IF('Indicator Data'!AC71&lt;CK$4,10,(CK$3-'Indicator Data'!AC71)/(CK$3-CK$4)*10)),1))</f>
        <v>x</v>
      </c>
      <c r="CL71" s="197">
        <f t="shared" si="146"/>
        <v>0.1</v>
      </c>
      <c r="CM71" s="201">
        <f>IF('Indicator Data'!X71="No data","x",ROUND(IF(LOG('Indicator Data'!X71)&gt;CM$3,10,IF(LOG('Indicator Data'!X71)&lt;CM$4,0,10-(CM$3-LOG('Indicator Data'!X71))/(CM$3-CM$4)*10)),1))</f>
        <v>6.4</v>
      </c>
      <c r="CN71" s="201">
        <f>IF('Indicator Data'!Y71="No data","x",ROUND(IF('Indicator Data'!Y71&gt;CN$3,10,IF('Indicator Data'!Y71&lt;CN$4,0,10-(CN$3-'Indicator Data'!Y71)/(CN$3-CN$4)*10)),1))</f>
        <v>0.7</v>
      </c>
      <c r="CO71" s="201">
        <f>IF('Indicator Data'!Z71="No data","x",ROUND(IF('Indicator Data'!Z71&gt;CO$3,10,IF('Indicator Data'!Z71&lt;CO$4,0,10-(CO$3-'Indicator Data'!Z71)/(CO$3-CO$4)*10)),1))</f>
        <v>8</v>
      </c>
      <c r="CP71" s="201">
        <f>IF('Indicator Data'!AA71="No data","x",ROUND(IF('Indicator Data'!AA71&gt;CP$3,10,IF('Indicator Data'!AA71&lt;CP$4,0,10-(CP$3-'Indicator Data'!AA71)/(CP$3-CP$4)*10)),1))</f>
        <v>1.4</v>
      </c>
      <c r="CQ71" s="197">
        <f t="shared" ref="CQ71:CQ134" si="162">ROUND(AVERAGE(CM71:CP71),1)</f>
        <v>4.0999999999999996</v>
      </c>
      <c r="CR71" s="199">
        <f t="shared" ref="CR71:CR134" si="163">ROUND(AVERAGE(CL71,CQ71,CQ71),1)</f>
        <v>2.8</v>
      </c>
      <c r="CS71" s="201">
        <f>IF('Indicator Data'!AF71="No data","x",ROUND(IF('Indicator Data'!AF71&gt;CS$3,10,IF('Indicator Data'!AF71&lt;CS$4,0,10-(CS$3-'Indicator Data'!AF71)/(CS$3-CS$4)*10)),1))</f>
        <v>0.3</v>
      </c>
      <c r="CT71" s="201">
        <f>IF('Indicator Data'!AG71="No data","x",ROUND(IF('Indicator Data'!AG71&gt;CT$3,10,IF('Indicator Data'!AG71&lt;CT$4,0,10-(CT$3-'Indicator Data'!AG71)/(CT$3-CT$4)*10)),1))</f>
        <v>0</v>
      </c>
      <c r="CU71" s="197">
        <f t="shared" ref="CU71:CU134" si="164">ROUND(AVERAGE(CM71,CN71,CO71,CP71,CS71,CT71),1)</f>
        <v>2.8</v>
      </c>
      <c r="CV71" s="201">
        <f>IF('Indicator Data'!AB71="No data","x",ROUND(IF('Indicator Data'!AB71&gt;CV$3,10,IF('Indicator Data'!AB71&lt;CV$4,0,10-(CV$3-'Indicator Data'!AB71)/(CV$3-CV$4)*10)),1))</f>
        <v>0</v>
      </c>
      <c r="CW71" s="197">
        <f t="shared" ref="CW71:CW134" si="165">IF(AND(CJ71="x",CI71="x",CK71="x"),"x",ROUND(AVERAGE(CI71:CK71,CV71),1))</f>
        <v>0</v>
      </c>
      <c r="CX71" s="198">
        <f>IF('Indicator Data'!AD71="No data","x",'Indicator Data'!AD71/'Indicator Data'!$CA71)</f>
        <v>3.3406709126382897E-4</v>
      </c>
      <c r="CY71" s="201">
        <f t="shared" si="147"/>
        <v>6.7</v>
      </c>
      <c r="CZ71" s="201">
        <f>IF('Indicator Data'!AE71="No data","x",ROUND(IF('Indicator Data'!AE71&gt;CZ$3,0,IF('Indicator Data'!AE71&lt;CZ$4,10,(CZ$3-'Indicator Data'!AE71)/(CZ$3-CZ$4)*10)),1))</f>
        <v>2</v>
      </c>
      <c r="DA71" s="197">
        <f t="shared" ref="DA71:DA134" si="166">IF(AND(CY71="x",CZ71="x"),"x",ROUND(AVERAGE(CY71:CZ71),1))</f>
        <v>4.4000000000000004</v>
      </c>
      <c r="DB71" s="199">
        <f t="shared" ref="DB71:DB134" si="167">ROUND(AVERAGE(CW71,DA71,CU71),1)</f>
        <v>2.4</v>
      </c>
      <c r="DC71" s="200">
        <f t="shared" si="148"/>
        <v>4.5999999999999996</v>
      </c>
      <c r="DD71" s="202">
        <f t="shared" si="149"/>
        <v>5.9</v>
      </c>
      <c r="DE71" s="201">
        <f>ROUND(IF('Indicator Data'!AH71=0,0,IF('Indicator Data'!AH71&gt;DE$3,10,IF('Indicator Data'!AH71&lt;DE$4,0,10-(DE$3-'Indicator Data'!AH71)/(DE$3-DE$4)*10))),1)</f>
        <v>0.1</v>
      </c>
      <c r="DF71" s="201">
        <f>ROUND(IF('Indicator Data'!AI71=0,0,IF(LOG('Indicator Data'!AI71)&gt;LOG(DF$3),10,IF(LOG('Indicator Data'!AI71)&lt;LOG(DF$4),0,10-(LOG(DF$3)-LOG('Indicator Data'!AI71))/(LOG(DF$3)-LOG(DF$4))*10))),1)</f>
        <v>0.1</v>
      </c>
      <c r="DG71" s="203">
        <f t="shared" si="150"/>
        <v>0.1</v>
      </c>
      <c r="DH71" s="197">
        <f>'Indicator Data'!AJ71</f>
        <v>0</v>
      </c>
      <c r="DI71" s="197">
        <f>'Indicator Data'!AK71</f>
        <v>0</v>
      </c>
      <c r="DJ71" s="200">
        <f t="shared" si="151"/>
        <v>0</v>
      </c>
      <c r="DK71" s="202">
        <f t="shared" si="152"/>
        <v>0.1</v>
      </c>
      <c r="DL71" s="13"/>
      <c r="DM71" s="24"/>
    </row>
    <row r="72" spans="1:117" s="2" customFormat="1">
      <c r="A72" s="205" t="str">
        <f>'Indicator Data'!A72</f>
        <v>Grenada</v>
      </c>
      <c r="B72" s="206" t="str">
        <f>'Indicator Data'!B72</f>
        <v>GRD</v>
      </c>
      <c r="C72" s="204">
        <f>ROUND(IF('Indicator Data'!C72=0,0.1,IF(LOG('Indicator Data'!C72)&gt;C$3,10,IF(LOG('Indicator Data'!C72)&lt;C$4,0,10-(C$3-LOG('Indicator Data'!C72))/(C$3-C$4)*10))),1)</f>
        <v>3.1</v>
      </c>
      <c r="D72" s="196">
        <f>ROUND(IF('Indicator Data'!D72=0,0.1,IF(LOG('Indicator Data'!D72)&gt;D$3,10,IF(LOG('Indicator Data'!D72)&lt;D$4,0,10-(D$3-LOG('Indicator Data'!D72))/(D$3-D$4)*10))),1)</f>
        <v>0.1</v>
      </c>
      <c r="E72" s="197">
        <f t="shared" si="107"/>
        <v>1.7</v>
      </c>
      <c r="F72" s="197">
        <f>IF('Indicator Data'!E72="No data",0.1,(ROUND(IF('Indicator Data'!E72=0,0,IF(LOG('Indicator Data'!E72)&gt;F$3,10,IF(LOG('Indicator Data'!E72)&lt;F$4,0,10-(F$3-LOG('Indicator Data'!E72))/(F$3-F$4)*10))),1)))</f>
        <v>0.1</v>
      </c>
      <c r="G72" s="197">
        <f>ROUND(IF('Indicator Data'!F72=0,0,IF(LOG('Indicator Data'!F72)&gt;G$3,10,IF(LOG('Indicator Data'!F72)&lt;G$4,0,10-(G$3-LOG('Indicator Data'!F72))/(G$3-G$4)*10))),1)</f>
        <v>0</v>
      </c>
      <c r="H72" s="196">
        <f>ROUND(IF('Indicator Data'!G72=0,0,IF(LOG('Indicator Data'!G72)&gt;H$3,10,IF(LOG('Indicator Data'!G72)&lt;H$4,0,10-(H$3-LOG('Indicator Data'!G72))/(H$3-H$4)*10))),1)</f>
        <v>2.1</v>
      </c>
      <c r="I72" s="196">
        <f>ROUND(IF('Indicator Data'!H72=0,0,IF(LOG('Indicator Data'!H72)&gt;I$3,10,IF(LOG('Indicator Data'!H72)&lt;I$4,0,10-(I$3-LOG('Indicator Data'!H72))/(I$3-I$4)*10))),1)</f>
        <v>5.3</v>
      </c>
      <c r="J72" s="196">
        <f t="shared" si="108"/>
        <v>3.9</v>
      </c>
      <c r="K72" s="196">
        <f>ROUND(IF('Indicator Data'!I72=0,0,IF(LOG('Indicator Data'!I72)&gt;K$3,10,IF(LOG('Indicator Data'!I72)&lt;K$4,0,10-(K$3-LOG('Indicator Data'!I72))/(K$3-K$4)*10))),1)</f>
        <v>0</v>
      </c>
      <c r="L72" s="197">
        <f t="shared" si="109"/>
        <v>2.2000000000000002</v>
      </c>
      <c r="M72" s="197">
        <f>ROUND(IF('Indicator Data'!J72=0,0,IF(LOG('Indicator Data'!J72)&gt;M$3,10,IF(LOG('Indicator Data'!J72)&lt;M$4,0,10-(M$3-LOG('Indicator Data'!J72))/(M$3-M$4)*10))),1)</f>
        <v>0</v>
      </c>
      <c r="N72" s="198">
        <f>'Indicator Data'!C72/'Indicator Data'!$CB72</f>
        <v>1.5656136993065393E-3</v>
      </c>
      <c r="O72" s="198">
        <f>'Indicator Data'!D72/'Indicator Data'!$CB72</f>
        <v>0</v>
      </c>
      <c r="P72" s="198" t="str">
        <f>IF(F72=0.1,"x",'Indicator Data'!E72/'Indicator Data'!$CB72)</f>
        <v>x</v>
      </c>
      <c r="Q72" s="198">
        <f>'Indicator Data'!F72/'Indicator Data'!$CB72</f>
        <v>0</v>
      </c>
      <c r="R72" s="198">
        <f>'Indicator Data'!G72/'Indicator Data'!$CB72</f>
        <v>6.3846852328574774E-3</v>
      </c>
      <c r="S72" s="198">
        <f>'Indicator Data'!H72/'Indicator Data'!$CB72</f>
        <v>4.9940556985724317E-4</v>
      </c>
      <c r="T72" s="198">
        <f>'Indicator Data'!I72/'Indicator Data'!$CB72</f>
        <v>0</v>
      </c>
      <c r="U72" s="198">
        <f>'Indicator Data'!J72/'Indicator Data'!$CB72</f>
        <v>0</v>
      </c>
      <c r="V72" s="196">
        <f t="shared" si="110"/>
        <v>7.8</v>
      </c>
      <c r="W72" s="196">
        <f t="shared" si="111"/>
        <v>0</v>
      </c>
      <c r="X72" s="197">
        <f t="shared" si="112"/>
        <v>5</v>
      </c>
      <c r="Y72" s="197">
        <f t="shared" si="113"/>
        <v>0.1</v>
      </c>
      <c r="Z72" s="197">
        <f t="shared" si="114"/>
        <v>0</v>
      </c>
      <c r="AA72" s="196">
        <f t="shared" si="115"/>
        <v>3.5</v>
      </c>
      <c r="AB72" s="196">
        <f t="shared" si="116"/>
        <v>1</v>
      </c>
      <c r="AC72" s="196">
        <f t="shared" si="117"/>
        <v>2.2999999999999998</v>
      </c>
      <c r="AD72" s="196">
        <f t="shared" si="118"/>
        <v>0</v>
      </c>
      <c r="AE72" s="197">
        <f t="shared" si="119"/>
        <v>1.2</v>
      </c>
      <c r="AF72" s="197">
        <f t="shared" si="120"/>
        <v>0</v>
      </c>
      <c r="AG72" s="196">
        <f>ROUND(IF('Indicator Data'!K72=0,0,IF('Indicator Data'!K72&gt;AG$3,10,IF('Indicator Data'!K72&lt;AG$4,0,10-(AG$3-'Indicator Data'!K72)/(AG$3-AG$4)*10))),1)</f>
        <v>1</v>
      </c>
      <c r="AH72" s="199">
        <f t="shared" si="121"/>
        <v>5.5</v>
      </c>
      <c r="AI72" s="199">
        <f t="shared" si="122"/>
        <v>0.1</v>
      </c>
      <c r="AJ72" s="197">
        <f t="shared" si="123"/>
        <v>2.8</v>
      </c>
      <c r="AK72" s="197">
        <f t="shared" si="124"/>
        <v>3.2</v>
      </c>
      <c r="AL72" s="199">
        <f t="shared" si="125"/>
        <v>3</v>
      </c>
      <c r="AM72" s="199">
        <f t="shared" si="126"/>
        <v>0</v>
      </c>
      <c r="AN72" s="197">
        <f t="shared" si="127"/>
        <v>0</v>
      </c>
      <c r="AO72" s="200">
        <f t="shared" si="128"/>
        <v>3.5</v>
      </c>
      <c r="AP72" s="200">
        <f t="shared" si="153"/>
        <v>0.1</v>
      </c>
      <c r="AQ72" s="200">
        <f t="shared" si="129"/>
        <v>0</v>
      </c>
      <c r="AR72" s="200">
        <f t="shared" si="130"/>
        <v>1.7</v>
      </c>
      <c r="AS72" s="199">
        <f t="shared" si="131"/>
        <v>0.5</v>
      </c>
      <c r="AT72" s="199" t="str">
        <f>IF('Indicator Data'!L72="No data","x",IF('Indicator Data'!CC72&lt;1000,"x",ROUND((IF('Indicator Data'!L72&gt;AT$3,10,IF('Indicator Data'!L72&lt;AT$4,0,10-(AT$3-'Indicator Data'!L72)/(AT$3-AT$4)*10))),1)))</f>
        <v>x</v>
      </c>
      <c r="AU72" s="200">
        <f t="shared" si="132"/>
        <v>0.5</v>
      </c>
      <c r="AV72" s="201" t="str">
        <f>IF('Indicator Data'!M72="No data","x",ROUND(IF('Indicator Data'!M72=0,0,IF(LOG('Indicator Data'!M72)&gt;AV$3,10,IF(LOG('Indicator Data'!M72)&lt;AV$4,0,10-(AV$3-LOG('Indicator Data'!M72))/(AV$3-AV$4)*10))),1))</f>
        <v>x</v>
      </c>
      <c r="AW72" s="198" t="str">
        <f>IF(AV72="x","x",'Indicator Data'!M72/'Indicator Data'!$CB72)</f>
        <v>x</v>
      </c>
      <c r="AX72" s="201" t="str">
        <f t="shared" si="133"/>
        <v>x</v>
      </c>
      <c r="AY72" s="197" t="str">
        <f t="shared" si="154"/>
        <v>x</v>
      </c>
      <c r="AZ72" s="201" t="str">
        <f>IF('Indicator Data'!N72="No data","x",ROUND(IF('Indicator Data'!N72=0,0,IF(LOG('Indicator Data'!N72)&gt;AZ$3,10,IF(LOG('Indicator Data'!N72)&lt;AZ$4,0,10-(AZ$3-LOG('Indicator Data'!N72))/(AZ$3-AZ$4)*10))),1))</f>
        <v>x</v>
      </c>
      <c r="BA72" s="198" t="str">
        <f>IF(AZ72="x","x",'Indicator Data'!N72/'Indicator Data'!$CB72)</f>
        <v>x</v>
      </c>
      <c r="BB72" s="201" t="str">
        <f t="shared" si="134"/>
        <v>x</v>
      </c>
      <c r="BC72" s="197" t="str">
        <f t="shared" si="155"/>
        <v>x</v>
      </c>
      <c r="BD72" s="201" t="str">
        <f>IF('Indicator Data'!O72="No data","x",ROUND(IF('Indicator Data'!O72=0,0,IF(LOG('Indicator Data'!O72)&gt;BD$3,10,IF(LOG('Indicator Data'!O72)&lt;BD$4,0,10-(BD$3-LOG('Indicator Data'!O72))/(BD$3-BD$4)*10))),1))</f>
        <v>x</v>
      </c>
      <c r="BE72" s="198" t="str">
        <f>IF(BD72="x","x",'Indicator Data'!O72/'Indicator Data'!$CB72)</f>
        <v>x</v>
      </c>
      <c r="BF72" s="201" t="str">
        <f t="shared" si="135"/>
        <v>x</v>
      </c>
      <c r="BG72" s="197" t="str">
        <f t="shared" si="156"/>
        <v>x</v>
      </c>
      <c r="BH72" s="201" t="str">
        <f>IF('Indicator Data'!P72="No data","x",ROUND(IF('Indicator Data'!P72=0,0,IF(LOG('Indicator Data'!P72)&gt;BH$3,10,IF(LOG('Indicator Data'!P72)&lt;BH$4,0,10-(BH$3-LOG('Indicator Data'!P72))/(BH$3-BH$4)*10))),1))</f>
        <v>x</v>
      </c>
      <c r="BI72" s="198" t="str">
        <f>IF(BH72="x","x",'Indicator Data'!P72/'Indicator Data'!$CB72)</f>
        <v>x</v>
      </c>
      <c r="BJ72" s="201" t="str">
        <f t="shared" si="136"/>
        <v>x</v>
      </c>
      <c r="BK72" s="197" t="str">
        <f t="shared" si="157"/>
        <v>x</v>
      </c>
      <c r="BL72" s="199" t="str">
        <f t="shared" si="158"/>
        <v>x</v>
      </c>
      <c r="BM72" s="201">
        <f>ROUND(IF('Indicator Data'!Q72=0,0,IF(LOG('Indicator Data'!Q72)&gt;BM$3,10,IF(LOG('Indicator Data'!Q72)&lt;BM$4,0,10-(BM$3-LOG('Indicator Data'!Q72))/(BM$3-BM$4)*10))),1)</f>
        <v>0</v>
      </c>
      <c r="BN72" s="252">
        <f>'Indicator Data'!R72</f>
        <v>0</v>
      </c>
      <c r="BO72" s="201">
        <f t="shared" si="137"/>
        <v>0</v>
      </c>
      <c r="BP72" s="201">
        <f t="shared" si="138"/>
        <v>0</v>
      </c>
      <c r="BQ72" s="201">
        <f>ROUND(IF('Indicator Data'!S72=0,0,IF(LOG('Indicator Data'!S72)&gt;BQ$3,10,IF(LOG('Indicator Data'!S72)&lt;BQ$4,0,10-(BQ$3-LOG('Indicator Data'!S72))/(BQ$3-BQ$4)*10))),1)</f>
        <v>0</v>
      </c>
      <c r="BR72" s="252">
        <f>'Indicator Data'!T72</f>
        <v>0</v>
      </c>
      <c r="BS72" s="201">
        <f t="shared" si="139"/>
        <v>0</v>
      </c>
      <c r="BT72" s="201">
        <f t="shared" si="140"/>
        <v>0</v>
      </c>
      <c r="BU72" s="197">
        <f t="shared" si="141"/>
        <v>0</v>
      </c>
      <c r="BV72" s="201">
        <f>ROUND(IF('Indicator Data'!U72=0,0,IF(LOG('Indicator Data'!U72)&gt;BV$3,10,IF(LOG('Indicator Data'!U72)&lt;BV$4,0,10-(BV$3-LOG('Indicator Data'!U72))/(BV$3-BV$4)*10))),1)</f>
        <v>5.2</v>
      </c>
      <c r="BW72" s="198">
        <f>'Indicator Data'!U72/'Indicator Data'!$CB72</f>
        <v>0.43022700678680087</v>
      </c>
      <c r="BX72" s="201">
        <f t="shared" si="142"/>
        <v>4.8</v>
      </c>
      <c r="BY72" s="197">
        <f t="shared" si="159"/>
        <v>5</v>
      </c>
      <c r="BZ72" s="201">
        <f>ROUND(IF('Indicator Data'!V72=0,0,IF(LOG('Indicator Data'!V72)&gt;BZ$3,10,IF(LOG('Indicator Data'!V72)&lt;BZ$4,0,10-(BZ$3-LOG('Indicator Data'!V72))/(BZ$3-BZ$4)*10))),1)</f>
        <v>5.7</v>
      </c>
      <c r="CA72" s="198">
        <f>IF('Indicator Data'!V72/'Indicator Data'!$CB72&gt;1,1,'Indicator Data'!V72/'Indicator Data'!$CB72)</f>
        <v>0.86428959109852566</v>
      </c>
      <c r="CB72" s="201">
        <f t="shared" si="143"/>
        <v>8.6</v>
      </c>
      <c r="CC72" s="197">
        <f t="shared" si="160"/>
        <v>7.4</v>
      </c>
      <c r="CD72" s="201">
        <f>ROUND(IF('Indicator Data'!W72=0,0,IF(LOG('Indicator Data'!W72)&gt;CD$3,10,IF(LOG('Indicator Data'!W72)&lt;CD$4,0,10-(CD$3-LOG('Indicator Data'!W72))/(CD$3-CD$4)*10))),1)</f>
        <v>5.5</v>
      </c>
      <c r="CE72" s="198">
        <f>'Indicator Data'!W72/'Indicator Data'!$CB72</f>
        <v>0.66894729984086121</v>
      </c>
      <c r="CF72" s="201">
        <f t="shared" si="144"/>
        <v>6.7</v>
      </c>
      <c r="CG72" s="197">
        <f t="shared" si="161"/>
        <v>6.1</v>
      </c>
      <c r="CH72" s="199">
        <f t="shared" si="145"/>
        <v>5.0999999999999996</v>
      </c>
      <c r="CI72" s="201">
        <f>IF('Indicator Data'!BR72="No data","x",ROUND(IF('Indicator Data'!BR72&gt;CI$3,0,IF('Indicator Data'!BR72&lt;CI$4,10,(CI$3-'Indicator Data'!BR72)/(CI$3-CI$4)*10)),1))</f>
        <v>0.9</v>
      </c>
      <c r="CJ72" s="201">
        <f>IF('Indicator Data'!BS72="No data","x",ROUND(IF('Indicator Data'!BS72&gt;CJ$3,0,IF('Indicator Data'!BS72&lt;CJ$4,10,(CJ$3-'Indicator Data'!BS72)/(CJ$3-CJ$4)*10)),1))</f>
        <v>0.7</v>
      </c>
      <c r="CK72" s="201" t="str">
        <f>IF('Indicator Data'!AC72="No data","x",ROUND(IF('Indicator Data'!AC72&gt;CK$3,0,IF('Indicator Data'!AC72&lt;CK$4,10,(CK$3-'Indicator Data'!AC72)/(CK$3-CK$4)*10)),1))</f>
        <v>x</v>
      </c>
      <c r="CL72" s="197">
        <f t="shared" si="146"/>
        <v>0.8</v>
      </c>
      <c r="CM72" s="201">
        <f>IF('Indicator Data'!X72="No data","x",ROUND(IF(LOG('Indicator Data'!X72)&gt;CM$3,10,IF(LOG('Indicator Data'!X72)&lt;CM$4,0,10-(CM$3-LOG('Indicator Data'!X72))/(CM$3-CM$4)*10)),1))</f>
        <v>8.4</v>
      </c>
      <c r="CN72" s="201">
        <f>IF('Indicator Data'!Y72="No data","x",ROUND(IF('Indicator Data'!Y72&gt;CN$3,10,IF('Indicator Data'!Y72&lt;CN$4,0,10-(CN$3-'Indicator Data'!Y72)/(CN$3-CN$4)*10)),1))</f>
        <v>1.7</v>
      </c>
      <c r="CO72" s="201">
        <f>IF('Indicator Data'!Z72="No data","x",ROUND(IF('Indicator Data'!Z72&gt;CO$3,10,IF('Indicator Data'!Z72&lt;CO$4,0,10-(CO$3-'Indicator Data'!Z72)/(CO$3-CO$4)*10)),1))</f>
        <v>3.7</v>
      </c>
      <c r="CP72" s="201" t="str">
        <f>IF('Indicator Data'!AA72="No data","x",ROUND(IF('Indicator Data'!AA72&gt;CP$3,10,IF('Indicator Data'!AA72&lt;CP$4,0,10-(CP$3-'Indicator Data'!AA72)/(CP$3-CP$4)*10)),1))</f>
        <v>x</v>
      </c>
      <c r="CQ72" s="197">
        <f t="shared" si="162"/>
        <v>4.5999999999999996</v>
      </c>
      <c r="CR72" s="199">
        <f t="shared" si="163"/>
        <v>3.3</v>
      </c>
      <c r="CS72" s="201">
        <f>IF('Indicator Data'!AF72="No data","x",ROUND(IF('Indicator Data'!AF72&gt;CS$3,10,IF('Indicator Data'!AF72&lt;CS$4,0,10-(CS$3-'Indicator Data'!AF72)/(CS$3-CS$4)*10)),1))</f>
        <v>0.7</v>
      </c>
      <c r="CT72" s="201">
        <f>IF('Indicator Data'!AG72="No data","x",ROUND(IF('Indicator Data'!AG72&gt;CT$3,10,IF('Indicator Data'!AG72&lt;CT$4,0,10-(CT$3-'Indicator Data'!AG72)/(CT$3-CT$4)*10)),1))</f>
        <v>2</v>
      </c>
      <c r="CU72" s="197">
        <f t="shared" si="164"/>
        <v>3.3</v>
      </c>
      <c r="CV72" s="201">
        <f>IF('Indicator Data'!AB72="No data","x",ROUND(IF('Indicator Data'!AB72&gt;CV$3,10,IF('Indicator Data'!AB72&lt;CV$4,0,10-(CV$3-'Indicator Data'!AB72)/(CV$3-CV$4)*10)),1))</f>
        <v>1.2</v>
      </c>
      <c r="CW72" s="197">
        <f t="shared" si="165"/>
        <v>0.9</v>
      </c>
      <c r="CX72" s="198" t="str">
        <f>IF('Indicator Data'!AD72="No data","x",'Indicator Data'!AD72/'Indicator Data'!$CA72)</f>
        <v>x</v>
      </c>
      <c r="CY72" s="201" t="str">
        <f t="shared" si="147"/>
        <v>x</v>
      </c>
      <c r="CZ72" s="201" t="str">
        <f>IF('Indicator Data'!AE72="No data","x",ROUND(IF('Indicator Data'!AE72&gt;CZ$3,0,IF('Indicator Data'!AE72&lt;CZ$4,10,(CZ$3-'Indicator Data'!AE72)/(CZ$3-CZ$4)*10)),1))</f>
        <v>x</v>
      </c>
      <c r="DA72" s="197" t="str">
        <f t="shared" si="166"/>
        <v>x</v>
      </c>
      <c r="DB72" s="199">
        <f t="shared" si="167"/>
        <v>2.1</v>
      </c>
      <c r="DC72" s="200">
        <f t="shared" si="148"/>
        <v>3.6</v>
      </c>
      <c r="DD72" s="202">
        <f t="shared" si="149"/>
        <v>1.7</v>
      </c>
      <c r="DE72" s="201">
        <f>ROUND(IF('Indicator Data'!AH72=0,0,IF('Indicator Data'!AH72&gt;DE$3,10,IF('Indicator Data'!AH72&lt;DE$4,0,10-(DE$3-'Indicator Data'!AH72)/(DE$3-DE$4)*10))),1)</f>
        <v>0</v>
      </c>
      <c r="DF72" s="201">
        <f>ROUND(IF('Indicator Data'!AI72=0,0,IF(LOG('Indicator Data'!AI72)&gt;LOG(DF$3),10,IF(LOG('Indicator Data'!AI72)&lt;LOG(DF$4),0,10-(LOG(DF$3)-LOG('Indicator Data'!AI72))/(LOG(DF$3)-LOG(DF$4))*10))),1)</f>
        <v>0</v>
      </c>
      <c r="DG72" s="203">
        <f t="shared" si="150"/>
        <v>0</v>
      </c>
      <c r="DH72" s="197">
        <f>'Indicator Data'!AJ72</f>
        <v>0</v>
      </c>
      <c r="DI72" s="197">
        <f>'Indicator Data'!AK72</f>
        <v>0</v>
      </c>
      <c r="DJ72" s="200">
        <f t="shared" si="151"/>
        <v>0</v>
      </c>
      <c r="DK72" s="202">
        <f t="shared" si="152"/>
        <v>0</v>
      </c>
      <c r="DL72" s="13"/>
      <c r="DM72" s="24"/>
    </row>
    <row r="73" spans="1:117" s="2" customFormat="1">
      <c r="A73" s="205" t="str">
        <f>'Indicator Data'!A73</f>
        <v>Guatemala</v>
      </c>
      <c r="B73" s="206" t="str">
        <f>'Indicator Data'!B73</f>
        <v>GTM</v>
      </c>
      <c r="C73" s="204">
        <f>ROUND(IF('Indicator Data'!C73=0,0.1,IF(LOG('Indicator Data'!C73)&gt;C$3,10,IF(LOG('Indicator Data'!C73)&lt;C$4,0,10-(C$3-LOG('Indicator Data'!C73))/(C$3-C$4)*10))),1)</f>
        <v>8.8000000000000007</v>
      </c>
      <c r="D73" s="196">
        <f>ROUND(IF('Indicator Data'!D73=0,0.1,IF(LOG('Indicator Data'!D73)&gt;D$3,10,IF(LOG('Indicator Data'!D73)&lt;D$4,0,10-(D$3-LOG('Indicator Data'!D73))/(D$3-D$4)*10))),1)</f>
        <v>10</v>
      </c>
      <c r="E73" s="197">
        <f t="shared" si="107"/>
        <v>9.5</v>
      </c>
      <c r="F73" s="197">
        <f>IF('Indicator Data'!E73="No data",0.1,(ROUND(IF('Indicator Data'!E73=0,0,IF(LOG('Indicator Data'!E73)&gt;F$3,10,IF(LOG('Indicator Data'!E73)&lt;F$4,0,10-(F$3-LOG('Indicator Data'!E73))/(F$3-F$4)*10))),1)))</f>
        <v>6.9</v>
      </c>
      <c r="G73" s="197">
        <f>ROUND(IF('Indicator Data'!F73=0,0,IF(LOG('Indicator Data'!F73)&gt;G$3,10,IF(LOG('Indicator Data'!F73)&lt;G$4,0,10-(G$3-LOG('Indicator Data'!F73))/(G$3-G$4)*10))),1)</f>
        <v>7</v>
      </c>
      <c r="H73" s="196">
        <f>ROUND(IF('Indicator Data'!G73=0,0,IF(LOG('Indicator Data'!G73)&gt;H$3,10,IF(LOG('Indicator Data'!G73)&lt;H$4,0,10-(H$3-LOG('Indicator Data'!G73))/(H$3-H$4)*10))),1)</f>
        <v>7.6</v>
      </c>
      <c r="I73" s="196">
        <f>ROUND(IF('Indicator Data'!H73=0,0,IF(LOG('Indicator Data'!H73)&gt;I$3,10,IF(LOG('Indicator Data'!H73)&lt;I$4,0,10-(I$3-LOG('Indicator Data'!H73))/(I$3-I$4)*10))),1)</f>
        <v>8.5</v>
      </c>
      <c r="J73" s="196">
        <f t="shared" si="108"/>
        <v>8.1</v>
      </c>
      <c r="K73" s="196">
        <f>ROUND(IF('Indicator Data'!I73=0,0,IF(LOG('Indicator Data'!I73)&gt;K$3,10,IF(LOG('Indicator Data'!I73)&lt;K$4,0,10-(K$3-LOG('Indicator Data'!I73))/(K$3-K$4)*10))),1)</f>
        <v>4.3</v>
      </c>
      <c r="L73" s="197">
        <f t="shared" si="109"/>
        <v>6.6</v>
      </c>
      <c r="M73" s="197">
        <f>ROUND(IF('Indicator Data'!J73=0,0,IF(LOG('Indicator Data'!J73)&gt;M$3,10,IF(LOG('Indicator Data'!J73)&lt;M$4,0,10-(M$3-LOG('Indicator Data'!J73))/(M$3-M$4)*10))),1)</f>
        <v>10</v>
      </c>
      <c r="N73" s="198">
        <f>'Indicator Data'!C73/'Indicator Data'!$CB73</f>
        <v>2.1048728168532658E-3</v>
      </c>
      <c r="O73" s="198">
        <f>'Indicator Data'!D73/'Indicator Data'!$CB73</f>
        <v>2.0076984850967857E-3</v>
      </c>
      <c r="P73" s="198">
        <f>IF(F73=0.1,"x",'Indicator Data'!E73/'Indicator Data'!$CB73)</f>
        <v>3.5271486867860368E-3</v>
      </c>
      <c r="Q73" s="198">
        <f>'Indicator Data'!F73/'Indicator Data'!$CB73</f>
        <v>9.846226209403792E-6</v>
      </c>
      <c r="R73" s="198">
        <f>'Indicator Data'!G73/'Indicator Data'!$CB73</f>
        <v>6.6841772477504733E-3</v>
      </c>
      <c r="S73" s="198">
        <f>'Indicator Data'!H73/'Indicator Data'!$CB73</f>
        <v>5.0707771002726635E-4</v>
      </c>
      <c r="T73" s="198">
        <f>'Indicator Data'!I73/'Indicator Data'!$CB73</f>
        <v>8.2964659220915405E-5</v>
      </c>
      <c r="U73" s="198">
        <f>'Indicator Data'!J73/'Indicator Data'!$CB73</f>
        <v>1.0067014211275437E-2</v>
      </c>
      <c r="V73" s="196">
        <f t="shared" si="110"/>
        <v>10</v>
      </c>
      <c r="W73" s="196">
        <f t="shared" si="111"/>
        <v>10</v>
      </c>
      <c r="X73" s="197">
        <f t="shared" si="112"/>
        <v>10</v>
      </c>
      <c r="Y73" s="197">
        <f t="shared" si="113"/>
        <v>2.4</v>
      </c>
      <c r="Z73" s="197">
        <f t="shared" si="114"/>
        <v>7.8</v>
      </c>
      <c r="AA73" s="196">
        <f t="shared" si="115"/>
        <v>3.7</v>
      </c>
      <c r="AB73" s="196">
        <f t="shared" si="116"/>
        <v>1</v>
      </c>
      <c r="AC73" s="196">
        <f t="shared" si="117"/>
        <v>2.5</v>
      </c>
      <c r="AD73" s="196">
        <f t="shared" si="118"/>
        <v>0.1</v>
      </c>
      <c r="AE73" s="197">
        <f t="shared" si="119"/>
        <v>1.4</v>
      </c>
      <c r="AF73" s="197">
        <f t="shared" si="120"/>
        <v>3.4</v>
      </c>
      <c r="AG73" s="196">
        <f>ROUND(IF('Indicator Data'!K73=0,0,IF('Indicator Data'!K73&gt;AG$3,10,IF('Indicator Data'!K73&lt;AG$4,0,10-(AG$3-'Indicator Data'!K73)/(AG$3-AG$4)*10))),1)</f>
        <v>6.7</v>
      </c>
      <c r="AH73" s="199">
        <f t="shared" si="121"/>
        <v>9.4</v>
      </c>
      <c r="AI73" s="199">
        <f t="shared" si="122"/>
        <v>10</v>
      </c>
      <c r="AJ73" s="197">
        <f t="shared" si="123"/>
        <v>5.7</v>
      </c>
      <c r="AK73" s="197">
        <f t="shared" si="124"/>
        <v>4.8</v>
      </c>
      <c r="AL73" s="199">
        <f t="shared" si="125"/>
        <v>5.3</v>
      </c>
      <c r="AM73" s="199">
        <f t="shared" si="126"/>
        <v>2.2000000000000002</v>
      </c>
      <c r="AN73" s="197">
        <f t="shared" si="127"/>
        <v>8.1999999999999993</v>
      </c>
      <c r="AO73" s="200">
        <f t="shared" si="128"/>
        <v>9.8000000000000007</v>
      </c>
      <c r="AP73" s="200">
        <f t="shared" si="153"/>
        <v>5.0999999999999996</v>
      </c>
      <c r="AQ73" s="200">
        <f t="shared" si="129"/>
        <v>7.4</v>
      </c>
      <c r="AR73" s="200">
        <f t="shared" si="130"/>
        <v>4.5</v>
      </c>
      <c r="AS73" s="199">
        <f t="shared" si="131"/>
        <v>7.5</v>
      </c>
      <c r="AT73" s="199">
        <f>IF('Indicator Data'!L73="No data","x",IF('Indicator Data'!CC73&lt;1000,"x",ROUND((IF('Indicator Data'!L73&gt;AT$3,10,IF('Indicator Data'!L73&lt;AT$4,0,10-(AT$3-'Indicator Data'!L73)/(AT$3-AT$4)*10))),1)))</f>
        <v>0</v>
      </c>
      <c r="AU73" s="200">
        <f t="shared" si="132"/>
        <v>3.8</v>
      </c>
      <c r="AV73" s="201" t="str">
        <f>IF('Indicator Data'!M73="No data","x",ROUND(IF('Indicator Data'!M73=0,0,IF(LOG('Indicator Data'!M73)&gt;AV$3,10,IF(LOG('Indicator Data'!M73)&lt;AV$4,0,10-(AV$3-LOG('Indicator Data'!M73))/(AV$3-AV$4)*10))),1))</f>
        <v>x</v>
      </c>
      <c r="AW73" s="198" t="str">
        <f>IF(AV73="x","x",'Indicator Data'!M73/'Indicator Data'!$CB73)</f>
        <v>x</v>
      </c>
      <c r="AX73" s="201" t="str">
        <f t="shared" si="133"/>
        <v>x</v>
      </c>
      <c r="AY73" s="197" t="str">
        <f t="shared" si="154"/>
        <v>x</v>
      </c>
      <c r="AZ73" s="201" t="str">
        <f>IF('Indicator Data'!N73="No data","x",ROUND(IF('Indicator Data'!N73=0,0,IF(LOG('Indicator Data'!N73)&gt;AZ$3,10,IF(LOG('Indicator Data'!N73)&lt;AZ$4,0,10-(AZ$3-LOG('Indicator Data'!N73))/(AZ$3-AZ$4)*10))),1))</f>
        <v>x</v>
      </c>
      <c r="BA73" s="198" t="str">
        <f>IF(AZ73="x","x",'Indicator Data'!N73/'Indicator Data'!$CB73)</f>
        <v>x</v>
      </c>
      <c r="BB73" s="201" t="str">
        <f t="shared" si="134"/>
        <v>x</v>
      </c>
      <c r="BC73" s="197" t="str">
        <f t="shared" si="155"/>
        <v>x</v>
      </c>
      <c r="BD73" s="201" t="str">
        <f>IF('Indicator Data'!O73="No data","x",ROUND(IF('Indicator Data'!O73=0,0,IF(LOG('Indicator Data'!O73)&gt;BD$3,10,IF(LOG('Indicator Data'!O73)&lt;BD$4,0,10-(BD$3-LOG('Indicator Data'!O73))/(BD$3-BD$4)*10))),1))</f>
        <v>x</v>
      </c>
      <c r="BE73" s="198" t="str">
        <f>IF(BD73="x","x",'Indicator Data'!O73/'Indicator Data'!$CB73)</f>
        <v>x</v>
      </c>
      <c r="BF73" s="201" t="str">
        <f t="shared" si="135"/>
        <v>x</v>
      </c>
      <c r="BG73" s="197" t="str">
        <f t="shared" si="156"/>
        <v>x</v>
      </c>
      <c r="BH73" s="201" t="str">
        <f>IF('Indicator Data'!P73="No data","x",ROUND(IF('Indicator Data'!P73=0,0,IF(LOG('Indicator Data'!P73)&gt;BH$3,10,IF(LOG('Indicator Data'!P73)&lt;BH$4,0,10-(BH$3-LOG('Indicator Data'!P73))/(BH$3-BH$4)*10))),1))</f>
        <v>x</v>
      </c>
      <c r="BI73" s="198" t="str">
        <f>IF(BH73="x","x",'Indicator Data'!P73/'Indicator Data'!$CB73)</f>
        <v>x</v>
      </c>
      <c r="BJ73" s="201" t="str">
        <f t="shared" si="136"/>
        <v>x</v>
      </c>
      <c r="BK73" s="197" t="str">
        <f t="shared" si="157"/>
        <v>x</v>
      </c>
      <c r="BL73" s="199" t="str">
        <f t="shared" si="158"/>
        <v>x</v>
      </c>
      <c r="BM73" s="201">
        <f>ROUND(IF('Indicator Data'!Q73=0,0,IF(LOG('Indicator Data'!Q73)&gt;BM$3,10,IF(LOG('Indicator Data'!Q73)&lt;BM$4,0,10-(BM$3-LOG('Indicator Data'!Q73))/(BM$3-BM$4)*10))),1)</f>
        <v>8.1999999999999993</v>
      </c>
      <c r="BN73" s="252">
        <f>'Indicator Data'!R73</f>
        <v>0.30964171400000001</v>
      </c>
      <c r="BO73" s="201">
        <f t="shared" si="137"/>
        <v>3.1</v>
      </c>
      <c r="BP73" s="201">
        <f t="shared" si="138"/>
        <v>6.3</v>
      </c>
      <c r="BQ73" s="201">
        <f>ROUND(IF('Indicator Data'!S73=0,0,IF(LOG('Indicator Data'!S73)&gt;BQ$3,10,IF(LOG('Indicator Data'!S73)&lt;BQ$4,0,10-(BQ$3-LOG('Indicator Data'!S73))/(BQ$3-BQ$4)*10))),1)</f>
        <v>8.1</v>
      </c>
      <c r="BR73" s="252">
        <f>'Indicator Data'!T73</f>
        <v>0.28030561700000001</v>
      </c>
      <c r="BS73" s="201">
        <f t="shared" si="139"/>
        <v>2.8</v>
      </c>
      <c r="BT73" s="201">
        <f t="shared" si="140"/>
        <v>6.1</v>
      </c>
      <c r="BU73" s="197">
        <f t="shared" si="141"/>
        <v>6.2</v>
      </c>
      <c r="BV73" s="201">
        <f>ROUND(IF('Indicator Data'!U73=0,0,IF(LOG('Indicator Data'!U73)&gt;BV$3,10,IF(LOG('Indicator Data'!U73)&lt;BV$4,0,10-(BV$3-LOG('Indicator Data'!U73))/(BV$3-BV$4)*10))),1)</f>
        <v>8.3000000000000007</v>
      </c>
      <c r="BW73" s="198">
        <f>'Indicator Data'!U73/'Indicator Data'!$CB73</f>
        <v>0.37192434045326156</v>
      </c>
      <c r="BX73" s="201">
        <f t="shared" si="142"/>
        <v>4.0999999999999996</v>
      </c>
      <c r="BY73" s="197">
        <f t="shared" si="159"/>
        <v>6.7</v>
      </c>
      <c r="BZ73" s="201">
        <f>ROUND(IF('Indicator Data'!V73=0,0,IF(LOG('Indicator Data'!V73)&gt;BZ$3,10,IF(LOG('Indicator Data'!V73)&lt;BZ$4,0,10-(BZ$3-LOG('Indicator Data'!V73))/(BZ$3-BZ$4)*10))),1)</f>
        <v>8.5</v>
      </c>
      <c r="CA73" s="198">
        <f>IF('Indicator Data'!V73/'Indicator Data'!$CB73&gt;1,1,'Indicator Data'!V73/'Indicator Data'!$CB73)</f>
        <v>0.5399097704809197</v>
      </c>
      <c r="CB73" s="201">
        <f t="shared" si="143"/>
        <v>5.4</v>
      </c>
      <c r="CC73" s="197">
        <f t="shared" si="160"/>
        <v>7.2</v>
      </c>
      <c r="CD73" s="201">
        <f>ROUND(IF('Indicator Data'!W73=0,0,IF(LOG('Indicator Data'!W73)&gt;CD$3,10,IF(LOG('Indicator Data'!W73)&lt;CD$4,0,10-(CD$3-LOG('Indicator Data'!W73))/(CD$3-CD$4)*10))),1)</f>
        <v>8.4</v>
      </c>
      <c r="CE73" s="198">
        <f>'Indicator Data'!W73/'Indicator Data'!$CB73</f>
        <v>0.4636497709812909</v>
      </c>
      <c r="CF73" s="201">
        <f t="shared" si="144"/>
        <v>4.5999999999999996</v>
      </c>
      <c r="CG73" s="197">
        <f t="shared" si="161"/>
        <v>6.9</v>
      </c>
      <c r="CH73" s="199">
        <f t="shared" si="145"/>
        <v>6.8</v>
      </c>
      <c r="CI73" s="201">
        <f>IF('Indicator Data'!BR73="No data","x",ROUND(IF('Indicator Data'!BR73&gt;CI$3,0,IF('Indicator Data'!BR73&lt;CI$4,10,(CI$3-'Indicator Data'!BR73)/(CI$3-CI$4)*10)),1))</f>
        <v>3.9</v>
      </c>
      <c r="CJ73" s="201">
        <f>IF('Indicator Data'!BS73="No data","x",ROUND(IF('Indicator Data'!BS73&gt;CJ$3,0,IF('Indicator Data'!BS73&lt;CJ$4,10,(CJ$3-'Indicator Data'!BS73)/(CJ$3-CJ$4)*10)),1))</f>
        <v>1</v>
      </c>
      <c r="CK73" s="201">
        <f>IF('Indicator Data'!AC73="No data","x",ROUND(IF('Indicator Data'!AC73&gt;CK$3,0,IF('Indicator Data'!AC73&lt;CK$4,10,(CK$3-'Indicator Data'!AC73)/(CK$3-CK$4)*10)),1))</f>
        <v>2.2999999999999998</v>
      </c>
      <c r="CL73" s="197">
        <f t="shared" si="146"/>
        <v>2.4</v>
      </c>
      <c r="CM73" s="201">
        <f>IF('Indicator Data'!X73="No data","x",ROUND(IF(LOG('Indicator Data'!X73)&gt;CM$3,10,IF(LOG('Indicator Data'!X73)&lt;CM$4,0,10-(CM$3-LOG('Indicator Data'!X73))/(CM$3-CM$4)*10)),1))</f>
        <v>7.4</v>
      </c>
      <c r="CN73" s="201">
        <f>IF('Indicator Data'!Y73="No data","x",ROUND(IF('Indicator Data'!Y73&gt;CN$3,10,IF('Indicator Data'!Y73&lt;CN$4,0,10-(CN$3-'Indicator Data'!Y73)/(CN$3-CN$4)*10)),1))</f>
        <v>4.5999999999999996</v>
      </c>
      <c r="CO73" s="201">
        <f>IF('Indicator Data'!Z73="No data","x",ROUND(IF('Indicator Data'!Z73&gt;CO$3,10,IF('Indicator Data'!Z73&lt;CO$4,0,10-(CO$3-'Indicator Data'!Z73)/(CO$3-CO$4)*10)),1))</f>
        <v>5.2</v>
      </c>
      <c r="CP73" s="201">
        <f>IF('Indicator Data'!AA73="No data","x",ROUND(IF('Indicator Data'!AA73&gt;CP$3,10,IF('Indicator Data'!AA73&lt;CP$4,0,10-(CP$3-'Indicator Data'!AA73)/(CP$3-CP$4)*10)),1))</f>
        <v>7</v>
      </c>
      <c r="CQ73" s="197">
        <f t="shared" si="162"/>
        <v>6.1</v>
      </c>
      <c r="CR73" s="199">
        <f t="shared" si="163"/>
        <v>4.9000000000000004</v>
      </c>
      <c r="CS73" s="201">
        <f>IF('Indicator Data'!AF73="No data","x",ROUND(IF('Indicator Data'!AF73&gt;CS$3,10,IF('Indicator Data'!AF73&lt;CS$4,0,10-(CS$3-'Indicator Data'!AF73)/(CS$3-CS$4)*10)),1))</f>
        <v>3.4</v>
      </c>
      <c r="CT73" s="201">
        <f>IF('Indicator Data'!AG73="No data","x",ROUND(IF('Indicator Data'!AG73&gt;CT$3,10,IF('Indicator Data'!AG73&lt;CT$4,0,10-(CT$3-'Indicator Data'!AG73)/(CT$3-CT$4)*10)),1))</f>
        <v>4.4000000000000004</v>
      </c>
      <c r="CU73" s="197">
        <f t="shared" si="164"/>
        <v>5.3</v>
      </c>
      <c r="CV73" s="201">
        <f>IF('Indicator Data'!AB73="No data","x",ROUND(IF('Indicator Data'!AB73&gt;CV$3,10,IF('Indicator Data'!AB73&lt;CV$4,0,10-(CV$3-'Indicator Data'!AB73)/(CV$3-CV$4)*10)),1))</f>
        <v>1.6</v>
      </c>
      <c r="CW73" s="197">
        <f t="shared" si="165"/>
        <v>2.2000000000000002</v>
      </c>
      <c r="CX73" s="198">
        <f>IF('Indicator Data'!AD73="No data","x",'Indicator Data'!AD73/'Indicator Data'!$CA73)</f>
        <v>1.5277216735590896E-4</v>
      </c>
      <c r="CY73" s="201">
        <f t="shared" si="147"/>
        <v>8.5</v>
      </c>
      <c r="CZ73" s="201">
        <f>IF('Indicator Data'!AE73="No data","x",ROUND(IF('Indicator Data'!AE73&gt;CZ$3,0,IF('Indicator Data'!AE73&lt;CZ$4,10,(CZ$3-'Indicator Data'!AE73)/(CZ$3-CZ$4)*10)),1))</f>
        <v>4</v>
      </c>
      <c r="DA73" s="197">
        <f t="shared" si="166"/>
        <v>6.3</v>
      </c>
      <c r="DB73" s="199">
        <f t="shared" si="167"/>
        <v>4.5999999999999996</v>
      </c>
      <c r="DC73" s="200">
        <f t="shared" si="148"/>
        <v>5.5</v>
      </c>
      <c r="DD73" s="202">
        <f t="shared" si="149"/>
        <v>6.6</v>
      </c>
      <c r="DE73" s="201">
        <f>ROUND(IF('Indicator Data'!AH73=0,0,IF('Indicator Data'!AH73&gt;DE$3,10,IF('Indicator Data'!AH73&lt;DE$4,0,10-(DE$3-'Indicator Data'!AH73)/(DE$3-DE$4)*10))),1)</f>
        <v>2.9</v>
      </c>
      <c r="DF73" s="201">
        <f>ROUND(IF('Indicator Data'!AI73=0,0,IF(LOG('Indicator Data'!AI73)&gt;LOG(DF$3),10,IF(LOG('Indicator Data'!AI73)&lt;LOG(DF$4),0,10-(LOG(DF$3)-LOG('Indicator Data'!AI73))/(LOG(DF$3)-LOG(DF$4))*10))),1)</f>
        <v>3.6</v>
      </c>
      <c r="DG73" s="203">
        <f t="shared" si="150"/>
        <v>3.3</v>
      </c>
      <c r="DH73" s="197">
        <f>'Indicator Data'!AJ73</f>
        <v>0</v>
      </c>
      <c r="DI73" s="197">
        <f>'Indicator Data'!AK73</f>
        <v>0</v>
      </c>
      <c r="DJ73" s="200">
        <f t="shared" si="151"/>
        <v>0</v>
      </c>
      <c r="DK73" s="202">
        <f t="shared" si="152"/>
        <v>2.2999999999999998</v>
      </c>
      <c r="DL73" s="13"/>
      <c r="DM73" s="24"/>
    </row>
    <row r="74" spans="1:117" s="2" customFormat="1">
      <c r="A74" s="205" t="str">
        <f>'Indicator Data'!A74</f>
        <v>Guinea</v>
      </c>
      <c r="B74" s="206" t="str">
        <f>'Indicator Data'!B74</f>
        <v>GIN</v>
      </c>
      <c r="C74" s="204">
        <f>ROUND(IF('Indicator Data'!C74=0,0.1,IF(LOG('Indicator Data'!C74)&gt;C$3,10,IF(LOG('Indicator Data'!C74)&lt;C$4,0,10-(C$3-LOG('Indicator Data'!C74))/(C$3-C$4)*10))),1)</f>
        <v>0.1</v>
      </c>
      <c r="D74" s="196">
        <f>ROUND(IF('Indicator Data'!D74=0,0.1,IF(LOG('Indicator Data'!D74)&gt;D$3,10,IF(LOG('Indicator Data'!D74)&lt;D$4,0,10-(D$3-LOG('Indicator Data'!D74))/(D$3-D$4)*10))),1)</f>
        <v>0.1</v>
      </c>
      <c r="E74" s="197">
        <f t="shared" si="107"/>
        <v>0.1</v>
      </c>
      <c r="F74" s="197">
        <f>IF('Indicator Data'!E74="No data",0.1,(ROUND(IF('Indicator Data'!E74=0,0,IF(LOG('Indicator Data'!E74)&gt;F$3,10,IF(LOG('Indicator Data'!E74)&lt;F$4,0,10-(F$3-LOG('Indicator Data'!E74))/(F$3-F$4)*10))),1)))</f>
        <v>6.8</v>
      </c>
      <c r="G74" s="197">
        <f>ROUND(IF('Indicator Data'!F74=0,0,IF(LOG('Indicator Data'!F74)&gt;G$3,10,IF(LOG('Indicator Data'!F74)&lt;G$4,0,10-(G$3-LOG('Indicator Data'!F74))/(G$3-G$4)*10))),1)</f>
        <v>5</v>
      </c>
      <c r="H74" s="196">
        <f>ROUND(IF('Indicator Data'!G74=0,0,IF(LOG('Indicator Data'!G74)&gt;H$3,10,IF(LOG('Indicator Data'!G74)&lt;H$4,0,10-(H$3-LOG('Indicator Data'!G74))/(H$3-H$4)*10))),1)</f>
        <v>0</v>
      </c>
      <c r="I74" s="196">
        <f>ROUND(IF('Indicator Data'!H74=0,0,IF(LOG('Indicator Data'!H74)&gt;I$3,10,IF(LOG('Indicator Data'!H74)&lt;I$4,0,10-(I$3-LOG('Indicator Data'!H74))/(I$3-I$4)*10))),1)</f>
        <v>0</v>
      </c>
      <c r="J74" s="196">
        <f t="shared" si="108"/>
        <v>0</v>
      </c>
      <c r="K74" s="196">
        <f>ROUND(IF('Indicator Data'!I74=0,0,IF(LOG('Indicator Data'!I74)&gt;K$3,10,IF(LOG('Indicator Data'!I74)&lt;K$4,0,10-(K$3-LOG('Indicator Data'!I74))/(K$3-K$4)*10))),1)</f>
        <v>0</v>
      </c>
      <c r="L74" s="197">
        <f t="shared" si="109"/>
        <v>0</v>
      </c>
      <c r="M74" s="197">
        <f>ROUND(IF('Indicator Data'!J74=0,0,IF(LOG('Indicator Data'!J74)&gt;M$3,10,IF(LOG('Indicator Data'!J74)&lt;M$4,0,10-(M$3-LOG('Indicator Data'!J74))/(M$3-M$4)*10))),1)</f>
        <v>0</v>
      </c>
      <c r="N74" s="198">
        <f>'Indicator Data'!C74/'Indicator Data'!$CB74</f>
        <v>0</v>
      </c>
      <c r="O74" s="198">
        <f>'Indicator Data'!D74/'Indicator Data'!$CB74</f>
        <v>0</v>
      </c>
      <c r="P74" s="198">
        <f>IF(F74=0.1,"x",'Indicator Data'!E74/'Indicator Data'!$CB74)</f>
        <v>4.2516338552607514E-3</v>
      </c>
      <c r="Q74" s="198">
        <f>'Indicator Data'!F74/'Indicator Data'!$CB74</f>
        <v>8.0850079017984826E-7</v>
      </c>
      <c r="R74" s="198">
        <f>'Indicator Data'!G74/'Indicator Data'!$CB74</f>
        <v>0</v>
      </c>
      <c r="S74" s="198">
        <f>'Indicator Data'!H74/'Indicator Data'!$CB74</f>
        <v>0</v>
      </c>
      <c r="T74" s="198">
        <f>'Indicator Data'!I74/'Indicator Data'!$CB74</f>
        <v>0</v>
      </c>
      <c r="U74" s="198">
        <f>'Indicator Data'!J74/'Indicator Data'!$CB74</f>
        <v>0</v>
      </c>
      <c r="V74" s="196">
        <f t="shared" si="110"/>
        <v>0</v>
      </c>
      <c r="W74" s="196">
        <f t="shared" si="111"/>
        <v>0</v>
      </c>
      <c r="X74" s="197">
        <f t="shared" si="112"/>
        <v>0</v>
      </c>
      <c r="Y74" s="197">
        <f t="shared" si="113"/>
        <v>2.8</v>
      </c>
      <c r="Z74" s="197">
        <f t="shared" si="114"/>
        <v>5.4</v>
      </c>
      <c r="AA74" s="196">
        <f t="shared" si="115"/>
        <v>0</v>
      </c>
      <c r="AB74" s="196">
        <f t="shared" si="116"/>
        <v>0</v>
      </c>
      <c r="AC74" s="196">
        <f t="shared" si="117"/>
        <v>0</v>
      </c>
      <c r="AD74" s="196">
        <f t="shared" si="118"/>
        <v>0</v>
      </c>
      <c r="AE74" s="197">
        <f t="shared" si="119"/>
        <v>0</v>
      </c>
      <c r="AF74" s="197">
        <f t="shared" si="120"/>
        <v>0</v>
      </c>
      <c r="AG74" s="196">
        <f>ROUND(IF('Indicator Data'!K74=0,0,IF('Indicator Data'!K74&gt;AG$3,10,IF('Indicator Data'!K74&lt;AG$4,0,10-(AG$3-'Indicator Data'!K74)/(AG$3-AG$4)*10))),1)</f>
        <v>1</v>
      </c>
      <c r="AH74" s="199">
        <f t="shared" si="121"/>
        <v>0.1</v>
      </c>
      <c r="AI74" s="199">
        <f t="shared" si="122"/>
        <v>0.1</v>
      </c>
      <c r="AJ74" s="197">
        <f t="shared" si="123"/>
        <v>0</v>
      </c>
      <c r="AK74" s="197">
        <f t="shared" si="124"/>
        <v>0</v>
      </c>
      <c r="AL74" s="199">
        <f t="shared" si="125"/>
        <v>0</v>
      </c>
      <c r="AM74" s="199">
        <f t="shared" si="126"/>
        <v>0</v>
      </c>
      <c r="AN74" s="197">
        <f t="shared" si="127"/>
        <v>0</v>
      </c>
      <c r="AO74" s="200">
        <f t="shared" si="128"/>
        <v>0.1</v>
      </c>
      <c r="AP74" s="200">
        <f t="shared" si="153"/>
        <v>5.0999999999999996</v>
      </c>
      <c r="AQ74" s="200">
        <f t="shared" si="129"/>
        <v>5.2</v>
      </c>
      <c r="AR74" s="200">
        <f t="shared" si="130"/>
        <v>0</v>
      </c>
      <c r="AS74" s="199">
        <f t="shared" si="131"/>
        <v>0.5</v>
      </c>
      <c r="AT74" s="199">
        <f>IF('Indicator Data'!L74="No data","x",IF('Indicator Data'!CC74&lt;1000,"x",ROUND((IF('Indicator Data'!L74&gt;AT$3,10,IF('Indicator Data'!L74&lt;AT$4,0,10-(AT$3-'Indicator Data'!L74)/(AT$3-AT$4)*10))),1)))</f>
        <v>1</v>
      </c>
      <c r="AU74" s="200">
        <f t="shared" si="132"/>
        <v>0.8</v>
      </c>
      <c r="AV74" s="201">
        <f>IF('Indicator Data'!M74="No data","x",ROUND(IF('Indicator Data'!M74=0,0,IF(LOG('Indicator Data'!M74)&gt;AV$3,10,IF(LOG('Indicator Data'!M74)&lt;AV$4,0,10-(AV$3-LOG('Indicator Data'!M74))/(AV$3-AV$4)*10))),1))</f>
        <v>7.9</v>
      </c>
      <c r="AW74" s="198">
        <f>IF(AV74="x","x",'Indicator Data'!M74/'Indicator Data'!$CB74)</f>
        <v>0.26651775543398348</v>
      </c>
      <c r="AX74" s="201">
        <f t="shared" si="133"/>
        <v>3</v>
      </c>
      <c r="AY74" s="197">
        <f t="shared" si="154"/>
        <v>6</v>
      </c>
      <c r="AZ74" s="201">
        <f>IF('Indicator Data'!N74="No data","x",ROUND(IF('Indicator Data'!N74=0,0,IF(LOG('Indicator Data'!N74)&gt;AZ$3,10,IF(LOG('Indicator Data'!N74)&lt;AZ$4,0,10-(AZ$3-LOG('Indicator Data'!N74))/(AZ$3-AZ$4)*10))),1))</f>
        <v>8.6999999999999993</v>
      </c>
      <c r="BA74" s="198">
        <f>IF(AZ74="x","x",'Indicator Data'!N74/'Indicator Data'!$CB74)</f>
        <v>0.1274382109171876</v>
      </c>
      <c r="BB74" s="201">
        <f t="shared" si="134"/>
        <v>10</v>
      </c>
      <c r="BC74" s="197">
        <f t="shared" si="155"/>
        <v>9.5</v>
      </c>
      <c r="BD74" s="201">
        <f>IF('Indicator Data'!O74="No data","x",ROUND(IF('Indicator Data'!O74=0,0,IF(LOG('Indicator Data'!O74)&gt;BD$3,10,IF(LOG('Indicator Data'!O74)&lt;BD$4,0,10-(BD$3-LOG('Indicator Data'!O74))/(BD$3-BD$4)*10))),1))</f>
        <v>9.6999999999999993</v>
      </c>
      <c r="BE74" s="198">
        <f>IF(BD74="x","x",'Indicator Data'!O74/'Indicator Data'!$CB74)</f>
        <v>0.53739292479800571</v>
      </c>
      <c r="BF74" s="201">
        <f t="shared" si="135"/>
        <v>10</v>
      </c>
      <c r="BG74" s="197">
        <f t="shared" si="156"/>
        <v>9.9</v>
      </c>
      <c r="BH74" s="201">
        <f>IF('Indicator Data'!P74="No data","x",ROUND(IF('Indicator Data'!P74=0,0,IF(LOG('Indicator Data'!P74)&gt;BH$3,10,IF(LOG('Indicator Data'!P74)&lt;BH$4,0,10-(BH$3-LOG('Indicator Data'!P74))/(BH$3-BH$4)*10))),1))</f>
        <v>8.4</v>
      </c>
      <c r="BI74" s="198">
        <f>IF(BH74="x","x",'Indicator Data'!P74/'Indicator Data'!$CB74)</f>
        <v>8.5238984531255918E-2</v>
      </c>
      <c r="BJ74" s="201">
        <f t="shared" si="136"/>
        <v>8.5</v>
      </c>
      <c r="BK74" s="197">
        <f t="shared" si="157"/>
        <v>8.5</v>
      </c>
      <c r="BL74" s="199">
        <f t="shared" si="158"/>
        <v>8.9</v>
      </c>
      <c r="BM74" s="201">
        <f>ROUND(IF('Indicator Data'!Q74=0,0,IF(LOG('Indicator Data'!Q74)&gt;BM$3,10,IF(LOG('Indicator Data'!Q74)&lt;BM$4,0,10-(BM$3-LOG('Indicator Data'!Q74))/(BM$3-BM$4)*10))),1)</f>
        <v>0</v>
      </c>
      <c r="BN74" s="252">
        <f>'Indicator Data'!R74</f>
        <v>0</v>
      </c>
      <c r="BO74" s="201">
        <f t="shared" si="137"/>
        <v>0</v>
      </c>
      <c r="BP74" s="201">
        <f t="shared" si="138"/>
        <v>0</v>
      </c>
      <c r="BQ74" s="201">
        <f>ROUND(IF('Indicator Data'!S74=0,0,IF(LOG('Indicator Data'!S74)&gt;BQ$3,10,IF(LOG('Indicator Data'!S74)&lt;BQ$4,0,10-(BQ$3-LOG('Indicator Data'!S74))/(BQ$3-BQ$4)*10))),1)</f>
        <v>8.6999999999999993</v>
      </c>
      <c r="BR74" s="252">
        <f>'Indicator Data'!T74</f>
        <v>0.99758204800000005</v>
      </c>
      <c r="BS74" s="201">
        <f t="shared" si="139"/>
        <v>10</v>
      </c>
      <c r="BT74" s="201">
        <f t="shared" si="140"/>
        <v>9.5</v>
      </c>
      <c r="BU74" s="197">
        <f t="shared" si="141"/>
        <v>6.9</v>
      </c>
      <c r="BV74" s="201">
        <f>ROUND(IF('Indicator Data'!U74=0,0,IF(LOG('Indicator Data'!U74)&gt;BV$3,10,IF(LOG('Indicator Data'!U74)&lt;BV$4,0,10-(BV$3-LOG('Indicator Data'!U74))/(BV$3-BV$4)*10))),1)</f>
        <v>8.5</v>
      </c>
      <c r="BW74" s="198">
        <f>'Indicator Data'!U74/'Indicator Data'!$CB74</f>
        <v>0.72037134883850784</v>
      </c>
      <c r="BX74" s="201">
        <f t="shared" si="142"/>
        <v>8</v>
      </c>
      <c r="BY74" s="197">
        <f t="shared" si="159"/>
        <v>8.3000000000000007</v>
      </c>
      <c r="BZ74" s="201">
        <f>ROUND(IF('Indicator Data'!V74=0,0,IF(LOG('Indicator Data'!V74)&gt;BZ$3,10,IF(LOG('Indicator Data'!V74)&lt;BZ$4,0,10-(BZ$3-LOG('Indicator Data'!V74))/(BZ$3-BZ$4)*10))),1)</f>
        <v>8.6999999999999993</v>
      </c>
      <c r="CA74" s="198">
        <f>IF('Indicator Data'!V74/'Indicator Data'!$CB74&gt;1,1,'Indicator Data'!V74/'Indicator Data'!$CB74)</f>
        <v>0.91762493613446527</v>
      </c>
      <c r="CB74" s="201">
        <f t="shared" si="143"/>
        <v>9.1999999999999993</v>
      </c>
      <c r="CC74" s="197">
        <f t="shared" si="160"/>
        <v>9</v>
      </c>
      <c r="CD74" s="201">
        <f>ROUND(IF('Indicator Data'!W74=0,0,IF(LOG('Indicator Data'!W74)&gt;CD$3,10,IF(LOG('Indicator Data'!W74)&lt;CD$4,0,10-(CD$3-LOG('Indicator Data'!W74))/(CD$3-CD$4)*10))),1)</f>
        <v>8.6999999999999993</v>
      </c>
      <c r="CE74" s="198">
        <f>'Indicator Data'!W74/'Indicator Data'!$CB74</f>
        <v>0.9843138400757836</v>
      </c>
      <c r="CF74" s="201">
        <f t="shared" si="144"/>
        <v>9.8000000000000007</v>
      </c>
      <c r="CG74" s="197">
        <f t="shared" si="161"/>
        <v>9.3000000000000007</v>
      </c>
      <c r="CH74" s="199">
        <f t="shared" si="145"/>
        <v>8.5</v>
      </c>
      <c r="CI74" s="201">
        <f>IF('Indicator Data'!BR74="No data","x",ROUND(IF('Indicator Data'!BR74&gt;CI$3,0,IF('Indicator Data'!BR74&lt;CI$4,10,(CI$3-'Indicator Data'!BR74)/(CI$3-CI$4)*10)),1))</f>
        <v>8.6</v>
      </c>
      <c r="CJ74" s="201">
        <f>IF('Indicator Data'!BS74="No data","x",ROUND(IF('Indicator Data'!BS74&gt;CJ$3,0,IF('Indicator Data'!BS74&lt;CJ$4,10,(CJ$3-'Indicator Data'!BS74)/(CJ$3-CJ$4)*10)),1))</f>
        <v>6.4</v>
      </c>
      <c r="CK74" s="201">
        <f>IF('Indicator Data'!AC74="No data","x",ROUND(IF('Indicator Data'!AC74&gt;CK$3,0,IF('Indicator Data'!AC74&lt;CK$4,10,(CK$3-'Indicator Data'!AC74)/(CK$3-CK$4)*10)),1))</f>
        <v>8.3000000000000007</v>
      </c>
      <c r="CL74" s="197">
        <f t="shared" si="146"/>
        <v>7.8</v>
      </c>
      <c r="CM74" s="201">
        <f>IF('Indicator Data'!X74="No data","x",ROUND(IF(LOG('Indicator Data'!X74)&gt;CM$3,10,IF(LOG('Indicator Data'!X74)&lt;CM$4,0,10-(CM$3-LOG('Indicator Data'!X74))/(CM$3-CM$4)*10)),1))</f>
        <v>5.7</v>
      </c>
      <c r="CN74" s="201">
        <f>IF('Indicator Data'!Y74="No data","x",ROUND(IF('Indicator Data'!Y74&gt;CN$3,10,IF('Indicator Data'!Y74&lt;CN$4,0,10-(CN$3-'Indicator Data'!Y74)/(CN$3-CN$4)*10)),1))</f>
        <v>7.6</v>
      </c>
      <c r="CO74" s="201">
        <f>IF('Indicator Data'!Z74="No data","x",ROUND(IF('Indicator Data'!Z74&gt;CO$3,10,IF('Indicator Data'!Z74&lt;CO$4,0,10-(CO$3-'Indicator Data'!Z74)/(CO$3-CO$4)*10)),1))</f>
        <v>3.7</v>
      </c>
      <c r="CP74" s="201">
        <f>IF('Indicator Data'!AA74="No data","x",ROUND(IF('Indicator Data'!AA74&gt;CP$3,10,IF('Indicator Data'!AA74&lt;CP$4,0,10-(CP$3-'Indicator Data'!AA74)/(CP$3-CP$4)*10)),1))</f>
        <v>10</v>
      </c>
      <c r="CQ74" s="197">
        <f t="shared" si="162"/>
        <v>6.8</v>
      </c>
      <c r="CR74" s="199">
        <f t="shared" si="163"/>
        <v>7.1</v>
      </c>
      <c r="CS74" s="201">
        <f>IF('Indicator Data'!AF74="No data","x",ROUND(IF('Indicator Data'!AF74&gt;CS$3,10,IF('Indicator Data'!AF74&lt;CS$4,0,10-(CS$3-'Indicator Data'!AF74)/(CS$3-CS$4)*10)),1))</f>
        <v>5.6</v>
      </c>
      <c r="CT74" s="201">
        <f>IF('Indicator Data'!AG74="No data","x",ROUND(IF('Indicator Data'!AG74&gt;CT$3,10,IF('Indicator Data'!AG74&lt;CT$4,0,10-(CT$3-'Indicator Data'!AG74)/(CT$3-CT$4)*10)),1))</f>
        <v>7.3</v>
      </c>
      <c r="CU74" s="197">
        <f t="shared" si="164"/>
        <v>6.7</v>
      </c>
      <c r="CV74" s="201">
        <f>IF('Indicator Data'!AB74="No data","x",ROUND(IF('Indicator Data'!AB74&gt;CV$3,10,IF('Indicator Data'!AB74&lt;CV$4,0,10-(CV$3-'Indicator Data'!AB74)/(CV$3-CV$4)*10)),1))</f>
        <v>4.8</v>
      </c>
      <c r="CW74" s="197">
        <f t="shared" si="165"/>
        <v>7</v>
      </c>
      <c r="CX74" s="198">
        <f>IF('Indicator Data'!AD74="No data","x",'Indicator Data'!AD74/'Indicator Data'!$CA74)</f>
        <v>6.3962027267316804E-6</v>
      </c>
      <c r="CY74" s="201">
        <f t="shared" si="147"/>
        <v>9.9</v>
      </c>
      <c r="CZ74" s="201">
        <f>IF('Indicator Data'!AE74="No data","x",ROUND(IF('Indicator Data'!AE74&gt;CZ$3,0,IF('Indicator Data'!AE74&lt;CZ$4,10,(CZ$3-'Indicator Data'!AE74)/(CZ$3-CZ$4)*10)),1))</f>
        <v>6</v>
      </c>
      <c r="DA74" s="197">
        <f t="shared" si="166"/>
        <v>8</v>
      </c>
      <c r="DB74" s="199">
        <f t="shared" si="167"/>
        <v>7.2</v>
      </c>
      <c r="DC74" s="200">
        <f t="shared" si="148"/>
        <v>8</v>
      </c>
      <c r="DD74" s="202">
        <f t="shared" si="149"/>
        <v>3.9</v>
      </c>
      <c r="DE74" s="201">
        <f>ROUND(IF('Indicator Data'!AH74=0,0,IF('Indicator Data'!AH74&gt;DE$3,10,IF('Indicator Data'!AH74&lt;DE$4,0,10-(DE$3-'Indicator Data'!AH74)/(DE$3-DE$4)*10))),1)</f>
        <v>2.7</v>
      </c>
      <c r="DF74" s="201">
        <f>ROUND(IF('Indicator Data'!AI74=0,0,IF(LOG('Indicator Data'!AI74)&gt;LOG(DF$3),10,IF(LOG('Indicator Data'!AI74)&lt;LOG(DF$4),0,10-(LOG(DF$3)-LOG('Indicator Data'!AI74))/(LOG(DF$3)-LOG(DF$4))*10))),1)</f>
        <v>3.6</v>
      </c>
      <c r="DG74" s="203">
        <f t="shared" si="150"/>
        <v>3.2</v>
      </c>
      <c r="DH74" s="197">
        <f>'Indicator Data'!AJ74</f>
        <v>0</v>
      </c>
      <c r="DI74" s="197">
        <f>'Indicator Data'!AK74</f>
        <v>0</v>
      </c>
      <c r="DJ74" s="200">
        <f t="shared" si="151"/>
        <v>0</v>
      </c>
      <c r="DK74" s="202">
        <f t="shared" si="152"/>
        <v>2.2000000000000002</v>
      </c>
      <c r="DL74" s="13"/>
      <c r="DM74" s="24"/>
    </row>
    <row r="75" spans="1:117" s="2" customFormat="1">
      <c r="A75" s="205" t="str">
        <f>'Indicator Data'!A75</f>
        <v>Guinea-Bissau</v>
      </c>
      <c r="B75" s="206" t="str">
        <f>'Indicator Data'!B75</f>
        <v>GNB</v>
      </c>
      <c r="C75" s="204">
        <f>ROUND(IF('Indicator Data'!C75=0,0.1,IF(LOG('Indicator Data'!C75)&gt;C$3,10,IF(LOG('Indicator Data'!C75)&lt;C$4,0,10-(C$3-LOG('Indicator Data'!C75))/(C$3-C$4)*10))),1)</f>
        <v>0.1</v>
      </c>
      <c r="D75" s="196">
        <f>ROUND(IF('Indicator Data'!D75=0,0.1,IF(LOG('Indicator Data'!D75)&gt;D$3,10,IF(LOG('Indicator Data'!D75)&lt;D$4,0,10-(D$3-LOG('Indicator Data'!D75))/(D$3-D$4)*10))),1)</f>
        <v>0.1</v>
      </c>
      <c r="E75" s="197">
        <f t="shared" si="107"/>
        <v>0.1</v>
      </c>
      <c r="F75" s="197">
        <f>IF('Indicator Data'!E75="No data",0.1,(ROUND(IF('Indicator Data'!E75=0,0,IF(LOG('Indicator Data'!E75)&gt;F$3,10,IF(LOG('Indicator Data'!E75)&lt;F$4,0,10-(F$3-LOG('Indicator Data'!E75))/(F$3-F$4)*10))),1)))</f>
        <v>4.4000000000000004</v>
      </c>
      <c r="G75" s="197">
        <f>ROUND(IF('Indicator Data'!F75=0,0,IF(LOG('Indicator Data'!F75)&gt;G$3,10,IF(LOG('Indicator Data'!F75)&lt;G$4,0,10-(G$3-LOG('Indicator Data'!F75))/(G$3-G$4)*10))),1)</f>
        <v>1</v>
      </c>
      <c r="H75" s="196">
        <f>ROUND(IF('Indicator Data'!G75=0,0,IF(LOG('Indicator Data'!G75)&gt;H$3,10,IF(LOG('Indicator Data'!G75)&lt;H$4,0,10-(H$3-LOG('Indicator Data'!G75))/(H$3-H$4)*10))),1)</f>
        <v>0</v>
      </c>
      <c r="I75" s="196">
        <f>ROUND(IF('Indicator Data'!H75=0,0,IF(LOG('Indicator Data'!H75)&gt;I$3,10,IF(LOG('Indicator Data'!H75)&lt;I$4,0,10-(I$3-LOG('Indicator Data'!H75))/(I$3-I$4)*10))),1)</f>
        <v>0</v>
      </c>
      <c r="J75" s="196">
        <f t="shared" si="108"/>
        <v>0</v>
      </c>
      <c r="K75" s="196">
        <f>ROUND(IF('Indicator Data'!I75=0,0,IF(LOG('Indicator Data'!I75)&gt;K$3,10,IF(LOG('Indicator Data'!I75)&lt;K$4,0,10-(K$3-LOG('Indicator Data'!I75))/(K$3-K$4)*10))),1)</f>
        <v>0</v>
      </c>
      <c r="L75" s="197">
        <f t="shared" si="109"/>
        <v>0</v>
      </c>
      <c r="M75" s="197">
        <f>ROUND(IF('Indicator Data'!J75=0,0,IF(LOG('Indicator Data'!J75)&gt;M$3,10,IF(LOG('Indicator Data'!J75)&lt;M$4,0,10-(M$3-LOG('Indicator Data'!J75))/(M$3-M$4)*10))),1)</f>
        <v>6.4</v>
      </c>
      <c r="N75" s="198">
        <f>'Indicator Data'!C75/'Indicator Data'!$CB75</f>
        <v>0</v>
      </c>
      <c r="O75" s="198">
        <f>'Indicator Data'!D75/'Indicator Data'!$CB75</f>
        <v>0</v>
      </c>
      <c r="P75" s="198">
        <f>IF(F75=0.1,"x",'Indicator Data'!E75/'Indicator Data'!$CB75)</f>
        <v>3.0862689034393824E-3</v>
      </c>
      <c r="Q75" s="198">
        <f>'Indicator Data'!F75/'Indicator Data'!$CB75</f>
        <v>2.2748309990136985E-8</v>
      </c>
      <c r="R75" s="198">
        <f>'Indicator Data'!G75/'Indicator Data'!$CB75</f>
        <v>0</v>
      </c>
      <c r="S75" s="198">
        <f>'Indicator Data'!H75/'Indicator Data'!$CB75</f>
        <v>0</v>
      </c>
      <c r="T75" s="198">
        <f>'Indicator Data'!I75/'Indicator Data'!$CB75</f>
        <v>0</v>
      </c>
      <c r="U75" s="198">
        <f>'Indicator Data'!J75/'Indicator Data'!$CB75</f>
        <v>2.0424732612572992E-3</v>
      </c>
      <c r="V75" s="196">
        <f t="shared" si="110"/>
        <v>0</v>
      </c>
      <c r="W75" s="196">
        <f t="shared" si="111"/>
        <v>0</v>
      </c>
      <c r="X75" s="197">
        <f t="shared" si="112"/>
        <v>0</v>
      </c>
      <c r="Y75" s="197">
        <f t="shared" si="113"/>
        <v>2.1</v>
      </c>
      <c r="Z75" s="197">
        <f t="shared" si="114"/>
        <v>1.9</v>
      </c>
      <c r="AA75" s="196">
        <f t="shared" si="115"/>
        <v>0</v>
      </c>
      <c r="AB75" s="196">
        <f t="shared" si="116"/>
        <v>0</v>
      </c>
      <c r="AC75" s="196">
        <f t="shared" si="117"/>
        <v>0</v>
      </c>
      <c r="AD75" s="196">
        <f t="shared" si="118"/>
        <v>0</v>
      </c>
      <c r="AE75" s="197">
        <f t="shared" si="119"/>
        <v>0</v>
      </c>
      <c r="AF75" s="197">
        <f t="shared" si="120"/>
        <v>0.7</v>
      </c>
      <c r="AG75" s="196">
        <f>ROUND(IF('Indicator Data'!K75=0,0,IF('Indicator Data'!K75&gt;AG$3,10,IF('Indicator Data'!K75&lt;AG$4,0,10-(AG$3-'Indicator Data'!K75)/(AG$3-AG$4)*10))),1)</f>
        <v>1.9</v>
      </c>
      <c r="AH75" s="199">
        <f t="shared" si="121"/>
        <v>0.1</v>
      </c>
      <c r="AI75" s="199">
        <f t="shared" si="122"/>
        <v>0.1</v>
      </c>
      <c r="AJ75" s="197">
        <f t="shared" si="123"/>
        <v>0</v>
      </c>
      <c r="AK75" s="197">
        <f t="shared" si="124"/>
        <v>0</v>
      </c>
      <c r="AL75" s="199">
        <f t="shared" si="125"/>
        <v>0</v>
      </c>
      <c r="AM75" s="199">
        <f t="shared" si="126"/>
        <v>0</v>
      </c>
      <c r="AN75" s="197">
        <f t="shared" si="127"/>
        <v>4.0999999999999996</v>
      </c>
      <c r="AO75" s="200">
        <f t="shared" si="128"/>
        <v>0.1</v>
      </c>
      <c r="AP75" s="200">
        <f t="shared" si="153"/>
        <v>3.3</v>
      </c>
      <c r="AQ75" s="200">
        <f t="shared" si="129"/>
        <v>1.5</v>
      </c>
      <c r="AR75" s="200">
        <f t="shared" si="130"/>
        <v>0</v>
      </c>
      <c r="AS75" s="199">
        <f t="shared" si="131"/>
        <v>3</v>
      </c>
      <c r="AT75" s="199">
        <f>IF('Indicator Data'!L75="No data","x",IF('Indicator Data'!CC75&lt;1000,"x",ROUND((IF('Indicator Data'!L75&gt;AT$3,10,IF('Indicator Data'!L75&lt;AT$4,0,10-(AT$3-'Indicator Data'!L75)/(AT$3-AT$4)*10))),1)))</f>
        <v>1</v>
      </c>
      <c r="AU75" s="200">
        <f t="shared" si="132"/>
        <v>2</v>
      </c>
      <c r="AV75" s="201">
        <f>IF('Indicator Data'!M75="No data","x",ROUND(IF('Indicator Data'!M75=0,0,IF(LOG('Indicator Data'!M75)&gt;AV$3,10,IF(LOG('Indicator Data'!M75)&lt;AV$4,0,10-(AV$3-LOG('Indicator Data'!M75))/(AV$3-AV$4)*10))),1))</f>
        <v>6.4</v>
      </c>
      <c r="AW75" s="198">
        <f>IF(AV75="x","x",'Indicator Data'!M75/'Indicator Data'!$CB75)</f>
        <v>0.16907212844454098</v>
      </c>
      <c r="AX75" s="201">
        <f t="shared" si="133"/>
        <v>1.9</v>
      </c>
      <c r="AY75" s="197">
        <f t="shared" si="154"/>
        <v>4.5</v>
      </c>
      <c r="AZ75" s="201">
        <f>IF('Indicator Data'!N75="No data","x",ROUND(IF('Indicator Data'!N75=0,0,IF(LOG('Indicator Data'!N75)&gt;AZ$3,10,IF(LOG('Indicator Data'!N75)&lt;AZ$4,0,10-(AZ$3-LOG('Indicator Data'!N75))/(AZ$3-AZ$4)*10))),1))</f>
        <v>0</v>
      </c>
      <c r="BA75" s="198">
        <f>IF(AZ75="x","x",'Indicator Data'!N75/'Indicator Data'!$CB75)</f>
        <v>0</v>
      </c>
      <c r="BB75" s="201">
        <f t="shared" si="134"/>
        <v>0</v>
      </c>
      <c r="BC75" s="197">
        <f t="shared" si="155"/>
        <v>0</v>
      </c>
      <c r="BD75" s="201">
        <f>IF('Indicator Data'!O75="No data","x",ROUND(IF('Indicator Data'!O75=0,0,IF(LOG('Indicator Data'!O75)&gt;BD$3,10,IF(LOG('Indicator Data'!O75)&lt;BD$4,0,10-(BD$3-LOG('Indicator Data'!O75))/(BD$3-BD$4)*10))),1))</f>
        <v>8.5</v>
      </c>
      <c r="BE75" s="198">
        <f>IF(BD75="x","x",'Indicator Data'!O75/'Indicator Data'!$CB75)</f>
        <v>0.69430780709541451</v>
      </c>
      <c r="BF75" s="201">
        <f t="shared" si="135"/>
        <v>10</v>
      </c>
      <c r="BG75" s="197">
        <f t="shared" si="156"/>
        <v>9.4</v>
      </c>
      <c r="BH75" s="201">
        <f>IF('Indicator Data'!P75="No data","x",ROUND(IF('Indicator Data'!P75=0,0,IF(LOG('Indicator Data'!P75)&gt;BH$3,10,IF(LOG('Indicator Data'!P75)&lt;BH$4,0,10-(BH$3-LOG('Indicator Data'!P75))/(BH$3-BH$4)*10))),1))</f>
        <v>0</v>
      </c>
      <c r="BI75" s="198">
        <f>IF(BH75="x","x",'Indicator Data'!P75/'Indicator Data'!$CB75)</f>
        <v>0</v>
      </c>
      <c r="BJ75" s="201">
        <f t="shared" si="136"/>
        <v>0</v>
      </c>
      <c r="BK75" s="197">
        <f t="shared" si="157"/>
        <v>0</v>
      </c>
      <c r="BL75" s="199">
        <f t="shared" si="158"/>
        <v>5</v>
      </c>
      <c r="BM75" s="201">
        <f>ROUND(IF('Indicator Data'!Q75=0,0,IF(LOG('Indicator Data'!Q75)&gt;BM$3,10,IF(LOG('Indicator Data'!Q75)&lt;BM$4,0,10-(BM$3-LOG('Indicator Data'!Q75))/(BM$3-BM$4)*10))),1)</f>
        <v>0</v>
      </c>
      <c r="BN75" s="252">
        <f>'Indicator Data'!R75</f>
        <v>0</v>
      </c>
      <c r="BO75" s="201">
        <f t="shared" si="137"/>
        <v>0</v>
      </c>
      <c r="BP75" s="201">
        <f t="shared" si="138"/>
        <v>0</v>
      </c>
      <c r="BQ75" s="201">
        <f>ROUND(IF('Indicator Data'!S75=0,0,IF(LOG('Indicator Data'!S75)&gt;BQ$3,10,IF(LOG('Indicator Data'!S75)&lt;BQ$4,0,10-(BQ$3-LOG('Indicator Data'!S75))/(BQ$3-BQ$4)*10))),1)</f>
        <v>7.5</v>
      </c>
      <c r="BR75" s="252">
        <f>'Indicator Data'!T75</f>
        <v>1</v>
      </c>
      <c r="BS75" s="201">
        <f t="shared" si="139"/>
        <v>10</v>
      </c>
      <c r="BT75" s="201">
        <f t="shared" si="140"/>
        <v>9.1</v>
      </c>
      <c r="BU75" s="197">
        <f t="shared" si="141"/>
        <v>6.4</v>
      </c>
      <c r="BV75" s="201">
        <f>ROUND(IF('Indicator Data'!U75=0,0,IF(LOG('Indicator Data'!U75)&gt;BV$3,10,IF(LOG('Indicator Data'!U75)&lt;BV$4,0,10-(BV$3-LOG('Indicator Data'!U75))/(BV$3-BV$4)*10))),1)</f>
        <v>7.4</v>
      </c>
      <c r="BW75" s="198">
        <f>'Indicator Data'!U75/'Indicator Data'!$CB75</f>
        <v>0.8306361239912885</v>
      </c>
      <c r="BX75" s="201">
        <f t="shared" si="142"/>
        <v>9.1999999999999993</v>
      </c>
      <c r="BY75" s="197">
        <f t="shared" si="159"/>
        <v>8.4</v>
      </c>
      <c r="BZ75" s="201">
        <f>ROUND(IF('Indicator Data'!V75=0,0,IF(LOG('Indicator Data'!V75)&gt;BZ$3,10,IF(LOG('Indicator Data'!V75)&lt;BZ$4,0,10-(BZ$3-LOG('Indicator Data'!V75))/(BZ$3-BZ$4)*10))),1)</f>
        <v>7.5</v>
      </c>
      <c r="CA75" s="198">
        <f>IF('Indicator Data'!V75/'Indicator Data'!$CB75&gt;1,1,'Indicator Data'!V75/'Indicator Data'!$CB75)</f>
        <v>0.96624278939235475</v>
      </c>
      <c r="CB75" s="201">
        <f t="shared" si="143"/>
        <v>9.6999999999999993</v>
      </c>
      <c r="CC75" s="197">
        <f t="shared" si="160"/>
        <v>8.9</v>
      </c>
      <c r="CD75" s="201">
        <f>ROUND(IF('Indicator Data'!W75=0,0,IF(LOG('Indicator Data'!W75)&gt;CD$3,10,IF(LOG('Indicator Data'!W75)&lt;CD$4,0,10-(CD$3-LOG('Indicator Data'!W75))/(CD$3-CD$4)*10))),1)</f>
        <v>7.5</v>
      </c>
      <c r="CE75" s="198">
        <f>'Indicator Data'!W75/'Indicator Data'!$CB75</f>
        <v>0.97067989682016531</v>
      </c>
      <c r="CF75" s="201">
        <f t="shared" si="144"/>
        <v>9.6999999999999993</v>
      </c>
      <c r="CG75" s="197">
        <f t="shared" si="161"/>
        <v>8.9</v>
      </c>
      <c r="CH75" s="199">
        <f t="shared" si="145"/>
        <v>8.3000000000000007</v>
      </c>
      <c r="CI75" s="201">
        <f>IF('Indicator Data'!BR75="No data","x",ROUND(IF('Indicator Data'!BR75&gt;CI$3,0,IF('Indicator Data'!BR75&lt;CI$4,10,(CI$3-'Indicator Data'!BR75)/(CI$3-CI$4)*10)),1))</f>
        <v>8.8000000000000007</v>
      </c>
      <c r="CJ75" s="201">
        <f>IF('Indicator Data'!BS75="No data","x",ROUND(IF('Indicator Data'!BS75&gt;CJ$3,0,IF('Indicator Data'!BS75&lt;CJ$4,10,(CJ$3-'Indicator Data'!BS75)/(CJ$3-CJ$4)*10)),1))</f>
        <v>5.6</v>
      </c>
      <c r="CK75" s="201">
        <f>IF('Indicator Data'!AC75="No data","x",ROUND(IF('Indicator Data'!AC75&gt;CK$3,0,IF('Indicator Data'!AC75&lt;CK$4,10,(CK$3-'Indicator Data'!AC75)/(CK$3-CK$4)*10)),1))</f>
        <v>9.4</v>
      </c>
      <c r="CL75" s="197">
        <f t="shared" si="146"/>
        <v>7.9</v>
      </c>
      <c r="CM75" s="201">
        <f>IF('Indicator Data'!X75="No data","x",ROUND(IF(LOG('Indicator Data'!X75)&gt;CM$3,10,IF(LOG('Indicator Data'!X75)&lt;CM$4,0,10-(CM$3-LOG('Indicator Data'!X75))/(CM$3-CM$4)*10)),1))</f>
        <v>6.1</v>
      </c>
      <c r="CN75" s="201">
        <f>IF('Indicator Data'!Y75="No data","x",ROUND(IF('Indicator Data'!Y75&gt;CN$3,10,IF('Indicator Data'!Y75&lt;CN$4,0,10-(CN$3-'Indicator Data'!Y75)/(CN$3-CN$4)*10)),1))</f>
        <v>6.7</v>
      </c>
      <c r="CO75" s="201">
        <f>IF('Indicator Data'!Z75="No data","x",ROUND(IF('Indicator Data'!Z75&gt;CO$3,10,IF('Indicator Data'!Z75&lt;CO$4,0,10-(CO$3-'Indicator Data'!Z75)/(CO$3-CO$4)*10)),1))</f>
        <v>4.4000000000000004</v>
      </c>
      <c r="CP75" s="201" t="str">
        <f>IF('Indicator Data'!AA75="No data","x",ROUND(IF('Indicator Data'!AA75&gt;CP$3,10,IF('Indicator Data'!AA75&lt;CP$4,0,10-(CP$3-'Indicator Data'!AA75)/(CP$3-CP$4)*10)),1))</f>
        <v>x</v>
      </c>
      <c r="CQ75" s="197">
        <f t="shared" si="162"/>
        <v>5.7</v>
      </c>
      <c r="CR75" s="199">
        <f t="shared" si="163"/>
        <v>6.4</v>
      </c>
      <c r="CS75" s="201">
        <f>IF('Indicator Data'!AF75="No data","x",ROUND(IF('Indicator Data'!AF75&gt;CS$3,10,IF('Indicator Data'!AF75&lt;CS$4,0,10-(CS$3-'Indicator Data'!AF75)/(CS$3-CS$4)*10)),1))</f>
        <v>8.3000000000000007</v>
      </c>
      <c r="CT75" s="201">
        <f>IF('Indicator Data'!AG75="No data","x",ROUND(IF('Indicator Data'!AG75&gt;CT$3,10,IF('Indicator Data'!AG75&lt;CT$4,0,10-(CT$3-'Indicator Data'!AG75)/(CT$3-CT$4)*10)),1))</f>
        <v>7</v>
      </c>
      <c r="CU75" s="197">
        <f t="shared" si="164"/>
        <v>6.5</v>
      </c>
      <c r="CV75" s="201">
        <f>IF('Indicator Data'!AB75="No data","x",ROUND(IF('Indicator Data'!AB75&gt;CV$3,10,IF('Indicator Data'!AB75&lt;CV$4,0,10-(CV$3-'Indicator Data'!AB75)/(CV$3-CV$4)*10)),1))</f>
        <v>5.6</v>
      </c>
      <c r="CW75" s="197">
        <f t="shared" si="165"/>
        <v>7.4</v>
      </c>
      <c r="CX75" s="198">
        <f>IF('Indicator Data'!AD75="No data","x",'Indicator Data'!AD75/'Indicator Data'!$CA75)</f>
        <v>4.8272406780901201E-5</v>
      </c>
      <c r="CY75" s="201">
        <f t="shared" si="147"/>
        <v>9.5</v>
      </c>
      <c r="CZ75" s="201">
        <f>IF('Indicator Data'!AE75="No data","x",ROUND(IF('Indicator Data'!AE75&gt;CZ$3,0,IF('Indicator Data'!AE75&lt;CZ$4,10,(CZ$3-'Indicator Data'!AE75)/(CZ$3-CZ$4)*10)),1))</f>
        <v>6</v>
      </c>
      <c r="DA75" s="197">
        <f t="shared" si="166"/>
        <v>7.8</v>
      </c>
      <c r="DB75" s="199">
        <f t="shared" si="167"/>
        <v>7.2</v>
      </c>
      <c r="DC75" s="200">
        <f t="shared" si="148"/>
        <v>6.9</v>
      </c>
      <c r="DD75" s="202">
        <f t="shared" si="149"/>
        <v>2.7</v>
      </c>
      <c r="DE75" s="201">
        <f>ROUND(IF('Indicator Data'!AH75=0,0,IF('Indicator Data'!AH75&gt;DE$3,10,IF('Indicator Data'!AH75&lt;DE$4,0,10-(DE$3-'Indicator Data'!AH75)/(DE$3-DE$4)*10))),1)</f>
        <v>1.2</v>
      </c>
      <c r="DF75" s="201">
        <f>ROUND(IF('Indicator Data'!AI75=0,0,IF(LOG('Indicator Data'!AI75)&gt;LOG(DF$3),10,IF(LOG('Indicator Data'!AI75)&lt;LOG(DF$4),0,10-(LOG(DF$3)-LOG('Indicator Data'!AI75))/(LOG(DF$3)-LOG(DF$4))*10))),1)</f>
        <v>2.7</v>
      </c>
      <c r="DG75" s="203">
        <f t="shared" si="150"/>
        <v>2</v>
      </c>
      <c r="DH75" s="197">
        <f>'Indicator Data'!AJ75</f>
        <v>0</v>
      </c>
      <c r="DI75" s="197">
        <f>'Indicator Data'!AK75</f>
        <v>0</v>
      </c>
      <c r="DJ75" s="200">
        <f t="shared" si="151"/>
        <v>0</v>
      </c>
      <c r="DK75" s="202">
        <f t="shared" si="152"/>
        <v>1.4</v>
      </c>
      <c r="DL75" s="13"/>
      <c r="DM75" s="24"/>
    </row>
    <row r="76" spans="1:117" s="2" customFormat="1">
      <c r="A76" s="205" t="str">
        <f>'Indicator Data'!A76</f>
        <v>Guyana</v>
      </c>
      <c r="B76" s="206" t="str">
        <f>'Indicator Data'!B76</f>
        <v>GUY</v>
      </c>
      <c r="C76" s="204">
        <f>ROUND(IF('Indicator Data'!C76=0,0.1,IF(LOG('Indicator Data'!C76)&gt;C$3,10,IF(LOG('Indicator Data'!C76)&lt;C$4,0,10-(C$3-LOG('Indicator Data'!C76))/(C$3-C$4)*10))),1)</f>
        <v>0.1</v>
      </c>
      <c r="D76" s="196">
        <f>ROUND(IF('Indicator Data'!D76=0,0.1,IF(LOG('Indicator Data'!D76)&gt;D$3,10,IF(LOG('Indicator Data'!D76)&lt;D$4,0,10-(D$3-LOG('Indicator Data'!D76))/(D$3-D$4)*10))),1)</f>
        <v>0.1</v>
      </c>
      <c r="E76" s="197">
        <f t="shared" si="107"/>
        <v>0.1</v>
      </c>
      <c r="F76" s="197">
        <f>IF('Indicator Data'!E76="No data",0.1,(ROUND(IF('Indicator Data'!E76=0,0,IF(LOG('Indicator Data'!E76)&gt;F$3,10,IF(LOG('Indicator Data'!E76)&lt;F$4,0,10-(F$3-LOG('Indicator Data'!E76))/(F$3-F$4)*10))),1)))</f>
        <v>4.4000000000000004</v>
      </c>
      <c r="G76" s="197">
        <f>ROUND(IF('Indicator Data'!F76=0,0,IF(LOG('Indicator Data'!F76)&gt;G$3,10,IF(LOG('Indicator Data'!F76)&lt;G$4,0,10-(G$3-LOG('Indicator Data'!F76))/(G$3-G$4)*10))),1)</f>
        <v>4.9000000000000004</v>
      </c>
      <c r="H76" s="196">
        <f>ROUND(IF('Indicator Data'!G76=0,0,IF(LOG('Indicator Data'!G76)&gt;H$3,10,IF(LOG('Indicator Data'!G76)&lt;H$4,0,10-(H$3-LOG('Indicator Data'!G76))/(H$3-H$4)*10))),1)</f>
        <v>0</v>
      </c>
      <c r="I76" s="196">
        <f>ROUND(IF('Indicator Data'!H76=0,0,IF(LOG('Indicator Data'!H76)&gt;I$3,10,IF(LOG('Indicator Data'!H76)&lt;I$4,0,10-(I$3-LOG('Indicator Data'!H76))/(I$3-I$4)*10))),1)</f>
        <v>0</v>
      </c>
      <c r="J76" s="196">
        <f t="shared" si="108"/>
        <v>0</v>
      </c>
      <c r="K76" s="196">
        <f>ROUND(IF('Indicator Data'!I76=0,0,IF(LOG('Indicator Data'!I76)&gt;K$3,10,IF(LOG('Indicator Data'!I76)&lt;K$4,0,10-(K$3-LOG('Indicator Data'!I76))/(K$3-K$4)*10))),1)</f>
        <v>0</v>
      </c>
      <c r="L76" s="197">
        <f t="shared" si="109"/>
        <v>0</v>
      </c>
      <c r="M76" s="197">
        <f>ROUND(IF('Indicator Data'!J76=0,0,IF(LOG('Indicator Data'!J76)&gt;M$3,10,IF(LOG('Indicator Data'!J76)&lt;M$4,0,10-(M$3-LOG('Indicator Data'!J76))/(M$3-M$4)*10))),1)</f>
        <v>8.1</v>
      </c>
      <c r="N76" s="198">
        <f>'Indicator Data'!C76/'Indicator Data'!$CB76</f>
        <v>0</v>
      </c>
      <c r="O76" s="198">
        <f>'Indicator Data'!D76/'Indicator Data'!$CB76</f>
        <v>0</v>
      </c>
      <c r="P76" s="198">
        <f>IF(F76=0.1,"x",'Indicator Data'!E76/'Indicator Data'!$CB76)</f>
        <v>7.7362736544027743E-3</v>
      </c>
      <c r="Q76" s="198">
        <f>'Indicator Data'!F76/'Indicator Data'!$CB76</f>
        <v>1.1980021107407447E-5</v>
      </c>
      <c r="R76" s="198">
        <f>'Indicator Data'!G76/'Indicator Data'!$CB76</f>
        <v>0</v>
      </c>
      <c r="S76" s="198">
        <f>'Indicator Data'!H76/'Indicator Data'!$CB76</f>
        <v>0</v>
      </c>
      <c r="T76" s="198">
        <f>'Indicator Data'!I76/'Indicator Data'!$CB76</f>
        <v>0</v>
      </c>
      <c r="U76" s="198">
        <f>'Indicator Data'!J76/'Indicator Data'!$CB76</f>
        <v>2.2659115369745353E-2</v>
      </c>
      <c r="V76" s="196">
        <f t="shared" si="110"/>
        <v>0</v>
      </c>
      <c r="W76" s="196">
        <f t="shared" si="111"/>
        <v>0</v>
      </c>
      <c r="X76" s="197">
        <f t="shared" si="112"/>
        <v>0</v>
      </c>
      <c r="Y76" s="197">
        <f t="shared" si="113"/>
        <v>5.2</v>
      </c>
      <c r="Z76" s="197">
        <f t="shared" si="114"/>
        <v>8</v>
      </c>
      <c r="AA76" s="196">
        <f t="shared" si="115"/>
        <v>0</v>
      </c>
      <c r="AB76" s="196">
        <f t="shared" si="116"/>
        <v>0</v>
      </c>
      <c r="AC76" s="196">
        <f t="shared" si="117"/>
        <v>0</v>
      </c>
      <c r="AD76" s="196">
        <f t="shared" si="118"/>
        <v>0</v>
      </c>
      <c r="AE76" s="197">
        <f t="shared" si="119"/>
        <v>0</v>
      </c>
      <c r="AF76" s="197">
        <f t="shared" si="120"/>
        <v>7.6</v>
      </c>
      <c r="AG76" s="196">
        <f>ROUND(IF('Indicator Data'!K76=0,0,IF('Indicator Data'!K76&gt;AG$3,10,IF('Indicator Data'!K76&lt;AG$4,0,10-(AG$3-'Indicator Data'!K76)/(AG$3-AG$4)*10))),1)</f>
        <v>2.9</v>
      </c>
      <c r="AH76" s="199">
        <f t="shared" si="121"/>
        <v>0.1</v>
      </c>
      <c r="AI76" s="199">
        <f t="shared" si="122"/>
        <v>0.1</v>
      </c>
      <c r="AJ76" s="197">
        <f t="shared" si="123"/>
        <v>0</v>
      </c>
      <c r="AK76" s="197">
        <f t="shared" si="124"/>
        <v>0</v>
      </c>
      <c r="AL76" s="199">
        <f t="shared" si="125"/>
        <v>0</v>
      </c>
      <c r="AM76" s="199">
        <f t="shared" si="126"/>
        <v>0</v>
      </c>
      <c r="AN76" s="197">
        <f t="shared" si="127"/>
        <v>7.9</v>
      </c>
      <c r="AO76" s="200">
        <f t="shared" si="128"/>
        <v>0.1</v>
      </c>
      <c r="AP76" s="200">
        <f t="shared" si="153"/>
        <v>4.8</v>
      </c>
      <c r="AQ76" s="200">
        <f t="shared" si="129"/>
        <v>6.7</v>
      </c>
      <c r="AR76" s="200">
        <f t="shared" si="130"/>
        <v>0</v>
      </c>
      <c r="AS76" s="199">
        <f t="shared" si="131"/>
        <v>5.4</v>
      </c>
      <c r="AT76" s="199">
        <f>IF('Indicator Data'!L76="No data","x",IF('Indicator Data'!CC76&lt;1000,"x",ROUND((IF('Indicator Data'!L76&gt;AT$3,10,IF('Indicator Data'!L76&lt;AT$4,0,10-(AT$3-'Indicator Data'!L76)/(AT$3-AT$4)*10))),1)))</f>
        <v>2.9</v>
      </c>
      <c r="AU76" s="200">
        <f t="shared" si="132"/>
        <v>4.2</v>
      </c>
      <c r="AV76" s="201" t="str">
        <f>IF('Indicator Data'!M76="No data","x",ROUND(IF('Indicator Data'!M76=0,0,IF(LOG('Indicator Data'!M76)&gt;AV$3,10,IF(LOG('Indicator Data'!M76)&lt;AV$4,0,10-(AV$3-LOG('Indicator Data'!M76))/(AV$3-AV$4)*10))),1))</f>
        <v>x</v>
      </c>
      <c r="AW76" s="198" t="str">
        <f>IF(AV76="x","x",'Indicator Data'!M76/'Indicator Data'!$CB76)</f>
        <v>x</v>
      </c>
      <c r="AX76" s="201" t="str">
        <f t="shared" si="133"/>
        <v>x</v>
      </c>
      <c r="AY76" s="197" t="str">
        <f t="shared" si="154"/>
        <v>x</v>
      </c>
      <c r="AZ76" s="201" t="str">
        <f>IF('Indicator Data'!N76="No data","x",ROUND(IF('Indicator Data'!N76=0,0,IF(LOG('Indicator Data'!N76)&gt;AZ$3,10,IF(LOG('Indicator Data'!N76)&lt;AZ$4,0,10-(AZ$3-LOG('Indicator Data'!N76))/(AZ$3-AZ$4)*10))),1))</f>
        <v>x</v>
      </c>
      <c r="BA76" s="198" t="str">
        <f>IF(AZ76="x","x",'Indicator Data'!N76/'Indicator Data'!$CB76)</f>
        <v>x</v>
      </c>
      <c r="BB76" s="201" t="str">
        <f t="shared" si="134"/>
        <v>x</v>
      </c>
      <c r="BC76" s="197" t="str">
        <f t="shared" si="155"/>
        <v>x</v>
      </c>
      <c r="BD76" s="201" t="str">
        <f>IF('Indicator Data'!O76="No data","x",ROUND(IF('Indicator Data'!O76=0,0,IF(LOG('Indicator Data'!O76)&gt;BD$3,10,IF(LOG('Indicator Data'!O76)&lt;BD$4,0,10-(BD$3-LOG('Indicator Data'!O76))/(BD$3-BD$4)*10))),1))</f>
        <v>x</v>
      </c>
      <c r="BE76" s="198" t="str">
        <f>IF(BD76="x","x",'Indicator Data'!O76/'Indicator Data'!$CB76)</f>
        <v>x</v>
      </c>
      <c r="BF76" s="201" t="str">
        <f t="shared" si="135"/>
        <v>x</v>
      </c>
      <c r="BG76" s="197" t="str">
        <f t="shared" si="156"/>
        <v>x</v>
      </c>
      <c r="BH76" s="201" t="str">
        <f>IF('Indicator Data'!P76="No data","x",ROUND(IF('Indicator Data'!P76=0,0,IF(LOG('Indicator Data'!P76)&gt;BH$3,10,IF(LOG('Indicator Data'!P76)&lt;BH$4,0,10-(BH$3-LOG('Indicator Data'!P76))/(BH$3-BH$4)*10))),1))</f>
        <v>x</v>
      </c>
      <c r="BI76" s="198" t="str">
        <f>IF(BH76="x","x",'Indicator Data'!P76/'Indicator Data'!$CB76)</f>
        <v>x</v>
      </c>
      <c r="BJ76" s="201" t="str">
        <f t="shared" si="136"/>
        <v>x</v>
      </c>
      <c r="BK76" s="197" t="str">
        <f t="shared" si="157"/>
        <v>x</v>
      </c>
      <c r="BL76" s="199" t="str">
        <f t="shared" si="158"/>
        <v>x</v>
      </c>
      <c r="BM76" s="201">
        <f>ROUND(IF('Indicator Data'!Q76=0,0,IF(LOG('Indicator Data'!Q76)&gt;BM$3,10,IF(LOG('Indicator Data'!Q76)&lt;BM$4,0,10-(BM$3-LOG('Indicator Data'!Q76))/(BM$3-BM$4)*10))),1)</f>
        <v>7</v>
      </c>
      <c r="BN76" s="252">
        <f>'Indicator Data'!R76</f>
        <v>1</v>
      </c>
      <c r="BO76" s="201">
        <f t="shared" si="137"/>
        <v>10</v>
      </c>
      <c r="BP76" s="201">
        <f t="shared" si="138"/>
        <v>9</v>
      </c>
      <c r="BQ76" s="201">
        <f>ROUND(IF('Indicator Data'!S76=0,0,IF(LOG('Indicator Data'!S76)&gt;BQ$3,10,IF(LOG('Indicator Data'!S76)&lt;BQ$4,0,10-(BQ$3-LOG('Indicator Data'!S76))/(BQ$3-BQ$4)*10))),1)</f>
        <v>7</v>
      </c>
      <c r="BR76" s="252">
        <f>'Indicator Data'!T76</f>
        <v>1</v>
      </c>
      <c r="BS76" s="201">
        <f t="shared" si="139"/>
        <v>10</v>
      </c>
      <c r="BT76" s="201">
        <f t="shared" si="140"/>
        <v>9</v>
      </c>
      <c r="BU76" s="197">
        <f t="shared" si="141"/>
        <v>9</v>
      </c>
      <c r="BV76" s="201">
        <f>ROUND(IF('Indicator Data'!U76=0,0,IF(LOG('Indicator Data'!U76)&gt;BV$3,10,IF(LOG('Indicator Data'!U76)&lt;BV$4,0,10-(BV$3-LOG('Indicator Data'!U76))/(BV$3-BV$4)*10))),1)</f>
        <v>6.8</v>
      </c>
      <c r="BW76" s="198">
        <f>'Indicator Data'!U76/'Indicator Data'!$CB76</f>
        <v>0.70792755561592879</v>
      </c>
      <c r="BX76" s="201">
        <f t="shared" si="142"/>
        <v>7.9</v>
      </c>
      <c r="BY76" s="197">
        <f t="shared" si="159"/>
        <v>7.4</v>
      </c>
      <c r="BZ76" s="201">
        <f>ROUND(IF('Indicator Data'!V76=0,0,IF(LOG('Indicator Data'!V76)&gt;BZ$3,10,IF(LOG('Indicator Data'!V76)&lt;BZ$4,0,10-(BZ$3-LOG('Indicator Data'!V76))/(BZ$3-BZ$4)*10))),1)</f>
        <v>7</v>
      </c>
      <c r="CA76" s="198">
        <f>IF('Indicator Data'!V76/'Indicator Data'!$CB76&gt;1,1,'Indicator Data'!V76/'Indicator Data'!$CB76)</f>
        <v>0.98338195384322002</v>
      </c>
      <c r="CB76" s="201">
        <f t="shared" si="143"/>
        <v>9.8000000000000007</v>
      </c>
      <c r="CC76" s="197">
        <f t="shared" si="160"/>
        <v>8.8000000000000007</v>
      </c>
      <c r="CD76" s="201">
        <f>ROUND(IF('Indicator Data'!W76=0,0,IF(LOG('Indicator Data'!W76)&gt;CD$3,10,IF(LOG('Indicator Data'!W76)&lt;CD$4,0,10-(CD$3-LOG('Indicator Data'!W76))/(CD$3-CD$4)*10))),1)</f>
        <v>6.9</v>
      </c>
      <c r="CE76" s="198">
        <f>'Indicator Data'!W76/'Indicator Data'!$CB76</f>
        <v>0.90027324572366019</v>
      </c>
      <c r="CF76" s="201">
        <f t="shared" si="144"/>
        <v>9</v>
      </c>
      <c r="CG76" s="197">
        <f t="shared" si="161"/>
        <v>8.1</v>
      </c>
      <c r="CH76" s="199">
        <f t="shared" si="145"/>
        <v>8.4</v>
      </c>
      <c r="CI76" s="201">
        <f>IF('Indicator Data'!BR76="No data","x",ROUND(IF('Indicator Data'!BR76&gt;CI$3,0,IF('Indicator Data'!BR76&lt;CI$4,10,(CI$3-'Indicator Data'!BR76)/(CI$3-CI$4)*10)),1))</f>
        <v>1.6</v>
      </c>
      <c r="CJ76" s="201">
        <f>IF('Indicator Data'!BS76="No data","x",ROUND(IF('Indicator Data'!BS76&gt;CJ$3,0,IF('Indicator Data'!BS76&lt;CJ$4,10,(CJ$3-'Indicator Data'!BS76)/(CJ$3-CJ$4)*10)),1))</f>
        <v>0.7</v>
      </c>
      <c r="CK76" s="201">
        <f>IF('Indicator Data'!AC76="No data","x",ROUND(IF('Indicator Data'!AC76&gt;CK$3,0,IF('Indicator Data'!AC76&lt;CK$4,10,(CK$3-'Indicator Data'!AC76)/(CK$3-CK$4)*10)),1))</f>
        <v>2.2999999999999998</v>
      </c>
      <c r="CL76" s="197">
        <f t="shared" si="146"/>
        <v>1.5</v>
      </c>
      <c r="CM76" s="201">
        <f>IF('Indicator Data'!X76="No data","x",ROUND(IF(LOG('Indicator Data'!X76)&gt;CM$3,10,IF(LOG('Indicator Data'!X76)&lt;CM$4,0,10-(CM$3-LOG('Indicator Data'!X76))/(CM$3-CM$4)*10)),1))</f>
        <v>2</v>
      </c>
      <c r="CN76" s="201">
        <f>IF('Indicator Data'!Y76="No data","x",ROUND(IF('Indicator Data'!Y76&gt;CN$3,10,IF('Indicator Data'!Y76&lt;CN$4,0,10-(CN$3-'Indicator Data'!Y76)/(CN$3-CN$4)*10)),1))</f>
        <v>1.7</v>
      </c>
      <c r="CO76" s="201">
        <f>IF('Indicator Data'!Z76="No data","x",ROUND(IF('Indicator Data'!Z76&gt;CO$3,10,IF('Indicator Data'!Z76&lt;CO$4,0,10-(CO$3-'Indicator Data'!Z76)/(CO$3-CO$4)*10)),1))</f>
        <v>2.7</v>
      </c>
      <c r="CP76" s="201">
        <f>IF('Indicator Data'!AA76="No data","x",ROUND(IF('Indicator Data'!AA76&gt;CP$3,10,IF('Indicator Data'!AA76&lt;CP$4,0,10-(CP$3-'Indicator Data'!AA76)/(CP$3-CP$4)*10)),1))</f>
        <v>4.5</v>
      </c>
      <c r="CQ76" s="197">
        <f t="shared" si="162"/>
        <v>2.7</v>
      </c>
      <c r="CR76" s="199">
        <f t="shared" si="163"/>
        <v>2.2999999999999998</v>
      </c>
      <c r="CS76" s="201">
        <f>IF('Indicator Data'!AF76="No data","x",ROUND(IF('Indicator Data'!AF76&gt;CS$3,10,IF('Indicator Data'!AF76&lt;CS$4,0,10-(CS$3-'Indicator Data'!AF76)/(CS$3-CS$4)*10)),1))</f>
        <v>3.5</v>
      </c>
      <c r="CT76" s="201">
        <f>IF('Indicator Data'!AG76="No data","x",ROUND(IF('Indicator Data'!AG76&gt;CT$3,10,IF('Indicator Data'!AG76&lt;CT$4,0,10-(CT$3-'Indicator Data'!AG76)/(CT$3-CT$4)*10)),1))</f>
        <v>2.9</v>
      </c>
      <c r="CU76" s="197">
        <f t="shared" si="164"/>
        <v>2.9</v>
      </c>
      <c r="CV76" s="201">
        <f>IF('Indicator Data'!AB76="No data","x",ROUND(IF('Indicator Data'!AB76&gt;CV$3,10,IF('Indicator Data'!AB76&lt;CV$4,0,10-(CV$3-'Indicator Data'!AB76)/(CV$3-CV$4)*10)),1))</f>
        <v>0.2</v>
      </c>
      <c r="CW76" s="197">
        <f t="shared" si="165"/>
        <v>1.2</v>
      </c>
      <c r="CX76" s="198">
        <f>IF('Indicator Data'!AD76="No data","x",'Indicator Data'!AD76/'Indicator Data'!$CA76)</f>
        <v>2.1613127559407495E-4</v>
      </c>
      <c r="CY76" s="201">
        <f t="shared" si="147"/>
        <v>7.8</v>
      </c>
      <c r="CZ76" s="201">
        <f>IF('Indicator Data'!AE76="No data","x",ROUND(IF('Indicator Data'!AE76&gt;CZ$3,0,IF('Indicator Data'!AE76&lt;CZ$4,10,(CZ$3-'Indicator Data'!AE76)/(CZ$3-CZ$4)*10)),1))</f>
        <v>0</v>
      </c>
      <c r="DA76" s="197">
        <f t="shared" si="166"/>
        <v>3.9</v>
      </c>
      <c r="DB76" s="199">
        <f t="shared" si="167"/>
        <v>2.7</v>
      </c>
      <c r="DC76" s="200">
        <f t="shared" si="148"/>
        <v>5.3</v>
      </c>
      <c r="DD76" s="202">
        <f t="shared" si="149"/>
        <v>3.9</v>
      </c>
      <c r="DE76" s="201">
        <f>ROUND(IF('Indicator Data'!AH76=0,0,IF('Indicator Data'!AH76&gt;DE$3,10,IF('Indicator Data'!AH76&lt;DE$4,0,10-(DE$3-'Indicator Data'!AH76)/(DE$3-DE$4)*10))),1)</f>
        <v>0.1</v>
      </c>
      <c r="DF76" s="201">
        <f>ROUND(IF('Indicator Data'!AI76=0,0,IF(LOG('Indicator Data'!AI76)&gt;LOG(DF$3),10,IF(LOG('Indicator Data'!AI76)&lt;LOG(DF$4),0,10-(LOG(DF$3)-LOG('Indicator Data'!AI76))/(LOG(DF$3)-LOG(DF$4))*10))),1)</f>
        <v>0</v>
      </c>
      <c r="DG76" s="203">
        <f t="shared" si="150"/>
        <v>0.1</v>
      </c>
      <c r="DH76" s="197">
        <f>'Indicator Data'!AJ76</f>
        <v>0</v>
      </c>
      <c r="DI76" s="197">
        <f>'Indicator Data'!AK76</f>
        <v>0</v>
      </c>
      <c r="DJ76" s="200">
        <f t="shared" si="151"/>
        <v>0</v>
      </c>
      <c r="DK76" s="202">
        <f t="shared" si="152"/>
        <v>0.1</v>
      </c>
      <c r="DL76" s="13"/>
      <c r="DM76" s="24"/>
    </row>
    <row r="77" spans="1:117" s="2" customFormat="1">
      <c r="A77" s="205" t="str">
        <f>'Indicator Data'!A77</f>
        <v>Haiti</v>
      </c>
      <c r="B77" s="206" t="str">
        <f>'Indicator Data'!B77</f>
        <v>HTI</v>
      </c>
      <c r="C77" s="204">
        <f>ROUND(IF('Indicator Data'!C77=0,0.1,IF(LOG('Indicator Data'!C77)&gt;C$3,10,IF(LOG('Indicator Data'!C77)&lt;C$4,0,10-(C$3-LOG('Indicator Data'!C77))/(C$3-C$4)*10))),1)</f>
        <v>8.4</v>
      </c>
      <c r="D77" s="196">
        <f>ROUND(IF('Indicator Data'!D77=0,0.1,IF(LOG('Indicator Data'!D77)&gt;D$3,10,IF(LOG('Indicator Data'!D77)&lt;D$4,0,10-(D$3-LOG('Indicator Data'!D77))/(D$3-D$4)*10))),1)</f>
        <v>10</v>
      </c>
      <c r="E77" s="197">
        <f t="shared" si="107"/>
        <v>9.4</v>
      </c>
      <c r="F77" s="197">
        <f>IF('Indicator Data'!E77="No data",0.1,(ROUND(IF('Indicator Data'!E77=0,0,IF(LOG('Indicator Data'!E77)&gt;F$3,10,IF(LOG('Indicator Data'!E77)&lt;F$4,0,10-(F$3-LOG('Indicator Data'!E77))/(F$3-F$4)*10))),1)))</f>
        <v>6.1</v>
      </c>
      <c r="G77" s="197">
        <f>ROUND(IF('Indicator Data'!F77=0,0,IF(LOG('Indicator Data'!F77)&gt;G$3,10,IF(LOG('Indicator Data'!F77)&lt;G$4,0,10-(G$3-LOG('Indicator Data'!F77))/(G$3-G$4)*10))),1)</f>
        <v>5.9</v>
      </c>
      <c r="H77" s="196">
        <f>ROUND(IF('Indicator Data'!G77=0,0,IF(LOG('Indicator Data'!G77)&gt;H$3,10,IF(LOG('Indicator Data'!G77)&lt;H$4,0,10-(H$3-LOG('Indicator Data'!G77))/(H$3-H$4)*10))),1)</f>
        <v>8.3000000000000007</v>
      </c>
      <c r="I77" s="196">
        <f>ROUND(IF('Indicator Data'!H77=0,0,IF(LOG('Indicator Data'!H77)&gt;I$3,10,IF(LOG('Indicator Data'!H77)&lt;I$4,0,10-(I$3-LOG('Indicator Data'!H77))/(I$3-I$4)*10))),1)</f>
        <v>9.1</v>
      </c>
      <c r="J77" s="196">
        <f t="shared" si="108"/>
        <v>8.6999999999999993</v>
      </c>
      <c r="K77" s="196">
        <f>ROUND(IF('Indicator Data'!I77=0,0,IF(LOG('Indicator Data'!I77)&gt;K$3,10,IF(LOG('Indicator Data'!I77)&lt;K$4,0,10-(K$3-LOG('Indicator Data'!I77))/(K$3-K$4)*10))),1)</f>
        <v>6.8</v>
      </c>
      <c r="L77" s="197">
        <f t="shared" si="109"/>
        <v>7.9</v>
      </c>
      <c r="M77" s="197">
        <f>ROUND(IF('Indicator Data'!J77=0,0,IF(LOG('Indicator Data'!J77)&gt;M$3,10,IF(LOG('Indicator Data'!J77)&lt;M$4,0,10-(M$3-LOG('Indicator Data'!J77))/(M$3-M$4)*10))),1)</f>
        <v>10</v>
      </c>
      <c r="N77" s="198">
        <f>'Indicator Data'!C77/'Indicator Data'!$CB77</f>
        <v>2.08580308360666E-3</v>
      </c>
      <c r="O77" s="198">
        <f>'Indicator Data'!D77/'Indicator Data'!$CB77</f>
        <v>1.2562826450917088E-3</v>
      </c>
      <c r="P77" s="198">
        <f>IF(F77=0.1,"x",'Indicator Data'!E77/'Indicator Data'!$CB77)</f>
        <v>2.6384992613163755E-3</v>
      </c>
      <c r="Q77" s="198">
        <f>'Indicator Data'!F77/'Indicator Data'!$CB77</f>
        <v>3.4187673779100945E-6</v>
      </c>
      <c r="R77" s="198">
        <f>'Indicator Data'!G77/'Indicator Data'!$CB77</f>
        <v>1.8992184861594312E-2</v>
      </c>
      <c r="S77" s="198">
        <f>'Indicator Data'!H77/'Indicator Data'!$CB77</f>
        <v>2.1309880672461447E-3</v>
      </c>
      <c r="T77" s="198">
        <f>'Indicator Data'!I77/'Indicator Data'!$CB77</f>
        <v>2.4395742241769525E-3</v>
      </c>
      <c r="U77" s="198">
        <f>'Indicator Data'!J77/'Indicator Data'!$CB77</f>
        <v>1.5019962556446139E-2</v>
      </c>
      <c r="V77" s="196">
        <f t="shared" si="110"/>
        <v>10</v>
      </c>
      <c r="W77" s="196">
        <f t="shared" si="111"/>
        <v>10</v>
      </c>
      <c r="X77" s="197">
        <f t="shared" si="112"/>
        <v>10</v>
      </c>
      <c r="Y77" s="197">
        <f t="shared" si="113"/>
        <v>1.8</v>
      </c>
      <c r="Z77" s="197">
        <f t="shared" si="114"/>
        <v>6.7</v>
      </c>
      <c r="AA77" s="196">
        <f t="shared" si="115"/>
        <v>10</v>
      </c>
      <c r="AB77" s="196">
        <f t="shared" si="116"/>
        <v>4.3</v>
      </c>
      <c r="AC77" s="196">
        <f t="shared" si="117"/>
        <v>8.4</v>
      </c>
      <c r="AD77" s="196">
        <f t="shared" si="118"/>
        <v>2.4</v>
      </c>
      <c r="AE77" s="197">
        <f t="shared" si="119"/>
        <v>6.3</v>
      </c>
      <c r="AF77" s="197">
        <f t="shared" si="120"/>
        <v>5</v>
      </c>
      <c r="AG77" s="196">
        <f>ROUND(IF('Indicator Data'!K77=0,0,IF('Indicator Data'!K77&gt;AG$3,10,IF('Indicator Data'!K77&lt;AG$4,0,10-(AG$3-'Indicator Data'!K77)/(AG$3-AG$4)*10))),1)</f>
        <v>4.8</v>
      </c>
      <c r="AH77" s="199">
        <f t="shared" si="121"/>
        <v>9.1999999999999993</v>
      </c>
      <c r="AI77" s="199">
        <f t="shared" si="122"/>
        <v>10</v>
      </c>
      <c r="AJ77" s="197">
        <f t="shared" si="123"/>
        <v>9.1999999999999993</v>
      </c>
      <c r="AK77" s="197">
        <f t="shared" si="124"/>
        <v>6.7</v>
      </c>
      <c r="AL77" s="199">
        <f t="shared" si="125"/>
        <v>8.1999999999999993</v>
      </c>
      <c r="AM77" s="199">
        <f t="shared" si="126"/>
        <v>4.5999999999999996</v>
      </c>
      <c r="AN77" s="197">
        <f t="shared" si="127"/>
        <v>8.5</v>
      </c>
      <c r="AO77" s="200">
        <f t="shared" si="128"/>
        <v>9.6999999999999993</v>
      </c>
      <c r="AP77" s="200">
        <f t="shared" si="153"/>
        <v>4.3</v>
      </c>
      <c r="AQ77" s="200">
        <f t="shared" si="129"/>
        <v>6.3</v>
      </c>
      <c r="AR77" s="200">
        <f t="shared" si="130"/>
        <v>7.2</v>
      </c>
      <c r="AS77" s="199">
        <f t="shared" si="131"/>
        <v>6.7</v>
      </c>
      <c r="AT77" s="199">
        <f>IF('Indicator Data'!L77="No data","x",IF('Indicator Data'!CC77&lt;1000,"x",ROUND((IF('Indicator Data'!L77&gt;AT$3,10,IF('Indicator Data'!L77&lt;AT$4,0,10-(AT$3-'Indicator Data'!L77)/(AT$3-AT$4)*10))),1)))</f>
        <v>1</v>
      </c>
      <c r="AU77" s="200">
        <f t="shared" si="132"/>
        <v>3.9</v>
      </c>
      <c r="AV77" s="201" t="str">
        <f>IF('Indicator Data'!M77="No data","x",ROUND(IF('Indicator Data'!M77=0,0,IF(LOG('Indicator Data'!M77)&gt;AV$3,10,IF(LOG('Indicator Data'!M77)&lt;AV$4,0,10-(AV$3-LOG('Indicator Data'!M77))/(AV$3-AV$4)*10))),1))</f>
        <v>x</v>
      </c>
      <c r="AW77" s="198" t="str">
        <f>IF(AV77="x","x",'Indicator Data'!M77/'Indicator Data'!$CB77)</f>
        <v>x</v>
      </c>
      <c r="AX77" s="201" t="str">
        <f t="shared" si="133"/>
        <v>x</v>
      </c>
      <c r="AY77" s="197" t="str">
        <f t="shared" si="154"/>
        <v>x</v>
      </c>
      <c r="AZ77" s="201" t="str">
        <f>IF('Indicator Data'!N77="No data","x",ROUND(IF('Indicator Data'!N77=0,0,IF(LOG('Indicator Data'!N77)&gt;AZ$3,10,IF(LOG('Indicator Data'!N77)&lt;AZ$4,0,10-(AZ$3-LOG('Indicator Data'!N77))/(AZ$3-AZ$4)*10))),1))</f>
        <v>x</v>
      </c>
      <c r="BA77" s="198" t="str">
        <f>IF(AZ77="x","x",'Indicator Data'!N77/'Indicator Data'!$CB77)</f>
        <v>x</v>
      </c>
      <c r="BB77" s="201" t="str">
        <f t="shared" si="134"/>
        <v>x</v>
      </c>
      <c r="BC77" s="197" t="str">
        <f t="shared" si="155"/>
        <v>x</v>
      </c>
      <c r="BD77" s="201" t="str">
        <f>IF('Indicator Data'!O77="No data","x",ROUND(IF('Indicator Data'!O77=0,0,IF(LOG('Indicator Data'!O77)&gt;BD$3,10,IF(LOG('Indicator Data'!O77)&lt;BD$4,0,10-(BD$3-LOG('Indicator Data'!O77))/(BD$3-BD$4)*10))),1))</f>
        <v>x</v>
      </c>
      <c r="BE77" s="198" t="str">
        <f>IF(BD77="x","x",'Indicator Data'!O77/'Indicator Data'!$CB77)</f>
        <v>x</v>
      </c>
      <c r="BF77" s="201" t="str">
        <f t="shared" si="135"/>
        <v>x</v>
      </c>
      <c r="BG77" s="197" t="str">
        <f t="shared" si="156"/>
        <v>x</v>
      </c>
      <c r="BH77" s="201" t="str">
        <f>IF('Indicator Data'!P77="No data","x",ROUND(IF('Indicator Data'!P77=0,0,IF(LOG('Indicator Data'!P77)&gt;BH$3,10,IF(LOG('Indicator Data'!P77)&lt;BH$4,0,10-(BH$3-LOG('Indicator Data'!P77))/(BH$3-BH$4)*10))),1))</f>
        <v>x</v>
      </c>
      <c r="BI77" s="198" t="str">
        <f>IF(BH77="x","x",'Indicator Data'!P77/'Indicator Data'!$CB77)</f>
        <v>x</v>
      </c>
      <c r="BJ77" s="201" t="str">
        <f t="shared" si="136"/>
        <v>x</v>
      </c>
      <c r="BK77" s="197" t="str">
        <f t="shared" si="157"/>
        <v>x</v>
      </c>
      <c r="BL77" s="199" t="str">
        <f t="shared" si="158"/>
        <v>x</v>
      </c>
      <c r="BM77" s="201">
        <f>ROUND(IF('Indicator Data'!Q77=0,0,IF(LOG('Indicator Data'!Q77)&gt;BM$3,10,IF(LOG('Indicator Data'!Q77)&lt;BM$4,0,10-(BM$3-LOG('Indicator Data'!Q77))/(BM$3-BM$4)*10))),1)</f>
        <v>6.6</v>
      </c>
      <c r="BN77" s="252">
        <f>'Indicator Data'!R77</f>
        <v>3.2132475000000001E-2</v>
      </c>
      <c r="BO77" s="201">
        <f t="shared" si="137"/>
        <v>0.3</v>
      </c>
      <c r="BP77" s="201">
        <f t="shared" si="138"/>
        <v>4.0999999999999996</v>
      </c>
      <c r="BQ77" s="201">
        <f>ROUND(IF('Indicator Data'!S77=0,0,IF(LOG('Indicator Data'!S77)&gt;BQ$3,10,IF(LOG('Indicator Data'!S77)&lt;BQ$4,0,10-(BQ$3-LOG('Indicator Data'!S77))/(BQ$3-BQ$4)*10))),1)</f>
        <v>8.6</v>
      </c>
      <c r="BR77" s="252">
        <f>'Indicator Data'!T77</f>
        <v>0.93368811500000004</v>
      </c>
      <c r="BS77" s="201">
        <f t="shared" si="139"/>
        <v>9.3000000000000007</v>
      </c>
      <c r="BT77" s="201">
        <f t="shared" si="140"/>
        <v>9</v>
      </c>
      <c r="BU77" s="197">
        <f t="shared" si="141"/>
        <v>7.3</v>
      </c>
      <c r="BV77" s="201">
        <f>ROUND(IF('Indicator Data'!U77=0,0,IF(LOG('Indicator Data'!U77)&gt;BV$3,10,IF(LOG('Indicator Data'!U77)&lt;BV$4,0,10-(BV$3-LOG('Indicator Data'!U77))/(BV$3-BV$4)*10))),1)</f>
        <v>8.5</v>
      </c>
      <c r="BW77" s="198">
        <f>'Indicator Data'!U77/'Indicator Data'!$CB77</f>
        <v>0.81431370712453732</v>
      </c>
      <c r="BX77" s="201">
        <f t="shared" si="142"/>
        <v>9</v>
      </c>
      <c r="BY77" s="197">
        <f t="shared" si="159"/>
        <v>8.8000000000000007</v>
      </c>
      <c r="BZ77" s="201">
        <f>ROUND(IF('Indicator Data'!V77=0,0,IF(LOG('Indicator Data'!V77)&gt;BZ$3,10,IF(LOG('Indicator Data'!V77)&lt;BZ$4,0,10-(BZ$3-LOG('Indicator Data'!V77))/(BZ$3-BZ$4)*10))),1)</f>
        <v>8.6</v>
      </c>
      <c r="CA77" s="198">
        <f>IF('Indicator Data'!V77/'Indicator Data'!$CB77&gt;1,1,'Indicator Data'!V77/'Indicator Data'!$CB77)</f>
        <v>0.92293794712655985</v>
      </c>
      <c r="CB77" s="201">
        <f t="shared" si="143"/>
        <v>9.1999999999999993</v>
      </c>
      <c r="CC77" s="197">
        <f t="shared" si="160"/>
        <v>8.9</v>
      </c>
      <c r="CD77" s="201">
        <f>ROUND(IF('Indicator Data'!W77=0,0,IF(LOG('Indicator Data'!W77)&gt;CD$3,10,IF(LOG('Indicator Data'!W77)&lt;CD$4,0,10-(CD$3-LOG('Indicator Data'!W77))/(CD$3-CD$4)*10))),1)</f>
        <v>8.5</v>
      </c>
      <c r="CE77" s="198">
        <f>'Indicator Data'!W77/'Indicator Data'!$CB77</f>
        <v>0.86705353600518253</v>
      </c>
      <c r="CF77" s="201">
        <f t="shared" si="144"/>
        <v>8.6999999999999993</v>
      </c>
      <c r="CG77" s="197">
        <f t="shared" si="161"/>
        <v>8.6</v>
      </c>
      <c r="CH77" s="199">
        <f t="shared" si="145"/>
        <v>8.5</v>
      </c>
      <c r="CI77" s="201">
        <f>IF('Indicator Data'!BR77="No data","x",ROUND(IF('Indicator Data'!BR77&gt;CI$3,0,IF('Indicator Data'!BR77&lt;CI$4,10,(CI$3-'Indicator Data'!BR77)/(CI$3-CI$4)*10)),1))</f>
        <v>7.3</v>
      </c>
      <c r="CJ77" s="201">
        <f>IF('Indicator Data'!BS77="No data","x",ROUND(IF('Indicator Data'!BS77&gt;CJ$3,0,IF('Indicator Data'!BS77&lt;CJ$4,10,(CJ$3-'Indicator Data'!BS77)/(CJ$3-CJ$4)*10)),1))</f>
        <v>5.8</v>
      </c>
      <c r="CK77" s="201">
        <f>IF('Indicator Data'!AC77="No data","x",ROUND(IF('Indicator Data'!AC77&gt;CK$3,0,IF('Indicator Data'!AC77&lt;CK$4,10,(CK$3-'Indicator Data'!AC77)/(CK$3-CK$4)*10)),1))</f>
        <v>7.7</v>
      </c>
      <c r="CL77" s="197">
        <f t="shared" si="146"/>
        <v>6.9</v>
      </c>
      <c r="CM77" s="201">
        <f>IF('Indicator Data'!X77="No data","x",ROUND(IF(LOG('Indicator Data'!X77)&gt;CM$3,10,IF(LOG('Indicator Data'!X77)&lt;CM$4,0,10-(CM$3-LOG('Indicator Data'!X77))/(CM$3-CM$4)*10)),1))</f>
        <v>8.6999999999999993</v>
      </c>
      <c r="CN77" s="201">
        <f>IF('Indicator Data'!Y77="No data","x",ROUND(IF('Indicator Data'!Y77&gt;CN$3,10,IF('Indicator Data'!Y77&lt;CN$4,0,10-(CN$3-'Indicator Data'!Y77)/(CN$3-CN$4)*10)),1))</f>
        <v>5.6</v>
      </c>
      <c r="CO77" s="201">
        <f>IF('Indicator Data'!Z77="No data","x",ROUND(IF('Indicator Data'!Z77&gt;CO$3,10,IF('Indicator Data'!Z77&lt;CO$4,0,10-(CO$3-'Indicator Data'!Z77)/(CO$3-CO$4)*10)),1))</f>
        <v>5.7</v>
      </c>
      <c r="CP77" s="201">
        <f>IF('Indicator Data'!AA77="No data","x",ROUND(IF('Indicator Data'!AA77&gt;CP$3,10,IF('Indicator Data'!AA77&lt;CP$4,0,10-(CP$3-'Indicator Data'!AA77)/(CP$3-CP$4)*10)),1))</f>
        <v>5.7</v>
      </c>
      <c r="CQ77" s="197">
        <f t="shared" si="162"/>
        <v>6.4</v>
      </c>
      <c r="CR77" s="199">
        <f t="shared" si="163"/>
        <v>6.6</v>
      </c>
      <c r="CS77" s="201">
        <f>IF('Indicator Data'!AF77="No data","x",ROUND(IF('Indicator Data'!AF77&gt;CS$3,10,IF('Indicator Data'!AF77&lt;CS$4,0,10-(CS$3-'Indicator Data'!AF77)/(CS$3-CS$4)*10)),1))</f>
        <v>7.3</v>
      </c>
      <c r="CT77" s="201">
        <f>IF('Indicator Data'!AG77="No data","x",ROUND(IF('Indicator Data'!AG77&gt;CT$3,10,IF('Indicator Data'!AG77&lt;CT$4,0,10-(CT$3-'Indicator Data'!AG77)/(CT$3-CT$4)*10)),1))</f>
        <v>4.0999999999999996</v>
      </c>
      <c r="CU77" s="197">
        <f t="shared" si="164"/>
        <v>6.2</v>
      </c>
      <c r="CV77" s="201">
        <f>IF('Indicator Data'!AB77="No data","x",ROUND(IF('Indicator Data'!AB77&gt;CV$3,10,IF('Indicator Data'!AB77&lt;CV$4,0,10-(CV$3-'Indicator Data'!AB77)/(CV$3-CV$4)*10)),1))</f>
        <v>6.6</v>
      </c>
      <c r="CW77" s="197">
        <f t="shared" si="165"/>
        <v>6.9</v>
      </c>
      <c r="CX77" s="198">
        <f>IF('Indicator Data'!AD77="No data","x",'Indicator Data'!AD77/'Indicator Data'!$CA77)</f>
        <v>1.6320935006283252E-4</v>
      </c>
      <c r="CY77" s="201">
        <f t="shared" si="147"/>
        <v>8.4</v>
      </c>
      <c r="CZ77" s="201">
        <f>IF('Indicator Data'!AE77="No data","x",ROUND(IF('Indicator Data'!AE77&gt;CZ$3,0,IF('Indicator Data'!AE77&lt;CZ$4,10,(CZ$3-'Indicator Data'!AE77)/(CZ$3-CZ$4)*10)),1))</f>
        <v>8</v>
      </c>
      <c r="DA77" s="197">
        <f t="shared" si="166"/>
        <v>8.1999999999999993</v>
      </c>
      <c r="DB77" s="199">
        <f t="shared" si="167"/>
        <v>7.1</v>
      </c>
      <c r="DC77" s="200">
        <f t="shared" si="148"/>
        <v>7.5</v>
      </c>
      <c r="DD77" s="202">
        <f t="shared" si="149"/>
        <v>7</v>
      </c>
      <c r="DE77" s="201">
        <f>ROUND(IF('Indicator Data'!AH77=0,0,IF('Indicator Data'!AH77&gt;DE$3,10,IF('Indicator Data'!AH77&lt;DE$4,0,10-(DE$3-'Indicator Data'!AH77)/(DE$3-DE$4)*10))),1)</f>
        <v>5.9</v>
      </c>
      <c r="DF77" s="201">
        <f>ROUND(IF('Indicator Data'!AI77=0,0,IF(LOG('Indicator Data'!AI77)&gt;LOG(DF$3),10,IF(LOG('Indicator Data'!AI77)&lt;LOG(DF$4),0,10-(LOG(DF$3)-LOG('Indicator Data'!AI77))/(LOG(DF$3)-LOG(DF$4))*10))),1)</f>
        <v>6.5</v>
      </c>
      <c r="DG77" s="203">
        <f t="shared" si="150"/>
        <v>6.2</v>
      </c>
      <c r="DH77" s="197">
        <f>'Indicator Data'!AJ77</f>
        <v>0</v>
      </c>
      <c r="DI77" s="197">
        <f>'Indicator Data'!AK77</f>
        <v>0</v>
      </c>
      <c r="DJ77" s="200">
        <f t="shared" si="151"/>
        <v>0</v>
      </c>
      <c r="DK77" s="202">
        <f t="shared" si="152"/>
        <v>4.3</v>
      </c>
      <c r="DL77" s="13"/>
      <c r="DM77" s="24"/>
    </row>
    <row r="78" spans="1:117" s="2" customFormat="1">
      <c r="A78" s="205" t="str">
        <f>'Indicator Data'!A78</f>
        <v>Honduras</v>
      </c>
      <c r="B78" s="206" t="str">
        <f>'Indicator Data'!B78</f>
        <v>HND</v>
      </c>
      <c r="C78" s="204">
        <f>ROUND(IF('Indicator Data'!C78=0,0.1,IF(LOG('Indicator Data'!C78)&gt;C$3,10,IF(LOG('Indicator Data'!C78)&lt;C$4,0,10-(C$3-LOG('Indicator Data'!C78))/(C$3-C$4)*10))),1)</f>
        <v>8.1</v>
      </c>
      <c r="D78" s="196">
        <f>ROUND(IF('Indicator Data'!D78=0,0.1,IF(LOG('Indicator Data'!D78)&gt;D$3,10,IF(LOG('Indicator Data'!D78)&lt;D$4,0,10-(D$3-LOG('Indicator Data'!D78))/(D$3-D$4)*10))),1)</f>
        <v>9.6</v>
      </c>
      <c r="E78" s="197">
        <f t="shared" si="107"/>
        <v>9</v>
      </c>
      <c r="F78" s="197">
        <f>IF('Indicator Data'!E78="No data",0.1,(ROUND(IF('Indicator Data'!E78=0,0,IF(LOG('Indicator Data'!E78)&gt;F$3,10,IF(LOG('Indicator Data'!E78)&lt;F$4,0,10-(F$3-LOG('Indicator Data'!E78))/(F$3-F$4)*10))),1)))</f>
        <v>6.5</v>
      </c>
      <c r="G78" s="197">
        <f>ROUND(IF('Indicator Data'!F78=0,0,IF(LOG('Indicator Data'!F78)&gt;G$3,10,IF(LOG('Indicator Data'!F78)&lt;G$4,0,10-(G$3-LOG('Indicator Data'!F78))/(G$3-G$4)*10))),1)</f>
        <v>6.4</v>
      </c>
      <c r="H78" s="196">
        <f>ROUND(IF('Indicator Data'!G78=0,0,IF(LOG('Indicator Data'!G78)&gt;H$3,10,IF(LOG('Indicator Data'!G78)&lt;H$4,0,10-(H$3-LOG('Indicator Data'!G78))/(H$3-H$4)*10))),1)</f>
        <v>6.8</v>
      </c>
      <c r="I78" s="196">
        <f>ROUND(IF('Indicator Data'!H78=0,0,IF(LOG('Indicator Data'!H78)&gt;I$3,10,IF(LOG('Indicator Data'!H78)&lt;I$4,0,10-(I$3-LOG('Indicator Data'!H78))/(I$3-I$4)*10))),1)</f>
        <v>8</v>
      </c>
      <c r="J78" s="196">
        <f t="shared" si="108"/>
        <v>7.4</v>
      </c>
      <c r="K78" s="196">
        <f>ROUND(IF('Indicator Data'!I78=0,0,IF(LOG('Indicator Data'!I78)&gt;K$3,10,IF(LOG('Indicator Data'!I78)&lt;K$4,0,10-(K$3-LOG('Indicator Data'!I78))/(K$3-K$4)*10))),1)</f>
        <v>5</v>
      </c>
      <c r="L78" s="197">
        <f t="shared" si="109"/>
        <v>6.3</v>
      </c>
      <c r="M78" s="197">
        <f>ROUND(IF('Indicator Data'!J78=0,0,IF(LOG('Indicator Data'!J78)&gt;M$3,10,IF(LOG('Indicator Data'!J78)&lt;M$4,0,10-(M$3-LOG('Indicator Data'!J78))/(M$3-M$4)*10))),1)</f>
        <v>9.1</v>
      </c>
      <c r="N78" s="198">
        <f>'Indicator Data'!C78/'Indicator Data'!$CB78</f>
        <v>2.0808697034711407E-3</v>
      </c>
      <c r="O78" s="198">
        <f>'Indicator Data'!D78/'Indicator Data'!$CB78</f>
        <v>9.482577285738475E-4</v>
      </c>
      <c r="P78" s="198">
        <f>IF(F78=0.1,"x",'Indicator Data'!E78/'Indicator Data'!$CB78)</f>
        <v>4.7422648955329702E-3</v>
      </c>
      <c r="Q78" s="198">
        <f>'Indicator Data'!F78/'Indicator Data'!$CB78</f>
        <v>8.1160263505549963E-6</v>
      </c>
      <c r="R78" s="198">
        <f>'Indicator Data'!G78/'Indicator Data'!$CB78</f>
        <v>6.6777390352073364E-3</v>
      </c>
      <c r="S78" s="198">
        <f>'Indicator Data'!H78/'Indicator Data'!$CB78</f>
        <v>4.8492849280846448E-4</v>
      </c>
      <c r="T78" s="198">
        <f>'Indicator Data'!I78/'Indicator Data'!$CB78</f>
        <v>3.9980848463529525E-4</v>
      </c>
      <c r="U78" s="198">
        <f>'Indicator Data'!J78/'Indicator Data'!$CB78</f>
        <v>5.3620344166122142E-3</v>
      </c>
      <c r="V78" s="196">
        <f t="shared" si="110"/>
        <v>10</v>
      </c>
      <c r="W78" s="196">
        <f t="shared" si="111"/>
        <v>9.5</v>
      </c>
      <c r="X78" s="197">
        <f t="shared" si="112"/>
        <v>9.8000000000000007</v>
      </c>
      <c r="Y78" s="197">
        <f t="shared" si="113"/>
        <v>3.2</v>
      </c>
      <c r="Z78" s="197">
        <f t="shared" si="114"/>
        <v>7.6</v>
      </c>
      <c r="AA78" s="196">
        <f t="shared" si="115"/>
        <v>3.7</v>
      </c>
      <c r="AB78" s="196">
        <f t="shared" si="116"/>
        <v>1</v>
      </c>
      <c r="AC78" s="196">
        <f t="shared" si="117"/>
        <v>2.5</v>
      </c>
      <c r="AD78" s="196">
        <f t="shared" si="118"/>
        <v>0.4</v>
      </c>
      <c r="AE78" s="197">
        <f t="shared" si="119"/>
        <v>1.5</v>
      </c>
      <c r="AF78" s="197">
        <f t="shared" si="120"/>
        <v>1.8</v>
      </c>
      <c r="AG78" s="196">
        <f>ROUND(IF('Indicator Data'!K78=0,0,IF('Indicator Data'!K78&gt;AG$3,10,IF('Indicator Data'!K78&lt;AG$4,0,10-(AG$3-'Indicator Data'!K78)/(AG$3-AG$4)*10))),1)</f>
        <v>9.5</v>
      </c>
      <c r="AH78" s="199">
        <f t="shared" si="121"/>
        <v>9.1</v>
      </c>
      <c r="AI78" s="199">
        <f t="shared" si="122"/>
        <v>9.6</v>
      </c>
      <c r="AJ78" s="197">
        <f t="shared" si="123"/>
        <v>5.3</v>
      </c>
      <c r="AK78" s="197">
        <f t="shared" si="124"/>
        <v>4.5</v>
      </c>
      <c r="AL78" s="199">
        <f t="shared" si="125"/>
        <v>4.9000000000000004</v>
      </c>
      <c r="AM78" s="199">
        <f t="shared" si="126"/>
        <v>2.7</v>
      </c>
      <c r="AN78" s="197">
        <f t="shared" si="127"/>
        <v>6.8</v>
      </c>
      <c r="AO78" s="200">
        <f t="shared" si="128"/>
        <v>9.4</v>
      </c>
      <c r="AP78" s="200">
        <f t="shared" si="153"/>
        <v>5.0999999999999996</v>
      </c>
      <c r="AQ78" s="200">
        <f t="shared" si="129"/>
        <v>7</v>
      </c>
      <c r="AR78" s="200">
        <f t="shared" si="130"/>
        <v>4.3</v>
      </c>
      <c r="AS78" s="199">
        <f t="shared" si="131"/>
        <v>8.1999999999999993</v>
      </c>
      <c r="AT78" s="199">
        <f>IF('Indicator Data'!L78="No data","x",IF('Indicator Data'!CC78&lt;1000,"x",ROUND((IF('Indicator Data'!L78&gt;AT$3,10,IF('Indicator Data'!L78&lt;AT$4,0,10-(AT$3-'Indicator Data'!L78)/(AT$3-AT$4)*10))),1)))</f>
        <v>1</v>
      </c>
      <c r="AU78" s="200">
        <f t="shared" si="132"/>
        <v>4.5999999999999996</v>
      </c>
      <c r="AV78" s="201" t="str">
        <f>IF('Indicator Data'!M78="No data","x",ROUND(IF('Indicator Data'!M78=0,0,IF(LOG('Indicator Data'!M78)&gt;AV$3,10,IF(LOG('Indicator Data'!M78)&lt;AV$4,0,10-(AV$3-LOG('Indicator Data'!M78))/(AV$3-AV$4)*10))),1))</f>
        <v>x</v>
      </c>
      <c r="AW78" s="198" t="str">
        <f>IF(AV78="x","x",'Indicator Data'!M78/'Indicator Data'!$CB78)</f>
        <v>x</v>
      </c>
      <c r="AX78" s="201" t="str">
        <f t="shared" si="133"/>
        <v>x</v>
      </c>
      <c r="AY78" s="197" t="str">
        <f t="shared" si="154"/>
        <v>x</v>
      </c>
      <c r="AZ78" s="201" t="str">
        <f>IF('Indicator Data'!N78="No data","x",ROUND(IF('Indicator Data'!N78=0,0,IF(LOG('Indicator Data'!N78)&gt;AZ$3,10,IF(LOG('Indicator Data'!N78)&lt;AZ$4,0,10-(AZ$3-LOG('Indicator Data'!N78))/(AZ$3-AZ$4)*10))),1))</f>
        <v>x</v>
      </c>
      <c r="BA78" s="198" t="str">
        <f>IF(AZ78="x","x",'Indicator Data'!N78/'Indicator Data'!$CB78)</f>
        <v>x</v>
      </c>
      <c r="BB78" s="201" t="str">
        <f t="shared" si="134"/>
        <v>x</v>
      </c>
      <c r="BC78" s="197" t="str">
        <f t="shared" si="155"/>
        <v>x</v>
      </c>
      <c r="BD78" s="201" t="str">
        <f>IF('Indicator Data'!O78="No data","x",ROUND(IF('Indicator Data'!O78=0,0,IF(LOG('Indicator Data'!O78)&gt;BD$3,10,IF(LOG('Indicator Data'!O78)&lt;BD$4,0,10-(BD$3-LOG('Indicator Data'!O78))/(BD$3-BD$4)*10))),1))</f>
        <v>x</v>
      </c>
      <c r="BE78" s="198" t="str">
        <f>IF(BD78="x","x",'Indicator Data'!O78/'Indicator Data'!$CB78)</f>
        <v>x</v>
      </c>
      <c r="BF78" s="201" t="str">
        <f t="shared" si="135"/>
        <v>x</v>
      </c>
      <c r="BG78" s="197" t="str">
        <f t="shared" si="156"/>
        <v>x</v>
      </c>
      <c r="BH78" s="201" t="str">
        <f>IF('Indicator Data'!P78="No data","x",ROUND(IF('Indicator Data'!P78=0,0,IF(LOG('Indicator Data'!P78)&gt;BH$3,10,IF(LOG('Indicator Data'!P78)&lt;BH$4,0,10-(BH$3-LOG('Indicator Data'!P78))/(BH$3-BH$4)*10))),1))</f>
        <v>x</v>
      </c>
      <c r="BI78" s="198" t="str">
        <f>IF(BH78="x","x",'Indicator Data'!P78/'Indicator Data'!$CB78)</f>
        <v>x</v>
      </c>
      <c r="BJ78" s="201" t="str">
        <f t="shared" si="136"/>
        <v>x</v>
      </c>
      <c r="BK78" s="197" t="str">
        <f t="shared" si="157"/>
        <v>x</v>
      </c>
      <c r="BL78" s="199" t="str">
        <f t="shared" si="158"/>
        <v>x</v>
      </c>
      <c r="BM78" s="201">
        <f>ROUND(IF('Indicator Data'!Q78=0,0,IF(LOG('Indicator Data'!Q78)&gt;BM$3,10,IF(LOG('Indicator Data'!Q78)&lt;BM$4,0,10-(BM$3-LOG('Indicator Data'!Q78))/(BM$3-BM$4)*10))),1)</f>
        <v>8.1999999999999993</v>
      </c>
      <c r="BN78" s="252">
        <f>'Indicator Data'!R78</f>
        <v>0.58591114</v>
      </c>
      <c r="BO78" s="201">
        <f t="shared" si="137"/>
        <v>5.9</v>
      </c>
      <c r="BP78" s="201">
        <f t="shared" si="138"/>
        <v>7.2</v>
      </c>
      <c r="BQ78" s="201">
        <f>ROUND(IF('Indicator Data'!S78=0,0,IF(LOG('Indicator Data'!S78)&gt;BQ$3,10,IF(LOG('Indicator Data'!S78)&lt;BQ$4,0,10-(BQ$3-LOG('Indicator Data'!S78))/(BQ$3-BQ$4)*10))),1)</f>
        <v>8.1</v>
      </c>
      <c r="BR78" s="252">
        <f>'Indicator Data'!T78</f>
        <v>0.44793956299999999</v>
      </c>
      <c r="BS78" s="201">
        <f t="shared" si="139"/>
        <v>4.5</v>
      </c>
      <c r="BT78" s="201">
        <f t="shared" si="140"/>
        <v>6.6</v>
      </c>
      <c r="BU78" s="197">
        <f t="shared" si="141"/>
        <v>6.9</v>
      </c>
      <c r="BV78" s="201">
        <f>ROUND(IF('Indicator Data'!U78=0,0,IF(LOG('Indicator Data'!U78)&gt;BV$3,10,IF(LOG('Indicator Data'!U78)&lt;BV$4,0,10-(BV$3-LOG('Indicator Data'!U78))/(BV$3-BV$4)*10))),1)</f>
        <v>8.1999999999999993</v>
      </c>
      <c r="BW78" s="198">
        <f>'Indicator Data'!U78/'Indicator Data'!$CB78</f>
        <v>0.70848501872172776</v>
      </c>
      <c r="BX78" s="201">
        <f t="shared" si="142"/>
        <v>7.9</v>
      </c>
      <c r="BY78" s="197">
        <f t="shared" si="159"/>
        <v>8.1</v>
      </c>
      <c r="BZ78" s="201">
        <f>ROUND(IF('Indicator Data'!V78=0,0,IF(LOG('Indicator Data'!V78)&gt;BZ$3,10,IF(LOG('Indicator Data'!V78)&lt;BZ$4,0,10-(BZ$3-LOG('Indicator Data'!V78))/(BZ$3-BZ$4)*10))),1)</f>
        <v>8.4</v>
      </c>
      <c r="CA78" s="198">
        <f>IF('Indicator Data'!V78/'Indicator Data'!$CB78&gt;1,1,'Indicator Data'!V78/'Indicator Data'!$CB78)</f>
        <v>0.88104099600605612</v>
      </c>
      <c r="CB78" s="201">
        <f t="shared" si="143"/>
        <v>8.8000000000000007</v>
      </c>
      <c r="CC78" s="197">
        <f t="shared" si="160"/>
        <v>8.6</v>
      </c>
      <c r="CD78" s="201">
        <f>ROUND(IF('Indicator Data'!W78=0,0,IF(LOG('Indicator Data'!W78)&gt;CD$3,10,IF(LOG('Indicator Data'!W78)&lt;CD$4,0,10-(CD$3-LOG('Indicator Data'!W78))/(CD$3-CD$4)*10))),1)</f>
        <v>8.3000000000000007</v>
      </c>
      <c r="CE78" s="198">
        <f>'Indicator Data'!W78/'Indicator Data'!$CB78</f>
        <v>0.8473128441033515</v>
      </c>
      <c r="CF78" s="201">
        <f t="shared" si="144"/>
        <v>8.5</v>
      </c>
      <c r="CG78" s="197">
        <f t="shared" si="161"/>
        <v>8.4</v>
      </c>
      <c r="CH78" s="199">
        <f t="shared" si="145"/>
        <v>8.1</v>
      </c>
      <c r="CI78" s="201">
        <f>IF('Indicator Data'!BR78="No data","x",ROUND(IF('Indicator Data'!BR78&gt;CI$3,0,IF('Indicator Data'!BR78&lt;CI$4,10,(CI$3-'Indicator Data'!BR78)/(CI$3-CI$4)*10)),1))</f>
        <v>2.1</v>
      </c>
      <c r="CJ78" s="201">
        <f>IF('Indicator Data'!BS78="No data","x",ROUND(IF('Indicator Data'!BS78&gt;CJ$3,0,IF('Indicator Data'!BS78&lt;CJ$4,10,(CJ$3-'Indicator Data'!BS78)/(CJ$3-CJ$4)*10)),1))</f>
        <v>0.9</v>
      </c>
      <c r="CK78" s="201">
        <f>IF('Indicator Data'!AC78="No data","x",ROUND(IF('Indicator Data'!AC78&gt;CK$3,0,IF('Indicator Data'!AC78&lt;CK$4,10,(CK$3-'Indicator Data'!AC78)/(CK$3-CK$4)*10)),1))</f>
        <v>1.6</v>
      </c>
      <c r="CL78" s="197">
        <f t="shared" si="146"/>
        <v>1.5</v>
      </c>
      <c r="CM78" s="201">
        <f>IF('Indicator Data'!X78="No data","x",ROUND(IF(LOG('Indicator Data'!X78)&gt;CM$3,10,IF(LOG('Indicator Data'!X78)&lt;CM$4,0,10-(CM$3-LOG('Indicator Data'!X78))/(CM$3-CM$4)*10)),1))</f>
        <v>6.4</v>
      </c>
      <c r="CN78" s="201">
        <f>IF('Indicator Data'!Y78="No data","x",ROUND(IF('Indicator Data'!Y78&gt;CN$3,10,IF('Indicator Data'!Y78&lt;CN$4,0,10-(CN$3-'Indicator Data'!Y78)/(CN$3-CN$4)*10)),1))</f>
        <v>5.4</v>
      </c>
      <c r="CO78" s="201">
        <f>IF('Indicator Data'!Z78="No data","x",ROUND(IF('Indicator Data'!Z78&gt;CO$3,10,IF('Indicator Data'!Z78&lt;CO$4,0,10-(CO$3-'Indicator Data'!Z78)/(CO$3-CO$4)*10)),1))</f>
        <v>5.8</v>
      </c>
      <c r="CP78" s="201">
        <f>IF('Indicator Data'!AA78="No data","x",ROUND(IF('Indicator Data'!AA78&gt;CP$3,10,IF('Indicator Data'!AA78&lt;CP$4,0,10-(CP$3-'Indicator Data'!AA78)/(CP$3-CP$4)*10)),1))</f>
        <v>6.2</v>
      </c>
      <c r="CQ78" s="197">
        <f t="shared" si="162"/>
        <v>6</v>
      </c>
      <c r="CR78" s="199">
        <f t="shared" si="163"/>
        <v>4.5</v>
      </c>
      <c r="CS78" s="201">
        <f>IF('Indicator Data'!AF78="No data","x",ROUND(IF('Indicator Data'!AF78&gt;CS$3,10,IF('Indicator Data'!AF78&lt;CS$4,0,10-(CS$3-'Indicator Data'!AF78)/(CS$3-CS$4)*10)),1))</f>
        <v>4.3</v>
      </c>
      <c r="CT78" s="201">
        <f>IF('Indicator Data'!AG78="No data","x",ROUND(IF('Indicator Data'!AG78&gt;CT$3,10,IF('Indicator Data'!AG78&lt;CT$4,0,10-(CT$3-'Indicator Data'!AG78)/(CT$3-CT$4)*10)),1))</f>
        <v>3.5</v>
      </c>
      <c r="CU78" s="197">
        <f t="shared" si="164"/>
        <v>5.3</v>
      </c>
      <c r="CV78" s="201">
        <f>IF('Indicator Data'!AB78="No data","x",ROUND(IF('Indicator Data'!AB78&gt;CV$3,10,IF('Indicator Data'!AB78&lt;CV$4,0,10-(CV$3-'Indicator Data'!AB78)/(CV$3-CV$4)*10)),1))</f>
        <v>2</v>
      </c>
      <c r="CW78" s="197">
        <f t="shared" si="165"/>
        <v>1.7</v>
      </c>
      <c r="CX78" s="198">
        <f>IF('Indicator Data'!AD78="No data","x",'Indicator Data'!AD78/'Indicator Data'!$CA78)</f>
        <v>4.0900154756250828E-4</v>
      </c>
      <c r="CY78" s="201">
        <f t="shared" si="147"/>
        <v>5.9</v>
      </c>
      <c r="CZ78" s="201">
        <f>IF('Indicator Data'!AE78="No data","x",ROUND(IF('Indicator Data'!AE78&gt;CZ$3,0,IF('Indicator Data'!AE78&lt;CZ$4,10,(CZ$3-'Indicator Data'!AE78)/(CZ$3-CZ$4)*10)),1))</f>
        <v>2</v>
      </c>
      <c r="DA78" s="197">
        <f t="shared" si="166"/>
        <v>4</v>
      </c>
      <c r="DB78" s="199">
        <f t="shared" si="167"/>
        <v>3.7</v>
      </c>
      <c r="DC78" s="200">
        <f t="shared" si="148"/>
        <v>5.8</v>
      </c>
      <c r="DD78" s="202">
        <f t="shared" si="149"/>
        <v>6.5</v>
      </c>
      <c r="DE78" s="201">
        <f>ROUND(IF('Indicator Data'!AH78=0,0,IF('Indicator Data'!AH78&gt;DE$3,10,IF('Indicator Data'!AH78&lt;DE$4,0,10-(DE$3-'Indicator Data'!AH78)/(DE$3-DE$4)*10))),1)</f>
        <v>0.8</v>
      </c>
      <c r="DF78" s="201">
        <f>ROUND(IF('Indicator Data'!AI78=0,0,IF(LOG('Indicator Data'!AI78)&gt;LOG(DF$3),10,IF(LOG('Indicator Data'!AI78)&lt;LOG(DF$4),0,10-(LOG(DF$3)-LOG('Indicator Data'!AI78))/(LOG(DF$3)-LOG(DF$4))*10))),1)</f>
        <v>3.4</v>
      </c>
      <c r="DG78" s="203">
        <f t="shared" si="150"/>
        <v>2.2000000000000002</v>
      </c>
      <c r="DH78" s="197">
        <f>'Indicator Data'!AJ78</f>
        <v>0</v>
      </c>
      <c r="DI78" s="197">
        <f>'Indicator Data'!AK78</f>
        <v>0</v>
      </c>
      <c r="DJ78" s="200">
        <f t="shared" si="151"/>
        <v>0</v>
      </c>
      <c r="DK78" s="202">
        <f t="shared" si="152"/>
        <v>1.5</v>
      </c>
      <c r="DL78" s="13"/>
      <c r="DM78" s="24"/>
    </row>
    <row r="79" spans="1:117" s="2" customFormat="1">
      <c r="A79" s="205" t="str">
        <f>'Indicator Data'!A79</f>
        <v>Hungary</v>
      </c>
      <c r="B79" s="206" t="str">
        <f>'Indicator Data'!B79</f>
        <v>HUN</v>
      </c>
      <c r="C79" s="204">
        <f>ROUND(IF('Indicator Data'!C79=0,0.1,IF(LOG('Indicator Data'!C79)&gt;C$3,10,IF(LOG('Indicator Data'!C79)&lt;C$4,0,10-(C$3-LOG('Indicator Data'!C79))/(C$3-C$4)*10))),1)</f>
        <v>6.1</v>
      </c>
      <c r="D79" s="196">
        <f>ROUND(IF('Indicator Data'!D79=0,0.1,IF(LOG('Indicator Data'!D79)&gt;D$3,10,IF(LOG('Indicator Data'!D79)&lt;D$4,0,10-(D$3-LOG('Indicator Data'!D79))/(D$3-D$4)*10))),1)</f>
        <v>0.1</v>
      </c>
      <c r="E79" s="197">
        <f t="shared" si="107"/>
        <v>3.7</v>
      </c>
      <c r="F79" s="197">
        <f>IF('Indicator Data'!E79="No data",0.1,(ROUND(IF('Indicator Data'!E79=0,0,IF(LOG('Indicator Data'!E79)&gt;F$3,10,IF(LOG('Indicator Data'!E79)&lt;F$4,0,10-(F$3-LOG('Indicator Data'!E79))/(F$3-F$4)*10))),1)))</f>
        <v>7.6</v>
      </c>
      <c r="G79" s="197">
        <f>ROUND(IF('Indicator Data'!F79=0,0,IF(LOG('Indicator Data'!F79)&gt;G$3,10,IF(LOG('Indicator Data'!F79)&lt;G$4,0,10-(G$3-LOG('Indicator Data'!F79))/(G$3-G$4)*10))),1)</f>
        <v>0</v>
      </c>
      <c r="H79" s="196">
        <f>ROUND(IF('Indicator Data'!G79=0,0,IF(LOG('Indicator Data'!G79)&gt;H$3,10,IF(LOG('Indicator Data'!G79)&lt;H$4,0,10-(H$3-LOG('Indicator Data'!G79))/(H$3-H$4)*10))),1)</f>
        <v>0</v>
      </c>
      <c r="I79" s="196">
        <f>ROUND(IF('Indicator Data'!H79=0,0,IF(LOG('Indicator Data'!H79)&gt;I$3,10,IF(LOG('Indicator Data'!H79)&lt;I$4,0,10-(I$3-LOG('Indicator Data'!H79))/(I$3-I$4)*10))),1)</f>
        <v>0</v>
      </c>
      <c r="J79" s="196">
        <f t="shared" si="108"/>
        <v>0</v>
      </c>
      <c r="K79" s="196">
        <f>ROUND(IF('Indicator Data'!I79=0,0,IF(LOG('Indicator Data'!I79)&gt;K$3,10,IF(LOG('Indicator Data'!I79)&lt;K$4,0,10-(K$3-LOG('Indicator Data'!I79))/(K$3-K$4)*10))),1)</f>
        <v>0</v>
      </c>
      <c r="L79" s="197">
        <f t="shared" si="109"/>
        <v>0</v>
      </c>
      <c r="M79" s="197">
        <f>ROUND(IF('Indicator Data'!J79=0,0,IF(LOG('Indicator Data'!J79)&gt;M$3,10,IF(LOG('Indicator Data'!J79)&lt;M$4,0,10-(M$3-LOG('Indicator Data'!J79))/(M$3-M$4)*10))),1)</f>
        <v>0</v>
      </c>
      <c r="N79" s="198">
        <f>'Indicator Data'!C79/'Indicator Data'!$CB79</f>
        <v>2.7249849650080106E-4</v>
      </c>
      <c r="O79" s="198">
        <f>'Indicator Data'!D79/'Indicator Data'!$CB79</f>
        <v>0</v>
      </c>
      <c r="P79" s="198">
        <f>IF(F79=0.1,"x",'Indicator Data'!E79/'Indicator Data'!$CB79)</f>
        <v>1.0900272499855172E-2</v>
      </c>
      <c r="Q79" s="198">
        <f>'Indicator Data'!F79/'Indicator Data'!$CB79</f>
        <v>0</v>
      </c>
      <c r="R79" s="198">
        <f>'Indicator Data'!G79/'Indicator Data'!$CB79</f>
        <v>0</v>
      </c>
      <c r="S79" s="198">
        <f>'Indicator Data'!H79/'Indicator Data'!$CB79</f>
        <v>0</v>
      </c>
      <c r="T79" s="198">
        <f>'Indicator Data'!I79/'Indicator Data'!$CB79</f>
        <v>0</v>
      </c>
      <c r="U79" s="198">
        <f>'Indicator Data'!J79/'Indicator Data'!$CB79</f>
        <v>0</v>
      </c>
      <c r="V79" s="196">
        <f t="shared" si="110"/>
        <v>1.4</v>
      </c>
      <c r="W79" s="196">
        <f t="shared" si="111"/>
        <v>0</v>
      </c>
      <c r="X79" s="197">
        <f t="shared" si="112"/>
        <v>0.7</v>
      </c>
      <c r="Y79" s="197">
        <f t="shared" si="113"/>
        <v>7.3</v>
      </c>
      <c r="Z79" s="197">
        <f t="shared" si="114"/>
        <v>0</v>
      </c>
      <c r="AA79" s="196">
        <f t="shared" si="115"/>
        <v>0</v>
      </c>
      <c r="AB79" s="196">
        <f t="shared" si="116"/>
        <v>0</v>
      </c>
      <c r="AC79" s="196">
        <f t="shared" si="117"/>
        <v>0</v>
      </c>
      <c r="AD79" s="196">
        <f t="shared" si="118"/>
        <v>0</v>
      </c>
      <c r="AE79" s="197">
        <f t="shared" si="119"/>
        <v>0</v>
      </c>
      <c r="AF79" s="197">
        <f t="shared" si="120"/>
        <v>0</v>
      </c>
      <c r="AG79" s="196">
        <f>ROUND(IF('Indicator Data'!K79=0,0,IF('Indicator Data'!K79&gt;AG$3,10,IF('Indicator Data'!K79&lt;AG$4,0,10-(AG$3-'Indicator Data'!K79)/(AG$3-AG$4)*10))),1)</f>
        <v>2.9</v>
      </c>
      <c r="AH79" s="199">
        <f t="shared" si="121"/>
        <v>3.8</v>
      </c>
      <c r="AI79" s="199">
        <f t="shared" si="122"/>
        <v>0.1</v>
      </c>
      <c r="AJ79" s="197">
        <f t="shared" si="123"/>
        <v>0</v>
      </c>
      <c r="AK79" s="197">
        <f t="shared" si="124"/>
        <v>0</v>
      </c>
      <c r="AL79" s="199">
        <f t="shared" si="125"/>
        <v>0</v>
      </c>
      <c r="AM79" s="199">
        <f t="shared" si="126"/>
        <v>0</v>
      </c>
      <c r="AN79" s="197">
        <f t="shared" si="127"/>
        <v>0</v>
      </c>
      <c r="AO79" s="200">
        <f t="shared" si="128"/>
        <v>2.2999999999999998</v>
      </c>
      <c r="AP79" s="200">
        <f t="shared" si="153"/>
        <v>7.5</v>
      </c>
      <c r="AQ79" s="200">
        <f t="shared" si="129"/>
        <v>0</v>
      </c>
      <c r="AR79" s="200">
        <f t="shared" si="130"/>
        <v>0</v>
      </c>
      <c r="AS79" s="199">
        <f t="shared" si="131"/>
        <v>1.5</v>
      </c>
      <c r="AT79" s="199">
        <f>IF('Indicator Data'!L79="No data","x",IF('Indicator Data'!CC79&lt;1000,"x",ROUND((IF('Indicator Data'!L79&gt;AT$3,10,IF('Indicator Data'!L79&lt;AT$4,0,10-(AT$3-'Indicator Data'!L79)/(AT$3-AT$4)*10))),1)))</f>
        <v>4.8</v>
      </c>
      <c r="AU79" s="200">
        <f t="shared" si="132"/>
        <v>3.2</v>
      </c>
      <c r="AV79" s="201">
        <f>IF('Indicator Data'!M79="No data","x",ROUND(IF('Indicator Data'!M79=0,0,IF(LOG('Indicator Data'!M79)&gt;AV$3,10,IF(LOG('Indicator Data'!M79)&lt;AV$4,0,10-(AV$3-LOG('Indicator Data'!M79))/(AV$3-AV$4)*10))),1))</f>
        <v>8.5</v>
      </c>
      <c r="AW79" s="198">
        <f>IF(AV79="x","x",'Indicator Data'!M79/'Indicator Data'!$CB79)</f>
        <v>0.88815104439407055</v>
      </c>
      <c r="AX79" s="201">
        <f t="shared" si="133"/>
        <v>9.9</v>
      </c>
      <c r="AY79" s="197">
        <f t="shared" si="154"/>
        <v>9.3000000000000007</v>
      </c>
      <c r="AZ79" s="201" t="str">
        <f>IF('Indicator Data'!N79="No data","x",ROUND(IF('Indicator Data'!N79=0,0,IF(LOG('Indicator Data'!N79)&gt;AZ$3,10,IF(LOG('Indicator Data'!N79)&lt;AZ$4,0,10-(AZ$3-LOG('Indicator Data'!N79))/(AZ$3-AZ$4)*10))),1))</f>
        <v>x</v>
      </c>
      <c r="BA79" s="198" t="str">
        <f>IF(AZ79="x","x",'Indicator Data'!N79/'Indicator Data'!$CB79)</f>
        <v>x</v>
      </c>
      <c r="BB79" s="201" t="str">
        <f t="shared" si="134"/>
        <v>x</v>
      </c>
      <c r="BC79" s="197" t="str">
        <f t="shared" si="155"/>
        <v>x</v>
      </c>
      <c r="BD79" s="201" t="str">
        <f>IF('Indicator Data'!O79="No data","x",ROUND(IF('Indicator Data'!O79=0,0,IF(LOG('Indicator Data'!O79)&gt;BD$3,10,IF(LOG('Indicator Data'!O79)&lt;BD$4,0,10-(BD$3-LOG('Indicator Data'!O79))/(BD$3-BD$4)*10))),1))</f>
        <v>x</v>
      </c>
      <c r="BE79" s="198" t="str">
        <f>IF(BD79="x","x",'Indicator Data'!O79/'Indicator Data'!$CB79)</f>
        <v>x</v>
      </c>
      <c r="BF79" s="201" t="str">
        <f t="shared" si="135"/>
        <v>x</v>
      </c>
      <c r="BG79" s="197" t="str">
        <f t="shared" si="156"/>
        <v>x</v>
      </c>
      <c r="BH79" s="201" t="str">
        <f>IF('Indicator Data'!P79="No data","x",ROUND(IF('Indicator Data'!P79=0,0,IF(LOG('Indicator Data'!P79)&gt;BH$3,10,IF(LOG('Indicator Data'!P79)&lt;BH$4,0,10-(BH$3-LOG('Indicator Data'!P79))/(BH$3-BH$4)*10))),1))</f>
        <v>x</v>
      </c>
      <c r="BI79" s="198" t="str">
        <f>IF(BH79="x","x",'Indicator Data'!P79/'Indicator Data'!$CB79)</f>
        <v>x</v>
      </c>
      <c r="BJ79" s="201" t="str">
        <f t="shared" si="136"/>
        <v>x</v>
      </c>
      <c r="BK79" s="197" t="str">
        <f t="shared" si="157"/>
        <v>x</v>
      </c>
      <c r="BL79" s="199">
        <f t="shared" si="158"/>
        <v>9.3000000000000007</v>
      </c>
      <c r="BM79" s="201">
        <f>ROUND(IF('Indicator Data'!Q79=0,0,IF(LOG('Indicator Data'!Q79)&gt;BM$3,10,IF(LOG('Indicator Data'!Q79)&lt;BM$4,0,10-(BM$3-LOG('Indicator Data'!Q79))/(BM$3-BM$4)*10))),1)</f>
        <v>0</v>
      </c>
      <c r="BN79" s="252">
        <f>'Indicator Data'!R79</f>
        <v>0</v>
      </c>
      <c r="BO79" s="201">
        <f t="shared" si="137"/>
        <v>0</v>
      </c>
      <c r="BP79" s="201">
        <f t="shared" si="138"/>
        <v>0</v>
      </c>
      <c r="BQ79" s="201">
        <f>ROUND(IF('Indicator Data'!S79=0,0,IF(LOG('Indicator Data'!S79)&gt;BQ$3,10,IF(LOG('Indicator Data'!S79)&lt;BQ$4,0,10-(BQ$3-LOG('Indicator Data'!S79))/(BQ$3-BQ$4)*10))),1)</f>
        <v>0</v>
      </c>
      <c r="BR79" s="252">
        <f>'Indicator Data'!T79</f>
        <v>0</v>
      </c>
      <c r="BS79" s="201">
        <f t="shared" si="139"/>
        <v>0</v>
      </c>
      <c r="BT79" s="201">
        <f t="shared" si="140"/>
        <v>0</v>
      </c>
      <c r="BU79" s="197">
        <f t="shared" si="141"/>
        <v>0</v>
      </c>
      <c r="BV79" s="201">
        <f>ROUND(IF('Indicator Data'!U79=0,0,IF(LOG('Indicator Data'!U79)&gt;BV$3,10,IF(LOG('Indicator Data'!U79)&lt;BV$4,0,10-(BV$3-LOG('Indicator Data'!U79))/(BV$3-BV$4)*10))),1)</f>
        <v>0</v>
      </c>
      <c r="BW79" s="198">
        <f>'Indicator Data'!U79/'Indicator Data'!$CB79</f>
        <v>0</v>
      </c>
      <c r="BX79" s="201">
        <f t="shared" si="142"/>
        <v>0</v>
      </c>
      <c r="BY79" s="197">
        <f t="shared" si="159"/>
        <v>0</v>
      </c>
      <c r="BZ79" s="201">
        <f>ROUND(IF('Indicator Data'!V79=0,0,IF(LOG('Indicator Data'!V79)&gt;BZ$3,10,IF(LOG('Indicator Data'!V79)&lt;BZ$4,0,10-(BZ$3-LOG('Indicator Data'!V79))/(BZ$3-BZ$4)*10))),1)</f>
        <v>0</v>
      </c>
      <c r="CA79" s="198">
        <f>IF('Indicator Data'!V79/'Indicator Data'!$CB79&gt;1,1,'Indicator Data'!V79/'Indicator Data'!$CB79)</f>
        <v>0</v>
      </c>
      <c r="CB79" s="201">
        <f t="shared" si="143"/>
        <v>0</v>
      </c>
      <c r="CC79" s="197">
        <f t="shared" si="160"/>
        <v>0</v>
      </c>
      <c r="CD79" s="201">
        <f>ROUND(IF('Indicator Data'!W79=0,0,IF(LOG('Indicator Data'!W79)&gt;CD$3,10,IF(LOG('Indicator Data'!W79)&lt;CD$4,0,10-(CD$3-LOG('Indicator Data'!W79))/(CD$3-CD$4)*10))),1)</f>
        <v>0</v>
      </c>
      <c r="CE79" s="198">
        <f>'Indicator Data'!W79/'Indicator Data'!$CB79</f>
        <v>0</v>
      </c>
      <c r="CF79" s="201">
        <f t="shared" si="144"/>
        <v>0</v>
      </c>
      <c r="CG79" s="197">
        <f t="shared" si="161"/>
        <v>0</v>
      </c>
      <c r="CH79" s="199">
        <f t="shared" si="145"/>
        <v>0</v>
      </c>
      <c r="CI79" s="201">
        <f>IF('Indicator Data'!BR79="No data","x",ROUND(IF('Indicator Data'!BR79&gt;CI$3,0,IF('Indicator Data'!BR79&lt;CI$4,10,(CI$3-'Indicator Data'!BR79)/(CI$3-CI$4)*10)),1))</f>
        <v>0.2</v>
      </c>
      <c r="CJ79" s="201">
        <f>IF('Indicator Data'!BS79="No data","x",ROUND(IF('Indicator Data'!BS79&gt;CJ$3,0,IF('Indicator Data'!BS79&lt;CJ$4,10,(CJ$3-'Indicator Data'!BS79)/(CJ$3-CJ$4)*10)),1))</f>
        <v>0</v>
      </c>
      <c r="CK79" s="201" t="str">
        <f>IF('Indicator Data'!AC79="No data","x",ROUND(IF('Indicator Data'!AC79&gt;CK$3,0,IF('Indicator Data'!AC79&lt;CK$4,10,(CK$3-'Indicator Data'!AC79)/(CK$3-CK$4)*10)),1))</f>
        <v>x</v>
      </c>
      <c r="CL79" s="197">
        <f t="shared" si="146"/>
        <v>0.1</v>
      </c>
      <c r="CM79" s="201">
        <f>IF('Indicator Data'!X79="No data","x",ROUND(IF(LOG('Indicator Data'!X79)&gt;CM$3,10,IF(LOG('Indicator Data'!X79)&lt;CM$4,0,10-(CM$3-LOG('Indicator Data'!X79))/(CM$3-CM$4)*10)),1))</f>
        <v>6.8</v>
      </c>
      <c r="CN79" s="201">
        <f>IF('Indicator Data'!Y79="No data","x",ROUND(IF('Indicator Data'!Y79&gt;CN$3,10,IF('Indicator Data'!Y79&lt;CN$4,0,10-(CN$3-'Indicator Data'!Y79)/(CN$3-CN$4)*10)),1))</f>
        <v>0.4</v>
      </c>
      <c r="CO79" s="201">
        <f>IF('Indicator Data'!Z79="No data","x",ROUND(IF('Indicator Data'!Z79&gt;CO$3,10,IF('Indicator Data'!Z79&lt;CO$4,0,10-(CO$3-'Indicator Data'!Z79)/(CO$3-CO$4)*10)),1))</f>
        <v>7.2</v>
      </c>
      <c r="CP79" s="201">
        <f>IF('Indicator Data'!AA79="No data","x",ROUND(IF('Indicator Data'!AA79&gt;CP$3,10,IF('Indicator Data'!AA79&lt;CP$4,0,10-(CP$3-'Indicator Data'!AA79)/(CP$3-CP$4)*10)),1))</f>
        <v>1.5</v>
      </c>
      <c r="CQ79" s="197">
        <f t="shared" si="162"/>
        <v>4</v>
      </c>
      <c r="CR79" s="199">
        <f t="shared" si="163"/>
        <v>2.7</v>
      </c>
      <c r="CS79" s="201">
        <f>IF('Indicator Data'!AF79="No data","x",ROUND(IF('Indicator Data'!AF79&gt;CS$3,10,IF('Indicator Data'!AF79&lt;CS$4,0,10-(CS$3-'Indicator Data'!AF79)/(CS$3-CS$4)*10)),1))</f>
        <v>1.5</v>
      </c>
      <c r="CT79" s="201">
        <f>IF('Indicator Data'!AG79="No data","x",ROUND(IF('Indicator Data'!AG79&gt;CT$3,10,IF('Indicator Data'!AG79&lt;CT$4,0,10-(CT$3-'Indicator Data'!AG79)/(CT$3-CT$4)*10)),1))</f>
        <v>0</v>
      </c>
      <c r="CU79" s="197">
        <f t="shared" si="164"/>
        <v>2.9</v>
      </c>
      <c r="CV79" s="201">
        <f>IF('Indicator Data'!AB79="No data","x",ROUND(IF('Indicator Data'!AB79&gt;CV$3,10,IF('Indicator Data'!AB79&lt;CV$4,0,10-(CV$3-'Indicator Data'!AB79)/(CV$3-CV$4)*10)),1))</f>
        <v>0</v>
      </c>
      <c r="CW79" s="197">
        <f t="shared" si="165"/>
        <v>0.1</v>
      </c>
      <c r="CX79" s="198">
        <f>IF('Indicator Data'!AD79="No data","x",'Indicator Data'!AD79/'Indicator Data'!$CA79)</f>
        <v>4.749310325195257E-4</v>
      </c>
      <c r="CY79" s="201">
        <f t="shared" si="147"/>
        <v>5.3</v>
      </c>
      <c r="CZ79" s="201">
        <f>IF('Indicator Data'!AE79="No data","x",ROUND(IF('Indicator Data'!AE79&gt;CZ$3,0,IF('Indicator Data'!AE79&lt;CZ$4,10,(CZ$3-'Indicator Data'!AE79)/(CZ$3-CZ$4)*10)),1))</f>
        <v>2</v>
      </c>
      <c r="DA79" s="197">
        <f t="shared" si="166"/>
        <v>3.7</v>
      </c>
      <c r="DB79" s="199">
        <f t="shared" si="167"/>
        <v>2.2000000000000002</v>
      </c>
      <c r="DC79" s="200">
        <f t="shared" si="148"/>
        <v>4.9000000000000004</v>
      </c>
      <c r="DD79" s="202">
        <f t="shared" si="149"/>
        <v>3.5</v>
      </c>
      <c r="DE79" s="201">
        <f>ROUND(IF('Indicator Data'!AH79=0,0,IF('Indicator Data'!AH79&gt;DE$3,10,IF('Indicator Data'!AH79&lt;DE$4,0,10-(DE$3-'Indicator Data'!AH79)/(DE$3-DE$4)*10))),1)</f>
        <v>0</v>
      </c>
      <c r="DF79" s="201">
        <f>ROUND(IF('Indicator Data'!AI79=0,0,IF(LOG('Indicator Data'!AI79)&gt;LOG(DF$3),10,IF(LOG('Indicator Data'!AI79)&lt;LOG(DF$4),0,10-(LOG(DF$3)-LOG('Indicator Data'!AI79))/(LOG(DF$3)-LOG(DF$4))*10))),1)</f>
        <v>0</v>
      </c>
      <c r="DG79" s="203">
        <f t="shared" si="150"/>
        <v>0</v>
      </c>
      <c r="DH79" s="197">
        <f>'Indicator Data'!AJ79</f>
        <v>0</v>
      </c>
      <c r="DI79" s="197">
        <f>'Indicator Data'!AK79</f>
        <v>0</v>
      </c>
      <c r="DJ79" s="200">
        <f t="shared" si="151"/>
        <v>0</v>
      </c>
      <c r="DK79" s="202">
        <f t="shared" si="152"/>
        <v>0</v>
      </c>
      <c r="DL79" s="13"/>
      <c r="DM79" s="24"/>
    </row>
    <row r="80" spans="1:117" s="2" customFormat="1">
      <c r="A80" s="205" t="str">
        <f>'Indicator Data'!A80</f>
        <v>Iceland</v>
      </c>
      <c r="B80" s="206" t="str">
        <f>'Indicator Data'!B80</f>
        <v>ISL</v>
      </c>
      <c r="C80" s="204">
        <f>ROUND(IF('Indicator Data'!C80=0,0.1,IF(LOG('Indicator Data'!C80)&gt;C$3,10,IF(LOG('Indicator Data'!C80)&lt;C$4,0,10-(C$3-LOG('Indicator Data'!C80))/(C$3-C$4)*10))),1)</f>
        <v>4.2</v>
      </c>
      <c r="D80" s="196">
        <f>ROUND(IF('Indicator Data'!D80=0,0.1,IF(LOG('Indicator Data'!D80)&gt;D$3,10,IF(LOG('Indicator Data'!D80)&lt;D$4,0,10-(D$3-LOG('Indicator Data'!D80))/(D$3-D$4)*10))),1)</f>
        <v>5.3</v>
      </c>
      <c r="E80" s="197">
        <f t="shared" si="107"/>
        <v>4.8</v>
      </c>
      <c r="F80" s="197">
        <f>IF('Indicator Data'!E80="No data",0.1,(ROUND(IF('Indicator Data'!E80=0,0,IF(LOG('Indicator Data'!E80)&gt;F$3,10,IF(LOG('Indicator Data'!E80)&lt;F$4,0,10-(F$3-LOG('Indicator Data'!E80))/(F$3-F$4)*10))),1)))</f>
        <v>0.1</v>
      </c>
      <c r="G80" s="197">
        <f>ROUND(IF('Indicator Data'!F80=0,0,IF(LOG('Indicator Data'!F80)&gt;G$3,10,IF(LOG('Indicator Data'!F80)&lt;G$4,0,10-(G$3-LOG('Indicator Data'!F80))/(G$3-G$4)*10))),1)</f>
        <v>0</v>
      </c>
      <c r="H80" s="196">
        <f>ROUND(IF('Indicator Data'!G80=0,0,IF(LOG('Indicator Data'!G80)&gt;H$3,10,IF(LOG('Indicator Data'!G80)&lt;H$4,0,10-(H$3-LOG('Indicator Data'!G80))/(H$3-H$4)*10))),1)</f>
        <v>0</v>
      </c>
      <c r="I80" s="196">
        <f>ROUND(IF('Indicator Data'!H80=0,0,IF(LOG('Indicator Data'!H80)&gt;I$3,10,IF(LOG('Indicator Data'!H80)&lt;I$4,0,10-(I$3-LOG('Indicator Data'!H80))/(I$3-I$4)*10))),1)</f>
        <v>0</v>
      </c>
      <c r="J80" s="196">
        <f t="shared" si="108"/>
        <v>0</v>
      </c>
      <c r="K80" s="196">
        <f>ROUND(IF('Indicator Data'!I80=0,0,IF(LOG('Indicator Data'!I80)&gt;K$3,10,IF(LOG('Indicator Data'!I80)&lt;K$4,0,10-(K$3-LOG('Indicator Data'!I80))/(K$3-K$4)*10))),1)</f>
        <v>0</v>
      </c>
      <c r="L80" s="197">
        <f t="shared" si="109"/>
        <v>0</v>
      </c>
      <c r="M80" s="197">
        <f>ROUND(IF('Indicator Data'!J80=0,0,IF(LOG('Indicator Data'!J80)&gt;M$3,10,IF(LOG('Indicator Data'!J80)&lt;M$4,0,10-(M$3-LOG('Indicator Data'!J80))/(M$3-M$4)*10))),1)</f>
        <v>0</v>
      </c>
      <c r="N80" s="198">
        <f>'Indicator Data'!C80/'Indicator Data'!$CB80</f>
        <v>1.4611012697051881E-3</v>
      </c>
      <c r="O80" s="198">
        <f>'Indicator Data'!D80/'Indicator Data'!$CB80</f>
        <v>1.2126637693844538E-3</v>
      </c>
      <c r="P80" s="198" t="str">
        <f>IF(F80=0.1,"x",'Indicator Data'!E80/'Indicator Data'!$CB80)</f>
        <v>x</v>
      </c>
      <c r="Q80" s="198">
        <f>'Indicator Data'!F80/'Indicator Data'!$CB80</f>
        <v>0</v>
      </c>
      <c r="R80" s="198">
        <f>'Indicator Data'!G80/'Indicator Data'!$CB80</f>
        <v>0</v>
      </c>
      <c r="S80" s="198">
        <f>'Indicator Data'!H80/'Indicator Data'!$CB80</f>
        <v>0</v>
      </c>
      <c r="T80" s="198">
        <f>'Indicator Data'!I80/'Indicator Data'!$CB80</f>
        <v>0</v>
      </c>
      <c r="U80" s="198">
        <f>'Indicator Data'!J80/'Indicator Data'!$CB80</f>
        <v>0</v>
      </c>
      <c r="V80" s="196">
        <f t="shared" si="110"/>
        <v>7.3</v>
      </c>
      <c r="W80" s="196">
        <f t="shared" si="111"/>
        <v>10</v>
      </c>
      <c r="X80" s="197">
        <f t="shared" si="112"/>
        <v>9.1</v>
      </c>
      <c r="Y80" s="197">
        <f t="shared" si="113"/>
        <v>0.1</v>
      </c>
      <c r="Z80" s="197">
        <f t="shared" si="114"/>
        <v>0</v>
      </c>
      <c r="AA80" s="196">
        <f t="shared" si="115"/>
        <v>0</v>
      </c>
      <c r="AB80" s="196">
        <f t="shared" si="116"/>
        <v>0</v>
      </c>
      <c r="AC80" s="196">
        <f t="shared" si="117"/>
        <v>0</v>
      </c>
      <c r="AD80" s="196">
        <f t="shared" si="118"/>
        <v>0</v>
      </c>
      <c r="AE80" s="197">
        <f t="shared" si="119"/>
        <v>0</v>
      </c>
      <c r="AF80" s="197">
        <f t="shared" si="120"/>
        <v>0</v>
      </c>
      <c r="AG80" s="196">
        <f>ROUND(IF('Indicator Data'!K80=0,0,IF('Indicator Data'!K80&gt;AG$3,10,IF('Indicator Data'!K80&lt;AG$4,0,10-(AG$3-'Indicator Data'!K80)/(AG$3-AG$4)*10))),1)</f>
        <v>0</v>
      </c>
      <c r="AH80" s="199">
        <f t="shared" si="121"/>
        <v>5.8</v>
      </c>
      <c r="AI80" s="199">
        <f t="shared" si="122"/>
        <v>7.7</v>
      </c>
      <c r="AJ80" s="197">
        <f t="shared" si="123"/>
        <v>0</v>
      </c>
      <c r="AK80" s="197">
        <f t="shared" si="124"/>
        <v>0</v>
      </c>
      <c r="AL80" s="199">
        <f t="shared" si="125"/>
        <v>0</v>
      </c>
      <c r="AM80" s="199">
        <f t="shared" si="126"/>
        <v>0</v>
      </c>
      <c r="AN80" s="197">
        <f t="shared" si="127"/>
        <v>0</v>
      </c>
      <c r="AO80" s="200">
        <f t="shared" si="128"/>
        <v>7.5</v>
      </c>
      <c r="AP80" s="200">
        <f t="shared" si="153"/>
        <v>0.1</v>
      </c>
      <c r="AQ80" s="200">
        <f t="shared" si="129"/>
        <v>0</v>
      </c>
      <c r="AR80" s="200">
        <f t="shared" si="130"/>
        <v>0</v>
      </c>
      <c r="AS80" s="199">
        <f t="shared" si="131"/>
        <v>0</v>
      </c>
      <c r="AT80" s="199">
        <f>IF('Indicator Data'!L80="No data","x",IF('Indicator Data'!CC80&lt;1000,"x",ROUND((IF('Indicator Data'!L80&gt;AT$3,10,IF('Indicator Data'!L80&lt;AT$4,0,10-(AT$3-'Indicator Data'!L80)/(AT$3-AT$4)*10))),1)))</f>
        <v>0</v>
      </c>
      <c r="AU80" s="200">
        <f t="shared" si="132"/>
        <v>0</v>
      </c>
      <c r="AV80" s="201" t="str">
        <f>IF('Indicator Data'!M80="No data","x",ROUND(IF('Indicator Data'!M80=0,0,IF(LOG('Indicator Data'!M80)&gt;AV$3,10,IF(LOG('Indicator Data'!M80)&lt;AV$4,0,10-(AV$3-LOG('Indicator Data'!M80))/(AV$3-AV$4)*10))),1))</f>
        <v>x</v>
      </c>
      <c r="AW80" s="198" t="str">
        <f>IF(AV80="x","x",'Indicator Data'!M80/'Indicator Data'!$CB80)</f>
        <v>x</v>
      </c>
      <c r="AX80" s="201" t="str">
        <f t="shared" si="133"/>
        <v>x</v>
      </c>
      <c r="AY80" s="197" t="str">
        <f t="shared" si="154"/>
        <v>x</v>
      </c>
      <c r="AZ80" s="201" t="str">
        <f>IF('Indicator Data'!N80="No data","x",ROUND(IF('Indicator Data'!N80=0,0,IF(LOG('Indicator Data'!N80)&gt;AZ$3,10,IF(LOG('Indicator Data'!N80)&lt;AZ$4,0,10-(AZ$3-LOG('Indicator Data'!N80))/(AZ$3-AZ$4)*10))),1))</f>
        <v>x</v>
      </c>
      <c r="BA80" s="198" t="str">
        <f>IF(AZ80="x","x",'Indicator Data'!N80/'Indicator Data'!$CB80)</f>
        <v>x</v>
      </c>
      <c r="BB80" s="201" t="str">
        <f t="shared" si="134"/>
        <v>x</v>
      </c>
      <c r="BC80" s="197" t="str">
        <f t="shared" si="155"/>
        <v>x</v>
      </c>
      <c r="BD80" s="201" t="str">
        <f>IF('Indicator Data'!O80="No data","x",ROUND(IF('Indicator Data'!O80=0,0,IF(LOG('Indicator Data'!O80)&gt;BD$3,10,IF(LOG('Indicator Data'!O80)&lt;BD$4,0,10-(BD$3-LOG('Indicator Data'!O80))/(BD$3-BD$4)*10))),1))</f>
        <v>x</v>
      </c>
      <c r="BE80" s="198" t="str">
        <f>IF(BD80="x","x",'Indicator Data'!O80/'Indicator Data'!$CB80)</f>
        <v>x</v>
      </c>
      <c r="BF80" s="201" t="str">
        <f t="shared" si="135"/>
        <v>x</v>
      </c>
      <c r="BG80" s="197" t="str">
        <f t="shared" si="156"/>
        <v>x</v>
      </c>
      <c r="BH80" s="201" t="str">
        <f>IF('Indicator Data'!P80="No data","x",ROUND(IF('Indicator Data'!P80=0,0,IF(LOG('Indicator Data'!P80)&gt;BH$3,10,IF(LOG('Indicator Data'!P80)&lt;BH$4,0,10-(BH$3-LOG('Indicator Data'!P80))/(BH$3-BH$4)*10))),1))</f>
        <v>x</v>
      </c>
      <c r="BI80" s="198" t="str">
        <f>IF(BH80="x","x",'Indicator Data'!P80/'Indicator Data'!$CB80)</f>
        <v>x</v>
      </c>
      <c r="BJ80" s="201" t="str">
        <f t="shared" si="136"/>
        <v>x</v>
      </c>
      <c r="BK80" s="197" t="str">
        <f t="shared" si="157"/>
        <v>x</v>
      </c>
      <c r="BL80" s="199" t="str">
        <f t="shared" si="158"/>
        <v>x</v>
      </c>
      <c r="BM80" s="201">
        <f>ROUND(IF('Indicator Data'!Q80=0,0,IF(LOG('Indicator Data'!Q80)&gt;BM$3,10,IF(LOG('Indicator Data'!Q80)&lt;BM$4,0,10-(BM$3-LOG('Indicator Data'!Q80))/(BM$3-BM$4)*10))),1)</f>
        <v>0</v>
      </c>
      <c r="BN80" s="252">
        <f>'Indicator Data'!R80</f>
        <v>0</v>
      </c>
      <c r="BO80" s="201">
        <f t="shared" si="137"/>
        <v>0</v>
      </c>
      <c r="BP80" s="201">
        <f t="shared" si="138"/>
        <v>0</v>
      </c>
      <c r="BQ80" s="201">
        <f>ROUND(IF('Indicator Data'!S80=0,0,IF(LOG('Indicator Data'!S80)&gt;BQ$3,10,IF(LOG('Indicator Data'!S80)&lt;BQ$4,0,10-(BQ$3-LOG('Indicator Data'!S80))/(BQ$3-BQ$4)*10))),1)</f>
        <v>0</v>
      </c>
      <c r="BR80" s="252">
        <f>'Indicator Data'!T80</f>
        <v>0</v>
      </c>
      <c r="BS80" s="201">
        <f t="shared" si="139"/>
        <v>0</v>
      </c>
      <c r="BT80" s="201">
        <f t="shared" si="140"/>
        <v>0</v>
      </c>
      <c r="BU80" s="197">
        <f t="shared" si="141"/>
        <v>0</v>
      </c>
      <c r="BV80" s="201">
        <f>ROUND(IF('Indicator Data'!U80=0,0,IF(LOG('Indicator Data'!U80)&gt;BV$3,10,IF(LOG('Indicator Data'!U80)&lt;BV$4,0,10-(BV$3-LOG('Indicator Data'!U80))/(BV$3-BV$4)*10))),1)</f>
        <v>0</v>
      </c>
      <c r="BW80" s="198">
        <f>'Indicator Data'!U80/'Indicator Data'!$CB80</f>
        <v>0</v>
      </c>
      <c r="BX80" s="201">
        <f t="shared" si="142"/>
        <v>0</v>
      </c>
      <c r="BY80" s="197">
        <f t="shared" si="159"/>
        <v>0</v>
      </c>
      <c r="BZ80" s="201">
        <f>ROUND(IF('Indicator Data'!V80=0,0,IF(LOG('Indicator Data'!V80)&gt;BZ$3,10,IF(LOG('Indicator Data'!V80)&lt;BZ$4,0,10-(BZ$3-LOG('Indicator Data'!V80))/(BZ$3-BZ$4)*10))),1)</f>
        <v>0</v>
      </c>
      <c r="CA80" s="198">
        <f>IF('Indicator Data'!V80/'Indicator Data'!$CB80&gt;1,1,'Indicator Data'!V80/'Indicator Data'!$CB80)</f>
        <v>0</v>
      </c>
      <c r="CB80" s="201">
        <f t="shared" si="143"/>
        <v>0</v>
      </c>
      <c r="CC80" s="197">
        <f t="shared" si="160"/>
        <v>0</v>
      </c>
      <c r="CD80" s="201">
        <f>ROUND(IF('Indicator Data'!W80=0,0,IF(LOG('Indicator Data'!W80)&gt;CD$3,10,IF(LOG('Indicator Data'!W80)&lt;CD$4,0,10-(CD$3-LOG('Indicator Data'!W80))/(CD$3-CD$4)*10))),1)</f>
        <v>0</v>
      </c>
      <c r="CE80" s="198">
        <f>'Indicator Data'!W80/'Indicator Data'!$CB80</f>
        <v>0</v>
      </c>
      <c r="CF80" s="201">
        <f t="shared" si="144"/>
        <v>0</v>
      </c>
      <c r="CG80" s="197">
        <f t="shared" si="161"/>
        <v>0</v>
      </c>
      <c r="CH80" s="199">
        <f t="shared" si="145"/>
        <v>0</v>
      </c>
      <c r="CI80" s="201">
        <f>IF('Indicator Data'!BR80="No data","x",ROUND(IF('Indicator Data'!BR80&gt;CI$3,0,IF('Indicator Data'!BR80&lt;CI$4,10,(CI$3-'Indicator Data'!BR80)/(CI$3-CI$4)*10)),1))</f>
        <v>0.1</v>
      </c>
      <c r="CJ80" s="201">
        <f>IF('Indicator Data'!BS80="No data","x",ROUND(IF('Indicator Data'!BS80&gt;CJ$3,0,IF('Indicator Data'!BS80&lt;CJ$4,10,(CJ$3-'Indicator Data'!BS80)/(CJ$3-CJ$4)*10)),1))</f>
        <v>0</v>
      </c>
      <c r="CK80" s="201" t="str">
        <f>IF('Indicator Data'!AC80="No data","x",ROUND(IF('Indicator Data'!AC80&gt;CK$3,0,IF('Indicator Data'!AC80&lt;CK$4,10,(CK$3-'Indicator Data'!AC80)/(CK$3-CK$4)*10)),1))</f>
        <v>x</v>
      </c>
      <c r="CL80" s="197">
        <f t="shared" si="146"/>
        <v>0.1</v>
      </c>
      <c r="CM80" s="201">
        <f>IF('Indicator Data'!X80="No data","x",ROUND(IF(LOG('Indicator Data'!X80)&gt;CM$3,10,IF(LOG('Indicator Data'!X80)&lt;CM$4,0,10-(CM$3-LOG('Indicator Data'!X80))/(CM$3-CM$4)*10)),1))</f>
        <v>1.8</v>
      </c>
      <c r="CN80" s="201">
        <f>IF('Indicator Data'!Y80="No data","x",ROUND(IF('Indicator Data'!Y80&gt;CN$3,10,IF('Indicator Data'!Y80&lt;CN$4,0,10-(CN$3-'Indicator Data'!Y80)/(CN$3-CN$4)*10)),1))</f>
        <v>3.3</v>
      </c>
      <c r="CO80" s="201">
        <f>IF('Indicator Data'!Z80="No data","x",ROUND(IF('Indicator Data'!Z80&gt;CO$3,10,IF('Indicator Data'!Z80&lt;CO$4,0,10-(CO$3-'Indicator Data'!Z80)/(CO$3-CO$4)*10)),1))</f>
        <v>9.4</v>
      </c>
      <c r="CP80" s="201" t="str">
        <f>IF('Indicator Data'!AA80="No data","x",ROUND(IF('Indicator Data'!AA80&gt;CP$3,10,IF('Indicator Data'!AA80&lt;CP$4,0,10-(CP$3-'Indicator Data'!AA80)/(CP$3-CP$4)*10)),1))</f>
        <v>x</v>
      </c>
      <c r="CQ80" s="197">
        <f t="shared" si="162"/>
        <v>4.8</v>
      </c>
      <c r="CR80" s="199">
        <f t="shared" si="163"/>
        <v>3.2</v>
      </c>
      <c r="CS80" s="201" t="str">
        <f>IF('Indicator Data'!AF80="No data","x",ROUND(IF('Indicator Data'!AF80&gt;CS$3,10,IF('Indicator Data'!AF80&lt;CS$4,0,10-(CS$3-'Indicator Data'!AF80)/(CS$3-CS$4)*10)),1))</f>
        <v>x</v>
      </c>
      <c r="CT80" s="201">
        <f>IF('Indicator Data'!AG80="No data","x",ROUND(IF('Indicator Data'!AG80&gt;CT$3,10,IF('Indicator Data'!AG80&lt;CT$4,0,10-(CT$3-'Indicator Data'!AG80)/(CT$3-CT$4)*10)),1))</f>
        <v>0.7</v>
      </c>
      <c r="CU80" s="197">
        <f t="shared" si="164"/>
        <v>3.8</v>
      </c>
      <c r="CV80" s="201">
        <f>IF('Indicator Data'!AB80="No data","x",ROUND(IF('Indicator Data'!AB80&gt;CV$3,10,IF('Indicator Data'!AB80&lt;CV$4,0,10-(CV$3-'Indicator Data'!AB80)/(CV$3-CV$4)*10)),1))</f>
        <v>0</v>
      </c>
      <c r="CW80" s="197">
        <f t="shared" si="165"/>
        <v>0</v>
      </c>
      <c r="CX80" s="198">
        <f>IF('Indicator Data'!AD80="No data","x",'Indicator Data'!AD80/'Indicator Data'!$CA80)</f>
        <v>6.4761904761904759E-4</v>
      </c>
      <c r="CY80" s="201">
        <f t="shared" si="147"/>
        <v>3.5</v>
      </c>
      <c r="CZ80" s="201" t="str">
        <f>IF('Indicator Data'!AE80="No data","x",ROUND(IF('Indicator Data'!AE80&gt;CZ$3,0,IF('Indicator Data'!AE80&lt;CZ$4,10,(CZ$3-'Indicator Data'!AE80)/(CZ$3-CZ$4)*10)),1))</f>
        <v>x</v>
      </c>
      <c r="DA80" s="197">
        <f t="shared" si="166"/>
        <v>3.5</v>
      </c>
      <c r="DB80" s="199">
        <f t="shared" si="167"/>
        <v>2.4</v>
      </c>
      <c r="DC80" s="200">
        <f t="shared" si="148"/>
        <v>2</v>
      </c>
      <c r="DD80" s="202">
        <f t="shared" si="149"/>
        <v>2.2000000000000002</v>
      </c>
      <c r="DE80" s="201">
        <f>ROUND(IF('Indicator Data'!AH80=0,0,IF('Indicator Data'!AH80&gt;DE$3,10,IF('Indicator Data'!AH80&lt;DE$4,0,10-(DE$3-'Indicator Data'!AH80)/(DE$3-DE$4)*10))),1)</f>
        <v>0</v>
      </c>
      <c r="DF80" s="201">
        <f>ROUND(IF('Indicator Data'!AI80=0,0,IF(LOG('Indicator Data'!AI80)&gt;LOG(DF$3),10,IF(LOG('Indicator Data'!AI80)&lt;LOG(DF$4),0,10-(LOG(DF$3)-LOG('Indicator Data'!AI80))/(LOG(DF$3)-LOG(DF$4))*10))),1)</f>
        <v>0</v>
      </c>
      <c r="DG80" s="203">
        <f t="shared" si="150"/>
        <v>0</v>
      </c>
      <c r="DH80" s="197">
        <f>'Indicator Data'!AJ80</f>
        <v>0</v>
      </c>
      <c r="DI80" s="197">
        <f>'Indicator Data'!AK80</f>
        <v>0</v>
      </c>
      <c r="DJ80" s="200">
        <f t="shared" si="151"/>
        <v>0</v>
      </c>
      <c r="DK80" s="202">
        <f t="shared" si="152"/>
        <v>0</v>
      </c>
      <c r="DL80" s="13"/>
      <c r="DM80" s="24"/>
    </row>
    <row r="81" spans="1:117" s="2" customFormat="1">
      <c r="A81" s="205" t="str">
        <f>'Indicator Data'!A81</f>
        <v>India</v>
      </c>
      <c r="B81" s="206" t="str">
        <f>'Indicator Data'!B81</f>
        <v>IND</v>
      </c>
      <c r="C81" s="204">
        <f>ROUND(IF('Indicator Data'!C81=0,0.1,IF(LOG('Indicator Data'!C81)&gt;C$3,10,IF(LOG('Indicator Data'!C81)&lt;C$4,0,10-(C$3-LOG('Indicator Data'!C81))/(C$3-C$4)*10))),1)</f>
        <v>10</v>
      </c>
      <c r="D81" s="196">
        <f>ROUND(IF('Indicator Data'!D81=0,0.1,IF(LOG('Indicator Data'!D81)&gt;D$3,10,IF(LOG('Indicator Data'!D81)&lt;D$4,0,10-(D$3-LOG('Indicator Data'!D81))/(D$3-D$4)*10))),1)</f>
        <v>10</v>
      </c>
      <c r="E81" s="197">
        <f t="shared" si="107"/>
        <v>10</v>
      </c>
      <c r="F81" s="197">
        <f>IF('Indicator Data'!E81="No data",0.1,(ROUND(IF('Indicator Data'!E81=0,0,IF(LOG('Indicator Data'!E81)&gt;F$3,10,IF(LOG('Indicator Data'!E81)&lt;F$4,0,10-(F$3-LOG('Indicator Data'!E81))/(F$3-F$4)*10))),1)))</f>
        <v>10</v>
      </c>
      <c r="G81" s="197">
        <f>ROUND(IF('Indicator Data'!F81=0,0,IF(LOG('Indicator Data'!F81)&gt;G$3,10,IF(LOG('Indicator Data'!F81)&lt;G$4,0,10-(G$3-LOG('Indicator Data'!F81))/(G$3-G$4)*10))),1)</f>
        <v>9.1999999999999993</v>
      </c>
      <c r="H81" s="196">
        <f>ROUND(IF('Indicator Data'!G81=0,0,IF(LOG('Indicator Data'!G81)&gt;H$3,10,IF(LOG('Indicator Data'!G81)&lt;H$4,0,10-(H$3-LOG('Indicator Data'!G81))/(H$3-H$4)*10))),1)</f>
        <v>10</v>
      </c>
      <c r="I81" s="196">
        <f>ROUND(IF('Indicator Data'!H81=0,0,IF(LOG('Indicator Data'!H81)&gt;I$3,10,IF(LOG('Indicator Data'!H81)&lt;I$4,0,10-(I$3-LOG('Indicator Data'!H81))/(I$3-I$4)*10))),1)</f>
        <v>9.3000000000000007</v>
      </c>
      <c r="J81" s="196">
        <f t="shared" si="108"/>
        <v>9.6999999999999993</v>
      </c>
      <c r="K81" s="196">
        <f>ROUND(IF('Indicator Data'!I81=0,0,IF(LOG('Indicator Data'!I81)&gt;K$3,10,IF(LOG('Indicator Data'!I81)&lt;K$4,0,10-(K$3-LOG('Indicator Data'!I81))/(K$3-K$4)*10))),1)</f>
        <v>9.6999999999999993</v>
      </c>
      <c r="L81" s="197">
        <f t="shared" si="109"/>
        <v>9.6999999999999993</v>
      </c>
      <c r="M81" s="197">
        <f>ROUND(IF('Indicator Data'!J81=0,0,IF(LOG('Indicator Data'!J81)&gt;M$3,10,IF(LOG('Indicator Data'!J81)&lt;M$4,0,10-(M$3-LOG('Indicator Data'!J81))/(M$3-M$4)*10))),1)</f>
        <v>10</v>
      </c>
      <c r="N81" s="198">
        <f>'Indicator Data'!C81/'Indicator Data'!$CB81</f>
        <v>1.2153257647438262E-3</v>
      </c>
      <c r="O81" s="198">
        <f>'Indicator Data'!D81/'Indicator Data'!$CB81</f>
        <v>1.7357917067151052E-4</v>
      </c>
      <c r="P81" s="198">
        <f>IF(F81=0.1,"x",'Indicator Data'!E81/'Indicator Data'!$CB81)</f>
        <v>6.8068889823234228E-3</v>
      </c>
      <c r="Q81" s="198">
        <f>'Indicator Data'!F81/'Indicator Data'!$CB81</f>
        <v>2.5227507011833729E-6</v>
      </c>
      <c r="R81" s="198">
        <f>'Indicator Data'!G81/'Indicator Data'!$CB81</f>
        <v>1.253275127784623E-3</v>
      </c>
      <c r="S81" s="198">
        <f>'Indicator Data'!H81/'Indicator Data'!$CB81</f>
        <v>2.5825030223470889E-5</v>
      </c>
      <c r="T81" s="198">
        <f>'Indicator Data'!I81/'Indicator Data'!$CB81</f>
        <v>5.5844511000518017E-4</v>
      </c>
      <c r="U81" s="198">
        <f>'Indicator Data'!J81/'Indicator Data'!$CB81</f>
        <v>2.155963333644768E-2</v>
      </c>
      <c r="V81" s="196">
        <f t="shared" si="110"/>
        <v>6.1</v>
      </c>
      <c r="W81" s="196">
        <f t="shared" si="111"/>
        <v>1.7</v>
      </c>
      <c r="X81" s="197">
        <f t="shared" si="112"/>
        <v>4.2</v>
      </c>
      <c r="Y81" s="197">
        <f t="shared" si="113"/>
        <v>4.5</v>
      </c>
      <c r="Z81" s="197">
        <f t="shared" si="114"/>
        <v>6.4</v>
      </c>
      <c r="AA81" s="196">
        <f t="shared" si="115"/>
        <v>0.7</v>
      </c>
      <c r="AB81" s="196">
        <f t="shared" si="116"/>
        <v>0.1</v>
      </c>
      <c r="AC81" s="196">
        <f t="shared" si="117"/>
        <v>0.4</v>
      </c>
      <c r="AD81" s="196">
        <f t="shared" si="118"/>
        <v>0.6</v>
      </c>
      <c r="AE81" s="197">
        <f t="shared" si="119"/>
        <v>0.5</v>
      </c>
      <c r="AF81" s="197">
        <f t="shared" si="120"/>
        <v>7.2</v>
      </c>
      <c r="AG81" s="196">
        <f>ROUND(IF('Indicator Data'!K81=0,0,IF('Indicator Data'!K81&gt;AG$3,10,IF('Indicator Data'!K81&lt;AG$4,0,10-(AG$3-'Indicator Data'!K81)/(AG$3-AG$4)*10))),1)</f>
        <v>7.6</v>
      </c>
      <c r="AH81" s="199">
        <f t="shared" si="121"/>
        <v>8.1</v>
      </c>
      <c r="AI81" s="199">
        <f t="shared" si="122"/>
        <v>5.9</v>
      </c>
      <c r="AJ81" s="197">
        <f t="shared" si="123"/>
        <v>5.4</v>
      </c>
      <c r="AK81" s="197">
        <f t="shared" si="124"/>
        <v>4.7</v>
      </c>
      <c r="AL81" s="199">
        <f t="shared" si="125"/>
        <v>5.0999999999999996</v>
      </c>
      <c r="AM81" s="199">
        <f t="shared" si="126"/>
        <v>5.2</v>
      </c>
      <c r="AN81" s="197">
        <f t="shared" si="127"/>
        <v>9</v>
      </c>
      <c r="AO81" s="200">
        <f t="shared" si="128"/>
        <v>8.3000000000000007</v>
      </c>
      <c r="AP81" s="200">
        <f t="shared" si="153"/>
        <v>8.4</v>
      </c>
      <c r="AQ81" s="200">
        <f t="shared" si="129"/>
        <v>8.1</v>
      </c>
      <c r="AR81" s="200">
        <f t="shared" si="130"/>
        <v>7.2</v>
      </c>
      <c r="AS81" s="199">
        <f t="shared" si="131"/>
        <v>8.3000000000000007</v>
      </c>
      <c r="AT81" s="199">
        <f>IF('Indicator Data'!L81="No data","x",IF('Indicator Data'!CC81&lt;1000,"x",ROUND((IF('Indicator Data'!L81&gt;AT$3,10,IF('Indicator Data'!L81&lt;AT$4,0,10-(AT$3-'Indicator Data'!L81)/(AT$3-AT$4)*10))),1)))</f>
        <v>4.8</v>
      </c>
      <c r="AU81" s="200">
        <f t="shared" si="132"/>
        <v>6.6</v>
      </c>
      <c r="AV81" s="201">
        <f>IF('Indicator Data'!M81="No data","x",ROUND(IF('Indicator Data'!M81=0,0,IF(LOG('Indicator Data'!M81)&gt;AV$3,10,IF(LOG('Indicator Data'!M81)&lt;AV$4,0,10-(AV$3-LOG('Indicator Data'!M81))/(AV$3-AV$4)*10))),1))</f>
        <v>10</v>
      </c>
      <c r="AW81" s="198">
        <f>IF(AV81="x","x",'Indicator Data'!M81/'Indicator Data'!$CB81)</f>
        <v>0.28480697788232112</v>
      </c>
      <c r="AX81" s="201">
        <f t="shared" si="133"/>
        <v>3.2</v>
      </c>
      <c r="AY81" s="197">
        <f t="shared" si="154"/>
        <v>8.1</v>
      </c>
      <c r="AZ81" s="201" t="str">
        <f>IF('Indicator Data'!N81="No data","x",ROUND(IF('Indicator Data'!N81=0,0,IF(LOG('Indicator Data'!N81)&gt;AZ$3,10,IF(LOG('Indicator Data'!N81)&lt;AZ$4,0,10-(AZ$3-LOG('Indicator Data'!N81))/(AZ$3-AZ$4)*10))),1))</f>
        <v>x</v>
      </c>
      <c r="BA81" s="198" t="str">
        <f>IF(AZ81="x","x",'Indicator Data'!N81/'Indicator Data'!$CB81)</f>
        <v>x</v>
      </c>
      <c r="BB81" s="201" t="str">
        <f t="shared" si="134"/>
        <v>x</v>
      </c>
      <c r="BC81" s="197" t="str">
        <f t="shared" si="155"/>
        <v>x</v>
      </c>
      <c r="BD81" s="201" t="str">
        <f>IF('Indicator Data'!O81="No data","x",ROUND(IF('Indicator Data'!O81=0,0,IF(LOG('Indicator Data'!O81)&gt;BD$3,10,IF(LOG('Indicator Data'!O81)&lt;BD$4,0,10-(BD$3-LOG('Indicator Data'!O81))/(BD$3-BD$4)*10))),1))</f>
        <v>x</v>
      </c>
      <c r="BE81" s="198" t="str">
        <f>IF(BD81="x","x",'Indicator Data'!O81/'Indicator Data'!$CB81)</f>
        <v>x</v>
      </c>
      <c r="BF81" s="201" t="str">
        <f t="shared" si="135"/>
        <v>x</v>
      </c>
      <c r="BG81" s="197" t="str">
        <f t="shared" si="156"/>
        <v>x</v>
      </c>
      <c r="BH81" s="201" t="str">
        <f>IF('Indicator Data'!P81="No data","x",ROUND(IF('Indicator Data'!P81=0,0,IF(LOG('Indicator Data'!P81)&gt;BH$3,10,IF(LOG('Indicator Data'!P81)&lt;BH$4,0,10-(BH$3-LOG('Indicator Data'!P81))/(BH$3-BH$4)*10))),1))</f>
        <v>x</v>
      </c>
      <c r="BI81" s="198" t="str">
        <f>IF(BH81="x","x",'Indicator Data'!P81/'Indicator Data'!$CB81)</f>
        <v>x</v>
      </c>
      <c r="BJ81" s="201" t="str">
        <f t="shared" si="136"/>
        <v>x</v>
      </c>
      <c r="BK81" s="197" t="str">
        <f t="shared" si="157"/>
        <v>x</v>
      </c>
      <c r="BL81" s="199">
        <f t="shared" si="158"/>
        <v>8.1</v>
      </c>
      <c r="BM81" s="201">
        <f>ROUND(IF('Indicator Data'!Q81=0,0,IF(LOG('Indicator Data'!Q81)&gt;BM$3,10,IF(LOG('Indicator Data'!Q81)&lt;BM$4,0,10-(BM$3-LOG('Indicator Data'!Q81))/(BM$3-BM$4)*10))),1)</f>
        <v>10</v>
      </c>
      <c r="BN81" s="252">
        <f>'Indicator Data'!R81</f>
        <v>0.96375676399999999</v>
      </c>
      <c r="BO81" s="201">
        <f t="shared" si="137"/>
        <v>9.6</v>
      </c>
      <c r="BP81" s="201">
        <f t="shared" si="138"/>
        <v>9.8000000000000007</v>
      </c>
      <c r="BQ81" s="201">
        <f>ROUND(IF('Indicator Data'!S81=0,0,IF(LOG('Indicator Data'!S81)&gt;BQ$3,10,IF(LOG('Indicator Data'!S81)&lt;BQ$4,0,10-(BQ$3-LOG('Indicator Data'!S81))/(BQ$3-BQ$4)*10))),1)</f>
        <v>10</v>
      </c>
      <c r="BR81" s="252">
        <f>'Indicator Data'!T81</f>
        <v>0.85061888399999996</v>
      </c>
      <c r="BS81" s="201">
        <f t="shared" si="139"/>
        <v>8.5</v>
      </c>
      <c r="BT81" s="201">
        <f t="shared" si="140"/>
        <v>9.4</v>
      </c>
      <c r="BU81" s="197">
        <f t="shared" si="141"/>
        <v>9.6</v>
      </c>
      <c r="BV81" s="201">
        <f>ROUND(IF('Indicator Data'!U81=0,0,IF(LOG('Indicator Data'!U81)&gt;BV$3,10,IF(LOG('Indicator Data'!U81)&lt;BV$4,0,10-(BV$3-LOG('Indicator Data'!U81))/(BV$3-BV$4)*10))),1)</f>
        <v>10</v>
      </c>
      <c r="BW81" s="198">
        <f>'Indicator Data'!U81/'Indicator Data'!$CB81</f>
        <v>0.35140479107279859</v>
      </c>
      <c r="BX81" s="201">
        <f t="shared" si="142"/>
        <v>3.9</v>
      </c>
      <c r="BY81" s="197">
        <f t="shared" si="159"/>
        <v>8.3000000000000007</v>
      </c>
      <c r="BZ81" s="201">
        <f>ROUND(IF('Indicator Data'!V81=0,0,IF(LOG('Indicator Data'!V81)&gt;BZ$3,10,IF(LOG('Indicator Data'!V81)&lt;BZ$4,0,10-(BZ$3-LOG('Indicator Data'!V81))/(BZ$3-BZ$4)*10))),1)</f>
        <v>10</v>
      </c>
      <c r="CA81" s="198">
        <f>IF('Indicator Data'!V81/'Indicator Data'!$CB81&gt;1,1,'Indicator Data'!V81/'Indicator Data'!$CB81)</f>
        <v>0.97606319366881911</v>
      </c>
      <c r="CB81" s="201">
        <f t="shared" si="143"/>
        <v>9.8000000000000007</v>
      </c>
      <c r="CC81" s="197">
        <f t="shared" si="160"/>
        <v>9.9</v>
      </c>
      <c r="CD81" s="201">
        <f>ROUND(IF('Indicator Data'!W81=0,0,IF(LOG('Indicator Data'!W81)&gt;CD$3,10,IF(LOG('Indicator Data'!W81)&lt;CD$4,0,10-(CD$3-LOG('Indicator Data'!W81))/(CD$3-CD$4)*10))),1)</f>
        <v>10</v>
      </c>
      <c r="CE81" s="198">
        <f>'Indicator Data'!W81/'Indicator Data'!$CB81</f>
        <v>0.97318648772722149</v>
      </c>
      <c r="CF81" s="201">
        <f t="shared" si="144"/>
        <v>9.6999999999999993</v>
      </c>
      <c r="CG81" s="197">
        <f t="shared" si="161"/>
        <v>9.9</v>
      </c>
      <c r="CH81" s="199">
        <f t="shared" si="145"/>
        <v>9.5</v>
      </c>
      <c r="CI81" s="201">
        <f>IF('Indicator Data'!BR81="No data","x",ROUND(IF('Indicator Data'!BR81&gt;CI$3,0,IF('Indicator Data'!BR81&lt;CI$4,10,(CI$3-'Indicator Data'!BR81)/(CI$3-CI$4)*10)),1))</f>
        <v>4.5</v>
      </c>
      <c r="CJ81" s="201">
        <f>IF('Indicator Data'!BS81="No data","x",ROUND(IF('Indicator Data'!BS81&gt;CJ$3,0,IF('Indicator Data'!BS81&lt;CJ$4,10,(CJ$3-'Indicator Data'!BS81)/(CJ$3-CJ$4)*10)),1))</f>
        <v>1.2</v>
      </c>
      <c r="CK81" s="201">
        <f>IF('Indicator Data'!AC81="No data","x",ROUND(IF('Indicator Data'!AC81&gt;CK$3,0,IF('Indicator Data'!AC81&lt;CK$4,10,(CK$3-'Indicator Data'!AC81)/(CK$3-CK$4)*10)),1))</f>
        <v>4</v>
      </c>
      <c r="CL81" s="197">
        <f t="shared" si="146"/>
        <v>3.2</v>
      </c>
      <c r="CM81" s="201">
        <f>IF('Indicator Data'!X81="No data","x",ROUND(IF(LOG('Indicator Data'!X81)&gt;CM$3,10,IF(LOG('Indicator Data'!X81)&lt;CM$4,0,10-(CM$3-LOG('Indicator Data'!X81))/(CM$3-CM$4)*10)),1))</f>
        <v>8.9</v>
      </c>
      <c r="CN81" s="201">
        <f>IF('Indicator Data'!Y81="No data","x",ROUND(IF('Indicator Data'!Y81&gt;CN$3,10,IF('Indicator Data'!Y81&lt;CN$4,0,10-(CN$3-'Indicator Data'!Y81)/(CN$3-CN$4)*10)),1))</f>
        <v>4.5999999999999996</v>
      </c>
      <c r="CO81" s="201">
        <f>IF('Indicator Data'!Z81="No data","x",ROUND(IF('Indicator Data'!Z81&gt;CO$3,10,IF('Indicator Data'!Z81&lt;CO$4,0,10-(CO$3-'Indicator Data'!Z81)/(CO$3-CO$4)*10)),1))</f>
        <v>3.5</v>
      </c>
      <c r="CP81" s="201">
        <f>IF('Indicator Data'!AA81="No data","x",ROUND(IF('Indicator Data'!AA81&gt;CP$3,10,IF('Indicator Data'!AA81&lt;CP$4,0,10-(CP$3-'Indicator Data'!AA81)/(CP$3-CP$4)*10)),1))</f>
        <v>6.4</v>
      </c>
      <c r="CQ81" s="197">
        <f t="shared" si="162"/>
        <v>5.9</v>
      </c>
      <c r="CR81" s="199">
        <f t="shared" si="163"/>
        <v>5</v>
      </c>
      <c r="CS81" s="201">
        <f>IF('Indicator Data'!AF81="No data","x",ROUND(IF('Indicator Data'!AF81&gt;CS$3,10,IF('Indicator Data'!AF81&lt;CS$4,0,10-(CS$3-'Indicator Data'!AF81)/(CS$3-CS$4)*10)),1))</f>
        <v>3.9</v>
      </c>
      <c r="CT81" s="201">
        <f>IF('Indicator Data'!AG81="No data","x",ROUND(IF('Indicator Data'!AG81&gt;CT$3,10,IF('Indicator Data'!AG81&lt;CT$4,0,10-(CT$3-'Indicator Data'!AG81)/(CT$3-CT$4)*10)),1))</f>
        <v>2.2999999999999998</v>
      </c>
      <c r="CU81" s="197">
        <f t="shared" si="164"/>
        <v>4.9000000000000004</v>
      </c>
      <c r="CV81" s="201">
        <f>IF('Indicator Data'!AB81="No data","x",ROUND(IF('Indicator Data'!AB81&gt;CV$3,10,IF('Indicator Data'!AB81&lt;CV$4,0,10-(CV$3-'Indicator Data'!AB81)/(CV$3-CV$4)*10)),1))</f>
        <v>8.6</v>
      </c>
      <c r="CW81" s="197">
        <f t="shared" si="165"/>
        <v>4.5999999999999996</v>
      </c>
      <c r="CX81" s="198">
        <f>IF('Indicator Data'!AD81="No data","x",'Indicator Data'!AD81/'Indicator Data'!$CA81)</f>
        <v>1.3102929379459906E-4</v>
      </c>
      <c r="CY81" s="201">
        <f t="shared" si="147"/>
        <v>8.6999999999999993</v>
      </c>
      <c r="CZ81" s="201">
        <f>IF('Indicator Data'!AE81="No data","x",ROUND(IF('Indicator Data'!AE81&gt;CZ$3,0,IF('Indicator Data'!AE81&lt;CZ$4,10,(CZ$3-'Indicator Data'!AE81)/(CZ$3-CZ$4)*10)),1))</f>
        <v>4</v>
      </c>
      <c r="DA81" s="197">
        <f t="shared" si="166"/>
        <v>6.4</v>
      </c>
      <c r="DB81" s="199">
        <f t="shared" si="167"/>
        <v>5.3</v>
      </c>
      <c r="DC81" s="200">
        <f t="shared" si="148"/>
        <v>7.5</v>
      </c>
      <c r="DD81" s="202">
        <f t="shared" si="149"/>
        <v>7.7</v>
      </c>
      <c r="DE81" s="201">
        <f>ROUND(IF('Indicator Data'!AH81=0,0,IF('Indicator Data'!AH81&gt;DE$3,10,IF('Indicator Data'!AH81&lt;DE$4,0,10-(DE$3-'Indicator Data'!AH81)/(DE$3-DE$4)*10))),1)</f>
        <v>6.9</v>
      </c>
      <c r="DF81" s="201">
        <f>ROUND(IF('Indicator Data'!AI81=0,0,IF(LOG('Indicator Data'!AI81)&gt;LOG(DF$3),10,IF(LOG('Indicator Data'!AI81)&lt;LOG(DF$4),0,10-(LOG(DF$3)-LOG('Indicator Data'!AI81))/(LOG(DF$3)-LOG(DF$4))*10))),1)</f>
        <v>8.9</v>
      </c>
      <c r="DG81" s="203">
        <f t="shared" si="150"/>
        <v>8.1</v>
      </c>
      <c r="DH81" s="197">
        <f>'Indicator Data'!AJ81</f>
        <v>0</v>
      </c>
      <c r="DI81" s="197">
        <f>'Indicator Data'!AK81</f>
        <v>0</v>
      </c>
      <c r="DJ81" s="200">
        <f t="shared" si="151"/>
        <v>0</v>
      </c>
      <c r="DK81" s="202">
        <f t="shared" si="152"/>
        <v>5.7</v>
      </c>
      <c r="DL81" s="13"/>
      <c r="DM81" s="24"/>
    </row>
    <row r="82" spans="1:117" s="2" customFormat="1">
      <c r="A82" s="205" t="str">
        <f>'Indicator Data'!A82</f>
        <v>Indonesia</v>
      </c>
      <c r="B82" s="206" t="str">
        <f>'Indicator Data'!B82</f>
        <v>IDN</v>
      </c>
      <c r="C82" s="204">
        <f>ROUND(IF('Indicator Data'!C82=0,0.1,IF(LOG('Indicator Data'!C82)&gt;C$3,10,IF(LOG('Indicator Data'!C82)&lt;C$4,0,10-(C$3-LOG('Indicator Data'!C82))/(C$3-C$4)*10))),1)</f>
        <v>10</v>
      </c>
      <c r="D82" s="196">
        <f>ROUND(IF('Indicator Data'!D82=0,0.1,IF(LOG('Indicator Data'!D82)&gt;D$3,10,IF(LOG('Indicator Data'!D82)&lt;D$4,0,10-(D$3-LOG('Indicator Data'!D82))/(D$3-D$4)*10))),1)</f>
        <v>10</v>
      </c>
      <c r="E82" s="197">
        <f t="shared" si="107"/>
        <v>10</v>
      </c>
      <c r="F82" s="197">
        <f>IF('Indicator Data'!E82="No data",0.1,(ROUND(IF('Indicator Data'!E82=0,0,IF(LOG('Indicator Data'!E82)&gt;F$3,10,IF(LOG('Indicator Data'!E82)&lt;F$4,0,10-(F$3-LOG('Indicator Data'!E82))/(F$3-F$4)*10))),1)))</f>
        <v>10</v>
      </c>
      <c r="G82" s="197">
        <f>ROUND(IF('Indicator Data'!F82=0,0,IF(LOG('Indicator Data'!F82)&gt;G$3,10,IF(LOG('Indicator Data'!F82)&lt;G$4,0,10-(G$3-LOG('Indicator Data'!F82))/(G$3-G$4)*10))),1)</f>
        <v>10</v>
      </c>
      <c r="H82" s="196">
        <f>ROUND(IF('Indicator Data'!G82=0,0,IF(LOG('Indicator Data'!G82)&gt;H$3,10,IF(LOG('Indicator Data'!G82)&lt;H$4,0,10-(H$3-LOG('Indicator Data'!G82))/(H$3-H$4)*10))),1)</f>
        <v>7.6</v>
      </c>
      <c r="I82" s="196">
        <f>ROUND(IF('Indicator Data'!H82=0,0,IF(LOG('Indicator Data'!H82)&gt;I$3,10,IF(LOG('Indicator Data'!H82)&lt;I$4,0,10-(I$3-LOG('Indicator Data'!H82))/(I$3-I$4)*10))),1)</f>
        <v>8.5</v>
      </c>
      <c r="J82" s="196">
        <f t="shared" si="108"/>
        <v>8.1</v>
      </c>
      <c r="K82" s="196">
        <f>ROUND(IF('Indicator Data'!I82=0,0,IF(LOG('Indicator Data'!I82)&gt;K$3,10,IF(LOG('Indicator Data'!I82)&lt;K$4,0,10-(K$3-LOG('Indicator Data'!I82))/(K$3-K$4)*10))),1)</f>
        <v>9.1999999999999993</v>
      </c>
      <c r="L82" s="197">
        <f t="shared" si="109"/>
        <v>8.6999999999999993</v>
      </c>
      <c r="M82" s="197">
        <f>ROUND(IF('Indicator Data'!J82=0,0,IF(LOG('Indicator Data'!J82)&gt;M$3,10,IF(LOG('Indicator Data'!J82)&lt;M$4,0,10-(M$3-LOG('Indicator Data'!J82))/(M$3-M$4)*10))),1)</f>
        <v>8.6999999999999993</v>
      </c>
      <c r="N82" s="198">
        <f>'Indicator Data'!C82/'Indicator Data'!$CB82</f>
        <v>1.8296764768959296E-3</v>
      </c>
      <c r="O82" s="198">
        <f>'Indicator Data'!D82/'Indicator Data'!$CB82</f>
        <v>2.2982534446099577E-4</v>
      </c>
      <c r="P82" s="198">
        <f>IF(F82=0.1,"x",'Indicator Data'!E82/'Indicator Data'!$CB82)</f>
        <v>4.5150435241298956E-3</v>
      </c>
      <c r="Q82" s="198">
        <f>'Indicator Data'!F82/'Indicator Data'!$CB82</f>
        <v>4.6172982486292034E-5</v>
      </c>
      <c r="R82" s="198">
        <f>'Indicator Data'!G82/'Indicator Data'!$CB82</f>
        <v>4.3812571895213034E-4</v>
      </c>
      <c r="S82" s="198">
        <f>'Indicator Data'!H82/'Indicator Data'!$CB82</f>
        <v>3.3313265897643562E-5</v>
      </c>
      <c r="T82" s="198">
        <f>'Indicator Data'!I82/'Indicator Data'!$CB82</f>
        <v>1.5538103132652649E-3</v>
      </c>
      <c r="U82" s="198">
        <f>'Indicator Data'!J82/'Indicator Data'!$CB82</f>
        <v>1.2013361271121557E-4</v>
      </c>
      <c r="V82" s="196">
        <f t="shared" si="110"/>
        <v>9.1</v>
      </c>
      <c r="W82" s="196">
        <f t="shared" si="111"/>
        <v>2.2999999999999998</v>
      </c>
      <c r="X82" s="197">
        <f t="shared" si="112"/>
        <v>6.9</v>
      </c>
      <c r="Y82" s="197">
        <f t="shared" si="113"/>
        <v>3</v>
      </c>
      <c r="Z82" s="197">
        <f t="shared" si="114"/>
        <v>9.3000000000000007</v>
      </c>
      <c r="AA82" s="196">
        <f t="shared" si="115"/>
        <v>0.2</v>
      </c>
      <c r="AB82" s="196">
        <f t="shared" si="116"/>
        <v>0.1</v>
      </c>
      <c r="AC82" s="196">
        <f t="shared" si="117"/>
        <v>0.2</v>
      </c>
      <c r="AD82" s="196">
        <f t="shared" si="118"/>
        <v>1.6</v>
      </c>
      <c r="AE82" s="197">
        <f t="shared" si="119"/>
        <v>0.9</v>
      </c>
      <c r="AF82" s="197">
        <f t="shared" si="120"/>
        <v>0</v>
      </c>
      <c r="AG82" s="196">
        <f>ROUND(IF('Indicator Data'!K82=0,0,IF('Indicator Data'!K82&gt;AG$3,10,IF('Indicator Data'!K82&lt;AG$4,0,10-(AG$3-'Indicator Data'!K82)/(AG$3-AG$4)*10))),1)</f>
        <v>4.8</v>
      </c>
      <c r="AH82" s="199">
        <f t="shared" si="121"/>
        <v>9.6</v>
      </c>
      <c r="AI82" s="199">
        <f t="shared" si="122"/>
        <v>6.2</v>
      </c>
      <c r="AJ82" s="197">
        <f t="shared" si="123"/>
        <v>3.9</v>
      </c>
      <c r="AK82" s="197">
        <f t="shared" si="124"/>
        <v>4.3</v>
      </c>
      <c r="AL82" s="199">
        <f t="shared" si="125"/>
        <v>4.0999999999999996</v>
      </c>
      <c r="AM82" s="199">
        <f t="shared" si="126"/>
        <v>5.4</v>
      </c>
      <c r="AN82" s="197">
        <f t="shared" si="127"/>
        <v>5.9</v>
      </c>
      <c r="AO82" s="200">
        <f t="shared" si="128"/>
        <v>8.9</v>
      </c>
      <c r="AP82" s="200">
        <f t="shared" si="153"/>
        <v>8.1</v>
      </c>
      <c r="AQ82" s="200">
        <f t="shared" si="129"/>
        <v>9.6999999999999993</v>
      </c>
      <c r="AR82" s="200">
        <f t="shared" si="130"/>
        <v>6.1</v>
      </c>
      <c r="AS82" s="199">
        <f t="shared" si="131"/>
        <v>5.4</v>
      </c>
      <c r="AT82" s="199">
        <f>IF('Indicator Data'!L82="No data","x",IF('Indicator Data'!CC82&lt;1000,"x",ROUND((IF('Indicator Data'!L82&gt;AT$3,10,IF('Indicator Data'!L82&lt;AT$4,0,10-(AT$3-'Indicator Data'!L82)/(AT$3-AT$4)*10))),1)))</f>
        <v>1</v>
      </c>
      <c r="AU82" s="200">
        <f t="shared" si="132"/>
        <v>3.2</v>
      </c>
      <c r="AV82" s="201">
        <f>IF('Indicator Data'!M82="No data","x",ROUND(IF('Indicator Data'!M82=0,0,IF(LOG('Indicator Data'!M82)&gt;AV$3,10,IF(LOG('Indicator Data'!M82)&lt;AV$4,0,10-(AV$3-LOG('Indicator Data'!M82))/(AV$3-AV$4)*10))),1))</f>
        <v>9.5</v>
      </c>
      <c r="AW82" s="198">
        <f>IF(AV82="x","x",'Indicator Data'!M82/'Indicator Data'!$CB82)</f>
        <v>0.16358240472604127</v>
      </c>
      <c r="AX82" s="201">
        <f t="shared" si="133"/>
        <v>1.8</v>
      </c>
      <c r="AY82" s="197">
        <f t="shared" si="154"/>
        <v>7.2</v>
      </c>
      <c r="AZ82" s="201" t="str">
        <f>IF('Indicator Data'!N82="No data","x",ROUND(IF('Indicator Data'!N82=0,0,IF(LOG('Indicator Data'!N82)&gt;AZ$3,10,IF(LOG('Indicator Data'!N82)&lt;AZ$4,0,10-(AZ$3-LOG('Indicator Data'!N82))/(AZ$3-AZ$4)*10))),1))</f>
        <v>x</v>
      </c>
      <c r="BA82" s="198" t="str">
        <f>IF(AZ82="x","x",'Indicator Data'!N82/'Indicator Data'!$CB82)</f>
        <v>x</v>
      </c>
      <c r="BB82" s="201" t="str">
        <f t="shared" si="134"/>
        <v>x</v>
      </c>
      <c r="BC82" s="197" t="str">
        <f t="shared" si="155"/>
        <v>x</v>
      </c>
      <c r="BD82" s="201" t="str">
        <f>IF('Indicator Data'!O82="No data","x",ROUND(IF('Indicator Data'!O82=0,0,IF(LOG('Indicator Data'!O82)&gt;BD$3,10,IF(LOG('Indicator Data'!O82)&lt;BD$4,0,10-(BD$3-LOG('Indicator Data'!O82))/(BD$3-BD$4)*10))),1))</f>
        <v>x</v>
      </c>
      <c r="BE82" s="198" t="str">
        <f>IF(BD82="x","x",'Indicator Data'!O82/'Indicator Data'!$CB82)</f>
        <v>x</v>
      </c>
      <c r="BF82" s="201" t="str">
        <f t="shared" si="135"/>
        <v>x</v>
      </c>
      <c r="BG82" s="197" t="str">
        <f t="shared" si="156"/>
        <v>x</v>
      </c>
      <c r="BH82" s="201" t="str">
        <f>IF('Indicator Data'!P82="No data","x",ROUND(IF('Indicator Data'!P82=0,0,IF(LOG('Indicator Data'!P82)&gt;BH$3,10,IF(LOG('Indicator Data'!P82)&lt;BH$4,0,10-(BH$3-LOG('Indicator Data'!P82))/(BH$3-BH$4)*10))),1))</f>
        <v>x</v>
      </c>
      <c r="BI82" s="198" t="str">
        <f>IF(BH82="x","x",'Indicator Data'!P82/'Indicator Data'!$CB82)</f>
        <v>x</v>
      </c>
      <c r="BJ82" s="201" t="str">
        <f t="shared" si="136"/>
        <v>x</v>
      </c>
      <c r="BK82" s="197" t="str">
        <f t="shared" si="157"/>
        <v>x</v>
      </c>
      <c r="BL82" s="199">
        <f t="shared" si="158"/>
        <v>7.2</v>
      </c>
      <c r="BM82" s="201">
        <f>ROUND(IF('Indicator Data'!Q82=0,0,IF(LOG('Indicator Data'!Q82)&gt;BM$3,10,IF(LOG('Indicator Data'!Q82)&lt;BM$4,0,10-(BM$3-LOG('Indicator Data'!Q82))/(BM$3-BM$4)*10))),1)</f>
        <v>10</v>
      </c>
      <c r="BN82" s="252">
        <f>'Indicator Data'!R82</f>
        <v>0.77107616199999995</v>
      </c>
      <c r="BO82" s="201">
        <f t="shared" si="137"/>
        <v>7.7</v>
      </c>
      <c r="BP82" s="201">
        <f t="shared" si="138"/>
        <v>9.1999999999999993</v>
      </c>
      <c r="BQ82" s="201">
        <f>ROUND(IF('Indicator Data'!S82=0,0,IF(LOG('Indicator Data'!S82)&gt;BQ$3,10,IF(LOG('Indicator Data'!S82)&lt;BQ$4,0,10-(BQ$3-LOG('Indicator Data'!S82))/(BQ$3-BQ$4)*10))),1)</f>
        <v>10</v>
      </c>
      <c r="BR82" s="252">
        <f>'Indicator Data'!T82</f>
        <v>0.69874171100000004</v>
      </c>
      <c r="BS82" s="201">
        <f t="shared" si="139"/>
        <v>7</v>
      </c>
      <c r="BT82" s="201">
        <f t="shared" si="140"/>
        <v>9</v>
      </c>
      <c r="BU82" s="197">
        <f t="shared" si="141"/>
        <v>9.1</v>
      </c>
      <c r="BV82" s="201">
        <f>ROUND(IF('Indicator Data'!U82=0,0,IF(LOG('Indicator Data'!U82)&gt;BV$3,10,IF(LOG('Indicator Data'!U82)&lt;BV$4,0,10-(BV$3-LOG('Indicator Data'!U82))/(BV$3-BV$4)*10))),1)</f>
        <v>10</v>
      </c>
      <c r="BW82" s="198">
        <f>'Indicator Data'!U82/'Indicator Data'!$CB82</f>
        <v>0.86697225584837867</v>
      </c>
      <c r="BX82" s="201">
        <f t="shared" si="142"/>
        <v>9.6</v>
      </c>
      <c r="BY82" s="197">
        <f t="shared" si="159"/>
        <v>9.8000000000000007</v>
      </c>
      <c r="BZ82" s="201">
        <f>ROUND(IF('Indicator Data'!V82=0,0,IF(LOG('Indicator Data'!V82)&gt;BZ$3,10,IF(LOG('Indicator Data'!V82)&lt;BZ$4,0,10-(BZ$3-LOG('Indicator Data'!V82))/(BZ$3-BZ$4)*10))),1)</f>
        <v>10</v>
      </c>
      <c r="CA82" s="198">
        <f>IF('Indicator Data'!V82/'Indicator Data'!$CB82&gt;1,1,'Indicator Data'!V82/'Indicator Data'!$CB82)</f>
        <v>0.90573545102338548</v>
      </c>
      <c r="CB82" s="201">
        <f t="shared" si="143"/>
        <v>9.1</v>
      </c>
      <c r="CC82" s="197">
        <f t="shared" si="160"/>
        <v>9.6</v>
      </c>
      <c r="CD82" s="201">
        <f>ROUND(IF('Indicator Data'!W82=0,0,IF(LOG('Indicator Data'!W82)&gt;CD$3,10,IF(LOG('Indicator Data'!W82)&lt;CD$4,0,10-(CD$3-LOG('Indicator Data'!W82))/(CD$3-CD$4)*10))),1)</f>
        <v>10</v>
      </c>
      <c r="CE82" s="198">
        <f>'Indicator Data'!W82/'Indicator Data'!$CB82</f>
        <v>0.92399243357414318</v>
      </c>
      <c r="CF82" s="201">
        <f t="shared" si="144"/>
        <v>9.1999999999999993</v>
      </c>
      <c r="CG82" s="197">
        <f t="shared" si="161"/>
        <v>9.6999999999999993</v>
      </c>
      <c r="CH82" s="199">
        <f t="shared" si="145"/>
        <v>9.6</v>
      </c>
      <c r="CI82" s="201">
        <f>IF('Indicator Data'!BR82="No data","x",ROUND(IF('Indicator Data'!BR82&gt;CI$3,0,IF('Indicator Data'!BR82&lt;CI$4,10,(CI$3-'Indicator Data'!BR82)/(CI$3-CI$4)*10)),1))</f>
        <v>3</v>
      </c>
      <c r="CJ82" s="201">
        <f>IF('Indicator Data'!BS82="No data","x",ROUND(IF('Indicator Data'!BS82&gt;CJ$3,0,IF('Indicator Data'!BS82&lt;CJ$4,10,(CJ$3-'Indicator Data'!BS82)/(CJ$3-CJ$4)*10)),1))</f>
        <v>1.8</v>
      </c>
      <c r="CK82" s="201">
        <f>IF('Indicator Data'!AC82="No data","x",ROUND(IF('Indicator Data'!AC82&gt;CK$3,0,IF('Indicator Data'!AC82&lt;CK$4,10,(CK$3-'Indicator Data'!AC82)/(CK$3-CK$4)*10)),1))</f>
        <v>3.6</v>
      </c>
      <c r="CL82" s="197">
        <f t="shared" si="146"/>
        <v>2.8</v>
      </c>
      <c r="CM82" s="201">
        <f>IF('Indicator Data'!X82="No data","x",ROUND(IF(LOG('Indicator Data'!X82)&gt;CM$3,10,IF(LOG('Indicator Data'!X82)&lt;CM$4,0,10-(CM$3-LOG('Indicator Data'!X82))/(CM$3-CM$4)*10)),1))</f>
        <v>7.2</v>
      </c>
      <c r="CN82" s="201">
        <f>IF('Indicator Data'!Y82="No data","x",ROUND(IF('Indicator Data'!Y82&gt;CN$3,10,IF('Indicator Data'!Y82&lt;CN$4,0,10-(CN$3-'Indicator Data'!Y82)/(CN$3-CN$4)*10)),1))</f>
        <v>4.5</v>
      </c>
      <c r="CO82" s="201">
        <f>IF('Indicator Data'!Z82="No data","x",ROUND(IF('Indicator Data'!Z82&gt;CO$3,10,IF('Indicator Data'!Z82&lt;CO$4,0,10-(CO$3-'Indicator Data'!Z82)/(CO$3-CO$4)*10)),1))</f>
        <v>5.7</v>
      </c>
      <c r="CP82" s="201">
        <f>IF('Indicator Data'!AA82="No data","x",ROUND(IF('Indicator Data'!AA82&gt;CP$3,10,IF('Indicator Data'!AA82&lt;CP$4,0,10-(CP$3-'Indicator Data'!AA82)/(CP$3-CP$4)*10)),1))</f>
        <v>4.5999999999999996</v>
      </c>
      <c r="CQ82" s="197">
        <f t="shared" si="162"/>
        <v>5.5</v>
      </c>
      <c r="CR82" s="199">
        <f t="shared" si="163"/>
        <v>4.5999999999999996</v>
      </c>
      <c r="CS82" s="201">
        <f>IF('Indicator Data'!AF82="No data","x",ROUND(IF('Indicator Data'!AF82&gt;CS$3,10,IF('Indicator Data'!AF82&lt;CS$4,0,10-(CS$3-'Indicator Data'!AF82)/(CS$3-CS$4)*10)),1))</f>
        <v>3.4</v>
      </c>
      <c r="CT82" s="201">
        <f>IF('Indicator Data'!AG82="No data","x",ROUND(IF('Indicator Data'!AG82&gt;CT$3,10,IF('Indicator Data'!AG82&lt;CT$4,0,10-(CT$3-'Indicator Data'!AG82)/(CT$3-CT$4)*10)),1))</f>
        <v>2.4</v>
      </c>
      <c r="CU82" s="197">
        <f t="shared" si="164"/>
        <v>4.5999999999999996</v>
      </c>
      <c r="CV82" s="201">
        <f>IF('Indicator Data'!AB82="No data","x",ROUND(IF('Indicator Data'!AB82&gt;CV$3,10,IF('Indicator Data'!AB82&lt;CV$4,0,10-(CV$3-'Indicator Data'!AB82)/(CV$3-CV$4)*10)),1))</f>
        <v>3.2</v>
      </c>
      <c r="CW82" s="197">
        <f t="shared" si="165"/>
        <v>2.9</v>
      </c>
      <c r="CX82" s="198">
        <f>IF('Indicator Data'!AD82="No data","x",'Indicator Data'!AD82/'Indicator Data'!$CA82)</f>
        <v>3.6143130760907848E-5</v>
      </c>
      <c r="CY82" s="201">
        <f t="shared" si="147"/>
        <v>9.6</v>
      </c>
      <c r="CZ82" s="201">
        <f>IF('Indicator Data'!AE82="No data","x",ROUND(IF('Indicator Data'!AE82&gt;CZ$3,0,IF('Indicator Data'!AE82&lt;CZ$4,10,(CZ$3-'Indicator Data'!AE82)/(CZ$3-CZ$4)*10)),1))</f>
        <v>4</v>
      </c>
      <c r="DA82" s="197">
        <f t="shared" si="166"/>
        <v>6.8</v>
      </c>
      <c r="DB82" s="199">
        <f t="shared" si="167"/>
        <v>4.8</v>
      </c>
      <c r="DC82" s="200">
        <f t="shared" si="148"/>
        <v>7.2</v>
      </c>
      <c r="DD82" s="202">
        <f t="shared" si="149"/>
        <v>7.7</v>
      </c>
      <c r="DE82" s="201">
        <f>ROUND(IF('Indicator Data'!AH82=0,0,IF('Indicator Data'!AH82&gt;DE$3,10,IF('Indicator Data'!AH82&lt;DE$4,0,10-(DE$3-'Indicator Data'!AH82)/(DE$3-DE$4)*10))),1)</f>
        <v>6</v>
      </c>
      <c r="DF82" s="201">
        <f>ROUND(IF('Indicator Data'!AI82=0,0,IF(LOG('Indicator Data'!AI82)&gt;LOG(DF$3),10,IF(LOG('Indicator Data'!AI82)&lt;LOG(DF$4),0,10-(LOG(DF$3)-LOG('Indicator Data'!AI82))/(LOG(DF$3)-LOG(DF$4))*10))),1)</f>
        <v>8.9</v>
      </c>
      <c r="DG82" s="203">
        <f t="shared" si="150"/>
        <v>7.7</v>
      </c>
      <c r="DH82" s="197">
        <f>'Indicator Data'!AJ82</f>
        <v>0</v>
      </c>
      <c r="DI82" s="197">
        <f>'Indicator Data'!AK82</f>
        <v>0</v>
      </c>
      <c r="DJ82" s="200">
        <f t="shared" si="151"/>
        <v>0</v>
      </c>
      <c r="DK82" s="202">
        <f t="shared" si="152"/>
        <v>5.4</v>
      </c>
      <c r="DL82" s="13"/>
      <c r="DM82" s="24"/>
    </row>
    <row r="83" spans="1:117" s="2" customFormat="1">
      <c r="A83" s="205" t="str">
        <f>'Indicator Data'!A83</f>
        <v>Iran</v>
      </c>
      <c r="B83" s="206" t="str">
        <f>'Indicator Data'!B83</f>
        <v>IRN</v>
      </c>
      <c r="C83" s="204">
        <f>ROUND(IF('Indicator Data'!C83=0,0.1,IF(LOG('Indicator Data'!C83)&gt;C$3,10,IF(LOG('Indicator Data'!C83)&lt;C$4,0,10-(C$3-LOG('Indicator Data'!C83))/(C$3-C$4)*10))),1)</f>
        <v>10</v>
      </c>
      <c r="D83" s="196">
        <f>ROUND(IF('Indicator Data'!D83=0,0.1,IF(LOG('Indicator Data'!D83)&gt;D$3,10,IF(LOG('Indicator Data'!D83)&lt;D$4,0,10-(D$3-LOG('Indicator Data'!D83))/(D$3-D$4)*10))),1)</f>
        <v>10</v>
      </c>
      <c r="E83" s="197">
        <f t="shared" si="107"/>
        <v>10</v>
      </c>
      <c r="F83" s="197">
        <f>IF('Indicator Data'!E83="No data",0.1,(ROUND(IF('Indicator Data'!E83=0,0,IF(LOG('Indicator Data'!E83)&gt;F$3,10,IF(LOG('Indicator Data'!E83)&lt;F$4,0,10-(F$3-LOG('Indicator Data'!E83))/(F$3-F$4)*10))),1)))</f>
        <v>8.6</v>
      </c>
      <c r="G83" s="197">
        <f>ROUND(IF('Indicator Data'!F83=0,0,IF(LOG('Indicator Data'!F83)&gt;G$3,10,IF(LOG('Indicator Data'!F83)&lt;G$4,0,10-(G$3-LOG('Indicator Data'!F83))/(G$3-G$4)*10))),1)</f>
        <v>7.2</v>
      </c>
      <c r="H83" s="196">
        <f>ROUND(IF('Indicator Data'!G83=0,0,IF(LOG('Indicator Data'!G83)&gt;H$3,10,IF(LOG('Indicator Data'!G83)&lt;H$4,0,10-(H$3-LOG('Indicator Data'!G83))/(H$3-H$4)*10))),1)</f>
        <v>2.5</v>
      </c>
      <c r="I83" s="196">
        <f>ROUND(IF('Indicator Data'!H83=0,0,IF(LOG('Indicator Data'!H83)&gt;I$3,10,IF(LOG('Indicator Data'!H83)&lt;I$4,0,10-(I$3-LOG('Indicator Data'!H83))/(I$3-I$4)*10))),1)</f>
        <v>0</v>
      </c>
      <c r="J83" s="196">
        <f t="shared" si="108"/>
        <v>1.3</v>
      </c>
      <c r="K83" s="196">
        <f>ROUND(IF('Indicator Data'!I83=0,0,IF(LOG('Indicator Data'!I83)&gt;K$3,10,IF(LOG('Indicator Data'!I83)&lt;K$4,0,10-(K$3-LOG('Indicator Data'!I83))/(K$3-K$4)*10))),1)</f>
        <v>4.9000000000000004</v>
      </c>
      <c r="L83" s="197">
        <f t="shared" si="109"/>
        <v>3.3</v>
      </c>
      <c r="M83" s="197">
        <f>ROUND(IF('Indicator Data'!J83=0,0,IF(LOG('Indicator Data'!J83)&gt;M$3,10,IF(LOG('Indicator Data'!J83)&lt;M$4,0,10-(M$3-LOG('Indicator Data'!J83))/(M$3-M$4)*10))),1)</f>
        <v>10</v>
      </c>
      <c r="N83" s="198">
        <f>'Indicator Data'!C83/'Indicator Data'!$CB83</f>
        <v>2.0899657972909998E-3</v>
      </c>
      <c r="O83" s="198">
        <f>'Indicator Data'!D83/'Indicator Data'!$CB83</f>
        <v>7.2736023754586322E-4</v>
      </c>
      <c r="P83" s="198">
        <f>IF(F83=0.1,"x",'Indicator Data'!E83/'Indicator Data'!$CB83)</f>
        <v>3.6200056508480815E-3</v>
      </c>
      <c r="Q83" s="198">
        <f>'Indicator Data'!F83/'Indicator Data'!$CB83</f>
        <v>2.7005823670800011E-6</v>
      </c>
      <c r="R83" s="198">
        <f>'Indicator Data'!G83/'Indicator Data'!$CB83</f>
        <v>1.2726573994274111E-5</v>
      </c>
      <c r="S83" s="198">
        <f>'Indicator Data'!H83/'Indicator Data'!$CB83</f>
        <v>0</v>
      </c>
      <c r="T83" s="198">
        <f>'Indicator Data'!I83/'Indicator Data'!$CB83</f>
        <v>3.4538165395889096E-5</v>
      </c>
      <c r="U83" s="198">
        <f>'Indicator Data'!J83/'Indicator Data'!$CB83</f>
        <v>1.3355128198325692E-2</v>
      </c>
      <c r="V83" s="196">
        <f t="shared" si="110"/>
        <v>10</v>
      </c>
      <c r="W83" s="196">
        <f t="shared" si="111"/>
        <v>7.3</v>
      </c>
      <c r="X83" s="197">
        <f t="shared" si="112"/>
        <v>9.1</v>
      </c>
      <c r="Y83" s="197">
        <f t="shared" si="113"/>
        <v>2.4</v>
      </c>
      <c r="Z83" s="197">
        <f t="shared" si="114"/>
        <v>6.5</v>
      </c>
      <c r="AA83" s="196">
        <f t="shared" si="115"/>
        <v>0</v>
      </c>
      <c r="AB83" s="196">
        <f t="shared" si="116"/>
        <v>0</v>
      </c>
      <c r="AC83" s="196">
        <f t="shared" si="117"/>
        <v>0</v>
      </c>
      <c r="AD83" s="196">
        <f t="shared" si="118"/>
        <v>0</v>
      </c>
      <c r="AE83" s="197">
        <f t="shared" si="119"/>
        <v>0</v>
      </c>
      <c r="AF83" s="197">
        <f t="shared" si="120"/>
        <v>4.5</v>
      </c>
      <c r="AG83" s="196">
        <f>ROUND(IF('Indicator Data'!K83=0,0,IF('Indicator Data'!K83&gt;AG$3,10,IF('Indicator Data'!K83&lt;AG$4,0,10-(AG$3-'Indicator Data'!K83)/(AG$3-AG$4)*10))),1)</f>
        <v>1</v>
      </c>
      <c r="AH83" s="199">
        <f t="shared" si="121"/>
        <v>10</v>
      </c>
      <c r="AI83" s="199">
        <f t="shared" si="122"/>
        <v>8.6999999999999993</v>
      </c>
      <c r="AJ83" s="197">
        <f t="shared" si="123"/>
        <v>1.3</v>
      </c>
      <c r="AK83" s="197">
        <f t="shared" si="124"/>
        <v>0</v>
      </c>
      <c r="AL83" s="199">
        <f t="shared" si="125"/>
        <v>0.7</v>
      </c>
      <c r="AM83" s="199">
        <f t="shared" si="126"/>
        <v>2.5</v>
      </c>
      <c r="AN83" s="197">
        <f t="shared" si="127"/>
        <v>8.4</v>
      </c>
      <c r="AO83" s="200">
        <f t="shared" si="128"/>
        <v>9.6</v>
      </c>
      <c r="AP83" s="200">
        <f t="shared" si="153"/>
        <v>6.4</v>
      </c>
      <c r="AQ83" s="200">
        <f t="shared" si="129"/>
        <v>6.9</v>
      </c>
      <c r="AR83" s="200">
        <f t="shared" si="130"/>
        <v>1.8</v>
      </c>
      <c r="AS83" s="199">
        <f t="shared" si="131"/>
        <v>4.7</v>
      </c>
      <c r="AT83" s="199">
        <f>IF('Indicator Data'!L83="No data","x",IF('Indicator Data'!CC83&lt;1000,"x",ROUND((IF('Indicator Data'!L83&gt;AT$3,10,IF('Indicator Data'!L83&lt;AT$4,0,10-(AT$3-'Indicator Data'!L83)/(AT$3-AT$4)*10))),1)))</f>
        <v>6.7</v>
      </c>
      <c r="AU83" s="200">
        <f t="shared" si="132"/>
        <v>5.7</v>
      </c>
      <c r="AV83" s="201">
        <f>IF('Indicator Data'!M83="No data","x",ROUND(IF('Indicator Data'!M83=0,0,IF(LOG('Indicator Data'!M83)&gt;AV$3,10,IF(LOG('Indicator Data'!M83)&lt;AV$4,0,10-(AV$3-LOG('Indicator Data'!M83))/(AV$3-AV$4)*10))),1))</f>
        <v>9.6999999999999993</v>
      </c>
      <c r="AW83" s="198">
        <f>IF(AV83="x","x",'Indicator Data'!M83/'Indicator Data'!$CB83)</f>
        <v>0.80439826409686355</v>
      </c>
      <c r="AX83" s="201">
        <f t="shared" si="133"/>
        <v>8.9</v>
      </c>
      <c r="AY83" s="197">
        <f t="shared" si="154"/>
        <v>9.3000000000000007</v>
      </c>
      <c r="AZ83" s="201" t="str">
        <f>IF('Indicator Data'!N83="No data","x",ROUND(IF('Indicator Data'!N83=0,0,IF(LOG('Indicator Data'!N83)&gt;AZ$3,10,IF(LOG('Indicator Data'!N83)&lt;AZ$4,0,10-(AZ$3-LOG('Indicator Data'!N83))/(AZ$3-AZ$4)*10))),1))</f>
        <v>x</v>
      </c>
      <c r="BA83" s="198" t="str">
        <f>IF(AZ83="x","x",'Indicator Data'!N83/'Indicator Data'!$CB83)</f>
        <v>x</v>
      </c>
      <c r="BB83" s="201" t="str">
        <f t="shared" si="134"/>
        <v>x</v>
      </c>
      <c r="BC83" s="197" t="str">
        <f t="shared" si="155"/>
        <v>x</v>
      </c>
      <c r="BD83" s="201" t="str">
        <f>IF('Indicator Data'!O83="No data","x",ROUND(IF('Indicator Data'!O83=0,0,IF(LOG('Indicator Data'!O83)&gt;BD$3,10,IF(LOG('Indicator Data'!O83)&lt;BD$4,0,10-(BD$3-LOG('Indicator Data'!O83))/(BD$3-BD$4)*10))),1))</f>
        <v>x</v>
      </c>
      <c r="BE83" s="198" t="str">
        <f>IF(BD83="x","x",'Indicator Data'!O83/'Indicator Data'!$CB83)</f>
        <v>x</v>
      </c>
      <c r="BF83" s="201" t="str">
        <f t="shared" si="135"/>
        <v>x</v>
      </c>
      <c r="BG83" s="197" t="str">
        <f t="shared" si="156"/>
        <v>x</v>
      </c>
      <c r="BH83" s="201" t="str">
        <f>IF('Indicator Data'!P83="No data","x",ROUND(IF('Indicator Data'!P83=0,0,IF(LOG('Indicator Data'!P83)&gt;BH$3,10,IF(LOG('Indicator Data'!P83)&lt;BH$4,0,10-(BH$3-LOG('Indicator Data'!P83))/(BH$3-BH$4)*10))),1))</f>
        <v>x</v>
      </c>
      <c r="BI83" s="198" t="str">
        <f>IF(BH83="x","x",'Indicator Data'!P83/'Indicator Data'!$CB83)</f>
        <v>x</v>
      </c>
      <c r="BJ83" s="201" t="str">
        <f t="shared" si="136"/>
        <v>x</v>
      </c>
      <c r="BK83" s="197" t="str">
        <f t="shared" si="157"/>
        <v>x</v>
      </c>
      <c r="BL83" s="199">
        <f t="shared" si="158"/>
        <v>9.3000000000000007</v>
      </c>
      <c r="BM83" s="201">
        <f>ROUND(IF('Indicator Data'!Q83=0,0,IF(LOG('Indicator Data'!Q83)&gt;BM$3,10,IF(LOG('Indicator Data'!Q83)&lt;BM$4,0,10-(BM$3-LOG('Indicator Data'!Q83))/(BM$3-BM$4)*10))),1)</f>
        <v>9.5</v>
      </c>
      <c r="BN83" s="252">
        <f>'Indicator Data'!R83</f>
        <v>0.49943771199999998</v>
      </c>
      <c r="BO83" s="201">
        <f t="shared" si="137"/>
        <v>5</v>
      </c>
      <c r="BP83" s="201">
        <f t="shared" si="138"/>
        <v>8</v>
      </c>
      <c r="BQ83" s="201">
        <f>ROUND(IF('Indicator Data'!S83=0,0,IF(LOG('Indicator Data'!S83)&gt;BQ$3,10,IF(LOG('Indicator Data'!S83)&lt;BQ$4,0,10-(BQ$3-LOG('Indicator Data'!S83))/(BQ$3-BQ$4)*10))),1)</f>
        <v>9.1999999999999993</v>
      </c>
      <c r="BR83" s="252">
        <f>'Indicator Data'!T83</f>
        <v>0.32792550300000001</v>
      </c>
      <c r="BS83" s="201">
        <f t="shared" si="139"/>
        <v>3.3</v>
      </c>
      <c r="BT83" s="201">
        <f t="shared" si="140"/>
        <v>7.2</v>
      </c>
      <c r="BU83" s="197">
        <f t="shared" si="141"/>
        <v>7.6</v>
      </c>
      <c r="BV83" s="201">
        <f>ROUND(IF('Indicator Data'!U83=0,0,IF(LOG('Indicator Data'!U83)&gt;BV$3,10,IF(LOG('Indicator Data'!U83)&lt;BV$4,0,10-(BV$3-LOG('Indicator Data'!U83))/(BV$3-BV$4)*10))),1)</f>
        <v>7</v>
      </c>
      <c r="BW83" s="198">
        <f>'Indicator Data'!U83/'Indicator Data'!$CB83</f>
        <v>1.0308117134387097E-2</v>
      </c>
      <c r="BX83" s="201">
        <f t="shared" si="142"/>
        <v>0.1</v>
      </c>
      <c r="BY83" s="197">
        <f t="shared" si="159"/>
        <v>4.4000000000000004</v>
      </c>
      <c r="BZ83" s="201">
        <f>ROUND(IF('Indicator Data'!V83=0,0,IF(LOG('Indicator Data'!V83)&gt;BZ$3,10,IF(LOG('Indicator Data'!V83)&lt;BZ$4,0,10-(BZ$3-LOG('Indicator Data'!V83))/(BZ$3-BZ$4)*10))),1)</f>
        <v>9.1999999999999993</v>
      </c>
      <c r="CA83" s="198">
        <f>IF('Indicator Data'!V83/'Indicator Data'!$CB83&gt;1,1,'Indicator Data'!V83/'Indicator Data'!$CB83)</f>
        <v>0.35894838709029453</v>
      </c>
      <c r="CB83" s="201">
        <f t="shared" si="143"/>
        <v>3.6</v>
      </c>
      <c r="CC83" s="197">
        <f t="shared" si="160"/>
        <v>7.3</v>
      </c>
      <c r="CD83" s="201">
        <f>ROUND(IF('Indicator Data'!W83=0,0,IF(LOG('Indicator Data'!W83)&gt;CD$3,10,IF(LOG('Indicator Data'!W83)&lt;CD$4,0,10-(CD$3-LOG('Indicator Data'!W83))/(CD$3-CD$4)*10))),1)</f>
        <v>8.6</v>
      </c>
      <c r="CE83" s="198">
        <f>'Indicator Data'!W83/'Indicator Data'!$CB83</f>
        <v>0.1250474674531111</v>
      </c>
      <c r="CF83" s="201">
        <f t="shared" si="144"/>
        <v>1.3</v>
      </c>
      <c r="CG83" s="197">
        <f t="shared" si="161"/>
        <v>6.1</v>
      </c>
      <c r="CH83" s="199">
        <f t="shared" si="145"/>
        <v>6.5</v>
      </c>
      <c r="CI83" s="201">
        <f>IF('Indicator Data'!BR83="No data","x",ROUND(IF('Indicator Data'!BR83&gt;CI$3,0,IF('Indicator Data'!BR83&lt;CI$4,10,(CI$3-'Indicator Data'!BR83)/(CI$3-CI$4)*10)),1))</f>
        <v>1.3</v>
      </c>
      <c r="CJ83" s="201">
        <f>IF('Indicator Data'!BS83="No data","x",ROUND(IF('Indicator Data'!BS83&gt;CJ$3,0,IF('Indicator Data'!BS83&lt;CJ$4,10,(CJ$3-'Indicator Data'!BS83)/(CJ$3-CJ$4)*10)),1))</f>
        <v>0.8</v>
      </c>
      <c r="CK83" s="201" t="str">
        <f>IF('Indicator Data'!AC83="No data","x",ROUND(IF('Indicator Data'!AC83&gt;CK$3,0,IF('Indicator Data'!AC83&lt;CK$4,10,(CK$3-'Indicator Data'!AC83)/(CK$3-CK$4)*10)),1))</f>
        <v>x</v>
      </c>
      <c r="CL83" s="197">
        <f t="shared" si="146"/>
        <v>1.1000000000000001</v>
      </c>
      <c r="CM83" s="201">
        <f>IF('Indicator Data'!X83="No data","x",ROUND(IF(LOG('Indicator Data'!X83)&gt;CM$3,10,IF(LOG('Indicator Data'!X83)&lt;CM$4,0,10-(CM$3-LOG('Indicator Data'!X83))/(CM$3-CM$4)*10)),1))</f>
        <v>5.7</v>
      </c>
      <c r="CN83" s="201">
        <f>IF('Indicator Data'!Y83="No data","x",ROUND(IF('Indicator Data'!Y83&gt;CN$3,10,IF('Indicator Data'!Y83&lt;CN$4,0,10-(CN$3-'Indicator Data'!Y83)/(CN$3-CN$4)*10)),1))</f>
        <v>3.9</v>
      </c>
      <c r="CO83" s="201">
        <f>IF('Indicator Data'!Z83="No data","x",ROUND(IF('Indicator Data'!Z83&gt;CO$3,10,IF('Indicator Data'!Z83&lt;CO$4,0,10-(CO$3-'Indicator Data'!Z83)/(CO$3-CO$4)*10)),1))</f>
        <v>7.6</v>
      </c>
      <c r="CP83" s="201">
        <f>IF('Indicator Data'!AA83="No data","x",ROUND(IF('Indicator Data'!AA83&gt;CP$3,10,IF('Indicator Data'!AA83&lt;CP$4,0,10-(CP$3-'Indicator Data'!AA83)/(CP$3-CP$4)*10)),1))</f>
        <v>3.8</v>
      </c>
      <c r="CQ83" s="197">
        <f t="shared" si="162"/>
        <v>5.3</v>
      </c>
      <c r="CR83" s="199">
        <f t="shared" si="163"/>
        <v>3.9</v>
      </c>
      <c r="CS83" s="201">
        <f>IF('Indicator Data'!AF83="No data","x",ROUND(IF('Indicator Data'!AF83&gt;CS$3,10,IF('Indicator Data'!AF83&lt;CS$4,0,10-(CS$3-'Indicator Data'!AF83)/(CS$3-CS$4)*10)),1))</f>
        <v>2.8</v>
      </c>
      <c r="CT83" s="201">
        <f>IF('Indicator Data'!AG83="No data","x",ROUND(IF('Indicator Data'!AG83&gt;CT$3,10,IF('Indicator Data'!AG83&lt;CT$4,0,10-(CT$3-'Indicator Data'!AG83)/(CT$3-CT$4)*10)),1))</f>
        <v>2.7</v>
      </c>
      <c r="CU83" s="197">
        <f t="shared" si="164"/>
        <v>4.4000000000000004</v>
      </c>
      <c r="CV83" s="201">
        <f>IF('Indicator Data'!AB83="No data","x",ROUND(IF('Indicator Data'!AB83&gt;CV$3,10,IF('Indicator Data'!AB83&lt;CV$4,0,10-(CV$3-'Indicator Data'!AB83)/(CV$3-CV$4)*10)),1))</f>
        <v>0.2</v>
      </c>
      <c r="CW83" s="197">
        <f t="shared" si="165"/>
        <v>0.8</v>
      </c>
      <c r="CX83" s="198">
        <f>IF('Indicator Data'!AD83="No data","x",'Indicator Data'!AD83/'Indicator Data'!$CA83)</f>
        <v>2.3311479476141291E-4</v>
      </c>
      <c r="CY83" s="201">
        <f t="shared" si="147"/>
        <v>7.7</v>
      </c>
      <c r="CZ83" s="201">
        <f>IF('Indicator Data'!AE83="No data","x",ROUND(IF('Indicator Data'!AE83&gt;CZ$3,0,IF('Indicator Data'!AE83&lt;CZ$4,10,(CZ$3-'Indicator Data'!AE83)/(CZ$3-CZ$4)*10)),1))</f>
        <v>2</v>
      </c>
      <c r="DA83" s="197">
        <f t="shared" si="166"/>
        <v>4.9000000000000004</v>
      </c>
      <c r="DB83" s="199">
        <f t="shared" si="167"/>
        <v>3.4</v>
      </c>
      <c r="DC83" s="200">
        <f t="shared" si="148"/>
        <v>6.5</v>
      </c>
      <c r="DD83" s="202">
        <f t="shared" si="149"/>
        <v>6.7</v>
      </c>
      <c r="DE83" s="201">
        <f>ROUND(IF('Indicator Data'!AH83=0,0,IF('Indicator Data'!AH83&gt;DE$3,10,IF('Indicator Data'!AH83&lt;DE$4,0,10-(DE$3-'Indicator Data'!AH83)/(DE$3-DE$4)*10))),1)</f>
        <v>4.9000000000000004</v>
      </c>
      <c r="DF83" s="201">
        <f>ROUND(IF('Indicator Data'!AI83=0,0,IF(LOG('Indicator Data'!AI83)&gt;LOG(DF$3),10,IF(LOG('Indicator Data'!AI83)&lt;LOG(DF$4),0,10-(LOG(DF$3)-LOG('Indicator Data'!AI83))/(LOG(DF$3)-LOG(DF$4))*10))),1)</f>
        <v>7.3</v>
      </c>
      <c r="DG83" s="203">
        <f t="shared" si="150"/>
        <v>6.2</v>
      </c>
      <c r="DH83" s="197">
        <f>'Indicator Data'!AJ83</f>
        <v>0</v>
      </c>
      <c r="DI83" s="197">
        <f>'Indicator Data'!AK83</f>
        <v>0</v>
      </c>
      <c r="DJ83" s="200">
        <f t="shared" si="151"/>
        <v>0</v>
      </c>
      <c r="DK83" s="202">
        <f t="shared" si="152"/>
        <v>4.3</v>
      </c>
      <c r="DL83" s="13"/>
      <c r="DM83" s="24"/>
    </row>
    <row r="84" spans="1:117" s="2" customFormat="1">
      <c r="A84" s="205" t="str">
        <f>'Indicator Data'!A84</f>
        <v>Iraq</v>
      </c>
      <c r="B84" s="206" t="str">
        <f>'Indicator Data'!B84</f>
        <v>IRQ</v>
      </c>
      <c r="C84" s="204">
        <f>ROUND(IF('Indicator Data'!C84=0,0.1,IF(LOG('Indicator Data'!C84)&gt;C$3,10,IF(LOG('Indicator Data'!C84)&lt;C$4,0,10-(C$3-LOG('Indicator Data'!C84))/(C$3-C$4)*10))),1)</f>
        <v>8.8000000000000007</v>
      </c>
      <c r="D84" s="196">
        <f>ROUND(IF('Indicator Data'!D84=0,0.1,IF(LOG('Indicator Data'!D84)&gt;D$3,10,IF(LOG('Indicator Data'!D84)&lt;D$4,0,10-(D$3-LOG('Indicator Data'!D84))/(D$3-D$4)*10))),1)</f>
        <v>4.8</v>
      </c>
      <c r="E84" s="197">
        <f t="shared" si="107"/>
        <v>7.3</v>
      </c>
      <c r="F84" s="197">
        <f>IF('Indicator Data'!E84="No data",0.1,(ROUND(IF('Indicator Data'!E84=0,0,IF(LOG('Indicator Data'!E84)&gt;F$3,10,IF(LOG('Indicator Data'!E84)&lt;F$4,0,10-(F$3-LOG('Indicator Data'!E84))/(F$3-F$4)*10))),1)))</f>
        <v>9.3000000000000007</v>
      </c>
      <c r="G84" s="197">
        <f>ROUND(IF('Indicator Data'!F84=0,0,IF(LOG('Indicator Data'!F84)&gt;G$3,10,IF(LOG('Indicator Data'!F84)&lt;G$4,0,10-(G$3-LOG('Indicator Data'!F84))/(G$3-G$4)*10))),1)</f>
        <v>0</v>
      </c>
      <c r="H84" s="196">
        <f>ROUND(IF('Indicator Data'!G84=0,0,IF(LOG('Indicator Data'!G84)&gt;H$3,10,IF(LOG('Indicator Data'!G84)&lt;H$4,0,10-(H$3-LOG('Indicator Data'!G84))/(H$3-H$4)*10))),1)</f>
        <v>0</v>
      </c>
      <c r="I84" s="196">
        <f>ROUND(IF('Indicator Data'!H84=0,0,IF(LOG('Indicator Data'!H84)&gt;I$3,10,IF(LOG('Indicator Data'!H84)&lt;I$4,0,10-(I$3-LOG('Indicator Data'!H84))/(I$3-I$4)*10))),1)</f>
        <v>0</v>
      </c>
      <c r="J84" s="196">
        <f t="shared" si="108"/>
        <v>0</v>
      </c>
      <c r="K84" s="196">
        <f>ROUND(IF('Indicator Data'!I84=0,0,IF(LOG('Indicator Data'!I84)&gt;K$3,10,IF(LOG('Indicator Data'!I84)&lt;K$4,0,10-(K$3-LOG('Indicator Data'!I84))/(K$3-K$4)*10))),1)</f>
        <v>0</v>
      </c>
      <c r="L84" s="197">
        <f t="shared" si="109"/>
        <v>0</v>
      </c>
      <c r="M84" s="197">
        <f>ROUND(IF('Indicator Data'!J84=0,0,IF(LOG('Indicator Data'!J84)&gt;M$3,10,IF(LOG('Indicator Data'!J84)&lt;M$4,0,10-(M$3-LOG('Indicator Data'!J84))/(M$3-M$4)*10))),1)</f>
        <v>0</v>
      </c>
      <c r="N84" s="198">
        <f>'Indicator Data'!C84/'Indicator Data'!$CB84</f>
        <v>9.3797958311196792E-4</v>
      </c>
      <c r="O84" s="198">
        <f>'Indicator Data'!D84/'Indicator Data'!$CB84</f>
        <v>7.4825599974101856E-6</v>
      </c>
      <c r="P84" s="198">
        <f>IF(F84=0.1,"x",'Indicator Data'!E84/'Indicator Data'!$CB84)</f>
        <v>1.4553166500397903E-2</v>
      </c>
      <c r="Q84" s="198">
        <f>'Indicator Data'!F84/'Indicator Data'!$CB84</f>
        <v>0</v>
      </c>
      <c r="R84" s="198">
        <f>'Indicator Data'!G84/'Indicator Data'!$CB84</f>
        <v>0</v>
      </c>
      <c r="S84" s="198">
        <f>'Indicator Data'!H84/'Indicator Data'!$CB84</f>
        <v>0</v>
      </c>
      <c r="T84" s="198">
        <f>'Indicator Data'!I84/'Indicator Data'!$CB84</f>
        <v>0</v>
      </c>
      <c r="U84" s="198">
        <f>'Indicator Data'!J84/'Indicator Data'!$CB84</f>
        <v>0</v>
      </c>
      <c r="V84" s="196">
        <f t="shared" si="110"/>
        <v>4.7</v>
      </c>
      <c r="W84" s="196">
        <f t="shared" si="111"/>
        <v>0.1</v>
      </c>
      <c r="X84" s="197">
        <f t="shared" si="112"/>
        <v>2.7</v>
      </c>
      <c r="Y84" s="197">
        <f t="shared" si="113"/>
        <v>9.6999999999999993</v>
      </c>
      <c r="Z84" s="197">
        <f t="shared" si="114"/>
        <v>0</v>
      </c>
      <c r="AA84" s="196">
        <f t="shared" si="115"/>
        <v>0</v>
      </c>
      <c r="AB84" s="196">
        <f t="shared" si="116"/>
        <v>0</v>
      </c>
      <c r="AC84" s="196">
        <f t="shared" si="117"/>
        <v>0</v>
      </c>
      <c r="AD84" s="196">
        <f t="shared" si="118"/>
        <v>0</v>
      </c>
      <c r="AE84" s="197">
        <f t="shared" si="119"/>
        <v>0</v>
      </c>
      <c r="AF84" s="197">
        <f t="shared" si="120"/>
        <v>0</v>
      </c>
      <c r="AG84" s="196">
        <f>ROUND(IF('Indicator Data'!K84=0,0,IF('Indicator Data'!K84&gt;AG$3,10,IF('Indicator Data'!K84&lt;AG$4,0,10-(AG$3-'Indicator Data'!K84)/(AG$3-AG$4)*10))),1)</f>
        <v>1</v>
      </c>
      <c r="AH84" s="199">
        <f t="shared" si="121"/>
        <v>6.8</v>
      </c>
      <c r="AI84" s="199">
        <f t="shared" si="122"/>
        <v>2.5</v>
      </c>
      <c r="AJ84" s="197">
        <f t="shared" si="123"/>
        <v>0</v>
      </c>
      <c r="AK84" s="197">
        <f t="shared" si="124"/>
        <v>0</v>
      </c>
      <c r="AL84" s="199">
        <f t="shared" si="125"/>
        <v>0</v>
      </c>
      <c r="AM84" s="199">
        <f t="shared" si="126"/>
        <v>0</v>
      </c>
      <c r="AN84" s="197">
        <f t="shared" si="127"/>
        <v>0</v>
      </c>
      <c r="AO84" s="200">
        <f t="shared" si="128"/>
        <v>5.4</v>
      </c>
      <c r="AP84" s="200">
        <f t="shared" si="153"/>
        <v>9.5</v>
      </c>
      <c r="AQ84" s="200">
        <f t="shared" si="129"/>
        <v>0</v>
      </c>
      <c r="AR84" s="200">
        <f t="shared" si="130"/>
        <v>0</v>
      </c>
      <c r="AS84" s="199">
        <f t="shared" si="131"/>
        <v>0.5</v>
      </c>
      <c r="AT84" s="199">
        <f>IF('Indicator Data'!L84="No data","x",IF('Indicator Data'!CC84&lt;1000,"x",ROUND((IF('Indicator Data'!L84&gt;AT$3,10,IF('Indicator Data'!L84&lt;AT$4,0,10-(AT$3-'Indicator Data'!L84)/(AT$3-AT$4)*10))),1)))</f>
        <v>9.5</v>
      </c>
      <c r="AU84" s="200">
        <f t="shared" si="132"/>
        <v>5</v>
      </c>
      <c r="AV84" s="201">
        <f>IF('Indicator Data'!M84="No data","x",ROUND(IF('Indicator Data'!M84=0,0,IF(LOG('Indicator Data'!M84)&gt;AV$3,10,IF(LOG('Indicator Data'!M84)&lt;AV$4,0,10-(AV$3-LOG('Indicator Data'!M84))/(AV$3-AV$4)*10))),1))</f>
        <v>9.3000000000000007</v>
      </c>
      <c r="AW84" s="198">
        <f>IF(AV84="x","x",'Indicator Data'!M84/'Indicator Data'!$CB84)</f>
        <v>0.86484974849424845</v>
      </c>
      <c r="AX84" s="201">
        <f t="shared" si="133"/>
        <v>9.6</v>
      </c>
      <c r="AY84" s="197">
        <f t="shared" si="154"/>
        <v>9.5</v>
      </c>
      <c r="AZ84" s="201" t="str">
        <f>IF('Indicator Data'!N84="No data","x",ROUND(IF('Indicator Data'!N84=0,0,IF(LOG('Indicator Data'!N84)&gt;AZ$3,10,IF(LOG('Indicator Data'!N84)&lt;AZ$4,0,10-(AZ$3-LOG('Indicator Data'!N84))/(AZ$3-AZ$4)*10))),1))</f>
        <v>x</v>
      </c>
      <c r="BA84" s="198" t="str">
        <f>IF(AZ84="x","x",'Indicator Data'!N84/'Indicator Data'!$CB84)</f>
        <v>x</v>
      </c>
      <c r="BB84" s="201" t="str">
        <f t="shared" si="134"/>
        <v>x</v>
      </c>
      <c r="BC84" s="197" t="str">
        <f t="shared" si="155"/>
        <v>x</v>
      </c>
      <c r="BD84" s="201" t="str">
        <f>IF('Indicator Data'!O84="No data","x",ROUND(IF('Indicator Data'!O84=0,0,IF(LOG('Indicator Data'!O84)&gt;BD$3,10,IF(LOG('Indicator Data'!O84)&lt;BD$4,0,10-(BD$3-LOG('Indicator Data'!O84))/(BD$3-BD$4)*10))),1))</f>
        <v>x</v>
      </c>
      <c r="BE84" s="198" t="str">
        <f>IF(BD84="x","x",'Indicator Data'!O84/'Indicator Data'!$CB84)</f>
        <v>x</v>
      </c>
      <c r="BF84" s="201" t="str">
        <f t="shared" si="135"/>
        <v>x</v>
      </c>
      <c r="BG84" s="197" t="str">
        <f t="shared" si="156"/>
        <v>x</v>
      </c>
      <c r="BH84" s="201" t="str">
        <f>IF('Indicator Data'!P84="No data","x",ROUND(IF('Indicator Data'!P84=0,0,IF(LOG('Indicator Data'!P84)&gt;BH$3,10,IF(LOG('Indicator Data'!P84)&lt;BH$4,0,10-(BH$3-LOG('Indicator Data'!P84))/(BH$3-BH$4)*10))),1))</f>
        <v>x</v>
      </c>
      <c r="BI84" s="198" t="str">
        <f>IF(BH84="x","x",'Indicator Data'!P84/'Indicator Data'!$CB84)</f>
        <v>x</v>
      </c>
      <c r="BJ84" s="201" t="str">
        <f t="shared" si="136"/>
        <v>x</v>
      </c>
      <c r="BK84" s="197" t="str">
        <f t="shared" si="157"/>
        <v>x</v>
      </c>
      <c r="BL84" s="199">
        <f t="shared" si="158"/>
        <v>9.5</v>
      </c>
      <c r="BM84" s="201">
        <f>ROUND(IF('Indicator Data'!Q84=0,0,IF(LOG('Indicator Data'!Q84)&gt;BM$3,10,IF(LOG('Indicator Data'!Q84)&lt;BM$4,0,10-(BM$3-LOG('Indicator Data'!Q84))/(BM$3-BM$4)*10))),1)</f>
        <v>0</v>
      </c>
      <c r="BN84" s="252">
        <f>'Indicator Data'!R84</f>
        <v>0</v>
      </c>
      <c r="BO84" s="201">
        <f t="shared" si="137"/>
        <v>0</v>
      </c>
      <c r="BP84" s="201">
        <f t="shared" si="138"/>
        <v>0</v>
      </c>
      <c r="BQ84" s="201">
        <f>ROUND(IF('Indicator Data'!S84=0,0,IF(LOG('Indicator Data'!S84)&gt;BQ$3,10,IF(LOG('Indicator Data'!S84)&lt;BQ$4,0,10-(BQ$3-LOG('Indicator Data'!S84))/(BQ$3-BQ$4)*10))),1)</f>
        <v>0</v>
      </c>
      <c r="BR84" s="252">
        <f>'Indicator Data'!T84</f>
        <v>0</v>
      </c>
      <c r="BS84" s="201">
        <f t="shared" si="139"/>
        <v>0</v>
      </c>
      <c r="BT84" s="201">
        <f t="shared" si="140"/>
        <v>0</v>
      </c>
      <c r="BU84" s="197">
        <f t="shared" si="141"/>
        <v>0</v>
      </c>
      <c r="BV84" s="201">
        <f>ROUND(IF('Indicator Data'!U84=0,0,IF(LOG('Indicator Data'!U84)&gt;BV$3,10,IF(LOG('Indicator Data'!U84)&lt;BV$4,0,10-(BV$3-LOG('Indicator Data'!U84))/(BV$3-BV$4)*10))),1)</f>
        <v>7.6</v>
      </c>
      <c r="BW84" s="198">
        <f>'Indicator Data'!U84/'Indicator Data'!$CB84</f>
        <v>5.6195255378280289E-2</v>
      </c>
      <c r="BX84" s="201">
        <f t="shared" si="142"/>
        <v>0.6</v>
      </c>
      <c r="BY84" s="197">
        <f t="shared" si="159"/>
        <v>5</v>
      </c>
      <c r="BZ84" s="201">
        <f>ROUND(IF('Indicator Data'!V84=0,0,IF(LOG('Indicator Data'!V84)&gt;BZ$3,10,IF(LOG('Indicator Data'!V84)&lt;BZ$4,0,10-(BZ$3-LOG('Indicator Data'!V84))/(BZ$3-BZ$4)*10))),1)</f>
        <v>9.1</v>
      </c>
      <c r="CA84" s="198">
        <f>IF('Indicator Data'!V84/'Indicator Data'!$CB84&gt;1,1,'Indicator Data'!V84/'Indicator Data'!$CB84)</f>
        <v>0.66166473411527593</v>
      </c>
      <c r="CB84" s="201">
        <f t="shared" si="143"/>
        <v>6.6</v>
      </c>
      <c r="CC84" s="197">
        <f t="shared" si="160"/>
        <v>8.1</v>
      </c>
      <c r="CD84" s="201">
        <f>ROUND(IF('Indicator Data'!W84=0,0,IF(LOG('Indicator Data'!W84)&gt;CD$3,10,IF(LOG('Indicator Data'!W84)&lt;CD$4,0,10-(CD$3-LOG('Indicator Data'!W84))/(CD$3-CD$4)*10))),1)</f>
        <v>9.3000000000000007</v>
      </c>
      <c r="CE84" s="198">
        <f>'Indicator Data'!W84/'Indicator Data'!$CB84</f>
        <v>0.86330711343555555</v>
      </c>
      <c r="CF84" s="201">
        <f t="shared" si="144"/>
        <v>8.6</v>
      </c>
      <c r="CG84" s="197">
        <f t="shared" si="161"/>
        <v>9</v>
      </c>
      <c r="CH84" s="199">
        <f t="shared" si="145"/>
        <v>6.6</v>
      </c>
      <c r="CI84" s="201">
        <f>IF('Indicator Data'!BR84="No data","x",ROUND(IF('Indicator Data'!BR84&gt;CI$3,0,IF('Indicator Data'!BR84&lt;CI$4,10,(CI$3-'Indicator Data'!BR84)/(CI$3-CI$4)*10)),1))</f>
        <v>0.7</v>
      </c>
      <c r="CJ84" s="201">
        <f>IF('Indicator Data'!BS84="No data","x",ROUND(IF('Indicator Data'!BS84&gt;CJ$3,0,IF('Indicator Data'!BS84&lt;CJ$4,10,(CJ$3-'Indicator Data'!BS84)/(CJ$3-CJ$4)*10)),1))</f>
        <v>0.6</v>
      </c>
      <c r="CK84" s="201">
        <f>IF('Indicator Data'!AC84="No data","x",ROUND(IF('Indicator Data'!AC84&gt;CK$3,0,IF('Indicator Data'!AC84&lt;CK$4,10,(CK$3-'Indicator Data'!AC84)/(CK$3-CK$4)*10)),1))</f>
        <v>0.5</v>
      </c>
      <c r="CL84" s="197">
        <f t="shared" si="146"/>
        <v>0.6</v>
      </c>
      <c r="CM84" s="201">
        <f>IF('Indicator Data'!X84="No data","x",ROUND(IF(LOG('Indicator Data'!X84)&gt;CM$3,10,IF(LOG('Indicator Data'!X84)&lt;CM$4,0,10-(CM$3-LOG('Indicator Data'!X84))/(CM$3-CM$4)*10)),1))</f>
        <v>6.5</v>
      </c>
      <c r="CN84" s="201">
        <f>IF('Indicator Data'!Y84="No data","x",ROUND(IF('Indicator Data'!Y84&gt;CN$3,10,IF('Indicator Data'!Y84&lt;CN$4,0,10-(CN$3-'Indicator Data'!Y84)/(CN$3-CN$4)*10)),1))</f>
        <v>5.2</v>
      </c>
      <c r="CO84" s="201">
        <f>IF('Indicator Data'!Z84="No data","x",ROUND(IF('Indicator Data'!Z84&gt;CO$3,10,IF('Indicator Data'!Z84&lt;CO$4,0,10-(CO$3-'Indicator Data'!Z84)/(CO$3-CO$4)*10)),1))</f>
        <v>7.1</v>
      </c>
      <c r="CP84" s="201" t="str">
        <f>IF('Indicator Data'!AA84="No data","x",ROUND(IF('Indicator Data'!AA84&gt;CP$3,10,IF('Indicator Data'!AA84&lt;CP$4,0,10-(CP$3-'Indicator Data'!AA84)/(CP$3-CP$4)*10)),1))</f>
        <v>x</v>
      </c>
      <c r="CQ84" s="197">
        <f t="shared" si="162"/>
        <v>6.3</v>
      </c>
      <c r="CR84" s="199">
        <f t="shared" si="163"/>
        <v>4.4000000000000004</v>
      </c>
      <c r="CS84" s="201">
        <f>IF('Indicator Data'!AF84="No data","x",ROUND(IF('Indicator Data'!AF84&gt;CS$3,10,IF('Indicator Data'!AF84&lt;CS$4,0,10-(CS$3-'Indicator Data'!AF84)/(CS$3-CS$4)*10)),1))</f>
        <v>5.0999999999999996</v>
      </c>
      <c r="CT84" s="201">
        <f>IF('Indicator Data'!AG84="No data","x",ROUND(IF('Indicator Data'!AG84&gt;CT$3,10,IF('Indicator Data'!AG84&lt;CT$4,0,10-(CT$3-'Indicator Data'!AG84)/(CT$3-CT$4)*10)),1))</f>
        <v>5.6</v>
      </c>
      <c r="CU84" s="197">
        <f t="shared" si="164"/>
        <v>5.9</v>
      </c>
      <c r="CV84" s="201">
        <f>IF('Indicator Data'!AB84="No data","x",ROUND(IF('Indicator Data'!AB84&gt;CV$3,10,IF('Indicator Data'!AB84&lt;CV$4,0,10-(CV$3-'Indicator Data'!AB84)/(CV$3-CV$4)*10)),1))</f>
        <v>0</v>
      </c>
      <c r="CW84" s="197">
        <f t="shared" si="165"/>
        <v>0.5</v>
      </c>
      <c r="CX84" s="198">
        <f>IF('Indicator Data'!AD84="No data","x",'Indicator Data'!AD84/'Indicator Data'!$CA84)</f>
        <v>1.3753495151706496E-4</v>
      </c>
      <c r="CY84" s="201">
        <f t="shared" si="147"/>
        <v>8.6</v>
      </c>
      <c r="CZ84" s="201">
        <f>IF('Indicator Data'!AE84="No data","x",ROUND(IF('Indicator Data'!AE84&gt;CZ$3,0,IF('Indicator Data'!AE84&lt;CZ$4,10,(CZ$3-'Indicator Data'!AE84)/(CZ$3-CZ$4)*10)),1))</f>
        <v>6</v>
      </c>
      <c r="DA84" s="197">
        <f t="shared" si="166"/>
        <v>7.3</v>
      </c>
      <c r="DB84" s="199">
        <f t="shared" si="167"/>
        <v>4.5999999999999996</v>
      </c>
      <c r="DC84" s="200">
        <f t="shared" si="148"/>
        <v>6.9</v>
      </c>
      <c r="DD84" s="202">
        <f t="shared" si="149"/>
        <v>5.6</v>
      </c>
      <c r="DE84" s="201">
        <f>ROUND(IF('Indicator Data'!AH84=0,0,IF('Indicator Data'!AH84&gt;DE$3,10,IF('Indicator Data'!AH84&lt;DE$4,0,10-(DE$3-'Indicator Data'!AH84)/(DE$3-DE$4)*10))),1)</f>
        <v>10</v>
      </c>
      <c r="DF84" s="201">
        <f>ROUND(IF('Indicator Data'!AI84=0,0,IF(LOG('Indicator Data'!AI84)&gt;LOG(DF$3),10,IF(LOG('Indicator Data'!AI84)&lt;LOG(DF$4),0,10-(LOG(DF$3)-LOG('Indicator Data'!AI84))/(LOG(DF$3)-LOG(DF$4))*10))),1)</f>
        <v>9.6999999999999993</v>
      </c>
      <c r="DG84" s="203">
        <f t="shared" si="150"/>
        <v>9.9</v>
      </c>
      <c r="DH84" s="197">
        <f>'Indicator Data'!AJ84</f>
        <v>0</v>
      </c>
      <c r="DI84" s="197">
        <f>'Indicator Data'!AK84</f>
        <v>5</v>
      </c>
      <c r="DJ84" s="200">
        <f t="shared" si="151"/>
        <v>9</v>
      </c>
      <c r="DK84" s="202">
        <f t="shared" si="152"/>
        <v>9</v>
      </c>
      <c r="DL84" s="13"/>
      <c r="DM84" s="24"/>
    </row>
    <row r="85" spans="1:117" s="2" customFormat="1">
      <c r="A85" s="205" t="str">
        <f>'Indicator Data'!A85</f>
        <v>Ireland</v>
      </c>
      <c r="B85" s="206" t="str">
        <f>'Indicator Data'!B85</f>
        <v>IRL</v>
      </c>
      <c r="C85" s="204">
        <f>ROUND(IF('Indicator Data'!C85=0,0.1,IF(LOG('Indicator Data'!C85)&gt;C$3,10,IF(LOG('Indicator Data'!C85)&lt;C$4,0,10-(C$3-LOG('Indicator Data'!C85))/(C$3-C$4)*10))),1)</f>
        <v>0.1</v>
      </c>
      <c r="D85" s="196">
        <f>ROUND(IF('Indicator Data'!D85=0,0.1,IF(LOG('Indicator Data'!D85)&gt;D$3,10,IF(LOG('Indicator Data'!D85)&lt;D$4,0,10-(D$3-LOG('Indicator Data'!D85))/(D$3-D$4)*10))),1)</f>
        <v>0.1</v>
      </c>
      <c r="E85" s="197">
        <f t="shared" si="107"/>
        <v>0.1</v>
      </c>
      <c r="F85" s="197">
        <f>IF('Indicator Data'!E85="No data",0.1,(ROUND(IF('Indicator Data'!E85=0,0,IF(LOG('Indicator Data'!E85)&gt;F$3,10,IF(LOG('Indicator Data'!E85)&lt;F$4,0,10-(F$3-LOG('Indicator Data'!E85))/(F$3-F$4)*10))),1)))</f>
        <v>5.4</v>
      </c>
      <c r="G85" s="197">
        <f>ROUND(IF('Indicator Data'!F85=0,0,IF(LOG('Indicator Data'!F85)&gt;G$3,10,IF(LOG('Indicator Data'!F85)&lt;G$4,0,10-(G$3-LOG('Indicator Data'!F85))/(G$3-G$4)*10))),1)</f>
        <v>5.0999999999999996</v>
      </c>
      <c r="H85" s="196">
        <f>ROUND(IF('Indicator Data'!G85=0,0,IF(LOG('Indicator Data'!G85)&gt;H$3,10,IF(LOG('Indicator Data'!G85)&lt;H$4,0,10-(H$3-LOG('Indicator Data'!G85))/(H$3-H$4)*10))),1)</f>
        <v>0</v>
      </c>
      <c r="I85" s="196">
        <f>ROUND(IF('Indicator Data'!H85=0,0,IF(LOG('Indicator Data'!H85)&gt;I$3,10,IF(LOG('Indicator Data'!H85)&lt;I$4,0,10-(I$3-LOG('Indicator Data'!H85))/(I$3-I$4)*10))),1)</f>
        <v>0</v>
      </c>
      <c r="J85" s="196">
        <f t="shared" si="108"/>
        <v>0</v>
      </c>
      <c r="K85" s="196">
        <f>ROUND(IF('Indicator Data'!I85=0,0,IF(LOG('Indicator Data'!I85)&gt;K$3,10,IF(LOG('Indicator Data'!I85)&lt;K$4,0,10-(K$3-LOG('Indicator Data'!I85))/(K$3-K$4)*10))),1)</f>
        <v>0</v>
      </c>
      <c r="L85" s="197">
        <f t="shared" si="109"/>
        <v>0</v>
      </c>
      <c r="M85" s="197">
        <f>ROUND(IF('Indicator Data'!J85=0,0,IF(LOG('Indicator Data'!J85)&gt;M$3,10,IF(LOG('Indicator Data'!J85)&lt;M$4,0,10-(M$3-LOG('Indicator Data'!J85))/(M$3-M$4)*10))),1)</f>
        <v>0</v>
      </c>
      <c r="N85" s="198">
        <f>'Indicator Data'!C85/'Indicator Data'!$CB85</f>
        <v>0</v>
      </c>
      <c r="O85" s="198">
        <f>'Indicator Data'!D85/'Indicator Data'!$CB85</f>
        <v>0</v>
      </c>
      <c r="P85" s="198">
        <f>IF(F85=0.1,"x",'Indicator Data'!E85/'Indicator Data'!$CB85)</f>
        <v>3.0544615447447776E-3</v>
      </c>
      <c r="Q85" s="198">
        <f>'Indicator Data'!F85/'Indicator Data'!$CB85</f>
        <v>2.3747370857185644E-6</v>
      </c>
      <c r="R85" s="198">
        <f>'Indicator Data'!G85/'Indicator Data'!$CB85</f>
        <v>0</v>
      </c>
      <c r="S85" s="198">
        <f>'Indicator Data'!H85/'Indicator Data'!$CB85</f>
        <v>0</v>
      </c>
      <c r="T85" s="198">
        <f>'Indicator Data'!I85/'Indicator Data'!$CB85</f>
        <v>0</v>
      </c>
      <c r="U85" s="198">
        <f>'Indicator Data'!J85/'Indicator Data'!$CB85</f>
        <v>0</v>
      </c>
      <c r="V85" s="196">
        <f t="shared" si="110"/>
        <v>0</v>
      </c>
      <c r="W85" s="196">
        <f t="shared" si="111"/>
        <v>0</v>
      </c>
      <c r="X85" s="197">
        <f t="shared" si="112"/>
        <v>0</v>
      </c>
      <c r="Y85" s="197">
        <f t="shared" si="113"/>
        <v>2</v>
      </c>
      <c r="Z85" s="197">
        <f t="shared" si="114"/>
        <v>6.4</v>
      </c>
      <c r="AA85" s="196">
        <f t="shared" si="115"/>
        <v>0</v>
      </c>
      <c r="AB85" s="196">
        <f t="shared" si="116"/>
        <v>0</v>
      </c>
      <c r="AC85" s="196">
        <f t="shared" si="117"/>
        <v>0</v>
      </c>
      <c r="AD85" s="196">
        <f t="shared" si="118"/>
        <v>0</v>
      </c>
      <c r="AE85" s="197">
        <f t="shared" si="119"/>
        <v>0</v>
      </c>
      <c r="AF85" s="197">
        <f t="shared" si="120"/>
        <v>0</v>
      </c>
      <c r="AG85" s="196">
        <f>ROUND(IF('Indicator Data'!K85=0,0,IF('Indicator Data'!K85&gt;AG$3,10,IF('Indicator Data'!K85&lt;AG$4,0,10-(AG$3-'Indicator Data'!K85)/(AG$3-AG$4)*10))),1)</f>
        <v>0</v>
      </c>
      <c r="AH85" s="199">
        <f t="shared" si="121"/>
        <v>0.1</v>
      </c>
      <c r="AI85" s="199">
        <f t="shared" si="122"/>
        <v>0.1</v>
      </c>
      <c r="AJ85" s="197">
        <f t="shared" si="123"/>
        <v>0</v>
      </c>
      <c r="AK85" s="197">
        <f t="shared" si="124"/>
        <v>0</v>
      </c>
      <c r="AL85" s="199">
        <f t="shared" si="125"/>
        <v>0</v>
      </c>
      <c r="AM85" s="199">
        <f t="shared" si="126"/>
        <v>0</v>
      </c>
      <c r="AN85" s="197">
        <f t="shared" si="127"/>
        <v>0</v>
      </c>
      <c r="AO85" s="200">
        <f t="shared" si="128"/>
        <v>0.1</v>
      </c>
      <c r="AP85" s="200">
        <f t="shared" si="153"/>
        <v>3.9</v>
      </c>
      <c r="AQ85" s="200">
        <f t="shared" si="129"/>
        <v>5.8</v>
      </c>
      <c r="AR85" s="200">
        <f t="shared" si="130"/>
        <v>0</v>
      </c>
      <c r="AS85" s="199">
        <f t="shared" si="131"/>
        <v>0</v>
      </c>
      <c r="AT85" s="199">
        <f>IF('Indicator Data'!L85="No data","x",IF('Indicator Data'!CC85&lt;1000,"x",ROUND((IF('Indicator Data'!L85&gt;AT$3,10,IF('Indicator Data'!L85&lt;AT$4,0,10-(AT$3-'Indicator Data'!L85)/(AT$3-AT$4)*10))),1)))</f>
        <v>1</v>
      </c>
      <c r="AU85" s="200">
        <f t="shared" si="132"/>
        <v>0.5</v>
      </c>
      <c r="AV85" s="201">
        <f>IF('Indicator Data'!M85="No data","x",ROUND(IF('Indicator Data'!M85=0,0,IF(LOG('Indicator Data'!M85)&gt;AV$3,10,IF(LOG('Indicator Data'!M85)&lt;AV$4,0,10-(AV$3-LOG('Indicator Data'!M85))/(AV$3-AV$4)*10))),1))</f>
        <v>0</v>
      </c>
      <c r="AW85" s="198">
        <f>IF(AV85="x","x",'Indicator Data'!M85/'Indicator Data'!$CB85)</f>
        <v>0</v>
      </c>
      <c r="AX85" s="201">
        <f t="shared" si="133"/>
        <v>0</v>
      </c>
      <c r="AY85" s="197">
        <f t="shared" si="154"/>
        <v>0</v>
      </c>
      <c r="AZ85" s="201" t="str">
        <f>IF('Indicator Data'!N85="No data","x",ROUND(IF('Indicator Data'!N85=0,0,IF(LOG('Indicator Data'!N85)&gt;AZ$3,10,IF(LOG('Indicator Data'!N85)&lt;AZ$4,0,10-(AZ$3-LOG('Indicator Data'!N85))/(AZ$3-AZ$4)*10))),1))</f>
        <v>x</v>
      </c>
      <c r="BA85" s="198" t="str">
        <f>IF(AZ85="x","x",'Indicator Data'!N85/'Indicator Data'!$CB85)</f>
        <v>x</v>
      </c>
      <c r="BB85" s="201" t="str">
        <f t="shared" si="134"/>
        <v>x</v>
      </c>
      <c r="BC85" s="197" t="str">
        <f t="shared" si="155"/>
        <v>x</v>
      </c>
      <c r="BD85" s="201" t="str">
        <f>IF('Indicator Data'!O85="No data","x",ROUND(IF('Indicator Data'!O85=0,0,IF(LOG('Indicator Data'!O85)&gt;BD$3,10,IF(LOG('Indicator Data'!O85)&lt;BD$4,0,10-(BD$3-LOG('Indicator Data'!O85))/(BD$3-BD$4)*10))),1))</f>
        <v>x</v>
      </c>
      <c r="BE85" s="198" t="str">
        <f>IF(BD85="x","x",'Indicator Data'!O85/'Indicator Data'!$CB85)</f>
        <v>x</v>
      </c>
      <c r="BF85" s="201" t="str">
        <f t="shared" si="135"/>
        <v>x</v>
      </c>
      <c r="BG85" s="197" t="str">
        <f t="shared" si="156"/>
        <v>x</v>
      </c>
      <c r="BH85" s="201" t="str">
        <f>IF('Indicator Data'!P85="No data","x",ROUND(IF('Indicator Data'!P85=0,0,IF(LOG('Indicator Data'!P85)&gt;BH$3,10,IF(LOG('Indicator Data'!P85)&lt;BH$4,0,10-(BH$3-LOG('Indicator Data'!P85))/(BH$3-BH$4)*10))),1))</f>
        <v>x</v>
      </c>
      <c r="BI85" s="198" t="str">
        <f>IF(BH85="x","x",'Indicator Data'!P85/'Indicator Data'!$CB85)</f>
        <v>x</v>
      </c>
      <c r="BJ85" s="201" t="str">
        <f t="shared" si="136"/>
        <v>x</v>
      </c>
      <c r="BK85" s="197" t="str">
        <f t="shared" si="157"/>
        <v>x</v>
      </c>
      <c r="BL85" s="199">
        <f t="shared" si="158"/>
        <v>0</v>
      </c>
      <c r="BM85" s="201">
        <f>ROUND(IF('Indicator Data'!Q85=0,0,IF(LOG('Indicator Data'!Q85)&gt;BM$3,10,IF(LOG('Indicator Data'!Q85)&lt;BM$4,0,10-(BM$3-LOG('Indicator Data'!Q85))/(BM$3-BM$4)*10))),1)</f>
        <v>0</v>
      </c>
      <c r="BN85" s="252">
        <f>'Indicator Data'!R85</f>
        <v>0</v>
      </c>
      <c r="BO85" s="201">
        <f t="shared" si="137"/>
        <v>0</v>
      </c>
      <c r="BP85" s="201">
        <f t="shared" si="138"/>
        <v>0</v>
      </c>
      <c r="BQ85" s="201">
        <f>ROUND(IF('Indicator Data'!S85=0,0,IF(LOG('Indicator Data'!S85)&gt;BQ$3,10,IF(LOG('Indicator Data'!S85)&lt;BQ$4,0,10-(BQ$3-LOG('Indicator Data'!S85))/(BQ$3-BQ$4)*10))),1)</f>
        <v>0</v>
      </c>
      <c r="BR85" s="252">
        <f>'Indicator Data'!T85</f>
        <v>0</v>
      </c>
      <c r="BS85" s="201">
        <f t="shared" si="139"/>
        <v>0</v>
      </c>
      <c r="BT85" s="201">
        <f t="shared" si="140"/>
        <v>0</v>
      </c>
      <c r="BU85" s="197">
        <f t="shared" si="141"/>
        <v>0</v>
      </c>
      <c r="BV85" s="201">
        <f>ROUND(IF('Indicator Data'!U85=0,0,IF(LOG('Indicator Data'!U85)&gt;BV$3,10,IF(LOG('Indicator Data'!U85)&lt;BV$4,0,10-(BV$3-LOG('Indicator Data'!U85))/(BV$3-BV$4)*10))),1)</f>
        <v>0</v>
      </c>
      <c r="BW85" s="198">
        <f>'Indicator Data'!U85/'Indicator Data'!$CB85</f>
        <v>0</v>
      </c>
      <c r="BX85" s="201">
        <f t="shared" si="142"/>
        <v>0</v>
      </c>
      <c r="BY85" s="197">
        <f t="shared" si="159"/>
        <v>0</v>
      </c>
      <c r="BZ85" s="201">
        <f>ROUND(IF('Indicator Data'!V85=0,0,IF(LOG('Indicator Data'!V85)&gt;BZ$3,10,IF(LOG('Indicator Data'!V85)&lt;BZ$4,0,10-(BZ$3-LOG('Indicator Data'!V85))/(BZ$3-BZ$4)*10))),1)</f>
        <v>0</v>
      </c>
      <c r="CA85" s="198">
        <f>IF('Indicator Data'!V85/'Indicator Data'!$CB85&gt;1,1,'Indicator Data'!V85/'Indicator Data'!$CB85)</f>
        <v>0</v>
      </c>
      <c r="CB85" s="201">
        <f t="shared" si="143"/>
        <v>0</v>
      </c>
      <c r="CC85" s="197">
        <f t="shared" si="160"/>
        <v>0</v>
      </c>
      <c r="CD85" s="201">
        <f>ROUND(IF('Indicator Data'!W85=0,0,IF(LOG('Indicator Data'!W85)&gt;CD$3,10,IF(LOG('Indicator Data'!W85)&lt;CD$4,0,10-(CD$3-LOG('Indicator Data'!W85))/(CD$3-CD$4)*10))),1)</f>
        <v>0</v>
      </c>
      <c r="CE85" s="198">
        <f>'Indicator Data'!W85/'Indicator Data'!$CB85</f>
        <v>0</v>
      </c>
      <c r="CF85" s="201">
        <f t="shared" si="144"/>
        <v>0</v>
      </c>
      <c r="CG85" s="197">
        <f t="shared" si="161"/>
        <v>0</v>
      </c>
      <c r="CH85" s="199">
        <f t="shared" si="145"/>
        <v>0</v>
      </c>
      <c r="CI85" s="201">
        <f>IF('Indicator Data'!BR85="No data","x",ROUND(IF('Indicator Data'!BR85&gt;CI$3,0,IF('Indicator Data'!BR85&lt;CI$4,10,(CI$3-'Indicator Data'!BR85)/(CI$3-CI$4)*10)),1))</f>
        <v>1</v>
      </c>
      <c r="CJ85" s="201">
        <f>IF('Indicator Data'!BS85="No data","x",ROUND(IF('Indicator Data'!BS85&gt;CJ$3,0,IF('Indicator Data'!BS85&lt;CJ$4,10,(CJ$3-'Indicator Data'!BS85)/(CJ$3-CJ$4)*10)),1))</f>
        <v>0.4</v>
      </c>
      <c r="CK85" s="201" t="str">
        <f>IF('Indicator Data'!AC85="No data","x",ROUND(IF('Indicator Data'!AC85&gt;CK$3,0,IF('Indicator Data'!AC85&lt;CK$4,10,(CK$3-'Indicator Data'!AC85)/(CK$3-CK$4)*10)),1))</f>
        <v>x</v>
      </c>
      <c r="CL85" s="197">
        <f t="shared" si="146"/>
        <v>0.7</v>
      </c>
      <c r="CM85" s="201">
        <f>IF('Indicator Data'!X85="No data","x",ROUND(IF(LOG('Indicator Data'!X85)&gt;CM$3,10,IF(LOG('Indicator Data'!X85)&lt;CM$4,0,10-(CM$3-LOG('Indicator Data'!X85))/(CM$3-CM$4)*10)),1))</f>
        <v>6.2</v>
      </c>
      <c r="CN85" s="201">
        <f>IF('Indicator Data'!Y85="No data","x",ROUND(IF('Indicator Data'!Y85&gt;CN$3,10,IF('Indicator Data'!Y85&lt;CN$4,0,10-(CN$3-'Indicator Data'!Y85)/(CN$3-CN$4)*10)),1))</f>
        <v>3.2</v>
      </c>
      <c r="CO85" s="201">
        <f>IF('Indicator Data'!Z85="No data","x",ROUND(IF('Indicator Data'!Z85&gt;CO$3,10,IF('Indicator Data'!Z85&lt;CO$4,0,10-(CO$3-'Indicator Data'!Z85)/(CO$3-CO$4)*10)),1))</f>
        <v>6.4</v>
      </c>
      <c r="CP85" s="201">
        <f>IF('Indicator Data'!AA85="No data","x",ROUND(IF('Indicator Data'!AA85&gt;CP$3,10,IF('Indicator Data'!AA85&lt;CP$4,0,10-(CP$3-'Indicator Data'!AA85)/(CP$3-CP$4)*10)),1))</f>
        <v>2</v>
      </c>
      <c r="CQ85" s="197">
        <f t="shared" si="162"/>
        <v>4.5</v>
      </c>
      <c r="CR85" s="199">
        <f t="shared" si="163"/>
        <v>3.2</v>
      </c>
      <c r="CS85" s="201" t="str">
        <f>IF('Indicator Data'!AF85="No data","x",ROUND(IF('Indicator Data'!AF85&gt;CS$3,10,IF('Indicator Data'!AF85&lt;CS$4,0,10-(CS$3-'Indicator Data'!AF85)/(CS$3-CS$4)*10)),1))</f>
        <v>x</v>
      </c>
      <c r="CT85" s="201">
        <f>IF('Indicator Data'!AG85="No data","x",ROUND(IF('Indicator Data'!AG85&gt;CT$3,10,IF('Indicator Data'!AG85&lt;CT$4,0,10-(CT$3-'Indicator Data'!AG85)/(CT$3-CT$4)*10)),1))</f>
        <v>0.9</v>
      </c>
      <c r="CU85" s="197">
        <f t="shared" si="164"/>
        <v>3.7</v>
      </c>
      <c r="CV85" s="201">
        <f>IF('Indicator Data'!AB85="No data","x",ROUND(IF('Indicator Data'!AB85&gt;CV$3,10,IF('Indicator Data'!AB85&lt;CV$4,0,10-(CV$3-'Indicator Data'!AB85)/(CV$3-CV$4)*10)),1))</f>
        <v>0</v>
      </c>
      <c r="CW85" s="197">
        <f t="shared" si="165"/>
        <v>0.5</v>
      </c>
      <c r="CX85" s="198">
        <f>IF('Indicator Data'!AD85="No data","x",'Indicator Data'!AD85/'Indicator Data'!$CA85)</f>
        <v>7.8091520994386966E-4</v>
      </c>
      <c r="CY85" s="201">
        <f t="shared" si="147"/>
        <v>2.2000000000000002</v>
      </c>
      <c r="CZ85" s="201">
        <f>IF('Indicator Data'!AE85="No data","x",ROUND(IF('Indicator Data'!AE85&gt;CZ$3,0,IF('Indicator Data'!AE85&lt;CZ$4,10,(CZ$3-'Indicator Data'!AE85)/(CZ$3-CZ$4)*10)),1))</f>
        <v>0</v>
      </c>
      <c r="DA85" s="197">
        <f t="shared" si="166"/>
        <v>1.1000000000000001</v>
      </c>
      <c r="DB85" s="199">
        <f t="shared" si="167"/>
        <v>1.8</v>
      </c>
      <c r="DC85" s="200">
        <f t="shared" si="148"/>
        <v>1.3</v>
      </c>
      <c r="DD85" s="202">
        <f t="shared" si="149"/>
        <v>2.2000000000000002</v>
      </c>
      <c r="DE85" s="201">
        <f>ROUND(IF('Indicator Data'!AH85=0,0,IF('Indicator Data'!AH85&gt;DE$3,10,IF('Indicator Data'!AH85&lt;DE$4,0,10-(DE$3-'Indicator Data'!AH85)/(DE$3-DE$4)*10))),1)</f>
        <v>0</v>
      </c>
      <c r="DF85" s="201">
        <f>ROUND(IF('Indicator Data'!AI85=0,0,IF(LOG('Indicator Data'!AI85)&gt;LOG(DF$3),10,IF(LOG('Indicator Data'!AI85)&lt;LOG(DF$4),0,10-(LOG(DF$3)-LOG('Indicator Data'!AI85))/(LOG(DF$3)-LOG(DF$4))*10))),1)</f>
        <v>0</v>
      </c>
      <c r="DG85" s="203">
        <f t="shared" si="150"/>
        <v>0</v>
      </c>
      <c r="DH85" s="197">
        <f>'Indicator Data'!AJ85</f>
        <v>0</v>
      </c>
      <c r="DI85" s="197">
        <f>'Indicator Data'!AK85</f>
        <v>0</v>
      </c>
      <c r="DJ85" s="200">
        <f t="shared" si="151"/>
        <v>0</v>
      </c>
      <c r="DK85" s="202">
        <f t="shared" si="152"/>
        <v>0</v>
      </c>
      <c r="DL85" s="13"/>
      <c r="DM85" s="24"/>
    </row>
    <row r="86" spans="1:117" s="2" customFormat="1">
      <c r="A86" s="205" t="str">
        <f>'Indicator Data'!A86</f>
        <v>Israel</v>
      </c>
      <c r="B86" s="206" t="str">
        <f>'Indicator Data'!B86</f>
        <v>ISR</v>
      </c>
      <c r="C86" s="204">
        <f>ROUND(IF('Indicator Data'!C86=0,0.1,IF(LOG('Indicator Data'!C86)&gt;C$3,10,IF(LOG('Indicator Data'!C86)&lt;C$4,0,10-(C$3-LOG('Indicator Data'!C86))/(C$3-C$4)*10))),1)</f>
        <v>8</v>
      </c>
      <c r="D86" s="196">
        <f>ROUND(IF('Indicator Data'!D86=0,0.1,IF(LOG('Indicator Data'!D86)&gt;D$3,10,IF(LOG('Indicator Data'!D86)&lt;D$4,0,10-(D$3-LOG('Indicator Data'!D86))/(D$3-D$4)*10))),1)</f>
        <v>5.3</v>
      </c>
      <c r="E86" s="197">
        <f t="shared" si="107"/>
        <v>6.9</v>
      </c>
      <c r="F86" s="197">
        <f>IF('Indicator Data'!E86="No data",0.1,(ROUND(IF('Indicator Data'!E86=0,0,IF(LOG('Indicator Data'!E86)&gt;F$3,10,IF(LOG('Indicator Data'!E86)&lt;F$4,0,10-(F$3-LOG('Indicator Data'!E86))/(F$3-F$4)*10))),1)))</f>
        <v>4</v>
      </c>
      <c r="G86" s="197">
        <f>ROUND(IF('Indicator Data'!F86=0,0,IF(LOG('Indicator Data'!F86)&gt;G$3,10,IF(LOG('Indicator Data'!F86)&lt;G$4,0,10-(G$3-LOG('Indicator Data'!F86))/(G$3-G$4)*10))),1)</f>
        <v>5.7</v>
      </c>
      <c r="H86" s="196">
        <f>ROUND(IF('Indicator Data'!G86=0,0,IF(LOG('Indicator Data'!G86)&gt;H$3,10,IF(LOG('Indicator Data'!G86)&lt;H$4,0,10-(H$3-LOG('Indicator Data'!G86))/(H$3-H$4)*10))),1)</f>
        <v>0</v>
      </c>
      <c r="I86" s="196">
        <f>ROUND(IF('Indicator Data'!H86=0,0,IF(LOG('Indicator Data'!H86)&gt;I$3,10,IF(LOG('Indicator Data'!H86)&lt;I$4,0,10-(I$3-LOG('Indicator Data'!H86))/(I$3-I$4)*10))),1)</f>
        <v>0</v>
      </c>
      <c r="J86" s="196">
        <f t="shared" si="108"/>
        <v>0</v>
      </c>
      <c r="K86" s="196">
        <f>ROUND(IF('Indicator Data'!I86=0,0,IF(LOG('Indicator Data'!I86)&gt;K$3,10,IF(LOG('Indicator Data'!I86)&lt;K$4,0,10-(K$3-LOG('Indicator Data'!I86))/(K$3-K$4)*10))),1)</f>
        <v>0</v>
      </c>
      <c r="L86" s="197">
        <f t="shared" si="109"/>
        <v>0</v>
      </c>
      <c r="M86" s="197">
        <f>ROUND(IF('Indicator Data'!J86=0,0,IF(LOG('Indicator Data'!J86)&gt;M$3,10,IF(LOG('Indicator Data'!J86)&lt;M$4,0,10-(M$3-LOG('Indicator Data'!J86))/(M$3-M$4)*10))),1)</f>
        <v>0</v>
      </c>
      <c r="N86" s="198">
        <f>'Indicator Data'!C86/'Indicator Data'!$CB86</f>
        <v>2.0303461658698861E-3</v>
      </c>
      <c r="O86" s="198">
        <f>'Indicator Data'!D86/'Indicator Data'!$CB86</f>
        <v>4.7323150815002557E-5</v>
      </c>
      <c r="P86" s="198">
        <f>IF(F86=0.1,"x",'Indicator Data'!E86/'Indicator Data'!$CB86)</f>
        <v>4.8721482241836402E-4</v>
      </c>
      <c r="Q86" s="198">
        <f>'Indicator Data'!F86/'Indicator Data'!$CB86</f>
        <v>3.2338810620061433E-6</v>
      </c>
      <c r="R86" s="198">
        <f>'Indicator Data'!G86/'Indicator Data'!$CB86</f>
        <v>0</v>
      </c>
      <c r="S86" s="198">
        <f>'Indicator Data'!H86/'Indicator Data'!$CB86</f>
        <v>0</v>
      </c>
      <c r="T86" s="198">
        <f>'Indicator Data'!I86/'Indicator Data'!$CB86</f>
        <v>0</v>
      </c>
      <c r="U86" s="198">
        <f>'Indicator Data'!J86/'Indicator Data'!$CB86</f>
        <v>0</v>
      </c>
      <c r="V86" s="196">
        <f t="shared" si="110"/>
        <v>10</v>
      </c>
      <c r="W86" s="196">
        <f t="shared" si="111"/>
        <v>0.5</v>
      </c>
      <c r="X86" s="197">
        <f t="shared" si="112"/>
        <v>7.7</v>
      </c>
      <c r="Y86" s="197">
        <f t="shared" si="113"/>
        <v>0.3</v>
      </c>
      <c r="Z86" s="197">
        <f t="shared" si="114"/>
        <v>6.7</v>
      </c>
      <c r="AA86" s="196">
        <f t="shared" si="115"/>
        <v>0</v>
      </c>
      <c r="AB86" s="196">
        <f t="shared" si="116"/>
        <v>0</v>
      </c>
      <c r="AC86" s="196">
        <f t="shared" si="117"/>
        <v>0</v>
      </c>
      <c r="AD86" s="196">
        <f t="shared" si="118"/>
        <v>0</v>
      </c>
      <c r="AE86" s="197">
        <f t="shared" si="119"/>
        <v>0</v>
      </c>
      <c r="AF86" s="197">
        <f t="shared" si="120"/>
        <v>0</v>
      </c>
      <c r="AG86" s="196">
        <f>ROUND(IF('Indicator Data'!K86=0,0,IF('Indicator Data'!K86&gt;AG$3,10,IF('Indicator Data'!K86&lt;AG$4,0,10-(AG$3-'Indicator Data'!K86)/(AG$3-AG$4)*10))),1)</f>
        <v>1</v>
      </c>
      <c r="AH86" s="199">
        <f t="shared" si="121"/>
        <v>9</v>
      </c>
      <c r="AI86" s="199">
        <f t="shared" si="122"/>
        <v>2.9</v>
      </c>
      <c r="AJ86" s="197">
        <f t="shared" si="123"/>
        <v>0</v>
      </c>
      <c r="AK86" s="197">
        <f t="shared" si="124"/>
        <v>0</v>
      </c>
      <c r="AL86" s="199">
        <f t="shared" si="125"/>
        <v>0</v>
      </c>
      <c r="AM86" s="199">
        <f t="shared" si="126"/>
        <v>0</v>
      </c>
      <c r="AN86" s="197">
        <f t="shared" si="127"/>
        <v>0</v>
      </c>
      <c r="AO86" s="200">
        <f t="shared" si="128"/>
        <v>7.3</v>
      </c>
      <c r="AP86" s="200">
        <f t="shared" si="153"/>
        <v>2.2999999999999998</v>
      </c>
      <c r="AQ86" s="200">
        <f t="shared" si="129"/>
        <v>6.2</v>
      </c>
      <c r="AR86" s="200">
        <f t="shared" si="130"/>
        <v>0</v>
      </c>
      <c r="AS86" s="199">
        <f t="shared" si="131"/>
        <v>0.5</v>
      </c>
      <c r="AT86" s="199">
        <f>IF('Indicator Data'!L86="No data","x",IF('Indicator Data'!CC86&lt;1000,"x",ROUND((IF('Indicator Data'!L86&gt;AT$3,10,IF('Indicator Data'!L86&lt;AT$4,0,10-(AT$3-'Indicator Data'!L86)/(AT$3-AT$4)*10))),1)))</f>
        <v>10</v>
      </c>
      <c r="AU86" s="200">
        <f t="shared" si="132"/>
        <v>5.3</v>
      </c>
      <c r="AV86" s="201">
        <f>IF('Indicator Data'!M86="No data","x",ROUND(IF('Indicator Data'!M86=0,0,IF(LOG('Indicator Data'!M86)&gt;AV$3,10,IF(LOG('Indicator Data'!M86)&lt;AV$4,0,10-(AV$3-LOG('Indicator Data'!M86))/(AV$3-AV$4)*10))),1))</f>
        <v>4.8</v>
      </c>
      <c r="AW86" s="198">
        <f>IF(AV86="x","x",'Indicator Data'!M86/'Indicator Data'!$CB86)</f>
        <v>2.832581601267729E-3</v>
      </c>
      <c r="AX86" s="201">
        <f t="shared" si="133"/>
        <v>0</v>
      </c>
      <c r="AY86" s="197">
        <f t="shared" si="154"/>
        <v>2.7</v>
      </c>
      <c r="AZ86" s="201" t="str">
        <f>IF('Indicator Data'!N86="No data","x",ROUND(IF('Indicator Data'!N86=0,0,IF(LOG('Indicator Data'!N86)&gt;AZ$3,10,IF(LOG('Indicator Data'!N86)&lt;AZ$4,0,10-(AZ$3-LOG('Indicator Data'!N86))/(AZ$3-AZ$4)*10))),1))</f>
        <v>x</v>
      </c>
      <c r="BA86" s="198" t="str">
        <f>IF(AZ86="x","x",'Indicator Data'!N86/'Indicator Data'!$CB86)</f>
        <v>x</v>
      </c>
      <c r="BB86" s="201" t="str">
        <f t="shared" si="134"/>
        <v>x</v>
      </c>
      <c r="BC86" s="197" t="str">
        <f t="shared" si="155"/>
        <v>x</v>
      </c>
      <c r="BD86" s="201" t="str">
        <f>IF('Indicator Data'!O86="No data","x",ROUND(IF('Indicator Data'!O86=0,0,IF(LOG('Indicator Data'!O86)&gt;BD$3,10,IF(LOG('Indicator Data'!O86)&lt;BD$4,0,10-(BD$3-LOG('Indicator Data'!O86))/(BD$3-BD$4)*10))),1))</f>
        <v>x</v>
      </c>
      <c r="BE86" s="198" t="str">
        <f>IF(BD86="x","x",'Indicator Data'!O86/'Indicator Data'!$CB86)</f>
        <v>x</v>
      </c>
      <c r="BF86" s="201" t="str">
        <f t="shared" si="135"/>
        <v>x</v>
      </c>
      <c r="BG86" s="197" t="str">
        <f t="shared" si="156"/>
        <v>x</v>
      </c>
      <c r="BH86" s="201" t="str">
        <f>IF('Indicator Data'!P86="No data","x",ROUND(IF('Indicator Data'!P86=0,0,IF(LOG('Indicator Data'!P86)&gt;BH$3,10,IF(LOG('Indicator Data'!P86)&lt;BH$4,0,10-(BH$3-LOG('Indicator Data'!P86))/(BH$3-BH$4)*10))),1))</f>
        <v>x</v>
      </c>
      <c r="BI86" s="198" t="str">
        <f>IF(BH86="x","x",'Indicator Data'!P86/'Indicator Data'!$CB86)</f>
        <v>x</v>
      </c>
      <c r="BJ86" s="201" t="str">
        <f t="shared" si="136"/>
        <v>x</v>
      </c>
      <c r="BK86" s="197" t="str">
        <f t="shared" si="157"/>
        <v>x</v>
      </c>
      <c r="BL86" s="199">
        <f t="shared" si="158"/>
        <v>2.7</v>
      </c>
      <c r="BM86" s="201">
        <f>ROUND(IF('Indicator Data'!Q86=0,0,IF(LOG('Indicator Data'!Q86)&gt;BM$3,10,IF(LOG('Indicator Data'!Q86)&lt;BM$4,0,10-(BM$3-LOG('Indicator Data'!Q86))/(BM$3-BM$4)*10))),1)</f>
        <v>0</v>
      </c>
      <c r="BN86" s="252">
        <f>'Indicator Data'!R86</f>
        <v>0</v>
      </c>
      <c r="BO86" s="201">
        <f t="shared" si="137"/>
        <v>0</v>
      </c>
      <c r="BP86" s="201">
        <f t="shared" si="138"/>
        <v>0</v>
      </c>
      <c r="BQ86" s="201">
        <f>ROUND(IF('Indicator Data'!S86=0,0,IF(LOG('Indicator Data'!S86)&gt;BQ$3,10,IF(LOG('Indicator Data'!S86)&lt;BQ$4,0,10-(BQ$3-LOG('Indicator Data'!S86))/(BQ$3-BQ$4)*10))),1)</f>
        <v>0</v>
      </c>
      <c r="BR86" s="252">
        <f>'Indicator Data'!T86</f>
        <v>0</v>
      </c>
      <c r="BS86" s="201">
        <f t="shared" si="139"/>
        <v>0</v>
      </c>
      <c r="BT86" s="201">
        <f t="shared" si="140"/>
        <v>0</v>
      </c>
      <c r="BU86" s="197">
        <f t="shared" si="141"/>
        <v>0</v>
      </c>
      <c r="BV86" s="201">
        <f>ROUND(IF('Indicator Data'!U86=0,0,IF(LOG('Indicator Data'!U86)&gt;BV$3,10,IF(LOG('Indicator Data'!U86)&lt;BV$4,0,10-(BV$3-LOG('Indicator Data'!U86))/(BV$3-BV$4)*10))),1)</f>
        <v>7.7</v>
      </c>
      <c r="BW86" s="198">
        <f>'Indicator Data'!U86/'Indicator Data'!$CB86</f>
        <v>0.29014411181123906</v>
      </c>
      <c r="BX86" s="201">
        <f t="shared" si="142"/>
        <v>3.2</v>
      </c>
      <c r="BY86" s="197">
        <f t="shared" si="159"/>
        <v>5.9</v>
      </c>
      <c r="BZ86" s="201">
        <f>ROUND(IF('Indicator Data'!V86=0,0,IF(LOG('Indicator Data'!V86)&gt;BZ$3,10,IF(LOG('Indicator Data'!V86)&lt;BZ$4,0,10-(BZ$3-LOG('Indicator Data'!V86))/(BZ$3-BZ$4)*10))),1)</f>
        <v>8.4</v>
      </c>
      <c r="CA86" s="198">
        <f>IF('Indicator Data'!V86/'Indicator Data'!$CB86&gt;1,1,'Indicator Data'!V86/'Indicator Data'!$CB86)</f>
        <v>0.95089507163627585</v>
      </c>
      <c r="CB86" s="201">
        <f t="shared" si="143"/>
        <v>9.5</v>
      </c>
      <c r="CC86" s="197">
        <f t="shared" si="160"/>
        <v>9</v>
      </c>
      <c r="CD86" s="201">
        <f>ROUND(IF('Indicator Data'!W86=0,0,IF(LOG('Indicator Data'!W86)&gt;CD$3,10,IF(LOG('Indicator Data'!W86)&lt;CD$4,0,10-(CD$3-LOG('Indicator Data'!W86))/(CD$3-CD$4)*10))),1)</f>
        <v>6.2</v>
      </c>
      <c r="CE86" s="198">
        <f>'Indicator Data'!W86/'Indicator Data'!$CB86</f>
        <v>2.8803504634302528E-2</v>
      </c>
      <c r="CF86" s="201">
        <f t="shared" si="144"/>
        <v>0.3</v>
      </c>
      <c r="CG86" s="197">
        <f t="shared" si="161"/>
        <v>3.8</v>
      </c>
      <c r="CH86" s="199">
        <f t="shared" si="145"/>
        <v>5.6</v>
      </c>
      <c r="CI86" s="201">
        <f>IF('Indicator Data'!BR86="No data","x",ROUND(IF('Indicator Data'!BR86&gt;CI$3,0,IF('Indicator Data'!BR86&lt;CI$4,10,(CI$3-'Indicator Data'!BR86)/(CI$3-CI$4)*10)),1))</f>
        <v>0</v>
      </c>
      <c r="CJ86" s="201">
        <f>IF('Indicator Data'!BS86="No data","x",ROUND(IF('Indicator Data'!BS86&gt;CJ$3,0,IF('Indicator Data'!BS86&lt;CJ$4,10,(CJ$3-'Indicator Data'!BS86)/(CJ$3-CJ$4)*10)),1))</f>
        <v>0</v>
      </c>
      <c r="CK86" s="201" t="str">
        <f>IF('Indicator Data'!AC86="No data","x",ROUND(IF('Indicator Data'!AC86&gt;CK$3,0,IF('Indicator Data'!AC86&lt;CK$4,10,(CK$3-'Indicator Data'!AC86)/(CK$3-CK$4)*10)),1))</f>
        <v>x</v>
      </c>
      <c r="CL86" s="197">
        <f t="shared" si="146"/>
        <v>0</v>
      </c>
      <c r="CM86" s="201">
        <f>IF('Indicator Data'!X86="No data","x",ROUND(IF(LOG('Indicator Data'!X86)&gt;CM$3,10,IF(LOG('Indicator Data'!X86)&lt;CM$4,0,10-(CM$3-LOG('Indicator Data'!X86))/(CM$3-CM$4)*10)),1))</f>
        <v>8.6999999999999993</v>
      </c>
      <c r="CN86" s="201">
        <f>IF('Indicator Data'!Y86="No data","x",ROUND(IF('Indicator Data'!Y86&gt;CN$3,10,IF('Indicator Data'!Y86&lt;CN$4,0,10-(CN$3-'Indicator Data'!Y86)/(CN$3-CN$4)*10)),1))</f>
        <v>3.8</v>
      </c>
      <c r="CO86" s="201">
        <f>IF('Indicator Data'!Z86="No data","x",ROUND(IF('Indicator Data'!Z86&gt;CO$3,10,IF('Indicator Data'!Z86&lt;CO$4,0,10-(CO$3-'Indicator Data'!Z86)/(CO$3-CO$4)*10)),1))</f>
        <v>9.3000000000000007</v>
      </c>
      <c r="CP86" s="201">
        <f>IF('Indicator Data'!AA86="No data","x",ROUND(IF('Indicator Data'!AA86&gt;CP$3,10,IF('Indicator Data'!AA86&lt;CP$4,0,10-(CP$3-'Indicator Data'!AA86)/(CP$3-CP$4)*10)),1))</f>
        <v>2.9</v>
      </c>
      <c r="CQ86" s="197">
        <f t="shared" si="162"/>
        <v>6.2</v>
      </c>
      <c r="CR86" s="199">
        <f t="shared" si="163"/>
        <v>4.0999999999999996</v>
      </c>
      <c r="CS86" s="201" t="str">
        <f>IF('Indicator Data'!AF86="No data","x",ROUND(IF('Indicator Data'!AF86&gt;CS$3,10,IF('Indicator Data'!AF86&lt;CS$4,0,10-(CS$3-'Indicator Data'!AF86)/(CS$3-CS$4)*10)),1))</f>
        <v>x</v>
      </c>
      <c r="CT86" s="201">
        <f>IF('Indicator Data'!AG86="No data","x",ROUND(IF('Indicator Data'!AG86&gt;CT$3,10,IF('Indicator Data'!AG86&lt;CT$4,0,10-(CT$3-'Indicator Data'!AG86)/(CT$3-CT$4)*10)),1))</f>
        <v>3.2</v>
      </c>
      <c r="CU86" s="197">
        <f t="shared" si="164"/>
        <v>5.6</v>
      </c>
      <c r="CV86" s="201">
        <f>IF('Indicator Data'!AB86="No data","x",ROUND(IF('Indicator Data'!AB86&gt;CV$3,10,IF('Indicator Data'!AB86&lt;CV$4,0,10-(CV$3-'Indicator Data'!AB86)/(CV$3-CV$4)*10)),1))</f>
        <v>0</v>
      </c>
      <c r="CW86" s="197">
        <f t="shared" si="165"/>
        <v>0</v>
      </c>
      <c r="CX86" s="198">
        <f>IF('Indicator Data'!AD86="No data","x",'Indicator Data'!AD86/'Indicator Data'!$CA86)</f>
        <v>2.1974363012086708E-4</v>
      </c>
      <c r="CY86" s="201">
        <f t="shared" si="147"/>
        <v>7.8</v>
      </c>
      <c r="CZ86" s="201" t="str">
        <f>IF('Indicator Data'!AE86="No data","x",ROUND(IF('Indicator Data'!AE86&gt;CZ$3,0,IF('Indicator Data'!AE86&lt;CZ$4,10,(CZ$3-'Indicator Data'!AE86)/(CZ$3-CZ$4)*10)),1))</f>
        <v>x</v>
      </c>
      <c r="DA86" s="197">
        <f t="shared" si="166"/>
        <v>7.8</v>
      </c>
      <c r="DB86" s="199">
        <f t="shared" si="167"/>
        <v>4.5</v>
      </c>
      <c r="DC86" s="200">
        <f t="shared" si="148"/>
        <v>4.3</v>
      </c>
      <c r="DD86" s="202">
        <f t="shared" si="149"/>
        <v>4.7</v>
      </c>
      <c r="DE86" s="201">
        <f>ROUND(IF('Indicator Data'!AH86=0,0,IF('Indicator Data'!AH86&gt;DE$3,10,IF('Indicator Data'!AH86&lt;DE$4,0,10-(DE$3-'Indicator Data'!AH86)/(DE$3-DE$4)*10))),1)</f>
        <v>1.8</v>
      </c>
      <c r="DF86" s="201">
        <f>ROUND(IF('Indicator Data'!AI86=0,0,IF(LOG('Indicator Data'!AI86)&gt;LOG(DF$3),10,IF(LOG('Indicator Data'!AI86)&lt;LOG(DF$4),0,10-(LOG(DF$3)-LOG('Indicator Data'!AI86))/(LOG(DF$3)-LOG(DF$4))*10))),1)</f>
        <v>6.3</v>
      </c>
      <c r="DG86" s="203">
        <f t="shared" si="150"/>
        <v>4.4000000000000004</v>
      </c>
      <c r="DH86" s="197">
        <f>'Indicator Data'!AJ86</f>
        <v>0</v>
      </c>
      <c r="DI86" s="197">
        <f>'Indicator Data'!AK86</f>
        <v>0</v>
      </c>
      <c r="DJ86" s="200">
        <f t="shared" si="151"/>
        <v>0</v>
      </c>
      <c r="DK86" s="202">
        <f t="shared" si="152"/>
        <v>3.1</v>
      </c>
      <c r="DL86" s="13"/>
      <c r="DM86" s="24"/>
    </row>
    <row r="87" spans="1:117" s="2" customFormat="1">
      <c r="A87" s="205" t="str">
        <f>'Indicator Data'!A87</f>
        <v>Italy</v>
      </c>
      <c r="B87" s="206" t="str">
        <f>'Indicator Data'!B87</f>
        <v>ITA</v>
      </c>
      <c r="C87" s="204">
        <f>ROUND(IF('Indicator Data'!C87=0,0.1,IF(LOG('Indicator Data'!C87)&gt;C$3,10,IF(LOG('Indicator Data'!C87)&lt;C$4,0,10-(C$3-LOG('Indicator Data'!C87))/(C$3-C$4)*10))),1)</f>
        <v>10</v>
      </c>
      <c r="D87" s="196">
        <f>ROUND(IF('Indicator Data'!D87=0,0.1,IF(LOG('Indicator Data'!D87)&gt;D$3,10,IF(LOG('Indicator Data'!D87)&lt;D$4,0,10-(D$3-LOG('Indicator Data'!D87))/(D$3-D$4)*10))),1)</f>
        <v>9.1999999999999993</v>
      </c>
      <c r="E87" s="197">
        <f t="shared" si="107"/>
        <v>9.6999999999999993</v>
      </c>
      <c r="F87" s="197">
        <f>IF('Indicator Data'!E87="No data",0.1,(ROUND(IF('Indicator Data'!E87=0,0,IF(LOG('Indicator Data'!E87)&gt;F$3,10,IF(LOG('Indicator Data'!E87)&lt;F$4,0,10-(F$3-LOG('Indicator Data'!E87))/(F$3-F$4)*10))),1)))</f>
        <v>7.7</v>
      </c>
      <c r="G87" s="197">
        <f>ROUND(IF('Indicator Data'!F87=0,0,IF(LOG('Indicator Data'!F87)&gt;G$3,10,IF(LOG('Indicator Data'!F87)&lt;G$4,0,10-(G$3-LOG('Indicator Data'!F87))/(G$3-G$4)*10))),1)</f>
        <v>7.5</v>
      </c>
      <c r="H87" s="196">
        <f>ROUND(IF('Indicator Data'!G87=0,0,IF(LOG('Indicator Data'!G87)&gt;H$3,10,IF(LOG('Indicator Data'!G87)&lt;H$4,0,10-(H$3-LOG('Indicator Data'!G87))/(H$3-H$4)*10))),1)</f>
        <v>0</v>
      </c>
      <c r="I87" s="196">
        <f>ROUND(IF('Indicator Data'!H87=0,0,IF(LOG('Indicator Data'!H87)&gt;I$3,10,IF(LOG('Indicator Data'!H87)&lt;I$4,0,10-(I$3-LOG('Indicator Data'!H87))/(I$3-I$4)*10))),1)</f>
        <v>0</v>
      </c>
      <c r="J87" s="196">
        <f t="shared" si="108"/>
        <v>0</v>
      </c>
      <c r="K87" s="196">
        <f>ROUND(IF('Indicator Data'!I87=0,0,IF(LOG('Indicator Data'!I87)&gt;K$3,10,IF(LOG('Indicator Data'!I87)&lt;K$4,0,10-(K$3-LOG('Indicator Data'!I87))/(K$3-K$4)*10))),1)</f>
        <v>0</v>
      </c>
      <c r="L87" s="197">
        <f t="shared" si="109"/>
        <v>0</v>
      </c>
      <c r="M87" s="197">
        <f>ROUND(IF('Indicator Data'!J87=0,0,IF(LOG('Indicator Data'!J87)&gt;M$3,10,IF(LOG('Indicator Data'!J87)&lt;M$4,0,10-(M$3-LOG('Indicator Data'!J87))/(M$3-M$4)*10))),1)</f>
        <v>0</v>
      </c>
      <c r="N87" s="198">
        <f>'Indicator Data'!C87/'Indicator Data'!$CB87</f>
        <v>1.8246972786937529E-3</v>
      </c>
      <c r="O87" s="198">
        <f>'Indicator Data'!D87/'Indicator Data'!$CB87</f>
        <v>9.7392647321133333E-5</v>
      </c>
      <c r="P87" s="198">
        <f>IF(F87=0.1,"x",'Indicator Data'!E87/'Indicator Data'!$CB87)</f>
        <v>2.0513478505483291E-3</v>
      </c>
      <c r="Q87" s="198">
        <f>'Indicator Data'!F87/'Indicator Data'!$CB87</f>
        <v>5.6493850723785667E-6</v>
      </c>
      <c r="R87" s="198">
        <f>'Indicator Data'!G87/'Indicator Data'!$CB87</f>
        <v>0</v>
      </c>
      <c r="S87" s="198">
        <f>'Indicator Data'!H87/'Indicator Data'!$CB87</f>
        <v>0</v>
      </c>
      <c r="T87" s="198">
        <f>'Indicator Data'!I87/'Indicator Data'!$CB87</f>
        <v>0</v>
      </c>
      <c r="U87" s="198">
        <f>'Indicator Data'!J87/'Indicator Data'!$CB87</f>
        <v>0</v>
      </c>
      <c r="V87" s="196">
        <f t="shared" si="110"/>
        <v>9.1</v>
      </c>
      <c r="W87" s="196">
        <f t="shared" si="111"/>
        <v>1</v>
      </c>
      <c r="X87" s="197">
        <f t="shared" si="112"/>
        <v>6.6</v>
      </c>
      <c r="Y87" s="197">
        <f t="shared" si="113"/>
        <v>1.4</v>
      </c>
      <c r="Z87" s="197">
        <f t="shared" si="114"/>
        <v>7.2</v>
      </c>
      <c r="AA87" s="196">
        <f t="shared" si="115"/>
        <v>0</v>
      </c>
      <c r="AB87" s="196">
        <f t="shared" si="116"/>
        <v>0</v>
      </c>
      <c r="AC87" s="196">
        <f t="shared" si="117"/>
        <v>0</v>
      </c>
      <c r="AD87" s="196">
        <f t="shared" si="118"/>
        <v>0</v>
      </c>
      <c r="AE87" s="197">
        <f t="shared" si="119"/>
        <v>0</v>
      </c>
      <c r="AF87" s="197">
        <f t="shared" si="120"/>
        <v>0</v>
      </c>
      <c r="AG87" s="196">
        <f>ROUND(IF('Indicator Data'!K87=0,0,IF('Indicator Data'!K87&gt;AG$3,10,IF('Indicator Data'!K87&lt;AG$4,0,10-(AG$3-'Indicator Data'!K87)/(AG$3-AG$4)*10))),1)</f>
        <v>3.8</v>
      </c>
      <c r="AH87" s="199">
        <f t="shared" si="121"/>
        <v>9.6</v>
      </c>
      <c r="AI87" s="199">
        <f t="shared" si="122"/>
        <v>5.0999999999999996</v>
      </c>
      <c r="AJ87" s="197">
        <f t="shared" si="123"/>
        <v>0</v>
      </c>
      <c r="AK87" s="197">
        <f t="shared" si="124"/>
        <v>0</v>
      </c>
      <c r="AL87" s="199">
        <f t="shared" si="125"/>
        <v>0</v>
      </c>
      <c r="AM87" s="199">
        <f t="shared" si="126"/>
        <v>0</v>
      </c>
      <c r="AN87" s="197">
        <f t="shared" si="127"/>
        <v>0</v>
      </c>
      <c r="AO87" s="200">
        <f t="shared" si="128"/>
        <v>8.6</v>
      </c>
      <c r="AP87" s="200">
        <f t="shared" si="153"/>
        <v>5.4</v>
      </c>
      <c r="AQ87" s="200">
        <f t="shared" si="129"/>
        <v>7.4</v>
      </c>
      <c r="AR87" s="200">
        <f t="shared" si="130"/>
        <v>0</v>
      </c>
      <c r="AS87" s="199">
        <f t="shared" si="131"/>
        <v>1.9</v>
      </c>
      <c r="AT87" s="199">
        <f>IF('Indicator Data'!L87="No data","x",IF('Indicator Data'!CC87&lt;1000,"x",ROUND((IF('Indicator Data'!L87&gt;AT$3,10,IF('Indicator Data'!L87&lt;AT$4,0,10-(AT$3-'Indicator Data'!L87)/(AT$3-AT$4)*10))),1)))</f>
        <v>1.9</v>
      </c>
      <c r="AU87" s="200">
        <f t="shared" si="132"/>
        <v>1.9</v>
      </c>
      <c r="AV87" s="201">
        <f>IF('Indicator Data'!M87="No data","x",ROUND(IF('Indicator Data'!M87=0,0,IF(LOG('Indicator Data'!M87)&gt;AV$3,10,IF(LOG('Indicator Data'!M87)&lt;AV$4,0,10-(AV$3-LOG('Indicator Data'!M87))/(AV$3-AV$4)*10))),1))</f>
        <v>0</v>
      </c>
      <c r="AW87" s="198">
        <f>IF(AV87="x","x",'Indicator Data'!M87/'Indicator Data'!$CB87)</f>
        <v>0</v>
      </c>
      <c r="AX87" s="201">
        <f t="shared" si="133"/>
        <v>0</v>
      </c>
      <c r="AY87" s="197">
        <f t="shared" si="154"/>
        <v>0</v>
      </c>
      <c r="AZ87" s="201" t="str">
        <f>IF('Indicator Data'!N87="No data","x",ROUND(IF('Indicator Data'!N87=0,0,IF(LOG('Indicator Data'!N87)&gt;AZ$3,10,IF(LOG('Indicator Data'!N87)&lt;AZ$4,0,10-(AZ$3-LOG('Indicator Data'!N87))/(AZ$3-AZ$4)*10))),1))</f>
        <v>x</v>
      </c>
      <c r="BA87" s="198" t="str">
        <f>IF(AZ87="x","x",'Indicator Data'!N87/'Indicator Data'!$CB87)</f>
        <v>x</v>
      </c>
      <c r="BB87" s="201" t="str">
        <f t="shared" si="134"/>
        <v>x</v>
      </c>
      <c r="BC87" s="197" t="str">
        <f t="shared" si="155"/>
        <v>x</v>
      </c>
      <c r="BD87" s="201" t="str">
        <f>IF('Indicator Data'!O87="No data","x",ROUND(IF('Indicator Data'!O87=0,0,IF(LOG('Indicator Data'!O87)&gt;BD$3,10,IF(LOG('Indicator Data'!O87)&lt;BD$4,0,10-(BD$3-LOG('Indicator Data'!O87))/(BD$3-BD$4)*10))),1))</f>
        <v>x</v>
      </c>
      <c r="BE87" s="198" t="str">
        <f>IF(BD87="x","x",'Indicator Data'!O87/'Indicator Data'!$CB87)</f>
        <v>x</v>
      </c>
      <c r="BF87" s="201" t="str">
        <f t="shared" si="135"/>
        <v>x</v>
      </c>
      <c r="BG87" s="197" t="str">
        <f t="shared" si="156"/>
        <v>x</v>
      </c>
      <c r="BH87" s="201" t="str">
        <f>IF('Indicator Data'!P87="No data","x",ROUND(IF('Indicator Data'!P87=0,0,IF(LOG('Indicator Data'!P87)&gt;BH$3,10,IF(LOG('Indicator Data'!P87)&lt;BH$4,0,10-(BH$3-LOG('Indicator Data'!P87))/(BH$3-BH$4)*10))),1))</f>
        <v>x</v>
      </c>
      <c r="BI87" s="198" t="str">
        <f>IF(BH87="x","x",'Indicator Data'!P87/'Indicator Data'!$CB87)</f>
        <v>x</v>
      </c>
      <c r="BJ87" s="201" t="str">
        <f t="shared" si="136"/>
        <v>x</v>
      </c>
      <c r="BK87" s="197" t="str">
        <f t="shared" si="157"/>
        <v>x</v>
      </c>
      <c r="BL87" s="199">
        <f t="shared" si="158"/>
        <v>0</v>
      </c>
      <c r="BM87" s="201">
        <f>ROUND(IF('Indicator Data'!Q87=0,0,IF(LOG('Indicator Data'!Q87)&gt;BM$3,10,IF(LOG('Indicator Data'!Q87)&lt;BM$4,0,10-(BM$3-LOG('Indicator Data'!Q87))/(BM$3-BM$4)*10))),1)</f>
        <v>0</v>
      </c>
      <c r="BN87" s="252">
        <f>'Indicator Data'!R87</f>
        <v>0</v>
      </c>
      <c r="BO87" s="201">
        <f t="shared" si="137"/>
        <v>0</v>
      </c>
      <c r="BP87" s="201">
        <f t="shared" si="138"/>
        <v>0</v>
      </c>
      <c r="BQ87" s="201">
        <f>ROUND(IF('Indicator Data'!S87=0,0,IF(LOG('Indicator Data'!S87)&gt;BQ$3,10,IF(LOG('Indicator Data'!S87)&lt;BQ$4,0,10-(BQ$3-LOG('Indicator Data'!S87))/(BQ$3-BQ$4)*10))),1)</f>
        <v>0</v>
      </c>
      <c r="BR87" s="252">
        <f>'Indicator Data'!T87</f>
        <v>0</v>
      </c>
      <c r="BS87" s="201">
        <f t="shared" si="139"/>
        <v>0</v>
      </c>
      <c r="BT87" s="201">
        <f t="shared" si="140"/>
        <v>0</v>
      </c>
      <c r="BU87" s="197">
        <f t="shared" si="141"/>
        <v>0</v>
      </c>
      <c r="BV87" s="201">
        <f>ROUND(IF('Indicator Data'!U87=0,0,IF(LOG('Indicator Data'!U87)&gt;BV$3,10,IF(LOG('Indicator Data'!U87)&lt;BV$4,0,10-(BV$3-LOG('Indicator Data'!U87))/(BV$3-BV$4)*10))),1)</f>
        <v>0</v>
      </c>
      <c r="BW87" s="198">
        <f>'Indicator Data'!U87/'Indicator Data'!$CB87</f>
        <v>0</v>
      </c>
      <c r="BX87" s="201">
        <f t="shared" si="142"/>
        <v>0</v>
      </c>
      <c r="BY87" s="197">
        <f t="shared" si="159"/>
        <v>0</v>
      </c>
      <c r="BZ87" s="201">
        <f>ROUND(IF('Indicator Data'!V87=0,0,IF(LOG('Indicator Data'!V87)&gt;BZ$3,10,IF(LOG('Indicator Data'!V87)&lt;BZ$4,0,10-(BZ$3-LOG('Indicator Data'!V87))/(BZ$3-BZ$4)*10))),1)</f>
        <v>8.1999999999999993</v>
      </c>
      <c r="CA87" s="198">
        <f>IF('Indicator Data'!V87/'Indicator Data'!$CB87&gt;1,1,'Indicator Data'!V87/'Indicator Data'!$CB87)</f>
        <v>9.1251637440709812E-2</v>
      </c>
      <c r="CB87" s="201">
        <f t="shared" si="143"/>
        <v>0.9</v>
      </c>
      <c r="CC87" s="197">
        <f t="shared" si="160"/>
        <v>5.7</v>
      </c>
      <c r="CD87" s="201">
        <f>ROUND(IF('Indicator Data'!W87=0,0,IF(LOG('Indicator Data'!W87)&gt;CD$3,10,IF(LOG('Indicator Data'!W87)&lt;CD$4,0,10-(CD$3-LOG('Indicator Data'!W87))/(CD$3-CD$4)*10))),1)</f>
        <v>6.4</v>
      </c>
      <c r="CE87" s="198">
        <f>'Indicator Data'!W87/'Indicator Data'!$CB87</f>
        <v>5.0001250315942431E-3</v>
      </c>
      <c r="CF87" s="201">
        <f t="shared" si="144"/>
        <v>0.1</v>
      </c>
      <c r="CG87" s="197">
        <f t="shared" si="161"/>
        <v>3.9</v>
      </c>
      <c r="CH87" s="199">
        <f t="shared" si="145"/>
        <v>2.8</v>
      </c>
      <c r="CI87" s="201">
        <f>IF('Indicator Data'!BR87="No data","x",ROUND(IF('Indicator Data'!BR87&gt;CI$3,0,IF('Indicator Data'!BR87&lt;CI$4,10,(CI$3-'Indicator Data'!BR87)/(CI$3-CI$4)*10)),1))</f>
        <v>0.1</v>
      </c>
      <c r="CJ87" s="201">
        <f>IF('Indicator Data'!BS87="No data","x",ROUND(IF('Indicator Data'!BS87&gt;CJ$3,0,IF('Indicator Data'!BS87&lt;CJ$4,10,(CJ$3-'Indicator Data'!BS87)/(CJ$3-CJ$4)*10)),1))</f>
        <v>0.1</v>
      </c>
      <c r="CK87" s="201" t="str">
        <f>IF('Indicator Data'!AC87="No data","x",ROUND(IF('Indicator Data'!AC87&gt;CK$3,0,IF('Indicator Data'!AC87&lt;CK$4,10,(CK$3-'Indicator Data'!AC87)/(CK$3-CK$4)*10)),1))</f>
        <v>x</v>
      </c>
      <c r="CL87" s="197">
        <f t="shared" si="146"/>
        <v>0.1</v>
      </c>
      <c r="CM87" s="201">
        <f>IF('Indicator Data'!X87="No data","x",ROUND(IF(LOG('Indicator Data'!X87)&gt;CM$3,10,IF(LOG('Indicator Data'!X87)&lt;CM$4,0,10-(CM$3-LOG('Indicator Data'!X87))/(CM$3-CM$4)*10)),1))</f>
        <v>7.7</v>
      </c>
      <c r="CN87" s="201">
        <f>IF('Indicator Data'!Y87="No data","x",ROUND(IF('Indicator Data'!Y87&gt;CN$3,10,IF('Indicator Data'!Y87&lt;CN$4,0,10-(CN$3-'Indicator Data'!Y87)/(CN$3-CN$4)*10)),1))</f>
        <v>0.3</v>
      </c>
      <c r="CO87" s="201">
        <f>IF('Indicator Data'!Z87="No data","x",ROUND(IF('Indicator Data'!Z87&gt;CO$3,10,IF('Indicator Data'!Z87&lt;CO$4,0,10-(CO$3-'Indicator Data'!Z87)/(CO$3-CO$4)*10)),1))</f>
        <v>7.1</v>
      </c>
      <c r="CP87" s="201">
        <f>IF('Indicator Data'!AA87="No data","x",ROUND(IF('Indicator Data'!AA87&gt;CP$3,10,IF('Indicator Data'!AA87&lt;CP$4,0,10-(CP$3-'Indicator Data'!AA87)/(CP$3-CP$4)*10)),1))</f>
        <v>1</v>
      </c>
      <c r="CQ87" s="197">
        <f t="shared" si="162"/>
        <v>4</v>
      </c>
      <c r="CR87" s="199">
        <f t="shared" si="163"/>
        <v>2.7</v>
      </c>
      <c r="CS87" s="201" t="str">
        <f>IF('Indicator Data'!AF87="No data","x",ROUND(IF('Indicator Data'!AF87&gt;CS$3,10,IF('Indicator Data'!AF87&lt;CS$4,0,10-(CS$3-'Indicator Data'!AF87)/(CS$3-CS$4)*10)),1))</f>
        <v>x</v>
      </c>
      <c r="CT87" s="201">
        <f>IF('Indicator Data'!AG87="No data","x",ROUND(IF('Indicator Data'!AG87&gt;CT$3,10,IF('Indicator Data'!AG87&lt;CT$4,0,10-(CT$3-'Indicator Data'!AG87)/(CT$3-CT$4)*10)),1))</f>
        <v>0</v>
      </c>
      <c r="CU87" s="197">
        <f t="shared" si="164"/>
        <v>3.2</v>
      </c>
      <c r="CV87" s="201">
        <f>IF('Indicator Data'!AB87="No data","x",ROUND(IF('Indicator Data'!AB87&gt;CV$3,10,IF('Indicator Data'!AB87&lt;CV$4,0,10-(CV$3-'Indicator Data'!AB87)/(CV$3-CV$4)*10)),1))</f>
        <v>0</v>
      </c>
      <c r="CW87" s="197">
        <f t="shared" si="165"/>
        <v>0.1</v>
      </c>
      <c r="CX87" s="198">
        <f>IF('Indicator Data'!AD87="No data","x",'Indicator Data'!AD87/'Indicator Data'!$CA87)</f>
        <v>4.3194195187085642E-4</v>
      </c>
      <c r="CY87" s="201">
        <f t="shared" si="147"/>
        <v>5.7</v>
      </c>
      <c r="CZ87" s="201">
        <f>IF('Indicator Data'!AE87="No data","x",ROUND(IF('Indicator Data'!AE87&gt;CZ$3,0,IF('Indicator Data'!AE87&lt;CZ$4,10,(CZ$3-'Indicator Data'!AE87)/(CZ$3-CZ$4)*10)),1))</f>
        <v>0</v>
      </c>
      <c r="DA87" s="197">
        <f t="shared" si="166"/>
        <v>2.9</v>
      </c>
      <c r="DB87" s="199">
        <f t="shared" si="167"/>
        <v>2.1</v>
      </c>
      <c r="DC87" s="200">
        <f t="shared" si="148"/>
        <v>2</v>
      </c>
      <c r="DD87" s="202">
        <f t="shared" si="149"/>
        <v>5</v>
      </c>
      <c r="DE87" s="201">
        <f>ROUND(IF('Indicator Data'!AH87=0,0,IF('Indicator Data'!AH87&gt;DE$3,10,IF('Indicator Data'!AH87&lt;DE$4,0,10-(DE$3-'Indicator Data'!AH87)/(DE$3-DE$4)*10))),1)</f>
        <v>0.1</v>
      </c>
      <c r="DF87" s="201">
        <f>ROUND(IF('Indicator Data'!AI87=0,0,IF(LOG('Indicator Data'!AI87)&gt;LOG(DF$3),10,IF(LOG('Indicator Data'!AI87)&lt;LOG(DF$4),0,10-(LOG(DF$3)-LOG('Indicator Data'!AI87))/(LOG(DF$3)-LOG(DF$4))*10))),1)</f>
        <v>0.1</v>
      </c>
      <c r="DG87" s="203">
        <f t="shared" si="150"/>
        <v>0.1</v>
      </c>
      <c r="DH87" s="197">
        <f>'Indicator Data'!AJ87</f>
        <v>0</v>
      </c>
      <c r="DI87" s="197">
        <f>'Indicator Data'!AK87</f>
        <v>0</v>
      </c>
      <c r="DJ87" s="200">
        <f t="shared" si="151"/>
        <v>0</v>
      </c>
      <c r="DK87" s="202">
        <f t="shared" si="152"/>
        <v>0.1</v>
      </c>
      <c r="DL87" s="13"/>
      <c r="DM87" s="24"/>
    </row>
    <row r="88" spans="1:117" s="2" customFormat="1">
      <c r="A88" s="205" t="str">
        <f>'Indicator Data'!A88</f>
        <v>Jamaica</v>
      </c>
      <c r="B88" s="206" t="str">
        <f>'Indicator Data'!B88</f>
        <v>JAM</v>
      </c>
      <c r="C88" s="204">
        <f>ROUND(IF('Indicator Data'!C88=0,0.1,IF(LOG('Indicator Data'!C88)&gt;C$3,10,IF(LOG('Indicator Data'!C88)&lt;C$4,0,10-(C$3-LOG('Indicator Data'!C88))/(C$3-C$4)*10))),1)</f>
        <v>6.8</v>
      </c>
      <c r="D88" s="196">
        <f>ROUND(IF('Indicator Data'!D88=0,0.1,IF(LOG('Indicator Data'!D88)&gt;D$3,10,IF(LOG('Indicator Data'!D88)&lt;D$4,0,10-(D$3-LOG('Indicator Data'!D88))/(D$3-D$4)*10))),1)</f>
        <v>8.6</v>
      </c>
      <c r="E88" s="197">
        <f t="shared" si="107"/>
        <v>7.8</v>
      </c>
      <c r="F88" s="197">
        <f>IF('Indicator Data'!E88="No data",0.1,(ROUND(IF('Indicator Data'!E88=0,0,IF(LOG('Indicator Data'!E88)&gt;F$3,10,IF(LOG('Indicator Data'!E88)&lt;F$4,0,10-(F$3-LOG('Indicator Data'!E88))/(F$3-F$4)*10))),1)))</f>
        <v>4.5</v>
      </c>
      <c r="G88" s="197">
        <f>ROUND(IF('Indicator Data'!F88=0,0,IF(LOG('Indicator Data'!F88)&gt;G$3,10,IF(LOG('Indicator Data'!F88)&lt;G$4,0,10-(G$3-LOG('Indicator Data'!F88))/(G$3-G$4)*10))),1)</f>
        <v>0</v>
      </c>
      <c r="H88" s="196">
        <f>ROUND(IF('Indicator Data'!G88=0,0,IF(LOG('Indicator Data'!G88)&gt;H$3,10,IF(LOG('Indicator Data'!G88)&lt;H$4,0,10-(H$3-LOG('Indicator Data'!G88))/(H$3-H$4)*10))),1)</f>
        <v>6.8</v>
      </c>
      <c r="I88" s="196">
        <f>ROUND(IF('Indicator Data'!H88=0,0,IF(LOG('Indicator Data'!H88)&gt;I$3,10,IF(LOG('Indicator Data'!H88)&lt;I$4,0,10-(I$3-LOG('Indicator Data'!H88))/(I$3-I$4)*10))),1)</f>
        <v>8.3000000000000007</v>
      </c>
      <c r="J88" s="196">
        <f t="shared" si="108"/>
        <v>7.6</v>
      </c>
      <c r="K88" s="196">
        <f>ROUND(IF('Indicator Data'!I88=0,0,IF(LOG('Indicator Data'!I88)&gt;K$3,10,IF(LOG('Indicator Data'!I88)&lt;K$4,0,10-(K$3-LOG('Indicator Data'!I88))/(K$3-K$4)*10))),1)</f>
        <v>6.4</v>
      </c>
      <c r="L88" s="197">
        <f t="shared" si="109"/>
        <v>7</v>
      </c>
      <c r="M88" s="197">
        <f>ROUND(IF('Indicator Data'!J88=0,0,IF(LOG('Indicator Data'!J88)&gt;M$3,10,IF(LOG('Indicator Data'!J88)&lt;M$4,0,10-(M$3-LOG('Indicator Data'!J88))/(M$3-M$4)*10))),1)</f>
        <v>6</v>
      </c>
      <c r="N88" s="198">
        <f>'Indicator Data'!C88/'Indicator Data'!$CB88</f>
        <v>1.945134029101038E-3</v>
      </c>
      <c r="O88" s="198">
        <f>'Indicator Data'!D88/'Indicator Data'!$CB88</f>
        <v>1.3992722792308347E-3</v>
      </c>
      <c r="P88" s="198">
        <f>IF(F88=0.1,"x",'Indicator Data'!E88/'Indicator Data'!$CB88)</f>
        <v>2.1985943325809471E-3</v>
      </c>
      <c r="Q88" s="198">
        <f>'Indicator Data'!F88/'Indicator Data'!$CB88</f>
        <v>0</v>
      </c>
      <c r="R88" s="198">
        <f>'Indicator Data'!G88/'Indicator Data'!$CB88</f>
        <v>1.8985409913239909E-2</v>
      </c>
      <c r="S88" s="198">
        <f>'Indicator Data'!H88/'Indicator Data'!$CB88</f>
        <v>2.2140974856220256E-3</v>
      </c>
      <c r="T88" s="198">
        <f>'Indicator Data'!I88/'Indicator Data'!$CB88</f>
        <v>5.7349032607975766E-3</v>
      </c>
      <c r="U88" s="198">
        <f>'Indicator Data'!J88/'Indicator Data'!$CB88</f>
        <v>9.3615695933355644E-4</v>
      </c>
      <c r="V88" s="196">
        <f t="shared" si="110"/>
        <v>9.6999999999999993</v>
      </c>
      <c r="W88" s="196">
        <f t="shared" si="111"/>
        <v>10</v>
      </c>
      <c r="X88" s="197">
        <f t="shared" si="112"/>
        <v>9.9</v>
      </c>
      <c r="Y88" s="197">
        <f t="shared" si="113"/>
        <v>1.5</v>
      </c>
      <c r="Z88" s="197">
        <f t="shared" si="114"/>
        <v>0</v>
      </c>
      <c r="AA88" s="196">
        <f t="shared" si="115"/>
        <v>10</v>
      </c>
      <c r="AB88" s="196">
        <f t="shared" si="116"/>
        <v>4.4000000000000004</v>
      </c>
      <c r="AC88" s="196">
        <f t="shared" si="117"/>
        <v>8.4</v>
      </c>
      <c r="AD88" s="196">
        <f t="shared" si="118"/>
        <v>5.7</v>
      </c>
      <c r="AE88" s="197">
        <f t="shared" si="119"/>
        <v>7.3</v>
      </c>
      <c r="AF88" s="197">
        <f t="shared" si="120"/>
        <v>0.3</v>
      </c>
      <c r="AG88" s="196">
        <f>ROUND(IF('Indicator Data'!K88=0,0,IF('Indicator Data'!K88&gt;AG$3,10,IF('Indicator Data'!K88&lt;AG$4,0,10-(AG$3-'Indicator Data'!K88)/(AG$3-AG$4)*10))),1)</f>
        <v>1.9</v>
      </c>
      <c r="AH88" s="199">
        <f t="shared" si="121"/>
        <v>8.3000000000000007</v>
      </c>
      <c r="AI88" s="199">
        <f t="shared" si="122"/>
        <v>9.3000000000000007</v>
      </c>
      <c r="AJ88" s="197">
        <f t="shared" si="123"/>
        <v>8.4</v>
      </c>
      <c r="AK88" s="197">
        <f t="shared" si="124"/>
        <v>6.4</v>
      </c>
      <c r="AL88" s="199">
        <f t="shared" si="125"/>
        <v>7.5</v>
      </c>
      <c r="AM88" s="199">
        <f t="shared" si="126"/>
        <v>6.1</v>
      </c>
      <c r="AN88" s="197">
        <f t="shared" si="127"/>
        <v>3.7</v>
      </c>
      <c r="AO88" s="200">
        <f t="shared" si="128"/>
        <v>9.1</v>
      </c>
      <c r="AP88" s="200">
        <f t="shared" si="153"/>
        <v>3.1</v>
      </c>
      <c r="AQ88" s="200">
        <f t="shared" si="129"/>
        <v>0</v>
      </c>
      <c r="AR88" s="200">
        <f t="shared" si="130"/>
        <v>7.2</v>
      </c>
      <c r="AS88" s="199">
        <f t="shared" si="131"/>
        <v>2.8</v>
      </c>
      <c r="AT88" s="199">
        <f>IF('Indicator Data'!L88="No data","x",IF('Indicator Data'!CC88&lt;1000,"x",ROUND((IF('Indicator Data'!L88&gt;AT$3,10,IF('Indicator Data'!L88&lt;AT$4,0,10-(AT$3-'Indicator Data'!L88)/(AT$3-AT$4)*10))),1)))</f>
        <v>2.9</v>
      </c>
      <c r="AU88" s="200">
        <f t="shared" si="132"/>
        <v>2.9</v>
      </c>
      <c r="AV88" s="201" t="str">
        <f>IF('Indicator Data'!M88="No data","x",ROUND(IF('Indicator Data'!M88=0,0,IF(LOG('Indicator Data'!M88)&gt;AV$3,10,IF(LOG('Indicator Data'!M88)&lt;AV$4,0,10-(AV$3-LOG('Indicator Data'!M88))/(AV$3-AV$4)*10))),1))</f>
        <v>x</v>
      </c>
      <c r="AW88" s="198" t="str">
        <f>IF(AV88="x","x",'Indicator Data'!M88/'Indicator Data'!$CB88)</f>
        <v>x</v>
      </c>
      <c r="AX88" s="201" t="str">
        <f t="shared" si="133"/>
        <v>x</v>
      </c>
      <c r="AY88" s="197" t="str">
        <f t="shared" si="154"/>
        <v>x</v>
      </c>
      <c r="AZ88" s="201" t="str">
        <f>IF('Indicator Data'!N88="No data","x",ROUND(IF('Indicator Data'!N88=0,0,IF(LOG('Indicator Data'!N88)&gt;AZ$3,10,IF(LOG('Indicator Data'!N88)&lt;AZ$4,0,10-(AZ$3-LOG('Indicator Data'!N88))/(AZ$3-AZ$4)*10))),1))</f>
        <v>x</v>
      </c>
      <c r="BA88" s="198" t="str">
        <f>IF(AZ88="x","x",'Indicator Data'!N88/'Indicator Data'!$CB88)</f>
        <v>x</v>
      </c>
      <c r="BB88" s="201" t="str">
        <f t="shared" si="134"/>
        <v>x</v>
      </c>
      <c r="BC88" s="197" t="str">
        <f t="shared" si="155"/>
        <v>x</v>
      </c>
      <c r="BD88" s="201" t="str">
        <f>IF('Indicator Data'!O88="No data","x",ROUND(IF('Indicator Data'!O88=0,0,IF(LOG('Indicator Data'!O88)&gt;BD$3,10,IF(LOG('Indicator Data'!O88)&lt;BD$4,0,10-(BD$3-LOG('Indicator Data'!O88))/(BD$3-BD$4)*10))),1))</f>
        <v>x</v>
      </c>
      <c r="BE88" s="198" t="str">
        <f>IF(BD88="x","x",'Indicator Data'!O88/'Indicator Data'!$CB88)</f>
        <v>x</v>
      </c>
      <c r="BF88" s="201" t="str">
        <f t="shared" si="135"/>
        <v>x</v>
      </c>
      <c r="BG88" s="197" t="str">
        <f t="shared" si="156"/>
        <v>x</v>
      </c>
      <c r="BH88" s="201" t="str">
        <f>IF('Indicator Data'!P88="No data","x",ROUND(IF('Indicator Data'!P88=0,0,IF(LOG('Indicator Data'!P88)&gt;BH$3,10,IF(LOG('Indicator Data'!P88)&lt;BH$4,0,10-(BH$3-LOG('Indicator Data'!P88))/(BH$3-BH$4)*10))),1))</f>
        <v>x</v>
      </c>
      <c r="BI88" s="198" t="str">
        <f>IF(BH88="x","x",'Indicator Data'!P88/'Indicator Data'!$CB88)</f>
        <v>x</v>
      </c>
      <c r="BJ88" s="201" t="str">
        <f t="shared" si="136"/>
        <v>x</v>
      </c>
      <c r="BK88" s="197" t="str">
        <f t="shared" si="157"/>
        <v>x</v>
      </c>
      <c r="BL88" s="199" t="str">
        <f t="shared" si="158"/>
        <v>x</v>
      </c>
      <c r="BM88" s="201">
        <f>ROUND(IF('Indicator Data'!Q88=0,0,IF(LOG('Indicator Data'!Q88)&gt;BM$3,10,IF(LOG('Indicator Data'!Q88)&lt;BM$4,0,10-(BM$3-LOG('Indicator Data'!Q88))/(BM$3-BM$4)*10))),1)</f>
        <v>0</v>
      </c>
      <c r="BN88" s="252">
        <f>'Indicator Data'!R88</f>
        <v>0</v>
      </c>
      <c r="BO88" s="201">
        <f t="shared" si="137"/>
        <v>0</v>
      </c>
      <c r="BP88" s="201">
        <f t="shared" si="138"/>
        <v>0</v>
      </c>
      <c r="BQ88" s="201">
        <f>ROUND(IF('Indicator Data'!S88=0,0,IF(LOG('Indicator Data'!S88)&gt;BQ$3,10,IF(LOG('Indicator Data'!S88)&lt;BQ$4,0,10-(BQ$3-LOG('Indicator Data'!S88))/(BQ$3-BQ$4)*10))),1)</f>
        <v>0</v>
      </c>
      <c r="BR88" s="252">
        <f>'Indicator Data'!T88</f>
        <v>0</v>
      </c>
      <c r="BS88" s="201">
        <f t="shared" si="139"/>
        <v>0</v>
      </c>
      <c r="BT88" s="201">
        <f t="shared" si="140"/>
        <v>0</v>
      </c>
      <c r="BU88" s="197">
        <f t="shared" si="141"/>
        <v>0</v>
      </c>
      <c r="BV88" s="201">
        <f>ROUND(IF('Indicator Data'!U88=0,0,IF(LOG('Indicator Data'!U88)&gt;BV$3,10,IF(LOG('Indicator Data'!U88)&lt;BV$4,0,10-(BV$3-LOG('Indicator Data'!U88))/(BV$3-BV$4)*10))),1)</f>
        <v>7.6</v>
      </c>
      <c r="BW88" s="198">
        <f>'Indicator Data'!U88/'Indicator Data'!$CB88</f>
        <v>0.78103449818944026</v>
      </c>
      <c r="BX88" s="201">
        <f t="shared" si="142"/>
        <v>8.6999999999999993</v>
      </c>
      <c r="BY88" s="197">
        <f t="shared" si="159"/>
        <v>8.1999999999999993</v>
      </c>
      <c r="BZ88" s="201">
        <f>ROUND(IF('Indicator Data'!V88=0,0,IF(LOG('Indicator Data'!V88)&gt;BZ$3,10,IF(LOG('Indicator Data'!V88)&lt;BZ$4,0,10-(BZ$3-LOG('Indicator Data'!V88))/(BZ$3-BZ$4)*10))),1)</f>
        <v>7.7</v>
      </c>
      <c r="CA88" s="198">
        <f>IF('Indicator Data'!V88/'Indicator Data'!$CB88&gt;1,1,'Indicator Data'!V88/'Indicator Data'!$CB88)</f>
        <v>0.89817664470247927</v>
      </c>
      <c r="CB88" s="201">
        <f t="shared" si="143"/>
        <v>9</v>
      </c>
      <c r="CC88" s="197">
        <f t="shared" si="160"/>
        <v>8.4</v>
      </c>
      <c r="CD88" s="201">
        <f>ROUND(IF('Indicator Data'!W88=0,0,IF(LOG('Indicator Data'!W88)&gt;CD$3,10,IF(LOG('Indicator Data'!W88)&lt;CD$4,0,10-(CD$3-LOG('Indicator Data'!W88))/(CD$3-CD$4)*10))),1)</f>
        <v>7.7</v>
      </c>
      <c r="CE88" s="198">
        <f>'Indicator Data'!W88/'Indicator Data'!$CB88</f>
        <v>0.90244281863435638</v>
      </c>
      <c r="CF88" s="201">
        <f t="shared" si="144"/>
        <v>9</v>
      </c>
      <c r="CG88" s="197">
        <f t="shared" si="161"/>
        <v>8.4</v>
      </c>
      <c r="CH88" s="199">
        <f t="shared" si="145"/>
        <v>7.2</v>
      </c>
      <c r="CI88" s="201">
        <f>IF('Indicator Data'!BR88="No data","x",ROUND(IF('Indicator Data'!BR88&gt;CI$3,0,IF('Indicator Data'!BR88&lt;CI$4,10,(CI$3-'Indicator Data'!BR88)/(CI$3-CI$4)*10)),1))</f>
        <v>1.4</v>
      </c>
      <c r="CJ88" s="201">
        <f>IF('Indicator Data'!BS88="No data","x",ROUND(IF('Indicator Data'!BS88&gt;CJ$3,0,IF('Indicator Data'!BS88&lt;CJ$4,10,(CJ$3-'Indicator Data'!BS88)/(CJ$3-CJ$4)*10)),1))</f>
        <v>1.6</v>
      </c>
      <c r="CK88" s="201">
        <f>IF('Indicator Data'!AC88="No data","x",ROUND(IF('Indicator Data'!AC88&gt;CK$3,0,IF('Indicator Data'!AC88&lt;CK$4,10,(CK$3-'Indicator Data'!AC88)/(CK$3-CK$4)*10)),1))</f>
        <v>3.4</v>
      </c>
      <c r="CL88" s="197">
        <f t="shared" si="146"/>
        <v>2.1</v>
      </c>
      <c r="CM88" s="201">
        <f>IF('Indicator Data'!X88="No data","x",ROUND(IF(LOG('Indicator Data'!X88)&gt;CM$3,10,IF(LOG('Indicator Data'!X88)&lt;CM$4,0,10-(CM$3-LOG('Indicator Data'!X88))/(CM$3-CM$4)*10)),1))</f>
        <v>8.1</v>
      </c>
      <c r="CN88" s="201">
        <f>IF('Indicator Data'!Y88="No data","x",ROUND(IF('Indicator Data'!Y88&gt;CN$3,10,IF('Indicator Data'!Y88&lt;CN$4,0,10-(CN$3-'Indicator Data'!Y88)/(CN$3-CN$4)*10)),1))</f>
        <v>2</v>
      </c>
      <c r="CO88" s="201">
        <f>IF('Indicator Data'!Z88="No data","x",ROUND(IF('Indicator Data'!Z88&gt;CO$3,10,IF('Indicator Data'!Z88&lt;CO$4,0,10-(CO$3-'Indicator Data'!Z88)/(CO$3-CO$4)*10)),1))</f>
        <v>5.6</v>
      </c>
      <c r="CP88" s="201">
        <f>IF('Indicator Data'!AA88="No data","x",ROUND(IF('Indicator Data'!AA88&gt;CP$3,10,IF('Indicator Data'!AA88&lt;CP$4,0,10-(CP$3-'Indicator Data'!AA88)/(CP$3-CP$4)*10)),1))</f>
        <v>2.7</v>
      </c>
      <c r="CQ88" s="197">
        <f t="shared" si="162"/>
        <v>4.5999999999999996</v>
      </c>
      <c r="CR88" s="199">
        <f t="shared" si="163"/>
        <v>3.8</v>
      </c>
      <c r="CS88" s="201">
        <f>IF('Indicator Data'!AF88="No data","x",ROUND(IF('Indicator Data'!AF88&gt;CS$3,10,IF('Indicator Data'!AF88&lt;CS$4,0,10-(CS$3-'Indicator Data'!AF88)/(CS$3-CS$4)*10)),1))</f>
        <v>6.3</v>
      </c>
      <c r="CT88" s="201">
        <f>IF('Indicator Data'!AG88="No data","x",ROUND(IF('Indicator Data'!AG88&gt;CT$3,10,IF('Indicator Data'!AG88&lt;CT$4,0,10-(CT$3-'Indicator Data'!AG88)/(CT$3-CT$4)*10)),1))</f>
        <v>1.9</v>
      </c>
      <c r="CU88" s="197">
        <f t="shared" si="164"/>
        <v>4.4000000000000004</v>
      </c>
      <c r="CV88" s="201">
        <f>IF('Indicator Data'!AB88="No data","x",ROUND(IF('Indicator Data'!AB88&gt;CV$3,10,IF('Indicator Data'!AB88&lt;CV$4,0,10-(CV$3-'Indicator Data'!AB88)/(CV$3-CV$4)*10)),1))</f>
        <v>0.2</v>
      </c>
      <c r="CW88" s="197">
        <f t="shared" si="165"/>
        <v>1.7</v>
      </c>
      <c r="CX88" s="198">
        <f>IF('Indicator Data'!AD88="No data","x",'Indicator Data'!AD88/'Indicator Data'!$CA88)</f>
        <v>5.0993512341949659E-5</v>
      </c>
      <c r="CY88" s="201">
        <f t="shared" si="147"/>
        <v>9.5</v>
      </c>
      <c r="CZ88" s="201">
        <f>IF('Indicator Data'!AE88="No data","x",ROUND(IF('Indicator Data'!AE88&gt;CZ$3,0,IF('Indicator Data'!AE88&lt;CZ$4,10,(CZ$3-'Indicator Data'!AE88)/(CZ$3-CZ$4)*10)),1))</f>
        <v>2</v>
      </c>
      <c r="DA88" s="197">
        <f t="shared" si="166"/>
        <v>5.8</v>
      </c>
      <c r="DB88" s="199">
        <f t="shared" si="167"/>
        <v>4</v>
      </c>
      <c r="DC88" s="200">
        <f t="shared" si="148"/>
        <v>5.2</v>
      </c>
      <c r="DD88" s="202">
        <f t="shared" si="149"/>
        <v>5.4</v>
      </c>
      <c r="DE88" s="201">
        <f>ROUND(IF('Indicator Data'!AH88=0,0,IF('Indicator Data'!AH88&gt;DE$3,10,IF('Indicator Data'!AH88&lt;DE$4,0,10-(DE$3-'Indicator Data'!AH88)/(DE$3-DE$4)*10))),1)</f>
        <v>0.2</v>
      </c>
      <c r="DF88" s="201">
        <f>ROUND(IF('Indicator Data'!AI88=0,0,IF(LOG('Indicator Data'!AI88)&gt;LOG(DF$3),10,IF(LOG('Indicator Data'!AI88)&lt;LOG(DF$4),0,10-(LOG(DF$3)-LOG('Indicator Data'!AI88))/(LOG(DF$3)-LOG(DF$4))*10))),1)</f>
        <v>0</v>
      </c>
      <c r="DG88" s="203">
        <f t="shared" si="150"/>
        <v>0.1</v>
      </c>
      <c r="DH88" s="197">
        <f>'Indicator Data'!AJ88</f>
        <v>0</v>
      </c>
      <c r="DI88" s="197">
        <f>'Indicator Data'!AK88</f>
        <v>0</v>
      </c>
      <c r="DJ88" s="200">
        <f t="shared" si="151"/>
        <v>0</v>
      </c>
      <c r="DK88" s="202">
        <f t="shared" si="152"/>
        <v>0.1</v>
      </c>
      <c r="DL88" s="13"/>
      <c r="DM88" s="24"/>
    </row>
    <row r="89" spans="1:117" s="2" customFormat="1">
      <c r="A89" s="205" t="str">
        <f>'Indicator Data'!A89</f>
        <v>Japan</v>
      </c>
      <c r="B89" s="206" t="str">
        <f>'Indicator Data'!B89</f>
        <v>JPN</v>
      </c>
      <c r="C89" s="204">
        <f>ROUND(IF('Indicator Data'!C89=0,0.1,IF(LOG('Indicator Data'!C89)&gt;C$3,10,IF(LOG('Indicator Data'!C89)&lt;C$4,0,10-(C$3-LOG('Indicator Data'!C89))/(C$3-C$4)*10))),1)</f>
        <v>10</v>
      </c>
      <c r="D89" s="196">
        <f>ROUND(IF('Indicator Data'!D89=0,0.1,IF(LOG('Indicator Data'!D89)&gt;D$3,10,IF(LOG('Indicator Data'!D89)&lt;D$4,0,10-(D$3-LOG('Indicator Data'!D89))/(D$3-D$4)*10))),1)</f>
        <v>10</v>
      </c>
      <c r="E89" s="197">
        <f t="shared" si="107"/>
        <v>10</v>
      </c>
      <c r="F89" s="197">
        <f>IF('Indicator Data'!E89="No data",0.1,(ROUND(IF('Indicator Data'!E89=0,0,IF(LOG('Indicator Data'!E89)&gt;F$3,10,IF(LOG('Indicator Data'!E89)&lt;F$4,0,10-(F$3-LOG('Indicator Data'!E89))/(F$3-F$4)*10))),1)))</f>
        <v>6.3</v>
      </c>
      <c r="G89" s="197">
        <f>ROUND(IF('Indicator Data'!F89=0,0,IF(LOG('Indicator Data'!F89)&gt;G$3,10,IF(LOG('Indicator Data'!F89)&lt;G$4,0,10-(G$3-LOG('Indicator Data'!F89))/(G$3-G$4)*10))),1)</f>
        <v>10</v>
      </c>
      <c r="H89" s="196">
        <f>ROUND(IF('Indicator Data'!G89=0,0,IF(LOG('Indicator Data'!G89)&gt;H$3,10,IF(LOG('Indicator Data'!G89)&lt;H$4,0,10-(H$3-LOG('Indicator Data'!G89))/(H$3-H$4)*10))),1)</f>
        <v>10</v>
      </c>
      <c r="I89" s="196">
        <f>ROUND(IF('Indicator Data'!H89=0,0,IF(LOG('Indicator Data'!H89)&gt;I$3,10,IF(LOG('Indicator Data'!H89)&lt;I$4,0,10-(I$3-LOG('Indicator Data'!H89))/(I$3-I$4)*10))),1)</f>
        <v>10</v>
      </c>
      <c r="J89" s="196">
        <f t="shared" si="108"/>
        <v>10</v>
      </c>
      <c r="K89" s="196">
        <f>ROUND(IF('Indicator Data'!I89=0,0,IF(LOG('Indicator Data'!I89)&gt;K$3,10,IF(LOG('Indicator Data'!I89)&lt;K$4,0,10-(K$3-LOG('Indicator Data'!I89))/(K$3-K$4)*10))),1)</f>
        <v>10</v>
      </c>
      <c r="L89" s="197">
        <f t="shared" si="109"/>
        <v>10</v>
      </c>
      <c r="M89" s="197">
        <f>ROUND(IF('Indicator Data'!J89=0,0,IF(LOG('Indicator Data'!J89)&gt;M$3,10,IF(LOG('Indicator Data'!J89)&lt;M$4,0,10-(M$3-LOG('Indicator Data'!J89))/(M$3-M$4)*10))),1)</f>
        <v>0</v>
      </c>
      <c r="N89" s="198">
        <f>'Indicator Data'!C89/'Indicator Data'!$CB89</f>
        <v>2.0565715380930156E-3</v>
      </c>
      <c r="O89" s="198">
        <f>'Indicator Data'!D89/'Indicator Data'!$CB89</f>
        <v>1.5379433178217851E-3</v>
      </c>
      <c r="P89" s="198">
        <f>IF(F89=0.1,"x",'Indicator Data'!E89/'Indicator Data'!$CB89)</f>
        <v>2.6574366959911127E-4</v>
      </c>
      <c r="Q89" s="198">
        <f>'Indicator Data'!F89/'Indicator Data'!$CB89</f>
        <v>3.0230011645174178E-4</v>
      </c>
      <c r="R89" s="198">
        <f>'Indicator Data'!G89/'Indicator Data'!$CB89</f>
        <v>1.8882426909381897E-2</v>
      </c>
      <c r="S89" s="198">
        <f>'Indicator Data'!H89/'Indicator Data'!$CB89</f>
        <v>1.2010843868763294E-2</v>
      </c>
      <c r="T89" s="198">
        <f>'Indicator Data'!I89/'Indicator Data'!$CB89</f>
        <v>1.0161921708058533E-2</v>
      </c>
      <c r="U89" s="198">
        <f>'Indicator Data'!J89/'Indicator Data'!$CB89</f>
        <v>0</v>
      </c>
      <c r="V89" s="196">
        <f t="shared" si="110"/>
        <v>10</v>
      </c>
      <c r="W89" s="196">
        <f t="shared" si="111"/>
        <v>10</v>
      </c>
      <c r="X89" s="197">
        <f t="shared" si="112"/>
        <v>10</v>
      </c>
      <c r="Y89" s="197">
        <f t="shared" si="113"/>
        <v>0.2</v>
      </c>
      <c r="Z89" s="197">
        <f t="shared" si="114"/>
        <v>10</v>
      </c>
      <c r="AA89" s="196">
        <f t="shared" si="115"/>
        <v>10</v>
      </c>
      <c r="AB89" s="196">
        <f t="shared" si="116"/>
        <v>10</v>
      </c>
      <c r="AC89" s="196">
        <f t="shared" si="117"/>
        <v>10</v>
      </c>
      <c r="AD89" s="196">
        <f t="shared" si="118"/>
        <v>10</v>
      </c>
      <c r="AE89" s="197">
        <f t="shared" si="119"/>
        <v>10</v>
      </c>
      <c r="AF89" s="197">
        <f t="shared" si="120"/>
        <v>0</v>
      </c>
      <c r="AG89" s="196">
        <f>ROUND(IF('Indicator Data'!K89=0,0,IF('Indicator Data'!K89&gt;AG$3,10,IF('Indicator Data'!K89&lt;AG$4,0,10-(AG$3-'Indicator Data'!K89)/(AG$3-AG$4)*10))),1)</f>
        <v>0</v>
      </c>
      <c r="AH89" s="199">
        <f t="shared" si="121"/>
        <v>10</v>
      </c>
      <c r="AI89" s="199">
        <f t="shared" si="122"/>
        <v>10</v>
      </c>
      <c r="AJ89" s="197">
        <f t="shared" si="123"/>
        <v>10</v>
      </c>
      <c r="AK89" s="197">
        <f t="shared" si="124"/>
        <v>10</v>
      </c>
      <c r="AL89" s="199">
        <f t="shared" si="125"/>
        <v>10</v>
      </c>
      <c r="AM89" s="199">
        <f t="shared" si="126"/>
        <v>10</v>
      </c>
      <c r="AN89" s="197">
        <f t="shared" si="127"/>
        <v>0</v>
      </c>
      <c r="AO89" s="200">
        <f t="shared" si="128"/>
        <v>10</v>
      </c>
      <c r="AP89" s="200">
        <f t="shared" si="153"/>
        <v>3.9</v>
      </c>
      <c r="AQ89" s="200">
        <f t="shared" si="129"/>
        <v>10</v>
      </c>
      <c r="AR89" s="200">
        <f t="shared" si="130"/>
        <v>10</v>
      </c>
      <c r="AS89" s="199">
        <f t="shared" si="131"/>
        <v>0</v>
      </c>
      <c r="AT89" s="199">
        <f>IF('Indicator Data'!L89="No data","x",IF('Indicator Data'!CC89&lt;1000,"x",ROUND((IF('Indicator Data'!L89&gt;AT$3,10,IF('Indicator Data'!L89&lt;AT$4,0,10-(AT$3-'Indicator Data'!L89)/(AT$3-AT$4)*10))),1)))</f>
        <v>1</v>
      </c>
      <c r="AU89" s="200">
        <f t="shared" si="132"/>
        <v>0.5</v>
      </c>
      <c r="AV89" s="201">
        <f>IF('Indicator Data'!M89="No data","x",ROUND(IF('Indicator Data'!M89=0,0,IF(LOG('Indicator Data'!M89)&gt;AV$3,10,IF(LOG('Indicator Data'!M89)&lt;AV$4,0,10-(AV$3-LOG('Indicator Data'!M89))/(AV$3-AV$4)*10))),1))</f>
        <v>0</v>
      </c>
      <c r="AW89" s="198">
        <f>IF(AV89="x","x",'Indicator Data'!M89/'Indicator Data'!$CB89)</f>
        <v>0</v>
      </c>
      <c r="AX89" s="201">
        <f t="shared" si="133"/>
        <v>0</v>
      </c>
      <c r="AY89" s="197">
        <f t="shared" si="154"/>
        <v>0</v>
      </c>
      <c r="AZ89" s="201" t="str">
        <f>IF('Indicator Data'!N89="No data","x",ROUND(IF('Indicator Data'!N89=0,0,IF(LOG('Indicator Data'!N89)&gt;AZ$3,10,IF(LOG('Indicator Data'!N89)&lt;AZ$4,0,10-(AZ$3-LOG('Indicator Data'!N89))/(AZ$3-AZ$4)*10))),1))</f>
        <v>x</v>
      </c>
      <c r="BA89" s="198" t="str">
        <f>IF(AZ89="x","x",'Indicator Data'!N89/'Indicator Data'!$CB89)</f>
        <v>x</v>
      </c>
      <c r="BB89" s="201" t="str">
        <f t="shared" si="134"/>
        <v>x</v>
      </c>
      <c r="BC89" s="197" t="str">
        <f t="shared" si="155"/>
        <v>x</v>
      </c>
      <c r="BD89" s="201" t="str">
        <f>IF('Indicator Data'!O89="No data","x",ROUND(IF('Indicator Data'!O89=0,0,IF(LOG('Indicator Data'!O89)&gt;BD$3,10,IF(LOG('Indicator Data'!O89)&lt;BD$4,0,10-(BD$3-LOG('Indicator Data'!O89))/(BD$3-BD$4)*10))),1))</f>
        <v>x</v>
      </c>
      <c r="BE89" s="198" t="str">
        <f>IF(BD89="x","x",'Indicator Data'!O89/'Indicator Data'!$CB89)</f>
        <v>x</v>
      </c>
      <c r="BF89" s="201" t="str">
        <f t="shared" si="135"/>
        <v>x</v>
      </c>
      <c r="BG89" s="197" t="str">
        <f t="shared" si="156"/>
        <v>x</v>
      </c>
      <c r="BH89" s="201" t="str">
        <f>IF('Indicator Data'!P89="No data","x",ROUND(IF('Indicator Data'!P89=0,0,IF(LOG('Indicator Data'!P89)&gt;BH$3,10,IF(LOG('Indicator Data'!P89)&lt;BH$4,0,10-(BH$3-LOG('Indicator Data'!P89))/(BH$3-BH$4)*10))),1))</f>
        <v>x</v>
      </c>
      <c r="BI89" s="198" t="str">
        <f>IF(BH89="x","x",'Indicator Data'!P89/'Indicator Data'!$CB89)</f>
        <v>x</v>
      </c>
      <c r="BJ89" s="201" t="str">
        <f t="shared" si="136"/>
        <v>x</v>
      </c>
      <c r="BK89" s="197" t="str">
        <f t="shared" si="157"/>
        <v>x</v>
      </c>
      <c r="BL89" s="199">
        <f t="shared" si="158"/>
        <v>0</v>
      </c>
      <c r="BM89" s="201">
        <f>ROUND(IF('Indicator Data'!Q89=0,0,IF(LOG('Indicator Data'!Q89)&gt;BM$3,10,IF(LOG('Indicator Data'!Q89)&lt;BM$4,0,10-(BM$3-LOG('Indicator Data'!Q89))/(BM$3-BM$4)*10))),1)</f>
        <v>0</v>
      </c>
      <c r="BN89" s="252">
        <f>'Indicator Data'!R89</f>
        <v>0</v>
      </c>
      <c r="BO89" s="201">
        <f t="shared" si="137"/>
        <v>0</v>
      </c>
      <c r="BP89" s="201">
        <f t="shared" si="138"/>
        <v>0</v>
      </c>
      <c r="BQ89" s="201">
        <f>ROUND(IF('Indicator Data'!S89=0,0,IF(LOG('Indicator Data'!S89)&gt;BQ$3,10,IF(LOG('Indicator Data'!S89)&lt;BQ$4,0,10-(BQ$3-LOG('Indicator Data'!S89))/(BQ$3-BQ$4)*10))),1)</f>
        <v>0</v>
      </c>
      <c r="BR89" s="252">
        <f>'Indicator Data'!T89</f>
        <v>0</v>
      </c>
      <c r="BS89" s="201">
        <f t="shared" si="139"/>
        <v>0</v>
      </c>
      <c r="BT89" s="201">
        <f t="shared" si="140"/>
        <v>0</v>
      </c>
      <c r="BU89" s="197">
        <f t="shared" si="141"/>
        <v>0</v>
      </c>
      <c r="BV89" s="201">
        <f>ROUND(IF('Indicator Data'!U89=0,0,IF(LOG('Indicator Data'!U89)&gt;BV$3,10,IF(LOG('Indicator Data'!U89)&lt;BV$4,0,10-(BV$3-LOG('Indicator Data'!U89))/(BV$3-BV$4)*10))),1)</f>
        <v>8.4</v>
      </c>
      <c r="BW89" s="198">
        <f>'Indicator Data'!U89/'Indicator Data'!$CB89</f>
        <v>6.3578485856525646E-2</v>
      </c>
      <c r="BX89" s="201">
        <f t="shared" si="142"/>
        <v>0.7</v>
      </c>
      <c r="BY89" s="197">
        <f t="shared" si="159"/>
        <v>5.8</v>
      </c>
      <c r="BZ89" s="201">
        <f>ROUND(IF('Indicator Data'!V89=0,0,IF(LOG('Indicator Data'!V89)&gt;BZ$3,10,IF(LOG('Indicator Data'!V89)&lt;BZ$4,0,10-(BZ$3-LOG('Indicator Data'!V89))/(BZ$3-BZ$4)*10))),1)</f>
        <v>9.8000000000000007</v>
      </c>
      <c r="CA89" s="198">
        <f>IF('Indicator Data'!V89/'Indicator Data'!$CB89&gt;1,1,'Indicator Data'!V89/'Indicator Data'!$CB89)</f>
        <v>0.5908605677575649</v>
      </c>
      <c r="CB89" s="201">
        <f t="shared" si="143"/>
        <v>5.9</v>
      </c>
      <c r="CC89" s="197">
        <f t="shared" si="160"/>
        <v>8.5</v>
      </c>
      <c r="CD89" s="201">
        <f>ROUND(IF('Indicator Data'!W89=0,0,IF(LOG('Indicator Data'!W89)&gt;CD$3,10,IF(LOG('Indicator Data'!W89)&lt;CD$4,0,10-(CD$3-LOG('Indicator Data'!W89))/(CD$3-CD$4)*10))),1)</f>
        <v>9.8000000000000007</v>
      </c>
      <c r="CE89" s="198">
        <f>'Indicator Data'!W89/'Indicator Data'!$CB89</f>
        <v>0.59169734141108776</v>
      </c>
      <c r="CF89" s="201">
        <f t="shared" si="144"/>
        <v>5.9</v>
      </c>
      <c r="CG89" s="197">
        <f t="shared" si="161"/>
        <v>8.5</v>
      </c>
      <c r="CH89" s="199">
        <f t="shared" si="145"/>
        <v>6.6</v>
      </c>
      <c r="CI89" s="201">
        <f>IF('Indicator Data'!BR89="No data","x",ROUND(IF('Indicator Data'!BR89&gt;CI$3,0,IF('Indicator Data'!BR89&lt;CI$4,10,(CI$3-'Indicator Data'!BR89)/(CI$3-CI$4)*10)),1))</f>
        <v>0</v>
      </c>
      <c r="CJ89" s="201">
        <f>IF('Indicator Data'!BS89="No data","x",ROUND(IF('Indicator Data'!BS89&gt;CJ$3,0,IF('Indicator Data'!BS89&lt;CJ$4,10,(CJ$3-'Indicator Data'!BS89)/(CJ$3-CJ$4)*10)),1))</f>
        <v>0.2</v>
      </c>
      <c r="CK89" s="201" t="str">
        <f>IF('Indicator Data'!AC89="No data","x",ROUND(IF('Indicator Data'!AC89&gt;CK$3,0,IF('Indicator Data'!AC89&lt;CK$4,10,(CK$3-'Indicator Data'!AC89)/(CK$3-CK$4)*10)),1))</f>
        <v>x</v>
      </c>
      <c r="CL89" s="197">
        <f t="shared" si="146"/>
        <v>0.1</v>
      </c>
      <c r="CM89" s="201">
        <f>IF('Indicator Data'!X89="No data","x",ROUND(IF(LOG('Indicator Data'!X89)&gt;CM$3,10,IF(LOG('Indicator Data'!X89)&lt;CM$4,0,10-(CM$3-LOG('Indicator Data'!X89))/(CM$3-CM$4)*10)),1))</f>
        <v>8.5</v>
      </c>
      <c r="CN89" s="201">
        <f>IF('Indicator Data'!Y89="No data","x",ROUND(IF('Indicator Data'!Y89&gt;CN$3,10,IF('Indicator Data'!Y89&lt;CN$4,0,10-(CN$3-'Indicator Data'!Y89)/(CN$3-CN$4)*10)),1))</f>
        <v>0</v>
      </c>
      <c r="CO89" s="201">
        <f>IF('Indicator Data'!Z89="No data","x",ROUND(IF('Indicator Data'!Z89&gt;CO$3,10,IF('Indicator Data'!Z89&lt;CO$4,0,10-(CO$3-'Indicator Data'!Z89)/(CO$3-CO$4)*10)),1))</f>
        <v>9.1999999999999993</v>
      </c>
      <c r="CP89" s="201">
        <f>IF('Indicator Data'!AA89="No data","x",ROUND(IF('Indicator Data'!AA89&gt;CP$3,10,IF('Indicator Data'!AA89&lt;CP$4,0,10-(CP$3-'Indicator Data'!AA89)/(CP$3-CP$4)*10)),1))</f>
        <v>0.8</v>
      </c>
      <c r="CQ89" s="197">
        <f t="shared" si="162"/>
        <v>4.5999999999999996</v>
      </c>
      <c r="CR89" s="199">
        <f t="shared" si="163"/>
        <v>3.1</v>
      </c>
      <c r="CS89" s="201" t="str">
        <f>IF('Indicator Data'!AF89="No data","x",ROUND(IF('Indicator Data'!AF89&gt;CS$3,10,IF('Indicator Data'!AF89&lt;CS$4,0,10-(CS$3-'Indicator Data'!AF89)/(CS$3-CS$4)*10)),1))</f>
        <v>x</v>
      </c>
      <c r="CT89" s="201">
        <f>IF('Indicator Data'!AG89="No data","x",ROUND(IF('Indicator Data'!AG89&gt;CT$3,10,IF('Indicator Data'!AG89&lt;CT$4,0,10-(CT$3-'Indicator Data'!AG89)/(CT$3-CT$4)*10)),1))</f>
        <v>0</v>
      </c>
      <c r="CU89" s="197">
        <f t="shared" si="164"/>
        <v>3.7</v>
      </c>
      <c r="CV89" s="201">
        <f>IF('Indicator Data'!AB89="No data","x",ROUND(IF('Indicator Data'!AB89&gt;CV$3,10,IF('Indicator Data'!AB89&lt;CV$4,0,10-(CV$3-'Indicator Data'!AB89)/(CV$3-CV$4)*10)),1))</f>
        <v>0</v>
      </c>
      <c r="CW89" s="197">
        <f t="shared" si="165"/>
        <v>0.1</v>
      </c>
      <c r="CX89" s="198">
        <f>IF('Indicator Data'!AD89="No data","x",'Indicator Data'!AD89/'Indicator Data'!$CA89)</f>
        <v>3.0823918234648852E-4</v>
      </c>
      <c r="CY89" s="201">
        <f t="shared" si="147"/>
        <v>6.9</v>
      </c>
      <c r="CZ89" s="201">
        <f>IF('Indicator Data'!AE89="No data","x",ROUND(IF('Indicator Data'!AE89&gt;CZ$3,0,IF('Indicator Data'!AE89&lt;CZ$4,10,(CZ$3-'Indicator Data'!AE89)/(CZ$3-CZ$4)*10)),1))</f>
        <v>0</v>
      </c>
      <c r="DA89" s="197">
        <f t="shared" si="166"/>
        <v>3.5</v>
      </c>
      <c r="DB89" s="199">
        <f t="shared" si="167"/>
        <v>2.4</v>
      </c>
      <c r="DC89" s="200">
        <f t="shared" si="148"/>
        <v>3.4</v>
      </c>
      <c r="DD89" s="202">
        <f t="shared" si="149"/>
        <v>8.1</v>
      </c>
      <c r="DE89" s="201">
        <f>ROUND(IF('Indicator Data'!AH89=0,0,IF('Indicator Data'!AH89&gt;DE$3,10,IF('Indicator Data'!AH89&lt;DE$4,0,10-(DE$3-'Indicator Data'!AH89)/(DE$3-DE$4)*10))),1)</f>
        <v>0</v>
      </c>
      <c r="DF89" s="201">
        <f>ROUND(IF('Indicator Data'!AI89=0,0,IF(LOG('Indicator Data'!AI89)&gt;LOG(DF$3),10,IF(LOG('Indicator Data'!AI89)&lt;LOG(DF$4),0,10-(LOG(DF$3)-LOG('Indicator Data'!AI89))/(LOG(DF$3)-LOG(DF$4))*10))),1)</f>
        <v>0</v>
      </c>
      <c r="DG89" s="203">
        <f t="shared" si="150"/>
        <v>0</v>
      </c>
      <c r="DH89" s="197">
        <f>'Indicator Data'!AJ89</f>
        <v>0</v>
      </c>
      <c r="DI89" s="197">
        <f>'Indicator Data'!AK89</f>
        <v>0</v>
      </c>
      <c r="DJ89" s="200">
        <f t="shared" si="151"/>
        <v>0</v>
      </c>
      <c r="DK89" s="202">
        <f t="shared" si="152"/>
        <v>0</v>
      </c>
      <c r="DL89" s="13"/>
      <c r="DM89" s="24"/>
    </row>
    <row r="90" spans="1:117" s="2" customFormat="1">
      <c r="A90" s="205" t="str">
        <f>'Indicator Data'!A90</f>
        <v>Jordan</v>
      </c>
      <c r="B90" s="206" t="str">
        <f>'Indicator Data'!B90</f>
        <v>JOR</v>
      </c>
      <c r="C90" s="204">
        <f>ROUND(IF('Indicator Data'!C90=0,0.1,IF(LOG('Indicator Data'!C90)&gt;C$3,10,IF(LOG('Indicator Data'!C90)&lt;C$4,0,10-(C$3-LOG('Indicator Data'!C90))/(C$3-C$4)*10))),1)</f>
        <v>8</v>
      </c>
      <c r="D90" s="196">
        <f>ROUND(IF('Indicator Data'!D90=0,0.1,IF(LOG('Indicator Data'!D90)&gt;D$3,10,IF(LOG('Indicator Data'!D90)&lt;D$4,0,10-(D$3-LOG('Indicator Data'!D90))/(D$3-D$4)*10))),1)</f>
        <v>6.9</v>
      </c>
      <c r="E90" s="197">
        <f t="shared" si="107"/>
        <v>7.5</v>
      </c>
      <c r="F90" s="197">
        <f>IF('Indicator Data'!E90="No data",0.1,(ROUND(IF('Indicator Data'!E90=0,0,IF(LOG('Indicator Data'!E90)&gt;F$3,10,IF(LOG('Indicator Data'!E90)&lt;F$4,0,10-(F$3-LOG('Indicator Data'!E90))/(F$3-F$4)*10))),1)))</f>
        <v>4.3</v>
      </c>
      <c r="G90" s="197">
        <f>ROUND(IF('Indicator Data'!F90=0,0,IF(LOG('Indicator Data'!F90)&gt;G$3,10,IF(LOG('Indicator Data'!F90)&lt;G$4,0,10-(G$3-LOG('Indicator Data'!F90))/(G$3-G$4)*10))),1)</f>
        <v>0</v>
      </c>
      <c r="H90" s="196">
        <f>ROUND(IF('Indicator Data'!G90=0,0,IF(LOG('Indicator Data'!G90)&gt;H$3,10,IF(LOG('Indicator Data'!G90)&lt;H$4,0,10-(H$3-LOG('Indicator Data'!G90))/(H$3-H$4)*10))),1)</f>
        <v>0</v>
      </c>
      <c r="I90" s="196">
        <f>ROUND(IF('Indicator Data'!H90=0,0,IF(LOG('Indicator Data'!H90)&gt;I$3,10,IF(LOG('Indicator Data'!H90)&lt;I$4,0,10-(I$3-LOG('Indicator Data'!H90))/(I$3-I$4)*10))),1)</f>
        <v>0</v>
      </c>
      <c r="J90" s="196">
        <f t="shared" si="108"/>
        <v>0</v>
      </c>
      <c r="K90" s="196">
        <f>ROUND(IF('Indicator Data'!I90=0,0,IF(LOG('Indicator Data'!I90)&gt;K$3,10,IF(LOG('Indicator Data'!I90)&lt;K$4,0,10-(K$3-LOG('Indicator Data'!I90))/(K$3-K$4)*10))),1)</f>
        <v>0</v>
      </c>
      <c r="L90" s="197">
        <f t="shared" si="109"/>
        <v>0</v>
      </c>
      <c r="M90" s="197">
        <f>ROUND(IF('Indicator Data'!J90=0,0,IF(LOG('Indicator Data'!J90)&gt;M$3,10,IF(LOG('Indicator Data'!J90)&lt;M$4,0,10-(M$3-LOG('Indicator Data'!J90))/(M$3-M$4)*10))),1)</f>
        <v>7.4</v>
      </c>
      <c r="N90" s="198">
        <f>'Indicator Data'!C90/'Indicator Data'!$CB90</f>
        <v>2.0517483204226849E-3</v>
      </c>
      <c r="O90" s="198">
        <f>'Indicator Data'!D90/'Indicator Data'!$CB90</f>
        <v>1.539953869902276E-4</v>
      </c>
      <c r="P90" s="198">
        <f>IF(F90=0.1,"x",'Indicator Data'!E90/'Indicator Data'!$CB90)</f>
        <v>7.0815345652624952E-4</v>
      </c>
      <c r="Q90" s="198">
        <f>'Indicator Data'!F90/'Indicator Data'!$CB90</f>
        <v>0</v>
      </c>
      <c r="R90" s="198">
        <f>'Indicator Data'!G90/'Indicator Data'!$CB90</f>
        <v>0</v>
      </c>
      <c r="S90" s="198">
        <f>'Indicator Data'!H90/'Indicator Data'!$CB90</f>
        <v>0</v>
      </c>
      <c r="T90" s="198">
        <f>'Indicator Data'!I90/'Indicator Data'!$CB90</f>
        <v>0</v>
      </c>
      <c r="U90" s="198">
        <f>'Indicator Data'!J90/'Indicator Data'!$CB90</f>
        <v>1.2419848308704629E-3</v>
      </c>
      <c r="V90" s="196">
        <f t="shared" si="110"/>
        <v>10</v>
      </c>
      <c r="W90" s="196">
        <f t="shared" si="111"/>
        <v>1.5</v>
      </c>
      <c r="X90" s="197">
        <f t="shared" si="112"/>
        <v>7.8</v>
      </c>
      <c r="Y90" s="197">
        <f t="shared" si="113"/>
        <v>0.5</v>
      </c>
      <c r="Z90" s="197">
        <f t="shared" si="114"/>
        <v>0</v>
      </c>
      <c r="AA90" s="196">
        <f t="shared" si="115"/>
        <v>0</v>
      </c>
      <c r="AB90" s="196">
        <f t="shared" si="116"/>
        <v>0</v>
      </c>
      <c r="AC90" s="196">
        <f t="shared" si="117"/>
        <v>0</v>
      </c>
      <c r="AD90" s="196">
        <f t="shared" si="118"/>
        <v>0</v>
      </c>
      <c r="AE90" s="197">
        <f t="shared" si="119"/>
        <v>0</v>
      </c>
      <c r="AF90" s="197">
        <f t="shared" si="120"/>
        <v>0.4</v>
      </c>
      <c r="AG90" s="196">
        <f>ROUND(IF('Indicator Data'!K90=0,0,IF('Indicator Data'!K90&gt;AG$3,10,IF('Indicator Data'!K90&lt;AG$4,0,10-(AG$3-'Indicator Data'!K90)/(AG$3-AG$4)*10))),1)</f>
        <v>1.9</v>
      </c>
      <c r="AH90" s="199">
        <f t="shared" si="121"/>
        <v>9</v>
      </c>
      <c r="AI90" s="199">
        <f t="shared" si="122"/>
        <v>4.2</v>
      </c>
      <c r="AJ90" s="197">
        <f t="shared" si="123"/>
        <v>0</v>
      </c>
      <c r="AK90" s="197">
        <f t="shared" si="124"/>
        <v>0</v>
      </c>
      <c r="AL90" s="199">
        <f t="shared" si="125"/>
        <v>0</v>
      </c>
      <c r="AM90" s="199">
        <f t="shared" si="126"/>
        <v>0</v>
      </c>
      <c r="AN90" s="197">
        <f t="shared" si="127"/>
        <v>4.8</v>
      </c>
      <c r="AO90" s="200">
        <f t="shared" si="128"/>
        <v>7.7</v>
      </c>
      <c r="AP90" s="200">
        <f t="shared" si="153"/>
        <v>2.6</v>
      </c>
      <c r="AQ90" s="200">
        <f t="shared" si="129"/>
        <v>0</v>
      </c>
      <c r="AR90" s="200">
        <f t="shared" si="130"/>
        <v>0</v>
      </c>
      <c r="AS90" s="199">
        <f t="shared" si="131"/>
        <v>3.4</v>
      </c>
      <c r="AT90" s="199">
        <f>IF('Indicator Data'!L90="No data","x",IF('Indicator Data'!CC90&lt;1000,"x",ROUND((IF('Indicator Data'!L90&gt;AT$3,10,IF('Indicator Data'!L90&lt;AT$4,0,10-(AT$3-'Indicator Data'!L90)/(AT$3-AT$4)*10))),1)))</f>
        <v>10</v>
      </c>
      <c r="AU90" s="200">
        <f t="shared" si="132"/>
        <v>6.7</v>
      </c>
      <c r="AV90" s="201">
        <f>IF('Indicator Data'!M90="No data","x",ROUND(IF('Indicator Data'!M90=0,0,IF(LOG('Indicator Data'!M90)&gt;AV$3,10,IF(LOG('Indicator Data'!M90)&lt;AV$4,0,10-(AV$3-LOG('Indicator Data'!M90))/(AV$3-AV$4)*10))),1))</f>
        <v>4</v>
      </c>
      <c r="AW90" s="198">
        <f>IF(AV90="x","x",'Indicator Data'!M90/'Indicator Data'!$CB90)</f>
        <v>8.5660018227721362E-4</v>
      </c>
      <c r="AX90" s="201">
        <f t="shared" si="133"/>
        <v>0</v>
      </c>
      <c r="AY90" s="197">
        <f t="shared" si="154"/>
        <v>2.2000000000000002</v>
      </c>
      <c r="AZ90" s="201" t="str">
        <f>IF('Indicator Data'!N90="No data","x",ROUND(IF('Indicator Data'!N90=0,0,IF(LOG('Indicator Data'!N90)&gt;AZ$3,10,IF(LOG('Indicator Data'!N90)&lt;AZ$4,0,10-(AZ$3-LOG('Indicator Data'!N90))/(AZ$3-AZ$4)*10))),1))</f>
        <v>x</v>
      </c>
      <c r="BA90" s="198" t="str">
        <f>IF(AZ90="x","x",'Indicator Data'!N90/'Indicator Data'!$CB90)</f>
        <v>x</v>
      </c>
      <c r="BB90" s="201" t="str">
        <f t="shared" si="134"/>
        <v>x</v>
      </c>
      <c r="BC90" s="197" t="str">
        <f t="shared" si="155"/>
        <v>x</v>
      </c>
      <c r="BD90" s="201" t="str">
        <f>IF('Indicator Data'!O90="No data","x",ROUND(IF('Indicator Data'!O90=0,0,IF(LOG('Indicator Data'!O90)&gt;BD$3,10,IF(LOG('Indicator Data'!O90)&lt;BD$4,0,10-(BD$3-LOG('Indicator Data'!O90))/(BD$3-BD$4)*10))),1))</f>
        <v>x</v>
      </c>
      <c r="BE90" s="198" t="str">
        <f>IF(BD90="x","x",'Indicator Data'!O90/'Indicator Data'!$CB90)</f>
        <v>x</v>
      </c>
      <c r="BF90" s="201" t="str">
        <f t="shared" si="135"/>
        <v>x</v>
      </c>
      <c r="BG90" s="197" t="str">
        <f t="shared" si="156"/>
        <v>x</v>
      </c>
      <c r="BH90" s="201" t="str">
        <f>IF('Indicator Data'!P90="No data","x",ROUND(IF('Indicator Data'!P90=0,0,IF(LOG('Indicator Data'!P90)&gt;BH$3,10,IF(LOG('Indicator Data'!P90)&lt;BH$4,0,10-(BH$3-LOG('Indicator Data'!P90))/(BH$3-BH$4)*10))),1))</f>
        <v>x</v>
      </c>
      <c r="BI90" s="198" t="str">
        <f>IF(BH90="x","x",'Indicator Data'!P90/'Indicator Data'!$CB90)</f>
        <v>x</v>
      </c>
      <c r="BJ90" s="201" t="str">
        <f t="shared" si="136"/>
        <v>x</v>
      </c>
      <c r="BK90" s="197" t="str">
        <f t="shared" si="157"/>
        <v>x</v>
      </c>
      <c r="BL90" s="199">
        <f t="shared" si="158"/>
        <v>2.2000000000000002</v>
      </c>
      <c r="BM90" s="201">
        <f>ROUND(IF('Indicator Data'!Q90=0,0,IF(LOG('Indicator Data'!Q90)&gt;BM$3,10,IF(LOG('Indicator Data'!Q90)&lt;BM$4,0,10-(BM$3-LOG('Indicator Data'!Q90))/(BM$3-BM$4)*10))),1)</f>
        <v>0</v>
      </c>
      <c r="BN90" s="252">
        <f>'Indicator Data'!R90</f>
        <v>0</v>
      </c>
      <c r="BO90" s="201">
        <f t="shared" si="137"/>
        <v>0</v>
      </c>
      <c r="BP90" s="201">
        <f t="shared" si="138"/>
        <v>0</v>
      </c>
      <c r="BQ90" s="201">
        <f>ROUND(IF('Indicator Data'!S90=0,0,IF(LOG('Indicator Data'!S90)&gt;BQ$3,10,IF(LOG('Indicator Data'!S90)&lt;BQ$4,0,10-(BQ$3-LOG('Indicator Data'!S90))/(BQ$3-BQ$4)*10))),1)</f>
        <v>0</v>
      </c>
      <c r="BR90" s="252">
        <f>'Indicator Data'!T90</f>
        <v>0</v>
      </c>
      <c r="BS90" s="201">
        <f t="shared" si="139"/>
        <v>0</v>
      </c>
      <c r="BT90" s="201">
        <f t="shared" si="140"/>
        <v>0</v>
      </c>
      <c r="BU90" s="197">
        <f t="shared" si="141"/>
        <v>0</v>
      </c>
      <c r="BV90" s="201">
        <f>ROUND(IF('Indicator Data'!U90=0,0,IF(LOG('Indicator Data'!U90)&gt;BV$3,10,IF(LOG('Indicator Data'!U90)&lt;BV$4,0,10-(BV$3-LOG('Indicator Data'!U90))/(BV$3-BV$4)*10))),1)</f>
        <v>6.5</v>
      </c>
      <c r="BW90" s="198">
        <f>'Indicator Data'!U90/'Indicator Data'!$CB90</f>
        <v>4.5632008641727291E-2</v>
      </c>
      <c r="BX90" s="201">
        <f t="shared" si="142"/>
        <v>0.5</v>
      </c>
      <c r="BY90" s="197">
        <f t="shared" si="159"/>
        <v>4.0999999999999996</v>
      </c>
      <c r="BZ90" s="201">
        <f>ROUND(IF('Indicator Data'!V90=0,0,IF(LOG('Indicator Data'!V90)&gt;BZ$3,10,IF(LOG('Indicator Data'!V90)&lt;BZ$4,0,10-(BZ$3-LOG('Indicator Data'!V90))/(BZ$3-BZ$4)*10))),1)</f>
        <v>8.1999999999999993</v>
      </c>
      <c r="CA90" s="198">
        <f>IF('Indicator Data'!V90/'Indicator Data'!$CB90&gt;1,1,'Indicator Data'!V90/'Indicator Data'!$CB90)</f>
        <v>0.70590532735350398</v>
      </c>
      <c r="CB90" s="201">
        <f t="shared" si="143"/>
        <v>7.1</v>
      </c>
      <c r="CC90" s="197">
        <f t="shared" si="160"/>
        <v>7.7</v>
      </c>
      <c r="CD90" s="201">
        <f>ROUND(IF('Indicator Data'!W90=0,0,IF(LOG('Indicator Data'!W90)&gt;CD$3,10,IF(LOG('Indicator Data'!W90)&lt;CD$4,0,10-(CD$3-LOG('Indicator Data'!W90))/(CD$3-CD$4)*10))),1)</f>
        <v>6.3</v>
      </c>
      <c r="CE90" s="198">
        <f>'Indicator Data'!W90/'Indicator Data'!$CB90</f>
        <v>3.4655076557272846E-2</v>
      </c>
      <c r="CF90" s="201">
        <f t="shared" si="144"/>
        <v>0.3</v>
      </c>
      <c r="CG90" s="197">
        <f t="shared" si="161"/>
        <v>3.9</v>
      </c>
      <c r="CH90" s="199">
        <f t="shared" si="145"/>
        <v>4.5</v>
      </c>
      <c r="CI90" s="201">
        <f>IF('Indicator Data'!BR90="No data","x",ROUND(IF('Indicator Data'!BR90&gt;CI$3,0,IF('Indicator Data'!BR90&lt;CI$4,10,(CI$3-'Indicator Data'!BR90)/(CI$3-CI$4)*10)),1))</f>
        <v>0.3</v>
      </c>
      <c r="CJ90" s="201">
        <f>IF('Indicator Data'!BS90="No data","x",ROUND(IF('Indicator Data'!BS90&gt;CJ$3,0,IF('Indicator Data'!BS90&lt;CJ$4,10,(CJ$3-'Indicator Data'!BS90)/(CJ$3-CJ$4)*10)),1))</f>
        <v>0.2</v>
      </c>
      <c r="CK90" s="201" t="str">
        <f>IF('Indicator Data'!AC90="No data","x",ROUND(IF('Indicator Data'!AC90&gt;CK$3,0,IF('Indicator Data'!AC90&lt;CK$4,10,(CK$3-'Indicator Data'!AC90)/(CK$3-CK$4)*10)),1))</f>
        <v>x</v>
      </c>
      <c r="CL90" s="197">
        <f t="shared" si="146"/>
        <v>0.3</v>
      </c>
      <c r="CM90" s="201">
        <f>IF('Indicator Data'!X90="No data","x",ROUND(IF(LOG('Indicator Data'!X90)&gt;CM$3,10,IF(LOG('Indicator Data'!X90)&lt;CM$4,0,10-(CM$3-LOG('Indicator Data'!X90))/(CM$3-CM$4)*10)),1))</f>
        <v>6.8</v>
      </c>
      <c r="CN90" s="201">
        <f>IF('Indicator Data'!Y90="No data","x",ROUND(IF('Indicator Data'!Y90&gt;CN$3,10,IF('Indicator Data'!Y90&lt;CN$4,0,10-(CN$3-'Indicator Data'!Y90)/(CN$3-CN$4)*10)),1))</f>
        <v>2.5</v>
      </c>
      <c r="CO90" s="201">
        <f>IF('Indicator Data'!Z90="No data","x",ROUND(IF('Indicator Data'!Z90&gt;CO$3,10,IF('Indicator Data'!Z90&lt;CO$4,0,10-(CO$3-'Indicator Data'!Z90)/(CO$3-CO$4)*10)),1))</f>
        <v>9.1</v>
      </c>
      <c r="CP90" s="201">
        <f>IF('Indicator Data'!AA90="No data","x",ROUND(IF('Indicator Data'!AA90&gt;CP$3,10,IF('Indicator Data'!AA90&lt;CP$4,0,10-(CP$3-'Indicator Data'!AA90)/(CP$3-CP$4)*10)),1))</f>
        <v>6.8</v>
      </c>
      <c r="CQ90" s="197">
        <f t="shared" si="162"/>
        <v>6.3</v>
      </c>
      <c r="CR90" s="199">
        <f t="shared" si="163"/>
        <v>4.3</v>
      </c>
      <c r="CS90" s="201">
        <f>IF('Indicator Data'!AF90="No data","x",ROUND(IF('Indicator Data'!AF90&gt;CS$3,10,IF('Indicator Data'!AF90&lt;CS$4,0,10-(CS$3-'Indicator Data'!AF90)/(CS$3-CS$4)*10)),1))</f>
        <v>2.6</v>
      </c>
      <c r="CT90" s="201">
        <f>IF('Indicator Data'!AG90="No data","x",ROUND(IF('Indicator Data'!AG90&gt;CT$3,10,IF('Indicator Data'!AG90&lt;CT$4,0,10-(CT$3-'Indicator Data'!AG90)/(CT$3-CT$4)*10)),1))</f>
        <v>3.6</v>
      </c>
      <c r="CU90" s="197">
        <f t="shared" si="164"/>
        <v>5.2</v>
      </c>
      <c r="CV90" s="201">
        <f>IF('Indicator Data'!AB90="No data","x",ROUND(IF('Indicator Data'!AB90&gt;CV$3,10,IF('Indicator Data'!AB90&lt;CV$4,0,10-(CV$3-'Indicator Data'!AB90)/(CV$3-CV$4)*10)),1))</f>
        <v>0.1</v>
      </c>
      <c r="CW90" s="197">
        <f t="shared" si="165"/>
        <v>0.2</v>
      </c>
      <c r="CX90" s="198">
        <f>IF('Indicator Data'!AD90="No data","x",'Indicator Data'!AD90/'Indicator Data'!$CA90)</f>
        <v>1.7573021638436794E-4</v>
      </c>
      <c r="CY90" s="201">
        <f t="shared" si="147"/>
        <v>8.1999999999999993</v>
      </c>
      <c r="CZ90" s="201">
        <f>IF('Indicator Data'!AE90="No data","x",ROUND(IF('Indicator Data'!AE90&gt;CZ$3,0,IF('Indicator Data'!AE90&lt;CZ$4,10,(CZ$3-'Indicator Data'!AE90)/(CZ$3-CZ$4)*10)),1))</f>
        <v>6</v>
      </c>
      <c r="DA90" s="197">
        <f t="shared" si="166"/>
        <v>7.1</v>
      </c>
      <c r="DB90" s="199">
        <f t="shared" si="167"/>
        <v>4.2</v>
      </c>
      <c r="DC90" s="200">
        <f t="shared" si="148"/>
        <v>3.9</v>
      </c>
      <c r="DD90" s="202">
        <f t="shared" si="149"/>
        <v>4.0999999999999996</v>
      </c>
      <c r="DE90" s="201">
        <f>ROUND(IF('Indicator Data'!AH90=0,0,IF('Indicator Data'!AH90&gt;DE$3,10,IF('Indicator Data'!AH90&lt;DE$4,0,10-(DE$3-'Indicator Data'!AH90)/(DE$3-DE$4)*10))),1)</f>
        <v>2.9</v>
      </c>
      <c r="DF90" s="201">
        <f>ROUND(IF('Indicator Data'!AI90=0,0,IF(LOG('Indicator Data'!AI90)&gt;LOG(DF$3),10,IF(LOG('Indicator Data'!AI90)&lt;LOG(DF$4),0,10-(LOG(DF$3)-LOG('Indicator Data'!AI90))/(LOG(DF$3)-LOG(DF$4))*10))),1)</f>
        <v>3.7</v>
      </c>
      <c r="DG90" s="203">
        <f t="shared" si="150"/>
        <v>3.3</v>
      </c>
      <c r="DH90" s="197">
        <f>'Indicator Data'!AJ90</f>
        <v>0</v>
      </c>
      <c r="DI90" s="197">
        <f>'Indicator Data'!AK90</f>
        <v>0</v>
      </c>
      <c r="DJ90" s="200">
        <f t="shared" si="151"/>
        <v>0</v>
      </c>
      <c r="DK90" s="202">
        <f t="shared" si="152"/>
        <v>2.2999999999999998</v>
      </c>
      <c r="DL90" s="13"/>
      <c r="DM90" s="24"/>
    </row>
    <row r="91" spans="1:117" s="2" customFormat="1">
      <c r="A91" s="205" t="str">
        <f>'Indicator Data'!A91</f>
        <v>Kazakhstan</v>
      </c>
      <c r="B91" s="206" t="str">
        <f>'Indicator Data'!B91</f>
        <v>KAZ</v>
      </c>
      <c r="C91" s="204">
        <f>ROUND(IF('Indicator Data'!C91=0,0.1,IF(LOG('Indicator Data'!C91)&gt;C$3,10,IF(LOG('Indicator Data'!C91)&lt;C$4,0,10-(C$3-LOG('Indicator Data'!C91))/(C$3-C$4)*10))),1)</f>
        <v>7.9</v>
      </c>
      <c r="D91" s="196">
        <f>ROUND(IF('Indicator Data'!D91=0,0.1,IF(LOG('Indicator Data'!D91)&gt;D$3,10,IF(LOG('Indicator Data'!D91)&lt;D$4,0,10-(D$3-LOG('Indicator Data'!D91))/(D$3-D$4)*10))),1)</f>
        <v>8.9</v>
      </c>
      <c r="E91" s="197">
        <f t="shared" si="107"/>
        <v>8.4</v>
      </c>
      <c r="F91" s="197">
        <f>IF('Indicator Data'!E91="No data",0.1,(ROUND(IF('Indicator Data'!E91=0,0,IF(LOG('Indicator Data'!E91)&gt;F$3,10,IF(LOG('Indicator Data'!E91)&lt;F$4,0,10-(F$3-LOG('Indicator Data'!E91))/(F$3-F$4)*10))),1)))</f>
        <v>7.5</v>
      </c>
      <c r="G91" s="197">
        <f>ROUND(IF('Indicator Data'!F91=0,0,IF(LOG('Indicator Data'!F91)&gt;G$3,10,IF(LOG('Indicator Data'!F91)&lt;G$4,0,10-(G$3-LOG('Indicator Data'!F91))/(G$3-G$4)*10))),1)</f>
        <v>0</v>
      </c>
      <c r="H91" s="196">
        <f>ROUND(IF('Indicator Data'!G91=0,0,IF(LOG('Indicator Data'!G91)&gt;H$3,10,IF(LOG('Indicator Data'!G91)&lt;H$4,0,10-(H$3-LOG('Indicator Data'!G91))/(H$3-H$4)*10))),1)</f>
        <v>0</v>
      </c>
      <c r="I91" s="196">
        <f>ROUND(IF('Indicator Data'!H91=0,0,IF(LOG('Indicator Data'!H91)&gt;I$3,10,IF(LOG('Indicator Data'!H91)&lt;I$4,0,10-(I$3-LOG('Indicator Data'!H91))/(I$3-I$4)*10))),1)</f>
        <v>0</v>
      </c>
      <c r="J91" s="196">
        <f t="shared" si="108"/>
        <v>0</v>
      </c>
      <c r="K91" s="196">
        <f>ROUND(IF('Indicator Data'!I91=0,0,IF(LOG('Indicator Data'!I91)&gt;K$3,10,IF(LOG('Indicator Data'!I91)&lt;K$4,0,10-(K$3-LOG('Indicator Data'!I91))/(K$3-K$4)*10))),1)</f>
        <v>0</v>
      </c>
      <c r="L91" s="197">
        <f t="shared" si="109"/>
        <v>0</v>
      </c>
      <c r="M91" s="197">
        <f>ROUND(IF('Indicator Data'!J91=0,0,IF(LOG('Indicator Data'!J91)&gt;M$3,10,IF(LOG('Indicator Data'!J91)&lt;M$4,0,10-(M$3-LOG('Indicator Data'!J91))/(M$3-M$4)*10))),1)</f>
        <v>0</v>
      </c>
      <c r="N91" s="198">
        <f>'Indicator Data'!C91/'Indicator Data'!$CB91</f>
        <v>8.1147116342185908E-4</v>
      </c>
      <c r="O91" s="198">
        <f>'Indicator Data'!D91/'Indicator Data'!$CB91</f>
        <v>2.6197866330854216E-4</v>
      </c>
      <c r="P91" s="198">
        <f>IF(F91=0.1,"x",'Indicator Data'!E91/'Indicator Data'!$CB91)</f>
        <v>5.6440665354996322E-3</v>
      </c>
      <c r="Q91" s="198">
        <f>'Indicator Data'!F91/'Indicator Data'!$CB91</f>
        <v>0</v>
      </c>
      <c r="R91" s="198">
        <f>'Indicator Data'!G91/'Indicator Data'!$CB91</f>
        <v>0</v>
      </c>
      <c r="S91" s="198">
        <f>'Indicator Data'!H91/'Indicator Data'!$CB91</f>
        <v>0</v>
      </c>
      <c r="T91" s="198">
        <f>'Indicator Data'!I91/'Indicator Data'!$CB91</f>
        <v>0</v>
      </c>
      <c r="U91" s="198">
        <f>'Indicator Data'!J91/'Indicator Data'!$CB91</f>
        <v>0</v>
      </c>
      <c r="V91" s="196">
        <f t="shared" si="110"/>
        <v>4.0999999999999996</v>
      </c>
      <c r="W91" s="196">
        <f t="shared" si="111"/>
        <v>2.6</v>
      </c>
      <c r="X91" s="197">
        <f t="shared" si="112"/>
        <v>3.4</v>
      </c>
      <c r="Y91" s="197">
        <f t="shared" si="113"/>
        <v>3.8</v>
      </c>
      <c r="Z91" s="197">
        <f t="shared" si="114"/>
        <v>0</v>
      </c>
      <c r="AA91" s="196">
        <f t="shared" si="115"/>
        <v>0</v>
      </c>
      <c r="AB91" s="196">
        <f t="shared" si="116"/>
        <v>0</v>
      </c>
      <c r="AC91" s="196">
        <f t="shared" si="117"/>
        <v>0</v>
      </c>
      <c r="AD91" s="196">
        <f t="shared" si="118"/>
        <v>0</v>
      </c>
      <c r="AE91" s="197">
        <f t="shared" si="119"/>
        <v>0</v>
      </c>
      <c r="AF91" s="197">
        <f t="shared" si="120"/>
        <v>0</v>
      </c>
      <c r="AG91" s="196">
        <f>ROUND(IF('Indicator Data'!K91=0,0,IF('Indicator Data'!K91&gt;AG$3,10,IF('Indicator Data'!K91&lt;AG$4,0,10-(AG$3-'Indicator Data'!K91)/(AG$3-AG$4)*10))),1)</f>
        <v>0</v>
      </c>
      <c r="AH91" s="199">
        <f t="shared" si="121"/>
        <v>6</v>
      </c>
      <c r="AI91" s="199">
        <f t="shared" si="122"/>
        <v>5.8</v>
      </c>
      <c r="AJ91" s="197">
        <f t="shared" si="123"/>
        <v>0</v>
      </c>
      <c r="AK91" s="197">
        <f t="shared" si="124"/>
        <v>0</v>
      </c>
      <c r="AL91" s="199">
        <f t="shared" si="125"/>
        <v>0</v>
      </c>
      <c r="AM91" s="199">
        <f t="shared" si="126"/>
        <v>0</v>
      </c>
      <c r="AN91" s="197">
        <f t="shared" si="127"/>
        <v>0</v>
      </c>
      <c r="AO91" s="200">
        <f t="shared" si="128"/>
        <v>6.5</v>
      </c>
      <c r="AP91" s="200">
        <f t="shared" si="153"/>
        <v>6</v>
      </c>
      <c r="AQ91" s="200">
        <f t="shared" si="129"/>
        <v>0</v>
      </c>
      <c r="AR91" s="200">
        <f t="shared" si="130"/>
        <v>0</v>
      </c>
      <c r="AS91" s="199">
        <f t="shared" si="131"/>
        <v>0</v>
      </c>
      <c r="AT91" s="199">
        <f>IF('Indicator Data'!L91="No data","x",IF('Indicator Data'!CC91&lt;1000,"x",ROUND((IF('Indicator Data'!L91&gt;AT$3,10,IF('Indicator Data'!L91&lt;AT$4,0,10-(AT$3-'Indicator Data'!L91)/(AT$3-AT$4)*10))),1)))</f>
        <v>10</v>
      </c>
      <c r="AU91" s="200">
        <f t="shared" si="132"/>
        <v>5</v>
      </c>
      <c r="AV91" s="201">
        <f>IF('Indicator Data'!M91="No data","x",ROUND(IF('Indicator Data'!M91=0,0,IF(LOG('Indicator Data'!M91)&gt;AV$3,10,IF(LOG('Indicator Data'!M91)&lt;AV$4,0,10-(AV$3-LOG('Indicator Data'!M91))/(AV$3-AV$4)*10))),1))</f>
        <v>8.5</v>
      </c>
      <c r="AW91" s="198">
        <f>IF(AV91="x","x",'Indicator Data'!M91/'Indicator Data'!$CB91)</f>
        <v>0.50389521334783427</v>
      </c>
      <c r="AX91" s="201">
        <f t="shared" si="133"/>
        <v>5.6</v>
      </c>
      <c r="AY91" s="197">
        <f t="shared" si="154"/>
        <v>7.3</v>
      </c>
      <c r="AZ91" s="201" t="str">
        <f>IF('Indicator Data'!N91="No data","x",ROUND(IF('Indicator Data'!N91=0,0,IF(LOG('Indicator Data'!N91)&gt;AZ$3,10,IF(LOG('Indicator Data'!N91)&lt;AZ$4,0,10-(AZ$3-LOG('Indicator Data'!N91))/(AZ$3-AZ$4)*10))),1))</f>
        <v>x</v>
      </c>
      <c r="BA91" s="198" t="str">
        <f>IF(AZ91="x","x",'Indicator Data'!N91/'Indicator Data'!$CB91)</f>
        <v>x</v>
      </c>
      <c r="BB91" s="201" t="str">
        <f t="shared" si="134"/>
        <v>x</v>
      </c>
      <c r="BC91" s="197" t="str">
        <f t="shared" si="155"/>
        <v>x</v>
      </c>
      <c r="BD91" s="201" t="str">
        <f>IF('Indicator Data'!O91="No data","x",ROUND(IF('Indicator Data'!O91=0,0,IF(LOG('Indicator Data'!O91)&gt;BD$3,10,IF(LOG('Indicator Data'!O91)&lt;BD$4,0,10-(BD$3-LOG('Indicator Data'!O91))/(BD$3-BD$4)*10))),1))</f>
        <v>x</v>
      </c>
      <c r="BE91" s="198" t="str">
        <f>IF(BD91="x","x",'Indicator Data'!O91/'Indicator Data'!$CB91)</f>
        <v>x</v>
      </c>
      <c r="BF91" s="201" t="str">
        <f t="shared" si="135"/>
        <v>x</v>
      </c>
      <c r="BG91" s="197" t="str">
        <f t="shared" si="156"/>
        <v>x</v>
      </c>
      <c r="BH91" s="201" t="str">
        <f>IF('Indicator Data'!P91="No data","x",ROUND(IF('Indicator Data'!P91=0,0,IF(LOG('Indicator Data'!P91)&gt;BH$3,10,IF(LOG('Indicator Data'!P91)&lt;BH$4,0,10-(BH$3-LOG('Indicator Data'!P91))/(BH$3-BH$4)*10))),1))</f>
        <v>x</v>
      </c>
      <c r="BI91" s="198" t="str">
        <f>IF(BH91="x","x",'Indicator Data'!P91/'Indicator Data'!$CB91)</f>
        <v>x</v>
      </c>
      <c r="BJ91" s="201" t="str">
        <f t="shared" si="136"/>
        <v>x</v>
      </c>
      <c r="BK91" s="197" t="str">
        <f t="shared" si="157"/>
        <v>x</v>
      </c>
      <c r="BL91" s="199">
        <f t="shared" si="158"/>
        <v>7.3</v>
      </c>
      <c r="BM91" s="201">
        <f>ROUND(IF('Indicator Data'!Q91=0,0,IF(LOG('Indicator Data'!Q91)&gt;BM$3,10,IF(LOG('Indicator Data'!Q91)&lt;BM$4,0,10-(BM$3-LOG('Indicator Data'!Q91))/(BM$3-BM$4)*10))),1)</f>
        <v>0</v>
      </c>
      <c r="BN91" s="252">
        <f>'Indicator Data'!R91</f>
        <v>0</v>
      </c>
      <c r="BO91" s="201">
        <f t="shared" si="137"/>
        <v>0</v>
      </c>
      <c r="BP91" s="201">
        <f t="shared" si="138"/>
        <v>0</v>
      </c>
      <c r="BQ91" s="201">
        <f>ROUND(IF('Indicator Data'!S91=0,0,IF(LOG('Indicator Data'!S91)&gt;BQ$3,10,IF(LOG('Indicator Data'!S91)&lt;BQ$4,0,10-(BQ$3-LOG('Indicator Data'!S91))/(BQ$3-BQ$4)*10))),1)</f>
        <v>0</v>
      </c>
      <c r="BR91" s="252">
        <f>'Indicator Data'!T91</f>
        <v>0</v>
      </c>
      <c r="BS91" s="201">
        <f t="shared" si="139"/>
        <v>0</v>
      </c>
      <c r="BT91" s="201">
        <f t="shared" si="140"/>
        <v>0</v>
      </c>
      <c r="BU91" s="197">
        <f t="shared" si="141"/>
        <v>0</v>
      </c>
      <c r="BV91" s="201">
        <f>ROUND(IF('Indicator Data'!U91=0,0,IF(LOG('Indicator Data'!U91)&gt;BV$3,10,IF(LOG('Indicator Data'!U91)&lt;BV$4,0,10-(BV$3-LOG('Indicator Data'!U91))/(BV$3-BV$4)*10))),1)</f>
        <v>0</v>
      </c>
      <c r="BW91" s="198">
        <f>'Indicator Data'!U91/'Indicator Data'!$CB91</f>
        <v>0</v>
      </c>
      <c r="BX91" s="201">
        <f t="shared" si="142"/>
        <v>0</v>
      </c>
      <c r="BY91" s="197">
        <f t="shared" si="159"/>
        <v>0</v>
      </c>
      <c r="BZ91" s="201">
        <f>ROUND(IF('Indicator Data'!V91=0,0,IF(LOG('Indicator Data'!V91)&gt;BZ$3,10,IF(LOG('Indicator Data'!V91)&lt;BZ$4,0,10-(BZ$3-LOG('Indicator Data'!V91))/(BZ$3-BZ$4)*10))),1)</f>
        <v>7.3</v>
      </c>
      <c r="CA91" s="198">
        <f>IF('Indicator Data'!V91/'Indicator Data'!$CB91&gt;1,1,'Indicator Data'!V91/'Indicator Data'!$CB91)</f>
        <v>7.7765723814532534E-2</v>
      </c>
      <c r="CB91" s="201">
        <f t="shared" si="143"/>
        <v>0.8</v>
      </c>
      <c r="CC91" s="197">
        <f t="shared" si="160"/>
        <v>4.8</v>
      </c>
      <c r="CD91" s="201">
        <f>ROUND(IF('Indicator Data'!W91=0,0,IF(LOG('Indicator Data'!W91)&gt;CD$3,10,IF(LOG('Indicator Data'!W91)&lt;CD$4,0,10-(CD$3-LOG('Indicator Data'!W91))/(CD$3-CD$4)*10))),1)</f>
        <v>0</v>
      </c>
      <c r="CE91" s="198">
        <f>'Indicator Data'!W91/'Indicator Data'!$CB91</f>
        <v>0</v>
      </c>
      <c r="CF91" s="201">
        <f t="shared" si="144"/>
        <v>0</v>
      </c>
      <c r="CG91" s="197">
        <f t="shared" si="161"/>
        <v>0</v>
      </c>
      <c r="CH91" s="199">
        <f t="shared" si="145"/>
        <v>1.5</v>
      </c>
      <c r="CI91" s="201">
        <f>IF('Indicator Data'!BR91="No data","x",ROUND(IF('Indicator Data'!BR91&gt;CI$3,0,IF('Indicator Data'!BR91&lt;CI$4,10,(CI$3-'Indicator Data'!BR91)/(CI$3-CI$4)*10)),1))</f>
        <v>0.2</v>
      </c>
      <c r="CJ91" s="201">
        <f>IF('Indicator Data'!BS91="No data","x",ROUND(IF('Indicator Data'!BS91&gt;CJ$3,0,IF('Indicator Data'!BS91&lt;CJ$4,10,(CJ$3-'Indicator Data'!BS91)/(CJ$3-CJ$4)*10)),1))</f>
        <v>0.7</v>
      </c>
      <c r="CK91" s="201">
        <f>IF('Indicator Data'!AC91="No data","x",ROUND(IF('Indicator Data'!AC91&gt;CK$3,0,IF('Indicator Data'!AC91&lt;CK$4,10,(CK$3-'Indicator Data'!AC91)/(CK$3-CK$4)*10)),1))</f>
        <v>0.1</v>
      </c>
      <c r="CL91" s="197">
        <f t="shared" si="146"/>
        <v>0.3</v>
      </c>
      <c r="CM91" s="201">
        <f>IF('Indicator Data'!X91="No data","x",ROUND(IF(LOG('Indicator Data'!X91)&gt;CM$3,10,IF(LOG('Indicator Data'!X91)&lt;CM$4,0,10-(CM$3-LOG('Indicator Data'!X91))/(CM$3-CM$4)*10)),1))</f>
        <v>2.8</v>
      </c>
      <c r="CN91" s="201">
        <f>IF('Indicator Data'!Y91="No data","x",ROUND(IF('Indicator Data'!Y91&gt;CN$3,10,IF('Indicator Data'!Y91&lt;CN$4,0,10-(CN$3-'Indicator Data'!Y91)/(CN$3-CN$4)*10)),1))</f>
        <v>3</v>
      </c>
      <c r="CO91" s="201">
        <f>IF('Indicator Data'!Z91="No data","x",ROUND(IF('Indicator Data'!Z91&gt;CO$3,10,IF('Indicator Data'!Z91&lt;CO$4,0,10-(CO$3-'Indicator Data'!Z91)/(CO$3-CO$4)*10)),1))</f>
        <v>5.8</v>
      </c>
      <c r="CP91" s="201">
        <f>IF('Indicator Data'!AA91="No data","x",ROUND(IF('Indicator Data'!AA91&gt;CP$3,10,IF('Indicator Data'!AA91&lt;CP$4,0,10-(CP$3-'Indicator Data'!AA91)/(CP$3-CP$4)*10)),1))</f>
        <v>3.7</v>
      </c>
      <c r="CQ91" s="197">
        <f t="shared" si="162"/>
        <v>3.8</v>
      </c>
      <c r="CR91" s="199">
        <f t="shared" si="163"/>
        <v>2.6</v>
      </c>
      <c r="CS91" s="201" t="str">
        <f>IF('Indicator Data'!AF91="No data","x",ROUND(IF('Indicator Data'!AF91&gt;CS$3,10,IF('Indicator Data'!AF91&lt;CS$4,0,10-(CS$3-'Indicator Data'!AF91)/(CS$3-CS$4)*10)),1))</f>
        <v>x</v>
      </c>
      <c r="CT91" s="201">
        <f>IF('Indicator Data'!AG91="No data","x",ROUND(IF('Indicator Data'!AG91&gt;CT$3,10,IF('Indicator Data'!AG91&lt;CT$4,0,10-(CT$3-'Indicator Data'!AG91)/(CT$3-CT$4)*10)),1))</f>
        <v>3.5</v>
      </c>
      <c r="CU91" s="197">
        <f t="shared" si="164"/>
        <v>3.8</v>
      </c>
      <c r="CV91" s="201">
        <f>IF('Indicator Data'!AB91="No data","x",ROUND(IF('Indicator Data'!AB91&gt;CV$3,10,IF('Indicator Data'!AB91&lt;CV$4,0,10-(CV$3-'Indicator Data'!AB91)/(CV$3-CV$4)*10)),1))</f>
        <v>0</v>
      </c>
      <c r="CW91" s="197">
        <f t="shared" si="165"/>
        <v>0.3</v>
      </c>
      <c r="CX91" s="198">
        <f>IF('Indicator Data'!AD91="No data","x",'Indicator Data'!AD91/'Indicator Data'!$CA91)</f>
        <v>3.016503373035538E-3</v>
      </c>
      <c r="CY91" s="201">
        <f t="shared" si="147"/>
        <v>0</v>
      </c>
      <c r="CZ91" s="201">
        <f>IF('Indicator Data'!AE91="No data","x",ROUND(IF('Indicator Data'!AE91&gt;CZ$3,0,IF('Indicator Data'!AE91&lt;CZ$4,10,(CZ$3-'Indicator Data'!AE91)/(CZ$3-CZ$4)*10)),1))</f>
        <v>2</v>
      </c>
      <c r="DA91" s="197">
        <f t="shared" si="166"/>
        <v>1</v>
      </c>
      <c r="DB91" s="199">
        <f t="shared" si="167"/>
        <v>1.7</v>
      </c>
      <c r="DC91" s="200">
        <f t="shared" si="148"/>
        <v>3.8</v>
      </c>
      <c r="DD91" s="202">
        <f t="shared" si="149"/>
        <v>4</v>
      </c>
      <c r="DE91" s="201">
        <f>ROUND(IF('Indicator Data'!AH91=0,0,IF('Indicator Data'!AH91&gt;DE$3,10,IF('Indicator Data'!AH91&lt;DE$4,0,10-(DE$3-'Indicator Data'!AH91)/(DE$3-DE$4)*10))),1)</f>
        <v>0.2</v>
      </c>
      <c r="DF91" s="201">
        <f>ROUND(IF('Indicator Data'!AI91=0,0,IF(LOG('Indicator Data'!AI91)&gt;LOG(DF$3),10,IF(LOG('Indicator Data'!AI91)&lt;LOG(DF$4),0,10-(LOG(DF$3)-LOG('Indicator Data'!AI91))/(LOG(DF$3)-LOG(DF$4))*10))),1)</f>
        <v>0</v>
      </c>
      <c r="DG91" s="203">
        <f t="shared" si="150"/>
        <v>0.1</v>
      </c>
      <c r="DH91" s="197">
        <f>'Indicator Data'!AJ91</f>
        <v>0</v>
      </c>
      <c r="DI91" s="197">
        <f>'Indicator Data'!AK91</f>
        <v>0</v>
      </c>
      <c r="DJ91" s="200">
        <f t="shared" si="151"/>
        <v>0</v>
      </c>
      <c r="DK91" s="202">
        <f t="shared" si="152"/>
        <v>0.1</v>
      </c>
      <c r="DL91" s="13"/>
      <c r="DM91" s="24"/>
    </row>
    <row r="92" spans="1:117" s="2" customFormat="1">
      <c r="A92" s="205" t="str">
        <f>'Indicator Data'!A92</f>
        <v>Kenya</v>
      </c>
      <c r="B92" s="206" t="str">
        <f>'Indicator Data'!B92</f>
        <v>KEN</v>
      </c>
      <c r="C92" s="204">
        <f>ROUND(IF('Indicator Data'!C92=0,0.1,IF(LOG('Indicator Data'!C92)&gt;C$3,10,IF(LOG('Indicator Data'!C92)&lt;C$4,0,10-(C$3-LOG('Indicator Data'!C92))/(C$3-C$4)*10))),1)</f>
        <v>7.8</v>
      </c>
      <c r="D92" s="196">
        <f>ROUND(IF('Indicator Data'!D92=0,0.1,IF(LOG('Indicator Data'!D92)&gt;D$3,10,IF(LOG('Indicator Data'!D92)&lt;D$4,0,10-(D$3-LOG('Indicator Data'!D92))/(D$3-D$4)*10))),1)</f>
        <v>0.1</v>
      </c>
      <c r="E92" s="197">
        <f t="shared" si="107"/>
        <v>5.0999999999999996</v>
      </c>
      <c r="F92" s="197">
        <f>IF('Indicator Data'!E92="No data",0.1,(ROUND(IF('Indicator Data'!E92=0,0,IF(LOG('Indicator Data'!E92)&gt;F$3,10,IF(LOG('Indicator Data'!E92)&lt;F$4,0,10-(F$3-LOG('Indicator Data'!E92))/(F$3-F$4)*10))),1)))</f>
        <v>7.8</v>
      </c>
      <c r="G92" s="197">
        <f>ROUND(IF('Indicator Data'!F92=0,0,IF(LOG('Indicator Data'!F92)&gt;G$3,10,IF(LOG('Indicator Data'!F92)&lt;G$4,0,10-(G$3-LOG('Indicator Data'!F92))/(G$3-G$4)*10))),1)</f>
        <v>6.2</v>
      </c>
      <c r="H92" s="196">
        <f>ROUND(IF('Indicator Data'!G92=0,0,IF(LOG('Indicator Data'!G92)&gt;H$3,10,IF(LOG('Indicator Data'!G92)&lt;H$4,0,10-(H$3-LOG('Indicator Data'!G92))/(H$3-H$4)*10))),1)</f>
        <v>0</v>
      </c>
      <c r="I92" s="196">
        <f>ROUND(IF('Indicator Data'!H92=0,0,IF(LOG('Indicator Data'!H92)&gt;I$3,10,IF(LOG('Indicator Data'!H92)&lt;I$4,0,10-(I$3-LOG('Indicator Data'!H92))/(I$3-I$4)*10))),1)</f>
        <v>0</v>
      </c>
      <c r="J92" s="196">
        <f t="shared" si="108"/>
        <v>0</v>
      </c>
      <c r="K92" s="196">
        <f>ROUND(IF('Indicator Data'!I92=0,0,IF(LOG('Indicator Data'!I92)&gt;K$3,10,IF(LOG('Indicator Data'!I92)&lt;K$4,0,10-(K$3-LOG('Indicator Data'!I92))/(K$3-K$4)*10))),1)</f>
        <v>0</v>
      </c>
      <c r="L92" s="197">
        <f t="shared" si="109"/>
        <v>0</v>
      </c>
      <c r="M92" s="197">
        <f>ROUND(IF('Indicator Data'!J92=0,0,IF(LOG('Indicator Data'!J92)&gt;M$3,10,IF(LOG('Indicator Data'!J92)&lt;M$4,0,10-(M$3-LOG('Indicator Data'!J92))/(M$3-M$4)*10))),1)</f>
        <v>10</v>
      </c>
      <c r="N92" s="198">
        <f>'Indicator Data'!C92/'Indicator Data'!$CB92</f>
        <v>2.7852092892445644E-4</v>
      </c>
      <c r="O92" s="198">
        <f>'Indicator Data'!D92/'Indicator Data'!$CB92</f>
        <v>0</v>
      </c>
      <c r="P92" s="198">
        <f>IF(F92=0.1,"x",'Indicator Data'!E92/'Indicator Data'!$CB92)</f>
        <v>2.7744848125246927E-3</v>
      </c>
      <c r="Q92" s="198">
        <f>'Indicator Data'!F92/'Indicator Data'!$CB92</f>
        <v>1.1952711078594279E-6</v>
      </c>
      <c r="R92" s="198">
        <f>'Indicator Data'!G92/'Indicator Data'!$CB92</f>
        <v>0</v>
      </c>
      <c r="S92" s="198">
        <f>'Indicator Data'!H92/'Indicator Data'!$CB92</f>
        <v>0</v>
      </c>
      <c r="T92" s="198">
        <f>'Indicator Data'!I92/'Indicator Data'!$CB92</f>
        <v>0</v>
      </c>
      <c r="U92" s="198">
        <f>'Indicator Data'!J92/'Indicator Data'!$CB92</f>
        <v>3.2498764032261221E-2</v>
      </c>
      <c r="V92" s="196">
        <f t="shared" si="110"/>
        <v>1.4</v>
      </c>
      <c r="W92" s="196">
        <f t="shared" si="111"/>
        <v>0</v>
      </c>
      <c r="X92" s="197">
        <f t="shared" si="112"/>
        <v>0.7</v>
      </c>
      <c r="Y92" s="197">
        <f t="shared" si="113"/>
        <v>1.8</v>
      </c>
      <c r="Z92" s="197">
        <f t="shared" si="114"/>
        <v>5.7</v>
      </c>
      <c r="AA92" s="196">
        <f t="shared" si="115"/>
        <v>0</v>
      </c>
      <c r="AB92" s="196">
        <f t="shared" si="116"/>
        <v>0</v>
      </c>
      <c r="AC92" s="196">
        <f t="shared" si="117"/>
        <v>0</v>
      </c>
      <c r="AD92" s="196">
        <f t="shared" si="118"/>
        <v>0</v>
      </c>
      <c r="AE92" s="197">
        <f t="shared" si="119"/>
        <v>0</v>
      </c>
      <c r="AF92" s="197">
        <f t="shared" si="120"/>
        <v>10</v>
      </c>
      <c r="AG92" s="196">
        <f>ROUND(IF('Indicator Data'!K92=0,0,IF('Indicator Data'!K92&gt;AG$3,10,IF('Indicator Data'!K92&lt;AG$4,0,10-(AG$3-'Indicator Data'!K92)/(AG$3-AG$4)*10))),1)</f>
        <v>10</v>
      </c>
      <c r="AH92" s="199">
        <f t="shared" si="121"/>
        <v>4.5999999999999996</v>
      </c>
      <c r="AI92" s="199">
        <f t="shared" si="122"/>
        <v>0.1</v>
      </c>
      <c r="AJ92" s="197">
        <f t="shared" si="123"/>
        <v>0</v>
      </c>
      <c r="AK92" s="197">
        <f t="shared" si="124"/>
        <v>0</v>
      </c>
      <c r="AL92" s="199">
        <f t="shared" si="125"/>
        <v>0</v>
      </c>
      <c r="AM92" s="199">
        <f t="shared" si="126"/>
        <v>0</v>
      </c>
      <c r="AN92" s="197">
        <f t="shared" si="127"/>
        <v>10</v>
      </c>
      <c r="AO92" s="200">
        <f t="shared" si="128"/>
        <v>3.2</v>
      </c>
      <c r="AP92" s="200">
        <f t="shared" si="153"/>
        <v>5.6</v>
      </c>
      <c r="AQ92" s="200">
        <f t="shared" si="129"/>
        <v>6</v>
      </c>
      <c r="AR92" s="200">
        <f t="shared" si="130"/>
        <v>0</v>
      </c>
      <c r="AS92" s="199">
        <f t="shared" si="131"/>
        <v>10</v>
      </c>
      <c r="AT92" s="199">
        <f>IF('Indicator Data'!L92="No data","x",IF('Indicator Data'!CC92&lt;1000,"x",ROUND((IF('Indicator Data'!L92&gt;AT$3,10,IF('Indicator Data'!L92&lt;AT$4,0,10-(AT$3-'Indicator Data'!L92)/(AT$3-AT$4)*10))),1)))</f>
        <v>3.8</v>
      </c>
      <c r="AU92" s="200">
        <f t="shared" si="132"/>
        <v>6.9</v>
      </c>
      <c r="AV92" s="201">
        <f>IF('Indicator Data'!M92="No data","x",ROUND(IF('Indicator Data'!M92=0,0,IF(LOG('Indicator Data'!M92)&gt;AV$3,10,IF(LOG('Indicator Data'!M92)&lt;AV$4,0,10-(AV$3-LOG('Indicator Data'!M92))/(AV$3-AV$4)*10))),1))</f>
        <v>9</v>
      </c>
      <c r="AW92" s="198">
        <f>IF(AV92="x","x",'Indicator Data'!M92/'Indicator Data'!$CB92)</f>
        <v>0.46834801334962239</v>
      </c>
      <c r="AX92" s="201">
        <f t="shared" si="133"/>
        <v>5.2</v>
      </c>
      <c r="AY92" s="197">
        <f t="shared" si="154"/>
        <v>7.6</v>
      </c>
      <c r="AZ92" s="201">
        <f>IF('Indicator Data'!N92="No data","x",ROUND(IF('Indicator Data'!N92=0,0,IF(LOG('Indicator Data'!N92)&gt;AZ$3,10,IF(LOG('Indicator Data'!N92)&lt;AZ$4,0,10-(AZ$3-LOG('Indicator Data'!N92))/(AZ$3-AZ$4)*10))),1))</f>
        <v>0</v>
      </c>
      <c r="BA92" s="198">
        <f>IF(AZ92="x","x",'Indicator Data'!N92/'Indicator Data'!$CB92)</f>
        <v>0</v>
      </c>
      <c r="BB92" s="201">
        <f t="shared" si="134"/>
        <v>0</v>
      </c>
      <c r="BC92" s="197">
        <f t="shared" si="155"/>
        <v>0</v>
      </c>
      <c r="BD92" s="201">
        <f>IF('Indicator Data'!O92="No data","x",ROUND(IF('Indicator Data'!O92=0,0,IF(LOG('Indicator Data'!O92)&gt;BD$3,10,IF(LOG('Indicator Data'!O92)&lt;BD$4,0,10-(BD$3-LOG('Indicator Data'!O92))/(BD$3-BD$4)*10))),1))</f>
        <v>0</v>
      </c>
      <c r="BE92" s="198">
        <f>IF(BD92="x","x",'Indicator Data'!O92/'Indicator Data'!$CB92)</f>
        <v>0</v>
      </c>
      <c r="BF92" s="201">
        <f t="shared" si="135"/>
        <v>0</v>
      </c>
      <c r="BG92" s="197">
        <f t="shared" si="156"/>
        <v>0</v>
      </c>
      <c r="BH92" s="201">
        <f>IF('Indicator Data'!P92="No data","x",ROUND(IF('Indicator Data'!P92=0,0,IF(LOG('Indicator Data'!P92)&gt;BH$3,10,IF(LOG('Indicator Data'!P92)&lt;BH$4,0,10-(BH$3-LOG('Indicator Data'!P92))/(BH$3-BH$4)*10))),1))</f>
        <v>9.9</v>
      </c>
      <c r="BI92" s="198">
        <f>IF(BH92="x","x",'Indicator Data'!P92/'Indicator Data'!$CB92)</f>
        <v>0.19445496538921742</v>
      </c>
      <c r="BJ92" s="201">
        <f t="shared" si="136"/>
        <v>10</v>
      </c>
      <c r="BK92" s="197">
        <f t="shared" si="157"/>
        <v>10</v>
      </c>
      <c r="BL92" s="199">
        <f t="shared" si="158"/>
        <v>6.4</v>
      </c>
      <c r="BM92" s="201">
        <f>ROUND(IF('Indicator Data'!Q92=0,0,IF(LOG('Indicator Data'!Q92)&gt;BM$3,10,IF(LOG('Indicator Data'!Q92)&lt;BM$4,0,10-(BM$3-LOG('Indicator Data'!Q92))/(BM$3-BM$4)*10))),1)</f>
        <v>6.3</v>
      </c>
      <c r="BN92" s="252">
        <f>'Indicator Data'!R92</f>
        <v>5.2138419999999998E-3</v>
      </c>
      <c r="BO92" s="201">
        <f t="shared" si="137"/>
        <v>0.1</v>
      </c>
      <c r="BP92" s="201">
        <f t="shared" si="138"/>
        <v>3.8</v>
      </c>
      <c r="BQ92" s="201">
        <f>ROUND(IF('Indicator Data'!S92=0,0,IF(LOG('Indicator Data'!S92)&gt;BQ$3,10,IF(LOG('Indicator Data'!S92)&lt;BQ$4,0,10-(BQ$3-LOG('Indicator Data'!S92))/(BQ$3-BQ$4)*10))),1)</f>
        <v>9.5</v>
      </c>
      <c r="BR92" s="252">
        <f>'Indicator Data'!T92</f>
        <v>0.82593907200000005</v>
      </c>
      <c r="BS92" s="201">
        <f t="shared" si="139"/>
        <v>8.3000000000000007</v>
      </c>
      <c r="BT92" s="201">
        <f t="shared" si="140"/>
        <v>9</v>
      </c>
      <c r="BU92" s="197">
        <f t="shared" si="141"/>
        <v>7.2</v>
      </c>
      <c r="BV92" s="201">
        <f>ROUND(IF('Indicator Data'!U92=0,0,IF(LOG('Indicator Data'!U92)&gt;BV$3,10,IF(LOG('Indicator Data'!U92)&lt;BV$4,0,10-(BV$3-LOG('Indicator Data'!U92))/(BV$3-BV$4)*10))),1)</f>
        <v>8.6</v>
      </c>
      <c r="BW92" s="198">
        <f>'Indicator Data'!U92/'Indicator Data'!$CB92</f>
        <v>0.23503518534876189</v>
      </c>
      <c r="BX92" s="201">
        <f t="shared" si="142"/>
        <v>2.6</v>
      </c>
      <c r="BY92" s="197">
        <f t="shared" si="159"/>
        <v>6.5</v>
      </c>
      <c r="BZ92" s="201">
        <f>ROUND(IF('Indicator Data'!V92=0,0,IF(LOG('Indicator Data'!V92)&gt;BZ$3,10,IF(LOG('Indicator Data'!V92)&lt;BZ$4,0,10-(BZ$3-LOG('Indicator Data'!V92))/(BZ$3-BZ$4)*10))),1)</f>
        <v>9.1</v>
      </c>
      <c r="CA92" s="198">
        <f>IF('Indicator Data'!V92/'Indicator Data'!$CB92&gt;1,1,'Indicator Data'!V92/'Indicator Data'!$CB92)</f>
        <v>0.5184066308774814</v>
      </c>
      <c r="CB92" s="201">
        <f t="shared" si="143"/>
        <v>5.2</v>
      </c>
      <c r="CC92" s="197">
        <f t="shared" si="160"/>
        <v>7.7</v>
      </c>
      <c r="CD92" s="201">
        <f>ROUND(IF('Indicator Data'!W92=0,0,IF(LOG('Indicator Data'!W92)&gt;CD$3,10,IF(LOG('Indicator Data'!W92)&lt;CD$4,0,10-(CD$3-LOG('Indicator Data'!W92))/(CD$3-CD$4)*10))),1)</f>
        <v>9.1</v>
      </c>
      <c r="CE92" s="198">
        <f>'Indicator Data'!W92/'Indicator Data'!$CB92</f>
        <v>0.47887079042353847</v>
      </c>
      <c r="CF92" s="201">
        <f t="shared" si="144"/>
        <v>4.8</v>
      </c>
      <c r="CG92" s="197">
        <f t="shared" si="161"/>
        <v>7.5</v>
      </c>
      <c r="CH92" s="199">
        <f t="shared" si="145"/>
        <v>7.3</v>
      </c>
      <c r="CI92" s="201">
        <f>IF('Indicator Data'!BR92="No data","x",ROUND(IF('Indicator Data'!BR92&gt;CI$3,0,IF('Indicator Data'!BR92&lt;CI$4,10,(CI$3-'Indicator Data'!BR92)/(CI$3-CI$4)*10)),1))</f>
        <v>7.9</v>
      </c>
      <c r="CJ92" s="201">
        <f>IF('Indicator Data'!BS92="No data","x",ROUND(IF('Indicator Data'!BS92&gt;CJ$3,0,IF('Indicator Data'!BS92&lt;CJ$4,10,(CJ$3-'Indicator Data'!BS92)/(CJ$3-CJ$4)*10)),1))</f>
        <v>6.8</v>
      </c>
      <c r="CK92" s="201">
        <f>IF('Indicator Data'!AC92="No data","x",ROUND(IF('Indicator Data'!AC92&gt;CK$3,0,IF('Indicator Data'!AC92&lt;CK$4,10,(CK$3-'Indicator Data'!AC92)/(CK$3-CK$4)*10)),1))</f>
        <v>7.5</v>
      </c>
      <c r="CL92" s="197">
        <f t="shared" si="146"/>
        <v>7.4</v>
      </c>
      <c r="CM92" s="201">
        <f>IF('Indicator Data'!X92="No data","x",ROUND(IF(LOG('Indicator Data'!X92)&gt;CM$3,10,IF(LOG('Indicator Data'!X92)&lt;CM$4,0,10-(CM$3-LOG('Indicator Data'!X92))/(CM$3-CM$4)*10)),1))</f>
        <v>6.5</v>
      </c>
      <c r="CN92" s="201">
        <f>IF('Indicator Data'!Y92="No data","x",ROUND(IF('Indicator Data'!Y92&gt;CN$3,10,IF('Indicator Data'!Y92&lt;CN$4,0,10-(CN$3-'Indicator Data'!Y92)/(CN$3-CN$4)*10)),1))</f>
        <v>8</v>
      </c>
      <c r="CO92" s="201">
        <f>IF('Indicator Data'!Z92="No data","x",ROUND(IF('Indicator Data'!Z92&gt;CO$3,10,IF('Indicator Data'!Z92&lt;CO$4,0,10-(CO$3-'Indicator Data'!Z92)/(CO$3-CO$4)*10)),1))</f>
        <v>2.8</v>
      </c>
      <c r="CP92" s="201">
        <f>IF('Indicator Data'!AA92="No data","x",ROUND(IF('Indicator Data'!AA92&gt;CP$3,10,IF('Indicator Data'!AA92&lt;CP$4,0,10-(CP$3-'Indicator Data'!AA92)/(CP$3-CP$4)*10)),1))</f>
        <v>4.0999999999999996</v>
      </c>
      <c r="CQ92" s="197">
        <f t="shared" si="162"/>
        <v>5.4</v>
      </c>
      <c r="CR92" s="199">
        <f t="shared" si="163"/>
        <v>6.1</v>
      </c>
      <c r="CS92" s="201">
        <f>IF('Indicator Data'!AF92="No data","x",ROUND(IF('Indicator Data'!AF92&gt;CS$3,10,IF('Indicator Data'!AF92&lt;CS$4,0,10-(CS$3-'Indicator Data'!AF92)/(CS$3-CS$4)*10)),1))</f>
        <v>5.2</v>
      </c>
      <c r="CT92" s="201">
        <f>IF('Indicator Data'!AG92="No data","x",ROUND(IF('Indicator Data'!AG92&gt;CT$3,10,IF('Indicator Data'!AG92&lt;CT$4,0,10-(CT$3-'Indicator Data'!AG92)/(CT$3-CT$4)*10)),1))</f>
        <v>5.4</v>
      </c>
      <c r="CU92" s="197">
        <f t="shared" si="164"/>
        <v>5.3</v>
      </c>
      <c r="CV92" s="201">
        <f>IF('Indicator Data'!AB92="No data","x",ROUND(IF('Indicator Data'!AB92&gt;CV$3,10,IF('Indicator Data'!AB92&lt;CV$4,0,10-(CV$3-'Indicator Data'!AB92)/(CV$3-CV$4)*10)),1))</f>
        <v>3.4</v>
      </c>
      <c r="CW92" s="197">
        <f t="shared" si="165"/>
        <v>6.4</v>
      </c>
      <c r="CX92" s="198">
        <f>IF('Indicator Data'!AD92="No data","x",'Indicator Data'!AD92/'Indicator Data'!$CA92)</f>
        <v>1.2595938725677082E-4</v>
      </c>
      <c r="CY92" s="201">
        <f t="shared" si="147"/>
        <v>8.6999999999999993</v>
      </c>
      <c r="CZ92" s="201">
        <f>IF('Indicator Data'!AE92="No data","x",ROUND(IF('Indicator Data'!AE92&gt;CZ$3,0,IF('Indicator Data'!AE92&lt;CZ$4,10,(CZ$3-'Indicator Data'!AE92)/(CZ$3-CZ$4)*10)),1))</f>
        <v>4</v>
      </c>
      <c r="DA92" s="197">
        <f t="shared" si="166"/>
        <v>6.4</v>
      </c>
      <c r="DB92" s="199">
        <f t="shared" si="167"/>
        <v>6</v>
      </c>
      <c r="DC92" s="200">
        <f t="shared" si="148"/>
        <v>6.5</v>
      </c>
      <c r="DD92" s="202">
        <f t="shared" si="149"/>
        <v>5.0999999999999996</v>
      </c>
      <c r="DE92" s="201">
        <f>ROUND(IF('Indicator Data'!AH92=0,0,IF('Indicator Data'!AH92&gt;DE$3,10,IF('Indicator Data'!AH92&lt;DE$4,0,10-(DE$3-'Indicator Data'!AH92)/(DE$3-DE$4)*10))),1)</f>
        <v>8</v>
      </c>
      <c r="DF92" s="201">
        <f>ROUND(IF('Indicator Data'!AI92=0,0,IF(LOG('Indicator Data'!AI92)&gt;LOG(DF$3),10,IF(LOG('Indicator Data'!AI92)&lt;LOG(DF$4),0,10-(LOG(DF$3)-LOG('Indicator Data'!AI92))/(LOG(DF$3)-LOG(DF$4))*10))),1)</f>
        <v>7.3</v>
      </c>
      <c r="DG92" s="203">
        <f t="shared" si="150"/>
        <v>7.7</v>
      </c>
      <c r="DH92" s="197">
        <f>'Indicator Data'!AJ92</f>
        <v>0</v>
      </c>
      <c r="DI92" s="197">
        <f>'Indicator Data'!AK92</f>
        <v>0</v>
      </c>
      <c r="DJ92" s="200">
        <f t="shared" si="151"/>
        <v>0</v>
      </c>
      <c r="DK92" s="202">
        <f t="shared" si="152"/>
        <v>5.4</v>
      </c>
      <c r="DL92" s="13"/>
      <c r="DM92" s="24"/>
    </row>
    <row r="93" spans="1:117" s="2" customFormat="1">
      <c r="A93" s="205" t="str">
        <f>'Indicator Data'!A93</f>
        <v>Kiribati</v>
      </c>
      <c r="B93" s="206" t="str">
        <f>'Indicator Data'!B93</f>
        <v>KIR</v>
      </c>
      <c r="C93" s="204">
        <f>ROUND(IF('Indicator Data'!C93=0,0.1,IF(LOG('Indicator Data'!C93)&gt;C$3,10,IF(LOG('Indicator Data'!C93)&lt;C$4,0,10-(C$3-LOG('Indicator Data'!C93))/(C$3-C$4)*10))),1)</f>
        <v>0.1</v>
      </c>
      <c r="D93" s="196">
        <f>ROUND(IF('Indicator Data'!D93=0,0.1,IF(LOG('Indicator Data'!D93)&gt;D$3,10,IF(LOG('Indicator Data'!D93)&lt;D$4,0,10-(D$3-LOG('Indicator Data'!D93))/(D$3-D$4)*10))),1)</f>
        <v>0.1</v>
      </c>
      <c r="E93" s="197">
        <f t="shared" si="107"/>
        <v>0.1</v>
      </c>
      <c r="F93" s="197">
        <f>IF('Indicator Data'!E93="No data",0.1,(ROUND(IF('Indicator Data'!E93=0,0,IF(LOG('Indicator Data'!E93)&gt;F$3,10,IF(LOG('Indicator Data'!E93)&lt;F$4,0,10-(F$3-LOG('Indicator Data'!E93))/(F$3-F$4)*10))),1)))</f>
        <v>0.1</v>
      </c>
      <c r="G93" s="197">
        <f>ROUND(IF('Indicator Data'!F93=0,0,IF(LOG('Indicator Data'!F93)&gt;G$3,10,IF(LOG('Indicator Data'!F93)&lt;G$4,0,10-(G$3-LOG('Indicator Data'!F93))/(G$3-G$4)*10))),1)</f>
        <v>5.8</v>
      </c>
      <c r="H93" s="196">
        <f>ROUND(IF('Indicator Data'!G93=0,0,IF(LOG('Indicator Data'!G93)&gt;H$3,10,IF(LOG('Indicator Data'!G93)&lt;H$4,0,10-(H$3-LOG('Indicator Data'!G93))/(H$3-H$4)*10))),1)</f>
        <v>0</v>
      </c>
      <c r="I93" s="196">
        <f>ROUND(IF('Indicator Data'!H93=0,0,IF(LOG('Indicator Data'!H93)&gt;I$3,10,IF(LOG('Indicator Data'!H93)&lt;I$4,0,10-(I$3-LOG('Indicator Data'!H93))/(I$3-I$4)*10))),1)</f>
        <v>0</v>
      </c>
      <c r="J93" s="196">
        <f t="shared" si="108"/>
        <v>0</v>
      </c>
      <c r="K93" s="196">
        <f>ROUND(IF('Indicator Data'!I93=0,0,IF(LOG('Indicator Data'!I93)&gt;K$3,10,IF(LOG('Indicator Data'!I93)&lt;K$4,0,10-(K$3-LOG('Indicator Data'!I93))/(K$3-K$4)*10))),1)</f>
        <v>0</v>
      </c>
      <c r="L93" s="197">
        <f t="shared" si="109"/>
        <v>0</v>
      </c>
      <c r="M93" s="197">
        <f>ROUND(IF('Indicator Data'!J93=0,0,IF(LOG('Indicator Data'!J93)&gt;M$3,10,IF(LOG('Indicator Data'!J93)&lt;M$4,0,10-(M$3-LOG('Indicator Data'!J93))/(M$3-M$4)*10))),1)</f>
        <v>6</v>
      </c>
      <c r="N93" s="198">
        <f>'Indicator Data'!C93/'Indicator Data'!$CB93</f>
        <v>0</v>
      </c>
      <c r="O93" s="198">
        <f>'Indicator Data'!D93/'Indicator Data'!$CB93</f>
        <v>0</v>
      </c>
      <c r="P93" s="198" t="str">
        <f>IF(F93=0.1,"x",'Indicator Data'!E93/'Indicator Data'!$CB93)</f>
        <v>x</v>
      </c>
      <c r="Q93" s="198">
        <f>'Indicator Data'!F93/'Indicator Data'!$CB93</f>
        <v>2.6092446689312962E-4</v>
      </c>
      <c r="R93" s="198">
        <f>'Indicator Data'!G93/'Indicator Data'!$CB93</f>
        <v>1.2084941398260622E-5</v>
      </c>
      <c r="S93" s="198">
        <f>'Indicator Data'!H93/'Indicator Data'!$CB93</f>
        <v>0</v>
      </c>
      <c r="T93" s="198">
        <f>'Indicator Data'!I93/'Indicator Data'!$CB93</f>
        <v>0</v>
      </c>
      <c r="U93" s="198">
        <f>'Indicator Data'!J93/'Indicator Data'!$CB93</f>
        <v>2.134205986447792E-2</v>
      </c>
      <c r="V93" s="196">
        <f t="shared" si="110"/>
        <v>0</v>
      </c>
      <c r="W93" s="196">
        <f t="shared" si="111"/>
        <v>0</v>
      </c>
      <c r="X93" s="197">
        <f t="shared" si="112"/>
        <v>0</v>
      </c>
      <c r="Y93" s="197">
        <f t="shared" si="113"/>
        <v>0.1</v>
      </c>
      <c r="Z93" s="197">
        <f t="shared" si="114"/>
        <v>10</v>
      </c>
      <c r="AA93" s="196">
        <f t="shared" si="115"/>
        <v>0</v>
      </c>
      <c r="AB93" s="196">
        <f t="shared" si="116"/>
        <v>0</v>
      </c>
      <c r="AC93" s="196">
        <f t="shared" si="117"/>
        <v>0</v>
      </c>
      <c r="AD93" s="196">
        <f t="shared" si="118"/>
        <v>0</v>
      </c>
      <c r="AE93" s="197">
        <f t="shared" si="119"/>
        <v>0</v>
      </c>
      <c r="AF93" s="197">
        <f t="shared" si="120"/>
        <v>7.1</v>
      </c>
      <c r="AG93" s="196">
        <f>ROUND(IF('Indicator Data'!K93=0,0,IF('Indicator Data'!K93&gt;AG$3,10,IF('Indicator Data'!K93&lt;AG$4,0,10-(AG$3-'Indicator Data'!K93)/(AG$3-AG$4)*10))),1)</f>
        <v>1</v>
      </c>
      <c r="AH93" s="199">
        <f t="shared" si="121"/>
        <v>0.1</v>
      </c>
      <c r="AI93" s="199">
        <f t="shared" si="122"/>
        <v>0.1</v>
      </c>
      <c r="AJ93" s="197">
        <f t="shared" si="123"/>
        <v>0</v>
      </c>
      <c r="AK93" s="197">
        <f t="shared" si="124"/>
        <v>0</v>
      </c>
      <c r="AL93" s="199">
        <f t="shared" si="125"/>
        <v>0</v>
      </c>
      <c r="AM93" s="199">
        <f t="shared" si="126"/>
        <v>0</v>
      </c>
      <c r="AN93" s="197">
        <f t="shared" si="127"/>
        <v>6.6</v>
      </c>
      <c r="AO93" s="200">
        <f t="shared" si="128"/>
        <v>0.1</v>
      </c>
      <c r="AP93" s="200">
        <f t="shared" si="153"/>
        <v>0.1</v>
      </c>
      <c r="AQ93" s="200">
        <f t="shared" si="129"/>
        <v>8.6999999999999993</v>
      </c>
      <c r="AR93" s="200">
        <f t="shared" si="130"/>
        <v>0</v>
      </c>
      <c r="AS93" s="199">
        <f t="shared" si="131"/>
        <v>3.8</v>
      </c>
      <c r="AT93" s="199" t="str">
        <f>IF('Indicator Data'!L93="No data","x",IF('Indicator Data'!CC93&lt;1000,"x",ROUND((IF('Indicator Data'!L93&gt;AT$3,10,IF('Indicator Data'!L93&lt;AT$4,0,10-(AT$3-'Indicator Data'!L93)/(AT$3-AT$4)*10))),1)))</f>
        <v>x</v>
      </c>
      <c r="AU93" s="200">
        <f t="shared" si="132"/>
        <v>3.8</v>
      </c>
      <c r="AV93" s="201" t="str">
        <f>IF('Indicator Data'!M93="No data","x",ROUND(IF('Indicator Data'!M93=0,0,IF(LOG('Indicator Data'!M93)&gt;AV$3,10,IF(LOG('Indicator Data'!M93)&lt;AV$4,0,10-(AV$3-LOG('Indicator Data'!M93))/(AV$3-AV$4)*10))),1))</f>
        <v>x</v>
      </c>
      <c r="AW93" s="198" t="str">
        <f>IF(AV93="x","x",'Indicator Data'!M93/'Indicator Data'!$CB93)</f>
        <v>x</v>
      </c>
      <c r="AX93" s="201" t="str">
        <f t="shared" si="133"/>
        <v>x</v>
      </c>
      <c r="AY93" s="197" t="str">
        <f t="shared" si="154"/>
        <v>x</v>
      </c>
      <c r="AZ93" s="201" t="str">
        <f>IF('Indicator Data'!N93="No data","x",ROUND(IF('Indicator Data'!N93=0,0,IF(LOG('Indicator Data'!N93)&gt;AZ$3,10,IF(LOG('Indicator Data'!N93)&lt;AZ$4,0,10-(AZ$3-LOG('Indicator Data'!N93))/(AZ$3-AZ$4)*10))),1))</f>
        <v>x</v>
      </c>
      <c r="BA93" s="198" t="str">
        <f>IF(AZ93="x","x",'Indicator Data'!N93/'Indicator Data'!$CB93)</f>
        <v>x</v>
      </c>
      <c r="BB93" s="201" t="str">
        <f t="shared" si="134"/>
        <v>x</v>
      </c>
      <c r="BC93" s="197" t="str">
        <f t="shared" si="155"/>
        <v>x</v>
      </c>
      <c r="BD93" s="201" t="str">
        <f>IF('Indicator Data'!O93="No data","x",ROUND(IF('Indicator Data'!O93=0,0,IF(LOG('Indicator Data'!O93)&gt;BD$3,10,IF(LOG('Indicator Data'!O93)&lt;BD$4,0,10-(BD$3-LOG('Indicator Data'!O93))/(BD$3-BD$4)*10))),1))</f>
        <v>x</v>
      </c>
      <c r="BE93" s="198" t="str">
        <f>IF(BD93="x","x",'Indicator Data'!O93/'Indicator Data'!$CB93)</f>
        <v>x</v>
      </c>
      <c r="BF93" s="201" t="str">
        <f t="shared" si="135"/>
        <v>x</v>
      </c>
      <c r="BG93" s="197" t="str">
        <f t="shared" si="156"/>
        <v>x</v>
      </c>
      <c r="BH93" s="201" t="str">
        <f>IF('Indicator Data'!P93="No data","x",ROUND(IF('Indicator Data'!P93=0,0,IF(LOG('Indicator Data'!P93)&gt;BH$3,10,IF(LOG('Indicator Data'!P93)&lt;BH$4,0,10-(BH$3-LOG('Indicator Data'!P93))/(BH$3-BH$4)*10))),1))</f>
        <v>x</v>
      </c>
      <c r="BI93" s="198" t="str">
        <f>IF(BH93="x","x",'Indicator Data'!P93/'Indicator Data'!$CB93)</f>
        <v>x</v>
      </c>
      <c r="BJ93" s="201" t="str">
        <f t="shared" si="136"/>
        <v>x</v>
      </c>
      <c r="BK93" s="197" t="str">
        <f t="shared" si="157"/>
        <v>x</v>
      </c>
      <c r="BL93" s="199" t="str">
        <f t="shared" si="158"/>
        <v>x</v>
      </c>
      <c r="BM93" s="201">
        <f>ROUND(IF('Indicator Data'!Q93=0,0,IF(LOG('Indicator Data'!Q93)&gt;BM$3,10,IF(LOG('Indicator Data'!Q93)&lt;BM$4,0,10-(BM$3-LOG('Indicator Data'!Q93))/(BM$3-BM$4)*10))),1)</f>
        <v>0</v>
      </c>
      <c r="BN93" s="252">
        <f>'Indicator Data'!R93</f>
        <v>0</v>
      </c>
      <c r="BO93" s="201">
        <f t="shared" si="137"/>
        <v>0</v>
      </c>
      <c r="BP93" s="201">
        <f t="shared" si="138"/>
        <v>0</v>
      </c>
      <c r="BQ93" s="201">
        <f>ROUND(IF('Indicator Data'!S93=0,0,IF(LOG('Indicator Data'!S93)&gt;BQ$3,10,IF(LOG('Indicator Data'!S93)&lt;BQ$4,0,10-(BQ$3-LOG('Indicator Data'!S93))/(BQ$3-BQ$4)*10))),1)</f>
        <v>0</v>
      </c>
      <c r="BR93" s="252">
        <f>'Indicator Data'!T93</f>
        <v>0</v>
      </c>
      <c r="BS93" s="201">
        <f t="shared" si="139"/>
        <v>0</v>
      </c>
      <c r="BT93" s="201">
        <f t="shared" si="140"/>
        <v>0</v>
      </c>
      <c r="BU93" s="197">
        <f t="shared" si="141"/>
        <v>0</v>
      </c>
      <c r="BV93" s="201">
        <f>ROUND(IF('Indicator Data'!U93=0,0,IF(LOG('Indicator Data'!U93)&gt;BV$3,10,IF(LOG('Indicator Data'!U93)&lt;BV$4,0,10-(BV$3-LOG('Indicator Data'!U93))/(BV$3-BV$4)*10))),1)</f>
        <v>0</v>
      </c>
      <c r="BW93" s="198">
        <f>'Indicator Data'!U93/'Indicator Data'!$CB93</f>
        <v>0</v>
      </c>
      <c r="BX93" s="201">
        <f t="shared" si="142"/>
        <v>0</v>
      </c>
      <c r="BY93" s="197">
        <f t="shared" si="159"/>
        <v>0</v>
      </c>
      <c r="BZ93" s="201">
        <f>ROUND(IF('Indicator Data'!V93=0,0,IF(LOG('Indicator Data'!V93)&gt;BZ$3,10,IF(LOG('Indicator Data'!V93)&lt;BZ$4,0,10-(BZ$3-LOG('Indicator Data'!V93))/(BZ$3-BZ$4)*10))),1)</f>
        <v>5</v>
      </c>
      <c r="CA93" s="198">
        <f>IF('Indicator Data'!V93/'Indicator Data'!$CB93&gt;1,1,'Indicator Data'!V93/'Indicator Data'!$CB93)</f>
        <v>0.26854066820566636</v>
      </c>
      <c r="CB93" s="201">
        <f t="shared" si="143"/>
        <v>2.7</v>
      </c>
      <c r="CC93" s="197">
        <f t="shared" si="160"/>
        <v>3.9</v>
      </c>
      <c r="CD93" s="201">
        <f>ROUND(IF('Indicator Data'!W93=0,0,IF(LOG('Indicator Data'!W93)&gt;CD$3,10,IF(LOG('Indicator Data'!W93)&lt;CD$4,0,10-(CD$3-LOG('Indicator Data'!W93))/(CD$3-CD$4)*10))),1)</f>
        <v>5.2</v>
      </c>
      <c r="CE93" s="198">
        <f>'Indicator Data'!W93/'Indicator Data'!$CB93</f>
        <v>0.36114480341206184</v>
      </c>
      <c r="CF93" s="201">
        <f t="shared" si="144"/>
        <v>3.6</v>
      </c>
      <c r="CG93" s="197">
        <f t="shared" si="161"/>
        <v>4.4000000000000004</v>
      </c>
      <c r="CH93" s="199">
        <f t="shared" si="145"/>
        <v>2.2999999999999998</v>
      </c>
      <c r="CI93" s="201">
        <f>IF('Indicator Data'!BR93="No data","x",ROUND(IF('Indicator Data'!BR93&gt;CI$3,0,IF('Indicator Data'!BR93&lt;CI$4,10,(CI$3-'Indicator Data'!BR93)/(CI$3-CI$4)*10)),1))</f>
        <v>5.8</v>
      </c>
      <c r="CJ93" s="201">
        <f>IF('Indicator Data'!BS93="No data","x",ROUND(IF('Indicator Data'!BS93&gt;CJ$3,0,IF('Indicator Data'!BS93&lt;CJ$4,10,(CJ$3-'Indicator Data'!BS93)/(CJ$3-CJ$4)*10)),1))</f>
        <v>4.7</v>
      </c>
      <c r="CK93" s="201" t="str">
        <f>IF('Indicator Data'!AC93="No data","x",ROUND(IF('Indicator Data'!AC93&gt;CK$3,0,IF('Indicator Data'!AC93&lt;CK$4,10,(CK$3-'Indicator Data'!AC93)/(CK$3-CK$4)*10)),1))</f>
        <v>x</v>
      </c>
      <c r="CL93" s="197">
        <f t="shared" si="146"/>
        <v>5.3</v>
      </c>
      <c r="CM93" s="201">
        <f>IF('Indicator Data'!X93="No data","x",ROUND(IF(LOG('Indicator Data'!X93)&gt;CM$3,10,IF(LOG('Indicator Data'!X93)&lt;CM$4,0,10-(CM$3-LOG('Indicator Data'!X93))/(CM$3-CM$4)*10)),1))</f>
        <v>7.2</v>
      </c>
      <c r="CN93" s="201">
        <f>IF('Indicator Data'!Y93="No data","x",ROUND(IF('Indicator Data'!Y93&gt;CN$3,10,IF('Indicator Data'!Y93&lt;CN$4,0,10-(CN$3-'Indicator Data'!Y93)/(CN$3-CN$4)*10)),1))</f>
        <v>5.9</v>
      </c>
      <c r="CO93" s="201">
        <f>IF('Indicator Data'!Z93="No data","x",ROUND(IF('Indicator Data'!Z93&gt;CO$3,10,IF('Indicator Data'!Z93&lt;CO$4,0,10-(CO$3-'Indicator Data'!Z93)/(CO$3-CO$4)*10)),1))</f>
        <v>5.6</v>
      </c>
      <c r="CP93" s="201" t="str">
        <f>IF('Indicator Data'!AA93="No data","x",ROUND(IF('Indicator Data'!AA93&gt;CP$3,10,IF('Indicator Data'!AA93&lt;CP$4,0,10-(CP$3-'Indicator Data'!AA93)/(CP$3-CP$4)*10)),1))</f>
        <v>x</v>
      </c>
      <c r="CQ93" s="197">
        <f t="shared" si="162"/>
        <v>6.2</v>
      </c>
      <c r="CR93" s="199">
        <f t="shared" si="163"/>
        <v>5.9</v>
      </c>
      <c r="CS93" s="201" t="str">
        <f>IF('Indicator Data'!AF93="No data","x",ROUND(IF('Indicator Data'!AF93&gt;CS$3,10,IF('Indicator Data'!AF93&lt;CS$4,0,10-(CS$3-'Indicator Data'!AF93)/(CS$3-CS$4)*10)),1))</f>
        <v>x</v>
      </c>
      <c r="CT93" s="201">
        <f>IF('Indicator Data'!AG93="No data","x",ROUND(IF('Indicator Data'!AG93&gt;CT$3,10,IF('Indicator Data'!AG93&lt;CT$4,0,10-(CT$3-'Indicator Data'!AG93)/(CT$3-CT$4)*10)),1))</f>
        <v>5.0999999999999996</v>
      </c>
      <c r="CU93" s="197">
        <f t="shared" si="164"/>
        <v>6</v>
      </c>
      <c r="CV93" s="201">
        <f>IF('Indicator Data'!AB93="No data","x",ROUND(IF('Indicator Data'!AB93&gt;CV$3,10,IF('Indicator Data'!AB93&lt;CV$4,0,10-(CV$3-'Indicator Data'!AB93)/(CV$3-CV$4)*10)),1))</f>
        <v>9.5</v>
      </c>
      <c r="CW93" s="197">
        <f t="shared" si="165"/>
        <v>6.7</v>
      </c>
      <c r="CX93" s="198" t="str">
        <f>IF('Indicator Data'!AD93="No data","x",'Indicator Data'!AD93/'Indicator Data'!$CA93)</f>
        <v>x</v>
      </c>
      <c r="CY93" s="201" t="str">
        <f t="shared" si="147"/>
        <v>x</v>
      </c>
      <c r="CZ93" s="201">
        <f>IF('Indicator Data'!AE93="No data","x",ROUND(IF('Indicator Data'!AE93&gt;CZ$3,0,IF('Indicator Data'!AE93&lt;CZ$4,10,(CZ$3-'Indicator Data'!AE93)/(CZ$3-CZ$4)*10)),1))</f>
        <v>2</v>
      </c>
      <c r="DA93" s="197">
        <f t="shared" si="166"/>
        <v>2</v>
      </c>
      <c r="DB93" s="199">
        <f t="shared" si="167"/>
        <v>4.9000000000000004</v>
      </c>
      <c r="DC93" s="200">
        <f t="shared" si="148"/>
        <v>4.5</v>
      </c>
      <c r="DD93" s="202">
        <f t="shared" si="149"/>
        <v>3.8</v>
      </c>
      <c r="DE93" s="201">
        <f>ROUND(IF('Indicator Data'!AH93=0,0,IF('Indicator Data'!AH93&gt;DE$3,10,IF('Indicator Data'!AH93&lt;DE$4,0,10-(DE$3-'Indicator Data'!AH93)/(DE$3-DE$4)*10))),1)</f>
        <v>0</v>
      </c>
      <c r="DF93" s="201">
        <f>ROUND(IF('Indicator Data'!AI93=0,0,IF(LOG('Indicator Data'!AI93)&gt;LOG(DF$3),10,IF(LOG('Indicator Data'!AI93)&lt;LOG(DF$4),0,10-(LOG(DF$3)-LOG('Indicator Data'!AI93))/(LOG(DF$3)-LOG(DF$4))*10))),1)</f>
        <v>0</v>
      </c>
      <c r="DG93" s="203">
        <f t="shared" si="150"/>
        <v>0</v>
      </c>
      <c r="DH93" s="197">
        <f>'Indicator Data'!AJ93</f>
        <v>0</v>
      </c>
      <c r="DI93" s="197">
        <f>'Indicator Data'!AK93</f>
        <v>0</v>
      </c>
      <c r="DJ93" s="200">
        <f t="shared" si="151"/>
        <v>0</v>
      </c>
      <c r="DK93" s="202">
        <f t="shared" si="152"/>
        <v>0</v>
      </c>
      <c r="DL93" s="13"/>
      <c r="DM93" s="24"/>
    </row>
    <row r="94" spans="1:117" s="2" customFormat="1">
      <c r="A94" s="205" t="str">
        <f>'Indicator Data'!A94</f>
        <v>Korea DPR</v>
      </c>
      <c r="B94" s="206" t="str">
        <f>'Indicator Data'!B94</f>
        <v>PRK</v>
      </c>
      <c r="C94" s="204">
        <f>ROUND(IF('Indicator Data'!C94=0,0.1,IF(LOG('Indicator Data'!C94)&gt;C$3,10,IF(LOG('Indicator Data'!C94)&lt;C$4,0,10-(C$3-LOG('Indicator Data'!C94))/(C$3-C$4)*10))),1)</f>
        <v>8.6999999999999993</v>
      </c>
      <c r="D94" s="196">
        <f>ROUND(IF('Indicator Data'!D94=0,0.1,IF(LOG('Indicator Data'!D94)&gt;D$3,10,IF(LOG('Indicator Data'!D94)&lt;D$4,0,10-(D$3-LOG('Indicator Data'!D94))/(D$3-D$4)*10))),1)</f>
        <v>0.1</v>
      </c>
      <c r="E94" s="197">
        <f t="shared" si="107"/>
        <v>6</v>
      </c>
      <c r="F94" s="197">
        <f>IF('Indicator Data'!E94="No data",0.1,(ROUND(IF('Indicator Data'!E94=0,0,IF(LOG('Indicator Data'!E94)&gt;F$3,10,IF(LOG('Indicator Data'!E94)&lt;F$4,0,10-(F$3-LOG('Indicator Data'!E94))/(F$3-F$4)*10))),1)))</f>
        <v>8.4</v>
      </c>
      <c r="G94" s="197">
        <f>ROUND(IF('Indicator Data'!F94=0,0,IF(LOG('Indicator Data'!F94)&gt;G$3,10,IF(LOG('Indicator Data'!F94)&lt;G$4,0,10-(G$3-LOG('Indicator Data'!F94))/(G$3-G$4)*10))),1)</f>
        <v>4.8</v>
      </c>
      <c r="H94" s="196">
        <f>ROUND(IF('Indicator Data'!G94=0,0,IF(LOG('Indicator Data'!G94)&gt;H$3,10,IF(LOG('Indicator Data'!G94)&lt;H$4,0,10-(H$3-LOG('Indicator Data'!G94))/(H$3-H$4)*10))),1)</f>
        <v>8.6999999999999993</v>
      </c>
      <c r="I94" s="196">
        <f>ROUND(IF('Indicator Data'!H94=0,0,IF(LOG('Indicator Data'!H94)&gt;I$3,10,IF(LOG('Indicator Data'!H94)&lt;I$4,0,10-(I$3-LOG('Indicator Data'!H94))/(I$3-I$4)*10))),1)</f>
        <v>9.3000000000000007</v>
      </c>
      <c r="J94" s="196">
        <f t="shared" si="108"/>
        <v>9</v>
      </c>
      <c r="K94" s="196">
        <f>ROUND(IF('Indicator Data'!I94=0,0,IF(LOG('Indicator Data'!I94)&gt;K$3,10,IF(LOG('Indicator Data'!I94)&lt;K$4,0,10-(K$3-LOG('Indicator Data'!I94))/(K$3-K$4)*10))),1)</f>
        <v>7.3</v>
      </c>
      <c r="L94" s="197">
        <f t="shared" si="109"/>
        <v>8.3000000000000007</v>
      </c>
      <c r="M94" s="197">
        <f>ROUND(IF('Indicator Data'!J94=0,0,IF(LOG('Indicator Data'!J94)&gt;M$3,10,IF(LOG('Indicator Data'!J94)&lt;M$4,0,10-(M$3-LOG('Indicator Data'!J94))/(M$3-M$4)*10))),1)</f>
        <v>10</v>
      </c>
      <c r="N94" s="198">
        <f>'Indicator Data'!C94/'Indicator Data'!$CB94</f>
        <v>1.2001765623695509E-3</v>
      </c>
      <c r="O94" s="198">
        <f>'Indicator Data'!D94/'Indicator Data'!$CB94</f>
        <v>0</v>
      </c>
      <c r="P94" s="198">
        <f>IF(F94=0.1,"x",'Indicator Data'!E94/'Indicator Data'!$CB94)</f>
        <v>9.0540088676033994E-3</v>
      </c>
      <c r="Q94" s="198">
        <f>'Indicator Data'!F94/'Indicator Data'!$CB94</f>
        <v>3.0112292994446468E-7</v>
      </c>
      <c r="R94" s="198">
        <f>'Indicator Data'!G94/'Indicator Data'!$CB94</f>
        <v>1.2614662132769993E-2</v>
      </c>
      <c r="S94" s="198">
        <f>'Indicator Data'!H94/'Indicator Data'!$CB94</f>
        <v>1.3918094962104843E-3</v>
      </c>
      <c r="T94" s="198">
        <f>'Indicator Data'!I94/'Indicator Data'!$CB94</f>
        <v>1.7028049165960118E-3</v>
      </c>
      <c r="U94" s="198">
        <f>'Indicator Data'!J94/'Indicator Data'!$CB94</f>
        <v>2.4321442861684615E-2</v>
      </c>
      <c r="V94" s="196">
        <f t="shared" si="110"/>
        <v>6</v>
      </c>
      <c r="W94" s="196">
        <f t="shared" si="111"/>
        <v>0</v>
      </c>
      <c r="X94" s="197">
        <f t="shared" si="112"/>
        <v>3.6</v>
      </c>
      <c r="Y94" s="197">
        <f t="shared" si="113"/>
        <v>6</v>
      </c>
      <c r="Z94" s="197">
        <f t="shared" si="114"/>
        <v>4.4000000000000004</v>
      </c>
      <c r="AA94" s="196">
        <f t="shared" si="115"/>
        <v>7</v>
      </c>
      <c r="AB94" s="196">
        <f t="shared" si="116"/>
        <v>2.8</v>
      </c>
      <c r="AC94" s="196">
        <f t="shared" si="117"/>
        <v>5.3</v>
      </c>
      <c r="AD94" s="196">
        <f t="shared" si="118"/>
        <v>1.7</v>
      </c>
      <c r="AE94" s="197">
        <f t="shared" si="119"/>
        <v>3.7</v>
      </c>
      <c r="AF94" s="197">
        <f t="shared" si="120"/>
        <v>8.1</v>
      </c>
      <c r="AG94" s="196">
        <f>ROUND(IF('Indicator Data'!K94=0,0,IF('Indicator Data'!K94&gt;AG$3,10,IF('Indicator Data'!K94&lt;AG$4,0,10-(AG$3-'Indicator Data'!K94)/(AG$3-AG$4)*10))),1)</f>
        <v>3.8</v>
      </c>
      <c r="AH94" s="199">
        <f t="shared" si="121"/>
        <v>7.4</v>
      </c>
      <c r="AI94" s="199">
        <f t="shared" si="122"/>
        <v>0.1</v>
      </c>
      <c r="AJ94" s="197">
        <f t="shared" si="123"/>
        <v>7.9</v>
      </c>
      <c r="AK94" s="197">
        <f t="shared" si="124"/>
        <v>6.1</v>
      </c>
      <c r="AL94" s="199">
        <f t="shared" si="125"/>
        <v>7.1</v>
      </c>
      <c r="AM94" s="199">
        <f t="shared" si="126"/>
        <v>4.5</v>
      </c>
      <c r="AN94" s="197">
        <f t="shared" si="127"/>
        <v>9.3000000000000007</v>
      </c>
      <c r="AO94" s="200">
        <f t="shared" si="128"/>
        <v>4.9000000000000004</v>
      </c>
      <c r="AP94" s="200">
        <f t="shared" si="153"/>
        <v>7.4</v>
      </c>
      <c r="AQ94" s="200">
        <f t="shared" si="129"/>
        <v>4.5999999999999996</v>
      </c>
      <c r="AR94" s="200">
        <f t="shared" si="130"/>
        <v>6.5</v>
      </c>
      <c r="AS94" s="199">
        <f t="shared" si="131"/>
        <v>6.6</v>
      </c>
      <c r="AT94" s="199">
        <f>IF('Indicator Data'!L94="No data","x",IF('Indicator Data'!CC94&lt;1000,"x",ROUND((IF('Indicator Data'!L94&gt;AT$3,10,IF('Indicator Data'!L94&lt;AT$4,0,10-(AT$3-'Indicator Data'!L94)/(AT$3-AT$4)*10))),1)))</f>
        <v>1</v>
      </c>
      <c r="AU94" s="200">
        <f t="shared" si="132"/>
        <v>3.8</v>
      </c>
      <c r="AV94" s="201">
        <f>IF('Indicator Data'!M94="No data","x",ROUND(IF('Indicator Data'!M94=0,0,IF(LOG('Indicator Data'!M94)&gt;AV$3,10,IF(LOG('Indicator Data'!M94)&lt;AV$4,0,10-(AV$3-LOG('Indicator Data'!M94))/(AV$3-AV$4)*10))),1))</f>
        <v>0</v>
      </c>
      <c r="AW94" s="198">
        <f>IF(AV94="x","x",'Indicator Data'!M94/'Indicator Data'!$CB94)</f>
        <v>0</v>
      </c>
      <c r="AX94" s="201">
        <f t="shared" si="133"/>
        <v>0</v>
      </c>
      <c r="AY94" s="197">
        <f t="shared" si="154"/>
        <v>0</v>
      </c>
      <c r="AZ94" s="201" t="str">
        <f>IF('Indicator Data'!N94="No data","x",ROUND(IF('Indicator Data'!N94=0,0,IF(LOG('Indicator Data'!N94)&gt;AZ$3,10,IF(LOG('Indicator Data'!N94)&lt;AZ$4,0,10-(AZ$3-LOG('Indicator Data'!N94))/(AZ$3-AZ$4)*10))),1))</f>
        <v>x</v>
      </c>
      <c r="BA94" s="198" t="str">
        <f>IF(AZ94="x","x",'Indicator Data'!N94/'Indicator Data'!$CB94)</f>
        <v>x</v>
      </c>
      <c r="BB94" s="201" t="str">
        <f t="shared" si="134"/>
        <v>x</v>
      </c>
      <c r="BC94" s="197" t="str">
        <f t="shared" si="155"/>
        <v>x</v>
      </c>
      <c r="BD94" s="201" t="str">
        <f>IF('Indicator Data'!O94="No data","x",ROUND(IF('Indicator Data'!O94=0,0,IF(LOG('Indicator Data'!O94)&gt;BD$3,10,IF(LOG('Indicator Data'!O94)&lt;BD$4,0,10-(BD$3-LOG('Indicator Data'!O94))/(BD$3-BD$4)*10))),1))</f>
        <v>x</v>
      </c>
      <c r="BE94" s="198" t="str">
        <f>IF(BD94="x","x",'Indicator Data'!O94/'Indicator Data'!$CB94)</f>
        <v>x</v>
      </c>
      <c r="BF94" s="201" t="str">
        <f t="shared" si="135"/>
        <v>x</v>
      </c>
      <c r="BG94" s="197" t="str">
        <f t="shared" si="156"/>
        <v>x</v>
      </c>
      <c r="BH94" s="201" t="str">
        <f>IF('Indicator Data'!P94="No data","x",ROUND(IF('Indicator Data'!P94=0,0,IF(LOG('Indicator Data'!P94)&gt;BH$3,10,IF(LOG('Indicator Data'!P94)&lt;BH$4,0,10-(BH$3-LOG('Indicator Data'!P94))/(BH$3-BH$4)*10))),1))</f>
        <v>x</v>
      </c>
      <c r="BI94" s="198" t="str">
        <f>IF(BH94="x","x",'Indicator Data'!P94/'Indicator Data'!$CB94)</f>
        <v>x</v>
      </c>
      <c r="BJ94" s="201" t="str">
        <f t="shared" si="136"/>
        <v>x</v>
      </c>
      <c r="BK94" s="197" t="str">
        <f t="shared" si="157"/>
        <v>x</v>
      </c>
      <c r="BL94" s="199">
        <f t="shared" si="158"/>
        <v>0</v>
      </c>
      <c r="BM94" s="201">
        <f>ROUND(IF('Indicator Data'!Q94=0,0,IF(LOG('Indicator Data'!Q94)&gt;BM$3,10,IF(LOG('Indicator Data'!Q94)&lt;BM$4,0,10-(BM$3-LOG('Indicator Data'!Q94))/(BM$3-BM$4)*10))),1)</f>
        <v>9.1999999999999993</v>
      </c>
      <c r="BN94" s="252">
        <f>'Indicator Data'!R94</f>
        <v>0.97216895000000003</v>
      </c>
      <c r="BO94" s="201">
        <f t="shared" si="137"/>
        <v>9.6999999999999993</v>
      </c>
      <c r="BP94" s="201">
        <f t="shared" si="138"/>
        <v>9.5</v>
      </c>
      <c r="BQ94" s="201">
        <f>ROUND(IF('Indicator Data'!S94=0,0,IF(LOG('Indicator Data'!S94)&gt;BQ$3,10,IF(LOG('Indicator Data'!S94)&lt;BQ$4,0,10-(BQ$3-LOG('Indicator Data'!S94))/(BQ$3-BQ$4)*10))),1)</f>
        <v>9.1</v>
      </c>
      <c r="BR94" s="252">
        <f>'Indicator Data'!T94</f>
        <v>0.94616165900000004</v>
      </c>
      <c r="BS94" s="201">
        <f t="shared" si="139"/>
        <v>9.5</v>
      </c>
      <c r="BT94" s="201">
        <f t="shared" si="140"/>
        <v>9.3000000000000007</v>
      </c>
      <c r="BU94" s="197">
        <f t="shared" si="141"/>
        <v>9.4</v>
      </c>
      <c r="BV94" s="201">
        <f>ROUND(IF('Indicator Data'!U94=0,0,IF(LOG('Indicator Data'!U94)&gt;BV$3,10,IF(LOG('Indicator Data'!U94)&lt;BV$4,0,10-(BV$3-LOG('Indicator Data'!U94))/(BV$3-BV$4)*10))),1)</f>
        <v>0</v>
      </c>
      <c r="BW94" s="198">
        <f>'Indicator Data'!U94/'Indicator Data'!$CB94</f>
        <v>0</v>
      </c>
      <c r="BX94" s="201">
        <f t="shared" si="142"/>
        <v>0</v>
      </c>
      <c r="BY94" s="197">
        <f t="shared" si="159"/>
        <v>0</v>
      </c>
      <c r="BZ94" s="201">
        <f>ROUND(IF('Indicator Data'!V94=0,0,IF(LOG('Indicator Data'!V94)&gt;BZ$3,10,IF(LOG('Indicator Data'!V94)&lt;BZ$4,0,10-(BZ$3-LOG('Indicator Data'!V94))/(BZ$3-BZ$4)*10))),1)</f>
        <v>7.8</v>
      </c>
      <c r="CA94" s="198">
        <f>IF('Indicator Data'!V94/'Indicator Data'!$CB94&gt;1,1,'Indicator Data'!V94/'Indicator Data'!$CB94)</f>
        <v>0.1194816992080419</v>
      </c>
      <c r="CB94" s="201">
        <f t="shared" si="143"/>
        <v>1.2</v>
      </c>
      <c r="CC94" s="197">
        <f t="shared" si="160"/>
        <v>5.4</v>
      </c>
      <c r="CD94" s="201">
        <f>ROUND(IF('Indicator Data'!W94=0,0,IF(LOG('Indicator Data'!W94)&gt;CD$3,10,IF(LOG('Indicator Data'!W94)&lt;CD$4,0,10-(CD$3-LOG('Indicator Data'!W94))/(CD$3-CD$4)*10))),1)</f>
        <v>0</v>
      </c>
      <c r="CE94" s="198">
        <f>'Indicator Data'!W94/'Indicator Data'!$CB94</f>
        <v>0</v>
      </c>
      <c r="CF94" s="201">
        <f t="shared" si="144"/>
        <v>0</v>
      </c>
      <c r="CG94" s="197">
        <f t="shared" si="161"/>
        <v>0</v>
      </c>
      <c r="CH94" s="199">
        <f t="shared" si="145"/>
        <v>5.2</v>
      </c>
      <c r="CI94" s="201">
        <f>IF('Indicator Data'!BR94="No data","x",ROUND(IF('Indicator Data'!BR94&gt;CI$3,0,IF('Indicator Data'!BR94&lt;CI$4,10,(CI$3-'Indicator Data'!BR94)/(CI$3-CI$4)*10)),1))</f>
        <v>1.9</v>
      </c>
      <c r="CJ94" s="201">
        <f>IF('Indicator Data'!BS94="No data","x",ROUND(IF('Indicator Data'!BS94&gt;CJ$3,0,IF('Indicator Data'!BS94&lt;CJ$4,10,(CJ$3-'Indicator Data'!BS94)/(CJ$3-CJ$4)*10)),1))</f>
        <v>0.9</v>
      </c>
      <c r="CK94" s="201" t="str">
        <f>IF('Indicator Data'!AC94="No data","x",ROUND(IF('Indicator Data'!AC94&gt;CK$3,0,IF('Indicator Data'!AC94&lt;CK$4,10,(CK$3-'Indicator Data'!AC94)/(CK$3-CK$4)*10)),1))</f>
        <v>x</v>
      </c>
      <c r="CL94" s="197">
        <f t="shared" si="146"/>
        <v>1.4</v>
      </c>
      <c r="CM94" s="201">
        <f>IF('Indicator Data'!X94="No data","x",ROUND(IF(LOG('Indicator Data'!X94)&gt;CM$3,10,IF(LOG('Indicator Data'!X94)&lt;CM$4,0,10-(CM$3-LOG('Indicator Data'!X94))/(CM$3-CM$4)*10)),1))</f>
        <v>7.8</v>
      </c>
      <c r="CN94" s="201">
        <f>IF('Indicator Data'!Y94="No data","x",ROUND(IF('Indicator Data'!Y94&gt;CN$3,10,IF('Indicator Data'!Y94&lt;CN$4,0,10-(CN$3-'Indicator Data'!Y94)/(CN$3-CN$4)*10)),1))</f>
        <v>1.7</v>
      </c>
      <c r="CO94" s="201">
        <f>IF('Indicator Data'!Z94="No data","x",ROUND(IF('Indicator Data'!Z94&gt;CO$3,10,IF('Indicator Data'!Z94&lt;CO$4,0,10-(CO$3-'Indicator Data'!Z94)/(CO$3-CO$4)*10)),1))</f>
        <v>6.2</v>
      </c>
      <c r="CP94" s="201">
        <f>IF('Indicator Data'!AA94="No data","x",ROUND(IF('Indicator Data'!AA94&gt;CP$3,10,IF('Indicator Data'!AA94&lt;CP$4,0,10-(CP$3-'Indicator Data'!AA94)/(CP$3-CP$4)*10)),1))</f>
        <v>4.8</v>
      </c>
      <c r="CQ94" s="197">
        <f t="shared" si="162"/>
        <v>5.0999999999999996</v>
      </c>
      <c r="CR94" s="199">
        <f t="shared" si="163"/>
        <v>3.9</v>
      </c>
      <c r="CS94" s="201" t="str">
        <f>IF('Indicator Data'!AF94="No data","x",ROUND(IF('Indicator Data'!AF94&gt;CS$3,10,IF('Indicator Data'!AF94&lt;CS$4,0,10-(CS$3-'Indicator Data'!AF94)/(CS$3-CS$4)*10)),1))</f>
        <v>x</v>
      </c>
      <c r="CT94" s="201">
        <f>IF('Indicator Data'!AG94="No data","x",ROUND(IF('Indicator Data'!AG94&gt;CT$3,10,IF('Indicator Data'!AG94&lt;CT$4,0,10-(CT$3-'Indicator Data'!AG94)/(CT$3-CT$4)*10)),1))</f>
        <v>1.2</v>
      </c>
      <c r="CU94" s="197">
        <f t="shared" si="164"/>
        <v>4.3</v>
      </c>
      <c r="CV94" s="201">
        <f>IF('Indicator Data'!AB94="No data","x",ROUND(IF('Indicator Data'!AB94&gt;CV$3,10,IF('Indicator Data'!AB94&lt;CV$4,0,10-(CV$3-'Indicator Data'!AB94)/(CV$3-CV$4)*10)),1))</f>
        <v>0</v>
      </c>
      <c r="CW94" s="197">
        <f t="shared" si="165"/>
        <v>0.9</v>
      </c>
      <c r="CX94" s="198" t="str">
        <f>IF('Indicator Data'!AD94="No data","x",'Indicator Data'!AD94/'Indicator Data'!$CA94)</f>
        <v>x</v>
      </c>
      <c r="CY94" s="201" t="str">
        <f t="shared" si="147"/>
        <v>x</v>
      </c>
      <c r="CZ94" s="201">
        <f>IF('Indicator Data'!AE94="No data","x",ROUND(IF('Indicator Data'!AE94&gt;CZ$3,0,IF('Indicator Data'!AE94&lt;CZ$4,10,(CZ$3-'Indicator Data'!AE94)/(CZ$3-CZ$4)*10)),1))</f>
        <v>4</v>
      </c>
      <c r="DA94" s="197">
        <f t="shared" si="166"/>
        <v>4</v>
      </c>
      <c r="DB94" s="199">
        <f t="shared" si="167"/>
        <v>3.1</v>
      </c>
      <c r="DC94" s="200">
        <f t="shared" si="148"/>
        <v>3.3</v>
      </c>
      <c r="DD94" s="202">
        <f t="shared" si="149"/>
        <v>5.3</v>
      </c>
      <c r="DE94" s="201">
        <f>ROUND(IF('Indicator Data'!AH94=0,0,IF('Indicator Data'!AH94&gt;DE$3,10,IF('Indicator Data'!AH94&lt;DE$4,0,10-(DE$3-'Indicator Data'!AH94)/(DE$3-DE$4)*10))),1)</f>
        <v>1.9</v>
      </c>
      <c r="DF94" s="201">
        <f>ROUND(IF('Indicator Data'!AI94=0,0,IF(LOG('Indicator Data'!AI94)&gt;LOG(DF$3),10,IF(LOG('Indicator Data'!AI94)&lt;LOG(DF$4),0,10-(LOG(DF$3)-LOG('Indicator Data'!AI94))/(LOG(DF$3)-LOG(DF$4))*10))),1)</f>
        <v>4.5</v>
      </c>
      <c r="DG94" s="203">
        <f t="shared" si="150"/>
        <v>3.3</v>
      </c>
      <c r="DH94" s="197">
        <f>'Indicator Data'!AJ94</f>
        <v>0</v>
      </c>
      <c r="DI94" s="197">
        <f>'Indicator Data'!AK94</f>
        <v>0</v>
      </c>
      <c r="DJ94" s="200">
        <f t="shared" si="151"/>
        <v>0</v>
      </c>
      <c r="DK94" s="202">
        <f t="shared" si="152"/>
        <v>2.2999999999999998</v>
      </c>
      <c r="DL94" s="13"/>
      <c r="DM94" s="24"/>
    </row>
    <row r="95" spans="1:117" s="2" customFormat="1">
      <c r="A95" s="205" t="str">
        <f>'Indicator Data'!A95</f>
        <v>Korea Republic of</v>
      </c>
      <c r="B95" s="206" t="str">
        <f>'Indicator Data'!B95</f>
        <v>KOR</v>
      </c>
      <c r="C95" s="204">
        <f>ROUND(IF('Indicator Data'!C95=0,0.1,IF(LOG('Indicator Data'!C95)&gt;C$3,10,IF(LOG('Indicator Data'!C95)&lt;C$4,0,10-(C$3-LOG('Indicator Data'!C95))/(C$3-C$4)*10))),1)</f>
        <v>10</v>
      </c>
      <c r="D95" s="196">
        <f>ROUND(IF('Indicator Data'!D95=0,0.1,IF(LOG('Indicator Data'!D95)&gt;D$3,10,IF(LOG('Indicator Data'!D95)&lt;D$4,0,10-(D$3-LOG('Indicator Data'!D95))/(D$3-D$4)*10))),1)</f>
        <v>0.1</v>
      </c>
      <c r="E95" s="197">
        <f t="shared" si="107"/>
        <v>7.6</v>
      </c>
      <c r="F95" s="197">
        <f>IF('Indicator Data'!E95="No data",0.1,(ROUND(IF('Indicator Data'!E95=0,0,IF(LOG('Indicator Data'!E95)&gt;F$3,10,IF(LOG('Indicator Data'!E95)&lt;F$4,0,10-(F$3-LOG('Indicator Data'!E95))/(F$3-F$4)*10))),1)))</f>
        <v>7.1</v>
      </c>
      <c r="G95" s="197">
        <f>ROUND(IF('Indicator Data'!F95=0,0,IF(LOG('Indicator Data'!F95)&gt;G$3,10,IF(LOG('Indicator Data'!F95)&lt;G$4,0,10-(G$3-LOG('Indicator Data'!F95))/(G$3-G$4)*10))),1)</f>
        <v>7.6</v>
      </c>
      <c r="H95" s="196">
        <f>ROUND(IF('Indicator Data'!G95=0,0,IF(LOG('Indicator Data'!G95)&gt;H$3,10,IF(LOG('Indicator Data'!G95)&lt;H$4,0,10-(H$3-LOG('Indicator Data'!G95))/(H$3-H$4)*10))),1)</f>
        <v>9.9</v>
      </c>
      <c r="I95" s="196">
        <f>ROUND(IF('Indicator Data'!H95=0,0,IF(LOG('Indicator Data'!H95)&gt;I$3,10,IF(LOG('Indicator Data'!H95)&lt;I$4,0,10-(I$3-LOG('Indicator Data'!H95))/(I$3-I$4)*10))),1)</f>
        <v>10</v>
      </c>
      <c r="J95" s="196">
        <f t="shared" si="108"/>
        <v>10</v>
      </c>
      <c r="K95" s="196">
        <f>ROUND(IF('Indicator Data'!I95=0,0,IF(LOG('Indicator Data'!I95)&gt;K$3,10,IF(LOG('Indicator Data'!I95)&lt;K$4,0,10-(K$3-LOG('Indicator Data'!I95))/(K$3-K$4)*10))),1)</f>
        <v>7.6</v>
      </c>
      <c r="L95" s="197">
        <f t="shared" si="109"/>
        <v>9.1</v>
      </c>
      <c r="M95" s="197">
        <f>ROUND(IF('Indicator Data'!J95=0,0,IF(LOG('Indicator Data'!J95)&gt;M$3,10,IF(LOG('Indicator Data'!J95)&lt;M$4,0,10-(M$3-LOG('Indicator Data'!J95))/(M$3-M$4)*10))),1)</f>
        <v>0</v>
      </c>
      <c r="N95" s="198">
        <f>'Indicator Data'!C95/'Indicator Data'!$CB95</f>
        <v>1.9070816622004637E-3</v>
      </c>
      <c r="O95" s="198">
        <f>'Indicator Data'!D95/'Indicator Data'!$CB95</f>
        <v>0</v>
      </c>
      <c r="P95" s="198">
        <f>IF(F95=0.1,"x",'Indicator Data'!E95/'Indicator Data'!$CB95)</f>
        <v>1.3922454560073691E-3</v>
      </c>
      <c r="Q95" s="198">
        <f>'Indicator Data'!F95/'Indicator Data'!$CB95</f>
        <v>7.7164819751063137E-6</v>
      </c>
      <c r="R95" s="198">
        <f>'Indicator Data'!G95/'Indicator Data'!$CB95</f>
        <v>1.8984183214377847E-2</v>
      </c>
      <c r="S95" s="198">
        <f>'Indicator Data'!H95/'Indicator Data'!$CB95</f>
        <v>5.0564548546511547E-3</v>
      </c>
      <c r="T95" s="198">
        <f>'Indicator Data'!I95/'Indicator Data'!$CB95</f>
        <v>1.2067180763403451E-3</v>
      </c>
      <c r="U95" s="198">
        <f>'Indicator Data'!J95/'Indicator Data'!$CB95</f>
        <v>0</v>
      </c>
      <c r="V95" s="196">
        <f t="shared" si="110"/>
        <v>9.5</v>
      </c>
      <c r="W95" s="196">
        <f t="shared" si="111"/>
        <v>0</v>
      </c>
      <c r="X95" s="197">
        <f t="shared" si="112"/>
        <v>6.9</v>
      </c>
      <c r="Y95" s="197">
        <f t="shared" si="113"/>
        <v>0.9</v>
      </c>
      <c r="Z95" s="197">
        <f t="shared" si="114"/>
        <v>7.5</v>
      </c>
      <c r="AA95" s="196">
        <f t="shared" si="115"/>
        <v>10</v>
      </c>
      <c r="AB95" s="196">
        <f t="shared" si="116"/>
        <v>10</v>
      </c>
      <c r="AC95" s="196">
        <f t="shared" si="117"/>
        <v>10</v>
      </c>
      <c r="AD95" s="196">
        <f t="shared" si="118"/>
        <v>1.2</v>
      </c>
      <c r="AE95" s="197">
        <f t="shared" si="119"/>
        <v>7.8</v>
      </c>
      <c r="AF95" s="197">
        <f t="shared" si="120"/>
        <v>0</v>
      </c>
      <c r="AG95" s="196">
        <f>ROUND(IF('Indicator Data'!K95=0,0,IF('Indicator Data'!K95&gt;AG$3,10,IF('Indicator Data'!K95&lt;AG$4,0,10-(AG$3-'Indicator Data'!K95)/(AG$3-AG$4)*10))),1)</f>
        <v>1</v>
      </c>
      <c r="AH95" s="199">
        <f t="shared" si="121"/>
        <v>9.8000000000000007</v>
      </c>
      <c r="AI95" s="199">
        <f t="shared" si="122"/>
        <v>0.1</v>
      </c>
      <c r="AJ95" s="197">
        <f t="shared" si="123"/>
        <v>10</v>
      </c>
      <c r="AK95" s="197">
        <f t="shared" si="124"/>
        <v>10</v>
      </c>
      <c r="AL95" s="199">
        <f t="shared" si="125"/>
        <v>10</v>
      </c>
      <c r="AM95" s="199">
        <f t="shared" si="126"/>
        <v>4.4000000000000004</v>
      </c>
      <c r="AN95" s="197">
        <f t="shared" si="127"/>
        <v>0</v>
      </c>
      <c r="AO95" s="200">
        <f t="shared" si="128"/>
        <v>7.3</v>
      </c>
      <c r="AP95" s="200">
        <f t="shared" si="153"/>
        <v>4.7</v>
      </c>
      <c r="AQ95" s="200">
        <f t="shared" si="129"/>
        <v>7.6</v>
      </c>
      <c r="AR95" s="200">
        <f t="shared" si="130"/>
        <v>8.5</v>
      </c>
      <c r="AS95" s="199">
        <f t="shared" si="131"/>
        <v>0.5</v>
      </c>
      <c r="AT95" s="199">
        <f>IF('Indicator Data'!L95="No data","x",IF('Indicator Data'!CC95&lt;1000,"x",ROUND((IF('Indicator Data'!L95&gt;AT$3,10,IF('Indicator Data'!L95&lt;AT$4,0,10-(AT$3-'Indicator Data'!L95)/(AT$3-AT$4)*10))),1)))</f>
        <v>0</v>
      </c>
      <c r="AU95" s="200">
        <f t="shared" si="132"/>
        <v>0.3</v>
      </c>
      <c r="AV95" s="201">
        <f>IF('Indicator Data'!M95="No data","x",ROUND(IF('Indicator Data'!M95=0,0,IF(LOG('Indicator Data'!M95)&gt;AV$3,10,IF(LOG('Indicator Data'!M95)&lt;AV$4,0,10-(AV$3-LOG('Indicator Data'!M95))/(AV$3-AV$4)*10))),1))</f>
        <v>0</v>
      </c>
      <c r="AW95" s="198">
        <f>IF(AV95="x","x",'Indicator Data'!M95/'Indicator Data'!$CB95)</f>
        <v>0</v>
      </c>
      <c r="AX95" s="201">
        <f t="shared" si="133"/>
        <v>0</v>
      </c>
      <c r="AY95" s="197">
        <f t="shared" si="154"/>
        <v>0</v>
      </c>
      <c r="AZ95" s="201" t="str">
        <f>IF('Indicator Data'!N95="No data","x",ROUND(IF('Indicator Data'!N95=0,0,IF(LOG('Indicator Data'!N95)&gt;AZ$3,10,IF(LOG('Indicator Data'!N95)&lt;AZ$4,0,10-(AZ$3-LOG('Indicator Data'!N95))/(AZ$3-AZ$4)*10))),1))</f>
        <v>x</v>
      </c>
      <c r="BA95" s="198" t="str">
        <f>IF(AZ95="x","x",'Indicator Data'!N95/'Indicator Data'!$CB95)</f>
        <v>x</v>
      </c>
      <c r="BB95" s="201" t="str">
        <f t="shared" si="134"/>
        <v>x</v>
      </c>
      <c r="BC95" s="197" t="str">
        <f t="shared" si="155"/>
        <v>x</v>
      </c>
      <c r="BD95" s="201" t="str">
        <f>IF('Indicator Data'!O95="No data","x",ROUND(IF('Indicator Data'!O95=0,0,IF(LOG('Indicator Data'!O95)&gt;BD$3,10,IF(LOG('Indicator Data'!O95)&lt;BD$4,0,10-(BD$3-LOG('Indicator Data'!O95))/(BD$3-BD$4)*10))),1))</f>
        <v>x</v>
      </c>
      <c r="BE95" s="198" t="str">
        <f>IF(BD95="x","x",'Indicator Data'!O95/'Indicator Data'!$CB95)</f>
        <v>x</v>
      </c>
      <c r="BF95" s="201" t="str">
        <f t="shared" si="135"/>
        <v>x</v>
      </c>
      <c r="BG95" s="197" t="str">
        <f t="shared" si="156"/>
        <v>x</v>
      </c>
      <c r="BH95" s="201" t="str">
        <f>IF('Indicator Data'!P95="No data","x",ROUND(IF('Indicator Data'!P95=0,0,IF(LOG('Indicator Data'!P95)&gt;BH$3,10,IF(LOG('Indicator Data'!P95)&lt;BH$4,0,10-(BH$3-LOG('Indicator Data'!P95))/(BH$3-BH$4)*10))),1))</f>
        <v>x</v>
      </c>
      <c r="BI95" s="198" t="str">
        <f>IF(BH95="x","x",'Indicator Data'!P95/'Indicator Data'!$CB95)</f>
        <v>x</v>
      </c>
      <c r="BJ95" s="201" t="str">
        <f t="shared" si="136"/>
        <v>x</v>
      </c>
      <c r="BK95" s="197" t="str">
        <f t="shared" si="157"/>
        <v>x</v>
      </c>
      <c r="BL95" s="199">
        <f t="shared" si="158"/>
        <v>0</v>
      </c>
      <c r="BM95" s="201">
        <f>ROUND(IF('Indicator Data'!Q95=0,0,IF(LOG('Indicator Data'!Q95)&gt;BM$3,10,IF(LOG('Indicator Data'!Q95)&lt;BM$4,0,10-(BM$3-LOG('Indicator Data'!Q95))/(BM$3-BM$4)*10))),1)</f>
        <v>0</v>
      </c>
      <c r="BN95" s="252">
        <f>'Indicator Data'!R95</f>
        <v>0</v>
      </c>
      <c r="BO95" s="201">
        <f t="shared" si="137"/>
        <v>0</v>
      </c>
      <c r="BP95" s="201">
        <f t="shared" si="138"/>
        <v>0</v>
      </c>
      <c r="BQ95" s="201">
        <f>ROUND(IF('Indicator Data'!S95=0,0,IF(LOG('Indicator Data'!S95)&gt;BQ$3,10,IF(LOG('Indicator Data'!S95)&lt;BQ$4,0,10-(BQ$3-LOG('Indicator Data'!S95))/(BQ$3-BQ$4)*10))),1)</f>
        <v>0</v>
      </c>
      <c r="BR95" s="252">
        <f>'Indicator Data'!T95</f>
        <v>0</v>
      </c>
      <c r="BS95" s="201">
        <f t="shared" si="139"/>
        <v>0</v>
      </c>
      <c r="BT95" s="201">
        <f t="shared" si="140"/>
        <v>0</v>
      </c>
      <c r="BU95" s="197">
        <f t="shared" si="141"/>
        <v>0</v>
      </c>
      <c r="BV95" s="201">
        <f>ROUND(IF('Indicator Data'!U95=0,0,IF(LOG('Indicator Data'!U95)&gt;BV$3,10,IF(LOG('Indicator Data'!U95)&lt;BV$4,0,10-(BV$3-LOG('Indicator Data'!U95))/(BV$3-BV$4)*10))),1)</f>
        <v>2.5</v>
      </c>
      <c r="BW95" s="198">
        <f>'Indicator Data'!U95/'Indicator Data'!$CB95</f>
        <v>1.1672537634935877E-5</v>
      </c>
      <c r="BX95" s="201">
        <f t="shared" si="142"/>
        <v>0</v>
      </c>
      <c r="BY95" s="197">
        <f t="shared" si="159"/>
        <v>1.3</v>
      </c>
      <c r="BZ95" s="201">
        <f>ROUND(IF('Indicator Data'!V95=0,0,IF(LOG('Indicator Data'!V95)&gt;BZ$3,10,IF(LOG('Indicator Data'!V95)&lt;BZ$4,0,10-(BZ$3-LOG('Indicator Data'!V95))/(BZ$3-BZ$4)*10))),1)</f>
        <v>8.4</v>
      </c>
      <c r="CA95" s="198">
        <f>IF('Indicator Data'!V95/'Indicator Data'!$CB95&gt;1,1,'Indicator Data'!V95/'Indicator Data'!$CB95)</f>
        <v>0.15457482731415167</v>
      </c>
      <c r="CB95" s="201">
        <f t="shared" si="143"/>
        <v>1.5</v>
      </c>
      <c r="CC95" s="197">
        <f t="shared" si="160"/>
        <v>6</v>
      </c>
      <c r="CD95" s="201">
        <f>ROUND(IF('Indicator Data'!W95=0,0,IF(LOG('Indicator Data'!W95)&gt;CD$3,10,IF(LOG('Indicator Data'!W95)&lt;CD$4,0,10-(CD$3-LOG('Indicator Data'!W95))/(CD$3-CD$4)*10))),1)</f>
        <v>8.6999999999999993</v>
      </c>
      <c r="CE95" s="198">
        <f>'Indicator Data'!W95/'Indicator Data'!$CB95</f>
        <v>0.25366362751568294</v>
      </c>
      <c r="CF95" s="201">
        <f t="shared" si="144"/>
        <v>2.5</v>
      </c>
      <c r="CG95" s="197">
        <f t="shared" si="161"/>
        <v>6.6</v>
      </c>
      <c r="CH95" s="199">
        <f t="shared" si="145"/>
        <v>4</v>
      </c>
      <c r="CI95" s="201">
        <f>IF('Indicator Data'!BR95="No data","x",ROUND(IF('Indicator Data'!BR95&gt;CI$3,0,IF('Indicator Data'!BR95&lt;CI$4,10,(CI$3-'Indicator Data'!BR95)/(CI$3-CI$4)*10)),1))</f>
        <v>0</v>
      </c>
      <c r="CJ95" s="201">
        <f>IF('Indicator Data'!BS95="No data","x",ROUND(IF('Indicator Data'!BS95&gt;CJ$3,0,IF('Indicator Data'!BS95&lt;CJ$4,10,(CJ$3-'Indicator Data'!BS95)/(CJ$3-CJ$4)*10)),1))</f>
        <v>0</v>
      </c>
      <c r="CK95" s="201" t="str">
        <f>IF('Indicator Data'!AC95="No data","x",ROUND(IF('Indicator Data'!AC95&gt;CK$3,0,IF('Indicator Data'!AC95&lt;CK$4,10,(CK$3-'Indicator Data'!AC95)/(CK$3-CK$4)*10)),1))</f>
        <v>x</v>
      </c>
      <c r="CL95" s="197">
        <f t="shared" si="146"/>
        <v>0</v>
      </c>
      <c r="CM95" s="201">
        <f>IF('Indicator Data'!X95="No data","x",ROUND(IF(LOG('Indicator Data'!X95)&gt;CM$3,10,IF(LOG('Indicator Data'!X95)&lt;CM$4,0,10-(CM$3-LOG('Indicator Data'!X95))/(CM$3-CM$4)*10)),1))</f>
        <v>9.1</v>
      </c>
      <c r="CN95" s="201">
        <f>IF('Indicator Data'!Y95="No data","x",ROUND(IF('Indicator Data'!Y95&gt;CN$3,10,IF('Indicator Data'!Y95&lt;CN$4,0,10-(CN$3-'Indicator Data'!Y95)/(CN$3-CN$4)*10)),1))</f>
        <v>0.2</v>
      </c>
      <c r="CO95" s="201">
        <f>IF('Indicator Data'!Z95="No data","x",ROUND(IF('Indicator Data'!Z95&gt;CO$3,10,IF('Indicator Data'!Z95&lt;CO$4,0,10-(CO$3-'Indicator Data'!Z95)/(CO$3-CO$4)*10)),1))</f>
        <v>8.1</v>
      </c>
      <c r="CP95" s="201">
        <f>IF('Indicator Data'!AA95="No data","x",ROUND(IF('Indicator Data'!AA95&gt;CP$3,10,IF('Indicator Data'!AA95&lt;CP$4,0,10-(CP$3-'Indicator Data'!AA95)/(CP$3-CP$4)*10)),1))</f>
        <v>1.3</v>
      </c>
      <c r="CQ95" s="197">
        <f t="shared" si="162"/>
        <v>4.7</v>
      </c>
      <c r="CR95" s="199">
        <f t="shared" si="163"/>
        <v>3.1</v>
      </c>
      <c r="CS95" s="201" t="str">
        <f>IF('Indicator Data'!AF95="No data","x",ROUND(IF('Indicator Data'!AF95&gt;CS$3,10,IF('Indicator Data'!AF95&lt;CS$4,0,10-(CS$3-'Indicator Data'!AF95)/(CS$3-CS$4)*10)),1))</f>
        <v>x</v>
      </c>
      <c r="CT95" s="201">
        <f>IF('Indicator Data'!AG95="No data","x",ROUND(IF('Indicator Data'!AG95&gt;CT$3,10,IF('Indicator Data'!AG95&lt;CT$4,0,10-(CT$3-'Indicator Data'!AG95)/(CT$3-CT$4)*10)),1))</f>
        <v>0</v>
      </c>
      <c r="CU95" s="197">
        <f t="shared" si="164"/>
        <v>3.7</v>
      </c>
      <c r="CV95" s="201">
        <f>IF('Indicator Data'!AB95="No data","x",ROUND(IF('Indicator Data'!AB95&gt;CV$3,10,IF('Indicator Data'!AB95&lt;CV$4,0,10-(CV$3-'Indicator Data'!AB95)/(CV$3-CV$4)*10)),1))</f>
        <v>0</v>
      </c>
      <c r="CW95" s="197">
        <f t="shared" si="165"/>
        <v>0</v>
      </c>
      <c r="CX95" s="198">
        <f>IF('Indicator Data'!AD95="No data","x",'Indicator Data'!AD95/'Indicator Data'!$CA95)</f>
        <v>3.7685406455570007E-4</v>
      </c>
      <c r="CY95" s="201">
        <f t="shared" si="147"/>
        <v>6.2</v>
      </c>
      <c r="CZ95" s="201">
        <f>IF('Indicator Data'!AE95="No data","x",ROUND(IF('Indicator Data'!AE95&gt;CZ$3,0,IF('Indicator Data'!AE95&lt;CZ$4,10,(CZ$3-'Indicator Data'!AE95)/(CZ$3-CZ$4)*10)),1))</f>
        <v>0</v>
      </c>
      <c r="DA95" s="197">
        <f t="shared" si="166"/>
        <v>3.1</v>
      </c>
      <c r="DB95" s="199">
        <f t="shared" si="167"/>
        <v>2.2999999999999998</v>
      </c>
      <c r="DC95" s="200">
        <f t="shared" si="148"/>
        <v>2.5</v>
      </c>
      <c r="DD95" s="202">
        <f t="shared" si="149"/>
        <v>5.9</v>
      </c>
      <c r="DE95" s="201">
        <f>ROUND(IF('Indicator Data'!AH95=0,0,IF('Indicator Data'!AH95&gt;DE$3,10,IF('Indicator Data'!AH95&lt;DE$4,0,10-(DE$3-'Indicator Data'!AH95)/(DE$3-DE$4)*10))),1)</f>
        <v>0</v>
      </c>
      <c r="DF95" s="201">
        <f>ROUND(IF('Indicator Data'!AI95=0,0,IF(LOG('Indicator Data'!AI95)&gt;LOG(DF$3),10,IF(LOG('Indicator Data'!AI95)&lt;LOG(DF$4),0,10-(LOG(DF$3)-LOG('Indicator Data'!AI95))/(LOG(DF$3)-LOG(DF$4))*10))),1)</f>
        <v>0</v>
      </c>
      <c r="DG95" s="203">
        <f t="shared" si="150"/>
        <v>0</v>
      </c>
      <c r="DH95" s="197">
        <f>'Indicator Data'!AJ95</f>
        <v>0</v>
      </c>
      <c r="DI95" s="197">
        <f>'Indicator Data'!AK95</f>
        <v>0</v>
      </c>
      <c r="DJ95" s="200">
        <f t="shared" si="151"/>
        <v>0</v>
      </c>
      <c r="DK95" s="202">
        <f t="shared" si="152"/>
        <v>0</v>
      </c>
      <c r="DL95" s="13"/>
      <c r="DM95" s="24"/>
    </row>
    <row r="96" spans="1:117" s="2" customFormat="1">
      <c r="A96" s="205" t="str">
        <f>'Indicator Data'!A96</f>
        <v>Kuwait</v>
      </c>
      <c r="B96" s="206" t="str">
        <f>'Indicator Data'!B96</f>
        <v>KWT</v>
      </c>
      <c r="C96" s="204">
        <f>ROUND(IF('Indicator Data'!C96=0,0.1,IF(LOG('Indicator Data'!C96)&gt;C$3,10,IF(LOG('Indicator Data'!C96)&lt;C$4,0,10-(C$3-LOG('Indicator Data'!C96))/(C$3-C$4)*10))),1)</f>
        <v>0.5</v>
      </c>
      <c r="D96" s="196">
        <f>ROUND(IF('Indicator Data'!D96=0,0.1,IF(LOG('Indicator Data'!D96)&gt;D$3,10,IF(LOG('Indicator Data'!D96)&lt;D$4,0,10-(D$3-LOG('Indicator Data'!D96))/(D$3-D$4)*10))),1)</f>
        <v>0.1</v>
      </c>
      <c r="E96" s="197">
        <f t="shared" si="107"/>
        <v>0.3</v>
      </c>
      <c r="F96" s="197">
        <f>IF('Indicator Data'!E96="No data",0.1,(ROUND(IF('Indicator Data'!E96=0,0,IF(LOG('Indicator Data'!E96)&gt;F$3,10,IF(LOG('Indicator Data'!E96)&lt;F$4,0,10-(F$3-LOG('Indicator Data'!E96))/(F$3-F$4)*10))),1)))</f>
        <v>2.2999999999999998</v>
      </c>
      <c r="G96" s="197">
        <f>ROUND(IF('Indicator Data'!F96=0,0,IF(LOG('Indicator Data'!F96)&gt;G$3,10,IF(LOG('Indicator Data'!F96)&lt;G$4,0,10-(G$3-LOG('Indicator Data'!F96))/(G$3-G$4)*10))),1)</f>
        <v>0</v>
      </c>
      <c r="H96" s="196">
        <f>ROUND(IF('Indicator Data'!G96=0,0,IF(LOG('Indicator Data'!G96)&gt;H$3,10,IF(LOG('Indicator Data'!G96)&lt;H$4,0,10-(H$3-LOG('Indicator Data'!G96))/(H$3-H$4)*10))),1)</f>
        <v>0</v>
      </c>
      <c r="I96" s="196">
        <f>ROUND(IF('Indicator Data'!H96=0,0,IF(LOG('Indicator Data'!H96)&gt;I$3,10,IF(LOG('Indicator Data'!H96)&lt;I$4,0,10-(I$3-LOG('Indicator Data'!H96))/(I$3-I$4)*10))),1)</f>
        <v>0</v>
      </c>
      <c r="J96" s="196">
        <f t="shared" si="108"/>
        <v>0</v>
      </c>
      <c r="K96" s="196">
        <f>ROUND(IF('Indicator Data'!I96=0,0,IF(LOG('Indicator Data'!I96)&gt;K$3,10,IF(LOG('Indicator Data'!I96)&lt;K$4,0,10-(K$3-LOG('Indicator Data'!I96))/(K$3-K$4)*10))),1)</f>
        <v>0</v>
      </c>
      <c r="L96" s="197">
        <f t="shared" si="109"/>
        <v>0</v>
      </c>
      <c r="M96" s="197">
        <f>ROUND(IF('Indicator Data'!J96=0,0,IF(LOG('Indicator Data'!J96)&gt;M$3,10,IF(LOG('Indicator Data'!J96)&lt;M$4,0,10-(M$3-LOG('Indicator Data'!J96))/(M$3-M$4)*10))),1)</f>
        <v>0</v>
      </c>
      <c r="N96" s="198">
        <f>'Indicator Data'!C96/'Indicator Data'!$CB96</f>
        <v>4.2128224338962728E-6</v>
      </c>
      <c r="O96" s="198">
        <f>'Indicator Data'!D96/'Indicator Data'!$CB96</f>
        <v>0</v>
      </c>
      <c r="P96" s="198">
        <f>IF(F96=0.1,"x",'Indicator Data'!E96/'Indicator Data'!$CB96)</f>
        <v>2.1406912720064479E-4</v>
      </c>
      <c r="Q96" s="198">
        <f>'Indicator Data'!F96/'Indicator Data'!$CB96</f>
        <v>0</v>
      </c>
      <c r="R96" s="198">
        <f>'Indicator Data'!G96/'Indicator Data'!$CB96</f>
        <v>0</v>
      </c>
      <c r="S96" s="198">
        <f>'Indicator Data'!H96/'Indicator Data'!$CB96</f>
        <v>0</v>
      </c>
      <c r="T96" s="198">
        <f>'Indicator Data'!I96/'Indicator Data'!$CB96</f>
        <v>0</v>
      </c>
      <c r="U96" s="198">
        <f>'Indicator Data'!J96/'Indicator Data'!$CB96</f>
        <v>0</v>
      </c>
      <c r="V96" s="196">
        <f t="shared" si="110"/>
        <v>0</v>
      </c>
      <c r="W96" s="196">
        <f t="shared" si="111"/>
        <v>0</v>
      </c>
      <c r="X96" s="197">
        <f t="shared" si="112"/>
        <v>0</v>
      </c>
      <c r="Y96" s="197">
        <f t="shared" si="113"/>
        <v>0.1</v>
      </c>
      <c r="Z96" s="197">
        <f t="shared" si="114"/>
        <v>0</v>
      </c>
      <c r="AA96" s="196">
        <f t="shared" si="115"/>
        <v>0</v>
      </c>
      <c r="AB96" s="196">
        <f t="shared" si="116"/>
        <v>0</v>
      </c>
      <c r="AC96" s="196">
        <f t="shared" si="117"/>
        <v>0</v>
      </c>
      <c r="AD96" s="196">
        <f t="shared" si="118"/>
        <v>0</v>
      </c>
      <c r="AE96" s="197">
        <f t="shared" si="119"/>
        <v>0</v>
      </c>
      <c r="AF96" s="197">
        <f t="shared" si="120"/>
        <v>0</v>
      </c>
      <c r="AG96" s="196">
        <f>ROUND(IF('Indicator Data'!K96=0,0,IF('Indicator Data'!K96&gt;AG$3,10,IF('Indicator Data'!K96&lt;AG$4,0,10-(AG$3-'Indicator Data'!K96)/(AG$3-AG$4)*10))),1)</f>
        <v>0</v>
      </c>
      <c r="AH96" s="199">
        <f t="shared" si="121"/>
        <v>0.3</v>
      </c>
      <c r="AI96" s="199">
        <f t="shared" si="122"/>
        <v>0.1</v>
      </c>
      <c r="AJ96" s="197">
        <f t="shared" si="123"/>
        <v>0</v>
      </c>
      <c r="AK96" s="197">
        <f t="shared" si="124"/>
        <v>0</v>
      </c>
      <c r="AL96" s="199">
        <f t="shared" si="125"/>
        <v>0</v>
      </c>
      <c r="AM96" s="199">
        <f t="shared" si="126"/>
        <v>0</v>
      </c>
      <c r="AN96" s="197">
        <f t="shared" si="127"/>
        <v>0</v>
      </c>
      <c r="AO96" s="200">
        <f t="shared" si="128"/>
        <v>0.2</v>
      </c>
      <c r="AP96" s="200">
        <f t="shared" si="153"/>
        <v>1.3</v>
      </c>
      <c r="AQ96" s="200">
        <f t="shared" si="129"/>
        <v>0</v>
      </c>
      <c r="AR96" s="200">
        <f t="shared" si="130"/>
        <v>0</v>
      </c>
      <c r="AS96" s="199">
        <f t="shared" si="131"/>
        <v>0</v>
      </c>
      <c r="AT96" s="199">
        <f>IF('Indicator Data'!L96="No data","x",IF('Indicator Data'!CC96&lt;1000,"x",ROUND((IF('Indicator Data'!L96&gt;AT$3,10,IF('Indicator Data'!L96&lt;AT$4,0,10-(AT$3-'Indicator Data'!L96)/(AT$3-AT$4)*10))),1)))</f>
        <v>6.7</v>
      </c>
      <c r="AU96" s="200">
        <f t="shared" si="132"/>
        <v>3.4</v>
      </c>
      <c r="AV96" s="201">
        <f>IF('Indicator Data'!M96="No data","x",ROUND(IF('Indicator Data'!M96=0,0,IF(LOG('Indicator Data'!M96)&gt;AV$3,10,IF(LOG('Indicator Data'!M96)&lt;AV$4,0,10-(AV$3-LOG('Indicator Data'!M96))/(AV$3-AV$4)*10))),1))</f>
        <v>4</v>
      </c>
      <c r="AW96" s="198">
        <f>IF(AV96="x","x",'Indicator Data'!M96/'Indicator Data'!$CB96)</f>
        <v>1.59143274779775E-3</v>
      </c>
      <c r="AX96" s="201">
        <f t="shared" si="133"/>
        <v>0</v>
      </c>
      <c r="AY96" s="197">
        <f t="shared" si="154"/>
        <v>2.2000000000000002</v>
      </c>
      <c r="AZ96" s="201" t="str">
        <f>IF('Indicator Data'!N96="No data","x",ROUND(IF('Indicator Data'!N96=0,0,IF(LOG('Indicator Data'!N96)&gt;AZ$3,10,IF(LOG('Indicator Data'!N96)&lt;AZ$4,0,10-(AZ$3-LOG('Indicator Data'!N96))/(AZ$3-AZ$4)*10))),1))</f>
        <v>x</v>
      </c>
      <c r="BA96" s="198" t="str">
        <f>IF(AZ96="x","x",'Indicator Data'!N96/'Indicator Data'!$CB96)</f>
        <v>x</v>
      </c>
      <c r="BB96" s="201" t="str">
        <f t="shared" si="134"/>
        <v>x</v>
      </c>
      <c r="BC96" s="197" t="str">
        <f t="shared" si="155"/>
        <v>x</v>
      </c>
      <c r="BD96" s="201" t="str">
        <f>IF('Indicator Data'!O96="No data","x",ROUND(IF('Indicator Data'!O96=0,0,IF(LOG('Indicator Data'!O96)&gt;BD$3,10,IF(LOG('Indicator Data'!O96)&lt;BD$4,0,10-(BD$3-LOG('Indicator Data'!O96))/(BD$3-BD$4)*10))),1))</f>
        <v>x</v>
      </c>
      <c r="BE96" s="198" t="str">
        <f>IF(BD96="x","x",'Indicator Data'!O96/'Indicator Data'!$CB96)</f>
        <v>x</v>
      </c>
      <c r="BF96" s="201" t="str">
        <f t="shared" si="135"/>
        <v>x</v>
      </c>
      <c r="BG96" s="197" t="str">
        <f t="shared" si="156"/>
        <v>x</v>
      </c>
      <c r="BH96" s="201" t="str">
        <f>IF('Indicator Data'!P96="No data","x",ROUND(IF('Indicator Data'!P96=0,0,IF(LOG('Indicator Data'!P96)&gt;BH$3,10,IF(LOG('Indicator Data'!P96)&lt;BH$4,0,10-(BH$3-LOG('Indicator Data'!P96))/(BH$3-BH$4)*10))),1))</f>
        <v>x</v>
      </c>
      <c r="BI96" s="198" t="str">
        <f>IF(BH96="x","x",'Indicator Data'!P96/'Indicator Data'!$CB96)</f>
        <v>x</v>
      </c>
      <c r="BJ96" s="201" t="str">
        <f t="shared" si="136"/>
        <v>x</v>
      </c>
      <c r="BK96" s="197" t="str">
        <f t="shared" si="157"/>
        <v>x</v>
      </c>
      <c r="BL96" s="199">
        <f t="shared" si="158"/>
        <v>2.2000000000000002</v>
      </c>
      <c r="BM96" s="201">
        <f>ROUND(IF('Indicator Data'!Q96=0,0,IF(LOG('Indicator Data'!Q96)&gt;BM$3,10,IF(LOG('Indicator Data'!Q96)&lt;BM$4,0,10-(BM$3-LOG('Indicator Data'!Q96))/(BM$3-BM$4)*10))),1)</f>
        <v>0</v>
      </c>
      <c r="BN96" s="252">
        <f>'Indicator Data'!R96</f>
        <v>0</v>
      </c>
      <c r="BO96" s="201">
        <f t="shared" si="137"/>
        <v>0</v>
      </c>
      <c r="BP96" s="201">
        <f t="shared" si="138"/>
        <v>0</v>
      </c>
      <c r="BQ96" s="201">
        <f>ROUND(IF('Indicator Data'!S96=0,0,IF(LOG('Indicator Data'!S96)&gt;BQ$3,10,IF(LOG('Indicator Data'!S96)&lt;BQ$4,0,10-(BQ$3-LOG('Indicator Data'!S96))/(BQ$3-BQ$4)*10))),1)</f>
        <v>0</v>
      </c>
      <c r="BR96" s="252">
        <f>'Indicator Data'!T96</f>
        <v>0</v>
      </c>
      <c r="BS96" s="201">
        <f t="shared" si="139"/>
        <v>0</v>
      </c>
      <c r="BT96" s="201">
        <f t="shared" si="140"/>
        <v>0</v>
      </c>
      <c r="BU96" s="197">
        <f t="shared" si="141"/>
        <v>0</v>
      </c>
      <c r="BV96" s="201">
        <f>ROUND(IF('Indicator Data'!U96=0,0,IF(LOG('Indicator Data'!U96)&gt;BV$3,10,IF(LOG('Indicator Data'!U96)&lt;BV$4,0,10-(BV$3-LOG('Indicator Data'!U96))/(BV$3-BV$4)*10))),1)</f>
        <v>0</v>
      </c>
      <c r="BW96" s="198">
        <f>'Indicator Data'!U96/'Indicator Data'!$CB96</f>
        <v>0</v>
      </c>
      <c r="BX96" s="201">
        <f t="shared" si="142"/>
        <v>0</v>
      </c>
      <c r="BY96" s="197">
        <f t="shared" si="159"/>
        <v>0</v>
      </c>
      <c r="BZ96" s="201">
        <f>ROUND(IF('Indicator Data'!V96=0,0,IF(LOG('Indicator Data'!V96)&gt;BZ$3,10,IF(LOG('Indicator Data'!V96)&lt;BZ$4,0,10-(BZ$3-LOG('Indicator Data'!V96))/(BZ$3-BZ$4)*10))),1)</f>
        <v>7.7</v>
      </c>
      <c r="CA96" s="198">
        <f>IF('Indicator Data'!V96/'Indicator Data'!$CB96&gt;1,1,'Indicator Data'!V96/'Indicator Data'!$CB96)</f>
        <v>0.60463595527232694</v>
      </c>
      <c r="CB96" s="201">
        <f t="shared" si="143"/>
        <v>6</v>
      </c>
      <c r="CC96" s="197">
        <f t="shared" si="160"/>
        <v>6.9</v>
      </c>
      <c r="CD96" s="201">
        <f>ROUND(IF('Indicator Data'!W96=0,0,IF(LOG('Indicator Data'!W96)&gt;CD$3,10,IF(LOG('Indicator Data'!W96)&lt;CD$4,0,10-(CD$3-LOG('Indicator Data'!W96))/(CD$3-CD$4)*10))),1)</f>
        <v>7.7</v>
      </c>
      <c r="CE96" s="198">
        <f>'Indicator Data'!W96/'Indicator Data'!$CB96</f>
        <v>0.60674584034541512</v>
      </c>
      <c r="CF96" s="201">
        <f t="shared" si="144"/>
        <v>6.1</v>
      </c>
      <c r="CG96" s="197">
        <f t="shared" si="161"/>
        <v>7</v>
      </c>
      <c r="CH96" s="199">
        <f t="shared" si="145"/>
        <v>4.3</v>
      </c>
      <c r="CI96" s="201">
        <f>IF('Indicator Data'!BR96="No data","x",ROUND(IF('Indicator Data'!BR96&gt;CI$3,0,IF('Indicator Data'!BR96&lt;CI$4,10,(CI$3-'Indicator Data'!BR96)/(CI$3-CI$4)*10)),1))</f>
        <v>0</v>
      </c>
      <c r="CJ96" s="201">
        <f>IF('Indicator Data'!BS96="No data","x",ROUND(IF('Indicator Data'!BS96&gt;CJ$3,0,IF('Indicator Data'!BS96&lt;CJ$4,10,(CJ$3-'Indicator Data'!BS96)/(CJ$3-CJ$4)*10)),1))</f>
        <v>0</v>
      </c>
      <c r="CK96" s="201" t="str">
        <f>IF('Indicator Data'!AC96="No data","x",ROUND(IF('Indicator Data'!AC96&gt;CK$3,0,IF('Indicator Data'!AC96&lt;CK$4,10,(CK$3-'Indicator Data'!AC96)/(CK$3-CK$4)*10)),1))</f>
        <v>x</v>
      </c>
      <c r="CL96" s="197">
        <f t="shared" si="146"/>
        <v>0</v>
      </c>
      <c r="CM96" s="201">
        <f>IF('Indicator Data'!X96="No data","x",ROUND(IF(LOG('Indicator Data'!X96)&gt;CM$3,10,IF(LOG('Indicator Data'!X96)&lt;CM$4,0,10-(CM$3-LOG('Indicator Data'!X96))/(CM$3-CM$4)*10)),1))</f>
        <v>7.9</v>
      </c>
      <c r="CN96" s="201">
        <f>IF('Indicator Data'!Y96="No data","x",ROUND(IF('Indicator Data'!Y96&gt;CN$3,10,IF('Indicator Data'!Y96&lt;CN$4,0,10-(CN$3-'Indicator Data'!Y96)/(CN$3-CN$4)*10)),1))</f>
        <v>3</v>
      </c>
      <c r="CO96" s="201">
        <f>IF('Indicator Data'!Z96="No data","x",ROUND(IF('Indicator Data'!Z96&gt;CO$3,10,IF('Indicator Data'!Z96&lt;CO$4,0,10-(CO$3-'Indicator Data'!Z96)/(CO$3-CO$4)*10)),1))</f>
        <v>10</v>
      </c>
      <c r="CP96" s="201" t="str">
        <f>IF('Indicator Data'!AA96="No data","x",ROUND(IF('Indicator Data'!AA96&gt;CP$3,10,IF('Indicator Data'!AA96&lt;CP$4,0,10-(CP$3-'Indicator Data'!AA96)/(CP$3-CP$4)*10)),1))</f>
        <v>x</v>
      </c>
      <c r="CQ96" s="197">
        <f t="shared" si="162"/>
        <v>7</v>
      </c>
      <c r="CR96" s="199">
        <f t="shared" si="163"/>
        <v>4.7</v>
      </c>
      <c r="CS96" s="201" t="str">
        <f>IF('Indicator Data'!AF96="No data","x",ROUND(IF('Indicator Data'!AF96&gt;CS$3,10,IF('Indicator Data'!AF96&lt;CS$4,0,10-(CS$3-'Indicator Data'!AF96)/(CS$3-CS$4)*10)),1))</f>
        <v>x</v>
      </c>
      <c r="CT96" s="201">
        <f>IF('Indicator Data'!AG96="No data","x",ROUND(IF('Indicator Data'!AG96&gt;CT$3,10,IF('Indicator Data'!AG96&lt;CT$4,0,10-(CT$3-'Indicator Data'!AG96)/(CT$3-CT$4)*10)),1))</f>
        <v>1.2</v>
      </c>
      <c r="CU96" s="197">
        <f t="shared" si="164"/>
        <v>5.5</v>
      </c>
      <c r="CV96" s="201">
        <f>IF('Indicator Data'!AB96="No data","x",ROUND(IF('Indicator Data'!AB96&gt;CV$3,10,IF('Indicator Data'!AB96&lt;CV$4,0,10-(CV$3-'Indicator Data'!AB96)/(CV$3-CV$4)*10)),1))</f>
        <v>0</v>
      </c>
      <c r="CW96" s="197">
        <f t="shared" si="165"/>
        <v>0</v>
      </c>
      <c r="CX96" s="198">
        <f>IF('Indicator Data'!AD96="No data","x",'Indicator Data'!AD96/'Indicator Data'!$CA96)</f>
        <v>1.4377495426247077E-4</v>
      </c>
      <c r="CY96" s="201">
        <f t="shared" si="147"/>
        <v>8.6</v>
      </c>
      <c r="CZ96" s="201">
        <f>IF('Indicator Data'!AE96="No data","x",ROUND(IF('Indicator Data'!AE96&gt;CZ$3,0,IF('Indicator Data'!AE96&lt;CZ$4,10,(CZ$3-'Indicator Data'!AE96)/(CZ$3-CZ$4)*10)),1))</f>
        <v>2</v>
      </c>
      <c r="DA96" s="197">
        <f t="shared" si="166"/>
        <v>5.3</v>
      </c>
      <c r="DB96" s="199">
        <f t="shared" si="167"/>
        <v>3.6</v>
      </c>
      <c r="DC96" s="200">
        <f t="shared" si="148"/>
        <v>3.8</v>
      </c>
      <c r="DD96" s="202">
        <f t="shared" si="149"/>
        <v>1.6</v>
      </c>
      <c r="DE96" s="201">
        <f>ROUND(IF('Indicator Data'!AH96=0,0,IF('Indicator Data'!AH96&gt;DE$3,10,IF('Indicator Data'!AH96&lt;DE$4,0,10-(DE$3-'Indicator Data'!AH96)/(DE$3-DE$4)*10))),1)</f>
        <v>0.3</v>
      </c>
      <c r="DF96" s="201">
        <f>ROUND(IF('Indicator Data'!AI96=0,0,IF(LOG('Indicator Data'!AI96)&gt;LOG(DF$3),10,IF(LOG('Indicator Data'!AI96)&lt;LOG(DF$4),0,10-(LOG(DF$3)-LOG('Indicator Data'!AI96))/(LOG(DF$3)-LOG(DF$4))*10))),1)</f>
        <v>2</v>
      </c>
      <c r="DG96" s="203">
        <f t="shared" si="150"/>
        <v>1.2</v>
      </c>
      <c r="DH96" s="197">
        <f>'Indicator Data'!AJ96</f>
        <v>0</v>
      </c>
      <c r="DI96" s="197">
        <f>'Indicator Data'!AK96</f>
        <v>0</v>
      </c>
      <c r="DJ96" s="200">
        <f t="shared" si="151"/>
        <v>0</v>
      </c>
      <c r="DK96" s="202">
        <f t="shared" si="152"/>
        <v>0.8</v>
      </c>
      <c r="DL96" s="13"/>
      <c r="DM96" s="24"/>
    </row>
    <row r="97" spans="1:117" s="2" customFormat="1">
      <c r="A97" s="205" t="str">
        <f>'Indicator Data'!A97</f>
        <v>Kyrgyzstan</v>
      </c>
      <c r="B97" s="206" t="str">
        <f>'Indicator Data'!B97</f>
        <v>KGZ</v>
      </c>
      <c r="C97" s="204">
        <f>ROUND(IF('Indicator Data'!C97=0,0.1,IF(LOG('Indicator Data'!C97)&gt;C$3,10,IF(LOG('Indicator Data'!C97)&lt;C$4,0,10-(C$3-LOG('Indicator Data'!C97))/(C$3-C$4)*10))),1)</f>
        <v>7.7</v>
      </c>
      <c r="D97" s="196">
        <f>ROUND(IF('Indicator Data'!D97=0,0.1,IF(LOG('Indicator Data'!D97)&gt;D$3,10,IF(LOG('Indicator Data'!D97)&lt;D$4,0,10-(D$3-LOG('Indicator Data'!D97))/(D$3-D$4)*10))),1)</f>
        <v>8.6999999999999993</v>
      </c>
      <c r="E97" s="197">
        <f t="shared" si="107"/>
        <v>8.1999999999999993</v>
      </c>
      <c r="F97" s="197">
        <f>IF('Indicator Data'!E97="No data",0.1,(ROUND(IF('Indicator Data'!E97=0,0,IF(LOG('Indicator Data'!E97)&gt;F$3,10,IF(LOG('Indicator Data'!E97)&lt;F$4,0,10-(F$3-LOG('Indicator Data'!E97))/(F$3-F$4)*10))),1)))</f>
        <v>6.5</v>
      </c>
      <c r="G97" s="197">
        <f>ROUND(IF('Indicator Data'!F97=0,0,IF(LOG('Indicator Data'!F97)&gt;G$3,10,IF(LOG('Indicator Data'!F97)&lt;G$4,0,10-(G$3-LOG('Indicator Data'!F97))/(G$3-G$4)*10))),1)</f>
        <v>0</v>
      </c>
      <c r="H97" s="196">
        <f>ROUND(IF('Indicator Data'!G97=0,0,IF(LOG('Indicator Data'!G97)&gt;H$3,10,IF(LOG('Indicator Data'!G97)&lt;H$4,0,10-(H$3-LOG('Indicator Data'!G97))/(H$3-H$4)*10))),1)</f>
        <v>0</v>
      </c>
      <c r="I97" s="196">
        <f>ROUND(IF('Indicator Data'!H97=0,0,IF(LOG('Indicator Data'!H97)&gt;I$3,10,IF(LOG('Indicator Data'!H97)&lt;I$4,0,10-(I$3-LOG('Indicator Data'!H97))/(I$3-I$4)*10))),1)</f>
        <v>0</v>
      </c>
      <c r="J97" s="196">
        <f t="shared" si="108"/>
        <v>0</v>
      </c>
      <c r="K97" s="196">
        <f>ROUND(IF('Indicator Data'!I97=0,0,IF(LOG('Indicator Data'!I97)&gt;K$3,10,IF(LOG('Indicator Data'!I97)&lt;K$4,0,10-(K$3-LOG('Indicator Data'!I97))/(K$3-K$4)*10))),1)</f>
        <v>0</v>
      </c>
      <c r="L97" s="197">
        <f t="shared" si="109"/>
        <v>0</v>
      </c>
      <c r="M97" s="197">
        <f>ROUND(IF('Indicator Data'!J97=0,0,IF(LOG('Indicator Data'!J97)&gt;M$3,10,IF(LOG('Indicator Data'!J97)&lt;M$4,0,10-(M$3-LOG('Indicator Data'!J97))/(M$3-M$4)*10))),1)</f>
        <v>9.4</v>
      </c>
      <c r="N97" s="198">
        <f>'Indicator Data'!C97/'Indicator Data'!$CB97</f>
        <v>2.1052632215193294E-3</v>
      </c>
      <c r="O97" s="198">
        <f>'Indicator Data'!D97/'Indicator Data'!$CB97</f>
        <v>7.0060342362570629E-4</v>
      </c>
      <c r="P97" s="198">
        <f>IF(F97=0.1,"x",'Indicator Data'!E97/'Indicator Data'!$CB97)</f>
        <v>6.7797943097704242E-3</v>
      </c>
      <c r="Q97" s="198">
        <f>'Indicator Data'!F97/'Indicator Data'!$CB97</f>
        <v>0</v>
      </c>
      <c r="R97" s="198">
        <f>'Indicator Data'!G97/'Indicator Data'!$CB97</f>
        <v>0</v>
      </c>
      <c r="S97" s="198">
        <f>'Indicator Data'!H97/'Indicator Data'!$CB97</f>
        <v>0</v>
      </c>
      <c r="T97" s="198">
        <f>'Indicator Data'!I97/'Indicator Data'!$CB97</f>
        <v>0</v>
      </c>
      <c r="U97" s="198">
        <f>'Indicator Data'!J97/'Indicator Data'!$CB97</f>
        <v>9.8540788578084116E-3</v>
      </c>
      <c r="V97" s="196">
        <f t="shared" si="110"/>
        <v>10</v>
      </c>
      <c r="W97" s="196">
        <f t="shared" si="111"/>
        <v>7</v>
      </c>
      <c r="X97" s="197">
        <f t="shared" si="112"/>
        <v>9</v>
      </c>
      <c r="Y97" s="197">
        <f t="shared" si="113"/>
        <v>4.5</v>
      </c>
      <c r="Z97" s="197">
        <f t="shared" si="114"/>
        <v>0</v>
      </c>
      <c r="AA97" s="196">
        <f t="shared" si="115"/>
        <v>0</v>
      </c>
      <c r="AB97" s="196">
        <f t="shared" si="116"/>
        <v>0</v>
      </c>
      <c r="AC97" s="196">
        <f t="shared" si="117"/>
        <v>0</v>
      </c>
      <c r="AD97" s="196">
        <f t="shared" si="118"/>
        <v>0</v>
      </c>
      <c r="AE97" s="197">
        <f t="shared" si="119"/>
        <v>0</v>
      </c>
      <c r="AF97" s="197">
        <f t="shared" si="120"/>
        <v>3.3</v>
      </c>
      <c r="AG97" s="196">
        <f>ROUND(IF('Indicator Data'!K97=0,0,IF('Indicator Data'!K97&gt;AG$3,10,IF('Indicator Data'!K97&lt;AG$4,0,10-(AG$3-'Indicator Data'!K97)/(AG$3-AG$4)*10))),1)</f>
        <v>1</v>
      </c>
      <c r="AH97" s="199">
        <f t="shared" si="121"/>
        <v>8.9</v>
      </c>
      <c r="AI97" s="199">
        <f t="shared" si="122"/>
        <v>7.9</v>
      </c>
      <c r="AJ97" s="197">
        <f t="shared" si="123"/>
        <v>0</v>
      </c>
      <c r="AK97" s="197">
        <f t="shared" si="124"/>
        <v>0</v>
      </c>
      <c r="AL97" s="199">
        <f t="shared" si="125"/>
        <v>0</v>
      </c>
      <c r="AM97" s="199">
        <f t="shared" si="126"/>
        <v>0</v>
      </c>
      <c r="AN97" s="197">
        <f t="shared" si="127"/>
        <v>7.5</v>
      </c>
      <c r="AO97" s="200">
        <f t="shared" si="128"/>
        <v>8.6</v>
      </c>
      <c r="AP97" s="200">
        <f t="shared" si="153"/>
        <v>5.6</v>
      </c>
      <c r="AQ97" s="200">
        <f t="shared" si="129"/>
        <v>0</v>
      </c>
      <c r="AR97" s="200">
        <f t="shared" si="130"/>
        <v>0</v>
      </c>
      <c r="AS97" s="199">
        <f t="shared" si="131"/>
        <v>4.3</v>
      </c>
      <c r="AT97" s="199">
        <f>IF('Indicator Data'!L97="No data","x",IF('Indicator Data'!CC97&lt;1000,"x",ROUND((IF('Indicator Data'!L97&gt;AT$3,10,IF('Indicator Data'!L97&lt;AT$4,0,10-(AT$3-'Indicator Data'!L97)/(AT$3-AT$4)*10))),1)))</f>
        <v>7.6</v>
      </c>
      <c r="AU97" s="200">
        <f t="shared" si="132"/>
        <v>6</v>
      </c>
      <c r="AV97" s="201">
        <f>IF('Indicator Data'!M97="No data","x",ROUND(IF('Indicator Data'!M97=0,0,IF(LOG('Indicator Data'!M97)&gt;AV$3,10,IF(LOG('Indicator Data'!M97)&lt;AV$4,0,10-(AV$3-LOG('Indicator Data'!M97))/(AV$3-AV$4)*10))),1))</f>
        <v>8.1999999999999993</v>
      </c>
      <c r="AW97" s="198">
        <f>IF(AV97="x","x",'Indicator Data'!M97/'Indicator Data'!$CB97)</f>
        <v>0.87876293382943449</v>
      </c>
      <c r="AX97" s="201">
        <f t="shared" si="133"/>
        <v>9.8000000000000007</v>
      </c>
      <c r="AY97" s="197">
        <f t="shared" si="154"/>
        <v>9.1999999999999993</v>
      </c>
      <c r="AZ97" s="201" t="str">
        <f>IF('Indicator Data'!N97="No data","x",ROUND(IF('Indicator Data'!N97=0,0,IF(LOG('Indicator Data'!N97)&gt;AZ$3,10,IF(LOG('Indicator Data'!N97)&lt;AZ$4,0,10-(AZ$3-LOG('Indicator Data'!N97))/(AZ$3-AZ$4)*10))),1))</f>
        <v>x</v>
      </c>
      <c r="BA97" s="198" t="str">
        <f>IF(AZ97="x","x",'Indicator Data'!N97/'Indicator Data'!$CB97)</f>
        <v>x</v>
      </c>
      <c r="BB97" s="201" t="str">
        <f t="shared" si="134"/>
        <v>x</v>
      </c>
      <c r="BC97" s="197" t="str">
        <f t="shared" si="155"/>
        <v>x</v>
      </c>
      <c r="BD97" s="201" t="str">
        <f>IF('Indicator Data'!O97="No data","x",ROUND(IF('Indicator Data'!O97=0,0,IF(LOG('Indicator Data'!O97)&gt;BD$3,10,IF(LOG('Indicator Data'!O97)&lt;BD$4,0,10-(BD$3-LOG('Indicator Data'!O97))/(BD$3-BD$4)*10))),1))</f>
        <v>x</v>
      </c>
      <c r="BE97" s="198" t="str">
        <f>IF(BD97="x","x",'Indicator Data'!O97/'Indicator Data'!$CB97)</f>
        <v>x</v>
      </c>
      <c r="BF97" s="201" t="str">
        <f t="shared" si="135"/>
        <v>x</v>
      </c>
      <c r="BG97" s="197" t="str">
        <f t="shared" si="156"/>
        <v>x</v>
      </c>
      <c r="BH97" s="201" t="str">
        <f>IF('Indicator Data'!P97="No data","x",ROUND(IF('Indicator Data'!P97=0,0,IF(LOG('Indicator Data'!P97)&gt;BH$3,10,IF(LOG('Indicator Data'!P97)&lt;BH$4,0,10-(BH$3-LOG('Indicator Data'!P97))/(BH$3-BH$4)*10))),1))</f>
        <v>x</v>
      </c>
      <c r="BI97" s="198" t="str">
        <f>IF(BH97="x","x",'Indicator Data'!P97/'Indicator Data'!$CB97)</f>
        <v>x</v>
      </c>
      <c r="BJ97" s="201" t="str">
        <f t="shared" si="136"/>
        <v>x</v>
      </c>
      <c r="BK97" s="197" t="str">
        <f t="shared" si="157"/>
        <v>x</v>
      </c>
      <c r="BL97" s="199">
        <f t="shared" si="158"/>
        <v>9.1999999999999993</v>
      </c>
      <c r="BM97" s="201">
        <f>ROUND(IF('Indicator Data'!Q97=0,0,IF(LOG('Indicator Data'!Q97)&gt;BM$3,10,IF(LOG('Indicator Data'!Q97)&lt;BM$4,0,10-(BM$3-LOG('Indicator Data'!Q97))/(BM$3-BM$4)*10))),1)</f>
        <v>0</v>
      </c>
      <c r="BN97" s="252">
        <f>'Indicator Data'!R97</f>
        <v>0</v>
      </c>
      <c r="BO97" s="201">
        <f t="shared" si="137"/>
        <v>0</v>
      </c>
      <c r="BP97" s="201">
        <f t="shared" si="138"/>
        <v>0</v>
      </c>
      <c r="BQ97" s="201">
        <f>ROUND(IF('Indicator Data'!S97=0,0,IF(LOG('Indicator Data'!S97)&gt;BQ$3,10,IF(LOG('Indicator Data'!S97)&lt;BQ$4,0,10-(BQ$3-LOG('Indicator Data'!S97))/(BQ$3-BQ$4)*10))),1)</f>
        <v>0</v>
      </c>
      <c r="BR97" s="252">
        <f>'Indicator Data'!T97</f>
        <v>0</v>
      </c>
      <c r="BS97" s="201">
        <f t="shared" si="139"/>
        <v>0</v>
      </c>
      <c r="BT97" s="201">
        <f t="shared" si="140"/>
        <v>0</v>
      </c>
      <c r="BU97" s="197">
        <f t="shared" si="141"/>
        <v>0</v>
      </c>
      <c r="BV97" s="201">
        <f>ROUND(IF('Indicator Data'!U97=0,0,IF(LOG('Indicator Data'!U97)&gt;BV$3,10,IF(LOG('Indicator Data'!U97)&lt;BV$4,0,10-(BV$3-LOG('Indicator Data'!U97))/(BV$3-BV$4)*10))),1)</f>
        <v>0</v>
      </c>
      <c r="BW97" s="198">
        <f>'Indicator Data'!U97/'Indicator Data'!$CB97</f>
        <v>0</v>
      </c>
      <c r="BX97" s="201">
        <f t="shared" si="142"/>
        <v>0</v>
      </c>
      <c r="BY97" s="197">
        <f t="shared" si="159"/>
        <v>0</v>
      </c>
      <c r="BZ97" s="201">
        <f>ROUND(IF('Indicator Data'!V97=0,0,IF(LOG('Indicator Data'!V97)&gt;BZ$3,10,IF(LOG('Indicator Data'!V97)&lt;BZ$4,0,10-(BZ$3-LOG('Indicator Data'!V97))/(BZ$3-BZ$4)*10))),1)</f>
        <v>4</v>
      </c>
      <c r="CA97" s="198">
        <f>IF('Indicator Data'!V97/'Indicator Data'!$CB97&gt;1,1,'Indicator Data'!V97/'Indicator Data'!$CB97)</f>
        <v>1.0049075943610569E-3</v>
      </c>
      <c r="CB97" s="201">
        <f t="shared" si="143"/>
        <v>0</v>
      </c>
      <c r="CC97" s="197">
        <f t="shared" si="160"/>
        <v>2.2000000000000002</v>
      </c>
      <c r="CD97" s="201">
        <f>ROUND(IF('Indicator Data'!W97=0,0,IF(LOG('Indicator Data'!W97)&gt;CD$3,10,IF(LOG('Indicator Data'!W97)&lt;CD$4,0,10-(CD$3-LOG('Indicator Data'!W97))/(CD$3-CD$4)*10))),1)</f>
        <v>0</v>
      </c>
      <c r="CE97" s="198">
        <f>'Indicator Data'!W97/'Indicator Data'!$CB97</f>
        <v>0</v>
      </c>
      <c r="CF97" s="201">
        <f t="shared" si="144"/>
        <v>0</v>
      </c>
      <c r="CG97" s="197">
        <f t="shared" si="161"/>
        <v>0</v>
      </c>
      <c r="CH97" s="199">
        <f t="shared" si="145"/>
        <v>0.6</v>
      </c>
      <c r="CI97" s="201">
        <f>IF('Indicator Data'!BR97="No data","x",ROUND(IF('Indicator Data'!BR97&gt;CI$3,0,IF('Indicator Data'!BR97&lt;CI$4,10,(CI$3-'Indicator Data'!BR97)/(CI$3-CI$4)*10)),1))</f>
        <v>0.4</v>
      </c>
      <c r="CJ97" s="201">
        <f>IF('Indicator Data'!BS97="No data","x",ROUND(IF('Indicator Data'!BS97&gt;CJ$3,0,IF('Indicator Data'!BS97&lt;CJ$4,10,(CJ$3-'Indicator Data'!BS97)/(CJ$3-CJ$4)*10)),1))</f>
        <v>2.1</v>
      </c>
      <c r="CK97" s="201">
        <f>IF('Indicator Data'!AC97="No data","x",ROUND(IF('Indicator Data'!AC97&gt;CK$3,0,IF('Indicator Data'!AC97&lt;CK$4,10,(CK$3-'Indicator Data'!AC97)/(CK$3-CK$4)*10)),1))</f>
        <v>1.1000000000000001</v>
      </c>
      <c r="CL97" s="197">
        <f t="shared" si="146"/>
        <v>1.2</v>
      </c>
      <c r="CM97" s="201">
        <f>IF('Indicator Data'!X97="No data","x",ROUND(IF(LOG('Indicator Data'!X97)&gt;CM$3,10,IF(LOG('Indicator Data'!X97)&lt;CM$4,0,10-(CM$3-LOG('Indicator Data'!X97))/(CM$3-CM$4)*10)),1))</f>
        <v>5.0999999999999996</v>
      </c>
      <c r="CN97" s="201">
        <f>IF('Indicator Data'!Y97="No data","x",ROUND(IF('Indicator Data'!Y97&gt;CN$3,10,IF('Indicator Data'!Y97&lt;CN$4,0,10-(CN$3-'Indicator Data'!Y97)/(CN$3-CN$4)*10)),1))</f>
        <v>5.6</v>
      </c>
      <c r="CO97" s="201">
        <f>IF('Indicator Data'!Z97="No data","x",ROUND(IF('Indicator Data'!Z97&gt;CO$3,10,IF('Indicator Data'!Z97&lt;CO$4,0,10-(CO$3-'Indicator Data'!Z97)/(CO$3-CO$4)*10)),1))</f>
        <v>3.7</v>
      </c>
      <c r="CP97" s="201">
        <f>IF('Indicator Data'!AA97="No data","x",ROUND(IF('Indicator Data'!AA97&gt;CP$3,10,IF('Indicator Data'!AA97&lt;CP$4,0,10-(CP$3-'Indicator Data'!AA97)/(CP$3-CP$4)*10)),1))</f>
        <v>5.5</v>
      </c>
      <c r="CQ97" s="197">
        <f t="shared" si="162"/>
        <v>5</v>
      </c>
      <c r="CR97" s="199">
        <f t="shared" si="163"/>
        <v>3.7</v>
      </c>
      <c r="CS97" s="201">
        <f>IF('Indicator Data'!AF97="No data","x",ROUND(IF('Indicator Data'!AF97&gt;CS$3,10,IF('Indicator Data'!AF97&lt;CS$4,0,10-(CS$3-'Indicator Data'!AF97)/(CS$3-CS$4)*10)),1))</f>
        <v>1.1000000000000001</v>
      </c>
      <c r="CT97" s="201">
        <f>IF('Indicator Data'!AG97="No data","x",ROUND(IF('Indicator Data'!AG97&gt;CT$3,10,IF('Indicator Data'!AG97&lt;CT$4,0,10-(CT$3-'Indicator Data'!AG97)/(CT$3-CT$4)*10)),1))</f>
        <v>4.4000000000000004</v>
      </c>
      <c r="CU97" s="197">
        <f t="shared" si="164"/>
        <v>4.2</v>
      </c>
      <c r="CV97" s="201">
        <f>IF('Indicator Data'!AB97="No data","x",ROUND(IF('Indicator Data'!AB97&gt;CV$3,10,IF('Indicator Data'!AB97&lt;CV$4,0,10-(CV$3-'Indicator Data'!AB97)/(CV$3-CV$4)*10)),1))</f>
        <v>0</v>
      </c>
      <c r="CW97" s="197">
        <f t="shared" si="165"/>
        <v>0.9</v>
      </c>
      <c r="CX97" s="198">
        <f>IF('Indicator Data'!AD97="No data","x",'Indicator Data'!AD97/'Indicator Data'!$CA97)</f>
        <v>8.1649970088245422E-4</v>
      </c>
      <c r="CY97" s="201">
        <f t="shared" si="147"/>
        <v>1.8</v>
      </c>
      <c r="CZ97" s="201">
        <f>IF('Indicator Data'!AE97="No data","x",ROUND(IF('Indicator Data'!AE97&gt;CZ$3,0,IF('Indicator Data'!AE97&lt;CZ$4,10,(CZ$3-'Indicator Data'!AE97)/(CZ$3-CZ$4)*10)),1))</f>
        <v>6</v>
      </c>
      <c r="DA97" s="197">
        <f t="shared" si="166"/>
        <v>3.9</v>
      </c>
      <c r="DB97" s="199">
        <f t="shared" si="167"/>
        <v>3</v>
      </c>
      <c r="DC97" s="200">
        <f t="shared" si="148"/>
        <v>5.2</v>
      </c>
      <c r="DD97" s="202">
        <f t="shared" si="149"/>
        <v>5</v>
      </c>
      <c r="DE97" s="201">
        <f>ROUND(IF('Indicator Data'!AH97=0,0,IF('Indicator Data'!AH97&gt;DE$3,10,IF('Indicator Data'!AH97&lt;DE$4,0,10-(DE$3-'Indicator Data'!AH97)/(DE$3-DE$4)*10))),1)</f>
        <v>1.8</v>
      </c>
      <c r="DF97" s="201">
        <f>ROUND(IF('Indicator Data'!AI97=0,0,IF(LOG('Indicator Data'!AI97)&gt;LOG(DF$3),10,IF(LOG('Indicator Data'!AI97)&lt;LOG(DF$4),0,10-(LOG(DF$3)-LOG('Indicator Data'!AI97))/(LOG(DF$3)-LOG(DF$4))*10))),1)</f>
        <v>4.4000000000000004</v>
      </c>
      <c r="DG97" s="203">
        <f t="shared" si="150"/>
        <v>3.2</v>
      </c>
      <c r="DH97" s="197">
        <f>'Indicator Data'!AJ97</f>
        <v>0</v>
      </c>
      <c r="DI97" s="197">
        <f>'Indicator Data'!AK97</f>
        <v>0</v>
      </c>
      <c r="DJ97" s="200">
        <f t="shared" si="151"/>
        <v>0</v>
      </c>
      <c r="DK97" s="202">
        <f t="shared" si="152"/>
        <v>2.2000000000000002</v>
      </c>
      <c r="DL97" s="13"/>
      <c r="DM97" s="24"/>
    </row>
    <row r="98" spans="1:117" s="2" customFormat="1">
      <c r="A98" s="205" t="str">
        <f>'Indicator Data'!A98</f>
        <v>Lao PDR</v>
      </c>
      <c r="B98" s="206" t="str">
        <f>'Indicator Data'!B98</f>
        <v>LAO</v>
      </c>
      <c r="C98" s="204">
        <f>ROUND(IF('Indicator Data'!C98=0,0.1,IF(LOG('Indicator Data'!C98)&gt;C$3,10,IF(LOG('Indicator Data'!C98)&lt;C$4,0,10-(C$3-LOG('Indicator Data'!C98))/(C$3-C$4)*10))),1)</f>
        <v>6.5</v>
      </c>
      <c r="D98" s="196">
        <f>ROUND(IF('Indicator Data'!D98=0,0.1,IF(LOG('Indicator Data'!D98)&gt;D$3,10,IF(LOG('Indicator Data'!D98)&lt;D$4,0,10-(D$3-LOG('Indicator Data'!D98))/(D$3-D$4)*10))),1)</f>
        <v>1.4</v>
      </c>
      <c r="E98" s="197">
        <f t="shared" si="107"/>
        <v>4.4000000000000004</v>
      </c>
      <c r="F98" s="197">
        <f>IF('Indicator Data'!E98="No data",0.1,(ROUND(IF('Indicator Data'!E98=0,0,IF(LOG('Indicator Data'!E98)&gt;F$3,10,IF(LOG('Indicator Data'!E98)&lt;F$4,0,10-(F$3-LOG('Indicator Data'!E98))/(F$3-F$4)*10))),1)))</f>
        <v>7.5</v>
      </c>
      <c r="G98" s="197">
        <f>ROUND(IF('Indicator Data'!F98=0,0,IF(LOG('Indicator Data'!F98)&gt;G$3,10,IF(LOG('Indicator Data'!F98)&lt;G$4,0,10-(G$3-LOG('Indicator Data'!F98))/(G$3-G$4)*10))),1)</f>
        <v>0</v>
      </c>
      <c r="H98" s="196">
        <f>ROUND(IF('Indicator Data'!G98=0,0,IF(LOG('Indicator Data'!G98)&gt;H$3,10,IF(LOG('Indicator Data'!G98)&lt;H$4,0,10-(H$3-LOG('Indicator Data'!G98))/(H$3-H$4)*10))),1)</f>
        <v>6.9</v>
      </c>
      <c r="I98" s="196">
        <f>ROUND(IF('Indicator Data'!H98=0,0,IF(LOG('Indicator Data'!H98)&gt;I$3,10,IF(LOG('Indicator Data'!H98)&lt;I$4,0,10-(I$3-LOG('Indicator Data'!H98))/(I$3-I$4)*10))),1)</f>
        <v>7.9</v>
      </c>
      <c r="J98" s="196">
        <f t="shared" si="108"/>
        <v>7.4</v>
      </c>
      <c r="K98" s="196">
        <f>ROUND(IF('Indicator Data'!I98=0,0,IF(LOG('Indicator Data'!I98)&gt;K$3,10,IF(LOG('Indicator Data'!I98)&lt;K$4,0,10-(K$3-LOG('Indicator Data'!I98))/(K$3-K$4)*10))),1)</f>
        <v>0</v>
      </c>
      <c r="L98" s="197">
        <f t="shared" si="109"/>
        <v>4.7</v>
      </c>
      <c r="M98" s="197">
        <f>ROUND(IF('Indicator Data'!J98=0,0,IF(LOG('Indicator Data'!J98)&gt;M$3,10,IF(LOG('Indicator Data'!J98)&lt;M$4,0,10-(M$3-LOG('Indicator Data'!J98))/(M$3-M$4)*10))),1)</f>
        <v>8.3000000000000007</v>
      </c>
      <c r="N98" s="198">
        <f>'Indicator Data'!C98/'Indicator Data'!$CB98</f>
        <v>5.8342973902995008E-4</v>
      </c>
      <c r="O98" s="198">
        <f>'Indicator Data'!D98/'Indicator Data'!$CB98</f>
        <v>3.7472470134981833E-6</v>
      </c>
      <c r="P98" s="198">
        <f>IF(F98=0.1,"x",'Indicator Data'!E98/'Indicator Data'!$CB98)</f>
        <v>1.5326787393030622E-2</v>
      </c>
      <c r="Q98" s="198">
        <f>'Indicator Data'!F98/'Indicator Data'!$CB98</f>
        <v>0</v>
      </c>
      <c r="R98" s="198">
        <f>'Indicator Data'!G98/'Indicator Data'!$CB98</f>
        <v>8.8017181601047854E-3</v>
      </c>
      <c r="S98" s="198">
        <f>'Indicator Data'!H98/'Indicator Data'!$CB98</f>
        <v>4.7170604928640212E-4</v>
      </c>
      <c r="T98" s="198">
        <f>'Indicator Data'!I98/'Indicator Data'!$CB98</f>
        <v>0</v>
      </c>
      <c r="U98" s="198">
        <f>'Indicator Data'!J98/'Indicator Data'!$CB98</f>
        <v>3.1387350786309678E-3</v>
      </c>
      <c r="V98" s="196">
        <f t="shared" si="110"/>
        <v>2.9</v>
      </c>
      <c r="W98" s="196">
        <f t="shared" si="111"/>
        <v>0</v>
      </c>
      <c r="X98" s="197">
        <f t="shared" si="112"/>
        <v>1.6</v>
      </c>
      <c r="Y98" s="197">
        <f t="shared" si="113"/>
        <v>10</v>
      </c>
      <c r="Z98" s="197">
        <f t="shared" si="114"/>
        <v>0</v>
      </c>
      <c r="AA98" s="196">
        <f t="shared" si="115"/>
        <v>4.9000000000000004</v>
      </c>
      <c r="AB98" s="196">
        <f t="shared" si="116"/>
        <v>0.9</v>
      </c>
      <c r="AC98" s="196">
        <f t="shared" si="117"/>
        <v>3.1</v>
      </c>
      <c r="AD98" s="196">
        <f t="shared" si="118"/>
        <v>0</v>
      </c>
      <c r="AE98" s="197">
        <f t="shared" si="119"/>
        <v>1.7</v>
      </c>
      <c r="AF98" s="197">
        <f t="shared" si="120"/>
        <v>1</v>
      </c>
      <c r="AG98" s="196">
        <f>ROUND(IF('Indicator Data'!K98=0,0,IF('Indicator Data'!K98&gt;AG$3,10,IF('Indicator Data'!K98&lt;AG$4,0,10-(AG$3-'Indicator Data'!K98)/(AG$3-AG$4)*10))),1)</f>
        <v>4.8</v>
      </c>
      <c r="AH98" s="199">
        <f t="shared" si="121"/>
        <v>4.7</v>
      </c>
      <c r="AI98" s="199">
        <f t="shared" si="122"/>
        <v>0.7</v>
      </c>
      <c r="AJ98" s="197">
        <f t="shared" si="123"/>
        <v>5.9</v>
      </c>
      <c r="AK98" s="197">
        <f t="shared" si="124"/>
        <v>4.4000000000000004</v>
      </c>
      <c r="AL98" s="199">
        <f t="shared" si="125"/>
        <v>5.2</v>
      </c>
      <c r="AM98" s="199">
        <f t="shared" si="126"/>
        <v>0</v>
      </c>
      <c r="AN98" s="197">
        <f t="shared" si="127"/>
        <v>5.8</v>
      </c>
      <c r="AO98" s="200">
        <f t="shared" si="128"/>
        <v>3.1</v>
      </c>
      <c r="AP98" s="200">
        <f t="shared" si="153"/>
        <v>9.1</v>
      </c>
      <c r="AQ98" s="200">
        <f t="shared" si="129"/>
        <v>0</v>
      </c>
      <c r="AR98" s="200">
        <f t="shared" si="130"/>
        <v>3.3</v>
      </c>
      <c r="AS98" s="199">
        <f t="shared" si="131"/>
        <v>5.3</v>
      </c>
      <c r="AT98" s="199">
        <f>IF('Indicator Data'!L98="No data","x",IF('Indicator Data'!CC98&lt;1000,"x",ROUND((IF('Indicator Data'!L98&gt;AT$3,10,IF('Indicator Data'!L98&lt;AT$4,0,10-(AT$3-'Indicator Data'!L98)/(AT$3-AT$4)*10))),1)))</f>
        <v>0</v>
      </c>
      <c r="AU98" s="200">
        <f t="shared" si="132"/>
        <v>2.7</v>
      </c>
      <c r="AV98" s="201">
        <f>IF('Indicator Data'!M98="No data","x",ROUND(IF('Indicator Data'!M98=0,0,IF(LOG('Indicator Data'!M98)&gt;AV$3,10,IF(LOG('Indicator Data'!M98)&lt;AV$4,0,10-(AV$3-LOG('Indicator Data'!M98))/(AV$3-AV$4)*10))),1))</f>
        <v>7.9</v>
      </c>
      <c r="AW98" s="198">
        <f>IF(AV98="x","x",'Indicator Data'!M98/'Indicator Data'!$CB98)</f>
        <v>0.50177774553483157</v>
      </c>
      <c r="AX98" s="201">
        <f t="shared" si="133"/>
        <v>5.6</v>
      </c>
      <c r="AY98" s="197">
        <f t="shared" si="154"/>
        <v>6.9</v>
      </c>
      <c r="AZ98" s="201" t="str">
        <f>IF('Indicator Data'!N98="No data","x",ROUND(IF('Indicator Data'!N98=0,0,IF(LOG('Indicator Data'!N98)&gt;AZ$3,10,IF(LOG('Indicator Data'!N98)&lt;AZ$4,0,10-(AZ$3-LOG('Indicator Data'!N98))/(AZ$3-AZ$4)*10))),1))</f>
        <v>x</v>
      </c>
      <c r="BA98" s="198" t="str">
        <f>IF(AZ98="x","x",'Indicator Data'!N98/'Indicator Data'!$CB98)</f>
        <v>x</v>
      </c>
      <c r="BB98" s="201" t="str">
        <f t="shared" si="134"/>
        <v>x</v>
      </c>
      <c r="BC98" s="197" t="str">
        <f t="shared" si="155"/>
        <v>x</v>
      </c>
      <c r="BD98" s="201" t="str">
        <f>IF('Indicator Data'!O98="No data","x",ROUND(IF('Indicator Data'!O98=0,0,IF(LOG('Indicator Data'!O98)&gt;BD$3,10,IF(LOG('Indicator Data'!O98)&lt;BD$4,0,10-(BD$3-LOG('Indicator Data'!O98))/(BD$3-BD$4)*10))),1))</f>
        <v>x</v>
      </c>
      <c r="BE98" s="198" t="str">
        <f>IF(BD98="x","x",'Indicator Data'!O98/'Indicator Data'!$CB98)</f>
        <v>x</v>
      </c>
      <c r="BF98" s="201" t="str">
        <f t="shared" si="135"/>
        <v>x</v>
      </c>
      <c r="BG98" s="197" t="str">
        <f t="shared" si="156"/>
        <v>x</v>
      </c>
      <c r="BH98" s="201" t="str">
        <f>IF('Indicator Data'!P98="No data","x",ROUND(IF('Indicator Data'!P98=0,0,IF(LOG('Indicator Data'!P98)&gt;BH$3,10,IF(LOG('Indicator Data'!P98)&lt;BH$4,0,10-(BH$3-LOG('Indicator Data'!P98))/(BH$3-BH$4)*10))),1))</f>
        <v>x</v>
      </c>
      <c r="BI98" s="198" t="str">
        <f>IF(BH98="x","x",'Indicator Data'!P98/'Indicator Data'!$CB98)</f>
        <v>x</v>
      </c>
      <c r="BJ98" s="201" t="str">
        <f t="shared" si="136"/>
        <v>x</v>
      </c>
      <c r="BK98" s="197" t="str">
        <f t="shared" si="157"/>
        <v>x</v>
      </c>
      <c r="BL98" s="199">
        <f t="shared" si="158"/>
        <v>6.9</v>
      </c>
      <c r="BM98" s="201">
        <f>ROUND(IF('Indicator Data'!Q98=0,0,IF(LOG('Indicator Data'!Q98)&gt;BM$3,10,IF(LOG('Indicator Data'!Q98)&lt;BM$4,0,10-(BM$3-LOG('Indicator Data'!Q98))/(BM$3-BM$4)*10))),1)</f>
        <v>8.4</v>
      </c>
      <c r="BN98" s="252">
        <f>'Indicator Data'!R98</f>
        <v>1</v>
      </c>
      <c r="BO98" s="201">
        <f t="shared" si="137"/>
        <v>10</v>
      </c>
      <c r="BP98" s="201">
        <f t="shared" si="138"/>
        <v>9.4</v>
      </c>
      <c r="BQ98" s="201">
        <f>ROUND(IF('Indicator Data'!S98=0,0,IF(LOG('Indicator Data'!S98)&gt;BQ$3,10,IF(LOG('Indicator Data'!S98)&lt;BQ$4,0,10-(BQ$3-LOG('Indicator Data'!S98))/(BQ$3-BQ$4)*10))),1)</f>
        <v>8.3000000000000007</v>
      </c>
      <c r="BR98" s="252">
        <f>'Indicator Data'!T98</f>
        <v>0.96746358799999999</v>
      </c>
      <c r="BS98" s="201">
        <f t="shared" si="139"/>
        <v>9.6999999999999993</v>
      </c>
      <c r="BT98" s="201">
        <f t="shared" si="140"/>
        <v>9.1</v>
      </c>
      <c r="BU98" s="197">
        <f t="shared" si="141"/>
        <v>9.3000000000000007</v>
      </c>
      <c r="BV98" s="201">
        <f>ROUND(IF('Indicator Data'!U98=0,0,IF(LOG('Indicator Data'!U98)&gt;BV$3,10,IF(LOG('Indicator Data'!U98)&lt;BV$4,0,10-(BV$3-LOG('Indicator Data'!U98))/(BV$3-BV$4)*10))),1)</f>
        <v>8.1</v>
      </c>
      <c r="BW98" s="198">
        <f>'Indicator Data'!U98/'Indicator Data'!$CB98</f>
        <v>0.73991255836790459</v>
      </c>
      <c r="BX98" s="201">
        <f t="shared" si="142"/>
        <v>8.1999999999999993</v>
      </c>
      <c r="BY98" s="197">
        <f t="shared" si="159"/>
        <v>8.1999999999999993</v>
      </c>
      <c r="BZ98" s="201">
        <f>ROUND(IF('Indicator Data'!V98=0,0,IF(LOG('Indicator Data'!V98)&gt;BZ$3,10,IF(LOG('Indicator Data'!V98)&lt;BZ$4,0,10-(BZ$3-LOG('Indicator Data'!V98))/(BZ$3-BZ$4)*10))),1)</f>
        <v>8</v>
      </c>
      <c r="CA98" s="198">
        <f>IF('Indicator Data'!V98/'Indicator Data'!$CB98&gt;1,1,'Indicator Data'!V98/'Indicator Data'!$CB98)</f>
        <v>0.62071531733478791</v>
      </c>
      <c r="CB98" s="201">
        <f t="shared" si="143"/>
        <v>6.2</v>
      </c>
      <c r="CC98" s="197">
        <f t="shared" si="160"/>
        <v>7.2</v>
      </c>
      <c r="CD98" s="201">
        <f>ROUND(IF('Indicator Data'!W98=0,0,IF(LOG('Indicator Data'!W98)&gt;CD$3,10,IF(LOG('Indicator Data'!W98)&lt;CD$4,0,10-(CD$3-LOG('Indicator Data'!W98))/(CD$3-CD$4)*10))),1)</f>
        <v>8.3000000000000007</v>
      </c>
      <c r="CE98" s="198">
        <f>'Indicator Data'!W98/'Indicator Data'!$CB98</f>
        <v>0.9655892981013201</v>
      </c>
      <c r="CF98" s="201">
        <f t="shared" si="144"/>
        <v>9.6999999999999993</v>
      </c>
      <c r="CG98" s="197">
        <f t="shared" si="161"/>
        <v>9.1</v>
      </c>
      <c r="CH98" s="199">
        <f t="shared" si="145"/>
        <v>8.6</v>
      </c>
      <c r="CI98" s="201">
        <f>IF('Indicator Data'!BR98="No data","x",ROUND(IF('Indicator Data'!BR98&gt;CI$3,0,IF('Indicator Data'!BR98&lt;CI$4,10,(CI$3-'Indicator Data'!BR98)/(CI$3-CI$4)*10)),1))</f>
        <v>2.8</v>
      </c>
      <c r="CJ98" s="201">
        <f>IF('Indicator Data'!BS98="No data","x",ROUND(IF('Indicator Data'!BS98&gt;CJ$3,0,IF('Indicator Data'!BS98&lt;CJ$4,10,(CJ$3-'Indicator Data'!BS98)/(CJ$3-CJ$4)*10)),1))</f>
        <v>3</v>
      </c>
      <c r="CK98" s="201">
        <f>IF('Indicator Data'!AC98="No data","x",ROUND(IF('Indicator Data'!AC98&gt;CK$3,0,IF('Indicator Data'!AC98&lt;CK$4,10,(CK$3-'Indicator Data'!AC98)/(CK$3-CK$4)*10)),1))</f>
        <v>5</v>
      </c>
      <c r="CL98" s="197">
        <f t="shared" si="146"/>
        <v>3.6</v>
      </c>
      <c r="CM98" s="201">
        <f>IF('Indicator Data'!X98="No data","x",ROUND(IF(LOG('Indicator Data'!X98)&gt;CM$3,10,IF(LOG('Indicator Data'!X98)&lt;CM$4,0,10-(CM$3-LOG('Indicator Data'!X98))/(CM$3-CM$4)*10)),1))</f>
        <v>5</v>
      </c>
      <c r="CN98" s="201">
        <f>IF('Indicator Data'!Y98="No data","x",ROUND(IF('Indicator Data'!Y98&gt;CN$3,10,IF('Indicator Data'!Y98&lt;CN$4,0,10-(CN$3-'Indicator Data'!Y98)/(CN$3-CN$4)*10)),1))</f>
        <v>6.5</v>
      </c>
      <c r="CO98" s="201">
        <f>IF('Indicator Data'!Z98="No data","x",ROUND(IF('Indicator Data'!Z98&gt;CO$3,10,IF('Indicator Data'!Z98&lt;CO$4,0,10-(CO$3-'Indicator Data'!Z98)/(CO$3-CO$4)*10)),1))</f>
        <v>3.6</v>
      </c>
      <c r="CP98" s="201" t="str">
        <f>IF('Indicator Data'!AA98="No data","x",ROUND(IF('Indicator Data'!AA98&gt;CP$3,10,IF('Indicator Data'!AA98&lt;CP$4,0,10-(CP$3-'Indicator Data'!AA98)/(CP$3-CP$4)*10)),1))</f>
        <v>x</v>
      </c>
      <c r="CQ98" s="197">
        <f t="shared" si="162"/>
        <v>5</v>
      </c>
      <c r="CR98" s="199">
        <f t="shared" si="163"/>
        <v>4.5</v>
      </c>
      <c r="CS98" s="201">
        <f>IF('Indicator Data'!AF98="No data","x",ROUND(IF('Indicator Data'!AF98&gt;CS$3,10,IF('Indicator Data'!AF98&lt;CS$4,0,10-(CS$3-'Indicator Data'!AF98)/(CS$3-CS$4)*10)),1))</f>
        <v>2.2999999999999998</v>
      </c>
      <c r="CT98" s="201">
        <f>IF('Indicator Data'!AG98="No data","x",ROUND(IF('Indicator Data'!AG98&gt;CT$3,10,IF('Indicator Data'!AG98&lt;CT$4,0,10-(CT$3-'Indicator Data'!AG98)/(CT$3-CT$4)*10)),1))</f>
        <v>4</v>
      </c>
      <c r="CU98" s="197">
        <f t="shared" si="164"/>
        <v>4.3</v>
      </c>
      <c r="CV98" s="201">
        <f>IF('Indicator Data'!AB98="No data","x",ROUND(IF('Indicator Data'!AB98&gt;CV$3,10,IF('Indicator Data'!AB98&lt;CV$4,0,10-(CV$3-'Indicator Data'!AB98)/(CV$3-CV$4)*10)),1))</f>
        <v>6.9</v>
      </c>
      <c r="CW98" s="197">
        <f t="shared" si="165"/>
        <v>4.4000000000000004</v>
      </c>
      <c r="CX98" s="198">
        <f>IF('Indicator Data'!AD98="No data","x",'Indicator Data'!AD98/'Indicator Data'!$CA98)</f>
        <v>2.3379656482611089E-4</v>
      </c>
      <c r="CY98" s="201">
        <f t="shared" si="147"/>
        <v>7.7</v>
      </c>
      <c r="CZ98" s="201">
        <f>IF('Indicator Data'!AE98="No data","x",ROUND(IF('Indicator Data'!AE98&gt;CZ$3,0,IF('Indicator Data'!AE98&lt;CZ$4,10,(CZ$3-'Indicator Data'!AE98)/(CZ$3-CZ$4)*10)),1))</f>
        <v>6</v>
      </c>
      <c r="DA98" s="197">
        <f t="shared" si="166"/>
        <v>6.9</v>
      </c>
      <c r="DB98" s="199">
        <f t="shared" si="167"/>
        <v>5.2</v>
      </c>
      <c r="DC98" s="200">
        <f t="shared" si="148"/>
        <v>6.6</v>
      </c>
      <c r="DD98" s="202">
        <f t="shared" si="149"/>
        <v>5</v>
      </c>
      <c r="DE98" s="201">
        <f>ROUND(IF('Indicator Data'!AH98=0,0,IF('Indicator Data'!AH98&gt;DE$3,10,IF('Indicator Data'!AH98&lt;DE$4,0,10-(DE$3-'Indicator Data'!AH98)/(DE$3-DE$4)*10))),1)</f>
        <v>0.7</v>
      </c>
      <c r="DF98" s="201">
        <f>ROUND(IF('Indicator Data'!AI98=0,0,IF(LOG('Indicator Data'!AI98)&gt;LOG(DF$3),10,IF(LOG('Indicator Data'!AI98)&lt;LOG(DF$4),0,10-(LOG(DF$3)-LOG('Indicator Data'!AI98))/(LOG(DF$3)-LOG(DF$4))*10))),1)</f>
        <v>2.7</v>
      </c>
      <c r="DG98" s="203">
        <f t="shared" si="150"/>
        <v>1.8</v>
      </c>
      <c r="DH98" s="197">
        <f>'Indicator Data'!AJ98</f>
        <v>0</v>
      </c>
      <c r="DI98" s="197">
        <f>'Indicator Data'!AK98</f>
        <v>0</v>
      </c>
      <c r="DJ98" s="200">
        <f t="shared" si="151"/>
        <v>0</v>
      </c>
      <c r="DK98" s="202">
        <f t="shared" si="152"/>
        <v>1.3</v>
      </c>
      <c r="DL98" s="13"/>
      <c r="DM98" s="24"/>
    </row>
    <row r="99" spans="1:117" s="2" customFormat="1">
      <c r="A99" s="205" t="str">
        <f>'Indicator Data'!A99</f>
        <v>Latvia</v>
      </c>
      <c r="B99" s="206" t="str">
        <f>'Indicator Data'!B99</f>
        <v>LVA</v>
      </c>
      <c r="C99" s="204">
        <f>ROUND(IF('Indicator Data'!C99=0,0.1,IF(LOG('Indicator Data'!C99)&gt;C$3,10,IF(LOG('Indicator Data'!C99)&lt;C$4,0,10-(C$3-LOG('Indicator Data'!C99))/(C$3-C$4)*10))),1)</f>
        <v>0.1</v>
      </c>
      <c r="D99" s="196">
        <f>ROUND(IF('Indicator Data'!D99=0,0.1,IF(LOG('Indicator Data'!D99)&gt;D$3,10,IF(LOG('Indicator Data'!D99)&lt;D$4,0,10-(D$3-LOG('Indicator Data'!D99))/(D$3-D$4)*10))),1)</f>
        <v>0.1</v>
      </c>
      <c r="E99" s="197">
        <f t="shared" si="107"/>
        <v>0.1</v>
      </c>
      <c r="F99" s="197">
        <f>IF('Indicator Data'!E99="No data",0.1,(ROUND(IF('Indicator Data'!E99=0,0,IF(LOG('Indicator Data'!E99)&gt;F$3,10,IF(LOG('Indicator Data'!E99)&lt;F$4,0,10-(F$3-LOG('Indicator Data'!E99))/(F$3-F$4)*10))),1)))</f>
        <v>5.8</v>
      </c>
      <c r="G99" s="197">
        <f>ROUND(IF('Indicator Data'!F99=0,0,IF(LOG('Indicator Data'!F99)&gt;G$3,10,IF(LOG('Indicator Data'!F99)&lt;G$4,0,10-(G$3-LOG('Indicator Data'!F99))/(G$3-G$4)*10))),1)</f>
        <v>0</v>
      </c>
      <c r="H99" s="196">
        <f>ROUND(IF('Indicator Data'!G99=0,0,IF(LOG('Indicator Data'!G99)&gt;H$3,10,IF(LOG('Indicator Data'!G99)&lt;H$4,0,10-(H$3-LOG('Indicator Data'!G99))/(H$3-H$4)*10))),1)</f>
        <v>0</v>
      </c>
      <c r="I99" s="196">
        <f>ROUND(IF('Indicator Data'!H99=0,0,IF(LOG('Indicator Data'!H99)&gt;I$3,10,IF(LOG('Indicator Data'!H99)&lt;I$4,0,10-(I$3-LOG('Indicator Data'!H99))/(I$3-I$4)*10))),1)</f>
        <v>0</v>
      </c>
      <c r="J99" s="196">
        <f t="shared" si="108"/>
        <v>0</v>
      </c>
      <c r="K99" s="196">
        <f>ROUND(IF('Indicator Data'!I99=0,0,IF(LOG('Indicator Data'!I99)&gt;K$3,10,IF(LOG('Indicator Data'!I99)&lt;K$4,0,10-(K$3-LOG('Indicator Data'!I99))/(K$3-K$4)*10))),1)</f>
        <v>0</v>
      </c>
      <c r="L99" s="197">
        <f t="shared" si="109"/>
        <v>0</v>
      </c>
      <c r="M99" s="197">
        <f>ROUND(IF('Indicator Data'!J99=0,0,IF(LOG('Indicator Data'!J99)&gt;M$3,10,IF(LOG('Indicator Data'!J99)&lt;M$4,0,10-(M$3-LOG('Indicator Data'!J99))/(M$3-M$4)*10))),1)</f>
        <v>0</v>
      </c>
      <c r="N99" s="198">
        <f>'Indicator Data'!C99/'Indicator Data'!$CB99</f>
        <v>0</v>
      </c>
      <c r="O99" s="198">
        <f>'Indicator Data'!D99/'Indicator Data'!$CB99</f>
        <v>0</v>
      </c>
      <c r="P99" s="198">
        <f>IF(F99=0.1,"x",'Indicator Data'!E99/'Indicator Data'!$CB99)</f>
        <v>1.0626619470265457E-2</v>
      </c>
      <c r="Q99" s="198">
        <f>'Indicator Data'!F99/'Indicator Data'!$CB99</f>
        <v>0</v>
      </c>
      <c r="R99" s="198">
        <f>'Indicator Data'!G99/'Indicator Data'!$CB99</f>
        <v>0</v>
      </c>
      <c r="S99" s="198">
        <f>'Indicator Data'!H99/'Indicator Data'!$CB99</f>
        <v>0</v>
      </c>
      <c r="T99" s="198">
        <f>'Indicator Data'!I99/'Indicator Data'!$CB99</f>
        <v>0</v>
      </c>
      <c r="U99" s="198">
        <f>'Indicator Data'!J99/'Indicator Data'!$CB99</f>
        <v>0</v>
      </c>
      <c r="V99" s="196">
        <f t="shared" si="110"/>
        <v>0</v>
      </c>
      <c r="W99" s="196">
        <f t="shared" si="111"/>
        <v>0</v>
      </c>
      <c r="X99" s="197">
        <f t="shared" si="112"/>
        <v>0</v>
      </c>
      <c r="Y99" s="197">
        <f t="shared" si="113"/>
        <v>7.1</v>
      </c>
      <c r="Z99" s="197">
        <f t="shared" si="114"/>
        <v>0</v>
      </c>
      <c r="AA99" s="196">
        <f t="shared" si="115"/>
        <v>0</v>
      </c>
      <c r="AB99" s="196">
        <f t="shared" si="116"/>
        <v>0</v>
      </c>
      <c r="AC99" s="196">
        <f t="shared" si="117"/>
        <v>0</v>
      </c>
      <c r="AD99" s="196">
        <f t="shared" si="118"/>
        <v>0</v>
      </c>
      <c r="AE99" s="197">
        <f t="shared" si="119"/>
        <v>0</v>
      </c>
      <c r="AF99" s="197">
        <f t="shared" si="120"/>
        <v>0</v>
      </c>
      <c r="AG99" s="196">
        <f>ROUND(IF('Indicator Data'!K99=0,0,IF('Indicator Data'!K99&gt;AG$3,10,IF('Indicator Data'!K99&lt;AG$4,0,10-(AG$3-'Indicator Data'!K99)/(AG$3-AG$4)*10))),1)</f>
        <v>0</v>
      </c>
      <c r="AH99" s="199">
        <f t="shared" si="121"/>
        <v>0.1</v>
      </c>
      <c r="AI99" s="199">
        <f t="shared" si="122"/>
        <v>0.1</v>
      </c>
      <c r="AJ99" s="197">
        <f t="shared" si="123"/>
        <v>0</v>
      </c>
      <c r="AK99" s="197">
        <f t="shared" si="124"/>
        <v>0</v>
      </c>
      <c r="AL99" s="199">
        <f t="shared" si="125"/>
        <v>0</v>
      </c>
      <c r="AM99" s="199">
        <f t="shared" si="126"/>
        <v>0</v>
      </c>
      <c r="AN99" s="197">
        <f t="shared" si="127"/>
        <v>0</v>
      </c>
      <c r="AO99" s="200">
        <f t="shared" si="128"/>
        <v>0.1</v>
      </c>
      <c r="AP99" s="200">
        <f t="shared" si="153"/>
        <v>6.5</v>
      </c>
      <c r="AQ99" s="200">
        <f t="shared" si="129"/>
        <v>0</v>
      </c>
      <c r="AR99" s="200">
        <f t="shared" si="130"/>
        <v>0</v>
      </c>
      <c r="AS99" s="199">
        <f t="shared" si="131"/>
        <v>0</v>
      </c>
      <c r="AT99" s="199">
        <f>IF('Indicator Data'!L99="No data","x",IF('Indicator Data'!CC99&lt;1000,"x",ROUND((IF('Indicator Data'!L99&gt;AT$3,10,IF('Indicator Data'!L99&lt;AT$4,0,10-(AT$3-'Indicator Data'!L99)/(AT$3-AT$4)*10))),1)))</f>
        <v>4.8</v>
      </c>
      <c r="AU99" s="200">
        <f t="shared" si="132"/>
        <v>2.4</v>
      </c>
      <c r="AV99" s="201">
        <f>IF('Indicator Data'!M99="No data","x",ROUND(IF('Indicator Data'!M99=0,0,IF(LOG('Indicator Data'!M99)&gt;AV$3,10,IF(LOG('Indicator Data'!M99)&lt;AV$4,0,10-(AV$3-LOG('Indicator Data'!M99))/(AV$3-AV$4)*10))),1))</f>
        <v>0</v>
      </c>
      <c r="AW99" s="198">
        <f>IF(AV99="x","x",'Indicator Data'!M99/'Indicator Data'!$CB99)</f>
        <v>0</v>
      </c>
      <c r="AX99" s="201">
        <f t="shared" si="133"/>
        <v>0</v>
      </c>
      <c r="AY99" s="197">
        <f t="shared" si="154"/>
        <v>0</v>
      </c>
      <c r="AZ99" s="201" t="str">
        <f>IF('Indicator Data'!N99="No data","x",ROUND(IF('Indicator Data'!N99=0,0,IF(LOG('Indicator Data'!N99)&gt;AZ$3,10,IF(LOG('Indicator Data'!N99)&lt;AZ$4,0,10-(AZ$3-LOG('Indicator Data'!N99))/(AZ$3-AZ$4)*10))),1))</f>
        <v>x</v>
      </c>
      <c r="BA99" s="198" t="str">
        <f>IF(AZ99="x","x",'Indicator Data'!N99/'Indicator Data'!$CB99)</f>
        <v>x</v>
      </c>
      <c r="BB99" s="201" t="str">
        <f t="shared" si="134"/>
        <v>x</v>
      </c>
      <c r="BC99" s="197" t="str">
        <f t="shared" si="155"/>
        <v>x</v>
      </c>
      <c r="BD99" s="201" t="str">
        <f>IF('Indicator Data'!O99="No data","x",ROUND(IF('Indicator Data'!O99=0,0,IF(LOG('Indicator Data'!O99)&gt;BD$3,10,IF(LOG('Indicator Data'!O99)&lt;BD$4,0,10-(BD$3-LOG('Indicator Data'!O99))/(BD$3-BD$4)*10))),1))</f>
        <v>x</v>
      </c>
      <c r="BE99" s="198" t="str">
        <f>IF(BD99="x","x",'Indicator Data'!O99/'Indicator Data'!$CB99)</f>
        <v>x</v>
      </c>
      <c r="BF99" s="201" t="str">
        <f t="shared" si="135"/>
        <v>x</v>
      </c>
      <c r="BG99" s="197" t="str">
        <f t="shared" si="156"/>
        <v>x</v>
      </c>
      <c r="BH99" s="201" t="str">
        <f>IF('Indicator Data'!P99="No data","x",ROUND(IF('Indicator Data'!P99=0,0,IF(LOG('Indicator Data'!P99)&gt;BH$3,10,IF(LOG('Indicator Data'!P99)&lt;BH$4,0,10-(BH$3-LOG('Indicator Data'!P99))/(BH$3-BH$4)*10))),1))</f>
        <v>x</v>
      </c>
      <c r="BI99" s="198" t="str">
        <f>IF(BH99="x","x",'Indicator Data'!P99/'Indicator Data'!$CB99)</f>
        <v>x</v>
      </c>
      <c r="BJ99" s="201" t="str">
        <f t="shared" si="136"/>
        <v>x</v>
      </c>
      <c r="BK99" s="197" t="str">
        <f t="shared" si="157"/>
        <v>x</v>
      </c>
      <c r="BL99" s="199">
        <f t="shared" si="158"/>
        <v>0</v>
      </c>
      <c r="BM99" s="201">
        <f>ROUND(IF('Indicator Data'!Q99=0,0,IF(LOG('Indicator Data'!Q99)&gt;BM$3,10,IF(LOG('Indicator Data'!Q99)&lt;BM$4,0,10-(BM$3-LOG('Indicator Data'!Q99))/(BM$3-BM$4)*10))),1)</f>
        <v>0</v>
      </c>
      <c r="BN99" s="252">
        <f>'Indicator Data'!R99</f>
        <v>0</v>
      </c>
      <c r="BO99" s="201">
        <f t="shared" si="137"/>
        <v>0</v>
      </c>
      <c r="BP99" s="201">
        <f t="shared" si="138"/>
        <v>0</v>
      </c>
      <c r="BQ99" s="201">
        <f>ROUND(IF('Indicator Data'!S99=0,0,IF(LOG('Indicator Data'!S99)&gt;BQ$3,10,IF(LOG('Indicator Data'!S99)&lt;BQ$4,0,10-(BQ$3-LOG('Indicator Data'!S99))/(BQ$3-BQ$4)*10))),1)</f>
        <v>0</v>
      </c>
      <c r="BR99" s="252">
        <f>'Indicator Data'!T99</f>
        <v>0</v>
      </c>
      <c r="BS99" s="201">
        <f t="shared" si="139"/>
        <v>0</v>
      </c>
      <c r="BT99" s="201">
        <f t="shared" si="140"/>
        <v>0</v>
      </c>
      <c r="BU99" s="197">
        <f t="shared" si="141"/>
        <v>0</v>
      </c>
      <c r="BV99" s="201">
        <f>ROUND(IF('Indicator Data'!U99=0,0,IF(LOG('Indicator Data'!U99)&gt;BV$3,10,IF(LOG('Indicator Data'!U99)&lt;BV$4,0,10-(BV$3-LOG('Indicator Data'!U99))/(BV$3-BV$4)*10))),1)</f>
        <v>0</v>
      </c>
      <c r="BW99" s="198">
        <f>'Indicator Data'!U99/'Indicator Data'!$CB99</f>
        <v>0</v>
      </c>
      <c r="BX99" s="201">
        <f t="shared" si="142"/>
        <v>0</v>
      </c>
      <c r="BY99" s="197">
        <f t="shared" si="159"/>
        <v>0</v>
      </c>
      <c r="BZ99" s="201">
        <f>ROUND(IF('Indicator Data'!V99=0,0,IF(LOG('Indicator Data'!V99)&gt;BZ$3,10,IF(LOG('Indicator Data'!V99)&lt;BZ$4,0,10-(BZ$3-LOG('Indicator Data'!V99))/(BZ$3-BZ$4)*10))),1)</f>
        <v>0</v>
      </c>
      <c r="CA99" s="198">
        <f>IF('Indicator Data'!V99/'Indicator Data'!$CB99&gt;1,1,'Indicator Data'!V99/'Indicator Data'!$CB99)</f>
        <v>0</v>
      </c>
      <c r="CB99" s="201">
        <f t="shared" si="143"/>
        <v>0</v>
      </c>
      <c r="CC99" s="197">
        <f t="shared" si="160"/>
        <v>0</v>
      </c>
      <c r="CD99" s="201">
        <f>ROUND(IF('Indicator Data'!W99=0,0,IF(LOG('Indicator Data'!W99)&gt;CD$3,10,IF(LOG('Indicator Data'!W99)&lt;CD$4,0,10-(CD$3-LOG('Indicator Data'!W99))/(CD$3-CD$4)*10))),1)</f>
        <v>0</v>
      </c>
      <c r="CE99" s="198">
        <f>'Indicator Data'!W99/'Indicator Data'!$CB99</f>
        <v>0</v>
      </c>
      <c r="CF99" s="201">
        <f t="shared" si="144"/>
        <v>0</v>
      </c>
      <c r="CG99" s="197">
        <f t="shared" si="161"/>
        <v>0</v>
      </c>
      <c r="CH99" s="199">
        <f t="shared" si="145"/>
        <v>0</v>
      </c>
      <c r="CI99" s="201">
        <f>IF('Indicator Data'!BR99="No data","x",ROUND(IF('Indicator Data'!BR99&gt;CI$3,0,IF('Indicator Data'!BR99&lt;CI$4,10,(CI$3-'Indicator Data'!BR99)/(CI$3-CI$4)*10)),1))</f>
        <v>0.9</v>
      </c>
      <c r="CJ99" s="201">
        <f>IF('Indicator Data'!BS99="No data","x",ROUND(IF('Indicator Data'!BS99&gt;CJ$3,0,IF('Indicator Data'!BS99&lt;CJ$4,10,(CJ$3-'Indicator Data'!BS99)/(CJ$3-CJ$4)*10)),1))</f>
        <v>0.2</v>
      </c>
      <c r="CK99" s="201" t="str">
        <f>IF('Indicator Data'!AC99="No data","x",ROUND(IF('Indicator Data'!AC99&gt;CK$3,0,IF('Indicator Data'!AC99&lt;CK$4,10,(CK$3-'Indicator Data'!AC99)/(CK$3-CK$4)*10)),1))</f>
        <v>x</v>
      </c>
      <c r="CL99" s="197">
        <f t="shared" si="146"/>
        <v>0.6</v>
      </c>
      <c r="CM99" s="201">
        <f>IF('Indicator Data'!X99="No data","x",ROUND(IF(LOG('Indicator Data'!X99)&gt;CM$3,10,IF(LOG('Indicator Data'!X99)&lt;CM$4,0,10-(CM$3-LOG('Indicator Data'!X99))/(CM$3-CM$4)*10)),1))</f>
        <v>5</v>
      </c>
      <c r="CN99" s="201">
        <f>IF('Indicator Data'!Y99="No data","x",ROUND(IF('Indicator Data'!Y99&gt;CN$3,10,IF('Indicator Data'!Y99&lt;CN$4,0,10-(CN$3-'Indicator Data'!Y99)/(CN$3-CN$4)*10)),1))</f>
        <v>0</v>
      </c>
      <c r="CO99" s="201">
        <f>IF('Indicator Data'!Z99="No data","x",ROUND(IF('Indicator Data'!Z99&gt;CO$3,10,IF('Indicator Data'!Z99&lt;CO$4,0,10-(CO$3-'Indicator Data'!Z99)/(CO$3-CO$4)*10)),1))</f>
        <v>6.8</v>
      </c>
      <c r="CP99" s="201">
        <f>IF('Indicator Data'!AA99="No data","x",ROUND(IF('Indicator Data'!AA99&gt;CP$3,10,IF('Indicator Data'!AA99&lt;CP$4,0,10-(CP$3-'Indicator Data'!AA99)/(CP$3-CP$4)*10)),1))</f>
        <v>1.4</v>
      </c>
      <c r="CQ99" s="197">
        <f t="shared" si="162"/>
        <v>3.3</v>
      </c>
      <c r="CR99" s="199">
        <f t="shared" si="163"/>
        <v>2.4</v>
      </c>
      <c r="CS99" s="201" t="str">
        <f>IF('Indicator Data'!AF99="No data","x",ROUND(IF('Indicator Data'!AF99&gt;CS$3,10,IF('Indicator Data'!AF99&lt;CS$4,0,10-(CS$3-'Indicator Data'!AF99)/(CS$3-CS$4)*10)),1))</f>
        <v>x</v>
      </c>
      <c r="CT99" s="201">
        <f>IF('Indicator Data'!AG99="No data","x",ROUND(IF('Indicator Data'!AG99&gt;CT$3,10,IF('Indicator Data'!AG99&lt;CT$4,0,10-(CT$3-'Indicator Data'!AG99)/(CT$3-CT$4)*10)),1))</f>
        <v>0.7</v>
      </c>
      <c r="CU99" s="197">
        <f t="shared" si="164"/>
        <v>2.8</v>
      </c>
      <c r="CV99" s="201">
        <f>IF('Indicator Data'!AB99="No data","x",ROUND(IF('Indicator Data'!AB99&gt;CV$3,10,IF('Indicator Data'!AB99&lt;CV$4,0,10-(CV$3-'Indicator Data'!AB99)/(CV$3-CV$4)*10)),1))</f>
        <v>0</v>
      </c>
      <c r="CW99" s="197">
        <f t="shared" si="165"/>
        <v>0.4</v>
      </c>
      <c r="CX99" s="198">
        <f>IF('Indicator Data'!AD99="No data","x",'Indicator Data'!AD99/'Indicator Data'!$CA99)</f>
        <v>1.0237503724415519E-3</v>
      </c>
      <c r="CY99" s="201">
        <f t="shared" si="147"/>
        <v>0</v>
      </c>
      <c r="CZ99" s="201">
        <f>IF('Indicator Data'!AE99="No data","x",ROUND(IF('Indicator Data'!AE99&gt;CZ$3,0,IF('Indicator Data'!AE99&lt;CZ$4,10,(CZ$3-'Indicator Data'!AE99)/(CZ$3-CZ$4)*10)),1))</f>
        <v>2</v>
      </c>
      <c r="DA99" s="197">
        <f t="shared" si="166"/>
        <v>1</v>
      </c>
      <c r="DB99" s="199">
        <f t="shared" si="167"/>
        <v>1.4</v>
      </c>
      <c r="DC99" s="200">
        <f t="shared" si="148"/>
        <v>1</v>
      </c>
      <c r="DD99" s="202">
        <f t="shared" si="149"/>
        <v>2.1</v>
      </c>
      <c r="DE99" s="201">
        <f>ROUND(IF('Indicator Data'!AH99=0,0,IF('Indicator Data'!AH99&gt;DE$3,10,IF('Indicator Data'!AH99&lt;DE$4,0,10-(DE$3-'Indicator Data'!AH99)/(DE$3-DE$4)*10))),1)</f>
        <v>0</v>
      </c>
      <c r="DF99" s="201">
        <f>ROUND(IF('Indicator Data'!AI99=0,0,IF(LOG('Indicator Data'!AI99)&gt;LOG(DF$3),10,IF(LOG('Indicator Data'!AI99)&lt;LOG(DF$4),0,10-(LOG(DF$3)-LOG('Indicator Data'!AI99))/(LOG(DF$3)-LOG(DF$4))*10))),1)</f>
        <v>0</v>
      </c>
      <c r="DG99" s="203">
        <f t="shared" si="150"/>
        <v>0</v>
      </c>
      <c r="DH99" s="197">
        <f>'Indicator Data'!AJ99</f>
        <v>0</v>
      </c>
      <c r="DI99" s="197">
        <f>'Indicator Data'!AK99</f>
        <v>0</v>
      </c>
      <c r="DJ99" s="200">
        <f t="shared" si="151"/>
        <v>0</v>
      </c>
      <c r="DK99" s="202">
        <f t="shared" si="152"/>
        <v>0</v>
      </c>
      <c r="DL99" s="13"/>
      <c r="DM99" s="24"/>
    </row>
    <row r="100" spans="1:117" s="2" customFormat="1">
      <c r="A100" s="205" t="str">
        <f>'Indicator Data'!A100</f>
        <v>Lebanon</v>
      </c>
      <c r="B100" s="206" t="str">
        <f>'Indicator Data'!B100</f>
        <v>LBN</v>
      </c>
      <c r="C100" s="204">
        <f>ROUND(IF('Indicator Data'!C100=0,0.1,IF(LOG('Indicator Data'!C100)&gt;C$3,10,IF(LOG('Indicator Data'!C100)&lt;C$4,0,10-(C$3-LOG('Indicator Data'!C100))/(C$3-C$4)*10))),1)</f>
        <v>7.7</v>
      </c>
      <c r="D100" s="196">
        <f>ROUND(IF('Indicator Data'!D100=0,0.1,IF(LOG('Indicator Data'!D100)&gt;D$3,10,IF(LOG('Indicator Data'!D100)&lt;D$4,0,10-(D$3-LOG('Indicator Data'!D100))/(D$3-D$4)*10))),1)</f>
        <v>9.8000000000000007</v>
      </c>
      <c r="E100" s="197">
        <f t="shared" si="107"/>
        <v>9</v>
      </c>
      <c r="F100" s="197">
        <f>IF('Indicator Data'!E100="No data",0.1,(ROUND(IF('Indicator Data'!E100=0,0,IF(LOG('Indicator Data'!E100)&gt;F$3,10,IF(LOG('Indicator Data'!E100)&lt;F$4,0,10-(F$3-LOG('Indicator Data'!E100))/(F$3-F$4)*10))),1)))</f>
        <v>2.2000000000000002</v>
      </c>
      <c r="G100" s="197">
        <f>ROUND(IF('Indicator Data'!F100=0,0,IF(LOG('Indicator Data'!F100)&gt;G$3,10,IF(LOG('Indicator Data'!F100)&lt;G$4,0,10-(G$3-LOG('Indicator Data'!F100))/(G$3-G$4)*10))),1)</f>
        <v>6.3</v>
      </c>
      <c r="H100" s="196">
        <f>ROUND(IF('Indicator Data'!G100=0,0,IF(LOG('Indicator Data'!G100)&gt;H$3,10,IF(LOG('Indicator Data'!G100)&lt;H$4,0,10-(H$3-LOG('Indicator Data'!G100))/(H$3-H$4)*10))),1)</f>
        <v>0</v>
      </c>
      <c r="I100" s="196">
        <f>ROUND(IF('Indicator Data'!H100=0,0,IF(LOG('Indicator Data'!H100)&gt;I$3,10,IF(LOG('Indicator Data'!H100)&lt;I$4,0,10-(I$3-LOG('Indicator Data'!H100))/(I$3-I$4)*10))),1)</f>
        <v>0</v>
      </c>
      <c r="J100" s="196">
        <f t="shared" si="108"/>
        <v>0</v>
      </c>
      <c r="K100" s="196">
        <f>ROUND(IF('Indicator Data'!I100=0,0,IF(LOG('Indicator Data'!I100)&gt;K$3,10,IF(LOG('Indicator Data'!I100)&lt;K$4,0,10-(K$3-LOG('Indicator Data'!I100))/(K$3-K$4)*10))),1)</f>
        <v>0</v>
      </c>
      <c r="L100" s="197">
        <f t="shared" si="109"/>
        <v>0</v>
      </c>
      <c r="M100" s="197">
        <f>ROUND(IF('Indicator Data'!J100=0,0,IF(LOG('Indicator Data'!J100)&gt;M$3,10,IF(LOG('Indicator Data'!J100)&lt;M$4,0,10-(M$3-LOG('Indicator Data'!J100))/(M$3-M$4)*10))),1)</f>
        <v>0</v>
      </c>
      <c r="N100" s="198">
        <f>'Indicator Data'!C100/'Indicator Data'!$CB100</f>
        <v>2.0662057332647716E-3</v>
      </c>
      <c r="O100" s="198">
        <f>'Indicator Data'!D100/'Indicator Data'!$CB100</f>
        <v>1.4875655547732479E-3</v>
      </c>
      <c r="P100" s="198">
        <f>IF(F100=0.1,"x",'Indicator Data'!E100/'Indicator Data'!$CB100)</f>
        <v>1.2718196915241164E-4</v>
      </c>
      <c r="Q100" s="198">
        <f>'Indicator Data'!F100/'Indicator Data'!$CB100</f>
        <v>1.1007756553649638E-5</v>
      </c>
      <c r="R100" s="198">
        <f>'Indicator Data'!G100/'Indicator Data'!$CB100</f>
        <v>0</v>
      </c>
      <c r="S100" s="198">
        <f>'Indicator Data'!H100/'Indicator Data'!$CB100</f>
        <v>0</v>
      </c>
      <c r="T100" s="198">
        <f>'Indicator Data'!I100/'Indicator Data'!$CB100</f>
        <v>0</v>
      </c>
      <c r="U100" s="198">
        <f>'Indicator Data'!J100/'Indicator Data'!$CB100</f>
        <v>0</v>
      </c>
      <c r="V100" s="196">
        <f t="shared" si="110"/>
        <v>10</v>
      </c>
      <c r="W100" s="196">
        <f t="shared" si="111"/>
        <v>10</v>
      </c>
      <c r="X100" s="197">
        <f t="shared" si="112"/>
        <v>10</v>
      </c>
      <c r="Y100" s="197">
        <f t="shared" si="113"/>
        <v>0.1</v>
      </c>
      <c r="Z100" s="197">
        <f t="shared" si="114"/>
        <v>7.9</v>
      </c>
      <c r="AA100" s="196">
        <f t="shared" si="115"/>
        <v>0</v>
      </c>
      <c r="AB100" s="196">
        <f t="shared" si="116"/>
        <v>0</v>
      </c>
      <c r="AC100" s="196">
        <f t="shared" si="117"/>
        <v>0</v>
      </c>
      <c r="AD100" s="196">
        <f t="shared" si="118"/>
        <v>0</v>
      </c>
      <c r="AE100" s="197">
        <f t="shared" si="119"/>
        <v>0</v>
      </c>
      <c r="AF100" s="197">
        <f t="shared" si="120"/>
        <v>0</v>
      </c>
      <c r="AG100" s="196">
        <f>ROUND(IF('Indicator Data'!K100=0,0,IF('Indicator Data'!K100&gt;AG$3,10,IF('Indicator Data'!K100&lt;AG$4,0,10-(AG$3-'Indicator Data'!K100)/(AG$3-AG$4)*10))),1)</f>
        <v>0</v>
      </c>
      <c r="AH100" s="199">
        <f t="shared" si="121"/>
        <v>8.9</v>
      </c>
      <c r="AI100" s="199">
        <f t="shared" si="122"/>
        <v>9.9</v>
      </c>
      <c r="AJ100" s="197">
        <f t="shared" si="123"/>
        <v>0</v>
      </c>
      <c r="AK100" s="197">
        <f t="shared" si="124"/>
        <v>0</v>
      </c>
      <c r="AL100" s="199">
        <f t="shared" si="125"/>
        <v>0</v>
      </c>
      <c r="AM100" s="199">
        <f t="shared" si="126"/>
        <v>0</v>
      </c>
      <c r="AN100" s="197">
        <f t="shared" si="127"/>
        <v>0</v>
      </c>
      <c r="AO100" s="200">
        <f t="shared" si="128"/>
        <v>9.6</v>
      </c>
      <c r="AP100" s="200">
        <f t="shared" si="153"/>
        <v>1.2</v>
      </c>
      <c r="AQ100" s="200">
        <f t="shared" si="129"/>
        <v>7.2</v>
      </c>
      <c r="AR100" s="200">
        <f t="shared" si="130"/>
        <v>0</v>
      </c>
      <c r="AS100" s="199">
        <f t="shared" si="131"/>
        <v>0</v>
      </c>
      <c r="AT100" s="199">
        <f>IF('Indicator Data'!L100="No data","x",IF('Indicator Data'!CC100&lt;1000,"x",ROUND((IF('Indicator Data'!L100&gt;AT$3,10,IF('Indicator Data'!L100&lt;AT$4,0,10-(AT$3-'Indicator Data'!L100)/(AT$3-AT$4)*10))),1)))</f>
        <v>3.8</v>
      </c>
      <c r="AU100" s="200">
        <f t="shared" si="132"/>
        <v>1.9</v>
      </c>
      <c r="AV100" s="201">
        <f>IF('Indicator Data'!M100="No data","x",ROUND(IF('Indicator Data'!M100=0,0,IF(LOG('Indicator Data'!M100)&gt;AV$3,10,IF(LOG('Indicator Data'!M100)&lt;AV$4,0,10-(AV$3-LOG('Indicator Data'!M100))/(AV$3-AV$4)*10))),1))</f>
        <v>3.2</v>
      </c>
      <c r="AW100" s="198">
        <f>IF(AV100="x","x",'Indicator Data'!M100/'Indicator Data'!$CB100)</f>
        <v>3.0158909824545919E-4</v>
      </c>
      <c r="AX100" s="201">
        <f t="shared" si="133"/>
        <v>0</v>
      </c>
      <c r="AY100" s="197">
        <f t="shared" si="154"/>
        <v>1.7</v>
      </c>
      <c r="AZ100" s="201" t="str">
        <f>IF('Indicator Data'!N100="No data","x",ROUND(IF('Indicator Data'!N100=0,0,IF(LOG('Indicator Data'!N100)&gt;AZ$3,10,IF(LOG('Indicator Data'!N100)&lt;AZ$4,0,10-(AZ$3-LOG('Indicator Data'!N100))/(AZ$3-AZ$4)*10))),1))</f>
        <v>x</v>
      </c>
      <c r="BA100" s="198" t="str">
        <f>IF(AZ100="x","x",'Indicator Data'!N100/'Indicator Data'!$CB100)</f>
        <v>x</v>
      </c>
      <c r="BB100" s="201" t="str">
        <f t="shared" si="134"/>
        <v>x</v>
      </c>
      <c r="BC100" s="197" t="str">
        <f t="shared" si="155"/>
        <v>x</v>
      </c>
      <c r="BD100" s="201" t="str">
        <f>IF('Indicator Data'!O100="No data","x",ROUND(IF('Indicator Data'!O100=0,0,IF(LOG('Indicator Data'!O100)&gt;BD$3,10,IF(LOG('Indicator Data'!O100)&lt;BD$4,0,10-(BD$3-LOG('Indicator Data'!O100))/(BD$3-BD$4)*10))),1))</f>
        <v>x</v>
      </c>
      <c r="BE100" s="198" t="str">
        <f>IF(BD100="x","x",'Indicator Data'!O100/'Indicator Data'!$CB100)</f>
        <v>x</v>
      </c>
      <c r="BF100" s="201" t="str">
        <f t="shared" si="135"/>
        <v>x</v>
      </c>
      <c r="BG100" s="197" t="str">
        <f t="shared" si="156"/>
        <v>x</v>
      </c>
      <c r="BH100" s="201" t="str">
        <f>IF('Indicator Data'!P100="No data","x",ROUND(IF('Indicator Data'!P100=0,0,IF(LOG('Indicator Data'!P100)&gt;BH$3,10,IF(LOG('Indicator Data'!P100)&lt;BH$4,0,10-(BH$3-LOG('Indicator Data'!P100))/(BH$3-BH$4)*10))),1))</f>
        <v>x</v>
      </c>
      <c r="BI100" s="198" t="str">
        <f>IF(BH100="x","x",'Indicator Data'!P100/'Indicator Data'!$CB100)</f>
        <v>x</v>
      </c>
      <c r="BJ100" s="201" t="str">
        <f t="shared" si="136"/>
        <v>x</v>
      </c>
      <c r="BK100" s="197" t="str">
        <f t="shared" si="157"/>
        <v>x</v>
      </c>
      <c r="BL100" s="199">
        <f t="shared" si="158"/>
        <v>1.7</v>
      </c>
      <c r="BM100" s="201">
        <f>ROUND(IF('Indicator Data'!Q100=0,0,IF(LOG('Indicator Data'!Q100)&gt;BM$3,10,IF(LOG('Indicator Data'!Q100)&lt;BM$4,0,10-(BM$3-LOG('Indicator Data'!Q100))/(BM$3-BM$4)*10))),1)</f>
        <v>0</v>
      </c>
      <c r="BN100" s="252">
        <f>'Indicator Data'!R100</f>
        <v>0</v>
      </c>
      <c r="BO100" s="201">
        <f t="shared" si="137"/>
        <v>0</v>
      </c>
      <c r="BP100" s="201">
        <f t="shared" si="138"/>
        <v>0</v>
      </c>
      <c r="BQ100" s="201">
        <f>ROUND(IF('Indicator Data'!S100=0,0,IF(LOG('Indicator Data'!S100)&gt;BQ$3,10,IF(LOG('Indicator Data'!S100)&lt;BQ$4,0,10-(BQ$3-LOG('Indicator Data'!S100))/(BQ$3-BQ$4)*10))),1)</f>
        <v>0</v>
      </c>
      <c r="BR100" s="252">
        <f>'Indicator Data'!T100</f>
        <v>0</v>
      </c>
      <c r="BS100" s="201">
        <f t="shared" si="139"/>
        <v>0</v>
      </c>
      <c r="BT100" s="201">
        <f t="shared" si="140"/>
        <v>0</v>
      </c>
      <c r="BU100" s="197">
        <f t="shared" si="141"/>
        <v>0</v>
      </c>
      <c r="BV100" s="201">
        <f>ROUND(IF('Indicator Data'!U100=0,0,IF(LOG('Indicator Data'!U100)&gt;BV$3,10,IF(LOG('Indicator Data'!U100)&lt;BV$4,0,10-(BV$3-LOG('Indicator Data'!U100))/(BV$3-BV$4)*10))),1)</f>
        <v>6.7</v>
      </c>
      <c r="BW100" s="198">
        <f>'Indicator Data'!U100/'Indicator Data'!$CB100</f>
        <v>7.8971448203694145E-2</v>
      </c>
      <c r="BX100" s="201">
        <f t="shared" si="142"/>
        <v>0.9</v>
      </c>
      <c r="BY100" s="197">
        <f t="shared" si="159"/>
        <v>4.4000000000000004</v>
      </c>
      <c r="BZ100" s="201">
        <f>ROUND(IF('Indicator Data'!V100=0,0,IF(LOG('Indicator Data'!V100)&gt;BZ$3,10,IF(LOG('Indicator Data'!V100)&lt;BZ$4,0,10-(BZ$3-LOG('Indicator Data'!V100))/(BZ$3-BZ$4)*10))),1)</f>
        <v>8.1</v>
      </c>
      <c r="CA100" s="198">
        <f>IF('Indicator Data'!V100/'Indicator Data'!$CB100&gt;1,1,'Indicator Data'!V100/'Indicator Data'!$CB100)</f>
        <v>0.78143372728289984</v>
      </c>
      <c r="CB100" s="201">
        <f t="shared" si="143"/>
        <v>7.8</v>
      </c>
      <c r="CC100" s="197">
        <f t="shared" si="160"/>
        <v>8</v>
      </c>
      <c r="CD100" s="201">
        <f>ROUND(IF('Indicator Data'!W100=0,0,IF(LOG('Indicator Data'!W100)&gt;CD$3,10,IF(LOG('Indicator Data'!W100)&lt;CD$4,0,10-(CD$3-LOG('Indicator Data'!W100))/(CD$3-CD$4)*10))),1)</f>
        <v>7.2</v>
      </c>
      <c r="CE100" s="198">
        <f>'Indicator Data'!W100/'Indicator Data'!$CB100</f>
        <v>0.18341686362091816</v>
      </c>
      <c r="CF100" s="201">
        <f t="shared" si="144"/>
        <v>1.8</v>
      </c>
      <c r="CG100" s="197">
        <f t="shared" si="161"/>
        <v>5.0999999999999996</v>
      </c>
      <c r="CH100" s="199">
        <f t="shared" si="145"/>
        <v>5</v>
      </c>
      <c r="CI100" s="201">
        <f>IF('Indicator Data'!BR100="No data","x",ROUND(IF('Indicator Data'!BR100&gt;CI$3,0,IF('Indicator Data'!BR100&lt;CI$4,10,(CI$3-'Indicator Data'!BR100)/(CI$3-CI$4)*10)),1))</f>
        <v>0.2</v>
      </c>
      <c r="CJ100" s="201">
        <f>IF('Indicator Data'!BS100="No data","x",ROUND(IF('Indicator Data'!BS100&gt;CJ$3,0,IF('Indicator Data'!BS100&lt;CJ$4,10,(CJ$3-'Indicator Data'!BS100)/(CJ$3-CJ$4)*10)),1))</f>
        <v>1.2</v>
      </c>
      <c r="CK100" s="201" t="str">
        <f>IF('Indicator Data'!AC100="No data","x",ROUND(IF('Indicator Data'!AC100&gt;CK$3,0,IF('Indicator Data'!AC100&lt;CK$4,10,(CK$3-'Indicator Data'!AC100)/(CK$3-CK$4)*10)),1))</f>
        <v>x</v>
      </c>
      <c r="CL100" s="197">
        <f t="shared" si="146"/>
        <v>0.7</v>
      </c>
      <c r="CM100" s="201">
        <f>IF('Indicator Data'!X100="No data","x",ROUND(IF(LOG('Indicator Data'!X100)&gt;CM$3,10,IF(LOG('Indicator Data'!X100)&lt;CM$4,0,10-(CM$3-LOG('Indicator Data'!X100))/(CM$3-CM$4)*10)),1))</f>
        <v>9.4</v>
      </c>
      <c r="CN100" s="201">
        <f>IF('Indicator Data'!Y100="No data","x",ROUND(IF('Indicator Data'!Y100&gt;CN$3,10,IF('Indicator Data'!Y100&lt;CN$4,0,10-(CN$3-'Indicator Data'!Y100)/(CN$3-CN$4)*10)),1))</f>
        <v>0</v>
      </c>
      <c r="CO100" s="201">
        <f>IF('Indicator Data'!Z100="No data","x",ROUND(IF('Indicator Data'!Z100&gt;CO$3,10,IF('Indicator Data'!Z100&lt;CO$4,0,10-(CO$3-'Indicator Data'!Z100)/(CO$3-CO$4)*10)),1))</f>
        <v>8.9</v>
      </c>
      <c r="CP100" s="201" t="str">
        <f>IF('Indicator Data'!AA100="No data","x",ROUND(IF('Indicator Data'!AA100&gt;CP$3,10,IF('Indicator Data'!AA100&lt;CP$4,0,10-(CP$3-'Indicator Data'!AA100)/(CP$3-CP$4)*10)),1))</f>
        <v>x</v>
      </c>
      <c r="CQ100" s="197">
        <f t="shared" si="162"/>
        <v>6.1</v>
      </c>
      <c r="CR100" s="199">
        <f t="shared" si="163"/>
        <v>4.3</v>
      </c>
      <c r="CS100" s="201">
        <f>IF('Indicator Data'!AF100="No data","x",ROUND(IF('Indicator Data'!AF100&gt;CS$3,10,IF('Indicator Data'!AF100&lt;CS$4,0,10-(CS$3-'Indicator Data'!AF100)/(CS$3-CS$4)*10)),1))</f>
        <v>6.8</v>
      </c>
      <c r="CT100" s="201">
        <f>IF('Indicator Data'!AG100="No data","x",ROUND(IF('Indicator Data'!AG100&gt;CT$3,10,IF('Indicator Data'!AG100&lt;CT$4,0,10-(CT$3-'Indicator Data'!AG100)/(CT$3-CT$4)*10)),1))</f>
        <v>2.2000000000000002</v>
      </c>
      <c r="CU100" s="197">
        <f t="shared" si="164"/>
        <v>5.5</v>
      </c>
      <c r="CV100" s="201">
        <f>IF('Indicator Data'!AB100="No data","x",ROUND(IF('Indicator Data'!AB100&gt;CV$3,10,IF('Indicator Data'!AB100&lt;CV$4,0,10-(CV$3-'Indicator Data'!AB100)/(CV$3-CV$4)*10)),1))</f>
        <v>0</v>
      </c>
      <c r="CW100" s="197">
        <f t="shared" si="165"/>
        <v>0.5</v>
      </c>
      <c r="CX100" s="198" t="str">
        <f>IF('Indicator Data'!AD100="No data","x",'Indicator Data'!AD100/'Indicator Data'!$CA100)</f>
        <v>x</v>
      </c>
      <c r="CY100" s="201" t="str">
        <f t="shared" si="147"/>
        <v>x</v>
      </c>
      <c r="CZ100" s="201">
        <f>IF('Indicator Data'!AE100="No data","x",ROUND(IF('Indicator Data'!AE100&gt;CZ$3,0,IF('Indicator Data'!AE100&lt;CZ$4,10,(CZ$3-'Indicator Data'!AE100)/(CZ$3-CZ$4)*10)),1))</f>
        <v>4</v>
      </c>
      <c r="DA100" s="197">
        <f t="shared" si="166"/>
        <v>4</v>
      </c>
      <c r="DB100" s="199">
        <f t="shared" si="167"/>
        <v>3.3</v>
      </c>
      <c r="DC100" s="200">
        <f t="shared" si="148"/>
        <v>3.7</v>
      </c>
      <c r="DD100" s="202">
        <f t="shared" si="149"/>
        <v>5.2</v>
      </c>
      <c r="DE100" s="201">
        <f>ROUND(IF('Indicator Data'!AH100=0,0,IF('Indicator Data'!AH100&gt;DE$3,10,IF('Indicator Data'!AH100&lt;DE$4,0,10-(DE$3-'Indicator Data'!AH100)/(DE$3-DE$4)*10))),1)</f>
        <v>5.3</v>
      </c>
      <c r="DF100" s="201">
        <f>ROUND(IF('Indicator Data'!AI100=0,0,IF(LOG('Indicator Data'!AI100)&gt;LOG(DF$3),10,IF(LOG('Indicator Data'!AI100)&lt;LOG(DF$4),0,10-(LOG(DF$3)-LOG('Indicator Data'!AI100))/(LOG(DF$3)-LOG(DF$4))*10))),1)</f>
        <v>4.8</v>
      </c>
      <c r="DG100" s="203">
        <f t="shared" si="150"/>
        <v>5.0999999999999996</v>
      </c>
      <c r="DH100" s="197">
        <f>'Indicator Data'!AJ100</f>
        <v>0</v>
      </c>
      <c r="DI100" s="197">
        <f>'Indicator Data'!AK100</f>
        <v>0</v>
      </c>
      <c r="DJ100" s="200">
        <f t="shared" si="151"/>
        <v>0</v>
      </c>
      <c r="DK100" s="202">
        <f t="shared" si="152"/>
        <v>3.6</v>
      </c>
      <c r="DL100" s="13"/>
      <c r="DM100" s="24"/>
    </row>
    <row r="101" spans="1:117" s="2" customFormat="1">
      <c r="A101" s="205" t="str">
        <f>'Indicator Data'!A101</f>
        <v>Lesotho</v>
      </c>
      <c r="B101" s="206" t="str">
        <f>'Indicator Data'!B101</f>
        <v>LSO</v>
      </c>
      <c r="C101" s="204">
        <f>ROUND(IF('Indicator Data'!C101=0,0.1,IF(LOG('Indicator Data'!C101)&gt;C$3,10,IF(LOG('Indicator Data'!C101)&lt;C$4,0,10-(C$3-LOG('Indicator Data'!C101))/(C$3-C$4)*10))),1)</f>
        <v>0.1</v>
      </c>
      <c r="D101" s="196">
        <f>ROUND(IF('Indicator Data'!D101=0,0.1,IF(LOG('Indicator Data'!D101)&gt;D$3,10,IF(LOG('Indicator Data'!D101)&lt;D$4,0,10-(D$3-LOG('Indicator Data'!D101))/(D$3-D$4)*10))),1)</f>
        <v>0.1</v>
      </c>
      <c r="E101" s="197">
        <f t="shared" si="107"/>
        <v>0.1</v>
      </c>
      <c r="F101" s="197">
        <f>IF('Indicator Data'!E101="No data",0.1,(ROUND(IF('Indicator Data'!E101=0,0,IF(LOG('Indicator Data'!E101)&gt;F$3,10,IF(LOG('Indicator Data'!E101)&lt;F$4,0,10-(F$3-LOG('Indicator Data'!E101))/(F$3-F$4)*10))),1)))</f>
        <v>4.2</v>
      </c>
      <c r="G101" s="197">
        <f>ROUND(IF('Indicator Data'!F101=0,0,IF(LOG('Indicator Data'!F101)&gt;G$3,10,IF(LOG('Indicator Data'!F101)&lt;G$4,0,10-(G$3-LOG('Indicator Data'!F101))/(G$3-G$4)*10))),1)</f>
        <v>0</v>
      </c>
      <c r="H101" s="196">
        <f>ROUND(IF('Indicator Data'!G101=0,0,IF(LOG('Indicator Data'!G101)&gt;H$3,10,IF(LOG('Indicator Data'!G101)&lt;H$4,0,10-(H$3-LOG('Indicator Data'!G101))/(H$3-H$4)*10))),1)</f>
        <v>0</v>
      </c>
      <c r="I101" s="196">
        <f>ROUND(IF('Indicator Data'!H101=0,0,IF(LOG('Indicator Data'!H101)&gt;I$3,10,IF(LOG('Indicator Data'!H101)&lt;I$4,0,10-(I$3-LOG('Indicator Data'!H101))/(I$3-I$4)*10))),1)</f>
        <v>0</v>
      </c>
      <c r="J101" s="196">
        <f t="shared" si="108"/>
        <v>0</v>
      </c>
      <c r="K101" s="196">
        <f>ROUND(IF('Indicator Data'!I101=0,0,IF(LOG('Indicator Data'!I101)&gt;K$3,10,IF(LOG('Indicator Data'!I101)&lt;K$4,0,10-(K$3-LOG('Indicator Data'!I101))/(K$3-K$4)*10))),1)</f>
        <v>0</v>
      </c>
      <c r="L101" s="197">
        <f t="shared" si="109"/>
        <v>0</v>
      </c>
      <c r="M101" s="197">
        <f>ROUND(IF('Indicator Data'!J101=0,0,IF(LOG('Indicator Data'!J101)&gt;M$3,10,IF(LOG('Indicator Data'!J101)&lt;M$4,0,10-(M$3-LOG('Indicator Data'!J101))/(M$3-M$4)*10))),1)</f>
        <v>9.8000000000000007</v>
      </c>
      <c r="N101" s="198">
        <f>'Indicator Data'!C101/'Indicator Data'!$CB101</f>
        <v>0</v>
      </c>
      <c r="O101" s="198">
        <f>'Indicator Data'!D101/'Indicator Data'!$CB101</f>
        <v>0</v>
      </c>
      <c r="P101" s="198">
        <f>IF(F101=0.1,"x",'Indicator Data'!E101/'Indicator Data'!$CB101)</f>
        <v>2.3437435972211997E-3</v>
      </c>
      <c r="Q101" s="198">
        <f>'Indicator Data'!F101/'Indicator Data'!$CB101</f>
        <v>0</v>
      </c>
      <c r="R101" s="198">
        <f>'Indicator Data'!G101/'Indicator Data'!$CB101</f>
        <v>0</v>
      </c>
      <c r="S101" s="198">
        <f>'Indicator Data'!H101/'Indicator Data'!$CB101</f>
        <v>0</v>
      </c>
      <c r="T101" s="198">
        <f>'Indicator Data'!I101/'Indicator Data'!$CB101</f>
        <v>0</v>
      </c>
      <c r="U101" s="198">
        <f>'Indicator Data'!J101/'Indicator Data'!$CB101</f>
        <v>4.0334986354022738E-2</v>
      </c>
      <c r="V101" s="196">
        <f t="shared" si="110"/>
        <v>0</v>
      </c>
      <c r="W101" s="196">
        <f t="shared" si="111"/>
        <v>0</v>
      </c>
      <c r="X101" s="197">
        <f t="shared" si="112"/>
        <v>0</v>
      </c>
      <c r="Y101" s="197">
        <f t="shared" si="113"/>
        <v>1.6</v>
      </c>
      <c r="Z101" s="197">
        <f t="shared" si="114"/>
        <v>0</v>
      </c>
      <c r="AA101" s="196">
        <f t="shared" si="115"/>
        <v>0</v>
      </c>
      <c r="AB101" s="196">
        <f t="shared" si="116"/>
        <v>0</v>
      </c>
      <c r="AC101" s="196">
        <f t="shared" si="117"/>
        <v>0</v>
      </c>
      <c r="AD101" s="196">
        <f t="shared" si="118"/>
        <v>0</v>
      </c>
      <c r="AE101" s="197">
        <f t="shared" si="119"/>
        <v>0</v>
      </c>
      <c r="AF101" s="197">
        <f t="shared" si="120"/>
        <v>10</v>
      </c>
      <c r="AG101" s="196">
        <f>ROUND(IF('Indicator Data'!K101=0,0,IF('Indicator Data'!K101&gt;AG$3,10,IF('Indicator Data'!K101&lt;AG$4,0,10-(AG$3-'Indicator Data'!K101)/(AG$3-AG$4)*10))),1)</f>
        <v>6.7</v>
      </c>
      <c r="AH101" s="199">
        <f t="shared" si="121"/>
        <v>0.1</v>
      </c>
      <c r="AI101" s="199">
        <f t="shared" si="122"/>
        <v>0.1</v>
      </c>
      <c r="AJ101" s="197">
        <f t="shared" si="123"/>
        <v>0</v>
      </c>
      <c r="AK101" s="197">
        <f t="shared" si="124"/>
        <v>0</v>
      </c>
      <c r="AL101" s="199">
        <f t="shared" si="125"/>
        <v>0</v>
      </c>
      <c r="AM101" s="199">
        <f t="shared" si="126"/>
        <v>0</v>
      </c>
      <c r="AN101" s="197">
        <f t="shared" si="127"/>
        <v>9.9</v>
      </c>
      <c r="AO101" s="200">
        <f t="shared" si="128"/>
        <v>0.1</v>
      </c>
      <c r="AP101" s="200">
        <f t="shared" si="153"/>
        <v>3</v>
      </c>
      <c r="AQ101" s="200">
        <f t="shared" si="129"/>
        <v>0</v>
      </c>
      <c r="AR101" s="200">
        <f t="shared" si="130"/>
        <v>0</v>
      </c>
      <c r="AS101" s="199">
        <f t="shared" si="131"/>
        <v>8.3000000000000007</v>
      </c>
      <c r="AT101" s="199">
        <f>IF('Indicator Data'!L101="No data","x",IF('Indicator Data'!CC101&lt;1000,"x",ROUND((IF('Indicator Data'!L101&gt;AT$3,10,IF('Indicator Data'!L101&lt;AT$4,0,10-(AT$3-'Indicator Data'!L101)/(AT$3-AT$4)*10))),1)))</f>
        <v>4.8</v>
      </c>
      <c r="AU101" s="200">
        <f t="shared" si="132"/>
        <v>6.6</v>
      </c>
      <c r="AV101" s="201">
        <f>IF('Indicator Data'!M101="No data","x",ROUND(IF('Indicator Data'!M101=0,0,IF(LOG('Indicator Data'!M101)&gt;AV$3,10,IF(LOG('Indicator Data'!M101)&lt;AV$4,0,10-(AV$3-LOG('Indicator Data'!M101))/(AV$3-AV$4)*10))),1))</f>
        <v>6.7</v>
      </c>
      <c r="AW101" s="198">
        <f>IF(AV101="x","x",'Indicator Data'!M101/'Indicator Data'!$CB101)</f>
        <v>0.21885021426833323</v>
      </c>
      <c r="AX101" s="201">
        <f t="shared" si="133"/>
        <v>2.4</v>
      </c>
      <c r="AY101" s="197">
        <f t="shared" si="154"/>
        <v>4.9000000000000004</v>
      </c>
      <c r="AZ101" s="201">
        <f>IF('Indicator Data'!N101="No data","x",ROUND(IF('Indicator Data'!N101=0,0,IF(LOG('Indicator Data'!N101)&gt;AZ$3,10,IF(LOG('Indicator Data'!N101)&lt;AZ$4,0,10-(AZ$3-LOG('Indicator Data'!N101))/(AZ$3-AZ$4)*10))),1))</f>
        <v>0</v>
      </c>
      <c r="BA101" s="198">
        <f>IF(AZ101="x","x",'Indicator Data'!N101/'Indicator Data'!$CB101)</f>
        <v>0</v>
      </c>
      <c r="BB101" s="201">
        <f t="shared" si="134"/>
        <v>0</v>
      </c>
      <c r="BC101" s="197">
        <f t="shared" si="155"/>
        <v>0</v>
      </c>
      <c r="BD101" s="201">
        <f>IF('Indicator Data'!O101="No data","x",ROUND(IF('Indicator Data'!O101=0,0,IF(LOG('Indicator Data'!O101)&gt;BD$3,10,IF(LOG('Indicator Data'!O101)&lt;BD$4,0,10-(BD$3-LOG('Indicator Data'!O101))/(BD$3-BD$4)*10))),1))</f>
        <v>0</v>
      </c>
      <c r="BE101" s="198">
        <f>IF(BD101="x","x",'Indicator Data'!O101/'Indicator Data'!$CB101)</f>
        <v>0</v>
      </c>
      <c r="BF101" s="201">
        <f t="shared" si="135"/>
        <v>0</v>
      </c>
      <c r="BG101" s="197">
        <f t="shared" si="156"/>
        <v>0</v>
      </c>
      <c r="BH101" s="201">
        <f>IF('Indicator Data'!P101="No data","x",ROUND(IF('Indicator Data'!P101=0,0,IF(LOG('Indicator Data'!P101)&gt;BH$3,10,IF(LOG('Indicator Data'!P101)&lt;BH$4,0,10-(BH$3-LOG('Indicator Data'!P101))/(BH$3-BH$4)*10))),1))</f>
        <v>0</v>
      </c>
      <c r="BI101" s="198">
        <f>IF(BH101="x","x",'Indicator Data'!P101/'Indicator Data'!$CB101)</f>
        <v>0</v>
      </c>
      <c r="BJ101" s="201">
        <f t="shared" si="136"/>
        <v>0</v>
      </c>
      <c r="BK101" s="197">
        <f t="shared" si="157"/>
        <v>0</v>
      </c>
      <c r="BL101" s="199">
        <f t="shared" si="158"/>
        <v>1.5</v>
      </c>
      <c r="BM101" s="201">
        <f>ROUND(IF('Indicator Data'!Q101=0,0,IF(LOG('Indicator Data'!Q101)&gt;BM$3,10,IF(LOG('Indicator Data'!Q101)&lt;BM$4,0,10-(BM$3-LOG('Indicator Data'!Q101))/(BM$3-BM$4)*10))),1)</f>
        <v>0</v>
      </c>
      <c r="BN101" s="252">
        <f>'Indicator Data'!R101</f>
        <v>0</v>
      </c>
      <c r="BO101" s="201">
        <f t="shared" si="137"/>
        <v>0</v>
      </c>
      <c r="BP101" s="201">
        <f t="shared" si="138"/>
        <v>0</v>
      </c>
      <c r="BQ101" s="201">
        <f>ROUND(IF('Indicator Data'!S101=0,0,IF(LOG('Indicator Data'!S101)&gt;BQ$3,10,IF(LOG('Indicator Data'!S101)&lt;BQ$4,0,10-(BQ$3-LOG('Indicator Data'!S101))/(BQ$3-BQ$4)*10))),1)</f>
        <v>0</v>
      </c>
      <c r="BR101" s="252">
        <f>'Indicator Data'!T101</f>
        <v>0</v>
      </c>
      <c r="BS101" s="201">
        <f t="shared" si="139"/>
        <v>0</v>
      </c>
      <c r="BT101" s="201">
        <f t="shared" si="140"/>
        <v>0</v>
      </c>
      <c r="BU101" s="197">
        <f t="shared" si="141"/>
        <v>0</v>
      </c>
      <c r="BV101" s="201">
        <f>ROUND(IF('Indicator Data'!U101=0,0,IF(LOG('Indicator Data'!U101)&gt;BV$3,10,IF(LOG('Indicator Data'!U101)&lt;BV$4,0,10-(BV$3-LOG('Indicator Data'!U101))/(BV$3-BV$4)*10))),1)</f>
        <v>0</v>
      </c>
      <c r="BW101" s="198">
        <f>'Indicator Data'!U101/'Indicator Data'!$CB101</f>
        <v>0</v>
      </c>
      <c r="BX101" s="201">
        <f t="shared" si="142"/>
        <v>0</v>
      </c>
      <c r="BY101" s="197">
        <f t="shared" si="159"/>
        <v>0</v>
      </c>
      <c r="BZ101" s="201">
        <f>ROUND(IF('Indicator Data'!V101=0,0,IF(LOG('Indicator Data'!V101)&gt;BZ$3,10,IF(LOG('Indicator Data'!V101)&lt;BZ$4,0,10-(BZ$3-LOG('Indicator Data'!V101))/(BZ$3-BZ$4)*10))),1)</f>
        <v>0</v>
      </c>
      <c r="CA101" s="198">
        <f>IF('Indicator Data'!V101/'Indicator Data'!$CB101&gt;1,1,'Indicator Data'!V101/'Indicator Data'!$CB101)</f>
        <v>0</v>
      </c>
      <c r="CB101" s="201">
        <f t="shared" si="143"/>
        <v>0</v>
      </c>
      <c r="CC101" s="197">
        <f t="shared" si="160"/>
        <v>0</v>
      </c>
      <c r="CD101" s="201">
        <f>ROUND(IF('Indicator Data'!W101=0,0,IF(LOG('Indicator Data'!W101)&gt;CD$3,10,IF(LOG('Indicator Data'!W101)&lt;CD$4,0,10-(CD$3-LOG('Indicator Data'!W101))/(CD$3-CD$4)*10))),1)</f>
        <v>0</v>
      </c>
      <c r="CE101" s="198">
        <f>'Indicator Data'!W101/'Indicator Data'!$CB101</f>
        <v>0</v>
      </c>
      <c r="CF101" s="201">
        <f t="shared" si="144"/>
        <v>0</v>
      </c>
      <c r="CG101" s="197">
        <f t="shared" si="161"/>
        <v>0</v>
      </c>
      <c r="CH101" s="199">
        <f t="shared" si="145"/>
        <v>0</v>
      </c>
      <c r="CI101" s="201">
        <f>IF('Indicator Data'!BR101="No data","x",ROUND(IF('Indicator Data'!BR101&gt;CI$3,0,IF('Indicator Data'!BR101&lt;CI$4,10,(CI$3-'Indicator Data'!BR101)/(CI$3-CI$4)*10)),1))</f>
        <v>6.4</v>
      </c>
      <c r="CJ101" s="201">
        <f>IF('Indicator Data'!BS101="No data","x",ROUND(IF('Indicator Data'!BS101&gt;CJ$3,0,IF('Indicator Data'!BS101&lt;CJ$4,10,(CJ$3-'Indicator Data'!BS101)/(CJ$3-CJ$4)*10)),1))</f>
        <v>5.2</v>
      </c>
      <c r="CK101" s="201">
        <f>IF('Indicator Data'!AC101="No data","x",ROUND(IF('Indicator Data'!AC101&gt;CK$3,0,IF('Indicator Data'!AC101&lt;CK$4,10,(CK$3-'Indicator Data'!AC101)/(CK$3-CK$4)*10)),1))</f>
        <v>9.8000000000000007</v>
      </c>
      <c r="CL101" s="197">
        <f t="shared" si="146"/>
        <v>7.1</v>
      </c>
      <c r="CM101" s="201">
        <f>IF('Indicator Data'!X101="No data","x",ROUND(IF(LOG('Indicator Data'!X101)&gt;CM$3,10,IF(LOG('Indicator Data'!X101)&lt;CM$4,0,10-(CM$3-LOG('Indicator Data'!X101))/(CM$3-CM$4)*10)),1))</f>
        <v>6.1</v>
      </c>
      <c r="CN101" s="201">
        <f>IF('Indicator Data'!Y101="No data","x",ROUND(IF('Indicator Data'!Y101&gt;CN$3,10,IF('Indicator Data'!Y101&lt;CN$4,0,10-(CN$3-'Indicator Data'!Y101)/(CN$3-CN$4)*10)),1))</f>
        <v>4.7</v>
      </c>
      <c r="CO101" s="201">
        <f>IF('Indicator Data'!Z101="No data","x",ROUND(IF('Indicator Data'!Z101&gt;CO$3,10,IF('Indicator Data'!Z101&lt;CO$4,0,10-(CO$3-'Indicator Data'!Z101)/(CO$3-CO$4)*10)),1))</f>
        <v>2.9</v>
      </c>
      <c r="CP101" s="201">
        <f>IF('Indicator Data'!AA101="No data","x",ROUND(IF('Indicator Data'!AA101&gt;CP$3,10,IF('Indicator Data'!AA101&lt;CP$4,0,10-(CP$3-'Indicator Data'!AA101)/(CP$3-CP$4)*10)),1))</f>
        <v>3.4</v>
      </c>
      <c r="CQ101" s="197">
        <f t="shared" si="162"/>
        <v>4.3</v>
      </c>
      <c r="CR101" s="199">
        <f t="shared" si="163"/>
        <v>5.2</v>
      </c>
      <c r="CS101" s="201">
        <f>IF('Indicator Data'!AF101="No data","x",ROUND(IF('Indicator Data'!AF101&gt;CS$3,10,IF('Indicator Data'!AF101&lt;CS$4,0,10-(CS$3-'Indicator Data'!AF101)/(CS$3-CS$4)*10)),1))</f>
        <v>6</v>
      </c>
      <c r="CT101" s="201">
        <f>IF('Indicator Data'!AG101="No data","x",ROUND(IF('Indicator Data'!AG101&gt;CT$3,10,IF('Indicator Data'!AG101&lt;CT$4,0,10-(CT$3-'Indicator Data'!AG101)/(CT$3-CT$4)*10)),1))</f>
        <v>4.5999999999999996</v>
      </c>
      <c r="CU101" s="197">
        <f t="shared" si="164"/>
        <v>4.5999999999999996</v>
      </c>
      <c r="CV101" s="201">
        <f>IF('Indicator Data'!AB101="No data","x",ROUND(IF('Indicator Data'!AB101&gt;CV$3,10,IF('Indicator Data'!AB101&lt;CV$4,0,10-(CV$3-'Indicator Data'!AB101)/(CV$3-CV$4)*10)),1))</f>
        <v>9.1</v>
      </c>
      <c r="CW101" s="197">
        <f t="shared" si="165"/>
        <v>7.6</v>
      </c>
      <c r="CX101" s="198">
        <f>IF('Indicator Data'!AD101="No data","x",'Indicator Data'!AD101/'Indicator Data'!$CA101)</f>
        <v>4.117162686742736E-4</v>
      </c>
      <c r="CY101" s="201">
        <f t="shared" si="147"/>
        <v>5.9</v>
      </c>
      <c r="CZ101" s="201">
        <f>IF('Indicator Data'!AE101="No data","x",ROUND(IF('Indicator Data'!AE101&gt;CZ$3,0,IF('Indicator Data'!AE101&lt;CZ$4,10,(CZ$3-'Indicator Data'!AE101)/(CZ$3-CZ$4)*10)),1))</f>
        <v>2</v>
      </c>
      <c r="DA101" s="197">
        <f t="shared" si="166"/>
        <v>4</v>
      </c>
      <c r="DB101" s="199">
        <f t="shared" si="167"/>
        <v>5.4</v>
      </c>
      <c r="DC101" s="200">
        <f t="shared" si="148"/>
        <v>3.4</v>
      </c>
      <c r="DD101" s="202">
        <f t="shared" si="149"/>
        <v>2.6</v>
      </c>
      <c r="DE101" s="201">
        <f>ROUND(IF('Indicator Data'!AH101=0,0,IF('Indicator Data'!AH101&gt;DE$3,10,IF('Indicator Data'!AH101&lt;DE$4,0,10-(DE$3-'Indicator Data'!AH101)/(DE$3-DE$4)*10))),1)</f>
        <v>1.5</v>
      </c>
      <c r="DF101" s="201">
        <f>ROUND(IF('Indicator Data'!AI101=0,0,IF(LOG('Indicator Data'!AI101)&gt;LOG(DF$3),10,IF(LOG('Indicator Data'!AI101)&lt;LOG(DF$4),0,10-(LOG(DF$3)-LOG('Indicator Data'!AI101))/(LOG(DF$3)-LOG(DF$4))*10))),1)</f>
        <v>0.7</v>
      </c>
      <c r="DG101" s="203">
        <f t="shared" si="150"/>
        <v>1.1000000000000001</v>
      </c>
      <c r="DH101" s="197">
        <f>'Indicator Data'!AJ101</f>
        <v>0</v>
      </c>
      <c r="DI101" s="197">
        <f>'Indicator Data'!AK101</f>
        <v>0</v>
      </c>
      <c r="DJ101" s="200">
        <f t="shared" si="151"/>
        <v>0</v>
      </c>
      <c r="DK101" s="202">
        <f t="shared" si="152"/>
        <v>0.8</v>
      </c>
      <c r="DL101" s="13"/>
      <c r="DM101" s="24"/>
    </row>
    <row r="102" spans="1:117" s="2" customFormat="1">
      <c r="A102" s="205" t="str">
        <f>'Indicator Data'!A102</f>
        <v>Liberia</v>
      </c>
      <c r="B102" s="206" t="str">
        <f>'Indicator Data'!B102</f>
        <v>LBR</v>
      </c>
      <c r="C102" s="204">
        <f>ROUND(IF('Indicator Data'!C102=0,0.1,IF(LOG('Indicator Data'!C102)&gt;C$3,10,IF(LOG('Indicator Data'!C102)&lt;C$4,0,10-(C$3-LOG('Indicator Data'!C102))/(C$3-C$4)*10))),1)</f>
        <v>0.1</v>
      </c>
      <c r="D102" s="196">
        <f>ROUND(IF('Indicator Data'!D102=0,0.1,IF(LOG('Indicator Data'!D102)&gt;D$3,10,IF(LOG('Indicator Data'!D102)&lt;D$4,0,10-(D$3-LOG('Indicator Data'!D102))/(D$3-D$4)*10))),1)</f>
        <v>0.1</v>
      </c>
      <c r="E102" s="197">
        <f t="shared" ref="E102:E133" si="168">ROUND((10-GEOMEAN(((10-C102)/10*9+1),((10-D102)/10*9+1)))/9*10,1)</f>
        <v>0.1</v>
      </c>
      <c r="F102" s="197">
        <f>IF('Indicator Data'!E102="No data",0.1,(ROUND(IF('Indicator Data'!E102=0,0,IF(LOG('Indicator Data'!E102)&gt;F$3,10,IF(LOG('Indicator Data'!E102)&lt;F$4,0,10-(F$3-LOG('Indicator Data'!E102))/(F$3-F$4)*10))),1)))</f>
        <v>6.5</v>
      </c>
      <c r="G102" s="197">
        <f>ROUND(IF('Indicator Data'!F102=0,0,IF(LOG('Indicator Data'!F102)&gt;G$3,10,IF(LOG('Indicator Data'!F102)&lt;G$4,0,10-(G$3-LOG('Indicator Data'!F102))/(G$3-G$4)*10))),1)</f>
        <v>4.8</v>
      </c>
      <c r="H102" s="196">
        <f>ROUND(IF('Indicator Data'!G102=0,0,IF(LOG('Indicator Data'!G102)&gt;H$3,10,IF(LOG('Indicator Data'!G102)&lt;H$4,0,10-(H$3-LOG('Indicator Data'!G102))/(H$3-H$4)*10))),1)</f>
        <v>0</v>
      </c>
      <c r="I102" s="196">
        <f>ROUND(IF('Indicator Data'!H102=0,0,IF(LOG('Indicator Data'!H102)&gt;I$3,10,IF(LOG('Indicator Data'!H102)&lt;I$4,0,10-(I$3-LOG('Indicator Data'!H102))/(I$3-I$4)*10))),1)</f>
        <v>0</v>
      </c>
      <c r="J102" s="196">
        <f t="shared" ref="J102:J133" si="169">ROUND((10-GEOMEAN(((10-H102)/10*9+1),((10-I102)/10*9+1)))/9*10,1)</f>
        <v>0</v>
      </c>
      <c r="K102" s="196">
        <f>ROUND(IF('Indicator Data'!I102=0,0,IF(LOG('Indicator Data'!I102)&gt;K$3,10,IF(LOG('Indicator Data'!I102)&lt;K$4,0,10-(K$3-LOG('Indicator Data'!I102))/(K$3-K$4)*10))),1)</f>
        <v>0</v>
      </c>
      <c r="L102" s="197">
        <f t="shared" ref="L102:L133" si="170">ROUND((10-GEOMEAN(((10-J102)/10*9+1),((10-K102)/10*9+1)))/9*10,1)</f>
        <v>0</v>
      </c>
      <c r="M102" s="197">
        <f>ROUND(IF('Indicator Data'!J102=0,0,IF(LOG('Indicator Data'!J102)&gt;M$3,10,IF(LOG('Indicator Data'!J102)&lt;M$4,0,10-(M$3-LOG('Indicator Data'!J102))/(M$3-M$4)*10))),1)</f>
        <v>0</v>
      </c>
      <c r="N102" s="198">
        <f>'Indicator Data'!C102/'Indicator Data'!$CB102</f>
        <v>0</v>
      </c>
      <c r="O102" s="198">
        <f>'Indicator Data'!D102/'Indicator Data'!$CB102</f>
        <v>0</v>
      </c>
      <c r="P102" s="198">
        <f>IF(F102=0.1,"x",'Indicator Data'!E102/'Indicator Data'!$CB102)</f>
        <v>8.8285103096373656E-3</v>
      </c>
      <c r="Q102" s="198">
        <f>'Indicator Data'!F102/'Indicator Data'!$CB102</f>
        <v>1.715500234456135E-6</v>
      </c>
      <c r="R102" s="198">
        <f>'Indicator Data'!G102/'Indicator Data'!$CB102</f>
        <v>0</v>
      </c>
      <c r="S102" s="198">
        <f>'Indicator Data'!H102/'Indicator Data'!$CB102</f>
        <v>0</v>
      </c>
      <c r="T102" s="198">
        <f>'Indicator Data'!I102/'Indicator Data'!$CB102</f>
        <v>0</v>
      </c>
      <c r="U102" s="198">
        <f>'Indicator Data'!J102/'Indicator Data'!$CB102</f>
        <v>0</v>
      </c>
      <c r="V102" s="196">
        <f t="shared" ref="V102:V133" si="171">ROUND(IF(N102&gt;V$3,10,IF(N102&lt;V$4,0,10-(V$3-N102)/(V$3-V$4)*10)),1)</f>
        <v>0</v>
      </c>
      <c r="W102" s="196">
        <f t="shared" ref="W102:W133" si="172">ROUND(IF(O102&gt;W$3,10,IF(O102&lt;W$4,0,10-(W$3-O102)/(W$3-W$4)*10)),1)</f>
        <v>0</v>
      </c>
      <c r="X102" s="197">
        <f t="shared" ref="X102:X133" si="173">ROUND(((10-GEOMEAN(((10-V102)/10*9+1),((10-W102)/10*9+1)))/9*10),1)</f>
        <v>0</v>
      </c>
      <c r="Y102" s="197">
        <f t="shared" ref="Y102:Y133" si="174">IF(P102="x",0.1,ROUND(IF(P102&gt;Y$3,10,IF(P102&lt;Y$4,0,10-(Y$3-P102)/(Y$3-Y$4)*10)),1))</f>
        <v>5.9</v>
      </c>
      <c r="Z102" s="197">
        <f t="shared" ref="Z102:Z133" si="175">ROUND(IF(Q102=0,0,IF(LOG(Q102)&gt;Z$3,10,IF(LOG(Q102)&lt;=Z$4,0,10-(Z$3-LOG(Q102))/(Z$3-Z$4)*10))),1)</f>
        <v>6.1</v>
      </c>
      <c r="AA102" s="196">
        <f t="shared" ref="AA102:AA133" si="176">ROUND(IF(R102&gt;AA$3,10,IF(R102&lt;AA$4,0,10-(AA$3-R102)/(AA$3-AA$4)*10)),1)</f>
        <v>0</v>
      </c>
      <c r="AB102" s="196">
        <f t="shared" ref="AB102:AB133" si="177">ROUND(IF(S102&gt;AB$3,10,IF(S102&lt;AB$4,0,10-(AB$3-S102)/(AB$3-AB$4)*10)),1)</f>
        <v>0</v>
      </c>
      <c r="AC102" s="196">
        <f t="shared" ref="AC102:AC133" si="178">ROUND(((10-GEOMEAN(((10-AA102)/10*9+1),((10-AB102)/10*9+1)))/9*10),1)</f>
        <v>0</v>
      </c>
      <c r="AD102" s="196">
        <f t="shared" ref="AD102:AD133" si="179">ROUND(IF(T102=0,0,IF(T102&gt;AD$3,10,IF(T102&lt;=AD$4,0,10-(AD$3-T102)/(AD$3-AD$4)*10))),1)</f>
        <v>0</v>
      </c>
      <c r="AE102" s="197">
        <f t="shared" ref="AE102:AE133" si="180">ROUND((10-GEOMEAN(((10-AC102)/10*9+1),((10-AD102)/10*9+1)))/9*10,1)</f>
        <v>0</v>
      </c>
      <c r="AF102" s="197">
        <f t="shared" ref="AF102:AF133" si="181">ROUND(IF(U102&gt;AF$3,10,IF(U102&lt;AF$4,0,10-(AF$3-U102)/(AF$3-AF$4)*10)),1)</f>
        <v>0</v>
      </c>
      <c r="AG102" s="196">
        <f>ROUND(IF('Indicator Data'!K102=0,0,IF('Indicator Data'!K102&gt;AG$3,10,IF('Indicator Data'!K102&lt;AG$4,0,10-(AG$3-'Indicator Data'!K102)/(AG$3-AG$4)*10))),1)</f>
        <v>0</v>
      </c>
      <c r="AH102" s="199">
        <f t="shared" ref="AH102:AH133" si="182">ROUND(AVERAGE(C102,V102),1)</f>
        <v>0.1</v>
      </c>
      <c r="AI102" s="199">
        <f t="shared" ref="AI102:AI133" si="183">ROUND(AVERAGE(D102,W102),1)</f>
        <v>0.1</v>
      </c>
      <c r="AJ102" s="197">
        <f t="shared" ref="AJ102:AJ133" si="184">ROUND(AVERAGE(AA102,H102),1)</f>
        <v>0</v>
      </c>
      <c r="AK102" s="197">
        <f t="shared" ref="AK102:AK133" si="185">ROUND(AVERAGE(AB102,I102),1)</f>
        <v>0</v>
      </c>
      <c r="AL102" s="199">
        <f t="shared" ref="AL102:AL133" si="186">ROUND((10-GEOMEAN(((10-AJ102)/10*9+1),((10-AK102)/10*9+1)))/9*10,1)</f>
        <v>0</v>
      </c>
      <c r="AM102" s="199">
        <f t="shared" ref="AM102:AM133" si="187">ROUND(AVERAGE(AD102,K102),1)</f>
        <v>0</v>
      </c>
      <c r="AN102" s="197">
        <f t="shared" ref="AN102:AN133" si="188">ROUND((10-GEOMEAN(((10-M102)/10*9+1),((10-AF102)/10*9+1)))/9*10,1)</f>
        <v>0</v>
      </c>
      <c r="AO102" s="200">
        <f t="shared" ref="AO102:AO133" si="189">ROUND((10-GEOMEAN(((10-E102)/10*9+1),((10-X102)/10*9+1)))/9*10,1)</f>
        <v>0.1</v>
      </c>
      <c r="AP102" s="200">
        <f t="shared" si="153"/>
        <v>6.2</v>
      </c>
      <c r="AQ102" s="200">
        <f t="shared" ref="AQ102:AQ133" si="190">ROUND((10-GEOMEAN(((10-G102)/10*9+1),((10-Z102)/10*9+1)))/9*10,1)</f>
        <v>5.5</v>
      </c>
      <c r="AR102" s="200">
        <f t="shared" ref="AR102:AR133" si="191">ROUND((10-GEOMEAN(((10-L102)/10*9+1),((10-AE102)/10*9+1)))/9*10,1)</f>
        <v>0</v>
      </c>
      <c r="AS102" s="199">
        <f t="shared" ref="AS102:AS133" si="192">ROUND(AVERAGE(AG102,AN102),1)</f>
        <v>0</v>
      </c>
      <c r="AT102" s="199">
        <f>IF('Indicator Data'!L102="No data","x",IF('Indicator Data'!CC102&lt;1000,"x",ROUND((IF('Indicator Data'!L102&gt;AT$3,10,IF('Indicator Data'!L102&lt;AT$4,0,10-(AT$3-'Indicator Data'!L102)/(AT$3-AT$4)*10))),1)))</f>
        <v>1</v>
      </c>
      <c r="AU102" s="200">
        <f t="shared" ref="AU102:AU133" si="193">ROUND(AVERAGE(AS102,AT102),1)</f>
        <v>0.5</v>
      </c>
      <c r="AV102" s="201">
        <f>IF('Indicator Data'!M102="No data","x",ROUND(IF('Indicator Data'!M102=0,0,IF(LOG('Indicator Data'!M102)&gt;AV$3,10,IF(LOG('Indicator Data'!M102)&lt;AV$4,0,10-(AV$3-LOG('Indicator Data'!M102))/(AV$3-AV$4)*10))),1))</f>
        <v>7.4</v>
      </c>
      <c r="AW102" s="198">
        <f>IF(AV102="x","x",'Indicator Data'!M102/'Indicator Data'!$CB102)</f>
        <v>0.31628177720633871</v>
      </c>
      <c r="AX102" s="201">
        <f t="shared" ref="AX102:AX133" si="194">IF(AV102="x","x",ROUND(IF(AW102&gt;AX$3,10,IF(AW102&lt;AX$4,0,10-(AX$3-AW102)/(AX$3-AX$4)*10)),1))</f>
        <v>3.5</v>
      </c>
      <c r="AY102" s="197">
        <f t="shared" si="154"/>
        <v>5.8</v>
      </c>
      <c r="AZ102" s="201">
        <f>IF('Indicator Data'!N102="No data","x",ROUND(IF('Indicator Data'!N102=0,0,IF(LOG('Indicator Data'!N102)&gt;AZ$3,10,IF(LOG('Indicator Data'!N102)&lt;AZ$4,0,10-(AZ$3-LOG('Indicator Data'!N102))/(AZ$3-AZ$4)*10))),1))</f>
        <v>8</v>
      </c>
      <c r="BA102" s="198">
        <f>IF(AZ102="x","x",'Indicator Data'!N102/'Indicator Data'!$CB102)</f>
        <v>0.14553180789280939</v>
      </c>
      <c r="BB102" s="201">
        <f t="shared" ref="BB102:BB133" si="195">IF(AZ102="x","x",ROUND(IF(BA102&gt;BB$3,10,IF(BA102&lt;BB$4,0,10-(BB$3-BA102)/(BB$3-BB$4)*10)),1))</f>
        <v>10</v>
      </c>
      <c r="BC102" s="197">
        <f t="shared" si="155"/>
        <v>9.3000000000000007</v>
      </c>
      <c r="BD102" s="201">
        <f>IF('Indicator Data'!O102="No data","x",ROUND(IF('Indicator Data'!O102=0,0,IF(LOG('Indicator Data'!O102)&gt;BD$3,10,IF(LOG('Indicator Data'!O102)&lt;BD$4,0,10-(BD$3-LOG('Indicator Data'!O102))/(BD$3-BD$4)*10))),1))</f>
        <v>9.1999999999999993</v>
      </c>
      <c r="BE102" s="198">
        <f>IF(BD102="x","x",'Indicator Data'!O102/'Indicator Data'!$CB102)</f>
        <v>0.70500431315221279</v>
      </c>
      <c r="BF102" s="201">
        <f t="shared" ref="BF102:BF133" si="196">IF(BD102="x","x",ROUND(IF(BE102&gt;BF$3,10,IF(BE102&lt;BF$4,0,10-(BF$3-BE102)/(BF$3-BF$4)*10)),1))</f>
        <v>10</v>
      </c>
      <c r="BG102" s="197">
        <f t="shared" si="156"/>
        <v>9.6999999999999993</v>
      </c>
      <c r="BH102" s="201">
        <f>IF('Indicator Data'!P102="No data","x",ROUND(IF('Indicator Data'!P102=0,0,IF(LOG('Indicator Data'!P102)&gt;BH$3,10,IF(LOG('Indicator Data'!P102)&lt;BH$4,0,10-(BH$3-LOG('Indicator Data'!P102))/(BH$3-BH$4)*10))),1))</f>
        <v>7.2</v>
      </c>
      <c r="BI102" s="198">
        <f>IF(BH102="x","x",'Indicator Data'!P102/'Indicator Data'!$CB102)</f>
        <v>4.6164050749438926E-2</v>
      </c>
      <c r="BJ102" s="201">
        <f t="shared" ref="BJ102:BJ133" si="197">IF(BH102="x","x",ROUND(IF(BI102&gt;BJ$3,10,IF(BI102&lt;BJ$4,0,10-(BJ$3-BI102)/(BJ$3-BJ$4)*10)),1))</f>
        <v>4.5999999999999996</v>
      </c>
      <c r="BK102" s="197">
        <f t="shared" si="157"/>
        <v>6.1</v>
      </c>
      <c r="BL102" s="199">
        <f t="shared" si="158"/>
        <v>8.1999999999999993</v>
      </c>
      <c r="BM102" s="201">
        <f>ROUND(IF('Indicator Data'!Q102=0,0,IF(LOG('Indicator Data'!Q102)&gt;BM$3,10,IF(LOG('Indicator Data'!Q102)&lt;BM$4,0,10-(BM$3-LOG('Indicator Data'!Q102))/(BM$3-BM$4)*10))),1)</f>
        <v>0</v>
      </c>
      <c r="BN102" s="252">
        <f>'Indicator Data'!R102</f>
        <v>0</v>
      </c>
      <c r="BO102" s="201">
        <f t="shared" ref="BO102:BO133" si="198">ROUND(IF(BN102&gt;BO$3,10,IF(BN102&lt;BO$4,0,10-(BO$3-BN102)/(BO$3-BO$4)*10)),1)</f>
        <v>0</v>
      </c>
      <c r="BP102" s="201">
        <f t="shared" ref="BP102:BP133" si="199">ROUND((10-GEOMEAN(((10-BO102)/10*9+1),((10-BM102)/10*9+1)))/9*10,1)</f>
        <v>0</v>
      </c>
      <c r="BQ102" s="201">
        <f>ROUND(IF('Indicator Data'!S102=0,0,IF(LOG('Indicator Data'!S102)&gt;BQ$3,10,IF(LOG('Indicator Data'!S102)&lt;BQ$4,0,10-(BQ$3-LOG('Indicator Data'!S102))/(BQ$3-BQ$4)*10))),1)</f>
        <v>8.1</v>
      </c>
      <c r="BR102" s="252">
        <f>'Indicator Data'!T102</f>
        <v>1</v>
      </c>
      <c r="BS102" s="201">
        <f t="shared" ref="BS102:BS133" si="200">ROUND(IF(BR102&gt;BS$3,10,IF(BR102&lt;BS$4,0,10-(BS$3-BR102)/(BS$3-BS$4)*10)),1)</f>
        <v>10</v>
      </c>
      <c r="BT102" s="201">
        <f t="shared" ref="BT102:BT133" si="201">ROUND((10-GEOMEAN(((10-BS102)/10*9+1),((10-BQ102)/10*9+1)))/9*10,1)</f>
        <v>9.3000000000000007</v>
      </c>
      <c r="BU102" s="197">
        <f t="shared" ref="BU102:BU133" si="202">ROUND((10-GEOMEAN(((10-BT102)/10*9+1),((10-BP102)/10*9+1)))/9*10,1)</f>
        <v>6.6</v>
      </c>
      <c r="BV102" s="201">
        <f>ROUND(IF('Indicator Data'!U102=0,0,IF(LOG('Indicator Data'!U102)&gt;BV$3,10,IF(LOG('Indicator Data'!U102)&lt;BV$4,0,10-(BV$3-LOG('Indicator Data'!U102))/(BV$3-BV$4)*10))),1)</f>
        <v>7.9</v>
      </c>
      <c r="BW102" s="198">
        <f>'Indicator Data'!U102/'Indicator Data'!$CB102</f>
        <v>0.73498094406191594</v>
      </c>
      <c r="BX102" s="201">
        <f t="shared" ref="BX102:BX133" si="203">ROUND(IF(BW102&gt;BX$3,10,IF(BW102&lt;BX$4,0,10-(BX$3-BW102)/(BX$3-BX$4)*10)),1)</f>
        <v>8.1999999999999993</v>
      </c>
      <c r="BY102" s="197">
        <f t="shared" si="159"/>
        <v>8.1</v>
      </c>
      <c r="BZ102" s="201">
        <f>ROUND(IF('Indicator Data'!V102=0,0,IF(LOG('Indicator Data'!V102)&gt;BZ$3,10,IF(LOG('Indicator Data'!V102)&lt;BZ$4,0,10-(BZ$3-LOG('Indicator Data'!V102))/(BZ$3-BZ$4)*10))),1)</f>
        <v>7.8</v>
      </c>
      <c r="CA102" s="198">
        <f>IF('Indicator Data'!V102/'Indicator Data'!$CB102&gt;1,1,'Indicator Data'!V102/'Indicator Data'!$CB102)</f>
        <v>0.59520795743900257</v>
      </c>
      <c r="CB102" s="201">
        <f t="shared" ref="CB102:CB133" si="204">ROUND(IF(CA102&gt;CB$3,10,IF(CA102&lt;CB$4,0,10-(CB$3-CA102)/(CB$3-CB$4)*10)),1)</f>
        <v>6</v>
      </c>
      <c r="CC102" s="197">
        <f t="shared" si="160"/>
        <v>7</v>
      </c>
      <c r="CD102" s="201">
        <f>ROUND(IF('Indicator Data'!W102=0,0,IF(LOG('Indicator Data'!W102)&gt;CD$3,10,IF(LOG('Indicator Data'!W102)&lt;CD$4,0,10-(CD$3-LOG('Indicator Data'!W102))/(CD$3-CD$4)*10))),1)</f>
        <v>8</v>
      </c>
      <c r="CE102" s="198">
        <f>'Indicator Data'!W102/'Indicator Data'!$CB102</f>
        <v>0.9033854897449286</v>
      </c>
      <c r="CF102" s="201">
        <f t="shared" ref="CF102:CF133" si="205">ROUND(IF(CE102&gt;CF$3,10,IF(CE102&lt;CF$4,0,10-(CF$3-CE102)/(CF$3-CF$4)*10)),1)</f>
        <v>9</v>
      </c>
      <c r="CG102" s="197">
        <f t="shared" si="161"/>
        <v>8.5</v>
      </c>
      <c r="CH102" s="199">
        <f t="shared" ref="CH102:CH133" si="206">ROUND((10-GEOMEAN(((10-CC102)/10*9+1),((10-BU102)/10*9+1),((10-BY102)/10*9+1),((10-CG102)/10*9+1)))/9*10,1)</f>
        <v>7.6</v>
      </c>
      <c r="CI102" s="201">
        <f>IF('Indicator Data'!BR102="No data","x",ROUND(IF('Indicator Data'!BR102&gt;CI$3,0,IF('Indicator Data'!BR102&lt;CI$4,10,(CI$3-'Indicator Data'!BR102)/(CI$3-CI$4)*10)),1))</f>
        <v>9.1999999999999993</v>
      </c>
      <c r="CJ102" s="201">
        <f>IF('Indicator Data'!BS102="No data","x",ROUND(IF('Indicator Data'!BS102&gt;CJ$3,0,IF('Indicator Data'!BS102&lt;CJ$4,10,(CJ$3-'Indicator Data'!BS102)/(CJ$3-CJ$4)*10)),1))</f>
        <v>4.5</v>
      </c>
      <c r="CK102" s="201">
        <f>IF('Indicator Data'!AC102="No data","x",ROUND(IF('Indicator Data'!AC102&gt;CK$3,0,IF('Indicator Data'!AC102&lt;CK$4,10,(CK$3-'Indicator Data'!AC102)/(CK$3-CK$4)*10)),1))</f>
        <v>9.9</v>
      </c>
      <c r="CL102" s="197">
        <f t="shared" ref="CL102:CL133" si="207">IF(AND(CJ102="x",CI102="x",CK102="x"),"x",ROUND(AVERAGE(CI102:CK102),1))</f>
        <v>7.9</v>
      </c>
      <c r="CM102" s="201">
        <f>IF('Indicator Data'!X102="No data","x",ROUND(IF(LOG('Indicator Data'!X102)&gt;CM$3,10,IF(LOG('Indicator Data'!X102)&lt;CM$4,0,10-(CM$3-LOG('Indicator Data'!X102))/(CM$3-CM$4)*10)),1))</f>
        <v>5.7</v>
      </c>
      <c r="CN102" s="201">
        <f>IF('Indicator Data'!Y102="No data","x",ROUND(IF('Indicator Data'!Y102&gt;CN$3,10,IF('Indicator Data'!Y102&lt;CN$4,0,10-(CN$3-'Indicator Data'!Y102)/(CN$3-CN$4)*10)),1))</f>
        <v>6.6</v>
      </c>
      <c r="CO102" s="201">
        <f>IF('Indicator Data'!Z102="No data","x",ROUND(IF('Indicator Data'!Z102&gt;CO$3,10,IF('Indicator Data'!Z102&lt;CO$4,0,10-(CO$3-'Indicator Data'!Z102)/(CO$3-CO$4)*10)),1))</f>
        <v>5.2</v>
      </c>
      <c r="CP102" s="201">
        <f>IF('Indicator Data'!AA102="No data","x",ROUND(IF('Indicator Data'!AA102&gt;CP$3,10,IF('Indicator Data'!AA102&lt;CP$4,0,10-(CP$3-'Indicator Data'!AA102)/(CP$3-CP$4)*10)),1))</f>
        <v>7.4</v>
      </c>
      <c r="CQ102" s="197">
        <f t="shared" si="162"/>
        <v>6.2</v>
      </c>
      <c r="CR102" s="199">
        <f t="shared" si="163"/>
        <v>6.8</v>
      </c>
      <c r="CS102" s="201">
        <f>IF('Indicator Data'!AF102="No data","x",ROUND(IF('Indicator Data'!AF102&gt;CS$3,10,IF('Indicator Data'!AF102&lt;CS$4,0,10-(CS$3-'Indicator Data'!AF102)/(CS$3-CS$4)*10)),1))</f>
        <v>7.8</v>
      </c>
      <c r="CT102" s="201">
        <f>IF('Indicator Data'!AG102="No data","x",ROUND(IF('Indicator Data'!AG102&gt;CT$3,10,IF('Indicator Data'!AG102&lt;CT$4,0,10-(CT$3-'Indicator Data'!AG102)/(CT$3-CT$4)*10)),1))</f>
        <v>6.4</v>
      </c>
      <c r="CU102" s="197">
        <f t="shared" si="164"/>
        <v>6.5</v>
      </c>
      <c r="CV102" s="201">
        <f>IF('Indicator Data'!AB102="No data","x",ROUND(IF('Indicator Data'!AB102&gt;CV$3,10,IF('Indicator Data'!AB102&lt;CV$4,0,10-(CV$3-'Indicator Data'!AB102)/(CV$3-CV$4)*10)),1))</f>
        <v>10</v>
      </c>
      <c r="CW102" s="197">
        <f t="shared" si="165"/>
        <v>8.4</v>
      </c>
      <c r="CX102" s="198" t="str">
        <f>IF('Indicator Data'!AD102="No data","x",'Indicator Data'!AD102/'Indicator Data'!$CA102)</f>
        <v>x</v>
      </c>
      <c r="CY102" s="201" t="str">
        <f t="shared" ref="CY102:CY133" si="208">IF(CX102="x","x",ROUND(IF(CX102&gt;CY$3,0,IF(CX102&lt;CY$4,10,(CY$3-CX102)/(CY$3-CY$4)*10)),1))</f>
        <v>x</v>
      </c>
      <c r="CZ102" s="201">
        <f>IF('Indicator Data'!AE102="No data","x",ROUND(IF('Indicator Data'!AE102&gt;CZ$3,0,IF('Indicator Data'!AE102&lt;CZ$4,10,(CZ$3-'Indicator Data'!AE102)/(CZ$3-CZ$4)*10)),1))</f>
        <v>6</v>
      </c>
      <c r="DA102" s="197">
        <f t="shared" si="166"/>
        <v>6</v>
      </c>
      <c r="DB102" s="199">
        <f t="shared" si="167"/>
        <v>7</v>
      </c>
      <c r="DC102" s="200">
        <f t="shared" ref="DC102:DC133" si="209">IF(BL102="x",ROUND((10-GEOMEAN(((10-DB102)/10*9+1),((10-CH102)/10*9+1),((10-CR102)/10*9+1)))/9*10,1),ROUND((10-GEOMEAN(((10-BL102)/10*9+1),((10-DB102)/10*9+1),((10-CH102)/10*9+1),((10-CR102)/10*9+1)))/9*10,1))</f>
        <v>7.4</v>
      </c>
      <c r="DD102" s="202">
        <f t="shared" ref="DD102:DD133" si="210">IF(ROUND(IF(AP102="x",(10-GEOMEAN(((10-AO102)/10*9+1),((10-DC102)/10*9+1),((10-AU102)/10*9+1),((10-AQ102)/10*9+1),((10-AR102)/10*9+1)))/9*10,(10-GEOMEAN(((10-AO102)/10*9+1),((10-DC102)/10*9+1),((10-AP102)/10*9+1),((10-AQ102)/10*9+1),((10-AR102)/10*9+1),((10-AU102)/10*9+1)))/9*10),1)=0,0.1,ROUND(IF(AP102="x",(10-GEOMEAN(((10-AO102)/10*9+1),((10-DC102)/10*9+1),((10-AU102)/10*9+1),((10-AQ102)/10*9+1),((10-AR102)/10*9+1)))/9*10,(10-GEOMEAN(((10-AO102)/10*9+1),((10-DC102)/10*9+1),((10-AP102)/10*9+1),((10-AQ102)/10*9+1),((10-AR102)/10*9+1),((10-AU102)/10*9+1)))/9*10),1))</f>
        <v>4</v>
      </c>
      <c r="DE102" s="201">
        <f>ROUND(IF('Indicator Data'!AH102=0,0,IF('Indicator Data'!AH102&gt;DE$3,10,IF('Indicator Data'!AH102&lt;DE$4,0,10-(DE$3-'Indicator Data'!AH102)/(DE$3-DE$4)*10))),1)</f>
        <v>2.8</v>
      </c>
      <c r="DF102" s="201">
        <f>ROUND(IF('Indicator Data'!AI102=0,0,IF(LOG('Indicator Data'!AI102)&gt;LOG(DF$3),10,IF(LOG('Indicator Data'!AI102)&lt;LOG(DF$4),0,10-(LOG(DF$3)-LOG('Indicator Data'!AI102))/(LOG(DF$3)-LOG(DF$4))*10))),1)</f>
        <v>3.6</v>
      </c>
      <c r="DG102" s="203">
        <f t="shared" ref="DG102:DG133" si="211">ROUND((10-GEOMEAN(((10-DE102)/10*9+1),((10-DF102)/10*9+1)))/9*10,1)</f>
        <v>3.2</v>
      </c>
      <c r="DH102" s="197">
        <f>'Indicator Data'!AJ102</f>
        <v>0</v>
      </c>
      <c r="DI102" s="197">
        <f>'Indicator Data'!AK102</f>
        <v>0</v>
      </c>
      <c r="DJ102" s="200">
        <f t="shared" ref="DJ102:DJ133" si="212">ROUND(IF(DH102=5,10,IF(DI102=5,9,IF(DH102=4,8,IF(DI102=4,7,0)))),1)</f>
        <v>0</v>
      </c>
      <c r="DK102" s="202">
        <f t="shared" ref="DK102:DK133" si="213">ROUND(IF(DJ102&gt;5,DJ102,DG102/10*7),1)</f>
        <v>2.2000000000000002</v>
      </c>
      <c r="DL102" s="13"/>
      <c r="DM102" s="24"/>
    </row>
    <row r="103" spans="1:117" s="2" customFormat="1">
      <c r="A103" s="205" t="str">
        <f>'Indicator Data'!A103</f>
        <v>Libya</v>
      </c>
      <c r="B103" s="206" t="str">
        <f>'Indicator Data'!B103</f>
        <v>LBY</v>
      </c>
      <c r="C103" s="204">
        <f>ROUND(IF('Indicator Data'!C103=0,0.1,IF(LOG('Indicator Data'!C103)&gt;C$3,10,IF(LOG('Indicator Data'!C103)&lt;C$4,0,10-(C$3-LOG('Indicator Data'!C103))/(C$3-C$4)*10))),1)</f>
        <v>5.3</v>
      </c>
      <c r="D103" s="196">
        <f>ROUND(IF('Indicator Data'!D103=0,0.1,IF(LOG('Indicator Data'!D103)&gt;D$3,10,IF(LOG('Indicator Data'!D103)&lt;D$4,0,10-(D$3-LOG('Indicator Data'!D103))/(D$3-D$4)*10))),1)</f>
        <v>0.1</v>
      </c>
      <c r="E103" s="197">
        <f t="shared" si="168"/>
        <v>3.1</v>
      </c>
      <c r="F103" s="197">
        <f>IF('Indicator Data'!E103="No data",0.1,(ROUND(IF('Indicator Data'!E103=0,0,IF(LOG('Indicator Data'!E103)&gt;F$3,10,IF(LOG('Indicator Data'!E103)&lt;F$4,0,10-(F$3-LOG('Indicator Data'!E103))/(F$3-F$4)*10))),1)))</f>
        <v>4.3</v>
      </c>
      <c r="G103" s="197">
        <f>ROUND(IF('Indicator Data'!F103=0,0,IF(LOG('Indicator Data'!F103)&gt;G$3,10,IF(LOG('Indicator Data'!F103)&lt;G$4,0,10-(G$3-LOG('Indicator Data'!F103))/(G$3-G$4)*10))),1)</f>
        <v>6.5</v>
      </c>
      <c r="H103" s="196">
        <f>ROUND(IF('Indicator Data'!G103=0,0,IF(LOG('Indicator Data'!G103)&gt;H$3,10,IF(LOG('Indicator Data'!G103)&lt;H$4,0,10-(H$3-LOG('Indicator Data'!G103))/(H$3-H$4)*10))),1)</f>
        <v>0</v>
      </c>
      <c r="I103" s="196">
        <f>ROUND(IF('Indicator Data'!H103=0,0,IF(LOG('Indicator Data'!H103)&gt;I$3,10,IF(LOG('Indicator Data'!H103)&lt;I$4,0,10-(I$3-LOG('Indicator Data'!H103))/(I$3-I$4)*10))),1)</f>
        <v>0</v>
      </c>
      <c r="J103" s="196">
        <f t="shared" si="169"/>
        <v>0</v>
      </c>
      <c r="K103" s="196">
        <f>ROUND(IF('Indicator Data'!I103=0,0,IF(LOG('Indicator Data'!I103)&gt;K$3,10,IF(LOG('Indicator Data'!I103)&lt;K$4,0,10-(K$3-LOG('Indicator Data'!I103))/(K$3-K$4)*10))),1)</f>
        <v>0</v>
      </c>
      <c r="L103" s="197">
        <f t="shared" si="170"/>
        <v>0</v>
      </c>
      <c r="M103" s="197">
        <f>ROUND(IF('Indicator Data'!J103=0,0,IF(LOG('Indicator Data'!J103)&gt;M$3,10,IF(LOG('Indicator Data'!J103)&lt;M$4,0,10-(M$3-LOG('Indicator Data'!J103))/(M$3-M$4)*10))),1)</f>
        <v>0</v>
      </c>
      <c r="N103" s="198">
        <f>'Indicator Data'!C103/'Indicator Data'!$CB103</f>
        <v>2.021227105373981E-4</v>
      </c>
      <c r="O103" s="198">
        <f>'Indicator Data'!D103/'Indicator Data'!$CB103</f>
        <v>0</v>
      </c>
      <c r="P103" s="198">
        <f>IF(F103=0.1,"x",'Indicator Data'!E103/'Indicator Data'!$CB103)</f>
        <v>8.5453299039942217E-4</v>
      </c>
      <c r="Q103" s="198">
        <f>'Indicator Data'!F103/'Indicator Data'!$CB103</f>
        <v>1.2510568026233553E-5</v>
      </c>
      <c r="R103" s="198">
        <f>'Indicator Data'!G103/'Indicator Data'!$CB103</f>
        <v>0</v>
      </c>
      <c r="S103" s="198">
        <f>'Indicator Data'!H103/'Indicator Data'!$CB103</f>
        <v>0</v>
      </c>
      <c r="T103" s="198">
        <f>'Indicator Data'!I103/'Indicator Data'!$CB103</f>
        <v>0</v>
      </c>
      <c r="U103" s="198">
        <f>'Indicator Data'!J103/'Indicator Data'!$CB103</f>
        <v>0</v>
      </c>
      <c r="V103" s="196">
        <f t="shared" si="171"/>
        <v>1</v>
      </c>
      <c r="W103" s="196">
        <f t="shared" si="172"/>
        <v>0</v>
      </c>
      <c r="X103" s="197">
        <f t="shared" si="173"/>
        <v>0.5</v>
      </c>
      <c r="Y103" s="197">
        <f t="shared" si="174"/>
        <v>0.6</v>
      </c>
      <c r="Z103" s="197">
        <f t="shared" si="175"/>
        <v>8</v>
      </c>
      <c r="AA103" s="196">
        <f t="shared" si="176"/>
        <v>0</v>
      </c>
      <c r="AB103" s="196">
        <f t="shared" si="177"/>
        <v>0</v>
      </c>
      <c r="AC103" s="196">
        <f t="shared" si="178"/>
        <v>0</v>
      </c>
      <c r="AD103" s="196">
        <f t="shared" si="179"/>
        <v>0</v>
      </c>
      <c r="AE103" s="197">
        <f t="shared" si="180"/>
        <v>0</v>
      </c>
      <c r="AF103" s="197">
        <f t="shared" si="181"/>
        <v>0</v>
      </c>
      <c r="AG103" s="196">
        <f>ROUND(IF('Indicator Data'!K103=0,0,IF('Indicator Data'!K103&gt;AG$3,10,IF('Indicator Data'!K103&lt;AG$4,0,10-(AG$3-'Indicator Data'!K103)/(AG$3-AG$4)*10))),1)</f>
        <v>0</v>
      </c>
      <c r="AH103" s="199">
        <f t="shared" si="182"/>
        <v>3.2</v>
      </c>
      <c r="AI103" s="199">
        <f t="shared" si="183"/>
        <v>0.1</v>
      </c>
      <c r="AJ103" s="197">
        <f t="shared" si="184"/>
        <v>0</v>
      </c>
      <c r="AK103" s="197">
        <f t="shared" si="185"/>
        <v>0</v>
      </c>
      <c r="AL103" s="199">
        <f t="shared" si="186"/>
        <v>0</v>
      </c>
      <c r="AM103" s="199">
        <f t="shared" si="187"/>
        <v>0</v>
      </c>
      <c r="AN103" s="197">
        <f t="shared" si="188"/>
        <v>0</v>
      </c>
      <c r="AO103" s="200">
        <f t="shared" si="189"/>
        <v>1.9</v>
      </c>
      <c r="AP103" s="200">
        <f t="shared" si="153"/>
        <v>2.6</v>
      </c>
      <c r="AQ103" s="200">
        <f t="shared" si="190"/>
        <v>7.3</v>
      </c>
      <c r="AR103" s="200">
        <f t="shared" si="191"/>
        <v>0</v>
      </c>
      <c r="AS103" s="199">
        <f t="shared" si="192"/>
        <v>0</v>
      </c>
      <c r="AT103" s="199">
        <f>IF('Indicator Data'!L103="No data","x",IF('Indicator Data'!CC103&lt;1000,"x",ROUND((IF('Indicator Data'!L103&gt;AT$3,10,IF('Indicator Data'!L103&lt;AT$4,0,10-(AT$3-'Indicator Data'!L103)/(AT$3-AT$4)*10))),1)))</f>
        <v>10</v>
      </c>
      <c r="AU103" s="200">
        <f t="shared" si="193"/>
        <v>5</v>
      </c>
      <c r="AV103" s="201">
        <f>IF('Indicator Data'!M103="No data","x",ROUND(IF('Indicator Data'!M103=0,0,IF(LOG('Indicator Data'!M103)&gt;AV$3,10,IF(LOG('Indicator Data'!M103)&lt;AV$4,0,10-(AV$3-LOG('Indicator Data'!M103))/(AV$3-AV$4)*10))),1))</f>
        <v>0</v>
      </c>
      <c r="AW103" s="198">
        <f>IF(AV103="x","x",'Indicator Data'!M103/'Indicator Data'!$CB103)</f>
        <v>0</v>
      </c>
      <c r="AX103" s="201">
        <f t="shared" si="194"/>
        <v>0</v>
      </c>
      <c r="AY103" s="197">
        <f t="shared" si="154"/>
        <v>0</v>
      </c>
      <c r="AZ103" s="201">
        <f>IF('Indicator Data'!N103="No data","x",ROUND(IF('Indicator Data'!N103=0,0,IF(LOG('Indicator Data'!N103)&gt;AZ$3,10,IF(LOG('Indicator Data'!N103)&lt;AZ$4,0,10-(AZ$3-LOG('Indicator Data'!N103))/(AZ$3-AZ$4)*10))),1))</f>
        <v>0</v>
      </c>
      <c r="BA103" s="198">
        <f>IF(AZ103="x","x",'Indicator Data'!N103/'Indicator Data'!$CB103)</f>
        <v>0</v>
      </c>
      <c r="BB103" s="201">
        <f t="shared" si="195"/>
        <v>0</v>
      </c>
      <c r="BC103" s="197">
        <f t="shared" si="155"/>
        <v>0</v>
      </c>
      <c r="BD103" s="201">
        <f>IF('Indicator Data'!O103="No data","x",ROUND(IF('Indicator Data'!O103=0,0,IF(LOG('Indicator Data'!O103)&gt;BD$3,10,IF(LOG('Indicator Data'!O103)&lt;BD$4,0,10-(BD$3-LOG('Indicator Data'!O103))/(BD$3-BD$4)*10))),1))</f>
        <v>0</v>
      </c>
      <c r="BE103" s="198">
        <f>IF(BD103="x","x",'Indicator Data'!O103/'Indicator Data'!$CB103)</f>
        <v>0</v>
      </c>
      <c r="BF103" s="201">
        <f t="shared" si="196"/>
        <v>0</v>
      </c>
      <c r="BG103" s="197">
        <f t="shared" si="156"/>
        <v>0</v>
      </c>
      <c r="BH103" s="201">
        <f>IF('Indicator Data'!P103="No data","x",ROUND(IF('Indicator Data'!P103=0,0,IF(LOG('Indicator Data'!P103)&gt;BH$3,10,IF(LOG('Indicator Data'!P103)&lt;BH$4,0,10-(BH$3-LOG('Indicator Data'!P103))/(BH$3-BH$4)*10))),1))</f>
        <v>0</v>
      </c>
      <c r="BI103" s="198">
        <f>IF(BH103="x","x",'Indicator Data'!P103/'Indicator Data'!$CB103)</f>
        <v>0</v>
      </c>
      <c r="BJ103" s="201">
        <f t="shared" si="197"/>
        <v>0</v>
      </c>
      <c r="BK103" s="197">
        <f t="shared" si="157"/>
        <v>0</v>
      </c>
      <c r="BL103" s="199">
        <f t="shared" si="158"/>
        <v>0</v>
      </c>
      <c r="BM103" s="201">
        <f>ROUND(IF('Indicator Data'!Q103=0,0,IF(LOG('Indicator Data'!Q103)&gt;BM$3,10,IF(LOG('Indicator Data'!Q103)&lt;BM$4,0,10-(BM$3-LOG('Indicator Data'!Q103))/(BM$3-BM$4)*10))),1)</f>
        <v>0</v>
      </c>
      <c r="BN103" s="252">
        <f>'Indicator Data'!R103</f>
        <v>0</v>
      </c>
      <c r="BO103" s="201">
        <f t="shared" si="198"/>
        <v>0</v>
      </c>
      <c r="BP103" s="201">
        <f t="shared" si="199"/>
        <v>0</v>
      </c>
      <c r="BQ103" s="201">
        <f>ROUND(IF('Indicator Data'!S103=0,0,IF(LOG('Indicator Data'!S103)&gt;BQ$3,10,IF(LOG('Indicator Data'!S103)&lt;BQ$4,0,10-(BQ$3-LOG('Indicator Data'!S103))/(BQ$3-BQ$4)*10))),1)</f>
        <v>0</v>
      </c>
      <c r="BR103" s="252">
        <f>'Indicator Data'!T103</f>
        <v>0</v>
      </c>
      <c r="BS103" s="201">
        <f t="shared" si="200"/>
        <v>0</v>
      </c>
      <c r="BT103" s="201">
        <f t="shared" si="201"/>
        <v>0</v>
      </c>
      <c r="BU103" s="197">
        <f t="shared" si="202"/>
        <v>0</v>
      </c>
      <c r="BV103" s="201">
        <f>ROUND(IF('Indicator Data'!U103=0,0,IF(LOG('Indicator Data'!U103)&gt;BV$3,10,IF(LOG('Indicator Data'!U103)&lt;BV$4,0,10-(BV$3-LOG('Indicator Data'!U103))/(BV$3-BV$4)*10))),1)</f>
        <v>7.3</v>
      </c>
      <c r="BW103" s="198">
        <f>'Indicator Data'!U103/'Indicator Data'!$CB103</f>
        <v>0.19067044768930544</v>
      </c>
      <c r="BX103" s="201">
        <f t="shared" si="203"/>
        <v>2.1</v>
      </c>
      <c r="BY103" s="197">
        <f t="shared" si="159"/>
        <v>5.3</v>
      </c>
      <c r="BZ103" s="201">
        <f>ROUND(IF('Indicator Data'!V103=0,0,IF(LOG('Indicator Data'!V103)&gt;BZ$3,10,IF(LOG('Indicator Data'!V103)&lt;BZ$4,0,10-(BZ$3-LOG('Indicator Data'!V103))/(BZ$3-BZ$4)*10))),1)</f>
        <v>8.1</v>
      </c>
      <c r="CA103" s="198">
        <f>IF('Indicator Data'!V103/'Indicator Data'!$CB103&gt;1,1,'Indicator Data'!V103/'Indicator Data'!$CB103)</f>
        <v>0.73472068657925971</v>
      </c>
      <c r="CB103" s="201">
        <f t="shared" si="204"/>
        <v>7.3</v>
      </c>
      <c r="CC103" s="197">
        <f t="shared" si="160"/>
        <v>7.7</v>
      </c>
      <c r="CD103" s="201">
        <f>ROUND(IF('Indicator Data'!W103=0,0,IF(LOG('Indicator Data'!W103)&gt;CD$3,10,IF(LOG('Indicator Data'!W103)&lt;CD$4,0,10-(CD$3-LOG('Indicator Data'!W103))/(CD$3-CD$4)*10))),1)</f>
        <v>6.7</v>
      </c>
      <c r="CE103" s="198">
        <f>'Indicator Data'!W103/'Indicator Data'!$CB103</f>
        <v>7.6053724325669134E-2</v>
      </c>
      <c r="CF103" s="201">
        <f t="shared" si="205"/>
        <v>0.8</v>
      </c>
      <c r="CG103" s="197">
        <f t="shared" si="161"/>
        <v>4.4000000000000004</v>
      </c>
      <c r="CH103" s="199">
        <f t="shared" si="206"/>
        <v>4.9000000000000004</v>
      </c>
      <c r="CI103" s="201">
        <f>IF('Indicator Data'!BR103="No data","x",ROUND(IF('Indicator Data'!BR103&gt;CI$3,0,IF('Indicator Data'!BR103&lt;CI$4,10,(CI$3-'Indicator Data'!BR103)/(CI$3-CI$4)*10)),1))</f>
        <v>0</v>
      </c>
      <c r="CJ103" s="201">
        <f>IF('Indicator Data'!BS103="No data","x",ROUND(IF('Indicator Data'!BS103&gt;CJ$3,0,IF('Indicator Data'!BS103&lt;CJ$4,10,(CJ$3-'Indicator Data'!BS103)/(CJ$3-CJ$4)*10)),1))</f>
        <v>0.2</v>
      </c>
      <c r="CK103" s="201" t="str">
        <f>IF('Indicator Data'!AC103="No data","x",ROUND(IF('Indicator Data'!AC103&gt;CK$3,0,IF('Indicator Data'!AC103&lt;CK$4,10,(CK$3-'Indicator Data'!AC103)/(CK$3-CK$4)*10)),1))</f>
        <v>x</v>
      </c>
      <c r="CL103" s="197">
        <f t="shared" si="207"/>
        <v>0.1</v>
      </c>
      <c r="CM103" s="201">
        <f>IF('Indicator Data'!X103="No data","x",ROUND(IF(LOG('Indicator Data'!X103)&gt;CM$3,10,IF(LOG('Indicator Data'!X103)&lt;CM$4,0,10-(CM$3-LOG('Indicator Data'!X103))/(CM$3-CM$4)*10)),1))</f>
        <v>1.9</v>
      </c>
      <c r="CN103" s="201">
        <f>IF('Indicator Data'!Y103="No data","x",ROUND(IF('Indicator Data'!Y103&gt;CN$3,10,IF('Indicator Data'!Y103&lt;CN$4,0,10-(CN$3-'Indicator Data'!Y103)/(CN$3-CN$4)*10)),1))</f>
        <v>3.5</v>
      </c>
      <c r="CO103" s="201">
        <f>IF('Indicator Data'!Z103="No data","x",ROUND(IF('Indicator Data'!Z103&gt;CO$3,10,IF('Indicator Data'!Z103&lt;CO$4,0,10-(CO$3-'Indicator Data'!Z103)/(CO$3-CO$4)*10)),1))</f>
        <v>8.1</v>
      </c>
      <c r="CP103" s="201" t="str">
        <f>IF('Indicator Data'!AA103="No data","x",ROUND(IF('Indicator Data'!AA103&gt;CP$3,10,IF('Indicator Data'!AA103&lt;CP$4,0,10-(CP$3-'Indicator Data'!AA103)/(CP$3-CP$4)*10)),1))</f>
        <v>x</v>
      </c>
      <c r="CQ103" s="197">
        <f t="shared" si="162"/>
        <v>4.5</v>
      </c>
      <c r="CR103" s="199">
        <f t="shared" si="163"/>
        <v>3</v>
      </c>
      <c r="CS103" s="201" t="str">
        <f>IF('Indicator Data'!AF103="No data","x",ROUND(IF('Indicator Data'!AF103&gt;CS$3,10,IF('Indicator Data'!AF103&lt;CS$4,0,10-(CS$3-'Indicator Data'!AF103)/(CS$3-CS$4)*10)),1))</f>
        <v>x</v>
      </c>
      <c r="CT103" s="201">
        <f>IF('Indicator Data'!AG103="No data","x",ROUND(IF('Indicator Data'!AG103&gt;CT$3,10,IF('Indicator Data'!AG103&lt;CT$4,0,10-(CT$3-'Indicator Data'!AG103)/(CT$3-CT$4)*10)),1))</f>
        <v>2.7</v>
      </c>
      <c r="CU103" s="197">
        <f t="shared" si="164"/>
        <v>4.0999999999999996</v>
      </c>
      <c r="CV103" s="201">
        <f>IF('Indicator Data'!AB103="No data","x",ROUND(IF('Indicator Data'!AB103&gt;CV$3,10,IF('Indicator Data'!AB103&lt;CV$4,0,10-(CV$3-'Indicator Data'!AB103)/(CV$3-CV$4)*10)),1))</f>
        <v>0</v>
      </c>
      <c r="CW103" s="197">
        <f t="shared" si="165"/>
        <v>0.1</v>
      </c>
      <c r="CX103" s="198">
        <f>IF('Indicator Data'!AD103="No data","x",'Indicator Data'!AD103/'Indicator Data'!$CA103)</f>
        <v>3.3618156249331458E-4</v>
      </c>
      <c r="CY103" s="201">
        <f t="shared" si="208"/>
        <v>6.6</v>
      </c>
      <c r="CZ103" s="201">
        <f>IF('Indicator Data'!AE103="No data","x",ROUND(IF('Indicator Data'!AE103&gt;CZ$3,0,IF('Indicator Data'!AE103&lt;CZ$4,10,(CZ$3-'Indicator Data'!AE103)/(CZ$3-CZ$4)*10)),1))</f>
        <v>4</v>
      </c>
      <c r="DA103" s="197">
        <f t="shared" si="166"/>
        <v>5.3</v>
      </c>
      <c r="DB103" s="199">
        <f t="shared" si="167"/>
        <v>3.2</v>
      </c>
      <c r="DC103" s="200">
        <f t="shared" si="209"/>
        <v>3</v>
      </c>
      <c r="DD103" s="202">
        <f t="shared" si="210"/>
        <v>3.7</v>
      </c>
      <c r="DE103" s="201">
        <f>ROUND(IF('Indicator Data'!AH103=0,0,IF('Indicator Data'!AH103&gt;DE$3,10,IF('Indicator Data'!AH103&lt;DE$4,0,10-(DE$3-'Indicator Data'!AH103)/(DE$3-DE$4)*10))),1)</f>
        <v>10</v>
      </c>
      <c r="DF103" s="201">
        <f>ROUND(IF('Indicator Data'!AI103=0,0,IF(LOG('Indicator Data'!AI103)&gt;LOG(DF$3),10,IF(LOG('Indicator Data'!AI103)&lt;LOG(DF$4),0,10-(LOG(DF$3)-LOG('Indicator Data'!AI103))/(LOG(DF$3)-LOG(DF$4))*10))),1)</f>
        <v>9.9</v>
      </c>
      <c r="DG103" s="203">
        <f t="shared" si="211"/>
        <v>10</v>
      </c>
      <c r="DH103" s="197">
        <f>'Indicator Data'!AJ103</f>
        <v>5</v>
      </c>
      <c r="DI103" s="197">
        <f>'Indicator Data'!AK103</f>
        <v>0</v>
      </c>
      <c r="DJ103" s="200">
        <f t="shared" si="212"/>
        <v>10</v>
      </c>
      <c r="DK103" s="202">
        <f t="shared" si="213"/>
        <v>10</v>
      </c>
      <c r="DL103" s="13"/>
      <c r="DM103" s="24"/>
    </row>
    <row r="104" spans="1:117" s="2" customFormat="1">
      <c r="A104" s="205" t="str">
        <f>'Indicator Data'!A104</f>
        <v>Liechtenstein</v>
      </c>
      <c r="B104" s="206" t="str">
        <f>'Indicator Data'!B104</f>
        <v>LIE</v>
      </c>
      <c r="C104" s="204">
        <f>ROUND(IF('Indicator Data'!C104=0,0.1,IF(LOG('Indicator Data'!C104)&gt;C$3,10,IF(LOG('Indicator Data'!C104)&lt;C$4,0,10-(C$3-LOG('Indicator Data'!C104))/(C$3-C$4)*10))),1)</f>
        <v>2.2000000000000002</v>
      </c>
      <c r="D104" s="196">
        <f>ROUND(IF('Indicator Data'!D104=0,0.1,IF(LOG('Indicator Data'!D104)&gt;D$3,10,IF(LOG('Indicator Data'!D104)&lt;D$4,0,10-(D$3-LOG('Indicator Data'!D104))/(D$3-D$4)*10))),1)</f>
        <v>0.1</v>
      </c>
      <c r="E104" s="197">
        <f t="shared" si="168"/>
        <v>1.2</v>
      </c>
      <c r="F104" s="197">
        <f>IF('Indicator Data'!E104="No data",0.1,(ROUND(IF('Indicator Data'!E104=0,0,IF(LOG('Indicator Data'!E104)&gt;F$3,10,IF(LOG('Indicator Data'!E104)&lt;F$4,0,10-(F$3-LOG('Indicator Data'!E104))/(F$3-F$4)*10))),1)))</f>
        <v>0.1</v>
      </c>
      <c r="G104" s="197">
        <f>ROUND(IF('Indicator Data'!F104=0,0,IF(LOG('Indicator Data'!F104)&gt;G$3,10,IF(LOG('Indicator Data'!F104)&lt;G$4,0,10-(G$3-LOG('Indicator Data'!F104))/(G$3-G$4)*10))),1)</f>
        <v>0</v>
      </c>
      <c r="H104" s="196">
        <f>ROUND(IF('Indicator Data'!G104=0,0,IF(LOG('Indicator Data'!G104)&gt;H$3,10,IF(LOG('Indicator Data'!G104)&lt;H$4,0,10-(H$3-LOG('Indicator Data'!G104))/(H$3-H$4)*10))),1)</f>
        <v>0</v>
      </c>
      <c r="I104" s="196">
        <f>ROUND(IF('Indicator Data'!H104=0,0,IF(LOG('Indicator Data'!H104)&gt;I$3,10,IF(LOG('Indicator Data'!H104)&lt;I$4,0,10-(I$3-LOG('Indicator Data'!H104))/(I$3-I$4)*10))),1)</f>
        <v>0</v>
      </c>
      <c r="J104" s="196">
        <f t="shared" si="169"/>
        <v>0</v>
      </c>
      <c r="K104" s="196">
        <f>ROUND(IF('Indicator Data'!I104=0,0,IF(LOG('Indicator Data'!I104)&gt;K$3,10,IF(LOG('Indicator Data'!I104)&lt;K$4,0,10-(K$3-LOG('Indicator Data'!I104))/(K$3-K$4)*10))),1)</f>
        <v>0</v>
      </c>
      <c r="L104" s="197">
        <f t="shared" si="170"/>
        <v>0</v>
      </c>
      <c r="M104" s="197">
        <f>ROUND(IF('Indicator Data'!J104=0,0,IF(LOG('Indicator Data'!J104)&gt;M$3,10,IF(LOG('Indicator Data'!J104)&lt;M$4,0,10-(M$3-LOG('Indicator Data'!J104))/(M$3-M$4)*10))),1)</f>
        <v>0</v>
      </c>
      <c r="N104" s="198">
        <f>'Indicator Data'!C104/'Indicator Data'!$CB104</f>
        <v>2.1052491138791839E-3</v>
      </c>
      <c r="O104" s="198">
        <f>'Indicator Data'!D104/'Indicator Data'!$CB104</f>
        <v>0</v>
      </c>
      <c r="P104" s="198" t="str">
        <f>IF(F104=0.1,"x",'Indicator Data'!E104/'Indicator Data'!$CB104)</f>
        <v>x</v>
      </c>
      <c r="Q104" s="198">
        <f>'Indicator Data'!F104/'Indicator Data'!$CB104</f>
        <v>0</v>
      </c>
      <c r="R104" s="198">
        <f>'Indicator Data'!G104/'Indicator Data'!$CB104</f>
        <v>0</v>
      </c>
      <c r="S104" s="198">
        <f>'Indicator Data'!H104/'Indicator Data'!$CB104</f>
        <v>0</v>
      </c>
      <c r="T104" s="198">
        <f>'Indicator Data'!I104/'Indicator Data'!$CB104</f>
        <v>0</v>
      </c>
      <c r="U104" s="198">
        <f>'Indicator Data'!J104/'Indicator Data'!$CB104</f>
        <v>0</v>
      </c>
      <c r="V104" s="196">
        <f t="shared" si="171"/>
        <v>10</v>
      </c>
      <c r="W104" s="196">
        <f t="shared" si="172"/>
        <v>0</v>
      </c>
      <c r="X104" s="197">
        <f t="shared" si="173"/>
        <v>7.6</v>
      </c>
      <c r="Y104" s="197">
        <f t="shared" si="174"/>
        <v>0.1</v>
      </c>
      <c r="Z104" s="197">
        <f t="shared" si="175"/>
        <v>0</v>
      </c>
      <c r="AA104" s="196">
        <f t="shared" si="176"/>
        <v>0</v>
      </c>
      <c r="AB104" s="196">
        <f t="shared" si="177"/>
        <v>0</v>
      </c>
      <c r="AC104" s="196">
        <f t="shared" si="178"/>
        <v>0</v>
      </c>
      <c r="AD104" s="196">
        <f t="shared" si="179"/>
        <v>0</v>
      </c>
      <c r="AE104" s="197">
        <f t="shared" si="180"/>
        <v>0</v>
      </c>
      <c r="AF104" s="197">
        <f t="shared" si="181"/>
        <v>0</v>
      </c>
      <c r="AG104" s="196">
        <f>ROUND(IF('Indicator Data'!K104=0,0,IF('Indicator Data'!K104&gt;AG$3,10,IF('Indicator Data'!K104&lt;AG$4,0,10-(AG$3-'Indicator Data'!K104)/(AG$3-AG$4)*10))),1)</f>
        <v>0</v>
      </c>
      <c r="AH104" s="199">
        <f t="shared" si="182"/>
        <v>6.1</v>
      </c>
      <c r="AI104" s="199">
        <f t="shared" si="183"/>
        <v>0.1</v>
      </c>
      <c r="AJ104" s="197">
        <f t="shared" si="184"/>
        <v>0</v>
      </c>
      <c r="AK104" s="197">
        <f t="shared" si="185"/>
        <v>0</v>
      </c>
      <c r="AL104" s="199">
        <f t="shared" si="186"/>
        <v>0</v>
      </c>
      <c r="AM104" s="199">
        <f t="shared" si="187"/>
        <v>0</v>
      </c>
      <c r="AN104" s="197">
        <f t="shared" si="188"/>
        <v>0</v>
      </c>
      <c r="AO104" s="200">
        <f t="shared" si="189"/>
        <v>5.2</v>
      </c>
      <c r="AP104" s="200">
        <f t="shared" si="153"/>
        <v>0.1</v>
      </c>
      <c r="AQ104" s="200">
        <f t="shared" si="190"/>
        <v>0</v>
      </c>
      <c r="AR104" s="200">
        <f t="shared" si="191"/>
        <v>0</v>
      </c>
      <c r="AS104" s="199">
        <f t="shared" si="192"/>
        <v>0</v>
      </c>
      <c r="AT104" s="199" t="str">
        <f>IF('Indicator Data'!L104="No data","x",IF('Indicator Data'!CC104&lt;1000,"x",ROUND((IF('Indicator Data'!L104&gt;AT$3,10,IF('Indicator Data'!L104&lt;AT$4,0,10-(AT$3-'Indicator Data'!L104)/(AT$3-AT$4)*10))),1)))</f>
        <v>x</v>
      </c>
      <c r="AU104" s="200">
        <f t="shared" si="193"/>
        <v>0</v>
      </c>
      <c r="AV104" s="201">
        <f>IF('Indicator Data'!M104="No data","x",ROUND(IF('Indicator Data'!M104=0,0,IF(LOG('Indicator Data'!M104)&gt;AV$3,10,IF(LOG('Indicator Data'!M104)&lt;AV$4,0,10-(AV$3-LOG('Indicator Data'!M104))/(AV$3-AV$4)*10))),1))</f>
        <v>0</v>
      </c>
      <c r="AW104" s="198">
        <f>IF(AV104="x","x",'Indicator Data'!M104/'Indicator Data'!$CB104)</f>
        <v>0</v>
      </c>
      <c r="AX104" s="201">
        <f t="shared" si="194"/>
        <v>0</v>
      </c>
      <c r="AY104" s="197">
        <f t="shared" si="154"/>
        <v>0</v>
      </c>
      <c r="AZ104" s="201" t="str">
        <f>IF('Indicator Data'!N104="No data","x",ROUND(IF('Indicator Data'!N104=0,0,IF(LOG('Indicator Data'!N104)&gt;AZ$3,10,IF(LOG('Indicator Data'!N104)&lt;AZ$4,0,10-(AZ$3-LOG('Indicator Data'!N104))/(AZ$3-AZ$4)*10))),1))</f>
        <v>x</v>
      </c>
      <c r="BA104" s="198" t="str">
        <f>IF(AZ104="x","x",'Indicator Data'!N104/'Indicator Data'!$CB104)</f>
        <v>x</v>
      </c>
      <c r="BB104" s="201" t="str">
        <f t="shared" si="195"/>
        <v>x</v>
      </c>
      <c r="BC104" s="197" t="str">
        <f t="shared" si="155"/>
        <v>x</v>
      </c>
      <c r="BD104" s="201" t="str">
        <f>IF('Indicator Data'!O104="No data","x",ROUND(IF('Indicator Data'!O104=0,0,IF(LOG('Indicator Data'!O104)&gt;BD$3,10,IF(LOG('Indicator Data'!O104)&lt;BD$4,0,10-(BD$3-LOG('Indicator Data'!O104))/(BD$3-BD$4)*10))),1))</f>
        <v>x</v>
      </c>
      <c r="BE104" s="198" t="str">
        <f>IF(BD104="x","x",'Indicator Data'!O104/'Indicator Data'!$CB104)</f>
        <v>x</v>
      </c>
      <c r="BF104" s="201" t="str">
        <f t="shared" si="196"/>
        <v>x</v>
      </c>
      <c r="BG104" s="197" t="str">
        <f t="shared" si="156"/>
        <v>x</v>
      </c>
      <c r="BH104" s="201" t="str">
        <f>IF('Indicator Data'!P104="No data","x",ROUND(IF('Indicator Data'!P104=0,0,IF(LOG('Indicator Data'!P104)&gt;BH$3,10,IF(LOG('Indicator Data'!P104)&lt;BH$4,0,10-(BH$3-LOG('Indicator Data'!P104))/(BH$3-BH$4)*10))),1))</f>
        <v>x</v>
      </c>
      <c r="BI104" s="198" t="str">
        <f>IF(BH104="x","x",'Indicator Data'!P104/'Indicator Data'!$CB104)</f>
        <v>x</v>
      </c>
      <c r="BJ104" s="201" t="str">
        <f t="shared" si="197"/>
        <v>x</v>
      </c>
      <c r="BK104" s="197" t="str">
        <f t="shared" si="157"/>
        <v>x</v>
      </c>
      <c r="BL104" s="199">
        <f t="shared" si="158"/>
        <v>0</v>
      </c>
      <c r="BM104" s="201">
        <f>ROUND(IF('Indicator Data'!Q104=0,0,IF(LOG('Indicator Data'!Q104)&gt;BM$3,10,IF(LOG('Indicator Data'!Q104)&lt;BM$4,0,10-(BM$3-LOG('Indicator Data'!Q104))/(BM$3-BM$4)*10))),1)</f>
        <v>0</v>
      </c>
      <c r="BN104" s="252">
        <f>'Indicator Data'!R104</f>
        <v>0</v>
      </c>
      <c r="BO104" s="201">
        <f t="shared" si="198"/>
        <v>0</v>
      </c>
      <c r="BP104" s="201">
        <f t="shared" si="199"/>
        <v>0</v>
      </c>
      <c r="BQ104" s="201">
        <f>ROUND(IF('Indicator Data'!S104=0,0,IF(LOG('Indicator Data'!S104)&gt;BQ$3,10,IF(LOG('Indicator Data'!S104)&lt;BQ$4,0,10-(BQ$3-LOG('Indicator Data'!S104))/(BQ$3-BQ$4)*10))),1)</f>
        <v>0</v>
      </c>
      <c r="BR104" s="252">
        <f>'Indicator Data'!T104</f>
        <v>0</v>
      </c>
      <c r="BS104" s="201">
        <f t="shared" si="200"/>
        <v>0</v>
      </c>
      <c r="BT104" s="201">
        <f t="shared" si="201"/>
        <v>0</v>
      </c>
      <c r="BU104" s="197">
        <f t="shared" si="202"/>
        <v>0</v>
      </c>
      <c r="BV104" s="201">
        <f>ROUND(IF('Indicator Data'!U104=0,0,IF(LOG('Indicator Data'!U104)&gt;BV$3,10,IF(LOG('Indicator Data'!U104)&lt;BV$4,0,10-(BV$3-LOG('Indicator Data'!U104))/(BV$3-BV$4)*10))),1)</f>
        <v>0</v>
      </c>
      <c r="BW104" s="198">
        <f>'Indicator Data'!U104/'Indicator Data'!$CB104</f>
        <v>0</v>
      </c>
      <c r="BX104" s="201">
        <f t="shared" si="203"/>
        <v>0</v>
      </c>
      <c r="BY104" s="197">
        <f t="shared" si="159"/>
        <v>0</v>
      </c>
      <c r="BZ104" s="201">
        <f>ROUND(IF('Indicator Data'!V104=0,0,IF(LOG('Indicator Data'!V104)&gt;BZ$3,10,IF(LOG('Indicator Data'!V104)&lt;BZ$4,0,10-(BZ$3-LOG('Indicator Data'!V104))/(BZ$3-BZ$4)*10))),1)</f>
        <v>0</v>
      </c>
      <c r="CA104" s="198">
        <f>IF('Indicator Data'!V104/'Indicator Data'!$CB104&gt;1,1,'Indicator Data'!V104/'Indicator Data'!$CB104)</f>
        <v>0</v>
      </c>
      <c r="CB104" s="201">
        <f t="shared" si="204"/>
        <v>0</v>
      </c>
      <c r="CC104" s="197">
        <f t="shared" si="160"/>
        <v>0</v>
      </c>
      <c r="CD104" s="201">
        <f>ROUND(IF('Indicator Data'!W104=0,0,IF(LOG('Indicator Data'!W104)&gt;CD$3,10,IF(LOG('Indicator Data'!W104)&lt;CD$4,0,10-(CD$3-LOG('Indicator Data'!W104))/(CD$3-CD$4)*10))),1)</f>
        <v>0</v>
      </c>
      <c r="CE104" s="198">
        <f>'Indicator Data'!W104/'Indicator Data'!$CB104</f>
        <v>0</v>
      </c>
      <c r="CF104" s="201">
        <f t="shared" si="205"/>
        <v>0</v>
      </c>
      <c r="CG104" s="197">
        <f t="shared" si="161"/>
        <v>0</v>
      </c>
      <c r="CH104" s="199">
        <f t="shared" si="206"/>
        <v>0</v>
      </c>
      <c r="CI104" s="201">
        <f>IF('Indicator Data'!BR104="No data","x",ROUND(IF('Indicator Data'!BR104&gt;CI$3,0,IF('Indicator Data'!BR104&lt;CI$4,10,(CI$3-'Indicator Data'!BR104)/(CI$3-CI$4)*10)),1))</f>
        <v>0</v>
      </c>
      <c r="CJ104" s="201">
        <f>IF('Indicator Data'!BS104="No data","x",ROUND(IF('Indicator Data'!BS104&gt;CJ$3,0,IF('Indicator Data'!BS104&lt;CJ$4,10,(CJ$3-'Indicator Data'!BS104)/(CJ$3-CJ$4)*10)),1))</f>
        <v>0</v>
      </c>
      <c r="CK104" s="201" t="str">
        <f>IF('Indicator Data'!AC104="No data","x",ROUND(IF('Indicator Data'!AC104&gt;CK$3,0,IF('Indicator Data'!AC104&lt;CK$4,10,(CK$3-'Indicator Data'!AC104)/(CK$3-CK$4)*10)),1))</f>
        <v>x</v>
      </c>
      <c r="CL104" s="197">
        <f t="shared" si="207"/>
        <v>0</v>
      </c>
      <c r="CM104" s="201">
        <f>IF('Indicator Data'!X104="No data","x",ROUND(IF(LOG('Indicator Data'!X104)&gt;CM$3,10,IF(LOG('Indicator Data'!X104)&lt;CM$4,0,10-(CM$3-LOG('Indicator Data'!X104))/(CM$3-CM$4)*10)),1))</f>
        <v>7.9</v>
      </c>
      <c r="CN104" s="201">
        <f>IF('Indicator Data'!Y104="No data","x",ROUND(IF('Indicator Data'!Y104&gt;CN$3,10,IF('Indicator Data'!Y104&lt;CN$4,0,10-(CN$3-'Indicator Data'!Y104)/(CN$3-CN$4)*10)),1))</f>
        <v>1</v>
      </c>
      <c r="CO104" s="201">
        <f>IF('Indicator Data'!Z104="No data","x",ROUND(IF('Indicator Data'!Z104&gt;CO$3,10,IF('Indicator Data'!Z104&lt;CO$4,0,10-(CO$3-'Indicator Data'!Z104)/(CO$3-CO$4)*10)),1))</f>
        <v>1.4</v>
      </c>
      <c r="CP104" s="201">
        <f>IF('Indicator Data'!AA104="No data","x",ROUND(IF('Indicator Data'!AA104&gt;CP$3,10,IF('Indicator Data'!AA104&lt;CP$4,0,10-(CP$3-'Indicator Data'!AA104)/(CP$3-CP$4)*10)),1))</f>
        <v>0.8</v>
      </c>
      <c r="CQ104" s="197">
        <f t="shared" si="162"/>
        <v>2.8</v>
      </c>
      <c r="CR104" s="199">
        <f t="shared" si="163"/>
        <v>1.9</v>
      </c>
      <c r="CS104" s="201" t="str">
        <f>IF('Indicator Data'!AF104="No data","x",ROUND(IF('Indicator Data'!AF104&gt;CS$3,10,IF('Indicator Data'!AF104&lt;CS$4,0,10-(CS$3-'Indicator Data'!AF104)/(CS$3-CS$4)*10)),1))</f>
        <v>x</v>
      </c>
      <c r="CT104" s="201" t="str">
        <f>IF('Indicator Data'!AG104="No data","x",ROUND(IF('Indicator Data'!AG104&gt;CT$3,10,IF('Indicator Data'!AG104&lt;CT$4,0,10-(CT$3-'Indicator Data'!AG104)/(CT$3-CT$4)*10)),1))</f>
        <v>x</v>
      </c>
      <c r="CU104" s="197">
        <f t="shared" si="164"/>
        <v>2.8</v>
      </c>
      <c r="CV104" s="201">
        <f>IF('Indicator Data'!AB104="No data","x",ROUND(IF('Indicator Data'!AB104&gt;CV$3,10,IF('Indicator Data'!AB104&lt;CV$4,0,10-(CV$3-'Indicator Data'!AB104)/(CV$3-CV$4)*10)),1))</f>
        <v>0</v>
      </c>
      <c r="CW104" s="197">
        <f t="shared" si="165"/>
        <v>0</v>
      </c>
      <c r="CX104" s="198">
        <f>IF('Indicator Data'!AD104="No data","x",'Indicator Data'!AD104/'Indicator Data'!$CA104)</f>
        <v>4.7198258908671368E-4</v>
      </c>
      <c r="CY104" s="201">
        <f t="shared" si="208"/>
        <v>5.3</v>
      </c>
      <c r="CZ104" s="201">
        <f>IF('Indicator Data'!AE104="No data","x",ROUND(IF('Indicator Data'!AE104&gt;CZ$3,0,IF('Indicator Data'!AE104&lt;CZ$4,10,(CZ$3-'Indicator Data'!AE104)/(CZ$3-CZ$4)*10)),1))</f>
        <v>2</v>
      </c>
      <c r="DA104" s="197">
        <f t="shared" si="166"/>
        <v>3.7</v>
      </c>
      <c r="DB104" s="199">
        <f t="shared" si="167"/>
        <v>2.2000000000000002</v>
      </c>
      <c r="DC104" s="200">
        <f t="shared" si="209"/>
        <v>1.1000000000000001</v>
      </c>
      <c r="DD104" s="202">
        <f t="shared" si="210"/>
        <v>1.3</v>
      </c>
      <c r="DE104" s="201">
        <f>ROUND(IF('Indicator Data'!AH104=0,0,IF('Indicator Data'!AH104&gt;DE$3,10,IF('Indicator Data'!AH104&lt;DE$4,0,10-(DE$3-'Indicator Data'!AH104)/(DE$3-DE$4)*10))),1)</f>
        <v>0</v>
      </c>
      <c r="DF104" s="201">
        <f>ROUND(IF('Indicator Data'!AI104=0,0,IF(LOG('Indicator Data'!AI104)&gt;LOG(DF$3),10,IF(LOG('Indicator Data'!AI104)&lt;LOG(DF$4),0,10-(LOG(DF$3)-LOG('Indicator Data'!AI104))/(LOG(DF$3)-LOG(DF$4))*10))),1)</f>
        <v>0</v>
      </c>
      <c r="DG104" s="203">
        <f t="shared" si="211"/>
        <v>0</v>
      </c>
      <c r="DH104" s="197">
        <f>'Indicator Data'!AJ104</f>
        <v>0</v>
      </c>
      <c r="DI104" s="197">
        <f>'Indicator Data'!AK104</f>
        <v>0</v>
      </c>
      <c r="DJ104" s="200">
        <f t="shared" si="212"/>
        <v>0</v>
      </c>
      <c r="DK104" s="202">
        <f t="shared" si="213"/>
        <v>0</v>
      </c>
      <c r="DL104" s="13"/>
      <c r="DM104" s="24"/>
    </row>
    <row r="105" spans="1:117" s="2" customFormat="1">
      <c r="A105" s="205" t="str">
        <f>'Indicator Data'!A105</f>
        <v>Lithuania</v>
      </c>
      <c r="B105" s="206" t="str">
        <f>'Indicator Data'!B105</f>
        <v>LTU</v>
      </c>
      <c r="C105" s="204">
        <f>ROUND(IF('Indicator Data'!C105=0,0.1,IF(LOG('Indicator Data'!C105)&gt;C$3,10,IF(LOG('Indicator Data'!C105)&lt;C$4,0,10-(C$3-LOG('Indicator Data'!C105))/(C$3-C$4)*10))),1)</f>
        <v>0.1</v>
      </c>
      <c r="D105" s="196">
        <f>ROUND(IF('Indicator Data'!D105=0,0.1,IF(LOG('Indicator Data'!D105)&gt;D$3,10,IF(LOG('Indicator Data'!D105)&lt;D$4,0,10-(D$3-LOG('Indicator Data'!D105))/(D$3-D$4)*10))),1)</f>
        <v>0.1</v>
      </c>
      <c r="E105" s="197">
        <f t="shared" si="168"/>
        <v>0.1</v>
      </c>
      <c r="F105" s="197">
        <f>IF('Indicator Data'!E105="No data",0.1,(ROUND(IF('Indicator Data'!E105=0,0,IF(LOG('Indicator Data'!E105)&gt;F$3,10,IF(LOG('Indicator Data'!E105)&lt;F$4,0,10-(F$3-LOG('Indicator Data'!E105))/(F$3-F$4)*10))),1)))</f>
        <v>5.5</v>
      </c>
      <c r="G105" s="197">
        <f>ROUND(IF('Indicator Data'!F105=0,0,IF(LOG('Indicator Data'!F105)&gt;G$3,10,IF(LOG('Indicator Data'!F105)&lt;G$4,0,10-(G$3-LOG('Indicator Data'!F105))/(G$3-G$4)*10))),1)</f>
        <v>0</v>
      </c>
      <c r="H105" s="196">
        <f>ROUND(IF('Indicator Data'!G105=0,0,IF(LOG('Indicator Data'!G105)&gt;H$3,10,IF(LOG('Indicator Data'!G105)&lt;H$4,0,10-(H$3-LOG('Indicator Data'!G105))/(H$3-H$4)*10))),1)</f>
        <v>0</v>
      </c>
      <c r="I105" s="196">
        <f>ROUND(IF('Indicator Data'!H105=0,0,IF(LOG('Indicator Data'!H105)&gt;I$3,10,IF(LOG('Indicator Data'!H105)&lt;I$4,0,10-(I$3-LOG('Indicator Data'!H105))/(I$3-I$4)*10))),1)</f>
        <v>0</v>
      </c>
      <c r="J105" s="196">
        <f t="shared" si="169"/>
        <v>0</v>
      </c>
      <c r="K105" s="196">
        <f>ROUND(IF('Indicator Data'!I105=0,0,IF(LOG('Indicator Data'!I105)&gt;K$3,10,IF(LOG('Indicator Data'!I105)&lt;K$4,0,10-(K$3-LOG('Indicator Data'!I105))/(K$3-K$4)*10))),1)</f>
        <v>0</v>
      </c>
      <c r="L105" s="197">
        <f t="shared" si="170"/>
        <v>0</v>
      </c>
      <c r="M105" s="197">
        <f>ROUND(IF('Indicator Data'!J105=0,0,IF(LOG('Indicator Data'!J105)&gt;M$3,10,IF(LOG('Indicator Data'!J105)&lt;M$4,0,10-(M$3-LOG('Indicator Data'!J105))/(M$3-M$4)*10))),1)</f>
        <v>0</v>
      </c>
      <c r="N105" s="198">
        <f>'Indicator Data'!C105/'Indicator Data'!$CB105</f>
        <v>0</v>
      </c>
      <c r="O105" s="198">
        <f>'Indicator Data'!D105/'Indicator Data'!$CB105</f>
        <v>0</v>
      </c>
      <c r="P105" s="198">
        <f>IF(F105=0.1,"x",'Indicator Data'!E105/'Indicator Data'!$CB105)</f>
        <v>5.4858968691080673E-3</v>
      </c>
      <c r="Q105" s="198">
        <f>'Indicator Data'!F105/'Indicator Data'!$CB105</f>
        <v>0</v>
      </c>
      <c r="R105" s="198">
        <f>'Indicator Data'!G105/'Indicator Data'!$CB105</f>
        <v>0</v>
      </c>
      <c r="S105" s="198">
        <f>'Indicator Data'!H105/'Indicator Data'!$CB105</f>
        <v>0</v>
      </c>
      <c r="T105" s="198">
        <f>'Indicator Data'!I105/'Indicator Data'!$CB105</f>
        <v>0</v>
      </c>
      <c r="U105" s="198">
        <f>'Indicator Data'!J105/'Indicator Data'!$CB105</f>
        <v>0</v>
      </c>
      <c r="V105" s="196">
        <f t="shared" si="171"/>
        <v>0</v>
      </c>
      <c r="W105" s="196">
        <f t="shared" si="172"/>
        <v>0</v>
      </c>
      <c r="X105" s="197">
        <f t="shared" si="173"/>
        <v>0</v>
      </c>
      <c r="Y105" s="197">
        <f t="shared" si="174"/>
        <v>3.7</v>
      </c>
      <c r="Z105" s="197">
        <f t="shared" si="175"/>
        <v>0</v>
      </c>
      <c r="AA105" s="196">
        <f t="shared" si="176"/>
        <v>0</v>
      </c>
      <c r="AB105" s="196">
        <f t="shared" si="177"/>
        <v>0</v>
      </c>
      <c r="AC105" s="196">
        <f t="shared" si="178"/>
        <v>0</v>
      </c>
      <c r="AD105" s="196">
        <f t="shared" si="179"/>
        <v>0</v>
      </c>
      <c r="AE105" s="197">
        <f t="shared" si="180"/>
        <v>0</v>
      </c>
      <c r="AF105" s="197">
        <f t="shared" si="181"/>
        <v>0</v>
      </c>
      <c r="AG105" s="196">
        <f>ROUND(IF('Indicator Data'!K105=0,0,IF('Indicator Data'!K105&gt;AG$3,10,IF('Indicator Data'!K105&lt;AG$4,0,10-(AG$3-'Indicator Data'!K105)/(AG$3-AG$4)*10))),1)</f>
        <v>2.9</v>
      </c>
      <c r="AH105" s="199">
        <f t="shared" si="182"/>
        <v>0.1</v>
      </c>
      <c r="AI105" s="199">
        <f t="shared" si="183"/>
        <v>0.1</v>
      </c>
      <c r="AJ105" s="197">
        <f t="shared" si="184"/>
        <v>0</v>
      </c>
      <c r="AK105" s="197">
        <f t="shared" si="185"/>
        <v>0</v>
      </c>
      <c r="AL105" s="199">
        <f t="shared" si="186"/>
        <v>0</v>
      </c>
      <c r="AM105" s="199">
        <f t="shared" si="187"/>
        <v>0</v>
      </c>
      <c r="AN105" s="197">
        <f t="shared" si="188"/>
        <v>0</v>
      </c>
      <c r="AO105" s="200">
        <f t="shared" si="189"/>
        <v>0.1</v>
      </c>
      <c r="AP105" s="200">
        <f t="shared" si="153"/>
        <v>4.7</v>
      </c>
      <c r="AQ105" s="200">
        <f t="shared" si="190"/>
        <v>0</v>
      </c>
      <c r="AR105" s="200">
        <f t="shared" si="191"/>
        <v>0</v>
      </c>
      <c r="AS105" s="199">
        <f t="shared" si="192"/>
        <v>1.5</v>
      </c>
      <c r="AT105" s="199">
        <f>IF('Indicator Data'!L105="No data","x",IF('Indicator Data'!CC105&lt;1000,"x",ROUND((IF('Indicator Data'!L105&gt;AT$3,10,IF('Indicator Data'!L105&lt;AT$4,0,10-(AT$3-'Indicator Data'!L105)/(AT$3-AT$4)*10))),1)))</f>
        <v>3.8</v>
      </c>
      <c r="AU105" s="200">
        <f t="shared" si="193"/>
        <v>2.7</v>
      </c>
      <c r="AV105" s="201">
        <f>IF('Indicator Data'!M105="No data","x",ROUND(IF('Indicator Data'!M105=0,0,IF(LOG('Indicator Data'!M105)&gt;AV$3,10,IF(LOG('Indicator Data'!M105)&lt;AV$4,0,10-(AV$3-LOG('Indicator Data'!M105))/(AV$3-AV$4)*10))),1))</f>
        <v>0</v>
      </c>
      <c r="AW105" s="198">
        <f>IF(AV105="x","x",'Indicator Data'!M105/'Indicator Data'!$CB105)</f>
        <v>0</v>
      </c>
      <c r="AX105" s="201">
        <f t="shared" si="194"/>
        <v>0</v>
      </c>
      <c r="AY105" s="197">
        <f t="shared" si="154"/>
        <v>0</v>
      </c>
      <c r="AZ105" s="201" t="str">
        <f>IF('Indicator Data'!N105="No data","x",ROUND(IF('Indicator Data'!N105=0,0,IF(LOG('Indicator Data'!N105)&gt;AZ$3,10,IF(LOG('Indicator Data'!N105)&lt;AZ$4,0,10-(AZ$3-LOG('Indicator Data'!N105))/(AZ$3-AZ$4)*10))),1))</f>
        <v>x</v>
      </c>
      <c r="BA105" s="198" t="str">
        <f>IF(AZ105="x","x",'Indicator Data'!N105/'Indicator Data'!$CB105)</f>
        <v>x</v>
      </c>
      <c r="BB105" s="201" t="str">
        <f t="shared" si="195"/>
        <v>x</v>
      </c>
      <c r="BC105" s="197" t="str">
        <f t="shared" si="155"/>
        <v>x</v>
      </c>
      <c r="BD105" s="201" t="str">
        <f>IF('Indicator Data'!O105="No data","x",ROUND(IF('Indicator Data'!O105=0,0,IF(LOG('Indicator Data'!O105)&gt;BD$3,10,IF(LOG('Indicator Data'!O105)&lt;BD$4,0,10-(BD$3-LOG('Indicator Data'!O105))/(BD$3-BD$4)*10))),1))</f>
        <v>x</v>
      </c>
      <c r="BE105" s="198" t="str">
        <f>IF(BD105="x","x",'Indicator Data'!O105/'Indicator Data'!$CB105)</f>
        <v>x</v>
      </c>
      <c r="BF105" s="201" t="str">
        <f t="shared" si="196"/>
        <v>x</v>
      </c>
      <c r="BG105" s="197" t="str">
        <f t="shared" si="156"/>
        <v>x</v>
      </c>
      <c r="BH105" s="201" t="str">
        <f>IF('Indicator Data'!P105="No data","x",ROUND(IF('Indicator Data'!P105=0,0,IF(LOG('Indicator Data'!P105)&gt;BH$3,10,IF(LOG('Indicator Data'!P105)&lt;BH$4,0,10-(BH$3-LOG('Indicator Data'!P105))/(BH$3-BH$4)*10))),1))</f>
        <v>x</v>
      </c>
      <c r="BI105" s="198" t="str">
        <f>IF(BH105="x","x",'Indicator Data'!P105/'Indicator Data'!$CB105)</f>
        <v>x</v>
      </c>
      <c r="BJ105" s="201" t="str">
        <f t="shared" si="197"/>
        <v>x</v>
      </c>
      <c r="BK105" s="197" t="str">
        <f t="shared" si="157"/>
        <v>x</v>
      </c>
      <c r="BL105" s="199">
        <f t="shared" si="158"/>
        <v>0</v>
      </c>
      <c r="BM105" s="201">
        <f>ROUND(IF('Indicator Data'!Q105=0,0,IF(LOG('Indicator Data'!Q105)&gt;BM$3,10,IF(LOG('Indicator Data'!Q105)&lt;BM$4,0,10-(BM$3-LOG('Indicator Data'!Q105))/(BM$3-BM$4)*10))),1)</f>
        <v>0</v>
      </c>
      <c r="BN105" s="252">
        <f>'Indicator Data'!R105</f>
        <v>0</v>
      </c>
      <c r="BO105" s="201">
        <f t="shared" si="198"/>
        <v>0</v>
      </c>
      <c r="BP105" s="201">
        <f t="shared" si="199"/>
        <v>0</v>
      </c>
      <c r="BQ105" s="201">
        <f>ROUND(IF('Indicator Data'!S105=0,0,IF(LOG('Indicator Data'!S105)&gt;BQ$3,10,IF(LOG('Indicator Data'!S105)&lt;BQ$4,0,10-(BQ$3-LOG('Indicator Data'!S105))/(BQ$3-BQ$4)*10))),1)</f>
        <v>0</v>
      </c>
      <c r="BR105" s="252">
        <f>'Indicator Data'!T105</f>
        <v>0</v>
      </c>
      <c r="BS105" s="201">
        <f t="shared" si="200"/>
        <v>0</v>
      </c>
      <c r="BT105" s="201">
        <f t="shared" si="201"/>
        <v>0</v>
      </c>
      <c r="BU105" s="197">
        <f t="shared" si="202"/>
        <v>0</v>
      </c>
      <c r="BV105" s="201">
        <f>ROUND(IF('Indicator Data'!U105=0,0,IF(LOG('Indicator Data'!U105)&gt;BV$3,10,IF(LOG('Indicator Data'!U105)&lt;BV$4,0,10-(BV$3-LOG('Indicator Data'!U105))/(BV$3-BV$4)*10))),1)</f>
        <v>0</v>
      </c>
      <c r="BW105" s="198">
        <f>'Indicator Data'!U105/'Indicator Data'!$CB105</f>
        <v>0</v>
      </c>
      <c r="BX105" s="201">
        <f t="shared" si="203"/>
        <v>0</v>
      </c>
      <c r="BY105" s="197">
        <f t="shared" si="159"/>
        <v>0</v>
      </c>
      <c r="BZ105" s="201">
        <f>ROUND(IF('Indicator Data'!V105=0,0,IF(LOG('Indicator Data'!V105)&gt;BZ$3,10,IF(LOG('Indicator Data'!V105)&lt;BZ$4,0,10-(BZ$3-LOG('Indicator Data'!V105))/(BZ$3-BZ$4)*10))),1)</f>
        <v>0</v>
      </c>
      <c r="CA105" s="198">
        <f>IF('Indicator Data'!V105/'Indicator Data'!$CB105&gt;1,1,'Indicator Data'!V105/'Indicator Data'!$CB105)</f>
        <v>0</v>
      </c>
      <c r="CB105" s="201">
        <f t="shared" si="204"/>
        <v>0</v>
      </c>
      <c r="CC105" s="197">
        <f t="shared" si="160"/>
        <v>0</v>
      </c>
      <c r="CD105" s="201">
        <f>ROUND(IF('Indicator Data'!W105=0,0,IF(LOG('Indicator Data'!W105)&gt;CD$3,10,IF(LOG('Indicator Data'!W105)&lt;CD$4,0,10-(CD$3-LOG('Indicator Data'!W105))/(CD$3-CD$4)*10))),1)</f>
        <v>0</v>
      </c>
      <c r="CE105" s="198">
        <f>'Indicator Data'!W105/'Indicator Data'!$CB105</f>
        <v>0</v>
      </c>
      <c r="CF105" s="201">
        <f t="shared" si="205"/>
        <v>0</v>
      </c>
      <c r="CG105" s="197">
        <f t="shared" si="161"/>
        <v>0</v>
      </c>
      <c r="CH105" s="199">
        <f t="shared" si="206"/>
        <v>0</v>
      </c>
      <c r="CI105" s="201">
        <f>IF('Indicator Data'!BR105="No data","x",ROUND(IF('Indicator Data'!BR105&gt;CI$3,0,IF('Indicator Data'!BR105&lt;CI$4,10,(CI$3-'Indicator Data'!BR105)/(CI$3-CI$4)*10)),1))</f>
        <v>0.7</v>
      </c>
      <c r="CJ105" s="201">
        <f>IF('Indicator Data'!BS105="No data","x",ROUND(IF('Indicator Data'!BS105&gt;CJ$3,0,IF('Indicator Data'!BS105&lt;CJ$4,10,(CJ$3-'Indicator Data'!BS105)/(CJ$3-CJ$4)*10)),1))</f>
        <v>0.4</v>
      </c>
      <c r="CK105" s="201" t="str">
        <f>IF('Indicator Data'!AC105="No data","x",ROUND(IF('Indicator Data'!AC105&gt;CK$3,0,IF('Indicator Data'!AC105&lt;CK$4,10,(CK$3-'Indicator Data'!AC105)/(CK$3-CK$4)*10)),1))</f>
        <v>x</v>
      </c>
      <c r="CL105" s="197">
        <f t="shared" si="207"/>
        <v>0.6</v>
      </c>
      <c r="CM105" s="201">
        <f>IF('Indicator Data'!X105="No data","x",ROUND(IF(LOG('Indicator Data'!X105)&gt;CM$3,10,IF(LOG('Indicator Data'!X105)&lt;CM$4,0,10-(CM$3-LOG('Indicator Data'!X105))/(CM$3-CM$4)*10)),1))</f>
        <v>5.5</v>
      </c>
      <c r="CN105" s="201">
        <f>IF('Indicator Data'!Y105="No data","x",ROUND(IF('Indicator Data'!Y105&gt;CN$3,10,IF('Indicator Data'!Y105&lt;CN$4,0,10-(CN$3-'Indicator Data'!Y105)/(CN$3-CN$4)*10)),1))</f>
        <v>0.6</v>
      </c>
      <c r="CO105" s="201">
        <f>IF('Indicator Data'!Z105="No data","x",ROUND(IF('Indicator Data'!Z105&gt;CO$3,10,IF('Indicator Data'!Z105&lt;CO$4,0,10-(CO$3-'Indicator Data'!Z105)/(CO$3-CO$4)*10)),1))</f>
        <v>6.8</v>
      </c>
      <c r="CP105" s="201">
        <f>IF('Indicator Data'!AA105="No data","x",ROUND(IF('Indicator Data'!AA105&gt;CP$3,10,IF('Indicator Data'!AA105&lt;CP$4,0,10-(CP$3-'Indicator Data'!AA105)/(CP$3-CP$4)*10)),1))</f>
        <v>1</v>
      </c>
      <c r="CQ105" s="197">
        <f t="shared" si="162"/>
        <v>3.5</v>
      </c>
      <c r="CR105" s="199">
        <f t="shared" si="163"/>
        <v>2.5</v>
      </c>
      <c r="CS105" s="201" t="str">
        <f>IF('Indicator Data'!AF105="No data","x",ROUND(IF('Indicator Data'!AF105&gt;CS$3,10,IF('Indicator Data'!AF105&lt;CS$4,0,10-(CS$3-'Indicator Data'!AF105)/(CS$3-CS$4)*10)),1))</f>
        <v>x</v>
      </c>
      <c r="CT105" s="201">
        <f>IF('Indicator Data'!AG105="No data","x",ROUND(IF('Indicator Data'!AG105&gt;CT$3,10,IF('Indicator Data'!AG105&lt;CT$4,0,10-(CT$3-'Indicator Data'!AG105)/(CT$3-CT$4)*10)),1))</f>
        <v>0.2</v>
      </c>
      <c r="CU105" s="197">
        <f t="shared" si="164"/>
        <v>2.8</v>
      </c>
      <c r="CV105" s="201">
        <f>IF('Indicator Data'!AB105="No data","x",ROUND(IF('Indicator Data'!AB105&gt;CV$3,10,IF('Indicator Data'!AB105&lt;CV$4,0,10-(CV$3-'Indicator Data'!AB105)/(CV$3-CV$4)*10)),1))</f>
        <v>0</v>
      </c>
      <c r="CW105" s="197">
        <f t="shared" si="165"/>
        <v>0.4</v>
      </c>
      <c r="CX105" s="198">
        <f>IF('Indicator Data'!AD105="No data","x",'Indicator Data'!AD105/'Indicator Data'!$CA105)</f>
        <v>1.1927453751270529E-3</v>
      </c>
      <c r="CY105" s="201">
        <f t="shared" si="208"/>
        <v>0</v>
      </c>
      <c r="CZ105" s="201">
        <f>IF('Indicator Data'!AE105="No data","x",ROUND(IF('Indicator Data'!AE105&gt;CZ$3,0,IF('Indicator Data'!AE105&lt;CZ$4,10,(CZ$3-'Indicator Data'!AE105)/(CZ$3-CZ$4)*10)),1))</f>
        <v>0</v>
      </c>
      <c r="DA105" s="197">
        <f t="shared" si="166"/>
        <v>0</v>
      </c>
      <c r="DB105" s="199">
        <f t="shared" si="167"/>
        <v>1.1000000000000001</v>
      </c>
      <c r="DC105" s="200">
        <f t="shared" si="209"/>
        <v>1</v>
      </c>
      <c r="DD105" s="202">
        <f t="shared" si="210"/>
        <v>1.6</v>
      </c>
      <c r="DE105" s="201">
        <f>ROUND(IF('Indicator Data'!AH105=0,0,IF('Indicator Data'!AH105&gt;DE$3,10,IF('Indicator Data'!AH105&lt;DE$4,0,10-(DE$3-'Indicator Data'!AH105)/(DE$3-DE$4)*10))),1)</f>
        <v>0</v>
      </c>
      <c r="DF105" s="201">
        <f>ROUND(IF('Indicator Data'!AI105=0,0,IF(LOG('Indicator Data'!AI105)&gt;LOG(DF$3),10,IF(LOG('Indicator Data'!AI105)&lt;LOG(DF$4),0,10-(LOG(DF$3)-LOG('Indicator Data'!AI105))/(LOG(DF$3)-LOG(DF$4))*10))),1)</f>
        <v>0</v>
      </c>
      <c r="DG105" s="203">
        <f t="shared" si="211"/>
        <v>0</v>
      </c>
      <c r="DH105" s="197">
        <f>'Indicator Data'!AJ105</f>
        <v>0</v>
      </c>
      <c r="DI105" s="197">
        <f>'Indicator Data'!AK105</f>
        <v>0</v>
      </c>
      <c r="DJ105" s="200">
        <f t="shared" si="212"/>
        <v>0</v>
      </c>
      <c r="DK105" s="202">
        <f t="shared" si="213"/>
        <v>0</v>
      </c>
      <c r="DL105" s="13"/>
      <c r="DM105" s="24"/>
    </row>
    <row r="106" spans="1:117" s="2" customFormat="1">
      <c r="A106" s="205" t="str">
        <f>'Indicator Data'!A106</f>
        <v>Luxembourg</v>
      </c>
      <c r="B106" s="206" t="str">
        <f>'Indicator Data'!B106</f>
        <v>LUX</v>
      </c>
      <c r="C106" s="204">
        <f>ROUND(IF('Indicator Data'!C106=0,0.1,IF(LOG('Indicator Data'!C106)&gt;C$3,10,IF(LOG('Indicator Data'!C106)&lt;C$4,0,10-(C$3-LOG('Indicator Data'!C106))/(C$3-C$4)*10))),1)</f>
        <v>0.3</v>
      </c>
      <c r="D106" s="196">
        <f>ROUND(IF('Indicator Data'!D106=0,0.1,IF(LOG('Indicator Data'!D106)&gt;D$3,10,IF(LOG('Indicator Data'!D106)&lt;D$4,0,10-(D$3-LOG('Indicator Data'!D106))/(D$3-D$4)*10))),1)</f>
        <v>0.1</v>
      </c>
      <c r="E106" s="197">
        <f t="shared" si="168"/>
        <v>0.2</v>
      </c>
      <c r="F106" s="197">
        <f>IF('Indicator Data'!E106="No data",0.1,(ROUND(IF('Indicator Data'!E106=0,0,IF(LOG('Indicator Data'!E106)&gt;F$3,10,IF(LOG('Indicator Data'!E106)&lt;F$4,0,10-(F$3-LOG('Indicator Data'!E106))/(F$3-F$4)*10))),1)))</f>
        <v>2.6</v>
      </c>
      <c r="G106" s="197">
        <f>ROUND(IF('Indicator Data'!F106=0,0,IF(LOG('Indicator Data'!F106)&gt;G$3,10,IF(LOG('Indicator Data'!F106)&lt;G$4,0,10-(G$3-LOG('Indicator Data'!F106))/(G$3-G$4)*10))),1)</f>
        <v>0</v>
      </c>
      <c r="H106" s="196">
        <f>ROUND(IF('Indicator Data'!G106=0,0,IF(LOG('Indicator Data'!G106)&gt;H$3,10,IF(LOG('Indicator Data'!G106)&lt;H$4,0,10-(H$3-LOG('Indicator Data'!G106))/(H$3-H$4)*10))),1)</f>
        <v>0</v>
      </c>
      <c r="I106" s="196">
        <f>ROUND(IF('Indicator Data'!H106=0,0,IF(LOG('Indicator Data'!H106)&gt;I$3,10,IF(LOG('Indicator Data'!H106)&lt;I$4,0,10-(I$3-LOG('Indicator Data'!H106))/(I$3-I$4)*10))),1)</f>
        <v>0</v>
      </c>
      <c r="J106" s="196">
        <f t="shared" si="169"/>
        <v>0</v>
      </c>
      <c r="K106" s="196">
        <f>ROUND(IF('Indicator Data'!I106=0,0,IF(LOG('Indicator Data'!I106)&gt;K$3,10,IF(LOG('Indicator Data'!I106)&lt;K$4,0,10-(K$3-LOG('Indicator Data'!I106))/(K$3-K$4)*10))),1)</f>
        <v>0</v>
      </c>
      <c r="L106" s="197">
        <f t="shared" si="170"/>
        <v>0</v>
      </c>
      <c r="M106" s="197">
        <f>ROUND(IF('Indicator Data'!J106=0,0,IF(LOG('Indicator Data'!J106)&gt;M$3,10,IF(LOG('Indicator Data'!J106)&lt;M$4,0,10-(M$3-LOG('Indicator Data'!J106))/(M$3-M$4)*10))),1)</f>
        <v>0</v>
      </c>
      <c r="N106" s="198">
        <f>'Indicator Data'!C106/'Indicator Data'!$CB106</f>
        <v>2.436490580034063E-5</v>
      </c>
      <c r="O106" s="198">
        <f>'Indicator Data'!D106/'Indicator Data'!$CB106</f>
        <v>0</v>
      </c>
      <c r="P106" s="198">
        <f>IF(F106=0.1,"x",'Indicator Data'!E106/'Indicator Data'!$CB106)</f>
        <v>1.9082146458838311E-3</v>
      </c>
      <c r="Q106" s="198">
        <f>'Indicator Data'!F106/'Indicator Data'!$CB106</f>
        <v>0</v>
      </c>
      <c r="R106" s="198">
        <f>'Indicator Data'!G106/'Indicator Data'!$CB106</f>
        <v>0</v>
      </c>
      <c r="S106" s="198">
        <f>'Indicator Data'!H106/'Indicator Data'!$CB106</f>
        <v>0</v>
      </c>
      <c r="T106" s="198">
        <f>'Indicator Data'!I106/'Indicator Data'!$CB106</f>
        <v>0</v>
      </c>
      <c r="U106" s="198">
        <f>'Indicator Data'!J106/'Indicator Data'!$CB106</f>
        <v>0</v>
      </c>
      <c r="V106" s="196">
        <f t="shared" si="171"/>
        <v>0.1</v>
      </c>
      <c r="W106" s="196">
        <f t="shared" si="172"/>
        <v>0</v>
      </c>
      <c r="X106" s="197">
        <f t="shared" si="173"/>
        <v>0.1</v>
      </c>
      <c r="Y106" s="197">
        <f t="shared" si="174"/>
        <v>1.3</v>
      </c>
      <c r="Z106" s="197">
        <f t="shared" si="175"/>
        <v>0</v>
      </c>
      <c r="AA106" s="196">
        <f t="shared" si="176"/>
        <v>0</v>
      </c>
      <c r="AB106" s="196">
        <f t="shared" si="177"/>
        <v>0</v>
      </c>
      <c r="AC106" s="196">
        <f t="shared" si="178"/>
        <v>0</v>
      </c>
      <c r="AD106" s="196">
        <f t="shared" si="179"/>
        <v>0</v>
      </c>
      <c r="AE106" s="197">
        <f t="shared" si="180"/>
        <v>0</v>
      </c>
      <c r="AF106" s="197">
        <f t="shared" si="181"/>
        <v>0</v>
      </c>
      <c r="AG106" s="196">
        <f>ROUND(IF('Indicator Data'!K106=0,0,IF('Indicator Data'!K106&gt;AG$3,10,IF('Indicator Data'!K106&lt;AG$4,0,10-(AG$3-'Indicator Data'!K106)/(AG$3-AG$4)*10))),1)</f>
        <v>0</v>
      </c>
      <c r="AH106" s="199">
        <f t="shared" si="182"/>
        <v>0.2</v>
      </c>
      <c r="AI106" s="199">
        <f t="shared" si="183"/>
        <v>0.1</v>
      </c>
      <c r="AJ106" s="197">
        <f t="shared" si="184"/>
        <v>0</v>
      </c>
      <c r="AK106" s="197">
        <f t="shared" si="185"/>
        <v>0</v>
      </c>
      <c r="AL106" s="199">
        <f t="shared" si="186"/>
        <v>0</v>
      </c>
      <c r="AM106" s="199">
        <f t="shared" si="187"/>
        <v>0</v>
      </c>
      <c r="AN106" s="197">
        <f t="shared" si="188"/>
        <v>0</v>
      </c>
      <c r="AO106" s="200">
        <f t="shared" si="189"/>
        <v>0.2</v>
      </c>
      <c r="AP106" s="200">
        <f t="shared" si="153"/>
        <v>2</v>
      </c>
      <c r="AQ106" s="200">
        <f t="shared" si="190"/>
        <v>0</v>
      </c>
      <c r="AR106" s="200">
        <f t="shared" si="191"/>
        <v>0</v>
      </c>
      <c r="AS106" s="199">
        <f t="shared" si="192"/>
        <v>0</v>
      </c>
      <c r="AT106" s="199">
        <f>IF('Indicator Data'!L106="No data","x",IF('Indicator Data'!CC106&lt;1000,"x",ROUND((IF('Indicator Data'!L106&gt;AT$3,10,IF('Indicator Data'!L106&lt;AT$4,0,10-(AT$3-'Indicator Data'!L106)/(AT$3-AT$4)*10))),1)))</f>
        <v>1.9</v>
      </c>
      <c r="AU106" s="200">
        <f t="shared" si="193"/>
        <v>1</v>
      </c>
      <c r="AV106" s="201">
        <f>IF('Indicator Data'!M106="No data","x",ROUND(IF('Indicator Data'!M106=0,0,IF(LOG('Indicator Data'!M106)&gt;AV$3,10,IF(LOG('Indicator Data'!M106)&lt;AV$4,0,10-(AV$3-LOG('Indicator Data'!M106))/(AV$3-AV$4)*10))),1))</f>
        <v>0</v>
      </c>
      <c r="AW106" s="198">
        <f>IF(AV106="x","x",'Indicator Data'!M106/'Indicator Data'!$CB106)</f>
        <v>0</v>
      </c>
      <c r="AX106" s="201">
        <f t="shared" si="194"/>
        <v>0</v>
      </c>
      <c r="AY106" s="197">
        <f t="shared" si="154"/>
        <v>0</v>
      </c>
      <c r="AZ106" s="201" t="str">
        <f>IF('Indicator Data'!N106="No data","x",ROUND(IF('Indicator Data'!N106=0,0,IF(LOG('Indicator Data'!N106)&gt;AZ$3,10,IF(LOG('Indicator Data'!N106)&lt;AZ$4,0,10-(AZ$3-LOG('Indicator Data'!N106))/(AZ$3-AZ$4)*10))),1))</f>
        <v>x</v>
      </c>
      <c r="BA106" s="198" t="str">
        <f>IF(AZ106="x","x",'Indicator Data'!N106/'Indicator Data'!$CB106)</f>
        <v>x</v>
      </c>
      <c r="BB106" s="201" t="str">
        <f t="shared" si="195"/>
        <v>x</v>
      </c>
      <c r="BC106" s="197" t="str">
        <f t="shared" si="155"/>
        <v>x</v>
      </c>
      <c r="BD106" s="201" t="str">
        <f>IF('Indicator Data'!O106="No data","x",ROUND(IF('Indicator Data'!O106=0,0,IF(LOG('Indicator Data'!O106)&gt;BD$3,10,IF(LOG('Indicator Data'!O106)&lt;BD$4,0,10-(BD$3-LOG('Indicator Data'!O106))/(BD$3-BD$4)*10))),1))</f>
        <v>x</v>
      </c>
      <c r="BE106" s="198" t="str">
        <f>IF(BD106="x","x",'Indicator Data'!O106/'Indicator Data'!$CB106)</f>
        <v>x</v>
      </c>
      <c r="BF106" s="201" t="str">
        <f t="shared" si="196"/>
        <v>x</v>
      </c>
      <c r="BG106" s="197" t="str">
        <f t="shared" si="156"/>
        <v>x</v>
      </c>
      <c r="BH106" s="201" t="str">
        <f>IF('Indicator Data'!P106="No data","x",ROUND(IF('Indicator Data'!P106=0,0,IF(LOG('Indicator Data'!P106)&gt;BH$3,10,IF(LOG('Indicator Data'!P106)&lt;BH$4,0,10-(BH$3-LOG('Indicator Data'!P106))/(BH$3-BH$4)*10))),1))</f>
        <v>x</v>
      </c>
      <c r="BI106" s="198" t="str">
        <f>IF(BH106="x","x",'Indicator Data'!P106/'Indicator Data'!$CB106)</f>
        <v>x</v>
      </c>
      <c r="BJ106" s="201" t="str">
        <f t="shared" si="197"/>
        <v>x</v>
      </c>
      <c r="BK106" s="197" t="str">
        <f t="shared" si="157"/>
        <v>x</v>
      </c>
      <c r="BL106" s="199">
        <f t="shared" si="158"/>
        <v>0</v>
      </c>
      <c r="BM106" s="201">
        <f>ROUND(IF('Indicator Data'!Q106=0,0,IF(LOG('Indicator Data'!Q106)&gt;BM$3,10,IF(LOG('Indicator Data'!Q106)&lt;BM$4,0,10-(BM$3-LOG('Indicator Data'!Q106))/(BM$3-BM$4)*10))),1)</f>
        <v>0</v>
      </c>
      <c r="BN106" s="252">
        <f>'Indicator Data'!R106</f>
        <v>0</v>
      </c>
      <c r="BO106" s="201">
        <f t="shared" si="198"/>
        <v>0</v>
      </c>
      <c r="BP106" s="201">
        <f t="shared" si="199"/>
        <v>0</v>
      </c>
      <c r="BQ106" s="201">
        <f>ROUND(IF('Indicator Data'!S106=0,0,IF(LOG('Indicator Data'!S106)&gt;BQ$3,10,IF(LOG('Indicator Data'!S106)&lt;BQ$4,0,10-(BQ$3-LOG('Indicator Data'!S106))/(BQ$3-BQ$4)*10))),1)</f>
        <v>0</v>
      </c>
      <c r="BR106" s="252">
        <f>'Indicator Data'!T106</f>
        <v>0</v>
      </c>
      <c r="BS106" s="201">
        <f t="shared" si="200"/>
        <v>0</v>
      </c>
      <c r="BT106" s="201">
        <f t="shared" si="201"/>
        <v>0</v>
      </c>
      <c r="BU106" s="197">
        <f t="shared" si="202"/>
        <v>0</v>
      </c>
      <c r="BV106" s="201">
        <f>ROUND(IF('Indicator Data'!U106=0,0,IF(LOG('Indicator Data'!U106)&gt;BV$3,10,IF(LOG('Indicator Data'!U106)&lt;BV$4,0,10-(BV$3-LOG('Indicator Data'!U106))/(BV$3-BV$4)*10))),1)</f>
        <v>0</v>
      </c>
      <c r="BW106" s="198">
        <f>'Indicator Data'!U106/'Indicator Data'!$CB106</f>
        <v>0</v>
      </c>
      <c r="BX106" s="201">
        <f t="shared" si="203"/>
        <v>0</v>
      </c>
      <c r="BY106" s="197">
        <f t="shared" si="159"/>
        <v>0</v>
      </c>
      <c r="BZ106" s="201">
        <f>ROUND(IF('Indicator Data'!V106=0,0,IF(LOG('Indicator Data'!V106)&gt;BZ$3,10,IF(LOG('Indicator Data'!V106)&lt;BZ$4,0,10-(BZ$3-LOG('Indicator Data'!V106))/(BZ$3-BZ$4)*10))),1)</f>
        <v>0</v>
      </c>
      <c r="CA106" s="198">
        <f>IF('Indicator Data'!V106/'Indicator Data'!$CB106&gt;1,1,'Indicator Data'!V106/'Indicator Data'!$CB106)</f>
        <v>0</v>
      </c>
      <c r="CB106" s="201">
        <f t="shared" si="204"/>
        <v>0</v>
      </c>
      <c r="CC106" s="197">
        <f t="shared" si="160"/>
        <v>0</v>
      </c>
      <c r="CD106" s="201">
        <f>ROUND(IF('Indicator Data'!W106=0,0,IF(LOG('Indicator Data'!W106)&gt;CD$3,10,IF(LOG('Indicator Data'!W106)&lt;CD$4,0,10-(CD$3-LOG('Indicator Data'!W106))/(CD$3-CD$4)*10))),1)</f>
        <v>0</v>
      </c>
      <c r="CE106" s="198">
        <f>'Indicator Data'!W106/'Indicator Data'!$CB106</f>
        <v>0</v>
      </c>
      <c r="CF106" s="201">
        <f t="shared" si="205"/>
        <v>0</v>
      </c>
      <c r="CG106" s="197">
        <f t="shared" si="161"/>
        <v>0</v>
      </c>
      <c r="CH106" s="199">
        <f t="shared" si="206"/>
        <v>0</v>
      </c>
      <c r="CI106" s="201">
        <f>IF('Indicator Data'!BR106="No data","x",ROUND(IF('Indicator Data'!BR106&gt;CI$3,0,IF('Indicator Data'!BR106&lt;CI$4,10,(CI$3-'Indicator Data'!BR106)/(CI$3-CI$4)*10)),1))</f>
        <v>0.3</v>
      </c>
      <c r="CJ106" s="201">
        <f>IF('Indicator Data'!BS106="No data","x",ROUND(IF('Indicator Data'!BS106&gt;CJ$3,0,IF('Indicator Data'!BS106&lt;CJ$4,10,(CJ$3-'Indicator Data'!BS106)/(CJ$3-CJ$4)*10)),1))</f>
        <v>0</v>
      </c>
      <c r="CK106" s="201" t="str">
        <f>IF('Indicator Data'!AC106="No data","x",ROUND(IF('Indicator Data'!AC106&gt;CK$3,0,IF('Indicator Data'!AC106&lt;CK$4,10,(CK$3-'Indicator Data'!AC106)/(CK$3-CK$4)*10)),1))</f>
        <v>x</v>
      </c>
      <c r="CL106" s="197">
        <f t="shared" si="207"/>
        <v>0.2</v>
      </c>
      <c r="CM106" s="201">
        <f>IF('Indicator Data'!X106="No data","x",ROUND(IF(LOG('Indicator Data'!X106)&gt;CM$3,10,IF(LOG('Indicator Data'!X106)&lt;CM$4,0,10-(CM$3-LOG('Indicator Data'!X106))/(CM$3-CM$4)*10)),1))</f>
        <v>8</v>
      </c>
      <c r="CN106" s="201">
        <f>IF('Indicator Data'!Y106="No data","x",ROUND(IF('Indicator Data'!Y106&gt;CN$3,10,IF('Indicator Data'!Y106&lt;CN$4,0,10-(CN$3-'Indicator Data'!Y106)/(CN$3-CN$4)*10)),1))</f>
        <v>4.4000000000000004</v>
      </c>
      <c r="CO106" s="201">
        <f>IF('Indicator Data'!Z106="No data","x",ROUND(IF('Indicator Data'!Z106&gt;CO$3,10,IF('Indicator Data'!Z106&lt;CO$4,0,10-(CO$3-'Indicator Data'!Z106)/(CO$3-CO$4)*10)),1))</f>
        <v>9.1</v>
      </c>
      <c r="CP106" s="201">
        <f>IF('Indicator Data'!AA106="No data","x",ROUND(IF('Indicator Data'!AA106&gt;CP$3,10,IF('Indicator Data'!AA106&lt;CP$4,0,10-(CP$3-'Indicator Data'!AA106)/(CP$3-CP$4)*10)),1))</f>
        <v>1</v>
      </c>
      <c r="CQ106" s="197">
        <f t="shared" si="162"/>
        <v>5.6</v>
      </c>
      <c r="CR106" s="199">
        <f t="shared" si="163"/>
        <v>3.8</v>
      </c>
      <c r="CS106" s="201" t="str">
        <f>IF('Indicator Data'!AF106="No data","x",ROUND(IF('Indicator Data'!AF106&gt;CS$3,10,IF('Indicator Data'!AF106&lt;CS$4,0,10-(CS$3-'Indicator Data'!AF106)/(CS$3-CS$4)*10)),1))</f>
        <v>x</v>
      </c>
      <c r="CT106" s="201">
        <f>IF('Indicator Data'!AG106="No data","x",ROUND(IF('Indicator Data'!AG106&gt;CT$3,10,IF('Indicator Data'!AG106&lt;CT$4,0,10-(CT$3-'Indicator Data'!AG106)/(CT$3-CT$4)*10)),1))</f>
        <v>0.2</v>
      </c>
      <c r="CU106" s="197">
        <f t="shared" si="164"/>
        <v>4.5</v>
      </c>
      <c r="CV106" s="201">
        <f>IF('Indicator Data'!AB106="No data","x",ROUND(IF('Indicator Data'!AB106&gt;CV$3,10,IF('Indicator Data'!AB106&lt;CV$4,0,10-(CV$3-'Indicator Data'!AB106)/(CV$3-CV$4)*10)),1))</f>
        <v>0</v>
      </c>
      <c r="CW106" s="197">
        <f t="shared" si="165"/>
        <v>0.1</v>
      </c>
      <c r="CX106" s="198" t="str">
        <f>IF('Indicator Data'!AD106="No data","x",'Indicator Data'!AD106/'Indicator Data'!$CA106)</f>
        <v>x</v>
      </c>
      <c r="CY106" s="201" t="str">
        <f t="shared" si="208"/>
        <v>x</v>
      </c>
      <c r="CZ106" s="201">
        <f>IF('Indicator Data'!AE106="No data","x",ROUND(IF('Indicator Data'!AE106&gt;CZ$3,0,IF('Indicator Data'!AE106&lt;CZ$4,10,(CZ$3-'Indicator Data'!AE106)/(CZ$3-CZ$4)*10)),1))</f>
        <v>0</v>
      </c>
      <c r="DA106" s="197">
        <f t="shared" si="166"/>
        <v>0</v>
      </c>
      <c r="DB106" s="199">
        <f t="shared" si="167"/>
        <v>1.5</v>
      </c>
      <c r="DC106" s="200">
        <f t="shared" si="209"/>
        <v>1.5</v>
      </c>
      <c r="DD106" s="202">
        <f t="shared" si="210"/>
        <v>0.8</v>
      </c>
      <c r="DE106" s="201">
        <f>ROUND(IF('Indicator Data'!AH106=0,0,IF('Indicator Data'!AH106&gt;DE$3,10,IF('Indicator Data'!AH106&lt;DE$4,0,10-(DE$3-'Indicator Data'!AH106)/(DE$3-DE$4)*10))),1)</f>
        <v>0</v>
      </c>
      <c r="DF106" s="201">
        <f>ROUND(IF('Indicator Data'!AI106=0,0,IF(LOG('Indicator Data'!AI106)&gt;LOG(DF$3),10,IF(LOG('Indicator Data'!AI106)&lt;LOG(DF$4),0,10-(LOG(DF$3)-LOG('Indicator Data'!AI106))/(LOG(DF$3)-LOG(DF$4))*10))),1)</f>
        <v>0</v>
      </c>
      <c r="DG106" s="203">
        <f t="shared" si="211"/>
        <v>0</v>
      </c>
      <c r="DH106" s="197">
        <f>'Indicator Data'!AJ106</f>
        <v>0</v>
      </c>
      <c r="DI106" s="197">
        <f>'Indicator Data'!AK106</f>
        <v>0</v>
      </c>
      <c r="DJ106" s="200">
        <f t="shared" si="212"/>
        <v>0</v>
      </c>
      <c r="DK106" s="202">
        <f t="shared" si="213"/>
        <v>0</v>
      </c>
      <c r="DL106" s="13"/>
      <c r="DM106" s="24"/>
    </row>
    <row r="107" spans="1:117" s="2" customFormat="1">
      <c r="A107" s="205" t="str">
        <f>'Indicator Data'!A107</f>
        <v>Madagascar</v>
      </c>
      <c r="B107" s="206" t="str">
        <f>'Indicator Data'!B107</f>
        <v>MDG</v>
      </c>
      <c r="C107" s="204">
        <f>ROUND(IF('Indicator Data'!C107=0,0.1,IF(LOG('Indicator Data'!C107)&gt;C$3,10,IF(LOG('Indicator Data'!C107)&lt;C$4,0,10-(C$3-LOG('Indicator Data'!C107))/(C$3-C$4)*10))),1)</f>
        <v>0.1</v>
      </c>
      <c r="D107" s="196">
        <f>ROUND(IF('Indicator Data'!D107=0,0.1,IF(LOG('Indicator Data'!D107)&gt;D$3,10,IF(LOG('Indicator Data'!D107)&lt;D$4,0,10-(D$3-LOG('Indicator Data'!D107))/(D$3-D$4)*10))),1)</f>
        <v>0.1</v>
      </c>
      <c r="E107" s="197">
        <f t="shared" si="168"/>
        <v>0.1</v>
      </c>
      <c r="F107" s="197">
        <f>IF('Indicator Data'!E107="No data",0.1,(ROUND(IF('Indicator Data'!E107=0,0,IF(LOG('Indicator Data'!E107)&gt;F$3,10,IF(LOG('Indicator Data'!E107)&lt;F$4,0,10-(F$3-LOG('Indicator Data'!E107))/(F$3-F$4)*10))),1)))</f>
        <v>8.3000000000000007</v>
      </c>
      <c r="G107" s="197">
        <f>ROUND(IF('Indicator Data'!F107=0,0,IF(LOG('Indicator Data'!F107)&gt;G$3,10,IF(LOG('Indicator Data'!F107)&lt;G$4,0,10-(G$3-LOG('Indicator Data'!F107))/(G$3-G$4)*10))),1)</f>
        <v>7.5</v>
      </c>
      <c r="H107" s="196">
        <f>ROUND(IF('Indicator Data'!G107=0,0,IF(LOG('Indicator Data'!G107)&gt;H$3,10,IF(LOG('Indicator Data'!G107)&lt;H$4,0,10-(H$3-LOG('Indicator Data'!G107))/(H$3-H$4)*10))),1)</f>
        <v>8.9</v>
      </c>
      <c r="I107" s="196">
        <f>ROUND(IF('Indicator Data'!H107=0,0,IF(LOG('Indicator Data'!H107)&gt;I$3,10,IF(LOG('Indicator Data'!H107)&lt;I$4,0,10-(I$3-LOG('Indicator Data'!H107))/(I$3-I$4)*10))),1)</f>
        <v>9.8000000000000007</v>
      </c>
      <c r="J107" s="196">
        <f t="shared" si="169"/>
        <v>9.4</v>
      </c>
      <c r="K107" s="196">
        <f>ROUND(IF('Indicator Data'!I107=0,0,IF(LOG('Indicator Data'!I107)&gt;K$3,10,IF(LOG('Indicator Data'!I107)&lt;K$4,0,10-(K$3-LOG('Indicator Data'!I107))/(K$3-K$4)*10))),1)</f>
        <v>7.4</v>
      </c>
      <c r="L107" s="197">
        <f t="shared" si="170"/>
        <v>8.6</v>
      </c>
      <c r="M107" s="197">
        <f>ROUND(IF('Indicator Data'!J107=0,0,IF(LOG('Indicator Data'!J107)&gt;M$3,10,IF(LOG('Indicator Data'!J107)&lt;M$4,0,10-(M$3-LOG('Indicator Data'!J107))/(M$3-M$4)*10))),1)</f>
        <v>10</v>
      </c>
      <c r="N107" s="198">
        <f>'Indicator Data'!C107/'Indicator Data'!$CB107</f>
        <v>0</v>
      </c>
      <c r="O107" s="198">
        <f>'Indicator Data'!D107/'Indicator Data'!$CB107</f>
        <v>0</v>
      </c>
      <c r="P107" s="198">
        <f>IF(F107=0.1,"x",'Indicator Data'!E107/'Indicator Data'!$CB107)</f>
        <v>8.4034416524625781E-3</v>
      </c>
      <c r="Q107" s="198">
        <f>'Indicator Data'!F107/'Indicator Data'!$CB107</f>
        <v>1.2573594329582359E-5</v>
      </c>
      <c r="R107" s="198">
        <f>'Indicator Data'!G107/'Indicator Data'!$CB107</f>
        <v>1.5506084757940589E-2</v>
      </c>
      <c r="S107" s="198">
        <f>'Indicator Data'!H107/'Indicator Data'!$CB107</f>
        <v>3.1525404395134011E-3</v>
      </c>
      <c r="T107" s="198">
        <f>'Indicator Data'!I107/'Indicator Data'!$CB107</f>
        <v>1.9903650830007174E-3</v>
      </c>
      <c r="U107" s="198">
        <f>'Indicator Data'!J107/'Indicator Data'!$CB107</f>
        <v>5.8182675230395477E-3</v>
      </c>
      <c r="V107" s="196">
        <f t="shared" si="171"/>
        <v>0</v>
      </c>
      <c r="W107" s="196">
        <f t="shared" si="172"/>
        <v>0</v>
      </c>
      <c r="X107" s="197">
        <f t="shared" si="173"/>
        <v>0</v>
      </c>
      <c r="Y107" s="197">
        <f t="shared" si="174"/>
        <v>5.6</v>
      </c>
      <c r="Z107" s="197">
        <f t="shared" si="175"/>
        <v>8</v>
      </c>
      <c r="AA107" s="196">
        <f t="shared" si="176"/>
        <v>8.6</v>
      </c>
      <c r="AB107" s="196">
        <f t="shared" si="177"/>
        <v>6.3</v>
      </c>
      <c r="AC107" s="196">
        <f t="shared" si="178"/>
        <v>7.6</v>
      </c>
      <c r="AD107" s="196">
        <f t="shared" si="179"/>
        <v>2</v>
      </c>
      <c r="AE107" s="197">
        <f t="shared" si="180"/>
        <v>5.5</v>
      </c>
      <c r="AF107" s="197">
        <f t="shared" si="181"/>
        <v>1.9</v>
      </c>
      <c r="AG107" s="196">
        <f>ROUND(IF('Indicator Data'!K107=0,0,IF('Indicator Data'!K107&gt;AG$3,10,IF('Indicator Data'!K107&lt;AG$4,0,10-(AG$3-'Indicator Data'!K107)/(AG$3-AG$4)*10))),1)</f>
        <v>8.6</v>
      </c>
      <c r="AH107" s="199">
        <f t="shared" si="182"/>
        <v>0.1</v>
      </c>
      <c r="AI107" s="199">
        <f t="shared" si="183"/>
        <v>0.1</v>
      </c>
      <c r="AJ107" s="197">
        <f t="shared" si="184"/>
        <v>8.8000000000000007</v>
      </c>
      <c r="AK107" s="197">
        <f t="shared" si="185"/>
        <v>8.1</v>
      </c>
      <c r="AL107" s="199">
        <f t="shared" si="186"/>
        <v>8.5</v>
      </c>
      <c r="AM107" s="199">
        <f t="shared" si="187"/>
        <v>4.7</v>
      </c>
      <c r="AN107" s="197">
        <f t="shared" si="188"/>
        <v>7.9</v>
      </c>
      <c r="AO107" s="200">
        <f t="shared" si="189"/>
        <v>0.1</v>
      </c>
      <c r="AP107" s="200">
        <f t="shared" si="153"/>
        <v>7.2</v>
      </c>
      <c r="AQ107" s="200">
        <f t="shared" si="190"/>
        <v>7.8</v>
      </c>
      <c r="AR107" s="200">
        <f t="shared" si="191"/>
        <v>7.4</v>
      </c>
      <c r="AS107" s="199">
        <f t="shared" si="192"/>
        <v>8.3000000000000007</v>
      </c>
      <c r="AT107" s="199">
        <f>IF('Indicator Data'!L107="No data","x",IF('Indicator Data'!CC107&lt;1000,"x",ROUND((IF('Indicator Data'!L107&gt;AT$3,10,IF('Indicator Data'!L107&lt;AT$4,0,10-(AT$3-'Indicator Data'!L107)/(AT$3-AT$4)*10))),1)))</f>
        <v>1</v>
      </c>
      <c r="AU107" s="200">
        <f t="shared" si="193"/>
        <v>4.7</v>
      </c>
      <c r="AV107" s="201">
        <f>IF('Indicator Data'!M107="No data","x",ROUND(IF('Indicator Data'!M107=0,0,IF(LOG('Indicator Data'!M107)&gt;AV$3,10,IF(LOG('Indicator Data'!M107)&lt;AV$4,0,10-(AV$3-LOG('Indicator Data'!M107))/(AV$3-AV$4)*10))),1))</f>
        <v>8.8000000000000007</v>
      </c>
      <c r="AW107" s="198">
        <f>IF(AV107="x","x",'Indicator Data'!M107/'Indicator Data'!$CB107)</f>
        <v>0.55913365190323094</v>
      </c>
      <c r="AX107" s="201">
        <f t="shared" si="194"/>
        <v>6.2</v>
      </c>
      <c r="AY107" s="197">
        <f t="shared" si="154"/>
        <v>7.7</v>
      </c>
      <c r="AZ107" s="201">
        <f>IF('Indicator Data'!N107="No data","x",ROUND(IF('Indicator Data'!N107=0,0,IF(LOG('Indicator Data'!N107)&gt;AZ$3,10,IF(LOG('Indicator Data'!N107)&lt;AZ$4,0,10-(AZ$3-LOG('Indicator Data'!N107))/(AZ$3-AZ$4)*10))),1))</f>
        <v>5.7</v>
      </c>
      <c r="BA107" s="198">
        <f>IF(AZ107="x","x",'Indicator Data'!N107/'Indicator Data'!$CB107)</f>
        <v>1.0552686764064441E-3</v>
      </c>
      <c r="BB107" s="201">
        <f t="shared" si="195"/>
        <v>0.2</v>
      </c>
      <c r="BC107" s="197">
        <f t="shared" si="155"/>
        <v>3.4</v>
      </c>
      <c r="BD107" s="201">
        <f>IF('Indicator Data'!O107="No data","x",ROUND(IF('Indicator Data'!O107=0,0,IF(LOG('Indicator Data'!O107)&gt;BD$3,10,IF(LOG('Indicator Data'!O107)&lt;BD$4,0,10-(BD$3-LOG('Indicator Data'!O107))/(BD$3-BD$4)*10))),1))</f>
        <v>0</v>
      </c>
      <c r="BE107" s="198">
        <f>IF(BD107="x","x",'Indicator Data'!O107/'Indicator Data'!$CB107)</f>
        <v>0</v>
      </c>
      <c r="BF107" s="201">
        <f t="shared" si="196"/>
        <v>0</v>
      </c>
      <c r="BG107" s="197">
        <f t="shared" si="156"/>
        <v>0</v>
      </c>
      <c r="BH107" s="201">
        <f>IF('Indicator Data'!P107="No data","x",ROUND(IF('Indicator Data'!P107=0,0,IF(LOG('Indicator Data'!P107)&gt;BH$3,10,IF(LOG('Indicator Data'!P107)&lt;BH$4,0,10-(BH$3-LOG('Indicator Data'!P107))/(BH$3-BH$4)*10))),1))</f>
        <v>7.9</v>
      </c>
      <c r="BI107" s="198">
        <f>IF(BH107="x","x",'Indicator Data'!P107/'Indicator Data'!$CB107)</f>
        <v>2.3197993248840653E-2</v>
      </c>
      <c r="BJ107" s="201">
        <f t="shared" si="197"/>
        <v>2.2999999999999998</v>
      </c>
      <c r="BK107" s="197">
        <f t="shared" si="157"/>
        <v>5.8</v>
      </c>
      <c r="BL107" s="199">
        <f t="shared" si="158"/>
        <v>4.8</v>
      </c>
      <c r="BM107" s="201">
        <f>ROUND(IF('Indicator Data'!Q107=0,0,IF(LOG('Indicator Data'!Q107)&gt;BM$3,10,IF(LOG('Indicator Data'!Q107)&lt;BM$4,0,10-(BM$3-LOG('Indicator Data'!Q107))/(BM$3-BM$4)*10))),1)</f>
        <v>9.1999999999999993</v>
      </c>
      <c r="BN107" s="252">
        <f>'Indicator Data'!R107</f>
        <v>0.99648335399999999</v>
      </c>
      <c r="BO107" s="201">
        <f t="shared" si="198"/>
        <v>10</v>
      </c>
      <c r="BP107" s="201">
        <f t="shared" si="199"/>
        <v>9.6999999999999993</v>
      </c>
      <c r="BQ107" s="201">
        <f>ROUND(IF('Indicator Data'!S107=0,0,IF(LOG('Indicator Data'!S107)&gt;BQ$3,10,IF(LOG('Indicator Data'!S107)&lt;BQ$4,0,10-(BQ$3-LOG('Indicator Data'!S107))/(BQ$3-BQ$4)*10))),1)</f>
        <v>9.1</v>
      </c>
      <c r="BR107" s="252">
        <f>'Indicator Data'!T107</f>
        <v>0.96371127999999995</v>
      </c>
      <c r="BS107" s="201">
        <f t="shared" si="200"/>
        <v>9.6</v>
      </c>
      <c r="BT107" s="201">
        <f t="shared" si="201"/>
        <v>9.4</v>
      </c>
      <c r="BU107" s="197">
        <f t="shared" si="202"/>
        <v>9.6</v>
      </c>
      <c r="BV107" s="201">
        <f>ROUND(IF('Indicator Data'!U107=0,0,IF(LOG('Indicator Data'!U107)&gt;BV$3,10,IF(LOG('Indicator Data'!U107)&lt;BV$4,0,10-(BV$3-LOG('Indicator Data'!U107))/(BV$3-BV$4)*10))),1)</f>
        <v>8.1999999999999993</v>
      </c>
      <c r="BW107" s="198">
        <f>'Indicator Data'!U107/'Indicator Data'!$CB107</f>
        <v>0.24147006817673639</v>
      </c>
      <c r="BX107" s="201">
        <f t="shared" si="203"/>
        <v>2.7</v>
      </c>
      <c r="BY107" s="197">
        <f t="shared" si="159"/>
        <v>6.2</v>
      </c>
      <c r="BZ107" s="201">
        <f>ROUND(IF('Indicator Data'!V107=0,0,IF(LOG('Indicator Data'!V107)&gt;BZ$3,10,IF(LOG('Indicator Data'!V107)&lt;BZ$4,0,10-(BZ$3-LOG('Indicator Data'!V107))/(BZ$3-BZ$4)*10))),1)</f>
        <v>8.9</v>
      </c>
      <c r="CA107" s="198">
        <f>IF('Indicator Data'!V107/'Indicator Data'!$CB107&gt;1,1,'Indicator Data'!V107/'Indicator Data'!$CB107)</f>
        <v>0.69016975895129906</v>
      </c>
      <c r="CB107" s="201">
        <f t="shared" si="204"/>
        <v>6.9</v>
      </c>
      <c r="CC107" s="197">
        <f t="shared" si="160"/>
        <v>8.1</v>
      </c>
      <c r="CD107" s="201">
        <f>ROUND(IF('Indicator Data'!W107=0,0,IF(LOG('Indicator Data'!W107)&gt;CD$3,10,IF(LOG('Indicator Data'!W107)&lt;CD$4,0,10-(CD$3-LOG('Indicator Data'!W107))/(CD$3-CD$4)*10))),1)</f>
        <v>8.8000000000000007</v>
      </c>
      <c r="CE107" s="198">
        <f>'Indicator Data'!W107/'Indicator Data'!$CB107</f>
        <v>0.58117371532617612</v>
      </c>
      <c r="CF107" s="201">
        <f t="shared" si="205"/>
        <v>5.8</v>
      </c>
      <c r="CG107" s="197">
        <f t="shared" si="161"/>
        <v>7.6</v>
      </c>
      <c r="CH107" s="199">
        <f t="shared" si="206"/>
        <v>8.1</v>
      </c>
      <c r="CI107" s="201">
        <f>IF('Indicator Data'!BR107="No data","x",ROUND(IF('Indicator Data'!BR107&gt;CI$3,0,IF('Indicator Data'!BR107&lt;CI$4,10,(CI$3-'Indicator Data'!BR107)/(CI$3-CI$4)*10)),1))</f>
        <v>9.9</v>
      </c>
      <c r="CJ107" s="201">
        <f>IF('Indicator Data'!BS107="No data","x",ROUND(IF('Indicator Data'!BS107&gt;CJ$3,0,IF('Indicator Data'!BS107&lt;CJ$4,10,(CJ$3-'Indicator Data'!BS107)/(CJ$3-CJ$4)*10)),1))</f>
        <v>7.6</v>
      </c>
      <c r="CK107" s="201">
        <f>IF('Indicator Data'!AC107="No data","x",ROUND(IF('Indicator Data'!AC107&gt;CK$3,0,IF('Indicator Data'!AC107&lt;CK$4,10,(CK$3-'Indicator Data'!AC107)/(CK$3-CK$4)*10)),1))</f>
        <v>4.9000000000000004</v>
      </c>
      <c r="CL107" s="197">
        <f t="shared" si="207"/>
        <v>7.5</v>
      </c>
      <c r="CM107" s="201">
        <f>IF('Indicator Data'!X107="No data","x",ROUND(IF(LOG('Indicator Data'!X107)&gt;CM$3,10,IF(LOG('Indicator Data'!X107)&lt;CM$4,0,10-(CM$3-LOG('Indicator Data'!X107))/(CM$3-CM$4)*10)),1))</f>
        <v>5.5</v>
      </c>
      <c r="CN107" s="201">
        <f>IF('Indicator Data'!Y107="No data","x",ROUND(IF('Indicator Data'!Y107&gt;CN$3,10,IF('Indicator Data'!Y107&lt;CN$4,0,10-(CN$3-'Indicator Data'!Y107)/(CN$3-CN$4)*10)),1))</f>
        <v>8.8000000000000007</v>
      </c>
      <c r="CO107" s="201">
        <f>IF('Indicator Data'!Z107="No data","x",ROUND(IF('Indicator Data'!Z107&gt;CO$3,10,IF('Indicator Data'!Z107&lt;CO$4,0,10-(CO$3-'Indicator Data'!Z107)/(CO$3-CO$4)*10)),1))</f>
        <v>3.9</v>
      </c>
      <c r="CP107" s="201">
        <f>IF('Indicator Data'!AA107="No data","x",ROUND(IF('Indicator Data'!AA107&gt;CP$3,10,IF('Indicator Data'!AA107&lt;CP$4,0,10-(CP$3-'Indicator Data'!AA107)/(CP$3-CP$4)*10)),1))</f>
        <v>7.4</v>
      </c>
      <c r="CQ107" s="197">
        <f t="shared" si="162"/>
        <v>6.4</v>
      </c>
      <c r="CR107" s="199">
        <f t="shared" si="163"/>
        <v>6.8</v>
      </c>
      <c r="CS107" s="201">
        <f>IF('Indicator Data'!AF107="No data","x",ROUND(IF('Indicator Data'!AF107&gt;CS$3,10,IF('Indicator Data'!AF107&lt;CS$4,0,10-(CS$3-'Indicator Data'!AF107)/(CS$3-CS$4)*10)),1))</f>
        <v>6.8</v>
      </c>
      <c r="CT107" s="201">
        <f>IF('Indicator Data'!AG107="No data","x",ROUND(IF('Indicator Data'!AG107&gt;CT$3,10,IF('Indicator Data'!AG107&lt;CT$4,0,10-(CT$3-'Indicator Data'!AG107)/(CT$3-CT$4)*10)),1))</f>
        <v>6.6</v>
      </c>
      <c r="CU107" s="197">
        <f t="shared" si="164"/>
        <v>6.5</v>
      </c>
      <c r="CV107" s="201">
        <f>IF('Indicator Data'!AB107="No data","x",ROUND(IF('Indicator Data'!AB107&gt;CV$3,10,IF('Indicator Data'!AB107&lt;CV$4,0,10-(CV$3-'Indicator Data'!AB107)/(CV$3-CV$4)*10)),1))</f>
        <v>10</v>
      </c>
      <c r="CW107" s="197">
        <f t="shared" si="165"/>
        <v>8.1</v>
      </c>
      <c r="CX107" s="198">
        <f>IF('Indicator Data'!AD107="No data","x",'Indicator Data'!AD107/'Indicator Data'!$CA107)</f>
        <v>8.3926127817831483E-5</v>
      </c>
      <c r="CY107" s="201">
        <f t="shared" si="208"/>
        <v>9.1999999999999993</v>
      </c>
      <c r="CZ107" s="201">
        <f>IF('Indicator Data'!AE107="No data","x",ROUND(IF('Indicator Data'!AE107&gt;CZ$3,0,IF('Indicator Data'!AE107&lt;CZ$4,10,(CZ$3-'Indicator Data'!AE107)/(CZ$3-CZ$4)*10)),1))</f>
        <v>6</v>
      </c>
      <c r="DA107" s="197">
        <f t="shared" si="166"/>
        <v>7.6</v>
      </c>
      <c r="DB107" s="199">
        <f t="shared" si="167"/>
        <v>7.4</v>
      </c>
      <c r="DC107" s="200">
        <f t="shared" si="209"/>
        <v>6.9</v>
      </c>
      <c r="DD107" s="202">
        <f t="shared" si="210"/>
        <v>6.2</v>
      </c>
      <c r="DE107" s="201">
        <f>ROUND(IF('Indicator Data'!AH107=0,0,IF('Indicator Data'!AH107&gt;DE$3,10,IF('Indicator Data'!AH107&lt;DE$4,0,10-(DE$3-'Indicator Data'!AH107)/(DE$3-DE$4)*10))),1)</f>
        <v>1.3</v>
      </c>
      <c r="DF107" s="201">
        <f>ROUND(IF('Indicator Data'!AI107=0,0,IF(LOG('Indicator Data'!AI107)&gt;LOG(DF$3),10,IF(LOG('Indicator Data'!AI107)&lt;LOG(DF$4),0,10-(LOG(DF$3)-LOG('Indicator Data'!AI107))/(LOG(DF$3)-LOG(DF$4))*10))),1)</f>
        <v>0.5</v>
      </c>
      <c r="DG107" s="203">
        <f t="shared" si="211"/>
        <v>0.9</v>
      </c>
      <c r="DH107" s="197">
        <f>'Indicator Data'!AJ107</f>
        <v>0</v>
      </c>
      <c r="DI107" s="197">
        <f>'Indicator Data'!AK107</f>
        <v>0</v>
      </c>
      <c r="DJ107" s="200">
        <f t="shared" si="212"/>
        <v>0</v>
      </c>
      <c r="DK107" s="202">
        <f t="shared" si="213"/>
        <v>0.6</v>
      </c>
      <c r="DL107" s="13"/>
      <c r="DM107" s="24"/>
    </row>
    <row r="108" spans="1:117" s="2" customFormat="1">
      <c r="A108" s="205" t="str">
        <f>'Indicator Data'!A108</f>
        <v>Malawi</v>
      </c>
      <c r="B108" s="206" t="str">
        <f>'Indicator Data'!B108</f>
        <v>MWI</v>
      </c>
      <c r="C108" s="204">
        <f>ROUND(IF('Indicator Data'!C108=0,0.1,IF(LOG('Indicator Data'!C108)&gt;C$3,10,IF(LOG('Indicator Data'!C108)&lt;C$4,0,10-(C$3-LOG('Indicator Data'!C108))/(C$3-C$4)*10))),1)</f>
        <v>8.8000000000000007</v>
      </c>
      <c r="D108" s="196">
        <f>ROUND(IF('Indicator Data'!D108=0,0.1,IF(LOG('Indicator Data'!D108)&gt;D$3,10,IF(LOG('Indicator Data'!D108)&lt;D$4,0,10-(D$3-LOG('Indicator Data'!D108))/(D$3-D$4)*10))),1)</f>
        <v>0.1</v>
      </c>
      <c r="E108" s="197">
        <f t="shared" si="168"/>
        <v>6.1</v>
      </c>
      <c r="F108" s="197">
        <f>IF('Indicator Data'!E108="No data",0.1,(ROUND(IF('Indicator Data'!E108=0,0,IF(LOG('Indicator Data'!E108)&gt;F$3,10,IF(LOG('Indicator Data'!E108)&lt;F$4,0,10-(F$3-LOG('Indicator Data'!E108))/(F$3-F$4)*10))),1)))</f>
        <v>7.1</v>
      </c>
      <c r="G108" s="197">
        <f>ROUND(IF('Indicator Data'!F108=0,0,IF(LOG('Indicator Data'!F108)&gt;G$3,10,IF(LOG('Indicator Data'!F108)&lt;G$4,0,10-(G$3-LOG('Indicator Data'!F108))/(G$3-G$4)*10))),1)</f>
        <v>0</v>
      </c>
      <c r="H108" s="196">
        <f>ROUND(IF('Indicator Data'!G108=0,0,IF(LOG('Indicator Data'!G108)&gt;H$3,10,IF(LOG('Indicator Data'!G108)&lt;H$4,0,10-(H$3-LOG('Indicator Data'!G108))/(H$3-H$4)*10))),1)</f>
        <v>4.5</v>
      </c>
      <c r="I108" s="196">
        <f>ROUND(IF('Indicator Data'!H108=0,0,IF(LOG('Indicator Data'!H108)&gt;I$3,10,IF(LOG('Indicator Data'!H108)&lt;I$4,0,10-(I$3-LOG('Indicator Data'!H108))/(I$3-I$4)*10))),1)</f>
        <v>0</v>
      </c>
      <c r="J108" s="196">
        <f t="shared" si="169"/>
        <v>2.5</v>
      </c>
      <c r="K108" s="196">
        <f>ROUND(IF('Indicator Data'!I108=0,0,IF(LOG('Indicator Data'!I108)&gt;K$3,10,IF(LOG('Indicator Data'!I108)&lt;K$4,0,10-(K$3-LOG('Indicator Data'!I108))/(K$3-K$4)*10))),1)</f>
        <v>0</v>
      </c>
      <c r="L108" s="197">
        <f t="shared" si="170"/>
        <v>1.3</v>
      </c>
      <c r="M108" s="197">
        <f>ROUND(IF('Indicator Data'!J108=0,0,IF(LOG('Indicator Data'!J108)&gt;M$3,10,IF(LOG('Indicator Data'!J108)&lt;M$4,0,10-(M$3-LOG('Indicator Data'!J108))/(M$3-M$4)*10))),1)</f>
        <v>10</v>
      </c>
      <c r="N108" s="198">
        <f>'Indicator Data'!C108/'Indicator Data'!$CB108</f>
        <v>1.8731578708236071E-3</v>
      </c>
      <c r="O108" s="198">
        <f>'Indicator Data'!D108/'Indicator Data'!$CB108</f>
        <v>0</v>
      </c>
      <c r="P108" s="198">
        <f>IF(F108=0.1,"x",'Indicator Data'!E108/'Indicator Data'!$CB108)</f>
        <v>3.8384311366756853E-3</v>
      </c>
      <c r="Q108" s="198">
        <f>'Indicator Data'!F108/'Indicator Data'!$CB108</f>
        <v>0</v>
      </c>
      <c r="R108" s="198">
        <f>'Indicator Data'!G108/'Indicator Data'!$CB108</f>
        <v>3.7650053567597351E-4</v>
      </c>
      <c r="S108" s="198">
        <f>'Indicator Data'!H108/'Indicator Data'!$CB108</f>
        <v>0</v>
      </c>
      <c r="T108" s="198">
        <f>'Indicator Data'!I108/'Indicator Data'!$CB108</f>
        <v>0</v>
      </c>
      <c r="U108" s="198">
        <f>'Indicator Data'!J108/'Indicator Data'!$CB108</f>
        <v>4.67999384621373E-2</v>
      </c>
      <c r="V108" s="196">
        <f t="shared" si="171"/>
        <v>9.4</v>
      </c>
      <c r="W108" s="196">
        <f t="shared" si="172"/>
        <v>0</v>
      </c>
      <c r="X108" s="197">
        <f t="shared" si="173"/>
        <v>6.8</v>
      </c>
      <c r="Y108" s="197">
        <f t="shared" si="174"/>
        <v>2.6</v>
      </c>
      <c r="Z108" s="197">
        <f t="shared" si="175"/>
        <v>0</v>
      </c>
      <c r="AA108" s="196">
        <f t="shared" si="176"/>
        <v>0.2</v>
      </c>
      <c r="AB108" s="196">
        <f t="shared" si="177"/>
        <v>0</v>
      </c>
      <c r="AC108" s="196">
        <f t="shared" si="178"/>
        <v>0.1</v>
      </c>
      <c r="AD108" s="196">
        <f t="shared" si="179"/>
        <v>0</v>
      </c>
      <c r="AE108" s="197">
        <f t="shared" si="180"/>
        <v>0.1</v>
      </c>
      <c r="AF108" s="197">
        <f t="shared" si="181"/>
        <v>10</v>
      </c>
      <c r="AG108" s="196">
        <f>ROUND(IF('Indicator Data'!K108=0,0,IF('Indicator Data'!K108&gt;AG$3,10,IF('Indicator Data'!K108&lt;AG$4,0,10-(AG$3-'Indicator Data'!K108)/(AG$3-AG$4)*10))),1)</f>
        <v>7.6</v>
      </c>
      <c r="AH108" s="199">
        <f t="shared" si="182"/>
        <v>9.1</v>
      </c>
      <c r="AI108" s="199">
        <f t="shared" si="183"/>
        <v>0.1</v>
      </c>
      <c r="AJ108" s="197">
        <f t="shared" si="184"/>
        <v>2.4</v>
      </c>
      <c r="AK108" s="197">
        <f t="shared" si="185"/>
        <v>0</v>
      </c>
      <c r="AL108" s="199">
        <f t="shared" si="186"/>
        <v>1.3</v>
      </c>
      <c r="AM108" s="199">
        <f t="shared" si="187"/>
        <v>0</v>
      </c>
      <c r="AN108" s="197">
        <f t="shared" si="188"/>
        <v>10</v>
      </c>
      <c r="AO108" s="200">
        <f t="shared" si="189"/>
        <v>6.5</v>
      </c>
      <c r="AP108" s="200">
        <f t="shared" si="153"/>
        <v>5.3</v>
      </c>
      <c r="AQ108" s="200">
        <f t="shared" si="190"/>
        <v>0</v>
      </c>
      <c r="AR108" s="200">
        <f t="shared" si="191"/>
        <v>0.7</v>
      </c>
      <c r="AS108" s="199">
        <f t="shared" si="192"/>
        <v>8.8000000000000007</v>
      </c>
      <c r="AT108" s="199">
        <f>IF('Indicator Data'!L108="No data","x",IF('Indicator Data'!CC108&lt;1000,"x",ROUND((IF('Indicator Data'!L108&gt;AT$3,10,IF('Indicator Data'!L108&lt;AT$4,0,10-(AT$3-'Indicator Data'!L108)/(AT$3-AT$4)*10))),1)))</f>
        <v>2.9</v>
      </c>
      <c r="AU108" s="200">
        <f t="shared" si="193"/>
        <v>5.9</v>
      </c>
      <c r="AV108" s="201">
        <f>IF('Indicator Data'!M108="No data","x",ROUND(IF('Indicator Data'!M108=0,0,IF(LOG('Indicator Data'!M108)&gt;AV$3,10,IF(LOG('Indicator Data'!M108)&lt;AV$4,0,10-(AV$3-LOG('Indicator Data'!M108))/(AV$3-AV$4)*10))),1))</f>
        <v>7.9</v>
      </c>
      <c r="AW108" s="198">
        <f>IF(AV108="x","x",'Indicator Data'!M108/'Indicator Data'!$CB108)</f>
        <v>0.20160477289667245</v>
      </c>
      <c r="AX108" s="201">
        <f t="shared" si="194"/>
        <v>2.2000000000000002</v>
      </c>
      <c r="AY108" s="197">
        <f t="shared" si="154"/>
        <v>5.8</v>
      </c>
      <c r="AZ108" s="201">
        <f>IF('Indicator Data'!N108="No data","x",ROUND(IF('Indicator Data'!N108=0,0,IF(LOG('Indicator Data'!N108)&gt;AZ$3,10,IF(LOG('Indicator Data'!N108)&lt;AZ$4,0,10-(AZ$3-LOG('Indicator Data'!N108))/(AZ$3-AZ$4)*10))),1))</f>
        <v>5.7</v>
      </c>
      <c r="BA108" s="198">
        <f>IF(AZ108="x","x",'Indicator Data'!N108/'Indicator Data'!$CB108)</f>
        <v>1.5398509833662417E-3</v>
      </c>
      <c r="BB108" s="201">
        <f t="shared" si="195"/>
        <v>0.3</v>
      </c>
      <c r="BC108" s="197">
        <f t="shared" si="155"/>
        <v>3.5</v>
      </c>
      <c r="BD108" s="201">
        <f>IF('Indicator Data'!O108="No data","x",ROUND(IF('Indicator Data'!O108=0,0,IF(LOG('Indicator Data'!O108)&gt;BD$3,10,IF(LOG('Indicator Data'!O108)&lt;BD$4,0,10-(BD$3-LOG('Indicator Data'!O108))/(BD$3-BD$4)*10))),1))</f>
        <v>0</v>
      </c>
      <c r="BE108" s="198">
        <f>IF(BD108="x","x",'Indicator Data'!O108/'Indicator Data'!$CB108)</f>
        <v>0</v>
      </c>
      <c r="BF108" s="201">
        <f t="shared" si="196"/>
        <v>0</v>
      </c>
      <c r="BG108" s="197">
        <f t="shared" si="156"/>
        <v>0</v>
      </c>
      <c r="BH108" s="201">
        <f>IF('Indicator Data'!P108="No data","x",ROUND(IF('Indicator Data'!P108=0,0,IF(LOG('Indicator Data'!P108)&gt;BH$3,10,IF(LOG('Indicator Data'!P108)&lt;BH$4,0,10-(BH$3-LOG('Indicator Data'!P108))/(BH$3-BH$4)*10))),1))</f>
        <v>7</v>
      </c>
      <c r="BI108" s="198">
        <f>IF(BH108="x","x",'Indicator Data'!P108/'Indicator Data'!$CB108)</f>
        <v>8.8886811673171869E-3</v>
      </c>
      <c r="BJ108" s="201">
        <f t="shared" si="197"/>
        <v>0.9</v>
      </c>
      <c r="BK108" s="197">
        <f t="shared" si="157"/>
        <v>4.5999999999999996</v>
      </c>
      <c r="BL108" s="199">
        <f t="shared" si="158"/>
        <v>3.8</v>
      </c>
      <c r="BM108" s="201">
        <f>ROUND(IF('Indicator Data'!Q108=0,0,IF(LOG('Indicator Data'!Q108)&gt;BM$3,10,IF(LOG('Indicator Data'!Q108)&lt;BM$4,0,10-(BM$3-LOG('Indicator Data'!Q108))/(BM$3-BM$4)*10))),1)</f>
        <v>9</v>
      </c>
      <c r="BN108" s="252">
        <f>'Indicator Data'!R108</f>
        <v>0.99999417099999999</v>
      </c>
      <c r="BO108" s="201">
        <f t="shared" si="198"/>
        <v>10</v>
      </c>
      <c r="BP108" s="201">
        <f t="shared" si="199"/>
        <v>9.6</v>
      </c>
      <c r="BQ108" s="201">
        <f>ROUND(IF('Indicator Data'!S108=0,0,IF(LOG('Indicator Data'!S108)&gt;BQ$3,10,IF(LOG('Indicator Data'!S108)&lt;BQ$4,0,10-(BQ$3-LOG('Indicator Data'!S108))/(BQ$3-BQ$4)*10))),1)</f>
        <v>9</v>
      </c>
      <c r="BR108" s="252">
        <f>'Indicator Data'!T108</f>
        <v>0.99998482499999997</v>
      </c>
      <c r="BS108" s="201">
        <f t="shared" si="200"/>
        <v>10</v>
      </c>
      <c r="BT108" s="201">
        <f t="shared" si="201"/>
        <v>9.6</v>
      </c>
      <c r="BU108" s="197">
        <f t="shared" si="202"/>
        <v>9.6</v>
      </c>
      <c r="BV108" s="201">
        <f>ROUND(IF('Indicator Data'!U108=0,0,IF(LOG('Indicator Data'!U108)&gt;BV$3,10,IF(LOG('Indicator Data'!U108)&lt;BV$4,0,10-(BV$3-LOG('Indicator Data'!U108))/(BV$3-BV$4)*10))),1)</f>
        <v>7.8</v>
      </c>
      <c r="BW108" s="198">
        <f>'Indicator Data'!U108/'Indicator Data'!$CB108</f>
        <v>0.15771475347088837</v>
      </c>
      <c r="BX108" s="201">
        <f t="shared" si="203"/>
        <v>1.8</v>
      </c>
      <c r="BY108" s="197">
        <f t="shared" si="159"/>
        <v>5.6</v>
      </c>
      <c r="BZ108" s="201">
        <f>ROUND(IF('Indicator Data'!V108=0,0,IF(LOG('Indicator Data'!V108)&gt;BZ$3,10,IF(LOG('Indicator Data'!V108)&lt;BZ$4,0,10-(BZ$3-LOG('Indicator Data'!V108))/(BZ$3-BZ$4)*10))),1)</f>
        <v>8.8000000000000007</v>
      </c>
      <c r="CA108" s="198">
        <f>IF('Indicator Data'!V108/'Indicator Data'!$CB108&gt;1,1,'Indicator Data'!V108/'Indicator Data'!$CB108)</f>
        <v>0.86323905343136142</v>
      </c>
      <c r="CB108" s="201">
        <f t="shared" si="204"/>
        <v>8.6</v>
      </c>
      <c r="CC108" s="197">
        <f t="shared" si="160"/>
        <v>8.6999999999999993</v>
      </c>
      <c r="CD108" s="201">
        <f>ROUND(IF('Indicator Data'!W108=0,0,IF(LOG('Indicator Data'!W108)&gt;CD$3,10,IF(LOG('Indicator Data'!W108)&lt;CD$4,0,10-(CD$3-LOG('Indicator Data'!W108))/(CD$3-CD$4)*10))),1)</f>
        <v>8.4</v>
      </c>
      <c r="CE108" s="198">
        <f>'Indicator Data'!W108/'Indicator Data'!$CB108</f>
        <v>0.46013245779987771</v>
      </c>
      <c r="CF108" s="201">
        <f t="shared" si="205"/>
        <v>4.5999999999999996</v>
      </c>
      <c r="CG108" s="197">
        <f t="shared" si="161"/>
        <v>6.9</v>
      </c>
      <c r="CH108" s="199">
        <f t="shared" si="206"/>
        <v>8.1</v>
      </c>
      <c r="CI108" s="201">
        <f>IF('Indicator Data'!BR108="No data","x",ROUND(IF('Indicator Data'!BR108&gt;CI$3,0,IF('Indicator Data'!BR108&lt;CI$4,10,(CI$3-'Indicator Data'!BR108)/(CI$3-CI$4)*10)),1))</f>
        <v>8.1999999999999993</v>
      </c>
      <c r="CJ108" s="201">
        <f>IF('Indicator Data'!BS108="No data","x",ROUND(IF('Indicator Data'!BS108&gt;CJ$3,0,IF('Indicator Data'!BS108&lt;CJ$4,10,(CJ$3-'Indicator Data'!BS108)/(CJ$3-CJ$4)*10)),1))</f>
        <v>5.2</v>
      </c>
      <c r="CK108" s="201">
        <f>IF('Indicator Data'!AC108="No data","x",ROUND(IF('Indicator Data'!AC108&gt;CK$3,0,IF('Indicator Data'!AC108&lt;CK$4,10,(CK$3-'Indicator Data'!AC108)/(CK$3-CK$4)*10)),1))</f>
        <v>9.1</v>
      </c>
      <c r="CL108" s="197">
        <f t="shared" si="207"/>
        <v>7.5</v>
      </c>
      <c r="CM108" s="201">
        <f>IF('Indicator Data'!X108="No data","x",ROUND(IF(LOG('Indicator Data'!X108)&gt;CM$3,10,IF(LOG('Indicator Data'!X108)&lt;CM$4,0,10-(CM$3-LOG('Indicator Data'!X108))/(CM$3-CM$4)*10)),1))</f>
        <v>7.6</v>
      </c>
      <c r="CN108" s="201">
        <f>IF('Indicator Data'!Y108="No data","x",ROUND(IF('Indicator Data'!Y108&gt;CN$3,10,IF('Indicator Data'!Y108&lt;CN$4,0,10-(CN$3-'Indicator Data'!Y108)/(CN$3-CN$4)*10)),1))</f>
        <v>8.1999999999999993</v>
      </c>
      <c r="CO108" s="201">
        <f>IF('Indicator Data'!Z108="No data","x",ROUND(IF('Indicator Data'!Z108&gt;CO$3,10,IF('Indicator Data'!Z108&lt;CO$4,0,10-(CO$3-'Indicator Data'!Z108)/(CO$3-CO$4)*10)),1))</f>
        <v>1.7</v>
      </c>
      <c r="CP108" s="201">
        <f>IF('Indicator Data'!AA108="No data","x",ROUND(IF('Indicator Data'!AA108&gt;CP$3,10,IF('Indicator Data'!AA108&lt;CP$4,0,10-(CP$3-'Indicator Data'!AA108)/(CP$3-CP$4)*10)),1))</f>
        <v>6.3</v>
      </c>
      <c r="CQ108" s="197">
        <f t="shared" si="162"/>
        <v>6</v>
      </c>
      <c r="CR108" s="199">
        <f t="shared" si="163"/>
        <v>6.5</v>
      </c>
      <c r="CS108" s="201">
        <f>IF('Indicator Data'!AF108="No data","x",ROUND(IF('Indicator Data'!AF108&gt;CS$3,10,IF('Indicator Data'!AF108&lt;CS$4,0,10-(CS$3-'Indicator Data'!AF108)/(CS$3-CS$4)*10)),1))</f>
        <v>7.2</v>
      </c>
      <c r="CT108" s="201">
        <f>IF('Indicator Data'!AG108="No data","x",ROUND(IF('Indicator Data'!AG108&gt;CT$3,10,IF('Indicator Data'!AG108&lt;CT$4,0,10-(CT$3-'Indicator Data'!AG108)/(CT$3-CT$4)*10)),1))</f>
        <v>6.9</v>
      </c>
      <c r="CU108" s="197">
        <f t="shared" si="164"/>
        <v>6.3</v>
      </c>
      <c r="CV108" s="201">
        <f>IF('Indicator Data'!AB108="No data","x",ROUND(IF('Indicator Data'!AB108&gt;CV$3,10,IF('Indicator Data'!AB108&lt;CV$4,0,10-(CV$3-'Indicator Data'!AB108)/(CV$3-CV$4)*10)),1))</f>
        <v>1.9</v>
      </c>
      <c r="CW108" s="197">
        <f t="shared" si="165"/>
        <v>6.1</v>
      </c>
      <c r="CX108" s="198">
        <f>IF('Indicator Data'!AD108="No data","x",'Indicator Data'!AD108/'Indicator Data'!$CA108)</f>
        <v>6.4453889201516673E-5</v>
      </c>
      <c r="CY108" s="201">
        <f t="shared" si="208"/>
        <v>9.4</v>
      </c>
      <c r="CZ108" s="201">
        <f>IF('Indicator Data'!AE108="No data","x",ROUND(IF('Indicator Data'!AE108&gt;CZ$3,0,IF('Indicator Data'!AE108&lt;CZ$4,10,(CZ$3-'Indicator Data'!AE108)/(CZ$3-CZ$4)*10)),1))</f>
        <v>8</v>
      </c>
      <c r="DA108" s="197">
        <f t="shared" si="166"/>
        <v>8.6999999999999993</v>
      </c>
      <c r="DB108" s="199">
        <f t="shared" si="167"/>
        <v>7</v>
      </c>
      <c r="DC108" s="200">
        <f t="shared" si="209"/>
        <v>6.6</v>
      </c>
      <c r="DD108" s="202">
        <f t="shared" si="210"/>
        <v>4.5999999999999996</v>
      </c>
      <c r="DE108" s="201">
        <f>ROUND(IF('Indicator Data'!AH108=0,0,IF('Indicator Data'!AH108&gt;DE$3,10,IF('Indicator Data'!AH108&lt;DE$4,0,10-(DE$3-'Indicator Data'!AH108)/(DE$3-DE$4)*10))),1)</f>
        <v>2.1</v>
      </c>
      <c r="DF108" s="201">
        <f>ROUND(IF('Indicator Data'!AI108=0,0,IF(LOG('Indicator Data'!AI108)&gt;LOG(DF$3),10,IF(LOG('Indicator Data'!AI108)&lt;LOG(DF$4),0,10-(LOG(DF$3)-LOG('Indicator Data'!AI108))/(LOG(DF$3)-LOG(DF$4))*10))),1)</f>
        <v>0.1</v>
      </c>
      <c r="DG108" s="203">
        <f t="shared" si="211"/>
        <v>1.2</v>
      </c>
      <c r="DH108" s="197">
        <f>'Indicator Data'!AJ108</f>
        <v>0</v>
      </c>
      <c r="DI108" s="197">
        <f>'Indicator Data'!AK108</f>
        <v>0</v>
      </c>
      <c r="DJ108" s="200">
        <f t="shared" si="212"/>
        <v>0</v>
      </c>
      <c r="DK108" s="202">
        <f t="shared" si="213"/>
        <v>0.8</v>
      </c>
      <c r="DL108" s="13"/>
      <c r="DM108" s="24"/>
    </row>
    <row r="109" spans="1:117" s="2" customFormat="1">
      <c r="A109" s="205" t="str">
        <f>'Indicator Data'!A109</f>
        <v>Malaysia</v>
      </c>
      <c r="B109" s="206" t="str">
        <f>'Indicator Data'!B109</f>
        <v>MYS</v>
      </c>
      <c r="C109" s="204">
        <f>ROUND(IF('Indicator Data'!C109=0,0.1,IF(LOG('Indicator Data'!C109)&gt;C$3,10,IF(LOG('Indicator Data'!C109)&lt;C$4,0,10-(C$3-LOG('Indicator Data'!C109))/(C$3-C$4)*10))),1)</f>
        <v>6.4</v>
      </c>
      <c r="D109" s="196">
        <f>ROUND(IF('Indicator Data'!D109=0,0.1,IF(LOG('Indicator Data'!D109)&gt;D$3,10,IF(LOG('Indicator Data'!D109)&lt;D$4,0,10-(D$3-LOG('Indicator Data'!D109))/(D$3-D$4)*10))),1)</f>
        <v>0.1</v>
      </c>
      <c r="E109" s="197">
        <f t="shared" si="168"/>
        <v>3.9</v>
      </c>
      <c r="F109" s="197">
        <f>IF('Indicator Data'!E109="No data",0.1,(ROUND(IF('Indicator Data'!E109=0,0,IF(LOG('Indicator Data'!E109)&gt;F$3,10,IF(LOG('Indicator Data'!E109)&lt;F$4,0,10-(F$3-LOG('Indicator Data'!E109))/(F$3-F$4)*10))),1)))</f>
        <v>8.1999999999999993</v>
      </c>
      <c r="G109" s="197">
        <f>ROUND(IF('Indicator Data'!F109=0,0,IF(LOG('Indicator Data'!F109)&gt;G$3,10,IF(LOG('Indicator Data'!F109)&lt;G$4,0,10-(G$3-LOG('Indicator Data'!F109))/(G$3-G$4)*10))),1)</f>
        <v>7</v>
      </c>
      <c r="H109" s="196">
        <f>ROUND(IF('Indicator Data'!G109=0,0,IF(LOG('Indicator Data'!G109)&gt;H$3,10,IF(LOG('Indicator Data'!G109)&lt;H$4,0,10-(H$3-LOG('Indicator Data'!G109))/(H$3-H$4)*10))),1)</f>
        <v>3.8</v>
      </c>
      <c r="I109" s="196">
        <f>ROUND(IF('Indicator Data'!H109=0,0,IF(LOG('Indicator Data'!H109)&gt;I$3,10,IF(LOG('Indicator Data'!H109)&lt;I$4,0,10-(I$3-LOG('Indicator Data'!H109))/(I$3-I$4)*10))),1)</f>
        <v>0</v>
      </c>
      <c r="J109" s="196">
        <f t="shared" si="169"/>
        <v>2.1</v>
      </c>
      <c r="K109" s="196">
        <f>ROUND(IF('Indicator Data'!I109=0,0,IF(LOG('Indicator Data'!I109)&gt;K$3,10,IF(LOG('Indicator Data'!I109)&lt;K$4,0,10-(K$3-LOG('Indicator Data'!I109))/(K$3-K$4)*10))),1)</f>
        <v>6.7</v>
      </c>
      <c r="L109" s="197">
        <f t="shared" si="170"/>
        <v>4.8</v>
      </c>
      <c r="M109" s="197">
        <f>ROUND(IF('Indicator Data'!J109=0,0,IF(LOG('Indicator Data'!J109)&gt;M$3,10,IF(LOG('Indicator Data'!J109)&lt;M$4,0,10-(M$3-LOG('Indicator Data'!J109))/(M$3-M$4)*10))),1)</f>
        <v>9.5</v>
      </c>
      <c r="N109" s="198">
        <f>'Indicator Data'!C109/'Indicator Data'!$CB109</f>
        <v>1.1625378357277429E-4</v>
      </c>
      <c r="O109" s="198">
        <f>'Indicator Data'!D109/'Indicator Data'!$CB109</f>
        <v>0</v>
      </c>
      <c r="P109" s="198">
        <f>IF(F109=0.1,"x",'Indicator Data'!E109/'Indicator Data'!$CB109)</f>
        <v>6.0090510636716917E-3</v>
      </c>
      <c r="Q109" s="198">
        <f>'Indicator Data'!F109/'Indicator Data'!$CB109</f>
        <v>5.4243845975907098E-6</v>
      </c>
      <c r="R109" s="198">
        <f>'Indicator Data'!G109/'Indicator Data'!$CB109</f>
        <v>1.1153475048097875E-4</v>
      </c>
      <c r="S109" s="198">
        <f>'Indicator Data'!H109/'Indicator Data'!$CB109</f>
        <v>0</v>
      </c>
      <c r="T109" s="198">
        <f>'Indicator Data'!I109/'Indicator Data'!$CB109</f>
        <v>7.1940085647032731E-4</v>
      </c>
      <c r="U109" s="198">
        <f>'Indicator Data'!J109/'Indicator Data'!$CB109</f>
        <v>2.0768431298738028E-3</v>
      </c>
      <c r="V109" s="196">
        <f t="shared" si="171"/>
        <v>0.6</v>
      </c>
      <c r="W109" s="196">
        <f t="shared" si="172"/>
        <v>0</v>
      </c>
      <c r="X109" s="197">
        <f t="shared" si="173"/>
        <v>0.3</v>
      </c>
      <c r="Y109" s="197">
        <f t="shared" si="174"/>
        <v>4</v>
      </c>
      <c r="Z109" s="197">
        <f t="shared" si="175"/>
        <v>7.2</v>
      </c>
      <c r="AA109" s="196">
        <f t="shared" si="176"/>
        <v>0.1</v>
      </c>
      <c r="AB109" s="196">
        <f t="shared" si="177"/>
        <v>0</v>
      </c>
      <c r="AC109" s="196">
        <f t="shared" si="178"/>
        <v>0.1</v>
      </c>
      <c r="AD109" s="196">
        <f t="shared" si="179"/>
        <v>0.7</v>
      </c>
      <c r="AE109" s="197">
        <f t="shared" si="180"/>
        <v>0.4</v>
      </c>
      <c r="AF109" s="197">
        <f t="shared" si="181"/>
        <v>0.7</v>
      </c>
      <c r="AG109" s="196">
        <f>ROUND(IF('Indicator Data'!K109=0,0,IF('Indicator Data'!K109&gt;AG$3,10,IF('Indicator Data'!K109&lt;AG$4,0,10-(AG$3-'Indicator Data'!K109)/(AG$3-AG$4)*10))),1)</f>
        <v>1.9</v>
      </c>
      <c r="AH109" s="199">
        <f t="shared" si="182"/>
        <v>3.5</v>
      </c>
      <c r="AI109" s="199">
        <f t="shared" si="183"/>
        <v>0.1</v>
      </c>
      <c r="AJ109" s="197">
        <f t="shared" si="184"/>
        <v>2</v>
      </c>
      <c r="AK109" s="197">
        <f t="shared" si="185"/>
        <v>0</v>
      </c>
      <c r="AL109" s="199">
        <f t="shared" si="186"/>
        <v>1</v>
      </c>
      <c r="AM109" s="199">
        <f t="shared" si="187"/>
        <v>3.7</v>
      </c>
      <c r="AN109" s="197">
        <f t="shared" si="188"/>
        <v>7</v>
      </c>
      <c r="AO109" s="200">
        <f t="shared" si="189"/>
        <v>2.2999999999999998</v>
      </c>
      <c r="AP109" s="200">
        <f t="shared" si="153"/>
        <v>6.6</v>
      </c>
      <c r="AQ109" s="200">
        <f t="shared" si="190"/>
        <v>7.1</v>
      </c>
      <c r="AR109" s="200">
        <f t="shared" si="191"/>
        <v>2.9</v>
      </c>
      <c r="AS109" s="199">
        <f t="shared" si="192"/>
        <v>4.5</v>
      </c>
      <c r="AT109" s="199">
        <f>IF('Indicator Data'!L109="No data","x",IF('Indicator Data'!CC109&lt;1000,"x",ROUND((IF('Indicator Data'!L109&gt;AT$3,10,IF('Indicator Data'!L109&lt;AT$4,0,10-(AT$3-'Indicator Data'!L109)/(AT$3-AT$4)*10))),1)))</f>
        <v>1.9</v>
      </c>
      <c r="AU109" s="200">
        <f t="shared" si="193"/>
        <v>3.2</v>
      </c>
      <c r="AV109" s="201">
        <f>IF('Indicator Data'!M109="No data","x",ROUND(IF('Indicator Data'!M109=0,0,IF(LOG('Indicator Data'!M109)&gt;AV$3,10,IF(LOG('Indicator Data'!M109)&lt;AV$4,0,10-(AV$3-LOG('Indicator Data'!M109))/(AV$3-AV$4)*10))),1))</f>
        <v>0.8</v>
      </c>
      <c r="AW109" s="198">
        <f>IF(AV109="x","x",'Indicator Data'!M109/'Indicator Data'!$CB109)</f>
        <v>1.2837391802851809E-6</v>
      </c>
      <c r="AX109" s="201">
        <f t="shared" si="194"/>
        <v>0</v>
      </c>
      <c r="AY109" s="197">
        <f t="shared" si="154"/>
        <v>0.4</v>
      </c>
      <c r="AZ109" s="201" t="str">
        <f>IF('Indicator Data'!N109="No data","x",ROUND(IF('Indicator Data'!N109=0,0,IF(LOG('Indicator Data'!N109)&gt;AZ$3,10,IF(LOG('Indicator Data'!N109)&lt;AZ$4,0,10-(AZ$3-LOG('Indicator Data'!N109))/(AZ$3-AZ$4)*10))),1))</f>
        <v>x</v>
      </c>
      <c r="BA109" s="198" t="str">
        <f>IF(AZ109="x","x",'Indicator Data'!N109/'Indicator Data'!$CB109)</f>
        <v>x</v>
      </c>
      <c r="BB109" s="201" t="str">
        <f t="shared" si="195"/>
        <v>x</v>
      </c>
      <c r="BC109" s="197" t="str">
        <f t="shared" si="155"/>
        <v>x</v>
      </c>
      <c r="BD109" s="201" t="str">
        <f>IF('Indicator Data'!O109="No data","x",ROUND(IF('Indicator Data'!O109=0,0,IF(LOG('Indicator Data'!O109)&gt;BD$3,10,IF(LOG('Indicator Data'!O109)&lt;BD$4,0,10-(BD$3-LOG('Indicator Data'!O109))/(BD$3-BD$4)*10))),1))</f>
        <v>x</v>
      </c>
      <c r="BE109" s="198" t="str">
        <f>IF(BD109="x","x",'Indicator Data'!O109/'Indicator Data'!$CB109)</f>
        <v>x</v>
      </c>
      <c r="BF109" s="201" t="str">
        <f t="shared" si="196"/>
        <v>x</v>
      </c>
      <c r="BG109" s="197" t="str">
        <f t="shared" si="156"/>
        <v>x</v>
      </c>
      <c r="BH109" s="201" t="str">
        <f>IF('Indicator Data'!P109="No data","x",ROUND(IF('Indicator Data'!P109=0,0,IF(LOG('Indicator Data'!P109)&gt;BH$3,10,IF(LOG('Indicator Data'!P109)&lt;BH$4,0,10-(BH$3-LOG('Indicator Data'!P109))/(BH$3-BH$4)*10))),1))</f>
        <v>x</v>
      </c>
      <c r="BI109" s="198" t="str">
        <f>IF(BH109="x","x",'Indicator Data'!P109/'Indicator Data'!$CB109)</f>
        <v>x</v>
      </c>
      <c r="BJ109" s="201" t="str">
        <f t="shared" si="197"/>
        <v>x</v>
      </c>
      <c r="BK109" s="197" t="str">
        <f t="shared" si="157"/>
        <v>x</v>
      </c>
      <c r="BL109" s="199">
        <f t="shared" si="158"/>
        <v>0.4</v>
      </c>
      <c r="BM109" s="201">
        <f>ROUND(IF('Indicator Data'!Q109=0,0,IF(LOG('Indicator Data'!Q109)&gt;BM$3,10,IF(LOG('Indicator Data'!Q109)&lt;BM$4,0,10-(BM$3-LOG('Indicator Data'!Q109))/(BM$3-BM$4)*10))),1)</f>
        <v>9.3000000000000007</v>
      </c>
      <c r="BN109" s="252">
        <f>'Indicator Data'!R109</f>
        <v>0.99715748999999998</v>
      </c>
      <c r="BO109" s="201">
        <f t="shared" si="198"/>
        <v>10</v>
      </c>
      <c r="BP109" s="201">
        <f t="shared" si="199"/>
        <v>9.6999999999999993</v>
      </c>
      <c r="BQ109" s="201">
        <f>ROUND(IF('Indicator Data'!S109=0,0,IF(LOG('Indicator Data'!S109)&gt;BQ$3,10,IF(LOG('Indicator Data'!S109)&lt;BQ$4,0,10-(BQ$3-LOG('Indicator Data'!S109))/(BQ$3-BQ$4)*10))),1)</f>
        <v>9.3000000000000007</v>
      </c>
      <c r="BR109" s="252">
        <f>'Indicator Data'!T109</f>
        <v>0.99681899399999996</v>
      </c>
      <c r="BS109" s="201">
        <f t="shared" si="200"/>
        <v>10</v>
      </c>
      <c r="BT109" s="201">
        <f t="shared" si="201"/>
        <v>9.6999999999999993</v>
      </c>
      <c r="BU109" s="197">
        <f t="shared" si="202"/>
        <v>9.6999999999999993</v>
      </c>
      <c r="BV109" s="201">
        <f>ROUND(IF('Indicator Data'!U109=0,0,IF(LOG('Indicator Data'!U109)&gt;BV$3,10,IF(LOG('Indicator Data'!U109)&lt;BV$4,0,10-(BV$3-LOG('Indicator Data'!U109))/(BV$3-BV$4)*10))),1)</f>
        <v>9.1999999999999993</v>
      </c>
      <c r="BW109" s="198">
        <f>'Indicator Data'!U109/'Indicator Data'!$CB109</f>
        <v>0.86986481168752372</v>
      </c>
      <c r="BX109" s="201">
        <f t="shared" si="203"/>
        <v>9.6999999999999993</v>
      </c>
      <c r="BY109" s="197">
        <f t="shared" si="159"/>
        <v>9.5</v>
      </c>
      <c r="BZ109" s="201">
        <f>ROUND(IF('Indicator Data'!V109=0,0,IF(LOG('Indicator Data'!V109)&gt;BZ$3,10,IF(LOG('Indicator Data'!V109)&lt;BZ$4,0,10-(BZ$3-LOG('Indicator Data'!V109))/(BZ$3-BZ$4)*10))),1)</f>
        <v>9.1999999999999993</v>
      </c>
      <c r="CA109" s="198">
        <f>IF('Indicator Data'!V109/'Indicator Data'!$CB109&gt;1,1,'Indicator Data'!V109/'Indicator Data'!$CB109)</f>
        <v>0.90947936135821061</v>
      </c>
      <c r="CB109" s="201">
        <f t="shared" si="204"/>
        <v>9.1</v>
      </c>
      <c r="CC109" s="197">
        <f t="shared" si="160"/>
        <v>9.1999999999999993</v>
      </c>
      <c r="CD109" s="201">
        <f>ROUND(IF('Indicator Data'!W109=0,0,IF(LOG('Indicator Data'!W109)&gt;CD$3,10,IF(LOG('Indicator Data'!W109)&lt;CD$4,0,10-(CD$3-LOG('Indicator Data'!W109))/(CD$3-CD$4)*10))),1)</f>
        <v>9.1999999999999993</v>
      </c>
      <c r="CE109" s="198">
        <f>'Indicator Data'!W109/'Indicator Data'!$CB109</f>
        <v>0.96191505508859365</v>
      </c>
      <c r="CF109" s="201">
        <f t="shared" si="205"/>
        <v>9.6</v>
      </c>
      <c r="CG109" s="197">
        <f t="shared" si="161"/>
        <v>9.4</v>
      </c>
      <c r="CH109" s="199">
        <f t="shared" si="206"/>
        <v>9.5</v>
      </c>
      <c r="CI109" s="201">
        <f>IF('Indicator Data'!BR109="No data","x",ROUND(IF('Indicator Data'!BR109&gt;CI$3,0,IF('Indicator Data'!BR109&lt;CI$4,10,(CI$3-'Indicator Data'!BR109)/(CI$3-CI$4)*10)),1))</f>
        <v>0</v>
      </c>
      <c r="CJ109" s="201">
        <f>IF('Indicator Data'!BS109="No data","x",ROUND(IF('Indicator Data'!BS109&gt;CJ$3,0,IF('Indicator Data'!BS109&lt;CJ$4,10,(CJ$3-'Indicator Data'!BS109)/(CJ$3-CJ$4)*10)),1))</f>
        <v>0.6</v>
      </c>
      <c r="CK109" s="201" t="str">
        <f>IF('Indicator Data'!AC109="No data","x",ROUND(IF('Indicator Data'!AC109&gt;CK$3,0,IF('Indicator Data'!AC109&lt;CK$4,10,(CK$3-'Indicator Data'!AC109)/(CK$3-CK$4)*10)),1))</f>
        <v>x</v>
      </c>
      <c r="CL109" s="197">
        <f t="shared" si="207"/>
        <v>0.3</v>
      </c>
      <c r="CM109" s="201">
        <f>IF('Indicator Data'!X109="No data","x",ROUND(IF(LOG('Indicator Data'!X109)&gt;CM$3,10,IF(LOG('Indicator Data'!X109)&lt;CM$4,0,10-(CM$3-LOG('Indicator Data'!X109))/(CM$3-CM$4)*10)),1))</f>
        <v>6.6</v>
      </c>
      <c r="CN109" s="201">
        <f>IF('Indicator Data'!Y109="No data","x",ROUND(IF('Indicator Data'!Y109&gt;CN$3,10,IF('Indicator Data'!Y109&lt;CN$4,0,10-(CN$3-'Indicator Data'!Y109)/(CN$3-CN$4)*10)),1))</f>
        <v>4</v>
      </c>
      <c r="CO109" s="201">
        <f>IF('Indicator Data'!Z109="No data","x",ROUND(IF('Indicator Data'!Z109&gt;CO$3,10,IF('Indicator Data'!Z109&lt;CO$4,0,10-(CO$3-'Indicator Data'!Z109)/(CO$3-CO$4)*10)),1))</f>
        <v>7.7</v>
      </c>
      <c r="CP109" s="201" t="str">
        <f>IF('Indicator Data'!AA109="No data","x",ROUND(IF('Indicator Data'!AA109&gt;CP$3,10,IF('Indicator Data'!AA109&lt;CP$4,0,10-(CP$3-'Indicator Data'!AA109)/(CP$3-CP$4)*10)),1))</f>
        <v>x</v>
      </c>
      <c r="CQ109" s="197">
        <f t="shared" si="162"/>
        <v>6.1</v>
      </c>
      <c r="CR109" s="199">
        <f t="shared" si="163"/>
        <v>4.2</v>
      </c>
      <c r="CS109" s="201" t="str">
        <f>IF('Indicator Data'!AF109="No data","x",ROUND(IF('Indicator Data'!AF109&gt;CS$3,10,IF('Indicator Data'!AF109&lt;CS$4,0,10-(CS$3-'Indicator Data'!AF109)/(CS$3-CS$4)*10)),1))</f>
        <v>x</v>
      </c>
      <c r="CT109" s="201">
        <f>IF('Indicator Data'!AG109="No data","x",ROUND(IF('Indicator Data'!AG109&gt;CT$3,10,IF('Indicator Data'!AG109&lt;CT$4,0,10-(CT$3-'Indicator Data'!AG109)/(CT$3-CT$4)*10)),1))</f>
        <v>2.1</v>
      </c>
      <c r="CU109" s="197">
        <f t="shared" si="164"/>
        <v>5.0999999999999996</v>
      </c>
      <c r="CV109" s="201">
        <f>IF('Indicator Data'!AB109="No data","x",ROUND(IF('Indicator Data'!AB109&gt;CV$3,10,IF('Indicator Data'!AB109&lt;CV$4,0,10-(CV$3-'Indicator Data'!AB109)/(CV$3-CV$4)*10)),1))</f>
        <v>0.1</v>
      </c>
      <c r="CW109" s="197">
        <f t="shared" si="165"/>
        <v>0.2</v>
      </c>
      <c r="CX109" s="198">
        <f>IF('Indicator Data'!AD109="No data","x",'Indicator Data'!AD109/'Indicator Data'!$CA109)</f>
        <v>9.3616764111522217E-5</v>
      </c>
      <c r="CY109" s="201">
        <f t="shared" si="208"/>
        <v>9.1</v>
      </c>
      <c r="CZ109" s="201">
        <f>IF('Indicator Data'!AE109="No data","x",ROUND(IF('Indicator Data'!AE109&gt;CZ$3,0,IF('Indicator Data'!AE109&lt;CZ$4,10,(CZ$3-'Indicator Data'!AE109)/(CZ$3-CZ$4)*10)),1))</f>
        <v>2</v>
      </c>
      <c r="DA109" s="197">
        <f t="shared" si="166"/>
        <v>5.6</v>
      </c>
      <c r="DB109" s="199">
        <f t="shared" si="167"/>
        <v>3.6</v>
      </c>
      <c r="DC109" s="200">
        <f t="shared" si="209"/>
        <v>5.6</v>
      </c>
      <c r="DD109" s="202">
        <f t="shared" si="210"/>
        <v>4.9000000000000004</v>
      </c>
      <c r="DE109" s="201">
        <f>ROUND(IF('Indicator Data'!AH109=0,0,IF('Indicator Data'!AH109&gt;DE$3,10,IF('Indicator Data'!AH109&lt;DE$4,0,10-(DE$3-'Indicator Data'!AH109)/(DE$3-DE$4)*10))),1)</f>
        <v>0.2</v>
      </c>
      <c r="DF109" s="201">
        <f>ROUND(IF('Indicator Data'!AI109=0,0,IF(LOG('Indicator Data'!AI109)&gt;LOG(DF$3),10,IF(LOG('Indicator Data'!AI109)&lt;LOG(DF$4),0,10-(LOG(DF$3)-LOG('Indicator Data'!AI109))/(LOG(DF$3)-LOG(DF$4))*10))),1)</f>
        <v>1.8</v>
      </c>
      <c r="DG109" s="203">
        <f t="shared" si="211"/>
        <v>1</v>
      </c>
      <c r="DH109" s="197">
        <f>'Indicator Data'!AJ109</f>
        <v>0</v>
      </c>
      <c r="DI109" s="197">
        <f>'Indicator Data'!AK109</f>
        <v>0</v>
      </c>
      <c r="DJ109" s="200">
        <f t="shared" si="212"/>
        <v>0</v>
      </c>
      <c r="DK109" s="202">
        <f t="shared" si="213"/>
        <v>0.7</v>
      </c>
      <c r="DL109" s="13"/>
      <c r="DM109" s="24"/>
    </row>
    <row r="110" spans="1:117" s="2" customFormat="1">
      <c r="A110" s="205" t="str">
        <f>'Indicator Data'!A110</f>
        <v>Maldives</v>
      </c>
      <c r="B110" s="206" t="str">
        <f>'Indicator Data'!B110</f>
        <v>MDV</v>
      </c>
      <c r="C110" s="204">
        <f>ROUND(IF('Indicator Data'!C110=0,0.1,IF(LOG('Indicator Data'!C110)&gt;C$3,10,IF(LOG('Indicator Data'!C110)&lt;C$4,0,10-(C$3-LOG('Indicator Data'!C110))/(C$3-C$4)*10))),1)</f>
        <v>0.1</v>
      </c>
      <c r="D110" s="196">
        <f>ROUND(IF('Indicator Data'!D110=0,0.1,IF(LOG('Indicator Data'!D110)&gt;D$3,10,IF(LOG('Indicator Data'!D110)&lt;D$4,0,10-(D$3-LOG('Indicator Data'!D110))/(D$3-D$4)*10))),1)</f>
        <v>0.1</v>
      </c>
      <c r="E110" s="197">
        <f t="shared" si="168"/>
        <v>0.1</v>
      </c>
      <c r="F110" s="197">
        <f>IF('Indicator Data'!E110="No data",0.1,(ROUND(IF('Indicator Data'!E110=0,0,IF(LOG('Indicator Data'!E110)&gt;F$3,10,IF(LOG('Indicator Data'!E110)&lt;F$4,0,10-(F$3-LOG('Indicator Data'!E110))/(F$3-F$4)*10))),1)))</f>
        <v>0.1</v>
      </c>
      <c r="G110" s="197">
        <f>ROUND(IF('Indicator Data'!F110=0,0,IF(LOG('Indicator Data'!F110)&gt;G$3,10,IF(LOG('Indicator Data'!F110)&lt;G$4,0,10-(G$3-LOG('Indicator Data'!F110))/(G$3-G$4)*10))),1)</f>
        <v>7.1</v>
      </c>
      <c r="H110" s="196">
        <f>ROUND(IF('Indicator Data'!G110=0,0,IF(LOG('Indicator Data'!G110)&gt;H$3,10,IF(LOG('Indicator Data'!G110)&lt;H$4,0,10-(H$3-LOG('Indicator Data'!G110))/(H$3-H$4)*10))),1)</f>
        <v>0</v>
      </c>
      <c r="I110" s="196">
        <f>ROUND(IF('Indicator Data'!H110=0,0,IF(LOG('Indicator Data'!H110)&gt;I$3,10,IF(LOG('Indicator Data'!H110)&lt;I$4,0,10-(I$3-LOG('Indicator Data'!H110))/(I$3-I$4)*10))),1)</f>
        <v>0</v>
      </c>
      <c r="J110" s="196">
        <f t="shared" si="169"/>
        <v>0</v>
      </c>
      <c r="K110" s="196">
        <f>ROUND(IF('Indicator Data'!I110=0,0,IF(LOG('Indicator Data'!I110)&gt;K$3,10,IF(LOG('Indicator Data'!I110)&lt;K$4,0,10-(K$3-LOG('Indicator Data'!I110))/(K$3-K$4)*10))),1)</f>
        <v>0</v>
      </c>
      <c r="L110" s="197">
        <f t="shared" si="170"/>
        <v>0</v>
      </c>
      <c r="M110" s="197">
        <f>ROUND(IF('Indicator Data'!J110=0,0,IF(LOG('Indicator Data'!J110)&gt;M$3,10,IF(LOG('Indicator Data'!J110)&lt;M$4,0,10-(M$3-LOG('Indicator Data'!J110))/(M$3-M$4)*10))),1)</f>
        <v>0</v>
      </c>
      <c r="N110" s="198">
        <f>'Indicator Data'!C110/'Indicator Data'!$CB110</f>
        <v>0</v>
      </c>
      <c r="O110" s="198">
        <f>'Indicator Data'!D110/'Indicator Data'!$CB110</f>
        <v>0</v>
      </c>
      <c r="P110" s="198" t="str">
        <f>IF(F110=0.1,"x",'Indicator Data'!E110/'Indicator Data'!$CB110)</f>
        <v>x</v>
      </c>
      <c r="Q110" s="198">
        <f>'Indicator Data'!F110/'Indicator Data'!$CB110</f>
        <v>5.238837695960754E-4</v>
      </c>
      <c r="R110" s="198">
        <f>'Indicator Data'!G110/'Indicator Data'!$CB110</f>
        <v>0</v>
      </c>
      <c r="S110" s="198">
        <f>'Indicator Data'!H110/'Indicator Data'!$CB110</f>
        <v>0</v>
      </c>
      <c r="T110" s="198">
        <f>'Indicator Data'!I110/'Indicator Data'!$CB110</f>
        <v>0</v>
      </c>
      <c r="U110" s="198">
        <f>'Indicator Data'!J110/'Indicator Data'!$CB110</f>
        <v>0</v>
      </c>
      <c r="V110" s="196">
        <f t="shared" si="171"/>
        <v>0</v>
      </c>
      <c r="W110" s="196">
        <f t="shared" si="172"/>
        <v>0</v>
      </c>
      <c r="X110" s="197">
        <f t="shared" si="173"/>
        <v>0</v>
      </c>
      <c r="Y110" s="197">
        <f t="shared" si="174"/>
        <v>0.1</v>
      </c>
      <c r="Z110" s="197">
        <f t="shared" si="175"/>
        <v>10</v>
      </c>
      <c r="AA110" s="196">
        <f t="shared" si="176"/>
        <v>0</v>
      </c>
      <c r="AB110" s="196">
        <f t="shared" si="177"/>
        <v>0</v>
      </c>
      <c r="AC110" s="196">
        <f t="shared" si="178"/>
        <v>0</v>
      </c>
      <c r="AD110" s="196">
        <f t="shared" si="179"/>
        <v>0</v>
      </c>
      <c r="AE110" s="197">
        <f t="shared" si="180"/>
        <v>0</v>
      </c>
      <c r="AF110" s="197">
        <f t="shared" si="181"/>
        <v>0</v>
      </c>
      <c r="AG110" s="196">
        <f>ROUND(IF('Indicator Data'!K110=0,0,IF('Indicator Data'!K110&gt;AG$3,10,IF('Indicator Data'!K110&lt;AG$4,0,10-(AG$3-'Indicator Data'!K110)/(AG$3-AG$4)*10))),1)</f>
        <v>0</v>
      </c>
      <c r="AH110" s="199">
        <f t="shared" si="182"/>
        <v>0.1</v>
      </c>
      <c r="AI110" s="199">
        <f t="shared" si="183"/>
        <v>0.1</v>
      </c>
      <c r="AJ110" s="197">
        <f t="shared" si="184"/>
        <v>0</v>
      </c>
      <c r="AK110" s="197">
        <f t="shared" si="185"/>
        <v>0</v>
      </c>
      <c r="AL110" s="199">
        <f t="shared" si="186"/>
        <v>0</v>
      </c>
      <c r="AM110" s="199">
        <f t="shared" si="187"/>
        <v>0</v>
      </c>
      <c r="AN110" s="197">
        <f t="shared" si="188"/>
        <v>0</v>
      </c>
      <c r="AO110" s="200">
        <f t="shared" si="189"/>
        <v>0.1</v>
      </c>
      <c r="AP110" s="200">
        <f t="shared" si="153"/>
        <v>0.1</v>
      </c>
      <c r="AQ110" s="200">
        <f t="shared" si="190"/>
        <v>9</v>
      </c>
      <c r="AR110" s="200">
        <f t="shared" si="191"/>
        <v>0</v>
      </c>
      <c r="AS110" s="199">
        <f t="shared" si="192"/>
        <v>0</v>
      </c>
      <c r="AT110" s="199" t="str">
        <f>IF('Indicator Data'!L110="No data","x",IF('Indicator Data'!CC110&lt;1000,"x",ROUND((IF('Indicator Data'!L110&gt;AT$3,10,IF('Indicator Data'!L110&lt;AT$4,0,10-(AT$3-'Indicator Data'!L110)/(AT$3-AT$4)*10))),1)))</f>
        <v>x</v>
      </c>
      <c r="AU110" s="200">
        <f t="shared" si="193"/>
        <v>0</v>
      </c>
      <c r="AV110" s="201" t="str">
        <f>IF('Indicator Data'!M110="No data","x",ROUND(IF('Indicator Data'!M110=0,0,IF(LOG('Indicator Data'!M110)&gt;AV$3,10,IF(LOG('Indicator Data'!M110)&lt;AV$4,0,10-(AV$3-LOG('Indicator Data'!M110))/(AV$3-AV$4)*10))),1))</f>
        <v>x</v>
      </c>
      <c r="AW110" s="198" t="str">
        <f>IF(AV110="x","x",'Indicator Data'!M110/'Indicator Data'!$CB110)</f>
        <v>x</v>
      </c>
      <c r="AX110" s="201" t="str">
        <f t="shared" si="194"/>
        <v>x</v>
      </c>
      <c r="AY110" s="197" t="str">
        <f t="shared" si="154"/>
        <v>x</v>
      </c>
      <c r="AZ110" s="201" t="str">
        <f>IF('Indicator Data'!N110="No data","x",ROUND(IF('Indicator Data'!N110=0,0,IF(LOG('Indicator Data'!N110)&gt;AZ$3,10,IF(LOG('Indicator Data'!N110)&lt;AZ$4,0,10-(AZ$3-LOG('Indicator Data'!N110))/(AZ$3-AZ$4)*10))),1))</f>
        <v>x</v>
      </c>
      <c r="BA110" s="198" t="str">
        <f>IF(AZ110="x","x",'Indicator Data'!N110/'Indicator Data'!$CB110)</f>
        <v>x</v>
      </c>
      <c r="BB110" s="201" t="str">
        <f t="shared" si="195"/>
        <v>x</v>
      </c>
      <c r="BC110" s="197" t="str">
        <f t="shared" si="155"/>
        <v>x</v>
      </c>
      <c r="BD110" s="201" t="str">
        <f>IF('Indicator Data'!O110="No data","x",ROUND(IF('Indicator Data'!O110=0,0,IF(LOG('Indicator Data'!O110)&gt;BD$3,10,IF(LOG('Indicator Data'!O110)&lt;BD$4,0,10-(BD$3-LOG('Indicator Data'!O110))/(BD$3-BD$4)*10))),1))</f>
        <v>x</v>
      </c>
      <c r="BE110" s="198" t="str">
        <f>IF(BD110="x","x",'Indicator Data'!O110/'Indicator Data'!$CB110)</f>
        <v>x</v>
      </c>
      <c r="BF110" s="201" t="str">
        <f t="shared" si="196"/>
        <v>x</v>
      </c>
      <c r="BG110" s="197" t="str">
        <f t="shared" si="156"/>
        <v>x</v>
      </c>
      <c r="BH110" s="201" t="str">
        <f>IF('Indicator Data'!P110="No data","x",ROUND(IF('Indicator Data'!P110=0,0,IF(LOG('Indicator Data'!P110)&gt;BH$3,10,IF(LOG('Indicator Data'!P110)&lt;BH$4,0,10-(BH$3-LOG('Indicator Data'!P110))/(BH$3-BH$4)*10))),1))</f>
        <v>x</v>
      </c>
      <c r="BI110" s="198" t="str">
        <f>IF(BH110="x","x",'Indicator Data'!P110/'Indicator Data'!$CB110)</f>
        <v>x</v>
      </c>
      <c r="BJ110" s="201" t="str">
        <f t="shared" si="197"/>
        <v>x</v>
      </c>
      <c r="BK110" s="197" t="str">
        <f t="shared" si="157"/>
        <v>x</v>
      </c>
      <c r="BL110" s="199" t="str">
        <f t="shared" si="158"/>
        <v>x</v>
      </c>
      <c r="BM110" s="201">
        <f>ROUND(IF('Indicator Data'!Q110=0,0,IF(LOG('Indicator Data'!Q110)&gt;BM$3,10,IF(LOG('Indicator Data'!Q110)&lt;BM$4,0,10-(BM$3-LOG('Indicator Data'!Q110))/(BM$3-BM$4)*10))),1)</f>
        <v>0</v>
      </c>
      <c r="BN110" s="252">
        <f>'Indicator Data'!R110</f>
        <v>0</v>
      </c>
      <c r="BO110" s="201">
        <f t="shared" si="198"/>
        <v>0</v>
      </c>
      <c r="BP110" s="201">
        <f t="shared" si="199"/>
        <v>0</v>
      </c>
      <c r="BQ110" s="201">
        <f>ROUND(IF('Indicator Data'!S110=0,0,IF(LOG('Indicator Data'!S110)&gt;BQ$3,10,IF(LOG('Indicator Data'!S110)&lt;BQ$4,0,10-(BQ$3-LOG('Indicator Data'!S110))/(BQ$3-BQ$4)*10))),1)</f>
        <v>0</v>
      </c>
      <c r="BR110" s="252">
        <f>'Indicator Data'!T110</f>
        <v>0</v>
      </c>
      <c r="BS110" s="201">
        <f t="shared" si="200"/>
        <v>0</v>
      </c>
      <c r="BT110" s="201">
        <f t="shared" si="201"/>
        <v>0</v>
      </c>
      <c r="BU110" s="197">
        <f t="shared" si="202"/>
        <v>0</v>
      </c>
      <c r="BV110" s="201">
        <f>ROUND(IF('Indicator Data'!U110=0,0,IF(LOG('Indicator Data'!U110)&gt;BV$3,10,IF(LOG('Indicator Data'!U110)&lt;BV$4,0,10-(BV$3-LOG('Indicator Data'!U110))/(BV$3-BV$4)*10))),1)</f>
        <v>0</v>
      </c>
      <c r="BW110" s="198">
        <f>'Indicator Data'!U110/'Indicator Data'!$CB110</f>
        <v>0</v>
      </c>
      <c r="BX110" s="201">
        <f t="shared" si="203"/>
        <v>0</v>
      </c>
      <c r="BY110" s="197">
        <f t="shared" si="159"/>
        <v>0</v>
      </c>
      <c r="BZ110" s="201">
        <f>ROUND(IF('Indicator Data'!V110=0,0,IF(LOG('Indicator Data'!V110)&gt;BZ$3,10,IF(LOG('Indicator Data'!V110)&lt;BZ$4,0,10-(BZ$3-LOG('Indicator Data'!V110))/(BZ$3-BZ$4)*10))),1)</f>
        <v>4.5999999999999996</v>
      </c>
      <c r="CA110" s="198">
        <f>IF('Indicator Data'!V110/'Indicator Data'!$CB110&gt;1,1,'Indicator Data'!V110/'Indicator Data'!$CB110)</f>
        <v>4.3116926445799203E-2</v>
      </c>
      <c r="CB110" s="201">
        <f t="shared" si="204"/>
        <v>0.4</v>
      </c>
      <c r="CC110" s="197">
        <f t="shared" si="160"/>
        <v>2.8</v>
      </c>
      <c r="CD110" s="201">
        <f>ROUND(IF('Indicator Data'!W110=0,0,IF(LOG('Indicator Data'!W110)&gt;CD$3,10,IF(LOG('Indicator Data'!W110)&lt;CD$4,0,10-(CD$3-LOG('Indicator Data'!W110))/(CD$3-CD$4)*10))),1)</f>
        <v>0</v>
      </c>
      <c r="CE110" s="198">
        <f>'Indicator Data'!W110/'Indicator Data'!$CB110</f>
        <v>0</v>
      </c>
      <c r="CF110" s="201">
        <f t="shared" si="205"/>
        <v>0</v>
      </c>
      <c r="CG110" s="197">
        <f t="shared" si="161"/>
        <v>0</v>
      </c>
      <c r="CH110" s="199">
        <f t="shared" si="206"/>
        <v>0.8</v>
      </c>
      <c r="CI110" s="201">
        <f>IF('Indicator Data'!BR110="No data","x",ROUND(IF('Indicator Data'!BR110&gt;CI$3,0,IF('Indicator Data'!BR110&lt;CI$4,10,(CI$3-'Indicator Data'!BR110)/(CI$3-CI$4)*10)),1))</f>
        <v>0.1</v>
      </c>
      <c r="CJ110" s="201">
        <f>IF('Indicator Data'!BS110="No data","x",ROUND(IF('Indicator Data'!BS110&gt;CJ$3,0,IF('Indicator Data'!BS110&lt;CJ$4,10,(CJ$3-'Indicator Data'!BS110)/(CJ$3-CJ$4)*10)),1))</f>
        <v>0.1</v>
      </c>
      <c r="CK110" s="201">
        <f>IF('Indicator Data'!AC110="No data","x",ROUND(IF('Indicator Data'!AC110&gt;CK$3,0,IF('Indicator Data'!AC110&lt;CK$4,10,(CK$3-'Indicator Data'!AC110)/(CK$3-CK$4)*10)),1))</f>
        <v>0.4</v>
      </c>
      <c r="CL110" s="197">
        <f t="shared" si="207"/>
        <v>0.2</v>
      </c>
      <c r="CM110" s="201">
        <f>IF('Indicator Data'!X110="No data","x",ROUND(IF(LOG('Indicator Data'!X110)&gt;CM$3,10,IF(LOG('Indicator Data'!X110)&lt;CM$4,0,10-(CM$3-LOG('Indicator Data'!X110))/(CM$3-CM$4)*10)),1))</f>
        <v>10</v>
      </c>
      <c r="CN110" s="201">
        <f>IF('Indicator Data'!Y110="No data","x",ROUND(IF('Indicator Data'!Y110&gt;CN$3,10,IF('Indicator Data'!Y110&lt;CN$4,0,10-(CN$3-'Indicator Data'!Y110)/(CN$3-CN$4)*10)),1))</f>
        <v>5.7</v>
      </c>
      <c r="CO110" s="201">
        <f>IF('Indicator Data'!Z110="No data","x",ROUND(IF('Indicator Data'!Z110&gt;CO$3,10,IF('Indicator Data'!Z110&lt;CO$4,0,10-(CO$3-'Indicator Data'!Z110)/(CO$3-CO$4)*10)),1))</f>
        <v>4.0999999999999996</v>
      </c>
      <c r="CP110" s="201">
        <f>IF('Indicator Data'!AA110="No data","x",ROUND(IF('Indicator Data'!AA110&gt;CP$3,10,IF('Indicator Data'!AA110&lt;CP$4,0,10-(CP$3-'Indicator Data'!AA110)/(CP$3-CP$4)*10)),1))</f>
        <v>8.5</v>
      </c>
      <c r="CQ110" s="197">
        <f t="shared" si="162"/>
        <v>7.1</v>
      </c>
      <c r="CR110" s="199">
        <f t="shared" si="163"/>
        <v>4.8</v>
      </c>
      <c r="CS110" s="201">
        <f>IF('Indicator Data'!AF110="No data","x",ROUND(IF('Indicator Data'!AF110&gt;CS$3,10,IF('Indicator Data'!AF110&lt;CS$4,0,10-(CS$3-'Indicator Data'!AF110)/(CS$3-CS$4)*10)),1))</f>
        <v>3.3</v>
      </c>
      <c r="CT110" s="201">
        <f>IF('Indicator Data'!AG110="No data","x",ROUND(IF('Indicator Data'!AG110&gt;CT$3,10,IF('Indicator Data'!AG110&lt;CT$4,0,10-(CT$3-'Indicator Data'!AG110)/(CT$3-CT$4)*10)),1))</f>
        <v>1.1000000000000001</v>
      </c>
      <c r="CU110" s="197">
        <f t="shared" si="164"/>
        <v>5.5</v>
      </c>
      <c r="CV110" s="201">
        <f>IF('Indicator Data'!AB110="No data","x",ROUND(IF('Indicator Data'!AB110&gt;CV$3,10,IF('Indicator Data'!AB110&lt;CV$4,0,10-(CV$3-'Indicator Data'!AB110)/(CV$3-CV$4)*10)),1))</f>
        <v>0</v>
      </c>
      <c r="CW110" s="197">
        <f t="shared" si="165"/>
        <v>0.2</v>
      </c>
      <c r="CX110" s="198" t="str">
        <f>IF('Indicator Data'!AD110="No data","x",'Indicator Data'!AD110/'Indicator Data'!$CA110)</f>
        <v>x</v>
      </c>
      <c r="CY110" s="201" t="str">
        <f t="shared" si="208"/>
        <v>x</v>
      </c>
      <c r="CZ110" s="201">
        <f>IF('Indicator Data'!AE110="No data","x",ROUND(IF('Indicator Data'!AE110&gt;CZ$3,0,IF('Indicator Data'!AE110&lt;CZ$4,10,(CZ$3-'Indicator Data'!AE110)/(CZ$3-CZ$4)*10)),1))</f>
        <v>2</v>
      </c>
      <c r="DA110" s="197">
        <f t="shared" si="166"/>
        <v>2</v>
      </c>
      <c r="DB110" s="199">
        <f t="shared" si="167"/>
        <v>2.6</v>
      </c>
      <c r="DC110" s="200">
        <f t="shared" si="209"/>
        <v>2.9</v>
      </c>
      <c r="DD110" s="202">
        <f t="shared" si="210"/>
        <v>3.1</v>
      </c>
      <c r="DE110" s="201">
        <f>ROUND(IF('Indicator Data'!AH110=0,0,IF('Indicator Data'!AH110&gt;DE$3,10,IF('Indicator Data'!AH110&lt;DE$4,0,10-(DE$3-'Indicator Data'!AH110)/(DE$3-DE$4)*10))),1)</f>
        <v>0.1</v>
      </c>
      <c r="DF110" s="201">
        <f>ROUND(IF('Indicator Data'!AI110=0,0,IF(LOG('Indicator Data'!AI110)&gt;LOG(DF$3),10,IF(LOG('Indicator Data'!AI110)&lt;LOG(DF$4),0,10-(LOG(DF$3)-LOG('Indicator Data'!AI110))/(LOG(DF$3)-LOG(DF$4))*10))),1)</f>
        <v>0.5</v>
      </c>
      <c r="DG110" s="203">
        <f t="shared" si="211"/>
        <v>0.3</v>
      </c>
      <c r="DH110" s="197">
        <f>'Indicator Data'!AJ110</f>
        <v>0</v>
      </c>
      <c r="DI110" s="197">
        <f>'Indicator Data'!AK110</f>
        <v>0</v>
      </c>
      <c r="DJ110" s="200">
        <f t="shared" si="212"/>
        <v>0</v>
      </c>
      <c r="DK110" s="202">
        <f t="shared" si="213"/>
        <v>0.2</v>
      </c>
      <c r="DL110" s="13"/>
      <c r="DM110" s="24"/>
    </row>
    <row r="111" spans="1:117" s="2" customFormat="1">
      <c r="A111" s="205" t="str">
        <f>'Indicator Data'!A111</f>
        <v>Mali</v>
      </c>
      <c r="B111" s="206" t="str">
        <f>'Indicator Data'!B111</f>
        <v>MLI</v>
      </c>
      <c r="C111" s="204">
        <f>ROUND(IF('Indicator Data'!C111=0,0.1,IF(LOG('Indicator Data'!C111)&gt;C$3,10,IF(LOG('Indicator Data'!C111)&lt;C$4,0,10-(C$3-LOG('Indicator Data'!C111))/(C$3-C$4)*10))),1)</f>
        <v>0.1</v>
      </c>
      <c r="D111" s="196">
        <f>ROUND(IF('Indicator Data'!D111=0,0.1,IF(LOG('Indicator Data'!D111)&gt;D$3,10,IF(LOG('Indicator Data'!D111)&lt;D$4,0,10-(D$3-LOG('Indicator Data'!D111))/(D$3-D$4)*10))),1)</f>
        <v>0.1</v>
      </c>
      <c r="E111" s="197">
        <f t="shared" si="168"/>
        <v>0.1</v>
      </c>
      <c r="F111" s="197">
        <f>IF('Indicator Data'!E111="No data",0.1,(ROUND(IF('Indicator Data'!E111=0,0,IF(LOG('Indicator Data'!E111)&gt;F$3,10,IF(LOG('Indicator Data'!E111)&lt;F$4,0,10-(F$3-LOG('Indicator Data'!E111))/(F$3-F$4)*10))),1)))</f>
        <v>7.9</v>
      </c>
      <c r="G111" s="197">
        <f>ROUND(IF('Indicator Data'!F111=0,0,IF(LOG('Indicator Data'!F111)&gt;G$3,10,IF(LOG('Indicator Data'!F111)&lt;G$4,0,10-(G$3-LOG('Indicator Data'!F111))/(G$3-G$4)*10))),1)</f>
        <v>0</v>
      </c>
      <c r="H111" s="196">
        <f>ROUND(IF('Indicator Data'!G111=0,0,IF(LOG('Indicator Data'!G111)&gt;H$3,10,IF(LOG('Indicator Data'!G111)&lt;H$4,0,10-(H$3-LOG('Indicator Data'!G111))/(H$3-H$4)*10))),1)</f>
        <v>0</v>
      </c>
      <c r="I111" s="196">
        <f>ROUND(IF('Indicator Data'!H111=0,0,IF(LOG('Indicator Data'!H111)&gt;I$3,10,IF(LOG('Indicator Data'!H111)&lt;I$4,0,10-(I$3-LOG('Indicator Data'!H111))/(I$3-I$4)*10))),1)</f>
        <v>0</v>
      </c>
      <c r="J111" s="196">
        <f t="shared" si="169"/>
        <v>0</v>
      </c>
      <c r="K111" s="196">
        <f>ROUND(IF('Indicator Data'!I111=0,0,IF(LOG('Indicator Data'!I111)&gt;K$3,10,IF(LOG('Indicator Data'!I111)&lt;K$4,0,10-(K$3-LOG('Indicator Data'!I111))/(K$3-K$4)*10))),1)</f>
        <v>0</v>
      </c>
      <c r="L111" s="197">
        <f t="shared" si="170"/>
        <v>0</v>
      </c>
      <c r="M111" s="197">
        <f>ROUND(IF('Indicator Data'!J111=0,0,IF(LOG('Indicator Data'!J111)&gt;M$3,10,IF(LOG('Indicator Data'!J111)&lt;M$4,0,10-(M$3-LOG('Indicator Data'!J111))/(M$3-M$4)*10))),1)</f>
        <v>10</v>
      </c>
      <c r="N111" s="198">
        <f>'Indicator Data'!C111/'Indicator Data'!$CB111</f>
        <v>0</v>
      </c>
      <c r="O111" s="198">
        <f>'Indicator Data'!D111/'Indicator Data'!$CB111</f>
        <v>0</v>
      </c>
      <c r="P111" s="198">
        <f>IF(F111=0.1,"x",'Indicator Data'!E111/'Indicator Data'!$CB111)</f>
        <v>8.3602789375283783E-3</v>
      </c>
      <c r="Q111" s="198">
        <f>'Indicator Data'!F111/'Indicator Data'!$CB111</f>
        <v>0</v>
      </c>
      <c r="R111" s="198">
        <f>'Indicator Data'!G111/'Indicator Data'!$CB111</f>
        <v>0</v>
      </c>
      <c r="S111" s="198">
        <f>'Indicator Data'!H111/'Indicator Data'!$CB111</f>
        <v>0</v>
      </c>
      <c r="T111" s="198">
        <f>'Indicator Data'!I111/'Indicator Data'!$CB111</f>
        <v>0</v>
      </c>
      <c r="U111" s="198">
        <f>'Indicator Data'!J111/'Indicator Data'!$CB111</f>
        <v>8.804999946621565E-3</v>
      </c>
      <c r="V111" s="196">
        <f t="shared" si="171"/>
        <v>0</v>
      </c>
      <c r="W111" s="196">
        <f t="shared" si="172"/>
        <v>0</v>
      </c>
      <c r="X111" s="197">
        <f t="shared" si="173"/>
        <v>0</v>
      </c>
      <c r="Y111" s="197">
        <f t="shared" si="174"/>
        <v>5.6</v>
      </c>
      <c r="Z111" s="197">
        <f t="shared" si="175"/>
        <v>0</v>
      </c>
      <c r="AA111" s="196">
        <f t="shared" si="176"/>
        <v>0</v>
      </c>
      <c r="AB111" s="196">
        <f t="shared" si="177"/>
        <v>0</v>
      </c>
      <c r="AC111" s="196">
        <f t="shared" si="178"/>
        <v>0</v>
      </c>
      <c r="AD111" s="196">
        <f t="shared" si="179"/>
        <v>0</v>
      </c>
      <c r="AE111" s="197">
        <f t="shared" si="180"/>
        <v>0</v>
      </c>
      <c r="AF111" s="197">
        <f t="shared" si="181"/>
        <v>2.9</v>
      </c>
      <c r="AG111" s="196">
        <f>ROUND(IF('Indicator Data'!K111=0,0,IF('Indicator Data'!K111&gt;AG$3,10,IF('Indicator Data'!K111&lt;AG$4,0,10-(AG$3-'Indicator Data'!K111)/(AG$3-AG$4)*10))),1)</f>
        <v>6.7</v>
      </c>
      <c r="AH111" s="199">
        <f t="shared" si="182"/>
        <v>0.1</v>
      </c>
      <c r="AI111" s="199">
        <f t="shared" si="183"/>
        <v>0.1</v>
      </c>
      <c r="AJ111" s="197">
        <f t="shared" si="184"/>
        <v>0</v>
      </c>
      <c r="AK111" s="197">
        <f t="shared" si="185"/>
        <v>0</v>
      </c>
      <c r="AL111" s="199">
        <f t="shared" si="186"/>
        <v>0</v>
      </c>
      <c r="AM111" s="199">
        <f t="shared" si="187"/>
        <v>0</v>
      </c>
      <c r="AN111" s="197">
        <f t="shared" si="188"/>
        <v>8.1</v>
      </c>
      <c r="AO111" s="200">
        <f t="shared" si="189"/>
        <v>0.1</v>
      </c>
      <c r="AP111" s="200">
        <f t="shared" si="153"/>
        <v>6.9</v>
      </c>
      <c r="AQ111" s="200">
        <f t="shared" si="190"/>
        <v>0</v>
      </c>
      <c r="AR111" s="200">
        <f t="shared" si="191"/>
        <v>0</v>
      </c>
      <c r="AS111" s="199">
        <f t="shared" si="192"/>
        <v>7.4</v>
      </c>
      <c r="AT111" s="199">
        <f>IF('Indicator Data'!L111="No data","x",IF('Indicator Data'!CC111&lt;1000,"x",ROUND((IF('Indicator Data'!L111&gt;AT$3,10,IF('Indicator Data'!L111&lt;AT$4,0,10-(AT$3-'Indicator Data'!L111)/(AT$3-AT$4)*10))),1)))</f>
        <v>6.7</v>
      </c>
      <c r="AU111" s="200">
        <f t="shared" si="193"/>
        <v>7.1</v>
      </c>
      <c r="AV111" s="201">
        <f>IF('Indicator Data'!M111="No data","x",ROUND(IF('Indicator Data'!M111=0,0,IF(LOG('Indicator Data'!M111)&gt;AV$3,10,IF(LOG('Indicator Data'!M111)&lt;AV$4,0,10-(AV$3-LOG('Indicator Data'!M111))/(AV$3-AV$4)*10))),1))</f>
        <v>8.5</v>
      </c>
      <c r="AW111" s="198">
        <f>IF(AV111="x","x",'Indicator Data'!M111/'Indicator Data'!$CB111)</f>
        <v>0.5343225195637642</v>
      </c>
      <c r="AX111" s="201">
        <f t="shared" si="194"/>
        <v>5.9</v>
      </c>
      <c r="AY111" s="197">
        <f t="shared" si="154"/>
        <v>7.4</v>
      </c>
      <c r="AZ111" s="201">
        <f>IF('Indicator Data'!N111="No data","x",ROUND(IF('Indicator Data'!N111=0,0,IF(LOG('Indicator Data'!N111)&gt;AZ$3,10,IF(LOG('Indicator Data'!N111)&lt;AZ$4,0,10-(AZ$3-LOG('Indicator Data'!N111))/(AZ$3-AZ$4)*10))),1))</f>
        <v>0</v>
      </c>
      <c r="BA111" s="198">
        <f>IF(AZ111="x","x",'Indicator Data'!N111/'Indicator Data'!$CB111)</f>
        <v>0</v>
      </c>
      <c r="BB111" s="201">
        <f t="shared" si="195"/>
        <v>0</v>
      </c>
      <c r="BC111" s="197">
        <f t="shared" si="155"/>
        <v>0</v>
      </c>
      <c r="BD111" s="201">
        <f>IF('Indicator Data'!O111="No data","x",ROUND(IF('Indicator Data'!O111=0,0,IF(LOG('Indicator Data'!O111)&gt;BD$3,10,IF(LOG('Indicator Data'!O111)&lt;BD$4,0,10-(BD$3-LOG('Indicator Data'!O111))/(BD$3-BD$4)*10))),1))</f>
        <v>8.6999999999999993</v>
      </c>
      <c r="BE111" s="198">
        <f>IF(BD111="x","x",'Indicator Data'!O111/'Indicator Data'!$CB111)</f>
        <v>9.1516100645152212E-2</v>
      </c>
      <c r="BF111" s="201">
        <f t="shared" si="196"/>
        <v>9.1999999999999993</v>
      </c>
      <c r="BG111" s="197">
        <f t="shared" si="156"/>
        <v>9</v>
      </c>
      <c r="BH111" s="201">
        <f>IF('Indicator Data'!P111="No data","x",ROUND(IF('Indicator Data'!P111=0,0,IF(LOG('Indicator Data'!P111)&gt;BH$3,10,IF(LOG('Indicator Data'!P111)&lt;BH$4,0,10-(BH$3-LOG('Indicator Data'!P111))/(BH$3-BH$4)*10))),1))</f>
        <v>0</v>
      </c>
      <c r="BI111" s="198">
        <f>IF(BH111="x","x",'Indicator Data'!P111/'Indicator Data'!$CB111)</f>
        <v>0</v>
      </c>
      <c r="BJ111" s="201">
        <f t="shared" si="197"/>
        <v>0</v>
      </c>
      <c r="BK111" s="197">
        <f t="shared" si="157"/>
        <v>0</v>
      </c>
      <c r="BL111" s="199">
        <f t="shared" si="158"/>
        <v>5.5</v>
      </c>
      <c r="BM111" s="201">
        <f>ROUND(IF('Indicator Data'!Q111=0,0,IF(LOG('Indicator Data'!Q111)&gt;BM$3,10,IF(LOG('Indicator Data'!Q111)&lt;BM$4,0,10-(BM$3-LOG('Indicator Data'!Q111))/(BM$3-BM$4)*10))),1)</f>
        <v>0</v>
      </c>
      <c r="BN111" s="252">
        <f>'Indicator Data'!R111</f>
        <v>0</v>
      </c>
      <c r="BO111" s="201">
        <f t="shared" si="198"/>
        <v>0</v>
      </c>
      <c r="BP111" s="201">
        <f t="shared" si="199"/>
        <v>0</v>
      </c>
      <c r="BQ111" s="201">
        <f>ROUND(IF('Indicator Data'!S111=0,0,IF(LOG('Indicator Data'!S111)&gt;BQ$3,10,IF(LOG('Indicator Data'!S111)&lt;BQ$4,0,10-(BQ$3-LOG('Indicator Data'!S111))/(BQ$3-BQ$4)*10))),1)</f>
        <v>9</v>
      </c>
      <c r="BR111" s="252">
        <f>'Indicator Data'!T111</f>
        <v>0.98619343100000001</v>
      </c>
      <c r="BS111" s="201">
        <f t="shared" si="200"/>
        <v>9.9</v>
      </c>
      <c r="BT111" s="201">
        <f t="shared" si="201"/>
        <v>9.5</v>
      </c>
      <c r="BU111" s="197">
        <f t="shared" si="202"/>
        <v>6.9</v>
      </c>
      <c r="BV111" s="201">
        <f>ROUND(IF('Indicator Data'!U111=0,0,IF(LOG('Indicator Data'!U111)&gt;BV$3,10,IF(LOG('Indicator Data'!U111)&lt;BV$4,0,10-(BV$3-LOG('Indicator Data'!U111))/(BV$3-BV$4)*10))),1)</f>
        <v>7.9</v>
      </c>
      <c r="BW111" s="198">
        <f>'Indicator Data'!U111/'Indicator Data'!$CB111</f>
        <v>0.19262596231664222</v>
      </c>
      <c r="BX111" s="201">
        <f t="shared" si="203"/>
        <v>2.1</v>
      </c>
      <c r="BY111" s="197">
        <f t="shared" si="159"/>
        <v>5.7</v>
      </c>
      <c r="BZ111" s="201">
        <f>ROUND(IF('Indicator Data'!V111=0,0,IF(LOG('Indicator Data'!V111)&gt;BZ$3,10,IF(LOG('Indicator Data'!V111)&lt;BZ$4,0,10-(BZ$3-LOG('Indicator Data'!V111))/(BZ$3-BZ$4)*10))),1)</f>
        <v>8.9</v>
      </c>
      <c r="CA111" s="198">
        <f>IF('Indicator Data'!V111/'Indicator Data'!$CB111&gt;1,1,'Indicator Data'!V111/'Indicator Data'!$CB111)</f>
        <v>0.99080399039574318</v>
      </c>
      <c r="CB111" s="201">
        <f t="shared" si="204"/>
        <v>9.9</v>
      </c>
      <c r="CC111" s="197">
        <f t="shared" si="160"/>
        <v>9.5</v>
      </c>
      <c r="CD111" s="201">
        <f>ROUND(IF('Indicator Data'!W111=0,0,IF(LOG('Indicator Data'!W111)&gt;CD$3,10,IF(LOG('Indicator Data'!W111)&lt;CD$4,0,10-(CD$3-LOG('Indicator Data'!W111))/(CD$3-CD$4)*10))),1)</f>
        <v>8.8000000000000007</v>
      </c>
      <c r="CE111" s="198">
        <f>'Indicator Data'!W111/'Indicator Data'!$CB111</f>
        <v>0.88321035814203985</v>
      </c>
      <c r="CF111" s="201">
        <f t="shared" si="205"/>
        <v>8.8000000000000007</v>
      </c>
      <c r="CG111" s="197">
        <f t="shared" si="161"/>
        <v>8.8000000000000007</v>
      </c>
      <c r="CH111" s="199">
        <f t="shared" si="206"/>
        <v>8.1</v>
      </c>
      <c r="CI111" s="201">
        <f>IF('Indicator Data'!BR111="No data","x",ROUND(IF('Indicator Data'!BR111&gt;CI$3,0,IF('Indicator Data'!BR111&lt;CI$4,10,(CI$3-'Indicator Data'!BR111)/(CI$3-CI$4)*10)),1))</f>
        <v>6.7</v>
      </c>
      <c r="CJ111" s="201">
        <f>IF('Indicator Data'!BS111="No data","x",ROUND(IF('Indicator Data'!BS111&gt;CJ$3,0,IF('Indicator Data'!BS111&lt;CJ$4,10,(CJ$3-'Indicator Data'!BS111)/(CJ$3-CJ$4)*10)),1))</f>
        <v>3.6</v>
      </c>
      <c r="CK111" s="201">
        <f>IF('Indicator Data'!AC111="No data","x",ROUND(IF('Indicator Data'!AC111&gt;CK$3,0,IF('Indicator Data'!AC111&lt;CK$4,10,(CK$3-'Indicator Data'!AC111)/(CK$3-CK$4)*10)),1))</f>
        <v>4.8</v>
      </c>
      <c r="CL111" s="197">
        <f t="shared" si="207"/>
        <v>5</v>
      </c>
      <c r="CM111" s="201">
        <f>IF('Indicator Data'!X111="No data","x",ROUND(IF(LOG('Indicator Data'!X111)&gt;CM$3,10,IF(LOG('Indicator Data'!X111)&lt;CM$4,0,10-(CM$3-LOG('Indicator Data'!X111))/(CM$3-CM$4)*10)),1))</f>
        <v>4</v>
      </c>
      <c r="CN111" s="201">
        <f>IF('Indicator Data'!Y111="No data","x",ROUND(IF('Indicator Data'!Y111&gt;CN$3,10,IF('Indicator Data'!Y111&lt;CN$4,0,10-(CN$3-'Indicator Data'!Y111)/(CN$3-CN$4)*10)),1))</f>
        <v>9.5</v>
      </c>
      <c r="CO111" s="201">
        <f>IF('Indicator Data'!Z111="No data","x",ROUND(IF('Indicator Data'!Z111&gt;CO$3,10,IF('Indicator Data'!Z111&lt;CO$4,0,10-(CO$3-'Indicator Data'!Z111)/(CO$3-CO$4)*10)),1))</f>
        <v>4.4000000000000004</v>
      </c>
      <c r="CP111" s="201">
        <f>IF('Indicator Data'!AA111="No data","x",ROUND(IF('Indicator Data'!AA111&gt;CP$3,10,IF('Indicator Data'!AA111&lt;CP$4,0,10-(CP$3-'Indicator Data'!AA111)/(CP$3-CP$4)*10)),1))</f>
        <v>9.5</v>
      </c>
      <c r="CQ111" s="197">
        <f t="shared" si="162"/>
        <v>6.9</v>
      </c>
      <c r="CR111" s="199">
        <f t="shared" si="163"/>
        <v>6.3</v>
      </c>
      <c r="CS111" s="201">
        <f>IF('Indicator Data'!AF111="No data","x",ROUND(IF('Indicator Data'!AF111&gt;CS$3,10,IF('Indicator Data'!AF111&lt;CS$4,0,10-(CS$3-'Indicator Data'!AF111)/(CS$3-CS$4)*10)),1))</f>
        <v>5.2</v>
      </c>
      <c r="CT111" s="201">
        <f>IF('Indicator Data'!AG111="No data","x",ROUND(IF('Indicator Data'!AG111&gt;CT$3,10,IF('Indicator Data'!AG111&lt;CT$4,0,10-(CT$3-'Indicator Data'!AG111)/(CT$3-CT$4)*10)),1))</f>
        <v>8.5</v>
      </c>
      <c r="CU111" s="197">
        <f t="shared" si="164"/>
        <v>6.9</v>
      </c>
      <c r="CV111" s="201">
        <f>IF('Indicator Data'!AB111="No data","x",ROUND(IF('Indicator Data'!AB111&gt;CV$3,10,IF('Indicator Data'!AB111&lt;CV$4,0,10-(CV$3-'Indicator Data'!AB111)/(CV$3-CV$4)*10)),1))</f>
        <v>2.4</v>
      </c>
      <c r="CW111" s="197">
        <f t="shared" si="165"/>
        <v>4.4000000000000004</v>
      </c>
      <c r="CX111" s="198">
        <f>IF('Indicator Data'!AD111="No data","x",'Indicator Data'!AD111/'Indicator Data'!$CA111)</f>
        <v>7.5305540502677566E-5</v>
      </c>
      <c r="CY111" s="201">
        <f t="shared" si="208"/>
        <v>9.1999999999999993</v>
      </c>
      <c r="CZ111" s="201">
        <f>IF('Indicator Data'!AE111="No data","x",ROUND(IF('Indicator Data'!AE111&gt;CZ$3,0,IF('Indicator Data'!AE111&lt;CZ$4,10,(CZ$3-'Indicator Data'!AE111)/(CZ$3-CZ$4)*10)),1))</f>
        <v>2</v>
      </c>
      <c r="DA111" s="197">
        <f t="shared" si="166"/>
        <v>5.6</v>
      </c>
      <c r="DB111" s="199">
        <f t="shared" si="167"/>
        <v>5.6</v>
      </c>
      <c r="DC111" s="200">
        <f t="shared" si="209"/>
        <v>6.5</v>
      </c>
      <c r="DD111" s="202">
        <f t="shared" si="210"/>
        <v>4.2</v>
      </c>
      <c r="DE111" s="201">
        <f>ROUND(IF('Indicator Data'!AH111=0,0,IF('Indicator Data'!AH111&gt;DE$3,10,IF('Indicator Data'!AH111&lt;DE$4,0,10-(DE$3-'Indicator Data'!AH111)/(DE$3-DE$4)*10))),1)</f>
        <v>10</v>
      </c>
      <c r="DF111" s="201">
        <f>ROUND(IF('Indicator Data'!AI111=0,0,IF(LOG('Indicator Data'!AI111)&gt;LOG(DF$3),10,IF(LOG('Indicator Data'!AI111)&lt;LOG(DF$4),0,10-(LOG(DF$3)-LOG('Indicator Data'!AI111))/(LOG(DF$3)-LOG(DF$4))*10))),1)</f>
        <v>10</v>
      </c>
      <c r="DG111" s="203">
        <f t="shared" si="211"/>
        <v>10</v>
      </c>
      <c r="DH111" s="197">
        <f>'Indicator Data'!AJ111</f>
        <v>0</v>
      </c>
      <c r="DI111" s="197">
        <f>'Indicator Data'!AK111</f>
        <v>5</v>
      </c>
      <c r="DJ111" s="200">
        <f t="shared" si="212"/>
        <v>9</v>
      </c>
      <c r="DK111" s="202">
        <f t="shared" si="213"/>
        <v>9</v>
      </c>
      <c r="DL111" s="13"/>
      <c r="DM111" s="24"/>
    </row>
    <row r="112" spans="1:117" s="2" customFormat="1">
      <c r="A112" s="205" t="str">
        <f>'Indicator Data'!A112</f>
        <v>Malta</v>
      </c>
      <c r="B112" s="206" t="str">
        <f>'Indicator Data'!B112</f>
        <v>MLT</v>
      </c>
      <c r="C112" s="204">
        <f>ROUND(IF('Indicator Data'!C112=0,0.1,IF(LOG('Indicator Data'!C112)&gt;C$3,10,IF(LOG('Indicator Data'!C112)&lt;C$4,0,10-(C$3-LOG('Indicator Data'!C112))/(C$3-C$4)*10))),1)</f>
        <v>0.1</v>
      </c>
      <c r="D112" s="196">
        <f>ROUND(IF('Indicator Data'!D112=0,0.1,IF(LOG('Indicator Data'!D112)&gt;D$3,10,IF(LOG('Indicator Data'!D112)&lt;D$4,0,10-(D$3-LOG('Indicator Data'!D112))/(D$3-D$4)*10))),1)</f>
        <v>0.1</v>
      </c>
      <c r="E112" s="197">
        <f t="shared" si="168"/>
        <v>0.1</v>
      </c>
      <c r="F112" s="197">
        <f>IF('Indicator Data'!E112="No data",0.1,(ROUND(IF('Indicator Data'!E112=0,0,IF(LOG('Indicator Data'!E112)&gt;F$3,10,IF(LOG('Indicator Data'!E112)&lt;F$4,0,10-(F$3-LOG('Indicator Data'!E112))/(F$3-F$4)*10))),1)))</f>
        <v>0.1</v>
      </c>
      <c r="G112" s="197">
        <f>ROUND(IF('Indicator Data'!F112=0,0,IF(LOG('Indicator Data'!F112)&gt;G$3,10,IF(LOG('Indicator Data'!F112)&lt;G$4,0,10-(G$3-LOG('Indicator Data'!F112))/(G$3-G$4)*10))),1)</f>
        <v>5.4</v>
      </c>
      <c r="H112" s="196">
        <f>ROUND(IF('Indicator Data'!G112=0,0,IF(LOG('Indicator Data'!G112)&gt;H$3,10,IF(LOG('Indicator Data'!G112)&lt;H$4,0,10-(H$3-LOG('Indicator Data'!G112))/(H$3-H$4)*10))),1)</f>
        <v>0</v>
      </c>
      <c r="I112" s="196">
        <f>ROUND(IF('Indicator Data'!H112=0,0,IF(LOG('Indicator Data'!H112)&gt;I$3,10,IF(LOG('Indicator Data'!H112)&lt;I$4,0,10-(I$3-LOG('Indicator Data'!H112))/(I$3-I$4)*10))),1)</f>
        <v>0</v>
      </c>
      <c r="J112" s="196">
        <f t="shared" si="169"/>
        <v>0</v>
      </c>
      <c r="K112" s="196">
        <f>ROUND(IF('Indicator Data'!I112=0,0,IF(LOG('Indicator Data'!I112)&gt;K$3,10,IF(LOG('Indicator Data'!I112)&lt;K$4,0,10-(K$3-LOG('Indicator Data'!I112))/(K$3-K$4)*10))),1)</f>
        <v>0</v>
      </c>
      <c r="L112" s="197">
        <f t="shared" si="170"/>
        <v>0</v>
      </c>
      <c r="M112" s="197">
        <f>ROUND(IF('Indicator Data'!J112=0,0,IF(LOG('Indicator Data'!J112)&gt;M$3,10,IF(LOG('Indicator Data'!J112)&lt;M$4,0,10-(M$3-LOG('Indicator Data'!J112))/(M$3-M$4)*10))),1)</f>
        <v>0</v>
      </c>
      <c r="N112" s="198">
        <f>'Indicator Data'!C112/'Indicator Data'!$CB112</f>
        <v>0</v>
      </c>
      <c r="O112" s="198">
        <f>'Indicator Data'!D112/'Indicator Data'!$CB112</f>
        <v>0</v>
      </c>
      <c r="P112" s="198" t="str">
        <f>IF(F112=0.1,"x",'Indicator Data'!E112/'Indicator Data'!$CB112)</f>
        <v>x</v>
      </c>
      <c r="Q112" s="198">
        <f>'Indicator Data'!F112/'Indicator Data'!$CB112</f>
        <v>4.1244894547017942E-5</v>
      </c>
      <c r="R112" s="198">
        <f>'Indicator Data'!G112/'Indicator Data'!$CB112</f>
        <v>0</v>
      </c>
      <c r="S112" s="198">
        <f>'Indicator Data'!H112/'Indicator Data'!$CB112</f>
        <v>0</v>
      </c>
      <c r="T112" s="198">
        <f>'Indicator Data'!I112/'Indicator Data'!$CB112</f>
        <v>0</v>
      </c>
      <c r="U112" s="198">
        <f>'Indicator Data'!J112/'Indicator Data'!$CB112</f>
        <v>0</v>
      </c>
      <c r="V112" s="196">
        <f t="shared" si="171"/>
        <v>0</v>
      </c>
      <c r="W112" s="196">
        <f t="shared" si="172"/>
        <v>0</v>
      </c>
      <c r="X112" s="197">
        <f t="shared" si="173"/>
        <v>0</v>
      </c>
      <c r="Y112" s="197">
        <f t="shared" si="174"/>
        <v>0.1</v>
      </c>
      <c r="Z112" s="197">
        <f t="shared" si="175"/>
        <v>9.1</v>
      </c>
      <c r="AA112" s="196">
        <f t="shared" si="176"/>
        <v>0</v>
      </c>
      <c r="AB112" s="196">
        <f t="shared" si="177"/>
        <v>0</v>
      </c>
      <c r="AC112" s="196">
        <f t="shared" si="178"/>
        <v>0</v>
      </c>
      <c r="AD112" s="196">
        <f t="shared" si="179"/>
        <v>0</v>
      </c>
      <c r="AE112" s="197">
        <f t="shared" si="180"/>
        <v>0</v>
      </c>
      <c r="AF112" s="197">
        <f t="shared" si="181"/>
        <v>0</v>
      </c>
      <c r="AG112" s="196">
        <f>ROUND(IF('Indicator Data'!K112=0,0,IF('Indicator Data'!K112&gt;AG$3,10,IF('Indicator Data'!K112&lt;AG$4,0,10-(AG$3-'Indicator Data'!K112)/(AG$3-AG$4)*10))),1)</f>
        <v>0</v>
      </c>
      <c r="AH112" s="199">
        <f t="shared" si="182"/>
        <v>0.1</v>
      </c>
      <c r="AI112" s="199">
        <f t="shared" si="183"/>
        <v>0.1</v>
      </c>
      <c r="AJ112" s="197">
        <f t="shared" si="184"/>
        <v>0</v>
      </c>
      <c r="AK112" s="197">
        <f t="shared" si="185"/>
        <v>0</v>
      </c>
      <c r="AL112" s="199">
        <f t="shared" si="186"/>
        <v>0</v>
      </c>
      <c r="AM112" s="199">
        <f t="shared" si="187"/>
        <v>0</v>
      </c>
      <c r="AN112" s="197">
        <f t="shared" si="188"/>
        <v>0</v>
      </c>
      <c r="AO112" s="200">
        <f t="shared" si="189"/>
        <v>0.1</v>
      </c>
      <c r="AP112" s="200">
        <f t="shared" si="153"/>
        <v>0.1</v>
      </c>
      <c r="AQ112" s="200">
        <f t="shared" si="190"/>
        <v>7.7</v>
      </c>
      <c r="AR112" s="200">
        <f t="shared" si="191"/>
        <v>0</v>
      </c>
      <c r="AS112" s="199">
        <f t="shared" si="192"/>
        <v>0</v>
      </c>
      <c r="AT112" s="199" t="str">
        <f>IF('Indicator Data'!L112="No data","x",IF('Indicator Data'!CC112&lt;1000,"x",ROUND((IF('Indicator Data'!L112&gt;AT$3,10,IF('Indicator Data'!L112&lt;AT$4,0,10-(AT$3-'Indicator Data'!L112)/(AT$3-AT$4)*10))),1)))</f>
        <v>x</v>
      </c>
      <c r="AU112" s="200">
        <f t="shared" si="193"/>
        <v>0</v>
      </c>
      <c r="AV112" s="201">
        <f>IF('Indicator Data'!M112="No data","x",ROUND(IF('Indicator Data'!M112=0,0,IF(LOG('Indicator Data'!M112)&gt;AV$3,10,IF(LOG('Indicator Data'!M112)&lt;AV$4,0,10-(AV$3-LOG('Indicator Data'!M112))/(AV$3-AV$4)*10))),1))</f>
        <v>0</v>
      </c>
      <c r="AW112" s="198">
        <f>IF(AV112="x","x",'Indicator Data'!M112/'Indicator Data'!$CB112)</f>
        <v>0</v>
      </c>
      <c r="AX112" s="201">
        <f t="shared" si="194"/>
        <v>0</v>
      </c>
      <c r="AY112" s="197">
        <f t="shared" si="154"/>
        <v>0</v>
      </c>
      <c r="AZ112" s="201" t="str">
        <f>IF('Indicator Data'!N112="No data","x",ROUND(IF('Indicator Data'!N112=0,0,IF(LOG('Indicator Data'!N112)&gt;AZ$3,10,IF(LOG('Indicator Data'!N112)&lt;AZ$4,0,10-(AZ$3-LOG('Indicator Data'!N112))/(AZ$3-AZ$4)*10))),1))</f>
        <v>x</v>
      </c>
      <c r="BA112" s="198" t="str">
        <f>IF(AZ112="x","x",'Indicator Data'!N112/'Indicator Data'!$CB112)</f>
        <v>x</v>
      </c>
      <c r="BB112" s="201" t="str">
        <f t="shared" si="195"/>
        <v>x</v>
      </c>
      <c r="BC112" s="197" t="str">
        <f t="shared" si="155"/>
        <v>x</v>
      </c>
      <c r="BD112" s="201" t="str">
        <f>IF('Indicator Data'!O112="No data","x",ROUND(IF('Indicator Data'!O112=0,0,IF(LOG('Indicator Data'!O112)&gt;BD$3,10,IF(LOG('Indicator Data'!O112)&lt;BD$4,0,10-(BD$3-LOG('Indicator Data'!O112))/(BD$3-BD$4)*10))),1))</f>
        <v>x</v>
      </c>
      <c r="BE112" s="198" t="str">
        <f>IF(BD112="x","x",'Indicator Data'!O112/'Indicator Data'!$CB112)</f>
        <v>x</v>
      </c>
      <c r="BF112" s="201" t="str">
        <f t="shared" si="196"/>
        <v>x</v>
      </c>
      <c r="BG112" s="197" t="str">
        <f t="shared" si="156"/>
        <v>x</v>
      </c>
      <c r="BH112" s="201" t="str">
        <f>IF('Indicator Data'!P112="No data","x",ROUND(IF('Indicator Data'!P112=0,0,IF(LOG('Indicator Data'!P112)&gt;BH$3,10,IF(LOG('Indicator Data'!P112)&lt;BH$4,0,10-(BH$3-LOG('Indicator Data'!P112))/(BH$3-BH$4)*10))),1))</f>
        <v>x</v>
      </c>
      <c r="BI112" s="198" t="str">
        <f>IF(BH112="x","x",'Indicator Data'!P112/'Indicator Data'!$CB112)</f>
        <v>x</v>
      </c>
      <c r="BJ112" s="201" t="str">
        <f t="shared" si="197"/>
        <v>x</v>
      </c>
      <c r="BK112" s="197" t="str">
        <f t="shared" si="157"/>
        <v>x</v>
      </c>
      <c r="BL112" s="199">
        <f t="shared" si="158"/>
        <v>0</v>
      </c>
      <c r="BM112" s="201">
        <f>ROUND(IF('Indicator Data'!Q112=0,0,IF(LOG('Indicator Data'!Q112)&gt;BM$3,10,IF(LOG('Indicator Data'!Q112)&lt;BM$4,0,10-(BM$3-LOG('Indicator Data'!Q112))/(BM$3-BM$4)*10))),1)</f>
        <v>0</v>
      </c>
      <c r="BN112" s="252">
        <f>'Indicator Data'!R112</f>
        <v>0</v>
      </c>
      <c r="BO112" s="201">
        <f t="shared" si="198"/>
        <v>0</v>
      </c>
      <c r="BP112" s="201">
        <f t="shared" si="199"/>
        <v>0</v>
      </c>
      <c r="BQ112" s="201">
        <f>ROUND(IF('Indicator Data'!S112=0,0,IF(LOG('Indicator Data'!S112)&gt;BQ$3,10,IF(LOG('Indicator Data'!S112)&lt;BQ$4,0,10-(BQ$3-LOG('Indicator Data'!S112))/(BQ$3-BQ$4)*10))),1)</f>
        <v>0</v>
      </c>
      <c r="BR112" s="252">
        <f>'Indicator Data'!T112</f>
        <v>0</v>
      </c>
      <c r="BS112" s="201">
        <f t="shared" si="200"/>
        <v>0</v>
      </c>
      <c r="BT112" s="201">
        <f t="shared" si="201"/>
        <v>0</v>
      </c>
      <c r="BU112" s="197">
        <f t="shared" si="202"/>
        <v>0</v>
      </c>
      <c r="BV112" s="201">
        <f>ROUND(IF('Indicator Data'!U112=0,0,IF(LOG('Indicator Data'!U112)&gt;BV$3,10,IF(LOG('Indicator Data'!U112)&lt;BV$4,0,10-(BV$3-LOG('Indicator Data'!U112))/(BV$3-BV$4)*10))),1)</f>
        <v>0</v>
      </c>
      <c r="BW112" s="198">
        <f>'Indicator Data'!U112/'Indicator Data'!$CB112</f>
        <v>0</v>
      </c>
      <c r="BX112" s="201">
        <f t="shared" si="203"/>
        <v>0</v>
      </c>
      <c r="BY112" s="197">
        <f t="shared" si="159"/>
        <v>0</v>
      </c>
      <c r="BZ112" s="201">
        <f>ROUND(IF('Indicator Data'!V112=0,0,IF(LOG('Indicator Data'!V112)&gt;BZ$3,10,IF(LOG('Indicator Data'!V112)&lt;BZ$4,0,10-(BZ$3-LOG('Indicator Data'!V112))/(BZ$3-BZ$4)*10))),1)</f>
        <v>6.5</v>
      </c>
      <c r="CA112" s="198">
        <f>IF('Indicator Data'!V112/'Indicator Data'!$CB112&gt;1,1,'Indicator Data'!V112/'Indicator Data'!$CB112)</f>
        <v>0.79027262345522731</v>
      </c>
      <c r="CB112" s="201">
        <f t="shared" si="204"/>
        <v>7.9</v>
      </c>
      <c r="CC112" s="197">
        <f t="shared" si="160"/>
        <v>7.3</v>
      </c>
      <c r="CD112" s="201">
        <f>ROUND(IF('Indicator Data'!W112=0,0,IF(LOG('Indicator Data'!W112)&gt;CD$3,10,IF(LOG('Indicator Data'!W112)&lt;CD$4,0,10-(CD$3-LOG('Indicator Data'!W112))/(CD$3-CD$4)*10))),1)</f>
        <v>4.2</v>
      </c>
      <c r="CE112" s="198">
        <f>'Indicator Data'!W112/'Indicator Data'!$CB112</f>
        <v>2.1462415835096851E-2</v>
      </c>
      <c r="CF112" s="201">
        <f t="shared" si="205"/>
        <v>0.2</v>
      </c>
      <c r="CG112" s="197">
        <f t="shared" si="161"/>
        <v>2.4</v>
      </c>
      <c r="CH112" s="199">
        <f t="shared" si="206"/>
        <v>3.1</v>
      </c>
      <c r="CI112" s="201">
        <f>IF('Indicator Data'!BR112="No data","x",ROUND(IF('Indicator Data'!BR112&gt;CI$3,0,IF('Indicator Data'!BR112&lt;CI$4,10,(CI$3-'Indicator Data'!BR112)/(CI$3-CI$4)*10)),1))</f>
        <v>0</v>
      </c>
      <c r="CJ112" s="201">
        <f>IF('Indicator Data'!BS112="No data","x",ROUND(IF('Indicator Data'!BS112&gt;CJ$3,0,IF('Indicator Data'!BS112&lt;CJ$4,10,(CJ$3-'Indicator Data'!BS112)/(CJ$3-CJ$4)*10)),1))</f>
        <v>0</v>
      </c>
      <c r="CK112" s="201" t="str">
        <f>IF('Indicator Data'!AC112="No data","x",ROUND(IF('Indicator Data'!AC112&gt;CK$3,0,IF('Indicator Data'!AC112&lt;CK$4,10,(CK$3-'Indicator Data'!AC112)/(CK$3-CK$4)*10)),1))</f>
        <v>x</v>
      </c>
      <c r="CL112" s="197">
        <f t="shared" si="207"/>
        <v>0</v>
      </c>
      <c r="CM112" s="201">
        <f>IF('Indicator Data'!X112="No data","x",ROUND(IF(LOG('Indicator Data'!X112)&gt;CM$3,10,IF(LOG('Indicator Data'!X112)&lt;CM$4,0,10-(CM$3-LOG('Indicator Data'!X112))/(CM$3-CM$4)*10)),1))</f>
        <v>10</v>
      </c>
      <c r="CN112" s="201">
        <f>IF('Indicator Data'!Y112="No data","x",ROUND(IF('Indicator Data'!Y112&gt;CN$3,10,IF('Indicator Data'!Y112&lt;CN$4,0,10-(CN$3-'Indicator Data'!Y112)/(CN$3-CN$4)*10)),1))</f>
        <v>8.4</v>
      </c>
      <c r="CO112" s="201">
        <f>IF('Indicator Data'!Z112="No data","x",ROUND(IF('Indicator Data'!Z112&gt;CO$3,10,IF('Indicator Data'!Z112&lt;CO$4,0,10-(CO$3-'Indicator Data'!Z112)/(CO$3-CO$4)*10)),1))</f>
        <v>9.5</v>
      </c>
      <c r="CP112" s="201">
        <f>IF('Indicator Data'!AA112="No data","x",ROUND(IF('Indicator Data'!AA112&gt;CP$3,10,IF('Indicator Data'!AA112&lt;CP$4,0,10-(CP$3-'Indicator Data'!AA112)/(CP$3-CP$4)*10)),1))</f>
        <v>2.1</v>
      </c>
      <c r="CQ112" s="197">
        <f t="shared" si="162"/>
        <v>7.5</v>
      </c>
      <c r="CR112" s="199">
        <f t="shared" si="163"/>
        <v>5</v>
      </c>
      <c r="CS112" s="201" t="str">
        <f>IF('Indicator Data'!AF112="No data","x",ROUND(IF('Indicator Data'!AF112&gt;CS$3,10,IF('Indicator Data'!AF112&lt;CS$4,0,10-(CS$3-'Indicator Data'!AF112)/(CS$3-CS$4)*10)),1))</f>
        <v>x</v>
      </c>
      <c r="CT112" s="201">
        <f>IF('Indicator Data'!AG112="No data","x",ROUND(IF('Indicator Data'!AG112&gt;CT$3,10,IF('Indicator Data'!AG112&lt;CT$4,0,10-(CT$3-'Indicator Data'!AG112)/(CT$3-CT$4)*10)),1))</f>
        <v>0</v>
      </c>
      <c r="CU112" s="197">
        <f t="shared" si="164"/>
        <v>6</v>
      </c>
      <c r="CV112" s="201">
        <f>IF('Indicator Data'!AB112="No data","x",ROUND(IF('Indicator Data'!AB112&gt;CV$3,10,IF('Indicator Data'!AB112&lt;CV$4,0,10-(CV$3-'Indicator Data'!AB112)/(CV$3-CV$4)*10)),1))</f>
        <v>0</v>
      </c>
      <c r="CW112" s="197">
        <f t="shared" si="165"/>
        <v>0</v>
      </c>
      <c r="CX112" s="198">
        <f>IF('Indicator Data'!AD112="No data","x",'Indicator Data'!AD112/'Indicator Data'!$CA112)</f>
        <v>3.8501695206991907E-4</v>
      </c>
      <c r="CY112" s="201">
        <f t="shared" si="208"/>
        <v>6.1</v>
      </c>
      <c r="CZ112" s="201">
        <f>IF('Indicator Data'!AE112="No data","x",ROUND(IF('Indicator Data'!AE112&gt;CZ$3,0,IF('Indicator Data'!AE112&lt;CZ$4,10,(CZ$3-'Indicator Data'!AE112)/(CZ$3-CZ$4)*10)),1))</f>
        <v>2</v>
      </c>
      <c r="DA112" s="197">
        <f t="shared" si="166"/>
        <v>4.0999999999999996</v>
      </c>
      <c r="DB112" s="199">
        <f t="shared" si="167"/>
        <v>3.4</v>
      </c>
      <c r="DC112" s="200">
        <f t="shared" si="209"/>
        <v>3.1</v>
      </c>
      <c r="DD112" s="202">
        <f t="shared" si="210"/>
        <v>2.5</v>
      </c>
      <c r="DE112" s="201">
        <f>ROUND(IF('Indicator Data'!AH112=0,0,IF('Indicator Data'!AH112&gt;DE$3,10,IF('Indicator Data'!AH112&lt;DE$4,0,10-(DE$3-'Indicator Data'!AH112)/(DE$3-DE$4)*10))),1)</f>
        <v>0</v>
      </c>
      <c r="DF112" s="201">
        <f>ROUND(IF('Indicator Data'!AI112=0,0,IF(LOG('Indicator Data'!AI112)&gt;LOG(DF$3),10,IF(LOG('Indicator Data'!AI112)&lt;LOG(DF$4),0,10-(LOG(DF$3)-LOG('Indicator Data'!AI112))/(LOG(DF$3)-LOG(DF$4))*10))),1)</f>
        <v>0</v>
      </c>
      <c r="DG112" s="203">
        <f t="shared" si="211"/>
        <v>0</v>
      </c>
      <c r="DH112" s="197">
        <f>'Indicator Data'!AJ112</f>
        <v>0</v>
      </c>
      <c r="DI112" s="197">
        <f>'Indicator Data'!AK112</f>
        <v>0</v>
      </c>
      <c r="DJ112" s="200">
        <f t="shared" si="212"/>
        <v>0</v>
      </c>
      <c r="DK112" s="202">
        <f t="shared" si="213"/>
        <v>0</v>
      </c>
      <c r="DL112" s="13"/>
      <c r="DM112" s="24"/>
    </row>
    <row r="113" spans="1:117" s="2" customFormat="1">
      <c r="A113" s="205" t="str">
        <f>'Indicator Data'!A113</f>
        <v>Marshall Islands</v>
      </c>
      <c r="B113" s="206" t="str">
        <f>'Indicator Data'!B113</f>
        <v>MHL</v>
      </c>
      <c r="C113" s="204">
        <f>ROUND(IF('Indicator Data'!C113=0,0.1,IF(LOG('Indicator Data'!C113)&gt;C$3,10,IF(LOG('Indicator Data'!C113)&lt;C$4,0,10-(C$3-LOG('Indicator Data'!C113))/(C$3-C$4)*10))),1)</f>
        <v>0.1</v>
      </c>
      <c r="D113" s="196">
        <f>ROUND(IF('Indicator Data'!D113=0,0.1,IF(LOG('Indicator Data'!D113)&gt;D$3,10,IF(LOG('Indicator Data'!D113)&lt;D$4,0,10-(D$3-LOG('Indicator Data'!D113))/(D$3-D$4)*10))),1)</f>
        <v>0.1</v>
      </c>
      <c r="E113" s="197">
        <f t="shared" si="168"/>
        <v>0.1</v>
      </c>
      <c r="F113" s="197">
        <f>IF('Indicator Data'!E113="No data",0.1,(ROUND(IF('Indicator Data'!E113=0,0,IF(LOG('Indicator Data'!E113)&gt;F$3,10,IF(LOG('Indicator Data'!E113)&lt;F$4,0,10-(F$3-LOG('Indicator Data'!E113))/(F$3-F$4)*10))),1)))</f>
        <v>0.1</v>
      </c>
      <c r="G113" s="197">
        <f>ROUND(IF('Indicator Data'!F113=0,0,IF(LOG('Indicator Data'!F113)&gt;G$3,10,IF(LOG('Indicator Data'!F113)&lt;G$4,0,10-(G$3-LOG('Indicator Data'!F113))/(G$3-G$4)*10))),1)</f>
        <v>5.3</v>
      </c>
      <c r="H113" s="196">
        <f>ROUND(IF('Indicator Data'!G113=0,0,IF(LOG('Indicator Data'!G113)&gt;H$3,10,IF(LOG('Indicator Data'!G113)&lt;H$4,0,10-(H$3-LOG('Indicator Data'!G113))/(H$3-H$4)*10))),1)</f>
        <v>0</v>
      </c>
      <c r="I113" s="196">
        <f>ROUND(IF('Indicator Data'!H113=0,0,IF(LOG('Indicator Data'!H113)&gt;I$3,10,IF(LOG('Indicator Data'!H113)&lt;I$4,0,10-(I$3-LOG('Indicator Data'!H113))/(I$3-I$4)*10))),1)</f>
        <v>2.1</v>
      </c>
      <c r="J113" s="196">
        <f t="shared" si="169"/>
        <v>1.1000000000000001</v>
      </c>
      <c r="K113" s="196">
        <f>ROUND(IF('Indicator Data'!I113=0,0,IF(LOG('Indicator Data'!I113)&gt;K$3,10,IF(LOG('Indicator Data'!I113)&lt;K$4,0,10-(K$3-LOG('Indicator Data'!I113))/(K$3-K$4)*10))),1)</f>
        <v>0</v>
      </c>
      <c r="L113" s="197">
        <f t="shared" si="170"/>
        <v>0.6</v>
      </c>
      <c r="M113" s="197">
        <f>ROUND(IF('Indicator Data'!J113=0,0,IF(LOG('Indicator Data'!J113)&gt;M$3,10,IF(LOG('Indicator Data'!J113)&lt;M$4,0,10-(M$3-LOG('Indicator Data'!J113))/(M$3-M$4)*10))),1)</f>
        <v>4.7</v>
      </c>
      <c r="N113" s="198">
        <f>'Indicator Data'!C113/'Indicator Data'!$CB113</f>
        <v>0</v>
      </c>
      <c r="O113" s="198">
        <f>'Indicator Data'!D113/'Indicator Data'!$CB113</f>
        <v>0</v>
      </c>
      <c r="P113" s="198" t="str">
        <f>IF(F113=0.1,"x",'Indicator Data'!E113/'Indicator Data'!$CB113)</f>
        <v>x</v>
      </c>
      <c r="Q113" s="198">
        <f>'Indicator Data'!F113/'Indicator Data'!$CB113</f>
        <v>2.9407657615156721E-4</v>
      </c>
      <c r="R113" s="198">
        <f>'Indicator Data'!G113/'Indicator Data'!$CB113</f>
        <v>1.1465759628630197E-3</v>
      </c>
      <c r="S113" s="198">
        <f>'Indicator Data'!H113/'Indicator Data'!$CB113</f>
        <v>5.3308927594210564E-6</v>
      </c>
      <c r="T113" s="198">
        <f>'Indicator Data'!I113/'Indicator Data'!$CB113</f>
        <v>0</v>
      </c>
      <c r="U113" s="198">
        <f>'Indicator Data'!J113/'Indicator Data'!$CB113</f>
        <v>1.4756665974751382E-2</v>
      </c>
      <c r="V113" s="196">
        <f t="shared" si="171"/>
        <v>0</v>
      </c>
      <c r="W113" s="196">
        <f t="shared" si="172"/>
        <v>0</v>
      </c>
      <c r="X113" s="197">
        <f t="shared" si="173"/>
        <v>0</v>
      </c>
      <c r="Y113" s="197">
        <f t="shared" si="174"/>
        <v>0.1</v>
      </c>
      <c r="Z113" s="197">
        <f t="shared" si="175"/>
        <v>10</v>
      </c>
      <c r="AA113" s="196">
        <f t="shared" si="176"/>
        <v>0.6</v>
      </c>
      <c r="AB113" s="196">
        <f t="shared" si="177"/>
        <v>0</v>
      </c>
      <c r="AC113" s="196">
        <f t="shared" si="178"/>
        <v>0.3</v>
      </c>
      <c r="AD113" s="196">
        <f t="shared" si="179"/>
        <v>0</v>
      </c>
      <c r="AE113" s="197">
        <f t="shared" si="180"/>
        <v>0.2</v>
      </c>
      <c r="AF113" s="197">
        <f t="shared" si="181"/>
        <v>4.9000000000000004</v>
      </c>
      <c r="AG113" s="196">
        <f>ROUND(IF('Indicator Data'!K113=0,0,IF('Indicator Data'!K113&gt;AG$3,10,IF('Indicator Data'!K113&lt;AG$4,0,10-(AG$3-'Indicator Data'!K113)/(AG$3-AG$4)*10))),1)</f>
        <v>1.9</v>
      </c>
      <c r="AH113" s="199">
        <f t="shared" si="182"/>
        <v>0.1</v>
      </c>
      <c r="AI113" s="199">
        <f t="shared" si="183"/>
        <v>0.1</v>
      </c>
      <c r="AJ113" s="197">
        <f t="shared" si="184"/>
        <v>0.3</v>
      </c>
      <c r="AK113" s="197">
        <f t="shared" si="185"/>
        <v>1.1000000000000001</v>
      </c>
      <c r="AL113" s="199">
        <f t="shared" si="186"/>
        <v>0.7</v>
      </c>
      <c r="AM113" s="199">
        <f t="shared" si="187"/>
        <v>0</v>
      </c>
      <c r="AN113" s="197">
        <f t="shared" si="188"/>
        <v>4.8</v>
      </c>
      <c r="AO113" s="200">
        <f t="shared" si="189"/>
        <v>0.1</v>
      </c>
      <c r="AP113" s="200">
        <f t="shared" si="153"/>
        <v>0.1</v>
      </c>
      <c r="AQ113" s="200">
        <f t="shared" si="190"/>
        <v>8.6</v>
      </c>
      <c r="AR113" s="200">
        <f t="shared" si="191"/>
        <v>0.4</v>
      </c>
      <c r="AS113" s="199">
        <f t="shared" si="192"/>
        <v>3.4</v>
      </c>
      <c r="AT113" s="199" t="str">
        <f>IF('Indicator Data'!L113="No data","x",IF('Indicator Data'!CC113&lt;1000,"x",ROUND((IF('Indicator Data'!L113&gt;AT$3,10,IF('Indicator Data'!L113&lt;AT$4,0,10-(AT$3-'Indicator Data'!L113)/(AT$3-AT$4)*10))),1)))</f>
        <v>x</v>
      </c>
      <c r="AU113" s="200">
        <f t="shared" si="193"/>
        <v>3.4</v>
      </c>
      <c r="AV113" s="201" t="str">
        <f>IF('Indicator Data'!M113="No data","x",ROUND(IF('Indicator Data'!M113=0,0,IF(LOG('Indicator Data'!M113)&gt;AV$3,10,IF(LOG('Indicator Data'!M113)&lt;AV$4,0,10-(AV$3-LOG('Indicator Data'!M113))/(AV$3-AV$4)*10))),1))</f>
        <v>x</v>
      </c>
      <c r="AW113" s="198" t="str">
        <f>IF(AV113="x","x",'Indicator Data'!M113/'Indicator Data'!$CB113)</f>
        <v>x</v>
      </c>
      <c r="AX113" s="201" t="str">
        <f t="shared" si="194"/>
        <v>x</v>
      </c>
      <c r="AY113" s="197" t="str">
        <f t="shared" si="154"/>
        <v>x</v>
      </c>
      <c r="AZ113" s="201" t="str">
        <f>IF('Indicator Data'!N113="No data","x",ROUND(IF('Indicator Data'!N113=0,0,IF(LOG('Indicator Data'!N113)&gt;AZ$3,10,IF(LOG('Indicator Data'!N113)&lt;AZ$4,0,10-(AZ$3-LOG('Indicator Data'!N113))/(AZ$3-AZ$4)*10))),1))</f>
        <v>x</v>
      </c>
      <c r="BA113" s="198" t="str">
        <f>IF(AZ113="x","x",'Indicator Data'!N113/'Indicator Data'!$CB113)</f>
        <v>x</v>
      </c>
      <c r="BB113" s="201" t="str">
        <f t="shared" si="195"/>
        <v>x</v>
      </c>
      <c r="BC113" s="197" t="str">
        <f t="shared" si="155"/>
        <v>x</v>
      </c>
      <c r="BD113" s="201" t="str">
        <f>IF('Indicator Data'!O113="No data","x",ROUND(IF('Indicator Data'!O113=0,0,IF(LOG('Indicator Data'!O113)&gt;BD$3,10,IF(LOG('Indicator Data'!O113)&lt;BD$4,0,10-(BD$3-LOG('Indicator Data'!O113))/(BD$3-BD$4)*10))),1))</f>
        <v>x</v>
      </c>
      <c r="BE113" s="198" t="str">
        <f>IF(BD113="x","x",'Indicator Data'!O113/'Indicator Data'!$CB113)</f>
        <v>x</v>
      </c>
      <c r="BF113" s="201" t="str">
        <f t="shared" si="196"/>
        <v>x</v>
      </c>
      <c r="BG113" s="197" t="str">
        <f t="shared" si="156"/>
        <v>x</v>
      </c>
      <c r="BH113" s="201" t="str">
        <f>IF('Indicator Data'!P113="No data","x",ROUND(IF('Indicator Data'!P113=0,0,IF(LOG('Indicator Data'!P113)&gt;BH$3,10,IF(LOG('Indicator Data'!P113)&lt;BH$4,0,10-(BH$3-LOG('Indicator Data'!P113))/(BH$3-BH$4)*10))),1))</f>
        <v>x</v>
      </c>
      <c r="BI113" s="198" t="str">
        <f>IF(BH113="x","x",'Indicator Data'!P113/'Indicator Data'!$CB113)</f>
        <v>x</v>
      </c>
      <c r="BJ113" s="201" t="str">
        <f t="shared" si="197"/>
        <v>x</v>
      </c>
      <c r="BK113" s="197" t="str">
        <f t="shared" si="157"/>
        <v>x</v>
      </c>
      <c r="BL113" s="199" t="str">
        <f t="shared" si="158"/>
        <v>x</v>
      </c>
      <c r="BM113" s="201">
        <f>ROUND(IF('Indicator Data'!Q113=0,0,IF(LOG('Indicator Data'!Q113)&gt;BM$3,10,IF(LOG('Indicator Data'!Q113)&lt;BM$4,0,10-(BM$3-LOG('Indicator Data'!Q113))/(BM$3-BM$4)*10))),1)</f>
        <v>0</v>
      </c>
      <c r="BN113" s="252">
        <f>'Indicator Data'!R113</f>
        <v>0</v>
      </c>
      <c r="BO113" s="201">
        <f t="shared" si="198"/>
        <v>0</v>
      </c>
      <c r="BP113" s="201">
        <f t="shared" si="199"/>
        <v>0</v>
      </c>
      <c r="BQ113" s="201">
        <f>ROUND(IF('Indicator Data'!S113=0,0,IF(LOG('Indicator Data'!S113)&gt;BQ$3,10,IF(LOG('Indicator Data'!S113)&lt;BQ$4,0,10-(BQ$3-LOG('Indicator Data'!S113))/(BQ$3-BQ$4)*10))),1)</f>
        <v>0</v>
      </c>
      <c r="BR113" s="252">
        <f>'Indicator Data'!T113</f>
        <v>0</v>
      </c>
      <c r="BS113" s="201">
        <f t="shared" si="200"/>
        <v>0</v>
      </c>
      <c r="BT113" s="201">
        <f t="shared" si="201"/>
        <v>0</v>
      </c>
      <c r="BU113" s="197">
        <f t="shared" si="202"/>
        <v>0</v>
      </c>
      <c r="BV113" s="201">
        <f>ROUND(IF('Indicator Data'!U113=0,0,IF(LOG('Indicator Data'!U113)&gt;BV$3,10,IF(LOG('Indicator Data'!U113)&lt;BV$4,0,10-(BV$3-LOG('Indicator Data'!U113))/(BV$3-BV$4)*10))),1)</f>
        <v>0</v>
      </c>
      <c r="BW113" s="198">
        <f>'Indicator Data'!U113/'Indicator Data'!$CB113</f>
        <v>0</v>
      </c>
      <c r="BX113" s="201">
        <f t="shared" si="203"/>
        <v>0</v>
      </c>
      <c r="BY113" s="197">
        <f t="shared" si="159"/>
        <v>0</v>
      </c>
      <c r="BZ113" s="201">
        <f>ROUND(IF('Indicator Data'!V113=0,0,IF(LOG('Indicator Data'!V113)&gt;BZ$3,10,IF(LOG('Indicator Data'!V113)&lt;BZ$4,0,10-(BZ$3-LOG('Indicator Data'!V113))/(BZ$3-BZ$4)*10))),1)</f>
        <v>2.9</v>
      </c>
      <c r="CA113" s="198">
        <f>IF('Indicator Data'!V113/'Indicator Data'!$CB113&gt;1,1,'Indicator Data'!V113/'Indicator Data'!$CB113)</f>
        <v>2.0379015188798519E-2</v>
      </c>
      <c r="CB113" s="201">
        <f t="shared" si="204"/>
        <v>0.2</v>
      </c>
      <c r="CC113" s="197">
        <f t="shared" si="160"/>
        <v>1.6</v>
      </c>
      <c r="CD113" s="201">
        <f>ROUND(IF('Indicator Data'!W113=0,0,IF(LOG('Indicator Data'!W113)&gt;CD$3,10,IF(LOG('Indicator Data'!W113)&lt;CD$4,0,10-(CD$3-LOG('Indicator Data'!W113))/(CD$3-CD$4)*10))),1)</f>
        <v>3.2</v>
      </c>
      <c r="CE113" s="198">
        <f>'Indicator Data'!W113/'Indicator Data'!$CB113</f>
        <v>3.221536387447399E-2</v>
      </c>
      <c r="CF113" s="201">
        <f t="shared" si="205"/>
        <v>0.3</v>
      </c>
      <c r="CG113" s="197">
        <f t="shared" si="161"/>
        <v>1.9</v>
      </c>
      <c r="CH113" s="199">
        <f t="shared" si="206"/>
        <v>0.9</v>
      </c>
      <c r="CI113" s="201">
        <f>IF('Indicator Data'!BR113="No data","x",ROUND(IF('Indicator Data'!BR113&gt;CI$3,0,IF('Indicator Data'!BR113&lt;CI$4,10,(CI$3-'Indicator Data'!BR113)/(CI$3-CI$4)*10)),1))</f>
        <v>1.8</v>
      </c>
      <c r="CJ113" s="201">
        <f>IF('Indicator Data'!BS113="No data","x",ROUND(IF('Indicator Data'!BS113&gt;CJ$3,0,IF('Indicator Data'!BS113&lt;CJ$4,10,(CJ$3-'Indicator Data'!BS113)/(CJ$3-CJ$4)*10)),1))</f>
        <v>1.9</v>
      </c>
      <c r="CK113" s="201">
        <f>IF('Indicator Data'!AC113="No data","x",ROUND(IF('Indicator Data'!AC113&gt;CK$3,0,IF('Indicator Data'!AC113&lt;CK$4,10,(CK$3-'Indicator Data'!AC113)/(CK$3-CK$4)*10)),1))</f>
        <v>1.7</v>
      </c>
      <c r="CL113" s="197">
        <f t="shared" si="207"/>
        <v>1.8</v>
      </c>
      <c r="CM113" s="201">
        <f>IF('Indicator Data'!X113="No data","x",ROUND(IF(LOG('Indicator Data'!X113)&gt;CM$3,10,IF(LOG('Indicator Data'!X113)&lt;CM$4,0,10-(CM$3-LOG('Indicator Data'!X113))/(CM$3-CM$4)*10)),1))</f>
        <v>8.4</v>
      </c>
      <c r="CN113" s="201">
        <f>IF('Indicator Data'!Y113="No data","x",ROUND(IF('Indicator Data'!Y113&gt;CN$3,10,IF('Indicator Data'!Y113&lt;CN$4,0,10-(CN$3-'Indicator Data'!Y113)/(CN$3-CN$4)*10)),1))</f>
        <v>2.2999999999999998</v>
      </c>
      <c r="CO113" s="201">
        <f>IF('Indicator Data'!Z113="No data","x",ROUND(IF('Indicator Data'!Z113&gt;CO$3,10,IF('Indicator Data'!Z113&lt;CO$4,0,10-(CO$3-'Indicator Data'!Z113)/(CO$3-CO$4)*10)),1))</f>
        <v>7.8</v>
      </c>
      <c r="CP113" s="201" t="str">
        <f>IF('Indicator Data'!AA113="No data","x",ROUND(IF('Indicator Data'!AA113&gt;CP$3,10,IF('Indicator Data'!AA113&lt;CP$4,0,10-(CP$3-'Indicator Data'!AA113)/(CP$3-CP$4)*10)),1))</f>
        <v>x</v>
      </c>
      <c r="CQ113" s="197">
        <f t="shared" si="162"/>
        <v>6.2</v>
      </c>
      <c r="CR113" s="199">
        <f t="shared" si="163"/>
        <v>4.7</v>
      </c>
      <c r="CS113" s="201" t="str">
        <f>IF('Indicator Data'!AF113="No data","x",ROUND(IF('Indicator Data'!AF113&gt;CS$3,10,IF('Indicator Data'!AF113&lt;CS$4,0,10-(CS$3-'Indicator Data'!AF113)/(CS$3-CS$4)*10)),1))</f>
        <v>x</v>
      </c>
      <c r="CT113" s="201" t="str">
        <f>IF('Indicator Data'!AG113="No data","x",ROUND(IF('Indicator Data'!AG113&gt;CT$3,10,IF('Indicator Data'!AG113&lt;CT$4,0,10-(CT$3-'Indicator Data'!AG113)/(CT$3-CT$4)*10)),1))</f>
        <v>x</v>
      </c>
      <c r="CU113" s="197">
        <f t="shared" si="164"/>
        <v>6.2</v>
      </c>
      <c r="CV113" s="201">
        <f>IF('Indicator Data'!AB113="No data","x",ROUND(IF('Indicator Data'!AB113&gt;CV$3,10,IF('Indicator Data'!AB113&lt;CV$4,0,10-(CV$3-'Indicator Data'!AB113)/(CV$3-CV$4)*10)),1))</f>
        <v>3.4</v>
      </c>
      <c r="CW113" s="197">
        <f t="shared" si="165"/>
        <v>2.2000000000000002</v>
      </c>
      <c r="CX113" s="198" t="str">
        <f>IF('Indicator Data'!AD113="No data","x",'Indicator Data'!AD113/'Indicator Data'!$CA113)</f>
        <v>x</v>
      </c>
      <c r="CY113" s="201" t="str">
        <f t="shared" si="208"/>
        <v>x</v>
      </c>
      <c r="CZ113" s="201">
        <f>IF('Indicator Data'!AE113="No data","x",ROUND(IF('Indicator Data'!AE113&gt;CZ$3,0,IF('Indicator Data'!AE113&lt;CZ$4,10,(CZ$3-'Indicator Data'!AE113)/(CZ$3-CZ$4)*10)),1))</f>
        <v>6</v>
      </c>
      <c r="DA113" s="197">
        <f t="shared" si="166"/>
        <v>6</v>
      </c>
      <c r="DB113" s="199">
        <f t="shared" si="167"/>
        <v>4.8</v>
      </c>
      <c r="DC113" s="200">
        <f t="shared" si="209"/>
        <v>3.7</v>
      </c>
      <c r="DD113" s="202">
        <f t="shared" si="210"/>
        <v>3.6</v>
      </c>
      <c r="DE113" s="201">
        <f>ROUND(IF('Indicator Data'!AH113=0,0,IF('Indicator Data'!AH113&gt;DE$3,10,IF('Indicator Data'!AH113&lt;DE$4,0,10-(DE$3-'Indicator Data'!AH113)/(DE$3-DE$4)*10))),1)</f>
        <v>0</v>
      </c>
      <c r="DF113" s="201">
        <f>ROUND(IF('Indicator Data'!AI113=0,0,IF(LOG('Indicator Data'!AI113)&gt;LOG(DF$3),10,IF(LOG('Indicator Data'!AI113)&lt;LOG(DF$4),0,10-(LOG(DF$3)-LOG('Indicator Data'!AI113))/(LOG(DF$3)-LOG(DF$4))*10))),1)</f>
        <v>0</v>
      </c>
      <c r="DG113" s="203">
        <f t="shared" si="211"/>
        <v>0</v>
      </c>
      <c r="DH113" s="197">
        <f>'Indicator Data'!AJ113</f>
        <v>0</v>
      </c>
      <c r="DI113" s="197">
        <f>'Indicator Data'!AK113</f>
        <v>0</v>
      </c>
      <c r="DJ113" s="200">
        <f t="shared" si="212"/>
        <v>0</v>
      </c>
      <c r="DK113" s="202">
        <f t="shared" si="213"/>
        <v>0</v>
      </c>
      <c r="DL113" s="13"/>
      <c r="DM113" s="24"/>
    </row>
    <row r="114" spans="1:117" s="2" customFormat="1">
      <c r="A114" s="205" t="str">
        <f>'Indicator Data'!A114</f>
        <v>Mauritania</v>
      </c>
      <c r="B114" s="206" t="str">
        <f>'Indicator Data'!B114</f>
        <v>MRT</v>
      </c>
      <c r="C114" s="204">
        <f>ROUND(IF('Indicator Data'!C114=0,0.1,IF(LOG('Indicator Data'!C114)&gt;C$3,10,IF(LOG('Indicator Data'!C114)&lt;C$4,0,10-(C$3-LOG('Indicator Data'!C114))/(C$3-C$4)*10))),1)</f>
        <v>2.6</v>
      </c>
      <c r="D114" s="196">
        <f>ROUND(IF('Indicator Data'!D114=0,0.1,IF(LOG('Indicator Data'!D114)&gt;D$3,10,IF(LOG('Indicator Data'!D114)&lt;D$4,0,10-(D$3-LOG('Indicator Data'!D114))/(D$3-D$4)*10))),1)</f>
        <v>0.1</v>
      </c>
      <c r="E114" s="197">
        <f t="shared" si="168"/>
        <v>1.4</v>
      </c>
      <c r="F114" s="197">
        <f>IF('Indicator Data'!E114="No data",0.1,(ROUND(IF('Indicator Data'!E114=0,0,IF(LOG('Indicator Data'!E114)&gt;F$3,10,IF(LOG('Indicator Data'!E114)&lt;F$4,0,10-(F$3-LOG('Indicator Data'!E114))/(F$3-F$4)*10))),1)))</f>
        <v>6.7</v>
      </c>
      <c r="G114" s="197">
        <f>ROUND(IF('Indicator Data'!F114=0,0,IF(LOG('Indicator Data'!F114)&gt;G$3,10,IF(LOG('Indicator Data'!F114)&lt;G$4,0,10-(G$3-LOG('Indicator Data'!F114))/(G$3-G$4)*10))),1)</f>
        <v>4</v>
      </c>
      <c r="H114" s="196">
        <f>ROUND(IF('Indicator Data'!G114=0,0,IF(LOG('Indicator Data'!G114)&gt;H$3,10,IF(LOG('Indicator Data'!G114)&lt;H$4,0,10-(H$3-LOG('Indicator Data'!G114))/(H$3-H$4)*10))),1)</f>
        <v>0</v>
      </c>
      <c r="I114" s="196">
        <f>ROUND(IF('Indicator Data'!H114=0,0,IF(LOG('Indicator Data'!H114)&gt;I$3,10,IF(LOG('Indicator Data'!H114)&lt;I$4,0,10-(I$3-LOG('Indicator Data'!H114))/(I$3-I$4)*10))),1)</f>
        <v>0</v>
      </c>
      <c r="J114" s="196">
        <f t="shared" si="169"/>
        <v>0</v>
      </c>
      <c r="K114" s="196">
        <f>ROUND(IF('Indicator Data'!I114=0,0,IF(LOG('Indicator Data'!I114)&gt;K$3,10,IF(LOG('Indicator Data'!I114)&lt;K$4,0,10-(K$3-LOG('Indicator Data'!I114))/(K$3-K$4)*10))),1)</f>
        <v>0</v>
      </c>
      <c r="L114" s="197">
        <f t="shared" si="170"/>
        <v>0</v>
      </c>
      <c r="M114" s="197">
        <f>ROUND(IF('Indicator Data'!J114=0,0,IF(LOG('Indicator Data'!J114)&gt;M$3,10,IF(LOG('Indicator Data'!J114)&lt;M$4,0,10-(M$3-LOG('Indicator Data'!J114))/(M$3-M$4)*10))),1)</f>
        <v>10</v>
      </c>
      <c r="N114" s="198">
        <f>'Indicator Data'!C114/'Indicator Data'!$CB114</f>
        <v>2.6112326478964028E-5</v>
      </c>
      <c r="O114" s="198">
        <f>'Indicator Data'!D114/'Indicator Data'!$CB114</f>
        <v>0</v>
      </c>
      <c r="P114" s="198">
        <f>IF(F114=0.1,"x",'Indicator Data'!E114/'Indicator Data'!$CB114)</f>
        <v>1.2087552161746817E-2</v>
      </c>
      <c r="Q114" s="198">
        <f>'Indicator Data'!F114/'Indicator Data'!$CB114</f>
        <v>6.1412707060410964E-7</v>
      </c>
      <c r="R114" s="198">
        <f>'Indicator Data'!G114/'Indicator Data'!$CB114</f>
        <v>0</v>
      </c>
      <c r="S114" s="198">
        <f>'Indicator Data'!H114/'Indicator Data'!$CB114</f>
        <v>0</v>
      </c>
      <c r="T114" s="198">
        <f>'Indicator Data'!I114/'Indicator Data'!$CB114</f>
        <v>0</v>
      </c>
      <c r="U114" s="198">
        <f>'Indicator Data'!J114/'Indicator Data'!$CB114</f>
        <v>5.0723576426112409E-2</v>
      </c>
      <c r="V114" s="196">
        <f t="shared" si="171"/>
        <v>0.1</v>
      </c>
      <c r="W114" s="196">
        <f t="shared" si="172"/>
        <v>0</v>
      </c>
      <c r="X114" s="197">
        <f t="shared" si="173"/>
        <v>0.1</v>
      </c>
      <c r="Y114" s="197">
        <f t="shared" si="174"/>
        <v>8.1</v>
      </c>
      <c r="Z114" s="197">
        <f t="shared" si="175"/>
        <v>5.0999999999999996</v>
      </c>
      <c r="AA114" s="196">
        <f t="shared" si="176"/>
        <v>0</v>
      </c>
      <c r="AB114" s="196">
        <f t="shared" si="177"/>
        <v>0</v>
      </c>
      <c r="AC114" s="196">
        <f t="shared" si="178"/>
        <v>0</v>
      </c>
      <c r="AD114" s="196">
        <f t="shared" si="179"/>
        <v>0</v>
      </c>
      <c r="AE114" s="197">
        <f t="shared" si="180"/>
        <v>0</v>
      </c>
      <c r="AF114" s="197">
        <f t="shared" si="181"/>
        <v>10</v>
      </c>
      <c r="AG114" s="196">
        <f>ROUND(IF('Indicator Data'!K114=0,0,IF('Indicator Data'!K114&gt;AG$3,10,IF('Indicator Data'!K114&lt;AG$4,0,10-(AG$3-'Indicator Data'!K114)/(AG$3-AG$4)*10))),1)</f>
        <v>7.6</v>
      </c>
      <c r="AH114" s="199">
        <f t="shared" si="182"/>
        <v>1.4</v>
      </c>
      <c r="AI114" s="199">
        <f t="shared" si="183"/>
        <v>0.1</v>
      </c>
      <c r="AJ114" s="197">
        <f t="shared" si="184"/>
        <v>0</v>
      </c>
      <c r="AK114" s="197">
        <f t="shared" si="185"/>
        <v>0</v>
      </c>
      <c r="AL114" s="199">
        <f t="shared" si="186"/>
        <v>0</v>
      </c>
      <c r="AM114" s="199">
        <f t="shared" si="187"/>
        <v>0</v>
      </c>
      <c r="AN114" s="197">
        <f t="shared" si="188"/>
        <v>10</v>
      </c>
      <c r="AO114" s="200">
        <f t="shared" si="189"/>
        <v>0.8</v>
      </c>
      <c r="AP114" s="200">
        <f t="shared" si="153"/>
        <v>7.5</v>
      </c>
      <c r="AQ114" s="200">
        <f t="shared" si="190"/>
        <v>4.5999999999999996</v>
      </c>
      <c r="AR114" s="200">
        <f t="shared" si="191"/>
        <v>0</v>
      </c>
      <c r="AS114" s="199">
        <f t="shared" si="192"/>
        <v>8.8000000000000007</v>
      </c>
      <c r="AT114" s="199">
        <f>IF('Indicator Data'!L114="No data","x",IF('Indicator Data'!CC114&lt;1000,"x",ROUND((IF('Indicator Data'!L114&gt;AT$3,10,IF('Indicator Data'!L114&lt;AT$4,0,10-(AT$3-'Indicator Data'!L114)/(AT$3-AT$4)*10))),1)))</f>
        <v>8.6</v>
      </c>
      <c r="AU114" s="200">
        <f t="shared" si="193"/>
        <v>8.6999999999999993</v>
      </c>
      <c r="AV114" s="201">
        <f>IF('Indicator Data'!M114="No data","x",ROUND(IF('Indicator Data'!M114=0,0,IF(LOG('Indicator Data'!M114)&gt;AV$3,10,IF(LOG('Indicator Data'!M114)&lt;AV$4,0,10-(AV$3-LOG('Indicator Data'!M114))/(AV$3-AV$4)*10))),1))</f>
        <v>7.6</v>
      </c>
      <c r="AW114" s="198">
        <f>IF(AV114="x","x",'Indicator Data'!M114/'Indicator Data'!$CB114)</f>
        <v>0.50422129829782336</v>
      </c>
      <c r="AX114" s="201">
        <f t="shared" si="194"/>
        <v>5.6</v>
      </c>
      <c r="AY114" s="197">
        <f t="shared" si="154"/>
        <v>6.7</v>
      </c>
      <c r="AZ114" s="201">
        <f>IF('Indicator Data'!N114="No data","x",ROUND(IF('Indicator Data'!N114=0,0,IF(LOG('Indicator Data'!N114)&gt;AZ$3,10,IF(LOG('Indicator Data'!N114)&lt;AZ$4,0,10-(AZ$3-LOG('Indicator Data'!N114))/(AZ$3-AZ$4)*10))),1))</f>
        <v>0</v>
      </c>
      <c r="BA114" s="198">
        <f>IF(AZ114="x","x",'Indicator Data'!N114/'Indicator Data'!$CB114)</f>
        <v>0</v>
      </c>
      <c r="BB114" s="201">
        <f t="shared" si="195"/>
        <v>0</v>
      </c>
      <c r="BC114" s="197">
        <f t="shared" si="155"/>
        <v>0</v>
      </c>
      <c r="BD114" s="201">
        <f>IF('Indicator Data'!O114="No data","x",ROUND(IF('Indicator Data'!O114=0,0,IF(LOG('Indicator Data'!O114)&gt;BD$3,10,IF(LOG('Indicator Data'!O114)&lt;BD$4,0,10-(BD$3-LOG('Indicator Data'!O114))/(BD$3-BD$4)*10))),1))</f>
        <v>0</v>
      </c>
      <c r="BE114" s="198">
        <f>IF(BD114="x","x",'Indicator Data'!O114/'Indicator Data'!$CB114)</f>
        <v>0</v>
      </c>
      <c r="BF114" s="201">
        <f t="shared" si="196"/>
        <v>0</v>
      </c>
      <c r="BG114" s="197">
        <f t="shared" si="156"/>
        <v>0</v>
      </c>
      <c r="BH114" s="201">
        <f>IF('Indicator Data'!P114="No data","x",ROUND(IF('Indicator Data'!P114=0,0,IF(LOG('Indicator Data'!P114)&gt;BH$3,10,IF(LOG('Indicator Data'!P114)&lt;BH$4,0,10-(BH$3-LOG('Indicator Data'!P114))/(BH$3-BH$4)*10))),1))</f>
        <v>0</v>
      </c>
      <c r="BI114" s="198">
        <f>IF(BH114="x","x",'Indicator Data'!P114/'Indicator Data'!$CB114)</f>
        <v>0</v>
      </c>
      <c r="BJ114" s="201">
        <f t="shared" si="197"/>
        <v>0</v>
      </c>
      <c r="BK114" s="197">
        <f t="shared" si="157"/>
        <v>0</v>
      </c>
      <c r="BL114" s="199">
        <f t="shared" si="158"/>
        <v>2.2999999999999998</v>
      </c>
      <c r="BM114" s="201">
        <f>ROUND(IF('Indicator Data'!Q114=0,0,IF(LOG('Indicator Data'!Q114)&gt;BM$3,10,IF(LOG('Indicator Data'!Q114)&lt;BM$4,0,10-(BM$3-LOG('Indicator Data'!Q114))/(BM$3-BM$4)*10))),1)</f>
        <v>7.9</v>
      </c>
      <c r="BN114" s="252">
        <f>'Indicator Data'!R114</f>
        <v>0.86284218300000004</v>
      </c>
      <c r="BO114" s="201">
        <f t="shared" si="198"/>
        <v>8.6</v>
      </c>
      <c r="BP114" s="201">
        <f t="shared" si="199"/>
        <v>8.3000000000000007</v>
      </c>
      <c r="BQ114" s="201">
        <f>ROUND(IF('Indicator Data'!S114=0,0,IF(LOG('Indicator Data'!S114)&gt;BQ$3,10,IF(LOG('Indicator Data'!S114)&lt;BQ$4,0,10-(BQ$3-LOG('Indicator Data'!S114))/(BQ$3-BQ$4)*10))),1)</f>
        <v>7.9</v>
      </c>
      <c r="BR114" s="252">
        <f>'Indicator Data'!T114</f>
        <v>0.85394669199999995</v>
      </c>
      <c r="BS114" s="201">
        <f t="shared" si="200"/>
        <v>8.5</v>
      </c>
      <c r="BT114" s="201">
        <f t="shared" si="201"/>
        <v>8.1999999999999993</v>
      </c>
      <c r="BU114" s="197">
        <f t="shared" si="202"/>
        <v>8.3000000000000007</v>
      </c>
      <c r="BV114" s="201">
        <f>ROUND(IF('Indicator Data'!U114=0,0,IF(LOG('Indicator Data'!U114)&gt;BV$3,10,IF(LOG('Indicator Data'!U114)&lt;BV$4,0,10-(BV$3-LOG('Indicator Data'!U114))/(BV$3-BV$4)*10))),1)</f>
        <v>7.1</v>
      </c>
      <c r="BW114" s="198">
        <f>'Indicator Data'!U114/'Indicator Data'!$CB114</f>
        <v>0.22754872497847137</v>
      </c>
      <c r="BX114" s="201">
        <f t="shared" si="203"/>
        <v>2.5</v>
      </c>
      <c r="BY114" s="197">
        <f t="shared" si="159"/>
        <v>5.2</v>
      </c>
      <c r="BZ114" s="201">
        <f>ROUND(IF('Indicator Data'!V114=0,0,IF(LOG('Indicator Data'!V114)&gt;BZ$3,10,IF(LOG('Indicator Data'!V114)&lt;BZ$4,0,10-(BZ$3-LOG('Indicator Data'!V114))/(BZ$3-BZ$4)*10))),1)</f>
        <v>8</v>
      </c>
      <c r="CA114" s="198">
        <f>IF('Indicator Data'!V114/'Indicator Data'!$CB114&gt;1,1,'Indicator Data'!V114/'Indicator Data'!$CB114)</f>
        <v>0.92434948922495019</v>
      </c>
      <c r="CB114" s="201">
        <f t="shared" si="204"/>
        <v>9.1999999999999993</v>
      </c>
      <c r="CC114" s="197">
        <f t="shared" si="160"/>
        <v>8.6999999999999993</v>
      </c>
      <c r="CD114" s="201">
        <f>ROUND(IF('Indicator Data'!W114=0,0,IF(LOG('Indicator Data'!W114)&gt;CD$3,10,IF(LOG('Indicator Data'!W114)&lt;CD$4,0,10-(CD$3-LOG('Indicator Data'!W114))/(CD$3-CD$4)*10))),1)</f>
        <v>7.6</v>
      </c>
      <c r="CE114" s="198">
        <f>'Indicator Data'!W114/'Indicator Data'!$CB114</f>
        <v>0.52299301352104732</v>
      </c>
      <c r="CF114" s="201">
        <f t="shared" si="205"/>
        <v>5.2</v>
      </c>
      <c r="CG114" s="197">
        <f t="shared" si="161"/>
        <v>6.6</v>
      </c>
      <c r="CH114" s="199">
        <f t="shared" si="206"/>
        <v>7.4</v>
      </c>
      <c r="CI114" s="201">
        <f>IF('Indicator Data'!BR114="No data","x",ROUND(IF('Indicator Data'!BR114&gt;CI$3,0,IF('Indicator Data'!BR114&lt;CI$4,10,(CI$3-'Indicator Data'!BR114)/(CI$3-CI$4)*10)),1))</f>
        <v>5.7</v>
      </c>
      <c r="CJ114" s="201">
        <f>IF('Indicator Data'!BS114="No data","x",ROUND(IF('Indicator Data'!BS114&gt;CJ$3,0,IF('Indicator Data'!BS114&lt;CJ$4,10,(CJ$3-'Indicator Data'!BS114)/(CJ$3-CJ$4)*10)),1))</f>
        <v>4.9000000000000004</v>
      </c>
      <c r="CK114" s="201">
        <f>IF('Indicator Data'!AC114="No data","x",ROUND(IF('Indicator Data'!AC114&gt;CK$3,0,IF('Indicator Data'!AC114&lt;CK$4,10,(CK$3-'Indicator Data'!AC114)/(CK$3-CK$4)*10)),1))</f>
        <v>8.4</v>
      </c>
      <c r="CL114" s="197">
        <f t="shared" si="207"/>
        <v>6.3</v>
      </c>
      <c r="CM114" s="201">
        <f>IF('Indicator Data'!X114="No data","x",ROUND(IF(LOG('Indicator Data'!X114)&gt;CM$3,10,IF(LOG('Indicator Data'!X114)&lt;CM$4,0,10-(CM$3-LOG('Indicator Data'!X114))/(CM$3-CM$4)*10)),1))</f>
        <v>2.1</v>
      </c>
      <c r="CN114" s="201">
        <f>IF('Indicator Data'!Y114="No data","x",ROUND(IF('Indicator Data'!Y114&gt;CN$3,10,IF('Indicator Data'!Y114&lt;CN$4,0,10-(CN$3-'Indicator Data'!Y114)/(CN$3-CN$4)*10)),1))</f>
        <v>8.4</v>
      </c>
      <c r="CO114" s="201">
        <f>IF('Indicator Data'!Z114="No data","x",ROUND(IF('Indicator Data'!Z114&gt;CO$3,10,IF('Indicator Data'!Z114&lt;CO$4,0,10-(CO$3-'Indicator Data'!Z114)/(CO$3-CO$4)*10)),1))</f>
        <v>5.5</v>
      </c>
      <c r="CP114" s="201" t="str">
        <f>IF('Indicator Data'!AA114="No data","x",ROUND(IF('Indicator Data'!AA114&gt;CP$3,10,IF('Indicator Data'!AA114&lt;CP$4,0,10-(CP$3-'Indicator Data'!AA114)/(CP$3-CP$4)*10)),1))</f>
        <v>x</v>
      </c>
      <c r="CQ114" s="197">
        <f t="shared" si="162"/>
        <v>5.3</v>
      </c>
      <c r="CR114" s="199">
        <f t="shared" si="163"/>
        <v>5.6</v>
      </c>
      <c r="CS114" s="201">
        <f>IF('Indicator Data'!AF114="No data","x",ROUND(IF('Indicator Data'!AF114&gt;CS$3,10,IF('Indicator Data'!AF114&lt;CS$4,0,10-(CS$3-'Indicator Data'!AF114)/(CS$3-CS$4)*10)),1))</f>
        <v>8.1</v>
      </c>
      <c r="CT114" s="201">
        <f>IF('Indicator Data'!AG114="No data","x",ROUND(IF('Indicator Data'!AG114&gt;CT$3,10,IF('Indicator Data'!AG114&lt;CT$4,0,10-(CT$3-'Indicator Data'!AG114)/(CT$3-CT$4)*10)),1))</f>
        <v>6.6</v>
      </c>
      <c r="CU114" s="197">
        <f t="shared" si="164"/>
        <v>6.1</v>
      </c>
      <c r="CV114" s="201">
        <f>IF('Indicator Data'!AB114="No data","x",ROUND(IF('Indicator Data'!AB114&gt;CV$3,10,IF('Indicator Data'!AB114&lt;CV$4,0,10-(CV$3-'Indicator Data'!AB114)/(CV$3-CV$4)*10)),1))</f>
        <v>10</v>
      </c>
      <c r="CW114" s="197">
        <f t="shared" si="165"/>
        <v>7.3</v>
      </c>
      <c r="CX114" s="198" t="str">
        <f>IF('Indicator Data'!AD114="No data","x",'Indicator Data'!AD114/'Indicator Data'!$CA114)</f>
        <v>x</v>
      </c>
      <c r="CY114" s="201" t="str">
        <f t="shared" si="208"/>
        <v>x</v>
      </c>
      <c r="CZ114" s="201">
        <f>IF('Indicator Data'!AE114="No data","x",ROUND(IF('Indicator Data'!AE114&gt;CZ$3,0,IF('Indicator Data'!AE114&lt;CZ$4,10,(CZ$3-'Indicator Data'!AE114)/(CZ$3-CZ$4)*10)),1))</f>
        <v>8</v>
      </c>
      <c r="DA114" s="197">
        <f t="shared" si="166"/>
        <v>8</v>
      </c>
      <c r="DB114" s="199">
        <f t="shared" si="167"/>
        <v>7.1</v>
      </c>
      <c r="DC114" s="200">
        <f t="shared" si="209"/>
        <v>5.9</v>
      </c>
      <c r="DD114" s="202">
        <f t="shared" si="210"/>
        <v>5.4</v>
      </c>
      <c r="DE114" s="201">
        <f>ROUND(IF('Indicator Data'!AH114=0,0,IF('Indicator Data'!AH114&gt;DE$3,10,IF('Indicator Data'!AH114&lt;DE$4,0,10-(DE$3-'Indicator Data'!AH114)/(DE$3-DE$4)*10))),1)</f>
        <v>1.2</v>
      </c>
      <c r="DF114" s="201">
        <f>ROUND(IF('Indicator Data'!AI114=0,0,IF(LOG('Indicator Data'!AI114)&gt;LOG(DF$3),10,IF(LOG('Indicator Data'!AI114)&lt;LOG(DF$4),0,10-(LOG(DF$3)-LOG('Indicator Data'!AI114))/(LOG(DF$3)-LOG(DF$4))*10))),1)</f>
        <v>2.4</v>
      </c>
      <c r="DG114" s="203">
        <f t="shared" si="211"/>
        <v>1.8</v>
      </c>
      <c r="DH114" s="197">
        <f>'Indicator Data'!AJ114</f>
        <v>0</v>
      </c>
      <c r="DI114" s="197">
        <f>'Indicator Data'!AK114</f>
        <v>0</v>
      </c>
      <c r="DJ114" s="200">
        <f t="shared" si="212"/>
        <v>0</v>
      </c>
      <c r="DK114" s="202">
        <f t="shared" si="213"/>
        <v>1.3</v>
      </c>
      <c r="DL114" s="13"/>
      <c r="DM114" s="24"/>
    </row>
    <row r="115" spans="1:117" s="2" customFormat="1">
      <c r="A115" s="205" t="str">
        <f>'Indicator Data'!A115</f>
        <v>Mauritius</v>
      </c>
      <c r="B115" s="206" t="str">
        <f>'Indicator Data'!B115</f>
        <v>MUS</v>
      </c>
      <c r="C115" s="204">
        <f>ROUND(IF('Indicator Data'!C115=0,0.1,IF(LOG('Indicator Data'!C115)&gt;C$3,10,IF(LOG('Indicator Data'!C115)&lt;C$4,0,10-(C$3-LOG('Indicator Data'!C115))/(C$3-C$4)*10))),1)</f>
        <v>0.1</v>
      </c>
      <c r="D115" s="196">
        <f>ROUND(IF('Indicator Data'!D115=0,0.1,IF(LOG('Indicator Data'!D115)&gt;D$3,10,IF(LOG('Indicator Data'!D115)&lt;D$4,0,10-(D$3-LOG('Indicator Data'!D115))/(D$3-D$4)*10))),1)</f>
        <v>0.1</v>
      </c>
      <c r="E115" s="197">
        <f t="shared" si="168"/>
        <v>0.1</v>
      </c>
      <c r="F115" s="197">
        <f>IF('Indicator Data'!E115="No data",0.1,(ROUND(IF('Indicator Data'!E115=0,0,IF(LOG('Indicator Data'!E115)&gt;F$3,10,IF(LOG('Indicator Data'!E115)&lt;F$4,0,10-(F$3-LOG('Indicator Data'!E115))/(F$3-F$4)*10))),1)))</f>
        <v>0.1</v>
      </c>
      <c r="G115" s="197">
        <f>ROUND(IF('Indicator Data'!F115=0,0,IF(LOG('Indicator Data'!F115)&gt;G$3,10,IF(LOG('Indicator Data'!F115)&lt;G$4,0,10-(G$3-LOG('Indicator Data'!F115))/(G$3-G$4)*10))),1)</f>
        <v>5.2</v>
      </c>
      <c r="H115" s="196">
        <f>ROUND(IF('Indicator Data'!G115=0,0,IF(LOG('Indicator Data'!G115)&gt;H$3,10,IF(LOG('Indicator Data'!G115)&lt;H$4,0,10-(H$3-LOG('Indicator Data'!G115))/(H$3-H$4)*10))),1)</f>
        <v>6</v>
      </c>
      <c r="I115" s="196">
        <f>ROUND(IF('Indicator Data'!H115=0,0,IF(LOG('Indicator Data'!H115)&gt;I$3,10,IF(LOG('Indicator Data'!H115)&lt;I$4,0,10-(I$3-LOG('Indicator Data'!H115))/(I$3-I$4)*10))),1)</f>
        <v>8.9</v>
      </c>
      <c r="J115" s="196">
        <f t="shared" si="169"/>
        <v>7.7</v>
      </c>
      <c r="K115" s="196">
        <f>ROUND(IF('Indicator Data'!I115=0,0,IF(LOG('Indicator Data'!I115)&gt;K$3,10,IF(LOG('Indicator Data'!I115)&lt;K$4,0,10-(K$3-LOG('Indicator Data'!I115))/(K$3-K$4)*10))),1)</f>
        <v>3.9</v>
      </c>
      <c r="L115" s="197">
        <f t="shared" si="170"/>
        <v>6.2</v>
      </c>
      <c r="M115" s="197">
        <f>ROUND(IF('Indicator Data'!J115=0,0,IF(LOG('Indicator Data'!J115)&gt;M$3,10,IF(LOG('Indicator Data'!J115)&lt;M$4,0,10-(M$3-LOG('Indicator Data'!J115))/(M$3-M$4)*10))),1)</f>
        <v>0</v>
      </c>
      <c r="N115" s="198">
        <f>'Indicator Data'!C115/'Indicator Data'!$CB115</f>
        <v>0</v>
      </c>
      <c r="O115" s="198">
        <f>'Indicator Data'!D115/'Indicator Data'!$CB115</f>
        <v>0</v>
      </c>
      <c r="P115" s="198" t="str">
        <f>IF(F115=0.1,"x",'Indicator Data'!E115/'Indicator Data'!$CB115)</f>
        <v>x</v>
      </c>
      <c r="Q115" s="198">
        <f>'Indicator Data'!F115/'Indicator Data'!$CB115</f>
        <v>1.1044507905988947E-5</v>
      </c>
      <c r="R115" s="198">
        <f>'Indicator Data'!G115/'Indicator Data'!$CB115</f>
        <v>1.8990374737278628E-2</v>
      </c>
      <c r="S115" s="198">
        <f>'Indicator Data'!H115/'Indicator Data'!$CB115</f>
        <v>1.3991330587521949E-2</v>
      </c>
      <c r="T115" s="198">
        <f>'Indicator Data'!I115/'Indicator Data'!$CB115</f>
        <v>7.1441362475377238E-4</v>
      </c>
      <c r="U115" s="198">
        <f>'Indicator Data'!J115/'Indicator Data'!$CB115</f>
        <v>0</v>
      </c>
      <c r="V115" s="196">
        <f t="shared" si="171"/>
        <v>0</v>
      </c>
      <c r="W115" s="196">
        <f t="shared" si="172"/>
        <v>0</v>
      </c>
      <c r="X115" s="197">
        <f t="shared" si="173"/>
        <v>0</v>
      </c>
      <c r="Y115" s="197">
        <f t="shared" si="174"/>
        <v>0.1</v>
      </c>
      <c r="Z115" s="197">
        <f t="shared" si="175"/>
        <v>7.9</v>
      </c>
      <c r="AA115" s="196">
        <f t="shared" si="176"/>
        <v>10</v>
      </c>
      <c r="AB115" s="196">
        <f t="shared" si="177"/>
        <v>10</v>
      </c>
      <c r="AC115" s="196">
        <f t="shared" si="178"/>
        <v>10</v>
      </c>
      <c r="AD115" s="196">
        <f t="shared" si="179"/>
        <v>0.7</v>
      </c>
      <c r="AE115" s="197">
        <f t="shared" si="180"/>
        <v>7.7</v>
      </c>
      <c r="AF115" s="197">
        <f t="shared" si="181"/>
        <v>0</v>
      </c>
      <c r="AG115" s="196">
        <f>ROUND(IF('Indicator Data'!K115=0,0,IF('Indicator Data'!K115&gt;AG$3,10,IF('Indicator Data'!K115&lt;AG$4,0,10-(AG$3-'Indicator Data'!K115)/(AG$3-AG$4)*10))),1)</f>
        <v>1</v>
      </c>
      <c r="AH115" s="199">
        <f t="shared" si="182"/>
        <v>0.1</v>
      </c>
      <c r="AI115" s="199">
        <f t="shared" si="183"/>
        <v>0.1</v>
      </c>
      <c r="AJ115" s="197">
        <f t="shared" si="184"/>
        <v>8</v>
      </c>
      <c r="AK115" s="197">
        <f t="shared" si="185"/>
        <v>9.5</v>
      </c>
      <c r="AL115" s="199">
        <f t="shared" si="186"/>
        <v>8.9</v>
      </c>
      <c r="AM115" s="199">
        <f t="shared" si="187"/>
        <v>2.2999999999999998</v>
      </c>
      <c r="AN115" s="197">
        <f t="shared" si="188"/>
        <v>0</v>
      </c>
      <c r="AO115" s="200">
        <f t="shared" si="189"/>
        <v>0.1</v>
      </c>
      <c r="AP115" s="200">
        <f t="shared" si="153"/>
        <v>0.1</v>
      </c>
      <c r="AQ115" s="200">
        <f t="shared" si="190"/>
        <v>6.8</v>
      </c>
      <c r="AR115" s="200">
        <f t="shared" si="191"/>
        <v>7</v>
      </c>
      <c r="AS115" s="199">
        <f t="shared" si="192"/>
        <v>0.5</v>
      </c>
      <c r="AT115" s="199">
        <f>IF('Indicator Data'!L115="No data","x",IF('Indicator Data'!CC115&lt;1000,"x",ROUND((IF('Indicator Data'!L115&gt;AT$3,10,IF('Indicator Data'!L115&lt;AT$4,0,10-(AT$3-'Indicator Data'!L115)/(AT$3-AT$4)*10))),1)))</f>
        <v>1</v>
      </c>
      <c r="AU115" s="200">
        <f t="shared" si="193"/>
        <v>0.8</v>
      </c>
      <c r="AV115" s="201">
        <f>IF('Indicator Data'!M115="No data","x",ROUND(IF('Indicator Data'!M115=0,0,IF(LOG('Indicator Data'!M115)&gt;AV$3,10,IF(LOG('Indicator Data'!M115)&lt;AV$4,0,10-(AV$3-LOG('Indicator Data'!M115))/(AV$3-AV$4)*10))),1))</f>
        <v>0</v>
      </c>
      <c r="AW115" s="198">
        <f>IF(AV115="x","x",'Indicator Data'!M115/'Indicator Data'!$CB115)</f>
        <v>0</v>
      </c>
      <c r="AX115" s="201">
        <f t="shared" si="194"/>
        <v>0</v>
      </c>
      <c r="AY115" s="197">
        <f t="shared" si="154"/>
        <v>0</v>
      </c>
      <c r="AZ115" s="201" t="str">
        <f>IF('Indicator Data'!N115="No data","x",ROUND(IF('Indicator Data'!N115=0,0,IF(LOG('Indicator Data'!N115)&gt;AZ$3,10,IF(LOG('Indicator Data'!N115)&lt;AZ$4,0,10-(AZ$3-LOG('Indicator Data'!N115))/(AZ$3-AZ$4)*10))),1))</f>
        <v>x</v>
      </c>
      <c r="BA115" s="198" t="str">
        <f>IF(AZ115="x","x",'Indicator Data'!N115/'Indicator Data'!$CB115)</f>
        <v>x</v>
      </c>
      <c r="BB115" s="201" t="str">
        <f t="shared" si="195"/>
        <v>x</v>
      </c>
      <c r="BC115" s="197" t="str">
        <f t="shared" si="155"/>
        <v>x</v>
      </c>
      <c r="BD115" s="201" t="str">
        <f>IF('Indicator Data'!O115="No data","x",ROUND(IF('Indicator Data'!O115=0,0,IF(LOG('Indicator Data'!O115)&gt;BD$3,10,IF(LOG('Indicator Data'!O115)&lt;BD$4,0,10-(BD$3-LOG('Indicator Data'!O115))/(BD$3-BD$4)*10))),1))</f>
        <v>x</v>
      </c>
      <c r="BE115" s="198" t="str">
        <f>IF(BD115="x","x",'Indicator Data'!O115/'Indicator Data'!$CB115)</f>
        <v>x</v>
      </c>
      <c r="BF115" s="201" t="str">
        <f t="shared" si="196"/>
        <v>x</v>
      </c>
      <c r="BG115" s="197" t="str">
        <f t="shared" si="156"/>
        <v>x</v>
      </c>
      <c r="BH115" s="201" t="str">
        <f>IF('Indicator Data'!P115="No data","x",ROUND(IF('Indicator Data'!P115=0,0,IF(LOG('Indicator Data'!P115)&gt;BH$3,10,IF(LOG('Indicator Data'!P115)&lt;BH$4,0,10-(BH$3-LOG('Indicator Data'!P115))/(BH$3-BH$4)*10))),1))</f>
        <v>x</v>
      </c>
      <c r="BI115" s="198" t="str">
        <f>IF(BH115="x","x",'Indicator Data'!P115/'Indicator Data'!$CB115)</f>
        <v>x</v>
      </c>
      <c r="BJ115" s="201" t="str">
        <f t="shared" si="197"/>
        <v>x</v>
      </c>
      <c r="BK115" s="197" t="str">
        <f t="shared" si="157"/>
        <v>x</v>
      </c>
      <c r="BL115" s="199">
        <f t="shared" si="158"/>
        <v>0</v>
      </c>
      <c r="BM115" s="201">
        <f>ROUND(IF('Indicator Data'!Q115=0,0,IF(LOG('Indicator Data'!Q115)&gt;BM$3,10,IF(LOG('Indicator Data'!Q115)&lt;BM$4,0,10-(BM$3-LOG('Indicator Data'!Q115))/(BM$3-BM$4)*10))),1)</f>
        <v>0</v>
      </c>
      <c r="BN115" s="252">
        <f>'Indicator Data'!R115</f>
        <v>0</v>
      </c>
      <c r="BO115" s="201">
        <f t="shared" si="198"/>
        <v>0</v>
      </c>
      <c r="BP115" s="201">
        <f t="shared" si="199"/>
        <v>0</v>
      </c>
      <c r="BQ115" s="201">
        <f>ROUND(IF('Indicator Data'!S115=0,0,IF(LOG('Indicator Data'!S115)&gt;BQ$3,10,IF(LOG('Indicator Data'!S115)&lt;BQ$4,0,10-(BQ$3-LOG('Indicator Data'!S115))/(BQ$3-BQ$4)*10))),1)</f>
        <v>0</v>
      </c>
      <c r="BR115" s="252">
        <f>'Indicator Data'!T115</f>
        <v>0</v>
      </c>
      <c r="BS115" s="201">
        <f t="shared" si="200"/>
        <v>0</v>
      </c>
      <c r="BT115" s="201">
        <f t="shared" si="201"/>
        <v>0</v>
      </c>
      <c r="BU115" s="197">
        <f t="shared" si="202"/>
        <v>0</v>
      </c>
      <c r="BV115" s="201">
        <f>ROUND(IF('Indicator Data'!U115=0,0,IF(LOG('Indicator Data'!U115)&gt;BV$3,10,IF(LOG('Indicator Data'!U115)&lt;BV$4,0,10-(BV$3-LOG('Indicator Data'!U115))/(BV$3-BV$4)*10))),1)</f>
        <v>7.1</v>
      </c>
      <c r="BW115" s="198">
        <f>'Indicator Data'!U115/'Indicator Data'!$CB115</f>
        <v>0.76607666280242415</v>
      </c>
      <c r="BX115" s="201">
        <f t="shared" si="203"/>
        <v>8.5</v>
      </c>
      <c r="BY115" s="197">
        <f t="shared" si="159"/>
        <v>7.9</v>
      </c>
      <c r="BZ115" s="201">
        <f>ROUND(IF('Indicator Data'!V115=0,0,IF(LOG('Indicator Data'!V115)&gt;BZ$3,10,IF(LOG('Indicator Data'!V115)&lt;BZ$4,0,10-(BZ$3-LOG('Indicator Data'!V115))/(BZ$3-BZ$4)*10))),1)</f>
        <v>7.3</v>
      </c>
      <c r="CA115" s="198">
        <f>IF('Indicator Data'!V115/'Indicator Data'!$CB115&gt;1,1,'Indicator Data'!V115/'Indicator Data'!$CB115)</f>
        <v>0.94874652686276906</v>
      </c>
      <c r="CB115" s="201">
        <f t="shared" si="204"/>
        <v>9.5</v>
      </c>
      <c r="CC115" s="197">
        <f t="shared" si="160"/>
        <v>8.6</v>
      </c>
      <c r="CD115" s="201">
        <f>ROUND(IF('Indicator Data'!W115=0,0,IF(LOG('Indicator Data'!W115)&gt;CD$3,10,IF(LOG('Indicator Data'!W115)&lt;CD$4,0,10-(CD$3-LOG('Indicator Data'!W115))/(CD$3-CD$4)*10))),1)</f>
        <v>7.2</v>
      </c>
      <c r="CE115" s="198">
        <f>'Indicator Data'!W115/'Indicator Data'!$CB115</f>
        <v>0.86672061066028283</v>
      </c>
      <c r="CF115" s="201">
        <f t="shared" si="205"/>
        <v>8.6999999999999993</v>
      </c>
      <c r="CG115" s="197">
        <f t="shared" si="161"/>
        <v>8</v>
      </c>
      <c r="CH115" s="199">
        <f t="shared" si="206"/>
        <v>7</v>
      </c>
      <c r="CI115" s="201">
        <f>IF('Indicator Data'!BR115="No data","x",ROUND(IF('Indicator Data'!BR115&gt;CI$3,0,IF('Indicator Data'!BR115&lt;CI$4,10,(CI$3-'Indicator Data'!BR115)/(CI$3-CI$4)*10)),1))</f>
        <v>0.5</v>
      </c>
      <c r="CJ115" s="201">
        <f>IF('Indicator Data'!BS115="No data","x",ROUND(IF('Indicator Data'!BS115&gt;CJ$3,0,IF('Indicator Data'!BS115&lt;CJ$4,10,(CJ$3-'Indicator Data'!BS115)/(CJ$3-CJ$4)*10)),1))</f>
        <v>0</v>
      </c>
      <c r="CK115" s="201" t="str">
        <f>IF('Indicator Data'!AC115="No data","x",ROUND(IF('Indicator Data'!AC115&gt;CK$3,0,IF('Indicator Data'!AC115&lt;CK$4,10,(CK$3-'Indicator Data'!AC115)/(CK$3-CK$4)*10)),1))</f>
        <v>x</v>
      </c>
      <c r="CL115" s="197">
        <f t="shared" si="207"/>
        <v>0.3</v>
      </c>
      <c r="CM115" s="201">
        <f>IF('Indicator Data'!X115="No data","x",ROUND(IF(LOG('Indicator Data'!X115)&gt;CM$3,10,IF(LOG('Indicator Data'!X115)&lt;CM$4,0,10-(CM$3-LOG('Indicator Data'!X115))/(CM$3-CM$4)*10)),1))</f>
        <v>9.3000000000000007</v>
      </c>
      <c r="CN115" s="201">
        <f>IF('Indicator Data'!Y115="No data","x",ROUND(IF('Indicator Data'!Y115&gt;CN$3,10,IF('Indicator Data'!Y115&lt;CN$4,0,10-(CN$3-'Indicator Data'!Y115)/(CN$3-CN$4)*10)),1))</f>
        <v>0</v>
      </c>
      <c r="CO115" s="201">
        <f>IF('Indicator Data'!Z115="No data","x",ROUND(IF('Indicator Data'!Z115&gt;CO$3,10,IF('Indicator Data'!Z115&lt;CO$4,0,10-(CO$3-'Indicator Data'!Z115)/(CO$3-CO$4)*10)),1))</f>
        <v>4.0999999999999996</v>
      </c>
      <c r="CP115" s="201">
        <f>IF('Indicator Data'!AA115="No data","x",ROUND(IF('Indicator Data'!AA115&gt;CP$3,10,IF('Indicator Data'!AA115&lt;CP$4,0,10-(CP$3-'Indicator Data'!AA115)/(CP$3-CP$4)*10)),1))</f>
        <v>3.7</v>
      </c>
      <c r="CQ115" s="197">
        <f t="shared" si="162"/>
        <v>4.3</v>
      </c>
      <c r="CR115" s="199">
        <f t="shared" si="163"/>
        <v>3</v>
      </c>
      <c r="CS115" s="201" t="str">
        <f>IF('Indicator Data'!AF115="No data","x",ROUND(IF('Indicator Data'!AF115&gt;CS$3,10,IF('Indicator Data'!AF115&lt;CS$4,0,10-(CS$3-'Indicator Data'!AF115)/(CS$3-CS$4)*10)),1))</f>
        <v>x</v>
      </c>
      <c r="CT115" s="201">
        <f>IF('Indicator Data'!AG115="No data","x",ROUND(IF('Indicator Data'!AG115&gt;CT$3,10,IF('Indicator Data'!AG115&lt;CT$4,0,10-(CT$3-'Indicator Data'!AG115)/(CT$3-CT$4)*10)),1))</f>
        <v>0</v>
      </c>
      <c r="CU115" s="197">
        <f t="shared" si="164"/>
        <v>3.4</v>
      </c>
      <c r="CV115" s="201">
        <f>IF('Indicator Data'!AB115="No data","x",ROUND(IF('Indicator Data'!AB115&gt;CV$3,10,IF('Indicator Data'!AB115&lt;CV$4,0,10-(CV$3-'Indicator Data'!AB115)/(CV$3-CV$4)*10)),1))</f>
        <v>0</v>
      </c>
      <c r="CW115" s="197">
        <f t="shared" si="165"/>
        <v>0.2</v>
      </c>
      <c r="CX115" s="198">
        <f>IF('Indicator Data'!AD115="No data","x",'Indicator Data'!AD115/'Indicator Data'!$CA115)</f>
        <v>1.3996274474805526E-4</v>
      </c>
      <c r="CY115" s="201">
        <f t="shared" si="208"/>
        <v>8.6</v>
      </c>
      <c r="CZ115" s="201">
        <f>IF('Indicator Data'!AE115="No data","x",ROUND(IF('Indicator Data'!AE115&gt;CZ$3,0,IF('Indicator Data'!AE115&lt;CZ$4,10,(CZ$3-'Indicator Data'!AE115)/(CZ$3-CZ$4)*10)),1))</f>
        <v>2</v>
      </c>
      <c r="DA115" s="197">
        <f t="shared" si="166"/>
        <v>5.3</v>
      </c>
      <c r="DB115" s="199">
        <f t="shared" si="167"/>
        <v>3</v>
      </c>
      <c r="DC115" s="200">
        <f t="shared" si="209"/>
        <v>3.7</v>
      </c>
      <c r="DD115" s="202">
        <f t="shared" si="210"/>
        <v>3.7</v>
      </c>
      <c r="DE115" s="201">
        <f>ROUND(IF('Indicator Data'!AH115=0,0,IF('Indicator Data'!AH115&gt;DE$3,10,IF('Indicator Data'!AH115&lt;DE$4,0,10-(DE$3-'Indicator Data'!AH115)/(DE$3-DE$4)*10))),1)</f>
        <v>0</v>
      </c>
      <c r="DF115" s="201">
        <f>ROUND(IF('Indicator Data'!AI115=0,0,IF(LOG('Indicator Data'!AI115)&gt;LOG(DF$3),10,IF(LOG('Indicator Data'!AI115)&lt;LOG(DF$4),0,10-(LOG(DF$3)-LOG('Indicator Data'!AI115))/(LOG(DF$3)-LOG(DF$4))*10))),1)</f>
        <v>0</v>
      </c>
      <c r="DG115" s="203">
        <f t="shared" si="211"/>
        <v>0</v>
      </c>
      <c r="DH115" s="197">
        <f>'Indicator Data'!AJ115</f>
        <v>0</v>
      </c>
      <c r="DI115" s="197">
        <f>'Indicator Data'!AK115</f>
        <v>0</v>
      </c>
      <c r="DJ115" s="200">
        <f t="shared" si="212"/>
        <v>0</v>
      </c>
      <c r="DK115" s="202">
        <f t="shared" si="213"/>
        <v>0</v>
      </c>
      <c r="DL115" s="13"/>
      <c r="DM115" s="24"/>
    </row>
    <row r="116" spans="1:117" s="2" customFormat="1">
      <c r="A116" s="205" t="str">
        <f>'Indicator Data'!A116</f>
        <v>Mexico</v>
      </c>
      <c r="B116" s="206" t="str">
        <f>'Indicator Data'!B116</f>
        <v>MEX</v>
      </c>
      <c r="C116" s="204">
        <f>ROUND(IF('Indicator Data'!C116=0,0.1,IF(LOG('Indicator Data'!C116)&gt;C$3,10,IF(LOG('Indicator Data'!C116)&lt;C$4,0,10-(C$3-LOG('Indicator Data'!C116))/(C$3-C$4)*10))),1)</f>
        <v>10</v>
      </c>
      <c r="D116" s="196">
        <f>ROUND(IF('Indicator Data'!D116=0,0.1,IF(LOG('Indicator Data'!D116)&gt;D$3,10,IF(LOG('Indicator Data'!D116)&lt;D$4,0,10-(D$3-LOG('Indicator Data'!D116))/(D$3-D$4)*10))),1)</f>
        <v>10</v>
      </c>
      <c r="E116" s="197">
        <f t="shared" si="168"/>
        <v>10</v>
      </c>
      <c r="F116" s="197">
        <f>IF('Indicator Data'!E116="No data",0.1,(ROUND(IF('Indicator Data'!E116=0,0,IF(LOG('Indicator Data'!E116)&gt;F$3,10,IF(LOG('Indicator Data'!E116)&lt;F$4,0,10-(F$3-LOG('Indicator Data'!E116))/(F$3-F$4)*10))),1)))</f>
        <v>9.3000000000000007</v>
      </c>
      <c r="G116" s="197">
        <f>ROUND(IF('Indicator Data'!F116=0,0,IF(LOG('Indicator Data'!F116)&gt;G$3,10,IF(LOG('Indicator Data'!F116)&lt;G$4,0,10-(G$3-LOG('Indicator Data'!F116))/(G$3-G$4)*10))),1)</f>
        <v>7.2</v>
      </c>
      <c r="H116" s="196">
        <f>ROUND(IF('Indicator Data'!G116=0,0,IF(LOG('Indicator Data'!G116)&gt;H$3,10,IF(LOG('Indicator Data'!G116)&lt;H$4,0,10-(H$3-LOG('Indicator Data'!G116))/(H$3-H$4)*10))),1)</f>
        <v>10</v>
      </c>
      <c r="I116" s="196">
        <f>ROUND(IF('Indicator Data'!H116=0,0,IF(LOG('Indicator Data'!H116)&gt;I$3,10,IF(LOG('Indicator Data'!H116)&lt;I$4,0,10-(I$3-LOG('Indicator Data'!H116))/(I$3-I$4)*10))),1)</f>
        <v>10</v>
      </c>
      <c r="J116" s="196">
        <f t="shared" si="169"/>
        <v>10</v>
      </c>
      <c r="K116" s="196">
        <f>ROUND(IF('Indicator Data'!I116=0,0,IF(LOG('Indicator Data'!I116)&gt;K$3,10,IF(LOG('Indicator Data'!I116)&lt;K$4,0,10-(K$3-LOG('Indicator Data'!I116))/(K$3-K$4)*10))),1)</f>
        <v>7.9</v>
      </c>
      <c r="L116" s="197">
        <f t="shared" si="170"/>
        <v>9.1999999999999993</v>
      </c>
      <c r="M116" s="197">
        <f>ROUND(IF('Indicator Data'!J116=0,0,IF(LOG('Indicator Data'!J116)&gt;M$3,10,IF(LOG('Indicator Data'!J116)&lt;M$4,0,10-(M$3-LOG('Indicator Data'!J116))/(M$3-M$4)*10))),1)</f>
        <v>9.6999999999999993</v>
      </c>
      <c r="N116" s="198">
        <f>'Indicator Data'!C116/'Indicator Data'!$CB116</f>
        <v>1.4683527687019309E-3</v>
      </c>
      <c r="O116" s="198">
        <f>'Indicator Data'!D116/'Indicator Data'!$CB116</f>
        <v>2.56346584784058E-4</v>
      </c>
      <c r="P116" s="198">
        <f>IF(F116=0.1,"x",'Indicator Data'!E116/'Indicator Data'!$CB116)</f>
        <v>4.2279363240218474E-3</v>
      </c>
      <c r="Q116" s="198">
        <f>'Indicator Data'!F116/'Indicator Data'!$CB116</f>
        <v>1.590387627598548E-6</v>
      </c>
      <c r="R116" s="198">
        <f>'Indicator Data'!G116/'Indicator Data'!$CB116</f>
        <v>1.2093979069691464E-2</v>
      </c>
      <c r="S116" s="198">
        <f>'Indicator Data'!H116/'Indicator Data'!$CB116</f>
        <v>4.0713412247196405E-3</v>
      </c>
      <c r="T116" s="198">
        <f>'Indicator Data'!I116/'Indicator Data'!$CB116</f>
        <v>6.8325318093872796E-4</v>
      </c>
      <c r="U116" s="198">
        <f>'Indicator Data'!J116/'Indicator Data'!$CB116</f>
        <v>5.7735375529325303E-4</v>
      </c>
      <c r="V116" s="196">
        <f t="shared" si="171"/>
        <v>7.3</v>
      </c>
      <c r="W116" s="196">
        <f t="shared" si="172"/>
        <v>2.6</v>
      </c>
      <c r="X116" s="197">
        <f t="shared" si="173"/>
        <v>5.4</v>
      </c>
      <c r="Y116" s="197">
        <f t="shared" si="174"/>
        <v>2.8</v>
      </c>
      <c r="Z116" s="197">
        <f t="shared" si="175"/>
        <v>6</v>
      </c>
      <c r="AA116" s="196">
        <f t="shared" si="176"/>
        <v>6.7</v>
      </c>
      <c r="AB116" s="196">
        <f t="shared" si="177"/>
        <v>8.1</v>
      </c>
      <c r="AC116" s="196">
        <f t="shared" si="178"/>
        <v>7.5</v>
      </c>
      <c r="AD116" s="196">
        <f t="shared" si="179"/>
        <v>0.7</v>
      </c>
      <c r="AE116" s="197">
        <f t="shared" si="180"/>
        <v>5</v>
      </c>
      <c r="AF116" s="197">
        <f t="shared" si="181"/>
        <v>0.2</v>
      </c>
      <c r="AG116" s="196">
        <f>ROUND(IF('Indicator Data'!K116=0,0,IF('Indicator Data'!K116&gt;AG$3,10,IF('Indicator Data'!K116&lt;AG$4,0,10-(AG$3-'Indicator Data'!K116)/(AG$3-AG$4)*10))),1)</f>
        <v>5.7</v>
      </c>
      <c r="AH116" s="199">
        <f t="shared" si="182"/>
        <v>8.6999999999999993</v>
      </c>
      <c r="AI116" s="199">
        <f t="shared" si="183"/>
        <v>6.3</v>
      </c>
      <c r="AJ116" s="197">
        <f t="shared" si="184"/>
        <v>8.4</v>
      </c>
      <c r="AK116" s="197">
        <f t="shared" si="185"/>
        <v>9.1</v>
      </c>
      <c r="AL116" s="199">
        <f t="shared" si="186"/>
        <v>8.8000000000000007</v>
      </c>
      <c r="AM116" s="199">
        <f t="shared" si="187"/>
        <v>4.3</v>
      </c>
      <c r="AN116" s="197">
        <f t="shared" si="188"/>
        <v>7.2</v>
      </c>
      <c r="AO116" s="200">
        <f t="shared" si="189"/>
        <v>8.6</v>
      </c>
      <c r="AP116" s="200">
        <f t="shared" si="153"/>
        <v>7.2</v>
      </c>
      <c r="AQ116" s="200">
        <f t="shared" si="190"/>
        <v>6.6</v>
      </c>
      <c r="AR116" s="200">
        <f t="shared" si="191"/>
        <v>7.7</v>
      </c>
      <c r="AS116" s="199">
        <f t="shared" si="192"/>
        <v>6.5</v>
      </c>
      <c r="AT116" s="199">
        <f>IF('Indicator Data'!L116="No data","x",IF('Indicator Data'!CC116&lt;1000,"x",ROUND((IF('Indicator Data'!L116&gt;AT$3,10,IF('Indicator Data'!L116&lt;AT$4,0,10-(AT$3-'Indicator Data'!L116)/(AT$3-AT$4)*10))),1)))</f>
        <v>0</v>
      </c>
      <c r="AU116" s="200">
        <f t="shared" si="193"/>
        <v>3.3</v>
      </c>
      <c r="AV116" s="201" t="str">
        <f>IF('Indicator Data'!M116="No data","x",ROUND(IF('Indicator Data'!M116=0,0,IF(LOG('Indicator Data'!M116)&gt;AV$3,10,IF(LOG('Indicator Data'!M116)&lt;AV$4,0,10-(AV$3-LOG('Indicator Data'!M116))/(AV$3-AV$4)*10))),1))</f>
        <v>x</v>
      </c>
      <c r="AW116" s="198" t="str">
        <f>IF(AV116="x","x",'Indicator Data'!M116/'Indicator Data'!$CB116)</f>
        <v>x</v>
      </c>
      <c r="AX116" s="201" t="str">
        <f t="shared" si="194"/>
        <v>x</v>
      </c>
      <c r="AY116" s="197" t="str">
        <f t="shared" si="154"/>
        <v>x</v>
      </c>
      <c r="AZ116" s="201" t="str">
        <f>IF('Indicator Data'!N116="No data","x",ROUND(IF('Indicator Data'!N116=0,0,IF(LOG('Indicator Data'!N116)&gt;AZ$3,10,IF(LOG('Indicator Data'!N116)&lt;AZ$4,0,10-(AZ$3-LOG('Indicator Data'!N116))/(AZ$3-AZ$4)*10))),1))</f>
        <v>x</v>
      </c>
      <c r="BA116" s="198" t="str">
        <f>IF(AZ116="x","x",'Indicator Data'!N116/'Indicator Data'!$CB116)</f>
        <v>x</v>
      </c>
      <c r="BB116" s="201" t="str">
        <f t="shared" si="195"/>
        <v>x</v>
      </c>
      <c r="BC116" s="197" t="str">
        <f t="shared" si="155"/>
        <v>x</v>
      </c>
      <c r="BD116" s="201" t="str">
        <f>IF('Indicator Data'!O116="No data","x",ROUND(IF('Indicator Data'!O116=0,0,IF(LOG('Indicator Data'!O116)&gt;BD$3,10,IF(LOG('Indicator Data'!O116)&lt;BD$4,0,10-(BD$3-LOG('Indicator Data'!O116))/(BD$3-BD$4)*10))),1))</f>
        <v>x</v>
      </c>
      <c r="BE116" s="198" t="str">
        <f>IF(BD116="x","x",'Indicator Data'!O116/'Indicator Data'!$CB116)</f>
        <v>x</v>
      </c>
      <c r="BF116" s="201" t="str">
        <f t="shared" si="196"/>
        <v>x</v>
      </c>
      <c r="BG116" s="197" t="str">
        <f t="shared" si="156"/>
        <v>x</v>
      </c>
      <c r="BH116" s="201" t="str">
        <f>IF('Indicator Data'!P116="No data","x",ROUND(IF('Indicator Data'!P116=0,0,IF(LOG('Indicator Data'!P116)&gt;BH$3,10,IF(LOG('Indicator Data'!P116)&lt;BH$4,0,10-(BH$3-LOG('Indicator Data'!P116))/(BH$3-BH$4)*10))),1))</f>
        <v>x</v>
      </c>
      <c r="BI116" s="198" t="str">
        <f>IF(BH116="x","x",'Indicator Data'!P116/'Indicator Data'!$CB116)</f>
        <v>x</v>
      </c>
      <c r="BJ116" s="201" t="str">
        <f t="shared" si="197"/>
        <v>x</v>
      </c>
      <c r="BK116" s="197" t="str">
        <f t="shared" si="157"/>
        <v>x</v>
      </c>
      <c r="BL116" s="199" t="str">
        <f t="shared" si="158"/>
        <v>x</v>
      </c>
      <c r="BM116" s="201">
        <f>ROUND(IF('Indicator Data'!Q116=0,0,IF(LOG('Indicator Data'!Q116)&gt;BM$3,10,IF(LOG('Indicator Data'!Q116)&lt;BM$4,0,10-(BM$3-LOG('Indicator Data'!Q116))/(BM$3-BM$4)*10))),1)</f>
        <v>10</v>
      </c>
      <c r="BN116" s="252">
        <f>'Indicator Data'!R116</f>
        <v>0.97780618500000005</v>
      </c>
      <c r="BO116" s="201">
        <f t="shared" si="198"/>
        <v>9.8000000000000007</v>
      </c>
      <c r="BP116" s="201">
        <f t="shared" si="199"/>
        <v>9.9</v>
      </c>
      <c r="BQ116" s="201">
        <f>ROUND(IF('Indicator Data'!S116=0,0,IF(LOG('Indicator Data'!S116)&gt;BQ$3,10,IF(LOG('Indicator Data'!S116)&lt;BQ$4,0,10-(BQ$3-LOG('Indicator Data'!S116))/(BQ$3-BQ$4)*10))),1)</f>
        <v>0</v>
      </c>
      <c r="BR116" s="252">
        <f>'Indicator Data'!T116</f>
        <v>0</v>
      </c>
      <c r="BS116" s="201">
        <f t="shared" si="200"/>
        <v>0</v>
      </c>
      <c r="BT116" s="201">
        <f t="shared" si="201"/>
        <v>0</v>
      </c>
      <c r="BU116" s="197">
        <f t="shared" si="202"/>
        <v>7.4</v>
      </c>
      <c r="BV116" s="201">
        <f>ROUND(IF('Indicator Data'!U116=0,0,IF(LOG('Indicator Data'!U116)&gt;BV$3,10,IF(LOG('Indicator Data'!U116)&lt;BV$4,0,10-(BV$3-LOG('Indicator Data'!U116))/(BV$3-BV$4)*10))),1)</f>
        <v>9.3000000000000007</v>
      </c>
      <c r="BW116" s="198">
        <f>'Indicator Data'!U116/'Indicator Data'!$CB116</f>
        <v>0.26218267041092219</v>
      </c>
      <c r="BX116" s="201">
        <f t="shared" si="203"/>
        <v>2.9</v>
      </c>
      <c r="BY116" s="197">
        <f t="shared" si="159"/>
        <v>7.3</v>
      </c>
      <c r="BZ116" s="201">
        <f>ROUND(IF('Indicator Data'!V116=0,0,IF(LOG('Indicator Data'!V116)&gt;BZ$3,10,IF(LOG('Indicator Data'!V116)&lt;BZ$4,0,10-(BZ$3-LOG('Indicator Data'!V116))/(BZ$3-BZ$4)*10))),1)</f>
        <v>9.6999999999999993</v>
      </c>
      <c r="CA116" s="198">
        <f>IF('Indicator Data'!V116/'Indicator Data'!$CB116&gt;1,1,'Indicator Data'!V116/'Indicator Data'!$CB116)</f>
        <v>0.51524436841064059</v>
      </c>
      <c r="CB116" s="201">
        <f t="shared" si="204"/>
        <v>5.2</v>
      </c>
      <c r="CC116" s="197">
        <f t="shared" si="160"/>
        <v>8.1999999999999993</v>
      </c>
      <c r="CD116" s="201">
        <f>ROUND(IF('Indicator Data'!W116=0,0,IF(LOG('Indicator Data'!W116)&gt;CD$3,10,IF(LOG('Indicator Data'!W116)&lt;CD$4,0,10-(CD$3-LOG('Indicator Data'!W116))/(CD$3-CD$4)*10))),1)</f>
        <v>9.6</v>
      </c>
      <c r="CE116" s="198">
        <f>'Indicator Data'!W116/'Indicator Data'!$CB116</f>
        <v>0.38609722429333487</v>
      </c>
      <c r="CF116" s="201">
        <f t="shared" si="205"/>
        <v>3.9</v>
      </c>
      <c r="CG116" s="197">
        <f t="shared" si="161"/>
        <v>7.8</v>
      </c>
      <c r="CH116" s="199">
        <f t="shared" si="206"/>
        <v>7.7</v>
      </c>
      <c r="CI116" s="201">
        <f>IF('Indicator Data'!BR116="No data","x",ROUND(IF('Indicator Data'!BR116&gt;CI$3,0,IF('Indicator Data'!BR116&lt;CI$4,10,(CI$3-'Indicator Data'!BR116)/(CI$3-CI$4)*10)),1))</f>
        <v>1</v>
      </c>
      <c r="CJ116" s="201">
        <f>IF('Indicator Data'!BS116="No data","x",ROUND(IF('Indicator Data'!BS116&gt;CJ$3,0,IF('Indicator Data'!BS116&lt;CJ$4,10,(CJ$3-'Indicator Data'!BS116)/(CJ$3-CJ$4)*10)),1))</f>
        <v>0.1</v>
      </c>
      <c r="CK116" s="201">
        <f>IF('Indicator Data'!AC116="No data","x",ROUND(IF('Indicator Data'!AC116&gt;CK$3,0,IF('Indicator Data'!AC116&lt;CK$4,10,(CK$3-'Indicator Data'!AC116)/(CK$3-CK$4)*10)),1))</f>
        <v>1.2</v>
      </c>
      <c r="CL116" s="197">
        <f t="shared" si="207"/>
        <v>0.8</v>
      </c>
      <c r="CM116" s="201">
        <f>IF('Indicator Data'!X116="No data","x",ROUND(IF(LOG('Indicator Data'!X116)&gt;CM$3,10,IF(LOG('Indicator Data'!X116)&lt;CM$4,0,10-(CM$3-LOG('Indicator Data'!X116))/(CM$3-CM$4)*10)),1))</f>
        <v>6</v>
      </c>
      <c r="CN116" s="201">
        <f>IF('Indicator Data'!Y116="No data","x",ROUND(IF('Indicator Data'!Y116&gt;CN$3,10,IF('Indicator Data'!Y116&lt;CN$4,0,10-(CN$3-'Indicator Data'!Y116)/(CN$3-CN$4)*10)),1))</f>
        <v>2.8</v>
      </c>
      <c r="CO116" s="201">
        <f>IF('Indicator Data'!Z116="No data","x",ROUND(IF('Indicator Data'!Z116&gt;CO$3,10,IF('Indicator Data'!Z116&lt;CO$4,0,10-(CO$3-'Indicator Data'!Z116)/(CO$3-CO$4)*10)),1))</f>
        <v>8.1</v>
      </c>
      <c r="CP116" s="201">
        <f>IF('Indicator Data'!AA116="No data","x",ROUND(IF('Indicator Data'!AA116&gt;CP$3,10,IF('Indicator Data'!AA116&lt;CP$4,0,10-(CP$3-'Indicator Data'!AA116)/(CP$3-CP$4)*10)),1))</f>
        <v>4.4000000000000004</v>
      </c>
      <c r="CQ116" s="197">
        <f t="shared" si="162"/>
        <v>5.3</v>
      </c>
      <c r="CR116" s="199">
        <f t="shared" si="163"/>
        <v>3.8</v>
      </c>
      <c r="CS116" s="201">
        <f>IF('Indicator Data'!AF116="No data","x",ROUND(IF('Indicator Data'!AF116&gt;CS$3,10,IF('Indicator Data'!AF116&lt;CS$4,0,10-(CS$3-'Indicator Data'!AF116)/(CS$3-CS$4)*10)),1))</f>
        <v>1.8</v>
      </c>
      <c r="CT116" s="201">
        <f>IF('Indicator Data'!AG116="No data","x",ROUND(IF('Indicator Data'!AG116&gt;CT$3,10,IF('Indicator Data'!AG116&lt;CT$4,0,10-(CT$3-'Indicator Data'!AG116)/(CT$3-CT$4)*10)),1))</f>
        <v>2.2999999999999998</v>
      </c>
      <c r="CU116" s="197">
        <f t="shared" si="164"/>
        <v>4.2</v>
      </c>
      <c r="CV116" s="201">
        <f>IF('Indicator Data'!AB116="No data","x",ROUND(IF('Indicator Data'!AB116&gt;CV$3,10,IF('Indicator Data'!AB116&lt;CV$4,0,10-(CV$3-'Indicator Data'!AB116)/(CV$3-CV$4)*10)),1))</f>
        <v>0.3</v>
      </c>
      <c r="CW116" s="197">
        <f t="shared" si="165"/>
        <v>0.7</v>
      </c>
      <c r="CX116" s="198">
        <f>IF('Indicator Data'!AD116="No data","x",'Indicator Data'!AD116/'Indicator Data'!$CA116)</f>
        <v>5.5512659378335004E-4</v>
      </c>
      <c r="CY116" s="201">
        <f t="shared" si="208"/>
        <v>4.4000000000000004</v>
      </c>
      <c r="CZ116" s="201">
        <f>IF('Indicator Data'!AE116="No data","x",ROUND(IF('Indicator Data'!AE116&gt;CZ$3,0,IF('Indicator Data'!AE116&lt;CZ$4,10,(CZ$3-'Indicator Data'!AE116)/(CZ$3-CZ$4)*10)),1))</f>
        <v>2</v>
      </c>
      <c r="DA116" s="197">
        <f t="shared" si="166"/>
        <v>3.2</v>
      </c>
      <c r="DB116" s="199">
        <f t="shared" si="167"/>
        <v>2.7</v>
      </c>
      <c r="DC116" s="200">
        <f t="shared" si="209"/>
        <v>5.2</v>
      </c>
      <c r="DD116" s="202">
        <f t="shared" si="210"/>
        <v>6.7</v>
      </c>
      <c r="DE116" s="201">
        <f>ROUND(IF('Indicator Data'!AH116=0,0,IF('Indicator Data'!AH116&gt;DE$3,10,IF('Indicator Data'!AH116&lt;DE$4,0,10-(DE$3-'Indicator Data'!AH116)/(DE$3-DE$4)*10))),1)</f>
        <v>9.5</v>
      </c>
      <c r="DF116" s="201">
        <f>ROUND(IF('Indicator Data'!AI116=0,0,IF(LOG('Indicator Data'!AI116)&gt;LOG(DF$3),10,IF(LOG('Indicator Data'!AI116)&lt;LOG(DF$4),0,10-(LOG(DF$3)-LOG('Indicator Data'!AI116))/(LOG(DF$3)-LOG(DF$4))*10))),1)</f>
        <v>9.9</v>
      </c>
      <c r="DG116" s="203">
        <f t="shared" si="211"/>
        <v>9.6999999999999993</v>
      </c>
      <c r="DH116" s="197">
        <f>'Indicator Data'!AJ116</f>
        <v>0</v>
      </c>
      <c r="DI116" s="197">
        <f>'Indicator Data'!AK116</f>
        <v>4</v>
      </c>
      <c r="DJ116" s="200">
        <f t="shared" si="212"/>
        <v>7</v>
      </c>
      <c r="DK116" s="202">
        <f t="shared" si="213"/>
        <v>7</v>
      </c>
      <c r="DL116" s="13"/>
      <c r="DM116" s="24"/>
    </row>
    <row r="117" spans="1:117" s="2" customFormat="1">
      <c r="A117" s="205" t="str">
        <f>'Indicator Data'!A117</f>
        <v>Micronesia</v>
      </c>
      <c r="B117" s="206" t="str">
        <f>'Indicator Data'!B117</f>
        <v>FSM</v>
      </c>
      <c r="C117" s="204">
        <f>ROUND(IF('Indicator Data'!C117=0,0.1,IF(LOG('Indicator Data'!C117)&gt;C$3,10,IF(LOG('Indicator Data'!C117)&lt;C$4,0,10-(C$3-LOG('Indicator Data'!C117))/(C$3-C$4)*10))),1)</f>
        <v>0.1</v>
      </c>
      <c r="D117" s="196">
        <f>ROUND(IF('Indicator Data'!D117=0,0.1,IF(LOG('Indicator Data'!D117)&gt;D$3,10,IF(LOG('Indicator Data'!D117)&lt;D$4,0,10-(D$3-LOG('Indicator Data'!D117))/(D$3-D$4)*10))),1)</f>
        <v>0.1</v>
      </c>
      <c r="E117" s="197">
        <f t="shared" si="168"/>
        <v>0.1</v>
      </c>
      <c r="F117" s="197">
        <f>IF('Indicator Data'!E117="No data",0.1,(ROUND(IF('Indicator Data'!E117=0,0,IF(LOG('Indicator Data'!E117)&gt;F$3,10,IF(LOG('Indicator Data'!E117)&lt;F$4,0,10-(F$3-LOG('Indicator Data'!E117))/(F$3-F$4)*10))),1)))</f>
        <v>0.1</v>
      </c>
      <c r="G117" s="197">
        <f>ROUND(IF('Indicator Data'!F117=0,0,IF(LOG('Indicator Data'!F117)&gt;G$3,10,IF(LOG('Indicator Data'!F117)&lt;G$4,0,10-(G$3-LOG('Indicator Data'!F117))/(G$3-G$4)*10))),1)</f>
        <v>5.3</v>
      </c>
      <c r="H117" s="196">
        <f>ROUND(IF('Indicator Data'!G117=0,0,IF(LOG('Indicator Data'!G117)&gt;H$3,10,IF(LOG('Indicator Data'!G117)&lt;H$4,0,10-(H$3-LOG('Indicator Data'!G117))/(H$3-H$4)*10))),1)</f>
        <v>2.7</v>
      </c>
      <c r="I117" s="196">
        <f>ROUND(IF('Indicator Data'!H117=0,0,IF(LOG('Indicator Data'!H117)&gt;I$3,10,IF(LOG('Indicator Data'!H117)&lt;I$4,0,10-(I$3-LOG('Indicator Data'!H117))/(I$3-I$4)*10))),1)</f>
        <v>6.1</v>
      </c>
      <c r="J117" s="196">
        <f t="shared" si="169"/>
        <v>4.5999999999999996</v>
      </c>
      <c r="K117" s="196">
        <f>ROUND(IF('Indicator Data'!I117=0,0,IF(LOG('Indicator Data'!I117)&gt;K$3,10,IF(LOG('Indicator Data'!I117)&lt;K$4,0,10-(K$3-LOG('Indicator Data'!I117))/(K$3-K$4)*10))),1)</f>
        <v>2.7</v>
      </c>
      <c r="L117" s="197">
        <f t="shared" si="170"/>
        <v>3.7</v>
      </c>
      <c r="M117" s="197">
        <f>ROUND(IF('Indicator Data'!J117=0,0,IF(LOG('Indicator Data'!J117)&gt;M$3,10,IF(LOG('Indicator Data'!J117)&lt;M$4,0,10-(M$3-LOG('Indicator Data'!J117))/(M$3-M$4)*10))),1)</f>
        <v>6.4</v>
      </c>
      <c r="N117" s="198">
        <f>'Indicator Data'!C117/'Indicator Data'!$CB117</f>
        <v>0</v>
      </c>
      <c r="O117" s="198">
        <f>'Indicator Data'!D117/'Indicator Data'!$CB117</f>
        <v>0</v>
      </c>
      <c r="P117" s="198" t="str">
        <f>IF(F117=0.1,"x",'Indicator Data'!E117/'Indicator Data'!$CB117)</f>
        <v>x</v>
      </c>
      <c r="Q117" s="198">
        <f>'Indicator Data'!F117/'Indicator Data'!$CB117</f>
        <v>1.4024506988320889E-4</v>
      </c>
      <c r="R117" s="198">
        <f>'Indicator Data'!G117/'Indicator Data'!$CB117</f>
        <v>1.1456911736549875E-2</v>
      </c>
      <c r="S117" s="198">
        <f>'Indicator Data'!H117/'Indicator Data'!$CB117</f>
        <v>1.7098123683706682E-3</v>
      </c>
      <c r="T117" s="198">
        <f>'Indicator Data'!I117/'Indicator Data'!$CB117</f>
        <v>2.0659391154508903E-3</v>
      </c>
      <c r="U117" s="198">
        <f>'Indicator Data'!J117/'Indicator Data'!$CB117</f>
        <v>3.5228795711277044E-2</v>
      </c>
      <c r="V117" s="196">
        <f t="shared" si="171"/>
        <v>0</v>
      </c>
      <c r="W117" s="196">
        <f t="shared" si="172"/>
        <v>0</v>
      </c>
      <c r="X117" s="197">
        <f t="shared" si="173"/>
        <v>0</v>
      </c>
      <c r="Y117" s="197">
        <f t="shared" si="174"/>
        <v>0.1</v>
      </c>
      <c r="Z117" s="197">
        <f t="shared" si="175"/>
        <v>10</v>
      </c>
      <c r="AA117" s="196">
        <f t="shared" si="176"/>
        <v>6.4</v>
      </c>
      <c r="AB117" s="196">
        <f t="shared" si="177"/>
        <v>3.4</v>
      </c>
      <c r="AC117" s="196">
        <f t="shared" si="178"/>
        <v>5.0999999999999996</v>
      </c>
      <c r="AD117" s="196">
        <f t="shared" si="179"/>
        <v>2.1</v>
      </c>
      <c r="AE117" s="197">
        <f t="shared" si="180"/>
        <v>3.8</v>
      </c>
      <c r="AF117" s="197">
        <f t="shared" si="181"/>
        <v>10</v>
      </c>
      <c r="AG117" s="196">
        <f>ROUND(IF('Indicator Data'!K117=0,0,IF('Indicator Data'!K117&gt;AG$3,10,IF('Indicator Data'!K117&lt;AG$4,0,10-(AG$3-'Indicator Data'!K117)/(AG$3-AG$4)*10))),1)</f>
        <v>1.9</v>
      </c>
      <c r="AH117" s="199">
        <f t="shared" si="182"/>
        <v>0.1</v>
      </c>
      <c r="AI117" s="199">
        <f t="shared" si="183"/>
        <v>0.1</v>
      </c>
      <c r="AJ117" s="197">
        <f t="shared" si="184"/>
        <v>4.5999999999999996</v>
      </c>
      <c r="AK117" s="197">
        <f t="shared" si="185"/>
        <v>4.8</v>
      </c>
      <c r="AL117" s="199">
        <f t="shared" si="186"/>
        <v>4.7</v>
      </c>
      <c r="AM117" s="199">
        <f t="shared" si="187"/>
        <v>2.4</v>
      </c>
      <c r="AN117" s="197">
        <f t="shared" si="188"/>
        <v>8.8000000000000007</v>
      </c>
      <c r="AO117" s="200">
        <f t="shared" si="189"/>
        <v>0.1</v>
      </c>
      <c r="AP117" s="200">
        <f t="shared" si="153"/>
        <v>0.1</v>
      </c>
      <c r="AQ117" s="200">
        <f t="shared" si="190"/>
        <v>8.6</v>
      </c>
      <c r="AR117" s="200">
        <f t="shared" si="191"/>
        <v>3.8</v>
      </c>
      <c r="AS117" s="199">
        <f t="shared" si="192"/>
        <v>5.4</v>
      </c>
      <c r="AT117" s="199" t="str">
        <f>IF('Indicator Data'!L117="No data","x",IF('Indicator Data'!CC117&lt;1000,"x",ROUND((IF('Indicator Data'!L117&gt;AT$3,10,IF('Indicator Data'!L117&lt;AT$4,0,10-(AT$3-'Indicator Data'!L117)/(AT$3-AT$4)*10))),1)))</f>
        <v>x</v>
      </c>
      <c r="AU117" s="200">
        <f t="shared" si="193"/>
        <v>5.4</v>
      </c>
      <c r="AV117" s="201">
        <f>IF('Indicator Data'!M117="No data","x",ROUND(IF('Indicator Data'!M117=0,0,IF(LOG('Indicator Data'!M117)&gt;AV$3,10,IF(LOG('Indicator Data'!M117)&lt;AV$4,0,10-(AV$3-LOG('Indicator Data'!M117))/(AV$3-AV$4)*10))),1))</f>
        <v>0</v>
      </c>
      <c r="AW117" s="198">
        <f>IF(AV117="x","x",'Indicator Data'!M117/'Indicator Data'!$CB117)</f>
        <v>0</v>
      </c>
      <c r="AX117" s="201">
        <f t="shared" si="194"/>
        <v>0</v>
      </c>
      <c r="AY117" s="197">
        <f t="shared" si="154"/>
        <v>0</v>
      </c>
      <c r="AZ117" s="201" t="str">
        <f>IF('Indicator Data'!N117="No data","x",ROUND(IF('Indicator Data'!N117=0,0,IF(LOG('Indicator Data'!N117)&gt;AZ$3,10,IF(LOG('Indicator Data'!N117)&lt;AZ$4,0,10-(AZ$3-LOG('Indicator Data'!N117))/(AZ$3-AZ$4)*10))),1))</f>
        <v>x</v>
      </c>
      <c r="BA117" s="198" t="str">
        <f>IF(AZ117="x","x",'Indicator Data'!N117/'Indicator Data'!$CB117)</f>
        <v>x</v>
      </c>
      <c r="BB117" s="201" t="str">
        <f t="shared" si="195"/>
        <v>x</v>
      </c>
      <c r="BC117" s="197" t="str">
        <f t="shared" si="155"/>
        <v>x</v>
      </c>
      <c r="BD117" s="201" t="str">
        <f>IF('Indicator Data'!O117="No data","x",ROUND(IF('Indicator Data'!O117=0,0,IF(LOG('Indicator Data'!O117)&gt;BD$3,10,IF(LOG('Indicator Data'!O117)&lt;BD$4,0,10-(BD$3-LOG('Indicator Data'!O117))/(BD$3-BD$4)*10))),1))</f>
        <v>x</v>
      </c>
      <c r="BE117" s="198" t="str">
        <f>IF(BD117="x","x",'Indicator Data'!O117/'Indicator Data'!$CB117)</f>
        <v>x</v>
      </c>
      <c r="BF117" s="201" t="str">
        <f t="shared" si="196"/>
        <v>x</v>
      </c>
      <c r="BG117" s="197" t="str">
        <f t="shared" si="156"/>
        <v>x</v>
      </c>
      <c r="BH117" s="201" t="str">
        <f>IF('Indicator Data'!P117="No data","x",ROUND(IF('Indicator Data'!P117=0,0,IF(LOG('Indicator Data'!P117)&gt;BH$3,10,IF(LOG('Indicator Data'!P117)&lt;BH$4,0,10-(BH$3-LOG('Indicator Data'!P117))/(BH$3-BH$4)*10))),1))</f>
        <v>x</v>
      </c>
      <c r="BI117" s="198" t="str">
        <f>IF(BH117="x","x",'Indicator Data'!P117/'Indicator Data'!$CB117)</f>
        <v>x</v>
      </c>
      <c r="BJ117" s="201" t="str">
        <f t="shared" si="197"/>
        <v>x</v>
      </c>
      <c r="BK117" s="197" t="str">
        <f t="shared" si="157"/>
        <v>x</v>
      </c>
      <c r="BL117" s="199">
        <f t="shared" si="158"/>
        <v>0</v>
      </c>
      <c r="BM117" s="201">
        <f>ROUND(IF('Indicator Data'!Q117=0,0,IF(LOG('Indicator Data'!Q117)&gt;BM$3,10,IF(LOG('Indicator Data'!Q117)&lt;BM$4,0,10-(BM$3-LOG('Indicator Data'!Q117))/(BM$3-BM$4)*10))),1)</f>
        <v>0</v>
      </c>
      <c r="BN117" s="252">
        <f>'Indicator Data'!R117</f>
        <v>0</v>
      </c>
      <c r="BO117" s="201">
        <f t="shared" si="198"/>
        <v>0</v>
      </c>
      <c r="BP117" s="201">
        <f t="shared" si="199"/>
        <v>0</v>
      </c>
      <c r="BQ117" s="201">
        <f>ROUND(IF('Indicator Data'!S117=0,0,IF(LOG('Indicator Data'!S117)&gt;BQ$3,10,IF(LOG('Indicator Data'!S117)&lt;BQ$4,0,10-(BQ$3-LOG('Indicator Data'!S117))/(BQ$3-BQ$4)*10))),1)</f>
        <v>0</v>
      </c>
      <c r="BR117" s="252">
        <f>'Indicator Data'!T117</f>
        <v>0</v>
      </c>
      <c r="BS117" s="201">
        <f t="shared" si="200"/>
        <v>0</v>
      </c>
      <c r="BT117" s="201">
        <f t="shared" si="201"/>
        <v>0</v>
      </c>
      <c r="BU117" s="197">
        <f t="shared" si="202"/>
        <v>0</v>
      </c>
      <c r="BV117" s="201">
        <f>ROUND(IF('Indicator Data'!U117=0,0,IF(LOG('Indicator Data'!U117)&gt;BV$3,10,IF(LOG('Indicator Data'!U117)&lt;BV$4,0,10-(BV$3-LOG('Indicator Data'!U117))/(BV$3-BV$4)*10))),1)</f>
        <v>3.3</v>
      </c>
      <c r="BW117" s="198">
        <f>'Indicator Data'!U117/'Indicator Data'!$CB117</f>
        <v>1.9663028910587785E-2</v>
      </c>
      <c r="BX117" s="201">
        <f t="shared" si="203"/>
        <v>0.2</v>
      </c>
      <c r="BY117" s="197">
        <f t="shared" si="159"/>
        <v>1.9</v>
      </c>
      <c r="BZ117" s="201">
        <f>ROUND(IF('Indicator Data'!V117=0,0,IF(LOG('Indicator Data'!V117)&gt;BZ$3,10,IF(LOG('Indicator Data'!V117)&lt;BZ$4,0,10-(BZ$3-LOG('Indicator Data'!V117))/(BZ$3-BZ$4)*10))),1)</f>
        <v>4.0999999999999996</v>
      </c>
      <c r="CA117" s="198">
        <f>IF('Indicator Data'!V117/'Indicator Data'!$CB117&gt;1,1,'Indicator Data'!V117/'Indicator Data'!$CB117)</f>
        <v>7.1697958870763925E-2</v>
      </c>
      <c r="CB117" s="201">
        <f t="shared" si="204"/>
        <v>0.7</v>
      </c>
      <c r="CC117" s="197">
        <f t="shared" si="160"/>
        <v>2.6</v>
      </c>
      <c r="CD117" s="201">
        <f>ROUND(IF('Indicator Data'!W117=0,0,IF(LOG('Indicator Data'!W117)&gt;CD$3,10,IF(LOG('Indicator Data'!W117)&lt;CD$4,0,10-(CD$3-LOG('Indicator Data'!W117))/(CD$3-CD$4)*10))),1)</f>
        <v>5.0999999999999996</v>
      </c>
      <c r="CE117" s="198">
        <f>'Indicator Data'!W117/'Indicator Data'!$CB117</f>
        <v>0.38075080678728701</v>
      </c>
      <c r="CF117" s="201">
        <f t="shared" si="205"/>
        <v>3.8</v>
      </c>
      <c r="CG117" s="197">
        <f t="shared" si="161"/>
        <v>4.5</v>
      </c>
      <c r="CH117" s="199">
        <f t="shared" si="206"/>
        <v>2.4</v>
      </c>
      <c r="CI117" s="201">
        <f>IF('Indicator Data'!BR117="No data","x",ROUND(IF('Indicator Data'!BR117&gt;CI$3,0,IF('Indicator Data'!BR117&lt;CI$4,10,(CI$3-'Indicator Data'!BR117)/(CI$3-CI$4)*10)),1))</f>
        <v>1.3</v>
      </c>
      <c r="CJ117" s="201">
        <f>IF('Indicator Data'!BS117="No data","x",ROUND(IF('Indicator Data'!BS117&gt;CJ$3,0,IF('Indicator Data'!BS117&lt;CJ$4,10,(CJ$3-'Indicator Data'!BS117)/(CJ$3-CJ$4)*10)),1))</f>
        <v>3.6</v>
      </c>
      <c r="CK117" s="201" t="str">
        <f>IF('Indicator Data'!AC117="No data","x",ROUND(IF('Indicator Data'!AC117&gt;CK$3,0,IF('Indicator Data'!AC117&lt;CK$4,10,(CK$3-'Indicator Data'!AC117)/(CK$3-CK$4)*10)),1))</f>
        <v>x</v>
      </c>
      <c r="CL117" s="197">
        <f t="shared" si="207"/>
        <v>2.5</v>
      </c>
      <c r="CM117" s="201">
        <f>IF('Indicator Data'!X117="No data","x",ROUND(IF(LOG('Indicator Data'!X117)&gt;CM$3,10,IF(LOG('Indicator Data'!X117)&lt;CM$4,0,10-(CM$3-LOG('Indicator Data'!X117))/(CM$3-CM$4)*10)),1))</f>
        <v>7.4</v>
      </c>
      <c r="CN117" s="201">
        <f>IF('Indicator Data'!Y117="No data","x",ROUND(IF('Indicator Data'!Y117&gt;CN$3,10,IF('Indicator Data'!Y117&lt;CN$4,0,10-(CN$3-'Indicator Data'!Y117)/(CN$3-CN$4)*10)),1))</f>
        <v>3.2</v>
      </c>
      <c r="CO117" s="201">
        <f>IF('Indicator Data'!Z117="No data","x",ROUND(IF('Indicator Data'!Z117&gt;CO$3,10,IF('Indicator Data'!Z117&lt;CO$4,0,10-(CO$3-'Indicator Data'!Z117)/(CO$3-CO$4)*10)),1))</f>
        <v>2.2999999999999998</v>
      </c>
      <c r="CP117" s="201" t="str">
        <f>IF('Indicator Data'!AA117="No data","x",ROUND(IF('Indicator Data'!AA117&gt;CP$3,10,IF('Indicator Data'!AA117&lt;CP$4,0,10-(CP$3-'Indicator Data'!AA117)/(CP$3-CP$4)*10)),1))</f>
        <v>x</v>
      </c>
      <c r="CQ117" s="197">
        <f t="shared" si="162"/>
        <v>4.3</v>
      </c>
      <c r="CR117" s="199">
        <f t="shared" si="163"/>
        <v>3.7</v>
      </c>
      <c r="CS117" s="201" t="str">
        <f>IF('Indicator Data'!AF117="No data","x",ROUND(IF('Indicator Data'!AF117&gt;CS$3,10,IF('Indicator Data'!AF117&lt;CS$4,0,10-(CS$3-'Indicator Data'!AF117)/(CS$3-CS$4)*10)),1))</f>
        <v>x</v>
      </c>
      <c r="CT117" s="201">
        <f>IF('Indicator Data'!AG117="No data","x",ROUND(IF('Indicator Data'!AG117&gt;CT$3,10,IF('Indicator Data'!AG117&lt;CT$4,0,10-(CT$3-'Indicator Data'!AG117)/(CT$3-CT$4)*10)),1))</f>
        <v>3.8</v>
      </c>
      <c r="CU117" s="197">
        <f t="shared" si="164"/>
        <v>4.2</v>
      </c>
      <c r="CV117" s="201">
        <f>IF('Indicator Data'!AB117="No data","x",ROUND(IF('Indicator Data'!AB117&gt;CV$3,10,IF('Indicator Data'!AB117&lt;CV$4,0,10-(CV$3-'Indicator Data'!AB117)/(CV$3-CV$4)*10)),1))</f>
        <v>3.2</v>
      </c>
      <c r="CW117" s="197">
        <f t="shared" si="165"/>
        <v>2.7</v>
      </c>
      <c r="CX117" s="198">
        <f>IF('Indicator Data'!AD117="No data","x",'Indicator Data'!AD117/'Indicator Data'!$CA117)</f>
        <v>6.9552516496987501E-5</v>
      </c>
      <c r="CY117" s="201">
        <f t="shared" si="208"/>
        <v>9.3000000000000007</v>
      </c>
      <c r="CZ117" s="201">
        <f>IF('Indicator Data'!AE117="No data","x",ROUND(IF('Indicator Data'!AE117&gt;CZ$3,0,IF('Indicator Data'!AE117&lt;CZ$4,10,(CZ$3-'Indicator Data'!AE117)/(CZ$3-CZ$4)*10)),1))</f>
        <v>6</v>
      </c>
      <c r="DA117" s="197">
        <f t="shared" si="166"/>
        <v>7.7</v>
      </c>
      <c r="DB117" s="199">
        <f t="shared" si="167"/>
        <v>4.9000000000000004</v>
      </c>
      <c r="DC117" s="200">
        <f t="shared" si="209"/>
        <v>2.9</v>
      </c>
      <c r="DD117" s="202">
        <f t="shared" si="210"/>
        <v>4.2</v>
      </c>
      <c r="DE117" s="201">
        <f>ROUND(IF('Indicator Data'!AH117=0,0,IF('Indicator Data'!AH117&gt;DE$3,10,IF('Indicator Data'!AH117&lt;DE$4,0,10-(DE$3-'Indicator Data'!AH117)/(DE$3-DE$4)*10))),1)</f>
        <v>0</v>
      </c>
      <c r="DF117" s="201">
        <f>ROUND(IF('Indicator Data'!AI117=0,0,IF(LOG('Indicator Data'!AI117)&gt;LOG(DF$3),10,IF(LOG('Indicator Data'!AI117)&lt;LOG(DF$4),0,10-(LOG(DF$3)-LOG('Indicator Data'!AI117))/(LOG(DF$3)-LOG(DF$4))*10))),1)</f>
        <v>0</v>
      </c>
      <c r="DG117" s="203">
        <f t="shared" si="211"/>
        <v>0</v>
      </c>
      <c r="DH117" s="197">
        <f>'Indicator Data'!AJ117</f>
        <v>0</v>
      </c>
      <c r="DI117" s="197">
        <f>'Indicator Data'!AK117</f>
        <v>0</v>
      </c>
      <c r="DJ117" s="200">
        <f t="shared" si="212"/>
        <v>0</v>
      </c>
      <c r="DK117" s="202">
        <f t="shared" si="213"/>
        <v>0</v>
      </c>
      <c r="DL117" s="13"/>
      <c r="DM117" s="24"/>
    </row>
    <row r="118" spans="1:117" s="2" customFormat="1">
      <c r="A118" s="205" t="str">
        <f>'Indicator Data'!A118</f>
        <v>Moldova Republic of</v>
      </c>
      <c r="B118" s="206" t="str">
        <f>'Indicator Data'!B118</f>
        <v>MDA</v>
      </c>
      <c r="C118" s="204">
        <f>ROUND(IF('Indicator Data'!C118=0,0.1,IF(LOG('Indicator Data'!C118)&gt;C$3,10,IF(LOG('Indicator Data'!C118)&lt;C$4,0,10-(C$3-LOG('Indicator Data'!C118))/(C$3-C$4)*10))),1)</f>
        <v>7.3</v>
      </c>
      <c r="D118" s="196">
        <f>ROUND(IF('Indicator Data'!D118=0,0.1,IF(LOG('Indicator Data'!D118)&gt;D$3,10,IF(LOG('Indicator Data'!D118)&lt;D$4,0,10-(D$3-LOG('Indicator Data'!D118))/(D$3-D$4)*10))),1)</f>
        <v>0.1</v>
      </c>
      <c r="E118" s="197">
        <f t="shared" si="168"/>
        <v>4.5999999999999996</v>
      </c>
      <c r="F118" s="197">
        <f>IF('Indicator Data'!E118="No data",0.1,(ROUND(IF('Indicator Data'!E118=0,0,IF(LOG('Indicator Data'!E118)&gt;F$3,10,IF(LOG('Indicator Data'!E118)&lt;F$4,0,10-(F$3-LOG('Indicator Data'!E118))/(F$3-F$4)*10))),1)))</f>
        <v>6.2</v>
      </c>
      <c r="G118" s="197">
        <f>ROUND(IF('Indicator Data'!F118=0,0,IF(LOG('Indicator Data'!F118)&gt;G$3,10,IF(LOG('Indicator Data'!F118)&lt;G$4,0,10-(G$3-LOG('Indicator Data'!F118))/(G$3-G$4)*10))),1)</f>
        <v>0</v>
      </c>
      <c r="H118" s="196">
        <f>ROUND(IF('Indicator Data'!G118=0,0,IF(LOG('Indicator Data'!G118)&gt;H$3,10,IF(LOG('Indicator Data'!G118)&lt;H$4,0,10-(H$3-LOG('Indicator Data'!G118))/(H$3-H$4)*10))),1)</f>
        <v>0</v>
      </c>
      <c r="I118" s="196">
        <f>ROUND(IF('Indicator Data'!H118=0,0,IF(LOG('Indicator Data'!H118)&gt;I$3,10,IF(LOG('Indicator Data'!H118)&lt;I$4,0,10-(I$3-LOG('Indicator Data'!H118))/(I$3-I$4)*10))),1)</f>
        <v>0</v>
      </c>
      <c r="J118" s="196">
        <f t="shared" si="169"/>
        <v>0</v>
      </c>
      <c r="K118" s="196">
        <f>ROUND(IF('Indicator Data'!I118=0,0,IF(LOG('Indicator Data'!I118)&gt;K$3,10,IF(LOG('Indicator Data'!I118)&lt;K$4,0,10-(K$3-LOG('Indicator Data'!I118))/(K$3-K$4)*10))),1)</f>
        <v>0</v>
      </c>
      <c r="L118" s="197">
        <f t="shared" si="170"/>
        <v>0</v>
      </c>
      <c r="M118" s="197">
        <f>ROUND(IF('Indicator Data'!J118=0,0,IF(LOG('Indicator Data'!J118)&gt;M$3,10,IF(LOG('Indicator Data'!J118)&lt;M$4,0,10-(M$3-LOG('Indicator Data'!J118))/(M$3-M$4)*10))),1)</f>
        <v>7</v>
      </c>
      <c r="N118" s="198">
        <f>'Indicator Data'!C118/'Indicator Data'!$CB118</f>
        <v>2.101698952233251E-3</v>
      </c>
      <c r="O118" s="198">
        <f>'Indicator Data'!D118/'Indicator Data'!$CB118</f>
        <v>0</v>
      </c>
      <c r="P118" s="198">
        <f>IF(F118=0.1,"x",'Indicator Data'!E118/'Indicator Data'!$CB118)</f>
        <v>7.3402548330166921E-3</v>
      </c>
      <c r="Q118" s="198">
        <f>'Indicator Data'!F118/'Indicator Data'!$CB118</f>
        <v>0</v>
      </c>
      <c r="R118" s="198">
        <f>'Indicator Data'!G118/'Indicator Data'!$CB118</f>
        <v>0</v>
      </c>
      <c r="S118" s="198">
        <f>'Indicator Data'!H118/'Indicator Data'!$CB118</f>
        <v>0</v>
      </c>
      <c r="T118" s="198">
        <f>'Indicator Data'!I118/'Indicator Data'!$CB118</f>
        <v>0</v>
      </c>
      <c r="U118" s="198">
        <f>'Indicator Data'!J118/'Indicator Data'!$CB118</f>
        <v>1.5161442605372149E-3</v>
      </c>
      <c r="V118" s="196">
        <f t="shared" si="171"/>
        <v>10</v>
      </c>
      <c r="W118" s="196">
        <f t="shared" si="172"/>
        <v>0</v>
      </c>
      <c r="X118" s="197">
        <f t="shared" si="173"/>
        <v>7.6</v>
      </c>
      <c r="Y118" s="197">
        <f t="shared" si="174"/>
        <v>4.9000000000000004</v>
      </c>
      <c r="Z118" s="197">
        <f t="shared" si="175"/>
        <v>0</v>
      </c>
      <c r="AA118" s="196">
        <f t="shared" si="176"/>
        <v>0</v>
      </c>
      <c r="AB118" s="196">
        <f t="shared" si="177"/>
        <v>0</v>
      </c>
      <c r="AC118" s="196">
        <f t="shared" si="178"/>
        <v>0</v>
      </c>
      <c r="AD118" s="196">
        <f t="shared" si="179"/>
        <v>0</v>
      </c>
      <c r="AE118" s="197">
        <f t="shared" si="180"/>
        <v>0</v>
      </c>
      <c r="AF118" s="197">
        <f t="shared" si="181"/>
        <v>0.5</v>
      </c>
      <c r="AG118" s="196">
        <f>ROUND(IF('Indicator Data'!K118=0,0,IF('Indicator Data'!K118&gt;AG$3,10,IF('Indicator Data'!K118&lt;AG$4,0,10-(AG$3-'Indicator Data'!K118)/(AG$3-AG$4)*10))),1)</f>
        <v>2.9</v>
      </c>
      <c r="AH118" s="199">
        <f t="shared" si="182"/>
        <v>8.6999999999999993</v>
      </c>
      <c r="AI118" s="199">
        <f t="shared" si="183"/>
        <v>0.1</v>
      </c>
      <c r="AJ118" s="197">
        <f t="shared" si="184"/>
        <v>0</v>
      </c>
      <c r="AK118" s="197">
        <f t="shared" si="185"/>
        <v>0</v>
      </c>
      <c r="AL118" s="199">
        <f t="shared" si="186"/>
        <v>0</v>
      </c>
      <c r="AM118" s="199">
        <f t="shared" si="187"/>
        <v>0</v>
      </c>
      <c r="AN118" s="197">
        <f t="shared" si="188"/>
        <v>4.5</v>
      </c>
      <c r="AO118" s="200">
        <f t="shared" si="189"/>
        <v>6.3</v>
      </c>
      <c r="AP118" s="200">
        <f t="shared" si="153"/>
        <v>5.6</v>
      </c>
      <c r="AQ118" s="200">
        <f t="shared" si="190"/>
        <v>0</v>
      </c>
      <c r="AR118" s="200">
        <f t="shared" si="191"/>
        <v>0</v>
      </c>
      <c r="AS118" s="199">
        <f t="shared" si="192"/>
        <v>3.7</v>
      </c>
      <c r="AT118" s="199">
        <f>IF('Indicator Data'!L118="No data","x",IF('Indicator Data'!CC118&lt;1000,"x",ROUND((IF('Indicator Data'!L118&gt;AT$3,10,IF('Indicator Data'!L118&lt;AT$4,0,10-(AT$3-'Indicator Data'!L118)/(AT$3-AT$4)*10))),1)))</f>
        <v>6.7</v>
      </c>
      <c r="AU118" s="200">
        <f t="shared" si="193"/>
        <v>5.2</v>
      </c>
      <c r="AV118" s="201">
        <f>IF('Indicator Data'!M118="No data","x",ROUND(IF('Indicator Data'!M118=0,0,IF(LOG('Indicator Data'!M118)&gt;AV$3,10,IF(LOG('Indicator Data'!M118)&lt;AV$4,0,10-(AV$3-LOG('Indicator Data'!M118))/(AV$3-AV$4)*10))),1))</f>
        <v>7.9</v>
      </c>
      <c r="AW118" s="198">
        <f>IF(AV118="x","x",'Indicator Data'!M118/'Indicator Data'!$CB118)</f>
        <v>0.84107990352501083</v>
      </c>
      <c r="AX118" s="201">
        <f t="shared" si="194"/>
        <v>9.3000000000000007</v>
      </c>
      <c r="AY118" s="197">
        <f t="shared" si="154"/>
        <v>8.6999999999999993</v>
      </c>
      <c r="AZ118" s="201" t="str">
        <f>IF('Indicator Data'!N118="No data","x",ROUND(IF('Indicator Data'!N118=0,0,IF(LOG('Indicator Data'!N118)&gt;AZ$3,10,IF(LOG('Indicator Data'!N118)&lt;AZ$4,0,10-(AZ$3-LOG('Indicator Data'!N118))/(AZ$3-AZ$4)*10))),1))</f>
        <v>x</v>
      </c>
      <c r="BA118" s="198" t="str">
        <f>IF(AZ118="x","x",'Indicator Data'!N118/'Indicator Data'!$CB118)</f>
        <v>x</v>
      </c>
      <c r="BB118" s="201" t="str">
        <f t="shared" si="195"/>
        <v>x</v>
      </c>
      <c r="BC118" s="197" t="str">
        <f t="shared" si="155"/>
        <v>x</v>
      </c>
      <c r="BD118" s="201" t="str">
        <f>IF('Indicator Data'!O118="No data","x",ROUND(IF('Indicator Data'!O118=0,0,IF(LOG('Indicator Data'!O118)&gt;BD$3,10,IF(LOG('Indicator Data'!O118)&lt;BD$4,0,10-(BD$3-LOG('Indicator Data'!O118))/(BD$3-BD$4)*10))),1))</f>
        <v>x</v>
      </c>
      <c r="BE118" s="198" t="str">
        <f>IF(BD118="x","x",'Indicator Data'!O118/'Indicator Data'!$CB118)</f>
        <v>x</v>
      </c>
      <c r="BF118" s="201" t="str">
        <f t="shared" si="196"/>
        <v>x</v>
      </c>
      <c r="BG118" s="197" t="str">
        <f t="shared" si="156"/>
        <v>x</v>
      </c>
      <c r="BH118" s="201" t="str">
        <f>IF('Indicator Data'!P118="No data","x",ROUND(IF('Indicator Data'!P118=0,0,IF(LOG('Indicator Data'!P118)&gt;BH$3,10,IF(LOG('Indicator Data'!P118)&lt;BH$4,0,10-(BH$3-LOG('Indicator Data'!P118))/(BH$3-BH$4)*10))),1))</f>
        <v>x</v>
      </c>
      <c r="BI118" s="198" t="str">
        <f>IF(BH118="x","x",'Indicator Data'!P118/'Indicator Data'!$CB118)</f>
        <v>x</v>
      </c>
      <c r="BJ118" s="201" t="str">
        <f t="shared" si="197"/>
        <v>x</v>
      </c>
      <c r="BK118" s="197" t="str">
        <f t="shared" si="157"/>
        <v>x</v>
      </c>
      <c r="BL118" s="199">
        <f t="shared" si="158"/>
        <v>8.6999999999999993</v>
      </c>
      <c r="BM118" s="201">
        <f>ROUND(IF('Indicator Data'!Q118=0,0,IF(LOG('Indicator Data'!Q118)&gt;BM$3,10,IF(LOG('Indicator Data'!Q118)&lt;BM$4,0,10-(BM$3-LOG('Indicator Data'!Q118))/(BM$3-BM$4)*10))),1)</f>
        <v>0</v>
      </c>
      <c r="BN118" s="252">
        <f>'Indicator Data'!R118</f>
        <v>0</v>
      </c>
      <c r="BO118" s="201">
        <f t="shared" si="198"/>
        <v>0</v>
      </c>
      <c r="BP118" s="201">
        <f t="shared" si="199"/>
        <v>0</v>
      </c>
      <c r="BQ118" s="201">
        <f>ROUND(IF('Indicator Data'!S118=0,0,IF(LOG('Indicator Data'!S118)&gt;BQ$3,10,IF(LOG('Indicator Data'!S118)&lt;BQ$4,0,10-(BQ$3-LOG('Indicator Data'!S118))/(BQ$3-BQ$4)*10))),1)</f>
        <v>0</v>
      </c>
      <c r="BR118" s="252">
        <f>'Indicator Data'!T118</f>
        <v>0</v>
      </c>
      <c r="BS118" s="201">
        <f t="shared" si="200"/>
        <v>0</v>
      </c>
      <c r="BT118" s="201">
        <f t="shared" si="201"/>
        <v>0</v>
      </c>
      <c r="BU118" s="197">
        <f t="shared" si="202"/>
        <v>0</v>
      </c>
      <c r="BV118" s="201">
        <f>ROUND(IF('Indicator Data'!U118=0,0,IF(LOG('Indicator Data'!U118)&gt;BV$3,10,IF(LOG('Indicator Data'!U118)&lt;BV$4,0,10-(BV$3-LOG('Indicator Data'!U118))/(BV$3-BV$4)*10))),1)</f>
        <v>0</v>
      </c>
      <c r="BW118" s="198">
        <f>'Indicator Data'!U118/'Indicator Data'!$CB118</f>
        <v>0</v>
      </c>
      <c r="BX118" s="201">
        <f t="shared" si="203"/>
        <v>0</v>
      </c>
      <c r="BY118" s="197">
        <f t="shared" si="159"/>
        <v>0</v>
      </c>
      <c r="BZ118" s="201">
        <f>ROUND(IF('Indicator Data'!V118=0,0,IF(LOG('Indicator Data'!V118)&gt;BZ$3,10,IF(LOG('Indicator Data'!V118)&lt;BZ$4,0,10-(BZ$3-LOG('Indicator Data'!V118))/(BZ$3-BZ$4)*10))),1)</f>
        <v>0</v>
      </c>
      <c r="CA118" s="198">
        <f>IF('Indicator Data'!V118/'Indicator Data'!$CB118&gt;1,1,'Indicator Data'!V118/'Indicator Data'!$CB118)</f>
        <v>0</v>
      </c>
      <c r="CB118" s="201">
        <f t="shared" si="204"/>
        <v>0</v>
      </c>
      <c r="CC118" s="197">
        <f t="shared" si="160"/>
        <v>0</v>
      </c>
      <c r="CD118" s="201">
        <f>ROUND(IF('Indicator Data'!W118=0,0,IF(LOG('Indicator Data'!W118)&gt;CD$3,10,IF(LOG('Indicator Data'!W118)&lt;CD$4,0,10-(CD$3-LOG('Indicator Data'!W118))/(CD$3-CD$4)*10))),1)</f>
        <v>0</v>
      </c>
      <c r="CE118" s="198">
        <f>'Indicator Data'!W118/'Indicator Data'!$CB118</f>
        <v>0</v>
      </c>
      <c r="CF118" s="201">
        <f t="shared" si="205"/>
        <v>0</v>
      </c>
      <c r="CG118" s="197">
        <f t="shared" si="161"/>
        <v>0</v>
      </c>
      <c r="CH118" s="199">
        <f t="shared" si="206"/>
        <v>0</v>
      </c>
      <c r="CI118" s="201">
        <f>IF('Indicator Data'!BR118="No data","x",ROUND(IF('Indicator Data'!BR118&gt;CI$3,0,IF('Indicator Data'!BR118&lt;CI$4,10,(CI$3-'Indicator Data'!BR118)/(CI$3-CI$4)*10)),1))</f>
        <v>2.6</v>
      </c>
      <c r="CJ118" s="201">
        <f>IF('Indicator Data'!BS118="No data","x",ROUND(IF('Indicator Data'!BS118&gt;CJ$3,0,IF('Indicator Data'!BS118&lt;CJ$4,10,(CJ$3-'Indicator Data'!BS118)/(CJ$3-CJ$4)*10)),1))</f>
        <v>1.8</v>
      </c>
      <c r="CK118" s="201">
        <f>IF('Indicator Data'!AC118="No data","x",ROUND(IF('Indicator Data'!AC118&gt;CK$3,0,IF('Indicator Data'!AC118&lt;CK$4,10,(CK$3-'Indicator Data'!AC118)/(CK$3-CK$4)*10)),1))</f>
        <v>1.3</v>
      </c>
      <c r="CL118" s="197">
        <f t="shared" si="207"/>
        <v>1.9</v>
      </c>
      <c r="CM118" s="201">
        <f>IF('Indicator Data'!X118="No data","x",ROUND(IF(LOG('Indicator Data'!X118)&gt;CM$3,10,IF(LOG('Indicator Data'!X118)&lt;CM$4,0,10-(CM$3-LOG('Indicator Data'!X118))/(CM$3-CM$4)*10)),1))</f>
        <v>7</v>
      </c>
      <c r="CN118" s="201">
        <f>IF('Indicator Data'!Y118="No data","x",ROUND(IF('Indicator Data'!Y118&gt;CN$3,10,IF('Indicator Data'!Y118&lt;CN$4,0,10-(CN$3-'Indicator Data'!Y118)/(CN$3-CN$4)*10)),1))</f>
        <v>0</v>
      </c>
      <c r="CO118" s="201">
        <f>IF('Indicator Data'!Z118="No data","x",ROUND(IF('Indicator Data'!Z118&gt;CO$3,10,IF('Indicator Data'!Z118&lt;CO$4,0,10-(CO$3-'Indicator Data'!Z118)/(CO$3-CO$4)*10)),1))</f>
        <v>4.3</v>
      </c>
      <c r="CP118" s="201">
        <f>IF('Indicator Data'!AA118="No data","x",ROUND(IF('Indicator Data'!AA118&gt;CP$3,10,IF('Indicator Data'!AA118&lt;CP$4,0,10-(CP$3-'Indicator Data'!AA118)/(CP$3-CP$4)*10)),1))</f>
        <v>2.2000000000000002</v>
      </c>
      <c r="CQ118" s="197">
        <f t="shared" si="162"/>
        <v>3.4</v>
      </c>
      <c r="CR118" s="199">
        <f t="shared" si="163"/>
        <v>2.9</v>
      </c>
      <c r="CS118" s="201">
        <f>IF('Indicator Data'!AF118="No data","x",ROUND(IF('Indicator Data'!AF118&gt;CS$3,10,IF('Indicator Data'!AF118&lt;CS$4,0,10-(CS$3-'Indicator Data'!AF118)/(CS$3-CS$4)*10)),1))</f>
        <v>6.6</v>
      </c>
      <c r="CT118" s="201">
        <f>IF('Indicator Data'!AG118="No data","x",ROUND(IF('Indicator Data'!AG118&gt;CT$3,10,IF('Indicator Data'!AG118&lt;CT$4,0,10-(CT$3-'Indicator Data'!AG118)/(CT$3-CT$4)*10)),1))</f>
        <v>0</v>
      </c>
      <c r="CU118" s="197">
        <f t="shared" si="164"/>
        <v>3.4</v>
      </c>
      <c r="CV118" s="201">
        <f>IF('Indicator Data'!AB118="No data","x",ROUND(IF('Indicator Data'!AB118&gt;CV$3,10,IF('Indicator Data'!AB118&lt;CV$4,0,10-(CV$3-'Indicator Data'!AB118)/(CV$3-CV$4)*10)),1))</f>
        <v>0</v>
      </c>
      <c r="CW118" s="197">
        <f t="shared" si="165"/>
        <v>1.4</v>
      </c>
      <c r="CX118" s="198">
        <f>IF('Indicator Data'!AD118="No data","x",'Indicator Data'!AD118/'Indicator Data'!$CA118)</f>
        <v>5.1314303081114029E-4</v>
      </c>
      <c r="CY118" s="201">
        <f t="shared" si="208"/>
        <v>4.9000000000000004</v>
      </c>
      <c r="CZ118" s="201">
        <f>IF('Indicator Data'!AE118="No data","x",ROUND(IF('Indicator Data'!AE118&gt;CZ$3,0,IF('Indicator Data'!AE118&lt;CZ$4,10,(CZ$3-'Indicator Data'!AE118)/(CZ$3-CZ$4)*10)),1))</f>
        <v>2</v>
      </c>
      <c r="DA118" s="197">
        <f t="shared" si="166"/>
        <v>3.5</v>
      </c>
      <c r="DB118" s="199">
        <f t="shared" si="167"/>
        <v>2.8</v>
      </c>
      <c r="DC118" s="200">
        <f t="shared" si="209"/>
        <v>4.5999999999999996</v>
      </c>
      <c r="DD118" s="202">
        <f t="shared" si="210"/>
        <v>4</v>
      </c>
      <c r="DE118" s="201">
        <f>ROUND(IF('Indicator Data'!AH118=0,0,IF('Indicator Data'!AH118&gt;DE$3,10,IF('Indicator Data'!AH118&lt;DE$4,0,10-(DE$3-'Indicator Data'!AH118)/(DE$3-DE$4)*10))),1)</f>
        <v>0.4</v>
      </c>
      <c r="DF118" s="201">
        <f>ROUND(IF('Indicator Data'!AI118=0,0,IF(LOG('Indicator Data'!AI118)&gt;LOG(DF$3),10,IF(LOG('Indicator Data'!AI118)&lt;LOG(DF$4),0,10-(LOG(DF$3)-LOG('Indicator Data'!AI118))/(LOG(DF$3)-LOG(DF$4))*10))),1)</f>
        <v>2.7</v>
      </c>
      <c r="DG118" s="203">
        <f t="shared" si="211"/>
        <v>1.6</v>
      </c>
      <c r="DH118" s="197">
        <f>'Indicator Data'!AJ118</f>
        <v>0</v>
      </c>
      <c r="DI118" s="197">
        <f>'Indicator Data'!AK118</f>
        <v>0</v>
      </c>
      <c r="DJ118" s="200">
        <f t="shared" si="212"/>
        <v>0</v>
      </c>
      <c r="DK118" s="202">
        <f t="shared" si="213"/>
        <v>1.1000000000000001</v>
      </c>
      <c r="DL118" s="13"/>
      <c r="DM118" s="24"/>
    </row>
    <row r="119" spans="1:117" s="2" customFormat="1">
      <c r="A119" s="205" t="str">
        <f>'Indicator Data'!A119</f>
        <v>Mongolia</v>
      </c>
      <c r="B119" s="206" t="str">
        <f>'Indicator Data'!B119</f>
        <v>MNG</v>
      </c>
      <c r="C119" s="204">
        <f>ROUND(IF('Indicator Data'!C119=0,0.1,IF(LOG('Indicator Data'!C119)&gt;C$3,10,IF(LOG('Indicator Data'!C119)&lt;C$4,0,10-(C$3-LOG('Indicator Data'!C119))/(C$3-C$4)*10))),1)</f>
        <v>5.4</v>
      </c>
      <c r="D119" s="196">
        <f>ROUND(IF('Indicator Data'!D119=0,0.1,IF(LOG('Indicator Data'!D119)&gt;D$3,10,IF(LOG('Indicator Data'!D119)&lt;D$4,0,10-(D$3-LOG('Indicator Data'!D119))/(D$3-D$4)*10))),1)</f>
        <v>0.6</v>
      </c>
      <c r="E119" s="197">
        <f t="shared" si="168"/>
        <v>3.4</v>
      </c>
      <c r="F119" s="197">
        <f>IF('Indicator Data'!E119="No data",0.1,(ROUND(IF('Indicator Data'!E119=0,0,IF(LOG('Indicator Data'!E119)&gt;F$3,10,IF(LOG('Indicator Data'!E119)&lt;F$4,0,10-(F$3-LOG('Indicator Data'!E119))/(F$3-F$4)*10))),1)))</f>
        <v>5.3</v>
      </c>
      <c r="G119" s="197">
        <f>ROUND(IF('Indicator Data'!F119=0,0,IF(LOG('Indicator Data'!F119)&gt;G$3,10,IF(LOG('Indicator Data'!F119)&lt;G$4,0,10-(G$3-LOG('Indicator Data'!F119))/(G$3-G$4)*10))),1)</f>
        <v>0</v>
      </c>
      <c r="H119" s="196">
        <f>ROUND(IF('Indicator Data'!G119=0,0,IF(LOG('Indicator Data'!G119)&gt;H$3,10,IF(LOG('Indicator Data'!G119)&lt;H$4,0,10-(H$3-LOG('Indicator Data'!G119))/(H$3-H$4)*10))),1)</f>
        <v>0</v>
      </c>
      <c r="I119" s="196">
        <f>ROUND(IF('Indicator Data'!H119=0,0,IF(LOG('Indicator Data'!H119)&gt;I$3,10,IF(LOG('Indicator Data'!H119)&lt;I$4,0,10-(I$3-LOG('Indicator Data'!H119))/(I$3-I$4)*10))),1)</f>
        <v>0</v>
      </c>
      <c r="J119" s="196">
        <f t="shared" si="169"/>
        <v>0</v>
      </c>
      <c r="K119" s="196">
        <f>ROUND(IF('Indicator Data'!I119=0,0,IF(LOG('Indicator Data'!I119)&gt;K$3,10,IF(LOG('Indicator Data'!I119)&lt;K$4,0,10-(K$3-LOG('Indicator Data'!I119))/(K$3-K$4)*10))),1)</f>
        <v>0</v>
      </c>
      <c r="L119" s="197">
        <f t="shared" si="170"/>
        <v>0</v>
      </c>
      <c r="M119" s="197">
        <f>ROUND(IF('Indicator Data'!J119=0,0,IF(LOG('Indicator Data'!J119)&gt;M$3,10,IF(LOG('Indicator Data'!J119)&lt;M$4,0,10-(M$3-LOG('Indicator Data'!J119))/(M$3-M$4)*10))),1)</f>
        <v>7.8</v>
      </c>
      <c r="N119" s="198">
        <f>'Indicator Data'!C119/'Indicator Data'!$CB119</f>
        <v>4.8412105853206115E-4</v>
      </c>
      <c r="O119" s="198">
        <f>'Indicator Data'!D119/'Indicator Data'!$CB119</f>
        <v>5.2064207081843254E-6</v>
      </c>
      <c r="P119" s="198">
        <f>IF(F119=0.1,"x",'Indicator Data'!E119/'Indicator Data'!$CB119)</f>
        <v>4.6796387065768759E-3</v>
      </c>
      <c r="Q119" s="198">
        <f>'Indicator Data'!F119/'Indicator Data'!$CB119</f>
        <v>0</v>
      </c>
      <c r="R119" s="198">
        <f>'Indicator Data'!G119/'Indicator Data'!$CB119</f>
        <v>0</v>
      </c>
      <c r="S119" s="198">
        <f>'Indicator Data'!H119/'Indicator Data'!$CB119</f>
        <v>0</v>
      </c>
      <c r="T119" s="198">
        <f>'Indicator Data'!I119/'Indicator Data'!$CB119</f>
        <v>0</v>
      </c>
      <c r="U119" s="198">
        <f>'Indicator Data'!J119/'Indicator Data'!$CB119</f>
        <v>4.3636094588201113E-3</v>
      </c>
      <c r="V119" s="196">
        <f t="shared" si="171"/>
        <v>2.4</v>
      </c>
      <c r="W119" s="196">
        <f t="shared" si="172"/>
        <v>0.1</v>
      </c>
      <c r="X119" s="197">
        <f t="shared" si="173"/>
        <v>1.3</v>
      </c>
      <c r="Y119" s="197">
        <f t="shared" si="174"/>
        <v>3.1</v>
      </c>
      <c r="Z119" s="197">
        <f t="shared" si="175"/>
        <v>0</v>
      </c>
      <c r="AA119" s="196">
        <f t="shared" si="176"/>
        <v>0</v>
      </c>
      <c r="AB119" s="196">
        <f t="shared" si="177"/>
        <v>0</v>
      </c>
      <c r="AC119" s="196">
        <f t="shared" si="178"/>
        <v>0</v>
      </c>
      <c r="AD119" s="196">
        <f t="shared" si="179"/>
        <v>0</v>
      </c>
      <c r="AE119" s="197">
        <f t="shared" si="180"/>
        <v>0</v>
      </c>
      <c r="AF119" s="197">
        <f t="shared" si="181"/>
        <v>1.5</v>
      </c>
      <c r="AG119" s="196">
        <f>ROUND(IF('Indicator Data'!K119=0,0,IF('Indicator Data'!K119&gt;AG$3,10,IF('Indicator Data'!K119&lt;AG$4,0,10-(AG$3-'Indicator Data'!K119)/(AG$3-AG$4)*10))),1)</f>
        <v>1</v>
      </c>
      <c r="AH119" s="199">
        <f t="shared" si="182"/>
        <v>3.9</v>
      </c>
      <c r="AI119" s="199">
        <f t="shared" si="183"/>
        <v>0.4</v>
      </c>
      <c r="AJ119" s="197">
        <f t="shared" si="184"/>
        <v>0</v>
      </c>
      <c r="AK119" s="197">
        <f t="shared" si="185"/>
        <v>0</v>
      </c>
      <c r="AL119" s="199">
        <f t="shared" si="186"/>
        <v>0</v>
      </c>
      <c r="AM119" s="199">
        <f t="shared" si="187"/>
        <v>0</v>
      </c>
      <c r="AN119" s="197">
        <f t="shared" si="188"/>
        <v>5.5</v>
      </c>
      <c r="AO119" s="200">
        <f t="shared" si="189"/>
        <v>2.4</v>
      </c>
      <c r="AP119" s="200">
        <f t="shared" si="153"/>
        <v>4.3</v>
      </c>
      <c r="AQ119" s="200">
        <f t="shared" si="190"/>
        <v>0</v>
      </c>
      <c r="AR119" s="200">
        <f t="shared" si="191"/>
        <v>0</v>
      </c>
      <c r="AS119" s="199">
        <f t="shared" si="192"/>
        <v>3.3</v>
      </c>
      <c r="AT119" s="199">
        <f>IF('Indicator Data'!L119="No data","x",IF('Indicator Data'!CC119&lt;1000,"x",ROUND((IF('Indicator Data'!L119&gt;AT$3,10,IF('Indicator Data'!L119&lt;AT$4,0,10-(AT$3-'Indicator Data'!L119)/(AT$3-AT$4)*10))),1)))</f>
        <v>10</v>
      </c>
      <c r="AU119" s="200">
        <f t="shared" si="193"/>
        <v>6.7</v>
      </c>
      <c r="AV119" s="201">
        <f>IF('Indicator Data'!M119="No data","x",ROUND(IF('Indicator Data'!M119=0,0,IF(LOG('Indicator Data'!M119)&gt;AV$3,10,IF(LOG('Indicator Data'!M119)&lt;AV$4,0,10-(AV$3-LOG('Indicator Data'!M119))/(AV$3-AV$4)*10))),1))</f>
        <v>0</v>
      </c>
      <c r="AW119" s="198">
        <f>IF(AV119="x","x",'Indicator Data'!M119/'Indicator Data'!$CB119)</f>
        <v>1.2155429403132078E-6</v>
      </c>
      <c r="AX119" s="201">
        <f t="shared" si="194"/>
        <v>0</v>
      </c>
      <c r="AY119" s="197">
        <f t="shared" si="154"/>
        <v>0</v>
      </c>
      <c r="AZ119" s="201" t="str">
        <f>IF('Indicator Data'!N119="No data","x",ROUND(IF('Indicator Data'!N119=0,0,IF(LOG('Indicator Data'!N119)&gt;AZ$3,10,IF(LOG('Indicator Data'!N119)&lt;AZ$4,0,10-(AZ$3-LOG('Indicator Data'!N119))/(AZ$3-AZ$4)*10))),1))</f>
        <v>x</v>
      </c>
      <c r="BA119" s="198" t="str">
        <f>IF(AZ119="x","x",'Indicator Data'!N119/'Indicator Data'!$CB119)</f>
        <v>x</v>
      </c>
      <c r="BB119" s="201" t="str">
        <f t="shared" si="195"/>
        <v>x</v>
      </c>
      <c r="BC119" s="197" t="str">
        <f t="shared" si="155"/>
        <v>x</v>
      </c>
      <c r="BD119" s="201" t="str">
        <f>IF('Indicator Data'!O119="No data","x",ROUND(IF('Indicator Data'!O119=0,0,IF(LOG('Indicator Data'!O119)&gt;BD$3,10,IF(LOG('Indicator Data'!O119)&lt;BD$4,0,10-(BD$3-LOG('Indicator Data'!O119))/(BD$3-BD$4)*10))),1))</f>
        <v>x</v>
      </c>
      <c r="BE119" s="198" t="str">
        <f>IF(BD119="x","x",'Indicator Data'!O119/'Indicator Data'!$CB119)</f>
        <v>x</v>
      </c>
      <c r="BF119" s="201" t="str">
        <f t="shared" si="196"/>
        <v>x</v>
      </c>
      <c r="BG119" s="197" t="str">
        <f t="shared" si="156"/>
        <v>x</v>
      </c>
      <c r="BH119" s="201" t="str">
        <f>IF('Indicator Data'!P119="No data","x",ROUND(IF('Indicator Data'!P119=0,0,IF(LOG('Indicator Data'!P119)&gt;BH$3,10,IF(LOG('Indicator Data'!P119)&lt;BH$4,0,10-(BH$3-LOG('Indicator Data'!P119))/(BH$3-BH$4)*10))),1))</f>
        <v>x</v>
      </c>
      <c r="BI119" s="198" t="str">
        <f>IF(BH119="x","x",'Indicator Data'!P119/'Indicator Data'!$CB119)</f>
        <v>x</v>
      </c>
      <c r="BJ119" s="201" t="str">
        <f t="shared" si="197"/>
        <v>x</v>
      </c>
      <c r="BK119" s="197" t="str">
        <f t="shared" si="157"/>
        <v>x</v>
      </c>
      <c r="BL119" s="199">
        <f t="shared" si="158"/>
        <v>0</v>
      </c>
      <c r="BM119" s="201">
        <f>ROUND(IF('Indicator Data'!Q119=0,0,IF(LOG('Indicator Data'!Q119)&gt;BM$3,10,IF(LOG('Indicator Data'!Q119)&lt;BM$4,0,10-(BM$3-LOG('Indicator Data'!Q119))/(BM$3-BM$4)*10))),1)</f>
        <v>0</v>
      </c>
      <c r="BN119" s="252">
        <f>'Indicator Data'!R119</f>
        <v>0</v>
      </c>
      <c r="BO119" s="201">
        <f t="shared" si="198"/>
        <v>0</v>
      </c>
      <c r="BP119" s="201">
        <f t="shared" si="199"/>
        <v>0</v>
      </c>
      <c r="BQ119" s="201">
        <f>ROUND(IF('Indicator Data'!S119=0,0,IF(LOG('Indicator Data'!S119)&gt;BQ$3,10,IF(LOG('Indicator Data'!S119)&lt;BQ$4,0,10-(BQ$3-LOG('Indicator Data'!S119))/(BQ$3-BQ$4)*10))),1)</f>
        <v>0</v>
      </c>
      <c r="BR119" s="252">
        <f>'Indicator Data'!T119</f>
        <v>0</v>
      </c>
      <c r="BS119" s="201">
        <f t="shared" si="200"/>
        <v>0</v>
      </c>
      <c r="BT119" s="201">
        <f t="shared" si="201"/>
        <v>0</v>
      </c>
      <c r="BU119" s="197">
        <f t="shared" si="202"/>
        <v>0</v>
      </c>
      <c r="BV119" s="201">
        <f>ROUND(IF('Indicator Data'!U119=0,0,IF(LOG('Indicator Data'!U119)&gt;BV$3,10,IF(LOG('Indicator Data'!U119)&lt;BV$4,0,10-(BV$3-LOG('Indicator Data'!U119))/(BV$3-BV$4)*10))),1)</f>
        <v>0</v>
      </c>
      <c r="BW119" s="198">
        <f>'Indicator Data'!U119/'Indicator Data'!$CB119</f>
        <v>0</v>
      </c>
      <c r="BX119" s="201">
        <f t="shared" si="203"/>
        <v>0</v>
      </c>
      <c r="BY119" s="197">
        <f t="shared" si="159"/>
        <v>0</v>
      </c>
      <c r="BZ119" s="201">
        <f>ROUND(IF('Indicator Data'!V119=0,0,IF(LOG('Indicator Data'!V119)&gt;BZ$3,10,IF(LOG('Indicator Data'!V119)&lt;BZ$4,0,10-(BZ$3-LOG('Indicator Data'!V119))/(BZ$3-BZ$4)*10))),1)</f>
        <v>0</v>
      </c>
      <c r="CA119" s="198">
        <f>IF('Indicator Data'!V119/'Indicator Data'!$CB119&gt;1,1,'Indicator Data'!V119/'Indicator Data'!$CB119)</f>
        <v>0</v>
      </c>
      <c r="CB119" s="201">
        <f t="shared" si="204"/>
        <v>0</v>
      </c>
      <c r="CC119" s="197">
        <f t="shared" si="160"/>
        <v>0</v>
      </c>
      <c r="CD119" s="201">
        <f>ROUND(IF('Indicator Data'!W119=0,0,IF(LOG('Indicator Data'!W119)&gt;CD$3,10,IF(LOG('Indicator Data'!W119)&lt;CD$4,0,10-(CD$3-LOG('Indicator Data'!W119))/(CD$3-CD$4)*10))),1)</f>
        <v>0</v>
      </c>
      <c r="CE119" s="198">
        <f>'Indicator Data'!W119/'Indicator Data'!$CB119</f>
        <v>0</v>
      </c>
      <c r="CF119" s="201">
        <f t="shared" si="205"/>
        <v>0</v>
      </c>
      <c r="CG119" s="197">
        <f t="shared" si="161"/>
        <v>0</v>
      </c>
      <c r="CH119" s="199">
        <f t="shared" si="206"/>
        <v>0</v>
      </c>
      <c r="CI119" s="201">
        <f>IF('Indicator Data'!BR119="No data","x",ROUND(IF('Indicator Data'!BR119&gt;CI$3,0,IF('Indicator Data'!BR119&lt;CI$4,10,(CI$3-'Indicator Data'!BR119)/(CI$3-CI$4)*10)),1))</f>
        <v>4.5999999999999996</v>
      </c>
      <c r="CJ119" s="201">
        <f>IF('Indicator Data'!BS119="No data","x",ROUND(IF('Indicator Data'!BS119&gt;CJ$3,0,IF('Indicator Data'!BS119&lt;CJ$4,10,(CJ$3-'Indicator Data'!BS119)/(CJ$3-CJ$4)*10)),1))</f>
        <v>2.8</v>
      </c>
      <c r="CK119" s="201">
        <f>IF('Indicator Data'!AC119="No data","x",ROUND(IF('Indicator Data'!AC119&gt;CK$3,0,IF('Indicator Data'!AC119&lt;CK$4,10,(CK$3-'Indicator Data'!AC119)/(CK$3-CK$4)*10)),1))</f>
        <v>2.9</v>
      </c>
      <c r="CL119" s="197">
        <f t="shared" si="207"/>
        <v>3.4</v>
      </c>
      <c r="CM119" s="201">
        <f>IF('Indicator Data'!X119="No data","x",ROUND(IF(LOG('Indicator Data'!X119)&gt;CM$3,10,IF(LOG('Indicator Data'!X119)&lt;CM$4,0,10-(CM$3-LOG('Indicator Data'!X119))/(CM$3-CM$4)*10)),1))</f>
        <v>1</v>
      </c>
      <c r="CN119" s="201">
        <f>IF('Indicator Data'!Y119="No data","x",ROUND(IF('Indicator Data'!Y119&gt;CN$3,10,IF('Indicator Data'!Y119&lt;CN$4,0,10-(CN$3-'Indicator Data'!Y119)/(CN$3-CN$4)*10)),1))</f>
        <v>3.6</v>
      </c>
      <c r="CO119" s="201">
        <f>IF('Indicator Data'!Z119="No data","x",ROUND(IF('Indicator Data'!Z119&gt;CO$3,10,IF('Indicator Data'!Z119&lt;CO$4,0,10-(CO$3-'Indicator Data'!Z119)/(CO$3-CO$4)*10)),1))</f>
        <v>6.9</v>
      </c>
      <c r="CP119" s="201" t="str">
        <f>IF('Indicator Data'!AA119="No data","x",ROUND(IF('Indicator Data'!AA119&gt;CP$3,10,IF('Indicator Data'!AA119&lt;CP$4,0,10-(CP$3-'Indicator Data'!AA119)/(CP$3-CP$4)*10)),1))</f>
        <v>x</v>
      </c>
      <c r="CQ119" s="197">
        <f t="shared" si="162"/>
        <v>3.8</v>
      </c>
      <c r="CR119" s="199">
        <f t="shared" si="163"/>
        <v>3.7</v>
      </c>
      <c r="CS119" s="201">
        <f>IF('Indicator Data'!AF119="No data","x",ROUND(IF('Indicator Data'!AF119&gt;CS$3,10,IF('Indicator Data'!AF119&lt;CS$4,0,10-(CS$3-'Indicator Data'!AF119)/(CS$3-CS$4)*10)),1))</f>
        <v>4.3</v>
      </c>
      <c r="CT119" s="201">
        <f>IF('Indicator Data'!AG119="No data","x",ROUND(IF('Indicator Data'!AG119&gt;CT$3,10,IF('Indicator Data'!AG119&lt;CT$4,0,10-(CT$3-'Indicator Data'!AG119)/(CT$3-CT$4)*10)),1))</f>
        <v>4.3</v>
      </c>
      <c r="CU119" s="197">
        <f t="shared" si="164"/>
        <v>4</v>
      </c>
      <c r="CV119" s="201">
        <f>IF('Indicator Data'!AB119="No data","x",ROUND(IF('Indicator Data'!AB119&gt;CV$3,10,IF('Indicator Data'!AB119&lt;CV$4,0,10-(CV$3-'Indicator Data'!AB119)/(CV$3-CV$4)*10)),1))</f>
        <v>3.4</v>
      </c>
      <c r="CW119" s="197">
        <f t="shared" si="165"/>
        <v>3.4</v>
      </c>
      <c r="CX119" s="198">
        <f>IF('Indicator Data'!AD119="No data","x",'Indicator Data'!AD119/'Indicator Data'!$CA119)</f>
        <v>8.7423573006919456E-4</v>
      </c>
      <c r="CY119" s="201">
        <f t="shared" si="208"/>
        <v>1.3</v>
      </c>
      <c r="CZ119" s="201">
        <f>IF('Indicator Data'!AE119="No data","x",ROUND(IF('Indicator Data'!AE119&gt;CZ$3,0,IF('Indicator Data'!AE119&lt;CZ$4,10,(CZ$3-'Indicator Data'!AE119)/(CZ$3-CZ$4)*10)),1))</f>
        <v>2</v>
      </c>
      <c r="DA119" s="197">
        <f t="shared" si="166"/>
        <v>1.7</v>
      </c>
      <c r="DB119" s="199">
        <f t="shared" si="167"/>
        <v>3</v>
      </c>
      <c r="DC119" s="200">
        <f t="shared" si="209"/>
        <v>1.8</v>
      </c>
      <c r="DD119" s="202">
        <f t="shared" si="210"/>
        <v>2.9</v>
      </c>
      <c r="DE119" s="201">
        <f>ROUND(IF('Indicator Data'!AH119=0,0,IF('Indicator Data'!AH119&gt;DE$3,10,IF('Indicator Data'!AH119&lt;DE$4,0,10-(DE$3-'Indicator Data'!AH119)/(DE$3-DE$4)*10))),1)</f>
        <v>0.4</v>
      </c>
      <c r="DF119" s="201">
        <f>ROUND(IF('Indicator Data'!AI119=0,0,IF(LOG('Indicator Data'!AI119)&gt;LOG(DF$3),10,IF(LOG('Indicator Data'!AI119)&lt;LOG(DF$4),0,10-(LOG(DF$3)-LOG('Indicator Data'!AI119))/(LOG(DF$3)-LOG(DF$4))*10))),1)</f>
        <v>0</v>
      </c>
      <c r="DG119" s="203">
        <f t="shared" si="211"/>
        <v>0.2</v>
      </c>
      <c r="DH119" s="197">
        <f>'Indicator Data'!AJ119</f>
        <v>0</v>
      </c>
      <c r="DI119" s="197">
        <f>'Indicator Data'!AK119</f>
        <v>0</v>
      </c>
      <c r="DJ119" s="200">
        <f t="shared" si="212"/>
        <v>0</v>
      </c>
      <c r="DK119" s="202">
        <f t="shared" si="213"/>
        <v>0.1</v>
      </c>
      <c r="DL119" s="13"/>
      <c r="DM119" s="24"/>
    </row>
    <row r="120" spans="1:117" s="2" customFormat="1">
      <c r="A120" s="205" t="str">
        <f>'Indicator Data'!A120</f>
        <v>Montenegro</v>
      </c>
      <c r="B120" s="206" t="str">
        <f>'Indicator Data'!B120</f>
        <v>MNE</v>
      </c>
      <c r="C120" s="204">
        <f>ROUND(IF('Indicator Data'!C120=0,0.1,IF(LOG('Indicator Data'!C120)&gt;C$3,10,IF(LOG('Indicator Data'!C120)&lt;C$4,0,10-(C$3-LOG('Indicator Data'!C120))/(C$3-C$4)*10))),1)</f>
        <v>5.3</v>
      </c>
      <c r="D120" s="196">
        <f>ROUND(IF('Indicator Data'!D120=0,0.1,IF(LOG('Indicator Data'!D120)&gt;D$3,10,IF(LOG('Indicator Data'!D120)&lt;D$4,0,10-(D$3-LOG('Indicator Data'!D120))/(D$3-D$4)*10))),1)</f>
        <v>0.1</v>
      </c>
      <c r="E120" s="197">
        <f t="shared" si="168"/>
        <v>3.1</v>
      </c>
      <c r="F120" s="197">
        <f>IF('Indicator Data'!E120="No data",0.1,(ROUND(IF('Indicator Data'!E120=0,0,IF(LOG('Indicator Data'!E120)&gt;F$3,10,IF(LOG('Indicator Data'!E120)&lt;F$4,0,10-(F$3-LOG('Indicator Data'!E120))/(F$3-F$4)*10))),1)))</f>
        <v>4.0999999999999996</v>
      </c>
      <c r="G120" s="197">
        <f>ROUND(IF('Indicator Data'!F120=0,0,IF(LOG('Indicator Data'!F120)&gt;G$3,10,IF(LOG('Indicator Data'!F120)&lt;G$4,0,10-(G$3-LOG('Indicator Data'!F120))/(G$3-G$4)*10))),1)</f>
        <v>5.6</v>
      </c>
      <c r="H120" s="196">
        <f>ROUND(IF('Indicator Data'!G120=0,0,IF(LOG('Indicator Data'!G120)&gt;H$3,10,IF(LOG('Indicator Data'!G120)&lt;H$4,0,10-(H$3-LOG('Indicator Data'!G120))/(H$3-H$4)*10))),1)</f>
        <v>0</v>
      </c>
      <c r="I120" s="196">
        <f>ROUND(IF('Indicator Data'!H120=0,0,IF(LOG('Indicator Data'!H120)&gt;I$3,10,IF(LOG('Indicator Data'!H120)&lt;I$4,0,10-(I$3-LOG('Indicator Data'!H120))/(I$3-I$4)*10))),1)</f>
        <v>0</v>
      </c>
      <c r="J120" s="196">
        <f t="shared" si="169"/>
        <v>0</v>
      </c>
      <c r="K120" s="196">
        <f>ROUND(IF('Indicator Data'!I120=0,0,IF(LOG('Indicator Data'!I120)&gt;K$3,10,IF(LOG('Indicator Data'!I120)&lt;K$4,0,10-(K$3-LOG('Indicator Data'!I120))/(K$3-K$4)*10))),1)</f>
        <v>0</v>
      </c>
      <c r="L120" s="197">
        <f t="shared" si="170"/>
        <v>0</v>
      </c>
      <c r="M120" s="197">
        <f>ROUND(IF('Indicator Data'!J120=0,0,IF(LOG('Indicator Data'!J120)&gt;M$3,10,IF(LOG('Indicator Data'!J120)&lt;M$4,0,10-(M$3-LOG('Indicator Data'!J120))/(M$3-M$4)*10))),1)</f>
        <v>0</v>
      </c>
      <c r="N120" s="198">
        <f>'Indicator Data'!C120/'Indicator Data'!$CB120</f>
        <v>2.071560176982627E-3</v>
      </c>
      <c r="O120" s="198">
        <f>'Indicator Data'!D120/'Indicator Data'!$CB120</f>
        <v>0</v>
      </c>
      <c r="P120" s="198">
        <f>IF(F120=0.1,"x",'Indicator Data'!E120/'Indicator Data'!$CB120)</f>
        <v>6.8570601351978207E-3</v>
      </c>
      <c r="Q120" s="198">
        <f>'Indicator Data'!F120/'Indicator Data'!$CB120</f>
        <v>3.6131665914856728E-5</v>
      </c>
      <c r="R120" s="198">
        <f>'Indicator Data'!G120/'Indicator Data'!$CB120</f>
        <v>0</v>
      </c>
      <c r="S120" s="198">
        <f>'Indicator Data'!H120/'Indicator Data'!$CB120</f>
        <v>0</v>
      </c>
      <c r="T120" s="198">
        <f>'Indicator Data'!I120/'Indicator Data'!$CB120</f>
        <v>0</v>
      </c>
      <c r="U120" s="198">
        <f>'Indicator Data'!J120/'Indicator Data'!$CB120</f>
        <v>0</v>
      </c>
      <c r="V120" s="196">
        <f t="shared" si="171"/>
        <v>10</v>
      </c>
      <c r="W120" s="196">
        <f t="shared" si="172"/>
        <v>0</v>
      </c>
      <c r="X120" s="197">
        <f t="shared" si="173"/>
        <v>7.6</v>
      </c>
      <c r="Y120" s="197">
        <f t="shared" si="174"/>
        <v>4.5999999999999996</v>
      </c>
      <c r="Z120" s="197">
        <f t="shared" si="175"/>
        <v>9</v>
      </c>
      <c r="AA120" s="196">
        <f t="shared" si="176"/>
        <v>0</v>
      </c>
      <c r="AB120" s="196">
        <f t="shared" si="177"/>
        <v>0</v>
      </c>
      <c r="AC120" s="196">
        <f t="shared" si="178"/>
        <v>0</v>
      </c>
      <c r="AD120" s="196">
        <f t="shared" si="179"/>
        <v>0</v>
      </c>
      <c r="AE120" s="197">
        <f t="shared" si="180"/>
        <v>0</v>
      </c>
      <c r="AF120" s="197">
        <f t="shared" si="181"/>
        <v>0</v>
      </c>
      <c r="AG120" s="196">
        <f>ROUND(IF('Indicator Data'!K120=0,0,IF('Indicator Data'!K120&gt;AG$3,10,IF('Indicator Data'!K120&lt;AG$4,0,10-(AG$3-'Indicator Data'!K120)/(AG$3-AG$4)*10))),1)</f>
        <v>0</v>
      </c>
      <c r="AH120" s="199">
        <f t="shared" si="182"/>
        <v>7.7</v>
      </c>
      <c r="AI120" s="199">
        <f t="shared" si="183"/>
        <v>0.1</v>
      </c>
      <c r="AJ120" s="197">
        <f t="shared" si="184"/>
        <v>0</v>
      </c>
      <c r="AK120" s="197">
        <f t="shared" si="185"/>
        <v>0</v>
      </c>
      <c r="AL120" s="199">
        <f t="shared" si="186"/>
        <v>0</v>
      </c>
      <c r="AM120" s="199">
        <f t="shared" si="187"/>
        <v>0</v>
      </c>
      <c r="AN120" s="197">
        <f t="shared" si="188"/>
        <v>0</v>
      </c>
      <c r="AO120" s="200">
        <f t="shared" si="189"/>
        <v>5.8</v>
      </c>
      <c r="AP120" s="200">
        <f t="shared" si="153"/>
        <v>4.4000000000000004</v>
      </c>
      <c r="AQ120" s="200">
        <f t="shared" si="190"/>
        <v>7.7</v>
      </c>
      <c r="AR120" s="200">
        <f t="shared" si="191"/>
        <v>0</v>
      </c>
      <c r="AS120" s="199">
        <f t="shared" si="192"/>
        <v>0</v>
      </c>
      <c r="AT120" s="199">
        <f>IF('Indicator Data'!L120="No data","x",IF('Indicator Data'!CC120&lt;1000,"x",ROUND((IF('Indicator Data'!L120&gt;AT$3,10,IF('Indicator Data'!L120&lt;AT$4,0,10-(AT$3-'Indicator Data'!L120)/(AT$3-AT$4)*10))),1)))</f>
        <v>3.8</v>
      </c>
      <c r="AU120" s="200">
        <f t="shared" si="193"/>
        <v>1.9</v>
      </c>
      <c r="AV120" s="201">
        <f>IF('Indicator Data'!M120="No data","x",ROUND(IF('Indicator Data'!M120=0,0,IF(LOG('Indicator Data'!M120)&gt;AV$3,10,IF(LOG('Indicator Data'!M120)&lt;AV$4,0,10-(AV$3-LOG('Indicator Data'!M120))/(AV$3-AV$4)*10))),1))</f>
        <v>2.4</v>
      </c>
      <c r="AW120" s="198">
        <f>IF(AV120="x","x",'Indicator Data'!M120/'Indicator Data'!$CB120)</f>
        <v>7.3931310059856866E-4</v>
      </c>
      <c r="AX120" s="201">
        <f t="shared" si="194"/>
        <v>0</v>
      </c>
      <c r="AY120" s="197">
        <f t="shared" si="154"/>
        <v>1.3</v>
      </c>
      <c r="AZ120" s="201" t="str">
        <f>IF('Indicator Data'!N120="No data","x",ROUND(IF('Indicator Data'!N120=0,0,IF(LOG('Indicator Data'!N120)&gt;AZ$3,10,IF(LOG('Indicator Data'!N120)&lt;AZ$4,0,10-(AZ$3-LOG('Indicator Data'!N120))/(AZ$3-AZ$4)*10))),1))</f>
        <v>x</v>
      </c>
      <c r="BA120" s="198" t="str">
        <f>IF(AZ120="x","x",'Indicator Data'!N120/'Indicator Data'!$CB120)</f>
        <v>x</v>
      </c>
      <c r="BB120" s="201" t="str">
        <f t="shared" si="195"/>
        <v>x</v>
      </c>
      <c r="BC120" s="197" t="str">
        <f t="shared" si="155"/>
        <v>x</v>
      </c>
      <c r="BD120" s="201" t="str">
        <f>IF('Indicator Data'!O120="No data","x",ROUND(IF('Indicator Data'!O120=0,0,IF(LOG('Indicator Data'!O120)&gt;BD$3,10,IF(LOG('Indicator Data'!O120)&lt;BD$4,0,10-(BD$3-LOG('Indicator Data'!O120))/(BD$3-BD$4)*10))),1))</f>
        <v>x</v>
      </c>
      <c r="BE120" s="198" t="str">
        <f>IF(BD120="x","x",'Indicator Data'!O120/'Indicator Data'!$CB120)</f>
        <v>x</v>
      </c>
      <c r="BF120" s="201" t="str">
        <f t="shared" si="196"/>
        <v>x</v>
      </c>
      <c r="BG120" s="197" t="str">
        <f t="shared" si="156"/>
        <v>x</v>
      </c>
      <c r="BH120" s="201" t="str">
        <f>IF('Indicator Data'!P120="No data","x",ROUND(IF('Indicator Data'!P120=0,0,IF(LOG('Indicator Data'!P120)&gt;BH$3,10,IF(LOG('Indicator Data'!P120)&lt;BH$4,0,10-(BH$3-LOG('Indicator Data'!P120))/(BH$3-BH$4)*10))),1))</f>
        <v>x</v>
      </c>
      <c r="BI120" s="198" t="str">
        <f>IF(BH120="x","x",'Indicator Data'!P120/'Indicator Data'!$CB120)</f>
        <v>x</v>
      </c>
      <c r="BJ120" s="201" t="str">
        <f t="shared" si="197"/>
        <v>x</v>
      </c>
      <c r="BK120" s="197" t="str">
        <f t="shared" si="157"/>
        <v>x</v>
      </c>
      <c r="BL120" s="199">
        <f t="shared" si="158"/>
        <v>1.3</v>
      </c>
      <c r="BM120" s="201">
        <f>ROUND(IF('Indicator Data'!Q120=0,0,IF(LOG('Indicator Data'!Q120)&gt;BM$3,10,IF(LOG('Indicator Data'!Q120)&lt;BM$4,0,10-(BM$3-LOG('Indicator Data'!Q120))/(BM$3-BM$4)*10))),1)</f>
        <v>0</v>
      </c>
      <c r="BN120" s="252">
        <f>'Indicator Data'!R120</f>
        <v>0</v>
      </c>
      <c r="BO120" s="201">
        <f t="shared" si="198"/>
        <v>0</v>
      </c>
      <c r="BP120" s="201">
        <f t="shared" si="199"/>
        <v>0</v>
      </c>
      <c r="BQ120" s="201">
        <f>ROUND(IF('Indicator Data'!S120=0,0,IF(LOG('Indicator Data'!S120)&gt;BQ$3,10,IF(LOG('Indicator Data'!S120)&lt;BQ$4,0,10-(BQ$3-LOG('Indicator Data'!S120))/(BQ$3-BQ$4)*10))),1)</f>
        <v>0</v>
      </c>
      <c r="BR120" s="252">
        <f>'Indicator Data'!T120</f>
        <v>0</v>
      </c>
      <c r="BS120" s="201">
        <f t="shared" si="200"/>
        <v>0</v>
      </c>
      <c r="BT120" s="201">
        <f t="shared" si="201"/>
        <v>0</v>
      </c>
      <c r="BU120" s="197">
        <f t="shared" si="202"/>
        <v>0</v>
      </c>
      <c r="BV120" s="201">
        <f>ROUND(IF('Indicator Data'!U120=0,0,IF(LOG('Indicator Data'!U120)&gt;BV$3,10,IF(LOG('Indicator Data'!U120)&lt;BV$4,0,10-(BV$3-LOG('Indicator Data'!U120))/(BV$3-BV$4)*10))),1)</f>
        <v>0</v>
      </c>
      <c r="BW120" s="198">
        <f>'Indicator Data'!U120/'Indicator Data'!$CB120</f>
        <v>0</v>
      </c>
      <c r="BX120" s="201">
        <f t="shared" si="203"/>
        <v>0</v>
      </c>
      <c r="BY120" s="197">
        <f t="shared" si="159"/>
        <v>0</v>
      </c>
      <c r="BZ120" s="201">
        <f>ROUND(IF('Indicator Data'!V120=0,0,IF(LOG('Indicator Data'!V120)&gt;BZ$3,10,IF(LOG('Indicator Data'!V120)&lt;BZ$4,0,10-(BZ$3-LOG('Indicator Data'!V120))/(BZ$3-BZ$4)*10))),1)</f>
        <v>6</v>
      </c>
      <c r="CA120" s="198">
        <f>IF('Indicator Data'!V120/'Indicator Data'!$CB120&gt;1,1,'Indicator Data'!V120/'Indicator Data'!$CB120)</f>
        <v>0.2494671099498047</v>
      </c>
      <c r="CB120" s="201">
        <f t="shared" si="204"/>
        <v>2.5</v>
      </c>
      <c r="CC120" s="197">
        <f t="shared" si="160"/>
        <v>4.5</v>
      </c>
      <c r="CD120" s="201">
        <f>ROUND(IF('Indicator Data'!W120=0,0,IF(LOG('Indicator Data'!W120)&gt;CD$3,10,IF(LOG('Indicator Data'!W120)&lt;CD$4,0,10-(CD$3-LOG('Indicator Data'!W120))/(CD$3-CD$4)*10))),1)</f>
        <v>6.2</v>
      </c>
      <c r="CE120" s="198">
        <f>'Indicator Data'!W120/'Indicator Data'!$CB120</f>
        <v>0.34332084748495584</v>
      </c>
      <c r="CF120" s="201">
        <f t="shared" si="205"/>
        <v>3.4</v>
      </c>
      <c r="CG120" s="197">
        <f t="shared" si="161"/>
        <v>5</v>
      </c>
      <c r="CH120" s="199">
        <f t="shared" si="206"/>
        <v>2.7</v>
      </c>
      <c r="CI120" s="201">
        <f>IF('Indicator Data'!BR120="No data","x",ROUND(IF('Indicator Data'!BR120&gt;CI$3,0,IF('Indicator Data'!BR120&lt;CI$4,10,(CI$3-'Indicator Data'!BR120)/(CI$3-CI$4)*10)),1))</f>
        <v>0.2</v>
      </c>
      <c r="CJ120" s="201">
        <f>IF('Indicator Data'!BS120="No data","x",ROUND(IF('Indicator Data'!BS120&gt;CJ$3,0,IF('Indicator Data'!BS120&lt;CJ$4,10,(CJ$3-'Indicator Data'!BS120)/(CJ$3-CJ$4)*10)),1))</f>
        <v>0.5</v>
      </c>
      <c r="CK120" s="201" t="str">
        <f>IF('Indicator Data'!AC120="No data","x",ROUND(IF('Indicator Data'!AC120&gt;CK$3,0,IF('Indicator Data'!AC120&lt;CK$4,10,(CK$3-'Indicator Data'!AC120)/(CK$3-CK$4)*10)),1))</f>
        <v>x</v>
      </c>
      <c r="CL120" s="197">
        <f t="shared" si="207"/>
        <v>0.4</v>
      </c>
      <c r="CM120" s="201">
        <f>IF('Indicator Data'!X120="No data","x",ROUND(IF(LOG('Indicator Data'!X120)&gt;CM$3,10,IF(LOG('Indicator Data'!X120)&lt;CM$4,0,10-(CM$3-LOG('Indicator Data'!X120))/(CM$3-CM$4)*10)),1))</f>
        <v>5.6</v>
      </c>
      <c r="CN120" s="201">
        <f>IF('Indicator Data'!Y120="No data","x",ROUND(IF('Indicator Data'!Y120&gt;CN$3,10,IF('Indicator Data'!Y120&lt;CN$4,0,10-(CN$3-'Indicator Data'!Y120)/(CN$3-CN$4)*10)),1))</f>
        <v>0.9</v>
      </c>
      <c r="CO120" s="201">
        <f>IF('Indicator Data'!Z120="No data","x",ROUND(IF('Indicator Data'!Z120&gt;CO$3,10,IF('Indicator Data'!Z120&lt;CO$4,0,10-(CO$3-'Indicator Data'!Z120)/(CO$3-CO$4)*10)),1))</f>
        <v>6.7</v>
      </c>
      <c r="CP120" s="201">
        <f>IF('Indicator Data'!AA120="No data","x",ROUND(IF('Indicator Data'!AA120&gt;CP$3,10,IF('Indicator Data'!AA120&lt;CP$4,0,10-(CP$3-'Indicator Data'!AA120)/(CP$3-CP$4)*10)),1))</f>
        <v>3</v>
      </c>
      <c r="CQ120" s="197">
        <f t="shared" si="162"/>
        <v>4.0999999999999996</v>
      </c>
      <c r="CR120" s="199">
        <f t="shared" si="163"/>
        <v>2.9</v>
      </c>
      <c r="CS120" s="201">
        <f>IF('Indicator Data'!AF120="No data","x",ROUND(IF('Indicator Data'!AF120&gt;CS$3,10,IF('Indicator Data'!AF120&lt;CS$4,0,10-(CS$3-'Indicator Data'!AF120)/(CS$3-CS$4)*10)),1))</f>
        <v>3</v>
      </c>
      <c r="CT120" s="201">
        <f>IF('Indicator Data'!AG120="No data","x",ROUND(IF('Indicator Data'!AG120&gt;CT$3,10,IF('Indicator Data'!AG120&lt;CT$4,0,10-(CT$3-'Indicator Data'!AG120)/(CT$3-CT$4)*10)),1))</f>
        <v>0.6</v>
      </c>
      <c r="CU120" s="197">
        <f t="shared" si="164"/>
        <v>3.3</v>
      </c>
      <c r="CV120" s="201">
        <f>IF('Indicator Data'!AB120="No data","x",ROUND(IF('Indicator Data'!AB120&gt;CV$3,10,IF('Indicator Data'!AB120&lt;CV$4,0,10-(CV$3-'Indicator Data'!AB120)/(CV$3-CV$4)*10)),1))</f>
        <v>0</v>
      </c>
      <c r="CW120" s="197">
        <f t="shared" si="165"/>
        <v>0.2</v>
      </c>
      <c r="CX120" s="198">
        <f>IF('Indicator Data'!AD120="No data","x",'Indicator Data'!AD120/'Indicator Data'!$CA120)</f>
        <v>5.0472724030430115E-4</v>
      </c>
      <c r="CY120" s="201">
        <f t="shared" si="208"/>
        <v>5</v>
      </c>
      <c r="CZ120" s="201">
        <f>IF('Indicator Data'!AE120="No data","x",ROUND(IF('Indicator Data'!AE120&gt;CZ$3,0,IF('Indicator Data'!AE120&lt;CZ$4,10,(CZ$3-'Indicator Data'!AE120)/(CZ$3-CZ$4)*10)),1))</f>
        <v>4</v>
      </c>
      <c r="DA120" s="197">
        <f t="shared" si="166"/>
        <v>4.5</v>
      </c>
      <c r="DB120" s="199">
        <f t="shared" si="167"/>
        <v>2.7</v>
      </c>
      <c r="DC120" s="200">
        <f t="shared" si="209"/>
        <v>2.4</v>
      </c>
      <c r="DD120" s="202">
        <f t="shared" si="210"/>
        <v>4.2</v>
      </c>
      <c r="DE120" s="201">
        <f>ROUND(IF('Indicator Data'!AH120=0,0,IF('Indicator Data'!AH120&gt;DE$3,10,IF('Indicator Data'!AH120&lt;DE$4,0,10-(DE$3-'Indicator Data'!AH120)/(DE$3-DE$4)*10))),1)</f>
        <v>0.2</v>
      </c>
      <c r="DF120" s="201">
        <f>ROUND(IF('Indicator Data'!AI120=0,0,IF(LOG('Indicator Data'!AI120)&gt;LOG(DF$3),10,IF(LOG('Indicator Data'!AI120)&lt;LOG(DF$4),0,10-(LOG(DF$3)-LOG('Indicator Data'!AI120))/(LOG(DF$3)-LOG(DF$4))*10))),1)</f>
        <v>1</v>
      </c>
      <c r="DG120" s="203">
        <f t="shared" si="211"/>
        <v>0.6</v>
      </c>
      <c r="DH120" s="197">
        <f>'Indicator Data'!AJ120</f>
        <v>0</v>
      </c>
      <c r="DI120" s="197">
        <f>'Indicator Data'!AK120</f>
        <v>0</v>
      </c>
      <c r="DJ120" s="200">
        <f t="shared" si="212"/>
        <v>0</v>
      </c>
      <c r="DK120" s="202">
        <f t="shared" si="213"/>
        <v>0.4</v>
      </c>
      <c r="DL120" s="13"/>
      <c r="DM120" s="24"/>
    </row>
    <row r="121" spans="1:117" s="2" customFormat="1">
      <c r="A121" s="205" t="str">
        <f>'Indicator Data'!A121</f>
        <v>Morocco</v>
      </c>
      <c r="B121" s="206" t="str">
        <f>'Indicator Data'!B121</f>
        <v>MAR</v>
      </c>
      <c r="C121" s="204">
        <f>ROUND(IF('Indicator Data'!C121=0,0.1,IF(LOG('Indicator Data'!C121)&gt;C$3,10,IF(LOG('Indicator Data'!C121)&lt;C$4,0,10-(C$3-LOG('Indicator Data'!C121))/(C$3-C$4)*10))),1)</f>
        <v>8.9</v>
      </c>
      <c r="D121" s="196">
        <f>ROUND(IF('Indicator Data'!D121=0,0.1,IF(LOG('Indicator Data'!D121)&gt;D$3,10,IF(LOG('Indicator Data'!D121)&lt;D$4,0,10-(D$3-LOG('Indicator Data'!D121))/(D$3-D$4)*10))),1)</f>
        <v>0.1</v>
      </c>
      <c r="E121" s="197">
        <f t="shared" si="168"/>
        <v>6.2</v>
      </c>
      <c r="F121" s="197">
        <f>IF('Indicator Data'!E121="No data",0.1,(ROUND(IF('Indicator Data'!E121=0,0,IF(LOG('Indicator Data'!E121)&gt;F$3,10,IF(LOG('Indicator Data'!E121)&lt;F$4,0,10-(F$3-LOG('Indicator Data'!E121))/(F$3-F$4)*10))),1)))</f>
        <v>7.8</v>
      </c>
      <c r="G121" s="197">
        <f>ROUND(IF('Indicator Data'!F121=0,0,IF(LOG('Indicator Data'!F121)&gt;G$3,10,IF(LOG('Indicator Data'!F121)&lt;G$4,0,10-(G$3-LOG('Indicator Data'!F121))/(G$3-G$4)*10))),1)</f>
        <v>6.7</v>
      </c>
      <c r="H121" s="196">
        <f>ROUND(IF('Indicator Data'!G121=0,0,IF(LOG('Indicator Data'!G121)&gt;H$3,10,IF(LOG('Indicator Data'!G121)&lt;H$4,0,10-(H$3-LOG('Indicator Data'!G121))/(H$3-H$4)*10))),1)</f>
        <v>0</v>
      </c>
      <c r="I121" s="196">
        <f>ROUND(IF('Indicator Data'!H121=0,0,IF(LOG('Indicator Data'!H121)&gt;I$3,10,IF(LOG('Indicator Data'!H121)&lt;I$4,0,10-(I$3-LOG('Indicator Data'!H121))/(I$3-I$4)*10))),1)</f>
        <v>0</v>
      </c>
      <c r="J121" s="196">
        <f t="shared" si="169"/>
        <v>0</v>
      </c>
      <c r="K121" s="196">
        <f>ROUND(IF('Indicator Data'!I121=0,0,IF(LOG('Indicator Data'!I121)&gt;K$3,10,IF(LOG('Indicator Data'!I121)&lt;K$4,0,10-(K$3-LOG('Indicator Data'!I121))/(K$3-K$4)*10))),1)</f>
        <v>0</v>
      </c>
      <c r="L121" s="197">
        <f t="shared" si="170"/>
        <v>0</v>
      </c>
      <c r="M121" s="197">
        <f>ROUND(IF('Indicator Data'!J121=0,0,IF(LOG('Indicator Data'!J121)&gt;M$3,10,IF(LOG('Indicator Data'!J121)&lt;M$4,0,10-(M$3-LOG('Indicator Data'!J121))/(M$3-M$4)*10))),1)</f>
        <v>7.2</v>
      </c>
      <c r="N121" s="198">
        <f>'Indicator Data'!C121/'Indicator Data'!$CB121</f>
        <v>1.0761796777177457E-3</v>
      </c>
      <c r="O121" s="198">
        <f>'Indicator Data'!D121/'Indicator Data'!$CB121</f>
        <v>0</v>
      </c>
      <c r="P121" s="198">
        <f>IF(F121=0.1,"x",'Indicator Data'!E121/'Indicator Data'!$CB121)</f>
        <v>3.9546448981495801E-3</v>
      </c>
      <c r="Q121" s="198">
        <f>'Indicator Data'!F121/'Indicator Data'!$CB121</f>
        <v>3.1575181745453735E-6</v>
      </c>
      <c r="R121" s="198">
        <f>'Indicator Data'!G121/'Indicator Data'!$CB121</f>
        <v>0</v>
      </c>
      <c r="S121" s="198">
        <f>'Indicator Data'!H121/'Indicator Data'!$CB121</f>
        <v>0</v>
      </c>
      <c r="T121" s="198">
        <f>'Indicator Data'!I121/'Indicator Data'!$CB121</f>
        <v>0</v>
      </c>
      <c r="U121" s="198">
        <f>'Indicator Data'!J121/'Indicator Data'!$CB121</f>
        <v>2.2849503838306593E-4</v>
      </c>
      <c r="V121" s="196">
        <f t="shared" si="171"/>
        <v>5.4</v>
      </c>
      <c r="W121" s="196">
        <f t="shared" si="172"/>
        <v>0</v>
      </c>
      <c r="X121" s="197">
        <f t="shared" si="173"/>
        <v>3.1</v>
      </c>
      <c r="Y121" s="197">
        <f t="shared" si="174"/>
        <v>2.6</v>
      </c>
      <c r="Z121" s="197">
        <f t="shared" si="175"/>
        <v>6.7</v>
      </c>
      <c r="AA121" s="196">
        <f t="shared" si="176"/>
        <v>0</v>
      </c>
      <c r="AB121" s="196">
        <f t="shared" si="177"/>
        <v>0</v>
      </c>
      <c r="AC121" s="196">
        <f t="shared" si="178"/>
        <v>0</v>
      </c>
      <c r="AD121" s="196">
        <f t="shared" si="179"/>
        <v>0</v>
      </c>
      <c r="AE121" s="197">
        <f t="shared" si="180"/>
        <v>0</v>
      </c>
      <c r="AF121" s="197">
        <f t="shared" si="181"/>
        <v>0.1</v>
      </c>
      <c r="AG121" s="196">
        <f>ROUND(IF('Indicator Data'!K121=0,0,IF('Indicator Data'!K121&gt;AG$3,10,IF('Indicator Data'!K121&lt;AG$4,0,10-(AG$3-'Indicator Data'!K121)/(AG$3-AG$4)*10))),1)</f>
        <v>1</v>
      </c>
      <c r="AH121" s="199">
        <f t="shared" si="182"/>
        <v>7.2</v>
      </c>
      <c r="AI121" s="199">
        <f t="shared" si="183"/>
        <v>0.1</v>
      </c>
      <c r="AJ121" s="197">
        <f t="shared" si="184"/>
        <v>0</v>
      </c>
      <c r="AK121" s="197">
        <f t="shared" si="185"/>
        <v>0</v>
      </c>
      <c r="AL121" s="199">
        <f t="shared" si="186"/>
        <v>0</v>
      </c>
      <c r="AM121" s="199">
        <f t="shared" si="187"/>
        <v>0</v>
      </c>
      <c r="AN121" s="197">
        <f t="shared" si="188"/>
        <v>4.5</v>
      </c>
      <c r="AO121" s="200">
        <f t="shared" si="189"/>
        <v>4.8</v>
      </c>
      <c r="AP121" s="200">
        <f t="shared" si="153"/>
        <v>5.8</v>
      </c>
      <c r="AQ121" s="200">
        <f t="shared" si="190"/>
        <v>6.7</v>
      </c>
      <c r="AR121" s="200">
        <f t="shared" si="191"/>
        <v>0</v>
      </c>
      <c r="AS121" s="199">
        <f t="shared" si="192"/>
        <v>2.8</v>
      </c>
      <c r="AT121" s="199">
        <f>IF('Indicator Data'!L121="No data","x",IF('Indicator Data'!CC121&lt;1000,"x",ROUND((IF('Indicator Data'!L121&gt;AT$3,10,IF('Indicator Data'!L121&lt;AT$4,0,10-(AT$3-'Indicator Data'!L121)/(AT$3-AT$4)*10))),1)))</f>
        <v>7.6</v>
      </c>
      <c r="AU121" s="200">
        <f t="shared" si="193"/>
        <v>5.2</v>
      </c>
      <c r="AV121" s="201">
        <f>IF('Indicator Data'!M121="No data","x",ROUND(IF('Indicator Data'!M121=0,0,IF(LOG('Indicator Data'!M121)&gt;AV$3,10,IF(LOG('Indicator Data'!M121)&lt;AV$4,0,10-(AV$3-LOG('Indicator Data'!M121))/(AV$3-AV$4)*10))),1))</f>
        <v>0</v>
      </c>
      <c r="AW121" s="198">
        <f>IF(AV121="x","x",'Indicator Data'!M121/'Indicator Data'!$CB121)</f>
        <v>0</v>
      </c>
      <c r="AX121" s="201">
        <f t="shared" si="194"/>
        <v>0</v>
      </c>
      <c r="AY121" s="197">
        <f t="shared" si="154"/>
        <v>0</v>
      </c>
      <c r="AZ121" s="201">
        <f>IF('Indicator Data'!N121="No data","x",ROUND(IF('Indicator Data'!N121=0,0,IF(LOG('Indicator Data'!N121)&gt;AZ$3,10,IF(LOG('Indicator Data'!N121)&lt;AZ$4,0,10-(AZ$3-LOG('Indicator Data'!N121))/(AZ$3-AZ$4)*10))),1))</f>
        <v>0</v>
      </c>
      <c r="BA121" s="198">
        <f>IF(AZ121="x","x",'Indicator Data'!N121/'Indicator Data'!$CB121)</f>
        <v>0</v>
      </c>
      <c r="BB121" s="201">
        <f t="shared" si="195"/>
        <v>0</v>
      </c>
      <c r="BC121" s="197">
        <f t="shared" si="155"/>
        <v>0</v>
      </c>
      <c r="BD121" s="201">
        <f>IF('Indicator Data'!O121="No data","x",ROUND(IF('Indicator Data'!O121=0,0,IF(LOG('Indicator Data'!O121)&gt;BD$3,10,IF(LOG('Indicator Data'!O121)&lt;BD$4,0,10-(BD$3-LOG('Indicator Data'!O121))/(BD$3-BD$4)*10))),1))</f>
        <v>0</v>
      </c>
      <c r="BE121" s="198">
        <f>IF(BD121="x","x",'Indicator Data'!O121/'Indicator Data'!$CB121)</f>
        <v>0</v>
      </c>
      <c r="BF121" s="201">
        <f t="shared" si="196"/>
        <v>0</v>
      </c>
      <c r="BG121" s="197">
        <f t="shared" si="156"/>
        <v>0</v>
      </c>
      <c r="BH121" s="201">
        <f>IF('Indicator Data'!P121="No data","x",ROUND(IF('Indicator Data'!P121=0,0,IF(LOG('Indicator Data'!P121)&gt;BH$3,10,IF(LOG('Indicator Data'!P121)&lt;BH$4,0,10-(BH$3-LOG('Indicator Data'!P121))/(BH$3-BH$4)*10))),1))</f>
        <v>0</v>
      </c>
      <c r="BI121" s="198">
        <f>IF(BH121="x","x",'Indicator Data'!P121/'Indicator Data'!$CB121)</f>
        <v>0</v>
      </c>
      <c r="BJ121" s="201">
        <f t="shared" si="197"/>
        <v>0</v>
      </c>
      <c r="BK121" s="197">
        <f t="shared" si="157"/>
        <v>0</v>
      </c>
      <c r="BL121" s="199">
        <f t="shared" si="158"/>
        <v>0</v>
      </c>
      <c r="BM121" s="201">
        <f>ROUND(IF('Indicator Data'!Q121=0,0,IF(LOG('Indicator Data'!Q121)&gt;BM$3,10,IF(LOG('Indicator Data'!Q121)&lt;BM$4,0,10-(BM$3-LOG('Indicator Data'!Q121))/(BM$3-BM$4)*10))),1)</f>
        <v>0</v>
      </c>
      <c r="BN121" s="252">
        <f>'Indicator Data'!R121</f>
        <v>0</v>
      </c>
      <c r="BO121" s="201">
        <f t="shared" si="198"/>
        <v>0</v>
      </c>
      <c r="BP121" s="201">
        <f t="shared" si="199"/>
        <v>0</v>
      </c>
      <c r="BQ121" s="201">
        <f>ROUND(IF('Indicator Data'!S121=0,0,IF(LOG('Indicator Data'!S121)&gt;BQ$3,10,IF(LOG('Indicator Data'!S121)&lt;BQ$4,0,10-(BQ$3-LOG('Indicator Data'!S121))/(BQ$3-BQ$4)*10))),1)</f>
        <v>0</v>
      </c>
      <c r="BR121" s="252">
        <f>'Indicator Data'!T121</f>
        <v>0</v>
      </c>
      <c r="BS121" s="201">
        <f t="shared" si="200"/>
        <v>0</v>
      </c>
      <c r="BT121" s="201">
        <f t="shared" si="201"/>
        <v>0</v>
      </c>
      <c r="BU121" s="197">
        <f t="shared" si="202"/>
        <v>0</v>
      </c>
      <c r="BV121" s="201">
        <f>ROUND(IF('Indicator Data'!U121=0,0,IF(LOG('Indicator Data'!U121)&gt;BV$3,10,IF(LOG('Indicator Data'!U121)&lt;BV$4,0,10-(BV$3-LOG('Indicator Data'!U121))/(BV$3-BV$4)*10))),1)</f>
        <v>7.2</v>
      </c>
      <c r="BW121" s="198">
        <f>'Indicator Data'!U121/'Indicator Data'!$CB121</f>
        <v>3.0811001508265008E-2</v>
      </c>
      <c r="BX121" s="201">
        <f t="shared" si="203"/>
        <v>0.3</v>
      </c>
      <c r="BY121" s="197">
        <f t="shared" si="159"/>
        <v>4.5999999999999996</v>
      </c>
      <c r="BZ121" s="201">
        <f>ROUND(IF('Indicator Data'!V121=0,0,IF(LOG('Indicator Data'!V121)&gt;BZ$3,10,IF(LOG('Indicator Data'!V121)&lt;BZ$4,0,10-(BZ$3-LOG('Indicator Data'!V121))/(BZ$3-BZ$4)*10))),1)</f>
        <v>9</v>
      </c>
      <c r="CA121" s="198">
        <f>IF('Indicator Data'!V121/'Indicator Data'!$CB121&gt;1,1,'Indicator Data'!V121/'Indicator Data'!$CB121)</f>
        <v>0.57908864580904706</v>
      </c>
      <c r="CB121" s="201">
        <f t="shared" si="204"/>
        <v>5.8</v>
      </c>
      <c r="CC121" s="197">
        <f t="shared" si="160"/>
        <v>7.8</v>
      </c>
      <c r="CD121" s="201">
        <f>ROUND(IF('Indicator Data'!W121=0,0,IF(LOG('Indicator Data'!W121)&gt;CD$3,10,IF(LOG('Indicator Data'!W121)&lt;CD$4,0,10-(CD$3-LOG('Indicator Data'!W121))/(CD$3-CD$4)*10))),1)</f>
        <v>7.2</v>
      </c>
      <c r="CE121" s="198">
        <f>'Indicator Data'!W121/'Indicator Data'!$CB121</f>
        <v>3.14341754951242E-2</v>
      </c>
      <c r="CF121" s="201">
        <f t="shared" si="205"/>
        <v>0.3</v>
      </c>
      <c r="CG121" s="197">
        <f t="shared" si="161"/>
        <v>4.5999999999999996</v>
      </c>
      <c r="CH121" s="199">
        <f t="shared" si="206"/>
        <v>4.8</v>
      </c>
      <c r="CI121" s="201">
        <f>IF('Indicator Data'!BR121="No data","x",ROUND(IF('Indicator Data'!BR121&gt;CI$3,0,IF('Indicator Data'!BR121&lt;CI$4,10,(CI$3-'Indicator Data'!BR121)/(CI$3-CI$4)*10)),1))</f>
        <v>1.3</v>
      </c>
      <c r="CJ121" s="201">
        <f>IF('Indicator Data'!BS121="No data","x",ROUND(IF('Indicator Data'!BS121&gt;CJ$3,0,IF('Indicator Data'!BS121&lt;CJ$4,10,(CJ$3-'Indicator Data'!BS121)/(CJ$3-CJ$4)*10)),1))</f>
        <v>2.2000000000000002</v>
      </c>
      <c r="CK121" s="201" t="str">
        <f>IF('Indicator Data'!AC121="No data","x",ROUND(IF('Indicator Data'!AC121&gt;CK$3,0,IF('Indicator Data'!AC121&lt;CK$4,10,(CK$3-'Indicator Data'!AC121)/(CK$3-CK$4)*10)),1))</f>
        <v>x</v>
      </c>
      <c r="CL121" s="197">
        <f t="shared" si="207"/>
        <v>1.8</v>
      </c>
      <c r="CM121" s="201">
        <f>IF('Indicator Data'!X121="No data","x",ROUND(IF(LOG('Indicator Data'!X121)&gt;CM$3,10,IF(LOG('Indicator Data'!X121)&lt;CM$4,0,10-(CM$3-LOG('Indicator Data'!X121))/(CM$3-CM$4)*10)),1))</f>
        <v>6.4</v>
      </c>
      <c r="CN121" s="201">
        <f>IF('Indicator Data'!Y121="No data","x",ROUND(IF('Indicator Data'!Y121&gt;CN$3,10,IF('Indicator Data'!Y121&lt;CN$4,0,10-(CN$3-'Indicator Data'!Y121)/(CN$3-CN$4)*10)),1))</f>
        <v>4.0999999999999996</v>
      </c>
      <c r="CO121" s="201">
        <f>IF('Indicator Data'!Z121="No data","x",ROUND(IF('Indicator Data'!Z121&gt;CO$3,10,IF('Indicator Data'!Z121&lt;CO$4,0,10-(CO$3-'Indicator Data'!Z121)/(CO$3-CO$4)*10)),1))</f>
        <v>6.4</v>
      </c>
      <c r="CP121" s="201" t="str">
        <f>IF('Indicator Data'!AA121="No data","x",ROUND(IF('Indicator Data'!AA121&gt;CP$3,10,IF('Indicator Data'!AA121&lt;CP$4,0,10-(CP$3-'Indicator Data'!AA121)/(CP$3-CP$4)*10)),1))</f>
        <v>x</v>
      </c>
      <c r="CQ121" s="197">
        <f t="shared" si="162"/>
        <v>5.6</v>
      </c>
      <c r="CR121" s="199">
        <f t="shared" si="163"/>
        <v>4.3</v>
      </c>
      <c r="CS121" s="201">
        <f>IF('Indicator Data'!AF121="No data","x",ROUND(IF('Indicator Data'!AF121&gt;CS$3,10,IF('Indicator Data'!AF121&lt;CS$4,0,10-(CS$3-'Indicator Data'!AF121)/(CS$3-CS$4)*10)),1))</f>
        <v>1</v>
      </c>
      <c r="CT121" s="201">
        <f>IF('Indicator Data'!AG121="No data","x",ROUND(IF('Indicator Data'!AG121&gt;CT$3,10,IF('Indicator Data'!AG121&lt;CT$4,0,10-(CT$3-'Indicator Data'!AG121)/(CT$3-CT$4)*10)),1))</f>
        <v>2.7</v>
      </c>
      <c r="CU121" s="197">
        <f t="shared" si="164"/>
        <v>4.0999999999999996</v>
      </c>
      <c r="CV121" s="201">
        <f>IF('Indicator Data'!AB121="No data","x",ROUND(IF('Indicator Data'!AB121&gt;CV$3,10,IF('Indicator Data'!AB121&lt;CV$4,0,10-(CV$3-'Indicator Data'!AB121)/(CV$3-CV$4)*10)),1))</f>
        <v>2.4</v>
      </c>
      <c r="CW121" s="197">
        <f t="shared" si="165"/>
        <v>2</v>
      </c>
      <c r="CX121" s="198">
        <f>IF('Indicator Data'!AD121="No data","x",'Indicator Data'!AD121/'Indicator Data'!$CA121)</f>
        <v>7.0223809675269602E-5</v>
      </c>
      <c r="CY121" s="201">
        <f t="shared" si="208"/>
        <v>9.3000000000000007</v>
      </c>
      <c r="CZ121" s="201">
        <f>IF('Indicator Data'!AE121="No data","x",ROUND(IF('Indicator Data'!AE121&gt;CZ$3,0,IF('Indicator Data'!AE121&lt;CZ$4,10,(CZ$3-'Indicator Data'!AE121)/(CZ$3-CZ$4)*10)),1))</f>
        <v>2</v>
      </c>
      <c r="DA121" s="197">
        <f t="shared" si="166"/>
        <v>5.7</v>
      </c>
      <c r="DB121" s="199">
        <f t="shared" si="167"/>
        <v>3.9</v>
      </c>
      <c r="DC121" s="200">
        <f t="shared" si="209"/>
        <v>3.5</v>
      </c>
      <c r="DD121" s="202">
        <f t="shared" si="210"/>
        <v>4.5999999999999996</v>
      </c>
      <c r="DE121" s="201">
        <f>ROUND(IF('Indicator Data'!AH121=0,0,IF('Indicator Data'!AH121&gt;DE$3,10,IF('Indicator Data'!AH121&lt;DE$4,0,10-(DE$3-'Indicator Data'!AH121)/(DE$3-DE$4)*10))),1)</f>
        <v>1.1000000000000001</v>
      </c>
      <c r="DF121" s="201">
        <f>ROUND(IF('Indicator Data'!AI121=0,0,IF(LOG('Indicator Data'!AI121)&gt;LOG(DF$3),10,IF(LOG('Indicator Data'!AI121)&lt;LOG(DF$4),0,10-(LOG(DF$3)-LOG('Indicator Data'!AI121))/(LOG(DF$3)-LOG(DF$4))*10))),1)</f>
        <v>4.4000000000000004</v>
      </c>
      <c r="DG121" s="203">
        <f t="shared" si="211"/>
        <v>2.9</v>
      </c>
      <c r="DH121" s="197">
        <f>'Indicator Data'!AJ121</f>
        <v>0</v>
      </c>
      <c r="DI121" s="197">
        <f>'Indicator Data'!AK121</f>
        <v>0</v>
      </c>
      <c r="DJ121" s="200">
        <f t="shared" si="212"/>
        <v>0</v>
      </c>
      <c r="DK121" s="202">
        <f t="shared" si="213"/>
        <v>2</v>
      </c>
      <c r="DL121" s="13"/>
      <c r="DM121" s="24"/>
    </row>
    <row r="122" spans="1:117" s="2" customFormat="1">
      <c r="A122" s="205" t="str">
        <f>'Indicator Data'!A122</f>
        <v>Mozambique</v>
      </c>
      <c r="B122" s="206" t="str">
        <f>'Indicator Data'!B122</f>
        <v>MOZ</v>
      </c>
      <c r="C122" s="204">
        <f>ROUND(IF('Indicator Data'!C122=0,0.1,IF(LOG('Indicator Data'!C122)&gt;C$3,10,IF(LOG('Indicator Data'!C122)&lt;C$4,0,10-(C$3-LOG('Indicator Data'!C122))/(C$3-C$4)*10))),1)</f>
        <v>8.1</v>
      </c>
      <c r="D122" s="196">
        <f>ROUND(IF('Indicator Data'!D122=0,0.1,IF(LOG('Indicator Data'!D122)&gt;D$3,10,IF(LOG('Indicator Data'!D122)&lt;D$4,0,10-(D$3-LOG('Indicator Data'!D122))/(D$3-D$4)*10))),1)</f>
        <v>0.1</v>
      </c>
      <c r="E122" s="197">
        <f t="shared" si="168"/>
        <v>5.4</v>
      </c>
      <c r="F122" s="197">
        <f>IF('Indicator Data'!E122="No data",0.1,(ROUND(IF('Indicator Data'!E122=0,0,IF(LOG('Indicator Data'!E122)&gt;F$3,10,IF(LOG('Indicator Data'!E122)&lt;F$4,0,10-(F$3-LOG('Indicator Data'!E122))/(F$3-F$4)*10))),1)))</f>
        <v>8</v>
      </c>
      <c r="G122" s="197">
        <f>ROUND(IF('Indicator Data'!F122=0,0,IF(LOG('Indicator Data'!F122)&gt;G$3,10,IF(LOG('Indicator Data'!F122)&lt;G$4,0,10-(G$3-LOG('Indicator Data'!F122))/(G$3-G$4)*10))),1)</f>
        <v>6</v>
      </c>
      <c r="H122" s="196">
        <f>ROUND(IF('Indicator Data'!G122=0,0,IF(LOG('Indicator Data'!G122)&gt;H$3,10,IF(LOG('Indicator Data'!G122)&lt;H$4,0,10-(H$3-LOG('Indicator Data'!G122))/(H$3-H$4)*10))),1)</f>
        <v>7.6</v>
      </c>
      <c r="I122" s="196">
        <f>ROUND(IF('Indicator Data'!H122=0,0,IF(LOG('Indicator Data'!H122)&gt;I$3,10,IF(LOG('Indicator Data'!H122)&lt;I$4,0,10-(I$3-LOG('Indicator Data'!H122))/(I$3-I$4)*10))),1)</f>
        <v>8</v>
      </c>
      <c r="J122" s="196">
        <f t="shared" si="169"/>
        <v>7.8</v>
      </c>
      <c r="K122" s="196">
        <f>ROUND(IF('Indicator Data'!I122=0,0,IF(LOG('Indicator Data'!I122)&gt;K$3,10,IF(LOG('Indicator Data'!I122)&lt;K$4,0,10-(K$3-LOG('Indicator Data'!I122))/(K$3-K$4)*10))),1)</f>
        <v>7.1</v>
      </c>
      <c r="L122" s="197">
        <f t="shared" si="170"/>
        <v>7.5</v>
      </c>
      <c r="M122" s="197">
        <f>ROUND(IF('Indicator Data'!J122=0,0,IF(LOG('Indicator Data'!J122)&gt;M$3,10,IF(LOG('Indicator Data'!J122)&lt;M$4,0,10-(M$3-LOG('Indicator Data'!J122))/(M$3-M$4)*10))),1)</f>
        <v>10</v>
      </c>
      <c r="N122" s="198">
        <f>'Indicator Data'!C122/'Indicator Data'!$CB122</f>
        <v>6.2027888194641969E-4</v>
      </c>
      <c r="O122" s="198">
        <f>'Indicator Data'!D122/'Indicator Data'!$CB122</f>
        <v>0</v>
      </c>
      <c r="P122" s="198">
        <f>IF(F122=0.1,"x",'Indicator Data'!E122/'Indicator Data'!$CB122)</f>
        <v>5.5651195690244858E-3</v>
      </c>
      <c r="Q122" s="198">
        <f>'Indicator Data'!F122/'Indicator Data'!$CB122</f>
        <v>1.519097936657638E-6</v>
      </c>
      <c r="R122" s="198">
        <f>'Indicator Data'!G122/'Indicator Data'!$CB122</f>
        <v>3.897203889337301E-3</v>
      </c>
      <c r="S122" s="198">
        <f>'Indicator Data'!H122/'Indicator Data'!$CB122</f>
        <v>1.5027482747510408E-4</v>
      </c>
      <c r="T122" s="198">
        <f>'Indicator Data'!I122/'Indicator Data'!$CB122</f>
        <v>1.2018596747415651E-3</v>
      </c>
      <c r="U122" s="198">
        <f>'Indicator Data'!J122/'Indicator Data'!$CB122</f>
        <v>9.5159397931662212E-3</v>
      </c>
      <c r="V122" s="196">
        <f t="shared" si="171"/>
        <v>3.1</v>
      </c>
      <c r="W122" s="196">
        <f t="shared" si="172"/>
        <v>0</v>
      </c>
      <c r="X122" s="197">
        <f t="shared" si="173"/>
        <v>1.7</v>
      </c>
      <c r="Y122" s="197">
        <f t="shared" si="174"/>
        <v>3.7</v>
      </c>
      <c r="Z122" s="197">
        <f t="shared" si="175"/>
        <v>6</v>
      </c>
      <c r="AA122" s="196">
        <f t="shared" si="176"/>
        <v>2.2000000000000002</v>
      </c>
      <c r="AB122" s="196">
        <f t="shared" si="177"/>
        <v>0.3</v>
      </c>
      <c r="AC122" s="196">
        <f t="shared" si="178"/>
        <v>1.3</v>
      </c>
      <c r="AD122" s="196">
        <f t="shared" si="179"/>
        <v>1.2</v>
      </c>
      <c r="AE122" s="197">
        <f t="shared" si="180"/>
        <v>1.3</v>
      </c>
      <c r="AF122" s="197">
        <f t="shared" si="181"/>
        <v>3.2</v>
      </c>
      <c r="AG122" s="196">
        <f>ROUND(IF('Indicator Data'!K122=0,0,IF('Indicator Data'!K122&gt;AG$3,10,IF('Indicator Data'!K122&lt;AG$4,0,10-(AG$3-'Indicator Data'!K122)/(AG$3-AG$4)*10))),1)</f>
        <v>10</v>
      </c>
      <c r="AH122" s="199">
        <f t="shared" si="182"/>
        <v>5.6</v>
      </c>
      <c r="AI122" s="199">
        <f t="shared" si="183"/>
        <v>0.1</v>
      </c>
      <c r="AJ122" s="197">
        <f t="shared" si="184"/>
        <v>4.9000000000000004</v>
      </c>
      <c r="AK122" s="197">
        <f t="shared" si="185"/>
        <v>4.2</v>
      </c>
      <c r="AL122" s="199">
        <f t="shared" si="186"/>
        <v>4.5999999999999996</v>
      </c>
      <c r="AM122" s="199">
        <f t="shared" si="187"/>
        <v>4.2</v>
      </c>
      <c r="AN122" s="197">
        <f t="shared" si="188"/>
        <v>8.1</v>
      </c>
      <c r="AO122" s="200">
        <f t="shared" si="189"/>
        <v>3.8</v>
      </c>
      <c r="AP122" s="200">
        <f t="shared" si="153"/>
        <v>6.3</v>
      </c>
      <c r="AQ122" s="200">
        <f t="shared" si="190"/>
        <v>6</v>
      </c>
      <c r="AR122" s="200">
        <f t="shared" si="191"/>
        <v>5.2</v>
      </c>
      <c r="AS122" s="199">
        <f t="shared" si="192"/>
        <v>9.1</v>
      </c>
      <c r="AT122" s="199">
        <f>IF('Indicator Data'!L122="No data","x",IF('Indicator Data'!CC122&lt;1000,"x",ROUND((IF('Indicator Data'!L122&gt;AT$3,10,IF('Indicator Data'!L122&lt;AT$4,0,10-(AT$3-'Indicator Data'!L122)/(AT$3-AT$4)*10))),1)))</f>
        <v>3.8</v>
      </c>
      <c r="AU122" s="200">
        <f t="shared" si="193"/>
        <v>6.5</v>
      </c>
      <c r="AV122" s="201">
        <f>IF('Indicator Data'!M122="No data","x",ROUND(IF('Indicator Data'!M122=0,0,IF(LOG('Indicator Data'!M122)&gt;AV$3,10,IF(LOG('Indicator Data'!M122)&lt;AV$4,0,10-(AV$3-LOG('Indicator Data'!M122))/(AV$3-AV$4)*10))),1))</f>
        <v>8.1999999999999993</v>
      </c>
      <c r="AW122" s="198">
        <f>IF(AV122="x","x",'Indicator Data'!M122/'Indicator Data'!$CB122)</f>
        <v>0.20759900199037185</v>
      </c>
      <c r="AX122" s="201">
        <f t="shared" si="194"/>
        <v>2.2999999999999998</v>
      </c>
      <c r="AY122" s="197">
        <f t="shared" si="154"/>
        <v>6</v>
      </c>
      <c r="AZ122" s="201">
        <f>IF('Indicator Data'!N122="No data","x",ROUND(IF('Indicator Data'!N122=0,0,IF(LOG('Indicator Data'!N122)&gt;AZ$3,10,IF(LOG('Indicator Data'!N122)&lt;AZ$4,0,10-(AZ$3-LOG('Indicator Data'!N122))/(AZ$3-AZ$4)*10))),1))</f>
        <v>6.6</v>
      </c>
      <c r="BA122" s="198">
        <f>IF(AZ122="x","x",'Indicator Data'!N122/'Indicator Data'!$CB122)</f>
        <v>3.2738493828172606E-3</v>
      </c>
      <c r="BB122" s="201">
        <f t="shared" si="195"/>
        <v>0.7</v>
      </c>
      <c r="BC122" s="197">
        <f t="shared" si="155"/>
        <v>4.3</v>
      </c>
      <c r="BD122" s="201">
        <f>IF('Indicator Data'!O122="No data","x",ROUND(IF('Indicator Data'!O122=0,0,IF(LOG('Indicator Data'!O122)&gt;BD$3,10,IF(LOG('Indicator Data'!O122)&lt;BD$4,0,10-(BD$3-LOG('Indicator Data'!O122))/(BD$3-BD$4)*10))),1))</f>
        <v>0</v>
      </c>
      <c r="BE122" s="198">
        <f>IF(BD122="x","x",'Indicator Data'!O122/'Indicator Data'!$CB122)</f>
        <v>0</v>
      </c>
      <c r="BF122" s="201">
        <f t="shared" si="196"/>
        <v>0</v>
      </c>
      <c r="BG122" s="197">
        <f t="shared" si="156"/>
        <v>0</v>
      </c>
      <c r="BH122" s="201">
        <f>IF('Indicator Data'!P122="No data","x",ROUND(IF('Indicator Data'!P122=0,0,IF(LOG('Indicator Data'!P122)&gt;BH$3,10,IF(LOG('Indicator Data'!P122)&lt;BH$4,0,10-(BH$3-LOG('Indicator Data'!P122))/(BH$3-BH$4)*10))),1))</f>
        <v>7.5</v>
      </c>
      <c r="BI122" s="198">
        <f>IF(BH122="x","x",'Indicator Data'!P122/'Indicator Data'!$CB122)</f>
        <v>1.1202040294312522E-2</v>
      </c>
      <c r="BJ122" s="201">
        <f t="shared" si="197"/>
        <v>1.1000000000000001</v>
      </c>
      <c r="BK122" s="197">
        <f t="shared" si="157"/>
        <v>5.0999999999999996</v>
      </c>
      <c r="BL122" s="199">
        <f t="shared" si="158"/>
        <v>4.2</v>
      </c>
      <c r="BM122" s="201">
        <f>ROUND(IF('Indicator Data'!Q122=0,0,IF(LOG('Indicator Data'!Q122)&gt;BM$3,10,IF(LOG('Indicator Data'!Q122)&lt;BM$4,0,10-(BM$3-LOG('Indicator Data'!Q122))/(BM$3-BM$4)*10))),1)</f>
        <v>9.1999999999999993</v>
      </c>
      <c r="BN122" s="252">
        <f>'Indicator Data'!R122</f>
        <v>0.99999963300000005</v>
      </c>
      <c r="BO122" s="201">
        <f t="shared" si="198"/>
        <v>10</v>
      </c>
      <c r="BP122" s="201">
        <f t="shared" si="199"/>
        <v>9.6999999999999993</v>
      </c>
      <c r="BQ122" s="201">
        <f>ROUND(IF('Indicator Data'!S122=0,0,IF(LOG('Indicator Data'!S122)&gt;BQ$3,10,IF(LOG('Indicator Data'!S122)&lt;BQ$4,0,10-(BQ$3-LOG('Indicator Data'!S122))/(BQ$3-BQ$4)*10))),1)</f>
        <v>9.1999999999999993</v>
      </c>
      <c r="BR122" s="252">
        <f>'Indicator Data'!T122</f>
        <v>0.99994541100000001</v>
      </c>
      <c r="BS122" s="201">
        <f t="shared" si="200"/>
        <v>10</v>
      </c>
      <c r="BT122" s="201">
        <f t="shared" si="201"/>
        <v>9.6999999999999993</v>
      </c>
      <c r="BU122" s="197">
        <f t="shared" si="202"/>
        <v>9.6999999999999993</v>
      </c>
      <c r="BV122" s="201">
        <f>ROUND(IF('Indicator Data'!U122=0,0,IF(LOG('Indicator Data'!U122)&gt;BV$3,10,IF(LOG('Indicator Data'!U122)&lt;BV$4,0,10-(BV$3-LOG('Indicator Data'!U122))/(BV$3-BV$4)*10))),1)</f>
        <v>8.6</v>
      </c>
      <c r="BW122" s="198">
        <f>'Indicator Data'!U122/'Indicator Data'!$CB122</f>
        <v>0.38664223676257087</v>
      </c>
      <c r="BX122" s="201">
        <f t="shared" si="203"/>
        <v>4.3</v>
      </c>
      <c r="BY122" s="197">
        <f t="shared" si="159"/>
        <v>7</v>
      </c>
      <c r="BZ122" s="201">
        <f>ROUND(IF('Indicator Data'!V122=0,0,IF(LOG('Indicator Data'!V122)&gt;BZ$3,10,IF(LOG('Indicator Data'!V122)&lt;BZ$4,0,10-(BZ$3-LOG('Indicator Data'!V122))/(BZ$3-BZ$4)*10))),1)</f>
        <v>9.1999999999999993</v>
      </c>
      <c r="CA122" s="198">
        <f>IF('Indicator Data'!V122/'Indicator Data'!$CB122&gt;1,1,'Indicator Data'!V122/'Indicator Data'!$CB122)</f>
        <v>0.94919828007210605</v>
      </c>
      <c r="CB122" s="201">
        <f t="shared" si="204"/>
        <v>9.5</v>
      </c>
      <c r="CC122" s="197">
        <f t="shared" si="160"/>
        <v>9.4</v>
      </c>
      <c r="CD122" s="201">
        <f>ROUND(IF('Indicator Data'!W122=0,0,IF(LOG('Indicator Data'!W122)&gt;CD$3,10,IF(LOG('Indicator Data'!W122)&lt;CD$4,0,10-(CD$3-LOG('Indicator Data'!W122))/(CD$3-CD$4)*10))),1)</f>
        <v>9.1</v>
      </c>
      <c r="CE122" s="198">
        <f>'Indicator Data'!W122/'Indicator Data'!$CB122</f>
        <v>0.79300378141307171</v>
      </c>
      <c r="CF122" s="201">
        <f t="shared" si="205"/>
        <v>7.9</v>
      </c>
      <c r="CG122" s="197">
        <f t="shared" si="161"/>
        <v>8.6</v>
      </c>
      <c r="CH122" s="199">
        <f t="shared" si="206"/>
        <v>8.9</v>
      </c>
      <c r="CI122" s="201">
        <f>IF('Indicator Data'!BR122="No data","x",ROUND(IF('Indicator Data'!BR122&gt;CI$3,0,IF('Indicator Data'!BR122&lt;CI$4,10,(CI$3-'Indicator Data'!BR122)/(CI$3-CI$4)*10)),1))</f>
        <v>7.8</v>
      </c>
      <c r="CJ122" s="201">
        <f>IF('Indicator Data'!BS122="No data","x",ROUND(IF('Indicator Data'!BS122&gt;CJ$3,0,IF('Indicator Data'!BS122&lt;CJ$4,10,(CJ$3-'Indicator Data'!BS122)/(CJ$3-CJ$4)*10)),1))</f>
        <v>7.4</v>
      </c>
      <c r="CK122" s="201">
        <f>IF('Indicator Data'!AC122="No data","x",ROUND(IF('Indicator Data'!AC122&gt;CK$3,0,IF('Indicator Data'!AC122&lt;CK$4,10,(CK$3-'Indicator Data'!AC122)/(CK$3-CK$4)*10)),1))</f>
        <v>8.8000000000000007</v>
      </c>
      <c r="CL122" s="197">
        <f t="shared" si="207"/>
        <v>8</v>
      </c>
      <c r="CM122" s="201">
        <f>IF('Indicator Data'!X122="No data","x",ROUND(IF(LOG('Indicator Data'!X122)&gt;CM$3,10,IF(LOG('Indicator Data'!X122)&lt;CM$4,0,10-(CM$3-LOG('Indicator Data'!X122))/(CM$3-CM$4)*10)),1))</f>
        <v>5.2</v>
      </c>
      <c r="CN122" s="201">
        <f>IF('Indicator Data'!Y122="No data","x",ROUND(IF('Indicator Data'!Y122&gt;CN$3,10,IF('Indicator Data'!Y122&lt;CN$4,0,10-(CN$3-'Indicator Data'!Y122)/(CN$3-CN$4)*10)),1))</f>
        <v>8.6999999999999993</v>
      </c>
      <c r="CO122" s="201">
        <f>IF('Indicator Data'!Z122="No data","x",ROUND(IF('Indicator Data'!Z122&gt;CO$3,10,IF('Indicator Data'!Z122&lt;CO$4,0,10-(CO$3-'Indicator Data'!Z122)/(CO$3-CO$4)*10)),1))</f>
        <v>3.7</v>
      </c>
      <c r="CP122" s="201">
        <f>IF('Indicator Data'!AA122="No data","x",ROUND(IF('Indicator Data'!AA122&gt;CP$3,10,IF('Indicator Data'!AA122&lt;CP$4,0,10-(CP$3-'Indicator Data'!AA122)/(CP$3-CP$4)*10)),1))</f>
        <v>5.9</v>
      </c>
      <c r="CQ122" s="197">
        <f t="shared" si="162"/>
        <v>5.9</v>
      </c>
      <c r="CR122" s="199">
        <f t="shared" si="163"/>
        <v>6.6</v>
      </c>
      <c r="CS122" s="201">
        <f>IF('Indicator Data'!AF122="No data","x",ROUND(IF('Indicator Data'!AF122&gt;CS$3,10,IF('Indicator Data'!AF122&lt;CS$4,0,10-(CS$3-'Indicator Data'!AF122)/(CS$3-CS$4)*10)),1))</f>
        <v>8.6</v>
      </c>
      <c r="CT122" s="201">
        <f>IF('Indicator Data'!AG122="No data","x",ROUND(IF('Indicator Data'!AG122&gt;CT$3,10,IF('Indicator Data'!AG122&lt;CT$4,0,10-(CT$3-'Indicator Data'!AG122)/(CT$3-CT$4)*10)),1))</f>
        <v>7.7</v>
      </c>
      <c r="CU122" s="197">
        <f t="shared" si="164"/>
        <v>6.6</v>
      </c>
      <c r="CV122" s="201">
        <f>IF('Indicator Data'!AB122="No data","x",ROUND(IF('Indicator Data'!AB122&gt;CV$3,10,IF('Indicator Data'!AB122&lt;CV$4,0,10-(CV$3-'Indicator Data'!AB122)/(CV$3-CV$4)*10)),1))</f>
        <v>9.1</v>
      </c>
      <c r="CW122" s="197">
        <f t="shared" si="165"/>
        <v>8.3000000000000007</v>
      </c>
      <c r="CX122" s="198">
        <f>IF('Indicator Data'!AD122="No data","x",'Indicator Data'!AD122/'Indicator Data'!$CA122)</f>
        <v>1.9516605671941536E-4</v>
      </c>
      <c r="CY122" s="201">
        <f t="shared" si="208"/>
        <v>8</v>
      </c>
      <c r="CZ122" s="201">
        <f>IF('Indicator Data'!AE122="No data","x",ROUND(IF('Indicator Data'!AE122&gt;CZ$3,0,IF('Indicator Data'!AE122&lt;CZ$4,10,(CZ$3-'Indicator Data'!AE122)/(CZ$3-CZ$4)*10)),1))</f>
        <v>2</v>
      </c>
      <c r="DA122" s="197">
        <f t="shared" si="166"/>
        <v>5</v>
      </c>
      <c r="DB122" s="199">
        <f t="shared" si="167"/>
        <v>6.6</v>
      </c>
      <c r="DC122" s="200">
        <f t="shared" si="209"/>
        <v>6.9</v>
      </c>
      <c r="DD122" s="202">
        <f t="shared" si="210"/>
        <v>5.9</v>
      </c>
      <c r="DE122" s="201">
        <f>ROUND(IF('Indicator Data'!AH122=0,0,IF('Indicator Data'!AH122&gt;DE$3,10,IF('Indicator Data'!AH122&lt;DE$4,0,10-(DE$3-'Indicator Data'!AH122)/(DE$3-DE$4)*10))),1)</f>
        <v>9.9</v>
      </c>
      <c r="DF122" s="201">
        <f>ROUND(IF('Indicator Data'!AI122=0,0,IF(LOG('Indicator Data'!AI122)&gt;LOG(DF$3),10,IF(LOG('Indicator Data'!AI122)&lt;LOG(DF$4),0,10-(LOG(DF$3)-LOG('Indicator Data'!AI122))/(LOG(DF$3)-LOG(DF$4))*10))),1)</f>
        <v>9.3000000000000007</v>
      </c>
      <c r="DG122" s="203">
        <f t="shared" si="211"/>
        <v>9.6</v>
      </c>
      <c r="DH122" s="197">
        <f>'Indicator Data'!AJ122</f>
        <v>0</v>
      </c>
      <c r="DI122" s="197">
        <f>'Indicator Data'!AK122</f>
        <v>5</v>
      </c>
      <c r="DJ122" s="200">
        <f t="shared" si="212"/>
        <v>9</v>
      </c>
      <c r="DK122" s="202">
        <f t="shared" si="213"/>
        <v>9</v>
      </c>
      <c r="DL122" s="13"/>
      <c r="DM122" s="24"/>
    </row>
    <row r="123" spans="1:117" s="2" customFormat="1">
      <c r="A123" s="205" t="str">
        <f>'Indicator Data'!A123</f>
        <v>Myanmar</v>
      </c>
      <c r="B123" s="206" t="str">
        <f>'Indicator Data'!B123</f>
        <v>MMR</v>
      </c>
      <c r="C123" s="204">
        <f>ROUND(IF('Indicator Data'!C123=0,0.1,IF(LOG('Indicator Data'!C123)&gt;C$3,10,IF(LOG('Indicator Data'!C123)&lt;C$4,0,10-(C$3-LOG('Indicator Data'!C123))/(C$3-C$4)*10))),1)</f>
        <v>10</v>
      </c>
      <c r="D123" s="196">
        <f>ROUND(IF('Indicator Data'!D123=0,0.1,IF(LOG('Indicator Data'!D123)&gt;D$3,10,IF(LOG('Indicator Data'!D123)&lt;D$4,0,10-(D$3-LOG('Indicator Data'!D123))/(D$3-D$4)*10))),1)</f>
        <v>10</v>
      </c>
      <c r="E123" s="197">
        <f t="shared" si="168"/>
        <v>10</v>
      </c>
      <c r="F123" s="197">
        <f>IF('Indicator Data'!E123="No data",0.1,(ROUND(IF('Indicator Data'!E123=0,0,IF(LOG('Indicator Data'!E123)&gt;F$3,10,IF(LOG('Indicator Data'!E123)&lt;F$4,0,10-(F$3-LOG('Indicator Data'!E123))/(F$3-F$4)*10))),1)))</f>
        <v>9.8000000000000007</v>
      </c>
      <c r="G123" s="197">
        <f>ROUND(IF('Indicator Data'!F123=0,0,IF(LOG('Indicator Data'!F123)&gt;G$3,10,IF(LOG('Indicator Data'!F123)&lt;G$4,0,10-(G$3-LOG('Indicator Data'!F123))/(G$3-G$4)*10))),1)</f>
        <v>8.8000000000000007</v>
      </c>
      <c r="H123" s="196">
        <f>ROUND(IF('Indicator Data'!G123=0,0,IF(LOG('Indicator Data'!G123)&gt;H$3,10,IF(LOG('Indicator Data'!G123)&lt;H$4,0,10-(H$3-LOG('Indicator Data'!G123))/(H$3-H$4)*10))),1)</f>
        <v>8.1999999999999993</v>
      </c>
      <c r="I123" s="196">
        <f>ROUND(IF('Indicator Data'!H123=0,0,IF(LOG('Indicator Data'!H123)&gt;I$3,10,IF(LOG('Indicator Data'!H123)&lt;I$4,0,10-(I$3-LOG('Indicator Data'!H123))/(I$3-I$4)*10))),1)</f>
        <v>7.6</v>
      </c>
      <c r="J123" s="196">
        <f t="shared" si="169"/>
        <v>7.9</v>
      </c>
      <c r="K123" s="196">
        <f>ROUND(IF('Indicator Data'!I123=0,0,IF(LOG('Indicator Data'!I123)&gt;K$3,10,IF(LOG('Indicator Data'!I123)&lt;K$4,0,10-(K$3-LOG('Indicator Data'!I123))/(K$3-K$4)*10))),1)</f>
        <v>8</v>
      </c>
      <c r="L123" s="197">
        <f t="shared" si="170"/>
        <v>8</v>
      </c>
      <c r="M123" s="197">
        <f>ROUND(IF('Indicator Data'!J123=0,0,IF(LOG('Indicator Data'!J123)&gt;M$3,10,IF(LOG('Indicator Data'!J123)&lt;M$4,0,10-(M$3-LOG('Indicator Data'!J123))/(M$3-M$4)*10))),1)</f>
        <v>0</v>
      </c>
      <c r="N123" s="198">
        <f>'Indicator Data'!C123/'Indicator Data'!$CB123</f>
        <v>1.8851018918514023E-3</v>
      </c>
      <c r="O123" s="198">
        <f>'Indicator Data'!D123/'Indicator Data'!$CB123</f>
        <v>2.5610729190485098E-4</v>
      </c>
      <c r="P123" s="198">
        <f>IF(F123=0.1,"x",'Indicator Data'!E123/'Indicator Data'!$CB123)</f>
        <v>1.5249326521705032E-2</v>
      </c>
      <c r="Q123" s="198">
        <f>'Indicator Data'!F123/'Indicator Data'!$CB123</f>
        <v>3.3534947015140184E-5</v>
      </c>
      <c r="R123" s="198">
        <f>'Indicator Data'!G123/'Indicator Data'!$CB123</f>
        <v>3.6700072114691958E-3</v>
      </c>
      <c r="S123" s="198">
        <f>'Indicator Data'!H123/'Indicator Data'!$CB123</f>
        <v>4.1023822541342394E-5</v>
      </c>
      <c r="T123" s="198">
        <f>'Indicator Data'!I123/'Indicator Data'!$CB123</f>
        <v>1.8668372377232359E-3</v>
      </c>
      <c r="U123" s="198">
        <f>'Indicator Data'!J123/'Indicator Data'!$CB123</f>
        <v>0</v>
      </c>
      <c r="V123" s="196">
        <f t="shared" si="171"/>
        <v>9.4</v>
      </c>
      <c r="W123" s="196">
        <f t="shared" si="172"/>
        <v>2.6</v>
      </c>
      <c r="X123" s="197">
        <f t="shared" si="173"/>
        <v>7.3</v>
      </c>
      <c r="Y123" s="197">
        <f t="shared" si="174"/>
        <v>10</v>
      </c>
      <c r="Z123" s="197">
        <f t="shared" si="175"/>
        <v>8.9</v>
      </c>
      <c r="AA123" s="196">
        <f t="shared" si="176"/>
        <v>2</v>
      </c>
      <c r="AB123" s="196">
        <f t="shared" si="177"/>
        <v>0.1</v>
      </c>
      <c r="AC123" s="196">
        <f t="shared" si="178"/>
        <v>1.1000000000000001</v>
      </c>
      <c r="AD123" s="196">
        <f t="shared" si="179"/>
        <v>1.9</v>
      </c>
      <c r="AE123" s="197">
        <f t="shared" si="180"/>
        <v>1.5</v>
      </c>
      <c r="AF123" s="197">
        <f t="shared" si="181"/>
        <v>0</v>
      </c>
      <c r="AG123" s="196">
        <f>ROUND(IF('Indicator Data'!K123=0,0,IF('Indicator Data'!K123&gt;AG$3,10,IF('Indicator Data'!K123&lt;AG$4,0,10-(AG$3-'Indicator Data'!K123)/(AG$3-AG$4)*10))),1)</f>
        <v>0</v>
      </c>
      <c r="AH123" s="199">
        <f t="shared" si="182"/>
        <v>9.6999999999999993</v>
      </c>
      <c r="AI123" s="199">
        <f t="shared" si="183"/>
        <v>6.3</v>
      </c>
      <c r="AJ123" s="197">
        <f t="shared" si="184"/>
        <v>5.0999999999999996</v>
      </c>
      <c r="AK123" s="197">
        <f t="shared" si="185"/>
        <v>3.9</v>
      </c>
      <c r="AL123" s="199">
        <f t="shared" si="186"/>
        <v>4.5</v>
      </c>
      <c r="AM123" s="199">
        <f t="shared" si="187"/>
        <v>5</v>
      </c>
      <c r="AN123" s="197">
        <f t="shared" si="188"/>
        <v>0</v>
      </c>
      <c r="AO123" s="200">
        <f t="shared" si="189"/>
        <v>9.1</v>
      </c>
      <c r="AP123" s="200">
        <f t="shared" si="153"/>
        <v>9.9</v>
      </c>
      <c r="AQ123" s="200">
        <f t="shared" si="190"/>
        <v>8.9</v>
      </c>
      <c r="AR123" s="200">
        <f t="shared" si="191"/>
        <v>5.6</v>
      </c>
      <c r="AS123" s="199">
        <f t="shared" si="192"/>
        <v>0</v>
      </c>
      <c r="AT123" s="199">
        <f>IF('Indicator Data'!L123="No data","x",IF('Indicator Data'!CC123&lt;1000,"x",ROUND((IF('Indicator Data'!L123&gt;AT$3,10,IF('Indicator Data'!L123&lt;AT$4,0,10-(AT$3-'Indicator Data'!L123)/(AT$3-AT$4)*10))),1)))</f>
        <v>1.9</v>
      </c>
      <c r="AU123" s="200">
        <f t="shared" si="193"/>
        <v>1</v>
      </c>
      <c r="AV123" s="201">
        <f>IF('Indicator Data'!M123="No data","x",ROUND(IF('Indicator Data'!M123=0,0,IF(LOG('Indicator Data'!M123)&gt;AV$3,10,IF(LOG('Indicator Data'!M123)&lt;AV$4,0,10-(AV$3-LOG('Indicator Data'!M123))/(AV$3-AV$4)*10))),1))</f>
        <v>8.9</v>
      </c>
      <c r="AW123" s="198">
        <f>IF(AV123="x","x",'Indicator Data'!M123/'Indicator Data'!$CB123)</f>
        <v>0.30765095358228928</v>
      </c>
      <c r="AX123" s="201">
        <f t="shared" si="194"/>
        <v>3.4</v>
      </c>
      <c r="AY123" s="197">
        <f t="shared" si="154"/>
        <v>7</v>
      </c>
      <c r="AZ123" s="201" t="str">
        <f>IF('Indicator Data'!N123="No data","x",ROUND(IF('Indicator Data'!N123=0,0,IF(LOG('Indicator Data'!N123)&gt;AZ$3,10,IF(LOG('Indicator Data'!N123)&lt;AZ$4,0,10-(AZ$3-LOG('Indicator Data'!N123))/(AZ$3-AZ$4)*10))),1))</f>
        <v>x</v>
      </c>
      <c r="BA123" s="198" t="str">
        <f>IF(AZ123="x","x",'Indicator Data'!N123/'Indicator Data'!$CB123)</f>
        <v>x</v>
      </c>
      <c r="BB123" s="201" t="str">
        <f t="shared" si="195"/>
        <v>x</v>
      </c>
      <c r="BC123" s="197" t="str">
        <f t="shared" si="155"/>
        <v>x</v>
      </c>
      <c r="BD123" s="201" t="str">
        <f>IF('Indicator Data'!O123="No data","x",ROUND(IF('Indicator Data'!O123=0,0,IF(LOG('Indicator Data'!O123)&gt;BD$3,10,IF(LOG('Indicator Data'!O123)&lt;BD$4,0,10-(BD$3-LOG('Indicator Data'!O123))/(BD$3-BD$4)*10))),1))</f>
        <v>x</v>
      </c>
      <c r="BE123" s="198" t="str">
        <f>IF(BD123="x","x",'Indicator Data'!O123/'Indicator Data'!$CB123)</f>
        <v>x</v>
      </c>
      <c r="BF123" s="201" t="str">
        <f t="shared" si="196"/>
        <v>x</v>
      </c>
      <c r="BG123" s="197" t="str">
        <f t="shared" si="156"/>
        <v>x</v>
      </c>
      <c r="BH123" s="201" t="str">
        <f>IF('Indicator Data'!P123="No data","x",ROUND(IF('Indicator Data'!P123=0,0,IF(LOG('Indicator Data'!P123)&gt;BH$3,10,IF(LOG('Indicator Data'!P123)&lt;BH$4,0,10-(BH$3-LOG('Indicator Data'!P123))/(BH$3-BH$4)*10))),1))</f>
        <v>x</v>
      </c>
      <c r="BI123" s="198" t="str">
        <f>IF(BH123="x","x",'Indicator Data'!P123/'Indicator Data'!$CB123)</f>
        <v>x</v>
      </c>
      <c r="BJ123" s="201" t="str">
        <f t="shared" si="197"/>
        <v>x</v>
      </c>
      <c r="BK123" s="197" t="str">
        <f t="shared" si="157"/>
        <v>x</v>
      </c>
      <c r="BL123" s="199">
        <f t="shared" si="158"/>
        <v>7</v>
      </c>
      <c r="BM123" s="201">
        <f>ROUND(IF('Indicator Data'!Q123=0,0,IF(LOG('Indicator Data'!Q123)&gt;BM$3,10,IF(LOG('Indicator Data'!Q123)&lt;BM$4,0,10-(BM$3-LOG('Indicator Data'!Q123))/(BM$3-BM$4)*10))),1)</f>
        <v>9.6</v>
      </c>
      <c r="BN123" s="252">
        <f>'Indicator Data'!R123</f>
        <v>0.99980649700000002</v>
      </c>
      <c r="BO123" s="201">
        <f t="shared" si="198"/>
        <v>10</v>
      </c>
      <c r="BP123" s="201">
        <f t="shared" si="199"/>
        <v>9.8000000000000007</v>
      </c>
      <c r="BQ123" s="201">
        <f>ROUND(IF('Indicator Data'!S123=0,0,IF(LOG('Indicator Data'!S123)&gt;BQ$3,10,IF(LOG('Indicator Data'!S123)&lt;BQ$4,0,10-(BQ$3-LOG('Indicator Data'!S123))/(BQ$3-BQ$4)*10))),1)</f>
        <v>9.6</v>
      </c>
      <c r="BR123" s="252">
        <f>'Indicator Data'!T123</f>
        <v>0.99951246000000005</v>
      </c>
      <c r="BS123" s="201">
        <f t="shared" si="200"/>
        <v>10</v>
      </c>
      <c r="BT123" s="201">
        <f t="shared" si="201"/>
        <v>9.8000000000000007</v>
      </c>
      <c r="BU123" s="197">
        <f t="shared" si="202"/>
        <v>9.8000000000000007</v>
      </c>
      <c r="BV123" s="201">
        <f>ROUND(IF('Indicator Data'!U123=0,0,IF(LOG('Indicator Data'!U123)&gt;BV$3,10,IF(LOG('Indicator Data'!U123)&lt;BV$4,0,10-(BV$3-LOG('Indicator Data'!U123))/(BV$3-BV$4)*10))),1)</f>
        <v>9.1999999999999993</v>
      </c>
      <c r="BW123" s="198">
        <f>'Indicator Data'!U123/'Indicator Data'!$CB123</f>
        <v>0.48810191130483294</v>
      </c>
      <c r="BX123" s="201">
        <f t="shared" si="203"/>
        <v>5.4</v>
      </c>
      <c r="BY123" s="197">
        <f t="shared" si="159"/>
        <v>7.8</v>
      </c>
      <c r="BZ123" s="201">
        <f>ROUND(IF('Indicator Data'!V123=0,0,IF(LOG('Indicator Data'!V123)&gt;BZ$3,10,IF(LOG('Indicator Data'!V123)&lt;BZ$4,0,10-(BZ$3-LOG('Indicator Data'!V123))/(BZ$3-BZ$4)*10))),1)</f>
        <v>9.6</v>
      </c>
      <c r="CA123" s="198">
        <f>IF('Indicator Data'!V123/'Indicator Data'!$CB123&gt;1,1,'Indicator Data'!V123/'Indicator Data'!$CB123)</f>
        <v>0.94609174497503079</v>
      </c>
      <c r="CB123" s="201">
        <f t="shared" si="204"/>
        <v>9.5</v>
      </c>
      <c r="CC123" s="197">
        <f t="shared" si="160"/>
        <v>9.6</v>
      </c>
      <c r="CD123" s="201">
        <f>ROUND(IF('Indicator Data'!W123=0,0,IF(LOG('Indicator Data'!W123)&gt;CD$3,10,IF(LOG('Indicator Data'!W123)&lt;CD$4,0,10-(CD$3-LOG('Indicator Data'!W123))/(CD$3-CD$4)*10))),1)</f>
        <v>9.6</v>
      </c>
      <c r="CE123" s="198">
        <f>'Indicator Data'!W123/'Indicator Data'!$CB123</f>
        <v>0.93922675290389657</v>
      </c>
      <c r="CF123" s="201">
        <f t="shared" si="205"/>
        <v>9.4</v>
      </c>
      <c r="CG123" s="197">
        <f t="shared" si="161"/>
        <v>9.5</v>
      </c>
      <c r="CH123" s="199">
        <f t="shared" si="206"/>
        <v>9.3000000000000007</v>
      </c>
      <c r="CI123" s="201">
        <f>IF('Indicator Data'!BR123="No data","x",ROUND(IF('Indicator Data'!BR123&gt;CI$3,0,IF('Indicator Data'!BR123&lt;CI$4,10,(CI$3-'Indicator Data'!BR123)/(CI$3-CI$4)*10)),1))</f>
        <v>4</v>
      </c>
      <c r="CJ123" s="201">
        <f>IF('Indicator Data'!BS123="No data","x",ROUND(IF('Indicator Data'!BS123&gt;CJ$3,0,IF('Indicator Data'!BS123&lt;CJ$4,10,(CJ$3-'Indicator Data'!BS123)/(CJ$3-CJ$4)*10)),1))</f>
        <v>3</v>
      </c>
      <c r="CK123" s="201">
        <f>IF('Indicator Data'!AC123="No data","x",ROUND(IF('Indicator Data'!AC123&gt;CK$3,0,IF('Indicator Data'!AC123&lt;CK$4,10,(CK$3-'Indicator Data'!AC123)/(CK$3-CK$4)*10)),1))</f>
        <v>2.1</v>
      </c>
      <c r="CL123" s="197">
        <f t="shared" si="207"/>
        <v>3</v>
      </c>
      <c r="CM123" s="201">
        <f>IF('Indicator Data'!X123="No data","x",ROUND(IF(LOG('Indicator Data'!X123)&gt;CM$3,10,IF(LOG('Indicator Data'!X123)&lt;CM$4,0,10-(CM$3-LOG('Indicator Data'!X123))/(CM$3-CM$4)*10)),1))</f>
        <v>6.4</v>
      </c>
      <c r="CN123" s="201">
        <f>IF('Indicator Data'!Y123="No data","x",ROUND(IF('Indicator Data'!Y123&gt;CN$3,10,IF('Indicator Data'!Y123&lt;CN$4,0,10-(CN$3-'Indicator Data'!Y123)/(CN$3-CN$4)*10)),1))</f>
        <v>3.2</v>
      </c>
      <c r="CO123" s="201">
        <f>IF('Indicator Data'!Z123="No data","x",ROUND(IF('Indicator Data'!Z123&gt;CO$3,10,IF('Indicator Data'!Z123&lt;CO$4,0,10-(CO$3-'Indicator Data'!Z123)/(CO$3-CO$4)*10)),1))</f>
        <v>3.1</v>
      </c>
      <c r="CP123" s="201">
        <f>IF('Indicator Data'!AA123="No data","x",ROUND(IF('Indicator Data'!AA123&gt;CP$3,10,IF('Indicator Data'!AA123&lt;CP$4,0,10-(CP$3-'Indicator Data'!AA123)/(CP$3-CP$4)*10)),1))</f>
        <v>5.6</v>
      </c>
      <c r="CQ123" s="197">
        <f t="shared" si="162"/>
        <v>4.5999999999999996</v>
      </c>
      <c r="CR123" s="199">
        <f t="shared" si="163"/>
        <v>4.0999999999999996</v>
      </c>
      <c r="CS123" s="201">
        <f>IF('Indicator Data'!AF123="No data","x",ROUND(IF('Indicator Data'!AF123&gt;CS$3,10,IF('Indicator Data'!AF123&lt;CS$4,0,10-(CS$3-'Indicator Data'!AF123)/(CS$3-CS$4)*10)),1))</f>
        <v>6.2</v>
      </c>
      <c r="CT123" s="201">
        <f>IF('Indicator Data'!AG123="No data","x",ROUND(IF('Indicator Data'!AG123&gt;CT$3,10,IF('Indicator Data'!AG123&lt;CT$4,0,10-(CT$3-'Indicator Data'!AG123)/(CT$3-CT$4)*10)),1))</f>
        <v>2.2000000000000002</v>
      </c>
      <c r="CU123" s="197">
        <f t="shared" si="164"/>
        <v>4.5</v>
      </c>
      <c r="CV123" s="201">
        <f>IF('Indicator Data'!AB123="No data","x",ROUND(IF('Indicator Data'!AB123&gt;CV$3,10,IF('Indicator Data'!AB123&lt;CV$4,0,10-(CV$3-'Indicator Data'!AB123)/(CV$3-CV$4)*10)),1))</f>
        <v>3.1</v>
      </c>
      <c r="CW123" s="197">
        <f t="shared" si="165"/>
        <v>3.1</v>
      </c>
      <c r="CX123" s="198">
        <f>IF('Indicator Data'!AD123="No data","x",'Indicator Data'!AD123/'Indicator Data'!$CA123)</f>
        <v>3.6451158039672046E-4</v>
      </c>
      <c r="CY123" s="201">
        <f t="shared" si="208"/>
        <v>6.4</v>
      </c>
      <c r="CZ123" s="201">
        <f>IF('Indicator Data'!AE123="No data","x",ROUND(IF('Indicator Data'!AE123&gt;CZ$3,0,IF('Indicator Data'!AE123&lt;CZ$4,10,(CZ$3-'Indicator Data'!AE123)/(CZ$3-CZ$4)*10)),1))</f>
        <v>4</v>
      </c>
      <c r="DA123" s="197">
        <f t="shared" si="166"/>
        <v>5.2</v>
      </c>
      <c r="DB123" s="199">
        <f t="shared" si="167"/>
        <v>4.3</v>
      </c>
      <c r="DC123" s="200">
        <f t="shared" si="209"/>
        <v>6.8</v>
      </c>
      <c r="DD123" s="202">
        <f t="shared" si="210"/>
        <v>7.8</v>
      </c>
      <c r="DE123" s="201">
        <f>ROUND(IF('Indicator Data'!AH123=0,0,IF('Indicator Data'!AH123&gt;DE$3,10,IF('Indicator Data'!AH123&lt;DE$4,0,10-(DE$3-'Indicator Data'!AH123)/(DE$3-DE$4)*10))),1)</f>
        <v>8.5</v>
      </c>
      <c r="DF123" s="201">
        <f>ROUND(IF('Indicator Data'!AI123=0,0,IF(LOG('Indicator Data'!AI123)&gt;LOG(DF$3),10,IF(LOG('Indicator Data'!AI123)&lt;LOG(DF$4),0,10-(LOG(DF$3)-LOG('Indicator Data'!AI123))/(LOG(DF$3)-LOG(DF$4))*10))),1)</f>
        <v>9.1</v>
      </c>
      <c r="DG123" s="203">
        <f t="shared" si="211"/>
        <v>8.8000000000000007</v>
      </c>
      <c r="DH123" s="197">
        <f>'Indicator Data'!AJ123</f>
        <v>0</v>
      </c>
      <c r="DI123" s="197">
        <f>'Indicator Data'!AK123</f>
        <v>4</v>
      </c>
      <c r="DJ123" s="200">
        <f t="shared" si="212"/>
        <v>7</v>
      </c>
      <c r="DK123" s="202">
        <f t="shared" si="213"/>
        <v>7</v>
      </c>
      <c r="DL123" s="13"/>
      <c r="DM123" s="24"/>
    </row>
    <row r="124" spans="1:117" s="2" customFormat="1">
      <c r="A124" s="205" t="str">
        <f>'Indicator Data'!A124</f>
        <v>Namibia</v>
      </c>
      <c r="B124" s="206" t="str">
        <f>'Indicator Data'!B124</f>
        <v>NAM</v>
      </c>
      <c r="C124" s="204">
        <f>ROUND(IF('Indicator Data'!C124=0,0.1,IF(LOG('Indicator Data'!C124)&gt;C$3,10,IF(LOG('Indicator Data'!C124)&lt;C$4,0,10-(C$3-LOG('Indicator Data'!C124))/(C$3-C$4)*10))),1)</f>
        <v>0.1</v>
      </c>
      <c r="D124" s="196">
        <f>ROUND(IF('Indicator Data'!D124=0,0.1,IF(LOG('Indicator Data'!D124)&gt;D$3,10,IF(LOG('Indicator Data'!D124)&lt;D$4,0,10-(D$3-LOG('Indicator Data'!D124))/(D$3-D$4)*10))),1)</f>
        <v>0.1</v>
      </c>
      <c r="E124" s="197">
        <f t="shared" si="168"/>
        <v>0.1</v>
      </c>
      <c r="F124" s="197">
        <f>IF('Indicator Data'!E124="No data",0.1,(ROUND(IF('Indicator Data'!E124=0,0,IF(LOG('Indicator Data'!E124)&gt;F$3,10,IF(LOG('Indicator Data'!E124)&lt;F$4,0,10-(F$3-LOG('Indicator Data'!E124))/(F$3-F$4)*10))),1)))</f>
        <v>5.9</v>
      </c>
      <c r="G124" s="197">
        <f>ROUND(IF('Indicator Data'!F124=0,0,IF(LOG('Indicator Data'!F124)&gt;G$3,10,IF(LOG('Indicator Data'!F124)&lt;G$4,0,10-(G$3-LOG('Indicator Data'!F124))/(G$3-G$4)*10))),1)</f>
        <v>0</v>
      </c>
      <c r="H124" s="196">
        <f>ROUND(IF('Indicator Data'!G124=0,0,IF(LOG('Indicator Data'!G124)&gt;H$3,10,IF(LOG('Indicator Data'!G124)&lt;H$4,0,10-(H$3-LOG('Indicator Data'!G124))/(H$3-H$4)*10))),1)</f>
        <v>0</v>
      </c>
      <c r="I124" s="196">
        <f>ROUND(IF('Indicator Data'!H124=0,0,IF(LOG('Indicator Data'!H124)&gt;I$3,10,IF(LOG('Indicator Data'!H124)&lt;I$4,0,10-(I$3-LOG('Indicator Data'!H124))/(I$3-I$4)*10))),1)</f>
        <v>0</v>
      </c>
      <c r="J124" s="196">
        <f t="shared" si="169"/>
        <v>0</v>
      </c>
      <c r="K124" s="196">
        <f>ROUND(IF('Indicator Data'!I124=0,0,IF(LOG('Indicator Data'!I124)&gt;K$3,10,IF(LOG('Indicator Data'!I124)&lt;K$4,0,10-(K$3-LOG('Indicator Data'!I124))/(K$3-K$4)*10))),1)</f>
        <v>0</v>
      </c>
      <c r="L124" s="197">
        <f t="shared" si="170"/>
        <v>0</v>
      </c>
      <c r="M124" s="197">
        <f>ROUND(IF('Indicator Data'!J124=0,0,IF(LOG('Indicator Data'!J124)&gt;M$3,10,IF(LOG('Indicator Data'!J124)&lt;M$4,0,10-(M$3-LOG('Indicator Data'!J124))/(M$3-M$4)*10))),1)</f>
        <v>9.5</v>
      </c>
      <c r="N124" s="198">
        <f>'Indicator Data'!C124/'Indicator Data'!$CB124</f>
        <v>0</v>
      </c>
      <c r="O124" s="198">
        <f>'Indicator Data'!D124/'Indicator Data'!$CB124</f>
        <v>0</v>
      </c>
      <c r="P124" s="198">
        <f>IF(F124=0.1,"x",'Indicator Data'!E124/'Indicator Data'!$CB124)</f>
        <v>9.3022115281243441E-3</v>
      </c>
      <c r="Q124" s="198">
        <f>'Indicator Data'!F124/'Indicator Data'!$CB124</f>
        <v>0</v>
      </c>
      <c r="R124" s="198">
        <f>'Indicator Data'!G124/'Indicator Data'!$CB124</f>
        <v>0</v>
      </c>
      <c r="S124" s="198">
        <f>'Indicator Data'!H124/'Indicator Data'!$CB124</f>
        <v>0</v>
      </c>
      <c r="T124" s="198">
        <f>'Indicator Data'!I124/'Indicator Data'!$CB124</f>
        <v>0</v>
      </c>
      <c r="U124" s="198">
        <f>'Indicator Data'!J124/'Indicator Data'!$CB124</f>
        <v>2.4748389620824311E-2</v>
      </c>
      <c r="V124" s="196">
        <f t="shared" si="171"/>
        <v>0</v>
      </c>
      <c r="W124" s="196">
        <f t="shared" si="172"/>
        <v>0</v>
      </c>
      <c r="X124" s="197">
        <f t="shared" si="173"/>
        <v>0</v>
      </c>
      <c r="Y124" s="197">
        <f t="shared" si="174"/>
        <v>6.2</v>
      </c>
      <c r="Z124" s="197">
        <f t="shared" si="175"/>
        <v>0</v>
      </c>
      <c r="AA124" s="196">
        <f t="shared" si="176"/>
        <v>0</v>
      </c>
      <c r="AB124" s="196">
        <f t="shared" si="177"/>
        <v>0</v>
      </c>
      <c r="AC124" s="196">
        <f t="shared" si="178"/>
        <v>0</v>
      </c>
      <c r="AD124" s="196">
        <f t="shared" si="179"/>
        <v>0</v>
      </c>
      <c r="AE124" s="197">
        <f t="shared" si="180"/>
        <v>0</v>
      </c>
      <c r="AF124" s="197">
        <f t="shared" si="181"/>
        <v>8.1999999999999993</v>
      </c>
      <c r="AG124" s="196">
        <f>ROUND(IF('Indicator Data'!K124=0,0,IF('Indicator Data'!K124&gt;AG$3,10,IF('Indicator Data'!K124&lt;AG$4,0,10-(AG$3-'Indicator Data'!K124)/(AG$3-AG$4)*10))),1)</f>
        <v>7.6</v>
      </c>
      <c r="AH124" s="199">
        <f t="shared" si="182"/>
        <v>0.1</v>
      </c>
      <c r="AI124" s="199">
        <f t="shared" si="183"/>
        <v>0.1</v>
      </c>
      <c r="AJ124" s="197">
        <f t="shared" si="184"/>
        <v>0</v>
      </c>
      <c r="AK124" s="197">
        <f t="shared" si="185"/>
        <v>0</v>
      </c>
      <c r="AL124" s="199">
        <f t="shared" si="186"/>
        <v>0</v>
      </c>
      <c r="AM124" s="199">
        <f t="shared" si="187"/>
        <v>0</v>
      </c>
      <c r="AN124" s="197">
        <f t="shared" si="188"/>
        <v>8.9</v>
      </c>
      <c r="AO124" s="200">
        <f t="shared" si="189"/>
        <v>0.1</v>
      </c>
      <c r="AP124" s="200">
        <f t="shared" si="153"/>
        <v>6.1</v>
      </c>
      <c r="AQ124" s="200">
        <f t="shared" si="190"/>
        <v>0</v>
      </c>
      <c r="AR124" s="200">
        <f t="shared" si="191"/>
        <v>0</v>
      </c>
      <c r="AS124" s="199">
        <f t="shared" si="192"/>
        <v>8.3000000000000007</v>
      </c>
      <c r="AT124" s="199">
        <f>IF('Indicator Data'!L124="No data","x",IF('Indicator Data'!CC124&lt;1000,"x",ROUND((IF('Indicator Data'!L124&gt;AT$3,10,IF('Indicator Data'!L124&lt;AT$4,0,10-(AT$3-'Indicator Data'!L124)/(AT$3-AT$4)*10))),1)))</f>
        <v>10</v>
      </c>
      <c r="AU124" s="200">
        <f t="shared" si="193"/>
        <v>9.1999999999999993</v>
      </c>
      <c r="AV124" s="201">
        <f>IF('Indicator Data'!M124="No data","x",ROUND(IF('Indicator Data'!M124=0,0,IF(LOG('Indicator Data'!M124)&gt;AV$3,10,IF(LOG('Indicator Data'!M124)&lt;AV$4,0,10-(AV$3-LOG('Indicator Data'!M124))/(AV$3-AV$4)*10))),1))</f>
        <v>7.2</v>
      </c>
      <c r="AW124" s="198">
        <f>IF(AV124="x","x",'Indicator Data'!M124/'Indicator Data'!$CB124)</f>
        <v>0.467463658278711</v>
      </c>
      <c r="AX124" s="201">
        <f t="shared" si="194"/>
        <v>5.2</v>
      </c>
      <c r="AY124" s="197">
        <f t="shared" si="154"/>
        <v>6.3</v>
      </c>
      <c r="AZ124" s="201">
        <f>IF('Indicator Data'!N124="No data","x",ROUND(IF('Indicator Data'!N124=0,0,IF(LOG('Indicator Data'!N124)&gt;AZ$3,10,IF(LOG('Indicator Data'!N124)&lt;AZ$4,0,10-(AZ$3-LOG('Indicator Data'!N124))/(AZ$3-AZ$4)*10))),1))</f>
        <v>0</v>
      </c>
      <c r="BA124" s="198">
        <f>IF(AZ124="x","x",'Indicator Data'!N124/'Indicator Data'!$CB124)</f>
        <v>0</v>
      </c>
      <c r="BB124" s="201">
        <f t="shared" si="195"/>
        <v>0</v>
      </c>
      <c r="BC124" s="197">
        <f t="shared" si="155"/>
        <v>0</v>
      </c>
      <c r="BD124" s="201">
        <f>IF('Indicator Data'!O124="No data","x",ROUND(IF('Indicator Data'!O124=0,0,IF(LOG('Indicator Data'!O124)&gt;BD$3,10,IF(LOG('Indicator Data'!O124)&lt;BD$4,0,10-(BD$3-LOG('Indicator Data'!O124))/(BD$3-BD$4)*10))),1))</f>
        <v>0</v>
      </c>
      <c r="BE124" s="198">
        <f>IF(BD124="x","x",'Indicator Data'!O124/'Indicator Data'!$CB124)</f>
        <v>0</v>
      </c>
      <c r="BF124" s="201">
        <f t="shared" si="196"/>
        <v>0</v>
      </c>
      <c r="BG124" s="197">
        <f t="shared" si="156"/>
        <v>0</v>
      </c>
      <c r="BH124" s="201">
        <f>IF('Indicator Data'!P124="No data","x",ROUND(IF('Indicator Data'!P124=0,0,IF(LOG('Indicator Data'!P124)&gt;BH$3,10,IF(LOG('Indicator Data'!P124)&lt;BH$4,0,10-(BH$3-LOG('Indicator Data'!P124))/(BH$3-BH$4)*10))),1))</f>
        <v>0</v>
      </c>
      <c r="BI124" s="198">
        <f>IF(BH124="x","x",'Indicator Data'!P124/'Indicator Data'!$CB124)</f>
        <v>0</v>
      </c>
      <c r="BJ124" s="201">
        <f t="shared" si="197"/>
        <v>0</v>
      </c>
      <c r="BK124" s="197">
        <f t="shared" si="157"/>
        <v>0</v>
      </c>
      <c r="BL124" s="199">
        <f t="shared" si="158"/>
        <v>2.1</v>
      </c>
      <c r="BM124" s="201">
        <f>ROUND(IF('Indicator Data'!Q124=0,0,IF(LOG('Indicator Data'!Q124)&gt;BM$3,10,IF(LOG('Indicator Data'!Q124)&lt;BM$4,0,10-(BM$3-LOG('Indicator Data'!Q124))/(BM$3-BM$4)*10))),1)</f>
        <v>0</v>
      </c>
      <c r="BN124" s="252">
        <f>'Indicator Data'!R124</f>
        <v>0</v>
      </c>
      <c r="BO124" s="201">
        <f t="shared" si="198"/>
        <v>0</v>
      </c>
      <c r="BP124" s="201">
        <f t="shared" si="199"/>
        <v>0</v>
      </c>
      <c r="BQ124" s="201">
        <f>ROUND(IF('Indicator Data'!S124=0,0,IF(LOG('Indicator Data'!S124)&gt;BQ$3,10,IF(LOG('Indicator Data'!S124)&lt;BQ$4,0,10-(BQ$3-LOG('Indicator Data'!S124))/(BQ$3-BQ$4)*10))),1)</f>
        <v>7.4</v>
      </c>
      <c r="BR124" s="252">
        <f>'Indicator Data'!T124</f>
        <v>0.65116833500000004</v>
      </c>
      <c r="BS124" s="201">
        <f t="shared" si="200"/>
        <v>6.5</v>
      </c>
      <c r="BT124" s="201">
        <f t="shared" si="201"/>
        <v>7</v>
      </c>
      <c r="BU124" s="197">
        <f t="shared" si="202"/>
        <v>4.4000000000000004</v>
      </c>
      <c r="BV124" s="201">
        <f>ROUND(IF('Indicator Data'!U124=0,0,IF(LOG('Indicator Data'!U124)&gt;BV$3,10,IF(LOG('Indicator Data'!U124)&lt;BV$4,0,10-(BV$3-LOG('Indicator Data'!U124))/(BV$3-BV$4)*10))),1)</f>
        <v>4</v>
      </c>
      <c r="BW124" s="198">
        <f>'Indicator Data'!U124/'Indicator Data'!$CB124</f>
        <v>2.5591469294682615E-3</v>
      </c>
      <c r="BX124" s="201">
        <f t="shared" si="203"/>
        <v>0</v>
      </c>
      <c r="BY124" s="197">
        <f t="shared" si="159"/>
        <v>2.2000000000000002</v>
      </c>
      <c r="BZ124" s="201">
        <f>ROUND(IF('Indicator Data'!V124=0,0,IF(LOG('Indicator Data'!V124)&gt;BZ$3,10,IF(LOG('Indicator Data'!V124)&lt;BZ$4,0,10-(BZ$3-LOG('Indicator Data'!V124))/(BZ$3-BZ$4)*10))),1)</f>
        <v>7.6</v>
      </c>
      <c r="CA124" s="198">
        <f>IF('Indicator Data'!V124/'Indicator Data'!$CB124&gt;1,1,'Indicator Data'!V124/'Indicator Data'!$CB124)</f>
        <v>0.813625067393833</v>
      </c>
      <c r="CB124" s="201">
        <f t="shared" si="204"/>
        <v>8.1</v>
      </c>
      <c r="CC124" s="197">
        <f t="shared" si="160"/>
        <v>7.9</v>
      </c>
      <c r="CD124" s="201">
        <f>ROUND(IF('Indicator Data'!W124=0,0,IF(LOG('Indicator Data'!W124)&gt;CD$3,10,IF(LOG('Indicator Data'!W124)&lt;CD$4,0,10-(CD$3-LOG('Indicator Data'!W124))/(CD$3-CD$4)*10))),1)</f>
        <v>6.6</v>
      </c>
      <c r="CE124" s="198">
        <f>'Indicator Data'!W124/'Indicator Data'!$CB124</f>
        <v>0.15908911351223112</v>
      </c>
      <c r="CF124" s="201">
        <f t="shared" si="205"/>
        <v>1.6</v>
      </c>
      <c r="CG124" s="197">
        <f t="shared" si="161"/>
        <v>4.5999999999999996</v>
      </c>
      <c r="CH124" s="199">
        <f t="shared" si="206"/>
        <v>5.2</v>
      </c>
      <c r="CI124" s="201">
        <f>IF('Indicator Data'!BR124="No data","x",ROUND(IF('Indicator Data'!BR124&gt;CI$3,0,IF('Indicator Data'!BR124&lt;CI$4,10,(CI$3-'Indicator Data'!BR124)/(CI$3-CI$4)*10)),1))</f>
        <v>7.3</v>
      </c>
      <c r="CJ124" s="201">
        <f>IF('Indicator Data'!BS124="No data","x",ROUND(IF('Indicator Data'!BS124&gt;CJ$3,0,IF('Indicator Data'!BS124&lt;CJ$4,10,(CJ$3-'Indicator Data'!BS124)/(CJ$3-CJ$4)*10)),1))</f>
        <v>2.9</v>
      </c>
      <c r="CK124" s="201">
        <f>IF('Indicator Data'!AC124="No data","x",ROUND(IF('Indicator Data'!AC124&gt;CK$3,0,IF('Indicator Data'!AC124&lt;CK$4,10,(CK$3-'Indicator Data'!AC124)/(CK$3-CK$4)*10)),1))</f>
        <v>5.5</v>
      </c>
      <c r="CL124" s="197">
        <f t="shared" si="207"/>
        <v>5.2</v>
      </c>
      <c r="CM124" s="201">
        <f>IF('Indicator Data'!X124="No data","x",ROUND(IF(LOG('Indicator Data'!X124)&gt;CM$3,10,IF(LOG('Indicator Data'!X124)&lt;CM$4,0,10-(CM$3-LOG('Indicator Data'!X124))/(CM$3-CM$4)*10)),1))</f>
        <v>1.6</v>
      </c>
      <c r="CN124" s="201">
        <f>IF('Indicator Data'!Y124="No data","x",ROUND(IF('Indicator Data'!Y124&gt;CN$3,10,IF('Indicator Data'!Y124&lt;CN$4,0,10-(CN$3-'Indicator Data'!Y124)/(CN$3-CN$4)*10)),1))</f>
        <v>7.5</v>
      </c>
      <c r="CO124" s="201">
        <f>IF('Indicator Data'!Z124="No data","x",ROUND(IF('Indicator Data'!Z124&gt;CO$3,10,IF('Indicator Data'!Z124&lt;CO$4,0,10-(CO$3-'Indicator Data'!Z124)/(CO$3-CO$4)*10)),1))</f>
        <v>5.2</v>
      </c>
      <c r="CP124" s="201">
        <f>IF('Indicator Data'!AA124="No data","x",ROUND(IF('Indicator Data'!AA124&gt;CP$3,10,IF('Indicator Data'!AA124&lt;CP$4,0,10-(CP$3-'Indicator Data'!AA124)/(CP$3-CP$4)*10)),1))</f>
        <v>5.6</v>
      </c>
      <c r="CQ124" s="197">
        <f t="shared" si="162"/>
        <v>5</v>
      </c>
      <c r="CR124" s="199">
        <f t="shared" si="163"/>
        <v>5.0999999999999996</v>
      </c>
      <c r="CS124" s="201">
        <f>IF('Indicator Data'!AF124="No data","x",ROUND(IF('Indicator Data'!AF124&gt;CS$3,10,IF('Indicator Data'!AF124&lt;CS$4,0,10-(CS$3-'Indicator Data'!AF124)/(CS$3-CS$4)*10)),1))</f>
        <v>4.7</v>
      </c>
      <c r="CT124" s="201">
        <f>IF('Indicator Data'!AG124="No data","x",ROUND(IF('Indicator Data'!AG124&gt;CT$3,10,IF('Indicator Data'!AG124&lt;CT$4,0,10-(CT$3-'Indicator Data'!AG124)/(CT$3-CT$4)*10)),1))</f>
        <v>5.5</v>
      </c>
      <c r="CU124" s="197">
        <f t="shared" si="164"/>
        <v>5</v>
      </c>
      <c r="CV124" s="201">
        <f>IF('Indicator Data'!AB124="No data","x",ROUND(IF('Indicator Data'!AB124&gt;CV$3,10,IF('Indicator Data'!AB124&lt;CV$4,0,10-(CV$3-'Indicator Data'!AB124)/(CV$3-CV$4)*10)),1))</f>
        <v>10</v>
      </c>
      <c r="CW124" s="197">
        <f t="shared" si="165"/>
        <v>6.4</v>
      </c>
      <c r="CX124" s="198">
        <f>IF('Indicator Data'!AD124="No data","x",'Indicator Data'!AD124/'Indicator Data'!$CA124)</f>
        <v>1.9402451714263676E-4</v>
      </c>
      <c r="CY124" s="201">
        <f t="shared" si="208"/>
        <v>8.1</v>
      </c>
      <c r="CZ124" s="201">
        <f>IF('Indicator Data'!AE124="No data","x",ROUND(IF('Indicator Data'!AE124&gt;CZ$3,0,IF('Indicator Data'!AE124&lt;CZ$4,10,(CZ$3-'Indicator Data'!AE124)/(CZ$3-CZ$4)*10)),1))</f>
        <v>4</v>
      </c>
      <c r="DA124" s="197">
        <f t="shared" si="166"/>
        <v>6.1</v>
      </c>
      <c r="DB124" s="199">
        <f t="shared" si="167"/>
        <v>5.8</v>
      </c>
      <c r="DC124" s="200">
        <f t="shared" si="209"/>
        <v>4.7</v>
      </c>
      <c r="DD124" s="202">
        <f t="shared" si="210"/>
        <v>4.5</v>
      </c>
      <c r="DE124" s="201">
        <f>ROUND(IF('Indicator Data'!AH124=0,0,IF('Indicator Data'!AH124&gt;DE$3,10,IF('Indicator Data'!AH124&lt;DE$4,0,10-(DE$3-'Indicator Data'!AH124)/(DE$3-DE$4)*10))),1)</f>
        <v>0</v>
      </c>
      <c r="DF124" s="201">
        <f>ROUND(IF('Indicator Data'!AI124=0,0,IF(LOG('Indicator Data'!AI124)&gt;LOG(DF$3),10,IF(LOG('Indicator Data'!AI124)&lt;LOG(DF$4),0,10-(LOG(DF$3)-LOG('Indicator Data'!AI124))/(LOG(DF$3)-LOG(DF$4))*10))),1)</f>
        <v>0</v>
      </c>
      <c r="DG124" s="203">
        <f t="shared" si="211"/>
        <v>0</v>
      </c>
      <c r="DH124" s="197">
        <f>'Indicator Data'!AJ124</f>
        <v>0</v>
      </c>
      <c r="DI124" s="197">
        <f>'Indicator Data'!AK124</f>
        <v>0</v>
      </c>
      <c r="DJ124" s="200">
        <f t="shared" si="212"/>
        <v>0</v>
      </c>
      <c r="DK124" s="202">
        <f t="shared" si="213"/>
        <v>0</v>
      </c>
      <c r="DL124" s="13"/>
      <c r="DM124" s="24"/>
    </row>
    <row r="125" spans="1:117" s="2" customFormat="1">
      <c r="A125" s="205" t="str">
        <f>'Indicator Data'!A125</f>
        <v>Nauru</v>
      </c>
      <c r="B125" s="206" t="str">
        <f>'Indicator Data'!B125</f>
        <v>NRU</v>
      </c>
      <c r="C125" s="204">
        <f>ROUND(IF('Indicator Data'!C125=0,0.1,IF(LOG('Indicator Data'!C125)&gt;C$3,10,IF(LOG('Indicator Data'!C125)&lt;C$4,0,10-(C$3-LOG('Indicator Data'!C125))/(C$3-C$4)*10))),1)</f>
        <v>0.1</v>
      </c>
      <c r="D125" s="196">
        <f>ROUND(IF('Indicator Data'!D125=0,0.1,IF(LOG('Indicator Data'!D125)&gt;D$3,10,IF(LOG('Indicator Data'!D125)&lt;D$4,0,10-(D$3-LOG('Indicator Data'!D125))/(D$3-D$4)*10))),1)</f>
        <v>0.1</v>
      </c>
      <c r="E125" s="197">
        <f t="shared" si="168"/>
        <v>0.1</v>
      </c>
      <c r="F125" s="197">
        <f>IF('Indicator Data'!E125="No data",0.1,(ROUND(IF('Indicator Data'!E125=0,0,IF(LOG('Indicator Data'!E125)&gt;F$3,10,IF(LOG('Indicator Data'!E125)&lt;F$4,0,10-(F$3-LOG('Indicator Data'!E125))/(F$3-F$4)*10))),1)))</f>
        <v>0.1</v>
      </c>
      <c r="G125" s="197">
        <f>ROUND(IF('Indicator Data'!F125=0,0,IF(LOG('Indicator Data'!F125)&gt;G$3,10,IF(LOG('Indicator Data'!F125)&lt;G$4,0,10-(G$3-LOG('Indicator Data'!F125))/(G$3-G$4)*10))),1)</f>
        <v>3.4</v>
      </c>
      <c r="H125" s="196">
        <f>ROUND(IF('Indicator Data'!G125=0,0,IF(LOG('Indicator Data'!G125)&gt;H$3,10,IF(LOG('Indicator Data'!G125)&lt;H$4,0,10-(H$3-LOG('Indicator Data'!G125))/(H$3-H$4)*10))),1)</f>
        <v>0</v>
      </c>
      <c r="I125" s="196">
        <f>ROUND(IF('Indicator Data'!H125=0,0,IF(LOG('Indicator Data'!H125)&gt;I$3,10,IF(LOG('Indicator Data'!H125)&lt;I$4,0,10-(I$3-LOG('Indicator Data'!H125))/(I$3-I$4)*10))),1)</f>
        <v>0</v>
      </c>
      <c r="J125" s="196">
        <f t="shared" si="169"/>
        <v>0</v>
      </c>
      <c r="K125" s="196">
        <f>ROUND(IF('Indicator Data'!I125=0,0,IF(LOG('Indicator Data'!I125)&gt;K$3,10,IF(LOG('Indicator Data'!I125)&lt;K$4,0,10-(K$3-LOG('Indicator Data'!I125))/(K$3-K$4)*10))),1)</f>
        <v>0</v>
      </c>
      <c r="L125" s="197">
        <f t="shared" si="170"/>
        <v>0</v>
      </c>
      <c r="M125" s="197">
        <f>ROUND(IF('Indicator Data'!J125=0,0,IF(LOG('Indicator Data'!J125)&gt;M$3,10,IF(LOG('Indicator Data'!J125)&lt;M$4,0,10-(M$3-LOG('Indicator Data'!J125))/(M$3-M$4)*10))),1)</f>
        <v>0</v>
      </c>
      <c r="N125" s="198">
        <f>'Indicator Data'!C125/'Indicator Data'!$CB125</f>
        <v>0</v>
      </c>
      <c r="O125" s="198">
        <f>'Indicator Data'!D125/'Indicator Data'!$CB125</f>
        <v>0</v>
      </c>
      <c r="P125" s="198" t="str">
        <f>IF(F125=0.1,"x",'Indicator Data'!E125/'Indicator Data'!$CB125)</f>
        <v>x</v>
      </c>
      <c r="Q125" s="198">
        <f>'Indicator Data'!F125/'Indicator Data'!$CB125</f>
        <v>1.0193699863040501E-4</v>
      </c>
      <c r="R125" s="198">
        <f>'Indicator Data'!G125/'Indicator Data'!$CB125</f>
        <v>0</v>
      </c>
      <c r="S125" s="198">
        <f>'Indicator Data'!H125/'Indicator Data'!$CB125</f>
        <v>0</v>
      </c>
      <c r="T125" s="198">
        <f>'Indicator Data'!I125/'Indicator Data'!$CB125</f>
        <v>0</v>
      </c>
      <c r="U125" s="198">
        <f>'Indicator Data'!J125/'Indicator Data'!$CB125</f>
        <v>0</v>
      </c>
      <c r="V125" s="196">
        <f t="shared" si="171"/>
        <v>0</v>
      </c>
      <c r="W125" s="196">
        <f t="shared" si="172"/>
        <v>0</v>
      </c>
      <c r="X125" s="197">
        <f t="shared" si="173"/>
        <v>0</v>
      </c>
      <c r="Y125" s="197">
        <f t="shared" si="174"/>
        <v>0.1</v>
      </c>
      <c r="Z125" s="197">
        <f t="shared" si="175"/>
        <v>10</v>
      </c>
      <c r="AA125" s="196">
        <f t="shared" si="176"/>
        <v>0</v>
      </c>
      <c r="AB125" s="196">
        <f t="shared" si="177"/>
        <v>0</v>
      </c>
      <c r="AC125" s="196">
        <f t="shared" si="178"/>
        <v>0</v>
      </c>
      <c r="AD125" s="196">
        <f t="shared" si="179"/>
        <v>0</v>
      </c>
      <c r="AE125" s="197">
        <f t="shared" si="180"/>
        <v>0</v>
      </c>
      <c r="AF125" s="197">
        <f t="shared" si="181"/>
        <v>0</v>
      </c>
      <c r="AG125" s="196">
        <f>ROUND(IF('Indicator Data'!K125=0,0,IF('Indicator Data'!K125&gt;AG$3,10,IF('Indicator Data'!K125&lt;AG$4,0,10-(AG$3-'Indicator Data'!K125)/(AG$3-AG$4)*10))),1)</f>
        <v>0</v>
      </c>
      <c r="AH125" s="199">
        <f t="shared" si="182"/>
        <v>0.1</v>
      </c>
      <c r="AI125" s="199">
        <f t="shared" si="183"/>
        <v>0.1</v>
      </c>
      <c r="AJ125" s="197">
        <f t="shared" si="184"/>
        <v>0</v>
      </c>
      <c r="AK125" s="197">
        <f t="shared" si="185"/>
        <v>0</v>
      </c>
      <c r="AL125" s="199">
        <f t="shared" si="186"/>
        <v>0</v>
      </c>
      <c r="AM125" s="199">
        <f t="shared" si="187"/>
        <v>0</v>
      </c>
      <c r="AN125" s="197">
        <f t="shared" si="188"/>
        <v>0</v>
      </c>
      <c r="AO125" s="200">
        <f t="shared" si="189"/>
        <v>0.1</v>
      </c>
      <c r="AP125" s="200">
        <f t="shared" si="153"/>
        <v>0.1</v>
      </c>
      <c r="AQ125" s="200">
        <f t="shared" si="190"/>
        <v>8.1999999999999993</v>
      </c>
      <c r="AR125" s="200">
        <f t="shared" si="191"/>
        <v>0</v>
      </c>
      <c r="AS125" s="199">
        <f t="shared" si="192"/>
        <v>0</v>
      </c>
      <c r="AT125" s="199" t="str">
        <f>IF('Indicator Data'!L125="No data","x",IF('Indicator Data'!CC125&lt;1000,"x",ROUND((IF('Indicator Data'!L125&gt;AT$3,10,IF('Indicator Data'!L125&lt;AT$4,0,10-(AT$3-'Indicator Data'!L125)/(AT$3-AT$4)*10))),1)))</f>
        <v>x</v>
      </c>
      <c r="AU125" s="200">
        <f t="shared" si="193"/>
        <v>0</v>
      </c>
      <c r="AV125" s="201" t="str">
        <f>IF('Indicator Data'!M125="No data","x",ROUND(IF('Indicator Data'!M125=0,0,IF(LOG('Indicator Data'!M125)&gt;AV$3,10,IF(LOG('Indicator Data'!M125)&lt;AV$4,0,10-(AV$3-LOG('Indicator Data'!M125))/(AV$3-AV$4)*10))),1))</f>
        <v>x</v>
      </c>
      <c r="AW125" s="198" t="str">
        <f>IF(AV125="x","x",'Indicator Data'!M125/'Indicator Data'!$CB125)</f>
        <v>x</v>
      </c>
      <c r="AX125" s="201" t="str">
        <f t="shared" si="194"/>
        <v>x</v>
      </c>
      <c r="AY125" s="197" t="str">
        <f t="shared" si="154"/>
        <v>x</v>
      </c>
      <c r="AZ125" s="201" t="str">
        <f>IF('Indicator Data'!N125="No data","x",ROUND(IF('Indicator Data'!N125=0,0,IF(LOG('Indicator Data'!N125)&gt;AZ$3,10,IF(LOG('Indicator Data'!N125)&lt;AZ$4,0,10-(AZ$3-LOG('Indicator Data'!N125))/(AZ$3-AZ$4)*10))),1))</f>
        <v>x</v>
      </c>
      <c r="BA125" s="198" t="str">
        <f>IF(AZ125="x","x",'Indicator Data'!N125/'Indicator Data'!$CB125)</f>
        <v>x</v>
      </c>
      <c r="BB125" s="201" t="str">
        <f t="shared" si="195"/>
        <v>x</v>
      </c>
      <c r="BC125" s="197" t="str">
        <f t="shared" si="155"/>
        <v>x</v>
      </c>
      <c r="BD125" s="201" t="str">
        <f>IF('Indicator Data'!O125="No data","x",ROUND(IF('Indicator Data'!O125=0,0,IF(LOG('Indicator Data'!O125)&gt;BD$3,10,IF(LOG('Indicator Data'!O125)&lt;BD$4,0,10-(BD$3-LOG('Indicator Data'!O125))/(BD$3-BD$4)*10))),1))</f>
        <v>x</v>
      </c>
      <c r="BE125" s="198" t="str">
        <f>IF(BD125="x","x",'Indicator Data'!O125/'Indicator Data'!$CB125)</f>
        <v>x</v>
      </c>
      <c r="BF125" s="201" t="str">
        <f t="shared" si="196"/>
        <v>x</v>
      </c>
      <c r="BG125" s="197" t="str">
        <f t="shared" si="156"/>
        <v>x</v>
      </c>
      <c r="BH125" s="201" t="str">
        <f>IF('Indicator Data'!P125="No data","x",ROUND(IF('Indicator Data'!P125=0,0,IF(LOG('Indicator Data'!P125)&gt;BH$3,10,IF(LOG('Indicator Data'!P125)&lt;BH$4,0,10-(BH$3-LOG('Indicator Data'!P125))/(BH$3-BH$4)*10))),1))</f>
        <v>x</v>
      </c>
      <c r="BI125" s="198" t="str">
        <f>IF(BH125="x","x",'Indicator Data'!P125/'Indicator Data'!$CB125)</f>
        <v>x</v>
      </c>
      <c r="BJ125" s="201" t="str">
        <f t="shared" si="197"/>
        <v>x</v>
      </c>
      <c r="BK125" s="197" t="str">
        <f t="shared" si="157"/>
        <v>x</v>
      </c>
      <c r="BL125" s="199" t="str">
        <f t="shared" si="158"/>
        <v>x</v>
      </c>
      <c r="BM125" s="201">
        <f>ROUND(IF('Indicator Data'!Q125=0,0,IF(LOG('Indicator Data'!Q125)&gt;BM$3,10,IF(LOG('Indicator Data'!Q125)&lt;BM$4,0,10-(BM$3-LOG('Indicator Data'!Q125))/(BM$3-BM$4)*10))),1)</f>
        <v>0</v>
      </c>
      <c r="BN125" s="252">
        <f>'Indicator Data'!R125</f>
        <v>0</v>
      </c>
      <c r="BO125" s="201">
        <f t="shared" si="198"/>
        <v>0</v>
      </c>
      <c r="BP125" s="201">
        <f t="shared" si="199"/>
        <v>0</v>
      </c>
      <c r="BQ125" s="201">
        <f>ROUND(IF('Indicator Data'!S125=0,0,IF(LOG('Indicator Data'!S125)&gt;BQ$3,10,IF(LOG('Indicator Data'!S125)&lt;BQ$4,0,10-(BQ$3-LOG('Indicator Data'!S125))/(BQ$3-BQ$4)*10))),1)</f>
        <v>0</v>
      </c>
      <c r="BR125" s="252">
        <f>'Indicator Data'!T125</f>
        <v>0</v>
      </c>
      <c r="BS125" s="201">
        <f t="shared" si="200"/>
        <v>0</v>
      </c>
      <c r="BT125" s="201">
        <f t="shared" si="201"/>
        <v>0</v>
      </c>
      <c r="BU125" s="197">
        <f t="shared" si="202"/>
        <v>0</v>
      </c>
      <c r="BV125" s="201">
        <f>ROUND(IF('Indicator Data'!U125=0,0,IF(LOG('Indicator Data'!U125)&gt;BV$3,10,IF(LOG('Indicator Data'!U125)&lt;BV$4,0,10-(BV$3-LOG('Indicator Data'!U125))/(BV$3-BV$4)*10))),1)</f>
        <v>3.7</v>
      </c>
      <c r="BW125" s="198">
        <f>'Indicator Data'!U125/'Indicator Data'!$CB125</f>
        <v>0.38231265897084721</v>
      </c>
      <c r="BX125" s="201">
        <f t="shared" si="203"/>
        <v>4.2</v>
      </c>
      <c r="BY125" s="197">
        <f t="shared" si="159"/>
        <v>4</v>
      </c>
      <c r="BZ125" s="201">
        <f>ROUND(IF('Indicator Data'!V125=0,0,IF(LOG('Indicator Data'!V125)&gt;BZ$3,10,IF(LOG('Indicator Data'!V125)&lt;BZ$4,0,10-(BZ$3-LOG('Indicator Data'!V125))/(BZ$3-BZ$4)*10))),1)</f>
        <v>4.0999999999999996</v>
      </c>
      <c r="CA125" s="198">
        <f>IF('Indicator Data'!V125/'Indicator Data'!$CB125&gt;1,1,'Indicator Data'!V125/'Indicator Data'!$CB125)</f>
        <v>0.74634614585110548</v>
      </c>
      <c r="CB125" s="201">
        <f t="shared" si="204"/>
        <v>7.5</v>
      </c>
      <c r="CC125" s="197">
        <f t="shared" si="160"/>
        <v>6.1</v>
      </c>
      <c r="CD125" s="201">
        <f>ROUND(IF('Indicator Data'!W125=0,0,IF(LOG('Indicator Data'!W125)&gt;CD$3,10,IF(LOG('Indicator Data'!W125)&lt;CD$4,0,10-(CD$3-LOG('Indicator Data'!W125))/(CD$3-CD$4)*10))),1)</f>
        <v>0</v>
      </c>
      <c r="CE125" s="198">
        <f>'Indicator Data'!W125/'Indicator Data'!$CB125</f>
        <v>0</v>
      </c>
      <c r="CF125" s="201">
        <f t="shared" si="205"/>
        <v>0</v>
      </c>
      <c r="CG125" s="197">
        <f t="shared" si="161"/>
        <v>0</v>
      </c>
      <c r="CH125" s="199">
        <f t="shared" si="206"/>
        <v>3</v>
      </c>
      <c r="CI125" s="201">
        <f>IF('Indicator Data'!BR125="No data","x",ROUND(IF('Indicator Data'!BR125&gt;CI$3,0,IF('Indicator Data'!BR125&lt;CI$4,10,(CI$3-'Indicator Data'!BR125)/(CI$3-CI$4)*10)),1))</f>
        <v>3.8</v>
      </c>
      <c r="CJ125" s="201">
        <f>IF('Indicator Data'!BS125="No data","x",ROUND(IF('Indicator Data'!BS125&gt;CJ$3,0,IF('Indicator Data'!BS125&lt;CJ$4,10,(CJ$3-'Indicator Data'!BS125)/(CJ$3-CJ$4)*10)),1))</f>
        <v>0.1</v>
      </c>
      <c r="CK125" s="201" t="str">
        <f>IF('Indicator Data'!AC125="No data","x",ROUND(IF('Indicator Data'!AC125&gt;CK$3,0,IF('Indicator Data'!AC125&lt;CK$4,10,(CK$3-'Indicator Data'!AC125)/(CK$3-CK$4)*10)),1))</f>
        <v>x</v>
      </c>
      <c r="CL125" s="197">
        <f t="shared" si="207"/>
        <v>2</v>
      </c>
      <c r="CM125" s="201">
        <f>IF('Indicator Data'!X125="No data","x",ROUND(IF(LOG('Indicator Data'!X125)&gt;CM$3,10,IF(LOG('Indicator Data'!X125)&lt;CM$4,0,10-(CM$3-LOG('Indicator Data'!X125))/(CM$3-CM$4)*10)),1))</f>
        <v>9.3000000000000007</v>
      </c>
      <c r="CN125" s="201">
        <f>IF('Indicator Data'!Y125="No data","x",ROUND(IF('Indicator Data'!Y125&gt;CN$3,10,IF('Indicator Data'!Y125&lt;CN$4,0,10-(CN$3-'Indicator Data'!Y125)/(CN$3-CN$4)*10)),1))</f>
        <v>1.3</v>
      </c>
      <c r="CO125" s="201">
        <f>IF('Indicator Data'!Z125="No data","x",ROUND(IF('Indicator Data'!Z125&gt;CO$3,10,IF('Indicator Data'!Z125&lt;CO$4,0,10-(CO$3-'Indicator Data'!Z125)/(CO$3-CO$4)*10)),1))</f>
        <v>10</v>
      </c>
      <c r="CP125" s="201" t="str">
        <f>IF('Indicator Data'!AA125="No data","x",ROUND(IF('Indicator Data'!AA125&gt;CP$3,10,IF('Indicator Data'!AA125&lt;CP$4,0,10-(CP$3-'Indicator Data'!AA125)/(CP$3-CP$4)*10)),1))</f>
        <v>x</v>
      </c>
      <c r="CQ125" s="197">
        <f t="shared" si="162"/>
        <v>6.9</v>
      </c>
      <c r="CR125" s="199">
        <f t="shared" si="163"/>
        <v>5.3</v>
      </c>
      <c r="CS125" s="201" t="str">
        <f>IF('Indicator Data'!AF125="No data","x",ROUND(IF('Indicator Data'!AF125&gt;CS$3,10,IF('Indicator Data'!AF125&lt;CS$4,0,10-(CS$3-'Indicator Data'!AF125)/(CS$3-CS$4)*10)),1))</f>
        <v>x</v>
      </c>
      <c r="CT125" s="201" t="str">
        <f>IF('Indicator Data'!AG125="No data","x",ROUND(IF('Indicator Data'!AG125&gt;CT$3,10,IF('Indicator Data'!AG125&lt;CT$4,0,10-(CT$3-'Indicator Data'!AG125)/(CT$3-CT$4)*10)),1))</f>
        <v>x</v>
      </c>
      <c r="CU125" s="197">
        <f t="shared" si="164"/>
        <v>6.9</v>
      </c>
      <c r="CV125" s="201">
        <f>IF('Indicator Data'!AB125="No data","x",ROUND(IF('Indicator Data'!AB125&gt;CV$3,10,IF('Indicator Data'!AB125&lt;CV$4,0,10-(CV$3-'Indicator Data'!AB125)/(CV$3-CV$4)*10)),1))</f>
        <v>0.9</v>
      </c>
      <c r="CW125" s="197">
        <f t="shared" si="165"/>
        <v>1.6</v>
      </c>
      <c r="CX125" s="198" t="str">
        <f>IF('Indicator Data'!AD125="No data","x",'Indicator Data'!AD125/'Indicator Data'!$CA125)</f>
        <v>x</v>
      </c>
      <c r="CY125" s="201" t="str">
        <f t="shared" si="208"/>
        <v>x</v>
      </c>
      <c r="CZ125" s="201" t="str">
        <f>IF('Indicator Data'!AE125="No data","x",ROUND(IF('Indicator Data'!AE125&gt;CZ$3,0,IF('Indicator Data'!AE125&lt;CZ$4,10,(CZ$3-'Indicator Data'!AE125)/(CZ$3-CZ$4)*10)),1))</f>
        <v>x</v>
      </c>
      <c r="DA125" s="197" t="str">
        <f t="shared" si="166"/>
        <v>x</v>
      </c>
      <c r="DB125" s="199">
        <f t="shared" si="167"/>
        <v>4.3</v>
      </c>
      <c r="DC125" s="200">
        <f t="shared" si="209"/>
        <v>4.3</v>
      </c>
      <c r="DD125" s="202">
        <f t="shared" si="210"/>
        <v>2.9</v>
      </c>
      <c r="DE125" s="201">
        <f>ROUND(IF('Indicator Data'!AH125=0,0,IF('Indicator Data'!AH125&gt;DE$3,10,IF('Indicator Data'!AH125&lt;DE$4,0,10-(DE$3-'Indicator Data'!AH125)/(DE$3-DE$4)*10))),1)</f>
        <v>0</v>
      </c>
      <c r="DF125" s="201">
        <f>ROUND(IF('Indicator Data'!AI125=0,0,IF(LOG('Indicator Data'!AI125)&gt;LOG(DF$3),10,IF(LOG('Indicator Data'!AI125)&lt;LOG(DF$4),0,10-(LOG(DF$3)-LOG('Indicator Data'!AI125))/(LOG(DF$3)-LOG(DF$4))*10))),1)</f>
        <v>0</v>
      </c>
      <c r="DG125" s="203">
        <f t="shared" si="211"/>
        <v>0</v>
      </c>
      <c r="DH125" s="197">
        <f>'Indicator Data'!AJ125</f>
        <v>0</v>
      </c>
      <c r="DI125" s="197">
        <f>'Indicator Data'!AK125</f>
        <v>0</v>
      </c>
      <c r="DJ125" s="200">
        <f t="shared" si="212"/>
        <v>0</v>
      </c>
      <c r="DK125" s="202">
        <f t="shared" si="213"/>
        <v>0</v>
      </c>
      <c r="DL125" s="13"/>
      <c r="DM125" s="24"/>
    </row>
    <row r="126" spans="1:117" s="2" customFormat="1">
      <c r="A126" s="205" t="str">
        <f>'Indicator Data'!A126</f>
        <v>Nepal</v>
      </c>
      <c r="B126" s="206" t="str">
        <f>'Indicator Data'!B126</f>
        <v>NPL</v>
      </c>
      <c r="C126" s="204">
        <f>ROUND(IF('Indicator Data'!C126=0,0.1,IF(LOG('Indicator Data'!C126)&gt;C$3,10,IF(LOG('Indicator Data'!C126)&lt;C$4,0,10-(C$3-LOG('Indicator Data'!C126))/(C$3-C$4)*10))),1)</f>
        <v>9.4</v>
      </c>
      <c r="D126" s="196">
        <f>ROUND(IF('Indicator Data'!D126=0,0.1,IF(LOG('Indicator Data'!D126)&gt;D$3,10,IF(LOG('Indicator Data'!D126)&lt;D$4,0,10-(D$3-LOG('Indicator Data'!D126))/(D$3-D$4)*10))),1)</f>
        <v>10</v>
      </c>
      <c r="E126" s="197">
        <f t="shared" si="168"/>
        <v>9.6999999999999993</v>
      </c>
      <c r="F126" s="197">
        <f>IF('Indicator Data'!E126="No data",0.1,(ROUND(IF('Indicator Data'!E126=0,0,IF(LOG('Indicator Data'!E126)&gt;F$3,10,IF(LOG('Indicator Data'!E126)&lt;F$4,0,10-(F$3-LOG('Indicator Data'!E126))/(F$3-F$4)*10))),1)))</f>
        <v>8.1999999999999993</v>
      </c>
      <c r="G126" s="197">
        <f>ROUND(IF('Indicator Data'!F126=0,0,IF(LOG('Indicator Data'!F126)&gt;G$3,10,IF(LOG('Indicator Data'!F126)&lt;G$4,0,10-(G$3-LOG('Indicator Data'!F126))/(G$3-G$4)*10))),1)</f>
        <v>0</v>
      </c>
      <c r="H126" s="196">
        <f>ROUND(IF('Indicator Data'!G126=0,0,IF(LOG('Indicator Data'!G126)&gt;H$3,10,IF(LOG('Indicator Data'!G126)&lt;H$4,0,10-(H$3-LOG('Indicator Data'!G126))/(H$3-H$4)*10))),1)</f>
        <v>1.6</v>
      </c>
      <c r="I126" s="196">
        <f>ROUND(IF('Indicator Data'!H126=0,0,IF(LOG('Indicator Data'!H126)&gt;I$3,10,IF(LOG('Indicator Data'!H126)&lt;I$4,0,10-(I$3-LOG('Indicator Data'!H126))/(I$3-I$4)*10))),1)</f>
        <v>0</v>
      </c>
      <c r="J126" s="196">
        <f t="shared" si="169"/>
        <v>0.8</v>
      </c>
      <c r="K126" s="196">
        <f>ROUND(IF('Indicator Data'!I126=0,0,IF(LOG('Indicator Data'!I126)&gt;K$3,10,IF(LOG('Indicator Data'!I126)&lt;K$4,0,10-(K$3-LOG('Indicator Data'!I126))/(K$3-K$4)*10))),1)</f>
        <v>0</v>
      </c>
      <c r="L126" s="197">
        <f t="shared" si="170"/>
        <v>0.4</v>
      </c>
      <c r="M126" s="197">
        <f>ROUND(IF('Indicator Data'!J126=0,0,IF(LOG('Indicator Data'!J126)&gt;M$3,10,IF(LOG('Indicator Data'!J126)&lt;M$4,0,10-(M$3-LOG('Indicator Data'!J126))/(M$3-M$4)*10))),1)</f>
        <v>7.9</v>
      </c>
      <c r="N126" s="198">
        <f>'Indicator Data'!C126/'Indicator Data'!$CB126</f>
        <v>2.1052631263988467E-3</v>
      </c>
      <c r="O126" s="198">
        <f>'Indicator Data'!D126/'Indicator Data'!$CB126</f>
        <v>2.1029753753912714E-3</v>
      </c>
      <c r="P126" s="198">
        <f>IF(F126=0.1,"x",'Indicator Data'!E126/'Indicator Data'!$CB126)</f>
        <v>6.7848529074695761E-3</v>
      </c>
      <c r="Q126" s="198">
        <f>'Indicator Data'!F126/'Indicator Data'!$CB126</f>
        <v>0</v>
      </c>
      <c r="R126" s="198">
        <f>'Indicator Data'!G126/'Indicator Data'!$CB126</f>
        <v>1.4882375514833385E-5</v>
      </c>
      <c r="S126" s="198">
        <f>'Indicator Data'!H126/'Indicator Data'!$CB126</f>
        <v>0</v>
      </c>
      <c r="T126" s="198">
        <f>'Indicator Data'!I126/'Indicator Data'!$CB126</f>
        <v>0</v>
      </c>
      <c r="U126" s="198">
        <f>'Indicator Data'!J126/'Indicator Data'!$CB126</f>
        <v>5.070708348070414E-4</v>
      </c>
      <c r="V126" s="196">
        <f t="shared" si="171"/>
        <v>10</v>
      </c>
      <c r="W126" s="196">
        <f t="shared" si="172"/>
        <v>10</v>
      </c>
      <c r="X126" s="197">
        <f t="shared" si="173"/>
        <v>10</v>
      </c>
      <c r="Y126" s="197">
        <f t="shared" si="174"/>
        <v>4.5</v>
      </c>
      <c r="Z126" s="197">
        <f t="shared" si="175"/>
        <v>0</v>
      </c>
      <c r="AA126" s="196">
        <f t="shared" si="176"/>
        <v>0</v>
      </c>
      <c r="AB126" s="196">
        <f t="shared" si="177"/>
        <v>0</v>
      </c>
      <c r="AC126" s="196">
        <f t="shared" si="178"/>
        <v>0</v>
      </c>
      <c r="AD126" s="196">
        <f t="shared" si="179"/>
        <v>0</v>
      </c>
      <c r="AE126" s="197">
        <f t="shared" si="180"/>
        <v>0</v>
      </c>
      <c r="AF126" s="197">
        <f t="shared" si="181"/>
        <v>0.2</v>
      </c>
      <c r="AG126" s="196">
        <f>ROUND(IF('Indicator Data'!K126=0,0,IF('Indicator Data'!K126&gt;AG$3,10,IF('Indicator Data'!K126&lt;AG$4,0,10-(AG$3-'Indicator Data'!K126)/(AG$3-AG$4)*10))),1)</f>
        <v>0</v>
      </c>
      <c r="AH126" s="199">
        <f t="shared" si="182"/>
        <v>9.6999999999999993</v>
      </c>
      <c r="AI126" s="199">
        <f t="shared" si="183"/>
        <v>10</v>
      </c>
      <c r="AJ126" s="197">
        <f t="shared" si="184"/>
        <v>0.8</v>
      </c>
      <c r="AK126" s="197">
        <f t="shared" si="185"/>
        <v>0</v>
      </c>
      <c r="AL126" s="199">
        <f t="shared" si="186"/>
        <v>0.4</v>
      </c>
      <c r="AM126" s="199">
        <f t="shared" si="187"/>
        <v>0</v>
      </c>
      <c r="AN126" s="197">
        <f t="shared" si="188"/>
        <v>5.2</v>
      </c>
      <c r="AO126" s="200">
        <f t="shared" si="189"/>
        <v>9.9</v>
      </c>
      <c r="AP126" s="200">
        <f t="shared" si="153"/>
        <v>6.7</v>
      </c>
      <c r="AQ126" s="200">
        <f t="shared" si="190"/>
        <v>0</v>
      </c>
      <c r="AR126" s="200">
        <f t="shared" si="191"/>
        <v>0.2</v>
      </c>
      <c r="AS126" s="199">
        <f t="shared" si="192"/>
        <v>2.6</v>
      </c>
      <c r="AT126" s="199">
        <f>IF('Indicator Data'!L126="No data","x",IF('Indicator Data'!CC126&lt;1000,"x",ROUND((IF('Indicator Data'!L126&gt;AT$3,10,IF('Indicator Data'!L126&lt;AT$4,0,10-(AT$3-'Indicator Data'!L126)/(AT$3-AT$4)*10))),1)))</f>
        <v>2.9</v>
      </c>
      <c r="AU126" s="200">
        <f t="shared" si="193"/>
        <v>2.8</v>
      </c>
      <c r="AV126" s="201">
        <f>IF('Indicator Data'!M126="No data","x",ROUND(IF('Indicator Data'!M126=0,0,IF(LOG('Indicator Data'!M126)&gt;AV$3,10,IF(LOG('Indicator Data'!M126)&lt;AV$4,0,10-(AV$3-LOG('Indicator Data'!M126))/(AV$3-AV$4)*10))),1))</f>
        <v>8.9</v>
      </c>
      <c r="AW126" s="198">
        <f>IF(AV126="x","x",'Indicator Data'!M126/'Indicator Data'!$CB126)</f>
        <v>0.56426362507907213</v>
      </c>
      <c r="AX126" s="201">
        <f t="shared" si="194"/>
        <v>6.3</v>
      </c>
      <c r="AY126" s="197">
        <f t="shared" si="154"/>
        <v>7.8</v>
      </c>
      <c r="AZ126" s="201" t="str">
        <f>IF('Indicator Data'!N126="No data","x",ROUND(IF('Indicator Data'!N126=0,0,IF(LOG('Indicator Data'!N126)&gt;AZ$3,10,IF(LOG('Indicator Data'!N126)&lt;AZ$4,0,10-(AZ$3-LOG('Indicator Data'!N126))/(AZ$3-AZ$4)*10))),1))</f>
        <v>x</v>
      </c>
      <c r="BA126" s="198" t="str">
        <f>IF(AZ126="x","x",'Indicator Data'!N126/'Indicator Data'!$CB126)</f>
        <v>x</v>
      </c>
      <c r="BB126" s="201" t="str">
        <f t="shared" si="195"/>
        <v>x</v>
      </c>
      <c r="BC126" s="197" t="str">
        <f t="shared" si="155"/>
        <v>x</v>
      </c>
      <c r="BD126" s="201" t="str">
        <f>IF('Indicator Data'!O126="No data","x",ROUND(IF('Indicator Data'!O126=0,0,IF(LOG('Indicator Data'!O126)&gt;BD$3,10,IF(LOG('Indicator Data'!O126)&lt;BD$4,0,10-(BD$3-LOG('Indicator Data'!O126))/(BD$3-BD$4)*10))),1))</f>
        <v>x</v>
      </c>
      <c r="BE126" s="198" t="str">
        <f>IF(BD126="x","x",'Indicator Data'!O126/'Indicator Data'!$CB126)</f>
        <v>x</v>
      </c>
      <c r="BF126" s="201" t="str">
        <f t="shared" si="196"/>
        <v>x</v>
      </c>
      <c r="BG126" s="197" t="str">
        <f t="shared" si="156"/>
        <v>x</v>
      </c>
      <c r="BH126" s="201" t="str">
        <f>IF('Indicator Data'!P126="No data","x",ROUND(IF('Indicator Data'!P126=0,0,IF(LOG('Indicator Data'!P126)&gt;BH$3,10,IF(LOG('Indicator Data'!P126)&lt;BH$4,0,10-(BH$3-LOG('Indicator Data'!P126))/(BH$3-BH$4)*10))),1))</f>
        <v>x</v>
      </c>
      <c r="BI126" s="198" t="str">
        <f>IF(BH126="x","x",'Indicator Data'!P126/'Indicator Data'!$CB126)</f>
        <v>x</v>
      </c>
      <c r="BJ126" s="201" t="str">
        <f t="shared" si="197"/>
        <v>x</v>
      </c>
      <c r="BK126" s="197" t="str">
        <f t="shared" si="157"/>
        <v>x</v>
      </c>
      <c r="BL126" s="199">
        <f t="shared" si="158"/>
        <v>7.8</v>
      </c>
      <c r="BM126" s="201">
        <f>ROUND(IF('Indicator Data'!Q126=0,0,IF(LOG('Indicator Data'!Q126)&gt;BM$3,10,IF(LOG('Indicator Data'!Q126)&lt;BM$4,0,10-(BM$3-LOG('Indicator Data'!Q126))/(BM$3-BM$4)*10))),1)</f>
        <v>8.9</v>
      </c>
      <c r="BN126" s="252">
        <f>'Indicator Data'!R126</f>
        <v>0.59934601799999998</v>
      </c>
      <c r="BO126" s="201">
        <f t="shared" si="198"/>
        <v>6</v>
      </c>
      <c r="BP126" s="201">
        <f t="shared" si="199"/>
        <v>7.7</v>
      </c>
      <c r="BQ126" s="201">
        <f>ROUND(IF('Indicator Data'!S126=0,0,IF(LOG('Indicator Data'!S126)&gt;BQ$3,10,IF(LOG('Indicator Data'!S126)&lt;BQ$4,0,10-(BQ$3-LOG('Indicator Data'!S126))/(BQ$3-BQ$4)*10))),1)</f>
        <v>8.6999999999999993</v>
      </c>
      <c r="BR126" s="252">
        <f>'Indicator Data'!T126</f>
        <v>0.37744308300000001</v>
      </c>
      <c r="BS126" s="201">
        <f t="shared" si="200"/>
        <v>3.8</v>
      </c>
      <c r="BT126" s="201">
        <f t="shared" si="201"/>
        <v>6.9</v>
      </c>
      <c r="BU126" s="197">
        <f t="shared" si="202"/>
        <v>7.3</v>
      </c>
      <c r="BV126" s="201">
        <f>ROUND(IF('Indicator Data'!U126=0,0,IF(LOG('Indicator Data'!U126)&gt;BV$3,10,IF(LOG('Indicator Data'!U126)&lt;BV$4,0,10-(BV$3-LOG('Indicator Data'!U126))/(BV$3-BV$4)*10))),1)</f>
        <v>8.5</v>
      </c>
      <c r="BW126" s="198">
        <f>'Indicator Data'!U126/'Indicator Data'!$CB126</f>
        <v>0.32021394430329153</v>
      </c>
      <c r="BX126" s="201">
        <f t="shared" si="203"/>
        <v>3.6</v>
      </c>
      <c r="BY126" s="197">
        <f t="shared" si="159"/>
        <v>6.7</v>
      </c>
      <c r="BZ126" s="201">
        <f>ROUND(IF('Indicator Data'!V126=0,0,IF(LOG('Indicator Data'!V126)&gt;BZ$3,10,IF(LOG('Indicator Data'!V126)&lt;BZ$4,0,10-(BZ$3-LOG('Indicator Data'!V126))/(BZ$3-BZ$4)*10))),1)</f>
        <v>9</v>
      </c>
      <c r="CA126" s="198">
        <f>IF('Indicator Data'!V126/'Indicator Data'!$CB126&gt;1,1,'Indicator Data'!V126/'Indicator Data'!$CB126)</f>
        <v>0.70608540179374157</v>
      </c>
      <c r="CB126" s="201">
        <f t="shared" si="204"/>
        <v>7.1</v>
      </c>
      <c r="CC126" s="197">
        <f t="shared" si="160"/>
        <v>8.1999999999999993</v>
      </c>
      <c r="CD126" s="201">
        <f>ROUND(IF('Indicator Data'!W126=0,0,IF(LOG('Indicator Data'!W126)&gt;CD$3,10,IF(LOG('Indicator Data'!W126)&lt;CD$4,0,10-(CD$3-LOG('Indicator Data'!W126))/(CD$3-CD$4)*10))),1)</f>
        <v>9.1999999999999993</v>
      </c>
      <c r="CE126" s="198">
        <f>'Indicator Data'!W126/'Indicator Data'!$CB126</f>
        <v>0.89854310633477585</v>
      </c>
      <c r="CF126" s="201">
        <f t="shared" si="205"/>
        <v>9</v>
      </c>
      <c r="CG126" s="197">
        <f t="shared" si="161"/>
        <v>9.1</v>
      </c>
      <c r="CH126" s="199">
        <f t="shared" si="206"/>
        <v>8</v>
      </c>
      <c r="CI126" s="201">
        <f>IF('Indicator Data'!BR126="No data","x",ROUND(IF('Indicator Data'!BR126&gt;CI$3,0,IF('Indicator Data'!BR126&lt;CI$4,10,(CI$3-'Indicator Data'!BR126)/(CI$3-CI$4)*10)),1))</f>
        <v>4.2</v>
      </c>
      <c r="CJ126" s="201">
        <f>IF('Indicator Data'!BS126="No data","x",ROUND(IF('Indicator Data'!BS126&gt;CJ$3,0,IF('Indicator Data'!BS126&lt;CJ$4,10,(CJ$3-'Indicator Data'!BS126)/(CJ$3-CJ$4)*10)),1))</f>
        <v>1.9</v>
      </c>
      <c r="CK126" s="201">
        <f>IF('Indicator Data'!AC126="No data","x",ROUND(IF('Indicator Data'!AC126&gt;CK$3,0,IF('Indicator Data'!AC126&lt;CK$4,10,(CK$3-'Indicator Data'!AC126)/(CK$3-CK$4)*10)),1))</f>
        <v>5.2</v>
      </c>
      <c r="CL126" s="197">
        <f t="shared" si="207"/>
        <v>3.8</v>
      </c>
      <c r="CM126" s="201">
        <f>IF('Indicator Data'!X126="No data","x",ROUND(IF(LOG('Indicator Data'!X126)&gt;CM$3,10,IF(LOG('Indicator Data'!X126)&lt;CM$4,0,10-(CM$3-LOG('Indicator Data'!X126))/(CM$3-CM$4)*10)),1))</f>
        <v>7.6</v>
      </c>
      <c r="CN126" s="201">
        <f>IF('Indicator Data'!Y126="No data","x",ROUND(IF('Indicator Data'!Y126&gt;CN$3,10,IF('Indicator Data'!Y126&lt;CN$4,0,10-(CN$3-'Indicator Data'!Y126)/(CN$3-CN$4)*10)),1))</f>
        <v>7.8</v>
      </c>
      <c r="CO126" s="201">
        <f>IF('Indicator Data'!Z126="No data","x",ROUND(IF('Indicator Data'!Z126&gt;CO$3,10,IF('Indicator Data'!Z126&lt;CO$4,0,10-(CO$3-'Indicator Data'!Z126)/(CO$3-CO$4)*10)),1))</f>
        <v>2.1</v>
      </c>
      <c r="CP126" s="201">
        <f>IF('Indicator Data'!AA126="No data","x",ROUND(IF('Indicator Data'!AA126&gt;CP$3,10,IF('Indicator Data'!AA126&lt;CP$4,0,10-(CP$3-'Indicator Data'!AA126)/(CP$3-CP$4)*10)),1))</f>
        <v>5.6</v>
      </c>
      <c r="CQ126" s="197">
        <f t="shared" si="162"/>
        <v>5.8</v>
      </c>
      <c r="CR126" s="199">
        <f t="shared" si="163"/>
        <v>5.0999999999999996</v>
      </c>
      <c r="CS126" s="201">
        <f>IF('Indicator Data'!AF126="No data","x",ROUND(IF('Indicator Data'!AF126&gt;CS$3,10,IF('Indicator Data'!AF126&lt;CS$4,0,10-(CS$3-'Indicator Data'!AF126)/(CS$3-CS$4)*10)),1))</f>
        <v>5.5</v>
      </c>
      <c r="CT126" s="201">
        <f>IF('Indicator Data'!AG126="No data","x",ROUND(IF('Indicator Data'!AG126&gt;CT$3,10,IF('Indicator Data'!AG126&lt;CT$4,0,10-(CT$3-'Indicator Data'!AG126)/(CT$3-CT$4)*10)),1))</f>
        <v>2.9</v>
      </c>
      <c r="CU126" s="197">
        <f t="shared" si="164"/>
        <v>5.3</v>
      </c>
      <c r="CV126" s="201">
        <f>IF('Indicator Data'!AB126="No data","x",ROUND(IF('Indicator Data'!AB126&gt;CV$3,10,IF('Indicator Data'!AB126&lt;CV$4,0,10-(CV$3-'Indicator Data'!AB126)/(CV$3-CV$4)*10)),1))</f>
        <v>7.2</v>
      </c>
      <c r="CW126" s="197">
        <f t="shared" si="165"/>
        <v>4.5999999999999996</v>
      </c>
      <c r="CX126" s="198">
        <f>IF('Indicator Data'!AD126="No data","x",'Indicator Data'!AD126/'Indicator Data'!$CA126)</f>
        <v>6.8940290233576718E-4</v>
      </c>
      <c r="CY126" s="201">
        <f t="shared" si="208"/>
        <v>3.1</v>
      </c>
      <c r="CZ126" s="201">
        <f>IF('Indicator Data'!AE126="No data","x",ROUND(IF('Indicator Data'!AE126&gt;CZ$3,0,IF('Indicator Data'!AE126&lt;CZ$4,10,(CZ$3-'Indicator Data'!AE126)/(CZ$3-CZ$4)*10)),1))</f>
        <v>6</v>
      </c>
      <c r="DA126" s="197">
        <f t="shared" si="166"/>
        <v>4.5999999999999996</v>
      </c>
      <c r="DB126" s="199">
        <f t="shared" si="167"/>
        <v>4.8</v>
      </c>
      <c r="DC126" s="200">
        <f t="shared" si="209"/>
        <v>6.7</v>
      </c>
      <c r="DD126" s="202">
        <f t="shared" si="210"/>
        <v>5.7</v>
      </c>
      <c r="DE126" s="201">
        <f>ROUND(IF('Indicator Data'!AH126=0,0,IF('Indicator Data'!AH126&gt;DE$3,10,IF('Indicator Data'!AH126&lt;DE$4,0,10-(DE$3-'Indicator Data'!AH126)/(DE$3-DE$4)*10))),1)</f>
        <v>5.9</v>
      </c>
      <c r="DF126" s="201">
        <f>ROUND(IF('Indicator Data'!AI126=0,0,IF(LOG('Indicator Data'!AI126)&gt;LOG(DF$3),10,IF(LOG('Indicator Data'!AI126)&lt;LOG(DF$4),0,10-(LOG(DF$3)-LOG('Indicator Data'!AI126))/(LOG(DF$3)-LOG(DF$4))*10))),1)</f>
        <v>6.2</v>
      </c>
      <c r="DG126" s="203">
        <f t="shared" si="211"/>
        <v>6.1</v>
      </c>
      <c r="DH126" s="197">
        <f>'Indicator Data'!AJ126</f>
        <v>0</v>
      </c>
      <c r="DI126" s="197">
        <f>'Indicator Data'!AK126</f>
        <v>0</v>
      </c>
      <c r="DJ126" s="200">
        <f t="shared" si="212"/>
        <v>0</v>
      </c>
      <c r="DK126" s="202">
        <f t="shared" si="213"/>
        <v>4.3</v>
      </c>
      <c r="DL126" s="13"/>
      <c r="DM126" s="24"/>
    </row>
    <row r="127" spans="1:117" s="2" customFormat="1">
      <c r="A127" s="205" t="str">
        <f>'Indicator Data'!A127</f>
        <v>Netherlands</v>
      </c>
      <c r="B127" s="206" t="str">
        <f>'Indicator Data'!B127</f>
        <v>NLD</v>
      </c>
      <c r="C127" s="204">
        <f>ROUND(IF('Indicator Data'!C127=0,0.1,IF(LOG('Indicator Data'!C127)&gt;C$3,10,IF(LOG('Indicator Data'!C127)&lt;C$4,0,10-(C$3-LOG('Indicator Data'!C127))/(C$3-C$4)*10))),1)</f>
        <v>6.4</v>
      </c>
      <c r="D127" s="196">
        <f>ROUND(IF('Indicator Data'!D127=0,0.1,IF(LOG('Indicator Data'!D127)&gt;D$3,10,IF(LOG('Indicator Data'!D127)&lt;D$4,0,10-(D$3-LOG('Indicator Data'!D127))/(D$3-D$4)*10))),1)</f>
        <v>0.1</v>
      </c>
      <c r="E127" s="197">
        <f t="shared" si="168"/>
        <v>3.9</v>
      </c>
      <c r="F127" s="197">
        <f>IF('Indicator Data'!E127="No data",0.1,(ROUND(IF('Indicator Data'!E127=0,0,IF(LOG('Indicator Data'!E127)&gt;F$3,10,IF(LOG('Indicator Data'!E127)&lt;F$4,0,10-(F$3-LOG('Indicator Data'!E127))/(F$3-F$4)*10))),1)))</f>
        <v>7.4</v>
      </c>
      <c r="G127" s="197">
        <f>ROUND(IF('Indicator Data'!F127=0,0,IF(LOG('Indicator Data'!F127)&gt;G$3,10,IF(LOG('Indicator Data'!F127)&lt;G$4,0,10-(G$3-LOG('Indicator Data'!F127))/(G$3-G$4)*10))),1)</f>
        <v>0</v>
      </c>
      <c r="H127" s="196">
        <f>ROUND(IF('Indicator Data'!G127=0,0,IF(LOG('Indicator Data'!G127)&gt;H$3,10,IF(LOG('Indicator Data'!G127)&lt;H$4,0,10-(H$3-LOG('Indicator Data'!G127))/(H$3-H$4)*10))),1)</f>
        <v>0</v>
      </c>
      <c r="I127" s="196">
        <f>ROUND(IF('Indicator Data'!H127=0,0,IF(LOG('Indicator Data'!H127)&gt;I$3,10,IF(LOG('Indicator Data'!H127)&lt;I$4,0,10-(I$3-LOG('Indicator Data'!H127))/(I$3-I$4)*10))),1)</f>
        <v>0</v>
      </c>
      <c r="J127" s="196">
        <f t="shared" si="169"/>
        <v>0</v>
      </c>
      <c r="K127" s="196">
        <f>ROUND(IF('Indicator Data'!I127=0,0,IF(LOG('Indicator Data'!I127)&gt;K$3,10,IF(LOG('Indicator Data'!I127)&lt;K$4,0,10-(K$3-LOG('Indicator Data'!I127))/(K$3-K$4)*10))),1)</f>
        <v>0</v>
      </c>
      <c r="L127" s="197">
        <f t="shared" si="170"/>
        <v>0</v>
      </c>
      <c r="M127" s="197">
        <f>ROUND(IF('Indicator Data'!J127=0,0,IF(LOG('Indicator Data'!J127)&gt;M$3,10,IF(LOG('Indicator Data'!J127)&lt;M$4,0,10-(M$3-LOG('Indicator Data'!J127))/(M$3-M$4)*10))),1)</f>
        <v>0</v>
      </c>
      <c r="N127" s="198">
        <f>'Indicator Data'!C127/'Indicator Data'!$CB127</f>
        <v>2.0637870819763908E-4</v>
      </c>
      <c r="O127" s="198">
        <f>'Indicator Data'!D127/'Indicator Data'!$CB127</f>
        <v>0</v>
      </c>
      <c r="P127" s="198">
        <f>IF(F127=0.1,"x",'Indicator Data'!E127/'Indicator Data'!$CB127)</f>
        <v>5.2539940095622751E-3</v>
      </c>
      <c r="Q127" s="198">
        <f>'Indicator Data'!F127/'Indicator Data'!$CB127</f>
        <v>0</v>
      </c>
      <c r="R127" s="198">
        <f>'Indicator Data'!G127/'Indicator Data'!$CB127</f>
        <v>0</v>
      </c>
      <c r="S127" s="198">
        <f>'Indicator Data'!H127/'Indicator Data'!$CB127</f>
        <v>0</v>
      </c>
      <c r="T127" s="198">
        <f>'Indicator Data'!I127/'Indicator Data'!$CB127</f>
        <v>0</v>
      </c>
      <c r="U127" s="198">
        <f>'Indicator Data'!J127/'Indicator Data'!$CB127</f>
        <v>0</v>
      </c>
      <c r="V127" s="196">
        <f t="shared" si="171"/>
        <v>1</v>
      </c>
      <c r="W127" s="196">
        <f t="shared" si="172"/>
        <v>0</v>
      </c>
      <c r="X127" s="197">
        <f t="shared" si="173"/>
        <v>0.5</v>
      </c>
      <c r="Y127" s="197">
        <f t="shared" si="174"/>
        <v>3.5</v>
      </c>
      <c r="Z127" s="197">
        <f t="shared" si="175"/>
        <v>0</v>
      </c>
      <c r="AA127" s="196">
        <f t="shared" si="176"/>
        <v>0</v>
      </c>
      <c r="AB127" s="196">
        <f t="shared" si="177"/>
        <v>0</v>
      </c>
      <c r="AC127" s="196">
        <f t="shared" si="178"/>
        <v>0</v>
      </c>
      <c r="AD127" s="196">
        <f t="shared" si="179"/>
        <v>0</v>
      </c>
      <c r="AE127" s="197">
        <f t="shared" si="180"/>
        <v>0</v>
      </c>
      <c r="AF127" s="197">
        <f t="shared" si="181"/>
        <v>0</v>
      </c>
      <c r="AG127" s="196">
        <f>ROUND(IF('Indicator Data'!K127=0,0,IF('Indicator Data'!K127&gt;AG$3,10,IF('Indicator Data'!K127&lt;AG$4,0,10-(AG$3-'Indicator Data'!K127)/(AG$3-AG$4)*10))),1)</f>
        <v>0</v>
      </c>
      <c r="AH127" s="199">
        <f t="shared" si="182"/>
        <v>3.7</v>
      </c>
      <c r="AI127" s="199">
        <f t="shared" si="183"/>
        <v>0.1</v>
      </c>
      <c r="AJ127" s="197">
        <f t="shared" si="184"/>
        <v>0</v>
      </c>
      <c r="AK127" s="197">
        <f t="shared" si="185"/>
        <v>0</v>
      </c>
      <c r="AL127" s="199">
        <f t="shared" si="186"/>
        <v>0</v>
      </c>
      <c r="AM127" s="199">
        <f t="shared" si="187"/>
        <v>0</v>
      </c>
      <c r="AN127" s="197">
        <f t="shared" si="188"/>
        <v>0</v>
      </c>
      <c r="AO127" s="200">
        <f t="shared" si="189"/>
        <v>2.4</v>
      </c>
      <c r="AP127" s="200">
        <f t="shared" si="153"/>
        <v>5.8</v>
      </c>
      <c r="AQ127" s="200">
        <f t="shared" si="190"/>
        <v>0</v>
      </c>
      <c r="AR127" s="200">
        <f t="shared" si="191"/>
        <v>0</v>
      </c>
      <c r="AS127" s="199">
        <f t="shared" si="192"/>
        <v>0</v>
      </c>
      <c r="AT127" s="199">
        <f>IF('Indicator Data'!L127="No data","x",IF('Indicator Data'!CC127&lt;1000,"x",ROUND((IF('Indicator Data'!L127&gt;AT$3,10,IF('Indicator Data'!L127&lt;AT$4,0,10-(AT$3-'Indicator Data'!L127)/(AT$3-AT$4)*10))),1)))</f>
        <v>1</v>
      </c>
      <c r="AU127" s="200">
        <f t="shared" si="193"/>
        <v>0.5</v>
      </c>
      <c r="AV127" s="201">
        <f>IF('Indicator Data'!M127="No data","x",ROUND(IF('Indicator Data'!M127=0,0,IF(LOG('Indicator Data'!M127)&gt;AV$3,10,IF(LOG('Indicator Data'!M127)&lt;AV$4,0,10-(AV$3-LOG('Indicator Data'!M127))/(AV$3-AV$4)*10))),1))</f>
        <v>0</v>
      </c>
      <c r="AW127" s="198">
        <f>IF(AV127="x","x",'Indicator Data'!M127/'Indicator Data'!$CB127)</f>
        <v>0</v>
      </c>
      <c r="AX127" s="201">
        <f t="shared" si="194"/>
        <v>0</v>
      </c>
      <c r="AY127" s="197">
        <f t="shared" si="154"/>
        <v>0</v>
      </c>
      <c r="AZ127" s="201" t="str">
        <f>IF('Indicator Data'!N127="No data","x",ROUND(IF('Indicator Data'!N127=0,0,IF(LOG('Indicator Data'!N127)&gt;AZ$3,10,IF(LOG('Indicator Data'!N127)&lt;AZ$4,0,10-(AZ$3-LOG('Indicator Data'!N127))/(AZ$3-AZ$4)*10))),1))</f>
        <v>x</v>
      </c>
      <c r="BA127" s="198" t="str">
        <f>IF(AZ127="x","x",'Indicator Data'!N127/'Indicator Data'!$CB127)</f>
        <v>x</v>
      </c>
      <c r="BB127" s="201" t="str">
        <f t="shared" si="195"/>
        <v>x</v>
      </c>
      <c r="BC127" s="197" t="str">
        <f t="shared" si="155"/>
        <v>x</v>
      </c>
      <c r="BD127" s="201" t="str">
        <f>IF('Indicator Data'!O127="No data","x",ROUND(IF('Indicator Data'!O127=0,0,IF(LOG('Indicator Data'!O127)&gt;BD$3,10,IF(LOG('Indicator Data'!O127)&lt;BD$4,0,10-(BD$3-LOG('Indicator Data'!O127))/(BD$3-BD$4)*10))),1))</f>
        <v>x</v>
      </c>
      <c r="BE127" s="198" t="str">
        <f>IF(BD127="x","x",'Indicator Data'!O127/'Indicator Data'!$CB127)</f>
        <v>x</v>
      </c>
      <c r="BF127" s="201" t="str">
        <f t="shared" si="196"/>
        <v>x</v>
      </c>
      <c r="BG127" s="197" t="str">
        <f t="shared" si="156"/>
        <v>x</v>
      </c>
      <c r="BH127" s="201" t="str">
        <f>IF('Indicator Data'!P127="No data","x",ROUND(IF('Indicator Data'!P127=0,0,IF(LOG('Indicator Data'!P127)&gt;BH$3,10,IF(LOG('Indicator Data'!P127)&lt;BH$4,0,10-(BH$3-LOG('Indicator Data'!P127))/(BH$3-BH$4)*10))),1))</f>
        <v>x</v>
      </c>
      <c r="BI127" s="198" t="str">
        <f>IF(BH127="x","x",'Indicator Data'!P127/'Indicator Data'!$CB127)</f>
        <v>x</v>
      </c>
      <c r="BJ127" s="201" t="str">
        <f t="shared" si="197"/>
        <v>x</v>
      </c>
      <c r="BK127" s="197" t="str">
        <f t="shared" si="157"/>
        <v>x</v>
      </c>
      <c r="BL127" s="199">
        <f t="shared" si="158"/>
        <v>0</v>
      </c>
      <c r="BM127" s="201">
        <f>ROUND(IF('Indicator Data'!Q127=0,0,IF(LOG('Indicator Data'!Q127)&gt;BM$3,10,IF(LOG('Indicator Data'!Q127)&lt;BM$4,0,10-(BM$3-LOG('Indicator Data'!Q127))/(BM$3-BM$4)*10))),1)</f>
        <v>0</v>
      </c>
      <c r="BN127" s="252">
        <f>'Indicator Data'!R127</f>
        <v>0</v>
      </c>
      <c r="BO127" s="201">
        <f t="shared" si="198"/>
        <v>0</v>
      </c>
      <c r="BP127" s="201">
        <f t="shared" si="199"/>
        <v>0</v>
      </c>
      <c r="BQ127" s="201">
        <f>ROUND(IF('Indicator Data'!S127=0,0,IF(LOG('Indicator Data'!S127)&gt;BQ$3,10,IF(LOG('Indicator Data'!S127)&lt;BQ$4,0,10-(BQ$3-LOG('Indicator Data'!S127))/(BQ$3-BQ$4)*10))),1)</f>
        <v>0</v>
      </c>
      <c r="BR127" s="252">
        <f>'Indicator Data'!T127</f>
        <v>0</v>
      </c>
      <c r="BS127" s="201">
        <f t="shared" si="200"/>
        <v>0</v>
      </c>
      <c r="BT127" s="201">
        <f t="shared" si="201"/>
        <v>0</v>
      </c>
      <c r="BU127" s="197">
        <f t="shared" si="202"/>
        <v>0</v>
      </c>
      <c r="BV127" s="201">
        <f>ROUND(IF('Indicator Data'!U127=0,0,IF(LOG('Indicator Data'!U127)&gt;BV$3,10,IF(LOG('Indicator Data'!U127)&lt;BV$4,0,10-(BV$3-LOG('Indicator Data'!U127))/(BV$3-BV$4)*10))),1)</f>
        <v>0</v>
      </c>
      <c r="BW127" s="198">
        <f>'Indicator Data'!U127/'Indicator Data'!$CB127</f>
        <v>0</v>
      </c>
      <c r="BX127" s="201">
        <f t="shared" si="203"/>
        <v>0</v>
      </c>
      <c r="BY127" s="197">
        <f t="shared" si="159"/>
        <v>0</v>
      </c>
      <c r="BZ127" s="201">
        <f>ROUND(IF('Indicator Data'!V127=0,0,IF(LOG('Indicator Data'!V127)&gt;BZ$3,10,IF(LOG('Indicator Data'!V127)&lt;BZ$4,0,10-(BZ$3-LOG('Indicator Data'!V127))/(BZ$3-BZ$4)*10))),1)</f>
        <v>0</v>
      </c>
      <c r="CA127" s="198">
        <f>IF('Indicator Data'!V127/'Indicator Data'!$CB127&gt;1,1,'Indicator Data'!V127/'Indicator Data'!$CB127)</f>
        <v>0</v>
      </c>
      <c r="CB127" s="201">
        <f t="shared" si="204"/>
        <v>0</v>
      </c>
      <c r="CC127" s="197">
        <f t="shared" si="160"/>
        <v>0</v>
      </c>
      <c r="CD127" s="201">
        <f>ROUND(IF('Indicator Data'!W127=0,0,IF(LOG('Indicator Data'!W127)&gt;CD$3,10,IF(LOG('Indicator Data'!W127)&lt;CD$4,0,10-(CD$3-LOG('Indicator Data'!W127))/(CD$3-CD$4)*10))),1)</f>
        <v>0</v>
      </c>
      <c r="CE127" s="198">
        <f>'Indicator Data'!W127/'Indicator Data'!$CB127</f>
        <v>0</v>
      </c>
      <c r="CF127" s="201">
        <f t="shared" si="205"/>
        <v>0</v>
      </c>
      <c r="CG127" s="197">
        <f t="shared" si="161"/>
        <v>0</v>
      </c>
      <c r="CH127" s="199">
        <f t="shared" si="206"/>
        <v>0</v>
      </c>
      <c r="CI127" s="201">
        <f>IF('Indicator Data'!BR127="No data","x",ROUND(IF('Indicator Data'!BR127&gt;CI$3,0,IF('Indicator Data'!BR127&lt;CI$4,10,(CI$3-'Indicator Data'!BR127)/(CI$3-CI$4)*10)),1))</f>
        <v>0.3</v>
      </c>
      <c r="CJ127" s="201">
        <f>IF('Indicator Data'!BS127="No data","x",ROUND(IF('Indicator Data'!BS127&gt;CJ$3,0,IF('Indicator Data'!BS127&lt;CJ$4,10,(CJ$3-'Indicator Data'!BS127)/(CJ$3-CJ$4)*10)),1))</f>
        <v>0</v>
      </c>
      <c r="CK127" s="201" t="str">
        <f>IF('Indicator Data'!AC127="No data","x",ROUND(IF('Indicator Data'!AC127&gt;CK$3,0,IF('Indicator Data'!AC127&lt;CK$4,10,(CK$3-'Indicator Data'!AC127)/(CK$3-CK$4)*10)),1))</f>
        <v>x</v>
      </c>
      <c r="CL127" s="197">
        <f t="shared" si="207"/>
        <v>0.2</v>
      </c>
      <c r="CM127" s="201">
        <f>IF('Indicator Data'!X127="No data","x",ROUND(IF(LOG('Indicator Data'!X127)&gt;CM$3,10,IF(LOG('Indicator Data'!X127)&lt;CM$4,0,10-(CM$3-LOG('Indicator Data'!X127))/(CM$3-CM$4)*10)),1))</f>
        <v>9</v>
      </c>
      <c r="CN127" s="201">
        <f>IF('Indicator Data'!Y127="No data","x",ROUND(IF('Indicator Data'!Y127&gt;CN$3,10,IF('Indicator Data'!Y127&lt;CN$4,0,10-(CN$3-'Indicator Data'!Y127)/(CN$3-CN$4)*10)),1))</f>
        <v>1.9</v>
      </c>
      <c r="CO127" s="201">
        <f>IF('Indicator Data'!Z127="No data","x",ROUND(IF('Indicator Data'!Z127&gt;CO$3,10,IF('Indicator Data'!Z127&lt;CO$4,0,10-(CO$3-'Indicator Data'!Z127)/(CO$3-CO$4)*10)),1))</f>
        <v>9.1999999999999993</v>
      </c>
      <c r="CP127" s="201">
        <f>IF('Indicator Data'!AA127="No data","x",ROUND(IF('Indicator Data'!AA127&gt;CP$3,10,IF('Indicator Data'!AA127&lt;CP$4,0,10-(CP$3-'Indicator Data'!AA127)/(CP$3-CP$4)*10)),1))</f>
        <v>0.6</v>
      </c>
      <c r="CQ127" s="197">
        <f t="shared" si="162"/>
        <v>5.2</v>
      </c>
      <c r="CR127" s="199">
        <f t="shared" si="163"/>
        <v>3.5</v>
      </c>
      <c r="CS127" s="201" t="str">
        <f>IF('Indicator Data'!AF127="No data","x",ROUND(IF('Indicator Data'!AF127&gt;CS$3,10,IF('Indicator Data'!AF127&lt;CS$4,0,10-(CS$3-'Indicator Data'!AF127)/(CS$3-CS$4)*10)),1))</f>
        <v>x</v>
      </c>
      <c r="CT127" s="201">
        <f>IF('Indicator Data'!AG127="No data","x",ROUND(IF('Indicator Data'!AG127&gt;CT$3,10,IF('Indicator Data'!AG127&lt;CT$4,0,10-(CT$3-'Indicator Data'!AG127)/(CT$3-CT$4)*10)),1))</f>
        <v>0</v>
      </c>
      <c r="CU127" s="197">
        <f t="shared" si="164"/>
        <v>4.0999999999999996</v>
      </c>
      <c r="CV127" s="201">
        <f>IF('Indicator Data'!AB127="No data","x",ROUND(IF('Indicator Data'!AB127&gt;CV$3,10,IF('Indicator Data'!AB127&lt;CV$4,0,10-(CV$3-'Indicator Data'!AB127)/(CV$3-CV$4)*10)),1))</f>
        <v>0</v>
      </c>
      <c r="CW127" s="197">
        <f t="shared" si="165"/>
        <v>0.1</v>
      </c>
      <c r="CX127" s="198">
        <f>IF('Indicator Data'!AD127="No data","x",'Indicator Data'!AD127/'Indicator Data'!$CA127)</f>
        <v>3.7438269895551606E-4</v>
      </c>
      <c r="CY127" s="201">
        <f t="shared" si="208"/>
        <v>6.3</v>
      </c>
      <c r="CZ127" s="201">
        <f>IF('Indicator Data'!AE127="No data","x",ROUND(IF('Indicator Data'!AE127&gt;CZ$3,0,IF('Indicator Data'!AE127&lt;CZ$4,10,(CZ$3-'Indicator Data'!AE127)/(CZ$3-CZ$4)*10)),1))</f>
        <v>2</v>
      </c>
      <c r="DA127" s="197">
        <f t="shared" si="166"/>
        <v>4.2</v>
      </c>
      <c r="DB127" s="199">
        <f t="shared" si="167"/>
        <v>2.8</v>
      </c>
      <c r="DC127" s="200">
        <f t="shared" si="209"/>
        <v>1.7</v>
      </c>
      <c r="DD127" s="202">
        <f t="shared" si="210"/>
        <v>2</v>
      </c>
      <c r="DE127" s="201">
        <f>ROUND(IF('Indicator Data'!AH127=0,0,IF('Indicator Data'!AH127&gt;DE$3,10,IF('Indicator Data'!AH127&lt;DE$4,0,10-(DE$3-'Indicator Data'!AH127)/(DE$3-DE$4)*10))),1)</f>
        <v>0</v>
      </c>
      <c r="DF127" s="201">
        <f>ROUND(IF('Indicator Data'!AI127=0,0,IF(LOG('Indicator Data'!AI127)&gt;LOG(DF$3),10,IF(LOG('Indicator Data'!AI127)&lt;LOG(DF$4),0,10-(LOG(DF$3)-LOG('Indicator Data'!AI127))/(LOG(DF$3)-LOG(DF$4))*10))),1)</f>
        <v>0</v>
      </c>
      <c r="DG127" s="203">
        <f t="shared" si="211"/>
        <v>0</v>
      </c>
      <c r="DH127" s="197">
        <f>'Indicator Data'!AJ127</f>
        <v>0</v>
      </c>
      <c r="DI127" s="197">
        <f>'Indicator Data'!AK127</f>
        <v>0</v>
      </c>
      <c r="DJ127" s="200">
        <f t="shared" si="212"/>
        <v>0</v>
      </c>
      <c r="DK127" s="202">
        <f t="shared" si="213"/>
        <v>0</v>
      </c>
      <c r="DL127" s="13"/>
      <c r="DM127" s="24"/>
    </row>
    <row r="128" spans="1:117" s="2" customFormat="1">
      <c r="A128" s="205" t="str">
        <f>'Indicator Data'!A128</f>
        <v>New Zealand</v>
      </c>
      <c r="B128" s="206" t="str">
        <f>'Indicator Data'!B128</f>
        <v>NZL</v>
      </c>
      <c r="C128" s="204">
        <f>ROUND(IF('Indicator Data'!C128=0,0.1,IF(LOG('Indicator Data'!C128)&gt;C$3,10,IF(LOG('Indicator Data'!C128)&lt;C$4,0,10-(C$3-LOG('Indicator Data'!C128))/(C$3-C$4)*10))),1)</f>
        <v>7.2</v>
      </c>
      <c r="D128" s="196">
        <f>ROUND(IF('Indicator Data'!D128=0,0.1,IF(LOG('Indicator Data'!D128)&gt;D$3,10,IF(LOG('Indicator Data'!D128)&lt;D$4,0,10-(D$3-LOG('Indicator Data'!D128))/(D$3-D$4)*10))),1)</f>
        <v>7.6</v>
      </c>
      <c r="E128" s="197">
        <f t="shared" si="168"/>
        <v>7.4</v>
      </c>
      <c r="F128" s="197">
        <f>IF('Indicator Data'!E128="No data",0.1,(ROUND(IF('Indicator Data'!E128=0,0,IF(LOG('Indicator Data'!E128)&gt;F$3,10,IF(LOG('Indicator Data'!E128)&lt;F$4,0,10-(F$3-LOG('Indicator Data'!E128))/(F$3-F$4)*10))),1)))</f>
        <v>5.3</v>
      </c>
      <c r="G128" s="197">
        <f>ROUND(IF('Indicator Data'!F128=0,0,IF(LOG('Indicator Data'!F128)&gt;G$3,10,IF(LOG('Indicator Data'!F128)&lt;G$4,0,10-(G$3-LOG('Indicator Data'!F128))/(G$3-G$4)*10))),1)</f>
        <v>6.1</v>
      </c>
      <c r="H128" s="196">
        <f>ROUND(IF('Indicator Data'!G128=0,0,IF(LOG('Indicator Data'!G128)&gt;H$3,10,IF(LOG('Indicator Data'!G128)&lt;H$4,0,10-(H$3-LOG('Indicator Data'!G128))/(H$3-H$4)*10))),1)</f>
        <v>4.9000000000000004</v>
      </c>
      <c r="I128" s="196">
        <f>ROUND(IF('Indicator Data'!H128=0,0,IF(LOG('Indicator Data'!H128)&gt;I$3,10,IF(LOG('Indicator Data'!H128)&lt;I$4,0,10-(I$3-LOG('Indicator Data'!H128))/(I$3-I$4)*10))),1)</f>
        <v>0</v>
      </c>
      <c r="J128" s="196">
        <f t="shared" si="169"/>
        <v>2.8</v>
      </c>
      <c r="K128" s="196">
        <f>ROUND(IF('Indicator Data'!I128=0,0,IF(LOG('Indicator Data'!I128)&gt;K$3,10,IF(LOG('Indicator Data'!I128)&lt;K$4,0,10-(K$3-LOG('Indicator Data'!I128))/(K$3-K$4)*10))),1)</f>
        <v>5.7</v>
      </c>
      <c r="L128" s="197">
        <f t="shared" si="170"/>
        <v>4.4000000000000004</v>
      </c>
      <c r="M128" s="197">
        <f>ROUND(IF('Indicator Data'!J128=0,0,IF(LOG('Indicator Data'!J128)&gt;M$3,10,IF(LOG('Indicator Data'!J128)&lt;M$4,0,10-(M$3-LOG('Indicator Data'!J128))/(M$3-M$4)*10))),1)</f>
        <v>0</v>
      </c>
      <c r="N128" s="198">
        <f>'Indicator Data'!C128/'Indicator Data'!$CB128</f>
        <v>1.6121157579495424E-3</v>
      </c>
      <c r="O128" s="198">
        <f>'Indicator Data'!D128/'Indicator Data'!$CB128</f>
        <v>4.3378111158837163E-4</v>
      </c>
      <c r="P128" s="198">
        <f>IF(F128=0.1,"x",'Indicator Data'!E128/'Indicator Data'!$CB128)</f>
        <v>2.8400882538821685E-3</v>
      </c>
      <c r="Q128" s="198">
        <f>'Indicator Data'!F128/'Indicator Data'!$CB128</f>
        <v>1.0691337534553186E-5</v>
      </c>
      <c r="R128" s="198">
        <f>'Indicator Data'!G128/'Indicator Data'!$CB128</f>
        <v>1.9854517783490697E-3</v>
      </c>
      <c r="S128" s="198">
        <f>'Indicator Data'!H128/'Indicator Data'!$CB128</f>
        <v>0</v>
      </c>
      <c r="T128" s="198">
        <f>'Indicator Data'!I128/'Indicator Data'!$CB128</f>
        <v>1.5620073728184404E-3</v>
      </c>
      <c r="U128" s="198">
        <f>'Indicator Data'!J128/'Indicator Data'!$CB128</f>
        <v>0</v>
      </c>
      <c r="V128" s="196">
        <f t="shared" si="171"/>
        <v>8.1</v>
      </c>
      <c r="W128" s="196">
        <f t="shared" si="172"/>
        <v>4.3</v>
      </c>
      <c r="X128" s="197">
        <f t="shared" si="173"/>
        <v>6.6</v>
      </c>
      <c r="Y128" s="197">
        <f t="shared" si="174"/>
        <v>1.9</v>
      </c>
      <c r="Z128" s="197">
        <f t="shared" si="175"/>
        <v>7.8</v>
      </c>
      <c r="AA128" s="196">
        <f t="shared" si="176"/>
        <v>1.1000000000000001</v>
      </c>
      <c r="AB128" s="196">
        <f t="shared" si="177"/>
        <v>0</v>
      </c>
      <c r="AC128" s="196">
        <f t="shared" si="178"/>
        <v>0.6</v>
      </c>
      <c r="AD128" s="196">
        <f t="shared" si="179"/>
        <v>1.6</v>
      </c>
      <c r="AE128" s="197">
        <f t="shared" si="180"/>
        <v>1.1000000000000001</v>
      </c>
      <c r="AF128" s="197">
        <f t="shared" si="181"/>
        <v>0</v>
      </c>
      <c r="AG128" s="196">
        <f>ROUND(IF('Indicator Data'!K128=0,0,IF('Indicator Data'!K128&gt;AG$3,10,IF('Indicator Data'!K128&lt;AG$4,0,10-(AG$3-'Indicator Data'!K128)/(AG$3-AG$4)*10))),1)</f>
        <v>1.9</v>
      </c>
      <c r="AH128" s="199">
        <f t="shared" si="182"/>
        <v>7.7</v>
      </c>
      <c r="AI128" s="199">
        <f t="shared" si="183"/>
        <v>6</v>
      </c>
      <c r="AJ128" s="197">
        <f t="shared" si="184"/>
        <v>3</v>
      </c>
      <c r="AK128" s="197">
        <f t="shared" si="185"/>
        <v>0</v>
      </c>
      <c r="AL128" s="199">
        <f t="shared" si="186"/>
        <v>1.6</v>
      </c>
      <c r="AM128" s="199">
        <f t="shared" si="187"/>
        <v>3.7</v>
      </c>
      <c r="AN128" s="197">
        <f t="shared" si="188"/>
        <v>0</v>
      </c>
      <c r="AO128" s="200">
        <f t="shared" si="189"/>
        <v>7</v>
      </c>
      <c r="AP128" s="200">
        <f t="shared" si="153"/>
        <v>3.8</v>
      </c>
      <c r="AQ128" s="200">
        <f t="shared" si="190"/>
        <v>7</v>
      </c>
      <c r="AR128" s="200">
        <f t="shared" si="191"/>
        <v>2.9</v>
      </c>
      <c r="AS128" s="199">
        <f t="shared" si="192"/>
        <v>1</v>
      </c>
      <c r="AT128" s="199">
        <f>IF('Indicator Data'!L128="No data","x",IF('Indicator Data'!CC128&lt;1000,"x",ROUND((IF('Indicator Data'!L128&gt;AT$3,10,IF('Indicator Data'!L128&lt;AT$4,0,10-(AT$3-'Indicator Data'!L128)/(AT$3-AT$4)*10))),1)))</f>
        <v>2.9</v>
      </c>
      <c r="AU128" s="200">
        <f t="shared" si="193"/>
        <v>2</v>
      </c>
      <c r="AV128" s="201" t="str">
        <f>IF('Indicator Data'!M128="No data","x",ROUND(IF('Indicator Data'!M128=0,0,IF(LOG('Indicator Data'!M128)&gt;AV$3,10,IF(LOG('Indicator Data'!M128)&lt;AV$4,0,10-(AV$3-LOG('Indicator Data'!M128))/(AV$3-AV$4)*10))),1))</f>
        <v>x</v>
      </c>
      <c r="AW128" s="198" t="str">
        <f>IF(AV128="x","x",'Indicator Data'!M128/'Indicator Data'!$CB128)</f>
        <v>x</v>
      </c>
      <c r="AX128" s="201" t="str">
        <f t="shared" si="194"/>
        <v>x</v>
      </c>
      <c r="AY128" s="197" t="str">
        <f t="shared" si="154"/>
        <v>x</v>
      </c>
      <c r="AZ128" s="201" t="str">
        <f>IF('Indicator Data'!N128="No data","x",ROUND(IF('Indicator Data'!N128=0,0,IF(LOG('Indicator Data'!N128)&gt;AZ$3,10,IF(LOG('Indicator Data'!N128)&lt;AZ$4,0,10-(AZ$3-LOG('Indicator Data'!N128))/(AZ$3-AZ$4)*10))),1))</f>
        <v>x</v>
      </c>
      <c r="BA128" s="198" t="str">
        <f>IF(AZ128="x","x",'Indicator Data'!N128/'Indicator Data'!$CB128)</f>
        <v>x</v>
      </c>
      <c r="BB128" s="201" t="str">
        <f t="shared" si="195"/>
        <v>x</v>
      </c>
      <c r="BC128" s="197" t="str">
        <f t="shared" si="155"/>
        <v>x</v>
      </c>
      <c r="BD128" s="201" t="str">
        <f>IF('Indicator Data'!O128="No data","x",ROUND(IF('Indicator Data'!O128=0,0,IF(LOG('Indicator Data'!O128)&gt;BD$3,10,IF(LOG('Indicator Data'!O128)&lt;BD$4,0,10-(BD$3-LOG('Indicator Data'!O128))/(BD$3-BD$4)*10))),1))</f>
        <v>x</v>
      </c>
      <c r="BE128" s="198" t="str">
        <f>IF(BD128="x","x",'Indicator Data'!O128/'Indicator Data'!$CB128)</f>
        <v>x</v>
      </c>
      <c r="BF128" s="201" t="str">
        <f t="shared" si="196"/>
        <v>x</v>
      </c>
      <c r="BG128" s="197" t="str">
        <f t="shared" si="156"/>
        <v>x</v>
      </c>
      <c r="BH128" s="201" t="str">
        <f>IF('Indicator Data'!P128="No data","x",ROUND(IF('Indicator Data'!P128=0,0,IF(LOG('Indicator Data'!P128)&gt;BH$3,10,IF(LOG('Indicator Data'!P128)&lt;BH$4,0,10-(BH$3-LOG('Indicator Data'!P128))/(BH$3-BH$4)*10))),1))</f>
        <v>x</v>
      </c>
      <c r="BI128" s="198" t="str">
        <f>IF(BH128="x","x",'Indicator Data'!P128/'Indicator Data'!$CB128)</f>
        <v>x</v>
      </c>
      <c r="BJ128" s="201" t="str">
        <f t="shared" si="197"/>
        <v>x</v>
      </c>
      <c r="BK128" s="197" t="str">
        <f t="shared" si="157"/>
        <v>x</v>
      </c>
      <c r="BL128" s="199" t="str">
        <f t="shared" si="158"/>
        <v>x</v>
      </c>
      <c r="BM128" s="201">
        <f>ROUND(IF('Indicator Data'!Q128=0,0,IF(LOG('Indicator Data'!Q128)&gt;BM$3,10,IF(LOG('Indicator Data'!Q128)&lt;BM$4,0,10-(BM$3-LOG('Indicator Data'!Q128))/(BM$3-BM$4)*10))),1)</f>
        <v>0</v>
      </c>
      <c r="BN128" s="252">
        <f>'Indicator Data'!R128</f>
        <v>0</v>
      </c>
      <c r="BO128" s="201">
        <f t="shared" si="198"/>
        <v>0</v>
      </c>
      <c r="BP128" s="201">
        <f t="shared" si="199"/>
        <v>0</v>
      </c>
      <c r="BQ128" s="201">
        <f>ROUND(IF('Indicator Data'!S128=0,0,IF(LOG('Indicator Data'!S128)&gt;BQ$3,10,IF(LOG('Indicator Data'!S128)&lt;BQ$4,0,10-(BQ$3-LOG('Indicator Data'!S128))/(BQ$3-BQ$4)*10))),1)</f>
        <v>0</v>
      </c>
      <c r="BR128" s="252">
        <f>'Indicator Data'!T128</f>
        <v>0</v>
      </c>
      <c r="BS128" s="201">
        <f t="shared" si="200"/>
        <v>0</v>
      </c>
      <c r="BT128" s="201">
        <f t="shared" si="201"/>
        <v>0</v>
      </c>
      <c r="BU128" s="197">
        <f t="shared" si="202"/>
        <v>0</v>
      </c>
      <c r="BV128" s="201">
        <f>ROUND(IF('Indicator Data'!U128=0,0,IF(LOG('Indicator Data'!U128)&gt;BV$3,10,IF(LOG('Indicator Data'!U128)&lt;BV$4,0,10-(BV$3-LOG('Indicator Data'!U128))/(BV$3-BV$4)*10))),1)</f>
        <v>0</v>
      </c>
      <c r="BW128" s="198">
        <f>'Indicator Data'!U128/'Indicator Data'!$CB128</f>
        <v>0</v>
      </c>
      <c r="BX128" s="201">
        <f t="shared" si="203"/>
        <v>0</v>
      </c>
      <c r="BY128" s="197">
        <f t="shared" si="159"/>
        <v>0</v>
      </c>
      <c r="BZ128" s="201">
        <f>ROUND(IF('Indicator Data'!V128=0,0,IF(LOG('Indicator Data'!V128)&gt;BZ$3,10,IF(LOG('Indicator Data'!V128)&lt;BZ$4,0,10-(BZ$3-LOG('Indicator Data'!V128))/(BZ$3-BZ$4)*10))),1)</f>
        <v>0</v>
      </c>
      <c r="CA128" s="198">
        <f>IF('Indicator Data'!V128/'Indicator Data'!$CB128&gt;1,1,'Indicator Data'!V128/'Indicator Data'!$CB128)</f>
        <v>0</v>
      </c>
      <c r="CB128" s="201">
        <f t="shared" si="204"/>
        <v>0</v>
      </c>
      <c r="CC128" s="197">
        <f t="shared" si="160"/>
        <v>0</v>
      </c>
      <c r="CD128" s="201">
        <f>ROUND(IF('Indicator Data'!W128=0,0,IF(LOG('Indicator Data'!W128)&gt;CD$3,10,IF(LOG('Indicator Data'!W128)&lt;CD$4,0,10-(CD$3-LOG('Indicator Data'!W128))/(CD$3-CD$4)*10))),1)</f>
        <v>5.7</v>
      </c>
      <c r="CE128" s="198">
        <f>'Indicator Data'!W128/'Indicator Data'!$CB128</f>
        <v>2.3117802060538019E-2</v>
      </c>
      <c r="CF128" s="201">
        <f t="shared" si="205"/>
        <v>0.2</v>
      </c>
      <c r="CG128" s="197">
        <f t="shared" si="161"/>
        <v>3.4</v>
      </c>
      <c r="CH128" s="199">
        <f t="shared" si="206"/>
        <v>1</v>
      </c>
      <c r="CI128" s="201">
        <f>IF('Indicator Data'!BR128="No data","x",ROUND(IF('Indicator Data'!BR128&gt;CI$3,0,IF('Indicator Data'!BR128&lt;CI$4,10,(CI$3-'Indicator Data'!BR128)/(CI$3-CI$4)*10)),1))</f>
        <v>0</v>
      </c>
      <c r="CJ128" s="201">
        <f>IF('Indicator Data'!BS128="No data","x",ROUND(IF('Indicator Data'!BS128&gt;CJ$3,0,IF('Indicator Data'!BS128&lt;CJ$4,10,(CJ$3-'Indicator Data'!BS128)/(CJ$3-CJ$4)*10)),1))</f>
        <v>0</v>
      </c>
      <c r="CK128" s="201" t="str">
        <f>IF('Indicator Data'!AC128="No data","x",ROUND(IF('Indicator Data'!AC128&gt;CK$3,0,IF('Indicator Data'!AC128&lt;CK$4,10,(CK$3-'Indicator Data'!AC128)/(CK$3-CK$4)*10)),1))</f>
        <v>x</v>
      </c>
      <c r="CL128" s="197">
        <f t="shared" si="207"/>
        <v>0</v>
      </c>
      <c r="CM128" s="201">
        <f>IF('Indicator Data'!X128="No data","x",ROUND(IF(LOG('Indicator Data'!X128)&gt;CM$3,10,IF(LOG('Indicator Data'!X128)&lt;CM$4,0,10-(CM$3-LOG('Indicator Data'!X128))/(CM$3-CM$4)*10)),1))</f>
        <v>4.2</v>
      </c>
      <c r="CN128" s="201">
        <f>IF('Indicator Data'!Y128="No data","x",ROUND(IF('Indicator Data'!Y128&gt;CN$3,10,IF('Indicator Data'!Y128&lt;CN$4,0,10-(CN$3-'Indicator Data'!Y128)/(CN$3-CN$4)*10)),1))</f>
        <v>4.4000000000000004</v>
      </c>
      <c r="CO128" s="201">
        <f>IF('Indicator Data'!Z128="No data","x",ROUND(IF('Indicator Data'!Z128&gt;CO$3,10,IF('Indicator Data'!Z128&lt;CO$4,0,10-(CO$3-'Indicator Data'!Z128)/(CO$3-CO$4)*10)),1))</f>
        <v>8.6999999999999993</v>
      </c>
      <c r="CP128" s="201">
        <f>IF('Indicator Data'!AA128="No data","x",ROUND(IF('Indicator Data'!AA128&gt;CP$3,10,IF('Indicator Data'!AA128&lt;CP$4,0,10-(CP$3-'Indicator Data'!AA128)/(CP$3-CP$4)*10)),1))</f>
        <v>1.7</v>
      </c>
      <c r="CQ128" s="197">
        <f t="shared" si="162"/>
        <v>4.8</v>
      </c>
      <c r="CR128" s="199">
        <f t="shared" si="163"/>
        <v>3.2</v>
      </c>
      <c r="CS128" s="201" t="str">
        <f>IF('Indicator Data'!AF128="No data","x",ROUND(IF('Indicator Data'!AF128&gt;CS$3,10,IF('Indicator Data'!AF128&lt;CS$4,0,10-(CS$3-'Indicator Data'!AF128)/(CS$3-CS$4)*10)),1))</f>
        <v>x</v>
      </c>
      <c r="CT128" s="201">
        <f>IF('Indicator Data'!AG128="No data","x",ROUND(IF('Indicator Data'!AG128&gt;CT$3,10,IF('Indicator Data'!AG128&lt;CT$4,0,10-(CT$3-'Indicator Data'!AG128)/(CT$3-CT$4)*10)),1))</f>
        <v>0.8</v>
      </c>
      <c r="CU128" s="197">
        <f t="shared" si="164"/>
        <v>4</v>
      </c>
      <c r="CV128" s="201">
        <f>IF('Indicator Data'!AB128="No data","x",ROUND(IF('Indicator Data'!AB128&gt;CV$3,10,IF('Indicator Data'!AB128&lt;CV$4,0,10-(CV$3-'Indicator Data'!AB128)/(CV$3-CV$4)*10)),1))</f>
        <v>0</v>
      </c>
      <c r="CW128" s="197">
        <f t="shared" si="165"/>
        <v>0</v>
      </c>
      <c r="CX128" s="198">
        <f>IF('Indicator Data'!AD128="No data","x",'Indicator Data'!AD128/'Indicator Data'!$CA128)</f>
        <v>5.6965310469236973E-4</v>
      </c>
      <c r="CY128" s="201">
        <f t="shared" si="208"/>
        <v>4.3</v>
      </c>
      <c r="CZ128" s="201">
        <f>IF('Indicator Data'!AE128="No data","x",ROUND(IF('Indicator Data'!AE128&gt;CZ$3,0,IF('Indicator Data'!AE128&lt;CZ$4,10,(CZ$3-'Indicator Data'!AE128)/(CZ$3-CZ$4)*10)),1))</f>
        <v>2</v>
      </c>
      <c r="DA128" s="197">
        <f t="shared" si="166"/>
        <v>3.2</v>
      </c>
      <c r="DB128" s="199">
        <f t="shared" si="167"/>
        <v>2.4</v>
      </c>
      <c r="DC128" s="200">
        <f t="shared" si="209"/>
        <v>2.2000000000000002</v>
      </c>
      <c r="DD128" s="202">
        <f t="shared" si="210"/>
        <v>4.5</v>
      </c>
      <c r="DE128" s="201">
        <f>ROUND(IF('Indicator Data'!AH128=0,0,IF('Indicator Data'!AH128&gt;DE$3,10,IF('Indicator Data'!AH128&lt;DE$4,0,10-(DE$3-'Indicator Data'!AH128)/(DE$3-DE$4)*10))),1)</f>
        <v>0</v>
      </c>
      <c r="DF128" s="201">
        <f>ROUND(IF('Indicator Data'!AI128=0,0,IF(LOG('Indicator Data'!AI128)&gt;LOG(DF$3),10,IF(LOG('Indicator Data'!AI128)&lt;LOG(DF$4),0,10-(LOG(DF$3)-LOG('Indicator Data'!AI128))/(LOG(DF$3)-LOG(DF$4))*10))),1)</f>
        <v>0</v>
      </c>
      <c r="DG128" s="203">
        <f t="shared" si="211"/>
        <v>0</v>
      </c>
      <c r="DH128" s="197">
        <f>'Indicator Data'!AJ128</f>
        <v>0</v>
      </c>
      <c r="DI128" s="197">
        <f>'Indicator Data'!AK128</f>
        <v>0</v>
      </c>
      <c r="DJ128" s="200">
        <f t="shared" si="212"/>
        <v>0</v>
      </c>
      <c r="DK128" s="202">
        <f t="shared" si="213"/>
        <v>0</v>
      </c>
      <c r="DL128" s="13"/>
      <c r="DM128" s="24"/>
    </row>
    <row r="129" spans="1:117" s="2" customFormat="1">
      <c r="A129" s="205" t="str">
        <f>'Indicator Data'!A129</f>
        <v>Nicaragua</v>
      </c>
      <c r="B129" s="206" t="str">
        <f>'Indicator Data'!B129</f>
        <v>NIC</v>
      </c>
      <c r="C129" s="204">
        <f>ROUND(IF('Indicator Data'!C129=0,0.1,IF(LOG('Indicator Data'!C129)&gt;C$3,10,IF(LOG('Indicator Data'!C129)&lt;C$4,0,10-(C$3-LOG('Indicator Data'!C129))/(C$3-C$4)*10))),1)</f>
        <v>7.8</v>
      </c>
      <c r="D129" s="196">
        <f>ROUND(IF('Indicator Data'!D129=0,0.1,IF(LOG('Indicator Data'!D129)&gt;D$3,10,IF(LOG('Indicator Data'!D129)&lt;D$4,0,10-(D$3-LOG('Indicator Data'!D129))/(D$3-D$4)*10))),1)</f>
        <v>9.6999999999999993</v>
      </c>
      <c r="E129" s="197">
        <f t="shared" si="168"/>
        <v>8.9</v>
      </c>
      <c r="F129" s="197">
        <f>IF('Indicator Data'!E129="No data",0.1,(ROUND(IF('Indicator Data'!E129=0,0,IF(LOG('Indicator Data'!E129)&gt;F$3,10,IF(LOG('Indicator Data'!E129)&lt;F$4,0,10-(F$3-LOG('Indicator Data'!E129))/(F$3-F$4)*10))),1)))</f>
        <v>6.3</v>
      </c>
      <c r="G129" s="197">
        <f>ROUND(IF('Indicator Data'!F129=0,0,IF(LOG('Indicator Data'!F129)&gt;G$3,10,IF(LOG('Indicator Data'!F129)&lt;G$4,0,10-(G$3-LOG('Indicator Data'!F129))/(G$3-G$4)*10))),1)</f>
        <v>7.1</v>
      </c>
      <c r="H129" s="196">
        <f>ROUND(IF('Indicator Data'!G129=0,0,IF(LOG('Indicator Data'!G129)&gt;H$3,10,IF(LOG('Indicator Data'!G129)&lt;H$4,0,10-(H$3-LOG('Indicator Data'!G129))/(H$3-H$4)*10))),1)</f>
        <v>5.7</v>
      </c>
      <c r="I129" s="196">
        <f>ROUND(IF('Indicator Data'!H129=0,0,IF(LOG('Indicator Data'!H129)&gt;I$3,10,IF(LOG('Indicator Data'!H129)&lt;I$4,0,10-(I$3-LOG('Indicator Data'!H129))/(I$3-I$4)*10))),1)</f>
        <v>6.4</v>
      </c>
      <c r="J129" s="196">
        <f t="shared" si="169"/>
        <v>6.1</v>
      </c>
      <c r="K129" s="196">
        <f>ROUND(IF('Indicator Data'!I129=0,0,IF(LOG('Indicator Data'!I129)&gt;K$3,10,IF(LOG('Indicator Data'!I129)&lt;K$4,0,10-(K$3-LOG('Indicator Data'!I129))/(K$3-K$4)*10))),1)</f>
        <v>5.2</v>
      </c>
      <c r="L129" s="197">
        <f t="shared" si="170"/>
        <v>5.7</v>
      </c>
      <c r="M129" s="197">
        <f>ROUND(IF('Indicator Data'!J129=0,0,IF(LOG('Indicator Data'!J129)&gt;M$3,10,IF(LOG('Indicator Data'!J129)&lt;M$4,0,10-(M$3-LOG('Indicator Data'!J129))/(M$3-M$4)*10))),1)</f>
        <v>8.9</v>
      </c>
      <c r="N129" s="198">
        <f>'Indicator Data'!C129/'Indicator Data'!$CB129</f>
        <v>2.0901460172743584E-3</v>
      </c>
      <c r="O129" s="198">
        <f>'Indicator Data'!D129/'Indicator Data'!$CB129</f>
        <v>1.3013315934472282E-3</v>
      </c>
      <c r="P129" s="198">
        <f>IF(F129=0.1,"x",'Indicator Data'!E129/'Indicator Data'!$CB129)</f>
        <v>5.6237663256994011E-3</v>
      </c>
      <c r="Q129" s="198">
        <f>'Indicator Data'!F129/'Indicator Data'!$CB129</f>
        <v>3.0012430394975017E-5</v>
      </c>
      <c r="R129" s="198">
        <f>'Indicator Data'!G129/'Indicator Data'!$CB129</f>
        <v>3.1252629459130447E-3</v>
      </c>
      <c r="S129" s="198">
        <f>'Indicator Data'!H129/'Indicator Data'!$CB129</f>
        <v>4.8811570921010104E-5</v>
      </c>
      <c r="T129" s="198">
        <f>'Indicator Data'!I129/'Indicator Data'!$CB129</f>
        <v>6.3087984110698201E-4</v>
      </c>
      <c r="U129" s="198">
        <f>'Indicator Data'!J129/'Indicator Data'!$CB129</f>
        <v>6.1771603800878545E-3</v>
      </c>
      <c r="V129" s="196">
        <f t="shared" si="171"/>
        <v>10</v>
      </c>
      <c r="W129" s="196">
        <f t="shared" si="172"/>
        <v>10</v>
      </c>
      <c r="X129" s="197">
        <f t="shared" si="173"/>
        <v>10</v>
      </c>
      <c r="Y129" s="197">
        <f t="shared" si="174"/>
        <v>3.7</v>
      </c>
      <c r="Z129" s="197">
        <f t="shared" si="175"/>
        <v>8.8000000000000007</v>
      </c>
      <c r="AA129" s="196">
        <f t="shared" si="176"/>
        <v>1.7</v>
      </c>
      <c r="AB129" s="196">
        <f t="shared" si="177"/>
        <v>0.1</v>
      </c>
      <c r="AC129" s="196">
        <f t="shared" si="178"/>
        <v>0.9</v>
      </c>
      <c r="AD129" s="196">
        <f t="shared" si="179"/>
        <v>0.6</v>
      </c>
      <c r="AE129" s="197">
        <f t="shared" si="180"/>
        <v>0.8</v>
      </c>
      <c r="AF129" s="197">
        <f t="shared" si="181"/>
        <v>2.1</v>
      </c>
      <c r="AG129" s="196">
        <f>ROUND(IF('Indicator Data'!K129=0,0,IF('Indicator Data'!K129&gt;AG$3,10,IF('Indicator Data'!K129&lt;AG$4,0,10-(AG$3-'Indicator Data'!K129)/(AG$3-AG$4)*10))),1)</f>
        <v>5.7</v>
      </c>
      <c r="AH129" s="199">
        <f t="shared" si="182"/>
        <v>8.9</v>
      </c>
      <c r="AI129" s="199">
        <f t="shared" si="183"/>
        <v>9.9</v>
      </c>
      <c r="AJ129" s="197">
        <f t="shared" si="184"/>
        <v>3.7</v>
      </c>
      <c r="AK129" s="197">
        <f t="shared" si="185"/>
        <v>3.3</v>
      </c>
      <c r="AL129" s="199">
        <f t="shared" si="186"/>
        <v>3.5</v>
      </c>
      <c r="AM129" s="199">
        <f t="shared" si="187"/>
        <v>2.9</v>
      </c>
      <c r="AN129" s="197">
        <f t="shared" si="188"/>
        <v>6.6</v>
      </c>
      <c r="AO129" s="200">
        <f t="shared" si="189"/>
        <v>9.5</v>
      </c>
      <c r="AP129" s="200">
        <f t="shared" si="153"/>
        <v>5.0999999999999996</v>
      </c>
      <c r="AQ129" s="200">
        <f t="shared" si="190"/>
        <v>8.1</v>
      </c>
      <c r="AR129" s="200">
        <f t="shared" si="191"/>
        <v>3.6</v>
      </c>
      <c r="AS129" s="199">
        <f t="shared" si="192"/>
        <v>6.2</v>
      </c>
      <c r="AT129" s="199">
        <f>IF('Indicator Data'!L129="No data","x",IF('Indicator Data'!CC129&lt;1000,"x",ROUND((IF('Indicator Data'!L129&gt;AT$3,10,IF('Indicator Data'!L129&lt;AT$4,0,10-(AT$3-'Indicator Data'!L129)/(AT$3-AT$4)*10))),1)))</f>
        <v>1.9</v>
      </c>
      <c r="AU129" s="200">
        <f t="shared" si="193"/>
        <v>4.0999999999999996</v>
      </c>
      <c r="AV129" s="201" t="str">
        <f>IF('Indicator Data'!M129="No data","x",ROUND(IF('Indicator Data'!M129=0,0,IF(LOG('Indicator Data'!M129)&gt;AV$3,10,IF(LOG('Indicator Data'!M129)&lt;AV$4,0,10-(AV$3-LOG('Indicator Data'!M129))/(AV$3-AV$4)*10))),1))</f>
        <v>x</v>
      </c>
      <c r="AW129" s="198" t="str">
        <f>IF(AV129="x","x",'Indicator Data'!M129/'Indicator Data'!$CB129)</f>
        <v>x</v>
      </c>
      <c r="AX129" s="201" t="str">
        <f t="shared" si="194"/>
        <v>x</v>
      </c>
      <c r="AY129" s="197" t="str">
        <f t="shared" si="154"/>
        <v>x</v>
      </c>
      <c r="AZ129" s="201" t="str">
        <f>IF('Indicator Data'!N129="No data","x",ROUND(IF('Indicator Data'!N129=0,0,IF(LOG('Indicator Data'!N129)&gt;AZ$3,10,IF(LOG('Indicator Data'!N129)&lt;AZ$4,0,10-(AZ$3-LOG('Indicator Data'!N129))/(AZ$3-AZ$4)*10))),1))</f>
        <v>x</v>
      </c>
      <c r="BA129" s="198" t="str">
        <f>IF(AZ129="x","x",'Indicator Data'!N129/'Indicator Data'!$CB129)</f>
        <v>x</v>
      </c>
      <c r="BB129" s="201" t="str">
        <f t="shared" si="195"/>
        <v>x</v>
      </c>
      <c r="BC129" s="197" t="str">
        <f t="shared" si="155"/>
        <v>x</v>
      </c>
      <c r="BD129" s="201" t="str">
        <f>IF('Indicator Data'!O129="No data","x",ROUND(IF('Indicator Data'!O129=0,0,IF(LOG('Indicator Data'!O129)&gt;BD$3,10,IF(LOG('Indicator Data'!O129)&lt;BD$4,0,10-(BD$3-LOG('Indicator Data'!O129))/(BD$3-BD$4)*10))),1))</f>
        <v>x</v>
      </c>
      <c r="BE129" s="198" t="str">
        <f>IF(BD129="x","x",'Indicator Data'!O129/'Indicator Data'!$CB129)</f>
        <v>x</v>
      </c>
      <c r="BF129" s="201" t="str">
        <f t="shared" si="196"/>
        <v>x</v>
      </c>
      <c r="BG129" s="197" t="str">
        <f t="shared" si="156"/>
        <v>x</v>
      </c>
      <c r="BH129" s="201" t="str">
        <f>IF('Indicator Data'!P129="No data","x",ROUND(IF('Indicator Data'!P129=0,0,IF(LOG('Indicator Data'!P129)&gt;BH$3,10,IF(LOG('Indicator Data'!P129)&lt;BH$4,0,10-(BH$3-LOG('Indicator Data'!P129))/(BH$3-BH$4)*10))),1))</f>
        <v>x</v>
      </c>
      <c r="BI129" s="198" t="str">
        <f>IF(BH129="x","x",'Indicator Data'!P129/'Indicator Data'!$CB129)</f>
        <v>x</v>
      </c>
      <c r="BJ129" s="201" t="str">
        <f t="shared" si="197"/>
        <v>x</v>
      </c>
      <c r="BK129" s="197" t="str">
        <f t="shared" si="157"/>
        <v>x</v>
      </c>
      <c r="BL129" s="199" t="str">
        <f t="shared" si="158"/>
        <v>x</v>
      </c>
      <c r="BM129" s="201">
        <f>ROUND(IF('Indicator Data'!Q129=0,0,IF(LOG('Indicator Data'!Q129)&gt;BM$3,10,IF(LOG('Indicator Data'!Q129)&lt;BM$4,0,10-(BM$3-LOG('Indicator Data'!Q129))/(BM$3-BM$4)*10))),1)</f>
        <v>7.9</v>
      </c>
      <c r="BN129" s="252">
        <f>'Indicator Data'!R129</f>
        <v>0.51144853099999998</v>
      </c>
      <c r="BO129" s="201">
        <f t="shared" si="198"/>
        <v>5.0999999999999996</v>
      </c>
      <c r="BP129" s="201">
        <f t="shared" si="199"/>
        <v>6.7</v>
      </c>
      <c r="BQ129" s="201">
        <f>ROUND(IF('Indicator Data'!S129=0,0,IF(LOG('Indicator Data'!S129)&gt;BQ$3,10,IF(LOG('Indicator Data'!S129)&lt;BQ$4,0,10-(BQ$3-LOG('Indicator Data'!S129))/(BQ$3-BQ$4)*10))),1)</f>
        <v>7.8</v>
      </c>
      <c r="BR129" s="252">
        <f>'Indicator Data'!T129</f>
        <v>0.42563073699999998</v>
      </c>
      <c r="BS129" s="201">
        <f t="shared" si="200"/>
        <v>4.3</v>
      </c>
      <c r="BT129" s="201">
        <f t="shared" si="201"/>
        <v>6.4</v>
      </c>
      <c r="BU129" s="197">
        <f t="shared" si="202"/>
        <v>6.6</v>
      </c>
      <c r="BV129" s="201">
        <f>ROUND(IF('Indicator Data'!U129=0,0,IF(LOG('Indicator Data'!U129)&gt;BV$3,10,IF(LOG('Indicator Data'!U129)&lt;BV$4,0,10-(BV$3-LOG('Indicator Data'!U129))/(BV$3-BV$4)*10))),1)</f>
        <v>8.1999999999999993</v>
      </c>
      <c r="BW129" s="198">
        <f>'Indicator Data'!U129/'Indicator Data'!$CB129</f>
        <v>0.84363472060097966</v>
      </c>
      <c r="BX129" s="201">
        <f t="shared" si="203"/>
        <v>9.4</v>
      </c>
      <c r="BY129" s="197">
        <f t="shared" si="159"/>
        <v>8.9</v>
      </c>
      <c r="BZ129" s="201">
        <f>ROUND(IF('Indicator Data'!V129=0,0,IF(LOG('Indicator Data'!V129)&gt;BZ$3,10,IF(LOG('Indicator Data'!V129)&lt;BZ$4,0,10-(BZ$3-LOG('Indicator Data'!V129))/(BZ$3-BZ$4)*10))),1)</f>
        <v>8.1</v>
      </c>
      <c r="CA129" s="198">
        <f>IF('Indicator Data'!V129/'Indicator Data'!$CB129&gt;1,1,'Indicator Data'!V129/'Indicator Data'!$CB129)</f>
        <v>0.77471249459700176</v>
      </c>
      <c r="CB129" s="201">
        <f t="shared" si="204"/>
        <v>7.7</v>
      </c>
      <c r="CC129" s="197">
        <f t="shared" si="160"/>
        <v>7.9</v>
      </c>
      <c r="CD129" s="201">
        <f>ROUND(IF('Indicator Data'!W129=0,0,IF(LOG('Indicator Data'!W129)&gt;CD$3,10,IF(LOG('Indicator Data'!W129)&lt;CD$4,0,10-(CD$3-LOG('Indicator Data'!W129))/(CD$3-CD$4)*10))),1)</f>
        <v>8.1999999999999993</v>
      </c>
      <c r="CE129" s="198">
        <f>'Indicator Data'!W129/'Indicator Data'!$CB129</f>
        <v>0.91416740799671736</v>
      </c>
      <c r="CF129" s="201">
        <f t="shared" si="205"/>
        <v>9.1</v>
      </c>
      <c r="CG129" s="197">
        <f t="shared" si="161"/>
        <v>8.6999999999999993</v>
      </c>
      <c r="CH129" s="199">
        <f t="shared" si="206"/>
        <v>8.1</v>
      </c>
      <c r="CI129" s="201">
        <f>IF('Indicator Data'!BR129="No data","x",ROUND(IF('Indicator Data'!BR129&gt;CI$3,0,IF('Indicator Data'!BR129&lt;CI$4,10,(CI$3-'Indicator Data'!BR129)/(CI$3-CI$4)*10)),1))</f>
        <v>2.8</v>
      </c>
      <c r="CJ129" s="201">
        <f>IF('Indicator Data'!BS129="No data","x",ROUND(IF('Indicator Data'!BS129&gt;CJ$3,0,IF('Indicator Data'!BS129&lt;CJ$4,10,(CJ$3-'Indicator Data'!BS129)/(CJ$3-CJ$4)*10)),1))</f>
        <v>3.1</v>
      </c>
      <c r="CK129" s="201" t="str">
        <f>IF('Indicator Data'!AC129="No data","x",ROUND(IF('Indicator Data'!AC129&gt;CK$3,0,IF('Indicator Data'!AC129&lt;CK$4,10,(CK$3-'Indicator Data'!AC129)/(CK$3-CK$4)*10)),1))</f>
        <v>x</v>
      </c>
      <c r="CL129" s="197">
        <f t="shared" si="207"/>
        <v>3</v>
      </c>
      <c r="CM129" s="201">
        <f>IF('Indicator Data'!X129="No data","x",ROUND(IF(LOG('Indicator Data'!X129)&gt;CM$3,10,IF(LOG('Indicator Data'!X129)&lt;CM$4,0,10-(CM$3-LOG('Indicator Data'!X129))/(CM$3-CM$4)*10)),1))</f>
        <v>5.8</v>
      </c>
      <c r="CN129" s="201">
        <f>IF('Indicator Data'!Y129="No data","x",ROUND(IF('Indicator Data'!Y129&gt;CN$3,10,IF('Indicator Data'!Y129&lt;CN$4,0,10-(CN$3-'Indicator Data'!Y129)/(CN$3-CN$4)*10)),1))</f>
        <v>3.3</v>
      </c>
      <c r="CO129" s="201">
        <f>IF('Indicator Data'!Z129="No data","x",ROUND(IF('Indicator Data'!Z129&gt;CO$3,10,IF('Indicator Data'!Z129&lt;CO$4,0,10-(CO$3-'Indicator Data'!Z129)/(CO$3-CO$4)*10)),1))</f>
        <v>5.9</v>
      </c>
      <c r="CP129" s="201" t="str">
        <f>IF('Indicator Data'!AA129="No data","x",ROUND(IF('Indicator Data'!AA129&gt;CP$3,10,IF('Indicator Data'!AA129&lt;CP$4,0,10-(CP$3-'Indicator Data'!AA129)/(CP$3-CP$4)*10)),1))</f>
        <v>x</v>
      </c>
      <c r="CQ129" s="197">
        <f t="shared" si="162"/>
        <v>5</v>
      </c>
      <c r="CR129" s="199">
        <f t="shared" si="163"/>
        <v>4.3</v>
      </c>
      <c r="CS129" s="201">
        <f>IF('Indicator Data'!AF129="No data","x",ROUND(IF('Indicator Data'!AF129&gt;CS$3,10,IF('Indicator Data'!AF129&lt;CS$4,0,10-(CS$3-'Indicator Data'!AF129)/(CS$3-CS$4)*10)),1))</f>
        <v>4.7</v>
      </c>
      <c r="CT129" s="201">
        <f>IF('Indicator Data'!AG129="No data","x",ROUND(IF('Indicator Data'!AG129&gt;CT$3,10,IF('Indicator Data'!AG129&lt;CT$4,0,10-(CT$3-'Indicator Data'!AG129)/(CT$3-CT$4)*10)),1))</f>
        <v>3.3</v>
      </c>
      <c r="CU129" s="197">
        <f t="shared" si="164"/>
        <v>4.5999999999999996</v>
      </c>
      <c r="CV129" s="201">
        <f>IF('Indicator Data'!AB129="No data","x",ROUND(IF('Indicator Data'!AB129&gt;CV$3,10,IF('Indicator Data'!AB129&lt;CV$4,0,10-(CV$3-'Indicator Data'!AB129)/(CV$3-CV$4)*10)),1))</f>
        <v>2.2000000000000002</v>
      </c>
      <c r="CW129" s="197">
        <f t="shared" si="165"/>
        <v>2.7</v>
      </c>
      <c r="CX129" s="198">
        <f>IF('Indicator Data'!AD129="No data","x",'Indicator Data'!AD129/'Indicator Data'!$CA129)</f>
        <v>6.0079516296493316E-5</v>
      </c>
      <c r="CY129" s="201">
        <f t="shared" si="208"/>
        <v>9.4</v>
      </c>
      <c r="CZ129" s="201">
        <f>IF('Indicator Data'!AE129="No data","x",ROUND(IF('Indicator Data'!AE129&gt;CZ$3,0,IF('Indicator Data'!AE129&lt;CZ$4,10,(CZ$3-'Indicator Data'!AE129)/(CZ$3-CZ$4)*10)),1))</f>
        <v>2</v>
      </c>
      <c r="DA129" s="197">
        <f t="shared" si="166"/>
        <v>5.7</v>
      </c>
      <c r="DB129" s="199">
        <f t="shared" si="167"/>
        <v>4.3</v>
      </c>
      <c r="DC129" s="200">
        <f t="shared" si="209"/>
        <v>5.9</v>
      </c>
      <c r="DD129" s="202">
        <f t="shared" si="210"/>
        <v>6.6</v>
      </c>
      <c r="DE129" s="201">
        <f>ROUND(IF('Indicator Data'!AH129=0,0,IF('Indicator Data'!AH129&gt;DE$3,10,IF('Indicator Data'!AH129&lt;DE$4,0,10-(DE$3-'Indicator Data'!AH129)/(DE$3-DE$4)*10))),1)</f>
        <v>1.4</v>
      </c>
      <c r="DF129" s="201">
        <f>ROUND(IF('Indicator Data'!AI129=0,0,IF(LOG('Indicator Data'!AI129)&gt;LOG(DF$3),10,IF(LOG('Indicator Data'!AI129)&lt;LOG(DF$4),0,10-(LOG(DF$3)-LOG('Indicator Data'!AI129))/(LOG(DF$3)-LOG(DF$4))*10))),1)</f>
        <v>4.9000000000000004</v>
      </c>
      <c r="DG129" s="203">
        <f t="shared" si="211"/>
        <v>3.3</v>
      </c>
      <c r="DH129" s="197">
        <f>'Indicator Data'!AJ129</f>
        <v>0</v>
      </c>
      <c r="DI129" s="197">
        <f>'Indicator Data'!AK129</f>
        <v>0</v>
      </c>
      <c r="DJ129" s="200">
        <f t="shared" si="212"/>
        <v>0</v>
      </c>
      <c r="DK129" s="202">
        <f t="shared" si="213"/>
        <v>2.2999999999999998</v>
      </c>
      <c r="DL129" s="13"/>
      <c r="DM129" s="24"/>
    </row>
    <row r="130" spans="1:117" s="2" customFormat="1">
      <c r="A130" s="205" t="str">
        <f>'Indicator Data'!A130</f>
        <v>Niger</v>
      </c>
      <c r="B130" s="206" t="str">
        <f>'Indicator Data'!B130</f>
        <v>NER</v>
      </c>
      <c r="C130" s="204">
        <f>ROUND(IF('Indicator Data'!C130=0,0.1,IF(LOG('Indicator Data'!C130)&gt;C$3,10,IF(LOG('Indicator Data'!C130)&lt;C$4,0,10-(C$3-LOG('Indicator Data'!C130))/(C$3-C$4)*10))),1)</f>
        <v>0.1</v>
      </c>
      <c r="D130" s="196">
        <f>ROUND(IF('Indicator Data'!D130=0,0.1,IF(LOG('Indicator Data'!D130)&gt;D$3,10,IF(LOG('Indicator Data'!D130)&lt;D$4,0,10-(D$3-LOG('Indicator Data'!D130))/(D$3-D$4)*10))),1)</f>
        <v>0.1</v>
      </c>
      <c r="E130" s="197">
        <f t="shared" si="168"/>
        <v>0.1</v>
      </c>
      <c r="F130" s="197">
        <f>IF('Indicator Data'!E130="No data",0.1,(ROUND(IF('Indicator Data'!E130=0,0,IF(LOG('Indicator Data'!E130)&gt;F$3,10,IF(LOG('Indicator Data'!E130)&lt;F$4,0,10-(F$3-LOG('Indicator Data'!E130))/(F$3-F$4)*10))),1)))</f>
        <v>8.1999999999999993</v>
      </c>
      <c r="G130" s="197">
        <f>ROUND(IF('Indicator Data'!F130=0,0,IF(LOG('Indicator Data'!F130)&gt;G$3,10,IF(LOG('Indicator Data'!F130)&lt;G$4,0,10-(G$3-LOG('Indicator Data'!F130))/(G$3-G$4)*10))),1)</f>
        <v>0</v>
      </c>
      <c r="H130" s="196">
        <f>ROUND(IF('Indicator Data'!G130=0,0,IF(LOG('Indicator Data'!G130)&gt;H$3,10,IF(LOG('Indicator Data'!G130)&lt;H$4,0,10-(H$3-LOG('Indicator Data'!G130))/(H$3-H$4)*10))),1)</f>
        <v>0</v>
      </c>
      <c r="I130" s="196">
        <f>ROUND(IF('Indicator Data'!H130=0,0,IF(LOG('Indicator Data'!H130)&gt;I$3,10,IF(LOG('Indicator Data'!H130)&lt;I$4,0,10-(I$3-LOG('Indicator Data'!H130))/(I$3-I$4)*10))),1)</f>
        <v>0</v>
      </c>
      <c r="J130" s="196">
        <f t="shared" si="169"/>
        <v>0</v>
      </c>
      <c r="K130" s="196">
        <f>ROUND(IF('Indicator Data'!I130=0,0,IF(LOG('Indicator Data'!I130)&gt;K$3,10,IF(LOG('Indicator Data'!I130)&lt;K$4,0,10-(K$3-LOG('Indicator Data'!I130))/(K$3-K$4)*10))),1)</f>
        <v>0</v>
      </c>
      <c r="L130" s="197">
        <f t="shared" si="170"/>
        <v>0</v>
      </c>
      <c r="M130" s="197">
        <f>ROUND(IF('Indicator Data'!J130=0,0,IF(LOG('Indicator Data'!J130)&gt;M$3,10,IF(LOG('Indicator Data'!J130)&lt;M$4,0,10-(M$3-LOG('Indicator Data'!J130))/(M$3-M$4)*10))),1)</f>
        <v>10</v>
      </c>
      <c r="N130" s="198">
        <f>'Indicator Data'!C130/'Indicator Data'!$CB130</f>
        <v>0</v>
      </c>
      <c r="O130" s="198">
        <f>'Indicator Data'!D130/'Indicator Data'!$CB130</f>
        <v>0</v>
      </c>
      <c r="P130" s="198">
        <f>IF(F130=0.1,"x",'Indicator Data'!E130/'Indicator Data'!$CB130)</f>
        <v>9.7025341232685313E-3</v>
      </c>
      <c r="Q130" s="198">
        <f>'Indicator Data'!F130/'Indicator Data'!$CB130</f>
        <v>0</v>
      </c>
      <c r="R130" s="198">
        <f>'Indicator Data'!G130/'Indicator Data'!$CB130</f>
        <v>0</v>
      </c>
      <c r="S130" s="198">
        <f>'Indicator Data'!H130/'Indicator Data'!$CB130</f>
        <v>0</v>
      </c>
      <c r="T130" s="198">
        <f>'Indicator Data'!I130/'Indicator Data'!$CB130</f>
        <v>0</v>
      </c>
      <c r="U130" s="198">
        <f>'Indicator Data'!J130/'Indicator Data'!$CB130</f>
        <v>3.420274873991485E-2</v>
      </c>
      <c r="V130" s="196">
        <f t="shared" si="171"/>
        <v>0</v>
      </c>
      <c r="W130" s="196">
        <f t="shared" si="172"/>
        <v>0</v>
      </c>
      <c r="X130" s="197">
        <f t="shared" si="173"/>
        <v>0</v>
      </c>
      <c r="Y130" s="197">
        <f t="shared" si="174"/>
        <v>6.5</v>
      </c>
      <c r="Z130" s="197">
        <f t="shared" si="175"/>
        <v>0</v>
      </c>
      <c r="AA130" s="196">
        <f t="shared" si="176"/>
        <v>0</v>
      </c>
      <c r="AB130" s="196">
        <f t="shared" si="177"/>
        <v>0</v>
      </c>
      <c r="AC130" s="196">
        <f t="shared" si="178"/>
        <v>0</v>
      </c>
      <c r="AD130" s="196">
        <f t="shared" si="179"/>
        <v>0</v>
      </c>
      <c r="AE130" s="197">
        <f t="shared" si="180"/>
        <v>0</v>
      </c>
      <c r="AF130" s="197">
        <f t="shared" si="181"/>
        <v>10</v>
      </c>
      <c r="AG130" s="196">
        <f>ROUND(IF('Indicator Data'!K130=0,0,IF('Indicator Data'!K130&gt;AG$3,10,IF('Indicator Data'!K130&lt;AG$4,0,10-(AG$3-'Indicator Data'!K130)/(AG$3-AG$4)*10))),1)</f>
        <v>9.5</v>
      </c>
      <c r="AH130" s="199">
        <f t="shared" si="182"/>
        <v>0.1</v>
      </c>
      <c r="AI130" s="199">
        <f t="shared" si="183"/>
        <v>0.1</v>
      </c>
      <c r="AJ130" s="197">
        <f t="shared" si="184"/>
        <v>0</v>
      </c>
      <c r="AK130" s="197">
        <f t="shared" si="185"/>
        <v>0</v>
      </c>
      <c r="AL130" s="199">
        <f t="shared" si="186"/>
        <v>0</v>
      </c>
      <c r="AM130" s="199">
        <f t="shared" si="187"/>
        <v>0</v>
      </c>
      <c r="AN130" s="197">
        <f t="shared" si="188"/>
        <v>10</v>
      </c>
      <c r="AO130" s="200">
        <f t="shared" si="189"/>
        <v>0.1</v>
      </c>
      <c r="AP130" s="200">
        <f t="shared" si="153"/>
        <v>7.4</v>
      </c>
      <c r="AQ130" s="200">
        <f t="shared" si="190"/>
        <v>0</v>
      </c>
      <c r="AR130" s="200">
        <f t="shared" si="191"/>
        <v>0</v>
      </c>
      <c r="AS130" s="199">
        <f t="shared" si="192"/>
        <v>9.8000000000000007</v>
      </c>
      <c r="AT130" s="199">
        <f>IF('Indicator Data'!L130="No data","x",IF('Indicator Data'!CC130&lt;1000,"x",ROUND((IF('Indicator Data'!L130&gt;AT$3,10,IF('Indicator Data'!L130&lt;AT$4,0,10-(AT$3-'Indicator Data'!L130)/(AT$3-AT$4)*10))),1)))</f>
        <v>2.9</v>
      </c>
      <c r="AU130" s="200">
        <f t="shared" si="193"/>
        <v>6.4</v>
      </c>
      <c r="AV130" s="201">
        <f>IF('Indicator Data'!M130="No data","x",ROUND(IF('Indicator Data'!M130=0,0,IF(LOG('Indicator Data'!M130)&gt;AV$3,10,IF(LOG('Indicator Data'!M130)&lt;AV$4,0,10-(AV$3-LOG('Indicator Data'!M130))/(AV$3-AV$4)*10))),1))</f>
        <v>8.8000000000000007</v>
      </c>
      <c r="AW130" s="198">
        <f>IF(AV130="x","x",'Indicator Data'!M130/'Indicator Data'!$CB130)</f>
        <v>0.7428947966822963</v>
      </c>
      <c r="AX130" s="201">
        <f t="shared" si="194"/>
        <v>8.3000000000000007</v>
      </c>
      <c r="AY130" s="197">
        <f t="shared" si="154"/>
        <v>8.6</v>
      </c>
      <c r="AZ130" s="201">
        <f>IF('Indicator Data'!N130="No data","x",ROUND(IF('Indicator Data'!N130=0,0,IF(LOG('Indicator Data'!N130)&gt;AZ$3,10,IF(LOG('Indicator Data'!N130)&lt;AZ$4,0,10-(AZ$3-LOG('Indicator Data'!N130))/(AZ$3-AZ$4)*10))),1))</f>
        <v>0</v>
      </c>
      <c r="BA130" s="198">
        <f>IF(AZ130="x","x",'Indicator Data'!N130/'Indicator Data'!$CB130)</f>
        <v>0</v>
      </c>
      <c r="BB130" s="201">
        <f t="shared" si="195"/>
        <v>0</v>
      </c>
      <c r="BC130" s="197">
        <f t="shared" si="155"/>
        <v>0</v>
      </c>
      <c r="BD130" s="201">
        <f>IF('Indicator Data'!O130="No data","x",ROUND(IF('Indicator Data'!O130=0,0,IF(LOG('Indicator Data'!O130)&gt;BD$3,10,IF(LOG('Indicator Data'!O130)&lt;BD$4,0,10-(BD$3-LOG('Indicator Data'!O130))/(BD$3-BD$4)*10))),1))</f>
        <v>6.8</v>
      </c>
      <c r="BE130" s="198">
        <f>IF(BD130="x","x",'Indicator Data'!O130/'Indicator Data'!$CB130)</f>
        <v>5.9331336534265257E-3</v>
      </c>
      <c r="BF130" s="201">
        <f t="shared" si="196"/>
        <v>0.6</v>
      </c>
      <c r="BG130" s="197">
        <f t="shared" si="156"/>
        <v>4.4000000000000004</v>
      </c>
      <c r="BH130" s="201">
        <f>IF('Indicator Data'!P130="No data","x",ROUND(IF('Indicator Data'!P130=0,0,IF(LOG('Indicator Data'!P130)&gt;BH$3,10,IF(LOG('Indicator Data'!P130)&lt;BH$4,0,10-(BH$3-LOG('Indicator Data'!P130))/(BH$3-BH$4)*10))),1))</f>
        <v>0</v>
      </c>
      <c r="BI130" s="198">
        <f>IF(BH130="x","x",'Indicator Data'!P130/'Indicator Data'!$CB130)</f>
        <v>0</v>
      </c>
      <c r="BJ130" s="201">
        <f t="shared" si="197"/>
        <v>0</v>
      </c>
      <c r="BK130" s="197">
        <f t="shared" si="157"/>
        <v>0</v>
      </c>
      <c r="BL130" s="199">
        <f t="shared" si="158"/>
        <v>4.4000000000000004</v>
      </c>
      <c r="BM130" s="201">
        <f>ROUND(IF('Indicator Data'!Q130=0,0,IF(LOG('Indicator Data'!Q130)&gt;BM$3,10,IF(LOG('Indicator Data'!Q130)&lt;BM$4,0,10-(BM$3-LOG('Indicator Data'!Q130))/(BM$3-BM$4)*10))),1)</f>
        <v>0</v>
      </c>
      <c r="BN130" s="252">
        <f>'Indicator Data'!R130</f>
        <v>0</v>
      </c>
      <c r="BO130" s="201">
        <f t="shared" si="198"/>
        <v>0</v>
      </c>
      <c r="BP130" s="201">
        <f t="shared" si="199"/>
        <v>0</v>
      </c>
      <c r="BQ130" s="201">
        <f>ROUND(IF('Indicator Data'!S130=0,0,IF(LOG('Indicator Data'!S130)&gt;BQ$3,10,IF(LOG('Indicator Data'!S130)&lt;BQ$4,0,10-(BQ$3-LOG('Indicator Data'!S130))/(BQ$3-BQ$4)*10))),1)</f>
        <v>9.1</v>
      </c>
      <c r="BR130" s="252">
        <f>'Indicator Data'!T130</f>
        <v>0.979048433</v>
      </c>
      <c r="BS130" s="201">
        <f t="shared" si="200"/>
        <v>9.8000000000000007</v>
      </c>
      <c r="BT130" s="201">
        <f t="shared" si="201"/>
        <v>9.5</v>
      </c>
      <c r="BU130" s="197">
        <f t="shared" si="202"/>
        <v>6.9</v>
      </c>
      <c r="BV130" s="201">
        <f>ROUND(IF('Indicator Data'!U130=0,0,IF(LOG('Indicator Data'!U130)&gt;BV$3,10,IF(LOG('Indicator Data'!U130)&lt;BV$4,0,10-(BV$3-LOG('Indicator Data'!U130))/(BV$3-BV$4)*10))),1)</f>
        <v>7.5</v>
      </c>
      <c r="BW130" s="198">
        <f>'Indicator Data'!U130/'Indicator Data'!$CB130</f>
        <v>8.5882256422533054E-2</v>
      </c>
      <c r="BX130" s="201">
        <f t="shared" si="203"/>
        <v>1</v>
      </c>
      <c r="BY130" s="197">
        <f t="shared" si="159"/>
        <v>5.0999999999999996</v>
      </c>
      <c r="BZ130" s="201">
        <f>ROUND(IF('Indicator Data'!V130=0,0,IF(LOG('Indicator Data'!V130)&gt;BZ$3,10,IF(LOG('Indicator Data'!V130)&lt;BZ$4,0,10-(BZ$3-LOG('Indicator Data'!V130))/(BZ$3-BZ$4)*10))),1)</f>
        <v>9</v>
      </c>
      <c r="CA130" s="198">
        <f>IF('Indicator Data'!V130/'Indicator Data'!$CB130&gt;1,1,'Indicator Data'!V130/'Indicator Data'!$CB130)</f>
        <v>0.98361867213525322</v>
      </c>
      <c r="CB130" s="201">
        <f t="shared" si="204"/>
        <v>9.8000000000000007</v>
      </c>
      <c r="CC130" s="197">
        <f t="shared" si="160"/>
        <v>9.4</v>
      </c>
      <c r="CD130" s="201">
        <f>ROUND(IF('Indicator Data'!W130=0,0,IF(LOG('Indicator Data'!W130)&gt;CD$3,10,IF(LOG('Indicator Data'!W130)&lt;CD$4,0,10-(CD$3-LOG('Indicator Data'!W130))/(CD$3-CD$4)*10))),1)</f>
        <v>8.9</v>
      </c>
      <c r="CE130" s="198">
        <f>'Indicator Data'!W130/'Indicator Data'!$CB130</f>
        <v>0.84475211603628442</v>
      </c>
      <c r="CF130" s="201">
        <f t="shared" si="205"/>
        <v>8.4</v>
      </c>
      <c r="CG130" s="197">
        <f t="shared" si="161"/>
        <v>8.6999999999999993</v>
      </c>
      <c r="CH130" s="199">
        <f t="shared" si="206"/>
        <v>7.9</v>
      </c>
      <c r="CI130" s="201">
        <f>IF('Indicator Data'!BR130="No data","x",ROUND(IF('Indicator Data'!BR130&gt;CI$3,0,IF('Indicator Data'!BR130&lt;CI$4,10,(CI$3-'Indicator Data'!BR130)/(CI$3-CI$4)*10)),1))</f>
        <v>9.6</v>
      </c>
      <c r="CJ130" s="201">
        <f>IF('Indicator Data'!BS130="No data","x",ROUND(IF('Indicator Data'!BS130&gt;CJ$3,0,IF('Indicator Data'!BS130&lt;CJ$4,10,(CJ$3-'Indicator Data'!BS130)/(CJ$3-CJ$4)*10)),1))</f>
        <v>8.3000000000000007</v>
      </c>
      <c r="CK130" s="201">
        <f>IF('Indicator Data'!AC130="No data","x",ROUND(IF('Indicator Data'!AC130&gt;CK$3,0,IF('Indicator Data'!AC130&lt;CK$4,10,(CK$3-'Indicator Data'!AC130)/(CK$3-CK$4)*10)),1))</f>
        <v>9.1</v>
      </c>
      <c r="CL130" s="197">
        <f t="shared" si="207"/>
        <v>9</v>
      </c>
      <c r="CM130" s="201">
        <f>IF('Indicator Data'!X130="No data","x",ROUND(IF(LOG('Indicator Data'!X130)&gt;CM$3,10,IF(LOG('Indicator Data'!X130)&lt;CM$4,0,10-(CM$3-LOG('Indicator Data'!X130))/(CM$3-CM$4)*10)),1))</f>
        <v>4.2</v>
      </c>
      <c r="CN130" s="201">
        <f>IF('Indicator Data'!Y130="No data","x",ROUND(IF('Indicator Data'!Y130&gt;CN$3,10,IF('Indicator Data'!Y130&lt;CN$4,0,10-(CN$3-'Indicator Data'!Y130)/(CN$3-CN$4)*10)),1))</f>
        <v>8.9</v>
      </c>
      <c r="CO130" s="201">
        <f>IF('Indicator Data'!Z130="No data","x",ROUND(IF('Indicator Data'!Z130&gt;CO$3,10,IF('Indicator Data'!Z130&lt;CO$4,0,10-(CO$3-'Indicator Data'!Z130)/(CO$3-CO$4)*10)),1))</f>
        <v>1.7</v>
      </c>
      <c r="CP130" s="201">
        <f>IF('Indicator Data'!AA130="No data","x",ROUND(IF('Indicator Data'!AA130&gt;CP$3,10,IF('Indicator Data'!AA130&lt;CP$4,0,10-(CP$3-'Indicator Data'!AA130)/(CP$3-CP$4)*10)),1))</f>
        <v>9.8000000000000007</v>
      </c>
      <c r="CQ130" s="197">
        <f t="shared" si="162"/>
        <v>6.2</v>
      </c>
      <c r="CR130" s="199">
        <f t="shared" si="163"/>
        <v>7.1</v>
      </c>
      <c r="CS130" s="201">
        <f>IF('Indicator Data'!AF130="No data","x",ROUND(IF('Indicator Data'!AF130&gt;CS$3,10,IF('Indicator Data'!AF130&lt;CS$4,0,10-(CS$3-'Indicator Data'!AF130)/(CS$3-CS$4)*10)),1))</f>
        <v>6.5</v>
      </c>
      <c r="CT130" s="201">
        <f>IF('Indicator Data'!AG130="No data","x",ROUND(IF('Indicator Data'!AG130&gt;CT$3,10,IF('Indicator Data'!AG130&lt;CT$4,0,10-(CT$3-'Indicator Data'!AG130)/(CT$3-CT$4)*10)),1))</f>
        <v>9.9</v>
      </c>
      <c r="CU130" s="197">
        <f t="shared" si="164"/>
        <v>6.8</v>
      </c>
      <c r="CV130" s="201">
        <f>IF('Indicator Data'!AB130="No data","x",ROUND(IF('Indicator Data'!AB130&gt;CV$3,10,IF('Indicator Data'!AB130&lt;CV$4,0,10-(CV$3-'Indicator Data'!AB130)/(CV$3-CV$4)*10)),1))</f>
        <v>10</v>
      </c>
      <c r="CW130" s="197">
        <f t="shared" si="165"/>
        <v>9.3000000000000007</v>
      </c>
      <c r="CX130" s="198" t="str">
        <f>IF('Indicator Data'!AD130="No data","x",'Indicator Data'!AD130/'Indicator Data'!$CA130)</f>
        <v>x</v>
      </c>
      <c r="CY130" s="201" t="str">
        <f t="shared" si="208"/>
        <v>x</v>
      </c>
      <c r="CZ130" s="201">
        <f>IF('Indicator Data'!AE130="No data","x",ROUND(IF('Indicator Data'!AE130&gt;CZ$3,0,IF('Indicator Data'!AE130&lt;CZ$4,10,(CZ$3-'Indicator Data'!AE130)/(CZ$3-CZ$4)*10)),1))</f>
        <v>8</v>
      </c>
      <c r="DA130" s="197">
        <f t="shared" si="166"/>
        <v>8</v>
      </c>
      <c r="DB130" s="199">
        <f t="shared" si="167"/>
        <v>8</v>
      </c>
      <c r="DC130" s="200">
        <f t="shared" si="209"/>
        <v>7.1</v>
      </c>
      <c r="DD130" s="202">
        <f t="shared" si="210"/>
        <v>4.4000000000000004</v>
      </c>
      <c r="DE130" s="201">
        <f>ROUND(IF('Indicator Data'!AH130=0,0,IF('Indicator Data'!AH130&gt;DE$3,10,IF('Indicator Data'!AH130&lt;DE$4,0,10-(DE$3-'Indicator Data'!AH130)/(DE$3-DE$4)*10))),1)</f>
        <v>9.1999999999999993</v>
      </c>
      <c r="DF130" s="201">
        <f>ROUND(IF('Indicator Data'!AI130=0,0,IF(LOG('Indicator Data'!AI130)&gt;LOG(DF$3),10,IF(LOG('Indicator Data'!AI130)&lt;LOG(DF$4),0,10-(LOG(DF$3)-LOG('Indicator Data'!AI130))/(LOG(DF$3)-LOG(DF$4))*10))),1)</f>
        <v>9</v>
      </c>
      <c r="DG130" s="203">
        <f t="shared" si="211"/>
        <v>9.1</v>
      </c>
      <c r="DH130" s="197">
        <f>'Indicator Data'!AJ130</f>
        <v>0</v>
      </c>
      <c r="DI130" s="197">
        <f>'Indicator Data'!AK130</f>
        <v>5</v>
      </c>
      <c r="DJ130" s="200">
        <f t="shared" si="212"/>
        <v>9</v>
      </c>
      <c r="DK130" s="202">
        <f t="shared" si="213"/>
        <v>9</v>
      </c>
      <c r="DL130" s="13"/>
      <c r="DM130" s="24"/>
    </row>
    <row r="131" spans="1:117" s="2" customFormat="1">
      <c r="A131" s="205" t="str">
        <f>'Indicator Data'!A131</f>
        <v>Nigeria</v>
      </c>
      <c r="B131" s="206" t="str">
        <f>'Indicator Data'!B131</f>
        <v>NGA</v>
      </c>
      <c r="C131" s="204">
        <f>ROUND(IF('Indicator Data'!C131=0,0.1,IF(LOG('Indicator Data'!C131)&gt;C$3,10,IF(LOG('Indicator Data'!C131)&lt;C$4,0,10-(C$3-LOG('Indicator Data'!C131))/(C$3-C$4)*10))),1)</f>
        <v>0.1</v>
      </c>
      <c r="D131" s="196">
        <f>ROUND(IF('Indicator Data'!D131=0,0.1,IF(LOG('Indicator Data'!D131)&gt;D$3,10,IF(LOG('Indicator Data'!D131)&lt;D$4,0,10-(D$3-LOG('Indicator Data'!D131))/(D$3-D$4)*10))),1)</f>
        <v>0.1</v>
      </c>
      <c r="E131" s="197">
        <f t="shared" si="168"/>
        <v>0.1</v>
      </c>
      <c r="F131" s="197">
        <f>IF('Indicator Data'!E131="No data",0.1,(ROUND(IF('Indicator Data'!E131=0,0,IF(LOG('Indicator Data'!E131)&gt;F$3,10,IF(LOG('Indicator Data'!E131)&lt;F$4,0,10-(F$3-LOG('Indicator Data'!E131))/(F$3-F$4)*10))),1)))</f>
        <v>9.9</v>
      </c>
      <c r="G131" s="197">
        <f>ROUND(IF('Indicator Data'!F131=0,0,IF(LOG('Indicator Data'!F131)&gt;G$3,10,IF(LOG('Indicator Data'!F131)&lt;G$4,0,10-(G$3-LOG('Indicator Data'!F131))/(G$3-G$4)*10))),1)</f>
        <v>0</v>
      </c>
      <c r="H131" s="196">
        <f>ROUND(IF('Indicator Data'!G131=0,0,IF(LOG('Indicator Data'!G131)&gt;H$3,10,IF(LOG('Indicator Data'!G131)&lt;H$4,0,10-(H$3-LOG('Indicator Data'!G131))/(H$3-H$4)*10))),1)</f>
        <v>0</v>
      </c>
      <c r="I131" s="196">
        <f>ROUND(IF('Indicator Data'!H131=0,0,IF(LOG('Indicator Data'!H131)&gt;I$3,10,IF(LOG('Indicator Data'!H131)&lt;I$4,0,10-(I$3-LOG('Indicator Data'!H131))/(I$3-I$4)*10))),1)</f>
        <v>0</v>
      </c>
      <c r="J131" s="196">
        <f t="shared" si="169"/>
        <v>0</v>
      </c>
      <c r="K131" s="196">
        <f>ROUND(IF('Indicator Data'!I131=0,0,IF(LOG('Indicator Data'!I131)&gt;K$3,10,IF(LOG('Indicator Data'!I131)&lt;K$4,0,10-(K$3-LOG('Indicator Data'!I131))/(K$3-K$4)*10))),1)</f>
        <v>0</v>
      </c>
      <c r="L131" s="197">
        <f t="shared" si="170"/>
        <v>0</v>
      </c>
      <c r="M131" s="197">
        <f>ROUND(IF('Indicator Data'!J131=0,0,IF(LOG('Indicator Data'!J131)&gt;M$3,10,IF(LOG('Indicator Data'!J131)&lt;M$4,0,10-(M$3-LOG('Indicator Data'!J131))/(M$3-M$4)*10))),1)</f>
        <v>0</v>
      </c>
      <c r="N131" s="198">
        <f>'Indicator Data'!C131/'Indicator Data'!$CB131</f>
        <v>0</v>
      </c>
      <c r="O131" s="198">
        <f>'Indicator Data'!D131/'Indicator Data'!$CB131</f>
        <v>0</v>
      </c>
      <c r="P131" s="198">
        <f>IF(F131=0.1,"x",'Indicator Data'!E131/'Indicator Data'!$CB131)</f>
        <v>4.916916575975849E-3</v>
      </c>
      <c r="Q131" s="198">
        <f>'Indicator Data'!F131/'Indicator Data'!$CB131</f>
        <v>0</v>
      </c>
      <c r="R131" s="198">
        <f>'Indicator Data'!G131/'Indicator Data'!$CB131</f>
        <v>0</v>
      </c>
      <c r="S131" s="198">
        <f>'Indicator Data'!H131/'Indicator Data'!$CB131</f>
        <v>0</v>
      </c>
      <c r="T131" s="198">
        <f>'Indicator Data'!I131/'Indicator Data'!$CB131</f>
        <v>0</v>
      </c>
      <c r="U131" s="198">
        <f>'Indicator Data'!J131/'Indicator Data'!$CB131</f>
        <v>0</v>
      </c>
      <c r="V131" s="196">
        <f t="shared" si="171"/>
        <v>0</v>
      </c>
      <c r="W131" s="196">
        <f t="shared" si="172"/>
        <v>0</v>
      </c>
      <c r="X131" s="197">
        <f t="shared" si="173"/>
        <v>0</v>
      </c>
      <c r="Y131" s="197">
        <f t="shared" si="174"/>
        <v>3.3</v>
      </c>
      <c r="Z131" s="197">
        <f t="shared" si="175"/>
        <v>0</v>
      </c>
      <c r="AA131" s="196">
        <f t="shared" si="176"/>
        <v>0</v>
      </c>
      <c r="AB131" s="196">
        <f t="shared" si="177"/>
        <v>0</v>
      </c>
      <c r="AC131" s="196">
        <f t="shared" si="178"/>
        <v>0</v>
      </c>
      <c r="AD131" s="196">
        <f t="shared" si="179"/>
        <v>0</v>
      </c>
      <c r="AE131" s="197">
        <f t="shared" si="180"/>
        <v>0</v>
      </c>
      <c r="AF131" s="197">
        <f t="shared" si="181"/>
        <v>0</v>
      </c>
      <c r="AG131" s="196">
        <f>ROUND(IF('Indicator Data'!K131=0,0,IF('Indicator Data'!K131&gt;AG$3,10,IF('Indicator Data'!K131&lt;AG$4,0,10-(AG$3-'Indicator Data'!K131)/(AG$3-AG$4)*10))),1)</f>
        <v>0</v>
      </c>
      <c r="AH131" s="199">
        <f t="shared" si="182"/>
        <v>0.1</v>
      </c>
      <c r="AI131" s="199">
        <f t="shared" si="183"/>
        <v>0.1</v>
      </c>
      <c r="AJ131" s="197">
        <f t="shared" si="184"/>
        <v>0</v>
      </c>
      <c r="AK131" s="197">
        <f t="shared" si="185"/>
        <v>0</v>
      </c>
      <c r="AL131" s="199">
        <f t="shared" si="186"/>
        <v>0</v>
      </c>
      <c r="AM131" s="199">
        <f t="shared" si="187"/>
        <v>0</v>
      </c>
      <c r="AN131" s="197">
        <f t="shared" si="188"/>
        <v>0</v>
      </c>
      <c r="AO131" s="200">
        <f t="shared" si="189"/>
        <v>0.1</v>
      </c>
      <c r="AP131" s="200">
        <f t="shared" si="153"/>
        <v>8</v>
      </c>
      <c r="AQ131" s="200">
        <f t="shared" si="190"/>
        <v>0</v>
      </c>
      <c r="AR131" s="200">
        <f t="shared" si="191"/>
        <v>0</v>
      </c>
      <c r="AS131" s="199">
        <f t="shared" si="192"/>
        <v>0</v>
      </c>
      <c r="AT131" s="199">
        <f>IF('Indicator Data'!L131="No data","x",IF('Indicator Data'!CC131&lt;1000,"x",ROUND((IF('Indicator Data'!L131&gt;AT$3,10,IF('Indicator Data'!L131&lt;AT$4,0,10-(AT$3-'Indicator Data'!L131)/(AT$3-AT$4)*10))),1)))</f>
        <v>1.9</v>
      </c>
      <c r="AU131" s="200">
        <f t="shared" si="193"/>
        <v>1</v>
      </c>
      <c r="AV131" s="201">
        <f>IF('Indicator Data'!M131="No data","x",ROUND(IF('Indicator Data'!M131=0,0,IF(LOG('Indicator Data'!M131)&gt;AV$3,10,IF(LOG('Indicator Data'!M131)&lt;AV$4,0,10-(AV$3-LOG('Indicator Data'!M131))/(AV$3-AV$4)*10))),1))</f>
        <v>9.8000000000000007</v>
      </c>
      <c r="AW131" s="198">
        <f>IF(AV131="x","x",'Indicator Data'!M131/'Indicator Data'!$CB131)</f>
        <v>0.42461093701305952</v>
      </c>
      <c r="AX131" s="201">
        <f t="shared" si="194"/>
        <v>4.7</v>
      </c>
      <c r="AY131" s="197">
        <f t="shared" si="154"/>
        <v>8.1999999999999993</v>
      </c>
      <c r="AZ131" s="201">
        <f>IF('Indicator Data'!N131="No data","x",ROUND(IF('Indicator Data'!N131=0,0,IF(LOG('Indicator Data'!N131)&gt;AZ$3,10,IF(LOG('Indicator Data'!N131)&lt;AZ$4,0,10-(AZ$3-LOG('Indicator Data'!N131))/(AZ$3-AZ$4)*10))),1))</f>
        <v>9.4</v>
      </c>
      <c r="BA131" s="198">
        <f>IF(AZ131="x","x",'Indicator Data'!N131/'Indicator Data'!$CB131)</f>
        <v>2.4684721070498607E-2</v>
      </c>
      <c r="BB131" s="201">
        <f t="shared" si="195"/>
        <v>4.9000000000000004</v>
      </c>
      <c r="BC131" s="197">
        <f t="shared" si="155"/>
        <v>7.9</v>
      </c>
      <c r="BD131" s="201">
        <f>IF('Indicator Data'!O131="No data","x",ROUND(IF('Indicator Data'!O131=0,0,IF(LOG('Indicator Data'!O131)&gt;BD$3,10,IF(LOG('Indicator Data'!O131)&lt;BD$4,0,10-(BD$3-LOG('Indicator Data'!O131))/(BD$3-BD$4)*10))),1))</f>
        <v>10</v>
      </c>
      <c r="BE131" s="198">
        <f>IF(BD131="x","x",'Indicator Data'!O131/'Indicator Data'!$CB131)</f>
        <v>0.3166903929055998</v>
      </c>
      <c r="BF131" s="201">
        <f t="shared" si="196"/>
        <v>10</v>
      </c>
      <c r="BG131" s="197">
        <f t="shared" si="156"/>
        <v>10</v>
      </c>
      <c r="BH131" s="201">
        <f>IF('Indicator Data'!P131="No data","x",ROUND(IF('Indicator Data'!P131=0,0,IF(LOG('Indicator Data'!P131)&gt;BH$3,10,IF(LOG('Indicator Data'!P131)&lt;BH$4,0,10-(BH$3-LOG('Indicator Data'!P131))/(BH$3-BH$4)*10))),1))</f>
        <v>9.1999999999999993</v>
      </c>
      <c r="BI131" s="198">
        <f>IF(BH131="x","x",'Indicator Data'!P131/'Indicator Data'!$CB131)</f>
        <v>1.9348384468115962E-2</v>
      </c>
      <c r="BJ131" s="201">
        <f t="shared" si="197"/>
        <v>1.9</v>
      </c>
      <c r="BK131" s="197">
        <f t="shared" si="157"/>
        <v>6.9</v>
      </c>
      <c r="BL131" s="199">
        <f t="shared" si="158"/>
        <v>8.5</v>
      </c>
      <c r="BM131" s="201">
        <f>ROUND(IF('Indicator Data'!Q131=0,0,IF(LOG('Indicator Data'!Q131)&gt;BM$3,10,IF(LOG('Indicator Data'!Q131)&lt;BM$4,0,10-(BM$3-LOG('Indicator Data'!Q131))/(BM$3-BM$4)*10))),1)</f>
        <v>10</v>
      </c>
      <c r="BN131" s="252">
        <f>'Indicator Data'!R131</f>
        <v>1</v>
      </c>
      <c r="BO131" s="201">
        <f t="shared" si="198"/>
        <v>10</v>
      </c>
      <c r="BP131" s="201">
        <f t="shared" si="199"/>
        <v>10</v>
      </c>
      <c r="BQ131" s="201">
        <f>ROUND(IF('Indicator Data'!S131=0,0,IF(LOG('Indicator Data'!S131)&gt;BQ$3,10,IF(LOG('Indicator Data'!S131)&lt;BQ$4,0,10-(BQ$3-LOG('Indicator Data'!S131))/(BQ$3-BQ$4)*10))),1)</f>
        <v>10</v>
      </c>
      <c r="BR131" s="252">
        <f>'Indicator Data'!T131</f>
        <v>1</v>
      </c>
      <c r="BS131" s="201">
        <f t="shared" si="200"/>
        <v>10</v>
      </c>
      <c r="BT131" s="201">
        <f t="shared" si="201"/>
        <v>10</v>
      </c>
      <c r="BU131" s="197">
        <f t="shared" si="202"/>
        <v>10</v>
      </c>
      <c r="BV131" s="201">
        <f>ROUND(IF('Indicator Data'!U131=0,0,IF(LOG('Indicator Data'!U131)&gt;BV$3,10,IF(LOG('Indicator Data'!U131)&lt;BV$4,0,10-(BV$3-LOG('Indicator Data'!U131))/(BV$3-BV$4)*10))),1)</f>
        <v>10</v>
      </c>
      <c r="BW131" s="198">
        <f>'Indicator Data'!U131/'Indicator Data'!$CB131</f>
        <v>0.59309635675438066</v>
      </c>
      <c r="BX131" s="201">
        <f t="shared" si="203"/>
        <v>6.6</v>
      </c>
      <c r="BY131" s="197">
        <f t="shared" si="159"/>
        <v>8.9</v>
      </c>
      <c r="BZ131" s="201">
        <f>ROUND(IF('Indicator Data'!V131=0,0,IF(LOG('Indicator Data'!V131)&gt;BZ$3,10,IF(LOG('Indicator Data'!V131)&lt;BZ$4,0,10-(BZ$3-LOG('Indicator Data'!V131))/(BZ$3-BZ$4)*10))),1)</f>
        <v>10</v>
      </c>
      <c r="CA131" s="198">
        <f>IF('Indicator Data'!V131/'Indicator Data'!$CB131&gt;1,1,'Indicator Data'!V131/'Indicator Data'!$CB131)</f>
        <v>0.96746744221578518</v>
      </c>
      <c r="CB131" s="201">
        <f t="shared" si="204"/>
        <v>9.6999999999999993</v>
      </c>
      <c r="CC131" s="197">
        <f t="shared" si="160"/>
        <v>9.9</v>
      </c>
      <c r="CD131" s="201">
        <f>ROUND(IF('Indicator Data'!W131=0,0,IF(LOG('Indicator Data'!W131)&gt;CD$3,10,IF(LOG('Indicator Data'!W131)&lt;CD$4,0,10-(CD$3-LOG('Indicator Data'!W131))/(CD$3-CD$4)*10))),1)</f>
        <v>10</v>
      </c>
      <c r="CE131" s="198">
        <f>'Indicator Data'!W131/'Indicator Data'!$CB131</f>
        <v>0.99461151072998688</v>
      </c>
      <c r="CF131" s="201">
        <f t="shared" si="205"/>
        <v>9.9</v>
      </c>
      <c r="CG131" s="197">
        <f t="shared" si="161"/>
        <v>10</v>
      </c>
      <c r="CH131" s="199">
        <f t="shared" si="206"/>
        <v>9.8000000000000007</v>
      </c>
      <c r="CI131" s="201">
        <f>IF('Indicator Data'!BR131="No data","x",ROUND(IF('Indicator Data'!BR131&gt;CI$3,0,IF('Indicator Data'!BR131&lt;CI$4,10,(CI$3-'Indicator Data'!BR131)/(CI$3-CI$4)*10)),1))</f>
        <v>6.8</v>
      </c>
      <c r="CJ131" s="201">
        <f>IF('Indicator Data'!BS131="No data","x",ROUND(IF('Indicator Data'!BS131&gt;CJ$3,0,IF('Indicator Data'!BS131&lt;CJ$4,10,(CJ$3-'Indicator Data'!BS131)/(CJ$3-CJ$4)*10)),1))</f>
        <v>4.8</v>
      </c>
      <c r="CK131" s="201">
        <f>IF('Indicator Data'!AC131="No data","x",ROUND(IF('Indicator Data'!AC131&gt;CK$3,0,IF('Indicator Data'!AC131&lt;CK$4,10,(CK$3-'Indicator Data'!AC131)/(CK$3-CK$4)*10)),1))</f>
        <v>5.8</v>
      </c>
      <c r="CL131" s="197">
        <f t="shared" si="207"/>
        <v>5.8</v>
      </c>
      <c r="CM131" s="201">
        <f>IF('Indicator Data'!X131="No data","x",ROUND(IF(LOG('Indicator Data'!X131)&gt;CM$3,10,IF(LOG('Indicator Data'!X131)&lt;CM$4,0,10-(CM$3-LOG('Indicator Data'!X131))/(CM$3-CM$4)*10)),1))</f>
        <v>7.8</v>
      </c>
      <c r="CN131" s="201">
        <f>IF('Indicator Data'!Y131="No data","x",ROUND(IF('Indicator Data'!Y131&gt;CN$3,10,IF('Indicator Data'!Y131&lt;CN$4,0,10-(CN$3-'Indicator Data'!Y131)/(CN$3-CN$4)*10)),1))</f>
        <v>8.1999999999999993</v>
      </c>
      <c r="CO131" s="201">
        <f>IF('Indicator Data'!Z131="No data","x",ROUND(IF('Indicator Data'!Z131&gt;CO$3,10,IF('Indicator Data'!Z131&lt;CO$4,0,10-(CO$3-'Indicator Data'!Z131)/(CO$3-CO$4)*10)),1))</f>
        <v>5.2</v>
      </c>
      <c r="CP131" s="201">
        <f>IF('Indicator Data'!AA131="No data","x",ROUND(IF('Indicator Data'!AA131&gt;CP$3,10,IF('Indicator Data'!AA131&lt;CP$4,0,10-(CP$3-'Indicator Data'!AA131)/(CP$3-CP$4)*10)),1))</f>
        <v>7.3</v>
      </c>
      <c r="CQ131" s="197">
        <f t="shared" si="162"/>
        <v>7.1</v>
      </c>
      <c r="CR131" s="199">
        <f t="shared" si="163"/>
        <v>6.7</v>
      </c>
      <c r="CS131" s="201">
        <f>IF('Indicator Data'!AF131="No data","x",ROUND(IF('Indicator Data'!AF131&gt;CS$3,10,IF('Indicator Data'!AF131&lt;CS$4,0,10-(CS$3-'Indicator Data'!AF131)/(CS$3-CS$4)*10)),1))</f>
        <v>6</v>
      </c>
      <c r="CT131" s="201">
        <f>IF('Indicator Data'!AG131="No data","x",ROUND(IF('Indicator Data'!AG131&gt;CT$3,10,IF('Indicator Data'!AG131&lt;CT$4,0,10-(CT$3-'Indicator Data'!AG131)/(CT$3-CT$4)*10)),1))</f>
        <v>7.6</v>
      </c>
      <c r="CU131" s="197">
        <f t="shared" si="164"/>
        <v>7</v>
      </c>
      <c r="CV131" s="201">
        <f>IF('Indicator Data'!AB131="No data","x",ROUND(IF('Indicator Data'!AB131&gt;CV$3,10,IF('Indicator Data'!AB131&lt;CV$4,0,10-(CV$3-'Indicator Data'!AB131)/(CV$3-CV$4)*10)),1))</f>
        <v>6.6</v>
      </c>
      <c r="CW131" s="197">
        <f t="shared" si="165"/>
        <v>6</v>
      </c>
      <c r="CX131" s="198">
        <f>IF('Indicator Data'!AD131="No data","x",'Indicator Data'!AD131/'Indicator Data'!$CA131)</f>
        <v>1.9598370496395724E-6</v>
      </c>
      <c r="CY131" s="201">
        <f t="shared" si="208"/>
        <v>10</v>
      </c>
      <c r="CZ131" s="201">
        <f>IF('Indicator Data'!AE131="No data","x",ROUND(IF('Indicator Data'!AE131&gt;CZ$3,0,IF('Indicator Data'!AE131&lt;CZ$4,10,(CZ$3-'Indicator Data'!AE131)/(CZ$3-CZ$4)*10)),1))</f>
        <v>6</v>
      </c>
      <c r="DA131" s="197">
        <f t="shared" si="166"/>
        <v>8</v>
      </c>
      <c r="DB131" s="199">
        <f t="shared" si="167"/>
        <v>7</v>
      </c>
      <c r="DC131" s="200">
        <f t="shared" si="209"/>
        <v>8.3000000000000007</v>
      </c>
      <c r="DD131" s="202">
        <f t="shared" si="210"/>
        <v>4.0999999999999996</v>
      </c>
      <c r="DE131" s="201">
        <f>ROUND(IF('Indicator Data'!AH131=0,0,IF('Indicator Data'!AH131&gt;DE$3,10,IF('Indicator Data'!AH131&lt;DE$4,0,10-(DE$3-'Indicator Data'!AH131)/(DE$3-DE$4)*10))),1)</f>
        <v>10</v>
      </c>
      <c r="DF131" s="201">
        <f>ROUND(IF('Indicator Data'!AI131=0,0,IF(LOG('Indicator Data'!AI131)&gt;LOG(DF$3),10,IF(LOG('Indicator Data'!AI131)&lt;LOG(DF$4),0,10-(LOG(DF$3)-LOG('Indicator Data'!AI131))/(LOG(DF$3)-LOG(DF$4))*10))),1)</f>
        <v>10</v>
      </c>
      <c r="DG131" s="203">
        <f t="shared" si="211"/>
        <v>10</v>
      </c>
      <c r="DH131" s="197">
        <f>'Indicator Data'!AJ131</f>
        <v>0</v>
      </c>
      <c r="DI131" s="197">
        <f>'Indicator Data'!AK131</f>
        <v>5</v>
      </c>
      <c r="DJ131" s="200">
        <f t="shared" si="212"/>
        <v>9</v>
      </c>
      <c r="DK131" s="202">
        <f t="shared" si="213"/>
        <v>9</v>
      </c>
      <c r="DL131" s="13"/>
      <c r="DM131" s="24"/>
    </row>
    <row r="132" spans="1:117" s="2" customFormat="1">
      <c r="A132" s="205" t="str">
        <f>'Indicator Data'!A132</f>
        <v>North Macedonia</v>
      </c>
      <c r="B132" s="206" t="str">
        <f>'Indicator Data'!B132</f>
        <v>MKD</v>
      </c>
      <c r="C132" s="204">
        <f>ROUND(IF('Indicator Data'!C132=0,0.1,IF(LOG('Indicator Data'!C132)&gt;C$3,10,IF(LOG('Indicator Data'!C132)&lt;C$4,0,10-(C$3-LOG('Indicator Data'!C132))/(C$3-C$4)*10))),1)</f>
        <v>6.6</v>
      </c>
      <c r="D132" s="196">
        <f>ROUND(IF('Indicator Data'!D132=0,0.1,IF(LOG('Indicator Data'!D132)&gt;D$3,10,IF(LOG('Indicator Data'!D132)&lt;D$4,0,10-(D$3-LOG('Indicator Data'!D132))/(D$3-D$4)*10))),1)</f>
        <v>5.2</v>
      </c>
      <c r="E132" s="197">
        <f t="shared" si="168"/>
        <v>5.9</v>
      </c>
      <c r="F132" s="197">
        <f>IF('Indicator Data'!E132="No data",0.1,(ROUND(IF('Indicator Data'!E132=0,0,IF(LOG('Indicator Data'!E132)&gt;F$3,10,IF(LOG('Indicator Data'!E132)&lt;F$4,0,10-(F$3-LOG('Indicator Data'!E132))/(F$3-F$4)*10))),1)))</f>
        <v>5</v>
      </c>
      <c r="G132" s="197">
        <f>ROUND(IF('Indicator Data'!F132=0,0,IF(LOG('Indicator Data'!F132)&gt;G$3,10,IF(LOG('Indicator Data'!F132)&lt;G$4,0,10-(G$3-LOG('Indicator Data'!F132))/(G$3-G$4)*10))),1)</f>
        <v>0</v>
      </c>
      <c r="H132" s="196">
        <f>ROUND(IF('Indicator Data'!G132=0,0,IF(LOG('Indicator Data'!G132)&gt;H$3,10,IF(LOG('Indicator Data'!G132)&lt;H$4,0,10-(H$3-LOG('Indicator Data'!G132))/(H$3-H$4)*10))),1)</f>
        <v>0</v>
      </c>
      <c r="I132" s="196">
        <f>ROUND(IF('Indicator Data'!H132=0,0,IF(LOG('Indicator Data'!H132)&gt;I$3,10,IF(LOG('Indicator Data'!H132)&lt;I$4,0,10-(I$3-LOG('Indicator Data'!H132))/(I$3-I$4)*10))),1)</f>
        <v>0</v>
      </c>
      <c r="J132" s="196">
        <f t="shared" si="169"/>
        <v>0</v>
      </c>
      <c r="K132" s="196">
        <f>ROUND(IF('Indicator Data'!I132=0,0,IF(LOG('Indicator Data'!I132)&gt;K$3,10,IF(LOG('Indicator Data'!I132)&lt;K$4,0,10-(K$3-LOG('Indicator Data'!I132))/(K$3-K$4)*10))),1)</f>
        <v>0</v>
      </c>
      <c r="L132" s="197">
        <f t="shared" si="170"/>
        <v>0</v>
      </c>
      <c r="M132" s="197">
        <f>ROUND(IF('Indicator Data'!J132=0,0,IF(LOG('Indicator Data'!J132)&gt;M$3,10,IF(LOG('Indicator Data'!J132)&lt;M$4,0,10-(M$3-LOG('Indicator Data'!J132))/(M$3-M$4)*10))),1)</f>
        <v>3.6</v>
      </c>
      <c r="N132" s="198">
        <f>'Indicator Data'!C132/'Indicator Data'!$CB132</f>
        <v>2.1052633962678913E-3</v>
      </c>
      <c r="O132" s="198">
        <f>'Indicator Data'!D132/'Indicator Data'!$CB132</f>
        <v>1.7777383738181568E-4</v>
      </c>
      <c r="P132" s="198">
        <f>IF(F132=0.1,"x",'Indicator Data'!E132/'Indicator Data'!$CB132)</f>
        <v>5.0154392481991713E-3</v>
      </c>
      <c r="Q132" s="198">
        <f>'Indicator Data'!F132/'Indicator Data'!$CB132</f>
        <v>0</v>
      </c>
      <c r="R132" s="198">
        <f>'Indicator Data'!G132/'Indicator Data'!$CB132</f>
        <v>0</v>
      </c>
      <c r="S132" s="198">
        <f>'Indicator Data'!H132/'Indicator Data'!$CB132</f>
        <v>0</v>
      </c>
      <c r="T132" s="198">
        <f>'Indicator Data'!I132/'Indicator Data'!$CB132</f>
        <v>0</v>
      </c>
      <c r="U132" s="198">
        <f>'Indicator Data'!J132/'Indicator Data'!$CB132</f>
        <v>1.3713724792008508E-4</v>
      </c>
      <c r="V132" s="196">
        <f t="shared" si="171"/>
        <v>10</v>
      </c>
      <c r="W132" s="196">
        <f t="shared" si="172"/>
        <v>1.8</v>
      </c>
      <c r="X132" s="197">
        <f t="shared" si="173"/>
        <v>7.9</v>
      </c>
      <c r="Y132" s="197">
        <f t="shared" si="174"/>
        <v>3.3</v>
      </c>
      <c r="Z132" s="197">
        <f t="shared" si="175"/>
        <v>0</v>
      </c>
      <c r="AA132" s="196">
        <f t="shared" si="176"/>
        <v>0</v>
      </c>
      <c r="AB132" s="196">
        <f t="shared" si="177"/>
        <v>0</v>
      </c>
      <c r="AC132" s="196">
        <f t="shared" si="178"/>
        <v>0</v>
      </c>
      <c r="AD132" s="196">
        <f t="shared" si="179"/>
        <v>0</v>
      </c>
      <c r="AE132" s="197">
        <f t="shared" si="180"/>
        <v>0</v>
      </c>
      <c r="AF132" s="197">
        <f t="shared" si="181"/>
        <v>0</v>
      </c>
      <c r="AG132" s="196">
        <f>ROUND(IF('Indicator Data'!K132=0,0,IF('Indicator Data'!K132&gt;AG$3,10,IF('Indicator Data'!K132&lt;AG$4,0,10-(AG$3-'Indicator Data'!K132)/(AG$3-AG$4)*10))),1)</f>
        <v>1</v>
      </c>
      <c r="AH132" s="199">
        <f t="shared" si="182"/>
        <v>8.3000000000000007</v>
      </c>
      <c r="AI132" s="199">
        <f t="shared" si="183"/>
        <v>3.5</v>
      </c>
      <c r="AJ132" s="197">
        <f t="shared" si="184"/>
        <v>0</v>
      </c>
      <c r="AK132" s="197">
        <f t="shared" si="185"/>
        <v>0</v>
      </c>
      <c r="AL132" s="199">
        <f t="shared" si="186"/>
        <v>0</v>
      </c>
      <c r="AM132" s="199">
        <f t="shared" si="187"/>
        <v>0</v>
      </c>
      <c r="AN132" s="197">
        <f t="shared" si="188"/>
        <v>2</v>
      </c>
      <c r="AO132" s="200">
        <f t="shared" si="189"/>
        <v>7</v>
      </c>
      <c r="AP132" s="200">
        <f t="shared" si="153"/>
        <v>4.2</v>
      </c>
      <c r="AQ132" s="200">
        <f t="shared" si="190"/>
        <v>0</v>
      </c>
      <c r="AR132" s="200">
        <f t="shared" si="191"/>
        <v>0</v>
      </c>
      <c r="AS132" s="199">
        <f t="shared" si="192"/>
        <v>1.5</v>
      </c>
      <c r="AT132" s="199">
        <f>IF('Indicator Data'!L132="No data","x",IF('Indicator Data'!CC132&lt;1000,"x",ROUND((IF('Indicator Data'!L132&gt;AT$3,10,IF('Indicator Data'!L132&lt;AT$4,0,10-(AT$3-'Indicator Data'!L132)/(AT$3-AT$4)*10))),1)))</f>
        <v>5.7</v>
      </c>
      <c r="AU132" s="200">
        <f t="shared" si="193"/>
        <v>3.6</v>
      </c>
      <c r="AV132" s="201">
        <f>IF('Indicator Data'!M132="No data","x",ROUND(IF('Indicator Data'!M132=0,0,IF(LOG('Indicator Data'!M132)&gt;AV$3,10,IF(LOG('Indicator Data'!M132)&lt;AV$4,0,10-(AV$3-LOG('Indicator Data'!M132))/(AV$3-AV$4)*10))),1))</f>
        <v>7.5</v>
      </c>
      <c r="AW132" s="198">
        <f>IF(AV132="x","x",'Indicator Data'!M132/'Indicator Data'!$CB132)</f>
        <v>0.8886338326973694</v>
      </c>
      <c r="AX132" s="201">
        <f t="shared" si="194"/>
        <v>9.9</v>
      </c>
      <c r="AY132" s="197">
        <f t="shared" si="154"/>
        <v>9</v>
      </c>
      <c r="AZ132" s="201" t="str">
        <f>IF('Indicator Data'!N132="No data","x",ROUND(IF('Indicator Data'!N132=0,0,IF(LOG('Indicator Data'!N132)&gt;AZ$3,10,IF(LOG('Indicator Data'!N132)&lt;AZ$4,0,10-(AZ$3-LOG('Indicator Data'!N132))/(AZ$3-AZ$4)*10))),1))</f>
        <v>x</v>
      </c>
      <c r="BA132" s="198" t="str">
        <f>IF(AZ132="x","x",'Indicator Data'!N132/'Indicator Data'!$CB132)</f>
        <v>x</v>
      </c>
      <c r="BB132" s="201" t="str">
        <f t="shared" si="195"/>
        <v>x</v>
      </c>
      <c r="BC132" s="197" t="str">
        <f t="shared" si="155"/>
        <v>x</v>
      </c>
      <c r="BD132" s="201" t="str">
        <f>IF('Indicator Data'!O132="No data","x",ROUND(IF('Indicator Data'!O132=0,0,IF(LOG('Indicator Data'!O132)&gt;BD$3,10,IF(LOG('Indicator Data'!O132)&lt;BD$4,0,10-(BD$3-LOG('Indicator Data'!O132))/(BD$3-BD$4)*10))),1))</f>
        <v>x</v>
      </c>
      <c r="BE132" s="198" t="str">
        <f>IF(BD132="x","x",'Indicator Data'!O132/'Indicator Data'!$CB132)</f>
        <v>x</v>
      </c>
      <c r="BF132" s="201" t="str">
        <f t="shared" si="196"/>
        <v>x</v>
      </c>
      <c r="BG132" s="197" t="str">
        <f t="shared" si="156"/>
        <v>x</v>
      </c>
      <c r="BH132" s="201" t="str">
        <f>IF('Indicator Data'!P132="No data","x",ROUND(IF('Indicator Data'!P132=0,0,IF(LOG('Indicator Data'!P132)&gt;BH$3,10,IF(LOG('Indicator Data'!P132)&lt;BH$4,0,10-(BH$3-LOG('Indicator Data'!P132))/(BH$3-BH$4)*10))),1))</f>
        <v>x</v>
      </c>
      <c r="BI132" s="198" t="str">
        <f>IF(BH132="x","x",'Indicator Data'!P132/'Indicator Data'!$CB132)</f>
        <v>x</v>
      </c>
      <c r="BJ132" s="201" t="str">
        <f t="shared" si="197"/>
        <v>x</v>
      </c>
      <c r="BK132" s="197" t="str">
        <f t="shared" si="157"/>
        <v>x</v>
      </c>
      <c r="BL132" s="199">
        <f t="shared" si="158"/>
        <v>9</v>
      </c>
      <c r="BM132" s="201">
        <f>ROUND(IF('Indicator Data'!Q132=0,0,IF(LOG('Indicator Data'!Q132)&gt;BM$3,10,IF(LOG('Indicator Data'!Q132)&lt;BM$4,0,10-(BM$3-LOG('Indicator Data'!Q132))/(BM$3-BM$4)*10))),1)</f>
        <v>0</v>
      </c>
      <c r="BN132" s="252">
        <f>'Indicator Data'!R132</f>
        <v>0</v>
      </c>
      <c r="BO132" s="201">
        <f t="shared" si="198"/>
        <v>0</v>
      </c>
      <c r="BP132" s="201">
        <f t="shared" si="199"/>
        <v>0</v>
      </c>
      <c r="BQ132" s="201">
        <f>ROUND(IF('Indicator Data'!S132=0,0,IF(LOG('Indicator Data'!S132)&gt;BQ$3,10,IF(LOG('Indicator Data'!S132)&lt;BQ$4,0,10-(BQ$3-LOG('Indicator Data'!S132))/(BQ$3-BQ$4)*10))),1)</f>
        <v>0</v>
      </c>
      <c r="BR132" s="252">
        <f>'Indicator Data'!T132</f>
        <v>0</v>
      </c>
      <c r="BS132" s="201">
        <f t="shared" si="200"/>
        <v>0</v>
      </c>
      <c r="BT132" s="201">
        <f t="shared" si="201"/>
        <v>0</v>
      </c>
      <c r="BU132" s="197">
        <f t="shared" si="202"/>
        <v>0</v>
      </c>
      <c r="BV132" s="201">
        <f>ROUND(IF('Indicator Data'!U132=0,0,IF(LOG('Indicator Data'!U132)&gt;BV$3,10,IF(LOG('Indicator Data'!U132)&lt;BV$4,0,10-(BV$3-LOG('Indicator Data'!U132))/(BV$3-BV$4)*10))),1)</f>
        <v>0</v>
      </c>
      <c r="BW132" s="198">
        <f>'Indicator Data'!U132/'Indicator Data'!$CB132</f>
        <v>0</v>
      </c>
      <c r="BX132" s="201">
        <f t="shared" si="203"/>
        <v>0</v>
      </c>
      <c r="BY132" s="197">
        <f t="shared" si="159"/>
        <v>0</v>
      </c>
      <c r="BZ132" s="201">
        <f>ROUND(IF('Indicator Data'!V132=0,0,IF(LOG('Indicator Data'!V132)&gt;BZ$3,10,IF(LOG('Indicator Data'!V132)&lt;BZ$4,0,10-(BZ$3-LOG('Indicator Data'!V132))/(BZ$3-BZ$4)*10))),1)</f>
        <v>0</v>
      </c>
      <c r="CA132" s="198">
        <f>IF('Indicator Data'!V132/'Indicator Data'!$CB132&gt;1,1,'Indicator Data'!V132/'Indicator Data'!$CB132)</f>
        <v>0</v>
      </c>
      <c r="CB132" s="201">
        <f t="shared" si="204"/>
        <v>0</v>
      </c>
      <c r="CC132" s="197">
        <f t="shared" si="160"/>
        <v>0</v>
      </c>
      <c r="CD132" s="201">
        <f>ROUND(IF('Indicator Data'!W132=0,0,IF(LOG('Indicator Data'!W132)&gt;CD$3,10,IF(LOG('Indicator Data'!W132)&lt;CD$4,0,10-(CD$3-LOG('Indicator Data'!W132))/(CD$3-CD$4)*10))),1)</f>
        <v>0</v>
      </c>
      <c r="CE132" s="198">
        <f>'Indicator Data'!W132/'Indicator Data'!$CB132</f>
        <v>0</v>
      </c>
      <c r="CF132" s="201">
        <f t="shared" si="205"/>
        <v>0</v>
      </c>
      <c r="CG132" s="197">
        <f t="shared" si="161"/>
        <v>0</v>
      </c>
      <c r="CH132" s="199">
        <f t="shared" si="206"/>
        <v>0</v>
      </c>
      <c r="CI132" s="201">
        <f>IF('Indicator Data'!BR132="No data","x",ROUND(IF('Indicator Data'!BR132&gt;CI$3,0,IF('Indicator Data'!BR132&lt;CI$4,10,(CI$3-'Indicator Data'!BR132)/(CI$3-CI$4)*10)),1))</f>
        <v>0.1</v>
      </c>
      <c r="CJ132" s="201">
        <f>IF('Indicator Data'!BS132="No data","x",ROUND(IF('Indicator Data'!BS132&gt;CJ$3,0,IF('Indicator Data'!BS132&lt;CJ$4,10,(CJ$3-'Indicator Data'!BS132)/(CJ$3-CJ$4)*10)),1))</f>
        <v>1.1000000000000001</v>
      </c>
      <c r="CK132" s="201" t="str">
        <f>IF('Indicator Data'!AC132="No data","x",ROUND(IF('Indicator Data'!AC132&gt;CK$3,0,IF('Indicator Data'!AC132&lt;CK$4,10,(CK$3-'Indicator Data'!AC132)/(CK$3-CK$4)*10)),1))</f>
        <v>x</v>
      </c>
      <c r="CL132" s="197">
        <f t="shared" si="207"/>
        <v>0.6</v>
      </c>
      <c r="CM132" s="201">
        <f>IF('Indicator Data'!X132="No data","x",ROUND(IF(LOG('Indicator Data'!X132)&gt;CM$3,10,IF(LOG('Indicator Data'!X132)&lt;CM$4,0,10-(CM$3-LOG('Indicator Data'!X132))/(CM$3-CM$4)*10)),1))</f>
        <v>6.4</v>
      </c>
      <c r="CN132" s="201">
        <f>IF('Indicator Data'!Y132="No data","x",ROUND(IF('Indicator Data'!Y132&gt;CN$3,10,IF('Indicator Data'!Y132&lt;CN$4,0,10-(CN$3-'Indicator Data'!Y132)/(CN$3-CN$4)*10)),1))</f>
        <v>0.9</v>
      </c>
      <c r="CO132" s="201">
        <f>IF('Indicator Data'!Z132="No data","x",ROUND(IF('Indicator Data'!Z132&gt;CO$3,10,IF('Indicator Data'!Z132&lt;CO$4,0,10-(CO$3-'Indicator Data'!Z132)/(CO$3-CO$4)*10)),1))</f>
        <v>5.8</v>
      </c>
      <c r="CP132" s="201" t="str">
        <f>IF('Indicator Data'!AA132="No data","x",ROUND(IF('Indicator Data'!AA132&gt;CP$3,10,IF('Indicator Data'!AA132&lt;CP$4,0,10-(CP$3-'Indicator Data'!AA132)/(CP$3-CP$4)*10)),1))</f>
        <v>x</v>
      </c>
      <c r="CQ132" s="197">
        <f t="shared" si="162"/>
        <v>4.4000000000000004</v>
      </c>
      <c r="CR132" s="199">
        <f t="shared" si="163"/>
        <v>3.1</v>
      </c>
      <c r="CS132" s="201">
        <f>IF('Indicator Data'!AF132="No data","x",ROUND(IF('Indicator Data'!AF132&gt;CS$3,10,IF('Indicator Data'!AF132&lt;CS$4,0,10-(CS$3-'Indicator Data'!AF132)/(CS$3-CS$4)*10)),1))</f>
        <v>0.9</v>
      </c>
      <c r="CT132" s="201">
        <f>IF('Indicator Data'!AG132="No data","x",ROUND(IF('Indicator Data'!AG132&gt;CT$3,10,IF('Indicator Data'!AG132&lt;CT$4,0,10-(CT$3-'Indicator Data'!AG132)/(CT$3-CT$4)*10)),1))</f>
        <v>0.2</v>
      </c>
      <c r="CU132" s="197">
        <f t="shared" si="164"/>
        <v>2.8</v>
      </c>
      <c r="CV132" s="201">
        <f>IF('Indicator Data'!AB132="No data","x",ROUND(IF('Indicator Data'!AB132&gt;CV$3,10,IF('Indicator Data'!AB132&lt;CV$4,0,10-(CV$3-'Indicator Data'!AB132)/(CV$3-CV$4)*10)),1))</f>
        <v>0.2</v>
      </c>
      <c r="CW132" s="197">
        <f t="shared" si="165"/>
        <v>0.5</v>
      </c>
      <c r="CX132" s="198">
        <f>IF('Indicator Data'!AD132="No data","x",'Indicator Data'!AD132/'Indicator Data'!$CA132)</f>
        <v>2.5631425856060825E-4</v>
      </c>
      <c r="CY132" s="201">
        <f t="shared" si="208"/>
        <v>7.4</v>
      </c>
      <c r="CZ132" s="201">
        <f>IF('Indicator Data'!AE132="No data","x",ROUND(IF('Indicator Data'!AE132&gt;CZ$3,0,IF('Indicator Data'!AE132&lt;CZ$4,10,(CZ$3-'Indicator Data'!AE132)/(CZ$3-CZ$4)*10)),1))</f>
        <v>4</v>
      </c>
      <c r="DA132" s="197">
        <f t="shared" si="166"/>
        <v>5.7</v>
      </c>
      <c r="DB132" s="199">
        <f t="shared" si="167"/>
        <v>3</v>
      </c>
      <c r="DC132" s="200">
        <f t="shared" si="209"/>
        <v>4.9000000000000004</v>
      </c>
      <c r="DD132" s="202">
        <f t="shared" si="210"/>
        <v>3.7</v>
      </c>
      <c r="DE132" s="201">
        <f>ROUND(IF('Indicator Data'!AH132=0,0,IF('Indicator Data'!AH132&gt;DE$3,10,IF('Indicator Data'!AH132&lt;DE$4,0,10-(DE$3-'Indicator Data'!AH132)/(DE$3-DE$4)*10))),1)</f>
        <v>0.1</v>
      </c>
      <c r="DF132" s="201">
        <f>ROUND(IF('Indicator Data'!AI132=0,0,IF(LOG('Indicator Data'!AI132)&gt;LOG(DF$3),10,IF(LOG('Indicator Data'!AI132)&lt;LOG(DF$4),0,10-(LOG(DF$3)-LOG('Indicator Data'!AI132))/(LOG(DF$3)-LOG(DF$4))*10))),1)</f>
        <v>0</v>
      </c>
      <c r="DG132" s="203">
        <f t="shared" si="211"/>
        <v>0.1</v>
      </c>
      <c r="DH132" s="197">
        <f>'Indicator Data'!AJ132</f>
        <v>0</v>
      </c>
      <c r="DI132" s="197">
        <f>'Indicator Data'!AK132</f>
        <v>0</v>
      </c>
      <c r="DJ132" s="200">
        <f t="shared" si="212"/>
        <v>0</v>
      </c>
      <c r="DK132" s="202">
        <f t="shared" si="213"/>
        <v>0.1</v>
      </c>
      <c r="DL132" s="13"/>
      <c r="DM132" s="24"/>
    </row>
    <row r="133" spans="1:117" s="2" customFormat="1">
      <c r="A133" s="205" t="str">
        <f>'Indicator Data'!A133</f>
        <v>Norway</v>
      </c>
      <c r="B133" s="206" t="str">
        <f>'Indicator Data'!B133</f>
        <v>NOR</v>
      </c>
      <c r="C133" s="204">
        <f>ROUND(IF('Indicator Data'!C133=0,0.1,IF(LOG('Indicator Data'!C133)&gt;C$3,10,IF(LOG('Indicator Data'!C133)&lt;C$4,0,10-(C$3-LOG('Indicator Data'!C133))/(C$3-C$4)*10))),1)</f>
        <v>2.8</v>
      </c>
      <c r="D133" s="196">
        <f>ROUND(IF('Indicator Data'!D133=0,0.1,IF(LOG('Indicator Data'!D133)&gt;D$3,10,IF(LOG('Indicator Data'!D133)&lt;D$4,0,10-(D$3-LOG('Indicator Data'!D133))/(D$3-D$4)*10))),1)</f>
        <v>0.1</v>
      </c>
      <c r="E133" s="197">
        <f t="shared" si="168"/>
        <v>1.5</v>
      </c>
      <c r="F133" s="197">
        <f>IF('Indicator Data'!E133="No data",0.1,(ROUND(IF('Indicator Data'!E133=0,0,IF(LOG('Indicator Data'!E133)&gt;F$3,10,IF(LOG('Indicator Data'!E133)&lt;F$4,0,10-(F$3-LOG('Indicator Data'!E133))/(F$3-F$4)*10))),1)))</f>
        <v>0.1</v>
      </c>
      <c r="G133" s="197">
        <f>ROUND(IF('Indicator Data'!F133=0,0,IF(LOG('Indicator Data'!F133)&gt;G$3,10,IF(LOG('Indicator Data'!F133)&lt;G$4,0,10-(G$3-LOG('Indicator Data'!F133))/(G$3-G$4)*10))),1)</f>
        <v>0</v>
      </c>
      <c r="H133" s="196">
        <f>ROUND(IF('Indicator Data'!G133=0,0,IF(LOG('Indicator Data'!G133)&gt;H$3,10,IF(LOG('Indicator Data'!G133)&lt;H$4,0,10-(H$3-LOG('Indicator Data'!G133))/(H$3-H$4)*10))),1)</f>
        <v>0</v>
      </c>
      <c r="I133" s="196">
        <f>ROUND(IF('Indicator Data'!H133=0,0,IF(LOG('Indicator Data'!H133)&gt;I$3,10,IF(LOG('Indicator Data'!H133)&lt;I$4,0,10-(I$3-LOG('Indicator Data'!H133))/(I$3-I$4)*10))),1)</f>
        <v>0</v>
      </c>
      <c r="J133" s="196">
        <f t="shared" si="169"/>
        <v>0</v>
      </c>
      <c r="K133" s="196">
        <f>ROUND(IF('Indicator Data'!I133=0,0,IF(LOG('Indicator Data'!I133)&gt;K$3,10,IF(LOG('Indicator Data'!I133)&lt;K$4,0,10-(K$3-LOG('Indicator Data'!I133))/(K$3-K$4)*10))),1)</f>
        <v>0</v>
      </c>
      <c r="L133" s="197">
        <f t="shared" si="170"/>
        <v>0</v>
      </c>
      <c r="M133" s="197">
        <f>ROUND(IF('Indicator Data'!J133=0,0,IF(LOG('Indicator Data'!J133)&gt;M$3,10,IF(LOG('Indicator Data'!J133)&lt;M$4,0,10-(M$3-LOG('Indicator Data'!J133))/(M$3-M$4)*10))),1)</f>
        <v>0</v>
      </c>
      <c r="N133" s="198">
        <f>'Indicator Data'!C133/'Indicator Data'!$CB133</f>
        <v>2.6315742457969987E-5</v>
      </c>
      <c r="O133" s="198">
        <f>'Indicator Data'!D133/'Indicator Data'!$CB133</f>
        <v>0</v>
      </c>
      <c r="P133" s="198" t="str">
        <f>IF(F133=0.1,"x",'Indicator Data'!E133/'Indicator Data'!$CB133)</f>
        <v>x</v>
      </c>
      <c r="Q133" s="198">
        <f>'Indicator Data'!F133/'Indicator Data'!$CB133</f>
        <v>0</v>
      </c>
      <c r="R133" s="198">
        <f>'Indicator Data'!G133/'Indicator Data'!$CB133</f>
        <v>0</v>
      </c>
      <c r="S133" s="198">
        <f>'Indicator Data'!H133/'Indicator Data'!$CB133</f>
        <v>0</v>
      </c>
      <c r="T133" s="198">
        <f>'Indicator Data'!I133/'Indicator Data'!$CB133</f>
        <v>0</v>
      </c>
      <c r="U133" s="198">
        <f>'Indicator Data'!J133/'Indicator Data'!$CB133</f>
        <v>0</v>
      </c>
      <c r="V133" s="196">
        <f t="shared" si="171"/>
        <v>0.1</v>
      </c>
      <c r="W133" s="196">
        <f t="shared" si="172"/>
        <v>0</v>
      </c>
      <c r="X133" s="197">
        <f t="shared" si="173"/>
        <v>0.1</v>
      </c>
      <c r="Y133" s="197">
        <f t="shared" si="174"/>
        <v>0.1</v>
      </c>
      <c r="Z133" s="197">
        <f t="shared" si="175"/>
        <v>0</v>
      </c>
      <c r="AA133" s="196">
        <f t="shared" si="176"/>
        <v>0</v>
      </c>
      <c r="AB133" s="196">
        <f t="shared" si="177"/>
        <v>0</v>
      </c>
      <c r="AC133" s="196">
        <f t="shared" si="178"/>
        <v>0</v>
      </c>
      <c r="AD133" s="196">
        <f t="shared" si="179"/>
        <v>0</v>
      </c>
      <c r="AE133" s="197">
        <f t="shared" si="180"/>
        <v>0</v>
      </c>
      <c r="AF133" s="197">
        <f t="shared" si="181"/>
        <v>0</v>
      </c>
      <c r="AG133" s="196">
        <f>ROUND(IF('Indicator Data'!K133=0,0,IF('Indicator Data'!K133&gt;AG$3,10,IF('Indicator Data'!K133&lt;AG$4,0,10-(AG$3-'Indicator Data'!K133)/(AG$3-AG$4)*10))),1)</f>
        <v>0</v>
      </c>
      <c r="AH133" s="199">
        <f t="shared" si="182"/>
        <v>1.5</v>
      </c>
      <c r="AI133" s="199">
        <f t="shared" si="183"/>
        <v>0.1</v>
      </c>
      <c r="AJ133" s="197">
        <f t="shared" si="184"/>
        <v>0</v>
      </c>
      <c r="AK133" s="197">
        <f t="shared" si="185"/>
        <v>0</v>
      </c>
      <c r="AL133" s="199">
        <f t="shared" si="186"/>
        <v>0</v>
      </c>
      <c r="AM133" s="199">
        <f t="shared" si="187"/>
        <v>0</v>
      </c>
      <c r="AN133" s="197">
        <f t="shared" si="188"/>
        <v>0</v>
      </c>
      <c r="AO133" s="200">
        <f t="shared" si="189"/>
        <v>0.8</v>
      </c>
      <c r="AP133" s="200">
        <f t="shared" si="153"/>
        <v>0.1</v>
      </c>
      <c r="AQ133" s="200">
        <f t="shared" si="190"/>
        <v>0</v>
      </c>
      <c r="AR133" s="200">
        <f t="shared" si="191"/>
        <v>0</v>
      </c>
      <c r="AS133" s="199">
        <f t="shared" si="192"/>
        <v>0</v>
      </c>
      <c r="AT133" s="199">
        <f>IF('Indicator Data'!L133="No data","x",IF('Indicator Data'!CC133&lt;1000,"x",ROUND((IF('Indicator Data'!L133&gt;AT$3,10,IF('Indicator Data'!L133&lt;AT$4,0,10-(AT$3-'Indicator Data'!L133)/(AT$3-AT$4)*10))),1)))</f>
        <v>2.9</v>
      </c>
      <c r="AU133" s="200">
        <f t="shared" si="193"/>
        <v>1.5</v>
      </c>
      <c r="AV133" s="201">
        <f>IF('Indicator Data'!M133="No data","x",ROUND(IF('Indicator Data'!M133=0,0,IF(LOG('Indicator Data'!M133)&gt;AV$3,10,IF(LOG('Indicator Data'!M133)&lt;AV$4,0,10-(AV$3-LOG('Indicator Data'!M133))/(AV$3-AV$4)*10))),1))</f>
        <v>0</v>
      </c>
      <c r="AW133" s="198">
        <f>IF(AV133="x","x",'Indicator Data'!M133/'Indicator Data'!$CB133)</f>
        <v>0</v>
      </c>
      <c r="AX133" s="201">
        <f t="shared" si="194"/>
        <v>0</v>
      </c>
      <c r="AY133" s="197">
        <f t="shared" si="154"/>
        <v>0</v>
      </c>
      <c r="AZ133" s="201" t="str">
        <f>IF('Indicator Data'!N133="No data","x",ROUND(IF('Indicator Data'!N133=0,0,IF(LOG('Indicator Data'!N133)&gt;AZ$3,10,IF(LOG('Indicator Data'!N133)&lt;AZ$4,0,10-(AZ$3-LOG('Indicator Data'!N133))/(AZ$3-AZ$4)*10))),1))</f>
        <v>x</v>
      </c>
      <c r="BA133" s="198" t="str">
        <f>IF(AZ133="x","x",'Indicator Data'!N133/'Indicator Data'!$CB133)</f>
        <v>x</v>
      </c>
      <c r="BB133" s="201" t="str">
        <f t="shared" si="195"/>
        <v>x</v>
      </c>
      <c r="BC133" s="197" t="str">
        <f t="shared" si="155"/>
        <v>x</v>
      </c>
      <c r="BD133" s="201" t="str">
        <f>IF('Indicator Data'!O133="No data","x",ROUND(IF('Indicator Data'!O133=0,0,IF(LOG('Indicator Data'!O133)&gt;BD$3,10,IF(LOG('Indicator Data'!O133)&lt;BD$4,0,10-(BD$3-LOG('Indicator Data'!O133))/(BD$3-BD$4)*10))),1))</f>
        <v>x</v>
      </c>
      <c r="BE133" s="198" t="str">
        <f>IF(BD133="x","x",'Indicator Data'!O133/'Indicator Data'!$CB133)</f>
        <v>x</v>
      </c>
      <c r="BF133" s="201" t="str">
        <f t="shared" si="196"/>
        <v>x</v>
      </c>
      <c r="BG133" s="197" t="str">
        <f t="shared" si="156"/>
        <v>x</v>
      </c>
      <c r="BH133" s="201" t="str">
        <f>IF('Indicator Data'!P133="No data","x",ROUND(IF('Indicator Data'!P133=0,0,IF(LOG('Indicator Data'!P133)&gt;BH$3,10,IF(LOG('Indicator Data'!P133)&lt;BH$4,0,10-(BH$3-LOG('Indicator Data'!P133))/(BH$3-BH$4)*10))),1))</f>
        <v>x</v>
      </c>
      <c r="BI133" s="198" t="str">
        <f>IF(BH133="x","x",'Indicator Data'!P133/'Indicator Data'!$CB133)</f>
        <v>x</v>
      </c>
      <c r="BJ133" s="201" t="str">
        <f t="shared" si="197"/>
        <v>x</v>
      </c>
      <c r="BK133" s="197" t="str">
        <f t="shared" si="157"/>
        <v>x</v>
      </c>
      <c r="BL133" s="199">
        <f t="shared" si="158"/>
        <v>0</v>
      </c>
      <c r="BM133" s="201">
        <f>ROUND(IF('Indicator Data'!Q133=0,0,IF(LOG('Indicator Data'!Q133)&gt;BM$3,10,IF(LOG('Indicator Data'!Q133)&lt;BM$4,0,10-(BM$3-LOG('Indicator Data'!Q133))/(BM$3-BM$4)*10))),1)</f>
        <v>0</v>
      </c>
      <c r="BN133" s="252">
        <f>'Indicator Data'!R133</f>
        <v>0</v>
      </c>
      <c r="BO133" s="201">
        <f t="shared" si="198"/>
        <v>0</v>
      </c>
      <c r="BP133" s="201">
        <f t="shared" si="199"/>
        <v>0</v>
      </c>
      <c r="BQ133" s="201">
        <f>ROUND(IF('Indicator Data'!S133=0,0,IF(LOG('Indicator Data'!S133)&gt;BQ$3,10,IF(LOG('Indicator Data'!S133)&lt;BQ$4,0,10-(BQ$3-LOG('Indicator Data'!S133))/(BQ$3-BQ$4)*10))),1)</f>
        <v>0</v>
      </c>
      <c r="BR133" s="252">
        <f>'Indicator Data'!T133</f>
        <v>0</v>
      </c>
      <c r="BS133" s="201">
        <f t="shared" si="200"/>
        <v>0</v>
      </c>
      <c r="BT133" s="201">
        <f t="shared" si="201"/>
        <v>0</v>
      </c>
      <c r="BU133" s="197">
        <f t="shared" si="202"/>
        <v>0</v>
      </c>
      <c r="BV133" s="201">
        <f>ROUND(IF('Indicator Data'!U133=0,0,IF(LOG('Indicator Data'!U133)&gt;BV$3,10,IF(LOG('Indicator Data'!U133)&lt;BV$4,0,10-(BV$3-LOG('Indicator Data'!U133))/(BV$3-BV$4)*10))),1)</f>
        <v>0</v>
      </c>
      <c r="BW133" s="198">
        <f>'Indicator Data'!U133/'Indicator Data'!$CB133</f>
        <v>0</v>
      </c>
      <c r="BX133" s="201">
        <f t="shared" si="203"/>
        <v>0</v>
      </c>
      <c r="BY133" s="197">
        <f t="shared" si="159"/>
        <v>0</v>
      </c>
      <c r="BZ133" s="201">
        <f>ROUND(IF('Indicator Data'!V133=0,0,IF(LOG('Indicator Data'!V133)&gt;BZ$3,10,IF(LOG('Indicator Data'!V133)&lt;BZ$4,0,10-(BZ$3-LOG('Indicator Data'!V133))/(BZ$3-BZ$4)*10))),1)</f>
        <v>0</v>
      </c>
      <c r="CA133" s="198">
        <f>IF('Indicator Data'!V133/'Indicator Data'!$CB133&gt;1,1,'Indicator Data'!V133/'Indicator Data'!$CB133)</f>
        <v>0</v>
      </c>
      <c r="CB133" s="201">
        <f t="shared" si="204"/>
        <v>0</v>
      </c>
      <c r="CC133" s="197">
        <f t="shared" si="160"/>
        <v>0</v>
      </c>
      <c r="CD133" s="201">
        <f>ROUND(IF('Indicator Data'!W133=0,0,IF(LOG('Indicator Data'!W133)&gt;CD$3,10,IF(LOG('Indicator Data'!W133)&lt;CD$4,0,10-(CD$3-LOG('Indicator Data'!W133))/(CD$3-CD$4)*10))),1)</f>
        <v>0</v>
      </c>
      <c r="CE133" s="198">
        <f>'Indicator Data'!W133/'Indicator Data'!$CB133</f>
        <v>0</v>
      </c>
      <c r="CF133" s="201">
        <f t="shared" si="205"/>
        <v>0</v>
      </c>
      <c r="CG133" s="197">
        <f t="shared" si="161"/>
        <v>0</v>
      </c>
      <c r="CH133" s="199">
        <f t="shared" si="206"/>
        <v>0</v>
      </c>
      <c r="CI133" s="201">
        <f>IF('Indicator Data'!BR133="No data","x",ROUND(IF('Indicator Data'!BR133&gt;CI$3,0,IF('Indicator Data'!BR133&lt;CI$4,10,(CI$3-'Indicator Data'!BR133)/(CI$3-CI$4)*10)),1))</f>
        <v>0.2</v>
      </c>
      <c r="CJ133" s="201">
        <f>IF('Indicator Data'!BS133="No data","x",ROUND(IF('Indicator Data'!BS133&gt;CJ$3,0,IF('Indicator Data'!BS133&lt;CJ$4,10,(CJ$3-'Indicator Data'!BS133)/(CJ$3-CJ$4)*10)),1))</f>
        <v>0</v>
      </c>
      <c r="CK133" s="201" t="str">
        <f>IF('Indicator Data'!AC133="No data","x",ROUND(IF('Indicator Data'!AC133&gt;CK$3,0,IF('Indicator Data'!AC133&lt;CK$4,10,(CK$3-'Indicator Data'!AC133)/(CK$3-CK$4)*10)),1))</f>
        <v>x</v>
      </c>
      <c r="CL133" s="197">
        <f t="shared" si="207"/>
        <v>0.1</v>
      </c>
      <c r="CM133" s="201">
        <f>IF('Indicator Data'!X133="No data","x",ROUND(IF(LOG('Indicator Data'!X133)&gt;CM$3,10,IF(LOG('Indicator Data'!X133)&lt;CM$4,0,10-(CM$3-LOG('Indicator Data'!X133))/(CM$3-CM$4)*10)),1))</f>
        <v>3.9</v>
      </c>
      <c r="CN133" s="201">
        <f>IF('Indicator Data'!Y133="No data","x",ROUND(IF('Indicator Data'!Y133&gt;CN$3,10,IF('Indicator Data'!Y133&lt;CN$4,0,10-(CN$3-'Indicator Data'!Y133)/(CN$3-CN$4)*10)),1))</f>
        <v>2</v>
      </c>
      <c r="CO133" s="201">
        <f>IF('Indicator Data'!Z133="No data","x",ROUND(IF('Indicator Data'!Z133&gt;CO$3,10,IF('Indicator Data'!Z133&lt;CO$4,0,10-(CO$3-'Indicator Data'!Z133)/(CO$3-CO$4)*10)),1))</f>
        <v>8.3000000000000007</v>
      </c>
      <c r="CP133" s="201">
        <f>IF('Indicator Data'!AA133="No data","x",ROUND(IF('Indicator Data'!AA133&gt;CP$3,10,IF('Indicator Data'!AA133&lt;CP$4,0,10-(CP$3-'Indicator Data'!AA133)/(CP$3-CP$4)*10)),1))</f>
        <v>0.5</v>
      </c>
      <c r="CQ133" s="197">
        <f t="shared" si="162"/>
        <v>3.7</v>
      </c>
      <c r="CR133" s="199">
        <f t="shared" si="163"/>
        <v>2.5</v>
      </c>
      <c r="CS133" s="201">
        <f>IF('Indicator Data'!AF133="No data","x",ROUND(IF('Indicator Data'!AF133&gt;CS$3,10,IF('Indicator Data'!AF133&lt;CS$4,0,10-(CS$3-'Indicator Data'!AF133)/(CS$3-CS$4)*10)),1))</f>
        <v>0</v>
      </c>
      <c r="CT133" s="201">
        <f>IF('Indicator Data'!AG133="No data","x",ROUND(IF('Indicator Data'!AG133&gt;CT$3,10,IF('Indicator Data'!AG133&lt;CT$4,0,10-(CT$3-'Indicator Data'!AG133)/(CT$3-CT$4)*10)),1))</f>
        <v>0.4</v>
      </c>
      <c r="CU133" s="197">
        <f t="shared" si="164"/>
        <v>2.5</v>
      </c>
      <c r="CV133" s="201">
        <f>IF('Indicator Data'!AB133="No data","x",ROUND(IF('Indicator Data'!AB133&gt;CV$3,10,IF('Indicator Data'!AB133&lt;CV$4,0,10-(CV$3-'Indicator Data'!AB133)/(CV$3-CV$4)*10)),1))</f>
        <v>0</v>
      </c>
      <c r="CW133" s="197">
        <f t="shared" si="165"/>
        <v>0.1</v>
      </c>
      <c r="CX133" s="198">
        <f>IF('Indicator Data'!AD133="No data","x",'Indicator Data'!AD133/'Indicator Data'!$CA133)</f>
        <v>8.9628907914459451E-4</v>
      </c>
      <c r="CY133" s="201">
        <f t="shared" si="208"/>
        <v>1</v>
      </c>
      <c r="CZ133" s="201">
        <f>IF('Indicator Data'!AE133="No data","x",ROUND(IF('Indicator Data'!AE133&gt;CZ$3,0,IF('Indicator Data'!AE133&lt;CZ$4,10,(CZ$3-'Indicator Data'!AE133)/(CZ$3-CZ$4)*10)),1))</f>
        <v>0</v>
      </c>
      <c r="DA133" s="197">
        <f t="shared" si="166"/>
        <v>0.5</v>
      </c>
      <c r="DB133" s="199">
        <f t="shared" si="167"/>
        <v>1</v>
      </c>
      <c r="DC133" s="200">
        <f t="shared" si="209"/>
        <v>0.9</v>
      </c>
      <c r="DD133" s="202">
        <f t="shared" si="210"/>
        <v>0.6</v>
      </c>
      <c r="DE133" s="201">
        <f>ROUND(IF('Indicator Data'!AH133=0,0,IF('Indicator Data'!AH133&gt;DE$3,10,IF('Indicator Data'!AH133&lt;DE$4,0,10-(DE$3-'Indicator Data'!AH133)/(DE$3-DE$4)*10))),1)</f>
        <v>0</v>
      </c>
      <c r="DF133" s="201">
        <f>ROUND(IF('Indicator Data'!AI133=0,0,IF(LOG('Indicator Data'!AI133)&gt;LOG(DF$3),10,IF(LOG('Indicator Data'!AI133)&lt;LOG(DF$4),0,10-(LOG(DF$3)-LOG('Indicator Data'!AI133))/(LOG(DF$3)-LOG(DF$4))*10))),1)</f>
        <v>0</v>
      </c>
      <c r="DG133" s="203">
        <f t="shared" si="211"/>
        <v>0</v>
      </c>
      <c r="DH133" s="197">
        <f>'Indicator Data'!AJ133</f>
        <v>0</v>
      </c>
      <c r="DI133" s="197">
        <f>'Indicator Data'!AK133</f>
        <v>0</v>
      </c>
      <c r="DJ133" s="200">
        <f t="shared" si="212"/>
        <v>0</v>
      </c>
      <c r="DK133" s="202">
        <f t="shared" si="213"/>
        <v>0</v>
      </c>
      <c r="DL133" s="13"/>
      <c r="DM133" s="24"/>
    </row>
    <row r="134" spans="1:117" s="2" customFormat="1">
      <c r="A134" s="205" t="str">
        <f>'Indicator Data'!A134</f>
        <v>Oman</v>
      </c>
      <c r="B134" s="206" t="str">
        <f>'Indicator Data'!B134</f>
        <v>OMN</v>
      </c>
      <c r="C134" s="204">
        <f>ROUND(IF('Indicator Data'!C134=0,0.1,IF(LOG('Indicator Data'!C134)&gt;C$3,10,IF(LOG('Indicator Data'!C134)&lt;C$4,0,10-(C$3-LOG('Indicator Data'!C134))/(C$3-C$4)*10))),1)</f>
        <v>0.1</v>
      </c>
      <c r="D134" s="196">
        <f>ROUND(IF('Indicator Data'!D134=0,0.1,IF(LOG('Indicator Data'!D134)&gt;D$3,10,IF(LOG('Indicator Data'!D134)&lt;D$4,0,10-(D$3-LOG('Indicator Data'!D134))/(D$3-D$4)*10))),1)</f>
        <v>0.1</v>
      </c>
      <c r="E134" s="197">
        <f t="shared" ref="E134:E165" si="214">ROUND((10-GEOMEAN(((10-C134)/10*9+1),((10-D134)/10*9+1)))/9*10,1)</f>
        <v>0.1</v>
      </c>
      <c r="F134" s="197">
        <f>IF('Indicator Data'!E134="No data",0.1,(ROUND(IF('Indicator Data'!E134=0,0,IF(LOG('Indicator Data'!E134)&gt;F$3,10,IF(LOG('Indicator Data'!E134)&lt;F$4,0,10-(F$3-LOG('Indicator Data'!E134))/(F$3-F$4)*10))),1)))</f>
        <v>5.2</v>
      </c>
      <c r="G134" s="197">
        <f>ROUND(IF('Indicator Data'!F134=0,0,IF(LOG('Indicator Data'!F134)&gt;G$3,10,IF(LOG('Indicator Data'!F134)&lt;G$4,0,10-(G$3-LOG('Indicator Data'!F134))/(G$3-G$4)*10))),1)</f>
        <v>7.9</v>
      </c>
      <c r="H134" s="196">
        <f>ROUND(IF('Indicator Data'!G134=0,0,IF(LOG('Indicator Data'!G134)&gt;H$3,10,IF(LOG('Indicator Data'!G134)&lt;H$4,0,10-(H$3-LOG('Indicator Data'!G134))/(H$3-H$4)*10))),1)</f>
        <v>4.7</v>
      </c>
      <c r="I134" s="196">
        <f>ROUND(IF('Indicator Data'!H134=0,0,IF(LOG('Indicator Data'!H134)&gt;I$3,10,IF(LOG('Indicator Data'!H134)&lt;I$4,0,10-(I$3-LOG('Indicator Data'!H134))/(I$3-I$4)*10))),1)</f>
        <v>0</v>
      </c>
      <c r="J134" s="196">
        <f t="shared" ref="J134:J165" si="215">ROUND((10-GEOMEAN(((10-H134)/10*9+1),((10-I134)/10*9+1)))/9*10,1)</f>
        <v>2.7</v>
      </c>
      <c r="K134" s="196">
        <f>ROUND(IF('Indicator Data'!I134=0,0,IF(LOG('Indicator Data'!I134)&gt;K$3,10,IF(LOG('Indicator Data'!I134)&lt;K$4,0,10-(K$3-LOG('Indicator Data'!I134))/(K$3-K$4)*10))),1)</f>
        <v>6.1</v>
      </c>
      <c r="L134" s="197">
        <f t="shared" ref="L134:L165" si="216">ROUND((10-GEOMEAN(((10-J134)/10*9+1),((10-K134)/10*9+1)))/9*10,1)</f>
        <v>4.5999999999999996</v>
      </c>
      <c r="M134" s="197">
        <f>ROUND(IF('Indicator Data'!J134=0,0,IF(LOG('Indicator Data'!J134)&gt;M$3,10,IF(LOG('Indicator Data'!J134)&lt;M$4,0,10-(M$3-LOG('Indicator Data'!J134))/(M$3-M$4)*10))),1)</f>
        <v>0</v>
      </c>
      <c r="N134" s="198">
        <f>'Indicator Data'!C134/'Indicator Data'!$CB134</f>
        <v>0</v>
      </c>
      <c r="O134" s="198">
        <f>'Indicator Data'!D134/'Indicator Data'!$CB134</f>
        <v>0</v>
      </c>
      <c r="P134" s="198">
        <f>IF(F134=0.1,"x",'Indicator Data'!E134/'Indicator Data'!$CB134)</f>
        <v>2.5567572256263698E-3</v>
      </c>
      <c r="Q134" s="198">
        <f>'Indicator Data'!F134/'Indicator Data'!$CB134</f>
        <v>1.1852985331895066E-4</v>
      </c>
      <c r="R134" s="198">
        <f>'Indicator Data'!G134/'Indicator Data'!$CB134</f>
        <v>1.6942867786884333E-3</v>
      </c>
      <c r="S134" s="198">
        <f>'Indicator Data'!H134/'Indicator Data'!$CB134</f>
        <v>0</v>
      </c>
      <c r="T134" s="198">
        <f>'Indicator Data'!I134/'Indicator Data'!$CB134</f>
        <v>2.5554839140153247E-3</v>
      </c>
      <c r="U134" s="198">
        <f>'Indicator Data'!J134/'Indicator Data'!$CB134</f>
        <v>0</v>
      </c>
      <c r="V134" s="196">
        <f t="shared" ref="V134:V165" si="217">ROUND(IF(N134&gt;V$3,10,IF(N134&lt;V$4,0,10-(V$3-N134)/(V$3-V$4)*10)),1)</f>
        <v>0</v>
      </c>
      <c r="W134" s="196">
        <f t="shared" ref="W134:W165" si="218">ROUND(IF(O134&gt;W$3,10,IF(O134&lt;W$4,0,10-(W$3-O134)/(W$3-W$4)*10)),1)</f>
        <v>0</v>
      </c>
      <c r="X134" s="197">
        <f t="shared" ref="X134:X165" si="219">ROUND(((10-GEOMEAN(((10-V134)/10*9+1),((10-W134)/10*9+1)))/9*10),1)</f>
        <v>0</v>
      </c>
      <c r="Y134" s="197">
        <f t="shared" ref="Y134:Y165" si="220">IF(P134="x",0.1,ROUND(IF(P134&gt;Y$3,10,IF(P134&lt;Y$4,0,10-(Y$3-P134)/(Y$3-Y$4)*10)),1))</f>
        <v>1.7</v>
      </c>
      <c r="Z134" s="197">
        <f t="shared" ref="Z134:Z165" si="221">ROUND(IF(Q134=0,0,IF(LOG(Q134)&gt;Z$3,10,IF(LOG(Q134)&lt;=Z$4,0,10-(Z$3-LOG(Q134))/(Z$3-Z$4)*10))),1)</f>
        <v>10</v>
      </c>
      <c r="AA134" s="196">
        <f t="shared" ref="AA134:AA165" si="222">ROUND(IF(R134&gt;AA$3,10,IF(R134&lt;AA$4,0,10-(AA$3-R134)/(AA$3-AA$4)*10)),1)</f>
        <v>0.9</v>
      </c>
      <c r="AB134" s="196">
        <f t="shared" ref="AB134:AB165" si="223">ROUND(IF(S134&gt;AB$3,10,IF(S134&lt;AB$4,0,10-(AB$3-S134)/(AB$3-AB$4)*10)),1)</f>
        <v>0</v>
      </c>
      <c r="AC134" s="196">
        <f t="shared" ref="AC134:AC165" si="224">ROUND(((10-GEOMEAN(((10-AA134)/10*9+1),((10-AB134)/10*9+1)))/9*10),1)</f>
        <v>0.5</v>
      </c>
      <c r="AD134" s="196">
        <f t="shared" ref="AD134:AD165" si="225">ROUND(IF(T134=0,0,IF(T134&gt;AD$3,10,IF(T134&lt;=AD$4,0,10-(AD$3-T134)/(AD$3-AD$4)*10))),1)</f>
        <v>2.6</v>
      </c>
      <c r="AE134" s="197">
        <f t="shared" ref="AE134:AE165" si="226">ROUND((10-GEOMEAN(((10-AC134)/10*9+1),((10-AD134)/10*9+1)))/9*10,1)</f>
        <v>1.6</v>
      </c>
      <c r="AF134" s="197">
        <f t="shared" ref="AF134:AF165" si="227">ROUND(IF(U134&gt;AF$3,10,IF(U134&lt;AF$4,0,10-(AF$3-U134)/(AF$3-AF$4)*10)),1)</f>
        <v>0</v>
      </c>
      <c r="AG134" s="196">
        <f>ROUND(IF('Indicator Data'!K134=0,0,IF('Indicator Data'!K134&gt;AG$3,10,IF('Indicator Data'!K134&lt;AG$4,0,10-(AG$3-'Indicator Data'!K134)/(AG$3-AG$4)*10))),1)</f>
        <v>0</v>
      </c>
      <c r="AH134" s="199">
        <f t="shared" ref="AH134:AH165" si="228">ROUND(AVERAGE(C134,V134),1)</f>
        <v>0.1</v>
      </c>
      <c r="AI134" s="199">
        <f t="shared" ref="AI134:AI165" si="229">ROUND(AVERAGE(D134,W134),1)</f>
        <v>0.1</v>
      </c>
      <c r="AJ134" s="197">
        <f t="shared" ref="AJ134:AJ165" si="230">ROUND(AVERAGE(AA134,H134),1)</f>
        <v>2.8</v>
      </c>
      <c r="AK134" s="197">
        <f t="shared" ref="AK134:AK165" si="231">ROUND(AVERAGE(AB134,I134),1)</f>
        <v>0</v>
      </c>
      <c r="AL134" s="199">
        <f t="shared" ref="AL134:AL165" si="232">ROUND((10-GEOMEAN(((10-AJ134)/10*9+1),((10-AK134)/10*9+1)))/9*10,1)</f>
        <v>1.5</v>
      </c>
      <c r="AM134" s="199">
        <f t="shared" ref="AM134:AM165" si="233">ROUND(AVERAGE(AD134,K134),1)</f>
        <v>4.4000000000000004</v>
      </c>
      <c r="AN134" s="197">
        <f t="shared" ref="AN134:AN165" si="234">ROUND((10-GEOMEAN(((10-M134)/10*9+1),((10-AF134)/10*9+1)))/9*10,1)</f>
        <v>0</v>
      </c>
      <c r="AO134" s="200">
        <f t="shared" ref="AO134:AO165" si="235">ROUND((10-GEOMEAN(((10-E134)/10*9+1),((10-X134)/10*9+1)))/9*10,1)</f>
        <v>0.1</v>
      </c>
      <c r="AP134" s="200">
        <f t="shared" si="153"/>
        <v>3.7</v>
      </c>
      <c r="AQ134" s="200">
        <f t="shared" ref="AQ134:AQ165" si="236">ROUND((10-GEOMEAN(((10-G134)/10*9+1),((10-Z134)/10*9+1)))/9*10,1)</f>
        <v>9.1999999999999993</v>
      </c>
      <c r="AR134" s="200">
        <f t="shared" ref="AR134:AR165" si="237">ROUND((10-GEOMEAN(((10-L134)/10*9+1),((10-AE134)/10*9+1)))/9*10,1)</f>
        <v>3.2</v>
      </c>
      <c r="AS134" s="199">
        <f t="shared" ref="AS134:AS165" si="238">ROUND(AVERAGE(AG134,AN134),1)</f>
        <v>0</v>
      </c>
      <c r="AT134" s="199">
        <f>IF('Indicator Data'!L134="No data","x",IF('Indicator Data'!CC134&lt;1000,"x",ROUND((IF('Indicator Data'!L134&gt;AT$3,10,IF('Indicator Data'!L134&lt;AT$4,0,10-(AT$3-'Indicator Data'!L134)/(AT$3-AT$4)*10))),1)))</f>
        <v>6.7</v>
      </c>
      <c r="AU134" s="200">
        <f t="shared" ref="AU134:AU165" si="239">ROUND(AVERAGE(AS134,AT134),1)</f>
        <v>3.4</v>
      </c>
      <c r="AV134" s="201">
        <f>IF('Indicator Data'!M134="No data","x",ROUND(IF('Indicator Data'!M134=0,0,IF(LOG('Indicator Data'!M134)&gt;AV$3,10,IF(LOG('Indicator Data'!M134)&lt;AV$4,0,10-(AV$3-LOG('Indicator Data'!M134))/(AV$3-AV$4)*10))),1))</f>
        <v>7.6</v>
      </c>
      <c r="AW134" s="198">
        <f>IF(AV134="x","x",'Indicator Data'!M134/'Indicator Data'!$CB134)</f>
        <v>0.45942631311010529</v>
      </c>
      <c r="AX134" s="201">
        <f t="shared" ref="AX134:AX165" si="240">IF(AV134="x","x",ROUND(IF(AW134&gt;AX$3,10,IF(AW134&lt;AX$4,0,10-(AX$3-AW134)/(AX$3-AX$4)*10)),1))</f>
        <v>5.0999999999999996</v>
      </c>
      <c r="AY134" s="197">
        <f t="shared" si="154"/>
        <v>6.5</v>
      </c>
      <c r="AZ134" s="201" t="str">
        <f>IF('Indicator Data'!N134="No data","x",ROUND(IF('Indicator Data'!N134=0,0,IF(LOG('Indicator Data'!N134)&gt;AZ$3,10,IF(LOG('Indicator Data'!N134)&lt;AZ$4,0,10-(AZ$3-LOG('Indicator Data'!N134))/(AZ$3-AZ$4)*10))),1))</f>
        <v>x</v>
      </c>
      <c r="BA134" s="198" t="str">
        <f>IF(AZ134="x","x",'Indicator Data'!N134/'Indicator Data'!$CB134)</f>
        <v>x</v>
      </c>
      <c r="BB134" s="201" t="str">
        <f t="shared" ref="BB134:BB165" si="241">IF(AZ134="x","x",ROUND(IF(BA134&gt;BB$3,10,IF(BA134&lt;BB$4,0,10-(BB$3-BA134)/(BB$3-BB$4)*10)),1))</f>
        <v>x</v>
      </c>
      <c r="BC134" s="197" t="str">
        <f t="shared" si="155"/>
        <v>x</v>
      </c>
      <c r="BD134" s="201" t="str">
        <f>IF('Indicator Data'!O134="No data","x",ROUND(IF('Indicator Data'!O134=0,0,IF(LOG('Indicator Data'!O134)&gt;BD$3,10,IF(LOG('Indicator Data'!O134)&lt;BD$4,0,10-(BD$3-LOG('Indicator Data'!O134))/(BD$3-BD$4)*10))),1))</f>
        <v>x</v>
      </c>
      <c r="BE134" s="198" t="str">
        <f>IF(BD134="x","x",'Indicator Data'!O134/'Indicator Data'!$CB134)</f>
        <v>x</v>
      </c>
      <c r="BF134" s="201" t="str">
        <f t="shared" ref="BF134:BF165" si="242">IF(BD134="x","x",ROUND(IF(BE134&gt;BF$3,10,IF(BE134&lt;BF$4,0,10-(BF$3-BE134)/(BF$3-BF$4)*10)),1))</f>
        <v>x</v>
      </c>
      <c r="BG134" s="197" t="str">
        <f t="shared" si="156"/>
        <v>x</v>
      </c>
      <c r="BH134" s="201" t="str">
        <f>IF('Indicator Data'!P134="No data","x",ROUND(IF('Indicator Data'!P134=0,0,IF(LOG('Indicator Data'!P134)&gt;BH$3,10,IF(LOG('Indicator Data'!P134)&lt;BH$4,0,10-(BH$3-LOG('Indicator Data'!P134))/(BH$3-BH$4)*10))),1))</f>
        <v>x</v>
      </c>
      <c r="BI134" s="198" t="str">
        <f>IF(BH134="x","x",'Indicator Data'!P134/'Indicator Data'!$CB134)</f>
        <v>x</v>
      </c>
      <c r="BJ134" s="201" t="str">
        <f t="shared" ref="BJ134:BJ165" si="243">IF(BH134="x","x",ROUND(IF(BI134&gt;BJ$3,10,IF(BI134&lt;BJ$4,0,10-(BJ$3-BI134)/(BJ$3-BJ$4)*10)),1))</f>
        <v>x</v>
      </c>
      <c r="BK134" s="197" t="str">
        <f t="shared" si="157"/>
        <v>x</v>
      </c>
      <c r="BL134" s="199">
        <f t="shared" si="158"/>
        <v>6.5</v>
      </c>
      <c r="BM134" s="201">
        <f>ROUND(IF('Indicator Data'!Q134=0,0,IF(LOG('Indicator Data'!Q134)&gt;BM$3,10,IF(LOG('Indicator Data'!Q134)&lt;BM$4,0,10-(BM$3-LOG('Indicator Data'!Q134))/(BM$3-BM$4)*10))),1)</f>
        <v>7.5</v>
      </c>
      <c r="BN134" s="252">
        <f>'Indicator Data'!R134</f>
        <v>0.36069122300000001</v>
      </c>
      <c r="BO134" s="201">
        <f t="shared" ref="BO134:BO165" si="244">ROUND(IF(BN134&gt;BO$3,10,IF(BN134&lt;BO$4,0,10-(BO$3-BN134)/(BO$3-BO$4)*10)),1)</f>
        <v>3.6</v>
      </c>
      <c r="BP134" s="201">
        <f t="shared" ref="BP134:BP165" si="245">ROUND((10-GEOMEAN(((10-BO134)/10*9+1),((10-BM134)/10*9+1)))/9*10,1)</f>
        <v>5.9</v>
      </c>
      <c r="BQ134" s="201">
        <f>ROUND(IF('Indicator Data'!S134=0,0,IF(LOG('Indicator Data'!S134)&gt;BQ$3,10,IF(LOG('Indicator Data'!S134)&lt;BQ$4,0,10-(BQ$3-LOG('Indicator Data'!S134))/(BQ$3-BQ$4)*10))),1)</f>
        <v>7.5</v>
      </c>
      <c r="BR134" s="252">
        <f>'Indicator Data'!T134</f>
        <v>0.36069122300000001</v>
      </c>
      <c r="BS134" s="201">
        <f t="shared" ref="BS134:BS165" si="246">ROUND(IF(BR134&gt;BS$3,10,IF(BR134&lt;BS$4,0,10-(BS$3-BR134)/(BS$3-BS$4)*10)),1)</f>
        <v>3.6</v>
      </c>
      <c r="BT134" s="201">
        <f t="shared" ref="BT134:BT165" si="247">ROUND((10-GEOMEAN(((10-BS134)/10*9+1),((10-BQ134)/10*9+1)))/9*10,1)</f>
        <v>5.9</v>
      </c>
      <c r="BU134" s="197">
        <f t="shared" ref="BU134:BU165" si="248">ROUND((10-GEOMEAN(((10-BT134)/10*9+1),((10-BP134)/10*9+1)))/9*10,1)</f>
        <v>5.9</v>
      </c>
      <c r="BV134" s="201">
        <f>ROUND(IF('Indicator Data'!U134=0,0,IF(LOG('Indicator Data'!U134)&gt;BV$3,10,IF(LOG('Indicator Data'!U134)&lt;BV$4,0,10-(BV$3-LOG('Indicator Data'!U134))/(BV$3-BV$4)*10))),1)</f>
        <v>6.5</v>
      </c>
      <c r="BW134" s="198">
        <f>'Indicator Data'!U134/'Indicator Data'!$CB134</f>
        <v>7.637222957419125E-2</v>
      </c>
      <c r="BX134" s="201">
        <f t="shared" ref="BX134:BX165" si="249">ROUND(IF(BW134&gt;BX$3,10,IF(BW134&lt;BX$4,0,10-(BX$3-BW134)/(BX$3-BX$4)*10)),1)</f>
        <v>0.8</v>
      </c>
      <c r="BY134" s="197">
        <f t="shared" si="159"/>
        <v>4.2</v>
      </c>
      <c r="BZ134" s="201">
        <f>ROUND(IF('Indicator Data'!V134=0,0,IF(LOG('Indicator Data'!V134)&gt;BZ$3,10,IF(LOG('Indicator Data'!V134)&lt;BZ$4,0,10-(BZ$3-LOG('Indicator Data'!V134))/(BZ$3-BZ$4)*10))),1)</f>
        <v>7.9</v>
      </c>
      <c r="CA134" s="198">
        <f>IF('Indicator Data'!V134/'Indicator Data'!$CB134&gt;1,1,'Indicator Data'!V134/'Indicator Data'!$CB134)</f>
        <v>0.74247279149716983</v>
      </c>
      <c r="CB134" s="201">
        <f t="shared" ref="CB134:CB165" si="250">ROUND(IF(CA134&gt;CB$3,10,IF(CA134&lt;CB$4,0,10-(CB$3-CA134)/(CB$3-CB$4)*10)),1)</f>
        <v>7.4</v>
      </c>
      <c r="CC134" s="197">
        <f t="shared" si="160"/>
        <v>7.7</v>
      </c>
      <c r="CD134" s="201">
        <f>ROUND(IF('Indicator Data'!W134=0,0,IF(LOG('Indicator Data'!W134)&gt;CD$3,10,IF(LOG('Indicator Data'!W134)&lt;CD$4,0,10-(CD$3-LOG('Indicator Data'!W134))/(CD$3-CD$4)*10))),1)</f>
        <v>7.8</v>
      </c>
      <c r="CE134" s="198">
        <f>'Indicator Data'!W134/'Indicator Data'!$CB134</f>
        <v>0.68817478246944608</v>
      </c>
      <c r="CF134" s="201">
        <f t="shared" ref="CF134:CF165" si="251">ROUND(IF(CE134&gt;CF$3,10,IF(CE134&lt;CF$4,0,10-(CF$3-CE134)/(CF$3-CF$4)*10)),1)</f>
        <v>6.9</v>
      </c>
      <c r="CG134" s="197">
        <f t="shared" si="161"/>
        <v>7.4</v>
      </c>
      <c r="CH134" s="199">
        <f t="shared" ref="CH134:CH165" si="252">ROUND((10-GEOMEAN(((10-CC134)/10*9+1),((10-BU134)/10*9+1),((10-BY134)/10*9+1),((10-CG134)/10*9+1)))/9*10,1)</f>
        <v>6.5</v>
      </c>
      <c r="CI134" s="201">
        <f>IF('Indicator Data'!BR134="No data","x",ROUND(IF('Indicator Data'!BR134&gt;CI$3,0,IF('Indicator Data'!BR134&lt;CI$4,10,(CI$3-'Indicator Data'!BR134)/(CI$3-CI$4)*10)),1))</f>
        <v>0</v>
      </c>
      <c r="CJ134" s="201">
        <f>IF('Indicator Data'!BS134="No data","x",ROUND(IF('Indicator Data'!BS134&gt;CJ$3,0,IF('Indicator Data'!BS134&lt;CJ$4,10,(CJ$3-'Indicator Data'!BS134)/(CJ$3-CJ$4)*10)),1))</f>
        <v>1.3</v>
      </c>
      <c r="CK134" s="201">
        <f>IF('Indicator Data'!AC134="No data","x",ROUND(IF('Indicator Data'!AC134&gt;CK$3,0,IF('Indicator Data'!AC134&lt;CK$4,10,(CK$3-'Indicator Data'!AC134)/(CK$3-CK$4)*10)),1))</f>
        <v>0.3</v>
      </c>
      <c r="CL134" s="197">
        <f t="shared" ref="CL134:CL165" si="253">IF(AND(CJ134="x",CI134="x",CK134="x"),"x",ROUND(AVERAGE(CI134:CK134),1))</f>
        <v>0.5</v>
      </c>
      <c r="CM134" s="201">
        <f>IF('Indicator Data'!X134="No data","x",ROUND(IF(LOG('Indicator Data'!X134)&gt;CM$3,10,IF(LOG('Indicator Data'!X134)&lt;CM$4,0,10-(CM$3-LOG('Indicator Data'!X134))/(CM$3-CM$4)*10)),1))</f>
        <v>4</v>
      </c>
      <c r="CN134" s="201">
        <f>IF('Indicator Data'!Y134="No data","x",ROUND(IF('Indicator Data'!Y134&gt;CN$3,10,IF('Indicator Data'!Y134&lt;CN$4,0,10-(CN$3-'Indicator Data'!Y134)/(CN$3-CN$4)*10)),1))</f>
        <v>7.2</v>
      </c>
      <c r="CO134" s="201">
        <f>IF('Indicator Data'!Z134="No data","x",ROUND(IF('Indicator Data'!Z134&gt;CO$3,10,IF('Indicator Data'!Z134&lt;CO$4,0,10-(CO$3-'Indicator Data'!Z134)/(CO$3-CO$4)*10)),1))</f>
        <v>8.6</v>
      </c>
      <c r="CP134" s="201" t="str">
        <f>IF('Indicator Data'!AA134="No data","x",ROUND(IF('Indicator Data'!AA134&gt;CP$3,10,IF('Indicator Data'!AA134&lt;CP$4,0,10-(CP$3-'Indicator Data'!AA134)/(CP$3-CP$4)*10)),1))</f>
        <v>x</v>
      </c>
      <c r="CQ134" s="197">
        <f t="shared" si="162"/>
        <v>6.6</v>
      </c>
      <c r="CR134" s="199">
        <f t="shared" si="163"/>
        <v>4.5999999999999996</v>
      </c>
      <c r="CS134" s="201" t="str">
        <f>IF('Indicator Data'!AF134="No data","x",ROUND(IF('Indicator Data'!AF134&gt;CS$3,10,IF('Indicator Data'!AF134&lt;CS$4,0,10-(CS$3-'Indicator Data'!AF134)/(CS$3-CS$4)*10)),1))</f>
        <v>x</v>
      </c>
      <c r="CT134" s="201">
        <f>IF('Indicator Data'!AG134="No data","x",ROUND(IF('Indicator Data'!AG134&gt;CT$3,10,IF('Indicator Data'!AG134&lt;CT$4,0,10-(CT$3-'Indicator Data'!AG134)/(CT$3-CT$4)*10)),1))</f>
        <v>2.6</v>
      </c>
      <c r="CU134" s="197">
        <f t="shared" si="164"/>
        <v>5.6</v>
      </c>
      <c r="CV134" s="201">
        <f>IF('Indicator Data'!AB134="No data","x",ROUND(IF('Indicator Data'!AB134&gt;CV$3,10,IF('Indicator Data'!AB134&lt;CV$4,0,10-(CV$3-'Indicator Data'!AB134)/(CV$3-CV$4)*10)),1))</f>
        <v>0</v>
      </c>
      <c r="CW134" s="197">
        <f t="shared" si="165"/>
        <v>0.4</v>
      </c>
      <c r="CX134" s="198">
        <f>IF('Indicator Data'!AD134="No data","x",'Indicator Data'!AD134/'Indicator Data'!$CA134)</f>
        <v>1.3472702698574517E-4</v>
      </c>
      <c r="CY134" s="201">
        <f t="shared" ref="CY134:CY165" si="254">IF(CX134="x","x",ROUND(IF(CX134&gt;CY$3,0,IF(CX134&lt;CY$4,10,(CY$3-CX134)/(CY$3-CY$4)*10)),1))</f>
        <v>8.6999999999999993</v>
      </c>
      <c r="CZ134" s="201">
        <f>IF('Indicator Data'!AE134="No data","x",ROUND(IF('Indicator Data'!AE134&gt;CZ$3,0,IF('Indicator Data'!AE134&lt;CZ$4,10,(CZ$3-'Indicator Data'!AE134)/(CZ$3-CZ$4)*10)),1))</f>
        <v>2</v>
      </c>
      <c r="DA134" s="197">
        <f t="shared" si="166"/>
        <v>5.4</v>
      </c>
      <c r="DB134" s="199">
        <f t="shared" si="167"/>
        <v>3.8</v>
      </c>
      <c r="DC134" s="200">
        <f t="shared" ref="DC134:DC165" si="255">IF(BL134="x",ROUND((10-GEOMEAN(((10-DB134)/10*9+1),((10-CH134)/10*9+1),((10-CR134)/10*9+1)))/9*10,1),ROUND((10-GEOMEAN(((10-BL134)/10*9+1),((10-DB134)/10*9+1),((10-CH134)/10*9+1),((10-CR134)/10*9+1)))/9*10,1))</f>
        <v>5.5</v>
      </c>
      <c r="DD134" s="202">
        <f t="shared" ref="DD134:DD165" si="256">IF(ROUND(IF(AP134="x",(10-GEOMEAN(((10-AO134)/10*9+1),((10-DC134)/10*9+1),((10-AU134)/10*9+1),((10-AQ134)/10*9+1),((10-AR134)/10*9+1)))/9*10,(10-GEOMEAN(((10-AO134)/10*9+1),((10-DC134)/10*9+1),((10-AP134)/10*9+1),((10-AQ134)/10*9+1),((10-AR134)/10*9+1),((10-AU134)/10*9+1)))/9*10),1)=0,0.1,ROUND(IF(AP134="x",(10-GEOMEAN(((10-AO134)/10*9+1),((10-DC134)/10*9+1),((10-AU134)/10*9+1),((10-AQ134)/10*9+1),((10-AR134)/10*9+1)))/9*10,(10-GEOMEAN(((10-AO134)/10*9+1),((10-DC134)/10*9+1),((10-AP134)/10*9+1),((10-AQ134)/10*9+1),((10-AR134)/10*9+1),((10-AU134)/10*9+1)))/9*10),1))</f>
        <v>5</v>
      </c>
      <c r="DE134" s="201">
        <f>ROUND(IF('Indicator Data'!AH134=0,0,IF('Indicator Data'!AH134&gt;DE$3,10,IF('Indicator Data'!AH134&lt;DE$4,0,10-(DE$3-'Indicator Data'!AH134)/(DE$3-DE$4)*10))),1)</f>
        <v>0.2</v>
      </c>
      <c r="DF134" s="201">
        <f>ROUND(IF('Indicator Data'!AI134=0,0,IF(LOG('Indicator Data'!AI134)&gt;LOG(DF$3),10,IF(LOG('Indicator Data'!AI134)&lt;LOG(DF$4),0,10-(LOG(DF$3)-LOG('Indicator Data'!AI134))/(LOG(DF$3)-LOG(DF$4))*10))),1)</f>
        <v>0</v>
      </c>
      <c r="DG134" s="203">
        <f t="shared" ref="DG134:DG165" si="257">ROUND((10-GEOMEAN(((10-DE134)/10*9+1),((10-DF134)/10*9+1)))/9*10,1)</f>
        <v>0.1</v>
      </c>
      <c r="DH134" s="197">
        <f>'Indicator Data'!AJ134</f>
        <v>0</v>
      </c>
      <c r="DI134" s="197">
        <f>'Indicator Data'!AK134</f>
        <v>0</v>
      </c>
      <c r="DJ134" s="200">
        <f t="shared" ref="DJ134:DJ165" si="258">ROUND(IF(DH134=5,10,IF(DI134=5,9,IF(DH134=4,8,IF(DI134=4,7,0)))),1)</f>
        <v>0</v>
      </c>
      <c r="DK134" s="202">
        <f t="shared" ref="DK134:DK165" si="259">ROUND(IF(DJ134&gt;5,DJ134,DG134/10*7),1)</f>
        <v>0.1</v>
      </c>
      <c r="DL134" s="13"/>
      <c r="DM134" s="24"/>
    </row>
    <row r="135" spans="1:117" s="2" customFormat="1">
      <c r="A135" s="205" t="str">
        <f>'Indicator Data'!A135</f>
        <v>Pakistan</v>
      </c>
      <c r="B135" s="206" t="str">
        <f>'Indicator Data'!B135</f>
        <v>PAK</v>
      </c>
      <c r="C135" s="204">
        <f>ROUND(IF('Indicator Data'!C135=0,0.1,IF(LOG('Indicator Data'!C135)&gt;C$3,10,IF(LOG('Indicator Data'!C135)&lt;C$4,0,10-(C$3-LOG('Indicator Data'!C135))/(C$3-C$4)*10))),1)</f>
        <v>10</v>
      </c>
      <c r="D135" s="196">
        <f>ROUND(IF('Indicator Data'!D135=0,0.1,IF(LOG('Indicator Data'!D135)&gt;D$3,10,IF(LOG('Indicator Data'!D135)&lt;D$4,0,10-(D$3-LOG('Indicator Data'!D135))/(D$3-D$4)*10))),1)</f>
        <v>10</v>
      </c>
      <c r="E135" s="197">
        <f t="shared" si="214"/>
        <v>10</v>
      </c>
      <c r="F135" s="197">
        <f>IF('Indicator Data'!E135="No data",0.1,(ROUND(IF('Indicator Data'!E135=0,0,IF(LOG('Indicator Data'!E135)&gt;F$3,10,IF(LOG('Indicator Data'!E135)&lt;F$4,0,10-(F$3-LOG('Indicator Data'!E135))/(F$3-F$4)*10))),1)))</f>
        <v>10</v>
      </c>
      <c r="G135" s="197">
        <f>ROUND(IF('Indicator Data'!F135=0,0,IF(LOG('Indicator Data'!F135)&gt;G$3,10,IF(LOG('Indicator Data'!F135)&lt;G$4,0,10-(G$3-LOG('Indicator Data'!F135))/(G$3-G$4)*10))),1)</f>
        <v>7.4</v>
      </c>
      <c r="H135" s="196">
        <f>ROUND(IF('Indicator Data'!G135=0,0,IF(LOG('Indicator Data'!G135)&gt;H$3,10,IF(LOG('Indicator Data'!G135)&lt;H$4,0,10-(H$3-LOG('Indicator Data'!G135))/(H$3-H$4)*10))),1)</f>
        <v>7.4</v>
      </c>
      <c r="I135" s="196">
        <f>ROUND(IF('Indicator Data'!H135=0,0,IF(LOG('Indicator Data'!H135)&gt;I$3,10,IF(LOG('Indicator Data'!H135)&lt;I$4,0,10-(I$3-LOG('Indicator Data'!H135))/(I$3-I$4)*10))),1)</f>
        <v>3.5</v>
      </c>
      <c r="J135" s="196">
        <f t="shared" si="215"/>
        <v>5.8</v>
      </c>
      <c r="K135" s="196">
        <f>ROUND(IF('Indicator Data'!I135=0,0,IF(LOG('Indicator Data'!I135)&gt;K$3,10,IF(LOG('Indicator Data'!I135)&lt;K$4,0,10-(K$3-LOG('Indicator Data'!I135))/(K$3-K$4)*10))),1)</f>
        <v>6.6</v>
      </c>
      <c r="L135" s="197">
        <f t="shared" si="216"/>
        <v>6.2</v>
      </c>
      <c r="M135" s="197">
        <f>ROUND(IF('Indicator Data'!J135=0,0,IF(LOG('Indicator Data'!J135)&gt;M$3,10,IF(LOG('Indicator Data'!J135)&lt;M$4,0,10-(M$3-LOG('Indicator Data'!J135))/(M$3-M$4)*10))),1)</f>
        <v>10</v>
      </c>
      <c r="N135" s="198">
        <f>'Indicator Data'!C135/'Indicator Data'!$CB135</f>
        <v>2.1029823593189034E-3</v>
      </c>
      <c r="O135" s="198">
        <f>'Indicator Data'!D135/'Indicator Data'!$CB135</f>
        <v>3.3846886785122955E-4</v>
      </c>
      <c r="P135" s="198">
        <f>IF(F135=0.1,"x",'Indicator Data'!E135/'Indicator Data'!$CB135)</f>
        <v>9.8233277586427057E-3</v>
      </c>
      <c r="Q135" s="198">
        <f>'Indicator Data'!F135/'Indicator Data'!$CB135</f>
        <v>1.4333512095487671E-6</v>
      </c>
      <c r="R135" s="198">
        <f>'Indicator Data'!G135/'Indicator Data'!$CB135</f>
        <v>4.6544379574879721E-4</v>
      </c>
      <c r="S135" s="198">
        <f>'Indicator Data'!H135/'Indicator Data'!$CB135</f>
        <v>1.5135218086025519E-8</v>
      </c>
      <c r="T135" s="198">
        <f>'Indicator Data'!I135/'Indicator Data'!$CB135</f>
        <v>1.0751671415908227E-4</v>
      </c>
      <c r="U135" s="198">
        <f>'Indicator Data'!J135/'Indicator Data'!$CB135</f>
        <v>1.0407619692404193E-3</v>
      </c>
      <c r="V135" s="196">
        <f t="shared" si="217"/>
        <v>10</v>
      </c>
      <c r="W135" s="196">
        <f t="shared" si="218"/>
        <v>3.4</v>
      </c>
      <c r="X135" s="197">
        <f t="shared" si="219"/>
        <v>8.1999999999999993</v>
      </c>
      <c r="Y135" s="197">
        <f t="shared" si="220"/>
        <v>6.5</v>
      </c>
      <c r="Z135" s="197">
        <f t="shared" si="221"/>
        <v>5.9</v>
      </c>
      <c r="AA135" s="196">
        <f t="shared" si="222"/>
        <v>0.3</v>
      </c>
      <c r="AB135" s="196">
        <f t="shared" si="223"/>
        <v>0</v>
      </c>
      <c r="AC135" s="196">
        <f t="shared" si="224"/>
        <v>0.2</v>
      </c>
      <c r="AD135" s="196">
        <f t="shared" si="225"/>
        <v>0.1</v>
      </c>
      <c r="AE135" s="197">
        <f t="shared" si="226"/>
        <v>0.2</v>
      </c>
      <c r="AF135" s="197">
        <f t="shared" si="227"/>
        <v>0.3</v>
      </c>
      <c r="AG135" s="196">
        <f>ROUND(IF('Indicator Data'!K135=0,0,IF('Indicator Data'!K135&gt;AG$3,10,IF('Indicator Data'!K135&lt;AG$4,0,10-(AG$3-'Indicator Data'!K135)/(AG$3-AG$4)*10))),1)</f>
        <v>1.9</v>
      </c>
      <c r="AH135" s="199">
        <f t="shared" si="228"/>
        <v>10</v>
      </c>
      <c r="AI135" s="199">
        <f t="shared" si="229"/>
        <v>6.7</v>
      </c>
      <c r="AJ135" s="197">
        <f t="shared" si="230"/>
        <v>3.9</v>
      </c>
      <c r="AK135" s="197">
        <f t="shared" si="231"/>
        <v>1.8</v>
      </c>
      <c r="AL135" s="199">
        <f t="shared" si="232"/>
        <v>2.9</v>
      </c>
      <c r="AM135" s="199">
        <f t="shared" si="233"/>
        <v>3.4</v>
      </c>
      <c r="AN135" s="197">
        <f t="shared" si="234"/>
        <v>7.6</v>
      </c>
      <c r="AO135" s="200">
        <f t="shared" si="235"/>
        <v>9.3000000000000007</v>
      </c>
      <c r="AP135" s="200">
        <f t="shared" ref="AP135:AP196" si="260">IF(AND(Y135="x",F135="x"),"x",ROUND((10-GEOMEAN(((10-F135)/10*9+1),((10-Y135)/10*9+1)))/9*10,1))</f>
        <v>8.8000000000000007</v>
      </c>
      <c r="AQ135" s="200">
        <f t="shared" si="236"/>
        <v>6.7</v>
      </c>
      <c r="AR135" s="200">
        <f t="shared" si="237"/>
        <v>3.8</v>
      </c>
      <c r="AS135" s="199">
        <f t="shared" si="238"/>
        <v>4.8</v>
      </c>
      <c r="AT135" s="199">
        <f>IF('Indicator Data'!L135="No data","x",IF('Indicator Data'!CC135&lt;1000,"x",ROUND((IF('Indicator Data'!L135&gt;AT$3,10,IF('Indicator Data'!L135&lt;AT$4,0,10-(AT$3-'Indicator Data'!L135)/(AT$3-AT$4)*10))),1)))</f>
        <v>4.8</v>
      </c>
      <c r="AU135" s="200">
        <f t="shared" si="239"/>
        <v>4.8</v>
      </c>
      <c r="AV135" s="201">
        <f>IF('Indicator Data'!M135="No data","x",ROUND(IF('Indicator Data'!M135=0,0,IF(LOG('Indicator Data'!M135)&gt;AV$3,10,IF(LOG('Indicator Data'!M135)&lt;AV$4,0,10-(AV$3-LOG('Indicator Data'!M135))/(AV$3-AV$4)*10))),1))</f>
        <v>10</v>
      </c>
      <c r="AW135" s="198">
        <f>IF(AV135="x","x",'Indicator Data'!M135/'Indicator Data'!$CB135)</f>
        <v>0.77682543041577135</v>
      </c>
      <c r="AX135" s="201">
        <f t="shared" si="240"/>
        <v>8.6</v>
      </c>
      <c r="AY135" s="197">
        <f t="shared" ref="AY135:AY196" si="261">IF(AND(AV135="x",AX135="x"),"x",ROUND((10-GEOMEAN(((10-AV135)/10*9+1),((10-AX135)/10*9+1)))/9*10,1))</f>
        <v>9.4</v>
      </c>
      <c r="AZ135" s="201" t="str">
        <f>IF('Indicator Data'!N135="No data","x",ROUND(IF('Indicator Data'!N135=0,0,IF(LOG('Indicator Data'!N135)&gt;AZ$3,10,IF(LOG('Indicator Data'!N135)&lt;AZ$4,0,10-(AZ$3-LOG('Indicator Data'!N135))/(AZ$3-AZ$4)*10))),1))</f>
        <v>x</v>
      </c>
      <c r="BA135" s="198" t="str">
        <f>IF(AZ135="x","x",'Indicator Data'!N135/'Indicator Data'!$CB135)</f>
        <v>x</v>
      </c>
      <c r="BB135" s="201" t="str">
        <f t="shared" si="241"/>
        <v>x</v>
      </c>
      <c r="BC135" s="197" t="str">
        <f t="shared" ref="BC135:BC196" si="262">IF(AND(AZ135="x",BB135="x"),"x",ROUND((10-GEOMEAN(((10-AZ135)/10*9+1),((10-BB135)/10*9+1)))/9*10,1))</f>
        <v>x</v>
      </c>
      <c r="BD135" s="201" t="str">
        <f>IF('Indicator Data'!O135="No data","x",ROUND(IF('Indicator Data'!O135=0,0,IF(LOG('Indicator Data'!O135)&gt;BD$3,10,IF(LOG('Indicator Data'!O135)&lt;BD$4,0,10-(BD$3-LOG('Indicator Data'!O135))/(BD$3-BD$4)*10))),1))</f>
        <v>x</v>
      </c>
      <c r="BE135" s="198" t="str">
        <f>IF(BD135="x","x",'Indicator Data'!O135/'Indicator Data'!$CB135)</f>
        <v>x</v>
      </c>
      <c r="BF135" s="201" t="str">
        <f t="shared" si="242"/>
        <v>x</v>
      </c>
      <c r="BG135" s="197" t="str">
        <f t="shared" ref="BG135:BG196" si="263">IF(AND(BD135="x",BF135="x"),"x",ROUND((10-GEOMEAN(((10-BD135)/10*9+1),((10-BF135)/10*9+1)))/9*10,1))</f>
        <v>x</v>
      </c>
      <c r="BH135" s="201" t="str">
        <f>IF('Indicator Data'!P135="No data","x",ROUND(IF('Indicator Data'!P135=0,0,IF(LOG('Indicator Data'!P135)&gt;BH$3,10,IF(LOG('Indicator Data'!P135)&lt;BH$4,0,10-(BH$3-LOG('Indicator Data'!P135))/(BH$3-BH$4)*10))),1))</f>
        <v>x</v>
      </c>
      <c r="BI135" s="198" t="str">
        <f>IF(BH135="x","x",'Indicator Data'!P135/'Indicator Data'!$CB135)</f>
        <v>x</v>
      </c>
      <c r="BJ135" s="201" t="str">
        <f t="shared" si="243"/>
        <v>x</v>
      </c>
      <c r="BK135" s="197" t="str">
        <f t="shared" ref="BK135:BK196" si="264">IF(AND(BH135="x",BJ135="x"),"x",ROUND((10-GEOMEAN(((10-BH135)/10*9+1),((10-BJ135)/10*9+1)))/9*10,1))</f>
        <v>x</v>
      </c>
      <c r="BL135" s="199">
        <f t="shared" ref="BL135:BL196" si="265">IF(AND(BC135="x",BG135="x",BK135="x",AY135="x"),"x",IF(AND(BC135="x",BG135="x",BK135="x"),AY135,ROUND((10-GEOMEAN(((10-AY135)/10*9+1),((10-BC135)/10*9+1),((10-BG135)/10*9+1),((10-BK135)/10*9+1)))/9*10,1)))</f>
        <v>9.4</v>
      </c>
      <c r="BM135" s="201">
        <f>ROUND(IF('Indicator Data'!Q135=0,0,IF(LOG('Indicator Data'!Q135)&gt;BM$3,10,IF(LOG('Indicator Data'!Q135)&lt;BM$4,0,10-(BM$3-LOG('Indicator Data'!Q135))/(BM$3-BM$4)*10))),1)</f>
        <v>10</v>
      </c>
      <c r="BN135" s="252">
        <f>'Indicator Data'!R135</f>
        <v>0.96778708800000002</v>
      </c>
      <c r="BO135" s="201">
        <f t="shared" si="244"/>
        <v>9.6999999999999993</v>
      </c>
      <c r="BP135" s="201">
        <f t="shared" si="245"/>
        <v>9.9</v>
      </c>
      <c r="BQ135" s="201">
        <f>ROUND(IF('Indicator Data'!S135=0,0,IF(LOG('Indicator Data'!S135)&gt;BQ$3,10,IF(LOG('Indicator Data'!S135)&lt;BQ$4,0,10-(BQ$3-LOG('Indicator Data'!S135))/(BQ$3-BQ$4)*10))),1)</f>
        <v>10</v>
      </c>
      <c r="BR135" s="252">
        <f>'Indicator Data'!T135</f>
        <v>0.964431814</v>
      </c>
      <c r="BS135" s="201">
        <f t="shared" si="246"/>
        <v>9.6</v>
      </c>
      <c r="BT135" s="201">
        <f t="shared" si="247"/>
        <v>9.8000000000000007</v>
      </c>
      <c r="BU135" s="197">
        <f t="shared" si="248"/>
        <v>9.9</v>
      </c>
      <c r="BV135" s="201">
        <f>ROUND(IF('Indicator Data'!U135=0,0,IF(LOG('Indicator Data'!U135)&gt;BV$3,10,IF(LOG('Indicator Data'!U135)&lt;BV$4,0,10-(BV$3-LOG('Indicator Data'!U135))/(BV$3-BV$4)*10))),1)</f>
        <v>9.5</v>
      </c>
      <c r="BW135" s="198">
        <f>'Indicator Data'!U135/'Indicator Data'!$CB135</f>
        <v>0.22388396811367944</v>
      </c>
      <c r="BX135" s="201">
        <f t="shared" si="249"/>
        <v>2.5</v>
      </c>
      <c r="BY135" s="197">
        <f t="shared" ref="BY135:BY196" si="266">ROUND((10-GEOMEAN(((10-BV135)/10*9+1),((10-BX135)/10*9+1)))/9*10,1)</f>
        <v>7.4</v>
      </c>
      <c r="BZ135" s="201">
        <f>ROUND(IF('Indicator Data'!V135=0,0,IF(LOG('Indicator Data'!V135)&gt;BZ$3,10,IF(LOG('Indicator Data'!V135)&lt;BZ$4,0,10-(BZ$3-LOG('Indicator Data'!V135))/(BZ$3-BZ$4)*10))),1)</f>
        <v>10</v>
      </c>
      <c r="CA135" s="198">
        <f>IF('Indicator Data'!V135/'Indicator Data'!$CB135&gt;1,1,'Indicator Data'!V135/'Indicator Data'!$CB135)</f>
        <v>0.78964157788190159</v>
      </c>
      <c r="CB135" s="201">
        <f t="shared" si="250"/>
        <v>7.9</v>
      </c>
      <c r="CC135" s="197">
        <f t="shared" ref="CC135:CC196" si="267">ROUND((10-GEOMEAN(((10-BZ135)/10*9+1),((10-CB135)/10*9+1)))/9*10,1)</f>
        <v>9.1999999999999993</v>
      </c>
      <c r="CD135" s="201">
        <f>ROUND(IF('Indicator Data'!W135=0,0,IF(LOG('Indicator Data'!W135)&gt;CD$3,10,IF(LOG('Indicator Data'!W135)&lt;CD$4,0,10-(CD$3-LOG('Indicator Data'!W135))/(CD$3-CD$4)*10))),1)</f>
        <v>10</v>
      </c>
      <c r="CE135" s="198">
        <f>'Indicator Data'!W135/'Indicator Data'!$CB135</f>
        <v>0.86166829001718437</v>
      </c>
      <c r="CF135" s="201">
        <f t="shared" si="251"/>
        <v>8.6</v>
      </c>
      <c r="CG135" s="197">
        <f t="shared" ref="CG135:CG196" si="268">ROUND((10-GEOMEAN(((10-CD135)/10*9+1),((10-CF135)/10*9+1)))/9*10,1)</f>
        <v>9.4</v>
      </c>
      <c r="CH135" s="199">
        <f t="shared" si="252"/>
        <v>9.1999999999999993</v>
      </c>
      <c r="CI135" s="201">
        <f>IF('Indicator Data'!BR135="No data","x",ROUND(IF('Indicator Data'!BR135&gt;CI$3,0,IF('Indicator Data'!BR135&lt;CI$4,10,(CI$3-'Indicator Data'!BR135)/(CI$3-CI$4)*10)),1))</f>
        <v>4.5</v>
      </c>
      <c r="CJ135" s="201">
        <f>IF('Indicator Data'!BS135="No data","x",ROUND(IF('Indicator Data'!BS135&gt;CJ$3,0,IF('Indicator Data'!BS135&lt;CJ$4,10,(CJ$3-'Indicator Data'!BS135)/(CJ$3-CJ$4)*10)),1))</f>
        <v>1.4</v>
      </c>
      <c r="CK135" s="201">
        <f>IF('Indicator Data'!AC135="No data","x",ROUND(IF('Indicator Data'!AC135&gt;CK$3,0,IF('Indicator Data'!AC135&lt;CK$4,10,(CK$3-'Indicator Data'!AC135)/(CK$3-CK$4)*10)),1))</f>
        <v>4</v>
      </c>
      <c r="CL135" s="197">
        <f t="shared" si="253"/>
        <v>3.3</v>
      </c>
      <c r="CM135" s="201">
        <f>IF('Indicator Data'!X135="No data","x",ROUND(IF(LOG('Indicator Data'!X135)&gt;CM$3,10,IF(LOG('Indicator Data'!X135)&lt;CM$4,0,10-(CM$3-LOG('Indicator Data'!X135))/(CM$3-CM$4)*10)),1))</f>
        <v>8.1</v>
      </c>
      <c r="CN135" s="201">
        <f>IF('Indicator Data'!Y135="No data","x",ROUND(IF('Indicator Data'!Y135&gt;CN$3,10,IF('Indicator Data'!Y135&lt;CN$4,0,10-(CN$3-'Indicator Data'!Y135)/(CN$3-CN$4)*10)),1))</f>
        <v>5.3</v>
      </c>
      <c r="CO135" s="201">
        <f>IF('Indicator Data'!Z135="No data","x",ROUND(IF('Indicator Data'!Z135&gt;CO$3,10,IF('Indicator Data'!Z135&lt;CO$4,0,10-(CO$3-'Indicator Data'!Z135)/(CO$3-CO$4)*10)),1))</f>
        <v>3.7</v>
      </c>
      <c r="CP135" s="201">
        <f>IF('Indicator Data'!AA135="No data","x",ROUND(IF('Indicator Data'!AA135&gt;CP$3,10,IF('Indicator Data'!AA135&lt;CP$4,0,10-(CP$3-'Indicator Data'!AA135)/(CP$3-CP$4)*10)),1))</f>
        <v>10</v>
      </c>
      <c r="CQ135" s="197">
        <f t="shared" ref="CQ135:CQ196" si="269">ROUND(AVERAGE(CM135:CP135),1)</f>
        <v>6.8</v>
      </c>
      <c r="CR135" s="199">
        <f t="shared" ref="CR135:CR196" si="270">ROUND(AVERAGE(CL135,CQ135,CQ135),1)</f>
        <v>5.6</v>
      </c>
      <c r="CS135" s="201">
        <f>IF('Indicator Data'!AF135="No data","x",ROUND(IF('Indicator Data'!AF135&gt;CS$3,10,IF('Indicator Data'!AF135&lt;CS$4,0,10-(CS$3-'Indicator Data'!AF135)/(CS$3-CS$4)*10)),1))</f>
        <v>4.5</v>
      </c>
      <c r="CT135" s="201">
        <f>IF('Indicator Data'!AG135="No data","x",ROUND(IF('Indicator Data'!AG135&gt;CT$3,10,IF('Indicator Data'!AG135&lt;CT$4,0,10-(CT$3-'Indicator Data'!AG135)/(CT$3-CT$4)*10)),1))</f>
        <v>5.0999999999999996</v>
      </c>
      <c r="CU135" s="197">
        <f t="shared" ref="CU135:CU196" si="271">ROUND(AVERAGE(CM135,CN135,CO135,CP135,CS135,CT135),1)</f>
        <v>6.1</v>
      </c>
      <c r="CV135" s="201">
        <f>IF('Indicator Data'!AB135="No data","x",ROUND(IF('Indicator Data'!AB135&gt;CV$3,10,IF('Indicator Data'!AB135&lt;CV$4,0,10-(CV$3-'Indicator Data'!AB135)/(CV$3-CV$4)*10)),1))</f>
        <v>3.5</v>
      </c>
      <c r="CW135" s="197">
        <f t="shared" ref="CW135:CW196" si="272">IF(AND(CJ135="x",CI135="x",CK135="x"),"x",ROUND(AVERAGE(CI135:CK135,CV135),1))</f>
        <v>3.4</v>
      </c>
      <c r="CX135" s="198">
        <f>IF('Indicator Data'!AD135="No data","x",'Indicator Data'!AD135/'Indicator Data'!$CA135)</f>
        <v>6.1219870960572189E-5</v>
      </c>
      <c r="CY135" s="201">
        <f t="shared" si="254"/>
        <v>9.4</v>
      </c>
      <c r="CZ135" s="201">
        <f>IF('Indicator Data'!AE135="No data","x",ROUND(IF('Indicator Data'!AE135&gt;CZ$3,0,IF('Indicator Data'!AE135&lt;CZ$4,10,(CZ$3-'Indicator Data'!AE135)/(CZ$3-CZ$4)*10)),1))</f>
        <v>6</v>
      </c>
      <c r="DA135" s="197">
        <f t="shared" ref="DA135:DA196" si="273">IF(AND(CY135="x",CZ135="x"),"x",ROUND(AVERAGE(CY135:CZ135),1))</f>
        <v>7.7</v>
      </c>
      <c r="DB135" s="199">
        <f t="shared" ref="DB135:DB196" si="274">ROUND(AVERAGE(CW135,DA135,CU135),1)</f>
        <v>5.7</v>
      </c>
      <c r="DC135" s="200">
        <f t="shared" si="255"/>
        <v>8</v>
      </c>
      <c r="DD135" s="202">
        <f t="shared" si="256"/>
        <v>7.4</v>
      </c>
      <c r="DE135" s="201">
        <f>ROUND(IF('Indicator Data'!AH135=0,0,IF('Indicator Data'!AH135&gt;DE$3,10,IF('Indicator Data'!AH135&lt;DE$4,0,10-(DE$3-'Indicator Data'!AH135)/(DE$3-DE$4)*10))),1)</f>
        <v>8.6999999999999993</v>
      </c>
      <c r="DF135" s="201">
        <f>ROUND(IF('Indicator Data'!AI135=0,0,IF(LOG('Indicator Data'!AI135)&gt;LOG(DF$3),10,IF(LOG('Indicator Data'!AI135)&lt;LOG(DF$4),0,10-(LOG(DF$3)-LOG('Indicator Data'!AI135))/(LOG(DF$3)-LOG(DF$4))*10))),1)</f>
        <v>8.9</v>
      </c>
      <c r="DG135" s="203">
        <f t="shared" si="257"/>
        <v>8.8000000000000007</v>
      </c>
      <c r="DH135" s="197">
        <f>'Indicator Data'!AJ135</f>
        <v>0</v>
      </c>
      <c r="DI135" s="197">
        <f>'Indicator Data'!AK135</f>
        <v>0</v>
      </c>
      <c r="DJ135" s="200">
        <f t="shared" si="258"/>
        <v>0</v>
      </c>
      <c r="DK135" s="202">
        <f t="shared" si="259"/>
        <v>6.2</v>
      </c>
      <c r="DL135" s="13"/>
      <c r="DM135" s="24"/>
    </row>
    <row r="136" spans="1:117" s="2" customFormat="1">
      <c r="A136" s="205" t="str">
        <f>'Indicator Data'!A136</f>
        <v>Palau</v>
      </c>
      <c r="B136" s="206" t="str">
        <f>'Indicator Data'!B136</f>
        <v>PLW</v>
      </c>
      <c r="C136" s="204">
        <f>ROUND(IF('Indicator Data'!C136=0,0.1,IF(LOG('Indicator Data'!C136)&gt;C$3,10,IF(LOG('Indicator Data'!C136)&lt;C$4,0,10-(C$3-LOG('Indicator Data'!C136))/(C$3-C$4)*10))),1)</f>
        <v>0.1</v>
      </c>
      <c r="D136" s="196">
        <f>ROUND(IF('Indicator Data'!D136=0,0.1,IF(LOG('Indicator Data'!D136)&gt;D$3,10,IF(LOG('Indicator Data'!D136)&lt;D$4,0,10-(D$3-LOG('Indicator Data'!D136))/(D$3-D$4)*10))),1)</f>
        <v>0.1</v>
      </c>
      <c r="E136" s="197">
        <f t="shared" si="214"/>
        <v>0.1</v>
      </c>
      <c r="F136" s="197">
        <f>IF('Indicator Data'!E136="No data",0.1,(ROUND(IF('Indicator Data'!E136=0,0,IF(LOG('Indicator Data'!E136)&gt;F$3,10,IF(LOG('Indicator Data'!E136)&lt;F$4,0,10-(F$3-LOG('Indicator Data'!E136))/(F$3-F$4)*10))),1)))</f>
        <v>0.1</v>
      </c>
      <c r="G136" s="197">
        <f>ROUND(IF('Indicator Data'!F136=0,0,IF(LOG('Indicator Data'!F136)&gt;G$3,10,IF(LOG('Indicator Data'!F136)&lt;G$4,0,10-(G$3-LOG('Indicator Data'!F136))/(G$3-G$4)*10))),1)</f>
        <v>3.6</v>
      </c>
      <c r="H136" s="196">
        <f>ROUND(IF('Indicator Data'!G136=0,0,IF(LOG('Indicator Data'!G136)&gt;H$3,10,IF(LOG('Indicator Data'!G136)&lt;H$4,0,10-(H$3-LOG('Indicator Data'!G136))/(H$3-H$4)*10))),1)</f>
        <v>1.5</v>
      </c>
      <c r="I136" s="196">
        <f>ROUND(IF('Indicator Data'!H136=0,0,IF(LOG('Indicator Data'!H136)&gt;I$3,10,IF(LOG('Indicator Data'!H136)&lt;I$4,0,10-(I$3-LOG('Indicator Data'!H136))/(I$3-I$4)*10))),1)</f>
        <v>5.2</v>
      </c>
      <c r="J136" s="196">
        <f t="shared" si="215"/>
        <v>3.6</v>
      </c>
      <c r="K136" s="196">
        <f>ROUND(IF('Indicator Data'!I136=0,0,IF(LOG('Indicator Data'!I136)&gt;K$3,10,IF(LOG('Indicator Data'!I136)&lt;K$4,0,10-(K$3-LOG('Indicator Data'!I136))/(K$3-K$4)*10))),1)</f>
        <v>1.7</v>
      </c>
      <c r="L136" s="197">
        <f t="shared" si="216"/>
        <v>2.7</v>
      </c>
      <c r="M136" s="197">
        <f>ROUND(IF('Indicator Data'!J136=0,0,IF(LOG('Indicator Data'!J136)&gt;M$3,10,IF(LOG('Indicator Data'!J136)&lt;M$4,0,10-(M$3-LOG('Indicator Data'!J136))/(M$3-M$4)*10))),1)</f>
        <v>0</v>
      </c>
      <c r="N136" s="198">
        <f>'Indicator Data'!C136/'Indicator Data'!$CB136</f>
        <v>0</v>
      </c>
      <c r="O136" s="198">
        <f>'Indicator Data'!D136/'Indicator Data'!$CB136</f>
        <v>0</v>
      </c>
      <c r="P136" s="198" t="str">
        <f>IF(F136=0.1,"x",'Indicator Data'!E136/'Indicator Data'!$CB136)</f>
        <v>x</v>
      </c>
      <c r="Q136" s="198">
        <f>'Indicator Data'!F136/'Indicator Data'!$CB136</f>
        <v>6.7822084448828141E-5</v>
      </c>
      <c r="R136" s="198">
        <f>'Indicator Data'!G136/'Indicator Data'!$CB136</f>
        <v>1.8390352731200977E-2</v>
      </c>
      <c r="S136" s="198">
        <f>'Indicator Data'!H136/'Indicator Data'!$CB136</f>
        <v>2.047015170729416E-3</v>
      </c>
      <c r="T136" s="198">
        <f>'Indicator Data'!I136/'Indicator Data'!$CB136</f>
        <v>3.4028462730731298E-3</v>
      </c>
      <c r="U136" s="198">
        <f>'Indicator Data'!J136/'Indicator Data'!$CB136</f>
        <v>0</v>
      </c>
      <c r="V136" s="196">
        <f t="shared" si="217"/>
        <v>0</v>
      </c>
      <c r="W136" s="196">
        <f t="shared" si="218"/>
        <v>0</v>
      </c>
      <c r="X136" s="197">
        <f t="shared" si="219"/>
        <v>0</v>
      </c>
      <c r="Y136" s="197">
        <f t="shared" si="220"/>
        <v>0.1</v>
      </c>
      <c r="Z136" s="197">
        <f t="shared" si="221"/>
        <v>9.6</v>
      </c>
      <c r="AA136" s="196">
        <f t="shared" si="222"/>
        <v>10</v>
      </c>
      <c r="AB136" s="196">
        <f t="shared" si="223"/>
        <v>4.0999999999999996</v>
      </c>
      <c r="AC136" s="196">
        <f t="shared" si="224"/>
        <v>8.3000000000000007</v>
      </c>
      <c r="AD136" s="196">
        <f t="shared" si="225"/>
        <v>3.4</v>
      </c>
      <c r="AE136" s="197">
        <f t="shared" si="226"/>
        <v>6.5</v>
      </c>
      <c r="AF136" s="197">
        <f t="shared" si="227"/>
        <v>0</v>
      </c>
      <c r="AG136" s="196">
        <f>ROUND(IF('Indicator Data'!K136=0,0,IF('Indicator Data'!K136&gt;AG$3,10,IF('Indicator Data'!K136&lt;AG$4,0,10-(AG$3-'Indicator Data'!K136)/(AG$3-AG$4)*10))),1)</f>
        <v>1</v>
      </c>
      <c r="AH136" s="199">
        <f t="shared" si="228"/>
        <v>0.1</v>
      </c>
      <c r="AI136" s="199">
        <f t="shared" si="229"/>
        <v>0.1</v>
      </c>
      <c r="AJ136" s="197">
        <f t="shared" si="230"/>
        <v>5.8</v>
      </c>
      <c r="AK136" s="197">
        <f t="shared" si="231"/>
        <v>4.7</v>
      </c>
      <c r="AL136" s="199">
        <f t="shared" si="232"/>
        <v>5.3</v>
      </c>
      <c r="AM136" s="199">
        <f t="shared" si="233"/>
        <v>2.6</v>
      </c>
      <c r="AN136" s="197">
        <f t="shared" si="234"/>
        <v>0</v>
      </c>
      <c r="AO136" s="200">
        <f t="shared" si="235"/>
        <v>0.1</v>
      </c>
      <c r="AP136" s="200">
        <f t="shared" si="260"/>
        <v>0.1</v>
      </c>
      <c r="AQ136" s="200">
        <f t="shared" si="236"/>
        <v>7.7</v>
      </c>
      <c r="AR136" s="200">
        <f t="shared" si="237"/>
        <v>4.9000000000000004</v>
      </c>
      <c r="AS136" s="199">
        <f t="shared" si="238"/>
        <v>0.5</v>
      </c>
      <c r="AT136" s="199" t="str">
        <f>IF('Indicator Data'!L136="No data","x",IF('Indicator Data'!CC136&lt;1000,"x",ROUND((IF('Indicator Data'!L136&gt;AT$3,10,IF('Indicator Data'!L136&lt;AT$4,0,10-(AT$3-'Indicator Data'!L136)/(AT$3-AT$4)*10))),1)))</f>
        <v>x</v>
      </c>
      <c r="AU136" s="200">
        <f t="shared" si="239"/>
        <v>0.5</v>
      </c>
      <c r="AV136" s="201">
        <f>IF('Indicator Data'!M136="No data","x",ROUND(IF('Indicator Data'!M136=0,0,IF(LOG('Indicator Data'!M136)&gt;AV$3,10,IF(LOG('Indicator Data'!M136)&lt;AV$4,0,10-(AV$3-LOG('Indicator Data'!M136))/(AV$3-AV$4)*10))),1))</f>
        <v>0</v>
      </c>
      <c r="AW136" s="198">
        <f>IF(AV136="x","x",'Indicator Data'!M136/'Indicator Data'!$CB136)</f>
        <v>0</v>
      </c>
      <c r="AX136" s="201">
        <f t="shared" si="240"/>
        <v>0</v>
      </c>
      <c r="AY136" s="197">
        <f t="shared" si="261"/>
        <v>0</v>
      </c>
      <c r="AZ136" s="201" t="str">
        <f>IF('Indicator Data'!N136="No data","x",ROUND(IF('Indicator Data'!N136=0,0,IF(LOG('Indicator Data'!N136)&gt;AZ$3,10,IF(LOG('Indicator Data'!N136)&lt;AZ$4,0,10-(AZ$3-LOG('Indicator Data'!N136))/(AZ$3-AZ$4)*10))),1))</f>
        <v>x</v>
      </c>
      <c r="BA136" s="198" t="str">
        <f>IF(AZ136="x","x",'Indicator Data'!N136/'Indicator Data'!$CB136)</f>
        <v>x</v>
      </c>
      <c r="BB136" s="201" t="str">
        <f t="shared" si="241"/>
        <v>x</v>
      </c>
      <c r="BC136" s="197" t="str">
        <f t="shared" si="262"/>
        <v>x</v>
      </c>
      <c r="BD136" s="201" t="str">
        <f>IF('Indicator Data'!O136="No data","x",ROUND(IF('Indicator Data'!O136=0,0,IF(LOG('Indicator Data'!O136)&gt;BD$3,10,IF(LOG('Indicator Data'!O136)&lt;BD$4,0,10-(BD$3-LOG('Indicator Data'!O136))/(BD$3-BD$4)*10))),1))</f>
        <v>x</v>
      </c>
      <c r="BE136" s="198" t="str">
        <f>IF(BD136="x","x",'Indicator Data'!O136/'Indicator Data'!$CB136)</f>
        <v>x</v>
      </c>
      <c r="BF136" s="201" t="str">
        <f t="shared" si="242"/>
        <v>x</v>
      </c>
      <c r="BG136" s="197" t="str">
        <f t="shared" si="263"/>
        <v>x</v>
      </c>
      <c r="BH136" s="201" t="str">
        <f>IF('Indicator Data'!P136="No data","x",ROUND(IF('Indicator Data'!P136=0,0,IF(LOG('Indicator Data'!P136)&gt;BH$3,10,IF(LOG('Indicator Data'!P136)&lt;BH$4,0,10-(BH$3-LOG('Indicator Data'!P136))/(BH$3-BH$4)*10))),1))</f>
        <v>x</v>
      </c>
      <c r="BI136" s="198" t="str">
        <f>IF(BH136="x","x",'Indicator Data'!P136/'Indicator Data'!$CB136)</f>
        <v>x</v>
      </c>
      <c r="BJ136" s="201" t="str">
        <f t="shared" si="243"/>
        <v>x</v>
      </c>
      <c r="BK136" s="197" t="str">
        <f t="shared" si="264"/>
        <v>x</v>
      </c>
      <c r="BL136" s="199">
        <f t="shared" si="265"/>
        <v>0</v>
      </c>
      <c r="BM136" s="201">
        <f>ROUND(IF('Indicator Data'!Q136=0,0,IF(LOG('Indicator Data'!Q136)&gt;BM$3,10,IF(LOG('Indicator Data'!Q136)&lt;BM$4,0,10-(BM$3-LOG('Indicator Data'!Q136))/(BM$3-BM$4)*10))),1)</f>
        <v>0</v>
      </c>
      <c r="BN136" s="252">
        <f>'Indicator Data'!R136</f>
        <v>0</v>
      </c>
      <c r="BO136" s="201">
        <f t="shared" si="244"/>
        <v>0</v>
      </c>
      <c r="BP136" s="201">
        <f t="shared" si="245"/>
        <v>0</v>
      </c>
      <c r="BQ136" s="201">
        <f>ROUND(IF('Indicator Data'!S136=0,0,IF(LOG('Indicator Data'!S136)&gt;BQ$3,10,IF(LOG('Indicator Data'!S136)&lt;BQ$4,0,10-(BQ$3-LOG('Indicator Data'!S136))/(BQ$3-BQ$4)*10))),1)</f>
        <v>0</v>
      </c>
      <c r="BR136" s="252">
        <f>'Indicator Data'!T136</f>
        <v>0</v>
      </c>
      <c r="BS136" s="201">
        <f t="shared" si="246"/>
        <v>0</v>
      </c>
      <c r="BT136" s="201">
        <f t="shared" si="247"/>
        <v>0</v>
      </c>
      <c r="BU136" s="197">
        <f t="shared" si="248"/>
        <v>0</v>
      </c>
      <c r="BV136" s="201">
        <f>ROUND(IF('Indicator Data'!U136=0,0,IF(LOG('Indicator Data'!U136)&gt;BV$3,10,IF(LOG('Indicator Data'!U136)&lt;BV$4,0,10-(BV$3-LOG('Indicator Data'!U136))/(BV$3-BV$4)*10))),1)</f>
        <v>0</v>
      </c>
      <c r="BW136" s="198">
        <f>'Indicator Data'!U136/'Indicator Data'!$CB136</f>
        <v>0</v>
      </c>
      <c r="BX136" s="201">
        <f t="shared" si="249"/>
        <v>0</v>
      </c>
      <c r="BY136" s="197">
        <f t="shared" si="266"/>
        <v>0</v>
      </c>
      <c r="BZ136" s="201">
        <f>ROUND(IF('Indicator Data'!V136=0,0,IF(LOG('Indicator Data'!V136)&gt;BZ$3,10,IF(LOG('Indicator Data'!V136)&lt;BZ$4,0,10-(BZ$3-LOG('Indicator Data'!V136))/(BZ$3-BZ$4)*10))),1)</f>
        <v>4.5</v>
      </c>
      <c r="CA136" s="198">
        <f>IF('Indicator Data'!V136/'Indicator Data'!$CB136&gt;1,1,'Indicator Data'!V136/'Indicator Data'!$CB136)</f>
        <v>0.63667429756704708</v>
      </c>
      <c r="CB136" s="201">
        <f t="shared" si="250"/>
        <v>6.4</v>
      </c>
      <c r="CC136" s="197">
        <f t="shared" si="267"/>
        <v>5.5</v>
      </c>
      <c r="CD136" s="201">
        <f>ROUND(IF('Indicator Data'!W136=0,0,IF(LOG('Indicator Data'!W136)&gt;CD$3,10,IF(LOG('Indicator Data'!W136)&lt;CD$4,0,10-(CD$3-LOG('Indicator Data'!W136))/(CD$3-CD$4)*10))),1)</f>
        <v>3.8</v>
      </c>
      <c r="CE136" s="198">
        <f>'Indicator Data'!W136/'Indicator Data'!$CB136</f>
        <v>0.22809922450472031</v>
      </c>
      <c r="CF136" s="201">
        <f t="shared" si="251"/>
        <v>2.2999999999999998</v>
      </c>
      <c r="CG136" s="197">
        <f t="shared" si="268"/>
        <v>3.1</v>
      </c>
      <c r="CH136" s="199">
        <f t="shared" si="252"/>
        <v>2.5</v>
      </c>
      <c r="CI136" s="201">
        <f>IF('Indicator Data'!BR136="No data","x",ROUND(IF('Indicator Data'!BR136&gt;CI$3,0,IF('Indicator Data'!BR136&lt;CI$4,10,(CI$3-'Indicator Data'!BR136)/(CI$3-CI$4)*10)),1))</f>
        <v>0</v>
      </c>
      <c r="CJ136" s="201">
        <f>IF('Indicator Data'!BS136="No data","x",ROUND(IF('Indicator Data'!BS136&gt;CJ$3,0,IF('Indicator Data'!BS136&lt;CJ$4,10,(CJ$3-'Indicator Data'!BS136)/(CJ$3-CJ$4)*10)),1))</f>
        <v>0</v>
      </c>
      <c r="CK136" s="201" t="str">
        <f>IF('Indicator Data'!AC136="No data","x",ROUND(IF('Indicator Data'!AC136&gt;CK$3,0,IF('Indicator Data'!AC136&lt;CK$4,10,(CK$3-'Indicator Data'!AC136)/(CK$3-CK$4)*10)),1))</f>
        <v>x</v>
      </c>
      <c r="CL136" s="197">
        <f t="shared" si="253"/>
        <v>0</v>
      </c>
      <c r="CM136" s="201">
        <f>IF('Indicator Data'!X136="No data","x",ROUND(IF(LOG('Indicator Data'!X136)&gt;CM$3,10,IF(LOG('Indicator Data'!X136)&lt;CM$4,0,10-(CM$3-LOG('Indicator Data'!X136))/(CM$3-CM$4)*10)),1))</f>
        <v>5.3</v>
      </c>
      <c r="CN136" s="201">
        <f>IF('Indicator Data'!Y136="No data","x",ROUND(IF('Indicator Data'!Y136&gt;CN$3,10,IF('Indicator Data'!Y136&lt;CN$4,0,10-(CN$3-'Indicator Data'!Y136)/(CN$3-CN$4)*10)),1))</f>
        <v>2.2999999999999998</v>
      </c>
      <c r="CO136" s="201">
        <f>IF('Indicator Data'!Z136="No data","x",ROUND(IF('Indicator Data'!Z136&gt;CO$3,10,IF('Indicator Data'!Z136&lt;CO$4,0,10-(CO$3-'Indicator Data'!Z136)/(CO$3-CO$4)*10)),1))</f>
        <v>8.1</v>
      </c>
      <c r="CP136" s="201" t="str">
        <f>IF('Indicator Data'!AA136="No data","x",ROUND(IF('Indicator Data'!AA136&gt;CP$3,10,IF('Indicator Data'!AA136&lt;CP$4,0,10-(CP$3-'Indicator Data'!AA136)/(CP$3-CP$4)*10)),1))</f>
        <v>x</v>
      </c>
      <c r="CQ136" s="197">
        <f t="shared" si="269"/>
        <v>5.2</v>
      </c>
      <c r="CR136" s="199">
        <f t="shared" si="270"/>
        <v>3.5</v>
      </c>
      <c r="CS136" s="201" t="str">
        <f>IF('Indicator Data'!AF136="No data","x",ROUND(IF('Indicator Data'!AF136&gt;CS$3,10,IF('Indicator Data'!AF136&lt;CS$4,0,10-(CS$3-'Indicator Data'!AF136)/(CS$3-CS$4)*10)),1))</f>
        <v>x</v>
      </c>
      <c r="CT136" s="201" t="str">
        <f>IF('Indicator Data'!AG136="No data","x",ROUND(IF('Indicator Data'!AG136&gt;CT$3,10,IF('Indicator Data'!AG136&lt;CT$4,0,10-(CT$3-'Indicator Data'!AG136)/(CT$3-CT$4)*10)),1))</f>
        <v>x</v>
      </c>
      <c r="CU136" s="197">
        <f t="shared" si="271"/>
        <v>5.2</v>
      </c>
      <c r="CV136" s="201">
        <f>IF('Indicator Data'!AB136="No data","x",ROUND(IF('Indicator Data'!AB136&gt;CV$3,10,IF('Indicator Data'!AB136&lt;CV$4,0,10-(CV$3-'Indicator Data'!AB136)/(CV$3-CV$4)*10)),1))</f>
        <v>0</v>
      </c>
      <c r="CW136" s="197">
        <f t="shared" si="272"/>
        <v>0</v>
      </c>
      <c r="CX136" s="198">
        <f>IF('Indicator Data'!AD136="No data","x",'Indicator Data'!AD136/'Indicator Data'!$CA136)</f>
        <v>6.0800353747512709E-4</v>
      </c>
      <c r="CY136" s="201">
        <f t="shared" si="254"/>
        <v>3.9</v>
      </c>
      <c r="CZ136" s="201">
        <f>IF('Indicator Data'!AE136="No data","x",ROUND(IF('Indicator Data'!AE136&gt;CZ$3,0,IF('Indicator Data'!AE136&lt;CZ$4,10,(CZ$3-'Indicator Data'!AE136)/(CZ$3-CZ$4)*10)),1))</f>
        <v>4</v>
      </c>
      <c r="DA136" s="197">
        <f t="shared" si="273"/>
        <v>4</v>
      </c>
      <c r="DB136" s="199">
        <f t="shared" si="274"/>
        <v>3.1</v>
      </c>
      <c r="DC136" s="200">
        <f t="shared" si="255"/>
        <v>2.4</v>
      </c>
      <c r="DD136" s="202">
        <f t="shared" si="256"/>
        <v>3.2</v>
      </c>
      <c r="DE136" s="201">
        <f>ROUND(IF('Indicator Data'!AH136=0,0,IF('Indicator Data'!AH136&gt;DE$3,10,IF('Indicator Data'!AH136&lt;DE$4,0,10-(DE$3-'Indicator Data'!AH136)/(DE$3-DE$4)*10))),1)</f>
        <v>0</v>
      </c>
      <c r="DF136" s="201">
        <f>ROUND(IF('Indicator Data'!AI136=0,0,IF(LOG('Indicator Data'!AI136)&gt;LOG(DF$3),10,IF(LOG('Indicator Data'!AI136)&lt;LOG(DF$4),0,10-(LOG(DF$3)-LOG('Indicator Data'!AI136))/(LOG(DF$3)-LOG(DF$4))*10))),1)</f>
        <v>0</v>
      </c>
      <c r="DG136" s="203">
        <f t="shared" si="257"/>
        <v>0</v>
      </c>
      <c r="DH136" s="197">
        <f>'Indicator Data'!AJ136</f>
        <v>0</v>
      </c>
      <c r="DI136" s="197">
        <f>'Indicator Data'!AK136</f>
        <v>0</v>
      </c>
      <c r="DJ136" s="200">
        <f t="shared" si="258"/>
        <v>0</v>
      </c>
      <c r="DK136" s="202">
        <f t="shared" si="259"/>
        <v>0</v>
      </c>
      <c r="DL136" s="13"/>
      <c r="DM136" s="24"/>
    </row>
    <row r="137" spans="1:117" s="2" customFormat="1">
      <c r="A137" s="205" t="str">
        <f>'Indicator Data'!A137</f>
        <v>Palestine</v>
      </c>
      <c r="B137" s="206" t="str">
        <f>'Indicator Data'!B137</f>
        <v>PSE</v>
      </c>
      <c r="C137" s="204">
        <f>ROUND(IF('Indicator Data'!C137=0,0.1,IF(LOG('Indicator Data'!C137)&gt;C$3,10,IF(LOG('Indicator Data'!C137)&lt;C$4,0,10-(C$3-LOG('Indicator Data'!C137))/(C$3-C$4)*10))),1)</f>
        <v>7</v>
      </c>
      <c r="D137" s="196">
        <f>ROUND(IF('Indicator Data'!D137=0,0.1,IF(LOG('Indicator Data'!D137)&gt;D$3,10,IF(LOG('Indicator Data'!D137)&lt;D$4,0,10-(D$3-LOG('Indicator Data'!D137))/(D$3-D$4)*10))),1)</f>
        <v>4.7</v>
      </c>
      <c r="E137" s="197">
        <f t="shared" si="214"/>
        <v>6</v>
      </c>
      <c r="F137" s="197">
        <f>IF('Indicator Data'!E137="No data",0.1,(ROUND(IF('Indicator Data'!E137=0,0,IF(LOG('Indicator Data'!E137)&gt;F$3,10,IF(LOG('Indicator Data'!E137)&lt;F$4,0,10-(F$3-LOG('Indicator Data'!E137))/(F$3-F$4)*10))),1)))</f>
        <v>3.1</v>
      </c>
      <c r="G137" s="197">
        <f>ROUND(IF('Indicator Data'!F137=0,0,IF(LOG('Indicator Data'!F137)&gt;G$3,10,IF(LOG('Indicator Data'!F137)&lt;G$4,0,10-(G$3-LOG('Indicator Data'!F137))/(G$3-G$4)*10))),1)</f>
        <v>4.9000000000000004</v>
      </c>
      <c r="H137" s="196">
        <f>ROUND(IF('Indicator Data'!G137=0,0,IF(LOG('Indicator Data'!G137)&gt;H$3,10,IF(LOG('Indicator Data'!G137)&lt;H$4,0,10-(H$3-LOG('Indicator Data'!G137))/(H$3-H$4)*10))),1)</f>
        <v>0</v>
      </c>
      <c r="I137" s="196">
        <f>ROUND(IF('Indicator Data'!H137=0,0,IF(LOG('Indicator Data'!H137)&gt;I$3,10,IF(LOG('Indicator Data'!H137)&lt;I$4,0,10-(I$3-LOG('Indicator Data'!H137))/(I$3-I$4)*10))),1)</f>
        <v>0</v>
      </c>
      <c r="J137" s="196">
        <f t="shared" si="215"/>
        <v>0</v>
      </c>
      <c r="K137" s="196">
        <f>ROUND(IF('Indicator Data'!I137=0,0,IF(LOG('Indicator Data'!I137)&gt;K$3,10,IF(LOG('Indicator Data'!I137)&lt;K$4,0,10-(K$3-LOG('Indicator Data'!I137))/(K$3-K$4)*10))),1)</f>
        <v>0</v>
      </c>
      <c r="L137" s="197">
        <f t="shared" si="216"/>
        <v>0</v>
      </c>
      <c r="M137" s="197">
        <f>ROUND(IF('Indicator Data'!J137=0,0,IF(LOG('Indicator Data'!J137)&gt;M$3,10,IF(LOG('Indicator Data'!J137)&lt;M$4,0,10-(M$3-LOG('Indicator Data'!J137))/(M$3-M$4)*10))),1)</f>
        <v>0</v>
      </c>
      <c r="N137" s="198">
        <f>'Indicator Data'!C137/'Indicator Data'!$CB137</f>
        <v>1.3416269677287132E-3</v>
      </c>
      <c r="O137" s="198">
        <f>'Indicator Data'!D137/'Indicator Data'!$CB137</f>
        <v>5.3464969093470681E-5</v>
      </c>
      <c r="P137" s="198">
        <f>IF(F137=0.1,"x",'Indicator Data'!E137/'Indicator Data'!$CB137)</f>
        <v>3.8009240580520433E-4</v>
      </c>
      <c r="Q137" s="198">
        <f>'Indicator Data'!F137/'Indicator Data'!$CB137</f>
        <v>1.8993954948739901E-6</v>
      </c>
      <c r="R137" s="198">
        <f>'Indicator Data'!G137/'Indicator Data'!$CB137</f>
        <v>0</v>
      </c>
      <c r="S137" s="198">
        <f>'Indicator Data'!H137/'Indicator Data'!$CB137</f>
        <v>0</v>
      </c>
      <c r="T137" s="198">
        <f>'Indicator Data'!I137/'Indicator Data'!$CB137</f>
        <v>0</v>
      </c>
      <c r="U137" s="198">
        <f>'Indicator Data'!J137/'Indicator Data'!$CB137</f>
        <v>0</v>
      </c>
      <c r="V137" s="196">
        <f t="shared" si="217"/>
        <v>6.7</v>
      </c>
      <c r="W137" s="196">
        <f t="shared" si="218"/>
        <v>0.5</v>
      </c>
      <c r="X137" s="197">
        <f t="shared" si="219"/>
        <v>4.3</v>
      </c>
      <c r="Y137" s="197">
        <f t="shared" si="220"/>
        <v>0.3</v>
      </c>
      <c r="Z137" s="197">
        <f t="shared" si="221"/>
        <v>6.2</v>
      </c>
      <c r="AA137" s="196">
        <f t="shared" si="222"/>
        <v>0</v>
      </c>
      <c r="AB137" s="196">
        <f t="shared" si="223"/>
        <v>0</v>
      </c>
      <c r="AC137" s="196">
        <f t="shared" si="224"/>
        <v>0</v>
      </c>
      <c r="AD137" s="196">
        <f t="shared" si="225"/>
        <v>0</v>
      </c>
      <c r="AE137" s="197">
        <f t="shared" si="226"/>
        <v>0</v>
      </c>
      <c r="AF137" s="197">
        <f t="shared" si="227"/>
        <v>0</v>
      </c>
      <c r="AG137" s="196">
        <f>ROUND(IF('Indicator Data'!K137=0,0,IF('Indicator Data'!K137&gt;AG$3,10,IF('Indicator Data'!K137&lt;AG$4,0,10-(AG$3-'Indicator Data'!K137)/(AG$3-AG$4)*10))),1)</f>
        <v>0</v>
      </c>
      <c r="AH137" s="199">
        <f t="shared" si="228"/>
        <v>6.9</v>
      </c>
      <c r="AI137" s="199">
        <f t="shared" si="229"/>
        <v>2.6</v>
      </c>
      <c r="AJ137" s="197">
        <f t="shared" si="230"/>
        <v>0</v>
      </c>
      <c r="AK137" s="197">
        <f t="shared" si="231"/>
        <v>0</v>
      </c>
      <c r="AL137" s="199">
        <f t="shared" si="232"/>
        <v>0</v>
      </c>
      <c r="AM137" s="199">
        <f t="shared" si="233"/>
        <v>0</v>
      </c>
      <c r="AN137" s="197">
        <f t="shared" si="234"/>
        <v>0</v>
      </c>
      <c r="AO137" s="200">
        <f t="shared" si="235"/>
        <v>5.2</v>
      </c>
      <c r="AP137" s="200">
        <f t="shared" si="260"/>
        <v>1.8</v>
      </c>
      <c r="AQ137" s="200">
        <f t="shared" si="236"/>
        <v>5.6</v>
      </c>
      <c r="AR137" s="200">
        <f t="shared" si="237"/>
        <v>0</v>
      </c>
      <c r="AS137" s="199">
        <f t="shared" si="238"/>
        <v>0</v>
      </c>
      <c r="AT137" s="199" t="str">
        <f>IF('Indicator Data'!L137="No data","x",IF('Indicator Data'!CC137&lt;1000,"x",ROUND((IF('Indicator Data'!L137&gt;AT$3,10,IF('Indicator Data'!L137&lt;AT$4,0,10-(AT$3-'Indicator Data'!L137)/(AT$3-AT$4)*10))),1)))</f>
        <v>x</v>
      </c>
      <c r="AU137" s="200">
        <f t="shared" si="239"/>
        <v>0</v>
      </c>
      <c r="AV137" s="201">
        <f>IF('Indicator Data'!M137="No data","x",ROUND(IF('Indicator Data'!M137=0,0,IF(LOG('Indicator Data'!M137)&gt;AV$3,10,IF(LOG('Indicator Data'!M137)&lt;AV$4,0,10-(AV$3-LOG('Indicator Data'!M137))/(AV$3-AV$4)*10))),1))</f>
        <v>0</v>
      </c>
      <c r="AW137" s="198">
        <f>IF(AV137="x","x",'Indicator Data'!M137/'Indicator Data'!$CB137)</f>
        <v>0</v>
      </c>
      <c r="AX137" s="201">
        <f t="shared" si="240"/>
        <v>0</v>
      </c>
      <c r="AY137" s="197">
        <f t="shared" si="261"/>
        <v>0</v>
      </c>
      <c r="AZ137" s="201" t="str">
        <f>IF('Indicator Data'!N137="No data","x",ROUND(IF('Indicator Data'!N137=0,0,IF(LOG('Indicator Data'!N137)&gt;AZ$3,10,IF(LOG('Indicator Data'!N137)&lt;AZ$4,0,10-(AZ$3-LOG('Indicator Data'!N137))/(AZ$3-AZ$4)*10))),1))</f>
        <v>x</v>
      </c>
      <c r="BA137" s="198" t="str">
        <f>IF(AZ137="x","x",'Indicator Data'!N137/'Indicator Data'!$CB137)</f>
        <v>x</v>
      </c>
      <c r="BB137" s="201" t="str">
        <f t="shared" si="241"/>
        <v>x</v>
      </c>
      <c r="BC137" s="197" t="str">
        <f t="shared" si="262"/>
        <v>x</v>
      </c>
      <c r="BD137" s="201" t="str">
        <f>IF('Indicator Data'!O137="No data","x",ROUND(IF('Indicator Data'!O137=0,0,IF(LOG('Indicator Data'!O137)&gt;BD$3,10,IF(LOG('Indicator Data'!O137)&lt;BD$4,0,10-(BD$3-LOG('Indicator Data'!O137))/(BD$3-BD$4)*10))),1))</f>
        <v>x</v>
      </c>
      <c r="BE137" s="198" t="str">
        <f>IF(BD137="x","x",'Indicator Data'!O137/'Indicator Data'!$CB137)</f>
        <v>x</v>
      </c>
      <c r="BF137" s="201" t="str">
        <f t="shared" si="242"/>
        <v>x</v>
      </c>
      <c r="BG137" s="197" t="str">
        <f t="shared" si="263"/>
        <v>x</v>
      </c>
      <c r="BH137" s="201" t="str">
        <f>IF('Indicator Data'!P137="No data","x",ROUND(IF('Indicator Data'!P137=0,0,IF(LOG('Indicator Data'!P137)&gt;BH$3,10,IF(LOG('Indicator Data'!P137)&lt;BH$4,0,10-(BH$3-LOG('Indicator Data'!P137))/(BH$3-BH$4)*10))),1))</f>
        <v>x</v>
      </c>
      <c r="BI137" s="198" t="str">
        <f>IF(BH137="x","x",'Indicator Data'!P137/'Indicator Data'!$CB137)</f>
        <v>x</v>
      </c>
      <c r="BJ137" s="201" t="str">
        <f t="shared" si="243"/>
        <v>x</v>
      </c>
      <c r="BK137" s="197" t="str">
        <f t="shared" si="264"/>
        <v>x</v>
      </c>
      <c r="BL137" s="199">
        <f t="shared" si="265"/>
        <v>0</v>
      </c>
      <c r="BM137" s="201">
        <f>ROUND(IF('Indicator Data'!Q137=0,0,IF(LOG('Indicator Data'!Q137)&gt;BM$3,10,IF(LOG('Indicator Data'!Q137)&lt;BM$4,0,10-(BM$3-LOG('Indicator Data'!Q137))/(BM$3-BM$4)*10))),1)</f>
        <v>8.1</v>
      </c>
      <c r="BN137" s="252">
        <f>'Indicator Data'!R137</f>
        <v>0.978430982</v>
      </c>
      <c r="BO137" s="201">
        <f t="shared" si="244"/>
        <v>9.8000000000000007</v>
      </c>
      <c r="BP137" s="201">
        <f t="shared" si="245"/>
        <v>9.1</v>
      </c>
      <c r="BQ137" s="201">
        <f>ROUND(IF('Indicator Data'!S137=0,0,IF(LOG('Indicator Data'!S137)&gt;BQ$3,10,IF(LOG('Indicator Data'!S137)&lt;BQ$4,0,10-(BQ$3-LOG('Indicator Data'!S137))/(BQ$3-BQ$4)*10))),1)</f>
        <v>8.1</v>
      </c>
      <c r="BR137" s="252">
        <f>'Indicator Data'!T137</f>
        <v>0.978430982</v>
      </c>
      <c r="BS137" s="201">
        <f t="shared" si="246"/>
        <v>9.8000000000000007</v>
      </c>
      <c r="BT137" s="201">
        <f t="shared" si="247"/>
        <v>9.1</v>
      </c>
      <c r="BU137" s="197">
        <f t="shared" si="248"/>
        <v>9.1</v>
      </c>
      <c r="BV137" s="201">
        <f>ROUND(IF('Indicator Data'!U137=0,0,IF(LOG('Indicator Data'!U137)&gt;BV$3,10,IF(LOG('Indicator Data'!U137)&lt;BV$4,0,10-(BV$3-LOG('Indicator Data'!U137))/(BV$3-BV$4)*10))),1)</f>
        <v>5.4</v>
      </c>
      <c r="BW137" s="198">
        <f>'Indicator Data'!U137/'Indicator Data'!$CB137</f>
        <v>1.2766038637048675E-2</v>
      </c>
      <c r="BX137" s="201">
        <f t="shared" si="249"/>
        <v>0.1</v>
      </c>
      <c r="BY137" s="197">
        <f t="shared" si="266"/>
        <v>3.2</v>
      </c>
      <c r="BZ137" s="201">
        <f>ROUND(IF('Indicator Data'!V137=0,0,IF(LOG('Indicator Data'!V137)&gt;BZ$3,10,IF(LOG('Indicator Data'!V137)&lt;BZ$4,0,10-(BZ$3-LOG('Indicator Data'!V137))/(BZ$3-BZ$4)*10))),1)</f>
        <v>8.1</v>
      </c>
      <c r="CA137" s="198">
        <f>IF('Indicator Data'!V137/'Indicator Data'!$CB137&gt;1,1,'Indicator Data'!V137/'Indicator Data'!$CB137)</f>
        <v>0.9547563264104727</v>
      </c>
      <c r="CB137" s="201">
        <f t="shared" si="250"/>
        <v>9.5</v>
      </c>
      <c r="CC137" s="197">
        <f t="shared" si="267"/>
        <v>8.9</v>
      </c>
      <c r="CD137" s="201">
        <f>ROUND(IF('Indicator Data'!W137=0,0,IF(LOG('Indicator Data'!W137)&gt;CD$3,10,IF(LOG('Indicator Data'!W137)&lt;CD$4,0,10-(CD$3-LOG('Indicator Data'!W137))/(CD$3-CD$4)*10))),1)</f>
        <v>7.3</v>
      </c>
      <c r="CE137" s="198">
        <f>'Indicator Data'!W137/'Indicator Data'!$CB137</f>
        <v>0.26128492786370316</v>
      </c>
      <c r="CF137" s="201">
        <f t="shared" si="251"/>
        <v>2.6</v>
      </c>
      <c r="CG137" s="197">
        <f t="shared" si="268"/>
        <v>5.4</v>
      </c>
      <c r="CH137" s="199">
        <f t="shared" si="252"/>
        <v>7.3</v>
      </c>
      <c r="CI137" s="201">
        <f>IF('Indicator Data'!BR137="No data","x",ROUND(IF('Indicator Data'!BR137&gt;CI$3,0,IF('Indicator Data'!BR137&lt;CI$4,10,(CI$3-'Indicator Data'!BR137)/(CI$3-CI$4)*10)),1))</f>
        <v>0.3</v>
      </c>
      <c r="CJ137" s="201">
        <f>IF('Indicator Data'!BS137="No data","x",ROUND(IF('Indicator Data'!BS137&gt;CJ$3,0,IF('Indicator Data'!BS137&lt;CJ$4,10,(CJ$3-'Indicator Data'!BS137)/(CJ$3-CJ$4)*10)),1))</f>
        <v>0.5</v>
      </c>
      <c r="CK137" s="201" t="str">
        <f>IF('Indicator Data'!AC137="No data","x",ROUND(IF('Indicator Data'!AC137&gt;CK$3,0,IF('Indicator Data'!AC137&lt;CK$4,10,(CK$3-'Indicator Data'!AC137)/(CK$3-CK$4)*10)),1))</f>
        <v>x</v>
      </c>
      <c r="CL137" s="197">
        <f t="shared" si="253"/>
        <v>0.4</v>
      </c>
      <c r="CM137" s="201">
        <f>IF('Indicator Data'!X137="No data","x",ROUND(IF(LOG('Indicator Data'!X137)&gt;CM$3,10,IF(LOG('Indicator Data'!X137)&lt;CM$4,0,10-(CM$3-LOG('Indicator Data'!X137))/(CM$3-CM$4)*10)),1))</f>
        <v>9.6</v>
      </c>
      <c r="CN137" s="201">
        <f>IF('Indicator Data'!Y137="No data","x",ROUND(IF('Indicator Data'!Y137&gt;CN$3,10,IF('Indicator Data'!Y137&lt;CN$4,0,10-(CN$3-'Indicator Data'!Y137)/(CN$3-CN$4)*10)),1))</f>
        <v>5.7</v>
      </c>
      <c r="CO137" s="201">
        <f>IF('Indicator Data'!Z137="No data","x",ROUND(IF('Indicator Data'!Z137&gt;CO$3,10,IF('Indicator Data'!Z137&lt;CO$4,0,10-(CO$3-'Indicator Data'!Z137)/(CO$3-CO$4)*10)),1))</f>
        <v>7.7</v>
      </c>
      <c r="CP137" s="201" t="str">
        <f>IF('Indicator Data'!AA137="No data","x",ROUND(IF('Indicator Data'!AA137&gt;CP$3,10,IF('Indicator Data'!AA137&lt;CP$4,0,10-(CP$3-'Indicator Data'!AA137)/(CP$3-CP$4)*10)),1))</f>
        <v>x</v>
      </c>
      <c r="CQ137" s="197">
        <f t="shared" si="269"/>
        <v>7.7</v>
      </c>
      <c r="CR137" s="199">
        <f t="shared" si="270"/>
        <v>5.3</v>
      </c>
      <c r="CS137" s="201">
        <f>IF('Indicator Data'!AF137="No data","x",ROUND(IF('Indicator Data'!AF137&gt;CS$3,10,IF('Indicator Data'!AF137&lt;CS$4,0,10-(CS$3-'Indicator Data'!AF137)/(CS$3-CS$4)*10)),1))</f>
        <v>4.7</v>
      </c>
      <c r="CT137" s="201">
        <f>IF('Indicator Data'!AG137="No data","x",ROUND(IF('Indicator Data'!AG137&gt;CT$3,10,IF('Indicator Data'!AG137&lt;CT$4,0,10-(CT$3-'Indicator Data'!AG137)/(CT$3-CT$4)*10)),1))</f>
        <v>5.7</v>
      </c>
      <c r="CU137" s="197">
        <f t="shared" si="271"/>
        <v>6.7</v>
      </c>
      <c r="CV137" s="201">
        <f>IF('Indicator Data'!AB137="No data","x",ROUND(IF('Indicator Data'!AB137&gt;CV$3,10,IF('Indicator Data'!AB137&lt;CV$4,0,10-(CV$3-'Indicator Data'!AB137)/(CV$3-CV$4)*10)),1))</f>
        <v>0.1</v>
      </c>
      <c r="CW137" s="197">
        <f t="shared" si="272"/>
        <v>0.3</v>
      </c>
      <c r="CX137" s="198">
        <f>IF('Indicator Data'!AD137="No data","x",'Indicator Data'!AD137/'Indicator Data'!$CA137)</f>
        <v>1.0663705920081797E-4</v>
      </c>
      <c r="CY137" s="201">
        <f t="shared" si="254"/>
        <v>8.9</v>
      </c>
      <c r="CZ137" s="201" t="str">
        <f>IF('Indicator Data'!AE137="No data","x",ROUND(IF('Indicator Data'!AE137&gt;CZ$3,0,IF('Indicator Data'!AE137&lt;CZ$4,10,(CZ$3-'Indicator Data'!AE137)/(CZ$3-CZ$4)*10)),1))</f>
        <v>x</v>
      </c>
      <c r="DA137" s="197">
        <f t="shared" si="273"/>
        <v>8.9</v>
      </c>
      <c r="DB137" s="199">
        <f t="shared" si="274"/>
        <v>5.3</v>
      </c>
      <c r="DC137" s="200">
        <f t="shared" si="255"/>
        <v>5</v>
      </c>
      <c r="DD137" s="202">
        <f t="shared" si="256"/>
        <v>3.3</v>
      </c>
      <c r="DE137" s="201">
        <f>ROUND(IF('Indicator Data'!AH137=0,0,IF('Indicator Data'!AH137&gt;DE$3,10,IF('Indicator Data'!AH137&lt;DE$4,0,10-(DE$3-'Indicator Data'!AH137)/(DE$3-DE$4)*10))),1)</f>
        <v>3.5</v>
      </c>
      <c r="DF137" s="201">
        <f>ROUND(IF('Indicator Data'!AI137=0,0,IF(LOG('Indicator Data'!AI137)&gt;LOG(DF$3),10,IF(LOG('Indicator Data'!AI137)&lt;LOG(DF$4),0,10-(LOG(DF$3)-LOG('Indicator Data'!AI137))/(LOG(DF$3)-LOG(DF$4))*10))),1)</f>
        <v>6.7</v>
      </c>
      <c r="DG137" s="203">
        <f t="shared" si="257"/>
        <v>5.3</v>
      </c>
      <c r="DH137" s="197">
        <f>'Indicator Data'!AJ137</f>
        <v>0</v>
      </c>
      <c r="DI137" s="197">
        <f>'Indicator Data'!AK137</f>
        <v>0</v>
      </c>
      <c r="DJ137" s="200">
        <f t="shared" si="258"/>
        <v>0</v>
      </c>
      <c r="DK137" s="202">
        <f t="shared" si="259"/>
        <v>3.7</v>
      </c>
      <c r="DL137" s="13"/>
      <c r="DM137" s="24"/>
    </row>
    <row r="138" spans="1:117" s="2" customFormat="1">
      <c r="A138" s="205" t="str">
        <f>'Indicator Data'!A138</f>
        <v>Panama</v>
      </c>
      <c r="B138" s="206" t="str">
        <f>'Indicator Data'!B138</f>
        <v>PAN</v>
      </c>
      <c r="C138" s="204">
        <f>ROUND(IF('Indicator Data'!C138=0,0.1,IF(LOG('Indicator Data'!C138)&gt;C$3,10,IF(LOG('Indicator Data'!C138)&lt;C$4,0,10-(C$3-LOG('Indicator Data'!C138))/(C$3-C$4)*10))),1)</f>
        <v>7.3</v>
      </c>
      <c r="D138" s="196">
        <f>ROUND(IF('Indicator Data'!D138=0,0.1,IF(LOG('Indicator Data'!D138)&gt;D$3,10,IF(LOG('Indicator Data'!D138)&lt;D$4,0,10-(D$3-LOG('Indicator Data'!D138))/(D$3-D$4)*10))),1)</f>
        <v>8.6999999999999993</v>
      </c>
      <c r="E138" s="197">
        <f t="shared" si="214"/>
        <v>8.1</v>
      </c>
      <c r="F138" s="197">
        <f>IF('Indicator Data'!E138="No data",0.1,(ROUND(IF('Indicator Data'!E138=0,0,IF(LOG('Indicator Data'!E138)&gt;F$3,10,IF(LOG('Indicator Data'!E138)&lt;F$4,0,10-(F$3-LOG('Indicator Data'!E138))/(F$3-F$4)*10))),1)))</f>
        <v>4.5</v>
      </c>
      <c r="G138" s="197">
        <f>ROUND(IF('Indicator Data'!F138=0,0,IF(LOG('Indicator Data'!F138)&gt;G$3,10,IF(LOG('Indicator Data'!F138)&lt;G$4,0,10-(G$3-LOG('Indicator Data'!F138))/(G$3-G$4)*10))),1)</f>
        <v>7.6</v>
      </c>
      <c r="H138" s="196">
        <f>ROUND(IF('Indicator Data'!G138=0,0,IF(LOG('Indicator Data'!G138)&gt;H$3,10,IF(LOG('Indicator Data'!G138)&lt;H$4,0,10-(H$3-LOG('Indicator Data'!G138))/(H$3-H$4)*10))),1)</f>
        <v>2.7</v>
      </c>
      <c r="I138" s="196">
        <f>ROUND(IF('Indicator Data'!H138=0,0,IF(LOG('Indicator Data'!H138)&gt;I$3,10,IF(LOG('Indicator Data'!H138)&lt;I$4,0,10-(I$3-LOG('Indicator Data'!H138))/(I$3-I$4)*10))),1)</f>
        <v>0</v>
      </c>
      <c r="J138" s="196">
        <f t="shared" si="215"/>
        <v>1.4</v>
      </c>
      <c r="K138" s="196">
        <f>ROUND(IF('Indicator Data'!I138=0,0,IF(LOG('Indicator Data'!I138)&gt;K$3,10,IF(LOG('Indicator Data'!I138)&lt;K$4,0,10-(K$3-LOG('Indicator Data'!I138))/(K$3-K$4)*10))),1)</f>
        <v>5.5</v>
      </c>
      <c r="L138" s="197">
        <f t="shared" si="216"/>
        <v>3.7</v>
      </c>
      <c r="M138" s="197">
        <f>ROUND(IF('Indicator Data'!J138=0,0,IF(LOG('Indicator Data'!J138)&gt;M$3,10,IF(LOG('Indicator Data'!J138)&lt;M$4,0,10-(M$3-LOG('Indicator Data'!J138))/(M$3-M$4)*10))),1)</f>
        <v>0</v>
      </c>
      <c r="N138" s="198">
        <f>'Indicator Data'!C138/'Indicator Data'!$CB138</f>
        <v>2.0852913165707431E-3</v>
      </c>
      <c r="O138" s="198">
        <f>'Indicator Data'!D138/'Indicator Data'!$CB138</f>
        <v>1.0202512828969904E-3</v>
      </c>
      <c r="P138" s="198">
        <f>IF(F138=0.1,"x",'Indicator Data'!E138/'Indicator Data'!$CB138)</f>
        <v>1.6569392245297237E-3</v>
      </c>
      <c r="Q138" s="198">
        <f>'Indicator Data'!F138/'Indicator Data'!$CB138</f>
        <v>9.6473956626169728E-5</v>
      </c>
      <c r="R138" s="198">
        <f>'Indicator Data'!G138/'Indicator Data'!$CB138</f>
        <v>3.1709584361929257E-4</v>
      </c>
      <c r="S138" s="198">
        <f>'Indicator Data'!H138/'Indicator Data'!$CB138</f>
        <v>0</v>
      </c>
      <c r="T138" s="198">
        <f>'Indicator Data'!I138/'Indicator Data'!$CB138</f>
        <v>1.4132244517911642E-3</v>
      </c>
      <c r="U138" s="198">
        <f>'Indicator Data'!J138/'Indicator Data'!$CB138</f>
        <v>0</v>
      </c>
      <c r="V138" s="196">
        <f t="shared" si="217"/>
        <v>10</v>
      </c>
      <c r="W138" s="196">
        <f t="shared" si="218"/>
        <v>10</v>
      </c>
      <c r="X138" s="197">
        <f t="shared" si="219"/>
        <v>10</v>
      </c>
      <c r="Y138" s="197">
        <f t="shared" si="220"/>
        <v>1.1000000000000001</v>
      </c>
      <c r="Z138" s="197">
        <f t="shared" si="221"/>
        <v>10</v>
      </c>
      <c r="AA138" s="196">
        <f t="shared" si="222"/>
        <v>0.2</v>
      </c>
      <c r="AB138" s="196">
        <f t="shared" si="223"/>
        <v>0</v>
      </c>
      <c r="AC138" s="196">
        <f t="shared" si="224"/>
        <v>0.1</v>
      </c>
      <c r="AD138" s="196">
        <f t="shared" si="225"/>
        <v>1.4</v>
      </c>
      <c r="AE138" s="197">
        <f t="shared" si="226"/>
        <v>0.8</v>
      </c>
      <c r="AF138" s="197">
        <f t="shared" si="227"/>
        <v>0</v>
      </c>
      <c r="AG138" s="196">
        <f>ROUND(IF('Indicator Data'!K138=0,0,IF('Indicator Data'!K138&gt;AG$3,10,IF('Indicator Data'!K138&lt;AG$4,0,10-(AG$3-'Indicator Data'!K138)/(AG$3-AG$4)*10))),1)</f>
        <v>2.9</v>
      </c>
      <c r="AH138" s="199">
        <f t="shared" si="228"/>
        <v>8.6999999999999993</v>
      </c>
      <c r="AI138" s="199">
        <f t="shared" si="229"/>
        <v>9.4</v>
      </c>
      <c r="AJ138" s="197">
        <f t="shared" si="230"/>
        <v>1.5</v>
      </c>
      <c r="AK138" s="197">
        <f t="shared" si="231"/>
        <v>0</v>
      </c>
      <c r="AL138" s="199">
        <f t="shared" si="232"/>
        <v>0.8</v>
      </c>
      <c r="AM138" s="199">
        <f t="shared" si="233"/>
        <v>3.5</v>
      </c>
      <c r="AN138" s="197">
        <f t="shared" si="234"/>
        <v>0</v>
      </c>
      <c r="AO138" s="200">
        <f t="shared" si="235"/>
        <v>9.3000000000000007</v>
      </c>
      <c r="AP138" s="200">
        <f t="shared" si="260"/>
        <v>3</v>
      </c>
      <c r="AQ138" s="200">
        <f t="shared" si="236"/>
        <v>9.1</v>
      </c>
      <c r="AR138" s="200">
        <f t="shared" si="237"/>
        <v>2.4</v>
      </c>
      <c r="AS138" s="199">
        <f t="shared" si="238"/>
        <v>1.5</v>
      </c>
      <c r="AT138" s="199">
        <f>IF('Indicator Data'!L138="No data","x",IF('Indicator Data'!CC138&lt;1000,"x",ROUND((IF('Indicator Data'!L138&gt;AT$3,10,IF('Indicator Data'!L138&lt;AT$4,0,10-(AT$3-'Indicator Data'!L138)/(AT$3-AT$4)*10))),1)))</f>
        <v>1</v>
      </c>
      <c r="AU138" s="200">
        <f t="shared" si="239"/>
        <v>1.3</v>
      </c>
      <c r="AV138" s="201" t="str">
        <f>IF('Indicator Data'!M138="No data","x",ROUND(IF('Indicator Data'!M138=0,0,IF(LOG('Indicator Data'!M138)&gt;AV$3,10,IF(LOG('Indicator Data'!M138)&lt;AV$4,0,10-(AV$3-LOG('Indicator Data'!M138))/(AV$3-AV$4)*10))),1))</f>
        <v>x</v>
      </c>
      <c r="AW138" s="198" t="str">
        <f>IF(AV138="x","x",'Indicator Data'!M138/'Indicator Data'!$CB138)</f>
        <v>x</v>
      </c>
      <c r="AX138" s="201" t="str">
        <f t="shared" si="240"/>
        <v>x</v>
      </c>
      <c r="AY138" s="197" t="str">
        <f t="shared" si="261"/>
        <v>x</v>
      </c>
      <c r="AZ138" s="201" t="str">
        <f>IF('Indicator Data'!N138="No data","x",ROUND(IF('Indicator Data'!N138=0,0,IF(LOG('Indicator Data'!N138)&gt;AZ$3,10,IF(LOG('Indicator Data'!N138)&lt;AZ$4,0,10-(AZ$3-LOG('Indicator Data'!N138))/(AZ$3-AZ$4)*10))),1))</f>
        <v>x</v>
      </c>
      <c r="BA138" s="198" t="str">
        <f>IF(AZ138="x","x",'Indicator Data'!N138/'Indicator Data'!$CB138)</f>
        <v>x</v>
      </c>
      <c r="BB138" s="201" t="str">
        <f t="shared" si="241"/>
        <v>x</v>
      </c>
      <c r="BC138" s="197" t="str">
        <f t="shared" si="262"/>
        <v>x</v>
      </c>
      <c r="BD138" s="201" t="str">
        <f>IF('Indicator Data'!O138="No data","x",ROUND(IF('Indicator Data'!O138=0,0,IF(LOG('Indicator Data'!O138)&gt;BD$3,10,IF(LOG('Indicator Data'!O138)&lt;BD$4,0,10-(BD$3-LOG('Indicator Data'!O138))/(BD$3-BD$4)*10))),1))</f>
        <v>x</v>
      </c>
      <c r="BE138" s="198" t="str">
        <f>IF(BD138="x","x",'Indicator Data'!O138/'Indicator Data'!$CB138)</f>
        <v>x</v>
      </c>
      <c r="BF138" s="201" t="str">
        <f t="shared" si="242"/>
        <v>x</v>
      </c>
      <c r="BG138" s="197" t="str">
        <f t="shared" si="263"/>
        <v>x</v>
      </c>
      <c r="BH138" s="201" t="str">
        <f>IF('Indicator Data'!P138="No data","x",ROUND(IF('Indicator Data'!P138=0,0,IF(LOG('Indicator Data'!P138)&gt;BH$3,10,IF(LOG('Indicator Data'!P138)&lt;BH$4,0,10-(BH$3-LOG('Indicator Data'!P138))/(BH$3-BH$4)*10))),1))</f>
        <v>x</v>
      </c>
      <c r="BI138" s="198" t="str">
        <f>IF(BH138="x","x",'Indicator Data'!P138/'Indicator Data'!$CB138)</f>
        <v>x</v>
      </c>
      <c r="BJ138" s="201" t="str">
        <f t="shared" si="243"/>
        <v>x</v>
      </c>
      <c r="BK138" s="197" t="str">
        <f t="shared" si="264"/>
        <v>x</v>
      </c>
      <c r="BL138" s="199" t="str">
        <f t="shared" si="265"/>
        <v>x</v>
      </c>
      <c r="BM138" s="201">
        <f>ROUND(IF('Indicator Data'!Q138=0,0,IF(LOG('Indicator Data'!Q138)&gt;BM$3,10,IF(LOG('Indicator Data'!Q138)&lt;BM$4,0,10-(BM$3-LOG('Indicator Data'!Q138))/(BM$3-BM$4)*10))),1)</f>
        <v>6.8</v>
      </c>
      <c r="BN138" s="252">
        <f>'Indicator Data'!R138</f>
        <v>0.13644482099999999</v>
      </c>
      <c r="BO138" s="201">
        <f t="shared" si="244"/>
        <v>1.4</v>
      </c>
      <c r="BP138" s="201">
        <f t="shared" si="245"/>
        <v>4.5999999999999996</v>
      </c>
      <c r="BQ138" s="201">
        <f>ROUND(IF('Indicator Data'!S138=0,0,IF(LOG('Indicator Data'!S138)&gt;BQ$3,10,IF(LOG('Indicator Data'!S138)&lt;BQ$4,0,10-(BQ$3-LOG('Indicator Data'!S138))/(BQ$3-BQ$4)*10))),1)</f>
        <v>6.6</v>
      </c>
      <c r="BR138" s="252">
        <f>'Indicator Data'!T138</f>
        <v>0.100093633</v>
      </c>
      <c r="BS138" s="201">
        <f t="shared" si="246"/>
        <v>1</v>
      </c>
      <c r="BT138" s="201">
        <f t="shared" si="247"/>
        <v>4.4000000000000004</v>
      </c>
      <c r="BU138" s="197">
        <f t="shared" si="248"/>
        <v>4.5</v>
      </c>
      <c r="BV138" s="201">
        <f>ROUND(IF('Indicator Data'!U138=0,0,IF(LOG('Indicator Data'!U138)&gt;BV$3,10,IF(LOG('Indicator Data'!U138)&lt;BV$4,0,10-(BV$3-LOG('Indicator Data'!U138))/(BV$3-BV$4)*10))),1)</f>
        <v>7.9</v>
      </c>
      <c r="BW138" s="198">
        <f>'Indicator Data'!U138/'Indicator Data'!$CB138</f>
        <v>0.79741441992793016</v>
      </c>
      <c r="BX138" s="201">
        <f t="shared" si="249"/>
        <v>8.9</v>
      </c>
      <c r="BY138" s="197">
        <f t="shared" si="266"/>
        <v>8.4</v>
      </c>
      <c r="BZ138" s="201">
        <f>ROUND(IF('Indicator Data'!V138=0,0,IF(LOG('Indicator Data'!V138)&gt;BZ$3,10,IF(LOG('Indicator Data'!V138)&lt;BZ$4,0,10-(BZ$3-LOG('Indicator Data'!V138))/(BZ$3-BZ$4)*10))),1)</f>
        <v>7.8</v>
      </c>
      <c r="CA138" s="198">
        <f>IF('Indicator Data'!V138/'Indicator Data'!$CB138&gt;1,1,'Indicator Data'!V138/'Indicator Data'!$CB138)</f>
        <v>0.74389712335688885</v>
      </c>
      <c r="CB138" s="201">
        <f t="shared" si="250"/>
        <v>7.4</v>
      </c>
      <c r="CC138" s="197">
        <f t="shared" si="267"/>
        <v>7.6</v>
      </c>
      <c r="CD138" s="201">
        <f>ROUND(IF('Indicator Data'!W138=0,0,IF(LOG('Indicator Data'!W138)&gt;CD$3,10,IF(LOG('Indicator Data'!W138)&lt;CD$4,0,10-(CD$3-LOG('Indicator Data'!W138))/(CD$3-CD$4)*10))),1)</f>
        <v>8</v>
      </c>
      <c r="CE138" s="198">
        <f>'Indicator Data'!W138/'Indicator Data'!$CB138</f>
        <v>0.96049428399154557</v>
      </c>
      <c r="CF138" s="201">
        <f t="shared" si="251"/>
        <v>9.6</v>
      </c>
      <c r="CG138" s="197">
        <f t="shared" si="268"/>
        <v>8.9</v>
      </c>
      <c r="CH138" s="199">
        <f t="shared" si="252"/>
        <v>7.7</v>
      </c>
      <c r="CI138" s="201">
        <f>IF('Indicator Data'!BR138="No data","x",ROUND(IF('Indicator Data'!BR138&gt;CI$3,0,IF('Indicator Data'!BR138&lt;CI$4,10,(CI$3-'Indicator Data'!BR138)/(CI$3-CI$4)*10)),1))</f>
        <v>1.9</v>
      </c>
      <c r="CJ138" s="201">
        <f>IF('Indicator Data'!BS138="No data","x",ROUND(IF('Indicator Data'!BS138&gt;CJ$3,0,IF('Indicator Data'!BS138&lt;CJ$4,10,(CJ$3-'Indicator Data'!BS138)/(CJ$3-CJ$4)*10)),1))</f>
        <v>0.6</v>
      </c>
      <c r="CK138" s="201" t="str">
        <f>IF('Indicator Data'!AC138="No data","x",ROUND(IF('Indicator Data'!AC138&gt;CK$3,0,IF('Indicator Data'!AC138&lt;CK$4,10,(CK$3-'Indicator Data'!AC138)/(CK$3-CK$4)*10)),1))</f>
        <v>x</v>
      </c>
      <c r="CL138" s="197">
        <f t="shared" si="253"/>
        <v>1.3</v>
      </c>
      <c r="CM138" s="201">
        <f>IF('Indicator Data'!X138="No data","x",ROUND(IF(LOG('Indicator Data'!X138)&gt;CM$3,10,IF(LOG('Indicator Data'!X138)&lt;CM$4,0,10-(CM$3-LOG('Indicator Data'!X138))/(CM$3-CM$4)*10)),1))</f>
        <v>5.8</v>
      </c>
      <c r="CN138" s="201">
        <f>IF('Indicator Data'!Y138="No data","x",ROUND(IF('Indicator Data'!Y138&gt;CN$3,10,IF('Indicator Data'!Y138&lt;CN$4,0,10-(CN$3-'Indicator Data'!Y138)/(CN$3-CN$4)*10)),1))</f>
        <v>4.2</v>
      </c>
      <c r="CO138" s="201">
        <f>IF('Indicator Data'!Z138="No data","x",ROUND(IF('Indicator Data'!Z138&gt;CO$3,10,IF('Indicator Data'!Z138&lt;CO$4,0,10-(CO$3-'Indicator Data'!Z138)/(CO$3-CO$4)*10)),1))</f>
        <v>6.8</v>
      </c>
      <c r="CP138" s="201">
        <f>IF('Indicator Data'!AA138="No data","x",ROUND(IF('Indicator Data'!AA138&gt;CP$3,10,IF('Indicator Data'!AA138&lt;CP$4,0,10-(CP$3-'Indicator Data'!AA138)/(CP$3-CP$4)*10)),1))</f>
        <v>4.2</v>
      </c>
      <c r="CQ138" s="197">
        <f t="shared" si="269"/>
        <v>5.3</v>
      </c>
      <c r="CR138" s="199">
        <f t="shared" si="270"/>
        <v>4</v>
      </c>
      <c r="CS138" s="201">
        <f>IF('Indicator Data'!AF138="No data","x",ROUND(IF('Indicator Data'!AF138&gt;CS$3,10,IF('Indicator Data'!AF138&lt;CS$4,0,10-(CS$3-'Indicator Data'!AF138)/(CS$3-CS$4)*10)),1))</f>
        <v>2.5</v>
      </c>
      <c r="CT138" s="201">
        <f>IF('Indicator Data'!AG138="No data","x",ROUND(IF('Indicator Data'!AG138&gt;CT$3,10,IF('Indicator Data'!AG138&lt;CT$4,0,10-(CT$3-'Indicator Data'!AG138)/(CT$3-CT$4)*10)),1))</f>
        <v>2.7</v>
      </c>
      <c r="CU138" s="197">
        <f t="shared" si="271"/>
        <v>4.4000000000000004</v>
      </c>
      <c r="CV138" s="201">
        <f>IF('Indicator Data'!AB138="No data","x",ROUND(IF('Indicator Data'!AB138&gt;CV$3,10,IF('Indicator Data'!AB138&lt;CV$4,0,10-(CV$3-'Indicator Data'!AB138)/(CV$3-CV$4)*10)),1))</f>
        <v>1.5</v>
      </c>
      <c r="CW138" s="197">
        <f t="shared" si="272"/>
        <v>1.3</v>
      </c>
      <c r="CX138" s="198">
        <f>IF('Indicator Data'!AD138="No data","x",'Indicator Data'!AD138/'Indicator Data'!$CA138)</f>
        <v>2.2365049522940746E-4</v>
      </c>
      <c r="CY138" s="201">
        <f t="shared" si="254"/>
        <v>7.8</v>
      </c>
      <c r="CZ138" s="201">
        <f>IF('Indicator Data'!AE138="No data","x",ROUND(IF('Indicator Data'!AE138&gt;CZ$3,0,IF('Indicator Data'!AE138&lt;CZ$4,10,(CZ$3-'Indicator Data'!AE138)/(CZ$3-CZ$4)*10)),1))</f>
        <v>2</v>
      </c>
      <c r="DA138" s="197">
        <f t="shared" si="273"/>
        <v>4.9000000000000004</v>
      </c>
      <c r="DB138" s="199">
        <f t="shared" si="274"/>
        <v>3.5</v>
      </c>
      <c r="DC138" s="200">
        <f t="shared" si="255"/>
        <v>5.4</v>
      </c>
      <c r="DD138" s="202">
        <f t="shared" si="256"/>
        <v>6.2</v>
      </c>
      <c r="DE138" s="201">
        <f>ROUND(IF('Indicator Data'!AH138=0,0,IF('Indicator Data'!AH138&gt;DE$3,10,IF('Indicator Data'!AH138&lt;DE$4,0,10-(DE$3-'Indicator Data'!AH138)/(DE$3-DE$4)*10))),1)</f>
        <v>0</v>
      </c>
      <c r="DF138" s="201">
        <f>ROUND(IF('Indicator Data'!AI138=0,0,IF(LOG('Indicator Data'!AI138)&gt;LOG(DF$3),10,IF(LOG('Indicator Data'!AI138)&lt;LOG(DF$4),0,10-(LOG(DF$3)-LOG('Indicator Data'!AI138))/(LOG(DF$3)-LOG(DF$4))*10))),1)</f>
        <v>0</v>
      </c>
      <c r="DG138" s="203">
        <f t="shared" si="257"/>
        <v>0</v>
      </c>
      <c r="DH138" s="197">
        <f>'Indicator Data'!AJ138</f>
        <v>0</v>
      </c>
      <c r="DI138" s="197">
        <f>'Indicator Data'!AK138</f>
        <v>0</v>
      </c>
      <c r="DJ138" s="200">
        <f t="shared" si="258"/>
        <v>0</v>
      </c>
      <c r="DK138" s="202">
        <f t="shared" si="259"/>
        <v>0</v>
      </c>
      <c r="DL138" s="13"/>
      <c r="DM138" s="24"/>
    </row>
    <row r="139" spans="1:117" s="2" customFormat="1">
      <c r="A139" s="205" t="str">
        <f>'Indicator Data'!A139</f>
        <v>Papua New Guinea</v>
      </c>
      <c r="B139" s="206" t="str">
        <f>'Indicator Data'!B139</f>
        <v>PNG</v>
      </c>
      <c r="C139" s="204">
        <f>ROUND(IF('Indicator Data'!C139=0,0.1,IF(LOG('Indicator Data'!C139)&gt;C$3,10,IF(LOG('Indicator Data'!C139)&lt;C$4,0,10-(C$3-LOG('Indicator Data'!C139))/(C$3-C$4)*10))),1)</f>
        <v>8</v>
      </c>
      <c r="D139" s="196">
        <f>ROUND(IF('Indicator Data'!D139=0,0.1,IF(LOG('Indicator Data'!D139)&gt;D$3,10,IF(LOG('Indicator Data'!D139)&lt;D$4,0,10-(D$3-LOG('Indicator Data'!D139))/(D$3-D$4)*10))),1)</f>
        <v>10</v>
      </c>
      <c r="E139" s="197">
        <f t="shared" si="214"/>
        <v>9.3000000000000007</v>
      </c>
      <c r="F139" s="197">
        <f>IF('Indicator Data'!E139="No data",0.1,(ROUND(IF('Indicator Data'!E139=0,0,IF(LOG('Indicator Data'!E139)&gt;F$3,10,IF(LOG('Indicator Data'!E139)&lt;F$4,0,10-(F$3-LOG('Indicator Data'!E139))/(F$3-F$4)*10))),1)))</f>
        <v>6.4</v>
      </c>
      <c r="G139" s="197">
        <f>ROUND(IF('Indicator Data'!F139=0,0,IF(LOG('Indicator Data'!F139)&gt;G$3,10,IF(LOG('Indicator Data'!F139)&lt;G$4,0,10-(G$3-LOG('Indicator Data'!F139))/(G$3-G$4)*10))),1)</f>
        <v>7.6</v>
      </c>
      <c r="H139" s="196">
        <f>ROUND(IF('Indicator Data'!G139=0,0,IF(LOG('Indicator Data'!G139)&gt;H$3,10,IF(LOG('Indicator Data'!G139)&lt;H$4,0,10-(H$3-LOG('Indicator Data'!G139))/(H$3-H$4)*10))),1)</f>
        <v>3.5</v>
      </c>
      <c r="I139" s="196">
        <f>ROUND(IF('Indicator Data'!H139=0,0,IF(LOG('Indicator Data'!H139)&gt;I$3,10,IF(LOG('Indicator Data'!H139)&lt;I$4,0,10-(I$3-LOG('Indicator Data'!H139))/(I$3-I$4)*10))),1)</f>
        <v>0</v>
      </c>
      <c r="J139" s="196">
        <f t="shared" si="215"/>
        <v>1.9</v>
      </c>
      <c r="K139" s="196">
        <f>ROUND(IF('Indicator Data'!I139=0,0,IF(LOG('Indicator Data'!I139)&gt;K$3,10,IF(LOG('Indicator Data'!I139)&lt;K$4,0,10-(K$3-LOG('Indicator Data'!I139))/(K$3-K$4)*10))),1)</f>
        <v>5.9</v>
      </c>
      <c r="L139" s="197">
        <f t="shared" si="216"/>
        <v>4.2</v>
      </c>
      <c r="M139" s="197">
        <f>ROUND(IF('Indicator Data'!J139=0,0,IF(LOG('Indicator Data'!J139)&gt;M$3,10,IF(LOG('Indicator Data'!J139)&lt;M$4,0,10-(M$3-LOG('Indicator Data'!J139))/(M$3-M$4)*10))),1)</f>
        <v>9.8000000000000007</v>
      </c>
      <c r="N139" s="198">
        <f>'Indicator Data'!C139/'Indicator Data'!$CB139</f>
        <v>2.0113145992527361E-3</v>
      </c>
      <c r="O139" s="198">
        <f>'Indicator Data'!D139/'Indicator Data'!$CB139</f>
        <v>1.9493934598470498E-3</v>
      </c>
      <c r="P139" s="198">
        <f>IF(F139=0.1,"x",'Indicator Data'!E139/'Indicator Data'!$CB139)</f>
        <v>4.8471381689730829E-3</v>
      </c>
      <c r="Q139" s="198">
        <f>'Indicator Data'!F139/'Indicator Data'!$CB139</f>
        <v>4.6977508597384125E-5</v>
      </c>
      <c r="R139" s="198">
        <f>'Indicator Data'!G139/'Indicator Data'!$CB139</f>
        <v>3.1869343385861315E-4</v>
      </c>
      <c r="S139" s="198">
        <f>'Indicator Data'!H139/'Indicator Data'!$CB139</f>
        <v>0</v>
      </c>
      <c r="T139" s="198">
        <f>'Indicator Data'!I139/'Indicator Data'!$CB139</f>
        <v>1.2353755221363777E-3</v>
      </c>
      <c r="U139" s="198">
        <f>'Indicator Data'!J139/'Indicator Data'!$CB139</f>
        <v>1.1324712455858098E-2</v>
      </c>
      <c r="V139" s="196">
        <f t="shared" si="217"/>
        <v>10</v>
      </c>
      <c r="W139" s="196">
        <f t="shared" si="218"/>
        <v>10</v>
      </c>
      <c r="X139" s="197">
        <f t="shared" si="219"/>
        <v>10</v>
      </c>
      <c r="Y139" s="197">
        <f t="shared" si="220"/>
        <v>3.2</v>
      </c>
      <c r="Z139" s="197">
        <f t="shared" si="221"/>
        <v>9.3000000000000007</v>
      </c>
      <c r="AA139" s="196">
        <f t="shared" si="222"/>
        <v>0.2</v>
      </c>
      <c r="AB139" s="196">
        <f t="shared" si="223"/>
        <v>0</v>
      </c>
      <c r="AC139" s="196">
        <f t="shared" si="224"/>
        <v>0.1</v>
      </c>
      <c r="AD139" s="196">
        <f t="shared" si="225"/>
        <v>1.2</v>
      </c>
      <c r="AE139" s="197">
        <f t="shared" si="226"/>
        <v>0.7</v>
      </c>
      <c r="AF139" s="197">
        <f t="shared" si="227"/>
        <v>3.8</v>
      </c>
      <c r="AG139" s="196">
        <f>ROUND(IF('Indicator Data'!K139=0,0,IF('Indicator Data'!K139&gt;AG$3,10,IF('Indicator Data'!K139&lt;AG$4,0,10-(AG$3-'Indicator Data'!K139)/(AG$3-AG$4)*10))),1)</f>
        <v>1.9</v>
      </c>
      <c r="AH139" s="199">
        <f t="shared" si="228"/>
        <v>9</v>
      </c>
      <c r="AI139" s="199">
        <f t="shared" si="229"/>
        <v>10</v>
      </c>
      <c r="AJ139" s="197">
        <f t="shared" si="230"/>
        <v>1.9</v>
      </c>
      <c r="AK139" s="197">
        <f t="shared" si="231"/>
        <v>0</v>
      </c>
      <c r="AL139" s="199">
        <f t="shared" si="232"/>
        <v>1</v>
      </c>
      <c r="AM139" s="199">
        <f t="shared" si="233"/>
        <v>3.6</v>
      </c>
      <c r="AN139" s="197">
        <f t="shared" si="234"/>
        <v>8</v>
      </c>
      <c r="AO139" s="200">
        <f t="shared" si="235"/>
        <v>9.6999999999999993</v>
      </c>
      <c r="AP139" s="200">
        <f t="shared" si="260"/>
        <v>5</v>
      </c>
      <c r="AQ139" s="200">
        <f t="shared" si="236"/>
        <v>8.6</v>
      </c>
      <c r="AR139" s="200">
        <f t="shared" si="237"/>
        <v>2.6</v>
      </c>
      <c r="AS139" s="199">
        <f t="shared" si="238"/>
        <v>5</v>
      </c>
      <c r="AT139" s="199">
        <f>IF('Indicator Data'!L139="No data","x",IF('Indicator Data'!CC139&lt;1000,"x",ROUND((IF('Indicator Data'!L139&gt;AT$3,10,IF('Indicator Data'!L139&lt;AT$4,0,10-(AT$3-'Indicator Data'!L139)/(AT$3-AT$4)*10))),1)))</f>
        <v>0</v>
      </c>
      <c r="AU139" s="200">
        <f t="shared" si="239"/>
        <v>2.5</v>
      </c>
      <c r="AV139" s="201">
        <f>IF('Indicator Data'!M139="No data","x",ROUND(IF('Indicator Data'!M139=0,0,IF(LOG('Indicator Data'!M139)&gt;AV$3,10,IF(LOG('Indicator Data'!M139)&lt;AV$4,0,10-(AV$3-LOG('Indicator Data'!M139))/(AV$3-AV$4)*10))),1))</f>
        <v>7.8</v>
      </c>
      <c r="AW139" s="198">
        <f>IF(AV139="x","x",'Indicator Data'!M139/'Indicator Data'!$CB139)</f>
        <v>0.35483652765298301</v>
      </c>
      <c r="AX139" s="201">
        <f t="shared" si="240"/>
        <v>3.9</v>
      </c>
      <c r="AY139" s="197">
        <f t="shared" si="261"/>
        <v>6.2</v>
      </c>
      <c r="AZ139" s="201" t="str">
        <f>IF('Indicator Data'!N139="No data","x",ROUND(IF('Indicator Data'!N139=0,0,IF(LOG('Indicator Data'!N139)&gt;AZ$3,10,IF(LOG('Indicator Data'!N139)&lt;AZ$4,0,10-(AZ$3-LOG('Indicator Data'!N139))/(AZ$3-AZ$4)*10))),1))</f>
        <v>x</v>
      </c>
      <c r="BA139" s="198" t="str">
        <f>IF(AZ139="x","x",'Indicator Data'!N139/'Indicator Data'!$CB139)</f>
        <v>x</v>
      </c>
      <c r="BB139" s="201" t="str">
        <f t="shared" si="241"/>
        <v>x</v>
      </c>
      <c r="BC139" s="197" t="str">
        <f t="shared" si="262"/>
        <v>x</v>
      </c>
      <c r="BD139" s="201" t="str">
        <f>IF('Indicator Data'!O139="No data","x",ROUND(IF('Indicator Data'!O139=0,0,IF(LOG('Indicator Data'!O139)&gt;BD$3,10,IF(LOG('Indicator Data'!O139)&lt;BD$4,0,10-(BD$3-LOG('Indicator Data'!O139))/(BD$3-BD$4)*10))),1))</f>
        <v>x</v>
      </c>
      <c r="BE139" s="198" t="str">
        <f>IF(BD139="x","x",'Indicator Data'!O139/'Indicator Data'!$CB139)</f>
        <v>x</v>
      </c>
      <c r="BF139" s="201" t="str">
        <f t="shared" si="242"/>
        <v>x</v>
      </c>
      <c r="BG139" s="197" t="str">
        <f t="shared" si="263"/>
        <v>x</v>
      </c>
      <c r="BH139" s="201" t="str">
        <f>IF('Indicator Data'!P139="No data","x",ROUND(IF('Indicator Data'!P139=0,0,IF(LOG('Indicator Data'!P139)&gt;BH$3,10,IF(LOG('Indicator Data'!P139)&lt;BH$4,0,10-(BH$3-LOG('Indicator Data'!P139))/(BH$3-BH$4)*10))),1))</f>
        <v>x</v>
      </c>
      <c r="BI139" s="198" t="str">
        <f>IF(BH139="x","x",'Indicator Data'!P139/'Indicator Data'!$CB139)</f>
        <v>x</v>
      </c>
      <c r="BJ139" s="201" t="str">
        <f t="shared" si="243"/>
        <v>x</v>
      </c>
      <c r="BK139" s="197" t="str">
        <f t="shared" si="264"/>
        <v>x</v>
      </c>
      <c r="BL139" s="199">
        <f t="shared" si="265"/>
        <v>6.2</v>
      </c>
      <c r="BM139" s="201">
        <f>ROUND(IF('Indicator Data'!Q139=0,0,IF(LOG('Indicator Data'!Q139)&gt;BM$3,10,IF(LOG('Indicator Data'!Q139)&lt;BM$4,0,10-(BM$3-LOG('Indicator Data'!Q139))/(BM$3-BM$4)*10))),1)</f>
        <v>8.5</v>
      </c>
      <c r="BN139" s="252">
        <f>'Indicator Data'!R139</f>
        <v>0.88039591399999995</v>
      </c>
      <c r="BO139" s="201">
        <f t="shared" si="244"/>
        <v>8.8000000000000007</v>
      </c>
      <c r="BP139" s="201">
        <f t="shared" si="245"/>
        <v>8.6999999999999993</v>
      </c>
      <c r="BQ139" s="201">
        <f>ROUND(IF('Indicator Data'!S139=0,0,IF(LOG('Indicator Data'!S139)&gt;BQ$3,10,IF(LOG('Indicator Data'!S139)&lt;BQ$4,0,10-(BQ$3-LOG('Indicator Data'!S139))/(BQ$3-BQ$4)*10))),1)</f>
        <v>8.4</v>
      </c>
      <c r="BR139" s="252">
        <f>'Indicator Data'!T139</f>
        <v>0.78386657199999998</v>
      </c>
      <c r="BS139" s="201">
        <f t="shared" si="246"/>
        <v>7.8</v>
      </c>
      <c r="BT139" s="201">
        <f t="shared" si="247"/>
        <v>8.1</v>
      </c>
      <c r="BU139" s="197">
        <f t="shared" si="248"/>
        <v>8.4</v>
      </c>
      <c r="BV139" s="201">
        <f>ROUND(IF('Indicator Data'!U139=0,0,IF(LOG('Indicator Data'!U139)&gt;BV$3,10,IF(LOG('Indicator Data'!U139)&lt;BV$4,0,10-(BV$3-LOG('Indicator Data'!U139))/(BV$3-BV$4)*10))),1)</f>
        <v>7.8</v>
      </c>
      <c r="BW139" s="198">
        <f>'Indicator Data'!U139/'Indicator Data'!$CB139</f>
        <v>0.35803888555957086</v>
      </c>
      <c r="BX139" s="201">
        <f t="shared" si="249"/>
        <v>4</v>
      </c>
      <c r="BY139" s="197">
        <f t="shared" si="266"/>
        <v>6.3</v>
      </c>
      <c r="BZ139" s="201">
        <f>ROUND(IF('Indicator Data'!V139=0,0,IF(LOG('Indicator Data'!V139)&gt;BZ$3,10,IF(LOG('Indicator Data'!V139)&lt;BZ$4,0,10-(BZ$3-LOG('Indicator Data'!V139))/(BZ$3-BZ$4)*10))),1)</f>
        <v>7.6</v>
      </c>
      <c r="CA139" s="198">
        <f>IF('Indicator Data'!V139/'Indicator Data'!$CB139&gt;1,1,'Indicator Data'!V139/'Indicator Data'!$CB139)</f>
        <v>0.27358905130448458</v>
      </c>
      <c r="CB139" s="201">
        <f t="shared" si="250"/>
        <v>2.7</v>
      </c>
      <c r="CC139" s="197">
        <f t="shared" si="267"/>
        <v>5.7</v>
      </c>
      <c r="CD139" s="201">
        <f>ROUND(IF('Indicator Data'!W139=0,0,IF(LOG('Indicator Data'!W139)&gt;CD$3,10,IF(LOG('Indicator Data'!W139)&lt;CD$4,0,10-(CD$3-LOG('Indicator Data'!W139))/(CD$3-CD$4)*10))),1)</f>
        <v>8.1999999999999993</v>
      </c>
      <c r="CE139" s="198">
        <f>'Indicator Data'!W139/'Indicator Data'!$CB139</f>
        <v>0.77778496177934164</v>
      </c>
      <c r="CF139" s="201">
        <f t="shared" si="251"/>
        <v>7.8</v>
      </c>
      <c r="CG139" s="197">
        <f t="shared" si="268"/>
        <v>8</v>
      </c>
      <c r="CH139" s="199">
        <f t="shared" si="252"/>
        <v>7.3</v>
      </c>
      <c r="CI139" s="201">
        <f>IF('Indicator Data'!BR139="No data","x",ROUND(IF('Indicator Data'!BR139&gt;CI$3,0,IF('Indicator Data'!BR139&lt;CI$4,10,(CI$3-'Indicator Data'!BR139)/(CI$3-CI$4)*10)),1))</f>
        <v>9.6999999999999993</v>
      </c>
      <c r="CJ139" s="201">
        <f>IF('Indicator Data'!BS139="No data","x",ROUND(IF('Indicator Data'!BS139&gt;CJ$3,0,IF('Indicator Data'!BS139&lt;CJ$4,10,(CJ$3-'Indicator Data'!BS139)/(CJ$3-CJ$4)*10)),1))</f>
        <v>9.8000000000000007</v>
      </c>
      <c r="CK139" s="201" t="str">
        <f>IF('Indicator Data'!AC139="No data","x",ROUND(IF('Indicator Data'!AC139&gt;CK$3,0,IF('Indicator Data'!AC139&lt;CK$4,10,(CK$3-'Indicator Data'!AC139)/(CK$3-CK$4)*10)),1))</f>
        <v>x</v>
      </c>
      <c r="CL139" s="197">
        <f t="shared" si="253"/>
        <v>9.8000000000000007</v>
      </c>
      <c r="CM139" s="201">
        <f>IF('Indicator Data'!X139="No data","x",ROUND(IF(LOG('Indicator Data'!X139)&gt;CM$3,10,IF(LOG('Indicator Data'!X139)&lt;CM$4,0,10-(CM$3-LOG('Indicator Data'!X139))/(CM$3-CM$4)*10)),1))</f>
        <v>4.3</v>
      </c>
      <c r="CN139" s="201">
        <f>IF('Indicator Data'!Y139="No data","x",ROUND(IF('Indicator Data'!Y139&gt;CN$3,10,IF('Indicator Data'!Y139&lt;CN$4,0,10-(CN$3-'Indicator Data'!Y139)/(CN$3-CN$4)*10)),1))</f>
        <v>5.3</v>
      </c>
      <c r="CO139" s="201">
        <f>IF('Indicator Data'!Z139="No data","x",ROUND(IF('Indicator Data'!Z139&gt;CO$3,10,IF('Indicator Data'!Z139&lt;CO$4,0,10-(CO$3-'Indicator Data'!Z139)/(CO$3-CO$4)*10)),1))</f>
        <v>1.3</v>
      </c>
      <c r="CP139" s="201" t="str">
        <f>IF('Indicator Data'!AA139="No data","x",ROUND(IF('Indicator Data'!AA139&gt;CP$3,10,IF('Indicator Data'!AA139&lt;CP$4,0,10-(CP$3-'Indicator Data'!AA139)/(CP$3-CP$4)*10)),1))</f>
        <v>x</v>
      </c>
      <c r="CQ139" s="197">
        <f t="shared" si="269"/>
        <v>3.6</v>
      </c>
      <c r="CR139" s="199">
        <f t="shared" si="270"/>
        <v>5.7</v>
      </c>
      <c r="CS139" s="201" t="str">
        <f>IF('Indicator Data'!AF139="No data","x",ROUND(IF('Indicator Data'!AF139&gt;CS$3,10,IF('Indicator Data'!AF139&lt;CS$4,0,10-(CS$3-'Indicator Data'!AF139)/(CS$3-CS$4)*10)),1))</f>
        <v>x</v>
      </c>
      <c r="CT139" s="201">
        <f>IF('Indicator Data'!AG139="No data","x",ROUND(IF('Indicator Data'!AG139&gt;CT$3,10,IF('Indicator Data'!AG139&lt;CT$4,0,10-(CT$3-'Indicator Data'!AG139)/(CT$3-CT$4)*10)),1))</f>
        <v>4.9000000000000004</v>
      </c>
      <c r="CU139" s="197">
        <f t="shared" si="271"/>
        <v>4</v>
      </c>
      <c r="CV139" s="201">
        <f>IF('Indicator Data'!AB139="No data","x",ROUND(IF('Indicator Data'!AB139&gt;CV$3,10,IF('Indicator Data'!AB139&lt;CV$4,0,10-(CV$3-'Indicator Data'!AB139)/(CV$3-CV$4)*10)),1))</f>
        <v>4.8</v>
      </c>
      <c r="CW139" s="197">
        <f t="shared" si="272"/>
        <v>8.1</v>
      </c>
      <c r="CX139" s="198">
        <f>IF('Indicator Data'!AD139="No data","x",'Indicator Data'!AD139/'Indicator Data'!$CA139)</f>
        <v>1.151220399804315E-5</v>
      </c>
      <c r="CY139" s="201">
        <f t="shared" si="254"/>
        <v>9.9</v>
      </c>
      <c r="CZ139" s="201" t="str">
        <f>IF('Indicator Data'!AE139="No data","x",ROUND(IF('Indicator Data'!AE139&gt;CZ$3,0,IF('Indicator Data'!AE139&lt;CZ$4,10,(CZ$3-'Indicator Data'!AE139)/(CZ$3-CZ$4)*10)),1))</f>
        <v>x</v>
      </c>
      <c r="DA139" s="197">
        <f t="shared" si="273"/>
        <v>9.9</v>
      </c>
      <c r="DB139" s="199">
        <f t="shared" si="274"/>
        <v>7.3</v>
      </c>
      <c r="DC139" s="200">
        <f t="shared" si="255"/>
        <v>6.7</v>
      </c>
      <c r="DD139" s="202">
        <f t="shared" si="256"/>
        <v>6.7</v>
      </c>
      <c r="DE139" s="201">
        <f>ROUND(IF('Indicator Data'!AH139=0,0,IF('Indicator Data'!AH139&gt;DE$3,10,IF('Indicator Data'!AH139&lt;DE$4,0,10-(DE$3-'Indicator Data'!AH139)/(DE$3-DE$4)*10))),1)</f>
        <v>3.3</v>
      </c>
      <c r="DF139" s="201">
        <f>ROUND(IF('Indicator Data'!AI139=0,0,IF(LOG('Indicator Data'!AI139)&gt;LOG(DF$3),10,IF(LOG('Indicator Data'!AI139)&lt;LOG(DF$4),0,10-(LOG(DF$3)-LOG('Indicator Data'!AI139))/(LOG(DF$3)-LOG(DF$4))*10))),1)</f>
        <v>4.4000000000000004</v>
      </c>
      <c r="DG139" s="203">
        <f t="shared" si="257"/>
        <v>3.9</v>
      </c>
      <c r="DH139" s="197">
        <f>'Indicator Data'!AJ139</f>
        <v>0</v>
      </c>
      <c r="DI139" s="197">
        <f>'Indicator Data'!AK139</f>
        <v>0</v>
      </c>
      <c r="DJ139" s="200">
        <f t="shared" si="258"/>
        <v>0</v>
      </c>
      <c r="DK139" s="202">
        <f t="shared" si="259"/>
        <v>2.7</v>
      </c>
      <c r="DL139" s="13"/>
      <c r="DM139" s="24"/>
    </row>
    <row r="140" spans="1:117" s="2" customFormat="1">
      <c r="A140" s="205" t="str">
        <f>'Indicator Data'!A140</f>
        <v>Paraguay</v>
      </c>
      <c r="B140" s="206" t="str">
        <f>'Indicator Data'!B140</f>
        <v>PRY</v>
      </c>
      <c r="C140" s="204">
        <f>ROUND(IF('Indicator Data'!C140=0,0.1,IF(LOG('Indicator Data'!C140)&gt;C$3,10,IF(LOG('Indicator Data'!C140)&lt;C$4,0,10-(C$3-LOG('Indicator Data'!C140))/(C$3-C$4)*10))),1)</f>
        <v>0</v>
      </c>
      <c r="D140" s="196">
        <f>ROUND(IF('Indicator Data'!D140=0,0.1,IF(LOG('Indicator Data'!D140)&gt;D$3,10,IF(LOG('Indicator Data'!D140)&lt;D$4,0,10-(D$3-LOG('Indicator Data'!D140))/(D$3-D$4)*10))),1)</f>
        <v>0.1</v>
      </c>
      <c r="E140" s="197">
        <f t="shared" si="214"/>
        <v>0.1</v>
      </c>
      <c r="F140" s="197">
        <f>IF('Indicator Data'!E140="No data",0.1,(ROUND(IF('Indicator Data'!E140=0,0,IF(LOG('Indicator Data'!E140)&gt;F$3,10,IF(LOG('Indicator Data'!E140)&lt;F$4,0,10-(F$3-LOG('Indicator Data'!E140))/(F$3-F$4)*10))),1)))</f>
        <v>6.2</v>
      </c>
      <c r="G140" s="197">
        <f>ROUND(IF('Indicator Data'!F140=0,0,IF(LOG('Indicator Data'!F140)&gt;G$3,10,IF(LOG('Indicator Data'!F140)&lt;G$4,0,10-(G$3-LOG('Indicator Data'!F140))/(G$3-G$4)*10))),1)</f>
        <v>0</v>
      </c>
      <c r="H140" s="196">
        <f>ROUND(IF('Indicator Data'!G140=0,0,IF(LOG('Indicator Data'!G140)&gt;H$3,10,IF(LOG('Indicator Data'!G140)&lt;H$4,0,10-(H$3-LOG('Indicator Data'!G140))/(H$3-H$4)*10))),1)</f>
        <v>0</v>
      </c>
      <c r="I140" s="196">
        <f>ROUND(IF('Indicator Data'!H140=0,0,IF(LOG('Indicator Data'!H140)&gt;I$3,10,IF(LOG('Indicator Data'!H140)&lt;I$4,0,10-(I$3-LOG('Indicator Data'!H140))/(I$3-I$4)*10))),1)</f>
        <v>0</v>
      </c>
      <c r="J140" s="196">
        <f t="shared" si="215"/>
        <v>0</v>
      </c>
      <c r="K140" s="196">
        <f>ROUND(IF('Indicator Data'!I140=0,0,IF(LOG('Indicator Data'!I140)&gt;K$3,10,IF(LOG('Indicator Data'!I140)&lt;K$4,0,10-(K$3-LOG('Indicator Data'!I140))/(K$3-K$4)*10))),1)</f>
        <v>0</v>
      </c>
      <c r="L140" s="197">
        <f t="shared" si="216"/>
        <v>0</v>
      </c>
      <c r="M140" s="197">
        <f>ROUND(IF('Indicator Data'!J140=0,0,IF(LOG('Indicator Data'!J140)&gt;M$3,10,IF(LOG('Indicator Data'!J140)&lt;M$4,0,10-(M$3-LOG('Indicator Data'!J140))/(M$3-M$4)*10))),1)</f>
        <v>9.3000000000000007</v>
      </c>
      <c r="N140" s="198">
        <f>'Indicator Data'!C140/'Indicator Data'!$CB140</f>
        <v>1.2169526670892242E-7</v>
      </c>
      <c r="O140" s="198">
        <f>'Indicator Data'!D140/'Indicator Data'!$CB140</f>
        <v>0</v>
      </c>
      <c r="P140" s="198">
        <f>IF(F140=0.1,"x",'Indicator Data'!E140/'Indicator Data'!$CB140)</f>
        <v>4.4146435577070934E-3</v>
      </c>
      <c r="Q140" s="198">
        <f>'Indicator Data'!F140/'Indicator Data'!$CB140</f>
        <v>0</v>
      </c>
      <c r="R140" s="198">
        <f>'Indicator Data'!G140/'Indicator Data'!$CB140</f>
        <v>0</v>
      </c>
      <c r="S140" s="198">
        <f>'Indicator Data'!H140/'Indicator Data'!$CB140</f>
        <v>0</v>
      </c>
      <c r="T140" s="198">
        <f>'Indicator Data'!I140/'Indicator Data'!$CB140</f>
        <v>0</v>
      </c>
      <c r="U140" s="198">
        <f>'Indicator Data'!J140/'Indicator Data'!$CB140</f>
        <v>7.6729101078007915E-3</v>
      </c>
      <c r="V140" s="196">
        <f t="shared" si="217"/>
        <v>0</v>
      </c>
      <c r="W140" s="196">
        <f t="shared" si="218"/>
        <v>0</v>
      </c>
      <c r="X140" s="197">
        <f t="shared" si="219"/>
        <v>0</v>
      </c>
      <c r="Y140" s="197">
        <f t="shared" si="220"/>
        <v>2.9</v>
      </c>
      <c r="Z140" s="197">
        <f t="shared" si="221"/>
        <v>0</v>
      </c>
      <c r="AA140" s="196">
        <f t="shared" si="222"/>
        <v>0</v>
      </c>
      <c r="AB140" s="196">
        <f t="shared" si="223"/>
        <v>0</v>
      </c>
      <c r="AC140" s="196">
        <f t="shared" si="224"/>
        <v>0</v>
      </c>
      <c r="AD140" s="196">
        <f t="shared" si="225"/>
        <v>0</v>
      </c>
      <c r="AE140" s="197">
        <f t="shared" si="226"/>
        <v>0</v>
      </c>
      <c r="AF140" s="197">
        <f t="shared" si="227"/>
        <v>2.6</v>
      </c>
      <c r="AG140" s="196">
        <f>ROUND(IF('Indicator Data'!K140=0,0,IF('Indicator Data'!K140&gt;AG$3,10,IF('Indicator Data'!K140&lt;AG$4,0,10-(AG$3-'Indicator Data'!K140)/(AG$3-AG$4)*10))),1)</f>
        <v>6.7</v>
      </c>
      <c r="AH140" s="199">
        <f t="shared" si="228"/>
        <v>0</v>
      </c>
      <c r="AI140" s="199">
        <f t="shared" si="229"/>
        <v>0.1</v>
      </c>
      <c r="AJ140" s="197">
        <f t="shared" si="230"/>
        <v>0</v>
      </c>
      <c r="AK140" s="197">
        <f t="shared" si="231"/>
        <v>0</v>
      </c>
      <c r="AL140" s="199">
        <f t="shared" si="232"/>
        <v>0</v>
      </c>
      <c r="AM140" s="199">
        <f t="shared" si="233"/>
        <v>0</v>
      </c>
      <c r="AN140" s="197">
        <f t="shared" si="234"/>
        <v>7.2</v>
      </c>
      <c r="AO140" s="200">
        <f t="shared" si="235"/>
        <v>0.1</v>
      </c>
      <c r="AP140" s="200">
        <f t="shared" si="260"/>
        <v>4.8</v>
      </c>
      <c r="AQ140" s="200">
        <f t="shared" si="236"/>
        <v>0</v>
      </c>
      <c r="AR140" s="200">
        <f t="shared" si="237"/>
        <v>0</v>
      </c>
      <c r="AS140" s="199">
        <f t="shared" si="238"/>
        <v>7</v>
      </c>
      <c r="AT140" s="199">
        <f>IF('Indicator Data'!L140="No data","x",IF('Indicator Data'!CC140&lt;1000,"x",ROUND((IF('Indicator Data'!L140&gt;AT$3,10,IF('Indicator Data'!L140&lt;AT$4,0,10-(AT$3-'Indicator Data'!L140)/(AT$3-AT$4)*10))),1)))</f>
        <v>0</v>
      </c>
      <c r="AU140" s="200">
        <f t="shared" si="239"/>
        <v>3.5</v>
      </c>
      <c r="AV140" s="201" t="str">
        <f>IF('Indicator Data'!M140="No data","x",ROUND(IF('Indicator Data'!M140=0,0,IF(LOG('Indicator Data'!M140)&gt;AV$3,10,IF(LOG('Indicator Data'!M140)&lt;AV$4,0,10-(AV$3-LOG('Indicator Data'!M140))/(AV$3-AV$4)*10))),1))</f>
        <v>x</v>
      </c>
      <c r="AW140" s="198" t="str">
        <f>IF(AV140="x","x",'Indicator Data'!M140/'Indicator Data'!$CB140)</f>
        <v>x</v>
      </c>
      <c r="AX140" s="201" t="str">
        <f t="shared" si="240"/>
        <v>x</v>
      </c>
      <c r="AY140" s="197" t="str">
        <f t="shared" si="261"/>
        <v>x</v>
      </c>
      <c r="AZ140" s="201" t="str">
        <f>IF('Indicator Data'!N140="No data","x",ROUND(IF('Indicator Data'!N140=0,0,IF(LOG('Indicator Data'!N140)&gt;AZ$3,10,IF(LOG('Indicator Data'!N140)&lt;AZ$4,0,10-(AZ$3-LOG('Indicator Data'!N140))/(AZ$3-AZ$4)*10))),1))</f>
        <v>x</v>
      </c>
      <c r="BA140" s="198" t="str">
        <f>IF(AZ140="x","x",'Indicator Data'!N140/'Indicator Data'!$CB140)</f>
        <v>x</v>
      </c>
      <c r="BB140" s="201" t="str">
        <f t="shared" si="241"/>
        <v>x</v>
      </c>
      <c r="BC140" s="197" t="str">
        <f t="shared" si="262"/>
        <v>x</v>
      </c>
      <c r="BD140" s="201" t="str">
        <f>IF('Indicator Data'!O140="No data","x",ROUND(IF('Indicator Data'!O140=0,0,IF(LOG('Indicator Data'!O140)&gt;BD$3,10,IF(LOG('Indicator Data'!O140)&lt;BD$4,0,10-(BD$3-LOG('Indicator Data'!O140))/(BD$3-BD$4)*10))),1))</f>
        <v>x</v>
      </c>
      <c r="BE140" s="198" t="str">
        <f>IF(BD140="x","x",'Indicator Data'!O140/'Indicator Data'!$CB140)</f>
        <v>x</v>
      </c>
      <c r="BF140" s="201" t="str">
        <f t="shared" si="242"/>
        <v>x</v>
      </c>
      <c r="BG140" s="197" t="str">
        <f t="shared" si="263"/>
        <v>x</v>
      </c>
      <c r="BH140" s="201" t="str">
        <f>IF('Indicator Data'!P140="No data","x",ROUND(IF('Indicator Data'!P140=0,0,IF(LOG('Indicator Data'!P140)&gt;BH$3,10,IF(LOG('Indicator Data'!P140)&lt;BH$4,0,10-(BH$3-LOG('Indicator Data'!P140))/(BH$3-BH$4)*10))),1))</f>
        <v>x</v>
      </c>
      <c r="BI140" s="198" t="str">
        <f>IF(BH140="x","x",'Indicator Data'!P140/'Indicator Data'!$CB140)</f>
        <v>x</v>
      </c>
      <c r="BJ140" s="201" t="str">
        <f t="shared" si="243"/>
        <v>x</v>
      </c>
      <c r="BK140" s="197" t="str">
        <f t="shared" si="264"/>
        <v>x</v>
      </c>
      <c r="BL140" s="199" t="str">
        <f t="shared" si="265"/>
        <v>x</v>
      </c>
      <c r="BM140" s="201">
        <f>ROUND(IF('Indicator Data'!Q140=0,0,IF(LOG('Indicator Data'!Q140)&gt;BM$3,10,IF(LOG('Indicator Data'!Q140)&lt;BM$4,0,10-(BM$3-LOG('Indicator Data'!Q140))/(BM$3-BM$4)*10))),1)</f>
        <v>0</v>
      </c>
      <c r="BN140" s="252">
        <f>'Indicator Data'!R140</f>
        <v>0</v>
      </c>
      <c r="BO140" s="201">
        <f t="shared" si="244"/>
        <v>0</v>
      </c>
      <c r="BP140" s="201">
        <f t="shared" si="245"/>
        <v>0</v>
      </c>
      <c r="BQ140" s="201">
        <f>ROUND(IF('Indicator Data'!S140=0,0,IF(LOG('Indicator Data'!S140)&gt;BQ$3,10,IF(LOG('Indicator Data'!S140)&lt;BQ$4,0,10-(BQ$3-LOG('Indicator Data'!S140))/(BQ$3-BQ$4)*10))),1)</f>
        <v>0</v>
      </c>
      <c r="BR140" s="252">
        <f>'Indicator Data'!T140</f>
        <v>0</v>
      </c>
      <c r="BS140" s="201">
        <f t="shared" si="246"/>
        <v>0</v>
      </c>
      <c r="BT140" s="201">
        <f t="shared" si="247"/>
        <v>0</v>
      </c>
      <c r="BU140" s="197">
        <f t="shared" si="248"/>
        <v>0</v>
      </c>
      <c r="BV140" s="201">
        <f>ROUND(IF('Indicator Data'!U140=0,0,IF(LOG('Indicator Data'!U140)&gt;BV$3,10,IF(LOG('Indicator Data'!U140)&lt;BV$4,0,10-(BV$3-LOG('Indicator Data'!U140))/(BV$3-BV$4)*10))),1)</f>
        <v>8.1999999999999993</v>
      </c>
      <c r="BW140" s="198">
        <f>'Indicator Data'!U140/'Indicator Data'!$CB140</f>
        <v>0.81518174597827786</v>
      </c>
      <c r="BX140" s="201">
        <f t="shared" si="249"/>
        <v>9.1</v>
      </c>
      <c r="BY140" s="197">
        <f t="shared" si="266"/>
        <v>8.6999999999999993</v>
      </c>
      <c r="BZ140" s="201">
        <f>ROUND(IF('Indicator Data'!V140=0,0,IF(LOG('Indicator Data'!V140)&gt;BZ$3,10,IF(LOG('Indicator Data'!V140)&lt;BZ$4,0,10-(BZ$3-LOG('Indicator Data'!V140))/(BZ$3-BZ$4)*10))),1)</f>
        <v>8.3000000000000007</v>
      </c>
      <c r="CA140" s="198">
        <f>IF('Indicator Data'!V140/'Indicator Data'!$CB140&gt;1,1,'Indicator Data'!V140/'Indicator Data'!$CB140)</f>
        <v>0.99395666876882693</v>
      </c>
      <c r="CB140" s="201">
        <f t="shared" si="250"/>
        <v>9.9</v>
      </c>
      <c r="CC140" s="197">
        <f t="shared" si="267"/>
        <v>9.3000000000000007</v>
      </c>
      <c r="CD140" s="201">
        <f>ROUND(IF('Indicator Data'!W140=0,0,IF(LOG('Indicator Data'!W140)&gt;CD$3,10,IF(LOG('Indicator Data'!W140)&lt;CD$4,0,10-(CD$3-LOG('Indicator Data'!W140))/(CD$3-CD$4)*10))),1)</f>
        <v>8.1999999999999993</v>
      </c>
      <c r="CE140" s="198">
        <f>'Indicator Data'!W140/'Indicator Data'!$CB140</f>
        <v>0.86559227701416919</v>
      </c>
      <c r="CF140" s="201">
        <f t="shared" si="251"/>
        <v>8.6999999999999993</v>
      </c>
      <c r="CG140" s="197">
        <f t="shared" si="268"/>
        <v>8.5</v>
      </c>
      <c r="CH140" s="199">
        <f t="shared" si="252"/>
        <v>7.8</v>
      </c>
      <c r="CI140" s="201">
        <f>IF('Indicator Data'!BR140="No data","x",ROUND(IF('Indicator Data'!BR140&gt;CI$3,0,IF('Indicator Data'!BR140&lt;CI$4,10,(CI$3-'Indicator Data'!BR140)/(CI$3-CI$4)*10)),1))</f>
        <v>1.1000000000000001</v>
      </c>
      <c r="CJ140" s="201">
        <f>IF('Indicator Data'!BS140="No data","x",ROUND(IF('Indicator Data'!BS140&gt;CJ$3,0,IF('Indicator Data'!BS140&lt;CJ$4,10,(CJ$3-'Indicator Data'!BS140)/(CJ$3-CJ$4)*10)),1))</f>
        <v>0.1</v>
      </c>
      <c r="CK140" s="201">
        <f>IF('Indicator Data'!AC140="No data","x",ROUND(IF('Indicator Data'!AC140&gt;CK$3,0,IF('Indicator Data'!AC140&lt;CK$4,10,(CK$3-'Indicator Data'!AC140)/(CK$3-CK$4)*10)),1))</f>
        <v>2</v>
      </c>
      <c r="CL140" s="197">
        <f t="shared" si="253"/>
        <v>1.1000000000000001</v>
      </c>
      <c r="CM140" s="201">
        <f>IF('Indicator Data'!X140="No data","x",ROUND(IF(LOG('Indicator Data'!X140)&gt;CM$3,10,IF(LOG('Indicator Data'!X140)&lt;CM$4,0,10-(CM$3-LOG('Indicator Data'!X140))/(CM$3-CM$4)*10)),1))</f>
        <v>4.0999999999999996</v>
      </c>
      <c r="CN140" s="201">
        <f>IF('Indicator Data'!Y140="No data","x",ROUND(IF('Indicator Data'!Y140&gt;CN$3,10,IF('Indicator Data'!Y140&lt;CN$4,0,10-(CN$3-'Indicator Data'!Y140)/(CN$3-CN$4)*10)),1))</f>
        <v>3.5</v>
      </c>
      <c r="CO140" s="201">
        <f>IF('Indicator Data'!Z140="No data","x",ROUND(IF('Indicator Data'!Z140&gt;CO$3,10,IF('Indicator Data'!Z140&lt;CO$4,0,10-(CO$3-'Indicator Data'!Z140)/(CO$3-CO$4)*10)),1))</f>
        <v>6.2</v>
      </c>
      <c r="CP140" s="201" t="str">
        <f>IF('Indicator Data'!AA140="No data","x",ROUND(IF('Indicator Data'!AA140&gt;CP$3,10,IF('Indicator Data'!AA140&lt;CP$4,0,10-(CP$3-'Indicator Data'!AA140)/(CP$3-CP$4)*10)),1))</f>
        <v>x</v>
      </c>
      <c r="CQ140" s="197">
        <f t="shared" si="269"/>
        <v>4.5999999999999996</v>
      </c>
      <c r="CR140" s="199">
        <f t="shared" si="270"/>
        <v>3.4</v>
      </c>
      <c r="CS140" s="201">
        <f>IF('Indicator Data'!AF140="No data","x",ROUND(IF('Indicator Data'!AF140&gt;CS$3,10,IF('Indicator Data'!AF140&lt;CS$4,0,10-(CS$3-'Indicator Data'!AF140)/(CS$3-CS$4)*10)),1))</f>
        <v>1.9</v>
      </c>
      <c r="CT140" s="201">
        <f>IF('Indicator Data'!AG140="No data","x",ROUND(IF('Indicator Data'!AG140&gt;CT$3,10,IF('Indicator Data'!AG140&lt;CT$4,0,10-(CT$3-'Indicator Data'!AG140)/(CT$3-CT$4)*10)),1))</f>
        <v>3.2</v>
      </c>
      <c r="CU140" s="197">
        <f t="shared" si="271"/>
        <v>3.8</v>
      </c>
      <c r="CV140" s="201">
        <f>IF('Indicator Data'!AB140="No data","x",ROUND(IF('Indicator Data'!AB140&gt;CV$3,10,IF('Indicator Data'!AB140&lt;CV$4,0,10-(CV$3-'Indicator Data'!AB140)/(CV$3-CV$4)*10)),1))</f>
        <v>0.2</v>
      </c>
      <c r="CW140" s="197">
        <f t="shared" si="272"/>
        <v>0.9</v>
      </c>
      <c r="CX140" s="198">
        <f>IF('Indicator Data'!AD140="No data","x",'Indicator Data'!AD140/'Indicator Data'!$CA140)</f>
        <v>1.7637500297930749E-4</v>
      </c>
      <c r="CY140" s="201">
        <f t="shared" si="254"/>
        <v>8.1999999999999993</v>
      </c>
      <c r="CZ140" s="201">
        <f>IF('Indicator Data'!AE140="No data","x",ROUND(IF('Indicator Data'!AE140&gt;CZ$3,0,IF('Indicator Data'!AE140&lt;CZ$4,10,(CZ$3-'Indicator Data'!AE140)/(CZ$3-CZ$4)*10)),1))</f>
        <v>2</v>
      </c>
      <c r="DA140" s="197">
        <f t="shared" si="273"/>
        <v>5.0999999999999996</v>
      </c>
      <c r="DB140" s="199">
        <f t="shared" si="274"/>
        <v>3.3</v>
      </c>
      <c r="DC140" s="200">
        <f t="shared" si="255"/>
        <v>5.3</v>
      </c>
      <c r="DD140" s="202">
        <f t="shared" si="256"/>
        <v>2.6</v>
      </c>
      <c r="DE140" s="201">
        <f>ROUND(IF('Indicator Data'!AH140=0,0,IF('Indicator Data'!AH140&gt;DE$3,10,IF('Indicator Data'!AH140&lt;DE$4,0,10-(DE$3-'Indicator Data'!AH140)/(DE$3-DE$4)*10))),1)</f>
        <v>1.5</v>
      </c>
      <c r="DF140" s="201">
        <f>ROUND(IF('Indicator Data'!AI140=0,0,IF(LOG('Indicator Data'!AI140)&gt;LOG(DF$3),10,IF(LOG('Indicator Data'!AI140)&lt;LOG(DF$4),0,10-(LOG(DF$3)-LOG('Indicator Data'!AI140))/(LOG(DF$3)-LOG(DF$4))*10))),1)</f>
        <v>1.5</v>
      </c>
      <c r="DG140" s="203">
        <f t="shared" si="257"/>
        <v>1.5</v>
      </c>
      <c r="DH140" s="197">
        <f>'Indicator Data'!AJ140</f>
        <v>0</v>
      </c>
      <c r="DI140" s="197">
        <f>'Indicator Data'!AK140</f>
        <v>0</v>
      </c>
      <c r="DJ140" s="200">
        <f t="shared" si="258"/>
        <v>0</v>
      </c>
      <c r="DK140" s="202">
        <f t="shared" si="259"/>
        <v>1.1000000000000001</v>
      </c>
      <c r="DL140" s="13"/>
      <c r="DM140" s="24"/>
    </row>
    <row r="141" spans="1:117" s="2" customFormat="1">
      <c r="A141" s="205" t="str">
        <f>'Indicator Data'!A141</f>
        <v>Peru</v>
      </c>
      <c r="B141" s="206" t="str">
        <f>'Indicator Data'!B141</f>
        <v>PER</v>
      </c>
      <c r="C141" s="204">
        <f>ROUND(IF('Indicator Data'!C141=0,0.1,IF(LOG('Indicator Data'!C141)&gt;C$3,10,IF(LOG('Indicator Data'!C141)&lt;C$4,0,10-(C$3-LOG('Indicator Data'!C141))/(C$3-C$4)*10))),1)</f>
        <v>9.5</v>
      </c>
      <c r="D141" s="196">
        <f>ROUND(IF('Indicator Data'!D141=0,0.1,IF(LOG('Indicator Data'!D141)&gt;D$3,10,IF(LOG('Indicator Data'!D141)&lt;D$4,0,10-(D$3-LOG('Indicator Data'!D141))/(D$3-D$4)*10))),1)</f>
        <v>10</v>
      </c>
      <c r="E141" s="197">
        <f t="shared" si="214"/>
        <v>9.8000000000000007</v>
      </c>
      <c r="F141" s="197">
        <f>IF('Indicator Data'!E141="No data",0.1,(ROUND(IF('Indicator Data'!E141=0,0,IF(LOG('Indicator Data'!E141)&gt;F$3,10,IF(LOG('Indicator Data'!E141)&lt;F$4,0,10-(F$3-LOG('Indicator Data'!E141))/(F$3-F$4)*10))),1)))</f>
        <v>8.1</v>
      </c>
      <c r="G141" s="197">
        <f>ROUND(IF('Indicator Data'!F141=0,0,IF(LOG('Indicator Data'!F141)&gt;G$3,10,IF(LOG('Indicator Data'!F141)&lt;G$4,0,10-(G$3-LOG('Indicator Data'!F141))/(G$3-G$4)*10))),1)</f>
        <v>8.9</v>
      </c>
      <c r="H141" s="196">
        <f>ROUND(IF('Indicator Data'!G141=0,0,IF(LOG('Indicator Data'!G141)&gt;H$3,10,IF(LOG('Indicator Data'!G141)&lt;H$4,0,10-(H$3-LOG('Indicator Data'!G141))/(H$3-H$4)*10))),1)</f>
        <v>0</v>
      </c>
      <c r="I141" s="196">
        <f>ROUND(IF('Indicator Data'!H141=0,0,IF(LOG('Indicator Data'!H141)&gt;I$3,10,IF(LOG('Indicator Data'!H141)&lt;I$4,0,10-(I$3-LOG('Indicator Data'!H141))/(I$3-I$4)*10))),1)</f>
        <v>0</v>
      </c>
      <c r="J141" s="196">
        <f t="shared" si="215"/>
        <v>0</v>
      </c>
      <c r="K141" s="196">
        <f>ROUND(IF('Indicator Data'!I141=0,0,IF(LOG('Indicator Data'!I141)&gt;K$3,10,IF(LOG('Indicator Data'!I141)&lt;K$4,0,10-(K$3-LOG('Indicator Data'!I141))/(K$3-K$4)*10))),1)</f>
        <v>0</v>
      </c>
      <c r="L141" s="197">
        <f t="shared" si="216"/>
        <v>0</v>
      </c>
      <c r="M141" s="197">
        <f>ROUND(IF('Indicator Data'!J141=0,0,IF(LOG('Indicator Data'!J141)&gt;M$3,10,IF(LOG('Indicator Data'!J141)&lt;M$4,0,10-(M$3-LOG('Indicator Data'!J141))/(M$3-M$4)*10))),1)</f>
        <v>9.9</v>
      </c>
      <c r="N141" s="198">
        <f>'Indicator Data'!C141/'Indicator Data'!$CB141</f>
        <v>2.045963214224658E-3</v>
      </c>
      <c r="O141" s="198">
        <f>'Indicator Data'!D141/'Indicator Data'!$CB141</f>
        <v>1.7765266430686192E-3</v>
      </c>
      <c r="P141" s="198">
        <f>IF(F141=0.1,"x",'Indicator Data'!E141/'Indicator Data'!$CB141)</f>
        <v>5.5722701303168821E-3</v>
      </c>
      <c r="Q141" s="198">
        <f>'Indicator Data'!F141/'Indicator Data'!$CB141</f>
        <v>7.2386841849673313E-5</v>
      </c>
      <c r="R141" s="198">
        <f>'Indicator Data'!G141/'Indicator Data'!$CB141</f>
        <v>0</v>
      </c>
      <c r="S141" s="198">
        <f>'Indicator Data'!H141/'Indicator Data'!$CB141</f>
        <v>0</v>
      </c>
      <c r="T141" s="198">
        <f>'Indicator Data'!I141/'Indicator Data'!$CB141</f>
        <v>0</v>
      </c>
      <c r="U141" s="198">
        <f>'Indicator Data'!J141/'Indicator Data'!$CB141</f>
        <v>3.0249691279428384E-3</v>
      </c>
      <c r="V141" s="196">
        <f t="shared" si="217"/>
        <v>10</v>
      </c>
      <c r="W141" s="196">
        <f t="shared" si="218"/>
        <v>10</v>
      </c>
      <c r="X141" s="197">
        <f t="shared" si="219"/>
        <v>10</v>
      </c>
      <c r="Y141" s="197">
        <f t="shared" si="220"/>
        <v>3.7</v>
      </c>
      <c r="Z141" s="197">
        <f t="shared" si="221"/>
        <v>9.6999999999999993</v>
      </c>
      <c r="AA141" s="196">
        <f t="shared" si="222"/>
        <v>0</v>
      </c>
      <c r="AB141" s="196">
        <f t="shared" si="223"/>
        <v>0</v>
      </c>
      <c r="AC141" s="196">
        <f t="shared" si="224"/>
        <v>0</v>
      </c>
      <c r="AD141" s="196">
        <f t="shared" si="225"/>
        <v>0</v>
      </c>
      <c r="AE141" s="197">
        <f t="shared" si="226"/>
        <v>0</v>
      </c>
      <c r="AF141" s="197">
        <f t="shared" si="227"/>
        <v>1</v>
      </c>
      <c r="AG141" s="196">
        <f>ROUND(IF('Indicator Data'!K141=0,0,IF('Indicator Data'!K141&gt;AG$3,10,IF('Indicator Data'!K141&lt;AG$4,0,10-(AG$3-'Indicator Data'!K141)/(AG$3-AG$4)*10))),1)</f>
        <v>4.8</v>
      </c>
      <c r="AH141" s="199">
        <f t="shared" si="228"/>
        <v>9.8000000000000007</v>
      </c>
      <c r="AI141" s="199">
        <f t="shared" si="229"/>
        <v>10</v>
      </c>
      <c r="AJ141" s="197">
        <f t="shared" si="230"/>
        <v>0</v>
      </c>
      <c r="AK141" s="197">
        <f t="shared" si="231"/>
        <v>0</v>
      </c>
      <c r="AL141" s="199">
        <f t="shared" si="232"/>
        <v>0</v>
      </c>
      <c r="AM141" s="199">
        <f t="shared" si="233"/>
        <v>0</v>
      </c>
      <c r="AN141" s="197">
        <f t="shared" si="234"/>
        <v>7.6</v>
      </c>
      <c r="AO141" s="200">
        <f t="shared" si="235"/>
        <v>9.9</v>
      </c>
      <c r="AP141" s="200">
        <f t="shared" si="260"/>
        <v>6.4</v>
      </c>
      <c r="AQ141" s="200">
        <f t="shared" si="236"/>
        <v>9.3000000000000007</v>
      </c>
      <c r="AR141" s="200">
        <f t="shared" si="237"/>
        <v>0</v>
      </c>
      <c r="AS141" s="199">
        <f t="shared" si="238"/>
        <v>6.2</v>
      </c>
      <c r="AT141" s="199">
        <f>IF('Indicator Data'!L141="No data","x",IF('Indicator Data'!CC141&lt;1000,"x",ROUND((IF('Indicator Data'!L141&gt;AT$3,10,IF('Indicator Data'!L141&lt;AT$4,0,10-(AT$3-'Indicator Data'!L141)/(AT$3-AT$4)*10))),1)))</f>
        <v>2.9</v>
      </c>
      <c r="AU141" s="200">
        <f t="shared" si="239"/>
        <v>4.5999999999999996</v>
      </c>
      <c r="AV141" s="201" t="str">
        <f>IF('Indicator Data'!M141="No data","x",ROUND(IF('Indicator Data'!M141=0,0,IF(LOG('Indicator Data'!M141)&gt;AV$3,10,IF(LOG('Indicator Data'!M141)&lt;AV$4,0,10-(AV$3-LOG('Indicator Data'!M141))/(AV$3-AV$4)*10))),1))</f>
        <v>x</v>
      </c>
      <c r="AW141" s="198" t="str">
        <f>IF(AV141="x","x",'Indicator Data'!M141/'Indicator Data'!$CB141)</f>
        <v>x</v>
      </c>
      <c r="AX141" s="201" t="str">
        <f t="shared" si="240"/>
        <v>x</v>
      </c>
      <c r="AY141" s="197" t="str">
        <f t="shared" si="261"/>
        <v>x</v>
      </c>
      <c r="AZ141" s="201" t="str">
        <f>IF('Indicator Data'!N141="No data","x",ROUND(IF('Indicator Data'!N141=0,0,IF(LOG('Indicator Data'!N141)&gt;AZ$3,10,IF(LOG('Indicator Data'!N141)&lt;AZ$4,0,10-(AZ$3-LOG('Indicator Data'!N141))/(AZ$3-AZ$4)*10))),1))</f>
        <v>x</v>
      </c>
      <c r="BA141" s="198" t="str">
        <f>IF(AZ141="x","x",'Indicator Data'!N141/'Indicator Data'!$CB141)</f>
        <v>x</v>
      </c>
      <c r="BB141" s="201" t="str">
        <f t="shared" si="241"/>
        <v>x</v>
      </c>
      <c r="BC141" s="197" t="str">
        <f t="shared" si="262"/>
        <v>x</v>
      </c>
      <c r="BD141" s="201" t="str">
        <f>IF('Indicator Data'!O141="No data","x",ROUND(IF('Indicator Data'!O141=0,0,IF(LOG('Indicator Data'!O141)&gt;BD$3,10,IF(LOG('Indicator Data'!O141)&lt;BD$4,0,10-(BD$3-LOG('Indicator Data'!O141))/(BD$3-BD$4)*10))),1))</f>
        <v>x</v>
      </c>
      <c r="BE141" s="198" t="str">
        <f>IF(BD141="x","x",'Indicator Data'!O141/'Indicator Data'!$CB141)</f>
        <v>x</v>
      </c>
      <c r="BF141" s="201" t="str">
        <f t="shared" si="242"/>
        <v>x</v>
      </c>
      <c r="BG141" s="197" t="str">
        <f t="shared" si="263"/>
        <v>x</v>
      </c>
      <c r="BH141" s="201" t="str">
        <f>IF('Indicator Data'!P141="No data","x",ROUND(IF('Indicator Data'!P141=0,0,IF(LOG('Indicator Data'!P141)&gt;BH$3,10,IF(LOG('Indicator Data'!P141)&lt;BH$4,0,10-(BH$3-LOG('Indicator Data'!P141))/(BH$3-BH$4)*10))),1))</f>
        <v>x</v>
      </c>
      <c r="BI141" s="198" t="str">
        <f>IF(BH141="x","x",'Indicator Data'!P141/'Indicator Data'!$CB141)</f>
        <v>x</v>
      </c>
      <c r="BJ141" s="201" t="str">
        <f t="shared" si="243"/>
        <v>x</v>
      </c>
      <c r="BK141" s="197" t="str">
        <f t="shared" si="264"/>
        <v>x</v>
      </c>
      <c r="BL141" s="199" t="str">
        <f t="shared" si="265"/>
        <v>x</v>
      </c>
      <c r="BM141" s="201">
        <f>ROUND(IF('Indicator Data'!Q141=0,0,IF(LOG('Indicator Data'!Q141)&gt;BM$3,10,IF(LOG('Indicator Data'!Q141)&lt;BM$4,0,10-(BM$3-LOG('Indicator Data'!Q141))/(BM$3-BM$4)*10))),1)</f>
        <v>8.5</v>
      </c>
      <c r="BN141" s="252">
        <f>'Indicator Data'!R141</f>
        <v>0.24980566300000001</v>
      </c>
      <c r="BO141" s="201">
        <f t="shared" si="244"/>
        <v>2.5</v>
      </c>
      <c r="BP141" s="201">
        <f t="shared" si="245"/>
        <v>6.4</v>
      </c>
      <c r="BQ141" s="201">
        <f>ROUND(IF('Indicator Data'!S141=0,0,IF(LOG('Indicator Data'!S141)&gt;BQ$3,10,IF(LOG('Indicator Data'!S141)&lt;BQ$4,0,10-(BQ$3-LOG('Indicator Data'!S141))/(BQ$3-BQ$4)*10))),1)</f>
        <v>9.1</v>
      </c>
      <c r="BR141" s="252">
        <f>'Indicator Data'!T141</f>
        <v>0.66882900099999998</v>
      </c>
      <c r="BS141" s="201">
        <f t="shared" si="246"/>
        <v>6.7</v>
      </c>
      <c r="BT141" s="201">
        <f t="shared" si="247"/>
        <v>8.1</v>
      </c>
      <c r="BU141" s="197">
        <f t="shared" si="248"/>
        <v>7.3</v>
      </c>
      <c r="BV141" s="201">
        <f>ROUND(IF('Indicator Data'!U141=0,0,IF(LOG('Indicator Data'!U141)&gt;BV$3,10,IF(LOG('Indicator Data'!U141)&lt;BV$4,0,10-(BV$3-LOG('Indicator Data'!U141))/(BV$3-BV$4)*10))),1)</f>
        <v>8.3000000000000007</v>
      </c>
      <c r="BW141" s="198">
        <f>'Indicator Data'!U141/'Indicator Data'!$CB141</f>
        <v>0.20290205146776188</v>
      </c>
      <c r="BX141" s="201">
        <f t="shared" si="249"/>
        <v>2.2999999999999998</v>
      </c>
      <c r="BY141" s="197">
        <f t="shared" si="266"/>
        <v>6.1</v>
      </c>
      <c r="BZ141" s="201">
        <f>ROUND(IF('Indicator Data'!V141=0,0,IF(LOG('Indicator Data'!V141)&gt;BZ$3,10,IF(LOG('Indicator Data'!V141)&lt;BZ$4,0,10-(BZ$3-LOG('Indicator Data'!V141))/(BZ$3-BZ$4)*10))),1)</f>
        <v>8.8000000000000007</v>
      </c>
      <c r="CA141" s="198">
        <f>IF('Indicator Data'!V141/'Indicator Data'!$CB141&gt;1,1,'Indicator Data'!V141/'Indicator Data'!$CB141)</f>
        <v>0.48856193965355527</v>
      </c>
      <c r="CB141" s="201">
        <f t="shared" si="250"/>
        <v>4.9000000000000004</v>
      </c>
      <c r="CC141" s="197">
        <f t="shared" si="267"/>
        <v>7.3</v>
      </c>
      <c r="CD141" s="201">
        <f>ROUND(IF('Indicator Data'!W141=0,0,IF(LOG('Indicator Data'!W141)&gt;CD$3,10,IF(LOG('Indicator Data'!W141)&lt;CD$4,0,10-(CD$3-LOG('Indicator Data'!W141))/(CD$3-CD$4)*10))),1)</f>
        <v>9</v>
      </c>
      <c r="CE141" s="198">
        <f>'Indicator Data'!W141/'Indicator Data'!$CB141</f>
        <v>0.59040355662737432</v>
      </c>
      <c r="CF141" s="201">
        <f t="shared" si="251"/>
        <v>5.9</v>
      </c>
      <c r="CG141" s="197">
        <f t="shared" si="268"/>
        <v>7.8</v>
      </c>
      <c r="CH141" s="199">
        <f t="shared" si="252"/>
        <v>7.2</v>
      </c>
      <c r="CI141" s="201">
        <f>IF('Indicator Data'!BR141="No data","x",ROUND(IF('Indicator Data'!BR141&gt;CI$3,0,IF('Indicator Data'!BR141&lt;CI$4,10,(CI$3-'Indicator Data'!BR141)/(CI$3-CI$4)*10)),1))</f>
        <v>2.9</v>
      </c>
      <c r="CJ141" s="201">
        <f>IF('Indicator Data'!BS141="No data","x",ROUND(IF('Indicator Data'!BS141&gt;CJ$3,0,IF('Indicator Data'!BS141&lt;CJ$4,10,(CJ$3-'Indicator Data'!BS141)/(CJ$3-CJ$4)*10)),1))</f>
        <v>1.5</v>
      </c>
      <c r="CK141" s="201" t="str">
        <f>IF('Indicator Data'!AC141="No data","x",ROUND(IF('Indicator Data'!AC141&gt;CK$3,0,IF('Indicator Data'!AC141&lt;CK$4,10,(CK$3-'Indicator Data'!AC141)/(CK$3-CK$4)*10)),1))</f>
        <v>x</v>
      </c>
      <c r="CL141" s="197">
        <f t="shared" si="253"/>
        <v>2.2000000000000002</v>
      </c>
      <c r="CM141" s="201">
        <f>IF('Indicator Data'!X141="No data","x",ROUND(IF(LOG('Indicator Data'!X141)&gt;CM$3,10,IF(LOG('Indicator Data'!X141)&lt;CM$4,0,10-(CM$3-LOG('Indicator Data'!X141))/(CM$3-CM$4)*10)),1))</f>
        <v>4.7</v>
      </c>
      <c r="CN141" s="201">
        <f>IF('Indicator Data'!Y141="No data","x",ROUND(IF('Indicator Data'!Y141&gt;CN$3,10,IF('Indicator Data'!Y141&lt;CN$4,0,10-(CN$3-'Indicator Data'!Y141)/(CN$3-CN$4)*10)),1))</f>
        <v>3.3</v>
      </c>
      <c r="CO141" s="201">
        <f>IF('Indicator Data'!Z141="No data","x",ROUND(IF('Indicator Data'!Z141&gt;CO$3,10,IF('Indicator Data'!Z141&lt;CO$4,0,10-(CO$3-'Indicator Data'!Z141)/(CO$3-CO$4)*10)),1))</f>
        <v>7.8</v>
      </c>
      <c r="CP141" s="201">
        <f>IF('Indicator Data'!AA141="No data","x",ROUND(IF('Indicator Data'!AA141&gt;CP$3,10,IF('Indicator Data'!AA141&lt;CP$4,0,10-(CP$3-'Indicator Data'!AA141)/(CP$3-CP$4)*10)),1))</f>
        <v>4.4000000000000004</v>
      </c>
      <c r="CQ141" s="197">
        <f t="shared" si="269"/>
        <v>5.0999999999999996</v>
      </c>
      <c r="CR141" s="199">
        <f t="shared" si="270"/>
        <v>4.0999999999999996</v>
      </c>
      <c r="CS141" s="201">
        <f>IF('Indicator Data'!AF141="No data","x",ROUND(IF('Indicator Data'!AF141&gt;CS$3,10,IF('Indicator Data'!AF141&lt;CS$4,0,10-(CS$3-'Indicator Data'!AF141)/(CS$3-CS$4)*10)),1))</f>
        <v>3.7</v>
      </c>
      <c r="CT141" s="201">
        <f>IF('Indicator Data'!AG141="No data","x",ROUND(IF('Indicator Data'!AG141&gt;CT$3,10,IF('Indicator Data'!AG141&lt;CT$4,0,10-(CT$3-'Indicator Data'!AG141)/(CT$3-CT$4)*10)),1))</f>
        <v>2.4</v>
      </c>
      <c r="CU141" s="197">
        <f t="shared" si="271"/>
        <v>4.4000000000000004</v>
      </c>
      <c r="CV141" s="201">
        <f>IF('Indicator Data'!AB141="No data","x",ROUND(IF('Indicator Data'!AB141&gt;CV$3,10,IF('Indicator Data'!AB141&lt;CV$4,0,10-(CV$3-'Indicator Data'!AB141)/(CV$3-CV$4)*10)),1))</f>
        <v>2.2000000000000002</v>
      </c>
      <c r="CW141" s="197">
        <f t="shared" si="272"/>
        <v>2.2000000000000002</v>
      </c>
      <c r="CX141" s="198">
        <f>IF('Indicator Data'!AD141="No data","x",'Indicator Data'!AD141/'Indicator Data'!$CA141)</f>
        <v>3.0844496847401266E-5</v>
      </c>
      <c r="CY141" s="201">
        <f t="shared" si="254"/>
        <v>9.6999999999999993</v>
      </c>
      <c r="CZ141" s="201">
        <f>IF('Indicator Data'!AE141="No data","x",ROUND(IF('Indicator Data'!AE141&gt;CZ$3,0,IF('Indicator Data'!AE141&lt;CZ$4,10,(CZ$3-'Indicator Data'!AE141)/(CZ$3-CZ$4)*10)),1))</f>
        <v>2</v>
      </c>
      <c r="DA141" s="197">
        <f t="shared" si="273"/>
        <v>5.9</v>
      </c>
      <c r="DB141" s="199">
        <f t="shared" si="274"/>
        <v>4.2</v>
      </c>
      <c r="DC141" s="200">
        <f t="shared" si="255"/>
        <v>5.4</v>
      </c>
      <c r="DD141" s="202">
        <f t="shared" si="256"/>
        <v>7.1</v>
      </c>
      <c r="DE141" s="201">
        <f>ROUND(IF('Indicator Data'!AH141=0,0,IF('Indicator Data'!AH141&gt;DE$3,10,IF('Indicator Data'!AH141&lt;DE$4,0,10-(DE$3-'Indicator Data'!AH141)/(DE$3-DE$4)*10))),1)</f>
        <v>2.7</v>
      </c>
      <c r="DF141" s="201">
        <f>ROUND(IF('Indicator Data'!AI141=0,0,IF(LOG('Indicator Data'!AI141)&gt;LOG(DF$3),10,IF(LOG('Indicator Data'!AI141)&lt;LOG(DF$4),0,10-(LOG(DF$3)-LOG('Indicator Data'!AI141))/(LOG(DF$3)-LOG(DF$4))*10))),1)</f>
        <v>3.1</v>
      </c>
      <c r="DG141" s="203">
        <f t="shared" si="257"/>
        <v>2.9</v>
      </c>
      <c r="DH141" s="197">
        <f>'Indicator Data'!AJ141</f>
        <v>0</v>
      </c>
      <c r="DI141" s="197">
        <f>'Indicator Data'!AK141</f>
        <v>0</v>
      </c>
      <c r="DJ141" s="200">
        <f t="shared" si="258"/>
        <v>0</v>
      </c>
      <c r="DK141" s="202">
        <f t="shared" si="259"/>
        <v>2</v>
      </c>
      <c r="DL141" s="13"/>
      <c r="DM141" s="24"/>
    </row>
    <row r="142" spans="1:117" s="2" customFormat="1">
      <c r="A142" s="205" t="str">
        <f>'Indicator Data'!A142</f>
        <v>Philippines</v>
      </c>
      <c r="B142" s="206" t="str">
        <f>'Indicator Data'!B142</f>
        <v>PHL</v>
      </c>
      <c r="C142" s="204">
        <f>ROUND(IF('Indicator Data'!C142=0,0.1,IF(LOG('Indicator Data'!C142)&gt;C$3,10,IF(LOG('Indicator Data'!C142)&lt;C$4,0,10-(C$3-LOG('Indicator Data'!C142))/(C$3-C$4)*10))),1)</f>
        <v>10</v>
      </c>
      <c r="D142" s="196">
        <f>ROUND(IF('Indicator Data'!D142=0,0.1,IF(LOG('Indicator Data'!D142)&gt;D$3,10,IF(LOG('Indicator Data'!D142)&lt;D$4,0,10-(D$3-LOG('Indicator Data'!D142))/(D$3-D$4)*10))),1)</f>
        <v>10</v>
      </c>
      <c r="E142" s="197">
        <f t="shared" si="214"/>
        <v>10</v>
      </c>
      <c r="F142" s="197">
        <f>IF('Indicator Data'!E142="No data",0.1,(ROUND(IF('Indicator Data'!E142=0,0,IF(LOG('Indicator Data'!E142)&gt;F$3,10,IF(LOG('Indicator Data'!E142)&lt;F$4,0,10-(F$3-LOG('Indicator Data'!E142))/(F$3-F$4)*10))),1)))</f>
        <v>9.1999999999999993</v>
      </c>
      <c r="G142" s="197">
        <f>ROUND(IF('Indicator Data'!F142=0,0,IF(LOG('Indicator Data'!F142)&gt;G$3,10,IF(LOG('Indicator Data'!F142)&lt;G$4,0,10-(G$3-LOG('Indicator Data'!F142))/(G$3-G$4)*10))),1)</f>
        <v>9.4</v>
      </c>
      <c r="H142" s="196">
        <f>ROUND(IF('Indicator Data'!G142=0,0,IF(LOG('Indicator Data'!G142)&gt;H$3,10,IF(LOG('Indicator Data'!G142)&lt;H$4,0,10-(H$3-LOG('Indicator Data'!G142))/(H$3-H$4)*10))),1)</f>
        <v>10</v>
      </c>
      <c r="I142" s="196">
        <f>ROUND(IF('Indicator Data'!H142=0,0,IF(LOG('Indicator Data'!H142)&gt;I$3,10,IF(LOG('Indicator Data'!H142)&lt;I$4,0,10-(I$3-LOG('Indicator Data'!H142))/(I$3-I$4)*10))),1)</f>
        <v>10</v>
      </c>
      <c r="J142" s="196">
        <f t="shared" si="215"/>
        <v>10</v>
      </c>
      <c r="K142" s="196">
        <f>ROUND(IF('Indicator Data'!I142=0,0,IF(LOG('Indicator Data'!I142)&gt;K$3,10,IF(LOG('Indicator Data'!I142)&lt;K$4,0,10-(K$3-LOG('Indicator Data'!I142))/(K$3-K$4)*10))),1)</f>
        <v>9.8000000000000007</v>
      </c>
      <c r="L142" s="197">
        <f t="shared" si="216"/>
        <v>9.9</v>
      </c>
      <c r="M142" s="197">
        <f>ROUND(IF('Indicator Data'!J142=0,0,IF(LOG('Indicator Data'!J142)&gt;M$3,10,IF(LOG('Indicator Data'!J142)&lt;M$4,0,10-(M$3-LOG('Indicator Data'!J142))/(M$3-M$4)*10))),1)</f>
        <v>10</v>
      </c>
      <c r="N142" s="198">
        <f>'Indicator Data'!C142/'Indicator Data'!$CB142</f>
        <v>1.9735048695199665E-3</v>
      </c>
      <c r="O142" s="198">
        <f>'Indicator Data'!D142/'Indicator Data'!$CB142</f>
        <v>1.6679646274866773E-3</v>
      </c>
      <c r="P142" s="198">
        <f>IF(F142=0.1,"x",'Indicator Data'!E142/'Indicator Data'!$CB142)</f>
        <v>4.8065778265760232E-3</v>
      </c>
      <c r="Q142" s="198">
        <f>'Indicator Data'!F142/'Indicator Data'!$CB142</f>
        <v>4.482783974392229E-5</v>
      </c>
      <c r="R142" s="198">
        <f>'Indicator Data'!G142/'Indicator Data'!$CB142</f>
        <v>1.7325610525787277E-2</v>
      </c>
      <c r="S142" s="198">
        <f>'Indicator Data'!H142/'Indicator Data'!$CB142</f>
        <v>1.2135552636483591E-2</v>
      </c>
      <c r="T142" s="198">
        <f>'Indicator Data'!I142/'Indicator Data'!$CB142</f>
        <v>7.6423831864314796E-3</v>
      </c>
      <c r="U142" s="198">
        <f>'Indicator Data'!J142/'Indicator Data'!$CB142</f>
        <v>1.1502547501956119E-3</v>
      </c>
      <c r="V142" s="196">
        <f t="shared" si="217"/>
        <v>9.9</v>
      </c>
      <c r="W142" s="196">
        <f t="shared" si="218"/>
        <v>10</v>
      </c>
      <c r="X142" s="197">
        <f t="shared" si="219"/>
        <v>10</v>
      </c>
      <c r="Y142" s="197">
        <f t="shared" si="220"/>
        <v>3.2</v>
      </c>
      <c r="Z142" s="197">
        <f t="shared" si="221"/>
        <v>9.1999999999999993</v>
      </c>
      <c r="AA142" s="196">
        <f t="shared" si="222"/>
        <v>9.6</v>
      </c>
      <c r="AB142" s="196">
        <f t="shared" si="223"/>
        <v>10</v>
      </c>
      <c r="AC142" s="196">
        <f t="shared" si="224"/>
        <v>9.8000000000000007</v>
      </c>
      <c r="AD142" s="196">
        <f t="shared" si="225"/>
        <v>7.6</v>
      </c>
      <c r="AE142" s="197">
        <f t="shared" si="226"/>
        <v>9</v>
      </c>
      <c r="AF142" s="197">
        <f t="shared" si="227"/>
        <v>0.4</v>
      </c>
      <c r="AG142" s="196">
        <f>ROUND(IF('Indicator Data'!K142=0,0,IF('Indicator Data'!K142&gt;AG$3,10,IF('Indicator Data'!K142&lt;AG$4,0,10-(AG$3-'Indicator Data'!K142)/(AG$3-AG$4)*10))),1)</f>
        <v>6.7</v>
      </c>
      <c r="AH142" s="199">
        <f t="shared" si="228"/>
        <v>10</v>
      </c>
      <c r="AI142" s="199">
        <f t="shared" si="229"/>
        <v>10</v>
      </c>
      <c r="AJ142" s="197">
        <f t="shared" si="230"/>
        <v>9.8000000000000007</v>
      </c>
      <c r="AK142" s="197">
        <f t="shared" si="231"/>
        <v>10</v>
      </c>
      <c r="AL142" s="199">
        <f t="shared" si="232"/>
        <v>9.9</v>
      </c>
      <c r="AM142" s="199">
        <f t="shared" si="233"/>
        <v>8.6999999999999993</v>
      </c>
      <c r="AN142" s="197">
        <f t="shared" si="234"/>
        <v>7.7</v>
      </c>
      <c r="AO142" s="200">
        <f t="shared" si="235"/>
        <v>10</v>
      </c>
      <c r="AP142" s="200">
        <f t="shared" si="260"/>
        <v>7.2</v>
      </c>
      <c r="AQ142" s="200">
        <f t="shared" si="236"/>
        <v>9.3000000000000007</v>
      </c>
      <c r="AR142" s="200">
        <f t="shared" si="237"/>
        <v>9.5</v>
      </c>
      <c r="AS142" s="199">
        <f t="shared" si="238"/>
        <v>7.2</v>
      </c>
      <c r="AT142" s="199">
        <f>IF('Indicator Data'!L142="No data","x",IF('Indicator Data'!CC142&lt;1000,"x",ROUND((IF('Indicator Data'!L142&gt;AT$3,10,IF('Indicator Data'!L142&lt;AT$4,0,10-(AT$3-'Indicator Data'!L142)/(AT$3-AT$4)*10))),1)))</f>
        <v>1</v>
      </c>
      <c r="AU142" s="200">
        <f t="shared" si="239"/>
        <v>4.0999999999999996</v>
      </c>
      <c r="AV142" s="201">
        <f>IF('Indicator Data'!M142="No data","x",ROUND(IF('Indicator Data'!M142=0,0,IF(LOG('Indicator Data'!M142)&gt;AV$3,10,IF(LOG('Indicator Data'!M142)&lt;AV$4,0,10-(AV$3-LOG('Indicator Data'!M142))/(AV$3-AV$4)*10))),1))</f>
        <v>8.9</v>
      </c>
      <c r="AW142" s="198">
        <f>IF(AV142="x","x",'Indicator Data'!M142/'Indicator Data'!$CB142)</f>
        <v>0.15755195371409841</v>
      </c>
      <c r="AX142" s="201">
        <f t="shared" si="240"/>
        <v>1.8</v>
      </c>
      <c r="AY142" s="197">
        <f t="shared" si="261"/>
        <v>6.6</v>
      </c>
      <c r="AZ142" s="201" t="str">
        <f>IF('Indicator Data'!N142="No data","x",ROUND(IF('Indicator Data'!N142=0,0,IF(LOG('Indicator Data'!N142)&gt;AZ$3,10,IF(LOG('Indicator Data'!N142)&lt;AZ$4,0,10-(AZ$3-LOG('Indicator Data'!N142))/(AZ$3-AZ$4)*10))),1))</f>
        <v>x</v>
      </c>
      <c r="BA142" s="198" t="str">
        <f>IF(AZ142="x","x",'Indicator Data'!N142/'Indicator Data'!$CB142)</f>
        <v>x</v>
      </c>
      <c r="BB142" s="201" t="str">
        <f t="shared" si="241"/>
        <v>x</v>
      </c>
      <c r="BC142" s="197" t="str">
        <f t="shared" si="262"/>
        <v>x</v>
      </c>
      <c r="BD142" s="201" t="str">
        <f>IF('Indicator Data'!O142="No data","x",ROUND(IF('Indicator Data'!O142=0,0,IF(LOG('Indicator Data'!O142)&gt;BD$3,10,IF(LOG('Indicator Data'!O142)&lt;BD$4,0,10-(BD$3-LOG('Indicator Data'!O142))/(BD$3-BD$4)*10))),1))</f>
        <v>x</v>
      </c>
      <c r="BE142" s="198" t="str">
        <f>IF(BD142="x","x",'Indicator Data'!O142/'Indicator Data'!$CB142)</f>
        <v>x</v>
      </c>
      <c r="BF142" s="201" t="str">
        <f t="shared" si="242"/>
        <v>x</v>
      </c>
      <c r="BG142" s="197" t="str">
        <f t="shared" si="263"/>
        <v>x</v>
      </c>
      <c r="BH142" s="201" t="str">
        <f>IF('Indicator Data'!P142="No data","x",ROUND(IF('Indicator Data'!P142=0,0,IF(LOG('Indicator Data'!P142)&gt;BH$3,10,IF(LOG('Indicator Data'!P142)&lt;BH$4,0,10-(BH$3-LOG('Indicator Data'!P142))/(BH$3-BH$4)*10))),1))</f>
        <v>x</v>
      </c>
      <c r="BI142" s="198" t="str">
        <f>IF(BH142="x","x",'Indicator Data'!P142/'Indicator Data'!$CB142)</f>
        <v>x</v>
      </c>
      <c r="BJ142" s="201" t="str">
        <f t="shared" si="243"/>
        <v>x</v>
      </c>
      <c r="BK142" s="197" t="str">
        <f t="shared" si="264"/>
        <v>x</v>
      </c>
      <c r="BL142" s="199">
        <f t="shared" si="265"/>
        <v>6.6</v>
      </c>
      <c r="BM142" s="201">
        <f>ROUND(IF('Indicator Data'!Q142=0,0,IF(LOG('Indicator Data'!Q142)&gt;BM$3,10,IF(LOG('Indicator Data'!Q142)&lt;BM$4,0,10-(BM$3-LOG('Indicator Data'!Q142))/(BM$3-BM$4)*10))),1)</f>
        <v>8.6</v>
      </c>
      <c r="BN142" s="252">
        <f>'Indicator Data'!R142</f>
        <v>9.9933550999999995E-2</v>
      </c>
      <c r="BO142" s="201">
        <f t="shared" si="244"/>
        <v>1</v>
      </c>
      <c r="BP142" s="201">
        <f t="shared" si="245"/>
        <v>6.1</v>
      </c>
      <c r="BQ142" s="201">
        <f>ROUND(IF('Indicator Data'!S142=0,0,IF(LOG('Indicator Data'!S142)&gt;BQ$3,10,IF(LOG('Indicator Data'!S142)&lt;BQ$4,0,10-(BQ$3-LOG('Indicator Data'!S142))/(BQ$3-BQ$4)*10))),1)</f>
        <v>8.6999999999999993</v>
      </c>
      <c r="BR142" s="252">
        <f>'Indicator Data'!T142</f>
        <v>0.106916119</v>
      </c>
      <c r="BS142" s="201">
        <f t="shared" si="246"/>
        <v>1.1000000000000001</v>
      </c>
      <c r="BT142" s="201">
        <f t="shared" si="247"/>
        <v>6.2</v>
      </c>
      <c r="BU142" s="197">
        <f t="shared" si="248"/>
        <v>6.2</v>
      </c>
      <c r="BV142" s="201">
        <f>ROUND(IF('Indicator Data'!U142=0,0,IF(LOG('Indicator Data'!U142)&gt;BV$3,10,IF(LOG('Indicator Data'!U142)&lt;BV$4,0,10-(BV$3-LOG('Indicator Data'!U142))/(BV$3-BV$4)*10))),1)</f>
        <v>9.9</v>
      </c>
      <c r="BW142" s="198">
        <f>'Indicator Data'!U142/'Indicator Data'!$CB142</f>
        <v>0.79728459640169569</v>
      </c>
      <c r="BX142" s="201">
        <f t="shared" si="249"/>
        <v>8.9</v>
      </c>
      <c r="BY142" s="197">
        <f t="shared" si="266"/>
        <v>9.5</v>
      </c>
      <c r="BZ142" s="201">
        <f>ROUND(IF('Indicator Data'!V142=0,0,IF(LOG('Indicator Data'!V142)&gt;BZ$3,10,IF(LOG('Indicator Data'!V142)&lt;BZ$4,0,10-(BZ$3-LOG('Indicator Data'!V142))/(BZ$3-BZ$4)*10))),1)</f>
        <v>9.9</v>
      </c>
      <c r="CA142" s="198">
        <f>IF('Indicator Data'!V142/'Indicator Data'!$CB142&gt;1,1,'Indicator Data'!V142/'Indicator Data'!$CB142)</f>
        <v>0.8419874310125206</v>
      </c>
      <c r="CB142" s="201">
        <f t="shared" si="250"/>
        <v>8.4</v>
      </c>
      <c r="CC142" s="197">
        <f t="shared" si="267"/>
        <v>9.3000000000000007</v>
      </c>
      <c r="CD142" s="201">
        <f>ROUND(IF('Indicator Data'!W142=0,0,IF(LOG('Indicator Data'!W142)&gt;CD$3,10,IF(LOG('Indicator Data'!W142)&lt;CD$4,0,10-(CD$3-LOG('Indicator Data'!W142))/(CD$3-CD$4)*10))),1)</f>
        <v>9.9</v>
      </c>
      <c r="CE142" s="198">
        <f>'Indicator Data'!W142/'Indicator Data'!$CB142</f>
        <v>0.84861726073886889</v>
      </c>
      <c r="CF142" s="201">
        <f t="shared" si="251"/>
        <v>8.5</v>
      </c>
      <c r="CG142" s="197">
        <f t="shared" si="268"/>
        <v>9.3000000000000007</v>
      </c>
      <c r="CH142" s="199">
        <f t="shared" si="252"/>
        <v>8.9</v>
      </c>
      <c r="CI142" s="201">
        <f>IF('Indicator Data'!BR142="No data","x",ROUND(IF('Indicator Data'!BR142&gt;CI$3,0,IF('Indicator Data'!BR142&lt;CI$4,10,(CI$3-'Indicator Data'!BR142)/(CI$3-CI$4)*10)),1))</f>
        <v>2.6</v>
      </c>
      <c r="CJ142" s="201">
        <f>IF('Indicator Data'!BS142="No data","x",ROUND(IF('Indicator Data'!BS142&gt;CJ$3,0,IF('Indicator Data'!BS142&lt;CJ$4,10,(CJ$3-'Indicator Data'!BS142)/(CJ$3-CJ$4)*10)),1))</f>
        <v>1.1000000000000001</v>
      </c>
      <c r="CK142" s="201">
        <f>IF('Indicator Data'!AC142="No data","x",ROUND(IF('Indicator Data'!AC142&gt;CK$3,0,IF('Indicator Data'!AC142&lt;CK$4,10,(CK$3-'Indicator Data'!AC142)/(CK$3-CK$4)*10)),1))</f>
        <v>2.2000000000000002</v>
      </c>
      <c r="CL142" s="197">
        <f t="shared" si="253"/>
        <v>2</v>
      </c>
      <c r="CM142" s="201">
        <f>IF('Indicator Data'!X142="No data","x",ROUND(IF(LOG('Indicator Data'!X142)&gt;CM$3,10,IF(LOG('Indicator Data'!X142)&lt;CM$4,0,10-(CM$3-LOG('Indicator Data'!X142))/(CM$3-CM$4)*10)),1))</f>
        <v>8.5</v>
      </c>
      <c r="CN142" s="201">
        <f>IF('Indicator Data'!Y142="No data","x",ROUND(IF('Indicator Data'!Y142&gt;CN$3,10,IF('Indicator Data'!Y142&lt;CN$4,0,10-(CN$3-'Indicator Data'!Y142)/(CN$3-CN$4)*10)),1))</f>
        <v>3.8</v>
      </c>
      <c r="CO142" s="201">
        <f>IF('Indicator Data'!Z142="No data","x",ROUND(IF('Indicator Data'!Z142&gt;CO$3,10,IF('Indicator Data'!Z142&lt;CO$4,0,10-(CO$3-'Indicator Data'!Z142)/(CO$3-CO$4)*10)),1))</f>
        <v>4.7</v>
      </c>
      <c r="CP142" s="201">
        <f>IF('Indicator Data'!AA142="No data","x",ROUND(IF('Indicator Data'!AA142&gt;CP$3,10,IF('Indicator Data'!AA142&lt;CP$4,0,10-(CP$3-'Indicator Data'!AA142)/(CP$3-CP$4)*10)),1))</f>
        <v>5.6</v>
      </c>
      <c r="CQ142" s="197">
        <f t="shared" si="269"/>
        <v>5.7</v>
      </c>
      <c r="CR142" s="199">
        <f t="shared" si="270"/>
        <v>4.5</v>
      </c>
      <c r="CS142" s="201">
        <f>IF('Indicator Data'!AF142="No data","x",ROUND(IF('Indicator Data'!AF142&gt;CS$3,10,IF('Indicator Data'!AF142&lt;CS$4,0,10-(CS$3-'Indicator Data'!AF142)/(CS$3-CS$4)*10)),1))</f>
        <v>4.8</v>
      </c>
      <c r="CT142" s="201">
        <f>IF('Indicator Data'!AG142="No data","x",ROUND(IF('Indicator Data'!AG142&gt;CT$3,10,IF('Indicator Data'!AG142&lt;CT$4,0,10-(CT$3-'Indicator Data'!AG142)/(CT$3-CT$4)*10)),1))</f>
        <v>3.1</v>
      </c>
      <c r="CU142" s="197">
        <f t="shared" si="271"/>
        <v>5.0999999999999996</v>
      </c>
      <c r="CV142" s="201">
        <f>IF('Indicator Data'!AB142="No data","x",ROUND(IF('Indicator Data'!AB142&gt;CV$3,10,IF('Indicator Data'!AB142&lt;CV$4,0,10-(CV$3-'Indicator Data'!AB142)/(CV$3-CV$4)*10)),1))</f>
        <v>1.7</v>
      </c>
      <c r="CW142" s="197">
        <f t="shared" si="272"/>
        <v>1.9</v>
      </c>
      <c r="CX142" s="198">
        <f>IF('Indicator Data'!AD142="No data","x",'Indicator Data'!AD142/'Indicator Data'!$CA142)</f>
        <v>9.9150323251499106E-5</v>
      </c>
      <c r="CY142" s="201">
        <f t="shared" si="254"/>
        <v>9</v>
      </c>
      <c r="CZ142" s="201">
        <f>IF('Indicator Data'!AE142="No data","x",ROUND(IF('Indicator Data'!AE142&gt;CZ$3,0,IF('Indicator Data'!AE142&lt;CZ$4,10,(CZ$3-'Indicator Data'!AE142)/(CZ$3-CZ$4)*10)),1))</f>
        <v>2</v>
      </c>
      <c r="DA142" s="197">
        <f t="shared" si="273"/>
        <v>5.5</v>
      </c>
      <c r="DB142" s="199">
        <f t="shared" si="274"/>
        <v>4.2</v>
      </c>
      <c r="DC142" s="200">
        <f t="shared" si="255"/>
        <v>6.5</v>
      </c>
      <c r="DD142" s="202">
        <f t="shared" si="256"/>
        <v>8.4</v>
      </c>
      <c r="DE142" s="201">
        <f>ROUND(IF('Indicator Data'!AH142=0,0,IF('Indicator Data'!AH142&gt;DE$3,10,IF('Indicator Data'!AH142&lt;DE$4,0,10-(DE$3-'Indicator Data'!AH142)/(DE$3-DE$4)*10))),1)</f>
        <v>7.3</v>
      </c>
      <c r="DF142" s="201">
        <f>ROUND(IF('Indicator Data'!AI142=0,0,IF(LOG('Indicator Data'!AI142)&gt;LOG(DF$3),10,IF(LOG('Indicator Data'!AI142)&lt;LOG(DF$4),0,10-(LOG(DF$3)-LOG('Indicator Data'!AI142))/(LOG(DF$3)-LOG(DF$4))*10))),1)</f>
        <v>9</v>
      </c>
      <c r="DG142" s="203">
        <f t="shared" si="257"/>
        <v>8.3000000000000007</v>
      </c>
      <c r="DH142" s="197">
        <f>'Indicator Data'!AJ142</f>
        <v>0</v>
      </c>
      <c r="DI142" s="197">
        <f>'Indicator Data'!AK142</f>
        <v>4</v>
      </c>
      <c r="DJ142" s="200">
        <f t="shared" si="258"/>
        <v>7</v>
      </c>
      <c r="DK142" s="202">
        <f t="shared" si="259"/>
        <v>7</v>
      </c>
      <c r="DL142" s="13"/>
      <c r="DM142" s="24"/>
    </row>
    <row r="143" spans="1:117" s="2" customFormat="1">
      <c r="A143" s="205" t="str">
        <f>'Indicator Data'!A143</f>
        <v>Poland</v>
      </c>
      <c r="B143" s="206" t="str">
        <f>'Indicator Data'!B143</f>
        <v>POL</v>
      </c>
      <c r="C143" s="204">
        <f>ROUND(IF('Indicator Data'!C143=0,0.1,IF(LOG('Indicator Data'!C143)&gt;C$3,10,IF(LOG('Indicator Data'!C143)&lt;C$4,0,10-(C$3-LOG('Indicator Data'!C143))/(C$3-C$4)*10))),1)</f>
        <v>4</v>
      </c>
      <c r="D143" s="196">
        <f>ROUND(IF('Indicator Data'!D143=0,0.1,IF(LOG('Indicator Data'!D143)&gt;D$3,10,IF(LOG('Indicator Data'!D143)&lt;D$4,0,10-(D$3-LOG('Indicator Data'!D143))/(D$3-D$4)*10))),1)</f>
        <v>0.1</v>
      </c>
      <c r="E143" s="197">
        <f t="shared" si="214"/>
        <v>2.2999999999999998</v>
      </c>
      <c r="F143" s="197">
        <f>IF('Indicator Data'!E143="No data",0.1,(ROUND(IF('Indicator Data'!E143=0,0,IF(LOG('Indicator Data'!E143)&gt;F$3,10,IF(LOG('Indicator Data'!E143)&lt;F$4,0,10-(F$3-LOG('Indicator Data'!E143))/(F$3-F$4)*10))),1)))</f>
        <v>8.1</v>
      </c>
      <c r="G143" s="197">
        <f>ROUND(IF('Indicator Data'!F143=0,0,IF(LOG('Indicator Data'!F143)&gt;G$3,10,IF(LOG('Indicator Data'!F143)&lt;G$4,0,10-(G$3-LOG('Indicator Data'!F143))/(G$3-G$4)*10))),1)</f>
        <v>0</v>
      </c>
      <c r="H143" s="196">
        <f>ROUND(IF('Indicator Data'!G143=0,0,IF(LOG('Indicator Data'!G143)&gt;H$3,10,IF(LOG('Indicator Data'!G143)&lt;H$4,0,10-(H$3-LOG('Indicator Data'!G143))/(H$3-H$4)*10))),1)</f>
        <v>0</v>
      </c>
      <c r="I143" s="196">
        <f>ROUND(IF('Indicator Data'!H143=0,0,IF(LOG('Indicator Data'!H143)&gt;I$3,10,IF(LOG('Indicator Data'!H143)&lt;I$4,0,10-(I$3-LOG('Indicator Data'!H143))/(I$3-I$4)*10))),1)</f>
        <v>0</v>
      </c>
      <c r="J143" s="196">
        <f t="shared" si="215"/>
        <v>0</v>
      </c>
      <c r="K143" s="196">
        <f>ROUND(IF('Indicator Data'!I143=0,0,IF(LOG('Indicator Data'!I143)&gt;K$3,10,IF(LOG('Indicator Data'!I143)&lt;K$4,0,10-(K$3-LOG('Indicator Data'!I143))/(K$3-K$4)*10))),1)</f>
        <v>0</v>
      </c>
      <c r="L143" s="197">
        <f t="shared" si="216"/>
        <v>0</v>
      </c>
      <c r="M143" s="197">
        <f>ROUND(IF('Indicator Data'!J143=0,0,IF(LOG('Indicator Data'!J143)&gt;M$3,10,IF(LOG('Indicator Data'!J143)&lt;M$4,0,10-(M$3-LOG('Indicator Data'!J143))/(M$3-M$4)*10))),1)</f>
        <v>0</v>
      </c>
      <c r="N143" s="198">
        <f>'Indicator Data'!C143/'Indicator Data'!$CB143</f>
        <v>1.0311374250914835E-5</v>
      </c>
      <c r="O143" s="198">
        <f>'Indicator Data'!D143/'Indicator Data'!$CB143</f>
        <v>0</v>
      </c>
      <c r="P143" s="198">
        <f>IF(F143=0.1,"x",'Indicator Data'!E143/'Indicator Data'!$CB143)</f>
        <v>4.4111215974434008E-3</v>
      </c>
      <c r="Q143" s="198">
        <f>'Indicator Data'!F143/'Indicator Data'!$CB143</f>
        <v>0</v>
      </c>
      <c r="R143" s="198">
        <f>'Indicator Data'!G143/'Indicator Data'!$CB143</f>
        <v>0</v>
      </c>
      <c r="S143" s="198">
        <f>'Indicator Data'!H143/'Indicator Data'!$CB143</f>
        <v>0</v>
      </c>
      <c r="T143" s="198">
        <f>'Indicator Data'!I143/'Indicator Data'!$CB143</f>
        <v>0</v>
      </c>
      <c r="U143" s="198">
        <f>'Indicator Data'!J143/'Indicator Data'!$CB143</f>
        <v>0</v>
      </c>
      <c r="V143" s="196">
        <f t="shared" si="217"/>
        <v>0.1</v>
      </c>
      <c r="W143" s="196">
        <f t="shared" si="218"/>
        <v>0</v>
      </c>
      <c r="X143" s="197">
        <f t="shared" si="219"/>
        <v>0.1</v>
      </c>
      <c r="Y143" s="197">
        <f t="shared" si="220"/>
        <v>2.9</v>
      </c>
      <c r="Z143" s="197">
        <f t="shared" si="221"/>
        <v>0</v>
      </c>
      <c r="AA143" s="196">
        <f t="shared" si="222"/>
        <v>0</v>
      </c>
      <c r="AB143" s="196">
        <f t="shared" si="223"/>
        <v>0</v>
      </c>
      <c r="AC143" s="196">
        <f t="shared" si="224"/>
        <v>0</v>
      </c>
      <c r="AD143" s="196">
        <f t="shared" si="225"/>
        <v>0</v>
      </c>
      <c r="AE143" s="197">
        <f t="shared" si="226"/>
        <v>0</v>
      </c>
      <c r="AF143" s="197">
        <f t="shared" si="227"/>
        <v>0</v>
      </c>
      <c r="AG143" s="196">
        <f>ROUND(IF('Indicator Data'!K143=0,0,IF('Indicator Data'!K143&gt;AG$3,10,IF('Indicator Data'!K143&lt;AG$4,0,10-(AG$3-'Indicator Data'!K143)/(AG$3-AG$4)*10))),1)</f>
        <v>1</v>
      </c>
      <c r="AH143" s="199">
        <f t="shared" si="228"/>
        <v>2.1</v>
      </c>
      <c r="AI143" s="199">
        <f t="shared" si="229"/>
        <v>0.1</v>
      </c>
      <c r="AJ143" s="197">
        <f t="shared" si="230"/>
        <v>0</v>
      </c>
      <c r="AK143" s="197">
        <f t="shared" si="231"/>
        <v>0</v>
      </c>
      <c r="AL143" s="199">
        <f t="shared" si="232"/>
        <v>0</v>
      </c>
      <c r="AM143" s="199">
        <f t="shared" si="233"/>
        <v>0</v>
      </c>
      <c r="AN143" s="197">
        <f t="shared" si="234"/>
        <v>0</v>
      </c>
      <c r="AO143" s="200">
        <f t="shared" si="235"/>
        <v>1.3</v>
      </c>
      <c r="AP143" s="200">
        <f t="shared" si="260"/>
        <v>6.1</v>
      </c>
      <c r="AQ143" s="200">
        <f t="shared" si="236"/>
        <v>0</v>
      </c>
      <c r="AR143" s="200">
        <f t="shared" si="237"/>
        <v>0</v>
      </c>
      <c r="AS143" s="199">
        <f t="shared" si="238"/>
        <v>0.5</v>
      </c>
      <c r="AT143" s="199">
        <f>IF('Indicator Data'!L143="No data","x",IF('Indicator Data'!CC143&lt;1000,"x",ROUND((IF('Indicator Data'!L143&gt;AT$3,10,IF('Indicator Data'!L143&lt;AT$4,0,10-(AT$3-'Indicator Data'!L143)/(AT$3-AT$4)*10))),1)))</f>
        <v>4.8</v>
      </c>
      <c r="AU143" s="200">
        <f t="shared" si="239"/>
        <v>2.7</v>
      </c>
      <c r="AV143" s="201">
        <f>IF('Indicator Data'!M143="No data","x",ROUND(IF('Indicator Data'!M143=0,0,IF(LOG('Indicator Data'!M143)&gt;AV$3,10,IF(LOG('Indicator Data'!M143)&lt;AV$4,0,10-(AV$3-LOG('Indicator Data'!M143))/(AV$3-AV$4)*10))),1))</f>
        <v>3.7</v>
      </c>
      <c r="AW143" s="198">
        <f>IF(AV143="x","x",'Indicator Data'!M143/'Indicator Data'!$CB143)</f>
        <v>9.981693054111547E-5</v>
      </c>
      <c r="AX143" s="201">
        <f t="shared" si="240"/>
        <v>0</v>
      </c>
      <c r="AY143" s="197">
        <f t="shared" si="261"/>
        <v>2</v>
      </c>
      <c r="AZ143" s="201" t="str">
        <f>IF('Indicator Data'!N143="No data","x",ROUND(IF('Indicator Data'!N143=0,0,IF(LOG('Indicator Data'!N143)&gt;AZ$3,10,IF(LOG('Indicator Data'!N143)&lt;AZ$4,0,10-(AZ$3-LOG('Indicator Data'!N143))/(AZ$3-AZ$4)*10))),1))</f>
        <v>x</v>
      </c>
      <c r="BA143" s="198" t="str">
        <f>IF(AZ143="x","x",'Indicator Data'!N143/'Indicator Data'!$CB143)</f>
        <v>x</v>
      </c>
      <c r="BB143" s="201" t="str">
        <f t="shared" si="241"/>
        <v>x</v>
      </c>
      <c r="BC143" s="197" t="str">
        <f t="shared" si="262"/>
        <v>x</v>
      </c>
      <c r="BD143" s="201" t="str">
        <f>IF('Indicator Data'!O143="No data","x",ROUND(IF('Indicator Data'!O143=0,0,IF(LOG('Indicator Data'!O143)&gt;BD$3,10,IF(LOG('Indicator Data'!O143)&lt;BD$4,0,10-(BD$3-LOG('Indicator Data'!O143))/(BD$3-BD$4)*10))),1))</f>
        <v>x</v>
      </c>
      <c r="BE143" s="198" t="str">
        <f>IF(BD143="x","x",'Indicator Data'!O143/'Indicator Data'!$CB143)</f>
        <v>x</v>
      </c>
      <c r="BF143" s="201" t="str">
        <f t="shared" si="242"/>
        <v>x</v>
      </c>
      <c r="BG143" s="197" t="str">
        <f t="shared" si="263"/>
        <v>x</v>
      </c>
      <c r="BH143" s="201" t="str">
        <f>IF('Indicator Data'!P143="No data","x",ROUND(IF('Indicator Data'!P143=0,0,IF(LOG('Indicator Data'!P143)&gt;BH$3,10,IF(LOG('Indicator Data'!P143)&lt;BH$4,0,10-(BH$3-LOG('Indicator Data'!P143))/(BH$3-BH$4)*10))),1))</f>
        <v>x</v>
      </c>
      <c r="BI143" s="198" t="str">
        <f>IF(BH143="x","x",'Indicator Data'!P143/'Indicator Data'!$CB143)</f>
        <v>x</v>
      </c>
      <c r="BJ143" s="201" t="str">
        <f t="shared" si="243"/>
        <v>x</v>
      </c>
      <c r="BK143" s="197" t="str">
        <f t="shared" si="264"/>
        <v>x</v>
      </c>
      <c r="BL143" s="199">
        <f t="shared" si="265"/>
        <v>2</v>
      </c>
      <c r="BM143" s="201">
        <f>ROUND(IF('Indicator Data'!Q143=0,0,IF(LOG('Indicator Data'!Q143)&gt;BM$3,10,IF(LOG('Indicator Data'!Q143)&lt;BM$4,0,10-(BM$3-LOG('Indicator Data'!Q143))/(BM$3-BM$4)*10))),1)</f>
        <v>0</v>
      </c>
      <c r="BN143" s="252">
        <f>'Indicator Data'!R143</f>
        <v>0</v>
      </c>
      <c r="BO143" s="201">
        <f t="shared" si="244"/>
        <v>0</v>
      </c>
      <c r="BP143" s="201">
        <f t="shared" si="245"/>
        <v>0</v>
      </c>
      <c r="BQ143" s="201">
        <f>ROUND(IF('Indicator Data'!S143=0,0,IF(LOG('Indicator Data'!S143)&gt;BQ$3,10,IF(LOG('Indicator Data'!S143)&lt;BQ$4,0,10-(BQ$3-LOG('Indicator Data'!S143))/(BQ$3-BQ$4)*10))),1)</f>
        <v>0</v>
      </c>
      <c r="BR143" s="252">
        <f>'Indicator Data'!T143</f>
        <v>0</v>
      </c>
      <c r="BS143" s="201">
        <f t="shared" si="246"/>
        <v>0</v>
      </c>
      <c r="BT143" s="201">
        <f t="shared" si="247"/>
        <v>0</v>
      </c>
      <c r="BU143" s="197">
        <f t="shared" si="248"/>
        <v>0</v>
      </c>
      <c r="BV143" s="201">
        <f>ROUND(IF('Indicator Data'!U143=0,0,IF(LOG('Indicator Data'!U143)&gt;BV$3,10,IF(LOG('Indicator Data'!U143)&lt;BV$4,0,10-(BV$3-LOG('Indicator Data'!U143))/(BV$3-BV$4)*10))),1)</f>
        <v>0</v>
      </c>
      <c r="BW143" s="198">
        <f>'Indicator Data'!U143/'Indicator Data'!$CB143</f>
        <v>0</v>
      </c>
      <c r="BX143" s="201">
        <f t="shared" si="249"/>
        <v>0</v>
      </c>
      <c r="BY143" s="197">
        <f t="shared" si="266"/>
        <v>0</v>
      </c>
      <c r="BZ143" s="201">
        <f>ROUND(IF('Indicator Data'!V143=0,0,IF(LOG('Indicator Data'!V143)&gt;BZ$3,10,IF(LOG('Indicator Data'!V143)&lt;BZ$4,0,10-(BZ$3-LOG('Indicator Data'!V143))/(BZ$3-BZ$4)*10))),1)</f>
        <v>0</v>
      </c>
      <c r="CA143" s="198">
        <f>IF('Indicator Data'!V143/'Indicator Data'!$CB143&gt;1,1,'Indicator Data'!V143/'Indicator Data'!$CB143)</f>
        <v>0</v>
      </c>
      <c r="CB143" s="201">
        <f t="shared" si="250"/>
        <v>0</v>
      </c>
      <c r="CC143" s="197">
        <f t="shared" si="267"/>
        <v>0</v>
      </c>
      <c r="CD143" s="201">
        <f>ROUND(IF('Indicator Data'!W143=0,0,IF(LOG('Indicator Data'!W143)&gt;CD$3,10,IF(LOG('Indicator Data'!W143)&lt;CD$4,0,10-(CD$3-LOG('Indicator Data'!W143))/(CD$3-CD$4)*10))),1)</f>
        <v>0</v>
      </c>
      <c r="CE143" s="198">
        <f>'Indicator Data'!W143/'Indicator Data'!$CB143</f>
        <v>0</v>
      </c>
      <c r="CF143" s="201">
        <f t="shared" si="251"/>
        <v>0</v>
      </c>
      <c r="CG143" s="197">
        <f t="shared" si="268"/>
        <v>0</v>
      </c>
      <c r="CH143" s="199">
        <f t="shared" si="252"/>
        <v>0</v>
      </c>
      <c r="CI143" s="201">
        <f>IF('Indicator Data'!BR143="No data","x",ROUND(IF('Indicator Data'!BR143&gt;CI$3,0,IF('Indicator Data'!BR143&lt;CI$4,10,(CI$3-'Indicator Data'!BR143)/(CI$3-CI$4)*10)),1))</f>
        <v>0.1</v>
      </c>
      <c r="CJ143" s="201">
        <f>IF('Indicator Data'!BS143="No data","x",ROUND(IF('Indicator Data'!BS143&gt;CJ$3,0,IF('Indicator Data'!BS143&lt;CJ$4,10,(CJ$3-'Indicator Data'!BS143)/(CJ$3-CJ$4)*10)),1))</f>
        <v>0</v>
      </c>
      <c r="CK143" s="201" t="str">
        <f>IF('Indicator Data'!AC143="No data","x",ROUND(IF('Indicator Data'!AC143&gt;CK$3,0,IF('Indicator Data'!AC143&lt;CK$4,10,(CK$3-'Indicator Data'!AC143)/(CK$3-CK$4)*10)),1))</f>
        <v>x</v>
      </c>
      <c r="CL143" s="197">
        <f t="shared" si="253"/>
        <v>0.1</v>
      </c>
      <c r="CM143" s="201">
        <f>IF('Indicator Data'!X143="No data","x",ROUND(IF(LOG('Indicator Data'!X143)&gt;CM$3,10,IF(LOG('Indicator Data'!X143)&lt;CM$4,0,10-(CM$3-LOG('Indicator Data'!X143))/(CM$3-CM$4)*10)),1))</f>
        <v>7</v>
      </c>
      <c r="CN143" s="201">
        <f>IF('Indicator Data'!Y143="No data","x",ROUND(IF('Indicator Data'!Y143&gt;CN$3,10,IF('Indicator Data'!Y143&lt;CN$4,0,10-(CN$3-'Indicator Data'!Y143)/(CN$3-CN$4)*10)),1))</f>
        <v>0</v>
      </c>
      <c r="CO143" s="201">
        <f>IF('Indicator Data'!Z143="No data","x",ROUND(IF('Indicator Data'!Z143&gt;CO$3,10,IF('Indicator Data'!Z143&lt;CO$4,0,10-(CO$3-'Indicator Data'!Z143)/(CO$3-CO$4)*10)),1))</f>
        <v>6</v>
      </c>
      <c r="CP143" s="201">
        <f>IF('Indicator Data'!AA143="No data","x",ROUND(IF('Indicator Data'!AA143&gt;CP$3,10,IF('Indicator Data'!AA143&lt;CP$4,0,10-(CP$3-'Indicator Data'!AA143)/(CP$3-CP$4)*10)),1))</f>
        <v>2</v>
      </c>
      <c r="CQ143" s="197">
        <f t="shared" si="269"/>
        <v>3.8</v>
      </c>
      <c r="CR143" s="199">
        <f t="shared" si="270"/>
        <v>2.6</v>
      </c>
      <c r="CS143" s="201" t="str">
        <f>IF('Indicator Data'!AF143="No data","x",ROUND(IF('Indicator Data'!AF143&gt;CS$3,10,IF('Indicator Data'!AF143&lt;CS$4,0,10-(CS$3-'Indicator Data'!AF143)/(CS$3-CS$4)*10)),1))</f>
        <v>x</v>
      </c>
      <c r="CT143" s="201">
        <f>IF('Indicator Data'!AG143="No data","x",ROUND(IF('Indicator Data'!AG143&gt;CT$3,10,IF('Indicator Data'!AG143&lt;CT$4,0,10-(CT$3-'Indicator Data'!AG143)/(CT$3-CT$4)*10)),1))</f>
        <v>0</v>
      </c>
      <c r="CU143" s="197">
        <f t="shared" si="271"/>
        <v>3</v>
      </c>
      <c r="CV143" s="201">
        <f>IF('Indicator Data'!AB143="No data","x",ROUND(IF('Indicator Data'!AB143&gt;CV$3,10,IF('Indicator Data'!AB143&lt;CV$4,0,10-(CV$3-'Indicator Data'!AB143)/(CV$3-CV$4)*10)),1))</f>
        <v>0</v>
      </c>
      <c r="CW143" s="197">
        <f t="shared" si="272"/>
        <v>0</v>
      </c>
      <c r="CX143" s="198">
        <f>IF('Indicator Data'!AD143="No data","x",'Indicator Data'!AD143/'Indicator Data'!$CA143)</f>
        <v>3.9448716734301533E-5</v>
      </c>
      <c r="CY143" s="201">
        <f t="shared" si="254"/>
        <v>9.6</v>
      </c>
      <c r="CZ143" s="201" t="str">
        <f>IF('Indicator Data'!AE143="No data","x",ROUND(IF('Indicator Data'!AE143&gt;CZ$3,0,IF('Indicator Data'!AE143&lt;CZ$4,10,(CZ$3-'Indicator Data'!AE143)/(CZ$3-CZ$4)*10)),1))</f>
        <v>x</v>
      </c>
      <c r="DA143" s="197">
        <f t="shared" si="273"/>
        <v>9.6</v>
      </c>
      <c r="DB143" s="199">
        <f t="shared" si="274"/>
        <v>4.2</v>
      </c>
      <c r="DC143" s="200">
        <f t="shared" si="255"/>
        <v>2.2999999999999998</v>
      </c>
      <c r="DD143" s="202">
        <f t="shared" si="256"/>
        <v>2.4</v>
      </c>
      <c r="DE143" s="201">
        <f>ROUND(IF('Indicator Data'!AH143=0,0,IF('Indicator Data'!AH143&gt;DE$3,10,IF('Indicator Data'!AH143&lt;DE$4,0,10-(DE$3-'Indicator Data'!AH143)/(DE$3-DE$4)*10))),1)</f>
        <v>0.1</v>
      </c>
      <c r="DF143" s="201">
        <f>ROUND(IF('Indicator Data'!AI143=0,0,IF(LOG('Indicator Data'!AI143)&gt;LOG(DF$3),10,IF(LOG('Indicator Data'!AI143)&lt;LOG(DF$4),0,10-(LOG(DF$3)-LOG('Indicator Data'!AI143))/(LOG(DF$3)-LOG(DF$4))*10))),1)</f>
        <v>0</v>
      </c>
      <c r="DG143" s="203">
        <f t="shared" si="257"/>
        <v>0.1</v>
      </c>
      <c r="DH143" s="197">
        <f>'Indicator Data'!AJ143</f>
        <v>0</v>
      </c>
      <c r="DI143" s="197">
        <f>'Indicator Data'!AK143</f>
        <v>0</v>
      </c>
      <c r="DJ143" s="200">
        <f t="shared" si="258"/>
        <v>0</v>
      </c>
      <c r="DK143" s="202">
        <f t="shared" si="259"/>
        <v>0.1</v>
      </c>
      <c r="DL143" s="13"/>
      <c r="DM143" s="24"/>
    </row>
    <row r="144" spans="1:117" s="2" customFormat="1">
      <c r="A144" s="205" t="str">
        <f>'Indicator Data'!A144</f>
        <v>Portugal</v>
      </c>
      <c r="B144" s="206" t="str">
        <f>'Indicator Data'!B144</f>
        <v>PRT</v>
      </c>
      <c r="C144" s="204">
        <f>ROUND(IF('Indicator Data'!C144=0,0.1,IF(LOG('Indicator Data'!C144)&gt;C$3,10,IF(LOG('Indicator Data'!C144)&lt;C$4,0,10-(C$3-LOG('Indicator Data'!C144))/(C$3-C$4)*10))),1)</f>
        <v>7.4</v>
      </c>
      <c r="D144" s="196">
        <f>ROUND(IF('Indicator Data'!D144=0,0.1,IF(LOG('Indicator Data'!D144)&gt;D$3,10,IF(LOG('Indicator Data'!D144)&lt;D$4,0,10-(D$3-LOG('Indicator Data'!D144))/(D$3-D$4)*10))),1)</f>
        <v>0.1</v>
      </c>
      <c r="E144" s="197">
        <f t="shared" si="214"/>
        <v>4.7</v>
      </c>
      <c r="F144" s="197">
        <f>IF('Indicator Data'!E144="No data",0.1,(ROUND(IF('Indicator Data'!E144=0,0,IF(LOG('Indicator Data'!E144)&gt;F$3,10,IF(LOG('Indicator Data'!E144)&lt;F$4,0,10-(F$3-LOG('Indicator Data'!E144))/(F$3-F$4)*10))),1)))</f>
        <v>5.6</v>
      </c>
      <c r="G144" s="197">
        <f>ROUND(IF('Indicator Data'!F144=0,0,IF(LOG('Indicator Data'!F144)&gt;G$3,10,IF(LOG('Indicator Data'!F144)&lt;G$4,0,10-(G$3-LOG('Indicator Data'!F144))/(G$3-G$4)*10))),1)</f>
        <v>5.8</v>
      </c>
      <c r="H144" s="196">
        <f>ROUND(IF('Indicator Data'!G144=0,0,IF(LOG('Indicator Data'!G144)&gt;H$3,10,IF(LOG('Indicator Data'!G144)&lt;H$4,0,10-(H$3-LOG('Indicator Data'!G144))/(H$3-H$4)*10))),1)</f>
        <v>1.7</v>
      </c>
      <c r="I144" s="196">
        <f>ROUND(IF('Indicator Data'!H144=0,0,IF(LOG('Indicator Data'!H144)&gt;I$3,10,IF(LOG('Indicator Data'!H144)&lt;I$4,0,10-(I$3-LOG('Indicator Data'!H144))/(I$3-I$4)*10))),1)</f>
        <v>0</v>
      </c>
      <c r="J144" s="196">
        <f t="shared" si="215"/>
        <v>0.9</v>
      </c>
      <c r="K144" s="196">
        <f>ROUND(IF('Indicator Data'!I144=0,0,IF(LOG('Indicator Data'!I144)&gt;K$3,10,IF(LOG('Indicator Data'!I144)&lt;K$4,0,10-(K$3-LOG('Indicator Data'!I144))/(K$3-K$4)*10))),1)</f>
        <v>0</v>
      </c>
      <c r="L144" s="197">
        <f t="shared" si="216"/>
        <v>0.5</v>
      </c>
      <c r="M144" s="197">
        <f>ROUND(IF('Indicator Data'!J144=0,0,IF(LOG('Indicator Data'!J144)&gt;M$3,10,IF(LOG('Indicator Data'!J144)&lt;M$4,0,10-(M$3-LOG('Indicator Data'!J144))/(M$3-M$4)*10))),1)</f>
        <v>0</v>
      </c>
      <c r="N144" s="198">
        <f>'Indicator Data'!C144/'Indicator Data'!$CB144</f>
        <v>8.9508333081330673E-4</v>
      </c>
      <c r="O144" s="198">
        <f>'Indicator Data'!D144/'Indicator Data'!$CB144</f>
        <v>0</v>
      </c>
      <c r="P144" s="198">
        <f>IF(F144=0.1,"x",'Indicator Data'!E144/'Indicator Data'!$CB144)</f>
        <v>1.683254904370381E-3</v>
      </c>
      <c r="Q144" s="198">
        <f>'Indicator Data'!F144/'Indicator Data'!$CB144</f>
        <v>3.06392723709004E-6</v>
      </c>
      <c r="R144" s="198">
        <f>'Indicator Data'!G144/'Indicator Data'!$CB144</f>
        <v>4.5391655962146966E-5</v>
      </c>
      <c r="S144" s="198">
        <f>'Indicator Data'!H144/'Indicator Data'!$CB144</f>
        <v>0</v>
      </c>
      <c r="T144" s="198">
        <f>'Indicator Data'!I144/'Indicator Data'!$CB144</f>
        <v>0</v>
      </c>
      <c r="U144" s="198">
        <f>'Indicator Data'!J144/'Indicator Data'!$CB144</f>
        <v>0</v>
      </c>
      <c r="V144" s="196">
        <f t="shared" si="217"/>
        <v>4.5</v>
      </c>
      <c r="W144" s="196">
        <f t="shared" si="218"/>
        <v>0</v>
      </c>
      <c r="X144" s="197">
        <f t="shared" si="219"/>
        <v>2.5</v>
      </c>
      <c r="Y144" s="197">
        <f t="shared" si="220"/>
        <v>1.1000000000000001</v>
      </c>
      <c r="Z144" s="197">
        <f t="shared" si="221"/>
        <v>6.6</v>
      </c>
      <c r="AA144" s="196">
        <f t="shared" si="222"/>
        <v>0</v>
      </c>
      <c r="AB144" s="196">
        <f t="shared" si="223"/>
        <v>0</v>
      </c>
      <c r="AC144" s="196">
        <f t="shared" si="224"/>
        <v>0</v>
      </c>
      <c r="AD144" s="196">
        <f t="shared" si="225"/>
        <v>0</v>
      </c>
      <c r="AE144" s="197">
        <f t="shared" si="226"/>
        <v>0</v>
      </c>
      <c r="AF144" s="197">
        <f t="shared" si="227"/>
        <v>0</v>
      </c>
      <c r="AG144" s="196">
        <f>ROUND(IF('Indicator Data'!K144=0,0,IF('Indicator Data'!K144&gt;AG$3,10,IF('Indicator Data'!K144&lt;AG$4,0,10-(AG$3-'Indicator Data'!K144)/(AG$3-AG$4)*10))),1)</f>
        <v>1.9</v>
      </c>
      <c r="AH144" s="199">
        <f t="shared" si="228"/>
        <v>6</v>
      </c>
      <c r="AI144" s="199">
        <f t="shared" si="229"/>
        <v>0.1</v>
      </c>
      <c r="AJ144" s="197">
        <f t="shared" si="230"/>
        <v>0.9</v>
      </c>
      <c r="AK144" s="197">
        <f t="shared" si="231"/>
        <v>0</v>
      </c>
      <c r="AL144" s="199">
        <f t="shared" si="232"/>
        <v>0.5</v>
      </c>
      <c r="AM144" s="199">
        <f t="shared" si="233"/>
        <v>0</v>
      </c>
      <c r="AN144" s="197">
        <f t="shared" si="234"/>
        <v>0</v>
      </c>
      <c r="AO144" s="200">
        <f t="shared" si="235"/>
        <v>3.7</v>
      </c>
      <c r="AP144" s="200">
        <f t="shared" si="260"/>
        <v>3.7</v>
      </c>
      <c r="AQ144" s="200">
        <f t="shared" si="236"/>
        <v>6.2</v>
      </c>
      <c r="AR144" s="200">
        <f t="shared" si="237"/>
        <v>0.3</v>
      </c>
      <c r="AS144" s="199">
        <f t="shared" si="238"/>
        <v>1</v>
      </c>
      <c r="AT144" s="199">
        <f>IF('Indicator Data'!L144="No data","x",IF('Indicator Data'!CC144&lt;1000,"x",ROUND((IF('Indicator Data'!L144&gt;AT$3,10,IF('Indicator Data'!L144&lt;AT$4,0,10-(AT$3-'Indicator Data'!L144)/(AT$3-AT$4)*10))),1)))</f>
        <v>4.8</v>
      </c>
      <c r="AU144" s="200">
        <f t="shared" si="239"/>
        <v>2.9</v>
      </c>
      <c r="AV144" s="201">
        <f>IF('Indicator Data'!M144="No data","x",ROUND(IF('Indicator Data'!M144=0,0,IF(LOG('Indicator Data'!M144)&gt;AV$3,10,IF(LOG('Indicator Data'!M144)&lt;AV$4,0,10-(AV$3-LOG('Indicator Data'!M144))/(AV$3-AV$4)*10))),1))</f>
        <v>0</v>
      </c>
      <c r="AW144" s="198">
        <f>IF(AV144="x","x",'Indicator Data'!M144/'Indicator Data'!$CB144)</f>
        <v>0</v>
      </c>
      <c r="AX144" s="201">
        <f t="shared" si="240"/>
        <v>0</v>
      </c>
      <c r="AY144" s="197">
        <f t="shared" si="261"/>
        <v>0</v>
      </c>
      <c r="AZ144" s="201" t="str">
        <f>IF('Indicator Data'!N144="No data","x",ROUND(IF('Indicator Data'!N144=0,0,IF(LOG('Indicator Data'!N144)&gt;AZ$3,10,IF(LOG('Indicator Data'!N144)&lt;AZ$4,0,10-(AZ$3-LOG('Indicator Data'!N144))/(AZ$3-AZ$4)*10))),1))</f>
        <v>x</v>
      </c>
      <c r="BA144" s="198" t="str">
        <f>IF(AZ144="x","x",'Indicator Data'!N144/'Indicator Data'!$CB144)</f>
        <v>x</v>
      </c>
      <c r="BB144" s="201" t="str">
        <f t="shared" si="241"/>
        <v>x</v>
      </c>
      <c r="BC144" s="197" t="str">
        <f t="shared" si="262"/>
        <v>x</v>
      </c>
      <c r="BD144" s="201" t="str">
        <f>IF('Indicator Data'!O144="No data","x",ROUND(IF('Indicator Data'!O144=0,0,IF(LOG('Indicator Data'!O144)&gt;BD$3,10,IF(LOG('Indicator Data'!O144)&lt;BD$4,0,10-(BD$3-LOG('Indicator Data'!O144))/(BD$3-BD$4)*10))),1))</f>
        <v>x</v>
      </c>
      <c r="BE144" s="198" t="str">
        <f>IF(BD144="x","x",'Indicator Data'!O144/'Indicator Data'!$CB144)</f>
        <v>x</v>
      </c>
      <c r="BF144" s="201" t="str">
        <f t="shared" si="242"/>
        <v>x</v>
      </c>
      <c r="BG144" s="197" t="str">
        <f t="shared" si="263"/>
        <v>x</v>
      </c>
      <c r="BH144" s="201" t="str">
        <f>IF('Indicator Data'!P144="No data","x",ROUND(IF('Indicator Data'!P144=0,0,IF(LOG('Indicator Data'!P144)&gt;BH$3,10,IF(LOG('Indicator Data'!P144)&lt;BH$4,0,10-(BH$3-LOG('Indicator Data'!P144))/(BH$3-BH$4)*10))),1))</f>
        <v>x</v>
      </c>
      <c r="BI144" s="198" t="str">
        <f>IF(BH144="x","x",'Indicator Data'!P144/'Indicator Data'!$CB144)</f>
        <v>x</v>
      </c>
      <c r="BJ144" s="201" t="str">
        <f t="shared" si="243"/>
        <v>x</v>
      </c>
      <c r="BK144" s="197" t="str">
        <f t="shared" si="264"/>
        <v>x</v>
      </c>
      <c r="BL144" s="199">
        <f t="shared" si="265"/>
        <v>0</v>
      </c>
      <c r="BM144" s="201">
        <f>ROUND(IF('Indicator Data'!Q144=0,0,IF(LOG('Indicator Data'!Q144)&gt;BM$3,10,IF(LOG('Indicator Data'!Q144)&lt;BM$4,0,10-(BM$3-LOG('Indicator Data'!Q144))/(BM$3-BM$4)*10))),1)</f>
        <v>0</v>
      </c>
      <c r="BN144" s="252">
        <f>'Indicator Data'!R144</f>
        <v>0</v>
      </c>
      <c r="BO144" s="201">
        <f t="shared" si="244"/>
        <v>0</v>
      </c>
      <c r="BP144" s="201">
        <f t="shared" si="245"/>
        <v>0</v>
      </c>
      <c r="BQ144" s="201">
        <f>ROUND(IF('Indicator Data'!S144=0,0,IF(LOG('Indicator Data'!S144)&gt;BQ$3,10,IF(LOG('Indicator Data'!S144)&lt;BQ$4,0,10-(BQ$3-LOG('Indicator Data'!S144))/(BQ$3-BQ$4)*10))),1)</f>
        <v>0</v>
      </c>
      <c r="BR144" s="252">
        <f>'Indicator Data'!T144</f>
        <v>0</v>
      </c>
      <c r="BS144" s="201">
        <f t="shared" si="246"/>
        <v>0</v>
      </c>
      <c r="BT144" s="201">
        <f t="shared" si="247"/>
        <v>0</v>
      </c>
      <c r="BU144" s="197">
        <f t="shared" si="248"/>
        <v>0</v>
      </c>
      <c r="BV144" s="201">
        <f>ROUND(IF('Indicator Data'!U144=0,0,IF(LOG('Indicator Data'!U144)&gt;BV$3,10,IF(LOG('Indicator Data'!U144)&lt;BV$4,0,10-(BV$3-LOG('Indicator Data'!U144))/(BV$3-BV$4)*10))),1)</f>
        <v>0</v>
      </c>
      <c r="BW144" s="198">
        <f>'Indicator Data'!U144/'Indicator Data'!$CB144</f>
        <v>0</v>
      </c>
      <c r="BX144" s="201">
        <f t="shared" si="249"/>
        <v>0</v>
      </c>
      <c r="BY144" s="197">
        <f t="shared" si="266"/>
        <v>0</v>
      </c>
      <c r="BZ144" s="201">
        <f>ROUND(IF('Indicator Data'!V144=0,0,IF(LOG('Indicator Data'!V144)&gt;BZ$3,10,IF(LOG('Indicator Data'!V144)&lt;BZ$4,0,10-(BZ$3-LOG('Indicator Data'!V144))/(BZ$3-BZ$4)*10))),1)</f>
        <v>7.2</v>
      </c>
      <c r="CA144" s="198">
        <f>IF('Indicator Data'!V144/'Indicator Data'!$CB144&gt;1,1,'Indicator Data'!V144/'Indicator Data'!$CB144)</f>
        <v>0.10527835673449545</v>
      </c>
      <c r="CB144" s="201">
        <f t="shared" si="250"/>
        <v>1.1000000000000001</v>
      </c>
      <c r="CC144" s="197">
        <f t="shared" si="267"/>
        <v>4.9000000000000004</v>
      </c>
      <c r="CD144" s="201">
        <f>ROUND(IF('Indicator Data'!W144=0,0,IF(LOG('Indicator Data'!W144)&gt;CD$3,10,IF(LOG('Indicator Data'!W144)&lt;CD$4,0,10-(CD$3-LOG('Indicator Data'!W144))/(CD$3-CD$4)*10))),1)</f>
        <v>6.4</v>
      </c>
      <c r="CE144" s="198">
        <f>'Indicator Data'!W144/'Indicator Data'!$CB144</f>
        <v>2.8363698115250965E-2</v>
      </c>
      <c r="CF144" s="201">
        <f t="shared" si="251"/>
        <v>0.3</v>
      </c>
      <c r="CG144" s="197">
        <f t="shared" si="268"/>
        <v>4</v>
      </c>
      <c r="CH144" s="199">
        <f t="shared" si="252"/>
        <v>2.5</v>
      </c>
      <c r="CI144" s="201">
        <f>IF('Indicator Data'!BR144="No data","x",ROUND(IF('Indicator Data'!BR144&gt;CI$3,0,IF('Indicator Data'!BR144&lt;CI$4,10,(CI$3-'Indicator Data'!BR144)/(CI$3-CI$4)*10)),1))</f>
        <v>0</v>
      </c>
      <c r="CJ144" s="201">
        <f>IF('Indicator Data'!BS144="No data","x",ROUND(IF('Indicator Data'!BS144&gt;CJ$3,0,IF('Indicator Data'!BS144&lt;CJ$4,10,(CJ$3-'Indicator Data'!BS144)/(CJ$3-CJ$4)*10)),1))</f>
        <v>0</v>
      </c>
      <c r="CK144" s="201" t="str">
        <f>IF('Indicator Data'!AC144="No data","x",ROUND(IF('Indicator Data'!AC144&gt;CK$3,0,IF('Indicator Data'!AC144&lt;CK$4,10,(CK$3-'Indicator Data'!AC144)/(CK$3-CK$4)*10)),1))</f>
        <v>x</v>
      </c>
      <c r="CL144" s="197">
        <f t="shared" si="253"/>
        <v>0</v>
      </c>
      <c r="CM144" s="201">
        <f>IF('Indicator Data'!X144="No data","x",ROUND(IF(LOG('Indicator Data'!X144)&gt;CM$3,10,IF(LOG('Indicator Data'!X144)&lt;CM$4,0,10-(CM$3-LOG('Indicator Data'!X144))/(CM$3-CM$4)*10)),1))</f>
        <v>6.8</v>
      </c>
      <c r="CN144" s="201">
        <f>IF('Indicator Data'!Y144="No data","x",ROUND(IF('Indicator Data'!Y144&gt;CN$3,10,IF('Indicator Data'!Y144&lt;CN$4,0,10-(CN$3-'Indicator Data'!Y144)/(CN$3-CN$4)*10)),1))</f>
        <v>2</v>
      </c>
      <c r="CO144" s="201">
        <f>IF('Indicator Data'!Z144="No data","x",ROUND(IF('Indicator Data'!Z144&gt;CO$3,10,IF('Indicator Data'!Z144&lt;CO$4,0,10-(CO$3-'Indicator Data'!Z144)/(CO$3-CO$4)*10)),1))</f>
        <v>6.6</v>
      </c>
      <c r="CP144" s="201">
        <f>IF('Indicator Data'!AA144="No data","x",ROUND(IF('Indicator Data'!AA144&gt;CP$3,10,IF('Indicator Data'!AA144&lt;CP$4,0,10-(CP$3-'Indicator Data'!AA144)/(CP$3-CP$4)*10)),1))</f>
        <v>1.6</v>
      </c>
      <c r="CQ144" s="197">
        <f t="shared" si="269"/>
        <v>4.3</v>
      </c>
      <c r="CR144" s="199">
        <f t="shared" si="270"/>
        <v>2.9</v>
      </c>
      <c r="CS144" s="201">
        <f>IF('Indicator Data'!AF144="No data","x",ROUND(IF('Indicator Data'!AF144&gt;CS$3,10,IF('Indicator Data'!AF144&lt;CS$4,0,10-(CS$3-'Indicator Data'!AF144)/(CS$3-CS$4)*10)),1))</f>
        <v>0.4</v>
      </c>
      <c r="CT144" s="201">
        <f>IF('Indicator Data'!AG144="No data","x",ROUND(IF('Indicator Data'!AG144&gt;CT$3,10,IF('Indicator Data'!AG144&lt;CT$4,0,10-(CT$3-'Indicator Data'!AG144)/(CT$3-CT$4)*10)),1))</f>
        <v>0</v>
      </c>
      <c r="CU144" s="197">
        <f t="shared" si="271"/>
        <v>2.9</v>
      </c>
      <c r="CV144" s="201">
        <f>IF('Indicator Data'!AB144="No data","x",ROUND(IF('Indicator Data'!AB144&gt;CV$3,10,IF('Indicator Data'!AB144&lt;CV$4,0,10-(CV$3-'Indicator Data'!AB144)/(CV$3-CV$4)*10)),1))</f>
        <v>0</v>
      </c>
      <c r="CW144" s="197">
        <f t="shared" si="272"/>
        <v>0</v>
      </c>
      <c r="CX144" s="198">
        <f>IF('Indicator Data'!AD144="No data","x",'Indicator Data'!AD144/'Indicator Data'!$CA144)</f>
        <v>6.1627739229929823E-4</v>
      </c>
      <c r="CY144" s="201">
        <f t="shared" si="254"/>
        <v>3.8</v>
      </c>
      <c r="CZ144" s="201">
        <f>IF('Indicator Data'!AE144="No data","x",ROUND(IF('Indicator Data'!AE144&gt;CZ$3,0,IF('Indicator Data'!AE144&lt;CZ$4,10,(CZ$3-'Indicator Data'!AE144)/(CZ$3-CZ$4)*10)),1))</f>
        <v>2</v>
      </c>
      <c r="DA144" s="197">
        <f t="shared" si="273"/>
        <v>2.9</v>
      </c>
      <c r="DB144" s="199">
        <f t="shared" si="274"/>
        <v>1.9</v>
      </c>
      <c r="DC144" s="200">
        <f t="shared" si="255"/>
        <v>1.9</v>
      </c>
      <c r="DD144" s="202">
        <f t="shared" si="256"/>
        <v>3.3</v>
      </c>
      <c r="DE144" s="201">
        <f>ROUND(IF('Indicator Data'!AH144=0,0,IF('Indicator Data'!AH144&gt;DE$3,10,IF('Indicator Data'!AH144&lt;DE$4,0,10-(DE$3-'Indicator Data'!AH144)/(DE$3-DE$4)*10))),1)</f>
        <v>0</v>
      </c>
      <c r="DF144" s="201">
        <f>ROUND(IF('Indicator Data'!AI144=0,0,IF(LOG('Indicator Data'!AI144)&gt;LOG(DF$3),10,IF(LOG('Indicator Data'!AI144)&lt;LOG(DF$4),0,10-(LOG(DF$3)-LOG('Indicator Data'!AI144))/(LOG(DF$3)-LOG(DF$4))*10))),1)</f>
        <v>0</v>
      </c>
      <c r="DG144" s="203">
        <f t="shared" si="257"/>
        <v>0</v>
      </c>
      <c r="DH144" s="197">
        <f>'Indicator Data'!AJ144</f>
        <v>0</v>
      </c>
      <c r="DI144" s="197">
        <f>'Indicator Data'!AK144</f>
        <v>0</v>
      </c>
      <c r="DJ144" s="200">
        <f t="shared" si="258"/>
        <v>0</v>
      </c>
      <c r="DK144" s="202">
        <f t="shared" si="259"/>
        <v>0</v>
      </c>
      <c r="DL144" s="13"/>
      <c r="DM144" s="24"/>
    </row>
    <row r="145" spans="1:117" s="2" customFormat="1">
      <c r="A145" s="205" t="str">
        <f>'Indicator Data'!A145</f>
        <v>Qatar</v>
      </c>
      <c r="B145" s="206" t="str">
        <f>'Indicator Data'!B145</f>
        <v>QAT</v>
      </c>
      <c r="C145" s="204">
        <f>ROUND(IF('Indicator Data'!C145=0,0.1,IF(LOG('Indicator Data'!C145)&gt;C$3,10,IF(LOG('Indicator Data'!C145)&lt;C$4,0,10-(C$3-LOG('Indicator Data'!C145))/(C$3-C$4)*10))),1)</f>
        <v>0.1</v>
      </c>
      <c r="D145" s="196">
        <f>ROUND(IF('Indicator Data'!D145=0,0.1,IF(LOG('Indicator Data'!D145)&gt;D$3,10,IF(LOG('Indicator Data'!D145)&lt;D$4,0,10-(D$3-LOG('Indicator Data'!D145))/(D$3-D$4)*10))),1)</f>
        <v>0.1</v>
      </c>
      <c r="E145" s="197">
        <f t="shared" si="214"/>
        <v>0.1</v>
      </c>
      <c r="F145" s="197">
        <f>IF('Indicator Data'!E145="No data",0.1,(ROUND(IF('Indicator Data'!E145=0,0,IF(LOG('Indicator Data'!E145)&gt;F$3,10,IF(LOG('Indicator Data'!E145)&lt;F$4,0,10-(F$3-LOG('Indicator Data'!E145))/(F$3-F$4)*10))),1)))</f>
        <v>0</v>
      </c>
      <c r="G145" s="197">
        <f>ROUND(IF('Indicator Data'!F145=0,0,IF(LOG('Indicator Data'!F145)&gt;G$3,10,IF(LOG('Indicator Data'!F145)&lt;G$4,0,10-(G$3-LOG('Indicator Data'!F145))/(G$3-G$4)*10))),1)</f>
        <v>1.2</v>
      </c>
      <c r="H145" s="196">
        <f>ROUND(IF('Indicator Data'!G145=0,0,IF(LOG('Indicator Data'!G145)&gt;H$3,10,IF(LOG('Indicator Data'!G145)&lt;H$4,0,10-(H$3-LOG('Indicator Data'!G145))/(H$3-H$4)*10))),1)</f>
        <v>0</v>
      </c>
      <c r="I145" s="196">
        <f>ROUND(IF('Indicator Data'!H145=0,0,IF(LOG('Indicator Data'!H145)&gt;I$3,10,IF(LOG('Indicator Data'!H145)&lt;I$4,0,10-(I$3-LOG('Indicator Data'!H145))/(I$3-I$4)*10))),1)</f>
        <v>0</v>
      </c>
      <c r="J145" s="196">
        <f t="shared" si="215"/>
        <v>0</v>
      </c>
      <c r="K145" s="196">
        <f>ROUND(IF('Indicator Data'!I145=0,0,IF(LOG('Indicator Data'!I145)&gt;K$3,10,IF(LOG('Indicator Data'!I145)&lt;K$4,0,10-(K$3-LOG('Indicator Data'!I145))/(K$3-K$4)*10))),1)</f>
        <v>0</v>
      </c>
      <c r="L145" s="197">
        <f t="shared" si="216"/>
        <v>0</v>
      </c>
      <c r="M145" s="197">
        <f>ROUND(IF('Indicator Data'!J145=0,0,IF(LOG('Indicator Data'!J145)&gt;M$3,10,IF(LOG('Indicator Data'!J145)&lt;M$4,0,10-(M$3-LOG('Indicator Data'!J145))/(M$3-M$4)*10))),1)</f>
        <v>0</v>
      </c>
      <c r="N145" s="198">
        <f>'Indicator Data'!C145/'Indicator Data'!$CB145</f>
        <v>0</v>
      </c>
      <c r="O145" s="198">
        <f>'Indicator Data'!D145/'Indicator Data'!$CB145</f>
        <v>0</v>
      </c>
      <c r="P145" s="198">
        <f>IF(F145=0.1,"x",'Indicator Data'!E145/'Indicator Data'!$CB145)</f>
        <v>5.3337798456045225E-6</v>
      </c>
      <c r="Q145" s="198">
        <f>'Indicator Data'!F145/'Indicator Data'!$CB145</f>
        <v>2.5038071281600506E-8</v>
      </c>
      <c r="R145" s="198">
        <f>'Indicator Data'!G145/'Indicator Data'!$CB145</f>
        <v>0</v>
      </c>
      <c r="S145" s="198">
        <f>'Indicator Data'!H145/'Indicator Data'!$CB145</f>
        <v>0</v>
      </c>
      <c r="T145" s="198">
        <f>'Indicator Data'!I145/'Indicator Data'!$CB145</f>
        <v>0</v>
      </c>
      <c r="U145" s="198">
        <f>'Indicator Data'!J145/'Indicator Data'!$CB145</f>
        <v>0</v>
      </c>
      <c r="V145" s="196">
        <f t="shared" si="217"/>
        <v>0</v>
      </c>
      <c r="W145" s="196">
        <f t="shared" si="218"/>
        <v>0</v>
      </c>
      <c r="X145" s="197">
        <f t="shared" si="219"/>
        <v>0</v>
      </c>
      <c r="Y145" s="197">
        <f t="shared" si="220"/>
        <v>0</v>
      </c>
      <c r="Z145" s="197">
        <f t="shared" si="221"/>
        <v>2</v>
      </c>
      <c r="AA145" s="196">
        <f t="shared" si="222"/>
        <v>0</v>
      </c>
      <c r="AB145" s="196">
        <f t="shared" si="223"/>
        <v>0</v>
      </c>
      <c r="AC145" s="196">
        <f t="shared" si="224"/>
        <v>0</v>
      </c>
      <c r="AD145" s="196">
        <f t="shared" si="225"/>
        <v>0</v>
      </c>
      <c r="AE145" s="197">
        <f t="shared" si="226"/>
        <v>0</v>
      </c>
      <c r="AF145" s="197">
        <f t="shared" si="227"/>
        <v>0</v>
      </c>
      <c r="AG145" s="196">
        <f>ROUND(IF('Indicator Data'!K145=0,0,IF('Indicator Data'!K145&gt;AG$3,10,IF('Indicator Data'!K145&lt;AG$4,0,10-(AG$3-'Indicator Data'!K145)/(AG$3-AG$4)*10))),1)</f>
        <v>0</v>
      </c>
      <c r="AH145" s="199">
        <f t="shared" si="228"/>
        <v>0.1</v>
      </c>
      <c r="AI145" s="199">
        <f t="shared" si="229"/>
        <v>0.1</v>
      </c>
      <c r="AJ145" s="197">
        <f t="shared" si="230"/>
        <v>0</v>
      </c>
      <c r="AK145" s="197">
        <f t="shared" si="231"/>
        <v>0</v>
      </c>
      <c r="AL145" s="199">
        <f t="shared" si="232"/>
        <v>0</v>
      </c>
      <c r="AM145" s="199">
        <f t="shared" si="233"/>
        <v>0</v>
      </c>
      <c r="AN145" s="197">
        <f t="shared" si="234"/>
        <v>0</v>
      </c>
      <c r="AO145" s="200">
        <f t="shared" si="235"/>
        <v>0.1</v>
      </c>
      <c r="AP145" s="200">
        <f t="shared" si="260"/>
        <v>0</v>
      </c>
      <c r="AQ145" s="200">
        <f t="shared" si="236"/>
        <v>1.6</v>
      </c>
      <c r="AR145" s="200">
        <f t="shared" si="237"/>
        <v>0</v>
      </c>
      <c r="AS145" s="199">
        <f t="shared" si="238"/>
        <v>0</v>
      </c>
      <c r="AT145" s="199">
        <f>IF('Indicator Data'!L145="No data","x",IF('Indicator Data'!CC145&lt;1000,"x",ROUND((IF('Indicator Data'!L145&gt;AT$3,10,IF('Indicator Data'!L145&lt;AT$4,0,10-(AT$3-'Indicator Data'!L145)/(AT$3-AT$4)*10))),1)))</f>
        <v>8.6</v>
      </c>
      <c r="AU145" s="200">
        <f t="shared" si="239"/>
        <v>4.3</v>
      </c>
      <c r="AV145" s="201">
        <f>IF('Indicator Data'!M145="No data","x",ROUND(IF('Indicator Data'!M145=0,0,IF(LOG('Indicator Data'!M145)&gt;AV$3,10,IF(LOG('Indicator Data'!M145)&lt;AV$4,0,10-(AV$3-LOG('Indicator Data'!M145))/(AV$3-AV$4)*10))),1))</f>
        <v>0</v>
      </c>
      <c r="AW145" s="198">
        <f>IF(AV145="x","x",'Indicator Data'!M145/'Indicator Data'!$CB145)</f>
        <v>0</v>
      </c>
      <c r="AX145" s="201">
        <f t="shared" si="240"/>
        <v>0</v>
      </c>
      <c r="AY145" s="197">
        <f t="shared" si="261"/>
        <v>0</v>
      </c>
      <c r="AZ145" s="201" t="str">
        <f>IF('Indicator Data'!N145="No data","x",ROUND(IF('Indicator Data'!N145=0,0,IF(LOG('Indicator Data'!N145)&gt;AZ$3,10,IF(LOG('Indicator Data'!N145)&lt;AZ$4,0,10-(AZ$3-LOG('Indicator Data'!N145))/(AZ$3-AZ$4)*10))),1))</f>
        <v>x</v>
      </c>
      <c r="BA145" s="198" t="str">
        <f>IF(AZ145="x","x",'Indicator Data'!N145/'Indicator Data'!$CB145)</f>
        <v>x</v>
      </c>
      <c r="BB145" s="201" t="str">
        <f t="shared" si="241"/>
        <v>x</v>
      </c>
      <c r="BC145" s="197" t="str">
        <f t="shared" si="262"/>
        <v>x</v>
      </c>
      <c r="BD145" s="201" t="str">
        <f>IF('Indicator Data'!O145="No data","x",ROUND(IF('Indicator Data'!O145=0,0,IF(LOG('Indicator Data'!O145)&gt;BD$3,10,IF(LOG('Indicator Data'!O145)&lt;BD$4,0,10-(BD$3-LOG('Indicator Data'!O145))/(BD$3-BD$4)*10))),1))</f>
        <v>x</v>
      </c>
      <c r="BE145" s="198" t="str">
        <f>IF(BD145="x","x",'Indicator Data'!O145/'Indicator Data'!$CB145)</f>
        <v>x</v>
      </c>
      <c r="BF145" s="201" t="str">
        <f t="shared" si="242"/>
        <v>x</v>
      </c>
      <c r="BG145" s="197" t="str">
        <f t="shared" si="263"/>
        <v>x</v>
      </c>
      <c r="BH145" s="201" t="str">
        <f>IF('Indicator Data'!P145="No data","x",ROUND(IF('Indicator Data'!P145=0,0,IF(LOG('Indicator Data'!P145)&gt;BH$3,10,IF(LOG('Indicator Data'!P145)&lt;BH$4,0,10-(BH$3-LOG('Indicator Data'!P145))/(BH$3-BH$4)*10))),1))</f>
        <v>x</v>
      </c>
      <c r="BI145" s="198" t="str">
        <f>IF(BH145="x","x",'Indicator Data'!P145/'Indicator Data'!$CB145)</f>
        <v>x</v>
      </c>
      <c r="BJ145" s="201" t="str">
        <f t="shared" si="243"/>
        <v>x</v>
      </c>
      <c r="BK145" s="197" t="str">
        <f t="shared" si="264"/>
        <v>x</v>
      </c>
      <c r="BL145" s="199">
        <f t="shared" si="265"/>
        <v>0</v>
      </c>
      <c r="BM145" s="201">
        <f>ROUND(IF('Indicator Data'!Q145=0,0,IF(LOG('Indicator Data'!Q145)&gt;BM$3,10,IF(LOG('Indicator Data'!Q145)&lt;BM$4,0,10-(BM$3-LOG('Indicator Data'!Q145))/(BM$3-BM$4)*10))),1)</f>
        <v>0</v>
      </c>
      <c r="BN145" s="252">
        <f>'Indicator Data'!R145</f>
        <v>0</v>
      </c>
      <c r="BO145" s="201">
        <f t="shared" si="244"/>
        <v>0</v>
      </c>
      <c r="BP145" s="201">
        <f t="shared" si="245"/>
        <v>0</v>
      </c>
      <c r="BQ145" s="201">
        <f>ROUND(IF('Indicator Data'!S145=0,0,IF(LOG('Indicator Data'!S145)&gt;BQ$3,10,IF(LOG('Indicator Data'!S145)&lt;BQ$4,0,10-(BQ$3-LOG('Indicator Data'!S145))/(BQ$3-BQ$4)*10))),1)</f>
        <v>0</v>
      </c>
      <c r="BR145" s="252">
        <f>'Indicator Data'!T145</f>
        <v>0</v>
      </c>
      <c r="BS145" s="201">
        <f t="shared" si="246"/>
        <v>0</v>
      </c>
      <c r="BT145" s="201">
        <f t="shared" si="247"/>
        <v>0</v>
      </c>
      <c r="BU145" s="197">
        <f t="shared" si="248"/>
        <v>0</v>
      </c>
      <c r="BV145" s="201">
        <f>ROUND(IF('Indicator Data'!U145=0,0,IF(LOG('Indicator Data'!U145)&gt;BV$3,10,IF(LOG('Indicator Data'!U145)&lt;BV$4,0,10-(BV$3-LOG('Indicator Data'!U145))/(BV$3-BV$4)*10))),1)</f>
        <v>0</v>
      </c>
      <c r="BW145" s="198">
        <f>'Indicator Data'!U145/'Indicator Data'!$CB145</f>
        <v>0</v>
      </c>
      <c r="BX145" s="201">
        <f t="shared" si="249"/>
        <v>0</v>
      </c>
      <c r="BY145" s="197">
        <f t="shared" si="266"/>
        <v>0</v>
      </c>
      <c r="BZ145" s="201">
        <f>ROUND(IF('Indicator Data'!V145=0,0,IF(LOG('Indicator Data'!V145)&gt;BZ$3,10,IF(LOG('Indicator Data'!V145)&lt;BZ$4,0,10-(BZ$3-LOG('Indicator Data'!V145))/(BZ$3-BZ$4)*10))),1)</f>
        <v>7.2</v>
      </c>
      <c r="CA145" s="198">
        <f>IF('Indicator Data'!V145/'Indicator Data'!$CB145&gt;1,1,'Indicator Data'!V145/'Indicator Data'!$CB145)</f>
        <v>0.46022467135743012</v>
      </c>
      <c r="CB145" s="201">
        <f t="shared" si="250"/>
        <v>4.5999999999999996</v>
      </c>
      <c r="CC145" s="197">
        <f t="shared" si="267"/>
        <v>6.1</v>
      </c>
      <c r="CD145" s="201">
        <f>ROUND(IF('Indicator Data'!W145=0,0,IF(LOG('Indicator Data'!W145)&gt;CD$3,10,IF(LOG('Indicator Data'!W145)&lt;CD$4,0,10-(CD$3-LOG('Indicator Data'!W145))/(CD$3-CD$4)*10))),1)</f>
        <v>7</v>
      </c>
      <c r="CE145" s="198">
        <f>'Indicator Data'!W145/'Indicator Data'!$CB145</f>
        <v>0.3301843109500428</v>
      </c>
      <c r="CF145" s="201">
        <f t="shared" si="251"/>
        <v>3.3</v>
      </c>
      <c r="CG145" s="197">
        <f t="shared" si="268"/>
        <v>5.4</v>
      </c>
      <c r="CH145" s="199">
        <f t="shared" si="252"/>
        <v>3.4</v>
      </c>
      <c r="CI145" s="201">
        <f>IF('Indicator Data'!BR145="No data","x",ROUND(IF('Indicator Data'!BR145&gt;CI$3,0,IF('Indicator Data'!BR145&lt;CI$4,10,(CI$3-'Indicator Data'!BR145)/(CI$3-CI$4)*10)),1))</f>
        <v>0</v>
      </c>
      <c r="CJ145" s="201">
        <f>IF('Indicator Data'!BS145="No data","x",ROUND(IF('Indicator Data'!BS145&gt;CJ$3,0,IF('Indicator Data'!BS145&lt;CJ$4,10,(CJ$3-'Indicator Data'!BS145)/(CJ$3-CJ$4)*10)),1))</f>
        <v>0.1</v>
      </c>
      <c r="CK145" s="201" t="str">
        <f>IF('Indicator Data'!AC145="No data","x",ROUND(IF('Indicator Data'!AC145&gt;CK$3,0,IF('Indicator Data'!AC145&lt;CK$4,10,(CK$3-'Indicator Data'!AC145)/(CK$3-CK$4)*10)),1))</f>
        <v>x</v>
      </c>
      <c r="CL145" s="197">
        <f t="shared" si="253"/>
        <v>0.1</v>
      </c>
      <c r="CM145" s="201">
        <f>IF('Indicator Data'!X145="No data","x",ROUND(IF(LOG('Indicator Data'!X145)&gt;CM$3,10,IF(LOG('Indicator Data'!X145)&lt;CM$4,0,10-(CM$3-LOG('Indicator Data'!X145))/(CM$3-CM$4)*10)),1))</f>
        <v>7.9</v>
      </c>
      <c r="CN145" s="201">
        <f>IF('Indicator Data'!Y145="No data","x",ROUND(IF('Indicator Data'!Y145&gt;CN$3,10,IF('Indicator Data'!Y145&lt;CN$4,0,10-(CN$3-'Indicator Data'!Y145)/(CN$3-CN$4)*10)),1))</f>
        <v>3.5</v>
      </c>
      <c r="CO145" s="201">
        <f>IF('Indicator Data'!Z145="No data","x",ROUND(IF('Indicator Data'!Z145&gt;CO$3,10,IF('Indicator Data'!Z145&lt;CO$4,0,10-(CO$3-'Indicator Data'!Z145)/(CO$3-CO$4)*10)),1))</f>
        <v>9.9</v>
      </c>
      <c r="CP145" s="201" t="str">
        <f>IF('Indicator Data'!AA145="No data","x",ROUND(IF('Indicator Data'!AA145&gt;CP$3,10,IF('Indicator Data'!AA145&lt;CP$4,0,10-(CP$3-'Indicator Data'!AA145)/(CP$3-CP$4)*10)),1))</f>
        <v>x</v>
      </c>
      <c r="CQ145" s="197">
        <f t="shared" si="269"/>
        <v>7.1</v>
      </c>
      <c r="CR145" s="199">
        <f t="shared" si="270"/>
        <v>4.8</v>
      </c>
      <c r="CS145" s="201" t="str">
        <f>IF('Indicator Data'!AF145="No data","x",ROUND(IF('Indicator Data'!AF145&gt;CS$3,10,IF('Indicator Data'!AF145&lt;CS$4,0,10-(CS$3-'Indicator Data'!AF145)/(CS$3-CS$4)*10)),1))</f>
        <v>x</v>
      </c>
      <c r="CT145" s="201">
        <f>IF('Indicator Data'!AG145="No data","x",ROUND(IF('Indicator Data'!AG145&gt;CT$3,10,IF('Indicator Data'!AG145&lt;CT$4,0,10-(CT$3-'Indicator Data'!AG145)/(CT$3-CT$4)*10)),1))</f>
        <v>0</v>
      </c>
      <c r="CU145" s="197">
        <f t="shared" si="271"/>
        <v>5.3</v>
      </c>
      <c r="CV145" s="201">
        <f>IF('Indicator Data'!AB145="No data","x",ROUND(IF('Indicator Data'!AB145&gt;CV$3,10,IF('Indicator Data'!AB145&lt;CV$4,0,10-(CV$3-'Indicator Data'!AB145)/(CV$3-CV$4)*10)),1))</f>
        <v>0</v>
      </c>
      <c r="CW145" s="197">
        <f t="shared" si="272"/>
        <v>0</v>
      </c>
      <c r="CX145" s="198">
        <f>IF('Indicator Data'!AD145="No data","x",'Indicator Data'!AD145/'Indicator Data'!$CA145)</f>
        <v>2.7732848326657549E-4</v>
      </c>
      <c r="CY145" s="201">
        <f t="shared" si="254"/>
        <v>7.2</v>
      </c>
      <c r="CZ145" s="201">
        <f>IF('Indicator Data'!AE145="No data","x",ROUND(IF('Indicator Data'!AE145&gt;CZ$3,0,IF('Indicator Data'!AE145&lt;CZ$4,10,(CZ$3-'Indicator Data'!AE145)/(CZ$3-CZ$4)*10)),1))</f>
        <v>2</v>
      </c>
      <c r="DA145" s="197">
        <f t="shared" si="273"/>
        <v>4.5999999999999996</v>
      </c>
      <c r="DB145" s="199">
        <f t="shared" si="274"/>
        <v>3.3</v>
      </c>
      <c r="DC145" s="200">
        <f t="shared" si="255"/>
        <v>3</v>
      </c>
      <c r="DD145" s="202">
        <f t="shared" si="256"/>
        <v>1.7</v>
      </c>
      <c r="DE145" s="201">
        <f>ROUND(IF('Indicator Data'!AH145=0,0,IF('Indicator Data'!AH145&gt;DE$3,10,IF('Indicator Data'!AH145&lt;DE$4,0,10-(DE$3-'Indicator Data'!AH145)/(DE$3-DE$4)*10))),1)</f>
        <v>0</v>
      </c>
      <c r="DF145" s="201">
        <f>ROUND(IF('Indicator Data'!AI145=0,0,IF(LOG('Indicator Data'!AI145)&gt;LOG(DF$3),10,IF(LOG('Indicator Data'!AI145)&lt;LOG(DF$4),0,10-(LOG(DF$3)-LOG('Indicator Data'!AI145))/(LOG(DF$3)-LOG(DF$4))*10))),1)</f>
        <v>0</v>
      </c>
      <c r="DG145" s="203">
        <f t="shared" si="257"/>
        <v>0</v>
      </c>
      <c r="DH145" s="197">
        <f>'Indicator Data'!AJ145</f>
        <v>0</v>
      </c>
      <c r="DI145" s="197">
        <f>'Indicator Data'!AK145</f>
        <v>0</v>
      </c>
      <c r="DJ145" s="200">
        <f t="shared" si="258"/>
        <v>0</v>
      </c>
      <c r="DK145" s="202">
        <f t="shared" si="259"/>
        <v>0</v>
      </c>
      <c r="DL145" s="13"/>
      <c r="DM145" s="24"/>
    </row>
    <row r="146" spans="1:117" s="2" customFormat="1">
      <c r="A146" s="205" t="str">
        <f>'Indicator Data'!A146</f>
        <v>Romania</v>
      </c>
      <c r="B146" s="206" t="str">
        <f>'Indicator Data'!B146</f>
        <v>ROU</v>
      </c>
      <c r="C146" s="204">
        <f>ROUND(IF('Indicator Data'!C146=0,0.1,IF(LOG('Indicator Data'!C146)&gt;C$3,10,IF(LOG('Indicator Data'!C146)&lt;C$4,0,10-(C$3-LOG('Indicator Data'!C146))/(C$3-C$4)*10))),1)</f>
        <v>8.9</v>
      </c>
      <c r="D146" s="196">
        <f>ROUND(IF('Indicator Data'!D146=0,0.1,IF(LOG('Indicator Data'!D146)&gt;D$3,10,IF(LOG('Indicator Data'!D146)&lt;D$4,0,10-(D$3-LOG('Indicator Data'!D146))/(D$3-D$4)*10))),1)</f>
        <v>0.1</v>
      </c>
      <c r="E146" s="197">
        <f t="shared" si="214"/>
        <v>6.2</v>
      </c>
      <c r="F146" s="197">
        <f>IF('Indicator Data'!E146="No data",0.1,(ROUND(IF('Indicator Data'!E146=0,0,IF(LOG('Indicator Data'!E146)&gt;F$3,10,IF(LOG('Indicator Data'!E146)&lt;F$4,0,10-(F$3-LOG('Indicator Data'!E146))/(F$3-F$4)*10))),1)))</f>
        <v>8</v>
      </c>
      <c r="G146" s="197">
        <f>ROUND(IF('Indicator Data'!F146=0,0,IF(LOG('Indicator Data'!F146)&gt;G$3,10,IF(LOG('Indicator Data'!F146)&lt;G$4,0,10-(G$3-LOG('Indicator Data'!F146))/(G$3-G$4)*10))),1)</f>
        <v>0</v>
      </c>
      <c r="H146" s="196">
        <f>ROUND(IF('Indicator Data'!G146=0,0,IF(LOG('Indicator Data'!G146)&gt;H$3,10,IF(LOG('Indicator Data'!G146)&lt;H$4,0,10-(H$3-LOG('Indicator Data'!G146))/(H$3-H$4)*10))),1)</f>
        <v>0</v>
      </c>
      <c r="I146" s="196">
        <f>ROUND(IF('Indicator Data'!H146=0,0,IF(LOG('Indicator Data'!H146)&gt;I$3,10,IF(LOG('Indicator Data'!H146)&lt;I$4,0,10-(I$3-LOG('Indicator Data'!H146))/(I$3-I$4)*10))),1)</f>
        <v>0</v>
      </c>
      <c r="J146" s="196">
        <f t="shared" si="215"/>
        <v>0</v>
      </c>
      <c r="K146" s="196">
        <f>ROUND(IF('Indicator Data'!I146=0,0,IF(LOG('Indicator Data'!I146)&gt;K$3,10,IF(LOG('Indicator Data'!I146)&lt;K$4,0,10-(K$3-LOG('Indicator Data'!I146))/(K$3-K$4)*10))),1)</f>
        <v>0</v>
      </c>
      <c r="L146" s="197">
        <f t="shared" si="216"/>
        <v>0</v>
      </c>
      <c r="M146" s="197">
        <f>ROUND(IF('Indicator Data'!J146=0,0,IF(LOG('Indicator Data'!J146)&gt;M$3,10,IF(LOG('Indicator Data'!J146)&lt;M$4,0,10-(M$3-LOG('Indicator Data'!J146))/(M$3-M$4)*10))),1)</f>
        <v>0</v>
      </c>
      <c r="N146" s="198">
        <f>'Indicator Data'!C146/'Indicator Data'!$CB146</f>
        <v>1.9107899743858996E-3</v>
      </c>
      <c r="O146" s="198">
        <f>'Indicator Data'!D146/'Indicator Data'!$CB146</f>
        <v>0</v>
      </c>
      <c r="P146" s="198">
        <f>IF(F146=0.1,"x",'Indicator Data'!E146/'Indicator Data'!$CB146)</f>
        <v>8.4788034151357765E-3</v>
      </c>
      <c r="Q146" s="198">
        <f>'Indicator Data'!F146/'Indicator Data'!$CB146</f>
        <v>0</v>
      </c>
      <c r="R146" s="198">
        <f>'Indicator Data'!G146/'Indicator Data'!$CB146</f>
        <v>0</v>
      </c>
      <c r="S146" s="198">
        <f>'Indicator Data'!H146/'Indicator Data'!$CB146</f>
        <v>0</v>
      </c>
      <c r="T146" s="198">
        <f>'Indicator Data'!I146/'Indicator Data'!$CB146</f>
        <v>0</v>
      </c>
      <c r="U146" s="198">
        <f>'Indicator Data'!J146/'Indicator Data'!$CB146</f>
        <v>0</v>
      </c>
      <c r="V146" s="196">
        <f t="shared" si="217"/>
        <v>9.6</v>
      </c>
      <c r="W146" s="196">
        <f t="shared" si="218"/>
        <v>0</v>
      </c>
      <c r="X146" s="197">
        <f t="shared" si="219"/>
        <v>7</v>
      </c>
      <c r="Y146" s="197">
        <f t="shared" si="220"/>
        <v>5.7</v>
      </c>
      <c r="Z146" s="197">
        <f t="shared" si="221"/>
        <v>0</v>
      </c>
      <c r="AA146" s="196">
        <f t="shared" si="222"/>
        <v>0</v>
      </c>
      <c r="AB146" s="196">
        <f t="shared" si="223"/>
        <v>0</v>
      </c>
      <c r="AC146" s="196">
        <f t="shared" si="224"/>
        <v>0</v>
      </c>
      <c r="AD146" s="196">
        <f t="shared" si="225"/>
        <v>0</v>
      </c>
      <c r="AE146" s="197">
        <f t="shared" si="226"/>
        <v>0</v>
      </c>
      <c r="AF146" s="197">
        <f t="shared" si="227"/>
        <v>0</v>
      </c>
      <c r="AG146" s="196">
        <f>ROUND(IF('Indicator Data'!K146=0,0,IF('Indicator Data'!K146&gt;AG$3,10,IF('Indicator Data'!K146&lt;AG$4,0,10-(AG$3-'Indicator Data'!K146)/(AG$3-AG$4)*10))),1)</f>
        <v>1</v>
      </c>
      <c r="AH146" s="199">
        <f t="shared" si="228"/>
        <v>9.3000000000000007</v>
      </c>
      <c r="AI146" s="199">
        <f t="shared" si="229"/>
        <v>0.1</v>
      </c>
      <c r="AJ146" s="197">
        <f t="shared" si="230"/>
        <v>0</v>
      </c>
      <c r="AK146" s="197">
        <f t="shared" si="231"/>
        <v>0</v>
      </c>
      <c r="AL146" s="199">
        <f t="shared" si="232"/>
        <v>0</v>
      </c>
      <c r="AM146" s="199">
        <f t="shared" si="233"/>
        <v>0</v>
      </c>
      <c r="AN146" s="197">
        <f t="shared" si="234"/>
        <v>0</v>
      </c>
      <c r="AO146" s="200">
        <f t="shared" si="235"/>
        <v>6.6</v>
      </c>
      <c r="AP146" s="200">
        <f t="shared" si="260"/>
        <v>7</v>
      </c>
      <c r="AQ146" s="200">
        <f t="shared" si="236"/>
        <v>0</v>
      </c>
      <c r="AR146" s="200">
        <f t="shared" si="237"/>
        <v>0</v>
      </c>
      <c r="AS146" s="199">
        <f t="shared" si="238"/>
        <v>0.5</v>
      </c>
      <c r="AT146" s="199">
        <f>IF('Indicator Data'!L146="No data","x",IF('Indicator Data'!CC146&lt;1000,"x",ROUND((IF('Indicator Data'!L146&gt;AT$3,10,IF('Indicator Data'!L146&lt;AT$4,0,10-(AT$3-'Indicator Data'!L146)/(AT$3-AT$4)*10))),1)))</f>
        <v>4.8</v>
      </c>
      <c r="AU146" s="200">
        <f t="shared" si="239"/>
        <v>2.7</v>
      </c>
      <c r="AV146" s="201">
        <f>IF('Indicator Data'!M146="No data","x",ROUND(IF('Indicator Data'!M146=0,0,IF(LOG('Indicator Data'!M146)&gt;AV$3,10,IF(LOG('Indicator Data'!M146)&lt;AV$4,0,10-(AV$3-LOG('Indicator Data'!M146))/(AV$3-AV$4)*10))),1))</f>
        <v>8.9</v>
      </c>
      <c r="AW146" s="198">
        <f>IF(AV146="x","x",'Indicator Data'!M146/'Indicator Data'!$CB146)</f>
        <v>0.82301921971443515</v>
      </c>
      <c r="AX146" s="201">
        <f t="shared" si="240"/>
        <v>9.1</v>
      </c>
      <c r="AY146" s="197">
        <f t="shared" si="261"/>
        <v>9</v>
      </c>
      <c r="AZ146" s="201" t="str">
        <f>IF('Indicator Data'!N146="No data","x",ROUND(IF('Indicator Data'!N146=0,0,IF(LOG('Indicator Data'!N146)&gt;AZ$3,10,IF(LOG('Indicator Data'!N146)&lt;AZ$4,0,10-(AZ$3-LOG('Indicator Data'!N146))/(AZ$3-AZ$4)*10))),1))</f>
        <v>x</v>
      </c>
      <c r="BA146" s="198" t="str">
        <f>IF(AZ146="x","x",'Indicator Data'!N146/'Indicator Data'!$CB146)</f>
        <v>x</v>
      </c>
      <c r="BB146" s="201" t="str">
        <f t="shared" si="241"/>
        <v>x</v>
      </c>
      <c r="BC146" s="197" t="str">
        <f t="shared" si="262"/>
        <v>x</v>
      </c>
      <c r="BD146" s="201" t="str">
        <f>IF('Indicator Data'!O146="No data","x",ROUND(IF('Indicator Data'!O146=0,0,IF(LOG('Indicator Data'!O146)&gt;BD$3,10,IF(LOG('Indicator Data'!O146)&lt;BD$4,0,10-(BD$3-LOG('Indicator Data'!O146))/(BD$3-BD$4)*10))),1))</f>
        <v>x</v>
      </c>
      <c r="BE146" s="198" t="str">
        <f>IF(BD146="x","x",'Indicator Data'!O146/'Indicator Data'!$CB146)</f>
        <v>x</v>
      </c>
      <c r="BF146" s="201" t="str">
        <f t="shared" si="242"/>
        <v>x</v>
      </c>
      <c r="BG146" s="197" t="str">
        <f t="shared" si="263"/>
        <v>x</v>
      </c>
      <c r="BH146" s="201" t="str">
        <f>IF('Indicator Data'!P146="No data","x",ROUND(IF('Indicator Data'!P146=0,0,IF(LOG('Indicator Data'!P146)&gt;BH$3,10,IF(LOG('Indicator Data'!P146)&lt;BH$4,0,10-(BH$3-LOG('Indicator Data'!P146))/(BH$3-BH$4)*10))),1))</f>
        <v>x</v>
      </c>
      <c r="BI146" s="198" t="str">
        <f>IF(BH146="x","x",'Indicator Data'!P146/'Indicator Data'!$CB146)</f>
        <v>x</v>
      </c>
      <c r="BJ146" s="201" t="str">
        <f t="shared" si="243"/>
        <v>x</v>
      </c>
      <c r="BK146" s="197" t="str">
        <f t="shared" si="264"/>
        <v>x</v>
      </c>
      <c r="BL146" s="199">
        <f t="shared" si="265"/>
        <v>9</v>
      </c>
      <c r="BM146" s="201">
        <f>ROUND(IF('Indicator Data'!Q146=0,0,IF(LOG('Indicator Data'!Q146)&gt;BM$3,10,IF(LOG('Indicator Data'!Q146)&lt;BM$4,0,10-(BM$3-LOG('Indicator Data'!Q146))/(BM$3-BM$4)*10))),1)</f>
        <v>0</v>
      </c>
      <c r="BN146" s="252">
        <f>'Indicator Data'!R146</f>
        <v>0</v>
      </c>
      <c r="BO146" s="201">
        <f t="shared" si="244"/>
        <v>0</v>
      </c>
      <c r="BP146" s="201">
        <f t="shared" si="245"/>
        <v>0</v>
      </c>
      <c r="BQ146" s="201">
        <f>ROUND(IF('Indicator Data'!S146=0,0,IF(LOG('Indicator Data'!S146)&gt;BQ$3,10,IF(LOG('Indicator Data'!S146)&lt;BQ$4,0,10-(BQ$3-LOG('Indicator Data'!S146))/(BQ$3-BQ$4)*10))),1)</f>
        <v>0</v>
      </c>
      <c r="BR146" s="252">
        <f>'Indicator Data'!T146</f>
        <v>0</v>
      </c>
      <c r="BS146" s="201">
        <f t="shared" si="246"/>
        <v>0</v>
      </c>
      <c r="BT146" s="201">
        <f t="shared" si="247"/>
        <v>0</v>
      </c>
      <c r="BU146" s="197">
        <f t="shared" si="248"/>
        <v>0</v>
      </c>
      <c r="BV146" s="201">
        <f>ROUND(IF('Indicator Data'!U146=0,0,IF(LOG('Indicator Data'!U146)&gt;BV$3,10,IF(LOG('Indicator Data'!U146)&lt;BV$4,0,10-(BV$3-LOG('Indicator Data'!U146))/(BV$3-BV$4)*10))),1)</f>
        <v>0</v>
      </c>
      <c r="BW146" s="198">
        <f>'Indicator Data'!U146/'Indicator Data'!$CB146</f>
        <v>0</v>
      </c>
      <c r="BX146" s="201">
        <f t="shared" si="249"/>
        <v>0</v>
      </c>
      <c r="BY146" s="197">
        <f t="shared" si="266"/>
        <v>0</v>
      </c>
      <c r="BZ146" s="201">
        <f>ROUND(IF('Indicator Data'!V146=0,0,IF(LOG('Indicator Data'!V146)&gt;BZ$3,10,IF(LOG('Indicator Data'!V146)&lt;BZ$4,0,10-(BZ$3-LOG('Indicator Data'!V146))/(BZ$3-BZ$4)*10))),1)</f>
        <v>0</v>
      </c>
      <c r="CA146" s="198">
        <f>IF('Indicator Data'!V146/'Indicator Data'!$CB146&gt;1,1,'Indicator Data'!V146/'Indicator Data'!$CB146)</f>
        <v>0</v>
      </c>
      <c r="CB146" s="201">
        <f t="shared" si="250"/>
        <v>0</v>
      </c>
      <c r="CC146" s="197">
        <f t="shared" si="267"/>
        <v>0</v>
      </c>
      <c r="CD146" s="201">
        <f>ROUND(IF('Indicator Data'!W146=0,0,IF(LOG('Indicator Data'!W146)&gt;CD$3,10,IF(LOG('Indicator Data'!W146)&lt;CD$4,0,10-(CD$3-LOG('Indicator Data'!W146))/(CD$3-CD$4)*10))),1)</f>
        <v>0</v>
      </c>
      <c r="CE146" s="198">
        <f>'Indicator Data'!W146/'Indicator Data'!$CB146</f>
        <v>0</v>
      </c>
      <c r="CF146" s="201">
        <f t="shared" si="251"/>
        <v>0</v>
      </c>
      <c r="CG146" s="197">
        <f t="shared" si="268"/>
        <v>0</v>
      </c>
      <c r="CH146" s="199">
        <f t="shared" si="252"/>
        <v>0</v>
      </c>
      <c r="CI146" s="201">
        <f>IF('Indicator Data'!BR146="No data","x",ROUND(IF('Indicator Data'!BR146&gt;CI$3,0,IF('Indicator Data'!BR146&lt;CI$4,10,(CI$3-'Indicator Data'!BR146)/(CI$3-CI$4)*10)),1))</f>
        <v>1.7</v>
      </c>
      <c r="CJ146" s="201">
        <f>IF('Indicator Data'!BS146="No data","x",ROUND(IF('Indicator Data'!BS146&gt;CJ$3,0,IF('Indicator Data'!BS146&lt;CJ$4,10,(CJ$3-'Indicator Data'!BS146)/(CJ$3-CJ$4)*10)),1))</f>
        <v>0</v>
      </c>
      <c r="CK146" s="201" t="str">
        <f>IF('Indicator Data'!AC146="No data","x",ROUND(IF('Indicator Data'!AC146&gt;CK$3,0,IF('Indicator Data'!AC146&lt;CK$4,10,(CK$3-'Indicator Data'!AC146)/(CK$3-CK$4)*10)),1))</f>
        <v>x</v>
      </c>
      <c r="CL146" s="197">
        <f t="shared" si="253"/>
        <v>0.9</v>
      </c>
      <c r="CM146" s="201">
        <f>IF('Indicator Data'!X146="No data","x",ROUND(IF(LOG('Indicator Data'!X146)&gt;CM$3,10,IF(LOG('Indicator Data'!X146)&lt;CM$4,0,10-(CM$3-LOG('Indicator Data'!X146))/(CM$3-CM$4)*10)),1))</f>
        <v>6.4</v>
      </c>
      <c r="CN146" s="201">
        <f>IF('Indicator Data'!Y146="No data","x",ROUND(IF('Indicator Data'!Y146&gt;CN$3,10,IF('Indicator Data'!Y146&lt;CN$4,0,10-(CN$3-'Indicator Data'!Y146)/(CN$3-CN$4)*10)),1))</f>
        <v>0</v>
      </c>
      <c r="CO146" s="201">
        <f>IF('Indicator Data'!Z146="No data","x",ROUND(IF('Indicator Data'!Z146&gt;CO$3,10,IF('Indicator Data'!Z146&lt;CO$4,0,10-(CO$3-'Indicator Data'!Z146)/(CO$3-CO$4)*10)),1))</f>
        <v>5.4</v>
      </c>
      <c r="CP146" s="201">
        <f>IF('Indicator Data'!AA146="No data","x",ROUND(IF('Indicator Data'!AA146&gt;CP$3,10,IF('Indicator Data'!AA146&lt;CP$4,0,10-(CP$3-'Indicator Data'!AA146)/(CP$3-CP$4)*10)),1))</f>
        <v>2.2000000000000002</v>
      </c>
      <c r="CQ146" s="197">
        <f t="shared" si="269"/>
        <v>3.5</v>
      </c>
      <c r="CR146" s="199">
        <f t="shared" si="270"/>
        <v>2.6</v>
      </c>
      <c r="CS146" s="201">
        <f>IF('Indicator Data'!AF146="No data","x",ROUND(IF('Indicator Data'!AF146&gt;CS$3,10,IF('Indicator Data'!AF146&lt;CS$4,0,10-(CS$3-'Indicator Data'!AF146)/(CS$3-CS$4)*10)),1))</f>
        <v>1.3</v>
      </c>
      <c r="CT146" s="201">
        <f>IF('Indicator Data'!AG146="No data","x",ROUND(IF('Indicator Data'!AG146&gt;CT$3,10,IF('Indicator Data'!AG146&lt;CT$4,0,10-(CT$3-'Indicator Data'!AG146)/(CT$3-CT$4)*10)),1))</f>
        <v>0</v>
      </c>
      <c r="CU146" s="197">
        <f t="shared" si="271"/>
        <v>2.6</v>
      </c>
      <c r="CV146" s="201">
        <f>IF('Indicator Data'!AB146="No data","x",ROUND(IF('Indicator Data'!AB146&gt;CV$3,10,IF('Indicator Data'!AB146&lt;CV$4,0,10-(CV$3-'Indicator Data'!AB146)/(CV$3-CV$4)*10)),1))</f>
        <v>0</v>
      </c>
      <c r="CW146" s="197">
        <f t="shared" si="272"/>
        <v>0.6</v>
      </c>
      <c r="CX146" s="198">
        <f>IF('Indicator Data'!AD146="No data","x",'Indicator Data'!AD146/'Indicator Data'!$CA146)</f>
        <v>5.9783709908501454E-4</v>
      </c>
      <c r="CY146" s="201">
        <f t="shared" si="254"/>
        <v>4</v>
      </c>
      <c r="CZ146" s="201">
        <f>IF('Indicator Data'!AE146="No data","x",ROUND(IF('Indicator Data'!AE146&gt;CZ$3,0,IF('Indicator Data'!AE146&lt;CZ$4,10,(CZ$3-'Indicator Data'!AE146)/(CZ$3-CZ$4)*10)),1))</f>
        <v>2</v>
      </c>
      <c r="DA146" s="197">
        <f t="shared" si="273"/>
        <v>3</v>
      </c>
      <c r="DB146" s="199">
        <f t="shared" si="274"/>
        <v>2.1</v>
      </c>
      <c r="DC146" s="200">
        <f t="shared" si="255"/>
        <v>4.5999999999999996</v>
      </c>
      <c r="DD146" s="202">
        <f t="shared" si="256"/>
        <v>4</v>
      </c>
      <c r="DE146" s="201">
        <f>ROUND(IF('Indicator Data'!AH146=0,0,IF('Indicator Data'!AH146&gt;DE$3,10,IF('Indicator Data'!AH146&lt;DE$4,0,10-(DE$3-'Indicator Data'!AH146)/(DE$3-DE$4)*10))),1)</f>
        <v>0.3</v>
      </c>
      <c r="DF146" s="201">
        <f>ROUND(IF('Indicator Data'!AI146=0,0,IF(LOG('Indicator Data'!AI146)&gt;LOG(DF$3),10,IF(LOG('Indicator Data'!AI146)&lt;LOG(DF$4),0,10-(LOG(DF$3)-LOG('Indicator Data'!AI146))/(LOG(DF$3)-LOG(DF$4))*10))),1)</f>
        <v>2.2999999999999998</v>
      </c>
      <c r="DG146" s="203">
        <f t="shared" si="257"/>
        <v>1.4</v>
      </c>
      <c r="DH146" s="197">
        <f>'Indicator Data'!AJ146</f>
        <v>0</v>
      </c>
      <c r="DI146" s="197">
        <f>'Indicator Data'!AK146</f>
        <v>0</v>
      </c>
      <c r="DJ146" s="200">
        <f t="shared" si="258"/>
        <v>0</v>
      </c>
      <c r="DK146" s="202">
        <f t="shared" si="259"/>
        <v>1</v>
      </c>
      <c r="DL146" s="13"/>
      <c r="DM146" s="24"/>
    </row>
    <row r="147" spans="1:117" s="2" customFormat="1">
      <c r="A147" s="205" t="str">
        <f>'Indicator Data'!A147</f>
        <v>Russian Federation</v>
      </c>
      <c r="B147" s="206" t="str">
        <f>'Indicator Data'!B147</f>
        <v>RUS</v>
      </c>
      <c r="C147" s="204">
        <f>ROUND(IF('Indicator Data'!C147=0,0.1,IF(LOG('Indicator Data'!C147)&gt;C$3,10,IF(LOG('Indicator Data'!C147)&lt;C$4,0,10-(C$3-LOG('Indicator Data'!C147))/(C$3-C$4)*10))),1)</f>
        <v>8.3000000000000007</v>
      </c>
      <c r="D147" s="196">
        <f>ROUND(IF('Indicator Data'!D147=0,0.1,IF(LOG('Indicator Data'!D147)&gt;D$3,10,IF(LOG('Indicator Data'!D147)&lt;D$4,0,10-(D$3-LOG('Indicator Data'!D147))/(D$3-D$4)*10))),1)</f>
        <v>6.9</v>
      </c>
      <c r="E147" s="197">
        <f t="shared" si="214"/>
        <v>7.7</v>
      </c>
      <c r="F147" s="197">
        <f>IF('Indicator Data'!E147="No data",0.1,(ROUND(IF('Indicator Data'!E147=0,0,IF(LOG('Indicator Data'!E147)&gt;F$3,10,IF(LOG('Indicator Data'!E147)&lt;F$4,0,10-(F$3-LOG('Indicator Data'!E147))/(F$3-F$4)*10))),1)))</f>
        <v>10</v>
      </c>
      <c r="G147" s="197">
        <f>ROUND(IF('Indicator Data'!F147=0,0,IF(LOG('Indicator Data'!F147)&gt;G$3,10,IF(LOG('Indicator Data'!F147)&lt;G$4,0,10-(G$3-LOG('Indicator Data'!F147))/(G$3-G$4)*10))),1)</f>
        <v>6.2</v>
      </c>
      <c r="H147" s="196">
        <f>ROUND(IF('Indicator Data'!G147=0,0,IF(LOG('Indicator Data'!G147)&gt;H$3,10,IF(LOG('Indicator Data'!G147)&lt;H$4,0,10-(H$3-LOG('Indicator Data'!G147))/(H$3-H$4)*10))),1)</f>
        <v>5.7</v>
      </c>
      <c r="I147" s="196">
        <f>ROUND(IF('Indicator Data'!H147=0,0,IF(LOG('Indicator Data'!H147)&gt;I$3,10,IF(LOG('Indicator Data'!H147)&lt;I$4,0,10-(I$3-LOG('Indicator Data'!H147))/(I$3-I$4)*10))),1)</f>
        <v>6.8</v>
      </c>
      <c r="J147" s="196">
        <f t="shared" si="215"/>
        <v>6.3</v>
      </c>
      <c r="K147" s="196">
        <f>ROUND(IF('Indicator Data'!I147=0,0,IF(LOG('Indicator Data'!I147)&gt;K$3,10,IF(LOG('Indicator Data'!I147)&lt;K$4,0,10-(K$3-LOG('Indicator Data'!I147))/(K$3-K$4)*10))),1)</f>
        <v>6</v>
      </c>
      <c r="L147" s="197">
        <f t="shared" si="216"/>
        <v>6.2</v>
      </c>
      <c r="M147" s="197">
        <f>ROUND(IF('Indicator Data'!J147=0,0,IF(LOG('Indicator Data'!J147)&gt;M$3,10,IF(LOG('Indicator Data'!J147)&lt;M$4,0,10-(M$3-LOG('Indicator Data'!J147))/(M$3-M$4)*10))),1)</f>
        <v>8.6</v>
      </c>
      <c r="N147" s="198">
        <f>'Indicator Data'!C147/'Indicator Data'!$CB147</f>
        <v>1.4964410492981564E-4</v>
      </c>
      <c r="O147" s="198">
        <f>'Indicator Data'!D147/'Indicator Data'!$CB147</f>
        <v>8.0838447512296542E-6</v>
      </c>
      <c r="P147" s="198">
        <f>IF(F147=0.1,"x",'Indicator Data'!E147/'Indicator Data'!$CB147)</f>
        <v>7.0018044529216502E-3</v>
      </c>
      <c r="Q147" s="198">
        <f>'Indicator Data'!F147/'Indicator Data'!$CB147</f>
        <v>3.8890748092891993E-7</v>
      </c>
      <c r="R147" s="198">
        <f>'Indicator Data'!G147/'Indicator Data'!$CB147</f>
        <v>1.3272889751894746E-4</v>
      </c>
      <c r="S147" s="198">
        <f>'Indicator Data'!H147/'Indicator Data'!$CB147</f>
        <v>3.9941852218544871E-6</v>
      </c>
      <c r="T147" s="198">
        <f>'Indicator Data'!I147/'Indicator Data'!$CB147</f>
        <v>6.7459185956850171E-5</v>
      </c>
      <c r="U147" s="198">
        <f>'Indicator Data'!J147/'Indicator Data'!$CB147</f>
        <v>1.991518019432228E-4</v>
      </c>
      <c r="V147" s="196">
        <f t="shared" si="217"/>
        <v>0.7</v>
      </c>
      <c r="W147" s="196">
        <f t="shared" si="218"/>
        <v>0.1</v>
      </c>
      <c r="X147" s="197">
        <f t="shared" si="219"/>
        <v>0.4</v>
      </c>
      <c r="Y147" s="197">
        <f t="shared" si="220"/>
        <v>4.7</v>
      </c>
      <c r="Z147" s="197">
        <f t="shared" si="221"/>
        <v>4.5999999999999996</v>
      </c>
      <c r="AA147" s="196">
        <f t="shared" si="222"/>
        <v>0.1</v>
      </c>
      <c r="AB147" s="196">
        <f t="shared" si="223"/>
        <v>0</v>
      </c>
      <c r="AC147" s="196">
        <f t="shared" si="224"/>
        <v>0.1</v>
      </c>
      <c r="AD147" s="196">
        <f t="shared" si="225"/>
        <v>0.1</v>
      </c>
      <c r="AE147" s="197">
        <f t="shared" si="226"/>
        <v>0.1</v>
      </c>
      <c r="AF147" s="197">
        <f t="shared" si="227"/>
        <v>0.1</v>
      </c>
      <c r="AG147" s="196">
        <f>ROUND(IF('Indicator Data'!K147=0,0,IF('Indicator Data'!K147&gt;AG$3,10,IF('Indicator Data'!K147&lt;AG$4,0,10-(AG$3-'Indicator Data'!K147)/(AG$3-AG$4)*10))),1)</f>
        <v>4.8</v>
      </c>
      <c r="AH147" s="199">
        <f t="shared" si="228"/>
        <v>4.5</v>
      </c>
      <c r="AI147" s="199">
        <f t="shared" si="229"/>
        <v>3.5</v>
      </c>
      <c r="AJ147" s="197">
        <f t="shared" si="230"/>
        <v>2.9</v>
      </c>
      <c r="AK147" s="197">
        <f t="shared" si="231"/>
        <v>3.4</v>
      </c>
      <c r="AL147" s="199">
        <f t="shared" si="232"/>
        <v>3.2</v>
      </c>
      <c r="AM147" s="199">
        <f t="shared" si="233"/>
        <v>3.1</v>
      </c>
      <c r="AN147" s="197">
        <f t="shared" si="234"/>
        <v>5.9</v>
      </c>
      <c r="AO147" s="200">
        <f t="shared" si="235"/>
        <v>5.0999999999999996</v>
      </c>
      <c r="AP147" s="200">
        <f t="shared" si="260"/>
        <v>8.4</v>
      </c>
      <c r="AQ147" s="200">
        <f t="shared" si="236"/>
        <v>5.5</v>
      </c>
      <c r="AR147" s="200">
        <f t="shared" si="237"/>
        <v>3.8</v>
      </c>
      <c r="AS147" s="199">
        <f t="shared" si="238"/>
        <v>5.4</v>
      </c>
      <c r="AT147" s="199">
        <f>IF('Indicator Data'!L147="No data","x",IF('Indicator Data'!CC147&lt;1000,"x",ROUND((IF('Indicator Data'!L147&gt;AT$3,10,IF('Indicator Data'!L147&lt;AT$4,0,10-(AT$3-'Indicator Data'!L147)/(AT$3-AT$4)*10))),1)))</f>
        <v>6.7</v>
      </c>
      <c r="AU147" s="200">
        <f t="shared" si="239"/>
        <v>6.1</v>
      </c>
      <c r="AV147" s="201">
        <f>IF('Indicator Data'!M147="No data","x",ROUND(IF('Indicator Data'!M147=0,0,IF(LOG('Indicator Data'!M147)&gt;AV$3,10,IF(LOG('Indicator Data'!M147)&lt;AV$4,0,10-(AV$3-LOG('Indicator Data'!M147))/(AV$3-AV$4)*10))),1))</f>
        <v>8.8000000000000007</v>
      </c>
      <c r="AW147" s="198">
        <f>IF(AV147="x","x",'Indicator Data'!M147/'Indicator Data'!$CB147)</f>
        <v>0.10837613332281544</v>
      </c>
      <c r="AX147" s="201">
        <f t="shared" si="240"/>
        <v>1.2</v>
      </c>
      <c r="AY147" s="197">
        <f t="shared" si="261"/>
        <v>6.3</v>
      </c>
      <c r="AZ147" s="201" t="str">
        <f>IF('Indicator Data'!N147="No data","x",ROUND(IF('Indicator Data'!N147=0,0,IF(LOG('Indicator Data'!N147)&gt;AZ$3,10,IF(LOG('Indicator Data'!N147)&lt;AZ$4,0,10-(AZ$3-LOG('Indicator Data'!N147))/(AZ$3-AZ$4)*10))),1))</f>
        <v>x</v>
      </c>
      <c r="BA147" s="198" t="str">
        <f>IF(AZ147="x","x",'Indicator Data'!N147/'Indicator Data'!$CB147)</f>
        <v>x</v>
      </c>
      <c r="BB147" s="201" t="str">
        <f t="shared" si="241"/>
        <v>x</v>
      </c>
      <c r="BC147" s="197" t="str">
        <f t="shared" si="262"/>
        <v>x</v>
      </c>
      <c r="BD147" s="201" t="str">
        <f>IF('Indicator Data'!O147="No data","x",ROUND(IF('Indicator Data'!O147=0,0,IF(LOG('Indicator Data'!O147)&gt;BD$3,10,IF(LOG('Indicator Data'!O147)&lt;BD$4,0,10-(BD$3-LOG('Indicator Data'!O147))/(BD$3-BD$4)*10))),1))</f>
        <v>x</v>
      </c>
      <c r="BE147" s="198" t="str">
        <f>IF(BD147="x","x",'Indicator Data'!O147/'Indicator Data'!$CB147)</f>
        <v>x</v>
      </c>
      <c r="BF147" s="201" t="str">
        <f t="shared" si="242"/>
        <v>x</v>
      </c>
      <c r="BG147" s="197" t="str">
        <f t="shared" si="263"/>
        <v>x</v>
      </c>
      <c r="BH147" s="201" t="str">
        <f>IF('Indicator Data'!P147="No data","x",ROUND(IF('Indicator Data'!P147=0,0,IF(LOG('Indicator Data'!P147)&gt;BH$3,10,IF(LOG('Indicator Data'!P147)&lt;BH$4,0,10-(BH$3-LOG('Indicator Data'!P147))/(BH$3-BH$4)*10))),1))</f>
        <v>x</v>
      </c>
      <c r="BI147" s="198" t="str">
        <f>IF(BH147="x","x",'Indicator Data'!P147/'Indicator Data'!$CB147)</f>
        <v>x</v>
      </c>
      <c r="BJ147" s="201" t="str">
        <f t="shared" si="243"/>
        <v>x</v>
      </c>
      <c r="BK147" s="197" t="str">
        <f t="shared" si="264"/>
        <v>x</v>
      </c>
      <c r="BL147" s="199">
        <f t="shared" si="265"/>
        <v>6.3</v>
      </c>
      <c r="BM147" s="201">
        <f>ROUND(IF('Indicator Data'!Q147=0,0,IF(LOG('Indicator Data'!Q147)&gt;BM$3,10,IF(LOG('Indicator Data'!Q147)&lt;BM$4,0,10-(BM$3-LOG('Indicator Data'!Q147))/(BM$3-BM$4)*10))),1)</f>
        <v>0</v>
      </c>
      <c r="BN147" s="252">
        <f>'Indicator Data'!R147</f>
        <v>0</v>
      </c>
      <c r="BO147" s="201">
        <f t="shared" si="244"/>
        <v>0</v>
      </c>
      <c r="BP147" s="201">
        <f t="shared" si="245"/>
        <v>0</v>
      </c>
      <c r="BQ147" s="201">
        <f>ROUND(IF('Indicator Data'!S147=0,0,IF(LOG('Indicator Data'!S147)&gt;BQ$3,10,IF(LOG('Indicator Data'!S147)&lt;BQ$4,0,10-(BQ$3-LOG('Indicator Data'!S147))/(BQ$3-BQ$4)*10))),1)</f>
        <v>0</v>
      </c>
      <c r="BR147" s="252">
        <f>'Indicator Data'!T147</f>
        <v>0</v>
      </c>
      <c r="BS147" s="201">
        <f t="shared" si="246"/>
        <v>0</v>
      </c>
      <c r="BT147" s="201">
        <f t="shared" si="247"/>
        <v>0</v>
      </c>
      <c r="BU147" s="197">
        <f t="shared" si="248"/>
        <v>0</v>
      </c>
      <c r="BV147" s="201">
        <f>ROUND(IF('Indicator Data'!U147=0,0,IF(LOG('Indicator Data'!U147)&gt;BV$3,10,IF(LOG('Indicator Data'!U147)&lt;BV$4,0,10-(BV$3-LOG('Indicator Data'!U147))/(BV$3-BV$4)*10))),1)</f>
        <v>0</v>
      </c>
      <c r="BW147" s="198">
        <f>'Indicator Data'!U147/'Indicator Data'!$CB147</f>
        <v>0</v>
      </c>
      <c r="BX147" s="201">
        <f t="shared" si="249"/>
        <v>0</v>
      </c>
      <c r="BY147" s="197">
        <f t="shared" si="266"/>
        <v>0</v>
      </c>
      <c r="BZ147" s="201">
        <f>ROUND(IF('Indicator Data'!V147=0,0,IF(LOG('Indicator Data'!V147)&gt;BZ$3,10,IF(LOG('Indicator Data'!V147)&lt;BZ$4,0,10-(BZ$3-LOG('Indicator Data'!V147))/(BZ$3-BZ$4)*10))),1)</f>
        <v>0</v>
      </c>
      <c r="CA147" s="198">
        <f>IF('Indicator Data'!V147/'Indicator Data'!$CB147&gt;1,1,'Indicator Data'!V147/'Indicator Data'!$CB147)</f>
        <v>0</v>
      </c>
      <c r="CB147" s="201">
        <f t="shared" si="250"/>
        <v>0</v>
      </c>
      <c r="CC147" s="197">
        <f t="shared" si="267"/>
        <v>0</v>
      </c>
      <c r="CD147" s="201">
        <f>ROUND(IF('Indicator Data'!W147=0,0,IF(LOG('Indicator Data'!W147)&gt;CD$3,10,IF(LOG('Indicator Data'!W147)&lt;CD$4,0,10-(CD$3-LOG('Indicator Data'!W147))/(CD$3-CD$4)*10))),1)</f>
        <v>6</v>
      </c>
      <c r="CE147" s="198">
        <f>'Indicator Data'!W147/'Indicator Data'!$CB147</f>
        <v>1.065475726932133E-3</v>
      </c>
      <c r="CF147" s="201">
        <f t="shared" si="251"/>
        <v>0</v>
      </c>
      <c r="CG147" s="197">
        <f t="shared" si="268"/>
        <v>3.6</v>
      </c>
      <c r="CH147" s="199">
        <f t="shared" si="252"/>
        <v>1</v>
      </c>
      <c r="CI147" s="201">
        <f>IF('Indicator Data'!BR147="No data","x",ROUND(IF('Indicator Data'!BR147&gt;CI$3,0,IF('Indicator Data'!BR147&lt;CI$4,10,(CI$3-'Indicator Data'!BR147)/(CI$3-CI$4)*10)),1))</f>
        <v>1.1000000000000001</v>
      </c>
      <c r="CJ147" s="201">
        <f>IF('Indicator Data'!BS147="No data","x",ROUND(IF('Indicator Data'!BS147&gt;CJ$3,0,IF('Indicator Data'!BS147&lt;CJ$4,10,(CJ$3-'Indicator Data'!BS147)/(CJ$3-CJ$4)*10)),1))</f>
        <v>0.5</v>
      </c>
      <c r="CK147" s="201" t="str">
        <f>IF('Indicator Data'!AC147="No data","x",ROUND(IF('Indicator Data'!AC147&gt;CK$3,0,IF('Indicator Data'!AC147&lt;CK$4,10,(CK$3-'Indicator Data'!AC147)/(CK$3-CK$4)*10)),1))</f>
        <v>x</v>
      </c>
      <c r="CL147" s="197">
        <f t="shared" si="253"/>
        <v>0.8</v>
      </c>
      <c r="CM147" s="201">
        <f>IF('Indicator Data'!X147="No data","x",ROUND(IF(LOG('Indicator Data'!X147)&gt;CM$3,10,IF(LOG('Indicator Data'!X147)&lt;CM$4,0,10-(CM$3-LOG('Indicator Data'!X147))/(CM$3-CM$4)*10)),1))</f>
        <v>3.2</v>
      </c>
      <c r="CN147" s="201">
        <f>IF('Indicator Data'!Y147="No data","x",ROUND(IF('Indicator Data'!Y147&gt;CN$3,10,IF('Indicator Data'!Y147&lt;CN$4,0,10-(CN$3-'Indicator Data'!Y147)/(CN$3-CN$4)*10)),1))</f>
        <v>0</v>
      </c>
      <c r="CO147" s="201">
        <f>IF('Indicator Data'!Z147="No data","x",ROUND(IF('Indicator Data'!Z147&gt;CO$3,10,IF('Indicator Data'!Z147&lt;CO$4,0,10-(CO$3-'Indicator Data'!Z147)/(CO$3-CO$4)*10)),1))</f>
        <v>7.5</v>
      </c>
      <c r="CP147" s="201">
        <f>IF('Indicator Data'!AA147="No data","x",ROUND(IF('Indicator Data'!AA147&gt;CP$3,10,IF('Indicator Data'!AA147&lt;CP$4,0,10-(CP$3-'Indicator Data'!AA147)/(CP$3-CP$4)*10)),1))</f>
        <v>1.5</v>
      </c>
      <c r="CQ147" s="197">
        <f t="shared" si="269"/>
        <v>3.1</v>
      </c>
      <c r="CR147" s="199">
        <f t="shared" si="270"/>
        <v>2.2999999999999998</v>
      </c>
      <c r="CS147" s="201" t="str">
        <f>IF('Indicator Data'!AF147="No data","x",ROUND(IF('Indicator Data'!AF147&gt;CS$3,10,IF('Indicator Data'!AF147&lt;CS$4,0,10-(CS$3-'Indicator Data'!AF147)/(CS$3-CS$4)*10)),1))</f>
        <v>x</v>
      </c>
      <c r="CT147" s="201">
        <f>IF('Indicator Data'!AG147="No data","x",ROUND(IF('Indicator Data'!AG147&gt;CT$3,10,IF('Indicator Data'!AG147&lt;CT$4,0,10-(CT$3-'Indicator Data'!AG147)/(CT$3-CT$4)*10)),1))</f>
        <v>0.9</v>
      </c>
      <c r="CU147" s="197">
        <f t="shared" si="271"/>
        <v>2.6</v>
      </c>
      <c r="CV147" s="201">
        <f>IF('Indicator Data'!AB147="No data","x",ROUND(IF('Indicator Data'!AB147&gt;CV$3,10,IF('Indicator Data'!AB147&lt;CV$4,0,10-(CV$3-'Indicator Data'!AB147)/(CV$3-CV$4)*10)),1))</f>
        <v>0</v>
      </c>
      <c r="CW147" s="197">
        <f t="shared" si="272"/>
        <v>0.5</v>
      </c>
      <c r="CX147" s="198">
        <f>IF('Indicator Data'!AD147="No data","x",'Indicator Data'!AD147/'Indicator Data'!$CA147)</f>
        <v>5.3279396792231255E-4</v>
      </c>
      <c r="CY147" s="201">
        <f t="shared" si="254"/>
        <v>4.7</v>
      </c>
      <c r="CZ147" s="201">
        <f>IF('Indicator Data'!AE147="No data","x",ROUND(IF('Indicator Data'!AE147&gt;CZ$3,0,IF('Indicator Data'!AE147&lt;CZ$4,10,(CZ$3-'Indicator Data'!AE147)/(CZ$3-CZ$4)*10)),1))</f>
        <v>0</v>
      </c>
      <c r="DA147" s="197">
        <f t="shared" si="273"/>
        <v>2.4</v>
      </c>
      <c r="DB147" s="199">
        <f t="shared" si="274"/>
        <v>1.8</v>
      </c>
      <c r="DC147" s="200">
        <f t="shared" si="255"/>
        <v>3.2</v>
      </c>
      <c r="DD147" s="202">
        <f t="shared" si="256"/>
        <v>5.7</v>
      </c>
      <c r="DE147" s="201">
        <f>ROUND(IF('Indicator Data'!AH147=0,0,IF('Indicator Data'!AH147&gt;DE$3,10,IF('Indicator Data'!AH147&lt;DE$4,0,10-(DE$3-'Indicator Data'!AH147)/(DE$3-DE$4)*10))),1)</f>
        <v>5.4</v>
      </c>
      <c r="DF147" s="201">
        <f>ROUND(IF('Indicator Data'!AI147=0,0,IF(LOG('Indicator Data'!AI147)&gt;LOG(DF$3),10,IF(LOG('Indicator Data'!AI147)&lt;LOG(DF$4),0,10-(LOG(DF$3)-LOG('Indicator Data'!AI147))/(LOG(DF$3)-LOG(DF$4))*10))),1)</f>
        <v>8.6999999999999993</v>
      </c>
      <c r="DG147" s="203">
        <f t="shared" si="257"/>
        <v>7.4</v>
      </c>
      <c r="DH147" s="197">
        <f>'Indicator Data'!AJ147</f>
        <v>0</v>
      </c>
      <c r="DI147" s="197">
        <f>'Indicator Data'!AK147</f>
        <v>0</v>
      </c>
      <c r="DJ147" s="200">
        <f t="shared" si="258"/>
        <v>0</v>
      </c>
      <c r="DK147" s="202">
        <f t="shared" si="259"/>
        <v>5.2</v>
      </c>
      <c r="DL147" s="13"/>
      <c r="DM147" s="24"/>
    </row>
    <row r="148" spans="1:117" s="2" customFormat="1">
      <c r="A148" s="205" t="str">
        <f>'Indicator Data'!A148</f>
        <v>Rwanda</v>
      </c>
      <c r="B148" s="206" t="str">
        <f>'Indicator Data'!B148</f>
        <v>RWA</v>
      </c>
      <c r="C148" s="204">
        <f>ROUND(IF('Indicator Data'!C148=0,0.1,IF(LOG('Indicator Data'!C148)&gt;C$3,10,IF(LOG('Indicator Data'!C148)&lt;C$4,0,10-(C$3-LOG('Indicator Data'!C148))/(C$3-C$4)*10))),1)</f>
        <v>7.9</v>
      </c>
      <c r="D148" s="196">
        <f>ROUND(IF('Indicator Data'!D148=0,0.1,IF(LOG('Indicator Data'!D148)&gt;D$3,10,IF(LOG('Indicator Data'!D148)&lt;D$4,0,10-(D$3-LOG('Indicator Data'!D148))/(D$3-D$4)*10))),1)</f>
        <v>0.1</v>
      </c>
      <c r="E148" s="197">
        <f t="shared" si="214"/>
        <v>5.2</v>
      </c>
      <c r="F148" s="197">
        <f>IF('Indicator Data'!E148="No data",0.1,(ROUND(IF('Indicator Data'!E148=0,0,IF(LOG('Indicator Data'!E148)&gt;F$3,10,IF(LOG('Indicator Data'!E148)&lt;F$4,0,10-(F$3-LOG('Indicator Data'!E148))/(F$3-F$4)*10))),1)))</f>
        <v>6.3</v>
      </c>
      <c r="G148" s="197">
        <f>ROUND(IF('Indicator Data'!F148=0,0,IF(LOG('Indicator Data'!F148)&gt;G$3,10,IF(LOG('Indicator Data'!F148)&lt;G$4,0,10-(G$3-LOG('Indicator Data'!F148))/(G$3-G$4)*10))),1)</f>
        <v>0</v>
      </c>
      <c r="H148" s="196">
        <f>ROUND(IF('Indicator Data'!G148=0,0,IF(LOG('Indicator Data'!G148)&gt;H$3,10,IF(LOG('Indicator Data'!G148)&lt;H$4,0,10-(H$3-LOG('Indicator Data'!G148))/(H$3-H$4)*10))),1)</f>
        <v>0</v>
      </c>
      <c r="I148" s="196">
        <f>ROUND(IF('Indicator Data'!H148=0,0,IF(LOG('Indicator Data'!H148)&gt;I$3,10,IF(LOG('Indicator Data'!H148)&lt;I$4,0,10-(I$3-LOG('Indicator Data'!H148))/(I$3-I$4)*10))),1)</f>
        <v>0</v>
      </c>
      <c r="J148" s="196">
        <f t="shared" si="215"/>
        <v>0</v>
      </c>
      <c r="K148" s="196">
        <f>ROUND(IF('Indicator Data'!I148=0,0,IF(LOG('Indicator Data'!I148)&gt;K$3,10,IF(LOG('Indicator Data'!I148)&lt;K$4,0,10-(K$3-LOG('Indicator Data'!I148))/(K$3-K$4)*10))),1)</f>
        <v>0</v>
      </c>
      <c r="L148" s="197">
        <f t="shared" si="216"/>
        <v>0</v>
      </c>
      <c r="M148" s="197">
        <f>ROUND(IF('Indicator Data'!J148=0,0,IF(LOG('Indicator Data'!J148)&gt;M$3,10,IF(LOG('Indicator Data'!J148)&lt;M$4,0,10-(M$3-LOG('Indicator Data'!J148))/(M$3-M$4)*10))),1)</f>
        <v>9.6</v>
      </c>
      <c r="N148" s="198">
        <f>'Indicator Data'!C148/'Indicator Data'!$CB148</f>
        <v>1.2482857335157414E-3</v>
      </c>
      <c r="O148" s="198">
        <f>'Indicator Data'!D148/'Indicator Data'!$CB148</f>
        <v>0</v>
      </c>
      <c r="P148" s="198">
        <f>IF(F148=0.1,"x",'Indicator Data'!E148/'Indicator Data'!$CB148)</f>
        <v>2.7577995414444184E-3</v>
      </c>
      <c r="Q148" s="198">
        <f>'Indicator Data'!F148/'Indicator Data'!$CB148</f>
        <v>0</v>
      </c>
      <c r="R148" s="198">
        <f>'Indicator Data'!G148/'Indicator Data'!$CB148</f>
        <v>0</v>
      </c>
      <c r="S148" s="198">
        <f>'Indicator Data'!H148/'Indicator Data'!$CB148</f>
        <v>0</v>
      </c>
      <c r="T148" s="198">
        <f>'Indicator Data'!I148/'Indicator Data'!$CB148</f>
        <v>0</v>
      </c>
      <c r="U148" s="198">
        <f>'Indicator Data'!J148/'Indicator Data'!$CB148</f>
        <v>6.0467892795553011E-3</v>
      </c>
      <c r="V148" s="196">
        <f t="shared" si="217"/>
        <v>6.2</v>
      </c>
      <c r="W148" s="196">
        <f t="shared" si="218"/>
        <v>0</v>
      </c>
      <c r="X148" s="197">
        <f t="shared" si="219"/>
        <v>3.7</v>
      </c>
      <c r="Y148" s="197">
        <f t="shared" si="220"/>
        <v>1.8</v>
      </c>
      <c r="Z148" s="197">
        <f t="shared" si="221"/>
        <v>0</v>
      </c>
      <c r="AA148" s="196">
        <f t="shared" si="222"/>
        <v>0</v>
      </c>
      <c r="AB148" s="196">
        <f t="shared" si="223"/>
        <v>0</v>
      </c>
      <c r="AC148" s="196">
        <f t="shared" si="224"/>
        <v>0</v>
      </c>
      <c r="AD148" s="196">
        <f t="shared" si="225"/>
        <v>0</v>
      </c>
      <c r="AE148" s="197">
        <f t="shared" si="226"/>
        <v>0</v>
      </c>
      <c r="AF148" s="197">
        <f t="shared" si="227"/>
        <v>2</v>
      </c>
      <c r="AG148" s="196">
        <f>ROUND(IF('Indicator Data'!K148=0,0,IF('Indicator Data'!K148&gt;AG$3,10,IF('Indicator Data'!K148&lt;AG$4,0,10-(AG$3-'Indicator Data'!K148)/(AG$3-AG$4)*10))),1)</f>
        <v>3.8</v>
      </c>
      <c r="AH148" s="199">
        <f t="shared" si="228"/>
        <v>7.1</v>
      </c>
      <c r="AI148" s="199">
        <f t="shared" si="229"/>
        <v>0.1</v>
      </c>
      <c r="AJ148" s="197">
        <f t="shared" si="230"/>
        <v>0</v>
      </c>
      <c r="AK148" s="197">
        <f t="shared" si="231"/>
        <v>0</v>
      </c>
      <c r="AL148" s="199">
        <f t="shared" si="232"/>
        <v>0</v>
      </c>
      <c r="AM148" s="199">
        <f t="shared" si="233"/>
        <v>0</v>
      </c>
      <c r="AN148" s="197">
        <f t="shared" si="234"/>
        <v>7.4</v>
      </c>
      <c r="AO148" s="200">
        <f t="shared" si="235"/>
        <v>4.5</v>
      </c>
      <c r="AP148" s="200">
        <f t="shared" si="260"/>
        <v>4.4000000000000004</v>
      </c>
      <c r="AQ148" s="200">
        <f t="shared" si="236"/>
        <v>0</v>
      </c>
      <c r="AR148" s="200">
        <f t="shared" si="237"/>
        <v>0</v>
      </c>
      <c r="AS148" s="199">
        <f t="shared" si="238"/>
        <v>5.6</v>
      </c>
      <c r="AT148" s="199">
        <f>IF('Indicator Data'!L148="No data","x",IF('Indicator Data'!CC148&lt;1000,"x",ROUND((IF('Indicator Data'!L148&gt;AT$3,10,IF('Indicator Data'!L148&lt;AT$4,0,10-(AT$3-'Indicator Data'!L148)/(AT$3-AT$4)*10))),1)))</f>
        <v>2.9</v>
      </c>
      <c r="AU148" s="200">
        <f t="shared" si="239"/>
        <v>4.3</v>
      </c>
      <c r="AV148" s="201">
        <f>IF('Indicator Data'!M148="No data","x",ROUND(IF('Indicator Data'!M148=0,0,IF(LOG('Indicator Data'!M148)&gt;AV$3,10,IF(LOG('Indicator Data'!M148)&lt;AV$4,0,10-(AV$3-LOG('Indicator Data'!M148))/(AV$3-AV$4)*10))),1))</f>
        <v>7.9</v>
      </c>
      <c r="AW148" s="198">
        <f>IF(AV148="x","x",'Indicator Data'!M148/'Indicator Data'!$CB148)</f>
        <v>0.3066381801685954</v>
      </c>
      <c r="AX148" s="201">
        <f t="shared" si="240"/>
        <v>3.4</v>
      </c>
      <c r="AY148" s="197">
        <f t="shared" si="261"/>
        <v>6.1</v>
      </c>
      <c r="AZ148" s="201">
        <f>IF('Indicator Data'!N148="No data","x",ROUND(IF('Indicator Data'!N148=0,0,IF(LOG('Indicator Data'!N148)&gt;AZ$3,10,IF(LOG('Indicator Data'!N148)&lt;AZ$4,0,10-(AZ$3-LOG('Indicator Data'!N148))/(AZ$3-AZ$4)*10))),1))</f>
        <v>6.2</v>
      </c>
      <c r="BA148" s="198">
        <f>IF(AZ148="x","x",'Indicator Data'!N148/'Indicator Data'!$CB148)</f>
        <v>4.3172633148814664E-3</v>
      </c>
      <c r="BB148" s="201">
        <f t="shared" si="241"/>
        <v>0.9</v>
      </c>
      <c r="BC148" s="197">
        <f t="shared" si="262"/>
        <v>4</v>
      </c>
      <c r="BD148" s="201">
        <f>IF('Indicator Data'!O148="No data","x",ROUND(IF('Indicator Data'!O148=0,0,IF(LOG('Indicator Data'!O148)&gt;BD$3,10,IF(LOG('Indicator Data'!O148)&lt;BD$4,0,10-(BD$3-LOG('Indicator Data'!O148))/(BD$3-BD$4)*10))),1))</f>
        <v>0</v>
      </c>
      <c r="BE148" s="198">
        <f>IF(BD148="x","x",'Indicator Data'!O148/'Indicator Data'!$CB148)</f>
        <v>0</v>
      </c>
      <c r="BF148" s="201">
        <f t="shared" si="242"/>
        <v>0</v>
      </c>
      <c r="BG148" s="197">
        <f t="shared" si="263"/>
        <v>0</v>
      </c>
      <c r="BH148" s="201">
        <f>IF('Indicator Data'!P148="No data","x",ROUND(IF('Indicator Data'!P148=0,0,IF(LOG('Indicator Data'!P148)&gt;BH$3,10,IF(LOG('Indicator Data'!P148)&lt;BH$4,0,10-(BH$3-LOG('Indicator Data'!P148))/(BH$3-BH$4)*10))),1))</f>
        <v>8.8000000000000007</v>
      </c>
      <c r="BI148" s="198">
        <f>IF(BH148="x","x",'Indicator Data'!P148/'Indicator Data'!$CB148)</f>
        <v>0.16108946140611133</v>
      </c>
      <c r="BJ148" s="201">
        <f t="shared" si="243"/>
        <v>10</v>
      </c>
      <c r="BK148" s="197">
        <f t="shared" si="264"/>
        <v>9.5</v>
      </c>
      <c r="BL148" s="199">
        <f t="shared" si="265"/>
        <v>6.1</v>
      </c>
      <c r="BM148" s="201">
        <f>ROUND(IF('Indicator Data'!Q148=0,0,IF(LOG('Indicator Data'!Q148)&gt;BM$3,10,IF(LOG('Indicator Data'!Q148)&lt;BM$4,0,10-(BM$3-LOG('Indicator Data'!Q148))/(BM$3-BM$4)*10))),1)</f>
        <v>8.6999999999999993</v>
      </c>
      <c r="BN148" s="252">
        <f>'Indicator Data'!R148</f>
        <v>0.93408731300000003</v>
      </c>
      <c r="BO148" s="201">
        <f t="shared" si="244"/>
        <v>9.3000000000000007</v>
      </c>
      <c r="BP148" s="201">
        <f t="shared" si="245"/>
        <v>9</v>
      </c>
      <c r="BQ148" s="201">
        <f>ROUND(IF('Indicator Data'!S148=0,0,IF(LOG('Indicator Data'!S148)&gt;BQ$3,10,IF(LOG('Indicator Data'!S148)&lt;BQ$4,0,10-(BQ$3-LOG('Indicator Data'!S148))/(BQ$3-BQ$4)*10))),1)</f>
        <v>8.6</v>
      </c>
      <c r="BR148" s="252">
        <f>'Indicator Data'!T148</f>
        <v>0.78195587200000005</v>
      </c>
      <c r="BS148" s="201">
        <f t="shared" si="246"/>
        <v>7.8</v>
      </c>
      <c r="BT148" s="201">
        <f t="shared" si="247"/>
        <v>8.1999999999999993</v>
      </c>
      <c r="BU148" s="197">
        <f t="shared" si="248"/>
        <v>8.6</v>
      </c>
      <c r="BV148" s="201">
        <f>ROUND(IF('Indicator Data'!U148=0,0,IF(LOG('Indicator Data'!U148)&gt;BV$3,10,IF(LOG('Indicator Data'!U148)&lt;BV$4,0,10-(BV$3-LOG('Indicator Data'!U148))/(BV$3-BV$4)*10))),1)</f>
        <v>8.4</v>
      </c>
      <c r="BW148" s="198">
        <f>'Indicator Data'!U148/'Indicator Data'!$CB148</f>
        <v>0.60835255899360718</v>
      </c>
      <c r="BX148" s="201">
        <f t="shared" si="249"/>
        <v>6.8</v>
      </c>
      <c r="BY148" s="197">
        <f t="shared" si="266"/>
        <v>7.7</v>
      </c>
      <c r="BZ148" s="201">
        <f>ROUND(IF('Indicator Data'!V148=0,0,IF(LOG('Indicator Data'!V148)&gt;BZ$3,10,IF(LOG('Indicator Data'!V148)&lt;BZ$4,0,10-(BZ$3-LOG('Indicator Data'!V148))/(BZ$3-BZ$4)*10))),1)</f>
        <v>8.1999999999999993</v>
      </c>
      <c r="CA148" s="198">
        <f>IF('Indicator Data'!V148/'Indicator Data'!$CB148&gt;1,1,'Indicator Data'!V148/'Indicator Data'!$CB148)</f>
        <v>0.46380525906891318</v>
      </c>
      <c r="CB148" s="201">
        <f t="shared" si="250"/>
        <v>4.5999999999999996</v>
      </c>
      <c r="CC148" s="197">
        <f t="shared" si="267"/>
        <v>6.8</v>
      </c>
      <c r="CD148" s="201">
        <f>ROUND(IF('Indicator Data'!W148=0,0,IF(LOG('Indicator Data'!W148)&gt;CD$3,10,IF(LOG('Indicator Data'!W148)&lt;CD$4,0,10-(CD$3-LOG('Indicator Data'!W148))/(CD$3-CD$4)*10))),1)</f>
        <v>7.4</v>
      </c>
      <c r="CE148" s="198">
        <f>'Indicator Data'!W148/'Indicator Data'!$CB148</f>
        <v>0.12131920165788528</v>
      </c>
      <c r="CF148" s="201">
        <f t="shared" si="251"/>
        <v>1.2</v>
      </c>
      <c r="CG148" s="197">
        <f t="shared" si="268"/>
        <v>5</v>
      </c>
      <c r="CH148" s="199">
        <f t="shared" si="252"/>
        <v>7.2</v>
      </c>
      <c r="CI148" s="201">
        <f>IF('Indicator Data'!BR148="No data","x",ROUND(IF('Indicator Data'!BR148&gt;CI$3,0,IF('Indicator Data'!BR148&lt;CI$4,10,(CI$3-'Indicator Data'!BR148)/(CI$3-CI$4)*10)),1))</f>
        <v>3.7</v>
      </c>
      <c r="CJ148" s="201">
        <f>IF('Indicator Data'!BS148="No data","x",ROUND(IF('Indicator Data'!BS148&gt;CJ$3,0,IF('Indicator Data'!BS148&lt;CJ$4,10,(CJ$3-'Indicator Data'!BS148)/(CJ$3-CJ$4)*10)),1))</f>
        <v>7</v>
      </c>
      <c r="CK148" s="201">
        <f>IF('Indicator Data'!AC148="No data","x",ROUND(IF('Indicator Data'!AC148&gt;CK$3,0,IF('Indicator Data'!AC148&lt;CK$4,10,(CK$3-'Indicator Data'!AC148)/(CK$3-CK$4)*10)),1))</f>
        <v>9.5</v>
      </c>
      <c r="CL148" s="197">
        <f t="shared" si="253"/>
        <v>6.7</v>
      </c>
      <c r="CM148" s="201">
        <f>IF('Indicator Data'!X148="No data","x",ROUND(IF(LOG('Indicator Data'!X148)&gt;CM$3,10,IF(LOG('Indicator Data'!X148)&lt;CM$4,0,10-(CM$3-LOG('Indicator Data'!X148))/(CM$3-CM$4)*10)),1))</f>
        <v>9</v>
      </c>
      <c r="CN148" s="201">
        <f>IF('Indicator Data'!Y148="No data","x",ROUND(IF('Indicator Data'!Y148&gt;CN$3,10,IF('Indicator Data'!Y148&lt;CN$4,0,10-(CN$3-'Indicator Data'!Y148)/(CN$3-CN$4)*10)),1))</f>
        <v>6.5</v>
      </c>
      <c r="CO148" s="201">
        <f>IF('Indicator Data'!Z148="No data","x",ROUND(IF('Indicator Data'!Z148&gt;CO$3,10,IF('Indicator Data'!Z148&lt;CO$4,0,10-(CO$3-'Indicator Data'!Z148)/(CO$3-CO$4)*10)),1))</f>
        <v>1.7</v>
      </c>
      <c r="CP148" s="201">
        <f>IF('Indicator Data'!AA148="No data","x",ROUND(IF('Indicator Data'!AA148&gt;CP$3,10,IF('Indicator Data'!AA148&lt;CP$4,0,10-(CP$3-'Indicator Data'!AA148)/(CP$3-CP$4)*10)),1))</f>
        <v>5.6</v>
      </c>
      <c r="CQ148" s="197">
        <f t="shared" si="269"/>
        <v>5.7</v>
      </c>
      <c r="CR148" s="199">
        <f t="shared" si="270"/>
        <v>6</v>
      </c>
      <c r="CS148" s="201">
        <f>IF('Indicator Data'!AF148="No data","x",ROUND(IF('Indicator Data'!AF148&gt;CS$3,10,IF('Indicator Data'!AF148&lt;CS$4,0,10-(CS$3-'Indicator Data'!AF148)/(CS$3-CS$4)*10)),1))</f>
        <v>4.7</v>
      </c>
      <c r="CT148" s="201">
        <f>IF('Indicator Data'!AG148="No data","x",ROUND(IF('Indicator Data'!AG148&gt;CT$3,10,IF('Indicator Data'!AG148&lt;CT$4,0,10-(CT$3-'Indicator Data'!AG148)/(CT$3-CT$4)*10)),1))</f>
        <v>6.4</v>
      </c>
      <c r="CU148" s="197">
        <f t="shared" si="271"/>
        <v>5.7</v>
      </c>
      <c r="CV148" s="201">
        <f>IF('Indicator Data'!AB148="No data","x",ROUND(IF('Indicator Data'!AB148&gt;CV$3,10,IF('Indicator Data'!AB148&lt;CV$4,0,10-(CV$3-'Indicator Data'!AB148)/(CV$3-CV$4)*10)),1))</f>
        <v>0.7</v>
      </c>
      <c r="CW148" s="197">
        <f t="shared" si="272"/>
        <v>5.2</v>
      </c>
      <c r="CX148" s="198">
        <f>IF('Indicator Data'!AD148="No data","x",'Indicator Data'!AD148/'Indicator Data'!$CA148)</f>
        <v>3.258903558458638E-4</v>
      </c>
      <c r="CY148" s="201">
        <f t="shared" si="254"/>
        <v>6.7</v>
      </c>
      <c r="CZ148" s="201">
        <f>IF('Indicator Data'!AE148="No data","x",ROUND(IF('Indicator Data'!AE148&gt;CZ$3,0,IF('Indicator Data'!AE148&lt;CZ$4,10,(CZ$3-'Indicator Data'!AE148)/(CZ$3-CZ$4)*10)),1))</f>
        <v>6</v>
      </c>
      <c r="DA148" s="197">
        <f t="shared" si="273"/>
        <v>6.4</v>
      </c>
      <c r="DB148" s="199">
        <f t="shared" si="274"/>
        <v>5.8</v>
      </c>
      <c r="DC148" s="200">
        <f t="shared" si="255"/>
        <v>6.3</v>
      </c>
      <c r="DD148" s="202">
        <f t="shared" si="256"/>
        <v>3.6</v>
      </c>
      <c r="DE148" s="201">
        <f>ROUND(IF('Indicator Data'!AH148=0,0,IF('Indicator Data'!AH148&gt;DE$3,10,IF('Indicator Data'!AH148&lt;DE$4,0,10-(DE$3-'Indicator Data'!AH148)/(DE$3-DE$4)*10))),1)</f>
        <v>4.0999999999999996</v>
      </c>
      <c r="DF148" s="201">
        <f>ROUND(IF('Indicator Data'!AI148=0,0,IF(LOG('Indicator Data'!AI148)&gt;LOG(DF$3),10,IF(LOG('Indicator Data'!AI148)&lt;LOG(DF$4),0,10-(LOG(DF$3)-LOG('Indicator Data'!AI148))/(LOG(DF$3)-LOG(DF$4))*10))),1)</f>
        <v>2.4</v>
      </c>
      <c r="DG148" s="203">
        <f t="shared" si="257"/>
        <v>3.3</v>
      </c>
      <c r="DH148" s="197">
        <f>'Indicator Data'!AJ148</f>
        <v>0</v>
      </c>
      <c r="DI148" s="197">
        <f>'Indicator Data'!AK148</f>
        <v>0</v>
      </c>
      <c r="DJ148" s="200">
        <f t="shared" si="258"/>
        <v>0</v>
      </c>
      <c r="DK148" s="202">
        <f t="shared" si="259"/>
        <v>2.2999999999999998</v>
      </c>
      <c r="DL148" s="13"/>
      <c r="DM148" s="24"/>
    </row>
    <row r="149" spans="1:117" s="2" customFormat="1">
      <c r="A149" s="205" t="str">
        <f>'Indicator Data'!A149</f>
        <v>Saint Kitts and Nevis</v>
      </c>
      <c r="B149" s="206" t="str">
        <f>'Indicator Data'!B149</f>
        <v>KNA</v>
      </c>
      <c r="C149" s="204">
        <f>ROUND(IF('Indicator Data'!C149=0,0.1,IF(LOG('Indicator Data'!C149)&gt;C$3,10,IF(LOG('Indicator Data'!C149)&lt;C$4,0,10-(C$3-LOG('Indicator Data'!C149))/(C$3-C$4)*10))),1)</f>
        <v>2.5</v>
      </c>
      <c r="D149" s="196">
        <f>ROUND(IF('Indicator Data'!D149=0,0.1,IF(LOG('Indicator Data'!D149)&gt;D$3,10,IF(LOG('Indicator Data'!D149)&lt;D$4,0,10-(D$3-LOG('Indicator Data'!D149))/(D$3-D$4)*10))),1)</f>
        <v>0.1</v>
      </c>
      <c r="E149" s="197">
        <f t="shared" si="214"/>
        <v>1.4</v>
      </c>
      <c r="F149" s="197">
        <f>IF('Indicator Data'!E149="No data",0.1,(ROUND(IF('Indicator Data'!E149=0,0,IF(LOG('Indicator Data'!E149)&gt;F$3,10,IF(LOG('Indicator Data'!E149)&lt;F$4,0,10-(F$3-LOG('Indicator Data'!E149))/(F$3-F$4)*10))),1)))</f>
        <v>0.1</v>
      </c>
      <c r="G149" s="197">
        <f>ROUND(IF('Indicator Data'!F149=0,0,IF(LOG('Indicator Data'!F149)&gt;G$3,10,IF(LOG('Indicator Data'!F149)&lt;G$4,0,10-(G$3-LOG('Indicator Data'!F149))/(G$3-G$4)*10))),1)</f>
        <v>0</v>
      </c>
      <c r="H149" s="196">
        <f>ROUND(IF('Indicator Data'!G149=0,0,IF(LOG('Indicator Data'!G149)&gt;H$3,10,IF(LOG('Indicator Data'!G149)&lt;H$4,0,10-(H$3-LOG('Indicator Data'!G149))/(H$3-H$4)*10))),1)</f>
        <v>2.6</v>
      </c>
      <c r="I149" s="196">
        <f>ROUND(IF('Indicator Data'!H149=0,0,IF(LOG('Indicator Data'!H149)&gt;I$3,10,IF(LOG('Indicator Data'!H149)&lt;I$4,0,10-(I$3-LOG('Indicator Data'!H149))/(I$3-I$4)*10))),1)</f>
        <v>6.5</v>
      </c>
      <c r="J149" s="196">
        <f t="shared" si="215"/>
        <v>4.8</v>
      </c>
      <c r="K149" s="196">
        <f>ROUND(IF('Indicator Data'!I149=0,0,IF(LOG('Indicator Data'!I149)&gt;K$3,10,IF(LOG('Indicator Data'!I149)&lt;K$4,0,10-(K$3-LOG('Indicator Data'!I149))/(K$3-K$4)*10))),1)</f>
        <v>3</v>
      </c>
      <c r="L149" s="197">
        <f t="shared" si="216"/>
        <v>4</v>
      </c>
      <c r="M149" s="197">
        <f>ROUND(IF('Indicator Data'!J149=0,0,IF(LOG('Indicator Data'!J149)&gt;M$3,10,IF(LOG('Indicator Data'!J149)&lt;M$4,0,10-(M$3-LOG('Indicator Data'!J149))/(M$3-M$4)*10))),1)</f>
        <v>0</v>
      </c>
      <c r="N149" s="198">
        <f>'Indicator Data'!C149/'Indicator Data'!$CB149</f>
        <v>1.7867944341413888E-3</v>
      </c>
      <c r="O149" s="198">
        <f>'Indicator Data'!D149/'Indicator Data'!$CB149</f>
        <v>0</v>
      </c>
      <c r="P149" s="198" t="str">
        <f>IF(F149=0.1,"x",'Indicator Data'!E149/'Indicator Data'!$CB149)</f>
        <v>x</v>
      </c>
      <c r="Q149" s="198">
        <f>'Indicator Data'!F149/'Indicator Data'!$CB149</f>
        <v>0</v>
      </c>
      <c r="R149" s="198">
        <f>'Indicator Data'!G149/'Indicator Data'!$CB149</f>
        <v>1.8969912905779887E-2</v>
      </c>
      <c r="S149" s="198">
        <f>'Indicator Data'!H149/'Indicator Data'!$CB149</f>
        <v>5.990498812351544E-3</v>
      </c>
      <c r="T149" s="198">
        <f>'Indicator Data'!I149/'Indicator Data'!$CB149</f>
        <v>5.5315266681062398E-3</v>
      </c>
      <c r="U149" s="198">
        <f>'Indicator Data'!J149/'Indicator Data'!$CB149</f>
        <v>0</v>
      </c>
      <c r="V149" s="196">
        <f t="shared" si="217"/>
        <v>8.9</v>
      </c>
      <c r="W149" s="196">
        <f t="shared" si="218"/>
        <v>0</v>
      </c>
      <c r="X149" s="197">
        <f t="shared" si="219"/>
        <v>6.2</v>
      </c>
      <c r="Y149" s="197">
        <f t="shared" si="220"/>
        <v>0.1</v>
      </c>
      <c r="Z149" s="197">
        <f t="shared" si="221"/>
        <v>0</v>
      </c>
      <c r="AA149" s="196">
        <f t="shared" si="222"/>
        <v>10</v>
      </c>
      <c r="AB149" s="196">
        <f t="shared" si="223"/>
        <v>10</v>
      </c>
      <c r="AC149" s="196">
        <f t="shared" si="224"/>
        <v>10</v>
      </c>
      <c r="AD149" s="196">
        <f t="shared" si="225"/>
        <v>5.5</v>
      </c>
      <c r="AE149" s="197">
        <f t="shared" si="226"/>
        <v>8.6</v>
      </c>
      <c r="AF149" s="197">
        <f t="shared" si="227"/>
        <v>0</v>
      </c>
      <c r="AG149" s="196">
        <f>ROUND(IF('Indicator Data'!K149=0,0,IF('Indicator Data'!K149&gt;AG$3,10,IF('Indicator Data'!K149&lt;AG$4,0,10-(AG$3-'Indicator Data'!K149)/(AG$3-AG$4)*10))),1)</f>
        <v>0</v>
      </c>
      <c r="AH149" s="199">
        <f t="shared" si="228"/>
        <v>5.7</v>
      </c>
      <c r="AI149" s="199">
        <f t="shared" si="229"/>
        <v>0.1</v>
      </c>
      <c r="AJ149" s="197">
        <f t="shared" si="230"/>
        <v>6.3</v>
      </c>
      <c r="AK149" s="197">
        <f t="shared" si="231"/>
        <v>8.3000000000000007</v>
      </c>
      <c r="AL149" s="199">
        <f t="shared" si="232"/>
        <v>7.4</v>
      </c>
      <c r="AM149" s="199">
        <f t="shared" si="233"/>
        <v>4.3</v>
      </c>
      <c r="AN149" s="197">
        <f t="shared" si="234"/>
        <v>0</v>
      </c>
      <c r="AO149" s="200">
        <f t="shared" si="235"/>
        <v>4.2</v>
      </c>
      <c r="AP149" s="200">
        <f t="shared" si="260"/>
        <v>0.1</v>
      </c>
      <c r="AQ149" s="200">
        <f t="shared" si="236"/>
        <v>0</v>
      </c>
      <c r="AR149" s="200">
        <f t="shared" si="237"/>
        <v>6.9</v>
      </c>
      <c r="AS149" s="199">
        <f t="shared" si="238"/>
        <v>0</v>
      </c>
      <c r="AT149" s="199" t="str">
        <f>IF('Indicator Data'!L149="No data","x",IF('Indicator Data'!CC149&lt;1000,"x",ROUND((IF('Indicator Data'!L149&gt;AT$3,10,IF('Indicator Data'!L149&lt;AT$4,0,10-(AT$3-'Indicator Data'!L149)/(AT$3-AT$4)*10))),1)))</f>
        <v>x</v>
      </c>
      <c r="AU149" s="200">
        <f t="shared" si="239"/>
        <v>0</v>
      </c>
      <c r="AV149" s="201" t="str">
        <f>IF('Indicator Data'!M149="No data","x",ROUND(IF('Indicator Data'!M149=0,0,IF(LOG('Indicator Data'!M149)&gt;AV$3,10,IF(LOG('Indicator Data'!M149)&lt;AV$4,0,10-(AV$3-LOG('Indicator Data'!M149))/(AV$3-AV$4)*10))),1))</f>
        <v>x</v>
      </c>
      <c r="AW149" s="198" t="str">
        <f>IF(AV149="x","x",'Indicator Data'!M149/'Indicator Data'!$CB149)</f>
        <v>x</v>
      </c>
      <c r="AX149" s="201" t="str">
        <f t="shared" si="240"/>
        <v>x</v>
      </c>
      <c r="AY149" s="197" t="str">
        <f t="shared" si="261"/>
        <v>x</v>
      </c>
      <c r="AZ149" s="201" t="str">
        <f>IF('Indicator Data'!N149="No data","x",ROUND(IF('Indicator Data'!N149=0,0,IF(LOG('Indicator Data'!N149)&gt;AZ$3,10,IF(LOG('Indicator Data'!N149)&lt;AZ$4,0,10-(AZ$3-LOG('Indicator Data'!N149))/(AZ$3-AZ$4)*10))),1))</f>
        <v>x</v>
      </c>
      <c r="BA149" s="198" t="str">
        <f>IF(AZ149="x","x",'Indicator Data'!N149/'Indicator Data'!$CB149)</f>
        <v>x</v>
      </c>
      <c r="BB149" s="201" t="str">
        <f t="shared" si="241"/>
        <v>x</v>
      </c>
      <c r="BC149" s="197" t="str">
        <f t="shared" si="262"/>
        <v>x</v>
      </c>
      <c r="BD149" s="201" t="str">
        <f>IF('Indicator Data'!O149="No data","x",ROUND(IF('Indicator Data'!O149=0,0,IF(LOG('Indicator Data'!O149)&gt;BD$3,10,IF(LOG('Indicator Data'!O149)&lt;BD$4,0,10-(BD$3-LOG('Indicator Data'!O149))/(BD$3-BD$4)*10))),1))</f>
        <v>x</v>
      </c>
      <c r="BE149" s="198" t="str">
        <f>IF(BD149="x","x",'Indicator Data'!O149/'Indicator Data'!$CB149)</f>
        <v>x</v>
      </c>
      <c r="BF149" s="201" t="str">
        <f t="shared" si="242"/>
        <v>x</v>
      </c>
      <c r="BG149" s="197" t="str">
        <f t="shared" si="263"/>
        <v>x</v>
      </c>
      <c r="BH149" s="201" t="str">
        <f>IF('Indicator Data'!P149="No data","x",ROUND(IF('Indicator Data'!P149=0,0,IF(LOG('Indicator Data'!P149)&gt;BH$3,10,IF(LOG('Indicator Data'!P149)&lt;BH$4,0,10-(BH$3-LOG('Indicator Data'!P149))/(BH$3-BH$4)*10))),1))</f>
        <v>x</v>
      </c>
      <c r="BI149" s="198" t="str">
        <f>IF(BH149="x","x",'Indicator Data'!P149/'Indicator Data'!$CB149)</f>
        <v>x</v>
      </c>
      <c r="BJ149" s="201" t="str">
        <f t="shared" si="243"/>
        <v>x</v>
      </c>
      <c r="BK149" s="197" t="str">
        <f t="shared" si="264"/>
        <v>x</v>
      </c>
      <c r="BL149" s="199" t="str">
        <f t="shared" si="265"/>
        <v>x</v>
      </c>
      <c r="BM149" s="201">
        <f>ROUND(IF('Indicator Data'!Q149=0,0,IF(LOG('Indicator Data'!Q149)&gt;BM$3,10,IF(LOG('Indicator Data'!Q149)&lt;BM$4,0,10-(BM$3-LOG('Indicator Data'!Q149))/(BM$3-BM$4)*10))),1)</f>
        <v>0</v>
      </c>
      <c r="BN149" s="252">
        <f>'Indicator Data'!R149</f>
        <v>0</v>
      </c>
      <c r="BO149" s="201">
        <f t="shared" si="244"/>
        <v>0</v>
      </c>
      <c r="BP149" s="201">
        <f t="shared" si="245"/>
        <v>0</v>
      </c>
      <c r="BQ149" s="201">
        <f>ROUND(IF('Indicator Data'!S149=0,0,IF(LOG('Indicator Data'!S149)&gt;BQ$3,10,IF(LOG('Indicator Data'!S149)&lt;BQ$4,0,10-(BQ$3-LOG('Indicator Data'!S149))/(BQ$3-BQ$4)*10))),1)</f>
        <v>0</v>
      </c>
      <c r="BR149" s="252">
        <f>'Indicator Data'!T149</f>
        <v>0</v>
      </c>
      <c r="BS149" s="201">
        <f t="shared" si="246"/>
        <v>0</v>
      </c>
      <c r="BT149" s="201">
        <f t="shared" si="247"/>
        <v>0</v>
      </c>
      <c r="BU149" s="197">
        <f t="shared" si="248"/>
        <v>0</v>
      </c>
      <c r="BV149" s="201">
        <f>ROUND(IF('Indicator Data'!U149=0,0,IF(LOG('Indicator Data'!U149)&gt;BV$3,10,IF(LOG('Indicator Data'!U149)&lt;BV$4,0,10-(BV$3-LOG('Indicator Data'!U149))/(BV$3-BV$4)*10))),1)</f>
        <v>4.4000000000000004</v>
      </c>
      <c r="BW149" s="198">
        <f>'Indicator Data'!U149/'Indicator Data'!$CB149</f>
        <v>0.20226013100122364</v>
      </c>
      <c r="BX149" s="201">
        <f t="shared" si="249"/>
        <v>2.2000000000000002</v>
      </c>
      <c r="BY149" s="197">
        <f t="shared" si="266"/>
        <v>3.4</v>
      </c>
      <c r="BZ149" s="201">
        <f>ROUND(IF('Indicator Data'!V149=0,0,IF(LOG('Indicator Data'!V149)&gt;BZ$3,10,IF(LOG('Indicator Data'!V149)&lt;BZ$4,0,10-(BZ$3-LOG('Indicator Data'!V149))/(BZ$3-BZ$4)*10))),1)</f>
        <v>4.8</v>
      </c>
      <c r="CA149" s="198">
        <f>IF('Indicator Data'!V149/'Indicator Data'!$CB149&gt;1,1,'Indicator Data'!V149/'Indicator Data'!$CB149)</f>
        <v>0.42276640050924924</v>
      </c>
      <c r="CB149" s="201">
        <f t="shared" si="250"/>
        <v>4.2</v>
      </c>
      <c r="CC149" s="197">
        <f t="shared" si="267"/>
        <v>4.5</v>
      </c>
      <c r="CD149" s="201">
        <f>ROUND(IF('Indicator Data'!W149=0,0,IF(LOG('Indicator Data'!W149)&gt;CD$3,10,IF(LOG('Indicator Data'!W149)&lt;CD$4,0,10-(CD$3-LOG('Indicator Data'!W149))/(CD$3-CD$4)*10))),1)</f>
        <v>5</v>
      </c>
      <c r="CE149" s="198">
        <f>'Indicator Data'!W149/'Indicator Data'!$CB149</f>
        <v>0.584329463094724</v>
      </c>
      <c r="CF149" s="201">
        <f t="shared" si="251"/>
        <v>5.8</v>
      </c>
      <c r="CG149" s="197">
        <f t="shared" si="268"/>
        <v>5.4</v>
      </c>
      <c r="CH149" s="199">
        <f t="shared" si="252"/>
        <v>3.6</v>
      </c>
      <c r="CI149" s="201">
        <f>IF('Indicator Data'!BR149="No data","x",ROUND(IF('Indicator Data'!BR149&gt;CI$3,0,IF('Indicator Data'!BR149&lt;CI$4,10,(CI$3-'Indicator Data'!BR149)/(CI$3-CI$4)*10)),1))</f>
        <v>0.9</v>
      </c>
      <c r="CJ149" s="201">
        <f>IF('Indicator Data'!BS149="No data","x",ROUND(IF('Indicator Data'!BS149&gt;CJ$3,0,IF('Indicator Data'!BS149&lt;CJ$4,10,(CJ$3-'Indicator Data'!BS149)/(CJ$3-CJ$4)*10)),1))</f>
        <v>0.2</v>
      </c>
      <c r="CK149" s="201" t="str">
        <f>IF('Indicator Data'!AC149="No data","x",ROUND(IF('Indicator Data'!AC149&gt;CK$3,0,IF('Indicator Data'!AC149&lt;CK$4,10,(CK$3-'Indicator Data'!AC149)/(CK$3-CK$4)*10)),1))</f>
        <v>x</v>
      </c>
      <c r="CL149" s="197">
        <f t="shared" si="253"/>
        <v>0.6</v>
      </c>
      <c r="CM149" s="201">
        <f>IF('Indicator Data'!X149="No data","x",ROUND(IF(LOG('Indicator Data'!X149)&gt;CM$3,10,IF(LOG('Indicator Data'!X149)&lt;CM$4,0,10-(CM$3-LOG('Indicator Data'!X149))/(CM$3-CM$4)*10)),1))</f>
        <v>7.7</v>
      </c>
      <c r="CN149" s="201">
        <f>IF('Indicator Data'!Y149="No data","x",ROUND(IF('Indicator Data'!Y149&gt;CN$3,10,IF('Indicator Data'!Y149&lt;CN$4,0,10-(CN$3-'Indicator Data'!Y149)/(CN$3-CN$4)*10)),1))</f>
        <v>1.6</v>
      </c>
      <c r="CO149" s="201">
        <f>IF('Indicator Data'!Z149="No data","x",ROUND(IF('Indicator Data'!Z149&gt;CO$3,10,IF('Indicator Data'!Z149&lt;CO$4,0,10-(CO$3-'Indicator Data'!Z149)/(CO$3-CO$4)*10)),1))</f>
        <v>3.1</v>
      </c>
      <c r="CP149" s="201" t="str">
        <f>IF('Indicator Data'!AA149="No data","x",ROUND(IF('Indicator Data'!AA149&gt;CP$3,10,IF('Indicator Data'!AA149&lt;CP$4,0,10-(CP$3-'Indicator Data'!AA149)/(CP$3-CP$4)*10)),1))</f>
        <v>x</v>
      </c>
      <c r="CQ149" s="197">
        <f t="shared" si="269"/>
        <v>4.0999999999999996</v>
      </c>
      <c r="CR149" s="199">
        <f t="shared" si="270"/>
        <v>2.9</v>
      </c>
      <c r="CS149" s="201" t="str">
        <f>IF('Indicator Data'!AF149="No data","x",ROUND(IF('Indicator Data'!AF149&gt;CS$3,10,IF('Indicator Data'!AF149&lt;CS$4,0,10-(CS$3-'Indicator Data'!AF149)/(CS$3-CS$4)*10)),1))</f>
        <v>x</v>
      </c>
      <c r="CT149" s="201" t="str">
        <f>IF('Indicator Data'!AG149="No data","x",ROUND(IF('Indicator Data'!AG149&gt;CT$3,10,IF('Indicator Data'!AG149&lt;CT$4,0,10-(CT$3-'Indicator Data'!AG149)/(CT$3-CT$4)*10)),1))</f>
        <v>x</v>
      </c>
      <c r="CU149" s="197">
        <f t="shared" si="271"/>
        <v>4.0999999999999996</v>
      </c>
      <c r="CV149" s="201">
        <f>IF('Indicator Data'!AB149="No data","x",ROUND(IF('Indicator Data'!AB149&gt;CV$3,10,IF('Indicator Data'!AB149&lt;CV$4,0,10-(CV$3-'Indicator Data'!AB149)/(CV$3-CV$4)*10)),1))</f>
        <v>0.1</v>
      </c>
      <c r="CW149" s="197">
        <f t="shared" si="272"/>
        <v>0.4</v>
      </c>
      <c r="CX149" s="198" t="str">
        <f>IF('Indicator Data'!AD149="No data","x",'Indicator Data'!AD149/'Indicator Data'!$CA149)</f>
        <v>x</v>
      </c>
      <c r="CY149" s="201" t="str">
        <f t="shared" si="254"/>
        <v>x</v>
      </c>
      <c r="CZ149" s="201">
        <f>IF('Indicator Data'!AE149="No data","x",ROUND(IF('Indicator Data'!AE149&gt;CZ$3,0,IF('Indicator Data'!AE149&lt;CZ$4,10,(CZ$3-'Indicator Data'!AE149)/(CZ$3-CZ$4)*10)),1))</f>
        <v>2</v>
      </c>
      <c r="DA149" s="197">
        <f t="shared" si="273"/>
        <v>2</v>
      </c>
      <c r="DB149" s="199">
        <f t="shared" si="274"/>
        <v>2.2000000000000002</v>
      </c>
      <c r="DC149" s="200">
        <f t="shared" si="255"/>
        <v>2.9</v>
      </c>
      <c r="DD149" s="202">
        <f t="shared" si="256"/>
        <v>2.8</v>
      </c>
      <c r="DE149" s="201">
        <f>ROUND(IF('Indicator Data'!AH149=0,0,IF('Indicator Data'!AH149&gt;DE$3,10,IF('Indicator Data'!AH149&lt;DE$4,0,10-(DE$3-'Indicator Data'!AH149)/(DE$3-DE$4)*10))),1)</f>
        <v>0</v>
      </c>
      <c r="DF149" s="201">
        <f>ROUND(IF('Indicator Data'!AI149=0,0,IF(LOG('Indicator Data'!AI149)&gt;LOG(DF$3),10,IF(LOG('Indicator Data'!AI149)&lt;LOG(DF$4),0,10-(LOG(DF$3)-LOG('Indicator Data'!AI149))/(LOG(DF$3)-LOG(DF$4))*10))),1)</f>
        <v>0</v>
      </c>
      <c r="DG149" s="203">
        <f t="shared" si="257"/>
        <v>0</v>
      </c>
      <c r="DH149" s="197">
        <f>'Indicator Data'!AJ149</f>
        <v>0</v>
      </c>
      <c r="DI149" s="197">
        <f>'Indicator Data'!AK149</f>
        <v>0</v>
      </c>
      <c r="DJ149" s="200">
        <f t="shared" si="258"/>
        <v>0</v>
      </c>
      <c r="DK149" s="202">
        <f t="shared" si="259"/>
        <v>0</v>
      </c>
      <c r="DL149" s="13"/>
      <c r="DM149" s="24"/>
    </row>
    <row r="150" spans="1:117" s="2" customFormat="1">
      <c r="A150" s="205" t="str">
        <f>'Indicator Data'!A150</f>
        <v>Saint Lucia</v>
      </c>
      <c r="B150" s="206" t="str">
        <f>'Indicator Data'!B150</f>
        <v>LCA</v>
      </c>
      <c r="C150" s="204">
        <f>ROUND(IF('Indicator Data'!C150=0,0.1,IF(LOG('Indicator Data'!C150)&gt;C$3,10,IF(LOG('Indicator Data'!C150)&lt;C$4,0,10-(C$3-LOG('Indicator Data'!C150))/(C$3-C$4)*10))),1)</f>
        <v>3.8</v>
      </c>
      <c r="D150" s="196">
        <f>ROUND(IF('Indicator Data'!D150=0,0.1,IF(LOG('Indicator Data'!D150)&gt;D$3,10,IF(LOG('Indicator Data'!D150)&lt;D$4,0,10-(D$3-LOG('Indicator Data'!D150))/(D$3-D$4)*10))),1)</f>
        <v>0.1</v>
      </c>
      <c r="E150" s="197">
        <f t="shared" si="214"/>
        <v>2.1</v>
      </c>
      <c r="F150" s="197">
        <f>IF('Indicator Data'!E150="No data",0.1,(ROUND(IF('Indicator Data'!E150=0,0,IF(LOG('Indicator Data'!E150)&gt;F$3,10,IF(LOG('Indicator Data'!E150)&lt;F$4,0,10-(F$3-LOG('Indicator Data'!E150))/(F$3-F$4)*10))),1)))</f>
        <v>0.1</v>
      </c>
      <c r="G150" s="197">
        <f>ROUND(IF('Indicator Data'!F150=0,0,IF(LOG('Indicator Data'!F150)&gt;G$3,10,IF(LOG('Indicator Data'!F150)&lt;G$4,0,10-(G$3-LOG('Indicator Data'!F150))/(G$3-G$4)*10))),1)</f>
        <v>0</v>
      </c>
      <c r="H150" s="196">
        <f>ROUND(IF('Indicator Data'!G150=0,0,IF(LOG('Indicator Data'!G150)&gt;H$3,10,IF(LOG('Indicator Data'!G150)&lt;H$4,0,10-(H$3-LOG('Indicator Data'!G150))/(H$3-H$4)*10))),1)</f>
        <v>3.5</v>
      </c>
      <c r="I150" s="196">
        <f>ROUND(IF('Indicator Data'!H150=0,0,IF(LOG('Indicator Data'!H150)&gt;I$3,10,IF(LOG('Indicator Data'!H150)&lt;I$4,0,10-(I$3-LOG('Indicator Data'!H150))/(I$3-I$4)*10))),1)</f>
        <v>6.5</v>
      </c>
      <c r="J150" s="196">
        <f t="shared" si="215"/>
        <v>5.2</v>
      </c>
      <c r="K150" s="196">
        <f>ROUND(IF('Indicator Data'!I150=0,0,IF(LOG('Indicator Data'!I150)&gt;K$3,10,IF(LOG('Indicator Data'!I150)&lt;K$4,0,10-(K$3-LOG('Indicator Data'!I150))/(K$3-K$4)*10))),1)</f>
        <v>3.5</v>
      </c>
      <c r="L150" s="197">
        <f t="shared" si="216"/>
        <v>4.4000000000000004</v>
      </c>
      <c r="M150" s="197">
        <f>ROUND(IF('Indicator Data'!J150=0,0,IF(LOG('Indicator Data'!J150)&gt;M$3,10,IF(LOG('Indicator Data'!J150)&lt;M$4,0,10-(M$3-LOG('Indicator Data'!J150))/(M$3-M$4)*10))),1)</f>
        <v>0</v>
      </c>
      <c r="N150" s="198">
        <f>'Indicator Data'!C150/'Indicator Data'!$CB150</f>
        <v>1.7361454671760673E-3</v>
      </c>
      <c r="O150" s="198">
        <f>'Indicator Data'!D150/'Indicator Data'!$CB150</f>
        <v>0</v>
      </c>
      <c r="P150" s="198" t="str">
        <f>IF(F150=0.1,"x",'Indicator Data'!E150/'Indicator Data'!$CB150)</f>
        <v>x</v>
      </c>
      <c r="Q150" s="198">
        <f>'Indicator Data'!F150/'Indicator Data'!$CB150</f>
        <v>0</v>
      </c>
      <c r="R150" s="198">
        <f>'Indicator Data'!G150/'Indicator Data'!$CB150</f>
        <v>1.3988345882950719E-2</v>
      </c>
      <c r="S150" s="198">
        <f>'Indicator Data'!H150/'Indicator Data'!$CB150</f>
        <v>1.998335126135817E-3</v>
      </c>
      <c r="T150" s="198">
        <f>'Indicator Data'!I150/'Indicator Data'!$CB150</f>
        <v>3.0237568851723524E-3</v>
      </c>
      <c r="U150" s="198">
        <f>'Indicator Data'!J150/'Indicator Data'!$CB150</f>
        <v>0</v>
      </c>
      <c r="V150" s="196">
        <f t="shared" si="217"/>
        <v>8.6999999999999993</v>
      </c>
      <c r="W150" s="196">
        <f t="shared" si="218"/>
        <v>0</v>
      </c>
      <c r="X150" s="197">
        <f t="shared" si="219"/>
        <v>5.9</v>
      </c>
      <c r="Y150" s="197">
        <f t="shared" si="220"/>
        <v>0.1</v>
      </c>
      <c r="Z150" s="197">
        <f t="shared" si="221"/>
        <v>0</v>
      </c>
      <c r="AA150" s="196">
        <f t="shared" si="222"/>
        <v>7.8</v>
      </c>
      <c r="AB150" s="196">
        <f t="shared" si="223"/>
        <v>4</v>
      </c>
      <c r="AC150" s="196">
        <f t="shared" si="224"/>
        <v>6.3</v>
      </c>
      <c r="AD150" s="196">
        <f t="shared" si="225"/>
        <v>3</v>
      </c>
      <c r="AE150" s="197">
        <f t="shared" si="226"/>
        <v>4.9000000000000004</v>
      </c>
      <c r="AF150" s="197">
        <f t="shared" si="227"/>
        <v>0</v>
      </c>
      <c r="AG150" s="196">
        <f>ROUND(IF('Indicator Data'!K150=0,0,IF('Indicator Data'!K150&gt;AG$3,10,IF('Indicator Data'!K150&lt;AG$4,0,10-(AG$3-'Indicator Data'!K150)/(AG$3-AG$4)*10))),1)</f>
        <v>1</v>
      </c>
      <c r="AH150" s="199">
        <f t="shared" si="228"/>
        <v>6.3</v>
      </c>
      <c r="AI150" s="199">
        <f t="shared" si="229"/>
        <v>0.1</v>
      </c>
      <c r="AJ150" s="197">
        <f t="shared" si="230"/>
        <v>5.7</v>
      </c>
      <c r="AK150" s="197">
        <f t="shared" si="231"/>
        <v>5.3</v>
      </c>
      <c r="AL150" s="199">
        <f t="shared" si="232"/>
        <v>5.5</v>
      </c>
      <c r="AM150" s="199">
        <f t="shared" si="233"/>
        <v>3.3</v>
      </c>
      <c r="AN150" s="197">
        <f t="shared" si="234"/>
        <v>0</v>
      </c>
      <c r="AO150" s="200">
        <f t="shared" si="235"/>
        <v>4.3</v>
      </c>
      <c r="AP150" s="200">
        <f t="shared" si="260"/>
        <v>0.1</v>
      </c>
      <c r="AQ150" s="200">
        <f t="shared" si="236"/>
        <v>0</v>
      </c>
      <c r="AR150" s="200">
        <f t="shared" si="237"/>
        <v>4.7</v>
      </c>
      <c r="AS150" s="199">
        <f t="shared" si="238"/>
        <v>0.5</v>
      </c>
      <c r="AT150" s="199" t="str">
        <f>IF('Indicator Data'!L150="No data","x",IF('Indicator Data'!CC150&lt;1000,"x",ROUND((IF('Indicator Data'!L150&gt;AT$3,10,IF('Indicator Data'!L150&lt;AT$4,0,10-(AT$3-'Indicator Data'!L150)/(AT$3-AT$4)*10))),1)))</f>
        <v>x</v>
      </c>
      <c r="AU150" s="200">
        <f t="shared" si="239"/>
        <v>0.5</v>
      </c>
      <c r="AV150" s="201" t="str">
        <f>IF('Indicator Data'!M150="No data","x",ROUND(IF('Indicator Data'!M150=0,0,IF(LOG('Indicator Data'!M150)&gt;AV$3,10,IF(LOG('Indicator Data'!M150)&lt;AV$4,0,10-(AV$3-LOG('Indicator Data'!M150))/(AV$3-AV$4)*10))),1))</f>
        <v>x</v>
      </c>
      <c r="AW150" s="198" t="str">
        <f>IF(AV150="x","x",'Indicator Data'!M150/'Indicator Data'!$CB150)</f>
        <v>x</v>
      </c>
      <c r="AX150" s="201" t="str">
        <f t="shared" si="240"/>
        <v>x</v>
      </c>
      <c r="AY150" s="197" t="str">
        <f t="shared" si="261"/>
        <v>x</v>
      </c>
      <c r="AZ150" s="201" t="str">
        <f>IF('Indicator Data'!N150="No data","x",ROUND(IF('Indicator Data'!N150=0,0,IF(LOG('Indicator Data'!N150)&gt;AZ$3,10,IF(LOG('Indicator Data'!N150)&lt;AZ$4,0,10-(AZ$3-LOG('Indicator Data'!N150))/(AZ$3-AZ$4)*10))),1))</f>
        <v>x</v>
      </c>
      <c r="BA150" s="198" t="str">
        <f>IF(AZ150="x","x",'Indicator Data'!N150/'Indicator Data'!$CB150)</f>
        <v>x</v>
      </c>
      <c r="BB150" s="201" t="str">
        <f t="shared" si="241"/>
        <v>x</v>
      </c>
      <c r="BC150" s="197" t="str">
        <f t="shared" si="262"/>
        <v>x</v>
      </c>
      <c r="BD150" s="201" t="str">
        <f>IF('Indicator Data'!O150="No data","x",ROUND(IF('Indicator Data'!O150=0,0,IF(LOG('Indicator Data'!O150)&gt;BD$3,10,IF(LOG('Indicator Data'!O150)&lt;BD$4,0,10-(BD$3-LOG('Indicator Data'!O150))/(BD$3-BD$4)*10))),1))</f>
        <v>x</v>
      </c>
      <c r="BE150" s="198" t="str">
        <f>IF(BD150="x","x",'Indicator Data'!O150/'Indicator Data'!$CB150)</f>
        <v>x</v>
      </c>
      <c r="BF150" s="201" t="str">
        <f t="shared" si="242"/>
        <v>x</v>
      </c>
      <c r="BG150" s="197" t="str">
        <f t="shared" si="263"/>
        <v>x</v>
      </c>
      <c r="BH150" s="201" t="str">
        <f>IF('Indicator Data'!P150="No data","x",ROUND(IF('Indicator Data'!P150=0,0,IF(LOG('Indicator Data'!P150)&gt;BH$3,10,IF(LOG('Indicator Data'!P150)&lt;BH$4,0,10-(BH$3-LOG('Indicator Data'!P150))/(BH$3-BH$4)*10))),1))</f>
        <v>x</v>
      </c>
      <c r="BI150" s="198" t="str">
        <f>IF(BH150="x","x",'Indicator Data'!P150/'Indicator Data'!$CB150)</f>
        <v>x</v>
      </c>
      <c r="BJ150" s="201" t="str">
        <f t="shared" si="243"/>
        <v>x</v>
      </c>
      <c r="BK150" s="197" t="str">
        <f t="shared" si="264"/>
        <v>x</v>
      </c>
      <c r="BL150" s="199" t="str">
        <f t="shared" si="265"/>
        <v>x</v>
      </c>
      <c r="BM150" s="201">
        <f>ROUND(IF('Indicator Data'!Q150=0,0,IF(LOG('Indicator Data'!Q150)&gt;BM$3,10,IF(LOG('Indicator Data'!Q150)&lt;BM$4,0,10-(BM$3-LOG('Indicator Data'!Q150))/(BM$3-BM$4)*10))),1)</f>
        <v>0</v>
      </c>
      <c r="BN150" s="252">
        <f>'Indicator Data'!R150</f>
        <v>0</v>
      </c>
      <c r="BO150" s="201">
        <f t="shared" si="244"/>
        <v>0</v>
      </c>
      <c r="BP150" s="201">
        <f t="shared" si="245"/>
        <v>0</v>
      </c>
      <c r="BQ150" s="201">
        <f>ROUND(IF('Indicator Data'!S150=0,0,IF(LOG('Indicator Data'!S150)&gt;BQ$3,10,IF(LOG('Indicator Data'!S150)&lt;BQ$4,0,10-(BQ$3-LOG('Indicator Data'!S150))/(BQ$3-BQ$4)*10))),1)</f>
        <v>0</v>
      </c>
      <c r="BR150" s="252">
        <f>'Indicator Data'!T150</f>
        <v>0</v>
      </c>
      <c r="BS150" s="201">
        <f t="shared" si="246"/>
        <v>0</v>
      </c>
      <c r="BT150" s="201">
        <f t="shared" si="247"/>
        <v>0</v>
      </c>
      <c r="BU150" s="197">
        <f t="shared" si="248"/>
        <v>0</v>
      </c>
      <c r="BV150" s="201">
        <f>ROUND(IF('Indicator Data'!U150=0,0,IF(LOG('Indicator Data'!U150)&gt;BV$3,10,IF(LOG('Indicator Data'!U150)&lt;BV$4,0,10-(BV$3-LOG('Indicator Data'!U150))/(BV$3-BV$4)*10))),1)</f>
        <v>6</v>
      </c>
      <c r="BW150" s="198">
        <f>'Indicator Data'!U150/'Indicator Data'!$CB150</f>
        <v>0.85424786079924753</v>
      </c>
      <c r="BX150" s="201">
        <f t="shared" si="249"/>
        <v>9.5</v>
      </c>
      <c r="BY150" s="197">
        <f t="shared" si="266"/>
        <v>8.1999999999999993</v>
      </c>
      <c r="BZ150" s="201">
        <f>ROUND(IF('Indicator Data'!V150=0,0,IF(LOG('Indicator Data'!V150)&gt;BZ$3,10,IF(LOG('Indicator Data'!V150)&lt;BZ$4,0,10-(BZ$3-LOG('Indicator Data'!V150))/(BZ$3-BZ$4)*10))),1)</f>
        <v>6.1</v>
      </c>
      <c r="CA150" s="198">
        <f>IF('Indicator Data'!V150/'Indicator Data'!$CB150&gt;1,1,'Indicator Data'!V150/'Indicator Data'!$CB150)</f>
        <v>0.93485668506316255</v>
      </c>
      <c r="CB150" s="201">
        <f t="shared" si="250"/>
        <v>9.3000000000000007</v>
      </c>
      <c r="CC150" s="197">
        <f t="shared" si="267"/>
        <v>8.1</v>
      </c>
      <c r="CD150" s="201">
        <f>ROUND(IF('Indicator Data'!W150=0,0,IF(LOG('Indicator Data'!W150)&gt;CD$3,10,IF(LOG('Indicator Data'!W150)&lt;CD$4,0,10-(CD$3-LOG('Indicator Data'!W150))/(CD$3-CD$4)*10))),1)</f>
        <v>6</v>
      </c>
      <c r="CE150" s="198">
        <f>'Indicator Data'!W150/'Indicator Data'!$CB150</f>
        <v>0.84685463324126065</v>
      </c>
      <c r="CF150" s="201">
        <f t="shared" si="251"/>
        <v>8.5</v>
      </c>
      <c r="CG150" s="197">
        <f t="shared" si="268"/>
        <v>7.5</v>
      </c>
      <c r="CH150" s="199">
        <f t="shared" si="252"/>
        <v>6.8</v>
      </c>
      <c r="CI150" s="201">
        <f>IF('Indicator Data'!BR150="No data","x",ROUND(IF('Indicator Data'!BR150&gt;CI$3,0,IF('Indicator Data'!BR150&lt;CI$4,10,(CI$3-'Indicator Data'!BR150)/(CI$3-CI$4)*10)),1))</f>
        <v>1.3</v>
      </c>
      <c r="CJ150" s="201">
        <f>IF('Indicator Data'!BS150="No data","x",ROUND(IF('Indicator Data'!BS150&gt;CJ$3,0,IF('Indicator Data'!BS150&lt;CJ$4,10,(CJ$3-'Indicator Data'!BS150)/(CJ$3-CJ$4)*10)),1))</f>
        <v>0.3</v>
      </c>
      <c r="CK150" s="201">
        <f>IF('Indicator Data'!AC150="No data","x",ROUND(IF('Indicator Data'!AC150&gt;CK$3,0,IF('Indicator Data'!AC150&lt;CK$4,10,(CK$3-'Indicator Data'!AC150)/(CK$3-CK$4)*10)),1))</f>
        <v>1.3</v>
      </c>
      <c r="CL150" s="197">
        <f t="shared" si="253"/>
        <v>1</v>
      </c>
      <c r="CM150" s="201">
        <f>IF('Indicator Data'!X150="No data","x",ROUND(IF(LOG('Indicator Data'!X150)&gt;CM$3,10,IF(LOG('Indicator Data'!X150)&lt;CM$4,0,10-(CM$3-LOG('Indicator Data'!X150))/(CM$3-CM$4)*10)),1))</f>
        <v>8.1999999999999993</v>
      </c>
      <c r="CN150" s="201">
        <f>IF('Indicator Data'!Y150="No data","x",ROUND(IF('Indicator Data'!Y150&gt;CN$3,10,IF('Indicator Data'!Y150&lt;CN$4,0,10-(CN$3-'Indicator Data'!Y150)/(CN$3-CN$4)*10)),1))</f>
        <v>1.8</v>
      </c>
      <c r="CO150" s="201">
        <f>IF('Indicator Data'!Z150="No data","x",ROUND(IF('Indicator Data'!Z150&gt;CO$3,10,IF('Indicator Data'!Z150&lt;CO$4,0,10-(CO$3-'Indicator Data'!Z150)/(CO$3-CO$4)*10)),1))</f>
        <v>1.9</v>
      </c>
      <c r="CP150" s="201" t="str">
        <f>IF('Indicator Data'!AA150="No data","x",ROUND(IF('Indicator Data'!AA150&gt;CP$3,10,IF('Indicator Data'!AA150&lt;CP$4,0,10-(CP$3-'Indicator Data'!AA150)/(CP$3-CP$4)*10)),1))</f>
        <v>x</v>
      </c>
      <c r="CQ150" s="197">
        <f t="shared" si="269"/>
        <v>4</v>
      </c>
      <c r="CR150" s="199">
        <f t="shared" si="270"/>
        <v>3</v>
      </c>
      <c r="CS150" s="201">
        <f>IF('Indicator Data'!AF150="No data","x",ROUND(IF('Indicator Data'!AF150&gt;CS$3,10,IF('Indicator Data'!AF150&lt;CS$4,0,10-(CS$3-'Indicator Data'!AF150)/(CS$3-CS$4)*10)),1))</f>
        <v>1.2</v>
      </c>
      <c r="CT150" s="201">
        <f>IF('Indicator Data'!AG150="No data","x",ROUND(IF('Indicator Data'!AG150&gt;CT$3,10,IF('Indicator Data'!AG150&lt;CT$4,0,10-(CT$3-'Indicator Data'!AG150)/(CT$3-CT$4)*10)),1))</f>
        <v>0.6</v>
      </c>
      <c r="CU150" s="197">
        <f t="shared" si="271"/>
        <v>2.7</v>
      </c>
      <c r="CV150" s="201">
        <f>IF('Indicator Data'!AB150="No data","x",ROUND(IF('Indicator Data'!AB150&gt;CV$3,10,IF('Indicator Data'!AB150&lt;CV$4,0,10-(CV$3-'Indicator Data'!AB150)/(CV$3-CV$4)*10)),1))</f>
        <v>0.3</v>
      </c>
      <c r="CW150" s="197">
        <f t="shared" si="272"/>
        <v>0.8</v>
      </c>
      <c r="CX150" s="198">
        <f>IF('Indicator Data'!AD150="No data","x",'Indicator Data'!AD150/'Indicator Data'!$CA150)</f>
        <v>1.3614407310392151E-4</v>
      </c>
      <c r="CY150" s="201">
        <f t="shared" si="254"/>
        <v>8.6</v>
      </c>
      <c r="CZ150" s="201">
        <f>IF('Indicator Data'!AE150="No data","x",ROUND(IF('Indicator Data'!AE150&gt;CZ$3,0,IF('Indicator Data'!AE150&lt;CZ$4,10,(CZ$3-'Indicator Data'!AE150)/(CZ$3-CZ$4)*10)),1))</f>
        <v>2</v>
      </c>
      <c r="DA150" s="197">
        <f t="shared" si="273"/>
        <v>5.3</v>
      </c>
      <c r="DB150" s="199">
        <f t="shared" si="274"/>
        <v>2.9</v>
      </c>
      <c r="DC150" s="200">
        <f t="shared" si="255"/>
        <v>4.5</v>
      </c>
      <c r="DD150" s="202">
        <f t="shared" si="256"/>
        <v>2.6</v>
      </c>
      <c r="DE150" s="201">
        <f>ROUND(IF('Indicator Data'!AH150=0,0,IF('Indicator Data'!AH150&gt;DE$3,10,IF('Indicator Data'!AH150&lt;DE$4,0,10-(DE$3-'Indicator Data'!AH150)/(DE$3-DE$4)*10))),1)</f>
        <v>0</v>
      </c>
      <c r="DF150" s="201">
        <f>ROUND(IF('Indicator Data'!AI150=0,0,IF(LOG('Indicator Data'!AI150)&gt;LOG(DF$3),10,IF(LOG('Indicator Data'!AI150)&lt;LOG(DF$4),0,10-(LOG(DF$3)-LOG('Indicator Data'!AI150))/(LOG(DF$3)-LOG(DF$4))*10))),1)</f>
        <v>0</v>
      </c>
      <c r="DG150" s="203">
        <f t="shared" si="257"/>
        <v>0</v>
      </c>
      <c r="DH150" s="197">
        <f>'Indicator Data'!AJ150</f>
        <v>0</v>
      </c>
      <c r="DI150" s="197">
        <f>'Indicator Data'!AK150</f>
        <v>0</v>
      </c>
      <c r="DJ150" s="200">
        <f t="shared" si="258"/>
        <v>0</v>
      </c>
      <c r="DK150" s="202">
        <f t="shared" si="259"/>
        <v>0</v>
      </c>
      <c r="DL150" s="13"/>
      <c r="DM150" s="24"/>
    </row>
    <row r="151" spans="1:117" s="2" customFormat="1">
      <c r="A151" s="205" t="str">
        <f>'Indicator Data'!A151</f>
        <v>Saint Vincent and the Grenadines</v>
      </c>
      <c r="B151" s="206" t="str">
        <f>'Indicator Data'!B151</f>
        <v>VCT</v>
      </c>
      <c r="C151" s="204">
        <f>ROUND(IF('Indicator Data'!C151=0,0.1,IF(LOG('Indicator Data'!C151)&gt;C$3,10,IF(LOG('Indicator Data'!C151)&lt;C$4,0,10-(C$3-LOG('Indicator Data'!C151))/(C$3-C$4)*10))),1)</f>
        <v>3.3</v>
      </c>
      <c r="D151" s="196">
        <f>ROUND(IF('Indicator Data'!D151=0,0.1,IF(LOG('Indicator Data'!D151)&gt;D$3,10,IF(LOG('Indicator Data'!D151)&lt;D$4,0,10-(D$3-LOG('Indicator Data'!D151))/(D$3-D$4)*10))),1)</f>
        <v>0.1</v>
      </c>
      <c r="E151" s="197">
        <f t="shared" si="214"/>
        <v>1.8</v>
      </c>
      <c r="F151" s="197">
        <f>IF('Indicator Data'!E151="No data",0.1,(ROUND(IF('Indicator Data'!E151=0,0,IF(LOG('Indicator Data'!E151)&gt;F$3,10,IF(LOG('Indicator Data'!E151)&lt;F$4,0,10-(F$3-LOG('Indicator Data'!E151))/(F$3-F$4)*10))),1)))</f>
        <v>0.1</v>
      </c>
      <c r="G151" s="197">
        <f>ROUND(IF('Indicator Data'!F151=0,0,IF(LOG('Indicator Data'!F151)&gt;G$3,10,IF(LOG('Indicator Data'!F151)&lt;G$4,0,10-(G$3-LOG('Indicator Data'!F151))/(G$3-G$4)*10))),1)</f>
        <v>0</v>
      </c>
      <c r="H151" s="196">
        <f>ROUND(IF('Indicator Data'!G151=0,0,IF(LOG('Indicator Data'!G151)&gt;H$3,10,IF(LOG('Indicator Data'!G151)&lt;H$4,0,10-(H$3-LOG('Indicator Data'!G151))/(H$3-H$4)*10))),1)</f>
        <v>3</v>
      </c>
      <c r="I151" s="196">
        <f>ROUND(IF('Indicator Data'!H151=0,0,IF(LOG('Indicator Data'!H151)&gt;I$3,10,IF(LOG('Indicator Data'!H151)&lt;I$4,0,10-(I$3-LOG('Indicator Data'!H151))/(I$3-I$4)*10))),1)</f>
        <v>6.2</v>
      </c>
      <c r="J151" s="196">
        <f t="shared" si="215"/>
        <v>4.8</v>
      </c>
      <c r="K151" s="196">
        <f>ROUND(IF('Indicator Data'!I151=0,0,IF(LOG('Indicator Data'!I151)&gt;K$3,10,IF(LOG('Indicator Data'!I151)&lt;K$4,0,10-(K$3-LOG('Indicator Data'!I151))/(K$3-K$4)*10))),1)</f>
        <v>2.9</v>
      </c>
      <c r="L151" s="197">
        <f t="shared" si="216"/>
        <v>3.9</v>
      </c>
      <c r="M151" s="197">
        <f>ROUND(IF('Indicator Data'!J151=0,0,IF(LOG('Indicator Data'!J151)&gt;M$3,10,IF(LOG('Indicator Data'!J151)&lt;M$4,0,10-(M$3-LOG('Indicator Data'!J151))/(M$3-M$4)*10))),1)</f>
        <v>0</v>
      </c>
      <c r="N151" s="198">
        <f>'Indicator Data'!C151/'Indicator Data'!$CB151</f>
        <v>1.9444553395795128E-3</v>
      </c>
      <c r="O151" s="198">
        <f>'Indicator Data'!D151/'Indicator Data'!$CB151</f>
        <v>0</v>
      </c>
      <c r="P151" s="198" t="str">
        <f>IF(F151=0.1,"x",'Indicator Data'!E151/'Indicator Data'!$CB151)</f>
        <v>x</v>
      </c>
      <c r="Q151" s="198">
        <f>'Indicator Data'!F151/'Indicator Data'!$CB151</f>
        <v>0</v>
      </c>
      <c r="R151" s="198">
        <f>'Indicator Data'!G151/'Indicator Data'!$CB151</f>
        <v>1.398580329246679E-2</v>
      </c>
      <c r="S151" s="198">
        <f>'Indicator Data'!H151/'Indicator Data'!$CB151</f>
        <v>1.9759779649558755E-3</v>
      </c>
      <c r="T151" s="198">
        <f>'Indicator Data'!I151/'Indicator Data'!$CB151</f>
        <v>2.4512616250388264E-3</v>
      </c>
      <c r="U151" s="198">
        <f>'Indicator Data'!J151/'Indicator Data'!$CB151</f>
        <v>0</v>
      </c>
      <c r="V151" s="196">
        <f t="shared" si="217"/>
        <v>9.6999999999999993</v>
      </c>
      <c r="W151" s="196">
        <f t="shared" si="218"/>
        <v>0</v>
      </c>
      <c r="X151" s="197">
        <f t="shared" si="219"/>
        <v>7.2</v>
      </c>
      <c r="Y151" s="197">
        <f t="shared" si="220"/>
        <v>0.1</v>
      </c>
      <c r="Z151" s="197">
        <f t="shared" si="221"/>
        <v>0</v>
      </c>
      <c r="AA151" s="196">
        <f t="shared" si="222"/>
        <v>7.8</v>
      </c>
      <c r="AB151" s="196">
        <f t="shared" si="223"/>
        <v>4</v>
      </c>
      <c r="AC151" s="196">
        <f t="shared" si="224"/>
        <v>6.3</v>
      </c>
      <c r="AD151" s="196">
        <f t="shared" si="225"/>
        <v>2.5</v>
      </c>
      <c r="AE151" s="197">
        <f t="shared" si="226"/>
        <v>4.7</v>
      </c>
      <c r="AF151" s="197">
        <f t="shared" si="227"/>
        <v>0</v>
      </c>
      <c r="AG151" s="196">
        <f>ROUND(IF('Indicator Data'!K151=0,0,IF('Indicator Data'!K151&gt;AG$3,10,IF('Indicator Data'!K151&lt;AG$4,0,10-(AG$3-'Indicator Data'!K151)/(AG$3-AG$4)*10))),1)</f>
        <v>1</v>
      </c>
      <c r="AH151" s="199">
        <f t="shared" si="228"/>
        <v>6.5</v>
      </c>
      <c r="AI151" s="199">
        <f t="shared" si="229"/>
        <v>0.1</v>
      </c>
      <c r="AJ151" s="197">
        <f t="shared" si="230"/>
        <v>5.4</v>
      </c>
      <c r="AK151" s="197">
        <f t="shared" si="231"/>
        <v>5.0999999999999996</v>
      </c>
      <c r="AL151" s="199">
        <f t="shared" si="232"/>
        <v>5.3</v>
      </c>
      <c r="AM151" s="199">
        <f t="shared" si="233"/>
        <v>2.7</v>
      </c>
      <c r="AN151" s="197">
        <f t="shared" si="234"/>
        <v>0</v>
      </c>
      <c r="AO151" s="200">
        <f t="shared" si="235"/>
        <v>5.0999999999999996</v>
      </c>
      <c r="AP151" s="200">
        <f t="shared" si="260"/>
        <v>0.1</v>
      </c>
      <c r="AQ151" s="200">
        <f t="shared" si="236"/>
        <v>0</v>
      </c>
      <c r="AR151" s="200">
        <f t="shared" si="237"/>
        <v>4.3</v>
      </c>
      <c r="AS151" s="199">
        <f t="shared" si="238"/>
        <v>0.5</v>
      </c>
      <c r="AT151" s="199" t="str">
        <f>IF('Indicator Data'!L151="No data","x",IF('Indicator Data'!CC151&lt;1000,"x",ROUND((IF('Indicator Data'!L151&gt;AT$3,10,IF('Indicator Data'!L151&lt;AT$4,0,10-(AT$3-'Indicator Data'!L151)/(AT$3-AT$4)*10))),1)))</f>
        <v>x</v>
      </c>
      <c r="AU151" s="200">
        <f t="shared" si="239"/>
        <v>0.5</v>
      </c>
      <c r="AV151" s="201" t="str">
        <f>IF('Indicator Data'!M151="No data","x",ROUND(IF('Indicator Data'!M151=0,0,IF(LOG('Indicator Data'!M151)&gt;AV$3,10,IF(LOG('Indicator Data'!M151)&lt;AV$4,0,10-(AV$3-LOG('Indicator Data'!M151))/(AV$3-AV$4)*10))),1))</f>
        <v>x</v>
      </c>
      <c r="AW151" s="198" t="str">
        <f>IF(AV151="x","x",'Indicator Data'!M151/'Indicator Data'!$CB151)</f>
        <v>x</v>
      </c>
      <c r="AX151" s="201" t="str">
        <f t="shared" si="240"/>
        <v>x</v>
      </c>
      <c r="AY151" s="197" t="str">
        <f t="shared" si="261"/>
        <v>x</v>
      </c>
      <c r="AZ151" s="201" t="str">
        <f>IF('Indicator Data'!N151="No data","x",ROUND(IF('Indicator Data'!N151=0,0,IF(LOG('Indicator Data'!N151)&gt;AZ$3,10,IF(LOG('Indicator Data'!N151)&lt;AZ$4,0,10-(AZ$3-LOG('Indicator Data'!N151))/(AZ$3-AZ$4)*10))),1))</f>
        <v>x</v>
      </c>
      <c r="BA151" s="198" t="str">
        <f>IF(AZ151="x","x",'Indicator Data'!N151/'Indicator Data'!$CB151)</f>
        <v>x</v>
      </c>
      <c r="BB151" s="201" t="str">
        <f t="shared" si="241"/>
        <v>x</v>
      </c>
      <c r="BC151" s="197" t="str">
        <f t="shared" si="262"/>
        <v>x</v>
      </c>
      <c r="BD151" s="201" t="str">
        <f>IF('Indicator Data'!O151="No data","x",ROUND(IF('Indicator Data'!O151=0,0,IF(LOG('Indicator Data'!O151)&gt;BD$3,10,IF(LOG('Indicator Data'!O151)&lt;BD$4,0,10-(BD$3-LOG('Indicator Data'!O151))/(BD$3-BD$4)*10))),1))</f>
        <v>x</v>
      </c>
      <c r="BE151" s="198" t="str">
        <f>IF(BD151="x","x",'Indicator Data'!O151/'Indicator Data'!$CB151)</f>
        <v>x</v>
      </c>
      <c r="BF151" s="201" t="str">
        <f t="shared" si="242"/>
        <v>x</v>
      </c>
      <c r="BG151" s="197" t="str">
        <f t="shared" si="263"/>
        <v>x</v>
      </c>
      <c r="BH151" s="201" t="str">
        <f>IF('Indicator Data'!P151="No data","x",ROUND(IF('Indicator Data'!P151=0,0,IF(LOG('Indicator Data'!P151)&gt;BH$3,10,IF(LOG('Indicator Data'!P151)&lt;BH$4,0,10-(BH$3-LOG('Indicator Data'!P151))/(BH$3-BH$4)*10))),1))</f>
        <v>x</v>
      </c>
      <c r="BI151" s="198" t="str">
        <f>IF(BH151="x","x",'Indicator Data'!P151/'Indicator Data'!$CB151)</f>
        <v>x</v>
      </c>
      <c r="BJ151" s="201" t="str">
        <f t="shared" si="243"/>
        <v>x</v>
      </c>
      <c r="BK151" s="197" t="str">
        <f t="shared" si="264"/>
        <v>x</v>
      </c>
      <c r="BL151" s="199" t="str">
        <f t="shared" si="265"/>
        <v>x</v>
      </c>
      <c r="BM151" s="201">
        <f>ROUND(IF('Indicator Data'!Q151=0,0,IF(LOG('Indicator Data'!Q151)&gt;BM$3,10,IF(LOG('Indicator Data'!Q151)&lt;BM$4,0,10-(BM$3-LOG('Indicator Data'!Q151))/(BM$3-BM$4)*10))),1)</f>
        <v>0</v>
      </c>
      <c r="BN151" s="252">
        <f>'Indicator Data'!R151</f>
        <v>0</v>
      </c>
      <c r="BO151" s="201">
        <f t="shared" si="244"/>
        <v>0</v>
      </c>
      <c r="BP151" s="201">
        <f t="shared" si="245"/>
        <v>0</v>
      </c>
      <c r="BQ151" s="201">
        <f>ROUND(IF('Indicator Data'!S151=0,0,IF(LOG('Indicator Data'!S151)&gt;BQ$3,10,IF(LOG('Indicator Data'!S151)&lt;BQ$4,0,10-(BQ$3-LOG('Indicator Data'!S151))/(BQ$3-BQ$4)*10))),1)</f>
        <v>0</v>
      </c>
      <c r="BR151" s="252">
        <f>'Indicator Data'!T151</f>
        <v>0</v>
      </c>
      <c r="BS151" s="201">
        <f t="shared" si="246"/>
        <v>0</v>
      </c>
      <c r="BT151" s="201">
        <f t="shared" si="247"/>
        <v>0</v>
      </c>
      <c r="BU151" s="197">
        <f t="shared" si="248"/>
        <v>0</v>
      </c>
      <c r="BV151" s="201">
        <f>ROUND(IF('Indicator Data'!U151=0,0,IF(LOG('Indicator Data'!U151)&gt;BV$3,10,IF(LOG('Indicator Data'!U151)&lt;BV$4,0,10-(BV$3-LOG('Indicator Data'!U151))/(BV$3-BV$4)*10))),1)</f>
        <v>5.2</v>
      </c>
      <c r="BW151" s="198">
        <f>'Indicator Data'!U151/'Indicator Data'!$CB151</f>
        <v>0.40725548592205513</v>
      </c>
      <c r="BX151" s="201">
        <f t="shared" si="249"/>
        <v>4.5</v>
      </c>
      <c r="BY151" s="197">
        <f t="shared" si="266"/>
        <v>4.9000000000000004</v>
      </c>
      <c r="BZ151" s="201">
        <f>ROUND(IF('Indicator Data'!V151=0,0,IF(LOG('Indicator Data'!V151)&gt;BZ$3,10,IF(LOG('Indicator Data'!V151)&lt;BZ$4,0,10-(BZ$3-LOG('Indicator Data'!V151))/(BZ$3-BZ$4)*10))),1)</f>
        <v>5.7</v>
      </c>
      <c r="CA151" s="198">
        <f>IF('Indicator Data'!V151/'Indicator Data'!$CB151&gt;1,1,'Indicator Data'!V151/'Indicator Data'!$CB151)</f>
        <v>0.88625525213955525</v>
      </c>
      <c r="CB151" s="201">
        <f t="shared" si="250"/>
        <v>8.9</v>
      </c>
      <c r="CC151" s="197">
        <f t="shared" si="267"/>
        <v>7.7</v>
      </c>
      <c r="CD151" s="201">
        <f>ROUND(IF('Indicator Data'!W151=0,0,IF(LOG('Indicator Data'!W151)&gt;CD$3,10,IF(LOG('Indicator Data'!W151)&lt;CD$4,0,10-(CD$3-LOG('Indicator Data'!W151))/(CD$3-CD$4)*10))),1)</f>
        <v>5.5</v>
      </c>
      <c r="CE151" s="198">
        <f>'Indicator Data'!W151/'Indicator Data'!$CB151</f>
        <v>0.6198687043101716</v>
      </c>
      <c r="CF151" s="201">
        <f t="shared" si="251"/>
        <v>6.2</v>
      </c>
      <c r="CG151" s="197">
        <f t="shared" si="268"/>
        <v>5.9</v>
      </c>
      <c r="CH151" s="199">
        <f t="shared" si="252"/>
        <v>5.2</v>
      </c>
      <c r="CI151" s="201">
        <f>IF('Indicator Data'!BR151="No data","x",ROUND(IF('Indicator Data'!BR151&gt;CI$3,0,IF('Indicator Data'!BR151&lt;CI$4,10,(CI$3-'Indicator Data'!BR151)/(CI$3-CI$4)*10)),1))</f>
        <v>1.4</v>
      </c>
      <c r="CJ151" s="201">
        <f>IF('Indicator Data'!BS151="No data","x",ROUND(IF('Indicator Data'!BS151&gt;CJ$3,0,IF('Indicator Data'!BS151&lt;CJ$4,10,(CJ$3-'Indicator Data'!BS151)/(CJ$3-CJ$4)*10)),1))</f>
        <v>0.8</v>
      </c>
      <c r="CK151" s="201" t="str">
        <f>IF('Indicator Data'!AC151="No data","x",ROUND(IF('Indicator Data'!AC151&gt;CK$3,0,IF('Indicator Data'!AC151&lt;CK$4,10,(CK$3-'Indicator Data'!AC151)/(CK$3-CK$4)*10)),1))</f>
        <v>x</v>
      </c>
      <c r="CL151" s="197">
        <f t="shared" si="253"/>
        <v>1.1000000000000001</v>
      </c>
      <c r="CM151" s="201">
        <f>IF('Indicator Data'!X151="No data","x",ROUND(IF(LOG('Indicator Data'!X151)&gt;CM$3,10,IF(LOG('Indicator Data'!X151)&lt;CM$4,0,10-(CM$3-LOG('Indicator Data'!X151))/(CM$3-CM$4)*10)),1))</f>
        <v>8.1999999999999993</v>
      </c>
      <c r="CN151" s="201">
        <f>IF('Indicator Data'!Y151="No data","x",ROUND(IF('Indicator Data'!Y151&gt;CN$3,10,IF('Indicator Data'!Y151&lt;CN$4,0,10-(CN$3-'Indicator Data'!Y151)/(CN$3-CN$4)*10)),1))</f>
        <v>2.2000000000000002</v>
      </c>
      <c r="CO151" s="201">
        <f>IF('Indicator Data'!Z151="No data","x",ROUND(IF('Indicator Data'!Z151&gt;CO$3,10,IF('Indicator Data'!Z151&lt;CO$4,0,10-(CO$3-'Indicator Data'!Z151)/(CO$3-CO$4)*10)),1))</f>
        <v>5.3</v>
      </c>
      <c r="CP151" s="201" t="str">
        <f>IF('Indicator Data'!AA151="No data","x",ROUND(IF('Indicator Data'!AA151&gt;CP$3,10,IF('Indicator Data'!AA151&lt;CP$4,0,10-(CP$3-'Indicator Data'!AA151)/(CP$3-CP$4)*10)),1))</f>
        <v>x</v>
      </c>
      <c r="CQ151" s="197">
        <f t="shared" si="269"/>
        <v>5.2</v>
      </c>
      <c r="CR151" s="199">
        <f t="shared" si="270"/>
        <v>3.8</v>
      </c>
      <c r="CS151" s="201" t="str">
        <f>IF('Indicator Data'!AF151="No data","x",ROUND(IF('Indicator Data'!AF151&gt;CS$3,10,IF('Indicator Data'!AF151&lt;CS$4,0,10-(CS$3-'Indicator Data'!AF151)/(CS$3-CS$4)*10)),1))</f>
        <v>x</v>
      </c>
      <c r="CT151" s="201">
        <f>IF('Indicator Data'!AG151="No data","x",ROUND(IF('Indicator Data'!AG151&gt;CT$3,10,IF('Indicator Data'!AG151&lt;CT$4,0,10-(CT$3-'Indicator Data'!AG151)/(CT$3-CT$4)*10)),1))</f>
        <v>1.3</v>
      </c>
      <c r="CU151" s="197">
        <f t="shared" si="271"/>
        <v>4.3</v>
      </c>
      <c r="CV151" s="201">
        <f>IF('Indicator Data'!AB151="No data","x",ROUND(IF('Indicator Data'!AB151&gt;CV$3,10,IF('Indicator Data'!AB151&lt;CV$4,0,10-(CV$3-'Indicator Data'!AB151)/(CV$3-CV$4)*10)),1))</f>
        <v>1.1000000000000001</v>
      </c>
      <c r="CW151" s="197">
        <f t="shared" si="272"/>
        <v>1.1000000000000001</v>
      </c>
      <c r="CX151" s="198">
        <f>IF('Indicator Data'!AD151="No data","x",'Indicator Data'!AD151/'Indicator Data'!$CA151)</f>
        <v>3.6053250651211838E-4</v>
      </c>
      <c r="CY151" s="201">
        <f t="shared" si="254"/>
        <v>6.4</v>
      </c>
      <c r="CZ151" s="201" t="str">
        <f>IF('Indicator Data'!AE151="No data","x",ROUND(IF('Indicator Data'!AE151&gt;CZ$3,0,IF('Indicator Data'!AE151&lt;CZ$4,10,(CZ$3-'Indicator Data'!AE151)/(CZ$3-CZ$4)*10)),1))</f>
        <v>x</v>
      </c>
      <c r="DA151" s="197">
        <f t="shared" si="273"/>
        <v>6.4</v>
      </c>
      <c r="DB151" s="199">
        <f t="shared" si="274"/>
        <v>3.9</v>
      </c>
      <c r="DC151" s="200">
        <f t="shared" si="255"/>
        <v>4.3</v>
      </c>
      <c r="DD151" s="202">
        <f t="shared" si="256"/>
        <v>2.7</v>
      </c>
      <c r="DE151" s="201">
        <f>ROUND(IF('Indicator Data'!AH151=0,0,IF('Indicator Data'!AH151&gt;DE$3,10,IF('Indicator Data'!AH151&lt;DE$4,0,10-(DE$3-'Indicator Data'!AH151)/(DE$3-DE$4)*10))),1)</f>
        <v>0</v>
      </c>
      <c r="DF151" s="201">
        <f>ROUND(IF('Indicator Data'!AI151=0,0,IF(LOG('Indicator Data'!AI151)&gt;LOG(DF$3),10,IF(LOG('Indicator Data'!AI151)&lt;LOG(DF$4),0,10-(LOG(DF$3)-LOG('Indicator Data'!AI151))/(LOG(DF$3)-LOG(DF$4))*10))),1)</f>
        <v>0</v>
      </c>
      <c r="DG151" s="203">
        <f t="shared" si="257"/>
        <v>0</v>
      </c>
      <c r="DH151" s="197">
        <f>'Indicator Data'!AJ151</f>
        <v>0</v>
      </c>
      <c r="DI151" s="197">
        <f>'Indicator Data'!AK151</f>
        <v>0</v>
      </c>
      <c r="DJ151" s="200">
        <f t="shared" si="258"/>
        <v>0</v>
      </c>
      <c r="DK151" s="202">
        <f t="shared" si="259"/>
        <v>0</v>
      </c>
      <c r="DL151" s="13"/>
      <c r="DM151" s="24"/>
    </row>
    <row r="152" spans="1:117" s="2" customFormat="1">
      <c r="A152" s="205" t="str">
        <f>'Indicator Data'!A152</f>
        <v>Samoa</v>
      </c>
      <c r="B152" s="206" t="str">
        <f>'Indicator Data'!B152</f>
        <v>WSM</v>
      </c>
      <c r="C152" s="204">
        <f>ROUND(IF('Indicator Data'!C152=0,0.1,IF(LOG('Indicator Data'!C152)&gt;C$3,10,IF(LOG('Indicator Data'!C152)&lt;C$4,0,10-(C$3-LOG('Indicator Data'!C152))/(C$3-C$4)*10))),1)</f>
        <v>3.8</v>
      </c>
      <c r="D152" s="196">
        <f>ROUND(IF('Indicator Data'!D152=0,0.1,IF(LOG('Indicator Data'!D152)&gt;D$3,10,IF(LOG('Indicator Data'!D152)&lt;D$4,0,10-(D$3-LOG('Indicator Data'!D152))/(D$3-D$4)*10))),1)</f>
        <v>0.1</v>
      </c>
      <c r="E152" s="197">
        <f t="shared" si="214"/>
        <v>2.1</v>
      </c>
      <c r="F152" s="197">
        <f>IF('Indicator Data'!E152="No data",0.1,(ROUND(IF('Indicator Data'!E152=0,0,IF(LOG('Indicator Data'!E152)&gt;F$3,10,IF(LOG('Indicator Data'!E152)&lt;F$4,0,10-(F$3-LOG('Indicator Data'!E152))/(F$3-F$4)*10))),1)))</f>
        <v>0.1</v>
      </c>
      <c r="G152" s="197">
        <f>ROUND(IF('Indicator Data'!F152=0,0,IF(LOG('Indicator Data'!F152)&gt;G$3,10,IF(LOG('Indicator Data'!F152)&lt;G$4,0,10-(G$3-LOG('Indicator Data'!F152))/(G$3-G$4)*10))),1)</f>
        <v>4.4000000000000004</v>
      </c>
      <c r="H152" s="196">
        <f>ROUND(IF('Indicator Data'!G152=0,0,IF(LOG('Indicator Data'!G152)&gt;H$3,10,IF(LOG('Indicator Data'!G152)&lt;H$4,0,10-(H$3-LOG('Indicator Data'!G152))/(H$3-H$4)*10))),1)</f>
        <v>3.9</v>
      </c>
      <c r="I152" s="196">
        <f>ROUND(IF('Indicator Data'!H152=0,0,IF(LOG('Indicator Data'!H152)&gt;I$3,10,IF(LOG('Indicator Data'!H152)&lt;I$4,0,10-(I$3-LOG('Indicator Data'!H152))/(I$3-I$4)*10))),1)</f>
        <v>6.6</v>
      </c>
      <c r="J152" s="196">
        <f t="shared" si="215"/>
        <v>5.4</v>
      </c>
      <c r="K152" s="196">
        <f>ROUND(IF('Indicator Data'!I152=0,0,IF(LOG('Indicator Data'!I152)&gt;K$3,10,IF(LOG('Indicator Data'!I152)&lt;K$4,0,10-(K$3-LOG('Indicator Data'!I152))/(K$3-K$4)*10))),1)</f>
        <v>0</v>
      </c>
      <c r="L152" s="197">
        <f t="shared" si="216"/>
        <v>3.1</v>
      </c>
      <c r="M152" s="197">
        <f>ROUND(IF('Indicator Data'!J152=0,0,IF(LOG('Indicator Data'!J152)&gt;M$3,10,IF(LOG('Indicator Data'!J152)&lt;M$4,0,10-(M$3-LOG('Indicator Data'!J152))/(M$3-M$4)*10))),1)</f>
        <v>0</v>
      </c>
      <c r="N152" s="198">
        <f>'Indicator Data'!C152/'Indicator Data'!$CB152</f>
        <v>1.7465942377861768E-3</v>
      </c>
      <c r="O152" s="198">
        <f>'Indicator Data'!D152/'Indicator Data'!$CB152</f>
        <v>0</v>
      </c>
      <c r="P152" s="198" t="str">
        <f>IF(F152=0.1,"x",'Indicator Data'!E152/'Indicator Data'!$CB152)</f>
        <v>x</v>
      </c>
      <c r="Q152" s="198">
        <f>'Indicator Data'!F152/'Indicator Data'!$CB152</f>
        <v>2.145651768894777E-5</v>
      </c>
      <c r="R152" s="198">
        <f>'Indicator Data'!G152/'Indicator Data'!$CB152</f>
        <v>1.8982104042892332E-2</v>
      </c>
      <c r="S152" s="198">
        <f>'Indicator Data'!H152/'Indicator Data'!$CB152</f>
        <v>1.9981162150412984E-3</v>
      </c>
      <c r="T152" s="198">
        <f>'Indicator Data'!I152/'Indicator Data'!$CB152</f>
        <v>0</v>
      </c>
      <c r="U152" s="198">
        <f>'Indicator Data'!J152/'Indicator Data'!$CB152</f>
        <v>0</v>
      </c>
      <c r="V152" s="196">
        <f t="shared" si="217"/>
        <v>8.6999999999999993</v>
      </c>
      <c r="W152" s="196">
        <f t="shared" si="218"/>
        <v>0</v>
      </c>
      <c r="X152" s="197">
        <f t="shared" si="219"/>
        <v>5.9</v>
      </c>
      <c r="Y152" s="197">
        <f t="shared" si="220"/>
        <v>0.1</v>
      </c>
      <c r="Z152" s="197">
        <f t="shared" si="221"/>
        <v>8.5</v>
      </c>
      <c r="AA152" s="196">
        <f t="shared" si="222"/>
        <v>10</v>
      </c>
      <c r="AB152" s="196">
        <f t="shared" si="223"/>
        <v>4</v>
      </c>
      <c r="AC152" s="196">
        <f t="shared" si="224"/>
        <v>8.3000000000000007</v>
      </c>
      <c r="AD152" s="196">
        <f t="shared" si="225"/>
        <v>0</v>
      </c>
      <c r="AE152" s="197">
        <f t="shared" si="226"/>
        <v>5.5</v>
      </c>
      <c r="AF152" s="197">
        <f t="shared" si="227"/>
        <v>0</v>
      </c>
      <c r="AG152" s="196">
        <f>ROUND(IF('Indicator Data'!K152=0,0,IF('Indicator Data'!K152&gt;AG$3,10,IF('Indicator Data'!K152&lt;AG$4,0,10-(AG$3-'Indicator Data'!K152)/(AG$3-AG$4)*10))),1)</f>
        <v>1</v>
      </c>
      <c r="AH152" s="199">
        <f t="shared" si="228"/>
        <v>6.3</v>
      </c>
      <c r="AI152" s="199">
        <f t="shared" si="229"/>
        <v>0.1</v>
      </c>
      <c r="AJ152" s="197">
        <f t="shared" si="230"/>
        <v>7</v>
      </c>
      <c r="AK152" s="197">
        <f t="shared" si="231"/>
        <v>5.3</v>
      </c>
      <c r="AL152" s="199">
        <f t="shared" si="232"/>
        <v>6.2</v>
      </c>
      <c r="AM152" s="199">
        <f t="shared" si="233"/>
        <v>0</v>
      </c>
      <c r="AN152" s="197">
        <f t="shared" si="234"/>
        <v>0</v>
      </c>
      <c r="AO152" s="200">
        <f t="shared" si="235"/>
        <v>4.3</v>
      </c>
      <c r="AP152" s="200">
        <f t="shared" si="260"/>
        <v>0.1</v>
      </c>
      <c r="AQ152" s="200">
        <f t="shared" si="236"/>
        <v>6.9</v>
      </c>
      <c r="AR152" s="200">
        <f t="shared" si="237"/>
        <v>4.4000000000000004</v>
      </c>
      <c r="AS152" s="199">
        <f t="shared" si="238"/>
        <v>0.5</v>
      </c>
      <c r="AT152" s="199" t="str">
        <f>IF('Indicator Data'!L152="No data","x",IF('Indicator Data'!CC152&lt;1000,"x",ROUND((IF('Indicator Data'!L152&gt;AT$3,10,IF('Indicator Data'!L152&lt;AT$4,0,10-(AT$3-'Indicator Data'!L152)/(AT$3-AT$4)*10))),1)))</f>
        <v>x</v>
      </c>
      <c r="AU152" s="200">
        <f t="shared" si="239"/>
        <v>0.5</v>
      </c>
      <c r="AV152" s="201" t="str">
        <f>IF('Indicator Data'!M152="No data","x",ROUND(IF('Indicator Data'!M152=0,0,IF(LOG('Indicator Data'!M152)&gt;AV$3,10,IF(LOG('Indicator Data'!M152)&lt;AV$4,0,10-(AV$3-LOG('Indicator Data'!M152))/(AV$3-AV$4)*10))),1))</f>
        <v>x</v>
      </c>
      <c r="AW152" s="198" t="str">
        <f>IF(AV152="x","x",'Indicator Data'!M152/'Indicator Data'!$CB152)</f>
        <v>x</v>
      </c>
      <c r="AX152" s="201" t="str">
        <f t="shared" si="240"/>
        <v>x</v>
      </c>
      <c r="AY152" s="197" t="str">
        <f t="shared" si="261"/>
        <v>x</v>
      </c>
      <c r="AZ152" s="201" t="str">
        <f>IF('Indicator Data'!N152="No data","x",ROUND(IF('Indicator Data'!N152=0,0,IF(LOG('Indicator Data'!N152)&gt;AZ$3,10,IF(LOG('Indicator Data'!N152)&lt;AZ$4,0,10-(AZ$3-LOG('Indicator Data'!N152))/(AZ$3-AZ$4)*10))),1))</f>
        <v>x</v>
      </c>
      <c r="BA152" s="198" t="str">
        <f>IF(AZ152="x","x",'Indicator Data'!N152/'Indicator Data'!$CB152)</f>
        <v>x</v>
      </c>
      <c r="BB152" s="201" t="str">
        <f t="shared" si="241"/>
        <v>x</v>
      </c>
      <c r="BC152" s="197" t="str">
        <f t="shared" si="262"/>
        <v>x</v>
      </c>
      <c r="BD152" s="201" t="str">
        <f>IF('Indicator Data'!O152="No data","x",ROUND(IF('Indicator Data'!O152=0,0,IF(LOG('Indicator Data'!O152)&gt;BD$3,10,IF(LOG('Indicator Data'!O152)&lt;BD$4,0,10-(BD$3-LOG('Indicator Data'!O152))/(BD$3-BD$4)*10))),1))</f>
        <v>x</v>
      </c>
      <c r="BE152" s="198" t="str">
        <f>IF(BD152="x","x",'Indicator Data'!O152/'Indicator Data'!$CB152)</f>
        <v>x</v>
      </c>
      <c r="BF152" s="201" t="str">
        <f t="shared" si="242"/>
        <v>x</v>
      </c>
      <c r="BG152" s="197" t="str">
        <f t="shared" si="263"/>
        <v>x</v>
      </c>
      <c r="BH152" s="201" t="str">
        <f>IF('Indicator Data'!P152="No data","x",ROUND(IF('Indicator Data'!P152=0,0,IF(LOG('Indicator Data'!P152)&gt;BH$3,10,IF(LOG('Indicator Data'!P152)&lt;BH$4,0,10-(BH$3-LOG('Indicator Data'!P152))/(BH$3-BH$4)*10))),1))</f>
        <v>x</v>
      </c>
      <c r="BI152" s="198" t="str">
        <f>IF(BH152="x","x",'Indicator Data'!P152/'Indicator Data'!$CB152)</f>
        <v>x</v>
      </c>
      <c r="BJ152" s="201" t="str">
        <f t="shared" si="243"/>
        <v>x</v>
      </c>
      <c r="BK152" s="197" t="str">
        <f t="shared" si="264"/>
        <v>x</v>
      </c>
      <c r="BL152" s="199" t="str">
        <f t="shared" si="265"/>
        <v>x</v>
      </c>
      <c r="BM152" s="201">
        <f>ROUND(IF('Indicator Data'!Q152=0,0,IF(LOG('Indicator Data'!Q152)&gt;BM$3,10,IF(LOG('Indicator Data'!Q152)&lt;BM$4,0,10-(BM$3-LOG('Indicator Data'!Q152))/(BM$3-BM$4)*10))),1)</f>
        <v>0</v>
      </c>
      <c r="BN152" s="252">
        <f>'Indicator Data'!R152</f>
        <v>0</v>
      </c>
      <c r="BO152" s="201">
        <f t="shared" si="244"/>
        <v>0</v>
      </c>
      <c r="BP152" s="201">
        <f t="shared" si="245"/>
        <v>0</v>
      </c>
      <c r="BQ152" s="201">
        <f>ROUND(IF('Indicator Data'!S152=0,0,IF(LOG('Indicator Data'!S152)&gt;BQ$3,10,IF(LOG('Indicator Data'!S152)&lt;BQ$4,0,10-(BQ$3-LOG('Indicator Data'!S152))/(BQ$3-BQ$4)*10))),1)</f>
        <v>0</v>
      </c>
      <c r="BR152" s="252">
        <f>'Indicator Data'!T152</f>
        <v>0</v>
      </c>
      <c r="BS152" s="201">
        <f t="shared" si="246"/>
        <v>0</v>
      </c>
      <c r="BT152" s="201">
        <f t="shared" si="247"/>
        <v>0</v>
      </c>
      <c r="BU152" s="197">
        <f t="shared" si="248"/>
        <v>0</v>
      </c>
      <c r="BV152" s="201">
        <f>ROUND(IF('Indicator Data'!U152=0,0,IF(LOG('Indicator Data'!U152)&gt;BV$3,10,IF(LOG('Indicator Data'!U152)&lt;BV$4,0,10-(BV$3-LOG('Indicator Data'!U152))/(BV$3-BV$4)*10))),1)</f>
        <v>4.8</v>
      </c>
      <c r="BW152" s="198">
        <f>'Indicator Data'!U152/'Indicator Data'!$CB152</f>
        <v>0.12630674643426418</v>
      </c>
      <c r="BX152" s="201">
        <f t="shared" si="249"/>
        <v>1.4</v>
      </c>
      <c r="BY152" s="197">
        <f t="shared" si="266"/>
        <v>3.3</v>
      </c>
      <c r="BZ152" s="201">
        <f>ROUND(IF('Indicator Data'!V152=0,0,IF(LOG('Indicator Data'!V152)&gt;BZ$3,10,IF(LOG('Indicator Data'!V152)&lt;BZ$4,0,10-(BZ$3-LOG('Indicator Data'!V152))/(BZ$3-BZ$4)*10))),1)</f>
        <v>4.9000000000000004</v>
      </c>
      <c r="CA152" s="198">
        <f>IF('Indicator Data'!V152/'Indicator Data'!$CB152&gt;1,1,'Indicator Data'!V152/'Indicator Data'!$CB152)</f>
        <v>0.13677711527263131</v>
      </c>
      <c r="CB152" s="201">
        <f t="shared" si="250"/>
        <v>1.4</v>
      </c>
      <c r="CC152" s="197">
        <f t="shared" si="267"/>
        <v>3.3</v>
      </c>
      <c r="CD152" s="201">
        <f>ROUND(IF('Indicator Data'!W152=0,0,IF(LOG('Indicator Data'!W152)&gt;CD$3,10,IF(LOG('Indicator Data'!W152)&lt;CD$4,0,10-(CD$3-LOG('Indicator Data'!W152))/(CD$3-CD$4)*10))),1)</f>
        <v>5.9</v>
      </c>
      <c r="CE152" s="198">
        <f>'Indicator Data'!W152/'Indicator Data'!$CB152</f>
        <v>0.6507049005682406</v>
      </c>
      <c r="CF152" s="201">
        <f t="shared" si="251"/>
        <v>6.5</v>
      </c>
      <c r="CG152" s="197">
        <f t="shared" si="268"/>
        <v>6.2</v>
      </c>
      <c r="CH152" s="199">
        <f t="shared" si="252"/>
        <v>3.5</v>
      </c>
      <c r="CI152" s="201">
        <f>IF('Indicator Data'!BR152="No data","x",ROUND(IF('Indicator Data'!BR152&gt;CI$3,0,IF('Indicator Data'!BR152&lt;CI$4,10,(CI$3-'Indicator Data'!BR152)/(CI$3-CI$4)*10)),1))</f>
        <v>0.2</v>
      </c>
      <c r="CJ152" s="201">
        <f>IF('Indicator Data'!BS152="No data","x",ROUND(IF('Indicator Data'!BS152&gt;CJ$3,0,IF('Indicator Data'!BS152&lt;CJ$4,10,(CJ$3-'Indicator Data'!BS152)/(CJ$3-CJ$4)*10)),1))</f>
        <v>0.4</v>
      </c>
      <c r="CK152" s="201" t="str">
        <f>IF('Indicator Data'!AC152="No data","x",ROUND(IF('Indicator Data'!AC152&gt;CK$3,0,IF('Indicator Data'!AC152&lt;CK$4,10,(CK$3-'Indicator Data'!AC152)/(CK$3-CK$4)*10)),1))</f>
        <v>x</v>
      </c>
      <c r="CL152" s="197">
        <f t="shared" si="253"/>
        <v>0.3</v>
      </c>
      <c r="CM152" s="201">
        <f>IF('Indicator Data'!X152="No data","x",ROUND(IF(LOG('Indicator Data'!X152)&gt;CM$3,10,IF(LOG('Indicator Data'!X152)&lt;CM$4,0,10-(CM$3-LOG('Indicator Data'!X152))/(CM$3-CM$4)*10)),1))</f>
        <v>6.1</v>
      </c>
      <c r="CN152" s="201">
        <f>IF('Indicator Data'!Y152="No data","x",ROUND(IF('Indicator Data'!Y152&gt;CN$3,10,IF('Indicator Data'!Y152&lt;CN$4,0,10-(CN$3-'Indicator Data'!Y152)/(CN$3-CN$4)*10)),1))</f>
        <v>0</v>
      </c>
      <c r="CO152" s="201">
        <f>IF('Indicator Data'!Z152="No data","x",ROUND(IF('Indicator Data'!Z152&gt;CO$3,10,IF('Indicator Data'!Z152&lt;CO$4,0,10-(CO$3-'Indicator Data'!Z152)/(CO$3-CO$4)*10)),1))</f>
        <v>1.8</v>
      </c>
      <c r="CP152" s="201" t="str">
        <f>IF('Indicator Data'!AA152="No data","x",ROUND(IF('Indicator Data'!AA152&gt;CP$3,10,IF('Indicator Data'!AA152&lt;CP$4,0,10-(CP$3-'Indicator Data'!AA152)/(CP$3-CP$4)*10)),1))</f>
        <v>x</v>
      </c>
      <c r="CQ152" s="197">
        <f t="shared" si="269"/>
        <v>2.6</v>
      </c>
      <c r="CR152" s="199">
        <f t="shared" si="270"/>
        <v>1.8</v>
      </c>
      <c r="CS152" s="201" t="str">
        <f>IF('Indicator Data'!AF152="No data","x",ROUND(IF('Indicator Data'!AF152&gt;CS$3,10,IF('Indicator Data'!AF152&lt;CS$4,0,10-(CS$3-'Indicator Data'!AF152)/(CS$3-CS$4)*10)),1))</f>
        <v>x</v>
      </c>
      <c r="CT152" s="201">
        <f>IF('Indicator Data'!AG152="No data","x",ROUND(IF('Indicator Data'!AG152&gt;CT$3,10,IF('Indicator Data'!AG152&lt;CT$4,0,10-(CT$3-'Indicator Data'!AG152)/(CT$3-CT$4)*10)),1))</f>
        <v>5.7</v>
      </c>
      <c r="CU152" s="197">
        <f t="shared" si="271"/>
        <v>3.4</v>
      </c>
      <c r="CV152" s="201">
        <f>IF('Indicator Data'!AB152="No data","x",ROUND(IF('Indicator Data'!AB152&gt;CV$3,10,IF('Indicator Data'!AB152&lt;CV$4,0,10-(CV$3-'Indicator Data'!AB152)/(CV$3-CV$4)*10)),1))</f>
        <v>0</v>
      </c>
      <c r="CW152" s="197">
        <f t="shared" si="272"/>
        <v>0.2</v>
      </c>
      <c r="CX152" s="198">
        <f>IF('Indicator Data'!AD152="No data","x",'Indicator Data'!AD152/'Indicator Data'!$CA152)</f>
        <v>6.0480822539186533E-5</v>
      </c>
      <c r="CY152" s="201">
        <f t="shared" si="254"/>
        <v>9.4</v>
      </c>
      <c r="CZ152" s="201" t="str">
        <f>IF('Indicator Data'!AE152="No data","x",ROUND(IF('Indicator Data'!AE152&gt;CZ$3,0,IF('Indicator Data'!AE152&lt;CZ$4,10,(CZ$3-'Indicator Data'!AE152)/(CZ$3-CZ$4)*10)),1))</f>
        <v>x</v>
      </c>
      <c r="DA152" s="197">
        <f t="shared" si="273"/>
        <v>9.4</v>
      </c>
      <c r="DB152" s="199">
        <f t="shared" si="274"/>
        <v>4.3</v>
      </c>
      <c r="DC152" s="200">
        <f t="shared" si="255"/>
        <v>3.3</v>
      </c>
      <c r="DD152" s="202">
        <f t="shared" si="256"/>
        <v>3.6</v>
      </c>
      <c r="DE152" s="201">
        <f>ROUND(IF('Indicator Data'!AH152=0,0,IF('Indicator Data'!AH152&gt;DE$3,10,IF('Indicator Data'!AH152&lt;DE$4,0,10-(DE$3-'Indicator Data'!AH152)/(DE$3-DE$4)*10))),1)</f>
        <v>0</v>
      </c>
      <c r="DF152" s="201">
        <f>ROUND(IF('Indicator Data'!AI152=0,0,IF(LOG('Indicator Data'!AI152)&gt;LOG(DF$3),10,IF(LOG('Indicator Data'!AI152)&lt;LOG(DF$4),0,10-(LOG(DF$3)-LOG('Indicator Data'!AI152))/(LOG(DF$3)-LOG(DF$4))*10))),1)</f>
        <v>0</v>
      </c>
      <c r="DG152" s="203">
        <f t="shared" si="257"/>
        <v>0</v>
      </c>
      <c r="DH152" s="197">
        <f>'Indicator Data'!AJ152</f>
        <v>0</v>
      </c>
      <c r="DI152" s="197">
        <f>'Indicator Data'!AK152</f>
        <v>0</v>
      </c>
      <c r="DJ152" s="200">
        <f t="shared" si="258"/>
        <v>0</v>
      </c>
      <c r="DK152" s="202">
        <f t="shared" si="259"/>
        <v>0</v>
      </c>
      <c r="DL152" s="13"/>
      <c r="DM152" s="24"/>
    </row>
    <row r="153" spans="1:117" s="2" customFormat="1">
      <c r="A153" s="205" t="str">
        <f>'Indicator Data'!A153</f>
        <v>Sao Tome and Principe</v>
      </c>
      <c r="B153" s="206" t="str">
        <f>'Indicator Data'!B153</f>
        <v>STP</v>
      </c>
      <c r="C153" s="204">
        <f>ROUND(IF('Indicator Data'!C153=0,0.1,IF(LOG('Indicator Data'!C153)&gt;C$3,10,IF(LOG('Indicator Data'!C153)&lt;C$4,0,10-(C$3-LOG('Indicator Data'!C153))/(C$3-C$4)*10))),1)</f>
        <v>0.1</v>
      </c>
      <c r="D153" s="196">
        <f>ROUND(IF('Indicator Data'!D153=0,0.1,IF(LOG('Indicator Data'!D153)&gt;D$3,10,IF(LOG('Indicator Data'!D153)&lt;D$4,0,10-(D$3-LOG('Indicator Data'!D153))/(D$3-D$4)*10))),1)</f>
        <v>0.1</v>
      </c>
      <c r="E153" s="197">
        <f t="shared" si="214"/>
        <v>0.1</v>
      </c>
      <c r="F153" s="197">
        <f>IF('Indicator Data'!E153="No data",0.1,(ROUND(IF('Indicator Data'!E153=0,0,IF(LOG('Indicator Data'!E153)&gt;F$3,10,IF(LOG('Indicator Data'!E153)&lt;F$4,0,10-(F$3-LOG('Indicator Data'!E153))/(F$3-F$4)*10))),1)))</f>
        <v>0.1</v>
      </c>
      <c r="G153" s="197">
        <f>ROUND(IF('Indicator Data'!F153=0,0,IF(LOG('Indicator Data'!F153)&gt;G$3,10,IF(LOG('Indicator Data'!F153)&lt;G$4,0,10-(G$3-LOG('Indicator Data'!F153))/(G$3-G$4)*10))),1)</f>
        <v>0</v>
      </c>
      <c r="H153" s="196">
        <f>ROUND(IF('Indicator Data'!G153=0,0,IF(LOG('Indicator Data'!G153)&gt;H$3,10,IF(LOG('Indicator Data'!G153)&lt;H$4,0,10-(H$3-LOG('Indicator Data'!G153))/(H$3-H$4)*10))),1)</f>
        <v>0</v>
      </c>
      <c r="I153" s="196">
        <f>ROUND(IF('Indicator Data'!H153=0,0,IF(LOG('Indicator Data'!H153)&gt;I$3,10,IF(LOG('Indicator Data'!H153)&lt;I$4,0,10-(I$3-LOG('Indicator Data'!H153))/(I$3-I$4)*10))),1)</f>
        <v>0</v>
      </c>
      <c r="J153" s="196">
        <f t="shared" si="215"/>
        <v>0</v>
      </c>
      <c r="K153" s="196">
        <f>ROUND(IF('Indicator Data'!I153=0,0,IF(LOG('Indicator Data'!I153)&gt;K$3,10,IF(LOG('Indicator Data'!I153)&lt;K$4,0,10-(K$3-LOG('Indicator Data'!I153))/(K$3-K$4)*10))),1)</f>
        <v>0</v>
      </c>
      <c r="L153" s="197">
        <f t="shared" si="216"/>
        <v>0</v>
      </c>
      <c r="M153" s="197">
        <f>ROUND(IF('Indicator Data'!J153=0,0,IF(LOG('Indicator Data'!J153)&gt;M$3,10,IF(LOG('Indicator Data'!J153)&lt;M$4,0,10-(M$3-LOG('Indicator Data'!J153))/(M$3-M$4)*10))),1)</f>
        <v>0</v>
      </c>
      <c r="N153" s="198">
        <f>'Indicator Data'!C153/'Indicator Data'!$CB153</f>
        <v>0</v>
      </c>
      <c r="O153" s="198">
        <f>'Indicator Data'!D153/'Indicator Data'!$CB153</f>
        <v>0</v>
      </c>
      <c r="P153" s="198" t="str">
        <f>IF(F153=0.1,"x",'Indicator Data'!E153/'Indicator Data'!$CB153)</f>
        <v>x</v>
      </c>
      <c r="Q153" s="198">
        <f>'Indicator Data'!F153/'Indicator Data'!$CB153</f>
        <v>0</v>
      </c>
      <c r="R153" s="198">
        <f>'Indicator Data'!G153/'Indicator Data'!$CB153</f>
        <v>0</v>
      </c>
      <c r="S153" s="198">
        <f>'Indicator Data'!H153/'Indicator Data'!$CB153</f>
        <v>0</v>
      </c>
      <c r="T153" s="198">
        <f>'Indicator Data'!I153/'Indicator Data'!$CB153</f>
        <v>0</v>
      </c>
      <c r="U153" s="198">
        <f>'Indicator Data'!J153/'Indicator Data'!$CB153</f>
        <v>0</v>
      </c>
      <c r="V153" s="196">
        <f t="shared" si="217"/>
        <v>0</v>
      </c>
      <c r="W153" s="196">
        <f t="shared" si="218"/>
        <v>0</v>
      </c>
      <c r="X153" s="197">
        <f t="shared" si="219"/>
        <v>0</v>
      </c>
      <c r="Y153" s="197">
        <f t="shared" si="220"/>
        <v>0.1</v>
      </c>
      <c r="Z153" s="197">
        <f t="shared" si="221"/>
        <v>0</v>
      </c>
      <c r="AA153" s="196">
        <f t="shared" si="222"/>
        <v>0</v>
      </c>
      <c r="AB153" s="196">
        <f t="shared" si="223"/>
        <v>0</v>
      </c>
      <c r="AC153" s="196">
        <f t="shared" si="224"/>
        <v>0</v>
      </c>
      <c r="AD153" s="196">
        <f t="shared" si="225"/>
        <v>0</v>
      </c>
      <c r="AE153" s="197">
        <f t="shared" si="226"/>
        <v>0</v>
      </c>
      <c r="AF153" s="197">
        <f t="shared" si="227"/>
        <v>0</v>
      </c>
      <c r="AG153" s="196">
        <f>ROUND(IF('Indicator Data'!K153=0,0,IF('Indicator Data'!K153&gt;AG$3,10,IF('Indicator Data'!K153&lt;AG$4,0,10-(AG$3-'Indicator Data'!K153)/(AG$3-AG$4)*10))),1)</f>
        <v>0</v>
      </c>
      <c r="AH153" s="199">
        <f t="shared" si="228"/>
        <v>0.1</v>
      </c>
      <c r="AI153" s="199">
        <f t="shared" si="229"/>
        <v>0.1</v>
      </c>
      <c r="AJ153" s="197">
        <f t="shared" si="230"/>
        <v>0</v>
      </c>
      <c r="AK153" s="197">
        <f t="shared" si="231"/>
        <v>0</v>
      </c>
      <c r="AL153" s="199">
        <f t="shared" si="232"/>
        <v>0</v>
      </c>
      <c r="AM153" s="199">
        <f t="shared" si="233"/>
        <v>0</v>
      </c>
      <c r="AN153" s="197">
        <f t="shared" si="234"/>
        <v>0</v>
      </c>
      <c r="AO153" s="200">
        <f t="shared" si="235"/>
        <v>0.1</v>
      </c>
      <c r="AP153" s="200">
        <f t="shared" si="260"/>
        <v>0.1</v>
      </c>
      <c r="AQ153" s="200">
        <f t="shared" si="236"/>
        <v>0</v>
      </c>
      <c r="AR153" s="200">
        <f t="shared" si="237"/>
        <v>0</v>
      </c>
      <c r="AS153" s="199">
        <f t="shared" si="238"/>
        <v>0</v>
      </c>
      <c r="AT153" s="199" t="str">
        <f>IF('Indicator Data'!L153="No data","x",IF('Indicator Data'!CC153&lt;1000,"x",ROUND((IF('Indicator Data'!L153&gt;AT$3,10,IF('Indicator Data'!L153&lt;AT$4,0,10-(AT$3-'Indicator Data'!L153)/(AT$3-AT$4)*10))),1)))</f>
        <v>x</v>
      </c>
      <c r="AU153" s="200">
        <f t="shared" si="239"/>
        <v>0</v>
      </c>
      <c r="AV153" s="201">
        <f>IF('Indicator Data'!M153="No data","x",ROUND(IF('Indicator Data'!M153=0,0,IF(LOG('Indicator Data'!M153)&gt;AV$3,10,IF(LOG('Indicator Data'!M153)&lt;AV$4,0,10-(AV$3-LOG('Indicator Data'!M153))/(AV$3-AV$4)*10))),1))</f>
        <v>5.2</v>
      </c>
      <c r="AW153" s="198">
        <f>IF(AV153="x","x",'Indicator Data'!M153/'Indicator Data'!$CB153)</f>
        <v>0.21707250598285208</v>
      </c>
      <c r="AX153" s="201">
        <f t="shared" si="240"/>
        <v>2.4</v>
      </c>
      <c r="AY153" s="197">
        <f t="shared" si="261"/>
        <v>3.9</v>
      </c>
      <c r="AZ153" s="201">
        <f>IF('Indicator Data'!N153="No data","x",ROUND(IF('Indicator Data'!N153=0,0,IF(LOG('Indicator Data'!N153)&gt;AZ$3,10,IF(LOG('Indicator Data'!N153)&lt;AZ$4,0,10-(AZ$3-LOG('Indicator Data'!N153))/(AZ$3-AZ$4)*10))),1))</f>
        <v>0</v>
      </c>
      <c r="BA153" s="198">
        <f>IF(AZ153="x","x",'Indicator Data'!N153/'Indicator Data'!$CB153)</f>
        <v>0</v>
      </c>
      <c r="BB153" s="201">
        <f t="shared" si="241"/>
        <v>0</v>
      </c>
      <c r="BC153" s="197">
        <f t="shared" si="262"/>
        <v>0</v>
      </c>
      <c r="BD153" s="201">
        <f>IF('Indicator Data'!O153="No data","x",ROUND(IF('Indicator Data'!O153=0,0,IF(LOG('Indicator Data'!O153)&gt;BD$3,10,IF(LOG('Indicator Data'!O153)&lt;BD$4,0,10-(BD$3-LOG('Indicator Data'!O153))/(BD$3-BD$4)*10))),1))</f>
        <v>0</v>
      </c>
      <c r="BE153" s="198">
        <f>IF(BD153="x","x",'Indicator Data'!O153/'Indicator Data'!$CB153)</f>
        <v>0</v>
      </c>
      <c r="BF153" s="201">
        <f t="shared" si="242"/>
        <v>0</v>
      </c>
      <c r="BG153" s="197">
        <f t="shared" si="263"/>
        <v>0</v>
      </c>
      <c r="BH153" s="201">
        <f>IF('Indicator Data'!P153="No data","x",ROUND(IF('Indicator Data'!P153=0,0,IF(LOG('Indicator Data'!P153)&gt;BH$3,10,IF(LOG('Indicator Data'!P153)&lt;BH$4,0,10-(BH$3-LOG('Indicator Data'!P153))/(BH$3-BH$4)*10))),1))</f>
        <v>5.7</v>
      </c>
      <c r="BI153" s="198">
        <f>IF(BH153="x","x",'Indicator Data'!P153/'Indicator Data'!$CB153)</f>
        <v>0.1448092202906317</v>
      </c>
      <c r="BJ153" s="201">
        <f t="shared" si="243"/>
        <v>10</v>
      </c>
      <c r="BK153" s="197">
        <f t="shared" si="264"/>
        <v>8.6999999999999993</v>
      </c>
      <c r="BL153" s="199">
        <f t="shared" si="265"/>
        <v>4.3</v>
      </c>
      <c r="BM153" s="201">
        <f>ROUND(IF('Indicator Data'!Q153=0,0,IF(LOG('Indicator Data'!Q153)&gt;BM$3,10,IF(LOG('Indicator Data'!Q153)&lt;BM$4,0,10-(BM$3-LOG('Indicator Data'!Q153))/(BM$3-BM$4)*10))),1)</f>
        <v>0</v>
      </c>
      <c r="BN153" s="252">
        <f>'Indicator Data'!R153</f>
        <v>0</v>
      </c>
      <c r="BO153" s="201">
        <f t="shared" si="244"/>
        <v>0</v>
      </c>
      <c r="BP153" s="201">
        <f t="shared" si="245"/>
        <v>0</v>
      </c>
      <c r="BQ153" s="201">
        <f>ROUND(IF('Indicator Data'!S153=0,0,IF(LOG('Indicator Data'!S153)&gt;BQ$3,10,IF(LOG('Indicator Data'!S153)&lt;BQ$4,0,10-(BQ$3-LOG('Indicator Data'!S153))/(BQ$3-BQ$4)*10))),1)</f>
        <v>6.2</v>
      </c>
      <c r="BR153" s="252">
        <f>'Indicator Data'!T153</f>
        <v>1</v>
      </c>
      <c r="BS153" s="201">
        <f t="shared" si="246"/>
        <v>10</v>
      </c>
      <c r="BT153" s="201">
        <f t="shared" si="247"/>
        <v>8.8000000000000007</v>
      </c>
      <c r="BU153" s="197">
        <f t="shared" si="248"/>
        <v>6</v>
      </c>
      <c r="BV153" s="201">
        <f>ROUND(IF('Indicator Data'!U153=0,0,IF(LOG('Indicator Data'!U153)&gt;BV$3,10,IF(LOG('Indicator Data'!U153)&lt;BV$4,0,10-(BV$3-LOG('Indicator Data'!U153))/(BV$3-BV$4)*10))),1)</f>
        <v>5.5</v>
      </c>
      <c r="BW153" s="198">
        <f>'Indicator Data'!U153/'Indicator Data'!$CB153</f>
        <v>0.35476295549111081</v>
      </c>
      <c r="BX153" s="201">
        <f t="shared" si="249"/>
        <v>3.9</v>
      </c>
      <c r="BY153" s="197">
        <f t="shared" si="266"/>
        <v>4.8</v>
      </c>
      <c r="BZ153" s="201">
        <f>ROUND(IF('Indicator Data'!V153=0,0,IF(LOG('Indicator Data'!V153)&gt;BZ$3,10,IF(LOG('Indicator Data'!V153)&lt;BZ$4,0,10-(BZ$3-LOG('Indicator Data'!V153))/(BZ$3-BZ$4)*10))),1)</f>
        <v>5.4</v>
      </c>
      <c r="CA153" s="198">
        <f>IF('Indicator Data'!V153/'Indicator Data'!$CB153&gt;1,1,'Indicator Data'!V153/'Indicator Data'!$CB153)</f>
        <v>0.31900008819873493</v>
      </c>
      <c r="CB153" s="201">
        <f t="shared" si="250"/>
        <v>3.2</v>
      </c>
      <c r="CC153" s="197">
        <f t="shared" si="267"/>
        <v>4.4000000000000004</v>
      </c>
      <c r="CD153" s="201">
        <f>ROUND(IF('Indicator Data'!W153=0,0,IF(LOG('Indicator Data'!W153)&gt;CD$3,10,IF(LOG('Indicator Data'!W153)&lt;CD$4,0,10-(CD$3-LOG('Indicator Data'!W153))/(CD$3-CD$4)*10))),1)</f>
        <v>6</v>
      </c>
      <c r="CE153" s="198">
        <f>'Indicator Data'!W153/'Indicator Data'!$CB153</f>
        <v>0.89678721716471232</v>
      </c>
      <c r="CF153" s="201">
        <f t="shared" si="251"/>
        <v>9</v>
      </c>
      <c r="CG153" s="197">
        <f t="shared" si="268"/>
        <v>7.8</v>
      </c>
      <c r="CH153" s="199">
        <f t="shared" si="252"/>
        <v>5.9</v>
      </c>
      <c r="CI153" s="201">
        <f>IF('Indicator Data'!BR153="No data","x",ROUND(IF('Indicator Data'!BR153&gt;CI$3,0,IF('Indicator Data'!BR153&lt;CI$4,10,(CI$3-'Indicator Data'!BR153)/(CI$3-CI$4)*10)),1))</f>
        <v>6.3</v>
      </c>
      <c r="CJ153" s="201">
        <f>IF('Indicator Data'!BS153="No data","x",ROUND(IF('Indicator Data'!BS153&gt;CJ$3,0,IF('Indicator Data'!BS153&lt;CJ$4,10,(CJ$3-'Indicator Data'!BS153)/(CJ$3-CJ$4)*10)),1))</f>
        <v>2.6</v>
      </c>
      <c r="CK153" s="201">
        <f>IF('Indicator Data'!AC153="No data","x",ROUND(IF('Indicator Data'!AC153&gt;CK$3,0,IF('Indicator Data'!AC153&lt;CK$4,10,(CK$3-'Indicator Data'!AC153)/(CK$3-CK$4)*10)),1))</f>
        <v>5.9</v>
      </c>
      <c r="CL153" s="197">
        <f t="shared" si="253"/>
        <v>4.9000000000000004</v>
      </c>
      <c r="CM153" s="201">
        <f>IF('Indicator Data'!X153="No data","x",ROUND(IF(LOG('Indicator Data'!X153)&gt;CM$3,10,IF(LOG('Indicator Data'!X153)&lt;CM$4,0,10-(CM$3-LOG('Indicator Data'!X153))/(CM$3-CM$4)*10)),1))</f>
        <v>7.8</v>
      </c>
      <c r="CN153" s="201">
        <f>IF('Indicator Data'!Y153="No data","x",ROUND(IF('Indicator Data'!Y153&gt;CN$3,10,IF('Indicator Data'!Y153&lt;CN$4,0,10-(CN$3-'Indicator Data'!Y153)/(CN$3-CN$4)*10)),1))</f>
        <v>5.8</v>
      </c>
      <c r="CO153" s="201">
        <f>IF('Indicator Data'!Z153="No data","x",ROUND(IF('Indicator Data'!Z153&gt;CO$3,10,IF('Indicator Data'!Z153&lt;CO$4,0,10-(CO$3-'Indicator Data'!Z153)/(CO$3-CO$4)*10)),1))</f>
        <v>7.4</v>
      </c>
      <c r="CP153" s="201">
        <f>IF('Indicator Data'!AA153="No data","x",ROUND(IF('Indicator Data'!AA153&gt;CP$3,10,IF('Indicator Data'!AA153&lt;CP$4,0,10-(CP$3-'Indicator Data'!AA153)/(CP$3-CP$4)*10)),1))</f>
        <v>4.5999999999999996</v>
      </c>
      <c r="CQ153" s="197">
        <f t="shared" si="269"/>
        <v>6.4</v>
      </c>
      <c r="CR153" s="199">
        <f t="shared" si="270"/>
        <v>5.9</v>
      </c>
      <c r="CS153" s="201">
        <f>IF('Indicator Data'!AF153="No data","x",ROUND(IF('Indicator Data'!AF153&gt;CS$3,10,IF('Indicator Data'!AF153&lt;CS$4,0,10-(CS$3-'Indicator Data'!AF153)/(CS$3-CS$4)*10)),1))</f>
        <v>9.5</v>
      </c>
      <c r="CT153" s="201">
        <f>IF('Indicator Data'!AG153="No data","x",ROUND(IF('Indicator Data'!AG153&gt;CT$3,10,IF('Indicator Data'!AG153&lt;CT$4,0,10-(CT$3-'Indicator Data'!AG153)/(CT$3-CT$4)*10)),1))</f>
        <v>6.3</v>
      </c>
      <c r="CU153" s="197">
        <f t="shared" si="271"/>
        <v>6.9</v>
      </c>
      <c r="CV153" s="201">
        <f>IF('Indicator Data'!AB153="No data","x",ROUND(IF('Indicator Data'!AB153&gt;CV$3,10,IF('Indicator Data'!AB153&lt;CV$4,0,10-(CV$3-'Indicator Data'!AB153)/(CV$3-CV$4)*10)),1))</f>
        <v>10</v>
      </c>
      <c r="CW153" s="197">
        <f t="shared" si="272"/>
        <v>6.2</v>
      </c>
      <c r="CX153" s="198">
        <f>IF('Indicator Data'!AD153="No data","x",'Indicator Data'!AD153/'Indicator Data'!$CA153)</f>
        <v>2.9658561514138009E-4</v>
      </c>
      <c r="CY153" s="201">
        <f t="shared" si="254"/>
        <v>7</v>
      </c>
      <c r="CZ153" s="201">
        <f>IF('Indicator Data'!AE153="No data","x",ROUND(IF('Indicator Data'!AE153&gt;CZ$3,0,IF('Indicator Data'!AE153&lt;CZ$4,10,(CZ$3-'Indicator Data'!AE153)/(CZ$3-CZ$4)*10)),1))</f>
        <v>6</v>
      </c>
      <c r="DA153" s="197">
        <f t="shared" si="273"/>
        <v>6.5</v>
      </c>
      <c r="DB153" s="199">
        <f t="shared" si="274"/>
        <v>6.5</v>
      </c>
      <c r="DC153" s="200">
        <f t="shared" si="255"/>
        <v>5.7</v>
      </c>
      <c r="DD153" s="202">
        <f t="shared" si="256"/>
        <v>1.3</v>
      </c>
      <c r="DE153" s="201">
        <f>ROUND(IF('Indicator Data'!AH153=0,0,IF('Indicator Data'!AH153&gt;DE$3,10,IF('Indicator Data'!AH153&lt;DE$4,0,10-(DE$3-'Indicator Data'!AH153)/(DE$3-DE$4)*10))),1)</f>
        <v>0</v>
      </c>
      <c r="DF153" s="201">
        <f>ROUND(IF('Indicator Data'!AI153=0,0,IF(LOG('Indicator Data'!AI153)&gt;LOG(DF$3),10,IF(LOG('Indicator Data'!AI153)&lt;LOG(DF$4),0,10-(LOG(DF$3)-LOG('Indicator Data'!AI153))/(LOG(DF$3)-LOG(DF$4))*10))),1)</f>
        <v>0</v>
      </c>
      <c r="DG153" s="203">
        <f t="shared" si="257"/>
        <v>0</v>
      </c>
      <c r="DH153" s="197">
        <f>'Indicator Data'!AJ153</f>
        <v>0</v>
      </c>
      <c r="DI153" s="197">
        <f>'Indicator Data'!AK153</f>
        <v>0</v>
      </c>
      <c r="DJ153" s="200">
        <f t="shared" si="258"/>
        <v>0</v>
      </c>
      <c r="DK153" s="202">
        <f t="shared" si="259"/>
        <v>0</v>
      </c>
      <c r="DL153" s="13"/>
      <c r="DM153" s="24"/>
    </row>
    <row r="154" spans="1:117" s="2" customFormat="1">
      <c r="A154" s="205" t="str">
        <f>'Indicator Data'!A154</f>
        <v>Saudi Arabia</v>
      </c>
      <c r="B154" s="206" t="str">
        <f>'Indicator Data'!B154</f>
        <v>SAU</v>
      </c>
      <c r="C154" s="204">
        <f>ROUND(IF('Indicator Data'!C154=0,0.1,IF(LOG('Indicator Data'!C154)&gt;C$3,10,IF(LOG('Indicator Data'!C154)&lt;C$4,0,10-(C$3-LOG('Indicator Data'!C154))/(C$3-C$4)*10))),1)</f>
        <v>6</v>
      </c>
      <c r="D154" s="196">
        <f>ROUND(IF('Indicator Data'!D154=0,0.1,IF(LOG('Indicator Data'!D154)&gt;D$3,10,IF(LOG('Indicator Data'!D154)&lt;D$4,0,10-(D$3-LOG('Indicator Data'!D154))/(D$3-D$4)*10))),1)</f>
        <v>1.1000000000000001</v>
      </c>
      <c r="E154" s="197">
        <f t="shared" si="214"/>
        <v>4</v>
      </c>
      <c r="F154" s="197">
        <f>IF('Indicator Data'!E154="No data",0.1,(ROUND(IF('Indicator Data'!E154=0,0,IF(LOG('Indicator Data'!E154)&gt;F$3,10,IF(LOG('Indicator Data'!E154)&lt;F$4,0,10-(F$3-LOG('Indicator Data'!E154))/(F$3-F$4)*10))),1)))</f>
        <v>6</v>
      </c>
      <c r="G154" s="197">
        <f>ROUND(IF('Indicator Data'!F154=0,0,IF(LOG('Indicator Data'!F154)&gt;G$3,10,IF(LOG('Indicator Data'!F154)&lt;G$4,0,10-(G$3-LOG('Indicator Data'!F154))/(G$3-G$4)*10))),1)</f>
        <v>0</v>
      </c>
      <c r="H154" s="196">
        <f>ROUND(IF('Indicator Data'!G154=0,0,IF(LOG('Indicator Data'!G154)&gt;H$3,10,IF(LOG('Indicator Data'!G154)&lt;H$4,0,10-(H$3-LOG('Indicator Data'!G154))/(H$3-H$4)*10))),1)</f>
        <v>0</v>
      </c>
      <c r="I154" s="196">
        <f>ROUND(IF('Indicator Data'!H154=0,0,IF(LOG('Indicator Data'!H154)&gt;I$3,10,IF(LOG('Indicator Data'!H154)&lt;I$4,0,10-(I$3-LOG('Indicator Data'!H154))/(I$3-I$4)*10))),1)</f>
        <v>0</v>
      </c>
      <c r="J154" s="196">
        <f t="shared" si="215"/>
        <v>0</v>
      </c>
      <c r="K154" s="196">
        <f>ROUND(IF('Indicator Data'!I154=0,0,IF(LOG('Indicator Data'!I154)&gt;K$3,10,IF(LOG('Indicator Data'!I154)&lt;K$4,0,10-(K$3-LOG('Indicator Data'!I154))/(K$3-K$4)*10))),1)</f>
        <v>0</v>
      </c>
      <c r="L154" s="197">
        <f t="shared" si="216"/>
        <v>0</v>
      </c>
      <c r="M154" s="197">
        <f>ROUND(IF('Indicator Data'!J154=0,0,IF(LOG('Indicator Data'!J154)&gt;M$3,10,IF(LOG('Indicator Data'!J154)&lt;M$4,0,10-(M$3-LOG('Indicator Data'!J154))/(M$3-M$4)*10))),1)</f>
        <v>0</v>
      </c>
      <c r="N154" s="198">
        <f>'Indicator Data'!C154/'Indicator Data'!$CB154</f>
        <v>8.032614519816926E-5</v>
      </c>
      <c r="O154" s="198">
        <f>'Indicator Data'!D154/'Indicator Data'!$CB154</f>
        <v>6.751498396100136E-7</v>
      </c>
      <c r="P154" s="198">
        <f>IF(F154=0.1,"x",'Indicator Data'!E154/'Indicator Data'!$CB154)</f>
        <v>7.6162084179149769E-4</v>
      </c>
      <c r="Q154" s="198">
        <f>'Indicator Data'!F154/'Indicator Data'!$CB154</f>
        <v>0</v>
      </c>
      <c r="R154" s="198">
        <f>'Indicator Data'!G154/'Indicator Data'!$CB154</f>
        <v>0</v>
      </c>
      <c r="S154" s="198">
        <f>'Indicator Data'!H154/'Indicator Data'!$CB154</f>
        <v>0</v>
      </c>
      <c r="T154" s="198">
        <f>'Indicator Data'!I154/'Indicator Data'!$CB154</f>
        <v>0</v>
      </c>
      <c r="U154" s="198">
        <f>'Indicator Data'!J154/'Indicator Data'!$CB154</f>
        <v>0</v>
      </c>
      <c r="V154" s="196">
        <f t="shared" si="217"/>
        <v>0.4</v>
      </c>
      <c r="W154" s="196">
        <f t="shared" si="218"/>
        <v>0</v>
      </c>
      <c r="X154" s="197">
        <f t="shared" si="219"/>
        <v>0.2</v>
      </c>
      <c r="Y154" s="197">
        <f t="shared" si="220"/>
        <v>0.5</v>
      </c>
      <c r="Z154" s="197">
        <f t="shared" si="221"/>
        <v>0</v>
      </c>
      <c r="AA154" s="196">
        <f t="shared" si="222"/>
        <v>0</v>
      </c>
      <c r="AB154" s="196">
        <f t="shared" si="223"/>
        <v>0</v>
      </c>
      <c r="AC154" s="196">
        <f t="shared" si="224"/>
        <v>0</v>
      </c>
      <c r="AD154" s="196">
        <f t="shared" si="225"/>
        <v>0</v>
      </c>
      <c r="AE154" s="197">
        <f t="shared" si="226"/>
        <v>0</v>
      </c>
      <c r="AF154" s="197">
        <f t="shared" si="227"/>
        <v>0</v>
      </c>
      <c r="AG154" s="196">
        <f>ROUND(IF('Indicator Data'!K154=0,0,IF('Indicator Data'!K154&gt;AG$3,10,IF('Indicator Data'!K154&lt;AG$4,0,10-(AG$3-'Indicator Data'!K154)/(AG$3-AG$4)*10))),1)</f>
        <v>0</v>
      </c>
      <c r="AH154" s="199">
        <f t="shared" si="228"/>
        <v>3.2</v>
      </c>
      <c r="AI154" s="199">
        <f t="shared" si="229"/>
        <v>0.6</v>
      </c>
      <c r="AJ154" s="197">
        <f t="shared" si="230"/>
        <v>0</v>
      </c>
      <c r="AK154" s="197">
        <f t="shared" si="231"/>
        <v>0</v>
      </c>
      <c r="AL154" s="199">
        <f t="shared" si="232"/>
        <v>0</v>
      </c>
      <c r="AM154" s="199">
        <f t="shared" si="233"/>
        <v>0</v>
      </c>
      <c r="AN154" s="197">
        <f t="shared" si="234"/>
        <v>0</v>
      </c>
      <c r="AO154" s="200">
        <f t="shared" si="235"/>
        <v>2.2999999999999998</v>
      </c>
      <c r="AP154" s="200">
        <f t="shared" si="260"/>
        <v>3.7</v>
      </c>
      <c r="AQ154" s="200">
        <f t="shared" si="236"/>
        <v>0</v>
      </c>
      <c r="AR154" s="200">
        <f t="shared" si="237"/>
        <v>0</v>
      </c>
      <c r="AS154" s="199">
        <f t="shared" si="238"/>
        <v>0</v>
      </c>
      <c r="AT154" s="199">
        <f>IF('Indicator Data'!L154="No data","x",IF('Indicator Data'!CC154&lt;1000,"x",ROUND((IF('Indicator Data'!L154&gt;AT$3,10,IF('Indicator Data'!L154&lt;AT$4,0,10-(AT$3-'Indicator Data'!L154)/(AT$3-AT$4)*10))),1)))</f>
        <v>10</v>
      </c>
      <c r="AU154" s="200">
        <f t="shared" si="239"/>
        <v>5</v>
      </c>
      <c r="AV154" s="201">
        <f>IF('Indicator Data'!M154="No data","x",ROUND(IF('Indicator Data'!M154=0,0,IF(LOG('Indicator Data'!M154)&gt;AV$3,10,IF(LOG('Indicator Data'!M154)&lt;AV$4,0,10-(AV$3-LOG('Indicator Data'!M154))/(AV$3-AV$4)*10))),1))</f>
        <v>9</v>
      </c>
      <c r="AW154" s="198">
        <f>IF(AV154="x","x",'Indicator Data'!M154/'Indicator Data'!$CB154)</f>
        <v>0.61335596329065589</v>
      </c>
      <c r="AX154" s="201">
        <f t="shared" si="240"/>
        <v>6.8</v>
      </c>
      <c r="AY154" s="197">
        <f t="shared" si="261"/>
        <v>8.1</v>
      </c>
      <c r="AZ154" s="201" t="str">
        <f>IF('Indicator Data'!N154="No data","x",ROUND(IF('Indicator Data'!N154=0,0,IF(LOG('Indicator Data'!N154)&gt;AZ$3,10,IF(LOG('Indicator Data'!N154)&lt;AZ$4,0,10-(AZ$3-LOG('Indicator Data'!N154))/(AZ$3-AZ$4)*10))),1))</f>
        <v>x</v>
      </c>
      <c r="BA154" s="198" t="str">
        <f>IF(AZ154="x","x",'Indicator Data'!N154/'Indicator Data'!$CB154)</f>
        <v>x</v>
      </c>
      <c r="BB154" s="201" t="str">
        <f t="shared" si="241"/>
        <v>x</v>
      </c>
      <c r="BC154" s="197" t="str">
        <f t="shared" si="262"/>
        <v>x</v>
      </c>
      <c r="BD154" s="201" t="str">
        <f>IF('Indicator Data'!O154="No data","x",ROUND(IF('Indicator Data'!O154=0,0,IF(LOG('Indicator Data'!O154)&gt;BD$3,10,IF(LOG('Indicator Data'!O154)&lt;BD$4,0,10-(BD$3-LOG('Indicator Data'!O154))/(BD$3-BD$4)*10))),1))</f>
        <v>x</v>
      </c>
      <c r="BE154" s="198" t="str">
        <f>IF(BD154="x","x",'Indicator Data'!O154/'Indicator Data'!$CB154)</f>
        <v>x</v>
      </c>
      <c r="BF154" s="201" t="str">
        <f t="shared" si="242"/>
        <v>x</v>
      </c>
      <c r="BG154" s="197" t="str">
        <f t="shared" si="263"/>
        <v>x</v>
      </c>
      <c r="BH154" s="201" t="str">
        <f>IF('Indicator Data'!P154="No data","x",ROUND(IF('Indicator Data'!P154=0,0,IF(LOG('Indicator Data'!P154)&gt;BH$3,10,IF(LOG('Indicator Data'!P154)&lt;BH$4,0,10-(BH$3-LOG('Indicator Data'!P154))/(BH$3-BH$4)*10))),1))</f>
        <v>x</v>
      </c>
      <c r="BI154" s="198" t="str">
        <f>IF(BH154="x","x",'Indicator Data'!P154/'Indicator Data'!$CB154)</f>
        <v>x</v>
      </c>
      <c r="BJ154" s="201" t="str">
        <f t="shared" si="243"/>
        <v>x</v>
      </c>
      <c r="BK154" s="197" t="str">
        <f t="shared" si="264"/>
        <v>x</v>
      </c>
      <c r="BL154" s="199">
        <f t="shared" si="265"/>
        <v>8.1</v>
      </c>
      <c r="BM154" s="201">
        <f>ROUND(IF('Indicator Data'!Q154=0,0,IF(LOG('Indicator Data'!Q154)&gt;BM$3,10,IF(LOG('Indicator Data'!Q154)&lt;BM$4,0,10-(BM$3-LOG('Indicator Data'!Q154))/(BM$3-BM$4)*10))),1)</f>
        <v>8.8000000000000007</v>
      </c>
      <c r="BN154" s="252">
        <f>'Indicator Data'!R154</f>
        <v>0.41719719900000002</v>
      </c>
      <c r="BO154" s="201">
        <f t="shared" si="244"/>
        <v>4.2</v>
      </c>
      <c r="BP154" s="201">
        <f t="shared" si="245"/>
        <v>7.1</v>
      </c>
      <c r="BQ154" s="201">
        <f>ROUND(IF('Indicator Data'!S154=0,0,IF(LOG('Indicator Data'!S154)&gt;BQ$3,10,IF(LOG('Indicator Data'!S154)&lt;BQ$4,0,10-(BQ$3-LOG('Indicator Data'!S154))/(BQ$3-BQ$4)*10))),1)</f>
        <v>8.4</v>
      </c>
      <c r="BR154" s="252">
        <f>'Indicator Data'!T154</f>
        <v>0.22280171200000001</v>
      </c>
      <c r="BS154" s="201">
        <f t="shared" si="246"/>
        <v>2.2000000000000002</v>
      </c>
      <c r="BT154" s="201">
        <f t="shared" si="247"/>
        <v>6.2</v>
      </c>
      <c r="BU154" s="197">
        <f t="shared" si="248"/>
        <v>6.7</v>
      </c>
      <c r="BV154" s="201">
        <f>ROUND(IF('Indicator Data'!U154=0,0,IF(LOG('Indicator Data'!U154)&gt;BV$3,10,IF(LOG('Indicator Data'!U154)&lt;BV$4,0,10-(BV$3-LOG('Indicator Data'!U154))/(BV$3-BV$4)*10))),1)</f>
        <v>8.1999999999999993</v>
      </c>
      <c r="BW154" s="198">
        <f>'Indicator Data'!U154/'Indicator Data'!$CB154</f>
        <v>0.16756374157206469</v>
      </c>
      <c r="BX154" s="201">
        <f t="shared" si="249"/>
        <v>1.9</v>
      </c>
      <c r="BY154" s="197">
        <f t="shared" si="266"/>
        <v>5.9</v>
      </c>
      <c r="BZ154" s="201">
        <f>ROUND(IF('Indicator Data'!V154=0,0,IF(LOG('Indicator Data'!V154)&gt;BZ$3,10,IF(LOG('Indicator Data'!V154)&lt;BZ$4,0,10-(BZ$3-LOG('Indicator Data'!V154))/(BZ$3-BZ$4)*10))),1)</f>
        <v>9</v>
      </c>
      <c r="CA154" s="198">
        <f>IF('Indicator Data'!V154/'Indicator Data'!$CB154&gt;1,1,'Indicator Data'!V154/'Indicator Data'!$CB154)</f>
        <v>0.6019213878206936</v>
      </c>
      <c r="CB154" s="201">
        <f t="shared" si="250"/>
        <v>6</v>
      </c>
      <c r="CC154" s="197">
        <f t="shared" si="267"/>
        <v>7.8</v>
      </c>
      <c r="CD154" s="201">
        <f>ROUND(IF('Indicator Data'!W154=0,0,IF(LOG('Indicator Data'!W154)&gt;CD$3,10,IF(LOG('Indicator Data'!W154)&lt;CD$4,0,10-(CD$3-LOG('Indicator Data'!W154))/(CD$3-CD$4)*10))),1)</f>
        <v>8.6</v>
      </c>
      <c r="CE154" s="198">
        <f>'Indicator Data'!W154/'Indicator Data'!$CB154</f>
        <v>0.32657929048691736</v>
      </c>
      <c r="CF154" s="201">
        <f t="shared" si="251"/>
        <v>3.3</v>
      </c>
      <c r="CG154" s="197">
        <f t="shared" si="268"/>
        <v>6.7</v>
      </c>
      <c r="CH154" s="199">
        <f t="shared" si="252"/>
        <v>6.8</v>
      </c>
      <c r="CI154" s="201">
        <f>IF('Indicator Data'!BR154="No data","x",ROUND(IF('Indicator Data'!BR154&gt;CI$3,0,IF('Indicator Data'!BR154&lt;CI$4,10,(CI$3-'Indicator Data'!BR154)/(CI$3-CI$4)*10)),1))</f>
        <v>0</v>
      </c>
      <c r="CJ154" s="201">
        <f>IF('Indicator Data'!BS154="No data","x",ROUND(IF('Indicator Data'!BS154&gt;CJ$3,0,IF('Indicator Data'!BS154&lt;CJ$4,10,(CJ$3-'Indicator Data'!BS154)/(CJ$3-CJ$4)*10)),1))</f>
        <v>0</v>
      </c>
      <c r="CK154" s="201" t="str">
        <f>IF('Indicator Data'!AC154="No data","x",ROUND(IF('Indicator Data'!AC154&gt;CK$3,0,IF('Indicator Data'!AC154&lt;CK$4,10,(CK$3-'Indicator Data'!AC154)/(CK$3-CK$4)*10)),1))</f>
        <v>x</v>
      </c>
      <c r="CL154" s="197">
        <f t="shared" si="253"/>
        <v>0</v>
      </c>
      <c r="CM154" s="201">
        <f>IF('Indicator Data'!X154="No data","x",ROUND(IF(LOG('Indicator Data'!X154)&gt;CM$3,10,IF(LOG('Indicator Data'!X154)&lt;CM$4,0,10-(CM$3-LOG('Indicator Data'!X154))/(CM$3-CM$4)*10)),1))</f>
        <v>4</v>
      </c>
      <c r="CN154" s="201">
        <f>IF('Indicator Data'!Y154="No data","x",ROUND(IF('Indicator Data'!Y154&gt;CN$3,10,IF('Indicator Data'!Y154&lt;CN$4,0,10-(CN$3-'Indicator Data'!Y154)/(CN$3-CN$4)*10)),1))</f>
        <v>3.7</v>
      </c>
      <c r="CO154" s="201">
        <f>IF('Indicator Data'!Z154="No data","x",ROUND(IF('Indicator Data'!Z154&gt;CO$3,10,IF('Indicator Data'!Z154&lt;CO$4,0,10-(CO$3-'Indicator Data'!Z154)/(CO$3-CO$4)*10)),1))</f>
        <v>8.4</v>
      </c>
      <c r="CP154" s="201" t="str">
        <f>IF('Indicator Data'!AA154="No data","x",ROUND(IF('Indicator Data'!AA154&gt;CP$3,10,IF('Indicator Data'!AA154&lt;CP$4,0,10-(CP$3-'Indicator Data'!AA154)/(CP$3-CP$4)*10)),1))</f>
        <v>x</v>
      </c>
      <c r="CQ154" s="197">
        <f t="shared" si="269"/>
        <v>5.4</v>
      </c>
      <c r="CR154" s="199">
        <f t="shared" si="270"/>
        <v>3.6</v>
      </c>
      <c r="CS154" s="201">
        <f>IF('Indicator Data'!AF154="No data","x",ROUND(IF('Indicator Data'!AF154&gt;CS$3,10,IF('Indicator Data'!AF154&lt;CS$4,0,10-(CS$3-'Indicator Data'!AF154)/(CS$3-CS$4)*10)),1))</f>
        <v>1.8</v>
      </c>
      <c r="CT154" s="201">
        <f>IF('Indicator Data'!AG154="No data","x",ROUND(IF('Indicator Data'!AG154&gt;CT$3,10,IF('Indicator Data'!AG154&lt;CT$4,0,10-(CT$3-'Indicator Data'!AG154)/(CT$3-CT$4)*10)),1))</f>
        <v>2.4</v>
      </c>
      <c r="CU154" s="197">
        <f t="shared" si="271"/>
        <v>4.0999999999999996</v>
      </c>
      <c r="CV154" s="201">
        <f>IF('Indicator Data'!AB154="No data","x",ROUND(IF('Indicator Data'!AB154&gt;CV$3,10,IF('Indicator Data'!AB154&lt;CV$4,0,10-(CV$3-'Indicator Data'!AB154)/(CV$3-CV$4)*10)),1))</f>
        <v>0</v>
      </c>
      <c r="CW154" s="197">
        <f t="shared" si="272"/>
        <v>0</v>
      </c>
      <c r="CX154" s="198">
        <f>IF('Indicator Data'!AD154="No data","x",'Indicator Data'!AD154/'Indicator Data'!$CA154)</f>
        <v>8.4018244798832607E-5</v>
      </c>
      <c r="CY154" s="201">
        <f t="shared" si="254"/>
        <v>9.1999999999999993</v>
      </c>
      <c r="CZ154" s="201">
        <f>IF('Indicator Data'!AE154="No data","x",ROUND(IF('Indicator Data'!AE154&gt;CZ$3,0,IF('Indicator Data'!AE154&lt;CZ$4,10,(CZ$3-'Indicator Data'!AE154)/(CZ$3-CZ$4)*10)),1))</f>
        <v>2</v>
      </c>
      <c r="DA154" s="197">
        <f t="shared" si="273"/>
        <v>5.6</v>
      </c>
      <c r="DB154" s="199">
        <f t="shared" si="274"/>
        <v>3.2</v>
      </c>
      <c r="DC154" s="200">
        <f t="shared" si="255"/>
        <v>5.8</v>
      </c>
      <c r="DD154" s="202">
        <f t="shared" si="256"/>
        <v>3.1</v>
      </c>
      <c r="DE154" s="201">
        <f>ROUND(IF('Indicator Data'!AH154=0,0,IF('Indicator Data'!AH154&gt;DE$3,10,IF('Indicator Data'!AH154&lt;DE$4,0,10-(DE$3-'Indicator Data'!AH154)/(DE$3-DE$4)*10))),1)</f>
        <v>4.3</v>
      </c>
      <c r="DF154" s="201">
        <f>ROUND(IF('Indicator Data'!AI154=0,0,IF(LOG('Indicator Data'!AI154)&gt;LOG(DF$3),10,IF(LOG('Indicator Data'!AI154)&lt;LOG(DF$4),0,10-(LOG(DF$3)-LOG('Indicator Data'!AI154))/(LOG(DF$3)-LOG(DF$4))*10))),1)</f>
        <v>8.1999999999999993</v>
      </c>
      <c r="DG154" s="203">
        <f t="shared" si="257"/>
        <v>6.7</v>
      </c>
      <c r="DH154" s="197">
        <f>'Indicator Data'!AJ154</f>
        <v>0</v>
      </c>
      <c r="DI154" s="197">
        <f>'Indicator Data'!AK154</f>
        <v>0</v>
      </c>
      <c r="DJ154" s="200">
        <f t="shared" si="258"/>
        <v>0</v>
      </c>
      <c r="DK154" s="202">
        <f t="shared" si="259"/>
        <v>4.7</v>
      </c>
      <c r="DL154" s="13"/>
      <c r="DM154" s="24"/>
    </row>
    <row r="155" spans="1:117" s="2" customFormat="1">
      <c r="A155" s="205" t="str">
        <f>'Indicator Data'!A155</f>
        <v>Senegal</v>
      </c>
      <c r="B155" s="206" t="str">
        <f>'Indicator Data'!B155</f>
        <v>SEN</v>
      </c>
      <c r="C155" s="204">
        <f>ROUND(IF('Indicator Data'!C155=0,0.1,IF(LOG('Indicator Data'!C155)&gt;C$3,10,IF(LOG('Indicator Data'!C155)&lt;C$4,0,10-(C$3-LOG('Indicator Data'!C155))/(C$3-C$4)*10))),1)</f>
        <v>0.1</v>
      </c>
      <c r="D155" s="196">
        <f>ROUND(IF('Indicator Data'!D155=0,0.1,IF(LOG('Indicator Data'!D155)&gt;D$3,10,IF(LOG('Indicator Data'!D155)&lt;D$4,0,10-(D$3-LOG('Indicator Data'!D155))/(D$3-D$4)*10))),1)</f>
        <v>0.1</v>
      </c>
      <c r="E155" s="197">
        <f t="shared" si="214"/>
        <v>0.1</v>
      </c>
      <c r="F155" s="197">
        <f>IF('Indicator Data'!E155="No data",0.1,(ROUND(IF('Indicator Data'!E155=0,0,IF(LOG('Indicator Data'!E155)&gt;F$3,10,IF(LOG('Indicator Data'!E155)&lt;F$4,0,10-(F$3-LOG('Indicator Data'!E155))/(F$3-F$4)*10))),1)))</f>
        <v>6.7</v>
      </c>
      <c r="G155" s="197">
        <f>ROUND(IF('Indicator Data'!F155=0,0,IF(LOG('Indicator Data'!F155)&gt;G$3,10,IF(LOG('Indicator Data'!F155)&lt;G$4,0,10-(G$3-LOG('Indicator Data'!F155))/(G$3-G$4)*10))),1)</f>
        <v>6.1</v>
      </c>
      <c r="H155" s="196">
        <f>ROUND(IF('Indicator Data'!G155=0,0,IF(LOG('Indicator Data'!G155)&gt;H$3,10,IF(LOG('Indicator Data'!G155)&lt;H$4,0,10-(H$3-LOG('Indicator Data'!G155))/(H$3-H$4)*10))),1)</f>
        <v>0</v>
      </c>
      <c r="I155" s="196">
        <f>ROUND(IF('Indicator Data'!H155=0,0,IF(LOG('Indicator Data'!H155)&gt;I$3,10,IF(LOG('Indicator Data'!H155)&lt;I$4,0,10-(I$3-LOG('Indicator Data'!H155))/(I$3-I$4)*10))),1)</f>
        <v>0</v>
      </c>
      <c r="J155" s="196">
        <f t="shared" si="215"/>
        <v>0</v>
      </c>
      <c r="K155" s="196">
        <f>ROUND(IF('Indicator Data'!I155=0,0,IF(LOG('Indicator Data'!I155)&gt;K$3,10,IF(LOG('Indicator Data'!I155)&lt;K$4,0,10-(K$3-LOG('Indicator Data'!I155))/(K$3-K$4)*10))),1)</f>
        <v>0</v>
      </c>
      <c r="L155" s="197">
        <f t="shared" si="216"/>
        <v>0</v>
      </c>
      <c r="M155" s="197">
        <f>ROUND(IF('Indicator Data'!J155=0,0,IF(LOG('Indicator Data'!J155)&gt;M$3,10,IF(LOG('Indicator Data'!J155)&lt;M$4,0,10-(M$3-LOG('Indicator Data'!J155))/(M$3-M$4)*10))),1)</f>
        <v>9.3000000000000007</v>
      </c>
      <c r="N155" s="198">
        <f>'Indicator Data'!C155/'Indicator Data'!$CB155</f>
        <v>0</v>
      </c>
      <c r="O155" s="198">
        <f>'Indicator Data'!D155/'Indicator Data'!$CB155</f>
        <v>0</v>
      </c>
      <c r="P155" s="198">
        <f>IF(F155=0.1,"x",'Indicator Data'!E155/'Indicator Data'!$CB155)</f>
        <v>3.2642930392456481E-3</v>
      </c>
      <c r="Q155" s="198">
        <f>'Indicator Data'!F155/'Indicator Data'!$CB155</f>
        <v>2.8828324129898253E-6</v>
      </c>
      <c r="R155" s="198">
        <f>'Indicator Data'!G155/'Indicator Data'!$CB155</f>
        <v>0</v>
      </c>
      <c r="S155" s="198">
        <f>'Indicator Data'!H155/'Indicator Data'!$CB155</f>
        <v>0</v>
      </c>
      <c r="T155" s="198">
        <f>'Indicator Data'!I155/'Indicator Data'!$CB155</f>
        <v>0</v>
      </c>
      <c r="U155" s="198">
        <f>'Indicator Data'!J155/'Indicator Data'!$CB155</f>
        <v>3.3573860870773861E-3</v>
      </c>
      <c r="V155" s="196">
        <f t="shared" si="217"/>
        <v>0</v>
      </c>
      <c r="W155" s="196">
        <f t="shared" si="218"/>
        <v>0</v>
      </c>
      <c r="X155" s="197">
        <f t="shared" si="219"/>
        <v>0</v>
      </c>
      <c r="Y155" s="197">
        <f t="shared" si="220"/>
        <v>2.2000000000000002</v>
      </c>
      <c r="Z155" s="197">
        <f t="shared" si="221"/>
        <v>6.6</v>
      </c>
      <c r="AA155" s="196">
        <f t="shared" si="222"/>
        <v>0</v>
      </c>
      <c r="AB155" s="196">
        <f t="shared" si="223"/>
        <v>0</v>
      </c>
      <c r="AC155" s="196">
        <f t="shared" si="224"/>
        <v>0</v>
      </c>
      <c r="AD155" s="196">
        <f t="shared" si="225"/>
        <v>0</v>
      </c>
      <c r="AE155" s="197">
        <f t="shared" si="226"/>
        <v>0</v>
      </c>
      <c r="AF155" s="197">
        <f t="shared" si="227"/>
        <v>1.1000000000000001</v>
      </c>
      <c r="AG155" s="196">
        <f>ROUND(IF('Indicator Data'!K155=0,0,IF('Indicator Data'!K155&gt;AG$3,10,IF('Indicator Data'!K155&lt;AG$4,0,10-(AG$3-'Indicator Data'!K155)/(AG$3-AG$4)*10))),1)</f>
        <v>3.8</v>
      </c>
      <c r="AH155" s="199">
        <f t="shared" si="228"/>
        <v>0.1</v>
      </c>
      <c r="AI155" s="199">
        <f t="shared" si="229"/>
        <v>0.1</v>
      </c>
      <c r="AJ155" s="197">
        <f t="shared" si="230"/>
        <v>0</v>
      </c>
      <c r="AK155" s="197">
        <f t="shared" si="231"/>
        <v>0</v>
      </c>
      <c r="AL155" s="199">
        <f t="shared" si="232"/>
        <v>0</v>
      </c>
      <c r="AM155" s="199">
        <f t="shared" si="233"/>
        <v>0</v>
      </c>
      <c r="AN155" s="197">
        <f t="shared" si="234"/>
        <v>6.9</v>
      </c>
      <c r="AO155" s="200">
        <f t="shared" si="235"/>
        <v>0.1</v>
      </c>
      <c r="AP155" s="200">
        <f t="shared" si="260"/>
        <v>4.8</v>
      </c>
      <c r="AQ155" s="200">
        <f t="shared" si="236"/>
        <v>6.4</v>
      </c>
      <c r="AR155" s="200">
        <f t="shared" si="237"/>
        <v>0</v>
      </c>
      <c r="AS155" s="199">
        <f t="shared" si="238"/>
        <v>5.4</v>
      </c>
      <c r="AT155" s="199">
        <f>IF('Indicator Data'!L155="No data","x",IF('Indicator Data'!CC155&lt;1000,"x",ROUND((IF('Indicator Data'!L155&gt;AT$3,10,IF('Indicator Data'!L155&lt;AT$4,0,10-(AT$3-'Indicator Data'!L155)/(AT$3-AT$4)*10))),1)))</f>
        <v>6.7</v>
      </c>
      <c r="AU155" s="200">
        <f t="shared" si="239"/>
        <v>6.1</v>
      </c>
      <c r="AV155" s="201">
        <f>IF('Indicator Data'!M155="No data","x",ROUND(IF('Indicator Data'!M155=0,0,IF(LOG('Indicator Data'!M155)&gt;AV$3,10,IF(LOG('Indicator Data'!M155)&lt;AV$4,0,10-(AV$3-LOG('Indicator Data'!M155))/(AV$3-AV$4)*10))),1))</f>
        <v>8.3000000000000007</v>
      </c>
      <c r="AW155" s="198">
        <f>IF(AV155="x","x",'Indicator Data'!M155/'Indicator Data'!$CB155)</f>
        <v>0.41850334232730579</v>
      </c>
      <c r="AX155" s="201">
        <f t="shared" si="240"/>
        <v>4.7</v>
      </c>
      <c r="AY155" s="197">
        <f t="shared" si="261"/>
        <v>6.9</v>
      </c>
      <c r="AZ155" s="201">
        <f>IF('Indicator Data'!N155="No data","x",ROUND(IF('Indicator Data'!N155=0,0,IF(LOG('Indicator Data'!N155)&gt;AZ$3,10,IF(LOG('Indicator Data'!N155)&lt;AZ$4,0,10-(AZ$3-LOG('Indicator Data'!N155))/(AZ$3-AZ$4)*10))),1))</f>
        <v>0</v>
      </c>
      <c r="BA155" s="198">
        <f>IF(AZ155="x","x",'Indicator Data'!N155/'Indicator Data'!$CB155)</f>
        <v>0</v>
      </c>
      <c r="BB155" s="201">
        <f t="shared" si="241"/>
        <v>0</v>
      </c>
      <c r="BC155" s="197">
        <f t="shared" si="262"/>
        <v>0</v>
      </c>
      <c r="BD155" s="201">
        <f>IF('Indicator Data'!O155="No data","x",ROUND(IF('Indicator Data'!O155=0,0,IF(LOG('Indicator Data'!O155)&gt;BD$3,10,IF(LOG('Indicator Data'!O155)&lt;BD$4,0,10-(BD$3-LOG('Indicator Data'!O155))/(BD$3-BD$4)*10))),1))</f>
        <v>7.1</v>
      </c>
      <c r="BE155" s="198">
        <f>IF(BD155="x","x",'Indicator Data'!O155/'Indicator Data'!$CB155)</f>
        <v>1.2166581629227629E-2</v>
      </c>
      <c r="BF155" s="201">
        <f t="shared" si="242"/>
        <v>1.2</v>
      </c>
      <c r="BG155" s="197">
        <f t="shared" si="263"/>
        <v>4.8</v>
      </c>
      <c r="BH155" s="201">
        <f>IF('Indicator Data'!P155="No data","x",ROUND(IF('Indicator Data'!P155=0,0,IF(LOG('Indicator Data'!P155)&gt;BH$3,10,IF(LOG('Indicator Data'!P155)&lt;BH$4,0,10-(BH$3-LOG('Indicator Data'!P155))/(BH$3-BH$4)*10))),1))</f>
        <v>0</v>
      </c>
      <c r="BI155" s="198">
        <f>IF(BH155="x","x",'Indicator Data'!P155/'Indicator Data'!$CB155)</f>
        <v>0</v>
      </c>
      <c r="BJ155" s="201">
        <f t="shared" si="243"/>
        <v>0</v>
      </c>
      <c r="BK155" s="197">
        <f t="shared" si="264"/>
        <v>0</v>
      </c>
      <c r="BL155" s="199">
        <f t="shared" si="265"/>
        <v>3.5</v>
      </c>
      <c r="BM155" s="201">
        <f>ROUND(IF('Indicator Data'!Q155=0,0,IF(LOG('Indicator Data'!Q155)&gt;BM$3,10,IF(LOG('Indicator Data'!Q155)&lt;BM$4,0,10-(BM$3-LOG('Indicator Data'!Q155))/(BM$3-BM$4)*10))),1)</f>
        <v>8.8000000000000007</v>
      </c>
      <c r="BN155" s="252">
        <f>'Indicator Data'!R155</f>
        <v>0.999826094</v>
      </c>
      <c r="BO155" s="201">
        <f t="shared" si="244"/>
        <v>10</v>
      </c>
      <c r="BP155" s="201">
        <f t="shared" si="245"/>
        <v>9.5</v>
      </c>
      <c r="BQ155" s="201">
        <f>ROUND(IF('Indicator Data'!S155=0,0,IF(LOG('Indicator Data'!S155)&gt;BQ$3,10,IF(LOG('Indicator Data'!S155)&lt;BQ$4,0,10-(BQ$3-LOG('Indicator Data'!S155))/(BQ$3-BQ$4)*10))),1)</f>
        <v>8.8000000000000007</v>
      </c>
      <c r="BR155" s="252">
        <f>'Indicator Data'!T155</f>
        <v>0.999826094</v>
      </c>
      <c r="BS155" s="201">
        <f t="shared" si="246"/>
        <v>10</v>
      </c>
      <c r="BT155" s="201">
        <f t="shared" si="247"/>
        <v>9.5</v>
      </c>
      <c r="BU155" s="197">
        <f t="shared" si="248"/>
        <v>9.5</v>
      </c>
      <c r="BV155" s="201">
        <f>ROUND(IF('Indicator Data'!U155=0,0,IF(LOG('Indicator Data'!U155)&gt;BV$3,10,IF(LOG('Indicator Data'!U155)&lt;BV$4,0,10-(BV$3-LOG('Indicator Data'!U155))/(BV$3-BV$4)*10))),1)</f>
        <v>7.9</v>
      </c>
      <c r="BW155" s="198">
        <f>'Indicator Data'!U155/'Indicator Data'!$CB155</f>
        <v>0.22286320498433071</v>
      </c>
      <c r="BX155" s="201">
        <f t="shared" si="249"/>
        <v>2.5</v>
      </c>
      <c r="BY155" s="197">
        <f t="shared" si="266"/>
        <v>5.9</v>
      </c>
      <c r="BZ155" s="201">
        <f>ROUND(IF('Indicator Data'!V155=0,0,IF(LOG('Indicator Data'!V155)&gt;BZ$3,10,IF(LOG('Indicator Data'!V155)&lt;BZ$4,0,10-(BZ$3-LOG('Indicator Data'!V155))/(BZ$3-BZ$4)*10))),1)</f>
        <v>8.8000000000000007</v>
      </c>
      <c r="CA155" s="198">
        <f>IF('Indicator Data'!V155/'Indicator Data'!$CB155&gt;1,1,'Indicator Data'!V155/'Indicator Data'!$CB155)</f>
        <v>0.93337276369976441</v>
      </c>
      <c r="CB155" s="201">
        <f t="shared" si="250"/>
        <v>9.3000000000000007</v>
      </c>
      <c r="CC155" s="197">
        <f t="shared" si="267"/>
        <v>9.1</v>
      </c>
      <c r="CD155" s="201">
        <f>ROUND(IF('Indicator Data'!W155=0,0,IF(LOG('Indicator Data'!W155)&gt;CD$3,10,IF(LOG('Indicator Data'!W155)&lt;CD$4,0,10-(CD$3-LOG('Indicator Data'!W155))/(CD$3-CD$4)*10))),1)</f>
        <v>8.8000000000000007</v>
      </c>
      <c r="CE155" s="198">
        <f>'Indicator Data'!W155/'Indicator Data'!$CB155</f>
        <v>0.91821632788604712</v>
      </c>
      <c r="CF155" s="201">
        <f t="shared" si="251"/>
        <v>9.1999999999999993</v>
      </c>
      <c r="CG155" s="197">
        <f t="shared" si="268"/>
        <v>9</v>
      </c>
      <c r="CH155" s="199">
        <f t="shared" si="252"/>
        <v>8.6999999999999993</v>
      </c>
      <c r="CI155" s="201">
        <f>IF('Indicator Data'!BR155="No data","x",ROUND(IF('Indicator Data'!BR155&gt;CI$3,0,IF('Indicator Data'!BR155&lt;CI$4,10,(CI$3-'Indicator Data'!BR155)/(CI$3-CI$4)*10)),1))</f>
        <v>5.4</v>
      </c>
      <c r="CJ155" s="201">
        <f>IF('Indicator Data'!BS155="No data","x",ROUND(IF('Indicator Data'!BS155&gt;CJ$3,0,IF('Indicator Data'!BS155&lt;CJ$4,10,(CJ$3-'Indicator Data'!BS155)/(CJ$3-CJ$4)*10)),1))</f>
        <v>3.2</v>
      </c>
      <c r="CK155" s="201">
        <f>IF('Indicator Data'!AC155="No data","x",ROUND(IF('Indicator Data'!AC155&gt;CK$3,0,IF('Indicator Data'!AC155&lt;CK$4,10,(CK$3-'Indicator Data'!AC155)/(CK$3-CK$4)*10)),1))</f>
        <v>7.9</v>
      </c>
      <c r="CL155" s="197">
        <f t="shared" si="253"/>
        <v>5.5</v>
      </c>
      <c r="CM155" s="201">
        <f>IF('Indicator Data'!X155="No data","x",ROUND(IF(LOG('Indicator Data'!X155)&gt;CM$3,10,IF(LOG('Indicator Data'!X155)&lt;CM$4,0,10-(CM$3-LOG('Indicator Data'!X155))/(CM$3-CM$4)*10)),1))</f>
        <v>6.4</v>
      </c>
      <c r="CN155" s="201">
        <f>IF('Indicator Data'!Y155="No data","x",ROUND(IF('Indicator Data'!Y155&gt;CN$3,10,IF('Indicator Data'!Y155&lt;CN$4,0,10-(CN$3-'Indicator Data'!Y155)/(CN$3-CN$4)*10)),1))</f>
        <v>7.4</v>
      </c>
      <c r="CO155" s="201">
        <f>IF('Indicator Data'!Z155="No data","x",ROUND(IF('Indicator Data'!Z155&gt;CO$3,10,IF('Indicator Data'!Z155&lt;CO$4,0,10-(CO$3-'Indicator Data'!Z155)/(CO$3-CO$4)*10)),1))</f>
        <v>4.8</v>
      </c>
      <c r="CP155" s="201">
        <f>IF('Indicator Data'!AA155="No data","x",ROUND(IF('Indicator Data'!AA155&gt;CP$3,10,IF('Indicator Data'!AA155&lt;CP$4,0,10-(CP$3-'Indicator Data'!AA155)/(CP$3-CP$4)*10)),1))</f>
        <v>10</v>
      </c>
      <c r="CQ155" s="197">
        <f t="shared" si="269"/>
        <v>7.2</v>
      </c>
      <c r="CR155" s="199">
        <f t="shared" si="270"/>
        <v>6.6</v>
      </c>
      <c r="CS155" s="201">
        <f>IF('Indicator Data'!AF155="No data","x",ROUND(IF('Indicator Data'!AF155&gt;CS$3,10,IF('Indicator Data'!AF155&lt;CS$4,0,10-(CS$3-'Indicator Data'!AF155)/(CS$3-CS$4)*10)),1))</f>
        <v>3.3</v>
      </c>
      <c r="CT155" s="201">
        <f>IF('Indicator Data'!AG155="No data","x",ROUND(IF('Indicator Data'!AG155&gt;CT$3,10,IF('Indicator Data'!AG155&lt;CT$4,0,10-(CT$3-'Indicator Data'!AG155)/(CT$3-CT$4)*10)),1))</f>
        <v>7.1</v>
      </c>
      <c r="CU155" s="197">
        <f t="shared" si="271"/>
        <v>6.5</v>
      </c>
      <c r="CV155" s="201">
        <f>IF('Indicator Data'!AB155="No data","x",ROUND(IF('Indicator Data'!AB155&gt;CV$3,10,IF('Indicator Data'!AB155&lt;CV$4,0,10-(CV$3-'Indicator Data'!AB155)/(CV$3-CV$4)*10)),1))</f>
        <v>4.5999999999999996</v>
      </c>
      <c r="CW155" s="197">
        <f t="shared" si="272"/>
        <v>5.3</v>
      </c>
      <c r="CX155" s="198">
        <f>IF('Indicator Data'!AD155="No data","x",'Indicator Data'!AD155/'Indicator Data'!$CA155)</f>
        <v>8.6777715864793983E-5</v>
      </c>
      <c r="CY155" s="201">
        <f t="shared" si="254"/>
        <v>9.1</v>
      </c>
      <c r="CZ155" s="201">
        <f>IF('Indicator Data'!AE155="No data","x",ROUND(IF('Indicator Data'!AE155&gt;CZ$3,0,IF('Indicator Data'!AE155&lt;CZ$4,10,(CZ$3-'Indicator Data'!AE155)/(CZ$3-CZ$4)*10)),1))</f>
        <v>2</v>
      </c>
      <c r="DA155" s="197">
        <f t="shared" si="273"/>
        <v>5.6</v>
      </c>
      <c r="DB155" s="199">
        <f t="shared" si="274"/>
        <v>5.8</v>
      </c>
      <c r="DC155" s="200">
        <f t="shared" si="255"/>
        <v>6.5</v>
      </c>
      <c r="DD155" s="202">
        <f t="shared" si="256"/>
        <v>4.5</v>
      </c>
      <c r="DE155" s="201">
        <f>ROUND(IF('Indicator Data'!AH155=0,0,IF('Indicator Data'!AH155&gt;DE$3,10,IF('Indicator Data'!AH155&lt;DE$4,0,10-(DE$3-'Indicator Data'!AH155)/(DE$3-DE$4)*10))),1)</f>
        <v>1.5</v>
      </c>
      <c r="DF155" s="201">
        <f>ROUND(IF('Indicator Data'!AI155=0,0,IF(LOG('Indicator Data'!AI155)&gt;LOG(DF$3),10,IF(LOG('Indicator Data'!AI155)&lt;LOG(DF$4),0,10-(LOG(DF$3)-LOG('Indicator Data'!AI155))/(LOG(DF$3)-LOG(DF$4))*10))),1)</f>
        <v>0.2</v>
      </c>
      <c r="DG155" s="203">
        <f t="shared" si="257"/>
        <v>0.9</v>
      </c>
      <c r="DH155" s="197">
        <f>'Indicator Data'!AJ155</f>
        <v>0</v>
      </c>
      <c r="DI155" s="197">
        <f>'Indicator Data'!AK155</f>
        <v>0</v>
      </c>
      <c r="DJ155" s="200">
        <f t="shared" si="258"/>
        <v>0</v>
      </c>
      <c r="DK155" s="202">
        <f t="shared" si="259"/>
        <v>0.6</v>
      </c>
      <c r="DL155" s="13"/>
      <c r="DM155" s="24"/>
    </row>
    <row r="156" spans="1:117" s="2" customFormat="1">
      <c r="A156" s="205" t="str">
        <f>'Indicator Data'!A156</f>
        <v>Serbia</v>
      </c>
      <c r="B156" s="206" t="str">
        <f>'Indicator Data'!B156</f>
        <v>SRB</v>
      </c>
      <c r="C156" s="204">
        <f>ROUND(IF('Indicator Data'!C156=0,0.1,IF(LOG('Indicator Data'!C156)&gt;C$3,10,IF(LOG('Indicator Data'!C156)&lt;C$4,0,10-(C$3-LOG('Indicator Data'!C156))/(C$3-C$4)*10))),1)</f>
        <v>7.7</v>
      </c>
      <c r="D156" s="196">
        <f>ROUND(IF('Indicator Data'!D156=0,0.1,IF(LOG('Indicator Data'!D156)&gt;D$3,10,IF(LOG('Indicator Data'!D156)&lt;D$4,0,10-(D$3-LOG('Indicator Data'!D156))/(D$3-D$4)*10))),1)</f>
        <v>0.1</v>
      </c>
      <c r="E156" s="197">
        <f t="shared" si="214"/>
        <v>5</v>
      </c>
      <c r="F156" s="197">
        <f>IF('Indicator Data'!E156="No data",0.1,(ROUND(IF('Indicator Data'!E156=0,0,IF(LOG('Indicator Data'!E156)&gt;F$3,10,IF(LOG('Indicator Data'!E156)&lt;F$4,0,10-(F$3-LOG('Indicator Data'!E156))/(F$3-F$4)*10))),1)))</f>
        <v>7.5</v>
      </c>
      <c r="G156" s="197">
        <f>ROUND(IF('Indicator Data'!F156=0,0,IF(LOG('Indicator Data'!F156)&gt;G$3,10,IF(LOG('Indicator Data'!F156)&lt;G$4,0,10-(G$3-LOG('Indicator Data'!F156))/(G$3-G$4)*10))),1)</f>
        <v>0</v>
      </c>
      <c r="H156" s="196">
        <f>ROUND(IF('Indicator Data'!G156=0,0,IF(LOG('Indicator Data'!G156)&gt;H$3,10,IF(LOG('Indicator Data'!G156)&lt;H$4,0,10-(H$3-LOG('Indicator Data'!G156))/(H$3-H$4)*10))),1)</f>
        <v>0</v>
      </c>
      <c r="I156" s="196">
        <f>ROUND(IF('Indicator Data'!H156=0,0,IF(LOG('Indicator Data'!H156)&gt;I$3,10,IF(LOG('Indicator Data'!H156)&lt;I$4,0,10-(I$3-LOG('Indicator Data'!H156))/(I$3-I$4)*10))),1)</f>
        <v>0</v>
      </c>
      <c r="J156" s="196">
        <f t="shared" si="215"/>
        <v>0</v>
      </c>
      <c r="K156" s="196">
        <f>ROUND(IF('Indicator Data'!I156=0,0,IF(LOG('Indicator Data'!I156)&gt;K$3,10,IF(LOG('Indicator Data'!I156)&lt;K$4,0,10-(K$3-LOG('Indicator Data'!I156))/(K$3-K$4)*10))),1)</f>
        <v>0</v>
      </c>
      <c r="L156" s="197">
        <f t="shared" si="216"/>
        <v>0</v>
      </c>
      <c r="M156" s="197">
        <f>ROUND(IF('Indicator Data'!J156=0,0,IF(LOG('Indicator Data'!J156)&gt;M$3,10,IF(LOG('Indicator Data'!J156)&lt;M$4,0,10-(M$3-LOG('Indicator Data'!J156))/(M$3-M$4)*10))),1)</f>
        <v>0</v>
      </c>
      <c r="N156" s="198">
        <f>'Indicator Data'!C156/'Indicator Data'!$CB156</f>
        <v>1.7540780537311828E-3</v>
      </c>
      <c r="O156" s="198">
        <f>'Indicator Data'!D156/'Indicator Data'!$CB156</f>
        <v>0</v>
      </c>
      <c r="P156" s="198">
        <f>IF(F156=0.1,"x",'Indicator Data'!E156/'Indicator Data'!$CB156)</f>
        <v>1.4581103088928219E-2</v>
      </c>
      <c r="Q156" s="198">
        <f>'Indicator Data'!F156/'Indicator Data'!$CB156</f>
        <v>0</v>
      </c>
      <c r="R156" s="198">
        <f>'Indicator Data'!G156/'Indicator Data'!$CB156</f>
        <v>0</v>
      </c>
      <c r="S156" s="198">
        <f>'Indicator Data'!H156/'Indicator Data'!$CB156</f>
        <v>0</v>
      </c>
      <c r="T156" s="198">
        <f>'Indicator Data'!I156/'Indicator Data'!$CB156</f>
        <v>0</v>
      </c>
      <c r="U156" s="198">
        <f>'Indicator Data'!J156/'Indicator Data'!$CB156</f>
        <v>0</v>
      </c>
      <c r="V156" s="196">
        <f t="shared" si="217"/>
        <v>8.8000000000000007</v>
      </c>
      <c r="W156" s="196">
        <f t="shared" si="218"/>
        <v>0</v>
      </c>
      <c r="X156" s="197">
        <f t="shared" si="219"/>
        <v>6</v>
      </c>
      <c r="Y156" s="197">
        <f t="shared" si="220"/>
        <v>9.6999999999999993</v>
      </c>
      <c r="Z156" s="197">
        <f t="shared" si="221"/>
        <v>0</v>
      </c>
      <c r="AA156" s="196">
        <f t="shared" si="222"/>
        <v>0</v>
      </c>
      <c r="AB156" s="196">
        <f t="shared" si="223"/>
        <v>0</v>
      </c>
      <c r="AC156" s="196">
        <f t="shared" si="224"/>
        <v>0</v>
      </c>
      <c r="AD156" s="196">
        <f t="shared" si="225"/>
        <v>0</v>
      </c>
      <c r="AE156" s="197">
        <f t="shared" si="226"/>
        <v>0</v>
      </c>
      <c r="AF156" s="197">
        <f t="shared" si="227"/>
        <v>0</v>
      </c>
      <c r="AG156" s="196">
        <f>ROUND(IF('Indicator Data'!K156=0,0,IF('Indicator Data'!K156&gt;AG$3,10,IF('Indicator Data'!K156&lt;AG$4,0,10-(AG$3-'Indicator Data'!K156)/(AG$3-AG$4)*10))),1)</f>
        <v>0</v>
      </c>
      <c r="AH156" s="199">
        <f t="shared" si="228"/>
        <v>8.3000000000000007</v>
      </c>
      <c r="AI156" s="199">
        <f t="shared" si="229"/>
        <v>0.1</v>
      </c>
      <c r="AJ156" s="197">
        <f t="shared" si="230"/>
        <v>0</v>
      </c>
      <c r="AK156" s="197">
        <f t="shared" si="231"/>
        <v>0</v>
      </c>
      <c r="AL156" s="199">
        <f t="shared" si="232"/>
        <v>0</v>
      </c>
      <c r="AM156" s="199">
        <f t="shared" si="233"/>
        <v>0</v>
      </c>
      <c r="AN156" s="197">
        <f t="shared" si="234"/>
        <v>0</v>
      </c>
      <c r="AO156" s="200">
        <f t="shared" si="235"/>
        <v>5.5</v>
      </c>
      <c r="AP156" s="200">
        <f t="shared" si="260"/>
        <v>8.9</v>
      </c>
      <c r="AQ156" s="200">
        <f t="shared" si="236"/>
        <v>0</v>
      </c>
      <c r="AR156" s="200">
        <f t="shared" si="237"/>
        <v>0</v>
      </c>
      <c r="AS156" s="199">
        <f t="shared" si="238"/>
        <v>0</v>
      </c>
      <c r="AT156" s="199">
        <f>IF('Indicator Data'!L156="No data","x",IF('Indicator Data'!CC156&lt;1000,"x",ROUND((IF('Indicator Data'!L156&gt;AT$3,10,IF('Indicator Data'!L156&lt;AT$4,0,10-(AT$3-'Indicator Data'!L156)/(AT$3-AT$4)*10))),1)))</f>
        <v>5.7</v>
      </c>
      <c r="AU156" s="200">
        <f t="shared" si="239"/>
        <v>2.9</v>
      </c>
      <c r="AV156" s="201">
        <f>IF('Indicator Data'!M156="No data","x",ROUND(IF('Indicator Data'!M156=0,0,IF(LOG('Indicator Data'!M156)&gt;AV$3,10,IF(LOG('Indicator Data'!M156)&lt;AV$4,0,10-(AV$3-LOG('Indicator Data'!M156))/(AV$3-AV$4)*10))),1))</f>
        <v>8.1</v>
      </c>
      <c r="AW156" s="198">
        <f>IF(AV156="x","x",'Indicator Data'!M156/'Indicator Data'!$CB156)</f>
        <v>0.6856525886979481</v>
      </c>
      <c r="AX156" s="201">
        <f t="shared" si="240"/>
        <v>7.6</v>
      </c>
      <c r="AY156" s="197">
        <f t="shared" si="261"/>
        <v>7.9</v>
      </c>
      <c r="AZ156" s="201" t="str">
        <f>IF('Indicator Data'!N156="No data","x",ROUND(IF('Indicator Data'!N156=0,0,IF(LOG('Indicator Data'!N156)&gt;AZ$3,10,IF(LOG('Indicator Data'!N156)&lt;AZ$4,0,10-(AZ$3-LOG('Indicator Data'!N156))/(AZ$3-AZ$4)*10))),1))</f>
        <v>x</v>
      </c>
      <c r="BA156" s="198" t="str">
        <f>IF(AZ156="x","x",'Indicator Data'!N156/'Indicator Data'!$CB156)</f>
        <v>x</v>
      </c>
      <c r="BB156" s="201" t="str">
        <f t="shared" si="241"/>
        <v>x</v>
      </c>
      <c r="BC156" s="197" t="str">
        <f t="shared" si="262"/>
        <v>x</v>
      </c>
      <c r="BD156" s="201" t="str">
        <f>IF('Indicator Data'!O156="No data","x",ROUND(IF('Indicator Data'!O156=0,0,IF(LOG('Indicator Data'!O156)&gt;BD$3,10,IF(LOG('Indicator Data'!O156)&lt;BD$4,0,10-(BD$3-LOG('Indicator Data'!O156))/(BD$3-BD$4)*10))),1))</f>
        <v>x</v>
      </c>
      <c r="BE156" s="198" t="str">
        <f>IF(BD156="x","x",'Indicator Data'!O156/'Indicator Data'!$CB156)</f>
        <v>x</v>
      </c>
      <c r="BF156" s="201" t="str">
        <f t="shared" si="242"/>
        <v>x</v>
      </c>
      <c r="BG156" s="197" t="str">
        <f t="shared" si="263"/>
        <v>x</v>
      </c>
      <c r="BH156" s="201" t="str">
        <f>IF('Indicator Data'!P156="No data","x",ROUND(IF('Indicator Data'!P156=0,0,IF(LOG('Indicator Data'!P156)&gt;BH$3,10,IF(LOG('Indicator Data'!P156)&lt;BH$4,0,10-(BH$3-LOG('Indicator Data'!P156))/(BH$3-BH$4)*10))),1))</f>
        <v>x</v>
      </c>
      <c r="BI156" s="198" t="str">
        <f>IF(BH156="x","x",'Indicator Data'!P156/'Indicator Data'!$CB156)</f>
        <v>x</v>
      </c>
      <c r="BJ156" s="201" t="str">
        <f t="shared" si="243"/>
        <v>x</v>
      </c>
      <c r="BK156" s="197" t="str">
        <f t="shared" si="264"/>
        <v>x</v>
      </c>
      <c r="BL156" s="199">
        <f t="shared" si="265"/>
        <v>7.9</v>
      </c>
      <c r="BM156" s="201">
        <f>ROUND(IF('Indicator Data'!Q156=0,0,IF(LOG('Indicator Data'!Q156)&gt;BM$3,10,IF(LOG('Indicator Data'!Q156)&lt;BM$4,0,10-(BM$3-LOG('Indicator Data'!Q156))/(BM$3-BM$4)*10))),1)</f>
        <v>0</v>
      </c>
      <c r="BN156" s="252">
        <f>'Indicator Data'!R156</f>
        <v>0</v>
      </c>
      <c r="BO156" s="201">
        <f t="shared" si="244"/>
        <v>0</v>
      </c>
      <c r="BP156" s="201">
        <f t="shared" si="245"/>
        <v>0</v>
      </c>
      <c r="BQ156" s="201">
        <f>ROUND(IF('Indicator Data'!S156=0,0,IF(LOG('Indicator Data'!S156)&gt;BQ$3,10,IF(LOG('Indicator Data'!S156)&lt;BQ$4,0,10-(BQ$3-LOG('Indicator Data'!S156))/(BQ$3-BQ$4)*10))),1)</f>
        <v>0</v>
      </c>
      <c r="BR156" s="252">
        <f>'Indicator Data'!T156</f>
        <v>0</v>
      </c>
      <c r="BS156" s="201">
        <f t="shared" si="246"/>
        <v>0</v>
      </c>
      <c r="BT156" s="201">
        <f t="shared" si="247"/>
        <v>0</v>
      </c>
      <c r="BU156" s="197">
        <f t="shared" si="248"/>
        <v>0</v>
      </c>
      <c r="BV156" s="201">
        <f>ROUND(IF('Indicator Data'!U156=0,0,IF(LOG('Indicator Data'!U156)&gt;BV$3,10,IF(LOG('Indicator Data'!U156)&lt;BV$4,0,10-(BV$3-LOG('Indicator Data'!U156))/(BV$3-BV$4)*10))),1)</f>
        <v>0</v>
      </c>
      <c r="BW156" s="198">
        <f>'Indicator Data'!U156/'Indicator Data'!$CB156</f>
        <v>0</v>
      </c>
      <c r="BX156" s="201">
        <f t="shared" si="249"/>
        <v>0</v>
      </c>
      <c r="BY156" s="197">
        <f t="shared" si="266"/>
        <v>0</v>
      </c>
      <c r="BZ156" s="201">
        <f>ROUND(IF('Indicator Data'!V156=0,0,IF(LOG('Indicator Data'!V156)&gt;BZ$3,10,IF(LOG('Indicator Data'!V156)&lt;BZ$4,0,10-(BZ$3-LOG('Indicator Data'!V156))/(BZ$3-BZ$4)*10))),1)</f>
        <v>0</v>
      </c>
      <c r="CA156" s="198">
        <f>IF('Indicator Data'!V156/'Indicator Data'!$CB156&gt;1,1,'Indicator Data'!V156/'Indicator Data'!$CB156)</f>
        <v>0</v>
      </c>
      <c r="CB156" s="201">
        <f t="shared" si="250"/>
        <v>0</v>
      </c>
      <c r="CC156" s="197">
        <f t="shared" si="267"/>
        <v>0</v>
      </c>
      <c r="CD156" s="201">
        <f>ROUND(IF('Indicator Data'!W156=0,0,IF(LOG('Indicator Data'!W156)&gt;CD$3,10,IF(LOG('Indicator Data'!W156)&lt;CD$4,0,10-(CD$3-LOG('Indicator Data'!W156))/(CD$3-CD$4)*10))),1)</f>
        <v>0</v>
      </c>
      <c r="CE156" s="198">
        <f>'Indicator Data'!W156/'Indicator Data'!$CB156</f>
        <v>0</v>
      </c>
      <c r="CF156" s="201">
        <f t="shared" si="251"/>
        <v>0</v>
      </c>
      <c r="CG156" s="197">
        <f t="shared" si="268"/>
        <v>0</v>
      </c>
      <c r="CH156" s="199">
        <f t="shared" si="252"/>
        <v>0</v>
      </c>
      <c r="CI156" s="201">
        <f>IF('Indicator Data'!BR156="No data","x",ROUND(IF('Indicator Data'!BR156&gt;CI$3,0,IF('Indicator Data'!BR156&lt;CI$4,10,(CI$3-'Indicator Data'!BR156)/(CI$3-CI$4)*10)),1))</f>
        <v>0.3</v>
      </c>
      <c r="CJ156" s="201">
        <f>IF('Indicator Data'!BS156="No data","x",ROUND(IF('Indicator Data'!BS156&gt;CJ$3,0,IF('Indicator Data'!BS156&lt;CJ$4,10,(CJ$3-'Indicator Data'!BS156)/(CJ$3-CJ$4)*10)),1))</f>
        <v>2.4</v>
      </c>
      <c r="CK156" s="201">
        <f>IF('Indicator Data'!AC156="No data","x",ROUND(IF('Indicator Data'!AC156&gt;CK$3,0,IF('Indicator Data'!AC156&lt;CK$4,10,(CK$3-'Indicator Data'!AC156)/(CK$3-CK$4)*10)),1))</f>
        <v>0.2</v>
      </c>
      <c r="CL156" s="197">
        <f t="shared" si="253"/>
        <v>1</v>
      </c>
      <c r="CM156" s="201">
        <f>IF('Indicator Data'!X156="No data","x",ROUND(IF(LOG('Indicator Data'!X156)&gt;CM$3,10,IF(LOG('Indicator Data'!X156)&lt;CM$4,0,10-(CM$3-LOG('Indicator Data'!X156))/(CM$3-CM$4)*10)),1))</f>
        <v>6.3</v>
      </c>
      <c r="CN156" s="201">
        <f>IF('Indicator Data'!Y156="No data","x",ROUND(IF('Indicator Data'!Y156&gt;CN$3,10,IF('Indicator Data'!Y156&lt;CN$4,0,10-(CN$3-'Indicator Data'!Y156)/(CN$3-CN$4)*10)),1))</f>
        <v>0</v>
      </c>
      <c r="CO156" s="201">
        <f>IF('Indicator Data'!Z156="No data","x",ROUND(IF('Indicator Data'!Z156&gt;CO$3,10,IF('Indicator Data'!Z156&lt;CO$4,0,10-(CO$3-'Indicator Data'!Z156)/(CO$3-CO$4)*10)),1))</f>
        <v>5.6</v>
      </c>
      <c r="CP156" s="201">
        <f>IF('Indicator Data'!AA156="No data","x",ROUND(IF('Indicator Data'!AA156&gt;CP$3,10,IF('Indicator Data'!AA156&lt;CP$4,0,10-(CP$3-'Indicator Data'!AA156)/(CP$3-CP$4)*10)),1))</f>
        <v>2.2000000000000002</v>
      </c>
      <c r="CQ156" s="197">
        <f t="shared" si="269"/>
        <v>3.5</v>
      </c>
      <c r="CR156" s="199">
        <f t="shared" si="270"/>
        <v>2.7</v>
      </c>
      <c r="CS156" s="201">
        <f>IF('Indicator Data'!AF156="No data","x",ROUND(IF('Indicator Data'!AF156&gt;CS$3,10,IF('Indicator Data'!AF156&lt;CS$4,0,10-(CS$3-'Indicator Data'!AF156)/(CS$3-CS$4)*10)),1))</f>
        <v>0.4</v>
      </c>
      <c r="CT156" s="201">
        <f>IF('Indicator Data'!AG156="No data","x",ROUND(IF('Indicator Data'!AG156&gt;CT$3,10,IF('Indicator Data'!AG156&lt;CT$4,0,10-(CT$3-'Indicator Data'!AG156)/(CT$3-CT$4)*10)),1))</f>
        <v>0</v>
      </c>
      <c r="CU156" s="197">
        <f t="shared" si="271"/>
        <v>2.4</v>
      </c>
      <c r="CV156" s="201">
        <f>IF('Indicator Data'!AB156="No data","x",ROUND(IF('Indicator Data'!AB156&gt;CV$3,10,IF('Indicator Data'!AB156&lt;CV$4,0,10-(CV$3-'Indicator Data'!AB156)/(CV$3-CV$4)*10)),1))</f>
        <v>0</v>
      </c>
      <c r="CW156" s="197">
        <f t="shared" si="272"/>
        <v>0.7</v>
      </c>
      <c r="CX156" s="198">
        <f>IF('Indicator Data'!AD156="No data","x",'Indicator Data'!AD156/'Indicator Data'!$CA156)</f>
        <v>6.764049136067261E-4</v>
      </c>
      <c r="CY156" s="201">
        <f t="shared" si="254"/>
        <v>3.2</v>
      </c>
      <c r="CZ156" s="201">
        <f>IF('Indicator Data'!AE156="No data","x",ROUND(IF('Indicator Data'!AE156&gt;CZ$3,0,IF('Indicator Data'!AE156&lt;CZ$4,10,(CZ$3-'Indicator Data'!AE156)/(CZ$3-CZ$4)*10)),1))</f>
        <v>2</v>
      </c>
      <c r="DA156" s="197">
        <f t="shared" si="273"/>
        <v>2.6</v>
      </c>
      <c r="DB156" s="199">
        <f t="shared" si="274"/>
        <v>1.9</v>
      </c>
      <c r="DC156" s="200">
        <f t="shared" si="255"/>
        <v>3.9</v>
      </c>
      <c r="DD156" s="202">
        <f t="shared" si="256"/>
        <v>4.4000000000000004</v>
      </c>
      <c r="DE156" s="201">
        <f>ROUND(IF('Indicator Data'!AH156=0,0,IF('Indicator Data'!AH156&gt;DE$3,10,IF('Indicator Data'!AH156&lt;DE$4,0,10-(DE$3-'Indicator Data'!AH156)/(DE$3-DE$4)*10))),1)</f>
        <v>0.6</v>
      </c>
      <c r="DF156" s="201">
        <f>ROUND(IF('Indicator Data'!AI156=0,0,IF(LOG('Indicator Data'!AI156)&gt;LOG(DF$3),10,IF(LOG('Indicator Data'!AI156)&lt;LOG(DF$4),0,10-(LOG(DF$3)-LOG('Indicator Data'!AI156))/(LOG(DF$3)-LOG(DF$4))*10))),1)</f>
        <v>3.7</v>
      </c>
      <c r="DG156" s="203">
        <f t="shared" si="257"/>
        <v>2.2999999999999998</v>
      </c>
      <c r="DH156" s="197">
        <f>'Indicator Data'!AJ156</f>
        <v>0</v>
      </c>
      <c r="DI156" s="197">
        <f>'Indicator Data'!AK156</f>
        <v>0</v>
      </c>
      <c r="DJ156" s="200">
        <f t="shared" si="258"/>
        <v>0</v>
      </c>
      <c r="DK156" s="202">
        <f t="shared" si="259"/>
        <v>1.6</v>
      </c>
      <c r="DL156" s="13"/>
      <c r="DM156" s="24"/>
    </row>
    <row r="157" spans="1:117" s="2" customFormat="1">
      <c r="A157" s="205" t="str">
        <f>'Indicator Data'!A157</f>
        <v>Seychelles</v>
      </c>
      <c r="B157" s="206" t="str">
        <f>'Indicator Data'!B157</f>
        <v>SYC</v>
      </c>
      <c r="C157" s="204">
        <f>ROUND(IF('Indicator Data'!C157=0,0.1,IF(LOG('Indicator Data'!C157)&gt;C$3,10,IF(LOG('Indicator Data'!C157)&lt;C$4,0,10-(C$3-LOG('Indicator Data'!C157))/(C$3-C$4)*10))),1)</f>
        <v>0.1</v>
      </c>
      <c r="D157" s="196">
        <f>ROUND(IF('Indicator Data'!D157=0,0.1,IF(LOG('Indicator Data'!D157)&gt;D$3,10,IF(LOG('Indicator Data'!D157)&lt;D$4,0,10-(D$3-LOG('Indicator Data'!D157))/(D$3-D$4)*10))),1)</f>
        <v>0.1</v>
      </c>
      <c r="E157" s="197">
        <f t="shared" si="214"/>
        <v>0.1</v>
      </c>
      <c r="F157" s="197">
        <f>IF('Indicator Data'!E157="No data",0.1,(ROUND(IF('Indicator Data'!E157=0,0,IF(LOG('Indicator Data'!E157)&gt;F$3,10,IF(LOG('Indicator Data'!E157)&lt;F$4,0,10-(F$3-LOG('Indicator Data'!E157))/(F$3-F$4)*10))),1)))</f>
        <v>0.1</v>
      </c>
      <c r="G157" s="197">
        <f>ROUND(IF('Indicator Data'!F157=0,0,IF(LOG('Indicator Data'!F157)&gt;G$3,10,IF(LOG('Indicator Data'!F157)&lt;G$4,0,10-(G$3-LOG('Indicator Data'!F157))/(G$3-G$4)*10))),1)</f>
        <v>5.3</v>
      </c>
      <c r="H157" s="196">
        <f>ROUND(IF('Indicator Data'!G157=0,0,IF(LOG('Indicator Data'!G157)&gt;H$3,10,IF(LOG('Indicator Data'!G157)&lt;H$4,0,10-(H$3-LOG('Indicator Data'!G157))/(H$3-H$4)*10))),1)</f>
        <v>0</v>
      </c>
      <c r="I157" s="196">
        <f>ROUND(IF('Indicator Data'!H157=0,0,IF(LOG('Indicator Data'!H157)&gt;I$3,10,IF(LOG('Indicator Data'!H157)&lt;I$4,0,10-(I$3-LOG('Indicator Data'!H157))/(I$3-I$4)*10))),1)</f>
        <v>0</v>
      </c>
      <c r="J157" s="196">
        <f t="shared" si="215"/>
        <v>0</v>
      </c>
      <c r="K157" s="196">
        <f>ROUND(IF('Indicator Data'!I157=0,0,IF(LOG('Indicator Data'!I157)&gt;K$3,10,IF(LOG('Indicator Data'!I157)&lt;K$4,0,10-(K$3-LOG('Indicator Data'!I157))/(K$3-K$4)*10))),1)</f>
        <v>0</v>
      </c>
      <c r="L157" s="197">
        <f t="shared" si="216"/>
        <v>0</v>
      </c>
      <c r="M157" s="197">
        <f>ROUND(IF('Indicator Data'!J157=0,0,IF(LOG('Indicator Data'!J157)&gt;M$3,10,IF(LOG('Indicator Data'!J157)&lt;M$4,0,10-(M$3-LOG('Indicator Data'!J157))/(M$3-M$4)*10))),1)</f>
        <v>0</v>
      </c>
      <c r="N157" s="198">
        <f>'Indicator Data'!C157/'Indicator Data'!$CB157</f>
        <v>0</v>
      </c>
      <c r="O157" s="198">
        <f>'Indicator Data'!D157/'Indicator Data'!$CB157</f>
        <v>0</v>
      </c>
      <c r="P157" s="198" t="str">
        <f>IF(F157=0.1,"x",'Indicator Data'!E157/'Indicator Data'!$CB157)</f>
        <v>x</v>
      </c>
      <c r="Q157" s="198">
        <f>'Indicator Data'!F157/'Indicator Data'!$CB157</f>
        <v>1.5687615967492822E-4</v>
      </c>
      <c r="R157" s="198">
        <f>'Indicator Data'!G157/'Indicator Data'!$CB157</f>
        <v>0</v>
      </c>
      <c r="S157" s="198">
        <f>'Indicator Data'!H157/'Indicator Data'!$CB157</f>
        <v>0</v>
      </c>
      <c r="T157" s="198">
        <f>'Indicator Data'!I157/'Indicator Data'!$CB157</f>
        <v>0</v>
      </c>
      <c r="U157" s="198">
        <f>'Indicator Data'!J157/'Indicator Data'!$CB157</f>
        <v>0</v>
      </c>
      <c r="V157" s="196">
        <f t="shared" si="217"/>
        <v>0</v>
      </c>
      <c r="W157" s="196">
        <f t="shared" si="218"/>
        <v>0</v>
      </c>
      <c r="X157" s="197">
        <f t="shared" si="219"/>
        <v>0</v>
      </c>
      <c r="Y157" s="197">
        <f t="shared" si="220"/>
        <v>0.1</v>
      </c>
      <c r="Z157" s="197">
        <f t="shared" si="221"/>
        <v>10</v>
      </c>
      <c r="AA157" s="196">
        <f t="shared" si="222"/>
        <v>0</v>
      </c>
      <c r="AB157" s="196">
        <f t="shared" si="223"/>
        <v>0</v>
      </c>
      <c r="AC157" s="196">
        <f t="shared" si="224"/>
        <v>0</v>
      </c>
      <c r="AD157" s="196">
        <f t="shared" si="225"/>
        <v>0</v>
      </c>
      <c r="AE157" s="197">
        <f t="shared" si="226"/>
        <v>0</v>
      </c>
      <c r="AF157" s="197">
        <f t="shared" si="227"/>
        <v>0</v>
      </c>
      <c r="AG157" s="196">
        <f>ROUND(IF('Indicator Data'!K157=0,0,IF('Indicator Data'!K157&gt;AG$3,10,IF('Indicator Data'!K157&lt;AG$4,0,10-(AG$3-'Indicator Data'!K157)/(AG$3-AG$4)*10))),1)</f>
        <v>0</v>
      </c>
      <c r="AH157" s="199">
        <f t="shared" si="228"/>
        <v>0.1</v>
      </c>
      <c r="AI157" s="199">
        <f t="shared" si="229"/>
        <v>0.1</v>
      </c>
      <c r="AJ157" s="197">
        <f t="shared" si="230"/>
        <v>0</v>
      </c>
      <c r="AK157" s="197">
        <f t="shared" si="231"/>
        <v>0</v>
      </c>
      <c r="AL157" s="199">
        <f t="shared" si="232"/>
        <v>0</v>
      </c>
      <c r="AM157" s="199">
        <f t="shared" si="233"/>
        <v>0</v>
      </c>
      <c r="AN157" s="197">
        <f t="shared" si="234"/>
        <v>0</v>
      </c>
      <c r="AO157" s="200">
        <f t="shared" si="235"/>
        <v>0.1</v>
      </c>
      <c r="AP157" s="200">
        <f t="shared" si="260"/>
        <v>0.1</v>
      </c>
      <c r="AQ157" s="200">
        <f t="shared" si="236"/>
        <v>8.6</v>
      </c>
      <c r="AR157" s="200">
        <f t="shared" si="237"/>
        <v>0</v>
      </c>
      <c r="AS157" s="199">
        <f t="shared" si="238"/>
        <v>0</v>
      </c>
      <c r="AT157" s="199" t="str">
        <f>IF('Indicator Data'!L157="No data","x",IF('Indicator Data'!CC157&lt;1000,"x",ROUND((IF('Indicator Data'!L157&gt;AT$3,10,IF('Indicator Data'!L157&lt;AT$4,0,10-(AT$3-'Indicator Data'!L157)/(AT$3-AT$4)*10))),1)))</f>
        <v>x</v>
      </c>
      <c r="AU157" s="200">
        <f t="shared" si="239"/>
        <v>0</v>
      </c>
      <c r="AV157" s="201">
        <f>IF('Indicator Data'!M157="No data","x",ROUND(IF('Indicator Data'!M157=0,0,IF(LOG('Indicator Data'!M157)&gt;AV$3,10,IF(LOG('Indicator Data'!M157)&lt;AV$4,0,10-(AV$3-LOG('Indicator Data'!M157))/(AV$3-AV$4)*10))),1))</f>
        <v>0</v>
      </c>
      <c r="AW157" s="198">
        <f>IF(AV157="x","x",'Indicator Data'!M157/'Indicator Data'!$CB157)</f>
        <v>0</v>
      </c>
      <c r="AX157" s="201">
        <f t="shared" si="240"/>
        <v>0</v>
      </c>
      <c r="AY157" s="197">
        <f t="shared" si="261"/>
        <v>0</v>
      </c>
      <c r="AZ157" s="201">
        <f>IF('Indicator Data'!N157="No data","x",ROUND(IF('Indicator Data'!N157=0,0,IF(LOG('Indicator Data'!N157)&gt;AZ$3,10,IF(LOG('Indicator Data'!N157)&lt;AZ$4,0,10-(AZ$3-LOG('Indicator Data'!N157))/(AZ$3-AZ$4)*10))),1))</f>
        <v>0</v>
      </c>
      <c r="BA157" s="198">
        <f>IF(AZ157="x","x",'Indicator Data'!N157/'Indicator Data'!$CB157)</f>
        <v>0</v>
      </c>
      <c r="BB157" s="201">
        <f t="shared" si="241"/>
        <v>0</v>
      </c>
      <c r="BC157" s="197">
        <f t="shared" si="262"/>
        <v>0</v>
      </c>
      <c r="BD157" s="201">
        <f>IF('Indicator Data'!O157="No data","x",ROUND(IF('Indicator Data'!O157=0,0,IF(LOG('Indicator Data'!O157)&gt;BD$3,10,IF(LOG('Indicator Data'!O157)&lt;BD$4,0,10-(BD$3-LOG('Indicator Data'!O157))/(BD$3-BD$4)*10))),1))</f>
        <v>0</v>
      </c>
      <c r="BE157" s="198">
        <f>IF(BD157="x","x",'Indicator Data'!O157/'Indicator Data'!$CB157)</f>
        <v>0</v>
      </c>
      <c r="BF157" s="201">
        <f t="shared" si="242"/>
        <v>0</v>
      </c>
      <c r="BG157" s="197">
        <f t="shared" si="263"/>
        <v>0</v>
      </c>
      <c r="BH157" s="201">
        <f>IF('Indicator Data'!P157="No data","x",ROUND(IF('Indicator Data'!P157=0,0,IF(LOG('Indicator Data'!P157)&gt;BH$3,10,IF(LOG('Indicator Data'!P157)&lt;BH$4,0,10-(BH$3-LOG('Indicator Data'!P157))/(BH$3-BH$4)*10))),1))</f>
        <v>0</v>
      </c>
      <c r="BI157" s="198">
        <f>IF(BH157="x","x",'Indicator Data'!P157/'Indicator Data'!$CB157)</f>
        <v>0</v>
      </c>
      <c r="BJ157" s="201">
        <f t="shared" si="243"/>
        <v>0</v>
      </c>
      <c r="BK157" s="197">
        <f t="shared" si="264"/>
        <v>0</v>
      </c>
      <c r="BL157" s="199">
        <f t="shared" si="265"/>
        <v>0</v>
      </c>
      <c r="BM157" s="201">
        <f>ROUND(IF('Indicator Data'!Q157=0,0,IF(LOG('Indicator Data'!Q157)&gt;BM$3,10,IF(LOG('Indicator Data'!Q157)&lt;BM$4,0,10-(BM$3-LOG('Indicator Data'!Q157))/(BM$3-BM$4)*10))),1)</f>
        <v>0</v>
      </c>
      <c r="BN157" s="252">
        <f>'Indicator Data'!R157</f>
        <v>0</v>
      </c>
      <c r="BO157" s="201">
        <f t="shared" si="244"/>
        <v>0</v>
      </c>
      <c r="BP157" s="201">
        <f t="shared" si="245"/>
        <v>0</v>
      </c>
      <c r="BQ157" s="201">
        <f>ROUND(IF('Indicator Data'!S157=0,0,IF(LOG('Indicator Data'!S157)&gt;BQ$3,10,IF(LOG('Indicator Data'!S157)&lt;BQ$4,0,10-(BQ$3-LOG('Indicator Data'!S157))/(BQ$3-BQ$4)*10))),1)</f>
        <v>0</v>
      </c>
      <c r="BR157" s="252">
        <f>'Indicator Data'!T157</f>
        <v>0</v>
      </c>
      <c r="BS157" s="201">
        <f t="shared" si="246"/>
        <v>0</v>
      </c>
      <c r="BT157" s="201">
        <f t="shared" si="247"/>
        <v>0</v>
      </c>
      <c r="BU157" s="197">
        <f t="shared" si="248"/>
        <v>0</v>
      </c>
      <c r="BV157" s="201">
        <f>ROUND(IF('Indicator Data'!U157=0,0,IF(LOG('Indicator Data'!U157)&gt;BV$3,10,IF(LOG('Indicator Data'!U157)&lt;BV$4,0,10-(BV$3-LOG('Indicator Data'!U157))/(BV$3-BV$4)*10))),1)</f>
        <v>4.9000000000000004</v>
      </c>
      <c r="BW157" s="198">
        <f>'Indicator Data'!U157/'Indicator Data'!$CB157</f>
        <v>0.27060982056783905</v>
      </c>
      <c r="BX157" s="201">
        <f t="shared" si="249"/>
        <v>3</v>
      </c>
      <c r="BY157" s="197">
        <f t="shared" si="266"/>
        <v>4</v>
      </c>
      <c r="BZ157" s="201">
        <f>ROUND(IF('Indicator Data'!V157=0,0,IF(LOG('Indicator Data'!V157)&gt;BZ$3,10,IF(LOG('Indicator Data'!V157)&lt;BZ$4,0,10-(BZ$3-LOG('Indicator Data'!V157))/(BZ$3-BZ$4)*10))),1)</f>
        <v>5.3</v>
      </c>
      <c r="CA157" s="198">
        <f>IF('Indicator Data'!V157/'Indicator Data'!$CB157&gt;1,1,'Indicator Data'!V157/'Indicator Data'!$CB157)</f>
        <v>0.5619627438587762</v>
      </c>
      <c r="CB157" s="201">
        <f t="shared" si="250"/>
        <v>5.6</v>
      </c>
      <c r="CC157" s="197">
        <f t="shared" si="267"/>
        <v>5.5</v>
      </c>
      <c r="CD157" s="201">
        <f>ROUND(IF('Indicator Data'!W157=0,0,IF(LOG('Indicator Data'!W157)&gt;CD$3,10,IF(LOG('Indicator Data'!W157)&lt;CD$4,0,10-(CD$3-LOG('Indicator Data'!W157))/(CD$3-CD$4)*10))),1)</f>
        <v>5</v>
      </c>
      <c r="CE157" s="198">
        <f>'Indicator Data'!W157/'Indicator Data'!$CB157</f>
        <v>0.34791551156306044</v>
      </c>
      <c r="CF157" s="201">
        <f t="shared" si="251"/>
        <v>3.5</v>
      </c>
      <c r="CG157" s="197">
        <f t="shared" si="268"/>
        <v>4.3</v>
      </c>
      <c r="CH157" s="199">
        <f t="shared" si="252"/>
        <v>3.7</v>
      </c>
      <c r="CI157" s="201">
        <f>IF('Indicator Data'!BR157="No data","x",ROUND(IF('Indicator Data'!BR157&gt;CI$3,0,IF('Indicator Data'!BR157&lt;CI$4,10,(CI$3-'Indicator Data'!BR157)/(CI$3-CI$4)*10)),1))</f>
        <v>0</v>
      </c>
      <c r="CJ157" s="201">
        <f>IF('Indicator Data'!BS157="No data","x",ROUND(IF('Indicator Data'!BS157&gt;CJ$3,0,IF('Indicator Data'!BS157&lt;CJ$4,10,(CJ$3-'Indicator Data'!BS157)/(CJ$3-CJ$4)*10)),1))</f>
        <v>0.6</v>
      </c>
      <c r="CK157" s="201" t="str">
        <f>IF('Indicator Data'!AC157="No data","x",ROUND(IF('Indicator Data'!AC157&gt;CK$3,0,IF('Indicator Data'!AC157&lt;CK$4,10,(CK$3-'Indicator Data'!AC157)/(CK$3-CK$4)*10)),1))</f>
        <v>x</v>
      </c>
      <c r="CL157" s="197">
        <f t="shared" si="253"/>
        <v>0.3</v>
      </c>
      <c r="CM157" s="201">
        <f>IF('Indicator Data'!X157="No data","x",ROUND(IF(LOG('Indicator Data'!X157)&gt;CM$3,10,IF(LOG('Indicator Data'!X157)&lt;CM$4,0,10-(CM$3-LOG('Indicator Data'!X157))/(CM$3-CM$4)*10)),1))</f>
        <v>7.7</v>
      </c>
      <c r="CN157" s="201">
        <f>IF('Indicator Data'!Y157="No data","x",ROUND(IF('Indicator Data'!Y157&gt;CN$3,10,IF('Indicator Data'!Y157&lt;CN$4,0,10-(CN$3-'Indicator Data'!Y157)/(CN$3-CN$4)*10)),1))</f>
        <v>3.2</v>
      </c>
      <c r="CO157" s="201">
        <f>IF('Indicator Data'!Z157="No data","x",ROUND(IF('Indicator Data'!Z157&gt;CO$3,10,IF('Indicator Data'!Z157&lt;CO$4,0,10-(CO$3-'Indicator Data'!Z157)/(CO$3-CO$4)*10)),1))</f>
        <v>5.8</v>
      </c>
      <c r="CP157" s="201" t="str">
        <f>IF('Indicator Data'!AA157="No data","x",ROUND(IF('Indicator Data'!AA157&gt;CP$3,10,IF('Indicator Data'!AA157&lt;CP$4,0,10-(CP$3-'Indicator Data'!AA157)/(CP$3-CP$4)*10)),1))</f>
        <v>x</v>
      </c>
      <c r="CQ157" s="197">
        <f t="shared" si="269"/>
        <v>5.6</v>
      </c>
      <c r="CR157" s="199">
        <f t="shared" si="270"/>
        <v>3.8</v>
      </c>
      <c r="CS157" s="201" t="str">
        <f>IF('Indicator Data'!AF157="No data","x",ROUND(IF('Indicator Data'!AF157&gt;CS$3,10,IF('Indicator Data'!AF157&lt;CS$4,0,10-(CS$3-'Indicator Data'!AF157)/(CS$3-CS$4)*10)),1))</f>
        <v>x</v>
      </c>
      <c r="CT157" s="201">
        <f>IF('Indicator Data'!AG157="No data","x",ROUND(IF('Indicator Data'!AG157&gt;CT$3,10,IF('Indicator Data'!AG157&lt;CT$4,0,10-(CT$3-'Indicator Data'!AG157)/(CT$3-CT$4)*10)),1))</f>
        <v>2.1</v>
      </c>
      <c r="CU157" s="197">
        <f t="shared" si="271"/>
        <v>4.7</v>
      </c>
      <c r="CV157" s="201">
        <f>IF('Indicator Data'!AB157="No data","x",ROUND(IF('Indicator Data'!AB157&gt;CV$3,10,IF('Indicator Data'!AB157&lt;CV$4,0,10-(CV$3-'Indicator Data'!AB157)/(CV$3-CV$4)*10)),1))</f>
        <v>0</v>
      </c>
      <c r="CW157" s="197">
        <f t="shared" si="272"/>
        <v>0.2</v>
      </c>
      <c r="CX157" s="198" t="str">
        <f>IF('Indicator Data'!AD157="No data","x",'Indicator Data'!AD157/'Indicator Data'!$CA157)</f>
        <v>x</v>
      </c>
      <c r="CY157" s="201" t="str">
        <f t="shared" si="254"/>
        <v>x</v>
      </c>
      <c r="CZ157" s="201">
        <f>IF('Indicator Data'!AE157="No data","x",ROUND(IF('Indicator Data'!AE157&gt;CZ$3,0,IF('Indicator Data'!AE157&lt;CZ$4,10,(CZ$3-'Indicator Data'!AE157)/(CZ$3-CZ$4)*10)),1))</f>
        <v>2</v>
      </c>
      <c r="DA157" s="197">
        <f t="shared" si="273"/>
        <v>2</v>
      </c>
      <c r="DB157" s="199">
        <f t="shared" si="274"/>
        <v>2.2999999999999998</v>
      </c>
      <c r="DC157" s="200">
        <f t="shared" si="255"/>
        <v>2.6</v>
      </c>
      <c r="DD157" s="202">
        <f t="shared" si="256"/>
        <v>2.8</v>
      </c>
      <c r="DE157" s="201">
        <f>ROUND(IF('Indicator Data'!AH157=0,0,IF('Indicator Data'!AH157&gt;DE$3,10,IF('Indicator Data'!AH157&lt;DE$4,0,10-(DE$3-'Indicator Data'!AH157)/(DE$3-DE$4)*10))),1)</f>
        <v>0</v>
      </c>
      <c r="DF157" s="201">
        <f>ROUND(IF('Indicator Data'!AI157=0,0,IF(LOG('Indicator Data'!AI157)&gt;LOG(DF$3),10,IF(LOG('Indicator Data'!AI157)&lt;LOG(DF$4),0,10-(LOG(DF$3)-LOG('Indicator Data'!AI157))/(LOG(DF$3)-LOG(DF$4))*10))),1)</f>
        <v>0</v>
      </c>
      <c r="DG157" s="203">
        <f t="shared" si="257"/>
        <v>0</v>
      </c>
      <c r="DH157" s="197">
        <f>'Indicator Data'!AJ157</f>
        <v>0</v>
      </c>
      <c r="DI157" s="197">
        <f>'Indicator Data'!AK157</f>
        <v>0</v>
      </c>
      <c r="DJ157" s="200">
        <f t="shared" si="258"/>
        <v>0</v>
      </c>
      <c r="DK157" s="202">
        <f t="shared" si="259"/>
        <v>0</v>
      </c>
      <c r="DL157" s="13"/>
      <c r="DM157" s="24"/>
    </row>
    <row r="158" spans="1:117" s="2" customFormat="1">
      <c r="A158" s="205" t="str">
        <f>'Indicator Data'!A158</f>
        <v>Sierra Leone</v>
      </c>
      <c r="B158" s="206" t="str">
        <f>'Indicator Data'!B158</f>
        <v>SLE</v>
      </c>
      <c r="C158" s="204">
        <f>ROUND(IF('Indicator Data'!C158=0,0.1,IF(LOG('Indicator Data'!C158)&gt;C$3,10,IF(LOG('Indicator Data'!C158)&lt;C$4,0,10-(C$3-LOG('Indicator Data'!C158))/(C$3-C$4)*10))),1)</f>
        <v>0.1</v>
      </c>
      <c r="D158" s="196">
        <f>ROUND(IF('Indicator Data'!D158=0,0.1,IF(LOG('Indicator Data'!D158)&gt;D$3,10,IF(LOG('Indicator Data'!D158)&lt;D$4,0,10-(D$3-LOG('Indicator Data'!D158))/(D$3-D$4)*10))),1)</f>
        <v>0.1</v>
      </c>
      <c r="E158" s="197">
        <f t="shared" si="214"/>
        <v>0.1</v>
      </c>
      <c r="F158" s="197">
        <f>IF('Indicator Data'!E158="No data",0.1,(ROUND(IF('Indicator Data'!E158=0,0,IF(LOG('Indicator Data'!E158)&gt;F$3,10,IF(LOG('Indicator Data'!E158)&lt;F$4,0,10-(F$3-LOG('Indicator Data'!E158))/(F$3-F$4)*10))),1)))</f>
        <v>6</v>
      </c>
      <c r="G158" s="197">
        <f>ROUND(IF('Indicator Data'!F158=0,0,IF(LOG('Indicator Data'!F158)&gt;G$3,10,IF(LOG('Indicator Data'!F158)&lt;G$4,0,10-(G$3-LOG('Indicator Data'!F158))/(G$3-G$4)*10))),1)</f>
        <v>5.3</v>
      </c>
      <c r="H158" s="196">
        <f>ROUND(IF('Indicator Data'!G158=0,0,IF(LOG('Indicator Data'!G158)&gt;H$3,10,IF(LOG('Indicator Data'!G158)&lt;H$4,0,10-(H$3-LOG('Indicator Data'!G158))/(H$3-H$4)*10))),1)</f>
        <v>0</v>
      </c>
      <c r="I158" s="196">
        <f>ROUND(IF('Indicator Data'!H158=0,0,IF(LOG('Indicator Data'!H158)&gt;I$3,10,IF(LOG('Indicator Data'!H158)&lt;I$4,0,10-(I$3-LOG('Indicator Data'!H158))/(I$3-I$4)*10))),1)</f>
        <v>0</v>
      </c>
      <c r="J158" s="196">
        <f t="shared" si="215"/>
        <v>0</v>
      </c>
      <c r="K158" s="196">
        <f>ROUND(IF('Indicator Data'!I158=0,0,IF(LOG('Indicator Data'!I158)&gt;K$3,10,IF(LOG('Indicator Data'!I158)&lt;K$4,0,10-(K$3-LOG('Indicator Data'!I158))/(K$3-K$4)*10))),1)</f>
        <v>0</v>
      </c>
      <c r="L158" s="197">
        <f t="shared" si="216"/>
        <v>0</v>
      </c>
      <c r="M158" s="197">
        <f>ROUND(IF('Indicator Data'!J158=0,0,IF(LOG('Indicator Data'!J158)&gt;M$3,10,IF(LOG('Indicator Data'!J158)&lt;M$4,0,10-(M$3-LOG('Indicator Data'!J158))/(M$3-M$4)*10))),1)</f>
        <v>0</v>
      </c>
      <c r="N158" s="198">
        <f>'Indicator Data'!C158/'Indicator Data'!$CB158</f>
        <v>0</v>
      </c>
      <c r="O158" s="198">
        <f>'Indicator Data'!D158/'Indicator Data'!$CB158</f>
        <v>0</v>
      </c>
      <c r="P158" s="198">
        <f>IF(F158=0.1,"x",'Indicator Data'!E158/'Indicator Data'!$CB158)</f>
        <v>4.0208495823757049E-3</v>
      </c>
      <c r="Q158" s="198">
        <f>'Indicator Data'!F158/'Indicator Data'!$CB158</f>
        <v>2.2331805160969795E-6</v>
      </c>
      <c r="R158" s="198">
        <f>'Indicator Data'!G158/'Indicator Data'!$CB158</f>
        <v>0</v>
      </c>
      <c r="S158" s="198">
        <f>'Indicator Data'!H158/'Indicator Data'!$CB158</f>
        <v>0</v>
      </c>
      <c r="T158" s="198">
        <f>'Indicator Data'!I158/'Indicator Data'!$CB158</f>
        <v>0</v>
      </c>
      <c r="U158" s="198">
        <f>'Indicator Data'!J158/'Indicator Data'!$CB158</f>
        <v>0</v>
      </c>
      <c r="V158" s="196">
        <f t="shared" si="217"/>
        <v>0</v>
      </c>
      <c r="W158" s="196">
        <f t="shared" si="218"/>
        <v>0</v>
      </c>
      <c r="X158" s="197">
        <f t="shared" si="219"/>
        <v>0</v>
      </c>
      <c r="Y158" s="197">
        <f t="shared" si="220"/>
        <v>2.7</v>
      </c>
      <c r="Z158" s="197">
        <f t="shared" si="221"/>
        <v>6.3</v>
      </c>
      <c r="AA158" s="196">
        <f t="shared" si="222"/>
        <v>0</v>
      </c>
      <c r="AB158" s="196">
        <f t="shared" si="223"/>
        <v>0</v>
      </c>
      <c r="AC158" s="196">
        <f t="shared" si="224"/>
        <v>0</v>
      </c>
      <c r="AD158" s="196">
        <f t="shared" si="225"/>
        <v>0</v>
      </c>
      <c r="AE158" s="197">
        <f t="shared" si="226"/>
        <v>0</v>
      </c>
      <c r="AF158" s="197">
        <f t="shared" si="227"/>
        <v>0</v>
      </c>
      <c r="AG158" s="196">
        <f>ROUND(IF('Indicator Data'!K158=0,0,IF('Indicator Data'!K158&gt;AG$3,10,IF('Indicator Data'!K158&lt;AG$4,0,10-(AG$3-'Indicator Data'!K158)/(AG$3-AG$4)*10))),1)</f>
        <v>0</v>
      </c>
      <c r="AH158" s="199">
        <f t="shared" si="228"/>
        <v>0.1</v>
      </c>
      <c r="AI158" s="199">
        <f t="shared" si="229"/>
        <v>0.1</v>
      </c>
      <c r="AJ158" s="197">
        <f t="shared" si="230"/>
        <v>0</v>
      </c>
      <c r="AK158" s="197">
        <f t="shared" si="231"/>
        <v>0</v>
      </c>
      <c r="AL158" s="199">
        <f t="shared" si="232"/>
        <v>0</v>
      </c>
      <c r="AM158" s="199">
        <f t="shared" si="233"/>
        <v>0</v>
      </c>
      <c r="AN158" s="197">
        <f t="shared" si="234"/>
        <v>0</v>
      </c>
      <c r="AO158" s="200">
        <f t="shared" si="235"/>
        <v>0.1</v>
      </c>
      <c r="AP158" s="200">
        <f t="shared" si="260"/>
        <v>4.5999999999999996</v>
      </c>
      <c r="AQ158" s="200">
        <f t="shared" si="236"/>
        <v>5.8</v>
      </c>
      <c r="AR158" s="200">
        <f t="shared" si="237"/>
        <v>0</v>
      </c>
      <c r="AS158" s="199">
        <f t="shared" si="238"/>
        <v>0</v>
      </c>
      <c r="AT158" s="199">
        <f>IF('Indicator Data'!L158="No data","x",IF('Indicator Data'!CC158&lt;1000,"x",ROUND((IF('Indicator Data'!L158&gt;AT$3,10,IF('Indicator Data'!L158&lt;AT$4,0,10-(AT$3-'Indicator Data'!L158)/(AT$3-AT$4)*10))),1)))</f>
        <v>1.9</v>
      </c>
      <c r="AU158" s="200">
        <f t="shared" si="239"/>
        <v>1</v>
      </c>
      <c r="AV158" s="201">
        <f>IF('Indicator Data'!M158="No data","x",ROUND(IF('Indicator Data'!M158=0,0,IF(LOG('Indicator Data'!M158)&gt;AV$3,10,IF(LOG('Indicator Data'!M158)&lt;AV$4,0,10-(AV$3-LOG('Indicator Data'!M158))/(AV$3-AV$4)*10))),1))</f>
        <v>7.4</v>
      </c>
      <c r="AW158" s="198">
        <f>IF(AV158="x","x",'Indicator Data'!M158/'Indicator Data'!$CB158)</f>
        <v>0.22031155641145475</v>
      </c>
      <c r="AX158" s="201">
        <f t="shared" si="240"/>
        <v>2.4</v>
      </c>
      <c r="AY158" s="197">
        <f t="shared" si="261"/>
        <v>5.4</v>
      </c>
      <c r="AZ158" s="201">
        <f>IF('Indicator Data'!N158="No data","x",ROUND(IF('Indicator Data'!N158=0,0,IF(LOG('Indicator Data'!N158)&gt;AZ$3,10,IF(LOG('Indicator Data'!N158)&lt;AZ$4,0,10-(AZ$3-LOG('Indicator Data'!N158))/(AZ$3-AZ$4)*10))),1))</f>
        <v>8</v>
      </c>
      <c r="BA158" s="198">
        <f>IF(AZ158="x","x",'Indicator Data'!N158/'Indicator Data'!$CB158)</f>
        <v>9.1373852410057965E-2</v>
      </c>
      <c r="BB158" s="201">
        <f t="shared" si="241"/>
        <v>10</v>
      </c>
      <c r="BC158" s="197">
        <f t="shared" si="262"/>
        <v>9.3000000000000007</v>
      </c>
      <c r="BD158" s="201">
        <f>IF('Indicator Data'!O158="No data","x",ROUND(IF('Indicator Data'!O158=0,0,IF(LOG('Indicator Data'!O158)&gt;BD$3,10,IF(LOG('Indicator Data'!O158)&lt;BD$4,0,10-(BD$3-LOG('Indicator Data'!O158))/(BD$3-BD$4)*10))),1))</f>
        <v>9.4</v>
      </c>
      <c r="BE158" s="198">
        <f>IF(BD158="x","x",'Indicator Data'!O158/'Indicator Data'!$CB158)</f>
        <v>0.66054324196500036</v>
      </c>
      <c r="BF158" s="201">
        <f t="shared" si="242"/>
        <v>10</v>
      </c>
      <c r="BG158" s="197">
        <f t="shared" si="263"/>
        <v>9.6999999999999993</v>
      </c>
      <c r="BH158" s="201">
        <f>IF('Indicator Data'!P158="No data","x",ROUND(IF('Indicator Data'!P158=0,0,IF(LOG('Indicator Data'!P158)&gt;BH$3,10,IF(LOG('Indicator Data'!P158)&lt;BH$4,0,10-(BH$3-LOG('Indicator Data'!P158))/(BH$3-BH$4)*10))),1))</f>
        <v>6.4</v>
      </c>
      <c r="BI158" s="198">
        <f>IF(BH158="x","x",'Indicator Data'!P158/'Indicator Data'!$CB158)</f>
        <v>1.0210060875536393E-2</v>
      </c>
      <c r="BJ158" s="201">
        <f t="shared" si="243"/>
        <v>1</v>
      </c>
      <c r="BK158" s="197">
        <f t="shared" si="264"/>
        <v>4.2</v>
      </c>
      <c r="BL158" s="199">
        <f t="shared" si="265"/>
        <v>7.9</v>
      </c>
      <c r="BM158" s="201">
        <f>ROUND(IF('Indicator Data'!Q158=0,0,IF(LOG('Indicator Data'!Q158)&gt;BM$3,10,IF(LOG('Indicator Data'!Q158)&lt;BM$4,0,10-(BM$3-LOG('Indicator Data'!Q158))/(BM$3-BM$4)*10))),1)</f>
        <v>8.5</v>
      </c>
      <c r="BN158" s="252">
        <f>'Indicator Data'!R158</f>
        <v>0.99999877500000001</v>
      </c>
      <c r="BO158" s="201">
        <f t="shared" si="244"/>
        <v>10</v>
      </c>
      <c r="BP158" s="201">
        <f t="shared" si="245"/>
        <v>9.4</v>
      </c>
      <c r="BQ158" s="201">
        <f>ROUND(IF('Indicator Data'!S158=0,0,IF(LOG('Indicator Data'!S158)&gt;BQ$3,10,IF(LOG('Indicator Data'!S158)&lt;BQ$4,0,10-(BQ$3-LOG('Indicator Data'!S158))/(BQ$3-BQ$4)*10))),1)</f>
        <v>8.5</v>
      </c>
      <c r="BR158" s="252">
        <f>'Indicator Data'!T158</f>
        <v>0.99999877500000001</v>
      </c>
      <c r="BS158" s="201">
        <f t="shared" si="246"/>
        <v>10</v>
      </c>
      <c r="BT158" s="201">
        <f t="shared" si="247"/>
        <v>9.4</v>
      </c>
      <c r="BU158" s="197">
        <f t="shared" si="248"/>
        <v>9.4</v>
      </c>
      <c r="BV158" s="201">
        <f>ROUND(IF('Indicator Data'!U158=0,0,IF(LOG('Indicator Data'!U158)&gt;BV$3,10,IF(LOG('Indicator Data'!U158)&lt;BV$4,0,10-(BV$3-LOG('Indicator Data'!U158))/(BV$3-BV$4)*10))),1)</f>
        <v>8.1999999999999993</v>
      </c>
      <c r="BW158" s="198">
        <f>'Indicator Data'!U158/'Indicator Data'!$CB158</f>
        <v>0.79139082705829555</v>
      </c>
      <c r="BX158" s="201">
        <f t="shared" si="249"/>
        <v>8.8000000000000007</v>
      </c>
      <c r="BY158" s="197">
        <f t="shared" si="266"/>
        <v>8.5</v>
      </c>
      <c r="BZ158" s="201">
        <f>ROUND(IF('Indicator Data'!V158=0,0,IF(LOG('Indicator Data'!V158)&gt;BZ$3,10,IF(LOG('Indicator Data'!V158)&lt;BZ$4,0,10-(BZ$3-LOG('Indicator Data'!V158))/(BZ$3-BZ$4)*10))),1)</f>
        <v>8.1</v>
      </c>
      <c r="CA158" s="198">
        <f>IF('Indicator Data'!V158/'Indicator Data'!$CB158&gt;1,1,'Indicator Data'!V158/'Indicator Data'!$CB158)</f>
        <v>0.7502757500087609</v>
      </c>
      <c r="CB158" s="201">
        <f t="shared" si="250"/>
        <v>7.5</v>
      </c>
      <c r="CC158" s="197">
        <f t="shared" si="267"/>
        <v>7.8</v>
      </c>
      <c r="CD158" s="201">
        <f>ROUND(IF('Indicator Data'!W158=0,0,IF(LOG('Indicator Data'!W158)&gt;CD$3,10,IF(LOG('Indicator Data'!W158)&lt;CD$4,0,10-(CD$3-LOG('Indicator Data'!W158))/(CD$3-CD$4)*10))),1)</f>
        <v>8.3000000000000007</v>
      </c>
      <c r="CE158" s="198">
        <f>'Indicator Data'!W158/'Indicator Data'!$CB158</f>
        <v>0.96424114365450786</v>
      </c>
      <c r="CF158" s="201">
        <f t="shared" si="251"/>
        <v>9.6</v>
      </c>
      <c r="CG158" s="197">
        <f t="shared" si="268"/>
        <v>9.1</v>
      </c>
      <c r="CH158" s="199">
        <f t="shared" si="252"/>
        <v>8.8000000000000007</v>
      </c>
      <c r="CI158" s="201">
        <f>IF('Indicator Data'!BR158="No data","x",ROUND(IF('Indicator Data'!BR158&gt;CI$3,0,IF('Indicator Data'!BR158&lt;CI$4,10,(CI$3-'Indicator Data'!BR158)/(CI$3-CI$4)*10)),1))</f>
        <v>9.4</v>
      </c>
      <c r="CJ158" s="201">
        <f>IF('Indicator Data'!BS158="No data","x",ROUND(IF('Indicator Data'!BS158&gt;CJ$3,0,IF('Indicator Data'!BS158&lt;CJ$4,10,(CJ$3-'Indicator Data'!BS158)/(CJ$3-CJ$4)*10)),1))</f>
        <v>6.5</v>
      </c>
      <c r="CK158" s="201">
        <f>IF('Indicator Data'!AC158="No data","x",ROUND(IF('Indicator Data'!AC158&gt;CK$3,0,IF('Indicator Data'!AC158&lt;CK$4,10,(CK$3-'Indicator Data'!AC158)/(CK$3-CK$4)*10)),1))</f>
        <v>8.1</v>
      </c>
      <c r="CL158" s="197">
        <f t="shared" si="253"/>
        <v>8</v>
      </c>
      <c r="CM158" s="201">
        <f>IF('Indicator Data'!X158="No data","x",ROUND(IF(LOG('Indicator Data'!X158)&gt;CM$3,10,IF(LOG('Indicator Data'!X158)&lt;CM$4,0,10-(CM$3-LOG('Indicator Data'!X158))/(CM$3-CM$4)*10)),1))</f>
        <v>6.8</v>
      </c>
      <c r="CN158" s="201">
        <f>IF('Indicator Data'!Y158="No data","x",ROUND(IF('Indicator Data'!Y158&gt;CN$3,10,IF('Indicator Data'!Y158&lt;CN$4,0,10-(CN$3-'Indicator Data'!Y158)/(CN$3-CN$4)*10)),1))</f>
        <v>6.2</v>
      </c>
      <c r="CO158" s="201">
        <f>IF('Indicator Data'!Z158="No data","x",ROUND(IF('Indicator Data'!Z158&gt;CO$3,10,IF('Indicator Data'!Z158&lt;CO$4,0,10-(CO$3-'Indicator Data'!Z158)/(CO$3-CO$4)*10)),1))</f>
        <v>4.3</v>
      </c>
      <c r="CP158" s="201">
        <f>IF('Indicator Data'!AA158="No data","x",ROUND(IF('Indicator Data'!AA158&gt;CP$3,10,IF('Indicator Data'!AA158&lt;CP$4,0,10-(CP$3-'Indicator Data'!AA158)/(CP$3-CP$4)*10)),1))</f>
        <v>9.6999999999999993</v>
      </c>
      <c r="CQ158" s="197">
        <f t="shared" si="269"/>
        <v>6.8</v>
      </c>
      <c r="CR158" s="199">
        <f t="shared" si="270"/>
        <v>7.2</v>
      </c>
      <c r="CS158" s="201">
        <f>IF('Indicator Data'!AF158="No data","x",ROUND(IF('Indicator Data'!AF158&gt;CS$3,10,IF('Indicator Data'!AF158&lt;CS$4,0,10-(CS$3-'Indicator Data'!AF158)/(CS$3-CS$4)*10)),1))</f>
        <v>6.6</v>
      </c>
      <c r="CT158" s="201">
        <f>IF('Indicator Data'!AG158="No data","x",ROUND(IF('Indicator Data'!AG158&gt;CT$3,10,IF('Indicator Data'!AG158&lt;CT$4,0,10-(CT$3-'Indicator Data'!AG158)/(CT$3-CT$4)*10)),1))</f>
        <v>6.4</v>
      </c>
      <c r="CU158" s="197">
        <f t="shared" si="271"/>
        <v>6.7</v>
      </c>
      <c r="CV158" s="201">
        <f>IF('Indicator Data'!AB158="No data","x",ROUND(IF('Indicator Data'!AB158&gt;CV$3,10,IF('Indicator Data'!AB158&lt;CV$4,0,10-(CV$3-'Indicator Data'!AB158)/(CV$3-CV$4)*10)),1))</f>
        <v>5.9</v>
      </c>
      <c r="CW158" s="197">
        <f t="shared" si="272"/>
        <v>7.5</v>
      </c>
      <c r="CX158" s="198">
        <f>IF('Indicator Data'!AD158="No data","x",'Indicator Data'!AD158/'Indicator Data'!$CA158)</f>
        <v>3.0838719140126252E-5</v>
      </c>
      <c r="CY158" s="201">
        <f t="shared" si="254"/>
        <v>9.6999999999999993</v>
      </c>
      <c r="CZ158" s="201">
        <f>IF('Indicator Data'!AE158="No data","x",ROUND(IF('Indicator Data'!AE158&gt;CZ$3,0,IF('Indicator Data'!AE158&lt;CZ$4,10,(CZ$3-'Indicator Data'!AE158)/(CZ$3-CZ$4)*10)),1))</f>
        <v>8</v>
      </c>
      <c r="DA158" s="197">
        <f t="shared" si="273"/>
        <v>8.9</v>
      </c>
      <c r="DB158" s="199">
        <f t="shared" si="274"/>
        <v>7.7</v>
      </c>
      <c r="DC158" s="200">
        <f t="shared" si="255"/>
        <v>8</v>
      </c>
      <c r="DD158" s="202">
        <f t="shared" si="256"/>
        <v>4</v>
      </c>
      <c r="DE158" s="201">
        <f>ROUND(IF('Indicator Data'!AH158=0,0,IF('Indicator Data'!AH158&gt;DE$3,10,IF('Indicator Data'!AH158&lt;DE$4,0,10-(DE$3-'Indicator Data'!AH158)/(DE$3-DE$4)*10))),1)</f>
        <v>3.6</v>
      </c>
      <c r="DF158" s="201">
        <f>ROUND(IF('Indicator Data'!AI158=0,0,IF(LOG('Indicator Data'!AI158)&gt;LOG(DF$3),10,IF(LOG('Indicator Data'!AI158)&lt;LOG(DF$4),0,10-(LOG(DF$3)-LOG('Indicator Data'!AI158))/(LOG(DF$3)-LOG(DF$4))*10))),1)</f>
        <v>4.9000000000000004</v>
      </c>
      <c r="DG158" s="203">
        <f t="shared" si="257"/>
        <v>4.3</v>
      </c>
      <c r="DH158" s="197">
        <f>'Indicator Data'!AJ158</f>
        <v>0</v>
      </c>
      <c r="DI158" s="197">
        <f>'Indicator Data'!AK158</f>
        <v>0</v>
      </c>
      <c r="DJ158" s="200">
        <f t="shared" si="258"/>
        <v>0</v>
      </c>
      <c r="DK158" s="202">
        <f t="shared" si="259"/>
        <v>3</v>
      </c>
      <c r="DL158" s="13"/>
      <c r="DM158" s="24"/>
    </row>
    <row r="159" spans="1:117" s="2" customFormat="1">
      <c r="A159" s="205" t="str">
        <f>'Indicator Data'!A159</f>
        <v>Singapore</v>
      </c>
      <c r="B159" s="206" t="str">
        <f>'Indicator Data'!B159</f>
        <v>SGP</v>
      </c>
      <c r="C159" s="204">
        <f>ROUND(IF('Indicator Data'!C159=0,0.1,IF(LOG('Indicator Data'!C159)&gt;C$3,10,IF(LOG('Indicator Data'!C159)&lt;C$4,0,10-(C$3-LOG('Indicator Data'!C159))/(C$3-C$4)*10))),1)</f>
        <v>0.1</v>
      </c>
      <c r="D159" s="196">
        <f>ROUND(IF('Indicator Data'!D159=0,0.1,IF(LOG('Indicator Data'!D159)&gt;D$3,10,IF(LOG('Indicator Data'!D159)&lt;D$4,0,10-(D$3-LOG('Indicator Data'!D159))/(D$3-D$4)*10))),1)</f>
        <v>0.1</v>
      </c>
      <c r="E159" s="197">
        <f t="shared" si="214"/>
        <v>0.1</v>
      </c>
      <c r="F159" s="197">
        <f>IF('Indicator Data'!E159="No data",0.1,(ROUND(IF('Indicator Data'!E159=0,0,IF(LOG('Indicator Data'!E159)&gt;F$3,10,IF(LOG('Indicator Data'!E159)&lt;F$4,0,10-(F$3-LOG('Indicator Data'!E159))/(F$3-F$4)*10))),1)))</f>
        <v>0.1</v>
      </c>
      <c r="G159" s="197">
        <f>ROUND(IF('Indicator Data'!F159=0,0,IF(LOG('Indicator Data'!F159)&gt;G$3,10,IF(LOG('Indicator Data'!F159)&lt;G$4,0,10-(G$3-LOG('Indicator Data'!F159))/(G$3-G$4)*10))),1)</f>
        <v>0</v>
      </c>
      <c r="H159" s="196">
        <f>ROUND(IF('Indicator Data'!G159=0,0,IF(LOG('Indicator Data'!G159)&gt;H$3,10,IF(LOG('Indicator Data'!G159)&lt;H$4,0,10-(H$3-LOG('Indicator Data'!G159))/(H$3-H$4)*10))),1)</f>
        <v>0</v>
      </c>
      <c r="I159" s="196">
        <f>ROUND(IF('Indicator Data'!H159=0,0,IF(LOG('Indicator Data'!H159)&gt;I$3,10,IF(LOG('Indicator Data'!H159)&lt;I$4,0,10-(I$3-LOG('Indicator Data'!H159))/(I$3-I$4)*10))),1)</f>
        <v>0</v>
      </c>
      <c r="J159" s="196">
        <f t="shared" si="215"/>
        <v>0</v>
      </c>
      <c r="K159" s="196">
        <f>ROUND(IF('Indicator Data'!I159=0,0,IF(LOG('Indicator Data'!I159)&gt;K$3,10,IF(LOG('Indicator Data'!I159)&lt;K$4,0,10-(K$3-LOG('Indicator Data'!I159))/(K$3-K$4)*10))),1)</f>
        <v>0</v>
      </c>
      <c r="L159" s="197">
        <f t="shared" si="216"/>
        <v>0</v>
      </c>
      <c r="M159" s="197">
        <f>ROUND(IF('Indicator Data'!J159=0,0,IF(LOG('Indicator Data'!J159)&gt;M$3,10,IF(LOG('Indicator Data'!J159)&lt;M$4,0,10-(M$3-LOG('Indicator Data'!J159))/(M$3-M$4)*10))),1)</f>
        <v>0</v>
      </c>
      <c r="N159" s="198">
        <f>'Indicator Data'!C159/'Indicator Data'!$CB159</f>
        <v>0</v>
      </c>
      <c r="O159" s="198">
        <f>'Indicator Data'!D159/'Indicator Data'!$CB159</f>
        <v>0</v>
      </c>
      <c r="P159" s="198" t="str">
        <f>IF(F159=0.1,"x",'Indicator Data'!E159/'Indicator Data'!$CB159)</f>
        <v>x</v>
      </c>
      <c r="Q159" s="198">
        <f>'Indicator Data'!F159/'Indicator Data'!$CB159</f>
        <v>0</v>
      </c>
      <c r="R159" s="198">
        <f>'Indicator Data'!G159/'Indicator Data'!$CB159</f>
        <v>0</v>
      </c>
      <c r="S159" s="198">
        <f>'Indicator Data'!H159/'Indicator Data'!$CB159</f>
        <v>0</v>
      </c>
      <c r="T159" s="198">
        <f>'Indicator Data'!I159/'Indicator Data'!$CB159</f>
        <v>0</v>
      </c>
      <c r="U159" s="198">
        <f>'Indicator Data'!J159/'Indicator Data'!$CB159</f>
        <v>0</v>
      </c>
      <c r="V159" s="196">
        <f t="shared" si="217"/>
        <v>0</v>
      </c>
      <c r="W159" s="196">
        <f t="shared" si="218"/>
        <v>0</v>
      </c>
      <c r="X159" s="197">
        <f t="shared" si="219"/>
        <v>0</v>
      </c>
      <c r="Y159" s="197">
        <f t="shared" si="220"/>
        <v>0.1</v>
      </c>
      <c r="Z159" s="197">
        <f t="shared" si="221"/>
        <v>0</v>
      </c>
      <c r="AA159" s="196">
        <f t="shared" si="222"/>
        <v>0</v>
      </c>
      <c r="AB159" s="196">
        <f t="shared" si="223"/>
        <v>0</v>
      </c>
      <c r="AC159" s="196">
        <f t="shared" si="224"/>
        <v>0</v>
      </c>
      <c r="AD159" s="196">
        <f t="shared" si="225"/>
        <v>0</v>
      </c>
      <c r="AE159" s="197">
        <f t="shared" si="226"/>
        <v>0</v>
      </c>
      <c r="AF159" s="197">
        <f t="shared" si="227"/>
        <v>0</v>
      </c>
      <c r="AG159" s="196">
        <f>ROUND(IF('Indicator Data'!K159=0,0,IF('Indicator Data'!K159&gt;AG$3,10,IF('Indicator Data'!K159&lt;AG$4,0,10-(AG$3-'Indicator Data'!K159)/(AG$3-AG$4)*10))),1)</f>
        <v>0</v>
      </c>
      <c r="AH159" s="199">
        <f t="shared" si="228"/>
        <v>0.1</v>
      </c>
      <c r="AI159" s="199">
        <f t="shared" si="229"/>
        <v>0.1</v>
      </c>
      <c r="AJ159" s="197">
        <f t="shared" si="230"/>
        <v>0</v>
      </c>
      <c r="AK159" s="197">
        <f t="shared" si="231"/>
        <v>0</v>
      </c>
      <c r="AL159" s="199">
        <f t="shared" si="232"/>
        <v>0</v>
      </c>
      <c r="AM159" s="199">
        <f t="shared" si="233"/>
        <v>0</v>
      </c>
      <c r="AN159" s="197">
        <f t="shared" si="234"/>
        <v>0</v>
      </c>
      <c r="AO159" s="200">
        <f t="shared" si="235"/>
        <v>0.1</v>
      </c>
      <c r="AP159" s="200">
        <f t="shared" si="260"/>
        <v>0.1</v>
      </c>
      <c r="AQ159" s="200">
        <f t="shared" si="236"/>
        <v>0</v>
      </c>
      <c r="AR159" s="200">
        <f t="shared" si="237"/>
        <v>0</v>
      </c>
      <c r="AS159" s="199">
        <f t="shared" si="238"/>
        <v>0</v>
      </c>
      <c r="AT159" s="199" t="str">
        <f>IF('Indicator Data'!L159="No data","x",IF('Indicator Data'!CC159&lt;1000,"x",ROUND((IF('Indicator Data'!L159&gt;AT$3,10,IF('Indicator Data'!L159&lt;AT$4,0,10-(AT$3-'Indicator Data'!L159)/(AT$3-AT$4)*10))),1)))</f>
        <v>x</v>
      </c>
      <c r="AU159" s="200">
        <f t="shared" si="239"/>
        <v>0</v>
      </c>
      <c r="AV159" s="201">
        <f>IF('Indicator Data'!M159="No data","x",ROUND(IF('Indicator Data'!M159=0,0,IF(LOG('Indicator Data'!M159)&gt;AV$3,10,IF(LOG('Indicator Data'!M159)&lt;AV$4,0,10-(AV$3-LOG('Indicator Data'!M159))/(AV$3-AV$4)*10))),1))</f>
        <v>0</v>
      </c>
      <c r="AW159" s="198">
        <f>IF(AV159="x","x",'Indicator Data'!M159/'Indicator Data'!$CB159)</f>
        <v>0</v>
      </c>
      <c r="AX159" s="201">
        <f t="shared" si="240"/>
        <v>0</v>
      </c>
      <c r="AY159" s="197">
        <f t="shared" si="261"/>
        <v>0</v>
      </c>
      <c r="AZ159" s="201" t="str">
        <f>IF('Indicator Data'!N159="No data","x",ROUND(IF('Indicator Data'!N159=0,0,IF(LOG('Indicator Data'!N159)&gt;AZ$3,10,IF(LOG('Indicator Data'!N159)&lt;AZ$4,0,10-(AZ$3-LOG('Indicator Data'!N159))/(AZ$3-AZ$4)*10))),1))</f>
        <v>x</v>
      </c>
      <c r="BA159" s="198" t="str">
        <f>IF(AZ159="x","x",'Indicator Data'!N159/'Indicator Data'!$CB159)</f>
        <v>x</v>
      </c>
      <c r="BB159" s="201" t="str">
        <f t="shared" si="241"/>
        <v>x</v>
      </c>
      <c r="BC159" s="197" t="str">
        <f t="shared" si="262"/>
        <v>x</v>
      </c>
      <c r="BD159" s="201" t="str">
        <f>IF('Indicator Data'!O159="No data","x",ROUND(IF('Indicator Data'!O159=0,0,IF(LOG('Indicator Data'!O159)&gt;BD$3,10,IF(LOG('Indicator Data'!O159)&lt;BD$4,0,10-(BD$3-LOG('Indicator Data'!O159))/(BD$3-BD$4)*10))),1))</f>
        <v>x</v>
      </c>
      <c r="BE159" s="198" t="str">
        <f>IF(BD159="x","x",'Indicator Data'!O159/'Indicator Data'!$CB159)</f>
        <v>x</v>
      </c>
      <c r="BF159" s="201" t="str">
        <f t="shared" si="242"/>
        <v>x</v>
      </c>
      <c r="BG159" s="197" t="str">
        <f t="shared" si="263"/>
        <v>x</v>
      </c>
      <c r="BH159" s="201" t="str">
        <f>IF('Indicator Data'!P159="No data","x",ROUND(IF('Indicator Data'!P159=0,0,IF(LOG('Indicator Data'!P159)&gt;BH$3,10,IF(LOG('Indicator Data'!P159)&lt;BH$4,0,10-(BH$3-LOG('Indicator Data'!P159))/(BH$3-BH$4)*10))),1))</f>
        <v>x</v>
      </c>
      <c r="BI159" s="198" t="str">
        <f>IF(BH159="x","x",'Indicator Data'!P159/'Indicator Data'!$CB159)</f>
        <v>x</v>
      </c>
      <c r="BJ159" s="201" t="str">
        <f t="shared" si="243"/>
        <v>x</v>
      </c>
      <c r="BK159" s="197" t="str">
        <f t="shared" si="264"/>
        <v>x</v>
      </c>
      <c r="BL159" s="199">
        <f t="shared" si="265"/>
        <v>0</v>
      </c>
      <c r="BM159" s="201">
        <f>ROUND(IF('Indicator Data'!Q159=0,0,IF(LOG('Indicator Data'!Q159)&gt;BM$3,10,IF(LOG('Indicator Data'!Q159)&lt;BM$4,0,10-(BM$3-LOG('Indicator Data'!Q159))/(BM$3-BM$4)*10))),1)</f>
        <v>0</v>
      </c>
      <c r="BN159" s="252">
        <f>'Indicator Data'!R159</f>
        <v>0</v>
      </c>
      <c r="BO159" s="201">
        <f t="shared" si="244"/>
        <v>0</v>
      </c>
      <c r="BP159" s="201">
        <f t="shared" si="245"/>
        <v>0</v>
      </c>
      <c r="BQ159" s="201">
        <f>ROUND(IF('Indicator Data'!S159=0,0,IF(LOG('Indicator Data'!S159)&gt;BQ$3,10,IF(LOG('Indicator Data'!S159)&lt;BQ$4,0,10-(BQ$3-LOG('Indicator Data'!S159))/(BQ$3-BQ$4)*10))),1)</f>
        <v>0</v>
      </c>
      <c r="BR159" s="252">
        <f>'Indicator Data'!T159</f>
        <v>0</v>
      </c>
      <c r="BS159" s="201">
        <f t="shared" si="246"/>
        <v>0</v>
      </c>
      <c r="BT159" s="201">
        <f t="shared" si="247"/>
        <v>0</v>
      </c>
      <c r="BU159" s="197">
        <f t="shared" si="248"/>
        <v>0</v>
      </c>
      <c r="BV159" s="201">
        <f>ROUND(IF('Indicator Data'!U159=0,0,IF(LOG('Indicator Data'!U159)&gt;BV$3,10,IF(LOG('Indicator Data'!U159)&lt;BV$4,0,10-(BV$3-LOG('Indicator Data'!U159))/(BV$3-BV$4)*10))),1)</f>
        <v>8.1</v>
      </c>
      <c r="BW159" s="198">
        <f>'Indicator Data'!U159/'Indicator Data'!$CB159</f>
        <v>0.84223364120082955</v>
      </c>
      <c r="BX159" s="201">
        <f t="shared" si="249"/>
        <v>9.4</v>
      </c>
      <c r="BY159" s="197">
        <f t="shared" si="266"/>
        <v>8.8000000000000007</v>
      </c>
      <c r="BZ159" s="201">
        <f>ROUND(IF('Indicator Data'!V159=0,0,IF(LOG('Indicator Data'!V159)&gt;BZ$3,10,IF(LOG('Indicator Data'!V159)&lt;BZ$4,0,10-(BZ$3-LOG('Indicator Data'!V159))/(BZ$3-BZ$4)*10))),1)</f>
        <v>8.1999999999999993</v>
      </c>
      <c r="CA159" s="198">
        <f>IF('Indicator Data'!V159/'Indicator Data'!$CB159&gt;1,1,'Indicator Data'!V159/'Indicator Data'!$CB159)</f>
        <v>0.9358969387996916</v>
      </c>
      <c r="CB159" s="201">
        <f t="shared" si="250"/>
        <v>9.4</v>
      </c>
      <c r="CC159" s="197">
        <f t="shared" si="267"/>
        <v>8.9</v>
      </c>
      <c r="CD159" s="201">
        <f>ROUND(IF('Indicator Data'!W159=0,0,IF(LOG('Indicator Data'!W159)&gt;CD$3,10,IF(LOG('Indicator Data'!W159)&lt;CD$4,0,10-(CD$3-LOG('Indicator Data'!W159))/(CD$3-CD$4)*10))),1)</f>
        <v>8.1999999999999993</v>
      </c>
      <c r="CE159" s="198">
        <f>'Indicator Data'!W159/'Indicator Data'!$CB159</f>
        <v>0.91221547877327425</v>
      </c>
      <c r="CF159" s="201">
        <f t="shared" si="251"/>
        <v>9.1</v>
      </c>
      <c r="CG159" s="197">
        <f t="shared" si="268"/>
        <v>8.6999999999999993</v>
      </c>
      <c r="CH159" s="199">
        <f t="shared" si="252"/>
        <v>7.7</v>
      </c>
      <c r="CI159" s="201">
        <f>IF('Indicator Data'!BR159="No data","x",ROUND(IF('Indicator Data'!BR159&gt;CI$3,0,IF('Indicator Data'!BR159&lt;CI$4,10,(CI$3-'Indicator Data'!BR159)/(CI$3-CI$4)*10)),1))</f>
        <v>0</v>
      </c>
      <c r="CJ159" s="201">
        <f>IF('Indicator Data'!BS159="No data","x",ROUND(IF('Indicator Data'!BS159&gt;CJ$3,0,IF('Indicator Data'!BS159&lt;CJ$4,10,(CJ$3-'Indicator Data'!BS159)/(CJ$3-CJ$4)*10)),1))</f>
        <v>0</v>
      </c>
      <c r="CK159" s="201" t="str">
        <f>IF('Indicator Data'!AC159="No data","x",ROUND(IF('Indicator Data'!AC159&gt;CK$3,0,IF('Indicator Data'!AC159&lt;CK$4,10,(CK$3-'Indicator Data'!AC159)/(CK$3-CK$4)*10)),1))</f>
        <v>x</v>
      </c>
      <c r="CL159" s="197">
        <f t="shared" si="253"/>
        <v>0</v>
      </c>
      <c r="CM159" s="201">
        <f>IF('Indicator Data'!X159="No data","x",ROUND(IF(LOG('Indicator Data'!X159)&gt;CM$3,10,IF(LOG('Indicator Data'!X159)&lt;CM$4,0,10-(CM$3-LOG('Indicator Data'!X159))/(CM$3-CM$4)*10)),1))</f>
        <v>10</v>
      </c>
      <c r="CN159" s="201">
        <f>IF('Indicator Data'!Y159="No data","x",ROUND(IF('Indicator Data'!Y159&gt;CN$3,10,IF('Indicator Data'!Y159&lt;CN$4,0,10-(CN$3-'Indicator Data'!Y159)/(CN$3-CN$4)*10)),1))</f>
        <v>0</v>
      </c>
      <c r="CO159" s="201">
        <f>IF('Indicator Data'!Z159="No data","x",ROUND(IF('Indicator Data'!Z159&gt;CO$3,10,IF('Indicator Data'!Z159&lt;CO$4,0,10-(CO$3-'Indicator Data'!Z159)/(CO$3-CO$4)*10)),1))</f>
        <v>10</v>
      </c>
      <c r="CP159" s="201">
        <f>IF('Indicator Data'!AA159="No data","x",ROUND(IF('Indicator Data'!AA159&gt;CP$3,10,IF('Indicator Data'!AA159&lt;CP$4,0,10-(CP$3-'Indicator Data'!AA159)/(CP$3-CP$4)*10)),1))</f>
        <v>3.2</v>
      </c>
      <c r="CQ159" s="197">
        <f t="shared" si="269"/>
        <v>5.8</v>
      </c>
      <c r="CR159" s="199">
        <f t="shared" si="270"/>
        <v>3.9</v>
      </c>
      <c r="CS159" s="201" t="str">
        <f>IF('Indicator Data'!AF159="No data","x",ROUND(IF('Indicator Data'!AF159&gt;CS$3,10,IF('Indicator Data'!AF159&lt;CS$4,0,10-(CS$3-'Indicator Data'!AF159)/(CS$3-CS$4)*10)),1))</f>
        <v>x</v>
      </c>
      <c r="CT159" s="201">
        <f>IF('Indicator Data'!AG159="No data","x",ROUND(IF('Indicator Data'!AG159&gt;CT$3,10,IF('Indicator Data'!AG159&lt;CT$4,0,10-(CT$3-'Indicator Data'!AG159)/(CT$3-CT$4)*10)),1))</f>
        <v>0</v>
      </c>
      <c r="CU159" s="197">
        <f t="shared" si="271"/>
        <v>4.5999999999999996</v>
      </c>
      <c r="CV159" s="201">
        <f>IF('Indicator Data'!AB159="No data","x",ROUND(IF('Indicator Data'!AB159&gt;CV$3,10,IF('Indicator Data'!AB159&lt;CV$4,0,10-(CV$3-'Indicator Data'!AB159)/(CV$3-CV$4)*10)),1))</f>
        <v>0</v>
      </c>
      <c r="CW159" s="197">
        <f t="shared" si="272"/>
        <v>0</v>
      </c>
      <c r="CX159" s="198">
        <f>IF('Indicator Data'!AD159="No data","x",'Indicator Data'!AD159/'Indicator Data'!$CA159)</f>
        <v>2.0648361984929771E-4</v>
      </c>
      <c r="CY159" s="201">
        <f t="shared" si="254"/>
        <v>7.9</v>
      </c>
      <c r="CZ159" s="201">
        <f>IF('Indicator Data'!AE159="No data","x",ROUND(IF('Indicator Data'!AE159&gt;CZ$3,0,IF('Indicator Data'!AE159&lt;CZ$4,10,(CZ$3-'Indicator Data'!AE159)/(CZ$3-CZ$4)*10)),1))</f>
        <v>2</v>
      </c>
      <c r="DA159" s="197">
        <f t="shared" si="273"/>
        <v>5</v>
      </c>
      <c r="DB159" s="199">
        <f t="shared" si="274"/>
        <v>3.2</v>
      </c>
      <c r="DC159" s="200">
        <f t="shared" si="255"/>
        <v>4.3</v>
      </c>
      <c r="DD159" s="202">
        <f t="shared" si="256"/>
        <v>0.9</v>
      </c>
      <c r="DE159" s="201">
        <f>ROUND(IF('Indicator Data'!AH159=0,0,IF('Indicator Data'!AH159&gt;DE$3,10,IF('Indicator Data'!AH159&lt;DE$4,0,10-(DE$3-'Indicator Data'!AH159)/(DE$3-DE$4)*10))),1)</f>
        <v>0</v>
      </c>
      <c r="DF159" s="201">
        <f>ROUND(IF('Indicator Data'!AI159=0,0,IF(LOG('Indicator Data'!AI159)&gt;LOG(DF$3),10,IF(LOG('Indicator Data'!AI159)&lt;LOG(DF$4),0,10-(LOG(DF$3)-LOG('Indicator Data'!AI159))/(LOG(DF$3)-LOG(DF$4))*10))),1)</f>
        <v>0</v>
      </c>
      <c r="DG159" s="203">
        <f t="shared" si="257"/>
        <v>0</v>
      </c>
      <c r="DH159" s="197">
        <f>'Indicator Data'!AJ159</f>
        <v>0</v>
      </c>
      <c r="DI159" s="197">
        <f>'Indicator Data'!AK159</f>
        <v>0</v>
      </c>
      <c r="DJ159" s="200">
        <f t="shared" si="258"/>
        <v>0</v>
      </c>
      <c r="DK159" s="202">
        <f t="shared" si="259"/>
        <v>0</v>
      </c>
      <c r="DL159" s="13"/>
      <c r="DM159" s="24"/>
    </row>
    <row r="160" spans="1:117" s="2" customFormat="1">
      <c r="A160" s="205" t="str">
        <f>'Indicator Data'!A160</f>
        <v>Slovakia</v>
      </c>
      <c r="B160" s="206" t="str">
        <f>'Indicator Data'!B160</f>
        <v>SVK</v>
      </c>
      <c r="C160" s="204">
        <f>ROUND(IF('Indicator Data'!C160=0,0.1,IF(LOG('Indicator Data'!C160)&gt;C$3,10,IF(LOG('Indicator Data'!C160)&lt;C$4,0,10-(C$3-LOG('Indicator Data'!C160))/(C$3-C$4)*10))),1)</f>
        <v>7.1</v>
      </c>
      <c r="D160" s="196">
        <f>ROUND(IF('Indicator Data'!D160=0,0.1,IF(LOG('Indicator Data'!D160)&gt;D$3,10,IF(LOG('Indicator Data'!D160)&lt;D$4,0,10-(D$3-LOG('Indicator Data'!D160))/(D$3-D$4)*10))),1)</f>
        <v>0.1</v>
      </c>
      <c r="E160" s="197">
        <f t="shared" si="214"/>
        <v>4.5</v>
      </c>
      <c r="F160" s="197">
        <f>IF('Indicator Data'!E160="No data",0.1,(ROUND(IF('Indicator Data'!E160=0,0,IF(LOG('Indicator Data'!E160)&gt;F$3,10,IF(LOG('Indicator Data'!E160)&lt;F$4,0,10-(F$3-LOG('Indicator Data'!E160))/(F$3-F$4)*10))),1)))</f>
        <v>6.8</v>
      </c>
      <c r="G160" s="197">
        <f>ROUND(IF('Indicator Data'!F160=0,0,IF(LOG('Indicator Data'!F160)&gt;G$3,10,IF(LOG('Indicator Data'!F160)&lt;G$4,0,10-(G$3-LOG('Indicator Data'!F160))/(G$3-G$4)*10))),1)</f>
        <v>0</v>
      </c>
      <c r="H160" s="196">
        <f>ROUND(IF('Indicator Data'!G160=0,0,IF(LOG('Indicator Data'!G160)&gt;H$3,10,IF(LOG('Indicator Data'!G160)&lt;H$4,0,10-(H$3-LOG('Indicator Data'!G160))/(H$3-H$4)*10))),1)</f>
        <v>0</v>
      </c>
      <c r="I160" s="196">
        <f>ROUND(IF('Indicator Data'!H160=0,0,IF(LOG('Indicator Data'!H160)&gt;I$3,10,IF(LOG('Indicator Data'!H160)&lt;I$4,0,10-(I$3-LOG('Indicator Data'!H160))/(I$3-I$4)*10))),1)</f>
        <v>0</v>
      </c>
      <c r="J160" s="196">
        <f t="shared" si="215"/>
        <v>0</v>
      </c>
      <c r="K160" s="196">
        <f>ROUND(IF('Indicator Data'!I160=0,0,IF(LOG('Indicator Data'!I160)&gt;K$3,10,IF(LOG('Indicator Data'!I160)&lt;K$4,0,10-(K$3-LOG('Indicator Data'!I160))/(K$3-K$4)*10))),1)</f>
        <v>0</v>
      </c>
      <c r="L160" s="197">
        <f t="shared" si="216"/>
        <v>0</v>
      </c>
      <c r="M160" s="197">
        <f>ROUND(IF('Indicator Data'!J160=0,0,IF(LOG('Indicator Data'!J160)&gt;M$3,10,IF(LOG('Indicator Data'!J160)&lt;M$4,0,10-(M$3-LOG('Indicator Data'!J160))/(M$3-M$4)*10))),1)</f>
        <v>0</v>
      </c>
      <c r="N160" s="198">
        <f>'Indicator Data'!C160/'Indicator Data'!$CB160</f>
        <v>1.2716584269564363E-3</v>
      </c>
      <c r="O160" s="198">
        <f>'Indicator Data'!D160/'Indicator Data'!$CB160</f>
        <v>0</v>
      </c>
      <c r="P160" s="198">
        <f>IF(F160=0.1,"x",'Indicator Data'!E160/'Indicator Data'!$CB160)</f>
        <v>9.6889764048084161E-3</v>
      </c>
      <c r="Q160" s="198">
        <f>'Indicator Data'!F160/'Indicator Data'!$CB160</f>
        <v>0</v>
      </c>
      <c r="R160" s="198">
        <f>'Indicator Data'!G160/'Indicator Data'!$CB160</f>
        <v>0</v>
      </c>
      <c r="S160" s="198">
        <f>'Indicator Data'!H160/'Indicator Data'!$CB160</f>
        <v>0</v>
      </c>
      <c r="T160" s="198">
        <f>'Indicator Data'!I160/'Indicator Data'!$CB160</f>
        <v>0</v>
      </c>
      <c r="U160" s="198">
        <f>'Indicator Data'!J160/'Indicator Data'!$CB160</f>
        <v>0</v>
      </c>
      <c r="V160" s="196">
        <f t="shared" si="217"/>
        <v>6.4</v>
      </c>
      <c r="W160" s="196">
        <f t="shared" si="218"/>
        <v>0</v>
      </c>
      <c r="X160" s="197">
        <f t="shared" si="219"/>
        <v>3.9</v>
      </c>
      <c r="Y160" s="197">
        <f t="shared" si="220"/>
        <v>6.5</v>
      </c>
      <c r="Z160" s="197">
        <f t="shared" si="221"/>
        <v>0</v>
      </c>
      <c r="AA160" s="196">
        <f t="shared" si="222"/>
        <v>0</v>
      </c>
      <c r="AB160" s="196">
        <f t="shared" si="223"/>
        <v>0</v>
      </c>
      <c r="AC160" s="196">
        <f t="shared" si="224"/>
        <v>0</v>
      </c>
      <c r="AD160" s="196">
        <f t="shared" si="225"/>
        <v>0</v>
      </c>
      <c r="AE160" s="197">
        <f t="shared" si="226"/>
        <v>0</v>
      </c>
      <c r="AF160" s="197">
        <f t="shared" si="227"/>
        <v>0</v>
      </c>
      <c r="AG160" s="196">
        <f>ROUND(IF('Indicator Data'!K160=0,0,IF('Indicator Data'!K160&gt;AG$3,10,IF('Indicator Data'!K160&lt;AG$4,0,10-(AG$3-'Indicator Data'!K160)/(AG$3-AG$4)*10))),1)</f>
        <v>0</v>
      </c>
      <c r="AH160" s="199">
        <f t="shared" si="228"/>
        <v>6.8</v>
      </c>
      <c r="AI160" s="199">
        <f t="shared" si="229"/>
        <v>0.1</v>
      </c>
      <c r="AJ160" s="197">
        <f t="shared" si="230"/>
        <v>0</v>
      </c>
      <c r="AK160" s="197">
        <f t="shared" si="231"/>
        <v>0</v>
      </c>
      <c r="AL160" s="199">
        <f t="shared" si="232"/>
        <v>0</v>
      </c>
      <c r="AM160" s="199">
        <f t="shared" si="233"/>
        <v>0</v>
      </c>
      <c r="AN160" s="197">
        <f t="shared" si="234"/>
        <v>0</v>
      </c>
      <c r="AO160" s="200">
        <f t="shared" si="235"/>
        <v>4.2</v>
      </c>
      <c r="AP160" s="200">
        <f t="shared" si="260"/>
        <v>6.7</v>
      </c>
      <c r="AQ160" s="200">
        <f t="shared" si="236"/>
        <v>0</v>
      </c>
      <c r="AR160" s="200">
        <f t="shared" si="237"/>
        <v>0</v>
      </c>
      <c r="AS160" s="199">
        <f t="shared" si="238"/>
        <v>0</v>
      </c>
      <c r="AT160" s="199">
        <f>IF('Indicator Data'!L160="No data","x",IF('Indicator Data'!CC160&lt;1000,"x",ROUND((IF('Indicator Data'!L160&gt;AT$3,10,IF('Indicator Data'!L160&lt;AT$4,0,10-(AT$3-'Indicator Data'!L160)/(AT$3-AT$4)*10))),1)))</f>
        <v>2.9</v>
      </c>
      <c r="AU160" s="200">
        <f t="shared" si="239"/>
        <v>1.5</v>
      </c>
      <c r="AV160" s="201">
        <f>IF('Indicator Data'!M160="No data","x",ROUND(IF('Indicator Data'!M160=0,0,IF(LOG('Indicator Data'!M160)&gt;AV$3,10,IF(LOG('Indicator Data'!M160)&lt;AV$4,0,10-(AV$3-LOG('Indicator Data'!M160))/(AV$3-AV$4)*10))),1))</f>
        <v>4.2</v>
      </c>
      <c r="AW160" s="198">
        <f>IF(AV160="x","x",'Indicator Data'!M160/'Indicator Data'!$CB160)</f>
        <v>1.5325713742285437E-3</v>
      </c>
      <c r="AX160" s="201">
        <f t="shared" si="240"/>
        <v>0</v>
      </c>
      <c r="AY160" s="197">
        <f t="shared" si="261"/>
        <v>2.2999999999999998</v>
      </c>
      <c r="AZ160" s="201" t="str">
        <f>IF('Indicator Data'!N160="No data","x",ROUND(IF('Indicator Data'!N160=0,0,IF(LOG('Indicator Data'!N160)&gt;AZ$3,10,IF(LOG('Indicator Data'!N160)&lt;AZ$4,0,10-(AZ$3-LOG('Indicator Data'!N160))/(AZ$3-AZ$4)*10))),1))</f>
        <v>x</v>
      </c>
      <c r="BA160" s="198" t="str">
        <f>IF(AZ160="x","x",'Indicator Data'!N160/'Indicator Data'!$CB160)</f>
        <v>x</v>
      </c>
      <c r="BB160" s="201" t="str">
        <f t="shared" si="241"/>
        <v>x</v>
      </c>
      <c r="BC160" s="197" t="str">
        <f t="shared" si="262"/>
        <v>x</v>
      </c>
      <c r="BD160" s="201" t="str">
        <f>IF('Indicator Data'!O160="No data","x",ROUND(IF('Indicator Data'!O160=0,0,IF(LOG('Indicator Data'!O160)&gt;BD$3,10,IF(LOG('Indicator Data'!O160)&lt;BD$4,0,10-(BD$3-LOG('Indicator Data'!O160))/(BD$3-BD$4)*10))),1))</f>
        <v>x</v>
      </c>
      <c r="BE160" s="198" t="str">
        <f>IF(BD160="x","x",'Indicator Data'!O160/'Indicator Data'!$CB160)</f>
        <v>x</v>
      </c>
      <c r="BF160" s="201" t="str">
        <f t="shared" si="242"/>
        <v>x</v>
      </c>
      <c r="BG160" s="197" t="str">
        <f t="shared" si="263"/>
        <v>x</v>
      </c>
      <c r="BH160" s="201" t="str">
        <f>IF('Indicator Data'!P160="No data","x",ROUND(IF('Indicator Data'!P160=0,0,IF(LOG('Indicator Data'!P160)&gt;BH$3,10,IF(LOG('Indicator Data'!P160)&lt;BH$4,0,10-(BH$3-LOG('Indicator Data'!P160))/(BH$3-BH$4)*10))),1))</f>
        <v>x</v>
      </c>
      <c r="BI160" s="198" t="str">
        <f>IF(BH160="x","x",'Indicator Data'!P160/'Indicator Data'!$CB160)</f>
        <v>x</v>
      </c>
      <c r="BJ160" s="201" t="str">
        <f t="shared" si="243"/>
        <v>x</v>
      </c>
      <c r="BK160" s="197" t="str">
        <f t="shared" si="264"/>
        <v>x</v>
      </c>
      <c r="BL160" s="199">
        <f t="shared" si="265"/>
        <v>2.2999999999999998</v>
      </c>
      <c r="BM160" s="201">
        <f>ROUND(IF('Indicator Data'!Q160=0,0,IF(LOG('Indicator Data'!Q160)&gt;BM$3,10,IF(LOG('Indicator Data'!Q160)&lt;BM$4,0,10-(BM$3-LOG('Indicator Data'!Q160))/(BM$3-BM$4)*10))),1)</f>
        <v>0</v>
      </c>
      <c r="BN160" s="252">
        <f>'Indicator Data'!R160</f>
        <v>0</v>
      </c>
      <c r="BO160" s="201">
        <f t="shared" si="244"/>
        <v>0</v>
      </c>
      <c r="BP160" s="201">
        <f t="shared" si="245"/>
        <v>0</v>
      </c>
      <c r="BQ160" s="201">
        <f>ROUND(IF('Indicator Data'!S160=0,0,IF(LOG('Indicator Data'!S160)&gt;BQ$3,10,IF(LOG('Indicator Data'!S160)&lt;BQ$4,0,10-(BQ$3-LOG('Indicator Data'!S160))/(BQ$3-BQ$4)*10))),1)</f>
        <v>0</v>
      </c>
      <c r="BR160" s="252">
        <f>'Indicator Data'!T160</f>
        <v>0</v>
      </c>
      <c r="BS160" s="201">
        <f t="shared" si="246"/>
        <v>0</v>
      </c>
      <c r="BT160" s="201">
        <f t="shared" si="247"/>
        <v>0</v>
      </c>
      <c r="BU160" s="197">
        <f t="shared" si="248"/>
        <v>0</v>
      </c>
      <c r="BV160" s="201">
        <f>ROUND(IF('Indicator Data'!U160=0,0,IF(LOG('Indicator Data'!U160)&gt;BV$3,10,IF(LOG('Indicator Data'!U160)&lt;BV$4,0,10-(BV$3-LOG('Indicator Data'!U160))/(BV$3-BV$4)*10))),1)</f>
        <v>0</v>
      </c>
      <c r="BW160" s="198">
        <f>'Indicator Data'!U160/'Indicator Data'!$CB160</f>
        <v>0</v>
      </c>
      <c r="BX160" s="201">
        <f t="shared" si="249"/>
        <v>0</v>
      </c>
      <c r="BY160" s="197">
        <f t="shared" si="266"/>
        <v>0</v>
      </c>
      <c r="BZ160" s="201">
        <f>ROUND(IF('Indicator Data'!V160=0,0,IF(LOG('Indicator Data'!V160)&gt;BZ$3,10,IF(LOG('Indicator Data'!V160)&lt;BZ$4,0,10-(BZ$3-LOG('Indicator Data'!V160))/(BZ$3-BZ$4)*10))),1)</f>
        <v>0</v>
      </c>
      <c r="CA160" s="198">
        <f>IF('Indicator Data'!V160/'Indicator Data'!$CB160&gt;1,1,'Indicator Data'!V160/'Indicator Data'!$CB160)</f>
        <v>0</v>
      </c>
      <c r="CB160" s="201">
        <f t="shared" si="250"/>
        <v>0</v>
      </c>
      <c r="CC160" s="197">
        <f t="shared" si="267"/>
        <v>0</v>
      </c>
      <c r="CD160" s="201">
        <f>ROUND(IF('Indicator Data'!W160=0,0,IF(LOG('Indicator Data'!W160)&gt;CD$3,10,IF(LOG('Indicator Data'!W160)&lt;CD$4,0,10-(CD$3-LOG('Indicator Data'!W160))/(CD$3-CD$4)*10))),1)</f>
        <v>0</v>
      </c>
      <c r="CE160" s="198">
        <f>'Indicator Data'!W160/'Indicator Data'!$CB160</f>
        <v>0</v>
      </c>
      <c r="CF160" s="201">
        <f t="shared" si="251"/>
        <v>0</v>
      </c>
      <c r="CG160" s="197">
        <f t="shared" si="268"/>
        <v>0</v>
      </c>
      <c r="CH160" s="199">
        <f t="shared" si="252"/>
        <v>0</v>
      </c>
      <c r="CI160" s="201">
        <f>IF('Indicator Data'!BR160="No data","x",ROUND(IF('Indicator Data'!BR160&gt;CI$3,0,IF('Indicator Data'!BR160&lt;CI$4,10,(CI$3-'Indicator Data'!BR160)/(CI$3-CI$4)*10)),1))</f>
        <v>0.2</v>
      </c>
      <c r="CJ160" s="201">
        <f>IF('Indicator Data'!BS160="No data","x",ROUND(IF('Indicator Data'!BS160&gt;CJ$3,0,IF('Indicator Data'!BS160&lt;CJ$4,10,(CJ$3-'Indicator Data'!BS160)/(CJ$3-CJ$4)*10)),1))</f>
        <v>0</v>
      </c>
      <c r="CK160" s="201" t="str">
        <f>IF('Indicator Data'!AC160="No data","x",ROUND(IF('Indicator Data'!AC160&gt;CK$3,0,IF('Indicator Data'!AC160&lt;CK$4,10,(CK$3-'Indicator Data'!AC160)/(CK$3-CK$4)*10)),1))</f>
        <v>x</v>
      </c>
      <c r="CL160" s="197">
        <f t="shared" si="253"/>
        <v>0.1</v>
      </c>
      <c r="CM160" s="201">
        <f>IF('Indicator Data'!X160="No data","x",ROUND(IF(LOG('Indicator Data'!X160)&gt;CM$3,10,IF(LOG('Indicator Data'!X160)&lt;CM$4,0,10-(CM$3-LOG('Indicator Data'!X160))/(CM$3-CM$4)*10)),1))</f>
        <v>6.8</v>
      </c>
      <c r="CN160" s="201">
        <f>IF('Indicator Data'!Y160="No data","x",ROUND(IF('Indicator Data'!Y160&gt;CN$3,10,IF('Indicator Data'!Y160&lt;CN$4,0,10-(CN$3-'Indicator Data'!Y160)/(CN$3-CN$4)*10)),1))</f>
        <v>0.3</v>
      </c>
      <c r="CO160" s="201">
        <f>IF('Indicator Data'!Z160="No data","x",ROUND(IF('Indicator Data'!Z160&gt;CO$3,10,IF('Indicator Data'!Z160&lt;CO$4,0,10-(CO$3-'Indicator Data'!Z160)/(CO$3-CO$4)*10)),1))</f>
        <v>5.4</v>
      </c>
      <c r="CP160" s="201">
        <f>IF('Indicator Data'!AA160="No data","x",ROUND(IF('Indicator Data'!AA160&gt;CP$3,10,IF('Indicator Data'!AA160&lt;CP$4,0,10-(CP$3-'Indicator Data'!AA160)/(CP$3-CP$4)*10)),1))</f>
        <v>2.2000000000000002</v>
      </c>
      <c r="CQ160" s="197">
        <f t="shared" si="269"/>
        <v>3.7</v>
      </c>
      <c r="CR160" s="199">
        <f t="shared" si="270"/>
        <v>2.5</v>
      </c>
      <c r="CS160" s="201" t="str">
        <f>IF('Indicator Data'!AF160="No data","x",ROUND(IF('Indicator Data'!AF160&gt;CS$3,10,IF('Indicator Data'!AF160&lt;CS$4,0,10-(CS$3-'Indicator Data'!AF160)/(CS$3-CS$4)*10)),1))</f>
        <v>x</v>
      </c>
      <c r="CT160" s="201">
        <f>IF('Indicator Data'!AG160="No data","x",ROUND(IF('Indicator Data'!AG160&gt;CT$3,10,IF('Indicator Data'!AG160&lt;CT$4,0,10-(CT$3-'Indicator Data'!AG160)/(CT$3-CT$4)*10)),1))</f>
        <v>0.1</v>
      </c>
      <c r="CU160" s="197">
        <f t="shared" si="271"/>
        <v>3</v>
      </c>
      <c r="CV160" s="201">
        <f>IF('Indicator Data'!AB160="No data","x",ROUND(IF('Indicator Data'!AB160&gt;CV$3,10,IF('Indicator Data'!AB160&lt;CV$4,0,10-(CV$3-'Indicator Data'!AB160)/(CV$3-CV$4)*10)),1))</f>
        <v>0</v>
      </c>
      <c r="CW160" s="197">
        <f t="shared" si="272"/>
        <v>0.1</v>
      </c>
      <c r="CX160" s="198">
        <f>IF('Indicator Data'!AD160="No data","x",'Indicator Data'!AD160/'Indicator Data'!$CA160)</f>
        <v>5.8080720662504858E-4</v>
      </c>
      <c r="CY160" s="201">
        <f t="shared" si="254"/>
        <v>4.2</v>
      </c>
      <c r="CZ160" s="201">
        <f>IF('Indicator Data'!AE160="No data","x",ROUND(IF('Indicator Data'!AE160&gt;CZ$3,0,IF('Indicator Data'!AE160&lt;CZ$4,10,(CZ$3-'Indicator Data'!AE160)/(CZ$3-CZ$4)*10)),1))</f>
        <v>4</v>
      </c>
      <c r="DA160" s="197">
        <f t="shared" si="273"/>
        <v>4.0999999999999996</v>
      </c>
      <c r="DB160" s="199">
        <f t="shared" si="274"/>
        <v>2.4</v>
      </c>
      <c r="DC160" s="200">
        <f t="shared" si="255"/>
        <v>1.9</v>
      </c>
      <c r="DD160" s="202">
        <f t="shared" si="256"/>
        <v>2.8</v>
      </c>
      <c r="DE160" s="201">
        <f>ROUND(IF('Indicator Data'!AH160=0,0,IF('Indicator Data'!AH160&gt;DE$3,10,IF('Indicator Data'!AH160&lt;DE$4,0,10-(DE$3-'Indicator Data'!AH160)/(DE$3-DE$4)*10))),1)</f>
        <v>0</v>
      </c>
      <c r="DF160" s="201">
        <f>ROUND(IF('Indicator Data'!AI160=0,0,IF(LOG('Indicator Data'!AI160)&gt;LOG(DF$3),10,IF(LOG('Indicator Data'!AI160)&lt;LOG(DF$4),0,10-(LOG(DF$3)-LOG('Indicator Data'!AI160))/(LOG(DF$3)-LOG(DF$4))*10))),1)</f>
        <v>0</v>
      </c>
      <c r="DG160" s="203">
        <f t="shared" si="257"/>
        <v>0</v>
      </c>
      <c r="DH160" s="197">
        <f>'Indicator Data'!AJ160</f>
        <v>0</v>
      </c>
      <c r="DI160" s="197">
        <f>'Indicator Data'!AK160</f>
        <v>0</v>
      </c>
      <c r="DJ160" s="200">
        <f t="shared" si="258"/>
        <v>0</v>
      </c>
      <c r="DK160" s="202">
        <f t="shared" si="259"/>
        <v>0</v>
      </c>
      <c r="DL160" s="13"/>
      <c r="DM160" s="24"/>
    </row>
    <row r="161" spans="1:118">
      <c r="A161" s="205" t="str">
        <f>'Indicator Data'!A161</f>
        <v>Slovenia</v>
      </c>
      <c r="B161" s="206" t="str">
        <f>'Indicator Data'!B161</f>
        <v>SVN</v>
      </c>
      <c r="C161" s="204">
        <f>ROUND(IF('Indicator Data'!C161=0,0.1,IF(LOG('Indicator Data'!C161)&gt;C$3,10,IF(LOG('Indicator Data'!C161)&lt;C$4,0,10-(C$3-LOG('Indicator Data'!C161))/(C$3-C$4)*10))),1)</f>
        <v>6.6</v>
      </c>
      <c r="D161" s="196">
        <f>ROUND(IF('Indicator Data'!D161=0,0.1,IF(LOG('Indicator Data'!D161)&gt;D$3,10,IF(LOG('Indicator Data'!D161)&lt;D$4,0,10-(D$3-LOG('Indicator Data'!D161))/(D$3-D$4)*10))),1)</f>
        <v>0.1</v>
      </c>
      <c r="E161" s="197">
        <f t="shared" si="214"/>
        <v>4.0999999999999996</v>
      </c>
      <c r="F161" s="197">
        <f>IF('Indicator Data'!E161="No data",0.1,(ROUND(IF('Indicator Data'!E161=0,0,IF(LOG('Indicator Data'!E161)&gt;F$3,10,IF(LOG('Indicator Data'!E161)&lt;F$4,0,10-(F$3-LOG('Indicator Data'!E161))/(F$3-F$4)*10))),1)))</f>
        <v>4.9000000000000004</v>
      </c>
      <c r="G161" s="197">
        <f>ROUND(IF('Indicator Data'!F161=0,0,IF(LOG('Indicator Data'!F161)&gt;G$3,10,IF(LOG('Indicator Data'!F161)&lt;G$4,0,10-(G$3-LOG('Indicator Data'!F161))/(G$3-G$4)*10))),1)</f>
        <v>4.5999999999999996</v>
      </c>
      <c r="H161" s="196">
        <f>ROUND(IF('Indicator Data'!G161=0,0,IF(LOG('Indicator Data'!G161)&gt;H$3,10,IF(LOG('Indicator Data'!G161)&lt;H$4,0,10-(H$3-LOG('Indicator Data'!G161))/(H$3-H$4)*10))),1)</f>
        <v>0</v>
      </c>
      <c r="I161" s="196">
        <f>ROUND(IF('Indicator Data'!H161=0,0,IF(LOG('Indicator Data'!H161)&gt;I$3,10,IF(LOG('Indicator Data'!H161)&lt;I$4,0,10-(I$3-LOG('Indicator Data'!H161))/(I$3-I$4)*10))),1)</f>
        <v>0</v>
      </c>
      <c r="J161" s="196">
        <f t="shared" si="215"/>
        <v>0</v>
      </c>
      <c r="K161" s="196">
        <f>ROUND(IF('Indicator Data'!I161=0,0,IF(LOG('Indicator Data'!I161)&gt;K$3,10,IF(LOG('Indicator Data'!I161)&lt;K$4,0,10-(K$3-LOG('Indicator Data'!I161))/(K$3-K$4)*10))),1)</f>
        <v>0</v>
      </c>
      <c r="L161" s="197">
        <f t="shared" si="216"/>
        <v>0</v>
      </c>
      <c r="M161" s="197">
        <f>ROUND(IF('Indicator Data'!J161=0,0,IF(LOG('Indicator Data'!J161)&gt;M$3,10,IF(LOG('Indicator Data'!J161)&lt;M$4,0,10-(M$3-LOG('Indicator Data'!J161))/(M$3-M$4)*10))),1)</f>
        <v>0</v>
      </c>
      <c r="N161" s="198">
        <f>'Indicator Data'!C161/'Indicator Data'!$CB161</f>
        <v>2.0618391818294662E-3</v>
      </c>
      <c r="O161" s="198">
        <f>'Indicator Data'!D161/'Indicator Data'!$CB161</f>
        <v>0</v>
      </c>
      <c r="P161" s="198">
        <f>IF(F161=0.1,"x",'Indicator Data'!E161/'Indicator Data'!$CB161)</f>
        <v>4.3743150505218438E-3</v>
      </c>
      <c r="Q161" s="198">
        <f>'Indicator Data'!F161/'Indicator Data'!$CB161</f>
        <v>2.8503903102423273E-6</v>
      </c>
      <c r="R161" s="198">
        <f>'Indicator Data'!G161/'Indicator Data'!$CB161</f>
        <v>0</v>
      </c>
      <c r="S161" s="198">
        <f>'Indicator Data'!H161/'Indicator Data'!$CB161</f>
        <v>0</v>
      </c>
      <c r="T161" s="198">
        <f>'Indicator Data'!I161/'Indicator Data'!$CB161</f>
        <v>0</v>
      </c>
      <c r="U161" s="198">
        <f>'Indicator Data'!J161/'Indicator Data'!$CB161</f>
        <v>0</v>
      </c>
      <c r="V161" s="196">
        <f t="shared" si="217"/>
        <v>10</v>
      </c>
      <c r="W161" s="196">
        <f t="shared" si="218"/>
        <v>0</v>
      </c>
      <c r="X161" s="197">
        <f t="shared" si="219"/>
        <v>7.6</v>
      </c>
      <c r="Y161" s="197">
        <f t="shared" si="220"/>
        <v>2.9</v>
      </c>
      <c r="Z161" s="197">
        <f t="shared" si="221"/>
        <v>6.6</v>
      </c>
      <c r="AA161" s="196">
        <f t="shared" si="222"/>
        <v>0</v>
      </c>
      <c r="AB161" s="196">
        <f t="shared" si="223"/>
        <v>0</v>
      </c>
      <c r="AC161" s="196">
        <f t="shared" si="224"/>
        <v>0</v>
      </c>
      <c r="AD161" s="196">
        <f t="shared" si="225"/>
        <v>0</v>
      </c>
      <c r="AE161" s="197">
        <f t="shared" si="226"/>
        <v>0</v>
      </c>
      <c r="AF161" s="197">
        <f t="shared" si="227"/>
        <v>0</v>
      </c>
      <c r="AG161" s="196">
        <f>ROUND(IF('Indicator Data'!K161=0,0,IF('Indicator Data'!K161&gt;AG$3,10,IF('Indicator Data'!K161&lt;AG$4,0,10-(AG$3-'Indicator Data'!K161)/(AG$3-AG$4)*10))),1)</f>
        <v>0</v>
      </c>
      <c r="AH161" s="199">
        <f t="shared" si="228"/>
        <v>8.3000000000000007</v>
      </c>
      <c r="AI161" s="199">
        <f t="shared" si="229"/>
        <v>0.1</v>
      </c>
      <c r="AJ161" s="197">
        <f t="shared" si="230"/>
        <v>0</v>
      </c>
      <c r="AK161" s="197">
        <f t="shared" si="231"/>
        <v>0</v>
      </c>
      <c r="AL161" s="199">
        <f t="shared" si="232"/>
        <v>0</v>
      </c>
      <c r="AM161" s="199">
        <f t="shared" si="233"/>
        <v>0</v>
      </c>
      <c r="AN161" s="197">
        <f t="shared" si="234"/>
        <v>0</v>
      </c>
      <c r="AO161" s="200">
        <f t="shared" si="235"/>
        <v>6.1</v>
      </c>
      <c r="AP161" s="200">
        <f t="shared" si="260"/>
        <v>4</v>
      </c>
      <c r="AQ161" s="200">
        <f t="shared" si="236"/>
        <v>5.7</v>
      </c>
      <c r="AR161" s="200">
        <f t="shared" si="237"/>
        <v>0</v>
      </c>
      <c r="AS161" s="199">
        <f t="shared" si="238"/>
        <v>0</v>
      </c>
      <c r="AT161" s="199">
        <f>IF('Indicator Data'!L161="No data","x",IF('Indicator Data'!CC161&lt;1000,"x",ROUND((IF('Indicator Data'!L161&gt;AT$3,10,IF('Indicator Data'!L161&lt;AT$4,0,10-(AT$3-'Indicator Data'!L161)/(AT$3-AT$4)*10))),1)))</f>
        <v>1</v>
      </c>
      <c r="AU161" s="200">
        <f t="shared" si="239"/>
        <v>0.5</v>
      </c>
      <c r="AV161" s="201">
        <f>IF('Indicator Data'!M161="No data","x",ROUND(IF('Indicator Data'!M161=0,0,IF(LOG('Indicator Data'!M161)&gt;AV$3,10,IF(LOG('Indicator Data'!M161)&lt;AV$4,0,10-(AV$3-LOG('Indicator Data'!M161))/(AV$3-AV$4)*10))),1))</f>
        <v>2</v>
      </c>
      <c r="AW161" s="198">
        <f>IF(AV161="x","x",'Indicator Data'!M161/'Indicator Data'!$CB161)</f>
        <v>1.2762164182138569E-4</v>
      </c>
      <c r="AX161" s="201">
        <f t="shared" si="240"/>
        <v>0</v>
      </c>
      <c r="AY161" s="197">
        <f t="shared" si="261"/>
        <v>1</v>
      </c>
      <c r="AZ161" s="201" t="str">
        <f>IF('Indicator Data'!N161="No data","x",ROUND(IF('Indicator Data'!N161=0,0,IF(LOG('Indicator Data'!N161)&gt;AZ$3,10,IF(LOG('Indicator Data'!N161)&lt;AZ$4,0,10-(AZ$3-LOG('Indicator Data'!N161))/(AZ$3-AZ$4)*10))),1))</f>
        <v>x</v>
      </c>
      <c r="BA161" s="198" t="str">
        <f>IF(AZ161="x","x",'Indicator Data'!N161/'Indicator Data'!$CB161)</f>
        <v>x</v>
      </c>
      <c r="BB161" s="201" t="str">
        <f t="shared" si="241"/>
        <v>x</v>
      </c>
      <c r="BC161" s="197" t="str">
        <f t="shared" si="262"/>
        <v>x</v>
      </c>
      <c r="BD161" s="201" t="str">
        <f>IF('Indicator Data'!O161="No data","x",ROUND(IF('Indicator Data'!O161=0,0,IF(LOG('Indicator Data'!O161)&gt;BD$3,10,IF(LOG('Indicator Data'!O161)&lt;BD$4,0,10-(BD$3-LOG('Indicator Data'!O161))/(BD$3-BD$4)*10))),1))</f>
        <v>x</v>
      </c>
      <c r="BE161" s="198" t="str">
        <f>IF(BD161="x","x",'Indicator Data'!O161/'Indicator Data'!$CB161)</f>
        <v>x</v>
      </c>
      <c r="BF161" s="201" t="str">
        <f t="shared" si="242"/>
        <v>x</v>
      </c>
      <c r="BG161" s="197" t="str">
        <f t="shared" si="263"/>
        <v>x</v>
      </c>
      <c r="BH161" s="201" t="str">
        <f>IF('Indicator Data'!P161="No data","x",ROUND(IF('Indicator Data'!P161=0,0,IF(LOG('Indicator Data'!P161)&gt;BH$3,10,IF(LOG('Indicator Data'!P161)&lt;BH$4,0,10-(BH$3-LOG('Indicator Data'!P161))/(BH$3-BH$4)*10))),1))</f>
        <v>x</v>
      </c>
      <c r="BI161" s="198" t="str">
        <f>IF(BH161="x","x",'Indicator Data'!P161/'Indicator Data'!$CB161)</f>
        <v>x</v>
      </c>
      <c r="BJ161" s="201" t="str">
        <f t="shared" si="243"/>
        <v>x</v>
      </c>
      <c r="BK161" s="197" t="str">
        <f t="shared" si="264"/>
        <v>x</v>
      </c>
      <c r="BL161" s="199">
        <f t="shared" si="265"/>
        <v>1</v>
      </c>
      <c r="BM161" s="201">
        <f>ROUND(IF('Indicator Data'!Q161=0,0,IF(LOG('Indicator Data'!Q161)&gt;BM$3,10,IF(LOG('Indicator Data'!Q161)&lt;BM$4,0,10-(BM$3-LOG('Indicator Data'!Q161))/(BM$3-BM$4)*10))),1)</f>
        <v>0</v>
      </c>
      <c r="BN161" s="252">
        <f>'Indicator Data'!R161</f>
        <v>0</v>
      </c>
      <c r="BO161" s="201">
        <f t="shared" si="244"/>
        <v>0</v>
      </c>
      <c r="BP161" s="201">
        <f t="shared" si="245"/>
        <v>0</v>
      </c>
      <c r="BQ161" s="201">
        <f>ROUND(IF('Indicator Data'!S161=0,0,IF(LOG('Indicator Data'!S161)&gt;BQ$3,10,IF(LOG('Indicator Data'!S161)&lt;BQ$4,0,10-(BQ$3-LOG('Indicator Data'!S161))/(BQ$3-BQ$4)*10))),1)</f>
        <v>0</v>
      </c>
      <c r="BR161" s="252">
        <f>'Indicator Data'!T161</f>
        <v>0</v>
      </c>
      <c r="BS161" s="201">
        <f t="shared" si="246"/>
        <v>0</v>
      </c>
      <c r="BT161" s="201">
        <f t="shared" si="247"/>
        <v>0</v>
      </c>
      <c r="BU161" s="197">
        <f t="shared" si="248"/>
        <v>0</v>
      </c>
      <c r="BV161" s="201">
        <f>ROUND(IF('Indicator Data'!U161=0,0,IF(LOG('Indicator Data'!U161)&gt;BV$3,10,IF(LOG('Indicator Data'!U161)&lt;BV$4,0,10-(BV$3-LOG('Indicator Data'!U161))/(BV$3-BV$4)*10))),1)</f>
        <v>0</v>
      </c>
      <c r="BW161" s="198">
        <f>'Indicator Data'!U161/'Indicator Data'!$CB161</f>
        <v>0</v>
      </c>
      <c r="BX161" s="201">
        <f t="shared" si="249"/>
        <v>0</v>
      </c>
      <c r="BY161" s="197">
        <f t="shared" si="266"/>
        <v>0</v>
      </c>
      <c r="BZ161" s="201">
        <f>ROUND(IF('Indicator Data'!V161=0,0,IF(LOG('Indicator Data'!V161)&gt;BZ$3,10,IF(LOG('Indicator Data'!V161)&lt;BZ$4,0,10-(BZ$3-LOG('Indicator Data'!V161))/(BZ$3-BZ$4)*10))),1)</f>
        <v>3.7</v>
      </c>
      <c r="CA161" s="198">
        <f>IF('Indicator Data'!V161/'Indicator Data'!$CB161&gt;1,1,'Indicator Data'!V161/'Indicator Data'!$CB161)</f>
        <v>1.8037294031394509E-3</v>
      </c>
      <c r="CB161" s="201">
        <f t="shared" si="250"/>
        <v>0</v>
      </c>
      <c r="CC161" s="197">
        <f t="shared" si="267"/>
        <v>2</v>
      </c>
      <c r="CD161" s="201">
        <f>ROUND(IF('Indicator Data'!W161=0,0,IF(LOG('Indicator Data'!W161)&gt;CD$3,10,IF(LOG('Indicator Data'!W161)&lt;CD$4,0,10-(CD$3-LOG('Indicator Data'!W161))/(CD$3-CD$4)*10))),1)</f>
        <v>0</v>
      </c>
      <c r="CE161" s="198">
        <f>'Indicator Data'!W161/'Indicator Data'!$CB161</f>
        <v>0</v>
      </c>
      <c r="CF161" s="201">
        <f t="shared" si="251"/>
        <v>0</v>
      </c>
      <c r="CG161" s="197">
        <f t="shared" si="268"/>
        <v>0</v>
      </c>
      <c r="CH161" s="199">
        <f t="shared" si="252"/>
        <v>0.5</v>
      </c>
      <c r="CI161" s="201">
        <f>IF('Indicator Data'!BR161="No data","x",ROUND(IF('Indicator Data'!BR161&gt;CI$3,0,IF('Indicator Data'!BR161&lt;CI$4,10,(CI$3-'Indicator Data'!BR161)/(CI$3-CI$4)*10)),1))</f>
        <v>0.1</v>
      </c>
      <c r="CJ161" s="201">
        <f>IF('Indicator Data'!BS161="No data","x",ROUND(IF('Indicator Data'!BS161&gt;CJ$3,0,IF('Indicator Data'!BS161&lt;CJ$4,10,(CJ$3-'Indicator Data'!BS161)/(CJ$3-CJ$4)*10)),1))</f>
        <v>0.1</v>
      </c>
      <c r="CK161" s="201" t="str">
        <f>IF('Indicator Data'!AC161="No data","x",ROUND(IF('Indicator Data'!AC161&gt;CK$3,0,IF('Indicator Data'!AC161&lt;CK$4,10,(CK$3-'Indicator Data'!AC161)/(CK$3-CK$4)*10)),1))</f>
        <v>x</v>
      </c>
      <c r="CL161" s="197">
        <f t="shared" si="253"/>
        <v>0.1</v>
      </c>
      <c r="CM161" s="201">
        <f>IF('Indicator Data'!X161="No data","x",ROUND(IF(LOG('Indicator Data'!X161)&gt;CM$3,10,IF(LOG('Indicator Data'!X161)&lt;CM$4,0,10-(CM$3-LOG('Indicator Data'!X161))/(CM$3-CM$4)*10)),1))</f>
        <v>6.7</v>
      </c>
      <c r="CN161" s="201">
        <f>IF('Indicator Data'!Y161="No data","x",ROUND(IF('Indicator Data'!Y161&gt;CN$3,10,IF('Indicator Data'!Y161&lt;CN$4,0,10-(CN$3-'Indicator Data'!Y161)/(CN$3-CN$4)*10)),1))</f>
        <v>2.2000000000000002</v>
      </c>
      <c r="CO161" s="201">
        <f>IF('Indicator Data'!Z161="No data","x",ROUND(IF('Indicator Data'!Z161&gt;CO$3,10,IF('Indicator Data'!Z161&lt;CO$4,0,10-(CO$3-'Indicator Data'!Z161)/(CO$3-CO$4)*10)),1))</f>
        <v>5.5</v>
      </c>
      <c r="CP161" s="201">
        <f>IF('Indicator Data'!AA161="No data","x",ROUND(IF('Indicator Data'!AA161&gt;CP$3,10,IF('Indicator Data'!AA161&lt;CP$4,0,10-(CP$3-'Indicator Data'!AA161)/(CP$3-CP$4)*10)),1))</f>
        <v>1.2</v>
      </c>
      <c r="CQ161" s="197">
        <f t="shared" si="269"/>
        <v>3.9</v>
      </c>
      <c r="CR161" s="199">
        <f t="shared" si="270"/>
        <v>2.6</v>
      </c>
      <c r="CS161" s="201">
        <f>IF('Indicator Data'!AF161="No data","x",ROUND(IF('Indicator Data'!AF161&gt;CS$3,10,IF('Indicator Data'!AF161&lt;CS$4,0,10-(CS$3-'Indicator Data'!AF161)/(CS$3-CS$4)*10)),1))</f>
        <v>0.4</v>
      </c>
      <c r="CT161" s="201">
        <f>IF('Indicator Data'!AG161="No data","x",ROUND(IF('Indicator Data'!AG161&gt;CT$3,10,IF('Indicator Data'!AG161&lt;CT$4,0,10-(CT$3-'Indicator Data'!AG161)/(CT$3-CT$4)*10)),1))</f>
        <v>0</v>
      </c>
      <c r="CU161" s="197">
        <f t="shared" si="271"/>
        <v>2.7</v>
      </c>
      <c r="CV161" s="201">
        <f>IF('Indicator Data'!AB161="No data","x",ROUND(IF('Indicator Data'!AB161&gt;CV$3,10,IF('Indicator Data'!AB161&lt;CV$4,0,10-(CV$3-'Indicator Data'!AB161)/(CV$3-CV$4)*10)),1))</f>
        <v>0</v>
      </c>
      <c r="CW161" s="197">
        <f t="shared" si="272"/>
        <v>0.1</v>
      </c>
      <c r="CX161" s="198">
        <f>IF('Indicator Data'!AD161="No data","x",'Indicator Data'!AD161/'Indicator Data'!$CA161)</f>
        <v>5.7818148934164271E-4</v>
      </c>
      <c r="CY161" s="201">
        <f t="shared" si="254"/>
        <v>4.2</v>
      </c>
      <c r="CZ161" s="201" t="str">
        <f>IF('Indicator Data'!AE161="No data","x",ROUND(IF('Indicator Data'!AE161&gt;CZ$3,0,IF('Indicator Data'!AE161&lt;CZ$4,10,(CZ$3-'Indicator Data'!AE161)/(CZ$3-CZ$4)*10)),1))</f>
        <v>x</v>
      </c>
      <c r="DA161" s="197">
        <f t="shared" si="273"/>
        <v>4.2</v>
      </c>
      <c r="DB161" s="199">
        <f t="shared" si="274"/>
        <v>2.2999999999999998</v>
      </c>
      <c r="DC161" s="200">
        <f t="shared" si="255"/>
        <v>1.6</v>
      </c>
      <c r="DD161" s="202">
        <f t="shared" si="256"/>
        <v>3.4</v>
      </c>
      <c r="DE161" s="201">
        <f>ROUND(IF('Indicator Data'!AH161=0,0,IF('Indicator Data'!AH161&gt;DE$3,10,IF('Indicator Data'!AH161&lt;DE$4,0,10-(DE$3-'Indicator Data'!AH161)/(DE$3-DE$4)*10))),1)</f>
        <v>0</v>
      </c>
      <c r="DF161" s="201">
        <f>ROUND(IF('Indicator Data'!AI161=0,0,IF(LOG('Indicator Data'!AI161)&gt;LOG(DF$3),10,IF(LOG('Indicator Data'!AI161)&lt;LOG(DF$4),0,10-(LOG(DF$3)-LOG('Indicator Data'!AI161))/(LOG(DF$3)-LOG(DF$4))*10))),1)</f>
        <v>0</v>
      </c>
      <c r="DG161" s="203">
        <f t="shared" si="257"/>
        <v>0</v>
      </c>
      <c r="DH161" s="197">
        <f>'Indicator Data'!AJ161</f>
        <v>0</v>
      </c>
      <c r="DI161" s="197">
        <f>'Indicator Data'!AK161</f>
        <v>0</v>
      </c>
      <c r="DJ161" s="200">
        <f t="shared" si="258"/>
        <v>0</v>
      </c>
      <c r="DK161" s="202">
        <f t="shared" si="259"/>
        <v>0</v>
      </c>
      <c r="DL161" s="13"/>
      <c r="DM161" s="24"/>
      <c r="DN161" s="2"/>
    </row>
    <row r="162" spans="1:118">
      <c r="A162" s="205" t="str">
        <f>'Indicator Data'!A162</f>
        <v>Solomon Islands</v>
      </c>
      <c r="B162" s="206" t="str">
        <f>'Indicator Data'!B162</f>
        <v>SLB</v>
      </c>
      <c r="C162" s="204">
        <f>ROUND(IF('Indicator Data'!C162=0,0.1,IF(LOG('Indicator Data'!C162)&gt;C$3,10,IF(LOG('Indicator Data'!C162)&lt;C$4,0,10-(C$3-LOG('Indicator Data'!C162))/(C$3-C$4)*10))),1)</f>
        <v>5.0999999999999996</v>
      </c>
      <c r="D162" s="196">
        <f>ROUND(IF('Indicator Data'!D162=0,0.1,IF(LOG('Indicator Data'!D162)&gt;D$3,10,IF(LOG('Indicator Data'!D162)&lt;D$4,0,10-(D$3-LOG('Indicator Data'!D162))/(D$3-D$4)*10))),1)</f>
        <v>6.6</v>
      </c>
      <c r="E162" s="197">
        <f t="shared" si="214"/>
        <v>5.9</v>
      </c>
      <c r="F162" s="197">
        <f>IF('Indicator Data'!E162="No data",0.1,(ROUND(IF('Indicator Data'!E162=0,0,IF(LOG('Indicator Data'!E162)&gt;F$3,10,IF(LOG('Indicator Data'!E162)&lt;F$4,0,10-(F$3-LOG('Indicator Data'!E162))/(F$3-F$4)*10))),1)))</f>
        <v>0.1</v>
      </c>
      <c r="G162" s="197">
        <f>ROUND(IF('Indicator Data'!F162=0,0,IF(LOG('Indicator Data'!F162)&gt;G$3,10,IF(LOG('Indicator Data'!F162)&lt;G$4,0,10-(G$3-LOG('Indicator Data'!F162))/(G$3-G$4)*10))),1)</f>
        <v>6.2</v>
      </c>
      <c r="H162" s="196">
        <f>ROUND(IF('Indicator Data'!G162=0,0,IF(LOG('Indicator Data'!G162)&gt;H$3,10,IF(LOG('Indicator Data'!G162)&lt;H$4,0,10-(H$3-LOG('Indicator Data'!G162))/(H$3-H$4)*10))),1)</f>
        <v>3.7</v>
      </c>
      <c r="I162" s="196">
        <f>ROUND(IF('Indicator Data'!H162=0,0,IF(LOG('Indicator Data'!H162)&gt;I$3,10,IF(LOG('Indicator Data'!H162)&lt;I$4,0,10-(I$3-LOG('Indicator Data'!H162))/(I$3-I$4)*10))),1)</f>
        <v>6</v>
      </c>
      <c r="J162" s="196">
        <f t="shared" si="215"/>
        <v>5</v>
      </c>
      <c r="K162" s="196">
        <f>ROUND(IF('Indicator Data'!I162=0,0,IF(LOG('Indicator Data'!I162)&gt;K$3,10,IF(LOG('Indicator Data'!I162)&lt;K$4,0,10-(K$3-LOG('Indicator Data'!I162))/(K$3-K$4)*10))),1)</f>
        <v>4.8</v>
      </c>
      <c r="L162" s="197">
        <f t="shared" si="216"/>
        <v>4.9000000000000004</v>
      </c>
      <c r="M162" s="197">
        <f>ROUND(IF('Indicator Data'!J162=0,0,IF(LOG('Indicator Data'!J162)&gt;M$3,10,IF(LOG('Indicator Data'!J162)&lt;M$4,0,10-(M$3-LOG('Indicator Data'!J162))/(M$3-M$4)*10))),1)</f>
        <v>0</v>
      </c>
      <c r="N162" s="198">
        <f>'Indicator Data'!C162/'Indicator Data'!$CB162</f>
        <v>1.832102444031414E-3</v>
      </c>
      <c r="O162" s="198">
        <f>'Indicator Data'!D162/'Indicator Data'!$CB162</f>
        <v>1.5926147245912761E-3</v>
      </c>
      <c r="P162" s="198" t="str">
        <f>IF(F162=0.1,"x",'Indicator Data'!E162/'Indicator Data'!$CB162)</f>
        <v>x</v>
      </c>
      <c r="Q162" s="198">
        <f>'Indicator Data'!F162/'Indicator Data'!$CB162</f>
        <v>8.8880740107369707E-5</v>
      </c>
      <c r="R162" s="198">
        <f>'Indicator Data'!G162/'Indicator Data'!$CB162</f>
        <v>5.213168126307636E-3</v>
      </c>
      <c r="S162" s="198">
        <f>'Indicator Data'!H162/'Indicator Data'!$CB162</f>
        <v>2.5866745717463091E-4</v>
      </c>
      <c r="T162" s="198">
        <f>'Indicator Data'!I162/'Indicator Data'!$CB162</f>
        <v>4.1996432432988172E-3</v>
      </c>
      <c r="U162" s="198">
        <f>'Indicator Data'!J162/'Indicator Data'!$CB162</f>
        <v>1.713528824125115E-5</v>
      </c>
      <c r="V162" s="196">
        <f t="shared" si="217"/>
        <v>9.1999999999999993</v>
      </c>
      <c r="W162" s="196">
        <f t="shared" si="218"/>
        <v>10</v>
      </c>
      <c r="X162" s="197">
        <f t="shared" si="219"/>
        <v>9.6999999999999993</v>
      </c>
      <c r="Y162" s="197">
        <f t="shared" si="220"/>
        <v>0.1</v>
      </c>
      <c r="Z162" s="197">
        <f t="shared" si="221"/>
        <v>9.9</v>
      </c>
      <c r="AA162" s="196">
        <f t="shared" si="222"/>
        <v>2.9</v>
      </c>
      <c r="AB162" s="196">
        <f t="shared" si="223"/>
        <v>0.5</v>
      </c>
      <c r="AC162" s="196">
        <f t="shared" si="224"/>
        <v>1.8</v>
      </c>
      <c r="AD162" s="196">
        <f t="shared" si="225"/>
        <v>4.2</v>
      </c>
      <c r="AE162" s="197">
        <f t="shared" si="226"/>
        <v>3.1</v>
      </c>
      <c r="AF162" s="197">
        <f t="shared" si="227"/>
        <v>0</v>
      </c>
      <c r="AG162" s="196">
        <f>ROUND(IF('Indicator Data'!K162=0,0,IF('Indicator Data'!K162&gt;AG$3,10,IF('Indicator Data'!K162&lt;AG$4,0,10-(AG$3-'Indicator Data'!K162)/(AG$3-AG$4)*10))),1)</f>
        <v>2.9</v>
      </c>
      <c r="AH162" s="199">
        <f t="shared" si="228"/>
        <v>7.2</v>
      </c>
      <c r="AI162" s="199">
        <f t="shared" si="229"/>
        <v>8.3000000000000007</v>
      </c>
      <c r="AJ162" s="197">
        <f t="shared" si="230"/>
        <v>3.3</v>
      </c>
      <c r="AK162" s="197">
        <f t="shared" si="231"/>
        <v>3.3</v>
      </c>
      <c r="AL162" s="199">
        <f t="shared" si="232"/>
        <v>3.3</v>
      </c>
      <c r="AM162" s="199">
        <f t="shared" si="233"/>
        <v>4.5</v>
      </c>
      <c r="AN162" s="197">
        <f t="shared" si="234"/>
        <v>0</v>
      </c>
      <c r="AO162" s="200">
        <f t="shared" si="235"/>
        <v>8.4</v>
      </c>
      <c r="AP162" s="200">
        <f t="shared" si="260"/>
        <v>0.1</v>
      </c>
      <c r="AQ162" s="200">
        <f t="shared" si="236"/>
        <v>8.6999999999999993</v>
      </c>
      <c r="AR162" s="200">
        <f t="shared" si="237"/>
        <v>4.0999999999999996</v>
      </c>
      <c r="AS162" s="199">
        <f t="shared" si="238"/>
        <v>1.5</v>
      </c>
      <c r="AT162" s="199">
        <f>IF('Indicator Data'!L162="No data","x",IF('Indicator Data'!CC162&lt;1000,"x",ROUND((IF('Indicator Data'!L162&gt;AT$3,10,IF('Indicator Data'!L162&lt;AT$4,0,10-(AT$3-'Indicator Data'!L162)/(AT$3-AT$4)*10))),1)))</f>
        <v>4.8</v>
      </c>
      <c r="AU162" s="200">
        <f t="shared" si="239"/>
        <v>3.2</v>
      </c>
      <c r="AV162" s="201">
        <f>IF('Indicator Data'!M162="No data","x",ROUND(IF('Indicator Data'!M162=0,0,IF(LOG('Indicator Data'!M162)&gt;AV$3,10,IF(LOG('Indicator Data'!M162)&lt;AV$4,0,10-(AV$3-LOG('Indicator Data'!M162))/(AV$3-AV$4)*10))),1))</f>
        <v>5.7</v>
      </c>
      <c r="AW162" s="198">
        <f>IF(AV162="x","x",'Indicator Data'!M162/'Indicator Data'!$CB162)</f>
        <v>0.16703010661781967</v>
      </c>
      <c r="AX162" s="201">
        <f t="shared" si="240"/>
        <v>1.9</v>
      </c>
      <c r="AY162" s="197">
        <f t="shared" si="261"/>
        <v>4.0999999999999996</v>
      </c>
      <c r="AZ162" s="201" t="str">
        <f>IF('Indicator Data'!N162="No data","x",ROUND(IF('Indicator Data'!N162=0,0,IF(LOG('Indicator Data'!N162)&gt;AZ$3,10,IF(LOG('Indicator Data'!N162)&lt;AZ$4,0,10-(AZ$3-LOG('Indicator Data'!N162))/(AZ$3-AZ$4)*10))),1))</f>
        <v>x</v>
      </c>
      <c r="BA162" s="198" t="str">
        <f>IF(AZ162="x","x",'Indicator Data'!N162/'Indicator Data'!$CB162)</f>
        <v>x</v>
      </c>
      <c r="BB162" s="201" t="str">
        <f t="shared" si="241"/>
        <v>x</v>
      </c>
      <c r="BC162" s="197" t="str">
        <f t="shared" si="262"/>
        <v>x</v>
      </c>
      <c r="BD162" s="201" t="str">
        <f>IF('Indicator Data'!O162="No data","x",ROUND(IF('Indicator Data'!O162=0,0,IF(LOG('Indicator Data'!O162)&gt;BD$3,10,IF(LOG('Indicator Data'!O162)&lt;BD$4,0,10-(BD$3-LOG('Indicator Data'!O162))/(BD$3-BD$4)*10))),1))</f>
        <v>x</v>
      </c>
      <c r="BE162" s="198" t="str">
        <f>IF(BD162="x","x",'Indicator Data'!O162/'Indicator Data'!$CB162)</f>
        <v>x</v>
      </c>
      <c r="BF162" s="201" t="str">
        <f t="shared" si="242"/>
        <v>x</v>
      </c>
      <c r="BG162" s="197" t="str">
        <f t="shared" si="263"/>
        <v>x</v>
      </c>
      <c r="BH162" s="201" t="str">
        <f>IF('Indicator Data'!P162="No data","x",ROUND(IF('Indicator Data'!P162=0,0,IF(LOG('Indicator Data'!P162)&gt;BH$3,10,IF(LOG('Indicator Data'!P162)&lt;BH$4,0,10-(BH$3-LOG('Indicator Data'!P162))/(BH$3-BH$4)*10))),1))</f>
        <v>x</v>
      </c>
      <c r="BI162" s="198" t="str">
        <f>IF(BH162="x","x",'Indicator Data'!P162/'Indicator Data'!$CB162)</f>
        <v>x</v>
      </c>
      <c r="BJ162" s="201" t="str">
        <f t="shared" si="243"/>
        <v>x</v>
      </c>
      <c r="BK162" s="197" t="str">
        <f t="shared" si="264"/>
        <v>x</v>
      </c>
      <c r="BL162" s="199">
        <f t="shared" si="265"/>
        <v>4.0999999999999996</v>
      </c>
      <c r="BM162" s="201">
        <f>ROUND(IF('Indicator Data'!Q162=0,0,IF(LOG('Indicator Data'!Q162)&gt;BM$3,10,IF(LOG('Indicator Data'!Q162)&lt;BM$4,0,10-(BM$3-LOG('Indicator Data'!Q162))/(BM$3-BM$4)*10))),1)</f>
        <v>6.9</v>
      </c>
      <c r="BN162" s="252">
        <f>'Indicator Data'!R162</f>
        <v>0.99405724699999998</v>
      </c>
      <c r="BO162" s="201">
        <f t="shared" si="244"/>
        <v>9.9</v>
      </c>
      <c r="BP162" s="201">
        <f t="shared" si="245"/>
        <v>8.9</v>
      </c>
      <c r="BQ162" s="201">
        <f>ROUND(IF('Indicator Data'!S162=0,0,IF(LOG('Indicator Data'!S162)&gt;BQ$3,10,IF(LOG('Indicator Data'!S162)&lt;BQ$4,0,10-(BQ$3-LOG('Indicator Data'!S162))/(BQ$3-BQ$4)*10))),1)</f>
        <v>6.9</v>
      </c>
      <c r="BR162" s="252">
        <f>'Indicator Data'!T162</f>
        <v>0.99405724699999998</v>
      </c>
      <c r="BS162" s="201">
        <f t="shared" si="246"/>
        <v>9.9</v>
      </c>
      <c r="BT162" s="201">
        <f t="shared" si="247"/>
        <v>8.9</v>
      </c>
      <c r="BU162" s="197">
        <f t="shared" si="248"/>
        <v>8.9</v>
      </c>
      <c r="BV162" s="201">
        <f>ROUND(IF('Indicator Data'!U162=0,0,IF(LOG('Indicator Data'!U162)&gt;BV$3,10,IF(LOG('Indicator Data'!U162)&lt;BV$4,0,10-(BV$3-LOG('Indicator Data'!U162))/(BV$3-BV$4)*10))),1)</f>
        <v>6.2</v>
      </c>
      <c r="BW162" s="198">
        <f>'Indicator Data'!U162/'Indicator Data'!$CB162</f>
        <v>0.350430352764179</v>
      </c>
      <c r="BX162" s="201">
        <f t="shared" si="249"/>
        <v>3.9</v>
      </c>
      <c r="BY162" s="197">
        <f t="shared" si="266"/>
        <v>5.2</v>
      </c>
      <c r="BZ162" s="201">
        <f>ROUND(IF('Indicator Data'!V162=0,0,IF(LOG('Indicator Data'!V162)&gt;BZ$3,10,IF(LOG('Indicator Data'!V162)&lt;BZ$4,0,10-(BZ$3-LOG('Indicator Data'!V162))/(BZ$3-BZ$4)*10))),1)</f>
        <v>6</v>
      </c>
      <c r="CA162" s="198">
        <f>IF('Indicator Data'!V162/'Indicator Data'!$CB162&gt;1,1,'Indicator Data'!V162/'Indicator Data'!$CB162)</f>
        <v>0.28910040214636623</v>
      </c>
      <c r="CB162" s="201">
        <f t="shared" si="250"/>
        <v>2.9</v>
      </c>
      <c r="CC162" s="197">
        <f t="shared" si="267"/>
        <v>4.5999999999999996</v>
      </c>
      <c r="CD162" s="201">
        <f>ROUND(IF('Indicator Data'!W162=0,0,IF(LOG('Indicator Data'!W162)&gt;CD$3,10,IF(LOG('Indicator Data'!W162)&lt;CD$4,0,10-(CD$3-LOG('Indicator Data'!W162))/(CD$3-CD$4)*10))),1)</f>
        <v>6.6</v>
      </c>
      <c r="CE162" s="198">
        <f>'Indicator Data'!W162/'Indicator Data'!$CB162</f>
        <v>0.67857924756550392</v>
      </c>
      <c r="CF162" s="201">
        <f t="shared" si="251"/>
        <v>6.8</v>
      </c>
      <c r="CG162" s="197">
        <f t="shared" si="268"/>
        <v>6.7</v>
      </c>
      <c r="CH162" s="199">
        <f t="shared" si="252"/>
        <v>6.7</v>
      </c>
      <c r="CI162" s="201">
        <f>IF('Indicator Data'!BR162="No data","x",ROUND(IF('Indicator Data'!BR162&gt;CI$3,0,IF('Indicator Data'!BR162&lt;CI$4,10,(CI$3-'Indicator Data'!BR162)/(CI$3-CI$4)*10)),1))</f>
        <v>7.4</v>
      </c>
      <c r="CJ162" s="201">
        <f>IF('Indicator Data'!BS162="No data","x",ROUND(IF('Indicator Data'!BS162&gt;CJ$3,0,IF('Indicator Data'!BS162&lt;CJ$4,10,(CJ$3-'Indicator Data'!BS162)/(CJ$3-CJ$4)*10)),1))</f>
        <v>5.4</v>
      </c>
      <c r="CK162" s="201">
        <f>IF('Indicator Data'!AC162="No data","x",ROUND(IF('Indicator Data'!AC162&gt;CK$3,0,IF('Indicator Data'!AC162&lt;CK$4,10,(CK$3-'Indicator Data'!AC162)/(CK$3-CK$4)*10)),1))</f>
        <v>6.4</v>
      </c>
      <c r="CL162" s="197">
        <f t="shared" si="253"/>
        <v>6.4</v>
      </c>
      <c r="CM162" s="201">
        <f>IF('Indicator Data'!X162="No data","x",ROUND(IF(LOG('Indicator Data'!X162)&gt;CM$3,10,IF(LOG('Indicator Data'!X162)&lt;CM$4,0,10-(CM$3-LOG('Indicator Data'!X162))/(CM$3-CM$4)*10)),1))</f>
        <v>4.5999999999999996</v>
      </c>
      <c r="CN162" s="201">
        <f>IF('Indicator Data'!Y162="No data","x",ROUND(IF('Indicator Data'!Y162&gt;CN$3,10,IF('Indicator Data'!Y162&lt;CN$4,0,10-(CN$3-'Indicator Data'!Y162)/(CN$3-CN$4)*10)),1))</f>
        <v>8.8000000000000007</v>
      </c>
      <c r="CO162" s="201">
        <f>IF('Indicator Data'!Z162="No data","x",ROUND(IF('Indicator Data'!Z162&gt;CO$3,10,IF('Indicator Data'!Z162&lt;CO$4,0,10-(CO$3-'Indicator Data'!Z162)/(CO$3-CO$4)*10)),1))</f>
        <v>2.5</v>
      </c>
      <c r="CP162" s="201" t="str">
        <f>IF('Indicator Data'!AA162="No data","x",ROUND(IF('Indicator Data'!AA162&gt;CP$3,10,IF('Indicator Data'!AA162&lt;CP$4,0,10-(CP$3-'Indicator Data'!AA162)/(CP$3-CP$4)*10)),1))</f>
        <v>x</v>
      </c>
      <c r="CQ162" s="197">
        <f t="shared" si="269"/>
        <v>5.3</v>
      </c>
      <c r="CR162" s="199">
        <f t="shared" si="270"/>
        <v>5.7</v>
      </c>
      <c r="CS162" s="201" t="str">
        <f>IF('Indicator Data'!AF162="No data","x",ROUND(IF('Indicator Data'!AF162&gt;CS$3,10,IF('Indicator Data'!AF162&lt;CS$4,0,10-(CS$3-'Indicator Data'!AF162)/(CS$3-CS$4)*10)),1))</f>
        <v>x</v>
      </c>
      <c r="CT162" s="201">
        <f>IF('Indicator Data'!AG162="No data","x",ROUND(IF('Indicator Data'!AG162&gt;CT$3,10,IF('Indicator Data'!AG162&lt;CT$4,0,10-(CT$3-'Indicator Data'!AG162)/(CT$3-CT$4)*10)),1))</f>
        <v>6.7</v>
      </c>
      <c r="CU162" s="197">
        <f t="shared" si="271"/>
        <v>5.7</v>
      </c>
      <c r="CV162" s="201">
        <f>IF('Indicator Data'!AB162="No data","x",ROUND(IF('Indicator Data'!AB162&gt;CV$3,10,IF('Indicator Data'!AB162&lt;CV$4,0,10-(CV$3-'Indicator Data'!AB162)/(CV$3-CV$4)*10)),1))</f>
        <v>10</v>
      </c>
      <c r="CW162" s="197">
        <f t="shared" si="272"/>
        <v>7.3</v>
      </c>
      <c r="CX162" s="198" t="str">
        <f>IF('Indicator Data'!AD162="No data","x",'Indicator Data'!AD162/'Indicator Data'!$CA162)</f>
        <v>x</v>
      </c>
      <c r="CY162" s="201" t="str">
        <f t="shared" si="254"/>
        <v>x</v>
      </c>
      <c r="CZ162" s="201">
        <f>IF('Indicator Data'!AE162="No data","x",ROUND(IF('Indicator Data'!AE162&gt;CZ$3,0,IF('Indicator Data'!AE162&lt;CZ$4,10,(CZ$3-'Indicator Data'!AE162)/(CZ$3-CZ$4)*10)),1))</f>
        <v>8</v>
      </c>
      <c r="DA162" s="197">
        <f t="shared" si="273"/>
        <v>8</v>
      </c>
      <c r="DB162" s="199">
        <f t="shared" si="274"/>
        <v>7</v>
      </c>
      <c r="DC162" s="200">
        <f t="shared" si="255"/>
        <v>6</v>
      </c>
      <c r="DD162" s="202">
        <f t="shared" si="256"/>
        <v>5.9</v>
      </c>
      <c r="DE162" s="201">
        <f>ROUND(IF('Indicator Data'!AH162=0,0,IF('Indicator Data'!AH162&gt;DE$3,10,IF('Indicator Data'!AH162&lt;DE$4,0,10-(DE$3-'Indicator Data'!AH162)/(DE$3-DE$4)*10))),1)</f>
        <v>0.9</v>
      </c>
      <c r="DF162" s="201">
        <f>ROUND(IF('Indicator Data'!AI162=0,0,IF(LOG('Indicator Data'!AI162)&gt;LOG(DF$3),10,IF(LOG('Indicator Data'!AI162)&lt;LOG(DF$4),0,10-(LOG(DF$3)-LOG('Indicator Data'!AI162))/(LOG(DF$3)-LOG(DF$4))*10))),1)</f>
        <v>0</v>
      </c>
      <c r="DG162" s="203">
        <f t="shared" si="257"/>
        <v>0.5</v>
      </c>
      <c r="DH162" s="197">
        <f>'Indicator Data'!AJ162</f>
        <v>0</v>
      </c>
      <c r="DI162" s="197">
        <f>'Indicator Data'!AK162</f>
        <v>0</v>
      </c>
      <c r="DJ162" s="200">
        <f t="shared" si="258"/>
        <v>0</v>
      </c>
      <c r="DK162" s="202">
        <f t="shared" si="259"/>
        <v>0.4</v>
      </c>
      <c r="DL162" s="13"/>
      <c r="DM162" s="24"/>
      <c r="DN162" s="2"/>
    </row>
    <row r="163" spans="1:118">
      <c r="A163" s="205" t="str">
        <f>'Indicator Data'!A163</f>
        <v>Somalia</v>
      </c>
      <c r="B163" s="206" t="str">
        <f>'Indicator Data'!B163</f>
        <v>SOM</v>
      </c>
      <c r="C163" s="204">
        <f>ROUND(IF('Indicator Data'!C163=0,0.1,IF(LOG('Indicator Data'!C163)&gt;C$3,10,IF(LOG('Indicator Data'!C163)&lt;C$4,0,10-(C$3-LOG('Indicator Data'!C163))/(C$3-C$4)*10))),1)</f>
        <v>4.9000000000000004</v>
      </c>
      <c r="D163" s="196">
        <f>ROUND(IF('Indicator Data'!D163=0,0.1,IF(LOG('Indicator Data'!D163)&gt;D$3,10,IF(LOG('Indicator Data'!D163)&lt;D$4,0,10-(D$3-LOG('Indicator Data'!D163))/(D$3-D$4)*10))),1)</f>
        <v>0.1</v>
      </c>
      <c r="E163" s="197">
        <f t="shared" si="214"/>
        <v>2.8</v>
      </c>
      <c r="F163" s="197">
        <f>IF('Indicator Data'!E163="No data",0.1,(ROUND(IF('Indicator Data'!E163=0,0,IF(LOG('Indicator Data'!E163)&gt;F$3,10,IF(LOG('Indicator Data'!E163)&lt;F$4,0,10-(F$3-LOG('Indicator Data'!E163))/(F$3-F$4)*10))),1)))</f>
        <v>7.7</v>
      </c>
      <c r="G163" s="197">
        <f>ROUND(IF('Indicator Data'!F163=0,0,IF(LOG('Indicator Data'!F163)&gt;G$3,10,IF(LOG('Indicator Data'!F163)&lt;G$4,0,10-(G$3-LOG('Indicator Data'!F163))/(G$3-G$4)*10))),1)</f>
        <v>7.4</v>
      </c>
      <c r="H163" s="196">
        <f>ROUND(IF('Indicator Data'!G163=0,0,IF(LOG('Indicator Data'!G163)&gt;H$3,10,IF(LOG('Indicator Data'!G163)&lt;H$4,0,10-(H$3-LOG('Indicator Data'!G163))/(H$3-H$4)*10))),1)</f>
        <v>0</v>
      </c>
      <c r="I163" s="196">
        <f>ROUND(IF('Indicator Data'!H163=0,0,IF(LOG('Indicator Data'!H163)&gt;I$3,10,IF(LOG('Indicator Data'!H163)&lt;I$4,0,10-(I$3-LOG('Indicator Data'!H163))/(I$3-I$4)*10))),1)</f>
        <v>0</v>
      </c>
      <c r="J163" s="196">
        <f t="shared" si="215"/>
        <v>0</v>
      </c>
      <c r="K163" s="196">
        <f>ROUND(IF('Indicator Data'!I163=0,0,IF(LOG('Indicator Data'!I163)&gt;K$3,10,IF(LOG('Indicator Data'!I163)&lt;K$4,0,10-(K$3-LOG('Indicator Data'!I163))/(K$3-K$4)*10))),1)</f>
        <v>3.4</v>
      </c>
      <c r="L163" s="197">
        <f t="shared" si="216"/>
        <v>1.9</v>
      </c>
      <c r="M163" s="197">
        <f>ROUND(IF('Indicator Data'!J163=0,0,IF(LOG('Indicator Data'!J163)&gt;M$3,10,IF(LOG('Indicator Data'!J163)&lt;M$4,0,10-(M$3-LOG('Indicator Data'!J163))/(M$3-M$4)*10))),1)</f>
        <v>10</v>
      </c>
      <c r="N163" s="198">
        <f>'Indicator Data'!C163/'Indicator Data'!$CB163</f>
        <v>8.2517209057949957E-5</v>
      </c>
      <c r="O163" s="198">
        <f>'Indicator Data'!D163/'Indicator Data'!$CB163</f>
        <v>0</v>
      </c>
      <c r="P163" s="198">
        <f>IF(F163=0.1,"x",'Indicator Data'!E163/'Indicator Data'!$CB163)</f>
        <v>1.0881207623550286E-2</v>
      </c>
      <c r="Q163" s="198">
        <f>'Indicator Data'!F163/'Indicator Data'!$CB163</f>
        <v>2.5360324312726317E-5</v>
      </c>
      <c r="R163" s="198">
        <f>'Indicator Data'!G163/'Indicator Data'!$CB163</f>
        <v>0</v>
      </c>
      <c r="S163" s="198">
        <f>'Indicator Data'!H163/'Indicator Data'!$CB163</f>
        <v>0</v>
      </c>
      <c r="T163" s="198">
        <f>'Indicator Data'!I163/'Indicator Data'!$CB163</f>
        <v>4.6788566193929875E-5</v>
      </c>
      <c r="U163" s="198">
        <f>'Indicator Data'!J163/'Indicator Data'!$CB163</f>
        <v>5.0263543926983317E-2</v>
      </c>
      <c r="V163" s="196">
        <f t="shared" si="217"/>
        <v>0.4</v>
      </c>
      <c r="W163" s="196">
        <f t="shared" si="218"/>
        <v>0</v>
      </c>
      <c r="X163" s="197">
        <f t="shared" si="219"/>
        <v>0.2</v>
      </c>
      <c r="Y163" s="197">
        <f t="shared" si="220"/>
        <v>7.3</v>
      </c>
      <c r="Z163" s="197">
        <f t="shared" si="221"/>
        <v>8.6999999999999993</v>
      </c>
      <c r="AA163" s="196">
        <f t="shared" si="222"/>
        <v>0</v>
      </c>
      <c r="AB163" s="196">
        <f t="shared" si="223"/>
        <v>0</v>
      </c>
      <c r="AC163" s="196">
        <f t="shared" si="224"/>
        <v>0</v>
      </c>
      <c r="AD163" s="196">
        <f t="shared" si="225"/>
        <v>0</v>
      </c>
      <c r="AE163" s="197">
        <f t="shared" si="226"/>
        <v>0</v>
      </c>
      <c r="AF163" s="197">
        <f t="shared" si="227"/>
        <v>10</v>
      </c>
      <c r="AG163" s="196">
        <f>ROUND(IF('Indicator Data'!K163=0,0,IF('Indicator Data'!K163&gt;AG$3,10,IF('Indicator Data'!K163&lt;AG$4,0,10-(AG$3-'Indicator Data'!K163)/(AG$3-AG$4)*10))),1)</f>
        <v>10</v>
      </c>
      <c r="AH163" s="199">
        <f t="shared" si="228"/>
        <v>2.7</v>
      </c>
      <c r="AI163" s="199">
        <f t="shared" si="229"/>
        <v>0.1</v>
      </c>
      <c r="AJ163" s="197">
        <f t="shared" si="230"/>
        <v>0</v>
      </c>
      <c r="AK163" s="197">
        <f t="shared" si="231"/>
        <v>0</v>
      </c>
      <c r="AL163" s="199">
        <f t="shared" si="232"/>
        <v>0</v>
      </c>
      <c r="AM163" s="199">
        <f t="shared" si="233"/>
        <v>1.7</v>
      </c>
      <c r="AN163" s="197">
        <f t="shared" si="234"/>
        <v>10</v>
      </c>
      <c r="AO163" s="200">
        <f t="shared" si="235"/>
        <v>1.6</v>
      </c>
      <c r="AP163" s="200">
        <f t="shared" si="260"/>
        <v>7.5</v>
      </c>
      <c r="AQ163" s="200">
        <f t="shared" si="236"/>
        <v>8.1</v>
      </c>
      <c r="AR163" s="200">
        <f t="shared" si="237"/>
        <v>1</v>
      </c>
      <c r="AS163" s="199">
        <f t="shared" si="238"/>
        <v>10</v>
      </c>
      <c r="AT163" s="199">
        <f>IF('Indicator Data'!L163="No data","x",IF('Indicator Data'!CC163&lt;1000,"x",ROUND((IF('Indicator Data'!L163&gt;AT$3,10,IF('Indicator Data'!L163&lt;AT$4,0,10-(AT$3-'Indicator Data'!L163)/(AT$3-AT$4)*10))),1)))</f>
        <v>10</v>
      </c>
      <c r="AU163" s="200">
        <f t="shared" si="239"/>
        <v>10</v>
      </c>
      <c r="AV163" s="201">
        <f>IF('Indicator Data'!M163="No data","x",ROUND(IF('Indicator Data'!M163=0,0,IF(LOG('Indicator Data'!M163)&gt;AV$3,10,IF(LOG('Indicator Data'!M163)&lt;AV$4,0,10-(AV$3-LOG('Indicator Data'!M163))/(AV$3-AV$4)*10))),1))</f>
        <v>8.1</v>
      </c>
      <c r="AW163" s="198">
        <f>IF(AV163="x","x",'Indicator Data'!M163/'Indicator Data'!$CB163)</f>
        <v>0.41612113091352571</v>
      </c>
      <c r="AX163" s="201">
        <f t="shared" si="240"/>
        <v>4.5999999999999996</v>
      </c>
      <c r="AY163" s="197">
        <f t="shared" si="261"/>
        <v>6.7</v>
      </c>
      <c r="AZ163" s="201">
        <f>IF('Indicator Data'!N163="No data","x",ROUND(IF('Indicator Data'!N163=0,0,IF(LOG('Indicator Data'!N163)&gt;AZ$3,10,IF(LOG('Indicator Data'!N163)&lt;AZ$4,0,10-(AZ$3-LOG('Indicator Data'!N163))/(AZ$3-AZ$4)*10))),1))</f>
        <v>0</v>
      </c>
      <c r="BA163" s="198">
        <f>IF(AZ163="x","x",'Indicator Data'!N163/'Indicator Data'!$CB163)</f>
        <v>0</v>
      </c>
      <c r="BB163" s="201">
        <f t="shared" si="241"/>
        <v>0</v>
      </c>
      <c r="BC163" s="197">
        <f t="shared" si="262"/>
        <v>0</v>
      </c>
      <c r="BD163" s="201">
        <f>IF('Indicator Data'!O163="No data","x",ROUND(IF('Indicator Data'!O163=0,0,IF(LOG('Indicator Data'!O163)&gt;BD$3,10,IF(LOG('Indicator Data'!O163)&lt;BD$4,0,10-(BD$3-LOG('Indicator Data'!O163))/(BD$3-BD$4)*10))),1))</f>
        <v>0</v>
      </c>
      <c r="BE163" s="198">
        <f>IF(BD163="x","x",'Indicator Data'!O163/'Indicator Data'!$CB163)</f>
        <v>0</v>
      </c>
      <c r="BF163" s="201">
        <f t="shared" si="242"/>
        <v>0</v>
      </c>
      <c r="BG163" s="197">
        <f t="shared" si="263"/>
        <v>0</v>
      </c>
      <c r="BH163" s="201">
        <f>IF('Indicator Data'!P163="No data","x",ROUND(IF('Indicator Data'!P163=0,0,IF(LOG('Indicator Data'!P163)&gt;BH$3,10,IF(LOG('Indicator Data'!P163)&lt;BH$4,0,10-(BH$3-LOG('Indicator Data'!P163))/(BH$3-BH$4)*10))),1))</f>
        <v>0</v>
      </c>
      <c r="BI163" s="198">
        <f>IF(BH163="x","x",'Indicator Data'!P163/'Indicator Data'!$CB163)</f>
        <v>0</v>
      </c>
      <c r="BJ163" s="201">
        <f t="shared" si="243"/>
        <v>0</v>
      </c>
      <c r="BK163" s="197">
        <f t="shared" si="264"/>
        <v>0</v>
      </c>
      <c r="BL163" s="199">
        <f t="shared" si="265"/>
        <v>2.2999999999999998</v>
      </c>
      <c r="BM163" s="201">
        <f>ROUND(IF('Indicator Data'!Q163=0,0,IF(LOG('Indicator Data'!Q163)&gt;BM$3,10,IF(LOG('Indicator Data'!Q163)&lt;BM$4,0,10-(BM$3-LOG('Indicator Data'!Q163))/(BM$3-BM$4)*10))),1)</f>
        <v>9</v>
      </c>
      <c r="BN163" s="252">
        <f>'Indicator Data'!R163</f>
        <v>0.98903638500000002</v>
      </c>
      <c r="BO163" s="201">
        <f t="shared" si="244"/>
        <v>9.9</v>
      </c>
      <c r="BP163" s="201">
        <f t="shared" si="245"/>
        <v>9.5</v>
      </c>
      <c r="BQ163" s="201">
        <f>ROUND(IF('Indicator Data'!S163=0,0,IF(LOG('Indicator Data'!S163)&gt;BQ$3,10,IF(LOG('Indicator Data'!S163)&lt;BQ$4,0,10-(BQ$3-LOG('Indicator Data'!S163))/(BQ$3-BQ$4)*10))),1)</f>
        <v>9</v>
      </c>
      <c r="BR163" s="252">
        <f>'Indicator Data'!T163</f>
        <v>0.98887833300000005</v>
      </c>
      <c r="BS163" s="201">
        <f t="shared" si="246"/>
        <v>9.9</v>
      </c>
      <c r="BT163" s="201">
        <f t="shared" si="247"/>
        <v>9.5</v>
      </c>
      <c r="BU163" s="197">
        <f t="shared" si="248"/>
        <v>9.5</v>
      </c>
      <c r="BV163" s="201">
        <f>ROUND(IF('Indicator Data'!U163=0,0,IF(LOG('Indicator Data'!U163)&gt;BV$3,10,IF(LOG('Indicator Data'!U163)&lt;BV$4,0,10-(BV$3-LOG('Indicator Data'!U163))/(BV$3-BV$4)*10))),1)</f>
        <v>7.3</v>
      </c>
      <c r="BW163" s="198">
        <f>'Indicator Data'!U163/'Indicator Data'!$CB163</f>
        <v>0.12007706855625509</v>
      </c>
      <c r="BX163" s="201">
        <f t="shared" si="249"/>
        <v>1.3</v>
      </c>
      <c r="BY163" s="197">
        <f t="shared" si="266"/>
        <v>5</v>
      </c>
      <c r="BZ163" s="201">
        <f>ROUND(IF('Indicator Data'!V163=0,0,IF(LOG('Indicator Data'!V163)&gt;BZ$3,10,IF(LOG('Indicator Data'!V163)&lt;BZ$4,0,10-(BZ$3-LOG('Indicator Data'!V163))/(BZ$3-BZ$4)*10))),1)</f>
        <v>8.5</v>
      </c>
      <c r="CA163" s="198">
        <f>IF('Indicator Data'!V163/'Indicator Data'!$CB163&gt;1,1,'Indicator Data'!V163/'Indicator Data'!$CB163)</f>
        <v>0.79756233935790044</v>
      </c>
      <c r="CB163" s="201">
        <f t="shared" si="250"/>
        <v>8</v>
      </c>
      <c r="CC163" s="197">
        <f t="shared" si="267"/>
        <v>8.3000000000000007</v>
      </c>
      <c r="CD163" s="201">
        <f>ROUND(IF('Indicator Data'!W163=0,0,IF(LOG('Indicator Data'!W163)&gt;CD$3,10,IF(LOG('Indicator Data'!W163)&lt;CD$4,0,10-(CD$3-LOG('Indicator Data'!W163))/(CD$3-CD$4)*10))),1)</f>
        <v>8.4</v>
      </c>
      <c r="CE163" s="198">
        <f>'Indicator Data'!W163/'Indicator Data'!$CB163</f>
        <v>0.7410028637183198</v>
      </c>
      <c r="CF163" s="201">
        <f t="shared" si="251"/>
        <v>7.4</v>
      </c>
      <c r="CG163" s="197">
        <f t="shared" si="268"/>
        <v>7.9</v>
      </c>
      <c r="CH163" s="199">
        <f t="shared" si="252"/>
        <v>8</v>
      </c>
      <c r="CI163" s="201">
        <f>IF('Indicator Data'!BR163="No data","x",ROUND(IF('Indicator Data'!BR163&gt;CI$3,0,IF('Indicator Data'!BR163&lt;CI$4,10,(CI$3-'Indicator Data'!BR163)/(CI$3-CI$4)*10)),1))</f>
        <v>6.9</v>
      </c>
      <c r="CJ163" s="201">
        <f>IF('Indicator Data'!BS163="No data","x",ROUND(IF('Indicator Data'!BS163&gt;CJ$3,0,IF('Indicator Data'!BS163&lt;CJ$4,10,(CJ$3-'Indicator Data'!BS163)/(CJ$3-CJ$4)*10)),1))</f>
        <v>7.9</v>
      </c>
      <c r="CK163" s="201">
        <f>IF('Indicator Data'!AC163="No data","x",ROUND(IF('Indicator Data'!AC163&gt;CK$3,0,IF('Indicator Data'!AC163&lt;CK$4,10,(CK$3-'Indicator Data'!AC163)/(CK$3-CK$4)*10)),1))</f>
        <v>9</v>
      </c>
      <c r="CL163" s="197">
        <f t="shared" si="253"/>
        <v>7.9</v>
      </c>
      <c r="CM163" s="201">
        <f>IF('Indicator Data'!X163="No data","x",ROUND(IF(LOG('Indicator Data'!X163)&gt;CM$3,10,IF(LOG('Indicator Data'!X163)&lt;CM$4,0,10-(CM$3-LOG('Indicator Data'!X163))/(CM$3-CM$4)*10)),1))</f>
        <v>4.5999999999999996</v>
      </c>
      <c r="CN163" s="201">
        <f>IF('Indicator Data'!Y163="No data","x",ROUND(IF('Indicator Data'!Y163&gt;CN$3,10,IF('Indicator Data'!Y163&lt;CN$4,0,10-(CN$3-'Indicator Data'!Y163)/(CN$3-CN$4)*10)),1))</f>
        <v>8.3000000000000007</v>
      </c>
      <c r="CO163" s="201">
        <f>IF('Indicator Data'!Z163="No data","x",ROUND(IF('Indicator Data'!Z163&gt;CO$3,10,IF('Indicator Data'!Z163&lt;CO$4,0,10-(CO$3-'Indicator Data'!Z163)/(CO$3-CO$4)*10)),1))</f>
        <v>4.5999999999999996</v>
      </c>
      <c r="CP163" s="201" t="str">
        <f>IF('Indicator Data'!AA163="No data","x",ROUND(IF('Indicator Data'!AA163&gt;CP$3,10,IF('Indicator Data'!AA163&lt;CP$4,0,10-(CP$3-'Indicator Data'!AA163)/(CP$3-CP$4)*10)),1))</f>
        <v>x</v>
      </c>
      <c r="CQ163" s="197">
        <f t="shared" si="269"/>
        <v>5.8</v>
      </c>
      <c r="CR163" s="199">
        <f t="shared" si="270"/>
        <v>6.5</v>
      </c>
      <c r="CS163" s="201">
        <f>IF('Indicator Data'!AF163="No data","x",ROUND(IF('Indicator Data'!AF163&gt;CS$3,10,IF('Indicator Data'!AF163&lt;CS$4,0,10-(CS$3-'Indicator Data'!AF163)/(CS$3-CS$4)*10)),1))</f>
        <v>8</v>
      </c>
      <c r="CT163" s="201">
        <f>IF('Indicator Data'!AG163="No data","x",ROUND(IF('Indicator Data'!AG163&gt;CT$3,10,IF('Indicator Data'!AG163&lt;CT$4,0,10-(CT$3-'Indicator Data'!AG163)/(CT$3-CT$4)*10)),1))</f>
        <v>8.5</v>
      </c>
      <c r="CU163" s="197">
        <f t="shared" si="271"/>
        <v>6.8</v>
      </c>
      <c r="CV163" s="201">
        <f>IF('Indicator Data'!AB163="No data","x",ROUND(IF('Indicator Data'!AB163&gt;CV$3,10,IF('Indicator Data'!AB163&lt;CV$4,0,10-(CV$3-'Indicator Data'!AB163)/(CV$3-CV$4)*10)),1))</f>
        <v>9.1999999999999993</v>
      </c>
      <c r="CW163" s="197">
        <f t="shared" si="272"/>
        <v>8.3000000000000007</v>
      </c>
      <c r="CX163" s="198">
        <f>IF('Indicator Data'!AD163="No data","x",'Indicator Data'!AD163/'Indicator Data'!$CA163)</f>
        <v>2.7439375245505649E-4</v>
      </c>
      <c r="CY163" s="201">
        <f t="shared" si="254"/>
        <v>7.3</v>
      </c>
      <c r="CZ163" s="201" t="str">
        <f>IF('Indicator Data'!AE163="No data","x",ROUND(IF('Indicator Data'!AE163&gt;CZ$3,0,IF('Indicator Data'!AE163&lt;CZ$4,10,(CZ$3-'Indicator Data'!AE163)/(CZ$3-CZ$4)*10)),1))</f>
        <v>x</v>
      </c>
      <c r="DA163" s="197">
        <f t="shared" si="273"/>
        <v>7.3</v>
      </c>
      <c r="DB163" s="199">
        <f t="shared" si="274"/>
        <v>7.5</v>
      </c>
      <c r="DC163" s="200">
        <f t="shared" si="255"/>
        <v>6.5</v>
      </c>
      <c r="DD163" s="202">
        <f t="shared" si="256"/>
        <v>6.9</v>
      </c>
      <c r="DE163" s="201">
        <f>ROUND(IF('Indicator Data'!AH163=0,0,IF('Indicator Data'!AH163&gt;DE$3,10,IF('Indicator Data'!AH163&lt;DE$4,0,10-(DE$3-'Indicator Data'!AH163)/(DE$3-DE$4)*10))),1)</f>
        <v>10</v>
      </c>
      <c r="DF163" s="201">
        <f>ROUND(IF('Indicator Data'!AI163=0,0,IF(LOG('Indicator Data'!AI163)&gt;LOG(DF$3),10,IF(LOG('Indicator Data'!AI163)&lt;LOG(DF$4),0,10-(LOG(DF$3)-LOG('Indicator Data'!AI163))/(LOG(DF$3)-LOG(DF$4))*10))),1)</f>
        <v>10</v>
      </c>
      <c r="DG163" s="203">
        <f t="shared" si="257"/>
        <v>10</v>
      </c>
      <c r="DH163" s="197">
        <f>'Indicator Data'!AJ163</f>
        <v>5</v>
      </c>
      <c r="DI163" s="197">
        <f>'Indicator Data'!AK163</f>
        <v>0</v>
      </c>
      <c r="DJ163" s="200">
        <f t="shared" si="258"/>
        <v>10</v>
      </c>
      <c r="DK163" s="202">
        <f t="shared" si="259"/>
        <v>10</v>
      </c>
      <c r="DL163" s="13"/>
      <c r="DM163" s="24"/>
      <c r="DN163" s="2"/>
    </row>
    <row r="164" spans="1:118">
      <c r="A164" s="205" t="str">
        <f>'Indicator Data'!A164</f>
        <v>South Africa</v>
      </c>
      <c r="B164" s="206" t="str">
        <f>'Indicator Data'!B164</f>
        <v>ZAF</v>
      </c>
      <c r="C164" s="204">
        <f>ROUND(IF('Indicator Data'!C164=0,0.1,IF(LOG('Indicator Data'!C164)&gt;C$3,10,IF(LOG('Indicator Data'!C164)&lt;C$4,0,10-(C$3-LOG('Indicator Data'!C164))/(C$3-C$4)*10))),1)</f>
        <v>5.8</v>
      </c>
      <c r="D164" s="196">
        <f>ROUND(IF('Indicator Data'!D164=0,0.1,IF(LOG('Indicator Data'!D164)&gt;D$3,10,IF(LOG('Indicator Data'!D164)&lt;D$4,0,10-(D$3-LOG('Indicator Data'!D164))/(D$3-D$4)*10))),1)</f>
        <v>0.1</v>
      </c>
      <c r="E164" s="197">
        <f t="shared" si="214"/>
        <v>3.5</v>
      </c>
      <c r="F164" s="197">
        <f>IF('Indicator Data'!E164="No data",0.1,(ROUND(IF('Indicator Data'!E164=0,0,IF(LOG('Indicator Data'!E164)&gt;F$3,10,IF(LOG('Indicator Data'!E164)&lt;F$4,0,10-(F$3-LOG('Indicator Data'!E164))/(F$3-F$4)*10))),1)))</f>
        <v>7.4</v>
      </c>
      <c r="G164" s="197">
        <f>ROUND(IF('Indicator Data'!F164=0,0,IF(LOG('Indicator Data'!F164)&gt;G$3,10,IF(LOG('Indicator Data'!F164)&lt;G$4,0,10-(G$3-LOG('Indicator Data'!F164))/(G$3-G$4)*10))),1)</f>
        <v>5.3</v>
      </c>
      <c r="H164" s="196">
        <f>ROUND(IF('Indicator Data'!G164=0,0,IF(LOG('Indicator Data'!G164)&gt;H$3,10,IF(LOG('Indicator Data'!G164)&lt;H$4,0,10-(H$3-LOG('Indicator Data'!G164))/(H$3-H$4)*10))),1)</f>
        <v>2.9</v>
      </c>
      <c r="I164" s="196">
        <f>ROUND(IF('Indicator Data'!H164=0,0,IF(LOG('Indicator Data'!H164)&gt;I$3,10,IF(LOG('Indicator Data'!H164)&lt;I$4,0,10-(I$3-LOG('Indicator Data'!H164))/(I$3-I$4)*10))),1)</f>
        <v>0</v>
      </c>
      <c r="J164" s="196">
        <f t="shared" si="215"/>
        <v>1.6</v>
      </c>
      <c r="K164" s="196">
        <f>ROUND(IF('Indicator Data'!I164=0,0,IF(LOG('Indicator Data'!I164)&gt;K$3,10,IF(LOG('Indicator Data'!I164)&lt;K$4,0,10-(K$3-LOG('Indicator Data'!I164))/(K$3-K$4)*10))),1)</f>
        <v>0</v>
      </c>
      <c r="L164" s="197">
        <f t="shared" si="216"/>
        <v>0.8</v>
      </c>
      <c r="M164" s="197">
        <f>ROUND(IF('Indicator Data'!J164=0,0,IF(LOG('Indicator Data'!J164)&gt;M$3,10,IF(LOG('Indicator Data'!J164)&lt;M$4,0,10-(M$3-LOG('Indicator Data'!J164))/(M$3-M$4)*10))),1)</f>
        <v>10</v>
      </c>
      <c r="N164" s="198">
        <f>'Indicator Data'!C164/'Indicator Data'!$CB164</f>
        <v>3.7828531237630408E-5</v>
      </c>
      <c r="O164" s="198">
        <f>'Indicator Data'!D164/'Indicator Data'!$CB164</f>
        <v>0</v>
      </c>
      <c r="P164" s="198">
        <f>IF(F164=0.1,"x",'Indicator Data'!E164/'Indicator Data'!$CB164)</f>
        <v>1.7248692876923332E-3</v>
      </c>
      <c r="Q164" s="198">
        <f>'Indicator Data'!F164/'Indicator Data'!$CB164</f>
        <v>2.8760495824490755E-7</v>
      </c>
      <c r="R164" s="198">
        <f>'Indicator Data'!G164/'Indicator Data'!$CB164</f>
        <v>2.5557648274912331E-5</v>
      </c>
      <c r="S164" s="198">
        <f>'Indicator Data'!H164/'Indicator Data'!$CB164</f>
        <v>0</v>
      </c>
      <c r="T164" s="198">
        <f>'Indicator Data'!I164/'Indicator Data'!$CB164</f>
        <v>0</v>
      </c>
      <c r="U164" s="198">
        <f>'Indicator Data'!J164/'Indicator Data'!$CB164</f>
        <v>1.0571656037898107E-2</v>
      </c>
      <c r="V164" s="196">
        <f t="shared" si="217"/>
        <v>0.2</v>
      </c>
      <c r="W164" s="196">
        <f t="shared" si="218"/>
        <v>0</v>
      </c>
      <c r="X164" s="197">
        <f t="shared" si="219"/>
        <v>0.1</v>
      </c>
      <c r="Y164" s="197">
        <f t="shared" si="220"/>
        <v>1.1000000000000001</v>
      </c>
      <c r="Z164" s="197">
        <f t="shared" si="221"/>
        <v>4.4000000000000004</v>
      </c>
      <c r="AA164" s="196">
        <f t="shared" si="222"/>
        <v>0</v>
      </c>
      <c r="AB164" s="196">
        <f t="shared" si="223"/>
        <v>0</v>
      </c>
      <c r="AC164" s="196">
        <f t="shared" si="224"/>
        <v>0</v>
      </c>
      <c r="AD164" s="196">
        <f t="shared" si="225"/>
        <v>0</v>
      </c>
      <c r="AE164" s="197">
        <f t="shared" si="226"/>
        <v>0</v>
      </c>
      <c r="AF164" s="197">
        <f t="shared" si="227"/>
        <v>3.5</v>
      </c>
      <c r="AG164" s="196">
        <f>ROUND(IF('Indicator Data'!K164=0,0,IF('Indicator Data'!K164&gt;AG$3,10,IF('Indicator Data'!K164&lt;AG$4,0,10-(AG$3-'Indicator Data'!K164)/(AG$3-AG$4)*10))),1)</f>
        <v>7.6</v>
      </c>
      <c r="AH164" s="199">
        <f t="shared" si="228"/>
        <v>3</v>
      </c>
      <c r="AI164" s="199">
        <f t="shared" si="229"/>
        <v>0.1</v>
      </c>
      <c r="AJ164" s="197">
        <f t="shared" si="230"/>
        <v>1.5</v>
      </c>
      <c r="AK164" s="197">
        <f t="shared" si="231"/>
        <v>0</v>
      </c>
      <c r="AL164" s="199">
        <f t="shared" si="232"/>
        <v>0.8</v>
      </c>
      <c r="AM164" s="199">
        <f t="shared" si="233"/>
        <v>0</v>
      </c>
      <c r="AN164" s="197">
        <f t="shared" si="234"/>
        <v>8.1999999999999993</v>
      </c>
      <c r="AO164" s="200">
        <f t="shared" si="235"/>
        <v>2</v>
      </c>
      <c r="AP164" s="200">
        <f t="shared" si="260"/>
        <v>5</v>
      </c>
      <c r="AQ164" s="200">
        <f t="shared" si="236"/>
        <v>4.9000000000000004</v>
      </c>
      <c r="AR164" s="200">
        <f t="shared" si="237"/>
        <v>0.4</v>
      </c>
      <c r="AS164" s="199">
        <f t="shared" si="238"/>
        <v>7.9</v>
      </c>
      <c r="AT164" s="199">
        <f>IF('Indicator Data'!L164="No data","x",IF('Indicator Data'!CC164&lt;1000,"x",ROUND((IF('Indicator Data'!L164&gt;AT$3,10,IF('Indicator Data'!L164&lt;AT$4,0,10-(AT$3-'Indicator Data'!L164)/(AT$3-AT$4)*10))),1)))</f>
        <v>10</v>
      </c>
      <c r="AU164" s="200">
        <f t="shared" si="239"/>
        <v>9</v>
      </c>
      <c r="AV164" s="201">
        <f>IF('Indicator Data'!M164="No data","x",ROUND(IF('Indicator Data'!M164=0,0,IF(LOG('Indicator Data'!M164)&gt;AV$3,10,IF(LOG('Indicator Data'!M164)&lt;AV$4,0,10-(AV$3-LOG('Indicator Data'!M164))/(AV$3-AV$4)*10))),1))</f>
        <v>9.5</v>
      </c>
      <c r="AW164" s="198">
        <f>IF(AV164="x","x",'Indicator Data'!M164/'Indicator Data'!$CB164)</f>
        <v>0.81285805611517969</v>
      </c>
      <c r="AX164" s="201">
        <f t="shared" si="240"/>
        <v>9</v>
      </c>
      <c r="AY164" s="197">
        <f t="shared" si="261"/>
        <v>9.3000000000000007</v>
      </c>
      <c r="AZ164" s="201">
        <f>IF('Indicator Data'!N164="No data","x",ROUND(IF('Indicator Data'!N164=0,0,IF(LOG('Indicator Data'!N164)&gt;AZ$3,10,IF(LOG('Indicator Data'!N164)&lt;AZ$4,0,10-(AZ$3-LOG('Indicator Data'!N164))/(AZ$3-AZ$4)*10))),1))</f>
        <v>0</v>
      </c>
      <c r="BA164" s="198">
        <f>IF(AZ164="x","x",'Indicator Data'!N164/'Indicator Data'!$CB164)</f>
        <v>0</v>
      </c>
      <c r="BB164" s="201">
        <f t="shared" si="241"/>
        <v>0</v>
      </c>
      <c r="BC164" s="197">
        <f t="shared" si="262"/>
        <v>0</v>
      </c>
      <c r="BD164" s="201">
        <f>IF('Indicator Data'!O164="No data","x",ROUND(IF('Indicator Data'!O164=0,0,IF(LOG('Indicator Data'!O164)&gt;BD$3,10,IF(LOG('Indicator Data'!O164)&lt;BD$4,0,10-(BD$3-LOG('Indicator Data'!O164))/(BD$3-BD$4)*10))),1))</f>
        <v>0</v>
      </c>
      <c r="BE164" s="198">
        <f>IF(BD164="x","x",'Indicator Data'!O164/'Indicator Data'!$CB164)</f>
        <v>0</v>
      </c>
      <c r="BF164" s="201">
        <f t="shared" si="242"/>
        <v>0</v>
      </c>
      <c r="BG164" s="197">
        <f t="shared" si="263"/>
        <v>0</v>
      </c>
      <c r="BH164" s="201">
        <f>IF('Indicator Data'!P164="No data","x",ROUND(IF('Indicator Data'!P164=0,0,IF(LOG('Indicator Data'!P164)&gt;BH$3,10,IF(LOG('Indicator Data'!P164)&lt;BH$4,0,10-(BH$3-LOG('Indicator Data'!P164))/(BH$3-BH$4)*10))),1))</f>
        <v>5.4</v>
      </c>
      <c r="BI164" s="198">
        <f>IF(BH164="x","x",'Indicator Data'!P164/'Indicator Data'!$CB164)</f>
        <v>3.185188003626266E-4</v>
      </c>
      <c r="BJ164" s="201">
        <f t="shared" si="243"/>
        <v>0</v>
      </c>
      <c r="BK164" s="197">
        <f t="shared" si="264"/>
        <v>3.1</v>
      </c>
      <c r="BL164" s="199">
        <f t="shared" si="265"/>
        <v>4.5999999999999996</v>
      </c>
      <c r="BM164" s="201">
        <f>ROUND(IF('Indicator Data'!Q164=0,0,IF(LOG('Indicator Data'!Q164)&gt;BM$3,10,IF(LOG('Indicator Data'!Q164)&lt;BM$4,0,10-(BM$3-LOG('Indicator Data'!Q164))/(BM$3-BM$4)*10))),1)</f>
        <v>0</v>
      </c>
      <c r="BN164" s="252">
        <f>'Indicator Data'!R164</f>
        <v>0</v>
      </c>
      <c r="BO164" s="201">
        <f t="shared" si="244"/>
        <v>0</v>
      </c>
      <c r="BP164" s="201">
        <f t="shared" si="245"/>
        <v>0</v>
      </c>
      <c r="BQ164" s="201">
        <f>ROUND(IF('Indicator Data'!S164=0,0,IF(LOG('Indicator Data'!S164)&gt;BQ$3,10,IF(LOG('Indicator Data'!S164)&lt;BQ$4,0,10-(BQ$3-LOG('Indicator Data'!S164))/(BQ$3-BQ$4)*10))),1)</f>
        <v>8.3000000000000007</v>
      </c>
      <c r="BR164" s="252">
        <f>'Indicator Data'!T164</f>
        <v>0.121507749</v>
      </c>
      <c r="BS164" s="201">
        <f t="shared" si="246"/>
        <v>1.2</v>
      </c>
      <c r="BT164" s="201">
        <f t="shared" si="247"/>
        <v>5.8</v>
      </c>
      <c r="BU164" s="197">
        <f t="shared" si="248"/>
        <v>3.4</v>
      </c>
      <c r="BV164" s="201">
        <f>ROUND(IF('Indicator Data'!U164=0,0,IF(LOG('Indicator Data'!U164)&gt;BV$3,10,IF(LOG('Indicator Data'!U164)&lt;BV$4,0,10-(BV$3-LOG('Indicator Data'!U164))/(BV$3-BV$4)*10))),1)</f>
        <v>7.2</v>
      </c>
      <c r="BW164" s="198">
        <f>'Indicator Data'!U164/'Indicator Data'!$CB164</f>
        <v>1.8783696654879903E-2</v>
      </c>
      <c r="BX164" s="201">
        <f t="shared" si="249"/>
        <v>0.2</v>
      </c>
      <c r="BY164" s="197">
        <f t="shared" si="266"/>
        <v>4.5999999999999996</v>
      </c>
      <c r="BZ164" s="201">
        <f>ROUND(IF('Indicator Data'!V164=0,0,IF(LOG('Indicator Data'!V164)&gt;BZ$3,10,IF(LOG('Indicator Data'!V164)&lt;BZ$4,0,10-(BZ$3-LOG('Indicator Data'!V164))/(BZ$3-BZ$4)*10))),1)</f>
        <v>9.1</v>
      </c>
      <c r="CA164" s="198">
        <f>IF('Indicator Data'!V164/'Indicator Data'!$CB164&gt;1,1,'Indicator Data'!V164/'Indicator Data'!$CB164)</f>
        <v>0.44175777445934056</v>
      </c>
      <c r="CB164" s="201">
        <f t="shared" si="250"/>
        <v>4.4000000000000004</v>
      </c>
      <c r="CC164" s="197">
        <f t="shared" si="267"/>
        <v>7.4</v>
      </c>
      <c r="CD164" s="201">
        <f>ROUND(IF('Indicator Data'!W164=0,0,IF(LOG('Indicator Data'!W164)&gt;CD$3,10,IF(LOG('Indicator Data'!W164)&lt;CD$4,0,10-(CD$3-LOG('Indicator Data'!W164))/(CD$3-CD$4)*10))),1)</f>
        <v>7.2</v>
      </c>
      <c r="CE164" s="198">
        <f>'Indicator Data'!W164/'Indicator Data'!$CB164</f>
        <v>2.1047567230043775E-2</v>
      </c>
      <c r="CF164" s="201">
        <f t="shared" si="251"/>
        <v>0.2</v>
      </c>
      <c r="CG164" s="197">
        <f t="shared" si="268"/>
        <v>4.5999999999999996</v>
      </c>
      <c r="CH164" s="199">
        <f t="shared" si="252"/>
        <v>5.2</v>
      </c>
      <c r="CI164" s="201">
        <f>IF('Indicator Data'!BR164="No data","x",ROUND(IF('Indicator Data'!BR164&gt;CI$3,0,IF('Indicator Data'!BR164&lt;CI$4,10,(CI$3-'Indicator Data'!BR164)/(CI$3-CI$4)*10)),1))</f>
        <v>2.7</v>
      </c>
      <c r="CJ164" s="201">
        <f>IF('Indicator Data'!BS164="No data","x",ROUND(IF('Indicator Data'!BS164&gt;CJ$3,0,IF('Indicator Data'!BS164&lt;CJ$4,10,(CJ$3-'Indicator Data'!BS164)/(CJ$3-CJ$4)*10)),1))</f>
        <v>1.2</v>
      </c>
      <c r="CK164" s="201">
        <f>IF('Indicator Data'!AC164="No data","x",ROUND(IF('Indicator Data'!AC164&gt;CK$3,0,IF('Indicator Data'!AC164&lt;CK$4,10,(CK$3-'Indicator Data'!AC164)/(CK$3-CK$4)*10)),1))</f>
        <v>5.6</v>
      </c>
      <c r="CL164" s="197">
        <f t="shared" si="253"/>
        <v>3.2</v>
      </c>
      <c r="CM164" s="201">
        <f>IF('Indicator Data'!X164="No data","x",ROUND(IF(LOG('Indicator Data'!X164)&gt;CM$3,10,IF(LOG('Indicator Data'!X164)&lt;CM$4,0,10-(CM$3-LOG('Indicator Data'!X164))/(CM$3-CM$4)*10)),1))</f>
        <v>5.6</v>
      </c>
      <c r="CN164" s="201">
        <f>IF('Indicator Data'!Y164="No data","x",ROUND(IF('Indicator Data'!Y164&gt;CN$3,10,IF('Indicator Data'!Y164&lt;CN$4,0,10-(CN$3-'Indicator Data'!Y164)/(CN$3-CN$4)*10)),1))</f>
        <v>4</v>
      </c>
      <c r="CO164" s="201">
        <f>IF('Indicator Data'!Z164="No data","x",ROUND(IF('Indicator Data'!Z164&gt;CO$3,10,IF('Indicator Data'!Z164&lt;CO$4,0,10-(CO$3-'Indicator Data'!Z164)/(CO$3-CO$4)*10)),1))</f>
        <v>6.7</v>
      </c>
      <c r="CP164" s="201">
        <f>IF('Indicator Data'!AA164="No data","x",ROUND(IF('Indicator Data'!AA164&gt;CP$3,10,IF('Indicator Data'!AA164&lt;CP$4,0,10-(CP$3-'Indicator Data'!AA164)/(CP$3-CP$4)*10)),1))</f>
        <v>3.4</v>
      </c>
      <c r="CQ164" s="197">
        <f t="shared" si="269"/>
        <v>4.9000000000000004</v>
      </c>
      <c r="CR164" s="199">
        <f t="shared" si="270"/>
        <v>4.3</v>
      </c>
      <c r="CS164" s="201">
        <f>IF('Indicator Data'!AF164="No data","x",ROUND(IF('Indicator Data'!AF164&gt;CS$3,10,IF('Indicator Data'!AF164&lt;CS$4,0,10-(CS$3-'Indicator Data'!AF164)/(CS$3-CS$4)*10)),1))</f>
        <v>2.8</v>
      </c>
      <c r="CT164" s="201">
        <f>IF('Indicator Data'!AG164="No data","x",ROUND(IF('Indicator Data'!AG164&gt;CT$3,10,IF('Indicator Data'!AG164&lt;CT$4,0,10-(CT$3-'Indicator Data'!AG164)/(CT$3-CT$4)*10)),1))</f>
        <v>3.1</v>
      </c>
      <c r="CU164" s="197">
        <f t="shared" si="271"/>
        <v>4.3</v>
      </c>
      <c r="CV164" s="201">
        <f>IF('Indicator Data'!AB164="No data","x",ROUND(IF('Indicator Data'!AB164&gt;CV$3,10,IF('Indicator Data'!AB164&lt;CV$4,0,10-(CV$3-'Indicator Data'!AB164)/(CV$3-CV$4)*10)),1))</f>
        <v>0.5</v>
      </c>
      <c r="CW164" s="197">
        <f t="shared" si="272"/>
        <v>2.5</v>
      </c>
      <c r="CX164" s="198">
        <f>IF('Indicator Data'!AD164="No data","x",'Indicator Data'!AD164/'Indicator Data'!$CA164)</f>
        <v>7.5048024159697345E-5</v>
      </c>
      <c r="CY164" s="201">
        <f t="shared" si="254"/>
        <v>9.1999999999999993</v>
      </c>
      <c r="CZ164" s="201">
        <f>IF('Indicator Data'!AE164="No data","x",ROUND(IF('Indicator Data'!AE164&gt;CZ$3,0,IF('Indicator Data'!AE164&lt;CZ$4,10,(CZ$3-'Indicator Data'!AE164)/(CZ$3-CZ$4)*10)),1))</f>
        <v>0</v>
      </c>
      <c r="DA164" s="197">
        <f t="shared" si="273"/>
        <v>4.5999999999999996</v>
      </c>
      <c r="DB164" s="199">
        <f t="shared" si="274"/>
        <v>3.8</v>
      </c>
      <c r="DC164" s="200">
        <f t="shared" si="255"/>
        <v>4.5</v>
      </c>
      <c r="DD164" s="202">
        <f t="shared" si="256"/>
        <v>5</v>
      </c>
      <c r="DE164" s="201">
        <f>ROUND(IF('Indicator Data'!AH164=0,0,IF('Indicator Data'!AH164&gt;DE$3,10,IF('Indicator Data'!AH164&lt;DE$4,0,10-(DE$3-'Indicator Data'!AH164)/(DE$3-DE$4)*10))),1)</f>
        <v>4.7</v>
      </c>
      <c r="DF164" s="201">
        <f>ROUND(IF('Indicator Data'!AI164=0,0,IF(LOG('Indicator Data'!AI164)&gt;LOG(DF$3),10,IF(LOG('Indicator Data'!AI164)&lt;LOG(DF$4),0,10-(LOG(DF$3)-LOG('Indicator Data'!AI164))/(LOG(DF$3)-LOG(DF$4))*10))),1)</f>
        <v>8.3000000000000007</v>
      </c>
      <c r="DG164" s="203">
        <f t="shared" si="257"/>
        <v>6.9</v>
      </c>
      <c r="DH164" s="197">
        <f>'Indicator Data'!AJ164</f>
        <v>0</v>
      </c>
      <c r="DI164" s="197">
        <f>'Indicator Data'!AK164</f>
        <v>0</v>
      </c>
      <c r="DJ164" s="200">
        <f t="shared" si="258"/>
        <v>0</v>
      </c>
      <c r="DK164" s="202">
        <f t="shared" si="259"/>
        <v>4.8</v>
      </c>
      <c r="DL164" s="13"/>
      <c r="DM164" s="24"/>
      <c r="DN164" s="2"/>
    </row>
    <row r="165" spans="1:118">
      <c r="A165" s="205" t="str">
        <f>'Indicator Data'!A165</f>
        <v>South Sudan</v>
      </c>
      <c r="B165" s="206" t="str">
        <f>'Indicator Data'!B165</f>
        <v>SSD</v>
      </c>
      <c r="C165" s="204">
        <f>ROUND(IF('Indicator Data'!C165=0,0.1,IF(LOG('Indicator Data'!C165)&gt;C$3,10,IF(LOG('Indicator Data'!C165)&lt;C$4,0,10-(C$3-LOG('Indicator Data'!C165))/(C$3-C$4)*10))),1)</f>
        <v>6.8</v>
      </c>
      <c r="D165" s="196">
        <f>ROUND(IF('Indicator Data'!D165=0,0.1,IF(LOG('Indicator Data'!D165)&gt;D$3,10,IF(LOG('Indicator Data'!D165)&lt;D$4,0,10-(D$3-LOG('Indicator Data'!D165))/(D$3-D$4)*10))),1)</f>
        <v>0.1</v>
      </c>
      <c r="E165" s="197">
        <f t="shared" si="214"/>
        <v>4.2</v>
      </c>
      <c r="F165" s="197">
        <f>IF('Indicator Data'!E165="No data",0.1,(ROUND(IF('Indicator Data'!E165=0,0,IF(LOG('Indicator Data'!E165)&gt;F$3,10,IF(LOG('Indicator Data'!E165)&lt;F$4,0,10-(F$3-LOG('Indicator Data'!E165))/(F$3-F$4)*10))),1)))</f>
        <v>7.7</v>
      </c>
      <c r="G165" s="197">
        <f>ROUND(IF('Indicator Data'!F165=0,0,IF(LOG('Indicator Data'!F165)&gt;G$3,10,IF(LOG('Indicator Data'!F165)&lt;G$4,0,10-(G$3-LOG('Indicator Data'!F165))/(G$3-G$4)*10))),1)</f>
        <v>0</v>
      </c>
      <c r="H165" s="196">
        <f>ROUND(IF('Indicator Data'!G165=0,0,IF(LOG('Indicator Data'!G165)&gt;H$3,10,IF(LOG('Indicator Data'!G165)&lt;H$4,0,10-(H$3-LOG('Indicator Data'!G165))/(H$3-H$4)*10))),1)</f>
        <v>0</v>
      </c>
      <c r="I165" s="196">
        <f>ROUND(IF('Indicator Data'!H165=0,0,IF(LOG('Indicator Data'!H165)&gt;I$3,10,IF(LOG('Indicator Data'!H165)&lt;I$4,0,10-(I$3-LOG('Indicator Data'!H165))/(I$3-I$4)*10))),1)</f>
        <v>0</v>
      </c>
      <c r="J165" s="196">
        <f t="shared" si="215"/>
        <v>0</v>
      </c>
      <c r="K165" s="196">
        <f>ROUND(IF('Indicator Data'!I165=0,0,IF(LOG('Indicator Data'!I165)&gt;K$3,10,IF(LOG('Indicator Data'!I165)&lt;K$4,0,10-(K$3-LOG('Indicator Data'!I165))/(K$3-K$4)*10))),1)</f>
        <v>0</v>
      </c>
      <c r="L165" s="197">
        <f t="shared" si="216"/>
        <v>0</v>
      </c>
      <c r="M165" s="197">
        <f>ROUND(IF('Indicator Data'!J165=0,0,IF(LOG('Indicator Data'!J165)&gt;M$3,10,IF(LOG('Indicator Data'!J165)&lt;M$4,0,10-(M$3-LOG('Indicator Data'!J165))/(M$3-M$4)*10))),1)</f>
        <v>10</v>
      </c>
      <c r="N165" s="198">
        <f>'Indicator Data'!C165/'Indicator Data'!$CB165</f>
        <v>4.369839242036613E-4</v>
      </c>
      <c r="O165" s="198">
        <f>'Indicator Data'!D165/'Indicator Data'!$CB165</f>
        <v>0</v>
      </c>
      <c r="P165" s="198">
        <f>IF(F165=0.1,"x",'Indicator Data'!E165/'Indicator Data'!$CB165)</f>
        <v>9.6271470403398313E-3</v>
      </c>
      <c r="Q165" s="198">
        <f>'Indicator Data'!F165/'Indicator Data'!$CB165</f>
        <v>0</v>
      </c>
      <c r="R165" s="198">
        <f>'Indicator Data'!G165/'Indicator Data'!$CB165</f>
        <v>0</v>
      </c>
      <c r="S165" s="198">
        <f>'Indicator Data'!H165/'Indicator Data'!$CB165</f>
        <v>0</v>
      </c>
      <c r="T165" s="198">
        <f>'Indicator Data'!I165/'Indicator Data'!$CB165</f>
        <v>0</v>
      </c>
      <c r="U165" s="198">
        <f>'Indicator Data'!J165/'Indicator Data'!$CB165</f>
        <v>1.839328449622965E-2</v>
      </c>
      <c r="V165" s="196">
        <f t="shared" si="217"/>
        <v>2.2000000000000002</v>
      </c>
      <c r="W165" s="196">
        <f t="shared" si="218"/>
        <v>0</v>
      </c>
      <c r="X165" s="197">
        <f t="shared" si="219"/>
        <v>1.2</v>
      </c>
      <c r="Y165" s="197">
        <f t="shared" si="220"/>
        <v>6.4</v>
      </c>
      <c r="Z165" s="197">
        <f t="shared" si="221"/>
        <v>0</v>
      </c>
      <c r="AA165" s="196">
        <f t="shared" si="222"/>
        <v>0</v>
      </c>
      <c r="AB165" s="196">
        <f t="shared" si="223"/>
        <v>0</v>
      </c>
      <c r="AC165" s="196">
        <f t="shared" si="224"/>
        <v>0</v>
      </c>
      <c r="AD165" s="196">
        <f t="shared" si="225"/>
        <v>0</v>
      </c>
      <c r="AE165" s="197">
        <f t="shared" si="226"/>
        <v>0</v>
      </c>
      <c r="AF165" s="197">
        <f t="shared" si="227"/>
        <v>6.1</v>
      </c>
      <c r="AG165" s="196">
        <f>ROUND(IF('Indicator Data'!K165=0,0,IF('Indicator Data'!K165&gt;AG$3,10,IF('Indicator Data'!K165&lt;AG$4,0,10-(AG$3-'Indicator Data'!K165)/(AG$3-AG$4)*10))),1)</f>
        <v>1.9</v>
      </c>
      <c r="AH165" s="199">
        <f t="shared" si="228"/>
        <v>4.5</v>
      </c>
      <c r="AI165" s="199">
        <f t="shared" si="229"/>
        <v>0.1</v>
      </c>
      <c r="AJ165" s="197">
        <f t="shared" si="230"/>
        <v>0</v>
      </c>
      <c r="AK165" s="197">
        <f t="shared" si="231"/>
        <v>0</v>
      </c>
      <c r="AL165" s="199">
        <f t="shared" si="232"/>
        <v>0</v>
      </c>
      <c r="AM165" s="199">
        <f t="shared" si="233"/>
        <v>0</v>
      </c>
      <c r="AN165" s="197">
        <f t="shared" si="234"/>
        <v>8.8000000000000007</v>
      </c>
      <c r="AO165" s="200">
        <f t="shared" si="235"/>
        <v>2.8</v>
      </c>
      <c r="AP165" s="200">
        <f t="shared" si="260"/>
        <v>7.1</v>
      </c>
      <c r="AQ165" s="200">
        <f t="shared" si="236"/>
        <v>0</v>
      </c>
      <c r="AR165" s="200">
        <f t="shared" si="237"/>
        <v>0</v>
      </c>
      <c r="AS165" s="199">
        <f t="shared" si="238"/>
        <v>5.4</v>
      </c>
      <c r="AT165" s="199">
        <f>IF('Indicator Data'!L165="No data","x",IF('Indicator Data'!CC165&lt;1000,"x",ROUND((IF('Indicator Data'!L165&gt;AT$3,10,IF('Indicator Data'!L165&lt;AT$4,0,10-(AT$3-'Indicator Data'!L165)/(AT$3-AT$4)*10))),1)))</f>
        <v>1</v>
      </c>
      <c r="AU165" s="200">
        <f t="shared" si="239"/>
        <v>3.2</v>
      </c>
      <c r="AV165" s="201">
        <f>IF('Indicator Data'!M165="No data","x",ROUND(IF('Indicator Data'!M165=0,0,IF(LOG('Indicator Data'!M165)&gt;AV$3,10,IF(LOG('Indicator Data'!M165)&lt;AV$4,0,10-(AV$3-LOG('Indicator Data'!M165))/(AV$3-AV$4)*10))),1))</f>
        <v>8.1</v>
      </c>
      <c r="AW165" s="198">
        <f>IF(AV165="x","x",'Indicator Data'!M165/'Indicator Data'!$CB165)</f>
        <v>0.41260914890416395</v>
      </c>
      <c r="AX165" s="201">
        <f t="shared" si="240"/>
        <v>4.5999999999999996</v>
      </c>
      <c r="AY165" s="197">
        <f t="shared" si="261"/>
        <v>6.7</v>
      </c>
      <c r="AZ165" s="201">
        <f>IF('Indicator Data'!N165="No data","x",ROUND(IF('Indicator Data'!N165=0,0,IF(LOG('Indicator Data'!N165)&gt;AZ$3,10,IF(LOG('Indicator Data'!N165)&lt;AZ$4,0,10-(AZ$3-LOG('Indicator Data'!N165))/(AZ$3-AZ$4)*10))),1))</f>
        <v>7.3</v>
      </c>
      <c r="BA165" s="198">
        <f>IF(AZ165="x","x",'Indicator Data'!N165/'Indicator Data'!$CB165)</f>
        <v>1.9078085812103188E-2</v>
      </c>
      <c r="BB165" s="201">
        <f t="shared" si="241"/>
        <v>3.8</v>
      </c>
      <c r="BC165" s="197">
        <f t="shared" si="262"/>
        <v>5.8</v>
      </c>
      <c r="BD165" s="201">
        <f>IF('Indicator Data'!O165="No data","x",ROUND(IF('Indicator Data'!O165=0,0,IF(LOG('Indicator Data'!O165)&gt;BD$3,10,IF(LOG('Indicator Data'!O165)&lt;BD$4,0,10-(BD$3-LOG('Indicator Data'!O165))/(BD$3-BD$4)*10))),1))</f>
        <v>0</v>
      </c>
      <c r="BE165" s="198">
        <f>IF(BD165="x","x",'Indicator Data'!O165/'Indicator Data'!$CB165)</f>
        <v>0</v>
      </c>
      <c r="BF165" s="201">
        <f t="shared" si="242"/>
        <v>0</v>
      </c>
      <c r="BG165" s="197">
        <f t="shared" si="263"/>
        <v>0</v>
      </c>
      <c r="BH165" s="201">
        <f>IF('Indicator Data'!P165="No data","x",ROUND(IF('Indicator Data'!P165=0,0,IF(LOG('Indicator Data'!P165)&gt;BH$3,10,IF(LOG('Indicator Data'!P165)&lt;BH$4,0,10-(BH$3-LOG('Indicator Data'!P165))/(BH$3-BH$4)*10))),1))</f>
        <v>7.9</v>
      </c>
      <c r="BI165" s="198">
        <f>IF(BH165="x","x",'Indicator Data'!P165/'Indicator Data'!$CB165)</f>
        <v>4.1874417726000902E-2</v>
      </c>
      <c r="BJ165" s="201">
        <f t="shared" si="243"/>
        <v>4.2</v>
      </c>
      <c r="BK165" s="197">
        <f t="shared" si="264"/>
        <v>6.4</v>
      </c>
      <c r="BL165" s="199">
        <f t="shared" si="265"/>
        <v>5.2</v>
      </c>
      <c r="BM165" s="201">
        <f>ROUND(IF('Indicator Data'!Q165=0,0,IF(LOG('Indicator Data'!Q165)&gt;BM$3,10,IF(LOG('Indicator Data'!Q165)&lt;BM$4,0,10-(BM$3-LOG('Indicator Data'!Q165))/(BM$3-BM$4)*10))),1)</f>
        <v>8.6</v>
      </c>
      <c r="BN165" s="252">
        <f>'Indicator Data'!R165</f>
        <v>0.99996074499999998</v>
      </c>
      <c r="BO165" s="201">
        <f t="shared" si="244"/>
        <v>10</v>
      </c>
      <c r="BP165" s="201">
        <f t="shared" si="245"/>
        <v>9.4</v>
      </c>
      <c r="BQ165" s="201">
        <f>ROUND(IF('Indicator Data'!S165=0,0,IF(LOG('Indicator Data'!S165)&gt;BQ$3,10,IF(LOG('Indicator Data'!S165)&lt;BQ$4,0,10-(BQ$3-LOG('Indicator Data'!S165))/(BQ$3-BQ$4)*10))),1)</f>
        <v>8.6</v>
      </c>
      <c r="BR165" s="252">
        <f>'Indicator Data'!T165</f>
        <v>0.99975922699999997</v>
      </c>
      <c r="BS165" s="201">
        <f t="shared" si="246"/>
        <v>10</v>
      </c>
      <c r="BT165" s="201">
        <f t="shared" si="247"/>
        <v>9.4</v>
      </c>
      <c r="BU165" s="197">
        <f t="shared" si="248"/>
        <v>9.4</v>
      </c>
      <c r="BV165" s="201">
        <f>ROUND(IF('Indicator Data'!U165=0,0,IF(LOG('Indicator Data'!U165)&gt;BV$3,10,IF(LOG('Indicator Data'!U165)&lt;BV$4,0,10-(BV$3-LOG('Indicator Data'!U165))/(BV$3-BV$4)*10))),1)</f>
        <v>7.7</v>
      </c>
      <c r="BW165" s="198">
        <f>'Indicator Data'!U165/'Indicator Data'!$CB165</f>
        <v>0.18625806174023415</v>
      </c>
      <c r="BX165" s="201">
        <f t="shared" si="249"/>
        <v>2.1</v>
      </c>
      <c r="BY165" s="197">
        <f t="shared" si="266"/>
        <v>5.6</v>
      </c>
      <c r="BZ165" s="201">
        <f>ROUND(IF('Indicator Data'!V165=0,0,IF(LOG('Indicator Data'!V165)&gt;BZ$3,10,IF(LOG('Indicator Data'!V165)&lt;BZ$4,0,10-(BZ$3-LOG('Indicator Data'!V165))/(BZ$3-BZ$4)*10))),1)</f>
        <v>8.6999999999999993</v>
      </c>
      <c r="CA165" s="198">
        <f>IF('Indicator Data'!V165/'Indicator Data'!$CB165&gt;1,1,'Indicator Data'!V165/'Indicator Data'!$CB165)</f>
        <v>0.99734110812787702</v>
      </c>
      <c r="CB165" s="201">
        <f t="shared" si="250"/>
        <v>10</v>
      </c>
      <c r="CC165" s="197">
        <f t="shared" si="267"/>
        <v>9.5</v>
      </c>
      <c r="CD165" s="201">
        <f>ROUND(IF('Indicator Data'!W165=0,0,IF(LOG('Indicator Data'!W165)&gt;CD$3,10,IF(LOG('Indicator Data'!W165)&lt;CD$4,0,10-(CD$3-LOG('Indicator Data'!W165))/(CD$3-CD$4)*10))),1)</f>
        <v>8.4</v>
      </c>
      <c r="CE165" s="198">
        <f>'Indicator Data'!W165/'Indicator Data'!$CB165</f>
        <v>0.66210453017647986</v>
      </c>
      <c r="CF165" s="201">
        <f t="shared" si="251"/>
        <v>6.6</v>
      </c>
      <c r="CG165" s="197">
        <f t="shared" si="268"/>
        <v>7.6</v>
      </c>
      <c r="CH165" s="199">
        <f t="shared" si="252"/>
        <v>8.4</v>
      </c>
      <c r="CI165" s="201">
        <f>IF('Indicator Data'!BR165="No data","x",ROUND(IF('Indicator Data'!BR165&gt;CI$3,0,IF('Indicator Data'!BR165&lt;CI$4,10,(CI$3-'Indicator Data'!BR165)/(CI$3-CI$4)*10)),1))</f>
        <v>9.9</v>
      </c>
      <c r="CJ165" s="201">
        <f>IF('Indicator Data'!BS165="No data","x",ROUND(IF('Indicator Data'!BS165&gt;CJ$3,0,IF('Indicator Data'!BS165&lt;CJ$4,10,(CJ$3-'Indicator Data'!BS165)/(CJ$3-CJ$4)*10)),1))</f>
        <v>9.9</v>
      </c>
      <c r="CK165" s="201" t="str">
        <f>IF('Indicator Data'!AC165="No data","x",ROUND(IF('Indicator Data'!AC165&gt;CK$3,0,IF('Indicator Data'!AC165&lt;CK$4,10,(CK$3-'Indicator Data'!AC165)/(CK$3-CK$4)*10)),1))</f>
        <v>x</v>
      </c>
      <c r="CL165" s="197">
        <f t="shared" si="253"/>
        <v>9.9</v>
      </c>
      <c r="CM165" s="201">
        <f>IF('Indicator Data'!X165="No data","x",ROUND(IF(LOG('Indicator Data'!X165)&gt;CM$3,10,IF(LOG('Indicator Data'!X165)&lt;CM$4,0,10-(CM$3-LOG('Indicator Data'!X165))/(CM$3-CM$4)*10)),1))</f>
        <v>4.0999999999999996</v>
      </c>
      <c r="CN165" s="201">
        <f>IF('Indicator Data'!Y165="No data","x",ROUND(IF('Indicator Data'!Y165&gt;CN$3,10,IF('Indicator Data'!Y165&lt;CN$4,0,10-(CN$3-'Indicator Data'!Y165)/(CN$3-CN$4)*10)),1))</f>
        <v>5.4</v>
      </c>
      <c r="CO165" s="201">
        <f>IF('Indicator Data'!Z165="No data","x",ROUND(IF('Indicator Data'!Z165&gt;CO$3,10,IF('Indicator Data'!Z165&lt;CO$4,0,10-(CO$3-'Indicator Data'!Z165)/(CO$3-CO$4)*10)),1))</f>
        <v>2</v>
      </c>
      <c r="CP165" s="201">
        <f>IF('Indicator Data'!AA165="No data","x",ROUND(IF('Indicator Data'!AA165&gt;CP$3,10,IF('Indicator Data'!AA165&lt;CP$4,0,10-(CP$3-'Indicator Data'!AA165)/(CP$3-CP$4)*10)),1))</f>
        <v>9.9</v>
      </c>
      <c r="CQ165" s="197">
        <f t="shared" si="269"/>
        <v>5.4</v>
      </c>
      <c r="CR165" s="199">
        <f t="shared" si="270"/>
        <v>6.9</v>
      </c>
      <c r="CS165" s="201">
        <f>IF('Indicator Data'!AF165="No data","x",ROUND(IF('Indicator Data'!AF165&gt;CS$3,10,IF('Indicator Data'!AF165&lt;CS$4,0,10-(CS$3-'Indicator Data'!AF165)/(CS$3-CS$4)*10)),1))</f>
        <v>10</v>
      </c>
      <c r="CT165" s="201">
        <f>IF('Indicator Data'!AG165="No data","x",ROUND(IF('Indicator Data'!AG165&gt;CT$3,10,IF('Indicator Data'!AG165&lt;CT$4,0,10-(CT$3-'Indicator Data'!AG165)/(CT$3-CT$4)*10)),1))</f>
        <v>6.8</v>
      </c>
      <c r="CU165" s="197">
        <f t="shared" si="271"/>
        <v>6.4</v>
      </c>
      <c r="CV165" s="201">
        <f>IF('Indicator Data'!AB165="No data","x",ROUND(IF('Indicator Data'!AB165&gt;CV$3,10,IF('Indicator Data'!AB165&lt;CV$4,0,10-(CV$3-'Indicator Data'!AB165)/(CV$3-CV$4)*10)),1))</f>
        <v>10</v>
      </c>
      <c r="CW165" s="197">
        <f t="shared" si="272"/>
        <v>9.9</v>
      </c>
      <c r="CX165" s="198">
        <f>IF('Indicator Data'!AD165="No data","x",'Indicator Data'!AD165/'Indicator Data'!$CA165)</f>
        <v>2.5657222896855912E-4</v>
      </c>
      <c r="CY165" s="201">
        <f t="shared" si="254"/>
        <v>7.4</v>
      </c>
      <c r="CZ165" s="201">
        <f>IF('Indicator Data'!AE165="No data","x",ROUND(IF('Indicator Data'!AE165&gt;CZ$3,0,IF('Indicator Data'!AE165&lt;CZ$4,10,(CZ$3-'Indicator Data'!AE165)/(CZ$3-CZ$4)*10)),1))</f>
        <v>8</v>
      </c>
      <c r="DA165" s="197">
        <f t="shared" si="273"/>
        <v>7.7</v>
      </c>
      <c r="DB165" s="199">
        <f t="shared" si="274"/>
        <v>8</v>
      </c>
      <c r="DC165" s="200">
        <f t="shared" si="255"/>
        <v>7.3</v>
      </c>
      <c r="DD165" s="202">
        <f t="shared" si="256"/>
        <v>4</v>
      </c>
      <c r="DE165" s="201">
        <f>ROUND(IF('Indicator Data'!AH165=0,0,IF('Indicator Data'!AH165&gt;DE$3,10,IF('Indicator Data'!AH165&lt;DE$4,0,10-(DE$3-'Indicator Data'!AH165)/(DE$3-DE$4)*10))),1)</f>
        <v>10</v>
      </c>
      <c r="DF165" s="201">
        <f>ROUND(IF('Indicator Data'!AI165=0,0,IF(LOG('Indicator Data'!AI165)&gt;LOG(DF$3),10,IF(LOG('Indicator Data'!AI165)&lt;LOG(DF$4),0,10-(LOG(DF$3)-LOG('Indicator Data'!AI165))/(LOG(DF$3)-LOG(DF$4))*10))),1)</f>
        <v>10</v>
      </c>
      <c r="DG165" s="203">
        <f t="shared" si="257"/>
        <v>10</v>
      </c>
      <c r="DH165" s="197">
        <f>'Indicator Data'!AJ165</f>
        <v>4</v>
      </c>
      <c r="DI165" s="197">
        <f>'Indicator Data'!AK165</f>
        <v>5</v>
      </c>
      <c r="DJ165" s="200">
        <f t="shared" si="258"/>
        <v>9</v>
      </c>
      <c r="DK165" s="202">
        <f t="shared" si="259"/>
        <v>9</v>
      </c>
      <c r="DL165" s="13"/>
      <c r="DM165" s="24"/>
      <c r="DN165" s="2"/>
    </row>
    <row r="166" spans="1:118">
      <c r="A166" s="205" t="str">
        <f>'Indicator Data'!A166</f>
        <v>Spain</v>
      </c>
      <c r="B166" s="206" t="str">
        <f>'Indicator Data'!B166</f>
        <v>ESP</v>
      </c>
      <c r="C166" s="204">
        <f>ROUND(IF('Indicator Data'!C166=0,0.1,IF(LOG('Indicator Data'!C166)&gt;C$3,10,IF(LOG('Indicator Data'!C166)&lt;C$4,0,10-(C$3-LOG('Indicator Data'!C166))/(C$3-C$4)*10))),1)</f>
        <v>8.1</v>
      </c>
      <c r="D166" s="196">
        <f>ROUND(IF('Indicator Data'!D166=0,0.1,IF(LOG('Indicator Data'!D166)&gt;D$3,10,IF(LOG('Indicator Data'!D166)&lt;D$4,0,10-(D$3-LOG('Indicator Data'!D166))/(D$3-D$4)*10))),1)</f>
        <v>0.1</v>
      </c>
      <c r="E166" s="197">
        <f t="shared" ref="E166:E196" si="275">ROUND((10-GEOMEAN(((10-C166)/10*9+1),((10-D166)/10*9+1)))/9*10,1)</f>
        <v>5.4</v>
      </c>
      <c r="F166" s="197">
        <f>IF('Indicator Data'!E166="No data",0.1,(ROUND(IF('Indicator Data'!E166=0,0,IF(LOG('Indicator Data'!E166)&gt;F$3,10,IF(LOG('Indicator Data'!E166)&lt;F$4,0,10-(F$3-LOG('Indicator Data'!E166))/(F$3-F$4)*10))),1)))</f>
        <v>7.7</v>
      </c>
      <c r="G166" s="197">
        <f>ROUND(IF('Indicator Data'!F166=0,0,IF(LOG('Indicator Data'!F166)&gt;G$3,10,IF(LOG('Indicator Data'!F166)&lt;G$4,0,10-(G$3-LOG('Indicator Data'!F166))/(G$3-G$4)*10))),1)</f>
        <v>7.1</v>
      </c>
      <c r="H166" s="196">
        <f>ROUND(IF('Indicator Data'!G166=0,0,IF(LOG('Indicator Data'!G166)&gt;H$3,10,IF(LOG('Indicator Data'!G166)&lt;H$4,0,10-(H$3-LOG('Indicator Data'!G166))/(H$3-H$4)*10))),1)</f>
        <v>0</v>
      </c>
      <c r="I166" s="196">
        <f>ROUND(IF('Indicator Data'!H166=0,0,IF(LOG('Indicator Data'!H166)&gt;I$3,10,IF(LOG('Indicator Data'!H166)&lt;I$4,0,10-(I$3-LOG('Indicator Data'!H166))/(I$3-I$4)*10))),1)</f>
        <v>0</v>
      </c>
      <c r="J166" s="196">
        <f t="shared" ref="J166:J196" si="276">ROUND((10-GEOMEAN(((10-H166)/10*9+1),((10-I166)/10*9+1)))/9*10,1)</f>
        <v>0</v>
      </c>
      <c r="K166" s="196">
        <f>ROUND(IF('Indicator Data'!I166=0,0,IF(LOG('Indicator Data'!I166)&gt;K$3,10,IF(LOG('Indicator Data'!I166)&lt;K$4,0,10-(K$3-LOG('Indicator Data'!I166))/(K$3-K$4)*10))),1)</f>
        <v>0</v>
      </c>
      <c r="L166" s="197">
        <f t="shared" ref="L166:L196" si="277">ROUND((10-GEOMEAN(((10-J166)/10*9+1),((10-K166)/10*9+1)))/9*10,1)</f>
        <v>0</v>
      </c>
      <c r="M166" s="197">
        <f>ROUND(IF('Indicator Data'!J166=0,0,IF(LOG('Indicator Data'!J166)&gt;M$3,10,IF(LOG('Indicator Data'!J166)&lt;M$4,0,10-(M$3-LOG('Indicator Data'!J166))/(M$3-M$4)*10))),1)</f>
        <v>10</v>
      </c>
      <c r="N166" s="198">
        <f>'Indicator Data'!C166/'Indicator Data'!$CB166</f>
        <v>3.6626565853568454E-4</v>
      </c>
      <c r="O166" s="198">
        <f>'Indicator Data'!D166/'Indicator Data'!$CB166</f>
        <v>0</v>
      </c>
      <c r="P166" s="198">
        <f>IF(F166=0.1,"x",'Indicator Data'!E166/'Indicator Data'!$CB166)</f>
        <v>2.5677351629780801E-3</v>
      </c>
      <c r="Q166" s="198">
        <f>'Indicator Data'!F166/'Indicator Data'!$CB166</f>
        <v>4.1420509707816762E-6</v>
      </c>
      <c r="R166" s="198">
        <f>'Indicator Data'!G166/'Indicator Data'!$CB166</f>
        <v>0</v>
      </c>
      <c r="S166" s="198">
        <f>'Indicator Data'!H166/'Indicator Data'!$CB166</f>
        <v>0</v>
      </c>
      <c r="T166" s="198">
        <f>'Indicator Data'!I166/'Indicator Data'!$CB166</f>
        <v>0</v>
      </c>
      <c r="U166" s="198">
        <f>'Indicator Data'!J166/'Indicator Data'!$CB166</f>
        <v>3.7174932401032486E-3</v>
      </c>
      <c r="V166" s="196">
        <f t="shared" ref="V166:V196" si="278">ROUND(IF(N166&gt;V$3,10,IF(N166&lt;V$4,0,10-(V$3-N166)/(V$3-V$4)*10)),1)</f>
        <v>1.8</v>
      </c>
      <c r="W166" s="196">
        <f t="shared" ref="W166:W196" si="279">ROUND(IF(O166&gt;W$3,10,IF(O166&lt;W$4,0,10-(W$3-O166)/(W$3-W$4)*10)),1)</f>
        <v>0</v>
      </c>
      <c r="X166" s="197">
        <f t="shared" ref="X166:X196" si="280">ROUND(((10-GEOMEAN(((10-V166)/10*9+1),((10-W166)/10*9+1)))/9*10),1)</f>
        <v>0.9</v>
      </c>
      <c r="Y166" s="197">
        <f t="shared" ref="Y166:Y196" si="281">IF(P166="x",0.1,ROUND(IF(P166&gt;Y$3,10,IF(P166&lt;Y$4,0,10-(Y$3-P166)/(Y$3-Y$4)*10)),1))</f>
        <v>1.7</v>
      </c>
      <c r="Z166" s="197">
        <f t="shared" ref="Z166:Z196" si="282">ROUND(IF(Q166=0,0,IF(LOG(Q166)&gt;Z$3,10,IF(LOG(Q166)&lt;=Z$4,0,10-(Z$3-LOG(Q166))/(Z$3-Z$4)*10))),1)</f>
        <v>6.9</v>
      </c>
      <c r="AA166" s="196">
        <f t="shared" ref="AA166:AA196" si="283">ROUND(IF(R166&gt;AA$3,10,IF(R166&lt;AA$4,0,10-(AA$3-R166)/(AA$3-AA$4)*10)),1)</f>
        <v>0</v>
      </c>
      <c r="AB166" s="196">
        <f t="shared" ref="AB166:AB196" si="284">ROUND(IF(S166&gt;AB$3,10,IF(S166&lt;AB$4,0,10-(AB$3-S166)/(AB$3-AB$4)*10)),1)</f>
        <v>0</v>
      </c>
      <c r="AC166" s="196">
        <f t="shared" ref="AC166:AC196" si="285">ROUND(((10-GEOMEAN(((10-AA166)/10*9+1),((10-AB166)/10*9+1)))/9*10),1)</f>
        <v>0</v>
      </c>
      <c r="AD166" s="196">
        <f t="shared" ref="AD166:AD196" si="286">ROUND(IF(T166=0,0,IF(T166&gt;AD$3,10,IF(T166&lt;=AD$4,0,10-(AD$3-T166)/(AD$3-AD$4)*10))),1)</f>
        <v>0</v>
      </c>
      <c r="AE166" s="197">
        <f t="shared" ref="AE166:AE196" si="287">ROUND((10-GEOMEAN(((10-AC166)/10*9+1),((10-AD166)/10*9+1)))/9*10,1)</f>
        <v>0</v>
      </c>
      <c r="AF166" s="197">
        <f t="shared" ref="AF166:AF196" si="288">ROUND(IF(U166&gt;AF$3,10,IF(U166&lt;AF$4,0,10-(AF$3-U166)/(AF$3-AF$4)*10)),1)</f>
        <v>1.2</v>
      </c>
      <c r="AG166" s="196">
        <f>ROUND(IF('Indicator Data'!K166=0,0,IF('Indicator Data'!K166&gt;AG$3,10,IF('Indicator Data'!K166&lt;AG$4,0,10-(AG$3-'Indicator Data'!K166)/(AG$3-AG$4)*10))),1)</f>
        <v>1.9</v>
      </c>
      <c r="AH166" s="199">
        <f t="shared" ref="AH166:AH196" si="289">ROUND(AVERAGE(C166,V166),1)</f>
        <v>5</v>
      </c>
      <c r="AI166" s="199">
        <f t="shared" ref="AI166:AI196" si="290">ROUND(AVERAGE(D166,W166),1)</f>
        <v>0.1</v>
      </c>
      <c r="AJ166" s="197">
        <f t="shared" ref="AJ166:AJ196" si="291">ROUND(AVERAGE(AA166,H166),1)</f>
        <v>0</v>
      </c>
      <c r="AK166" s="197">
        <f t="shared" ref="AK166:AK196" si="292">ROUND(AVERAGE(AB166,I166),1)</f>
        <v>0</v>
      </c>
      <c r="AL166" s="199">
        <f t="shared" ref="AL166:AL196" si="293">ROUND((10-GEOMEAN(((10-AJ166)/10*9+1),((10-AK166)/10*9+1)))/9*10,1)</f>
        <v>0</v>
      </c>
      <c r="AM166" s="199">
        <f t="shared" ref="AM166:AM196" si="294">ROUND(AVERAGE(AD166,K166),1)</f>
        <v>0</v>
      </c>
      <c r="AN166" s="197">
        <f t="shared" ref="AN166:AN196" si="295">ROUND((10-GEOMEAN(((10-M166)/10*9+1),((10-AF166)/10*9+1)))/9*10,1)</f>
        <v>7.8</v>
      </c>
      <c r="AO166" s="200">
        <f t="shared" ref="AO166:AO196" si="296">ROUND((10-GEOMEAN(((10-E166)/10*9+1),((10-X166)/10*9+1)))/9*10,1)</f>
        <v>3.5</v>
      </c>
      <c r="AP166" s="200">
        <f t="shared" si="260"/>
        <v>5.4</v>
      </c>
      <c r="AQ166" s="200">
        <f t="shared" ref="AQ166:AQ196" si="297">ROUND((10-GEOMEAN(((10-G166)/10*9+1),((10-Z166)/10*9+1)))/9*10,1)</f>
        <v>7</v>
      </c>
      <c r="AR166" s="200">
        <f t="shared" ref="AR166:AR196" si="298">ROUND((10-GEOMEAN(((10-L166)/10*9+1),((10-AE166)/10*9+1)))/9*10,1)</f>
        <v>0</v>
      </c>
      <c r="AS166" s="199">
        <f t="shared" ref="AS166:AS196" si="299">ROUND(AVERAGE(AG166,AN166),1)</f>
        <v>4.9000000000000004</v>
      </c>
      <c r="AT166" s="199">
        <f>IF('Indicator Data'!L166="No data","x",IF('Indicator Data'!CC166&lt;1000,"x",ROUND((IF('Indicator Data'!L166&gt;AT$3,10,IF('Indicator Data'!L166&lt;AT$4,0,10-(AT$3-'Indicator Data'!L166)/(AT$3-AT$4)*10))),1)))</f>
        <v>2.9</v>
      </c>
      <c r="AU166" s="200">
        <f t="shared" ref="AU166:AU196" si="300">ROUND(AVERAGE(AS166,AT166),1)</f>
        <v>3.9</v>
      </c>
      <c r="AV166" s="201">
        <f>IF('Indicator Data'!M166="No data","x",ROUND(IF('Indicator Data'!M166=0,0,IF(LOG('Indicator Data'!M166)&gt;AV$3,10,IF(LOG('Indicator Data'!M166)&lt;AV$4,0,10-(AV$3-LOG('Indicator Data'!M166))/(AV$3-AV$4)*10))),1))</f>
        <v>0</v>
      </c>
      <c r="AW166" s="198">
        <f>IF(AV166="x","x",'Indicator Data'!M166/'Indicator Data'!$CB166)</f>
        <v>0</v>
      </c>
      <c r="AX166" s="201">
        <f t="shared" ref="AX166:AX196" si="301">IF(AV166="x","x",ROUND(IF(AW166&gt;AX$3,10,IF(AW166&lt;AX$4,0,10-(AX$3-AW166)/(AX$3-AX$4)*10)),1))</f>
        <v>0</v>
      </c>
      <c r="AY166" s="197">
        <f t="shared" si="261"/>
        <v>0</v>
      </c>
      <c r="AZ166" s="201" t="str">
        <f>IF('Indicator Data'!N166="No data","x",ROUND(IF('Indicator Data'!N166=0,0,IF(LOG('Indicator Data'!N166)&gt;AZ$3,10,IF(LOG('Indicator Data'!N166)&lt;AZ$4,0,10-(AZ$3-LOG('Indicator Data'!N166))/(AZ$3-AZ$4)*10))),1))</f>
        <v>x</v>
      </c>
      <c r="BA166" s="198" t="str">
        <f>IF(AZ166="x","x",'Indicator Data'!N166/'Indicator Data'!$CB166)</f>
        <v>x</v>
      </c>
      <c r="BB166" s="201" t="str">
        <f t="shared" ref="BB166:BB196" si="302">IF(AZ166="x","x",ROUND(IF(BA166&gt;BB$3,10,IF(BA166&lt;BB$4,0,10-(BB$3-BA166)/(BB$3-BB$4)*10)),1))</f>
        <v>x</v>
      </c>
      <c r="BC166" s="197" t="str">
        <f t="shared" si="262"/>
        <v>x</v>
      </c>
      <c r="BD166" s="201" t="str">
        <f>IF('Indicator Data'!O166="No data","x",ROUND(IF('Indicator Data'!O166=0,0,IF(LOG('Indicator Data'!O166)&gt;BD$3,10,IF(LOG('Indicator Data'!O166)&lt;BD$4,0,10-(BD$3-LOG('Indicator Data'!O166))/(BD$3-BD$4)*10))),1))</f>
        <v>x</v>
      </c>
      <c r="BE166" s="198" t="str">
        <f>IF(BD166="x","x",'Indicator Data'!O166/'Indicator Data'!$CB166)</f>
        <v>x</v>
      </c>
      <c r="BF166" s="201" t="str">
        <f t="shared" ref="BF166:BF196" si="303">IF(BD166="x","x",ROUND(IF(BE166&gt;BF$3,10,IF(BE166&lt;BF$4,0,10-(BF$3-BE166)/(BF$3-BF$4)*10)),1))</f>
        <v>x</v>
      </c>
      <c r="BG166" s="197" t="str">
        <f t="shared" si="263"/>
        <v>x</v>
      </c>
      <c r="BH166" s="201" t="str">
        <f>IF('Indicator Data'!P166="No data","x",ROUND(IF('Indicator Data'!P166=0,0,IF(LOG('Indicator Data'!P166)&gt;BH$3,10,IF(LOG('Indicator Data'!P166)&lt;BH$4,0,10-(BH$3-LOG('Indicator Data'!P166))/(BH$3-BH$4)*10))),1))</f>
        <v>x</v>
      </c>
      <c r="BI166" s="198" t="str">
        <f>IF(BH166="x","x",'Indicator Data'!P166/'Indicator Data'!$CB166)</f>
        <v>x</v>
      </c>
      <c r="BJ166" s="201" t="str">
        <f t="shared" ref="BJ166:BJ196" si="304">IF(BH166="x","x",ROUND(IF(BI166&gt;BJ$3,10,IF(BI166&lt;BJ$4,0,10-(BJ$3-BI166)/(BJ$3-BJ$4)*10)),1))</f>
        <v>x</v>
      </c>
      <c r="BK166" s="197" t="str">
        <f t="shared" si="264"/>
        <v>x</v>
      </c>
      <c r="BL166" s="199">
        <f t="shared" si="265"/>
        <v>0</v>
      </c>
      <c r="BM166" s="201">
        <f>ROUND(IF('Indicator Data'!Q166=0,0,IF(LOG('Indicator Data'!Q166)&gt;BM$3,10,IF(LOG('Indicator Data'!Q166)&lt;BM$4,0,10-(BM$3-LOG('Indicator Data'!Q166))/(BM$3-BM$4)*10))),1)</f>
        <v>0</v>
      </c>
      <c r="BN166" s="252">
        <f>'Indicator Data'!R166</f>
        <v>0</v>
      </c>
      <c r="BO166" s="201">
        <f t="shared" ref="BO166:BO196" si="305">ROUND(IF(BN166&gt;BO$3,10,IF(BN166&lt;BO$4,0,10-(BO$3-BN166)/(BO$3-BO$4)*10)),1)</f>
        <v>0</v>
      </c>
      <c r="BP166" s="201">
        <f t="shared" ref="BP166:BP196" si="306">ROUND((10-GEOMEAN(((10-BO166)/10*9+1),((10-BM166)/10*9+1)))/9*10,1)</f>
        <v>0</v>
      </c>
      <c r="BQ166" s="201">
        <f>ROUND(IF('Indicator Data'!S166=0,0,IF(LOG('Indicator Data'!S166)&gt;BQ$3,10,IF(LOG('Indicator Data'!S166)&lt;BQ$4,0,10-(BQ$3-LOG('Indicator Data'!S166))/(BQ$3-BQ$4)*10))),1)</f>
        <v>0</v>
      </c>
      <c r="BR166" s="252">
        <f>'Indicator Data'!T166</f>
        <v>0</v>
      </c>
      <c r="BS166" s="201">
        <f t="shared" ref="BS166:BS196" si="307">ROUND(IF(BR166&gt;BS$3,10,IF(BR166&lt;BS$4,0,10-(BS$3-BR166)/(BS$3-BS$4)*10)),1)</f>
        <v>0</v>
      </c>
      <c r="BT166" s="201">
        <f t="shared" ref="BT166:BT196" si="308">ROUND((10-GEOMEAN(((10-BS166)/10*9+1),((10-BQ166)/10*9+1)))/9*10,1)</f>
        <v>0</v>
      </c>
      <c r="BU166" s="197">
        <f t="shared" ref="BU166:BU196" si="309">ROUND((10-GEOMEAN(((10-BT166)/10*9+1),((10-BP166)/10*9+1)))/9*10,1)</f>
        <v>0</v>
      </c>
      <c r="BV166" s="201">
        <f>ROUND(IF('Indicator Data'!U166=0,0,IF(LOG('Indicator Data'!U166)&gt;BV$3,10,IF(LOG('Indicator Data'!U166)&lt;BV$4,0,10-(BV$3-LOG('Indicator Data'!U166))/(BV$3-BV$4)*10))),1)</f>
        <v>5.4</v>
      </c>
      <c r="BW166" s="198">
        <f>'Indicator Data'!U166/'Indicator Data'!$CB166</f>
        <v>1.2739551028790254E-3</v>
      </c>
      <c r="BX166" s="201">
        <f t="shared" ref="BX166:BX196" si="310">ROUND(IF(BW166&gt;BX$3,10,IF(BW166&lt;BX$4,0,10-(BX$3-BW166)/(BX$3-BX$4)*10)),1)</f>
        <v>0</v>
      </c>
      <c r="BY166" s="197">
        <f t="shared" si="266"/>
        <v>3.1</v>
      </c>
      <c r="BZ166" s="201">
        <f>ROUND(IF('Indicator Data'!V166=0,0,IF(LOG('Indicator Data'!V166)&gt;BZ$3,10,IF(LOG('Indicator Data'!V166)&lt;BZ$4,0,10-(BZ$3-LOG('Indicator Data'!V166))/(BZ$3-BZ$4)*10))),1)</f>
        <v>8.4</v>
      </c>
      <c r="CA166" s="198">
        <f>IF('Indicator Data'!V166/'Indicator Data'!$CB166&gt;1,1,'Indicator Data'!V166/'Indicator Data'!$CB166)</f>
        <v>0.16439068517519784</v>
      </c>
      <c r="CB166" s="201">
        <f t="shared" ref="CB166:CB196" si="311">ROUND(IF(CA166&gt;CB$3,10,IF(CA166&lt;CB$4,0,10-(CB$3-CA166)/(CB$3-CB$4)*10)),1)</f>
        <v>1.6</v>
      </c>
      <c r="CC166" s="197">
        <f t="shared" si="267"/>
        <v>6</v>
      </c>
      <c r="CD166" s="201">
        <f>ROUND(IF('Indicator Data'!W166=0,0,IF(LOG('Indicator Data'!W166)&gt;CD$3,10,IF(LOG('Indicator Data'!W166)&lt;CD$4,0,10-(CD$3-LOG('Indicator Data'!W166))/(CD$3-CD$4)*10))),1)</f>
        <v>7.3</v>
      </c>
      <c r="CE166" s="198">
        <f>'Indicator Data'!W166/'Indicator Data'!$CB166</f>
        <v>2.662829858521959E-2</v>
      </c>
      <c r="CF166" s="201">
        <f t="shared" ref="CF166:CF196" si="312">ROUND(IF(CE166&gt;CF$3,10,IF(CE166&lt;CF$4,0,10-(CF$3-CE166)/(CF$3-CF$4)*10)),1)</f>
        <v>0.3</v>
      </c>
      <c r="CG166" s="197">
        <f t="shared" si="268"/>
        <v>4.7</v>
      </c>
      <c r="CH166" s="199">
        <f t="shared" ref="CH166:CH196" si="313">ROUND((10-GEOMEAN(((10-CC166)/10*9+1),((10-BU166)/10*9+1),((10-BY166)/10*9+1),((10-CG166)/10*9+1)))/9*10,1)</f>
        <v>3.8</v>
      </c>
      <c r="CI166" s="201">
        <f>IF('Indicator Data'!BR166="No data","x",ROUND(IF('Indicator Data'!BR166&gt;CI$3,0,IF('Indicator Data'!BR166&lt;CI$4,10,(CI$3-'Indicator Data'!BR166)/(CI$3-CI$4)*10)),1))</f>
        <v>0</v>
      </c>
      <c r="CJ166" s="201">
        <f>IF('Indicator Data'!BS166="No data","x",ROUND(IF('Indicator Data'!BS166&gt;CJ$3,0,IF('Indicator Data'!BS166&lt;CJ$4,10,(CJ$3-'Indicator Data'!BS166)/(CJ$3-CJ$4)*10)),1))</f>
        <v>0</v>
      </c>
      <c r="CK166" s="201" t="str">
        <f>IF('Indicator Data'!AC166="No data","x",ROUND(IF('Indicator Data'!AC166&gt;CK$3,0,IF('Indicator Data'!AC166&lt;CK$4,10,(CK$3-'Indicator Data'!AC166)/(CK$3-CK$4)*10)),1))</f>
        <v>x</v>
      </c>
      <c r="CL166" s="197">
        <f t="shared" ref="CL166:CL196" si="314">IF(AND(CJ166="x",CI166="x",CK166="x"),"x",ROUND(AVERAGE(CI166:CK166),1))</f>
        <v>0</v>
      </c>
      <c r="CM166" s="201">
        <f>IF('Indicator Data'!X166="No data","x",ROUND(IF(LOG('Indicator Data'!X166)&gt;CM$3,10,IF(LOG('Indicator Data'!X166)&lt;CM$4,0,10-(CM$3-LOG('Indicator Data'!X166))/(CM$3-CM$4)*10)),1))</f>
        <v>6.6</v>
      </c>
      <c r="CN166" s="201">
        <f>IF('Indicator Data'!Y166="No data","x",ROUND(IF('Indicator Data'!Y166&gt;CN$3,10,IF('Indicator Data'!Y166&lt;CN$4,0,10-(CN$3-'Indicator Data'!Y166)/(CN$3-CN$4)*10)),1))</f>
        <v>1.5</v>
      </c>
      <c r="CO166" s="201">
        <f>IF('Indicator Data'!Z166="No data","x",ROUND(IF('Indicator Data'!Z166&gt;CO$3,10,IF('Indicator Data'!Z166&lt;CO$4,0,10-(CO$3-'Indicator Data'!Z166)/(CO$3-CO$4)*10)),1))</f>
        <v>8.1</v>
      </c>
      <c r="CP166" s="201">
        <f>IF('Indicator Data'!AA166="No data","x",ROUND(IF('Indicator Data'!AA166&gt;CP$3,10,IF('Indicator Data'!AA166&lt;CP$4,0,10-(CP$3-'Indicator Data'!AA166)/(CP$3-CP$4)*10)),1))</f>
        <v>1.7</v>
      </c>
      <c r="CQ166" s="197">
        <f t="shared" si="269"/>
        <v>4.5</v>
      </c>
      <c r="CR166" s="199">
        <f t="shared" si="270"/>
        <v>3</v>
      </c>
      <c r="CS166" s="201">
        <f>IF('Indicator Data'!AF166="No data","x",ROUND(IF('Indicator Data'!AF166&gt;CS$3,10,IF('Indicator Data'!AF166&lt;CS$4,0,10-(CS$3-'Indicator Data'!AF166)/(CS$3-CS$4)*10)),1))</f>
        <v>0.6</v>
      </c>
      <c r="CT166" s="201">
        <f>IF('Indicator Data'!AG166="No data","x",ROUND(IF('Indicator Data'!AG166&gt;CT$3,10,IF('Indicator Data'!AG166&lt;CT$4,0,10-(CT$3-'Indicator Data'!AG166)/(CT$3-CT$4)*10)),1))</f>
        <v>0</v>
      </c>
      <c r="CU166" s="197">
        <f t="shared" si="271"/>
        <v>3.1</v>
      </c>
      <c r="CV166" s="201">
        <f>IF('Indicator Data'!AB166="No data","x",ROUND(IF('Indicator Data'!AB166&gt;CV$3,10,IF('Indicator Data'!AB166&lt;CV$4,0,10-(CV$3-'Indicator Data'!AB166)/(CV$3-CV$4)*10)),1))</f>
        <v>0</v>
      </c>
      <c r="CW166" s="197">
        <f t="shared" si="272"/>
        <v>0</v>
      </c>
      <c r="CX166" s="198">
        <f>IF('Indicator Data'!AD166="No data","x",'Indicator Data'!AD166/'Indicator Data'!$CA166)</f>
        <v>1.1471767498097468E-3</v>
      </c>
      <c r="CY166" s="201">
        <f t="shared" ref="CY166:CY196" si="315">IF(CX166="x","x",ROUND(IF(CX166&gt;CY$3,0,IF(CX166&lt;CY$4,10,(CY$3-CX166)/(CY$3-CY$4)*10)),1))</f>
        <v>0</v>
      </c>
      <c r="CZ166" s="201">
        <f>IF('Indicator Data'!AE166="No data","x",ROUND(IF('Indicator Data'!AE166&gt;CZ$3,0,IF('Indicator Data'!AE166&lt;CZ$4,10,(CZ$3-'Indicator Data'!AE166)/(CZ$3-CZ$4)*10)),1))</f>
        <v>2</v>
      </c>
      <c r="DA166" s="197">
        <f t="shared" si="273"/>
        <v>1</v>
      </c>
      <c r="DB166" s="199">
        <f t="shared" si="274"/>
        <v>1.4</v>
      </c>
      <c r="DC166" s="200">
        <f t="shared" ref="DC166:DC196" si="316">IF(BL166="x",ROUND((10-GEOMEAN(((10-DB166)/10*9+1),((10-CH166)/10*9+1),((10-CR166)/10*9+1)))/9*10,1),ROUND((10-GEOMEAN(((10-BL166)/10*9+1),((10-DB166)/10*9+1),((10-CH166)/10*9+1),((10-CR166)/10*9+1)))/9*10,1))</f>
        <v>2.2000000000000002</v>
      </c>
      <c r="DD166" s="202">
        <f t="shared" ref="DD166:DD196" si="317">IF(ROUND(IF(AP166="x",(10-GEOMEAN(((10-AO166)/10*9+1),((10-DC166)/10*9+1),((10-AU166)/10*9+1),((10-AQ166)/10*9+1),((10-AR166)/10*9+1)))/9*10,(10-GEOMEAN(((10-AO166)/10*9+1),((10-DC166)/10*9+1),((10-AP166)/10*9+1),((10-AQ166)/10*9+1),((10-AR166)/10*9+1),((10-AU166)/10*9+1)))/9*10),1)=0,0.1,ROUND(IF(AP166="x",(10-GEOMEAN(((10-AO166)/10*9+1),((10-DC166)/10*9+1),((10-AU166)/10*9+1),((10-AQ166)/10*9+1),((10-AR166)/10*9+1)))/9*10,(10-GEOMEAN(((10-AO166)/10*9+1),((10-DC166)/10*9+1),((10-AP166)/10*9+1),((10-AQ166)/10*9+1),((10-AR166)/10*9+1),((10-AU166)/10*9+1)))/9*10),1))</f>
        <v>4</v>
      </c>
      <c r="DE166" s="201">
        <f>ROUND(IF('Indicator Data'!AH166=0,0,IF('Indicator Data'!AH166&gt;DE$3,10,IF('Indicator Data'!AH166&lt;DE$4,0,10-(DE$3-'Indicator Data'!AH166)/(DE$3-DE$4)*10))),1)</f>
        <v>0.1</v>
      </c>
      <c r="DF166" s="201">
        <f>ROUND(IF('Indicator Data'!AI166=0,0,IF(LOG('Indicator Data'!AI166)&gt;LOG(DF$3),10,IF(LOG('Indicator Data'!AI166)&lt;LOG(DF$4),0,10-(LOG(DF$3)-LOG('Indicator Data'!AI166))/(LOG(DF$3)-LOG(DF$4))*10))),1)</f>
        <v>0</v>
      </c>
      <c r="DG166" s="203">
        <f t="shared" ref="DG166:DG196" si="318">ROUND((10-GEOMEAN(((10-DE166)/10*9+1),((10-DF166)/10*9+1)))/9*10,1)</f>
        <v>0.1</v>
      </c>
      <c r="DH166" s="197">
        <f>'Indicator Data'!AJ166</f>
        <v>0</v>
      </c>
      <c r="DI166" s="197">
        <f>'Indicator Data'!AK166</f>
        <v>0</v>
      </c>
      <c r="DJ166" s="200">
        <f t="shared" ref="DJ166:DJ196" si="319">ROUND(IF(DH166=5,10,IF(DI166=5,9,IF(DH166=4,8,IF(DI166=4,7,0)))),1)</f>
        <v>0</v>
      </c>
      <c r="DK166" s="202">
        <f t="shared" ref="DK166:DK196" si="320">ROUND(IF(DJ166&gt;5,DJ166,DG166/10*7),1)</f>
        <v>0.1</v>
      </c>
      <c r="DL166" s="13"/>
      <c r="DM166" s="24"/>
      <c r="DN166" s="2"/>
    </row>
    <row r="167" spans="1:118">
      <c r="A167" s="205" t="str">
        <f>'Indicator Data'!A167</f>
        <v>Sri Lanka</v>
      </c>
      <c r="B167" s="206" t="str">
        <f>'Indicator Data'!B167</f>
        <v>LKA</v>
      </c>
      <c r="C167" s="204">
        <f>ROUND(IF('Indicator Data'!C167=0,0.1,IF(LOG('Indicator Data'!C167)&gt;C$3,10,IF(LOG('Indicator Data'!C167)&lt;C$4,0,10-(C$3-LOG('Indicator Data'!C167))/(C$3-C$4)*10))),1)</f>
        <v>0.1</v>
      </c>
      <c r="D167" s="196">
        <f>ROUND(IF('Indicator Data'!D167=0,0.1,IF(LOG('Indicator Data'!D167)&gt;D$3,10,IF(LOG('Indicator Data'!D167)&lt;D$4,0,10-(D$3-LOG('Indicator Data'!D167))/(D$3-D$4)*10))),1)</f>
        <v>0.1</v>
      </c>
      <c r="E167" s="197">
        <f t="shared" si="275"/>
        <v>0.1</v>
      </c>
      <c r="F167" s="197">
        <f>IF('Indicator Data'!E167="No data",0.1,(ROUND(IF('Indicator Data'!E167=0,0,IF(LOG('Indicator Data'!E167)&gt;F$3,10,IF(LOG('Indicator Data'!E167)&lt;F$4,0,10-(F$3-LOG('Indicator Data'!E167))/(F$3-F$4)*10))),1)))</f>
        <v>7.7</v>
      </c>
      <c r="G167" s="197">
        <f>ROUND(IF('Indicator Data'!F167=0,0,IF(LOG('Indicator Data'!F167)&gt;G$3,10,IF(LOG('Indicator Data'!F167)&lt;G$4,0,10-(G$3-LOG('Indicator Data'!F167))/(G$3-G$4)*10))),1)</f>
        <v>8</v>
      </c>
      <c r="H167" s="196">
        <f>ROUND(IF('Indicator Data'!G167=0,0,IF(LOG('Indicator Data'!G167)&gt;H$3,10,IF(LOG('Indicator Data'!G167)&lt;H$4,0,10-(H$3-LOG('Indicator Data'!G167))/(H$3-H$4)*10))),1)</f>
        <v>6.5</v>
      </c>
      <c r="I167" s="196">
        <f>ROUND(IF('Indicator Data'!H167=0,0,IF(LOG('Indicator Data'!H167)&gt;I$3,10,IF(LOG('Indicator Data'!H167)&lt;I$4,0,10-(I$3-LOG('Indicator Data'!H167))/(I$3-I$4)*10))),1)</f>
        <v>0</v>
      </c>
      <c r="J167" s="196">
        <f t="shared" si="276"/>
        <v>4</v>
      </c>
      <c r="K167" s="196">
        <f>ROUND(IF('Indicator Data'!I167=0,0,IF(LOG('Indicator Data'!I167)&gt;K$3,10,IF(LOG('Indicator Data'!I167)&lt;K$4,0,10-(K$3-LOG('Indicator Data'!I167))/(K$3-K$4)*10))),1)</f>
        <v>6.9</v>
      </c>
      <c r="L167" s="197">
        <f t="shared" si="277"/>
        <v>5.6</v>
      </c>
      <c r="M167" s="197">
        <f>ROUND(IF('Indicator Data'!J167=0,0,IF(LOG('Indicator Data'!J167)&gt;M$3,10,IF(LOG('Indicator Data'!J167)&lt;M$4,0,10-(M$3-LOG('Indicator Data'!J167))/(M$3-M$4)*10))),1)</f>
        <v>10</v>
      </c>
      <c r="N167" s="198">
        <f>'Indicator Data'!C167/'Indicator Data'!$CB167</f>
        <v>0</v>
      </c>
      <c r="O167" s="198">
        <f>'Indicator Data'!D167/'Indicator Data'!$CB167</f>
        <v>0</v>
      </c>
      <c r="P167" s="198">
        <f>IF(F167=0.1,"x",'Indicator Data'!E167/'Indicator Data'!$CB167)</f>
        <v>5.6870727915792063E-3</v>
      </c>
      <c r="Q167" s="198">
        <f>'Indicator Data'!F167/'Indicator Data'!$CB167</f>
        <v>3.1108849304702108E-5</v>
      </c>
      <c r="R167" s="198">
        <f>'Indicator Data'!G167/'Indicator Data'!$CB167</f>
        <v>1.8387395832760076E-3</v>
      </c>
      <c r="S167" s="198">
        <f>'Indicator Data'!H167/'Indicator Data'!$CB167</f>
        <v>0</v>
      </c>
      <c r="T167" s="198">
        <f>'Indicator Data'!I167/'Indicator Data'!$CB167</f>
        <v>1.3255753341321745E-3</v>
      </c>
      <c r="U167" s="198">
        <f>'Indicator Data'!J167/'Indicator Data'!$CB167</f>
        <v>1.1731978257693964E-2</v>
      </c>
      <c r="V167" s="196">
        <f t="shared" si="278"/>
        <v>0</v>
      </c>
      <c r="W167" s="196">
        <f t="shared" si="279"/>
        <v>0</v>
      </c>
      <c r="X167" s="197">
        <f t="shared" si="280"/>
        <v>0</v>
      </c>
      <c r="Y167" s="197">
        <f t="shared" si="281"/>
        <v>3.8</v>
      </c>
      <c r="Z167" s="197">
        <f t="shared" si="282"/>
        <v>8.9</v>
      </c>
      <c r="AA167" s="196">
        <f t="shared" si="283"/>
        <v>1</v>
      </c>
      <c r="AB167" s="196">
        <f t="shared" si="284"/>
        <v>0</v>
      </c>
      <c r="AC167" s="196">
        <f t="shared" si="285"/>
        <v>0.5</v>
      </c>
      <c r="AD167" s="196">
        <f t="shared" si="286"/>
        <v>1.3</v>
      </c>
      <c r="AE167" s="197">
        <f t="shared" si="287"/>
        <v>0.9</v>
      </c>
      <c r="AF167" s="197">
        <f t="shared" si="288"/>
        <v>3.9</v>
      </c>
      <c r="AG167" s="196">
        <f>ROUND(IF('Indicator Data'!K167=0,0,IF('Indicator Data'!K167&gt;AG$3,10,IF('Indicator Data'!K167&lt;AG$4,0,10-(AG$3-'Indicator Data'!K167)/(AG$3-AG$4)*10))),1)</f>
        <v>6.7</v>
      </c>
      <c r="AH167" s="199">
        <f t="shared" si="289"/>
        <v>0.1</v>
      </c>
      <c r="AI167" s="199">
        <f t="shared" si="290"/>
        <v>0.1</v>
      </c>
      <c r="AJ167" s="197">
        <f t="shared" si="291"/>
        <v>3.8</v>
      </c>
      <c r="AK167" s="197">
        <f t="shared" si="292"/>
        <v>0</v>
      </c>
      <c r="AL167" s="199">
        <f t="shared" si="293"/>
        <v>2.1</v>
      </c>
      <c r="AM167" s="199">
        <f t="shared" si="294"/>
        <v>4.0999999999999996</v>
      </c>
      <c r="AN167" s="197">
        <f t="shared" si="295"/>
        <v>8.3000000000000007</v>
      </c>
      <c r="AO167" s="200">
        <f t="shared" si="296"/>
        <v>0.1</v>
      </c>
      <c r="AP167" s="200">
        <f t="shared" si="260"/>
        <v>6.1</v>
      </c>
      <c r="AQ167" s="200">
        <f t="shared" si="297"/>
        <v>8.5</v>
      </c>
      <c r="AR167" s="200">
        <f t="shared" si="298"/>
        <v>3.6</v>
      </c>
      <c r="AS167" s="199">
        <f t="shared" si="299"/>
        <v>7.5</v>
      </c>
      <c r="AT167" s="199">
        <f>IF('Indicator Data'!L167="No data","x",IF('Indicator Data'!CC167&lt;1000,"x",ROUND((IF('Indicator Data'!L167&gt;AT$3,10,IF('Indicator Data'!L167&lt;AT$4,0,10-(AT$3-'Indicator Data'!L167)/(AT$3-AT$4)*10))),1)))</f>
        <v>0</v>
      </c>
      <c r="AU167" s="200">
        <f t="shared" si="300"/>
        <v>3.8</v>
      </c>
      <c r="AV167" s="201">
        <f>IF('Indicator Data'!M167="No data","x",ROUND(IF('Indicator Data'!M167=0,0,IF(LOG('Indicator Data'!M167)&gt;AV$3,10,IF(LOG('Indicator Data'!M167)&lt;AV$4,0,10-(AV$3-LOG('Indicator Data'!M167))/(AV$3-AV$4)*10))),1))</f>
        <v>8.1999999999999993</v>
      </c>
      <c r="AW167" s="198">
        <f>IF(AV167="x","x",'Indicator Data'!M167/'Indicator Data'!$CB167)</f>
        <v>0.26028972835972147</v>
      </c>
      <c r="AX167" s="201">
        <f t="shared" si="301"/>
        <v>2.9</v>
      </c>
      <c r="AY167" s="197">
        <f t="shared" si="261"/>
        <v>6.2</v>
      </c>
      <c r="AZ167" s="201" t="str">
        <f>IF('Indicator Data'!N167="No data","x",ROUND(IF('Indicator Data'!N167=0,0,IF(LOG('Indicator Data'!N167)&gt;AZ$3,10,IF(LOG('Indicator Data'!N167)&lt;AZ$4,0,10-(AZ$3-LOG('Indicator Data'!N167))/(AZ$3-AZ$4)*10))),1))</f>
        <v>x</v>
      </c>
      <c r="BA167" s="198" t="str">
        <f>IF(AZ167="x","x",'Indicator Data'!N167/'Indicator Data'!$CB167)</f>
        <v>x</v>
      </c>
      <c r="BB167" s="201" t="str">
        <f t="shared" si="302"/>
        <v>x</v>
      </c>
      <c r="BC167" s="197" t="str">
        <f t="shared" si="262"/>
        <v>x</v>
      </c>
      <c r="BD167" s="201" t="str">
        <f>IF('Indicator Data'!O167="No data","x",ROUND(IF('Indicator Data'!O167=0,0,IF(LOG('Indicator Data'!O167)&gt;BD$3,10,IF(LOG('Indicator Data'!O167)&lt;BD$4,0,10-(BD$3-LOG('Indicator Data'!O167))/(BD$3-BD$4)*10))),1))</f>
        <v>x</v>
      </c>
      <c r="BE167" s="198" t="str">
        <f>IF(BD167="x","x",'Indicator Data'!O167/'Indicator Data'!$CB167)</f>
        <v>x</v>
      </c>
      <c r="BF167" s="201" t="str">
        <f t="shared" si="303"/>
        <v>x</v>
      </c>
      <c r="BG167" s="197" t="str">
        <f t="shared" si="263"/>
        <v>x</v>
      </c>
      <c r="BH167" s="201" t="str">
        <f>IF('Indicator Data'!P167="No data","x",ROUND(IF('Indicator Data'!P167=0,0,IF(LOG('Indicator Data'!P167)&gt;BH$3,10,IF(LOG('Indicator Data'!P167)&lt;BH$4,0,10-(BH$3-LOG('Indicator Data'!P167))/(BH$3-BH$4)*10))),1))</f>
        <v>x</v>
      </c>
      <c r="BI167" s="198" t="str">
        <f>IF(BH167="x","x",'Indicator Data'!P167/'Indicator Data'!$CB167)</f>
        <v>x</v>
      </c>
      <c r="BJ167" s="201" t="str">
        <f t="shared" si="304"/>
        <v>x</v>
      </c>
      <c r="BK167" s="197" t="str">
        <f t="shared" si="264"/>
        <v>x</v>
      </c>
      <c r="BL167" s="199">
        <f t="shared" si="265"/>
        <v>6.2</v>
      </c>
      <c r="BM167" s="201">
        <f>ROUND(IF('Indicator Data'!Q167=0,0,IF(LOG('Indicator Data'!Q167)&gt;BM$3,10,IF(LOG('Indicator Data'!Q167)&lt;BM$4,0,10-(BM$3-LOG('Indicator Data'!Q167))/(BM$3-BM$4)*10))),1)</f>
        <v>0</v>
      </c>
      <c r="BN167" s="252">
        <f>'Indicator Data'!R167</f>
        <v>0</v>
      </c>
      <c r="BO167" s="201">
        <f t="shared" si="305"/>
        <v>0</v>
      </c>
      <c r="BP167" s="201">
        <f t="shared" si="306"/>
        <v>0</v>
      </c>
      <c r="BQ167" s="201">
        <f>ROUND(IF('Indicator Data'!S167=0,0,IF(LOG('Indicator Data'!S167)&gt;BQ$3,10,IF(LOG('Indicator Data'!S167)&lt;BQ$4,0,10-(BQ$3-LOG('Indicator Data'!S167))/(BQ$3-BQ$4)*10))),1)</f>
        <v>0</v>
      </c>
      <c r="BR167" s="252">
        <f>'Indicator Data'!T167</f>
        <v>0</v>
      </c>
      <c r="BS167" s="201">
        <f t="shared" si="307"/>
        <v>0</v>
      </c>
      <c r="BT167" s="201">
        <f t="shared" si="308"/>
        <v>0</v>
      </c>
      <c r="BU167" s="197">
        <f t="shared" si="309"/>
        <v>0</v>
      </c>
      <c r="BV167" s="201">
        <f>ROUND(IF('Indicator Data'!U167=0,0,IF(LOG('Indicator Data'!U167)&gt;BV$3,10,IF(LOG('Indicator Data'!U167)&lt;BV$4,0,10-(BV$3-LOG('Indicator Data'!U167))/(BV$3-BV$4)*10))),1)</f>
        <v>8.8000000000000007</v>
      </c>
      <c r="BW167" s="198">
        <f>'Indicator Data'!U167/'Indicator Data'!$CB167</f>
        <v>0.72227171935166223</v>
      </c>
      <c r="BX167" s="201">
        <f t="shared" si="310"/>
        <v>8</v>
      </c>
      <c r="BY167" s="197">
        <f t="shared" si="266"/>
        <v>8.4</v>
      </c>
      <c r="BZ167" s="201">
        <f>ROUND(IF('Indicator Data'!V167=0,0,IF(LOG('Indicator Data'!V167)&gt;BZ$3,10,IF(LOG('Indicator Data'!V167)&lt;BZ$4,0,10-(BZ$3-LOG('Indicator Data'!V167))/(BZ$3-BZ$4)*10))),1)</f>
        <v>9</v>
      </c>
      <c r="CA167" s="198">
        <f>IF('Indicator Data'!V167/'Indicator Data'!$CB167&gt;1,1,'Indicator Data'!V167/'Indicator Data'!$CB167)</f>
        <v>0.89692205120770907</v>
      </c>
      <c r="CB167" s="201">
        <f t="shared" si="311"/>
        <v>9</v>
      </c>
      <c r="CC167" s="197">
        <f t="shared" si="267"/>
        <v>9</v>
      </c>
      <c r="CD167" s="201">
        <f>ROUND(IF('Indicator Data'!W167=0,0,IF(LOG('Indicator Data'!W167)&gt;CD$3,10,IF(LOG('Indicator Data'!W167)&lt;CD$4,0,10-(CD$3-LOG('Indicator Data'!W167))/(CD$3-CD$4)*10))),1)</f>
        <v>9</v>
      </c>
      <c r="CE167" s="198">
        <f>'Indicator Data'!W167/'Indicator Data'!$CB167</f>
        <v>0.93796558610699887</v>
      </c>
      <c r="CF167" s="201">
        <f t="shared" si="312"/>
        <v>9.4</v>
      </c>
      <c r="CG167" s="197">
        <f t="shared" si="268"/>
        <v>9.1999999999999993</v>
      </c>
      <c r="CH167" s="199">
        <f t="shared" si="313"/>
        <v>7.8</v>
      </c>
      <c r="CI167" s="201">
        <f>IF('Indicator Data'!BR167="No data","x",ROUND(IF('Indicator Data'!BR167&gt;CI$3,0,IF('Indicator Data'!BR167&lt;CI$4,10,(CI$3-'Indicator Data'!BR167)/(CI$3-CI$4)*10)),1))</f>
        <v>0.5</v>
      </c>
      <c r="CJ167" s="201">
        <f>IF('Indicator Data'!BS167="No data","x",ROUND(IF('Indicator Data'!BS167&gt;CJ$3,0,IF('Indicator Data'!BS167&lt;CJ$4,10,(CJ$3-'Indicator Data'!BS167)/(CJ$3-CJ$4)*10)),1))</f>
        <v>1.8</v>
      </c>
      <c r="CK167" s="201" t="str">
        <f>IF('Indicator Data'!AC167="No data","x",ROUND(IF('Indicator Data'!AC167&gt;CK$3,0,IF('Indicator Data'!AC167&lt;CK$4,10,(CK$3-'Indicator Data'!AC167)/(CK$3-CK$4)*10)),1))</f>
        <v>x</v>
      </c>
      <c r="CL167" s="197">
        <f t="shared" si="314"/>
        <v>1.2</v>
      </c>
      <c r="CM167" s="201">
        <f>IF('Indicator Data'!X167="No data","x",ROUND(IF(LOG('Indicator Data'!X167)&gt;CM$3,10,IF(LOG('Indicator Data'!X167)&lt;CM$4,0,10-(CM$3-LOG('Indicator Data'!X167))/(CM$3-CM$4)*10)),1))</f>
        <v>8.5</v>
      </c>
      <c r="CN167" s="201">
        <f>IF('Indicator Data'!Y167="No data","x",ROUND(IF('Indicator Data'!Y167&gt;CN$3,10,IF('Indicator Data'!Y167&lt;CN$4,0,10-(CN$3-'Indicator Data'!Y167)/(CN$3-CN$4)*10)),1))</f>
        <v>2.4</v>
      </c>
      <c r="CO167" s="201">
        <f>IF('Indicator Data'!Z167="No data","x",ROUND(IF('Indicator Data'!Z167&gt;CO$3,10,IF('Indicator Data'!Z167&lt;CO$4,0,10-(CO$3-'Indicator Data'!Z167)/(CO$3-CO$4)*10)),1))</f>
        <v>1.9</v>
      </c>
      <c r="CP167" s="201" t="str">
        <f>IF('Indicator Data'!AA167="No data","x",ROUND(IF('Indicator Data'!AA167&gt;CP$3,10,IF('Indicator Data'!AA167&lt;CP$4,0,10-(CP$3-'Indicator Data'!AA167)/(CP$3-CP$4)*10)),1))</f>
        <v>x</v>
      </c>
      <c r="CQ167" s="197">
        <f t="shared" si="269"/>
        <v>4.3</v>
      </c>
      <c r="CR167" s="199">
        <f t="shared" si="270"/>
        <v>3.3</v>
      </c>
      <c r="CS167" s="201" t="str">
        <f>IF('Indicator Data'!AF167="No data","x",ROUND(IF('Indicator Data'!AF167&gt;CS$3,10,IF('Indicator Data'!AF167&lt;CS$4,0,10-(CS$3-'Indicator Data'!AF167)/(CS$3-CS$4)*10)),1))</f>
        <v>x</v>
      </c>
      <c r="CT167" s="201">
        <f>IF('Indicator Data'!AG167="No data","x",ROUND(IF('Indicator Data'!AG167&gt;CT$3,10,IF('Indicator Data'!AG167&lt;CT$4,0,10-(CT$3-'Indicator Data'!AG167)/(CT$3-CT$4)*10)),1))</f>
        <v>1.8</v>
      </c>
      <c r="CU167" s="197">
        <f t="shared" si="271"/>
        <v>3.7</v>
      </c>
      <c r="CV167" s="201">
        <f>IF('Indicator Data'!AB167="No data","x",ROUND(IF('Indicator Data'!AB167&gt;CV$3,10,IF('Indicator Data'!AB167&lt;CV$4,0,10-(CV$3-'Indicator Data'!AB167)/(CV$3-CV$4)*10)),1))</f>
        <v>0.2</v>
      </c>
      <c r="CW167" s="197">
        <f t="shared" si="272"/>
        <v>0.8</v>
      </c>
      <c r="CX167" s="198">
        <f>IF('Indicator Data'!AD167="No data","x",'Indicator Data'!AD167/'Indicator Data'!$CA167)</f>
        <v>1.727902116680093E-4</v>
      </c>
      <c r="CY167" s="201">
        <f t="shared" si="315"/>
        <v>8.3000000000000007</v>
      </c>
      <c r="CZ167" s="201">
        <f>IF('Indicator Data'!AE167="No data","x",ROUND(IF('Indicator Data'!AE167&gt;CZ$3,0,IF('Indicator Data'!AE167&lt;CZ$4,10,(CZ$3-'Indicator Data'!AE167)/(CZ$3-CZ$4)*10)),1))</f>
        <v>6</v>
      </c>
      <c r="DA167" s="197">
        <f t="shared" si="273"/>
        <v>7.2</v>
      </c>
      <c r="DB167" s="199">
        <f t="shared" si="274"/>
        <v>3.9</v>
      </c>
      <c r="DC167" s="200">
        <f t="shared" si="316"/>
        <v>5.6</v>
      </c>
      <c r="DD167" s="202">
        <f t="shared" si="317"/>
        <v>5.2</v>
      </c>
      <c r="DE167" s="201">
        <f>ROUND(IF('Indicator Data'!AH167=0,0,IF('Indicator Data'!AH167&gt;DE$3,10,IF('Indicator Data'!AH167&lt;DE$4,0,10-(DE$3-'Indicator Data'!AH167)/(DE$3-DE$4)*10))),1)</f>
        <v>1</v>
      </c>
      <c r="DF167" s="201">
        <f>ROUND(IF('Indicator Data'!AI167=0,0,IF(LOG('Indicator Data'!AI167)&gt;LOG(DF$3),10,IF(LOG('Indicator Data'!AI167)&lt;LOG(DF$4),0,10-(LOG(DF$3)-LOG('Indicator Data'!AI167))/(LOG(DF$3)-LOG(DF$4))*10))),1)</f>
        <v>4.9000000000000004</v>
      </c>
      <c r="DG167" s="203">
        <f t="shared" si="318"/>
        <v>3.2</v>
      </c>
      <c r="DH167" s="197">
        <f>'Indicator Data'!AJ167</f>
        <v>0</v>
      </c>
      <c r="DI167" s="197">
        <f>'Indicator Data'!AK167</f>
        <v>0</v>
      </c>
      <c r="DJ167" s="200">
        <f t="shared" si="319"/>
        <v>0</v>
      </c>
      <c r="DK167" s="202">
        <f t="shared" si="320"/>
        <v>2.2000000000000002</v>
      </c>
      <c r="DL167" s="13"/>
      <c r="DM167" s="24"/>
      <c r="DN167" s="2"/>
    </row>
    <row r="168" spans="1:118">
      <c r="A168" s="205" t="str">
        <f>'Indicator Data'!A168</f>
        <v>Sudan</v>
      </c>
      <c r="B168" s="206" t="str">
        <f>'Indicator Data'!B168</f>
        <v>SDN</v>
      </c>
      <c r="C168" s="204">
        <f>ROUND(IF('Indicator Data'!C168=0,0.1,IF(LOG('Indicator Data'!C168)&gt;C$3,10,IF(LOG('Indicator Data'!C168)&lt;C$4,0,10-(C$3-LOG('Indicator Data'!C168))/(C$3-C$4)*10))),1)</f>
        <v>0.1</v>
      </c>
      <c r="D168" s="196">
        <f>ROUND(IF('Indicator Data'!D168=0,0.1,IF(LOG('Indicator Data'!D168)&gt;D$3,10,IF(LOG('Indicator Data'!D168)&lt;D$4,0,10-(D$3-LOG('Indicator Data'!D168))/(D$3-D$4)*10))),1)</f>
        <v>0.1</v>
      </c>
      <c r="E168" s="197">
        <f t="shared" si="275"/>
        <v>0.1</v>
      </c>
      <c r="F168" s="197">
        <f>IF('Indicator Data'!E168="No data",0.1,(ROUND(IF('Indicator Data'!E168=0,0,IF(LOG('Indicator Data'!E168)&gt;F$3,10,IF(LOG('Indicator Data'!E168)&lt;F$4,0,10-(F$3-LOG('Indicator Data'!E168))/(F$3-F$4)*10))),1)))</f>
        <v>9</v>
      </c>
      <c r="G168" s="197">
        <f>ROUND(IF('Indicator Data'!F168=0,0,IF(LOG('Indicator Data'!F168)&gt;G$3,10,IF(LOG('Indicator Data'!F168)&lt;G$4,0,10-(G$3-LOG('Indicator Data'!F168))/(G$3-G$4)*10))),1)</f>
        <v>0</v>
      </c>
      <c r="H168" s="196">
        <f>ROUND(IF('Indicator Data'!G168=0,0,IF(LOG('Indicator Data'!G168)&gt;H$3,10,IF(LOG('Indicator Data'!G168)&lt;H$4,0,10-(H$3-LOG('Indicator Data'!G168))/(H$3-H$4)*10))),1)</f>
        <v>0</v>
      </c>
      <c r="I168" s="196">
        <f>ROUND(IF('Indicator Data'!H168=0,0,IF(LOG('Indicator Data'!H168)&gt;I$3,10,IF(LOG('Indicator Data'!H168)&lt;I$4,0,10-(I$3-LOG('Indicator Data'!H168))/(I$3-I$4)*10))),1)</f>
        <v>0</v>
      </c>
      <c r="J168" s="196">
        <f t="shared" si="276"/>
        <v>0</v>
      </c>
      <c r="K168" s="196">
        <f>ROUND(IF('Indicator Data'!I168=0,0,IF(LOG('Indicator Data'!I168)&gt;K$3,10,IF(LOG('Indicator Data'!I168)&lt;K$4,0,10-(K$3-LOG('Indicator Data'!I168))/(K$3-K$4)*10))),1)</f>
        <v>0</v>
      </c>
      <c r="L168" s="197">
        <f t="shared" si="277"/>
        <v>0</v>
      </c>
      <c r="M168" s="197">
        <f>ROUND(IF('Indicator Data'!J168=0,0,IF(LOG('Indicator Data'!J168)&gt;M$3,10,IF(LOG('Indicator Data'!J168)&lt;M$4,0,10-(M$3-LOG('Indicator Data'!J168))/(M$3-M$4)*10))),1)</f>
        <v>10</v>
      </c>
      <c r="N168" s="198">
        <f>'Indicator Data'!C168/'Indicator Data'!$CB168</f>
        <v>0</v>
      </c>
      <c r="O168" s="198">
        <f>'Indicator Data'!D168/'Indicator Data'!$CB168</f>
        <v>0</v>
      </c>
      <c r="P168" s="198">
        <f>IF(F168=0.1,"x",'Indicator Data'!E168/'Indicator Data'!$CB168)</f>
        <v>9.5534556402667482E-3</v>
      </c>
      <c r="Q168" s="198">
        <f>'Indicator Data'!F168/'Indicator Data'!$CB168</f>
        <v>0</v>
      </c>
      <c r="R168" s="198">
        <f>'Indicator Data'!G168/'Indicator Data'!$CB168</f>
        <v>0</v>
      </c>
      <c r="S168" s="198">
        <f>'Indicator Data'!H168/'Indicator Data'!$CB168</f>
        <v>0</v>
      </c>
      <c r="T168" s="198">
        <f>'Indicator Data'!I168/'Indicator Data'!$CB168</f>
        <v>0</v>
      </c>
      <c r="U168" s="198">
        <f>'Indicator Data'!J168/'Indicator Data'!$CB168</f>
        <v>1.3342782199044077E-2</v>
      </c>
      <c r="V168" s="196">
        <f t="shared" si="278"/>
        <v>0</v>
      </c>
      <c r="W168" s="196">
        <f t="shared" si="279"/>
        <v>0</v>
      </c>
      <c r="X168" s="197">
        <f t="shared" si="280"/>
        <v>0</v>
      </c>
      <c r="Y168" s="197">
        <f t="shared" si="281"/>
        <v>6.4</v>
      </c>
      <c r="Z168" s="197">
        <f t="shared" si="282"/>
        <v>0</v>
      </c>
      <c r="AA168" s="196">
        <f t="shared" si="283"/>
        <v>0</v>
      </c>
      <c r="AB168" s="196">
        <f t="shared" si="284"/>
        <v>0</v>
      </c>
      <c r="AC168" s="196">
        <f t="shared" si="285"/>
        <v>0</v>
      </c>
      <c r="AD168" s="196">
        <f t="shared" si="286"/>
        <v>0</v>
      </c>
      <c r="AE168" s="197">
        <f t="shared" si="287"/>
        <v>0</v>
      </c>
      <c r="AF168" s="197">
        <f t="shared" si="288"/>
        <v>4.4000000000000004</v>
      </c>
      <c r="AG168" s="196">
        <f>ROUND(IF('Indicator Data'!K168=0,0,IF('Indicator Data'!K168&gt;AG$3,10,IF('Indicator Data'!K168&lt;AG$4,0,10-(AG$3-'Indicator Data'!K168)/(AG$3-AG$4)*10))),1)</f>
        <v>6.7</v>
      </c>
      <c r="AH168" s="199">
        <f t="shared" si="289"/>
        <v>0.1</v>
      </c>
      <c r="AI168" s="199">
        <f t="shared" si="290"/>
        <v>0.1</v>
      </c>
      <c r="AJ168" s="197">
        <f t="shared" si="291"/>
        <v>0</v>
      </c>
      <c r="AK168" s="197">
        <f t="shared" si="292"/>
        <v>0</v>
      </c>
      <c r="AL168" s="199">
        <f t="shared" si="293"/>
        <v>0</v>
      </c>
      <c r="AM168" s="199">
        <f t="shared" si="294"/>
        <v>0</v>
      </c>
      <c r="AN168" s="197">
        <f t="shared" si="295"/>
        <v>8.4</v>
      </c>
      <c r="AO168" s="200">
        <f t="shared" si="296"/>
        <v>0.1</v>
      </c>
      <c r="AP168" s="200">
        <f t="shared" si="260"/>
        <v>8</v>
      </c>
      <c r="AQ168" s="200">
        <f t="shared" si="297"/>
        <v>0</v>
      </c>
      <c r="AR168" s="200">
        <f t="shared" si="298"/>
        <v>0</v>
      </c>
      <c r="AS168" s="199">
        <f t="shared" si="299"/>
        <v>7.6</v>
      </c>
      <c r="AT168" s="199">
        <f>IF('Indicator Data'!L168="No data","x",IF('Indicator Data'!CC168&lt;1000,"x",ROUND((IF('Indicator Data'!L168&gt;AT$3,10,IF('Indicator Data'!L168&lt;AT$4,0,10-(AT$3-'Indicator Data'!L168)/(AT$3-AT$4)*10))),1)))</f>
        <v>2.9</v>
      </c>
      <c r="AU168" s="200">
        <f t="shared" si="300"/>
        <v>5.3</v>
      </c>
      <c r="AV168" s="201">
        <f>IF('Indicator Data'!M168="No data","x",ROUND(IF('Indicator Data'!M168=0,0,IF(LOG('Indicator Data'!M168)&gt;AV$3,10,IF(LOG('Indicator Data'!M168)&lt;AV$4,0,10-(AV$3-LOG('Indicator Data'!M168))/(AV$3-AV$4)*10))),1))</f>
        <v>9.1999999999999993</v>
      </c>
      <c r="AW168" s="198">
        <f>IF(AV168="x","x",'Indicator Data'!M168/'Indicator Data'!$CB168)</f>
        <v>0.638855191509348</v>
      </c>
      <c r="AX168" s="201">
        <f t="shared" si="301"/>
        <v>7.1</v>
      </c>
      <c r="AY168" s="197">
        <f t="shared" si="261"/>
        <v>8.3000000000000007</v>
      </c>
      <c r="AZ168" s="201">
        <f>IF('Indicator Data'!N168="No data","x",ROUND(IF('Indicator Data'!N168=0,0,IF(LOG('Indicator Data'!N168)&gt;AZ$3,10,IF(LOG('Indicator Data'!N168)&lt;AZ$4,0,10-(AZ$3-LOG('Indicator Data'!N168))/(AZ$3-AZ$4)*10))),1))</f>
        <v>0</v>
      </c>
      <c r="BA168" s="198">
        <f>IF(AZ168="x","x",'Indicator Data'!N168/'Indicator Data'!$CB168)</f>
        <v>0</v>
      </c>
      <c r="BB168" s="201">
        <f t="shared" si="302"/>
        <v>0</v>
      </c>
      <c r="BC168" s="197">
        <f t="shared" si="262"/>
        <v>0</v>
      </c>
      <c r="BD168" s="201">
        <f>IF('Indicator Data'!O168="No data","x",ROUND(IF('Indicator Data'!O168=0,0,IF(LOG('Indicator Data'!O168)&gt;BD$3,10,IF(LOG('Indicator Data'!O168)&lt;BD$4,0,10-(BD$3-LOG('Indicator Data'!O168))/(BD$3-BD$4)*10))),1))</f>
        <v>0</v>
      </c>
      <c r="BE168" s="198">
        <f>IF(BD168="x","x",'Indicator Data'!O168/'Indicator Data'!$CB168)</f>
        <v>0</v>
      </c>
      <c r="BF168" s="201">
        <f t="shared" si="303"/>
        <v>0</v>
      </c>
      <c r="BG168" s="197">
        <f t="shared" si="263"/>
        <v>0</v>
      </c>
      <c r="BH168" s="201">
        <f>IF('Indicator Data'!P168="No data","x",ROUND(IF('Indicator Data'!P168=0,0,IF(LOG('Indicator Data'!P168)&gt;BH$3,10,IF(LOG('Indicator Data'!P168)&lt;BH$4,0,10-(BH$3-LOG('Indicator Data'!P168))/(BH$3-BH$4)*10))),1))</f>
        <v>0</v>
      </c>
      <c r="BI168" s="198">
        <f>IF(BH168="x","x",'Indicator Data'!P168/'Indicator Data'!$CB168)</f>
        <v>0</v>
      </c>
      <c r="BJ168" s="201">
        <f t="shared" si="304"/>
        <v>0</v>
      </c>
      <c r="BK168" s="197">
        <f t="shared" si="264"/>
        <v>0</v>
      </c>
      <c r="BL168" s="199">
        <f t="shared" si="265"/>
        <v>3.2</v>
      </c>
      <c r="BM168" s="201">
        <f>ROUND(IF('Indicator Data'!Q168=0,0,IF(LOG('Indicator Data'!Q168)&gt;BM$3,10,IF(LOG('Indicator Data'!Q168)&lt;BM$4,0,10-(BM$3-LOG('Indicator Data'!Q168))/(BM$3-BM$4)*10))),1)</f>
        <v>9.4</v>
      </c>
      <c r="BN168" s="252">
        <f>'Indicator Data'!R168</f>
        <v>0.93266771400000004</v>
      </c>
      <c r="BO168" s="201">
        <f t="shared" si="305"/>
        <v>9.3000000000000007</v>
      </c>
      <c r="BP168" s="201">
        <f t="shared" si="306"/>
        <v>9.4</v>
      </c>
      <c r="BQ168" s="201">
        <f>ROUND(IF('Indicator Data'!S168=0,0,IF(LOG('Indicator Data'!S168)&gt;BQ$3,10,IF(LOG('Indicator Data'!S168)&lt;BQ$4,0,10-(BQ$3-LOG('Indicator Data'!S168))/(BQ$3-BQ$4)*10))),1)</f>
        <v>9.4</v>
      </c>
      <c r="BR168" s="252">
        <f>'Indicator Data'!T168</f>
        <v>0.93266771400000004</v>
      </c>
      <c r="BS168" s="201">
        <f t="shared" si="307"/>
        <v>9.3000000000000007</v>
      </c>
      <c r="BT168" s="201">
        <f t="shared" si="308"/>
        <v>9.4</v>
      </c>
      <c r="BU168" s="197">
        <f t="shared" si="309"/>
        <v>9.4</v>
      </c>
      <c r="BV168" s="201">
        <f>ROUND(IF('Indicator Data'!U168=0,0,IF(LOG('Indicator Data'!U168)&gt;BV$3,10,IF(LOG('Indicator Data'!U168)&lt;BV$4,0,10-(BV$3-LOG('Indicator Data'!U168))/(BV$3-BV$4)*10))),1)</f>
        <v>8.6</v>
      </c>
      <c r="BW168" s="198">
        <f>'Indicator Data'!U168/'Indicator Data'!$CB168</f>
        <v>0.27973718819512794</v>
      </c>
      <c r="BX168" s="201">
        <f t="shared" si="310"/>
        <v>3.1</v>
      </c>
      <c r="BY168" s="197">
        <f t="shared" si="266"/>
        <v>6.6</v>
      </c>
      <c r="BZ168" s="201">
        <f>ROUND(IF('Indicator Data'!V168=0,0,IF(LOG('Indicator Data'!V168)&gt;BZ$3,10,IF(LOG('Indicator Data'!V168)&lt;BZ$4,0,10-(BZ$3-LOG('Indicator Data'!V168))/(BZ$3-BZ$4)*10))),1)</f>
        <v>9.4</v>
      </c>
      <c r="CA168" s="198">
        <f>IF('Indicator Data'!V168/'Indicator Data'!$CB168&gt;1,1,'Indicator Data'!V168/'Indicator Data'!$CB168)</f>
        <v>0.94971555037375222</v>
      </c>
      <c r="CB168" s="201">
        <f t="shared" si="311"/>
        <v>9.5</v>
      </c>
      <c r="CC168" s="197">
        <f t="shared" si="267"/>
        <v>9.5</v>
      </c>
      <c r="CD168" s="201">
        <f>ROUND(IF('Indicator Data'!W168=0,0,IF(LOG('Indicator Data'!W168)&gt;CD$3,10,IF(LOG('Indicator Data'!W168)&lt;CD$4,0,10-(CD$3-LOG('Indicator Data'!W168))/(CD$3-CD$4)*10))),1)</f>
        <v>8.6999999999999993</v>
      </c>
      <c r="CE168" s="198">
        <f>'Indicator Data'!W168/'Indicator Data'!$CB168</f>
        <v>0.32323777875502785</v>
      </c>
      <c r="CF168" s="201">
        <f t="shared" si="312"/>
        <v>3.2</v>
      </c>
      <c r="CG168" s="197">
        <f t="shared" si="268"/>
        <v>6.7</v>
      </c>
      <c r="CH168" s="199">
        <f t="shared" si="313"/>
        <v>8.4</v>
      </c>
      <c r="CI168" s="201">
        <f>IF('Indicator Data'!BR168="No data","x",ROUND(IF('Indicator Data'!BR168&gt;CI$3,0,IF('Indicator Data'!BR168&lt;CI$4,10,(CI$3-'Indicator Data'!BR168)/(CI$3-CI$4)*10)),1))</f>
        <v>7</v>
      </c>
      <c r="CJ168" s="201">
        <f>IF('Indicator Data'!BS168="No data","x",ROUND(IF('Indicator Data'!BS168&gt;CJ$3,0,IF('Indicator Data'!BS168&lt;CJ$4,10,(CJ$3-'Indicator Data'!BS168)/(CJ$3-CJ$4)*10)),1))</f>
        <v>6.6</v>
      </c>
      <c r="CK168" s="201">
        <f>IF('Indicator Data'!AC168="No data","x",ROUND(IF('Indicator Data'!AC168&gt;CK$3,0,IF('Indicator Data'!AC168&lt;CK$4,10,(CK$3-'Indicator Data'!AC168)/(CK$3-CK$4)*10)),1))</f>
        <v>7.7</v>
      </c>
      <c r="CL168" s="197">
        <f t="shared" si="314"/>
        <v>7.1</v>
      </c>
      <c r="CM168" s="201">
        <f>IF('Indicator Data'!X168="No data","x",ROUND(IF(LOG('Indicator Data'!X168)&gt;CM$3,10,IF(LOG('Indicator Data'!X168)&lt;CM$4,0,10-(CM$3-LOG('Indicator Data'!X168))/(CM$3-CM$4)*10)),1))</f>
        <v>4.2</v>
      </c>
      <c r="CN168" s="201">
        <f>IF('Indicator Data'!Y168="No data","x",ROUND(IF('Indicator Data'!Y168&gt;CN$3,10,IF('Indicator Data'!Y168&lt;CN$4,0,10-(CN$3-'Indicator Data'!Y168)/(CN$3-CN$4)*10)),1))</f>
        <v>6.6</v>
      </c>
      <c r="CO168" s="201">
        <f>IF('Indicator Data'!Z168="No data","x",ROUND(IF('Indicator Data'!Z168&gt;CO$3,10,IF('Indicator Data'!Z168&lt;CO$4,0,10-(CO$3-'Indicator Data'!Z168)/(CO$3-CO$4)*10)),1))</f>
        <v>3.5</v>
      </c>
      <c r="CP168" s="201">
        <f>IF('Indicator Data'!AA168="No data","x",ROUND(IF('Indicator Data'!AA168&gt;CP$3,10,IF('Indicator Data'!AA168&lt;CP$4,0,10-(CP$3-'Indicator Data'!AA168)/(CP$3-CP$4)*10)),1))</f>
        <v>9</v>
      </c>
      <c r="CQ168" s="197">
        <f t="shared" si="269"/>
        <v>5.8</v>
      </c>
      <c r="CR168" s="199">
        <f t="shared" si="270"/>
        <v>6.2</v>
      </c>
      <c r="CS168" s="201">
        <f>IF('Indicator Data'!AF168="No data","x",ROUND(IF('Indicator Data'!AF168&gt;CS$3,10,IF('Indicator Data'!AF168&lt;CS$4,0,10-(CS$3-'Indicator Data'!AF168)/(CS$3-CS$4)*10)),1))</f>
        <v>9.8000000000000007</v>
      </c>
      <c r="CT168" s="201">
        <f>IF('Indicator Data'!AG168="No data","x",ROUND(IF('Indicator Data'!AG168&gt;CT$3,10,IF('Indicator Data'!AG168&lt;CT$4,0,10-(CT$3-'Indicator Data'!AG168)/(CT$3-CT$4)*10)),1))</f>
        <v>6.3</v>
      </c>
      <c r="CU168" s="197">
        <f t="shared" si="271"/>
        <v>6.6</v>
      </c>
      <c r="CV168" s="201">
        <f>IF('Indicator Data'!AB168="No data","x",ROUND(IF('Indicator Data'!AB168&gt;CV$3,10,IF('Indicator Data'!AB168&lt;CV$4,0,10-(CV$3-'Indicator Data'!AB168)/(CV$3-CV$4)*10)),1))</f>
        <v>8.1</v>
      </c>
      <c r="CW168" s="197">
        <f t="shared" si="272"/>
        <v>7.4</v>
      </c>
      <c r="CX168" s="198">
        <f>IF('Indicator Data'!AD168="No data","x",'Indicator Data'!AD168/'Indicator Data'!$CA168)</f>
        <v>2.6518115957645727E-4</v>
      </c>
      <c r="CY168" s="201">
        <f t="shared" si="315"/>
        <v>7.3</v>
      </c>
      <c r="CZ168" s="201">
        <f>IF('Indicator Data'!AE168="No data","x",ROUND(IF('Indicator Data'!AE168&gt;CZ$3,0,IF('Indicator Data'!AE168&lt;CZ$4,10,(CZ$3-'Indicator Data'!AE168)/(CZ$3-CZ$4)*10)),1))</f>
        <v>2</v>
      </c>
      <c r="DA168" s="197">
        <f t="shared" si="273"/>
        <v>4.7</v>
      </c>
      <c r="DB168" s="199">
        <f t="shared" si="274"/>
        <v>6.2</v>
      </c>
      <c r="DC168" s="200">
        <f t="shared" si="316"/>
        <v>6.3</v>
      </c>
      <c r="DD168" s="202">
        <f t="shared" si="317"/>
        <v>4.0999999999999996</v>
      </c>
      <c r="DE168" s="201">
        <f>ROUND(IF('Indicator Data'!AH168=0,0,IF('Indicator Data'!AH168&gt;DE$3,10,IF('Indicator Data'!AH168&lt;DE$4,0,10-(DE$3-'Indicator Data'!AH168)/(DE$3-DE$4)*10))),1)</f>
        <v>10</v>
      </c>
      <c r="DF168" s="201">
        <f>ROUND(IF('Indicator Data'!AI168=0,0,IF(LOG('Indicator Data'!AI168)&gt;LOG(DF$3),10,IF(LOG('Indicator Data'!AI168)&lt;LOG(DF$4),0,10-(LOG(DF$3)-LOG('Indicator Data'!AI168))/(LOG(DF$3)-LOG(DF$4))*10))),1)</f>
        <v>9.9</v>
      </c>
      <c r="DG168" s="203">
        <f t="shared" si="318"/>
        <v>10</v>
      </c>
      <c r="DH168" s="197">
        <f>'Indicator Data'!AJ168</f>
        <v>0</v>
      </c>
      <c r="DI168" s="197">
        <f>'Indicator Data'!AK168</f>
        <v>4</v>
      </c>
      <c r="DJ168" s="200">
        <f t="shared" si="319"/>
        <v>7</v>
      </c>
      <c r="DK168" s="202">
        <f t="shared" si="320"/>
        <v>7</v>
      </c>
      <c r="DL168" s="13"/>
      <c r="DM168" s="24"/>
      <c r="DN168" s="2"/>
    </row>
    <row r="169" spans="1:118">
      <c r="A169" s="205" t="str">
        <f>'Indicator Data'!A169</f>
        <v>Suriname</v>
      </c>
      <c r="B169" s="206" t="str">
        <f>'Indicator Data'!B169</f>
        <v>SUR</v>
      </c>
      <c r="C169" s="204">
        <f>ROUND(IF('Indicator Data'!C169=0,0.1,IF(LOG('Indicator Data'!C169)&gt;C$3,10,IF(LOG('Indicator Data'!C169)&lt;C$4,0,10-(C$3-LOG('Indicator Data'!C169))/(C$3-C$4)*10))),1)</f>
        <v>0.1</v>
      </c>
      <c r="D169" s="196">
        <f>ROUND(IF('Indicator Data'!D169=0,0.1,IF(LOG('Indicator Data'!D169)&gt;D$3,10,IF(LOG('Indicator Data'!D169)&lt;D$4,0,10-(D$3-LOG('Indicator Data'!D169))/(D$3-D$4)*10))),1)</f>
        <v>0.1</v>
      </c>
      <c r="E169" s="197">
        <f t="shared" si="275"/>
        <v>0.1</v>
      </c>
      <c r="F169" s="197">
        <f>IF('Indicator Data'!E169="No data",0.1,(ROUND(IF('Indicator Data'!E169=0,0,IF(LOG('Indicator Data'!E169)&gt;F$3,10,IF(LOG('Indicator Data'!E169)&lt;F$4,0,10-(F$3-LOG('Indicator Data'!E169))/(F$3-F$4)*10))),1)))</f>
        <v>5.4</v>
      </c>
      <c r="G169" s="197">
        <f>ROUND(IF('Indicator Data'!F169=0,0,IF(LOG('Indicator Data'!F169)&gt;G$3,10,IF(LOG('Indicator Data'!F169)&lt;G$4,0,10-(G$3-LOG('Indicator Data'!F169))/(G$3-G$4)*10))),1)</f>
        <v>1.9</v>
      </c>
      <c r="H169" s="196">
        <f>ROUND(IF('Indicator Data'!G169=0,0,IF(LOG('Indicator Data'!G169)&gt;H$3,10,IF(LOG('Indicator Data'!G169)&lt;H$4,0,10-(H$3-LOG('Indicator Data'!G169))/(H$3-H$4)*10))),1)</f>
        <v>0</v>
      </c>
      <c r="I169" s="196">
        <f>ROUND(IF('Indicator Data'!H169=0,0,IF(LOG('Indicator Data'!H169)&gt;I$3,10,IF(LOG('Indicator Data'!H169)&lt;I$4,0,10-(I$3-LOG('Indicator Data'!H169))/(I$3-I$4)*10))),1)</f>
        <v>0</v>
      </c>
      <c r="J169" s="196">
        <f t="shared" si="276"/>
        <v>0</v>
      </c>
      <c r="K169" s="196">
        <f>ROUND(IF('Indicator Data'!I169=0,0,IF(LOG('Indicator Data'!I169)&gt;K$3,10,IF(LOG('Indicator Data'!I169)&lt;K$4,0,10-(K$3-LOG('Indicator Data'!I169))/(K$3-K$4)*10))),1)</f>
        <v>0</v>
      </c>
      <c r="L169" s="197">
        <f t="shared" si="277"/>
        <v>0</v>
      </c>
      <c r="M169" s="197">
        <f>ROUND(IF('Indicator Data'!J169=0,0,IF(LOG('Indicator Data'!J169)&gt;M$3,10,IF(LOG('Indicator Data'!J169)&lt;M$4,0,10-(M$3-LOG('Indicator Data'!J169))/(M$3-M$4)*10))),1)</f>
        <v>0</v>
      </c>
      <c r="N169" s="198">
        <f>'Indicator Data'!C169/'Indicator Data'!$CB169</f>
        <v>0</v>
      </c>
      <c r="O169" s="198">
        <f>'Indicator Data'!D169/'Indicator Data'!$CB169</f>
        <v>0</v>
      </c>
      <c r="P169" s="198">
        <f>IF(F169=0.1,"x",'Indicator Data'!E169/'Indicator Data'!$CB169)</f>
        <v>2.7647051494326703E-2</v>
      </c>
      <c r="Q169" s="198">
        <f>'Indicator Data'!F169/'Indicator Data'!$CB169</f>
        <v>2.6211400482511272E-7</v>
      </c>
      <c r="R169" s="198">
        <f>'Indicator Data'!G169/'Indicator Data'!$CB169</f>
        <v>0</v>
      </c>
      <c r="S169" s="198">
        <f>'Indicator Data'!H169/'Indicator Data'!$CB169</f>
        <v>0</v>
      </c>
      <c r="T169" s="198">
        <f>'Indicator Data'!I169/'Indicator Data'!$CB169</f>
        <v>0</v>
      </c>
      <c r="U169" s="198">
        <f>'Indicator Data'!J169/'Indicator Data'!$CB169</f>
        <v>0</v>
      </c>
      <c r="V169" s="196">
        <f t="shared" si="278"/>
        <v>0</v>
      </c>
      <c r="W169" s="196">
        <f t="shared" si="279"/>
        <v>0</v>
      </c>
      <c r="X169" s="197">
        <f t="shared" si="280"/>
        <v>0</v>
      </c>
      <c r="Y169" s="197">
        <f t="shared" si="281"/>
        <v>10</v>
      </c>
      <c r="Z169" s="197">
        <f t="shared" si="282"/>
        <v>4.3</v>
      </c>
      <c r="AA169" s="196">
        <f t="shared" si="283"/>
        <v>0</v>
      </c>
      <c r="AB169" s="196">
        <f t="shared" si="284"/>
        <v>0</v>
      </c>
      <c r="AC169" s="196">
        <f t="shared" si="285"/>
        <v>0</v>
      </c>
      <c r="AD169" s="196">
        <f t="shared" si="286"/>
        <v>0</v>
      </c>
      <c r="AE169" s="197">
        <f t="shared" si="287"/>
        <v>0</v>
      </c>
      <c r="AF169" s="197">
        <f t="shared" si="288"/>
        <v>0</v>
      </c>
      <c r="AG169" s="196">
        <f>ROUND(IF('Indicator Data'!K169=0,0,IF('Indicator Data'!K169&gt;AG$3,10,IF('Indicator Data'!K169&lt;AG$4,0,10-(AG$3-'Indicator Data'!K169)/(AG$3-AG$4)*10))),1)</f>
        <v>0</v>
      </c>
      <c r="AH169" s="199">
        <f t="shared" si="289"/>
        <v>0.1</v>
      </c>
      <c r="AI169" s="199">
        <f t="shared" si="290"/>
        <v>0.1</v>
      </c>
      <c r="AJ169" s="197">
        <f t="shared" si="291"/>
        <v>0</v>
      </c>
      <c r="AK169" s="197">
        <f t="shared" si="292"/>
        <v>0</v>
      </c>
      <c r="AL169" s="199">
        <f t="shared" si="293"/>
        <v>0</v>
      </c>
      <c r="AM169" s="199">
        <f t="shared" si="294"/>
        <v>0</v>
      </c>
      <c r="AN169" s="197">
        <f t="shared" si="295"/>
        <v>0</v>
      </c>
      <c r="AO169" s="200">
        <f t="shared" si="296"/>
        <v>0.1</v>
      </c>
      <c r="AP169" s="200">
        <f t="shared" si="260"/>
        <v>8.6</v>
      </c>
      <c r="AQ169" s="200">
        <f t="shared" si="297"/>
        <v>3.2</v>
      </c>
      <c r="AR169" s="200">
        <f t="shared" si="298"/>
        <v>0</v>
      </c>
      <c r="AS169" s="199">
        <f t="shared" si="299"/>
        <v>0</v>
      </c>
      <c r="AT169" s="199">
        <f>IF('Indicator Data'!L169="No data","x",IF('Indicator Data'!CC169&lt;1000,"x",ROUND((IF('Indicator Data'!L169&gt;AT$3,10,IF('Indicator Data'!L169&lt;AT$4,0,10-(AT$3-'Indicator Data'!L169)/(AT$3-AT$4)*10))),1)))</f>
        <v>2.9</v>
      </c>
      <c r="AU169" s="200">
        <f t="shared" si="300"/>
        <v>1.5</v>
      </c>
      <c r="AV169" s="201" t="str">
        <f>IF('Indicator Data'!M169="No data","x",ROUND(IF('Indicator Data'!M169=0,0,IF(LOG('Indicator Data'!M169)&gt;AV$3,10,IF(LOG('Indicator Data'!M169)&lt;AV$4,0,10-(AV$3-LOG('Indicator Data'!M169))/(AV$3-AV$4)*10))),1))</f>
        <v>x</v>
      </c>
      <c r="AW169" s="198" t="str">
        <f>IF(AV169="x","x",'Indicator Data'!M169/'Indicator Data'!$CB169)</f>
        <v>x</v>
      </c>
      <c r="AX169" s="201" t="str">
        <f t="shared" si="301"/>
        <v>x</v>
      </c>
      <c r="AY169" s="197" t="str">
        <f t="shared" si="261"/>
        <v>x</v>
      </c>
      <c r="AZ169" s="201" t="str">
        <f>IF('Indicator Data'!N169="No data","x",ROUND(IF('Indicator Data'!N169=0,0,IF(LOG('Indicator Data'!N169)&gt;AZ$3,10,IF(LOG('Indicator Data'!N169)&lt;AZ$4,0,10-(AZ$3-LOG('Indicator Data'!N169))/(AZ$3-AZ$4)*10))),1))</f>
        <v>x</v>
      </c>
      <c r="BA169" s="198" t="str">
        <f>IF(AZ169="x","x",'Indicator Data'!N169/'Indicator Data'!$CB169)</f>
        <v>x</v>
      </c>
      <c r="BB169" s="201" t="str">
        <f t="shared" si="302"/>
        <v>x</v>
      </c>
      <c r="BC169" s="197" t="str">
        <f t="shared" si="262"/>
        <v>x</v>
      </c>
      <c r="BD169" s="201" t="str">
        <f>IF('Indicator Data'!O169="No data","x",ROUND(IF('Indicator Data'!O169=0,0,IF(LOG('Indicator Data'!O169)&gt;BD$3,10,IF(LOG('Indicator Data'!O169)&lt;BD$4,0,10-(BD$3-LOG('Indicator Data'!O169))/(BD$3-BD$4)*10))),1))</f>
        <v>x</v>
      </c>
      <c r="BE169" s="198" t="str">
        <f>IF(BD169="x","x",'Indicator Data'!O169/'Indicator Data'!$CB169)</f>
        <v>x</v>
      </c>
      <c r="BF169" s="201" t="str">
        <f t="shared" si="303"/>
        <v>x</v>
      </c>
      <c r="BG169" s="197" t="str">
        <f t="shared" si="263"/>
        <v>x</v>
      </c>
      <c r="BH169" s="201" t="str">
        <f>IF('Indicator Data'!P169="No data","x",ROUND(IF('Indicator Data'!P169=0,0,IF(LOG('Indicator Data'!P169)&gt;BH$3,10,IF(LOG('Indicator Data'!P169)&lt;BH$4,0,10-(BH$3-LOG('Indicator Data'!P169))/(BH$3-BH$4)*10))),1))</f>
        <v>x</v>
      </c>
      <c r="BI169" s="198" t="str">
        <f>IF(BH169="x","x",'Indicator Data'!P169/'Indicator Data'!$CB169)</f>
        <v>x</v>
      </c>
      <c r="BJ169" s="201" t="str">
        <f t="shared" si="304"/>
        <v>x</v>
      </c>
      <c r="BK169" s="197" t="str">
        <f t="shared" si="264"/>
        <v>x</v>
      </c>
      <c r="BL169" s="199" t="str">
        <f t="shared" si="265"/>
        <v>x</v>
      </c>
      <c r="BM169" s="201">
        <f>ROUND(IF('Indicator Data'!Q169=0,0,IF(LOG('Indicator Data'!Q169)&gt;BM$3,10,IF(LOG('Indicator Data'!Q169)&lt;BM$4,0,10-(BM$3-LOG('Indicator Data'!Q169))/(BM$3-BM$4)*10))),1)</f>
        <v>6.8</v>
      </c>
      <c r="BN169" s="252">
        <f>'Indicator Data'!R169</f>
        <v>1</v>
      </c>
      <c r="BO169" s="201">
        <f t="shared" si="305"/>
        <v>10</v>
      </c>
      <c r="BP169" s="201">
        <f t="shared" si="306"/>
        <v>8.9</v>
      </c>
      <c r="BQ169" s="201">
        <f>ROUND(IF('Indicator Data'!S169=0,0,IF(LOG('Indicator Data'!S169)&gt;BQ$3,10,IF(LOG('Indicator Data'!S169)&lt;BQ$4,0,10-(BQ$3-LOG('Indicator Data'!S169))/(BQ$3-BQ$4)*10))),1)</f>
        <v>6.5</v>
      </c>
      <c r="BR169" s="252">
        <f>'Indicator Data'!T169</f>
        <v>0.56775695900000001</v>
      </c>
      <c r="BS169" s="201">
        <f t="shared" si="307"/>
        <v>5.7</v>
      </c>
      <c r="BT169" s="201">
        <f t="shared" si="308"/>
        <v>6.1</v>
      </c>
      <c r="BU169" s="197">
        <f t="shared" si="309"/>
        <v>7.8</v>
      </c>
      <c r="BV169" s="201">
        <f>ROUND(IF('Indicator Data'!U169=0,0,IF(LOG('Indicator Data'!U169)&gt;BV$3,10,IF(LOG('Indicator Data'!U169)&lt;BV$4,0,10-(BV$3-LOG('Indicator Data'!U169))/(BV$3-BV$4)*10))),1)</f>
        <v>6.8</v>
      </c>
      <c r="BW169" s="198">
        <f>'Indicator Data'!U169/'Indicator Data'!$CB169</f>
        <v>0.99616058359129411</v>
      </c>
      <c r="BX169" s="201">
        <f t="shared" si="310"/>
        <v>10</v>
      </c>
      <c r="BY169" s="197">
        <f t="shared" si="266"/>
        <v>8.9</v>
      </c>
      <c r="BZ169" s="201">
        <f>ROUND(IF('Indicator Data'!V169=0,0,IF(LOG('Indicator Data'!V169)&gt;BZ$3,10,IF(LOG('Indicator Data'!V169)&lt;BZ$4,0,10-(BZ$3-LOG('Indicator Data'!V169))/(BZ$3-BZ$4)*10))),1)</f>
        <v>6.8</v>
      </c>
      <c r="CA169" s="198">
        <f>IF('Indicator Data'!V169/'Indicator Data'!$CB169&gt;1,1,'Indicator Data'!V169/'Indicator Data'!$CB169)</f>
        <v>0.98095136872241573</v>
      </c>
      <c r="CB169" s="201">
        <f t="shared" si="311"/>
        <v>9.8000000000000007</v>
      </c>
      <c r="CC169" s="197">
        <f t="shared" si="267"/>
        <v>8.6999999999999993</v>
      </c>
      <c r="CD169" s="201">
        <f>ROUND(IF('Indicator Data'!W169=0,0,IF(LOG('Indicator Data'!W169)&gt;CD$3,10,IF(LOG('Indicator Data'!W169)&lt;CD$4,0,10-(CD$3-LOG('Indicator Data'!W169))/(CD$3-CD$4)*10))),1)</f>
        <v>6.8</v>
      </c>
      <c r="CE169" s="198">
        <f>'Indicator Data'!W169/'Indicator Data'!$CB169</f>
        <v>0.99926707929686998</v>
      </c>
      <c r="CF169" s="201">
        <f t="shared" si="312"/>
        <v>10</v>
      </c>
      <c r="CG169" s="197">
        <f t="shared" si="268"/>
        <v>8.9</v>
      </c>
      <c r="CH169" s="199">
        <f t="shared" si="313"/>
        <v>8.6</v>
      </c>
      <c r="CI169" s="201">
        <f>IF('Indicator Data'!BR169="No data","x",ROUND(IF('Indicator Data'!BR169&gt;CI$3,0,IF('Indicator Data'!BR169&lt;CI$4,10,(CI$3-'Indicator Data'!BR169)/(CI$3-CI$4)*10)),1))</f>
        <v>1.7</v>
      </c>
      <c r="CJ169" s="201">
        <f>IF('Indicator Data'!BS169="No data","x",ROUND(IF('Indicator Data'!BS169&gt;CJ$3,0,IF('Indicator Data'!BS169&lt;CJ$4,10,(CJ$3-'Indicator Data'!BS169)/(CJ$3-CJ$4)*10)),1))</f>
        <v>0.8</v>
      </c>
      <c r="CK169" s="201">
        <f>IF('Indicator Data'!AC169="No data","x",ROUND(IF('Indicator Data'!AC169&gt;CK$3,0,IF('Indicator Data'!AC169&lt;CK$4,10,(CK$3-'Indicator Data'!AC169)/(CK$3-CK$4)*10)),1))</f>
        <v>3.2</v>
      </c>
      <c r="CL169" s="197">
        <f t="shared" si="314"/>
        <v>1.9</v>
      </c>
      <c r="CM169" s="201">
        <f>IF('Indicator Data'!X169="No data","x",ROUND(IF(LOG('Indicator Data'!X169)&gt;CM$3,10,IF(LOG('Indicator Data'!X169)&lt;CM$4,0,10-(CM$3-LOG('Indicator Data'!X169))/(CM$3-CM$4)*10)),1))</f>
        <v>1.9</v>
      </c>
      <c r="CN169" s="201">
        <f>IF('Indicator Data'!Y169="No data","x",ROUND(IF('Indicator Data'!Y169&gt;CN$3,10,IF('Indicator Data'!Y169&lt;CN$4,0,10-(CN$3-'Indicator Data'!Y169)/(CN$3-CN$4)*10)),1))</f>
        <v>2</v>
      </c>
      <c r="CO169" s="201">
        <f>IF('Indicator Data'!Z169="No data","x",ROUND(IF('Indicator Data'!Z169&gt;CO$3,10,IF('Indicator Data'!Z169&lt;CO$4,0,10-(CO$3-'Indicator Data'!Z169)/(CO$3-CO$4)*10)),1))</f>
        <v>6.6</v>
      </c>
      <c r="CP169" s="201" t="str">
        <f>IF('Indicator Data'!AA169="No data","x",ROUND(IF('Indicator Data'!AA169&gt;CP$3,10,IF('Indicator Data'!AA169&lt;CP$4,0,10-(CP$3-'Indicator Data'!AA169)/(CP$3-CP$4)*10)),1))</f>
        <v>x</v>
      </c>
      <c r="CQ169" s="197">
        <f t="shared" si="269"/>
        <v>3.5</v>
      </c>
      <c r="CR169" s="199">
        <f t="shared" si="270"/>
        <v>3</v>
      </c>
      <c r="CS169" s="201">
        <f>IF('Indicator Data'!AF169="No data","x",ROUND(IF('Indicator Data'!AF169&gt;CS$3,10,IF('Indicator Data'!AF169&lt;CS$4,0,10-(CS$3-'Indicator Data'!AF169)/(CS$3-CS$4)*10)),1))</f>
        <v>0.7</v>
      </c>
      <c r="CT169" s="201">
        <f>IF('Indicator Data'!AG169="No data","x",ROUND(IF('Indicator Data'!AG169&gt;CT$3,10,IF('Indicator Data'!AG169&lt;CT$4,0,10-(CT$3-'Indicator Data'!AG169)/(CT$3-CT$4)*10)),1))</f>
        <v>2.6</v>
      </c>
      <c r="CU169" s="197">
        <f t="shared" si="271"/>
        <v>2.8</v>
      </c>
      <c r="CV169" s="201">
        <f>IF('Indicator Data'!AB169="No data","x",ROUND(IF('Indicator Data'!AB169&gt;CV$3,10,IF('Indicator Data'!AB169&lt;CV$4,0,10-(CV$3-'Indicator Data'!AB169)/(CV$3-CV$4)*10)),1))</f>
        <v>0.9</v>
      </c>
      <c r="CW169" s="197">
        <f t="shared" si="272"/>
        <v>1.7</v>
      </c>
      <c r="CX169" s="198">
        <f>IF('Indicator Data'!AD169="No data","x",'Indicator Data'!AD169/'Indicator Data'!$CA169)</f>
        <v>1.159155452974086E-4</v>
      </c>
      <c r="CY169" s="201">
        <f t="shared" si="315"/>
        <v>8.8000000000000007</v>
      </c>
      <c r="CZ169" s="201">
        <f>IF('Indicator Data'!AE169="No data","x",ROUND(IF('Indicator Data'!AE169&gt;CZ$3,0,IF('Indicator Data'!AE169&lt;CZ$4,10,(CZ$3-'Indicator Data'!AE169)/(CZ$3-CZ$4)*10)),1))</f>
        <v>2</v>
      </c>
      <c r="DA169" s="197">
        <f t="shared" si="273"/>
        <v>5.4</v>
      </c>
      <c r="DB169" s="199">
        <f t="shared" si="274"/>
        <v>3.3</v>
      </c>
      <c r="DC169" s="200">
        <f t="shared" si="316"/>
        <v>5.7</v>
      </c>
      <c r="DD169" s="202">
        <f t="shared" si="317"/>
        <v>4</v>
      </c>
      <c r="DE169" s="201">
        <f>ROUND(IF('Indicator Data'!AH169=0,0,IF('Indicator Data'!AH169&gt;DE$3,10,IF('Indicator Data'!AH169&lt;DE$4,0,10-(DE$3-'Indicator Data'!AH169)/(DE$3-DE$4)*10))),1)</f>
        <v>0.2</v>
      </c>
      <c r="DF169" s="201">
        <f>ROUND(IF('Indicator Data'!AI169=0,0,IF(LOG('Indicator Data'!AI169)&gt;LOG(DF$3),10,IF(LOG('Indicator Data'!AI169)&lt;LOG(DF$4),0,10-(LOG(DF$3)-LOG('Indicator Data'!AI169))/(LOG(DF$3)-LOG(DF$4))*10))),1)</f>
        <v>1.8</v>
      </c>
      <c r="DG169" s="203">
        <f t="shared" si="318"/>
        <v>1</v>
      </c>
      <c r="DH169" s="197">
        <f>'Indicator Data'!AJ169</f>
        <v>0</v>
      </c>
      <c r="DI169" s="197">
        <f>'Indicator Data'!AK169</f>
        <v>0</v>
      </c>
      <c r="DJ169" s="200">
        <f t="shared" si="319"/>
        <v>0</v>
      </c>
      <c r="DK169" s="202">
        <f t="shared" si="320"/>
        <v>0.7</v>
      </c>
      <c r="DL169" s="13"/>
      <c r="DM169" s="24"/>
      <c r="DN169" s="2"/>
    </row>
    <row r="170" spans="1:118">
      <c r="A170" s="205" t="str">
        <f>'Indicator Data'!A170</f>
        <v>Sweden</v>
      </c>
      <c r="B170" s="206" t="str">
        <f>'Indicator Data'!B170</f>
        <v>SWE</v>
      </c>
      <c r="C170" s="204">
        <f>ROUND(IF('Indicator Data'!C170=0,0.1,IF(LOG('Indicator Data'!C170)&gt;C$3,10,IF(LOG('Indicator Data'!C170)&lt;C$4,0,10-(C$3-LOG('Indicator Data'!C170))/(C$3-C$4)*10))),1)</f>
        <v>0.1</v>
      </c>
      <c r="D170" s="196">
        <f>ROUND(IF('Indicator Data'!D170=0,0.1,IF(LOG('Indicator Data'!D170)&gt;D$3,10,IF(LOG('Indicator Data'!D170)&lt;D$4,0,10-(D$3-LOG('Indicator Data'!D170))/(D$3-D$4)*10))),1)</f>
        <v>0.1</v>
      </c>
      <c r="E170" s="197">
        <f t="shared" si="275"/>
        <v>0.1</v>
      </c>
      <c r="F170" s="197">
        <f>IF('Indicator Data'!E170="No data",0.1,(ROUND(IF('Indicator Data'!E170=0,0,IF(LOG('Indicator Data'!E170)&gt;F$3,10,IF(LOG('Indicator Data'!E170)&lt;F$4,0,10-(F$3-LOG('Indicator Data'!E170))/(F$3-F$4)*10))),1)))</f>
        <v>5.0999999999999996</v>
      </c>
      <c r="G170" s="197">
        <f>ROUND(IF('Indicator Data'!F170=0,0,IF(LOG('Indicator Data'!F170)&gt;G$3,10,IF(LOG('Indicator Data'!F170)&lt;G$4,0,10-(G$3-LOG('Indicator Data'!F170))/(G$3-G$4)*10))),1)</f>
        <v>0</v>
      </c>
      <c r="H170" s="196">
        <f>ROUND(IF('Indicator Data'!G170=0,0,IF(LOG('Indicator Data'!G170)&gt;H$3,10,IF(LOG('Indicator Data'!G170)&lt;H$4,0,10-(H$3-LOG('Indicator Data'!G170))/(H$3-H$4)*10))),1)</f>
        <v>0</v>
      </c>
      <c r="I170" s="196">
        <f>ROUND(IF('Indicator Data'!H170=0,0,IF(LOG('Indicator Data'!H170)&gt;I$3,10,IF(LOG('Indicator Data'!H170)&lt;I$4,0,10-(I$3-LOG('Indicator Data'!H170))/(I$3-I$4)*10))),1)</f>
        <v>0</v>
      </c>
      <c r="J170" s="196">
        <f t="shared" si="276"/>
        <v>0</v>
      </c>
      <c r="K170" s="196">
        <f>ROUND(IF('Indicator Data'!I170=0,0,IF(LOG('Indicator Data'!I170)&gt;K$3,10,IF(LOG('Indicator Data'!I170)&lt;K$4,0,10-(K$3-LOG('Indicator Data'!I170))/(K$3-K$4)*10))),1)</f>
        <v>0</v>
      </c>
      <c r="L170" s="197">
        <f t="shared" si="277"/>
        <v>0</v>
      </c>
      <c r="M170" s="197">
        <f>ROUND(IF('Indicator Data'!J170=0,0,IF(LOG('Indicator Data'!J170)&gt;M$3,10,IF(LOG('Indicator Data'!J170)&lt;M$4,0,10-(M$3-LOG('Indicator Data'!J170))/(M$3-M$4)*10))),1)</f>
        <v>0</v>
      </c>
      <c r="N170" s="198">
        <f>'Indicator Data'!C170/'Indicator Data'!$CB170</f>
        <v>0</v>
      </c>
      <c r="O170" s="198">
        <f>'Indicator Data'!D170/'Indicator Data'!$CB170</f>
        <v>0</v>
      </c>
      <c r="P170" s="198">
        <f>IF(F170=0.1,"x",'Indicator Data'!E170/'Indicator Data'!$CB170)</f>
        <v>1.1560469515250044E-3</v>
      </c>
      <c r="Q170" s="198">
        <f>'Indicator Data'!F170/'Indicator Data'!$CB170</f>
        <v>0</v>
      </c>
      <c r="R170" s="198">
        <f>'Indicator Data'!G170/'Indicator Data'!$CB170</f>
        <v>0</v>
      </c>
      <c r="S170" s="198">
        <f>'Indicator Data'!H170/'Indicator Data'!$CB170</f>
        <v>0</v>
      </c>
      <c r="T170" s="198">
        <f>'Indicator Data'!I170/'Indicator Data'!$CB170</f>
        <v>0</v>
      </c>
      <c r="U170" s="198">
        <f>'Indicator Data'!J170/'Indicator Data'!$CB170</f>
        <v>0</v>
      </c>
      <c r="V170" s="196">
        <f t="shared" si="278"/>
        <v>0</v>
      </c>
      <c r="W170" s="196">
        <f t="shared" si="279"/>
        <v>0</v>
      </c>
      <c r="X170" s="197">
        <f t="shared" si="280"/>
        <v>0</v>
      </c>
      <c r="Y170" s="197">
        <f t="shared" si="281"/>
        <v>0.8</v>
      </c>
      <c r="Z170" s="197">
        <f t="shared" si="282"/>
        <v>0</v>
      </c>
      <c r="AA170" s="196">
        <f t="shared" si="283"/>
        <v>0</v>
      </c>
      <c r="AB170" s="196">
        <f t="shared" si="284"/>
        <v>0</v>
      </c>
      <c r="AC170" s="196">
        <f t="shared" si="285"/>
        <v>0</v>
      </c>
      <c r="AD170" s="196">
        <f t="shared" si="286"/>
        <v>0</v>
      </c>
      <c r="AE170" s="197">
        <f t="shared" si="287"/>
        <v>0</v>
      </c>
      <c r="AF170" s="197">
        <f t="shared" si="288"/>
        <v>0</v>
      </c>
      <c r="AG170" s="196">
        <f>ROUND(IF('Indicator Data'!K170=0,0,IF('Indicator Data'!K170&gt;AG$3,10,IF('Indicator Data'!K170&lt;AG$4,0,10-(AG$3-'Indicator Data'!K170)/(AG$3-AG$4)*10))),1)</f>
        <v>0</v>
      </c>
      <c r="AH170" s="199">
        <f t="shared" si="289"/>
        <v>0.1</v>
      </c>
      <c r="AI170" s="199">
        <f t="shared" si="290"/>
        <v>0.1</v>
      </c>
      <c r="AJ170" s="197">
        <f t="shared" si="291"/>
        <v>0</v>
      </c>
      <c r="AK170" s="197">
        <f t="shared" si="292"/>
        <v>0</v>
      </c>
      <c r="AL170" s="199">
        <f t="shared" si="293"/>
        <v>0</v>
      </c>
      <c r="AM170" s="199">
        <f t="shared" si="294"/>
        <v>0</v>
      </c>
      <c r="AN170" s="197">
        <f t="shared" si="295"/>
        <v>0</v>
      </c>
      <c r="AO170" s="200">
        <f t="shared" si="296"/>
        <v>0.1</v>
      </c>
      <c r="AP170" s="200">
        <f t="shared" si="260"/>
        <v>3.2</v>
      </c>
      <c r="AQ170" s="200">
        <f t="shared" si="297"/>
        <v>0</v>
      </c>
      <c r="AR170" s="200">
        <f t="shared" si="298"/>
        <v>0</v>
      </c>
      <c r="AS170" s="199">
        <f t="shared" si="299"/>
        <v>0</v>
      </c>
      <c r="AT170" s="199">
        <f>IF('Indicator Data'!L170="No data","x",IF('Indicator Data'!CC170&lt;1000,"x",ROUND((IF('Indicator Data'!L170&gt;AT$3,10,IF('Indicator Data'!L170&lt;AT$4,0,10-(AT$3-'Indicator Data'!L170)/(AT$3-AT$4)*10))),1)))</f>
        <v>1.9</v>
      </c>
      <c r="AU170" s="200">
        <f t="shared" si="300"/>
        <v>1</v>
      </c>
      <c r="AV170" s="201">
        <f>IF('Indicator Data'!M170="No data","x",ROUND(IF('Indicator Data'!M170=0,0,IF(LOG('Indicator Data'!M170)&gt;AV$3,10,IF(LOG('Indicator Data'!M170)&lt;AV$4,0,10-(AV$3-LOG('Indicator Data'!M170))/(AV$3-AV$4)*10))),1))</f>
        <v>0</v>
      </c>
      <c r="AW170" s="198">
        <f>IF(AV170="x","x",'Indicator Data'!M170/'Indicator Data'!$CB170)</f>
        <v>0</v>
      </c>
      <c r="AX170" s="201">
        <f t="shared" si="301"/>
        <v>0</v>
      </c>
      <c r="AY170" s="197">
        <f t="shared" si="261"/>
        <v>0</v>
      </c>
      <c r="AZ170" s="201" t="str">
        <f>IF('Indicator Data'!N170="No data","x",ROUND(IF('Indicator Data'!N170=0,0,IF(LOG('Indicator Data'!N170)&gt;AZ$3,10,IF(LOG('Indicator Data'!N170)&lt;AZ$4,0,10-(AZ$3-LOG('Indicator Data'!N170))/(AZ$3-AZ$4)*10))),1))</f>
        <v>x</v>
      </c>
      <c r="BA170" s="198" t="str">
        <f>IF(AZ170="x","x",'Indicator Data'!N170/'Indicator Data'!$CB170)</f>
        <v>x</v>
      </c>
      <c r="BB170" s="201" t="str">
        <f t="shared" si="302"/>
        <v>x</v>
      </c>
      <c r="BC170" s="197" t="str">
        <f t="shared" si="262"/>
        <v>x</v>
      </c>
      <c r="BD170" s="201" t="str">
        <f>IF('Indicator Data'!O170="No data","x",ROUND(IF('Indicator Data'!O170=0,0,IF(LOG('Indicator Data'!O170)&gt;BD$3,10,IF(LOG('Indicator Data'!O170)&lt;BD$4,0,10-(BD$3-LOG('Indicator Data'!O170))/(BD$3-BD$4)*10))),1))</f>
        <v>x</v>
      </c>
      <c r="BE170" s="198" t="str">
        <f>IF(BD170="x","x",'Indicator Data'!O170/'Indicator Data'!$CB170)</f>
        <v>x</v>
      </c>
      <c r="BF170" s="201" t="str">
        <f t="shared" si="303"/>
        <v>x</v>
      </c>
      <c r="BG170" s="197" t="str">
        <f t="shared" si="263"/>
        <v>x</v>
      </c>
      <c r="BH170" s="201" t="str">
        <f>IF('Indicator Data'!P170="No data","x",ROUND(IF('Indicator Data'!P170=0,0,IF(LOG('Indicator Data'!P170)&gt;BH$3,10,IF(LOG('Indicator Data'!P170)&lt;BH$4,0,10-(BH$3-LOG('Indicator Data'!P170))/(BH$3-BH$4)*10))),1))</f>
        <v>x</v>
      </c>
      <c r="BI170" s="198" t="str">
        <f>IF(BH170="x","x",'Indicator Data'!P170/'Indicator Data'!$CB170)</f>
        <v>x</v>
      </c>
      <c r="BJ170" s="201" t="str">
        <f t="shared" si="304"/>
        <v>x</v>
      </c>
      <c r="BK170" s="197" t="str">
        <f t="shared" si="264"/>
        <v>x</v>
      </c>
      <c r="BL170" s="199">
        <f t="shared" si="265"/>
        <v>0</v>
      </c>
      <c r="BM170" s="201">
        <f>ROUND(IF('Indicator Data'!Q170=0,0,IF(LOG('Indicator Data'!Q170)&gt;BM$3,10,IF(LOG('Indicator Data'!Q170)&lt;BM$4,0,10-(BM$3-LOG('Indicator Data'!Q170))/(BM$3-BM$4)*10))),1)</f>
        <v>0</v>
      </c>
      <c r="BN170" s="252">
        <f>'Indicator Data'!R170</f>
        <v>0</v>
      </c>
      <c r="BO170" s="201">
        <f t="shared" si="305"/>
        <v>0</v>
      </c>
      <c r="BP170" s="201">
        <f t="shared" si="306"/>
        <v>0</v>
      </c>
      <c r="BQ170" s="201">
        <f>ROUND(IF('Indicator Data'!S170=0,0,IF(LOG('Indicator Data'!S170)&gt;BQ$3,10,IF(LOG('Indicator Data'!S170)&lt;BQ$4,0,10-(BQ$3-LOG('Indicator Data'!S170))/(BQ$3-BQ$4)*10))),1)</f>
        <v>0</v>
      </c>
      <c r="BR170" s="252">
        <f>'Indicator Data'!T170</f>
        <v>0</v>
      </c>
      <c r="BS170" s="201">
        <f t="shared" si="307"/>
        <v>0</v>
      </c>
      <c r="BT170" s="201">
        <f t="shared" si="308"/>
        <v>0</v>
      </c>
      <c r="BU170" s="197">
        <f t="shared" si="309"/>
        <v>0</v>
      </c>
      <c r="BV170" s="201">
        <f>ROUND(IF('Indicator Data'!U170=0,0,IF(LOG('Indicator Data'!U170)&gt;BV$3,10,IF(LOG('Indicator Data'!U170)&lt;BV$4,0,10-(BV$3-LOG('Indicator Data'!U170))/(BV$3-BV$4)*10))),1)</f>
        <v>0</v>
      </c>
      <c r="BW170" s="198">
        <f>'Indicator Data'!U170/'Indicator Data'!$CB170</f>
        <v>0</v>
      </c>
      <c r="BX170" s="201">
        <f t="shared" si="310"/>
        <v>0</v>
      </c>
      <c r="BY170" s="197">
        <f t="shared" si="266"/>
        <v>0</v>
      </c>
      <c r="BZ170" s="201">
        <f>ROUND(IF('Indicator Data'!V170=0,0,IF(LOG('Indicator Data'!V170)&gt;BZ$3,10,IF(LOG('Indicator Data'!V170)&lt;BZ$4,0,10-(BZ$3-LOG('Indicator Data'!V170))/(BZ$3-BZ$4)*10))),1)</f>
        <v>0</v>
      </c>
      <c r="CA170" s="198">
        <f>IF('Indicator Data'!V170/'Indicator Data'!$CB170&gt;1,1,'Indicator Data'!V170/'Indicator Data'!$CB170)</f>
        <v>0</v>
      </c>
      <c r="CB170" s="201">
        <f t="shared" si="311"/>
        <v>0</v>
      </c>
      <c r="CC170" s="197">
        <f t="shared" si="267"/>
        <v>0</v>
      </c>
      <c r="CD170" s="201">
        <f>ROUND(IF('Indicator Data'!W170=0,0,IF(LOG('Indicator Data'!W170)&gt;CD$3,10,IF(LOG('Indicator Data'!W170)&lt;CD$4,0,10-(CD$3-LOG('Indicator Data'!W170))/(CD$3-CD$4)*10))),1)</f>
        <v>0</v>
      </c>
      <c r="CE170" s="198">
        <f>'Indicator Data'!W170/'Indicator Data'!$CB170</f>
        <v>0</v>
      </c>
      <c r="CF170" s="201">
        <f t="shared" si="312"/>
        <v>0</v>
      </c>
      <c r="CG170" s="197">
        <f t="shared" si="268"/>
        <v>0</v>
      </c>
      <c r="CH170" s="199">
        <f t="shared" si="313"/>
        <v>0</v>
      </c>
      <c r="CI170" s="201">
        <f>IF('Indicator Data'!BR170="No data","x",ROUND(IF('Indicator Data'!BR170&gt;CI$3,0,IF('Indicator Data'!BR170&lt;CI$4,10,(CI$3-'Indicator Data'!BR170)/(CI$3-CI$4)*10)),1))</f>
        <v>0.1</v>
      </c>
      <c r="CJ170" s="201">
        <f>IF('Indicator Data'!BS170="No data","x",ROUND(IF('Indicator Data'!BS170&gt;CJ$3,0,IF('Indicator Data'!BS170&lt;CJ$4,10,(CJ$3-'Indicator Data'!BS170)/(CJ$3-CJ$4)*10)),1))</f>
        <v>0</v>
      </c>
      <c r="CK170" s="201" t="str">
        <f>IF('Indicator Data'!AC170="No data","x",ROUND(IF('Indicator Data'!AC170&gt;CK$3,0,IF('Indicator Data'!AC170&lt;CK$4,10,(CK$3-'Indicator Data'!AC170)/(CK$3-CK$4)*10)),1))</f>
        <v>x</v>
      </c>
      <c r="CL170" s="197">
        <f t="shared" si="314"/>
        <v>0.1</v>
      </c>
      <c r="CM170" s="201">
        <f>IF('Indicator Data'!X170="No data","x",ROUND(IF(LOG('Indicator Data'!X170)&gt;CM$3,10,IF(LOG('Indicator Data'!X170)&lt;CM$4,0,10-(CM$3-LOG('Indicator Data'!X170))/(CM$3-CM$4)*10)),1))</f>
        <v>4.7</v>
      </c>
      <c r="CN170" s="201">
        <f>IF('Indicator Data'!Y170="No data","x",ROUND(IF('Indicator Data'!Y170&gt;CN$3,10,IF('Indicator Data'!Y170&lt;CN$4,0,10-(CN$3-'Indicator Data'!Y170)/(CN$3-CN$4)*10)),1))</f>
        <v>2.1</v>
      </c>
      <c r="CO170" s="201">
        <f>IF('Indicator Data'!Z170="No data","x",ROUND(IF('Indicator Data'!Z170&gt;CO$3,10,IF('Indicator Data'!Z170&lt;CO$4,0,10-(CO$3-'Indicator Data'!Z170)/(CO$3-CO$4)*10)),1))</f>
        <v>8.8000000000000007</v>
      </c>
      <c r="CP170" s="201" t="str">
        <f>IF('Indicator Data'!AA170="No data","x",ROUND(IF('Indicator Data'!AA170&gt;CP$3,10,IF('Indicator Data'!AA170&lt;CP$4,0,10-(CP$3-'Indicator Data'!AA170)/(CP$3-CP$4)*10)),1))</f>
        <v>x</v>
      </c>
      <c r="CQ170" s="197">
        <f t="shared" si="269"/>
        <v>5.2</v>
      </c>
      <c r="CR170" s="199">
        <f t="shared" si="270"/>
        <v>3.5</v>
      </c>
      <c r="CS170" s="201">
        <f>IF('Indicator Data'!AF170="No data","x",ROUND(IF('Indicator Data'!AF170&gt;CS$3,10,IF('Indicator Data'!AF170&lt;CS$4,0,10-(CS$3-'Indicator Data'!AF170)/(CS$3-CS$4)*10)),1))</f>
        <v>0</v>
      </c>
      <c r="CT170" s="201">
        <f>IF('Indicator Data'!AG170="No data","x",ROUND(IF('Indicator Data'!AG170&gt;CT$3,10,IF('Indicator Data'!AG170&lt;CT$4,0,10-(CT$3-'Indicator Data'!AG170)/(CT$3-CT$4)*10)),1))</f>
        <v>0.6</v>
      </c>
      <c r="CU170" s="197">
        <f t="shared" si="271"/>
        <v>3.2</v>
      </c>
      <c r="CV170" s="201">
        <f>IF('Indicator Data'!AB170="No data","x",ROUND(IF('Indicator Data'!AB170&gt;CV$3,10,IF('Indicator Data'!AB170&lt;CV$4,0,10-(CV$3-'Indicator Data'!AB170)/(CV$3-CV$4)*10)),1))</f>
        <v>0</v>
      </c>
      <c r="CW170" s="197">
        <f t="shared" si="272"/>
        <v>0</v>
      </c>
      <c r="CX170" s="198">
        <f>IF('Indicator Data'!AD170="No data","x",'Indicator Data'!AD170/'Indicator Data'!$CA170)</f>
        <v>4.0943553345934905E-4</v>
      </c>
      <c r="CY170" s="201">
        <f t="shared" si="315"/>
        <v>5.9</v>
      </c>
      <c r="CZ170" s="201">
        <f>IF('Indicator Data'!AE170="No data","x",ROUND(IF('Indicator Data'!AE170&gt;CZ$3,0,IF('Indicator Data'!AE170&lt;CZ$4,10,(CZ$3-'Indicator Data'!AE170)/(CZ$3-CZ$4)*10)),1))</f>
        <v>2</v>
      </c>
      <c r="DA170" s="197">
        <f t="shared" si="273"/>
        <v>4</v>
      </c>
      <c r="DB170" s="199">
        <f t="shared" si="274"/>
        <v>2.4</v>
      </c>
      <c r="DC170" s="200">
        <f t="shared" si="316"/>
        <v>1.6</v>
      </c>
      <c r="DD170" s="202">
        <f t="shared" si="317"/>
        <v>1.1000000000000001</v>
      </c>
      <c r="DE170" s="201">
        <f>ROUND(IF('Indicator Data'!AH170=0,0,IF('Indicator Data'!AH170&gt;DE$3,10,IF('Indicator Data'!AH170&lt;DE$4,0,10-(DE$3-'Indicator Data'!AH170)/(DE$3-DE$4)*10))),1)</f>
        <v>0</v>
      </c>
      <c r="DF170" s="201">
        <f>ROUND(IF('Indicator Data'!AI170=0,0,IF(LOG('Indicator Data'!AI170)&gt;LOG(DF$3),10,IF(LOG('Indicator Data'!AI170)&lt;LOG(DF$4),0,10-(LOG(DF$3)-LOG('Indicator Data'!AI170))/(LOG(DF$3)-LOG(DF$4))*10))),1)</f>
        <v>0</v>
      </c>
      <c r="DG170" s="203">
        <f t="shared" si="318"/>
        <v>0</v>
      </c>
      <c r="DH170" s="197">
        <f>'Indicator Data'!AJ170</f>
        <v>0</v>
      </c>
      <c r="DI170" s="197">
        <f>'Indicator Data'!AK170</f>
        <v>0</v>
      </c>
      <c r="DJ170" s="200">
        <f t="shared" si="319"/>
        <v>0</v>
      </c>
      <c r="DK170" s="202">
        <f t="shared" si="320"/>
        <v>0</v>
      </c>
      <c r="DL170" s="13"/>
      <c r="DM170" s="24"/>
      <c r="DN170" s="2"/>
    </row>
    <row r="171" spans="1:118">
      <c r="A171" s="205" t="str">
        <f>'Indicator Data'!A171</f>
        <v>Switzerland</v>
      </c>
      <c r="B171" s="206" t="str">
        <f>'Indicator Data'!B171</f>
        <v>CHE</v>
      </c>
      <c r="C171" s="204">
        <f>ROUND(IF('Indicator Data'!C171=0,0.1,IF(LOG('Indicator Data'!C171)&gt;C$3,10,IF(LOG('Indicator Data'!C171)&lt;C$4,0,10-(C$3-LOG('Indicator Data'!C171))/(C$3-C$4)*10))),1)</f>
        <v>7.8</v>
      </c>
      <c r="D171" s="196">
        <f>ROUND(IF('Indicator Data'!D171=0,0.1,IF(LOG('Indicator Data'!D171)&gt;D$3,10,IF(LOG('Indicator Data'!D171)&lt;D$4,0,10-(D$3-LOG('Indicator Data'!D171))/(D$3-D$4)*10))),1)</f>
        <v>0.1</v>
      </c>
      <c r="E171" s="197">
        <f t="shared" si="275"/>
        <v>5.0999999999999996</v>
      </c>
      <c r="F171" s="197">
        <f>IF('Indicator Data'!E171="No data",0.1,(ROUND(IF('Indicator Data'!E171=0,0,IF(LOG('Indicator Data'!E171)&gt;F$3,10,IF(LOG('Indicator Data'!E171)&lt;F$4,0,10-(F$3-LOG('Indicator Data'!E171))/(F$3-F$4)*10))),1)))</f>
        <v>6</v>
      </c>
      <c r="G171" s="197">
        <f>ROUND(IF('Indicator Data'!F171=0,0,IF(LOG('Indicator Data'!F171)&gt;G$3,10,IF(LOG('Indicator Data'!F171)&lt;G$4,0,10-(G$3-LOG('Indicator Data'!F171))/(G$3-G$4)*10))),1)</f>
        <v>0</v>
      </c>
      <c r="H171" s="196">
        <f>ROUND(IF('Indicator Data'!G171=0,0,IF(LOG('Indicator Data'!G171)&gt;H$3,10,IF(LOG('Indicator Data'!G171)&lt;H$4,0,10-(H$3-LOG('Indicator Data'!G171))/(H$3-H$4)*10))),1)</f>
        <v>0</v>
      </c>
      <c r="I171" s="196">
        <f>ROUND(IF('Indicator Data'!H171=0,0,IF(LOG('Indicator Data'!H171)&gt;I$3,10,IF(LOG('Indicator Data'!H171)&lt;I$4,0,10-(I$3-LOG('Indicator Data'!H171))/(I$3-I$4)*10))),1)</f>
        <v>0</v>
      </c>
      <c r="J171" s="196">
        <f t="shared" si="276"/>
        <v>0</v>
      </c>
      <c r="K171" s="196">
        <f>ROUND(IF('Indicator Data'!I171=0,0,IF(LOG('Indicator Data'!I171)&gt;K$3,10,IF(LOG('Indicator Data'!I171)&lt;K$4,0,10-(K$3-LOG('Indicator Data'!I171))/(K$3-K$4)*10))),1)</f>
        <v>0</v>
      </c>
      <c r="L171" s="197">
        <f t="shared" si="277"/>
        <v>0</v>
      </c>
      <c r="M171" s="197">
        <f>ROUND(IF('Indicator Data'!J171=0,0,IF(LOG('Indicator Data'!J171)&gt;M$3,10,IF(LOG('Indicator Data'!J171)&lt;M$4,0,10-(M$3-LOG('Indicator Data'!J171))/(M$3-M$4)*10))),1)</f>
        <v>0</v>
      </c>
      <c r="N171" s="198">
        <f>'Indicator Data'!C171/'Indicator Data'!$CB171</f>
        <v>1.5337621157391578E-3</v>
      </c>
      <c r="O171" s="198">
        <f>'Indicator Data'!D171/'Indicator Data'!$CB171</f>
        <v>0</v>
      </c>
      <c r="P171" s="198">
        <f>IF(F171=0.1,"x",'Indicator Data'!E171/'Indicator Data'!$CB171)</f>
        <v>3.1582318894225808E-3</v>
      </c>
      <c r="Q171" s="198">
        <f>'Indicator Data'!F171/'Indicator Data'!$CB171</f>
        <v>0</v>
      </c>
      <c r="R171" s="198">
        <f>'Indicator Data'!G171/'Indicator Data'!$CB171</f>
        <v>0</v>
      </c>
      <c r="S171" s="198">
        <f>'Indicator Data'!H171/'Indicator Data'!$CB171</f>
        <v>0</v>
      </c>
      <c r="T171" s="198">
        <f>'Indicator Data'!I171/'Indicator Data'!$CB171</f>
        <v>0</v>
      </c>
      <c r="U171" s="198">
        <f>'Indicator Data'!J171/'Indicator Data'!$CB171</f>
        <v>0</v>
      </c>
      <c r="V171" s="196">
        <f t="shared" si="278"/>
        <v>7.7</v>
      </c>
      <c r="W171" s="196">
        <f t="shared" si="279"/>
        <v>0</v>
      </c>
      <c r="X171" s="197">
        <f t="shared" si="280"/>
        <v>5</v>
      </c>
      <c r="Y171" s="197">
        <f t="shared" si="281"/>
        <v>2.1</v>
      </c>
      <c r="Z171" s="197">
        <f t="shared" si="282"/>
        <v>0</v>
      </c>
      <c r="AA171" s="196">
        <f t="shared" si="283"/>
        <v>0</v>
      </c>
      <c r="AB171" s="196">
        <f t="shared" si="284"/>
        <v>0</v>
      </c>
      <c r="AC171" s="196">
        <f t="shared" si="285"/>
        <v>0</v>
      </c>
      <c r="AD171" s="196">
        <f t="shared" si="286"/>
        <v>0</v>
      </c>
      <c r="AE171" s="197">
        <f t="shared" si="287"/>
        <v>0</v>
      </c>
      <c r="AF171" s="197">
        <f t="shared" si="288"/>
        <v>0</v>
      </c>
      <c r="AG171" s="196">
        <f>ROUND(IF('Indicator Data'!K171=0,0,IF('Indicator Data'!K171&gt;AG$3,10,IF('Indicator Data'!K171&lt;AG$4,0,10-(AG$3-'Indicator Data'!K171)/(AG$3-AG$4)*10))),1)</f>
        <v>0</v>
      </c>
      <c r="AH171" s="199">
        <f t="shared" si="289"/>
        <v>7.8</v>
      </c>
      <c r="AI171" s="199">
        <f t="shared" si="290"/>
        <v>0.1</v>
      </c>
      <c r="AJ171" s="197">
        <f t="shared" si="291"/>
        <v>0</v>
      </c>
      <c r="AK171" s="197">
        <f t="shared" si="292"/>
        <v>0</v>
      </c>
      <c r="AL171" s="199">
        <f t="shared" si="293"/>
        <v>0</v>
      </c>
      <c r="AM171" s="199">
        <f t="shared" si="294"/>
        <v>0</v>
      </c>
      <c r="AN171" s="197">
        <f t="shared" si="295"/>
        <v>0</v>
      </c>
      <c r="AO171" s="200">
        <f t="shared" si="296"/>
        <v>5.0999999999999996</v>
      </c>
      <c r="AP171" s="200">
        <f t="shared" si="260"/>
        <v>4.3</v>
      </c>
      <c r="AQ171" s="200">
        <f t="shared" si="297"/>
        <v>0</v>
      </c>
      <c r="AR171" s="200">
        <f t="shared" si="298"/>
        <v>0</v>
      </c>
      <c r="AS171" s="199">
        <f t="shared" si="299"/>
        <v>0</v>
      </c>
      <c r="AT171" s="199">
        <f>IF('Indicator Data'!L171="No data","x",IF('Indicator Data'!CC171&lt;1000,"x",ROUND((IF('Indicator Data'!L171&gt;AT$3,10,IF('Indicator Data'!L171&lt;AT$4,0,10-(AT$3-'Indicator Data'!L171)/(AT$3-AT$4)*10))),1)))</f>
        <v>1.9</v>
      </c>
      <c r="AU171" s="200">
        <f t="shared" si="300"/>
        <v>1</v>
      </c>
      <c r="AV171" s="201">
        <f>IF('Indicator Data'!M171="No data","x",ROUND(IF('Indicator Data'!M171=0,0,IF(LOG('Indicator Data'!M171)&gt;AV$3,10,IF(LOG('Indicator Data'!M171)&lt;AV$4,0,10-(AV$3-LOG('Indicator Data'!M171))/(AV$3-AV$4)*10))),1))</f>
        <v>0</v>
      </c>
      <c r="AW171" s="198">
        <f>IF(AV171="x","x",'Indicator Data'!M171/'Indicator Data'!$CB171)</f>
        <v>0</v>
      </c>
      <c r="AX171" s="201">
        <f t="shared" si="301"/>
        <v>0</v>
      </c>
      <c r="AY171" s="197">
        <f t="shared" si="261"/>
        <v>0</v>
      </c>
      <c r="AZ171" s="201" t="str">
        <f>IF('Indicator Data'!N171="No data","x",ROUND(IF('Indicator Data'!N171=0,0,IF(LOG('Indicator Data'!N171)&gt;AZ$3,10,IF(LOG('Indicator Data'!N171)&lt;AZ$4,0,10-(AZ$3-LOG('Indicator Data'!N171))/(AZ$3-AZ$4)*10))),1))</f>
        <v>x</v>
      </c>
      <c r="BA171" s="198" t="str">
        <f>IF(AZ171="x","x",'Indicator Data'!N171/'Indicator Data'!$CB171)</f>
        <v>x</v>
      </c>
      <c r="BB171" s="201" t="str">
        <f t="shared" si="302"/>
        <v>x</v>
      </c>
      <c r="BC171" s="197" t="str">
        <f t="shared" si="262"/>
        <v>x</v>
      </c>
      <c r="BD171" s="201" t="str">
        <f>IF('Indicator Data'!O171="No data","x",ROUND(IF('Indicator Data'!O171=0,0,IF(LOG('Indicator Data'!O171)&gt;BD$3,10,IF(LOG('Indicator Data'!O171)&lt;BD$4,0,10-(BD$3-LOG('Indicator Data'!O171))/(BD$3-BD$4)*10))),1))</f>
        <v>x</v>
      </c>
      <c r="BE171" s="198" t="str">
        <f>IF(BD171="x","x",'Indicator Data'!O171/'Indicator Data'!$CB171)</f>
        <v>x</v>
      </c>
      <c r="BF171" s="201" t="str">
        <f t="shared" si="303"/>
        <v>x</v>
      </c>
      <c r="BG171" s="197" t="str">
        <f t="shared" si="263"/>
        <v>x</v>
      </c>
      <c r="BH171" s="201" t="str">
        <f>IF('Indicator Data'!P171="No data","x",ROUND(IF('Indicator Data'!P171=0,0,IF(LOG('Indicator Data'!P171)&gt;BH$3,10,IF(LOG('Indicator Data'!P171)&lt;BH$4,0,10-(BH$3-LOG('Indicator Data'!P171))/(BH$3-BH$4)*10))),1))</f>
        <v>x</v>
      </c>
      <c r="BI171" s="198" t="str">
        <f>IF(BH171="x","x",'Indicator Data'!P171/'Indicator Data'!$CB171)</f>
        <v>x</v>
      </c>
      <c r="BJ171" s="201" t="str">
        <f t="shared" si="304"/>
        <v>x</v>
      </c>
      <c r="BK171" s="197" t="str">
        <f t="shared" si="264"/>
        <v>x</v>
      </c>
      <c r="BL171" s="199">
        <f t="shared" si="265"/>
        <v>0</v>
      </c>
      <c r="BM171" s="201">
        <f>ROUND(IF('Indicator Data'!Q171=0,0,IF(LOG('Indicator Data'!Q171)&gt;BM$3,10,IF(LOG('Indicator Data'!Q171)&lt;BM$4,0,10-(BM$3-LOG('Indicator Data'!Q171))/(BM$3-BM$4)*10))),1)</f>
        <v>0</v>
      </c>
      <c r="BN171" s="252">
        <f>'Indicator Data'!R171</f>
        <v>0</v>
      </c>
      <c r="BO171" s="201">
        <f t="shared" si="305"/>
        <v>0</v>
      </c>
      <c r="BP171" s="201">
        <f t="shared" si="306"/>
        <v>0</v>
      </c>
      <c r="BQ171" s="201">
        <f>ROUND(IF('Indicator Data'!S171=0,0,IF(LOG('Indicator Data'!S171)&gt;BQ$3,10,IF(LOG('Indicator Data'!S171)&lt;BQ$4,0,10-(BQ$3-LOG('Indicator Data'!S171))/(BQ$3-BQ$4)*10))),1)</f>
        <v>0</v>
      </c>
      <c r="BR171" s="252">
        <f>'Indicator Data'!T171</f>
        <v>0</v>
      </c>
      <c r="BS171" s="201">
        <f t="shared" si="307"/>
        <v>0</v>
      </c>
      <c r="BT171" s="201">
        <f t="shared" si="308"/>
        <v>0</v>
      </c>
      <c r="BU171" s="197">
        <f t="shared" si="309"/>
        <v>0</v>
      </c>
      <c r="BV171" s="201">
        <f>ROUND(IF('Indicator Data'!U171=0,0,IF(LOG('Indicator Data'!U171)&gt;BV$3,10,IF(LOG('Indicator Data'!U171)&lt;BV$4,0,10-(BV$3-LOG('Indicator Data'!U171))/(BV$3-BV$4)*10))),1)</f>
        <v>0</v>
      </c>
      <c r="BW171" s="198">
        <f>'Indicator Data'!U171/'Indicator Data'!$CB171</f>
        <v>0</v>
      </c>
      <c r="BX171" s="201">
        <f t="shared" si="310"/>
        <v>0</v>
      </c>
      <c r="BY171" s="197">
        <f t="shared" si="266"/>
        <v>0</v>
      </c>
      <c r="BZ171" s="201">
        <f>ROUND(IF('Indicator Data'!V171=0,0,IF(LOG('Indicator Data'!V171)&gt;BZ$3,10,IF(LOG('Indicator Data'!V171)&lt;BZ$4,0,10-(BZ$3-LOG('Indicator Data'!V171))/(BZ$3-BZ$4)*10))),1)</f>
        <v>0</v>
      </c>
      <c r="CA171" s="198">
        <f>IF('Indicator Data'!V171/'Indicator Data'!$CB171&gt;1,1,'Indicator Data'!V171/'Indicator Data'!$CB171)</f>
        <v>0</v>
      </c>
      <c r="CB171" s="201">
        <f t="shared" si="311"/>
        <v>0</v>
      </c>
      <c r="CC171" s="197">
        <f t="shared" si="267"/>
        <v>0</v>
      </c>
      <c r="CD171" s="201">
        <f>ROUND(IF('Indicator Data'!W171=0,0,IF(LOG('Indicator Data'!W171)&gt;CD$3,10,IF(LOG('Indicator Data'!W171)&lt;CD$4,0,10-(CD$3-LOG('Indicator Data'!W171))/(CD$3-CD$4)*10))),1)</f>
        <v>0</v>
      </c>
      <c r="CE171" s="198">
        <f>'Indicator Data'!W171/'Indicator Data'!$CB171</f>
        <v>0</v>
      </c>
      <c r="CF171" s="201">
        <f t="shared" si="312"/>
        <v>0</v>
      </c>
      <c r="CG171" s="197">
        <f t="shared" si="268"/>
        <v>0</v>
      </c>
      <c r="CH171" s="199">
        <f t="shared" si="313"/>
        <v>0</v>
      </c>
      <c r="CI171" s="201">
        <f>IF('Indicator Data'!BR171="No data","x",ROUND(IF('Indicator Data'!BR171&gt;CI$3,0,IF('Indicator Data'!BR171&lt;CI$4,10,(CI$3-'Indicator Data'!BR171)/(CI$3-CI$4)*10)),1))</f>
        <v>0</v>
      </c>
      <c r="CJ171" s="201">
        <f>IF('Indicator Data'!BS171="No data","x",ROUND(IF('Indicator Data'!BS171&gt;CJ$3,0,IF('Indicator Data'!BS171&lt;CJ$4,10,(CJ$3-'Indicator Data'!BS171)/(CJ$3-CJ$4)*10)),1))</f>
        <v>0</v>
      </c>
      <c r="CK171" s="201" t="str">
        <f>IF('Indicator Data'!AC171="No data","x",ROUND(IF('Indicator Data'!AC171&gt;CK$3,0,IF('Indicator Data'!AC171&lt;CK$4,10,(CK$3-'Indicator Data'!AC171)/(CK$3-CK$4)*10)),1))</f>
        <v>x</v>
      </c>
      <c r="CL171" s="197">
        <f t="shared" si="314"/>
        <v>0</v>
      </c>
      <c r="CM171" s="201">
        <f>IF('Indicator Data'!X171="No data","x",ROUND(IF(LOG('Indicator Data'!X171)&gt;CM$3,10,IF(LOG('Indicator Data'!X171)&lt;CM$4,0,10-(CM$3-LOG('Indicator Data'!X171))/(CM$3-CM$4)*10)),1))</f>
        <v>7.8</v>
      </c>
      <c r="CN171" s="201">
        <f>IF('Indicator Data'!Y171="No data","x",ROUND(IF('Indicator Data'!Y171&gt;CN$3,10,IF('Indicator Data'!Y171&lt;CN$4,0,10-(CN$3-'Indicator Data'!Y171)/(CN$3-CN$4)*10)),1))</f>
        <v>1.6</v>
      </c>
      <c r="CO171" s="201">
        <f>IF('Indicator Data'!Z171="No data","x",ROUND(IF('Indicator Data'!Z171&gt;CO$3,10,IF('Indicator Data'!Z171&lt;CO$4,0,10-(CO$3-'Indicator Data'!Z171)/(CO$3-CO$4)*10)),1))</f>
        <v>7.4</v>
      </c>
      <c r="CP171" s="201" t="str">
        <f>IF('Indicator Data'!AA171="No data","x",ROUND(IF('Indicator Data'!AA171&gt;CP$3,10,IF('Indicator Data'!AA171&lt;CP$4,0,10-(CP$3-'Indicator Data'!AA171)/(CP$3-CP$4)*10)),1))</f>
        <v>x</v>
      </c>
      <c r="CQ171" s="197">
        <f t="shared" si="269"/>
        <v>5.6</v>
      </c>
      <c r="CR171" s="199">
        <f t="shared" si="270"/>
        <v>3.7</v>
      </c>
      <c r="CS171" s="201" t="str">
        <f>IF('Indicator Data'!AF171="No data","x",ROUND(IF('Indicator Data'!AF171&gt;CS$3,10,IF('Indicator Data'!AF171&lt;CS$4,0,10-(CS$3-'Indicator Data'!AF171)/(CS$3-CS$4)*10)),1))</f>
        <v>x</v>
      </c>
      <c r="CT171" s="201">
        <f>IF('Indicator Data'!AG171="No data","x",ROUND(IF('Indicator Data'!AG171&gt;CT$3,10,IF('Indicator Data'!AG171&lt;CT$4,0,10-(CT$3-'Indicator Data'!AG171)/(CT$3-CT$4)*10)),1))</f>
        <v>0.1</v>
      </c>
      <c r="CU171" s="197">
        <f t="shared" si="271"/>
        <v>4.2</v>
      </c>
      <c r="CV171" s="201">
        <f>IF('Indicator Data'!AB171="No data","x",ROUND(IF('Indicator Data'!AB171&gt;CV$3,10,IF('Indicator Data'!AB171&lt;CV$4,0,10-(CV$3-'Indicator Data'!AB171)/(CV$3-CV$4)*10)),1))</f>
        <v>0</v>
      </c>
      <c r="CW171" s="197">
        <f t="shared" si="272"/>
        <v>0</v>
      </c>
      <c r="CX171" s="198">
        <f>IF('Indicator Data'!AD171="No data","x",'Indicator Data'!AD171/'Indicator Data'!$CA171)</f>
        <v>3.9920883856456752E-4</v>
      </c>
      <c r="CY171" s="201">
        <f t="shared" si="315"/>
        <v>6</v>
      </c>
      <c r="CZ171" s="201" t="str">
        <f>IF('Indicator Data'!AE171="No data","x",ROUND(IF('Indicator Data'!AE171&gt;CZ$3,0,IF('Indicator Data'!AE171&lt;CZ$4,10,(CZ$3-'Indicator Data'!AE171)/(CZ$3-CZ$4)*10)),1))</f>
        <v>x</v>
      </c>
      <c r="DA171" s="197">
        <f t="shared" si="273"/>
        <v>6</v>
      </c>
      <c r="DB171" s="199">
        <f t="shared" si="274"/>
        <v>3.4</v>
      </c>
      <c r="DC171" s="200">
        <f t="shared" si="316"/>
        <v>1.9</v>
      </c>
      <c r="DD171" s="202">
        <f t="shared" si="317"/>
        <v>2.2999999999999998</v>
      </c>
      <c r="DE171" s="201">
        <f>ROUND(IF('Indicator Data'!AH171=0,0,IF('Indicator Data'!AH171&gt;DE$3,10,IF('Indicator Data'!AH171&lt;DE$4,0,10-(DE$3-'Indicator Data'!AH171)/(DE$3-DE$4)*10))),1)</f>
        <v>0</v>
      </c>
      <c r="DF171" s="201">
        <f>ROUND(IF('Indicator Data'!AI171=0,0,IF(LOG('Indicator Data'!AI171)&gt;LOG(DF$3),10,IF(LOG('Indicator Data'!AI171)&lt;LOG(DF$4),0,10-(LOG(DF$3)-LOG('Indicator Data'!AI171))/(LOG(DF$3)-LOG(DF$4))*10))),1)</f>
        <v>0</v>
      </c>
      <c r="DG171" s="203">
        <f t="shared" si="318"/>
        <v>0</v>
      </c>
      <c r="DH171" s="197">
        <f>'Indicator Data'!AJ171</f>
        <v>0</v>
      </c>
      <c r="DI171" s="197">
        <f>'Indicator Data'!AK171</f>
        <v>0</v>
      </c>
      <c r="DJ171" s="200">
        <f t="shared" si="319"/>
        <v>0</v>
      </c>
      <c r="DK171" s="202">
        <f t="shared" si="320"/>
        <v>0</v>
      </c>
      <c r="DL171" s="13"/>
      <c r="DM171" s="24"/>
      <c r="DN171" s="2"/>
    </row>
    <row r="172" spans="1:118">
      <c r="A172" s="205" t="str">
        <f>'Indicator Data'!A172</f>
        <v>Syria</v>
      </c>
      <c r="B172" s="206" t="str">
        <f>'Indicator Data'!B172</f>
        <v>SYR</v>
      </c>
      <c r="C172" s="204">
        <f>ROUND(IF('Indicator Data'!C172=0,0.1,IF(LOG('Indicator Data'!C172)&gt;C$3,10,IF(LOG('Indicator Data'!C172)&lt;C$4,0,10-(C$3-LOG('Indicator Data'!C172))/(C$3-C$4)*10))),1)</f>
        <v>8.8000000000000007</v>
      </c>
      <c r="D172" s="196">
        <f>ROUND(IF('Indicator Data'!D172=0,0.1,IF(LOG('Indicator Data'!D172)&gt;D$3,10,IF(LOG('Indicator Data'!D172)&lt;D$4,0,10-(D$3-LOG('Indicator Data'!D172))/(D$3-D$4)*10))),1)</f>
        <v>8.6</v>
      </c>
      <c r="E172" s="197">
        <f t="shared" si="275"/>
        <v>8.6999999999999993</v>
      </c>
      <c r="F172" s="197">
        <f>IF('Indicator Data'!E172="No data",0.1,(ROUND(IF('Indicator Data'!E172=0,0,IF(LOG('Indicator Data'!E172)&gt;F$3,10,IF(LOG('Indicator Data'!E172)&lt;F$4,0,10-(F$3-LOG('Indicator Data'!E172))/(F$3-F$4)*10))),1)))</f>
        <v>7.1</v>
      </c>
      <c r="G172" s="197">
        <f>ROUND(IF('Indicator Data'!F172=0,0,IF(LOG('Indicator Data'!F172)&gt;G$3,10,IF(LOG('Indicator Data'!F172)&lt;G$4,0,10-(G$3-LOG('Indicator Data'!F172))/(G$3-G$4)*10))),1)</f>
        <v>5.5</v>
      </c>
      <c r="H172" s="196">
        <f>ROUND(IF('Indicator Data'!G172=0,0,IF(LOG('Indicator Data'!G172)&gt;H$3,10,IF(LOG('Indicator Data'!G172)&lt;H$4,0,10-(H$3-LOG('Indicator Data'!G172))/(H$3-H$4)*10))),1)</f>
        <v>0</v>
      </c>
      <c r="I172" s="196">
        <f>ROUND(IF('Indicator Data'!H172=0,0,IF(LOG('Indicator Data'!H172)&gt;I$3,10,IF(LOG('Indicator Data'!H172)&lt;I$4,0,10-(I$3-LOG('Indicator Data'!H172))/(I$3-I$4)*10))),1)</f>
        <v>0</v>
      </c>
      <c r="J172" s="196">
        <f t="shared" si="276"/>
        <v>0</v>
      </c>
      <c r="K172" s="196">
        <f>ROUND(IF('Indicator Data'!I172=0,0,IF(LOG('Indicator Data'!I172)&gt;K$3,10,IF(LOG('Indicator Data'!I172)&lt;K$4,0,10-(K$3-LOG('Indicator Data'!I172))/(K$3-K$4)*10))),1)</f>
        <v>0</v>
      </c>
      <c r="L172" s="197">
        <f t="shared" si="277"/>
        <v>0</v>
      </c>
      <c r="M172" s="197">
        <f>ROUND(IF('Indicator Data'!J172=0,0,IF(LOG('Indicator Data'!J172)&gt;M$3,10,IF(LOG('Indicator Data'!J172)&lt;M$4,0,10-(M$3-LOG('Indicator Data'!J172))/(M$3-M$4)*10))),1)</f>
        <v>9.1999999999999993</v>
      </c>
      <c r="N172" s="198">
        <f>'Indicator Data'!C172/'Indicator Data'!$CB172</f>
        <v>1.7598961683039328E-3</v>
      </c>
      <c r="O172" s="198">
        <f>'Indicator Data'!D172/'Indicator Data'!$CB172</f>
        <v>2.100164044539323E-4</v>
      </c>
      <c r="P172" s="198">
        <f>IF(F172=0.1,"x",'Indicator Data'!E172/'Indicator Data'!$CB172)</f>
        <v>3.7725998592400708E-3</v>
      </c>
      <c r="Q172" s="198">
        <f>'Indicator Data'!F172/'Indicator Data'!$CB172</f>
        <v>1.0937069225262295E-6</v>
      </c>
      <c r="R172" s="198">
        <f>'Indicator Data'!G172/'Indicator Data'!$CB172</f>
        <v>0</v>
      </c>
      <c r="S172" s="198">
        <f>'Indicator Data'!H172/'Indicator Data'!$CB172</f>
        <v>0</v>
      </c>
      <c r="T172" s="198">
        <f>'Indicator Data'!I172/'Indicator Data'!$CB172</f>
        <v>0</v>
      </c>
      <c r="U172" s="198">
        <f>'Indicator Data'!J172/'Indicator Data'!$CB172</f>
        <v>2.5144886182679204E-3</v>
      </c>
      <c r="V172" s="196">
        <f t="shared" si="278"/>
        <v>8.8000000000000007</v>
      </c>
      <c r="W172" s="196">
        <f t="shared" si="279"/>
        <v>2.1</v>
      </c>
      <c r="X172" s="197">
        <f t="shared" si="280"/>
        <v>6.5</v>
      </c>
      <c r="Y172" s="197">
        <f t="shared" si="281"/>
        <v>2.5</v>
      </c>
      <c r="Z172" s="197">
        <f t="shared" si="282"/>
        <v>5.6</v>
      </c>
      <c r="AA172" s="196">
        <f t="shared" si="283"/>
        <v>0</v>
      </c>
      <c r="AB172" s="196">
        <f t="shared" si="284"/>
        <v>0</v>
      </c>
      <c r="AC172" s="196">
        <f t="shared" si="285"/>
        <v>0</v>
      </c>
      <c r="AD172" s="196">
        <f t="shared" si="286"/>
        <v>0</v>
      </c>
      <c r="AE172" s="197">
        <f t="shared" si="287"/>
        <v>0</v>
      </c>
      <c r="AF172" s="197">
        <f t="shared" si="288"/>
        <v>0.8</v>
      </c>
      <c r="AG172" s="196">
        <f>ROUND(IF('Indicator Data'!K172=0,0,IF('Indicator Data'!K172&gt;AG$3,10,IF('Indicator Data'!K172&lt;AG$4,0,10-(AG$3-'Indicator Data'!K172)/(AG$3-AG$4)*10))),1)</f>
        <v>1.9</v>
      </c>
      <c r="AH172" s="199">
        <f t="shared" si="289"/>
        <v>8.8000000000000007</v>
      </c>
      <c r="AI172" s="199">
        <f t="shared" si="290"/>
        <v>5.4</v>
      </c>
      <c r="AJ172" s="197">
        <f t="shared" si="291"/>
        <v>0</v>
      </c>
      <c r="AK172" s="197">
        <f t="shared" si="292"/>
        <v>0</v>
      </c>
      <c r="AL172" s="199">
        <f t="shared" si="293"/>
        <v>0</v>
      </c>
      <c r="AM172" s="199">
        <f t="shared" si="294"/>
        <v>0</v>
      </c>
      <c r="AN172" s="197">
        <f t="shared" si="295"/>
        <v>6.7</v>
      </c>
      <c r="AO172" s="200">
        <f t="shared" si="296"/>
        <v>7.8</v>
      </c>
      <c r="AP172" s="200">
        <f t="shared" si="260"/>
        <v>5.2</v>
      </c>
      <c r="AQ172" s="200">
        <f t="shared" si="297"/>
        <v>5.6</v>
      </c>
      <c r="AR172" s="200">
        <f t="shared" si="298"/>
        <v>0</v>
      </c>
      <c r="AS172" s="199">
        <f t="shared" si="299"/>
        <v>4.3</v>
      </c>
      <c r="AT172" s="199">
        <f>IF('Indicator Data'!L172="No data","x",IF('Indicator Data'!CC172&lt;1000,"x",ROUND((IF('Indicator Data'!L172&gt;AT$3,10,IF('Indicator Data'!L172&lt;AT$4,0,10-(AT$3-'Indicator Data'!L172)/(AT$3-AT$4)*10))),1)))</f>
        <v>10</v>
      </c>
      <c r="AU172" s="200">
        <f t="shared" si="300"/>
        <v>7.2</v>
      </c>
      <c r="AV172" s="201">
        <f>IF('Indicator Data'!M172="No data","x",ROUND(IF('Indicator Data'!M172=0,0,IF(LOG('Indicator Data'!M172)&gt;AV$3,10,IF(LOG('Indicator Data'!M172)&lt;AV$4,0,10-(AV$3-LOG('Indicator Data'!M172))/(AV$3-AV$4)*10))),1))</f>
        <v>8.8000000000000007</v>
      </c>
      <c r="AW172" s="198">
        <f>IF(AV172="x","x",'Indicator Data'!M172/'Indicator Data'!$CB172)</f>
        <v>0.75803949511086965</v>
      </c>
      <c r="AX172" s="201">
        <f t="shared" si="301"/>
        <v>8.4</v>
      </c>
      <c r="AY172" s="197">
        <f t="shared" si="261"/>
        <v>8.6</v>
      </c>
      <c r="AZ172" s="201" t="str">
        <f>IF('Indicator Data'!N172="No data","x",ROUND(IF('Indicator Data'!N172=0,0,IF(LOG('Indicator Data'!N172)&gt;AZ$3,10,IF(LOG('Indicator Data'!N172)&lt;AZ$4,0,10-(AZ$3-LOG('Indicator Data'!N172))/(AZ$3-AZ$4)*10))),1))</f>
        <v>x</v>
      </c>
      <c r="BA172" s="198" t="str">
        <f>IF(AZ172="x","x",'Indicator Data'!N172/'Indicator Data'!$CB172)</f>
        <v>x</v>
      </c>
      <c r="BB172" s="201" t="str">
        <f t="shared" si="302"/>
        <v>x</v>
      </c>
      <c r="BC172" s="197" t="str">
        <f t="shared" si="262"/>
        <v>x</v>
      </c>
      <c r="BD172" s="201" t="str">
        <f>IF('Indicator Data'!O172="No data","x",ROUND(IF('Indicator Data'!O172=0,0,IF(LOG('Indicator Data'!O172)&gt;BD$3,10,IF(LOG('Indicator Data'!O172)&lt;BD$4,0,10-(BD$3-LOG('Indicator Data'!O172))/(BD$3-BD$4)*10))),1))</f>
        <v>x</v>
      </c>
      <c r="BE172" s="198" t="str">
        <f>IF(BD172="x","x",'Indicator Data'!O172/'Indicator Data'!$CB172)</f>
        <v>x</v>
      </c>
      <c r="BF172" s="201" t="str">
        <f t="shared" si="303"/>
        <v>x</v>
      </c>
      <c r="BG172" s="197" t="str">
        <f t="shared" si="263"/>
        <v>x</v>
      </c>
      <c r="BH172" s="201" t="str">
        <f>IF('Indicator Data'!P172="No data","x",ROUND(IF('Indicator Data'!P172=0,0,IF(LOG('Indicator Data'!P172)&gt;BH$3,10,IF(LOG('Indicator Data'!P172)&lt;BH$4,0,10-(BH$3-LOG('Indicator Data'!P172))/(BH$3-BH$4)*10))),1))</f>
        <v>x</v>
      </c>
      <c r="BI172" s="198" t="str">
        <f>IF(BH172="x","x",'Indicator Data'!P172/'Indicator Data'!$CB172)</f>
        <v>x</v>
      </c>
      <c r="BJ172" s="201" t="str">
        <f t="shared" si="304"/>
        <v>x</v>
      </c>
      <c r="BK172" s="197" t="str">
        <f t="shared" si="264"/>
        <v>x</v>
      </c>
      <c r="BL172" s="199">
        <f t="shared" si="265"/>
        <v>8.6</v>
      </c>
      <c r="BM172" s="201">
        <f>ROUND(IF('Indicator Data'!Q172=0,0,IF(LOG('Indicator Data'!Q172)&gt;BM$3,10,IF(LOG('Indicator Data'!Q172)&lt;BM$4,0,10-(BM$3-LOG('Indicator Data'!Q172))/(BM$3-BM$4)*10))),1)</f>
        <v>0</v>
      </c>
      <c r="BN172" s="252">
        <f>'Indicator Data'!R172</f>
        <v>0</v>
      </c>
      <c r="BO172" s="201">
        <f t="shared" si="305"/>
        <v>0</v>
      </c>
      <c r="BP172" s="201">
        <f t="shared" si="306"/>
        <v>0</v>
      </c>
      <c r="BQ172" s="201">
        <f>ROUND(IF('Indicator Data'!S172=0,0,IF(LOG('Indicator Data'!S172)&gt;BQ$3,10,IF(LOG('Indicator Data'!S172)&lt;BQ$4,0,10-(BQ$3-LOG('Indicator Data'!S172))/(BQ$3-BQ$4)*10))),1)</f>
        <v>0</v>
      </c>
      <c r="BR172" s="252">
        <f>'Indicator Data'!T172</f>
        <v>0</v>
      </c>
      <c r="BS172" s="201">
        <f t="shared" si="307"/>
        <v>0</v>
      </c>
      <c r="BT172" s="201">
        <f t="shared" si="308"/>
        <v>0</v>
      </c>
      <c r="BU172" s="197">
        <f t="shared" si="309"/>
        <v>0</v>
      </c>
      <c r="BV172" s="201">
        <f>ROUND(IF('Indicator Data'!U172=0,0,IF(LOG('Indicator Data'!U172)&gt;BV$3,10,IF(LOG('Indicator Data'!U172)&lt;BV$4,0,10-(BV$3-LOG('Indicator Data'!U172))/(BV$3-BV$4)*10))),1)</f>
        <v>6.5</v>
      </c>
      <c r="BW172" s="198">
        <f>'Indicator Data'!U172/'Indicator Data'!$CB172</f>
        <v>1.9299842799889722E-2</v>
      </c>
      <c r="BX172" s="201">
        <f t="shared" si="310"/>
        <v>0.2</v>
      </c>
      <c r="BY172" s="197">
        <f t="shared" si="266"/>
        <v>4</v>
      </c>
      <c r="BZ172" s="201">
        <f>ROUND(IF('Indicator Data'!V172=0,0,IF(LOG('Indicator Data'!V172)&gt;BZ$3,10,IF(LOG('Indicator Data'!V172)&lt;BZ$4,0,10-(BZ$3-LOG('Indicator Data'!V172))/(BZ$3-BZ$4)*10))),1)</f>
        <v>8.6999999999999993</v>
      </c>
      <c r="CA172" s="198">
        <f>IF('Indicator Data'!V172/'Indicator Data'!$CB172&gt;1,1,'Indicator Data'!V172/'Indicator Data'!$CB172)</f>
        <v>0.71194461823961053</v>
      </c>
      <c r="CB172" s="201">
        <f t="shared" si="311"/>
        <v>7.1</v>
      </c>
      <c r="CC172" s="197">
        <f t="shared" si="267"/>
        <v>8</v>
      </c>
      <c r="CD172" s="201">
        <f>ROUND(IF('Indicator Data'!W172=0,0,IF(LOG('Indicator Data'!W172)&gt;CD$3,10,IF(LOG('Indicator Data'!W172)&lt;CD$4,0,10-(CD$3-LOG('Indicator Data'!W172))/(CD$3-CD$4)*10))),1)</f>
        <v>7.1</v>
      </c>
      <c r="CE172" s="198">
        <f>'Indicator Data'!W172/'Indicator Data'!$CB172</f>
        <v>4.7573536735213522E-2</v>
      </c>
      <c r="CF172" s="201">
        <f t="shared" si="312"/>
        <v>0.5</v>
      </c>
      <c r="CG172" s="197">
        <f t="shared" si="268"/>
        <v>4.5999999999999996</v>
      </c>
      <c r="CH172" s="199">
        <f t="shared" si="313"/>
        <v>4.8</v>
      </c>
      <c r="CI172" s="201">
        <f>IF('Indicator Data'!BR172="No data","x",ROUND(IF('Indicator Data'!BR172&gt;CI$3,0,IF('Indicator Data'!BR172&lt;CI$4,10,(CI$3-'Indicator Data'!BR172)/(CI$3-CI$4)*10)),1))</f>
        <v>1</v>
      </c>
      <c r="CJ172" s="201">
        <f>IF('Indicator Data'!BS172="No data","x",ROUND(IF('Indicator Data'!BS172&gt;CJ$3,0,IF('Indicator Data'!BS172&lt;CJ$4,10,(CJ$3-'Indicator Data'!BS172)/(CJ$3-CJ$4)*10)),1))</f>
        <v>0.5</v>
      </c>
      <c r="CK172" s="201">
        <f>IF('Indicator Data'!AC172="No data","x",ROUND(IF('Indicator Data'!AC172&gt;CK$3,0,IF('Indicator Data'!AC172&lt;CK$4,10,(CK$3-'Indicator Data'!AC172)/(CK$3-CK$4)*10)),1))</f>
        <v>2.9</v>
      </c>
      <c r="CL172" s="197">
        <f t="shared" si="314"/>
        <v>1.5</v>
      </c>
      <c r="CM172" s="201">
        <f>IF('Indicator Data'!X172="No data","x",ROUND(IF(LOG('Indicator Data'!X172)&gt;CM$3,10,IF(LOG('Indicator Data'!X172)&lt;CM$4,0,10-(CM$3-LOG('Indicator Data'!X172))/(CM$3-CM$4)*10)),1))</f>
        <v>6.5</v>
      </c>
      <c r="CN172" s="201">
        <f>IF('Indicator Data'!Y172="No data","x",ROUND(IF('Indicator Data'!Y172&gt;CN$3,10,IF('Indicator Data'!Y172&lt;CN$4,0,10-(CN$3-'Indicator Data'!Y172)/(CN$3-CN$4)*10)),1))</f>
        <v>7.4</v>
      </c>
      <c r="CO172" s="201">
        <f>IF('Indicator Data'!Z172="No data","x",ROUND(IF('Indicator Data'!Z172&gt;CO$3,10,IF('Indicator Data'!Z172&lt;CO$4,0,10-(CO$3-'Indicator Data'!Z172)/(CO$3-CO$4)*10)),1))</f>
        <v>5.5</v>
      </c>
      <c r="CP172" s="201" t="str">
        <f>IF('Indicator Data'!AA172="No data","x",ROUND(IF('Indicator Data'!AA172&gt;CP$3,10,IF('Indicator Data'!AA172&lt;CP$4,0,10-(CP$3-'Indicator Data'!AA172)/(CP$3-CP$4)*10)),1))</f>
        <v>x</v>
      </c>
      <c r="CQ172" s="197">
        <f t="shared" si="269"/>
        <v>6.5</v>
      </c>
      <c r="CR172" s="199">
        <f t="shared" si="270"/>
        <v>4.8</v>
      </c>
      <c r="CS172" s="201">
        <f>IF('Indicator Data'!AF172="No data","x",ROUND(IF('Indicator Data'!AF172&gt;CS$3,10,IF('Indicator Data'!AF172&lt;CS$4,0,10-(CS$3-'Indicator Data'!AF172)/(CS$3-CS$4)*10)),1))</f>
        <v>4.2</v>
      </c>
      <c r="CT172" s="201">
        <f>IF('Indicator Data'!AG172="No data","x",ROUND(IF('Indicator Data'!AG172&gt;CT$3,10,IF('Indicator Data'!AG172&lt;CT$4,0,10-(CT$3-'Indicator Data'!AG172)/(CT$3-CT$4)*10)),1))</f>
        <v>4</v>
      </c>
      <c r="CU172" s="197">
        <f t="shared" si="271"/>
        <v>5.5</v>
      </c>
      <c r="CV172" s="201">
        <f>IF('Indicator Data'!AB172="No data","x",ROUND(IF('Indicator Data'!AB172&gt;CV$3,10,IF('Indicator Data'!AB172&lt;CV$4,0,10-(CV$3-'Indicator Data'!AB172)/(CV$3-CV$4)*10)),1))</f>
        <v>0.2</v>
      </c>
      <c r="CW172" s="197">
        <f t="shared" si="272"/>
        <v>1.2</v>
      </c>
      <c r="CX172" s="198">
        <f>IF('Indicator Data'!AD172="No data","x",'Indicator Data'!AD172/'Indicator Data'!$CA172)</f>
        <v>8.2134059309887627E-4</v>
      </c>
      <c r="CY172" s="201">
        <f t="shared" si="315"/>
        <v>1.8</v>
      </c>
      <c r="CZ172" s="201">
        <f>IF('Indicator Data'!AE172="No data","x",ROUND(IF('Indicator Data'!AE172&gt;CZ$3,0,IF('Indicator Data'!AE172&lt;CZ$4,10,(CZ$3-'Indicator Data'!AE172)/(CZ$3-CZ$4)*10)),1))</f>
        <v>6</v>
      </c>
      <c r="DA172" s="197">
        <f t="shared" si="273"/>
        <v>3.9</v>
      </c>
      <c r="DB172" s="199">
        <f t="shared" si="274"/>
        <v>3.5</v>
      </c>
      <c r="DC172" s="200">
        <f t="shared" si="316"/>
        <v>5.9</v>
      </c>
      <c r="DD172" s="202">
        <f t="shared" si="317"/>
        <v>5.7</v>
      </c>
      <c r="DE172" s="201">
        <f>ROUND(IF('Indicator Data'!AH172=0,0,IF('Indicator Data'!AH172&gt;DE$3,10,IF('Indicator Data'!AH172&lt;DE$4,0,10-(DE$3-'Indicator Data'!AH172)/(DE$3-DE$4)*10))),1)</f>
        <v>10</v>
      </c>
      <c r="DF172" s="201">
        <f>ROUND(IF('Indicator Data'!AI172=0,0,IF(LOG('Indicator Data'!AI172)&gt;LOG(DF$3),10,IF(LOG('Indicator Data'!AI172)&lt;LOG(DF$4),0,10-(LOG(DF$3)-LOG('Indicator Data'!AI172))/(LOG(DF$3)-LOG(DF$4))*10))),1)</f>
        <v>9.8000000000000007</v>
      </c>
      <c r="DG172" s="203">
        <f t="shared" si="318"/>
        <v>9.9</v>
      </c>
      <c r="DH172" s="197">
        <f>'Indicator Data'!AJ172</f>
        <v>5</v>
      </c>
      <c r="DI172" s="197">
        <f>'Indicator Data'!AK172</f>
        <v>5</v>
      </c>
      <c r="DJ172" s="200">
        <f t="shared" si="319"/>
        <v>10</v>
      </c>
      <c r="DK172" s="202">
        <f t="shared" si="320"/>
        <v>10</v>
      </c>
      <c r="DL172" s="13"/>
      <c r="DM172" s="24"/>
      <c r="DN172" s="2"/>
    </row>
    <row r="173" spans="1:118">
      <c r="A173" s="205" t="str">
        <f>'Indicator Data'!A173</f>
        <v>Tajikistan</v>
      </c>
      <c r="B173" s="206" t="str">
        <f>'Indicator Data'!B173</f>
        <v>TJK</v>
      </c>
      <c r="C173" s="204">
        <f>ROUND(IF('Indicator Data'!C173=0,0.1,IF(LOG('Indicator Data'!C173)&gt;C$3,10,IF(LOG('Indicator Data'!C173)&lt;C$4,0,10-(C$3-LOG('Indicator Data'!C173))/(C$3-C$4)*10))),1)</f>
        <v>8.1</v>
      </c>
      <c r="D173" s="196">
        <f>ROUND(IF('Indicator Data'!D173=0,0.1,IF(LOG('Indicator Data'!D173)&gt;D$3,10,IF(LOG('Indicator Data'!D173)&lt;D$4,0,10-(D$3-LOG('Indicator Data'!D173))/(D$3-D$4)*10))),1)</f>
        <v>9.6</v>
      </c>
      <c r="E173" s="197">
        <f t="shared" si="275"/>
        <v>9</v>
      </c>
      <c r="F173" s="197">
        <f>IF('Indicator Data'!E173="No data",0.1,(ROUND(IF('Indicator Data'!E173=0,0,IF(LOG('Indicator Data'!E173)&gt;F$3,10,IF(LOG('Indicator Data'!E173)&lt;F$4,0,10-(F$3-LOG('Indicator Data'!E173))/(F$3-F$4)*10))),1)))</f>
        <v>6.7</v>
      </c>
      <c r="G173" s="197">
        <f>ROUND(IF('Indicator Data'!F173=0,0,IF(LOG('Indicator Data'!F173)&gt;G$3,10,IF(LOG('Indicator Data'!F173)&lt;G$4,0,10-(G$3-LOG('Indicator Data'!F173))/(G$3-G$4)*10))),1)</f>
        <v>0</v>
      </c>
      <c r="H173" s="196">
        <f>ROUND(IF('Indicator Data'!G173=0,0,IF(LOG('Indicator Data'!G173)&gt;H$3,10,IF(LOG('Indicator Data'!G173)&lt;H$4,0,10-(H$3-LOG('Indicator Data'!G173))/(H$3-H$4)*10))),1)</f>
        <v>0</v>
      </c>
      <c r="I173" s="196">
        <f>ROUND(IF('Indicator Data'!H173=0,0,IF(LOG('Indicator Data'!H173)&gt;I$3,10,IF(LOG('Indicator Data'!H173)&lt;I$4,0,10-(I$3-LOG('Indicator Data'!H173))/(I$3-I$4)*10))),1)</f>
        <v>0</v>
      </c>
      <c r="J173" s="196">
        <f t="shared" si="276"/>
        <v>0</v>
      </c>
      <c r="K173" s="196">
        <f>ROUND(IF('Indicator Data'!I173=0,0,IF(LOG('Indicator Data'!I173)&gt;K$3,10,IF(LOG('Indicator Data'!I173)&lt;K$4,0,10-(K$3-LOG('Indicator Data'!I173))/(K$3-K$4)*10))),1)</f>
        <v>0</v>
      </c>
      <c r="L173" s="197">
        <f t="shared" si="277"/>
        <v>0</v>
      </c>
      <c r="M173" s="197">
        <f>ROUND(IF('Indicator Data'!J173=0,0,IF(LOG('Indicator Data'!J173)&gt;M$3,10,IF(LOG('Indicator Data'!J173)&lt;M$4,0,10-(M$3-LOG('Indicator Data'!J173))/(M$3-M$4)*10))),1)</f>
        <v>10</v>
      </c>
      <c r="N173" s="198">
        <f>'Indicator Data'!C173/'Indicator Data'!$CB173</f>
        <v>2.1052630591238235E-3</v>
      </c>
      <c r="O173" s="198">
        <f>'Indicator Data'!D173/'Indicator Data'!$CB173</f>
        <v>8.9817426459138066E-4</v>
      </c>
      <c r="P173" s="198">
        <f>IF(F173=0.1,"x",'Indicator Data'!E173/'Indicator Data'!$CB173)</f>
        <v>5.7027210773702144E-3</v>
      </c>
      <c r="Q173" s="198">
        <f>'Indicator Data'!F173/'Indicator Data'!$CB173</f>
        <v>0</v>
      </c>
      <c r="R173" s="198">
        <f>'Indicator Data'!G173/'Indicator Data'!$CB173</f>
        <v>0</v>
      </c>
      <c r="S173" s="198">
        <f>'Indicator Data'!H173/'Indicator Data'!$CB173</f>
        <v>0</v>
      </c>
      <c r="T173" s="198">
        <f>'Indicator Data'!I173/'Indicator Data'!$CB173</f>
        <v>0</v>
      </c>
      <c r="U173" s="198">
        <f>'Indicator Data'!J173/'Indicator Data'!$CB173</f>
        <v>1.2797048019192684E-2</v>
      </c>
      <c r="V173" s="196">
        <f t="shared" si="278"/>
        <v>10</v>
      </c>
      <c r="W173" s="196">
        <f t="shared" si="279"/>
        <v>9</v>
      </c>
      <c r="X173" s="197">
        <f t="shared" si="280"/>
        <v>9.6</v>
      </c>
      <c r="Y173" s="197">
        <f t="shared" si="281"/>
        <v>3.8</v>
      </c>
      <c r="Z173" s="197">
        <f t="shared" si="282"/>
        <v>0</v>
      </c>
      <c r="AA173" s="196">
        <f t="shared" si="283"/>
        <v>0</v>
      </c>
      <c r="AB173" s="196">
        <f t="shared" si="284"/>
        <v>0</v>
      </c>
      <c r="AC173" s="196">
        <f t="shared" si="285"/>
        <v>0</v>
      </c>
      <c r="AD173" s="196">
        <f t="shared" si="286"/>
        <v>0</v>
      </c>
      <c r="AE173" s="197">
        <f t="shared" si="287"/>
        <v>0</v>
      </c>
      <c r="AF173" s="197">
        <f t="shared" si="288"/>
        <v>4.3</v>
      </c>
      <c r="AG173" s="196">
        <f>ROUND(IF('Indicator Data'!K173=0,0,IF('Indicator Data'!K173&gt;AG$3,10,IF('Indicator Data'!K173&lt;AG$4,0,10-(AG$3-'Indicator Data'!K173)/(AG$3-AG$4)*10))),1)</f>
        <v>1.9</v>
      </c>
      <c r="AH173" s="199">
        <f t="shared" si="289"/>
        <v>9.1</v>
      </c>
      <c r="AI173" s="199">
        <f t="shared" si="290"/>
        <v>9.3000000000000007</v>
      </c>
      <c r="AJ173" s="197">
        <f t="shared" si="291"/>
        <v>0</v>
      </c>
      <c r="AK173" s="197">
        <f t="shared" si="292"/>
        <v>0</v>
      </c>
      <c r="AL173" s="199">
        <f t="shared" si="293"/>
        <v>0</v>
      </c>
      <c r="AM173" s="199">
        <f t="shared" si="294"/>
        <v>0</v>
      </c>
      <c r="AN173" s="197">
        <f t="shared" si="295"/>
        <v>8.4</v>
      </c>
      <c r="AO173" s="200">
        <f t="shared" si="296"/>
        <v>9.3000000000000007</v>
      </c>
      <c r="AP173" s="200">
        <f t="shared" si="260"/>
        <v>5.4</v>
      </c>
      <c r="AQ173" s="200">
        <f t="shared" si="297"/>
        <v>0</v>
      </c>
      <c r="AR173" s="200">
        <f t="shared" si="298"/>
        <v>0</v>
      </c>
      <c r="AS173" s="199">
        <f t="shared" si="299"/>
        <v>5.2</v>
      </c>
      <c r="AT173" s="199">
        <f>IF('Indicator Data'!L173="No data","x",IF('Indicator Data'!CC173&lt;1000,"x",ROUND((IF('Indicator Data'!L173&gt;AT$3,10,IF('Indicator Data'!L173&lt;AT$4,0,10-(AT$3-'Indicator Data'!L173)/(AT$3-AT$4)*10))),1)))</f>
        <v>10</v>
      </c>
      <c r="AU173" s="200">
        <f t="shared" si="300"/>
        <v>7.6</v>
      </c>
      <c r="AV173" s="201">
        <f>IF('Indicator Data'!M173="No data","x",ROUND(IF('Indicator Data'!M173=0,0,IF(LOG('Indicator Data'!M173)&gt;AV$3,10,IF(LOG('Indicator Data'!M173)&lt;AV$4,0,10-(AV$3-LOG('Indicator Data'!M173))/(AV$3-AV$4)*10))),1))</f>
        <v>8.4</v>
      </c>
      <c r="AW173" s="198">
        <f>IF(AV173="x","x",'Indicator Data'!M173/'Indicator Data'!$CB173)</f>
        <v>0.83575628562649085</v>
      </c>
      <c r="AX173" s="201">
        <f t="shared" si="301"/>
        <v>9.3000000000000007</v>
      </c>
      <c r="AY173" s="197">
        <f t="shared" si="261"/>
        <v>8.9</v>
      </c>
      <c r="AZ173" s="201" t="str">
        <f>IF('Indicator Data'!N173="No data","x",ROUND(IF('Indicator Data'!N173=0,0,IF(LOG('Indicator Data'!N173)&gt;AZ$3,10,IF(LOG('Indicator Data'!N173)&lt;AZ$4,0,10-(AZ$3-LOG('Indicator Data'!N173))/(AZ$3-AZ$4)*10))),1))</f>
        <v>x</v>
      </c>
      <c r="BA173" s="198" t="str">
        <f>IF(AZ173="x","x",'Indicator Data'!N173/'Indicator Data'!$CB173)</f>
        <v>x</v>
      </c>
      <c r="BB173" s="201" t="str">
        <f t="shared" si="302"/>
        <v>x</v>
      </c>
      <c r="BC173" s="197" t="str">
        <f t="shared" si="262"/>
        <v>x</v>
      </c>
      <c r="BD173" s="201" t="str">
        <f>IF('Indicator Data'!O173="No data","x",ROUND(IF('Indicator Data'!O173=0,0,IF(LOG('Indicator Data'!O173)&gt;BD$3,10,IF(LOG('Indicator Data'!O173)&lt;BD$4,0,10-(BD$3-LOG('Indicator Data'!O173))/(BD$3-BD$4)*10))),1))</f>
        <v>x</v>
      </c>
      <c r="BE173" s="198" t="str">
        <f>IF(BD173="x","x",'Indicator Data'!O173/'Indicator Data'!$CB173)</f>
        <v>x</v>
      </c>
      <c r="BF173" s="201" t="str">
        <f t="shared" si="303"/>
        <v>x</v>
      </c>
      <c r="BG173" s="197" t="str">
        <f t="shared" si="263"/>
        <v>x</v>
      </c>
      <c r="BH173" s="201" t="str">
        <f>IF('Indicator Data'!P173="No data","x",ROUND(IF('Indicator Data'!P173=0,0,IF(LOG('Indicator Data'!P173)&gt;BH$3,10,IF(LOG('Indicator Data'!P173)&lt;BH$4,0,10-(BH$3-LOG('Indicator Data'!P173))/(BH$3-BH$4)*10))),1))</f>
        <v>x</v>
      </c>
      <c r="BI173" s="198" t="str">
        <f>IF(BH173="x","x",'Indicator Data'!P173/'Indicator Data'!$CB173)</f>
        <v>x</v>
      </c>
      <c r="BJ173" s="201" t="str">
        <f t="shared" si="304"/>
        <v>x</v>
      </c>
      <c r="BK173" s="197" t="str">
        <f t="shared" si="264"/>
        <v>x</v>
      </c>
      <c r="BL173" s="199">
        <f t="shared" si="265"/>
        <v>8.9</v>
      </c>
      <c r="BM173" s="201">
        <f>ROUND(IF('Indicator Data'!Q173=0,0,IF(LOG('Indicator Data'!Q173)&gt;BM$3,10,IF(LOG('Indicator Data'!Q173)&lt;BM$4,0,10-(BM$3-LOG('Indicator Data'!Q173))/(BM$3-BM$4)*10))),1)</f>
        <v>0</v>
      </c>
      <c r="BN173" s="252">
        <f>'Indicator Data'!R173</f>
        <v>0</v>
      </c>
      <c r="BO173" s="201">
        <f t="shared" si="305"/>
        <v>0</v>
      </c>
      <c r="BP173" s="201">
        <f t="shared" si="306"/>
        <v>0</v>
      </c>
      <c r="BQ173" s="201">
        <f>ROUND(IF('Indicator Data'!S173=0,0,IF(LOG('Indicator Data'!S173)&gt;BQ$3,10,IF(LOG('Indicator Data'!S173)&lt;BQ$4,0,10-(BQ$3-LOG('Indicator Data'!S173))/(BQ$3-BQ$4)*10))),1)</f>
        <v>0</v>
      </c>
      <c r="BR173" s="252">
        <f>'Indicator Data'!T173</f>
        <v>0</v>
      </c>
      <c r="BS173" s="201">
        <f t="shared" si="307"/>
        <v>0</v>
      </c>
      <c r="BT173" s="201">
        <f t="shared" si="308"/>
        <v>0</v>
      </c>
      <c r="BU173" s="197">
        <f t="shared" si="309"/>
        <v>0</v>
      </c>
      <c r="BV173" s="201">
        <f>ROUND(IF('Indicator Data'!U173=0,0,IF(LOG('Indicator Data'!U173)&gt;BV$3,10,IF(LOG('Indicator Data'!U173)&lt;BV$4,0,10-(BV$3-LOG('Indicator Data'!U173))/(BV$3-BV$4)*10))),1)</f>
        <v>6.8</v>
      </c>
      <c r="BW173" s="198">
        <f>'Indicator Data'!U173/'Indicator Data'!$CB173</f>
        <v>6.9732012928706594E-2</v>
      </c>
      <c r="BX173" s="201">
        <f t="shared" si="310"/>
        <v>0.8</v>
      </c>
      <c r="BY173" s="197">
        <f t="shared" si="266"/>
        <v>4.4000000000000004</v>
      </c>
      <c r="BZ173" s="201">
        <f>ROUND(IF('Indicator Data'!V173=0,0,IF(LOG('Indicator Data'!V173)&gt;BZ$3,10,IF(LOG('Indicator Data'!V173)&lt;BZ$4,0,10-(BZ$3-LOG('Indicator Data'!V173))/(BZ$3-BZ$4)*10))),1)</f>
        <v>8.1</v>
      </c>
      <c r="CA173" s="198">
        <f>IF('Indicator Data'!V173/'Indicator Data'!$CB173&gt;1,1,'Indicator Data'!V173/'Indicator Data'!$CB173)</f>
        <v>0.54411841564646013</v>
      </c>
      <c r="CB173" s="201">
        <f t="shared" si="311"/>
        <v>5.4</v>
      </c>
      <c r="CC173" s="197">
        <f t="shared" si="267"/>
        <v>7</v>
      </c>
      <c r="CD173" s="201">
        <f>ROUND(IF('Indicator Data'!W173=0,0,IF(LOG('Indicator Data'!W173)&gt;CD$3,10,IF(LOG('Indicator Data'!W173)&lt;CD$4,0,10-(CD$3-LOG('Indicator Data'!W173))/(CD$3-CD$4)*10))),1)</f>
        <v>6.8</v>
      </c>
      <c r="CE173" s="198">
        <f>'Indicator Data'!W173/'Indicator Data'!$CB173</f>
        <v>6.5846999181053051E-2</v>
      </c>
      <c r="CF173" s="201">
        <f t="shared" si="312"/>
        <v>0.7</v>
      </c>
      <c r="CG173" s="197">
        <f t="shared" si="268"/>
        <v>4.4000000000000004</v>
      </c>
      <c r="CH173" s="199">
        <f t="shared" si="313"/>
        <v>4.4000000000000004</v>
      </c>
      <c r="CI173" s="201">
        <f>IF('Indicator Data'!BR173="No data","x",ROUND(IF('Indicator Data'!BR173&gt;CI$3,0,IF('Indicator Data'!BR173&lt;CI$4,10,(CI$3-'Indicator Data'!BR173)/(CI$3-CI$4)*10)),1))</f>
        <v>0.3</v>
      </c>
      <c r="CJ173" s="201">
        <f>IF('Indicator Data'!BS173="No data","x",ROUND(IF('Indicator Data'!BS173&gt;CJ$3,0,IF('Indicator Data'!BS173&lt;CJ$4,10,(CJ$3-'Indicator Data'!BS173)/(CJ$3-CJ$4)*10)),1))</f>
        <v>3.1</v>
      </c>
      <c r="CK173" s="201">
        <f>IF('Indicator Data'!AC173="No data","x",ROUND(IF('Indicator Data'!AC173&gt;CK$3,0,IF('Indicator Data'!AC173&lt;CK$4,10,(CK$3-'Indicator Data'!AC173)/(CK$3-CK$4)*10)),1))</f>
        <v>2.7</v>
      </c>
      <c r="CL173" s="197">
        <f t="shared" si="314"/>
        <v>2</v>
      </c>
      <c r="CM173" s="201">
        <f>IF('Indicator Data'!X173="No data","x",ROUND(IF(LOG('Indicator Data'!X173)&gt;CM$3,10,IF(LOG('Indicator Data'!X173)&lt;CM$4,0,10-(CM$3-LOG('Indicator Data'!X173))/(CM$3-CM$4)*10)),1))</f>
        <v>6.1</v>
      </c>
      <c r="CN173" s="201">
        <f>IF('Indicator Data'!Y173="No data","x",ROUND(IF('Indicator Data'!Y173&gt;CN$3,10,IF('Indicator Data'!Y173&lt;CN$4,0,10-(CN$3-'Indicator Data'!Y173)/(CN$3-CN$4)*10)),1))</f>
        <v>6</v>
      </c>
      <c r="CO173" s="201">
        <f>IF('Indicator Data'!Z173="No data","x",ROUND(IF('Indicator Data'!Z173&gt;CO$3,10,IF('Indicator Data'!Z173&lt;CO$4,0,10-(CO$3-'Indicator Data'!Z173)/(CO$3-CO$4)*10)),1))</f>
        <v>2.8</v>
      </c>
      <c r="CP173" s="201">
        <f>IF('Indicator Data'!AA173="No data","x",ROUND(IF('Indicator Data'!AA173&gt;CP$3,10,IF('Indicator Data'!AA173&lt;CP$4,0,10-(CP$3-'Indicator Data'!AA173)/(CP$3-CP$4)*10)),1))</f>
        <v>10</v>
      </c>
      <c r="CQ173" s="197">
        <f t="shared" si="269"/>
        <v>6.2</v>
      </c>
      <c r="CR173" s="199">
        <f t="shared" si="270"/>
        <v>4.8</v>
      </c>
      <c r="CS173" s="201">
        <f>IF('Indicator Data'!AF173="No data","x",ROUND(IF('Indicator Data'!AF173&gt;CS$3,10,IF('Indicator Data'!AF173&lt;CS$4,0,10-(CS$3-'Indicator Data'!AF173)/(CS$3-CS$4)*10)),1))</f>
        <v>2.9</v>
      </c>
      <c r="CT173" s="201">
        <f>IF('Indicator Data'!AG173="No data","x",ROUND(IF('Indicator Data'!AG173&gt;CT$3,10,IF('Indicator Data'!AG173&lt;CT$4,0,10-(CT$3-'Indicator Data'!AG173)/(CT$3-CT$4)*10)),1))</f>
        <v>6.2</v>
      </c>
      <c r="CU173" s="197">
        <f t="shared" si="271"/>
        <v>5.7</v>
      </c>
      <c r="CV173" s="201">
        <f>IF('Indicator Data'!AB173="No data","x",ROUND(IF('Indicator Data'!AB173&gt;CV$3,10,IF('Indicator Data'!AB173&lt;CV$4,0,10-(CV$3-'Indicator Data'!AB173)/(CV$3-CV$4)*10)),1))</f>
        <v>0</v>
      </c>
      <c r="CW173" s="197">
        <f t="shared" si="272"/>
        <v>1.5</v>
      </c>
      <c r="CX173" s="198" t="str">
        <f>IF('Indicator Data'!AD173="No data","x",'Indicator Data'!AD173/'Indicator Data'!$CA173)</f>
        <v>x</v>
      </c>
      <c r="CY173" s="201" t="str">
        <f t="shared" si="315"/>
        <v>x</v>
      </c>
      <c r="CZ173" s="201" t="str">
        <f>IF('Indicator Data'!AE173="No data","x",ROUND(IF('Indicator Data'!AE173&gt;CZ$3,0,IF('Indicator Data'!AE173&lt;CZ$4,10,(CZ$3-'Indicator Data'!AE173)/(CZ$3-CZ$4)*10)),1))</f>
        <v>x</v>
      </c>
      <c r="DA173" s="197" t="str">
        <f t="shared" si="273"/>
        <v>x</v>
      </c>
      <c r="DB173" s="199">
        <f t="shared" si="274"/>
        <v>3.6</v>
      </c>
      <c r="DC173" s="200">
        <f t="shared" si="316"/>
        <v>6</v>
      </c>
      <c r="DD173" s="202">
        <f t="shared" si="317"/>
        <v>5.8</v>
      </c>
      <c r="DE173" s="201">
        <f>ROUND(IF('Indicator Data'!AH173=0,0,IF('Indicator Data'!AH173&gt;DE$3,10,IF('Indicator Data'!AH173&lt;DE$4,0,10-(DE$3-'Indicator Data'!AH173)/(DE$3-DE$4)*10))),1)</f>
        <v>6.1</v>
      </c>
      <c r="DF173" s="201">
        <f>ROUND(IF('Indicator Data'!AI173=0,0,IF(LOG('Indicator Data'!AI173)&gt;LOG(DF$3),10,IF(LOG('Indicator Data'!AI173)&lt;LOG(DF$4),0,10-(LOG(DF$3)-LOG('Indicator Data'!AI173))/(LOG(DF$3)-LOG(DF$4))*10))),1)</f>
        <v>5.6</v>
      </c>
      <c r="DG173" s="203">
        <f t="shared" si="318"/>
        <v>5.9</v>
      </c>
      <c r="DH173" s="197">
        <f>'Indicator Data'!AJ173</f>
        <v>0</v>
      </c>
      <c r="DI173" s="197">
        <f>'Indicator Data'!AK173</f>
        <v>0</v>
      </c>
      <c r="DJ173" s="200">
        <f t="shared" si="319"/>
        <v>0</v>
      </c>
      <c r="DK173" s="202">
        <f t="shared" si="320"/>
        <v>4.0999999999999996</v>
      </c>
      <c r="DL173" s="13"/>
      <c r="DM173" s="24"/>
      <c r="DN173" s="2"/>
    </row>
    <row r="174" spans="1:118">
      <c r="A174" s="205" t="str">
        <f>'Indicator Data'!A174</f>
        <v>Tanzania</v>
      </c>
      <c r="B174" s="206" t="str">
        <f>'Indicator Data'!B174</f>
        <v>TZA</v>
      </c>
      <c r="C174" s="204">
        <f>ROUND(IF('Indicator Data'!C174=0,0.1,IF(LOG('Indicator Data'!C174)&gt;C$3,10,IF(LOG('Indicator Data'!C174)&lt;C$4,0,10-(C$3-LOG('Indicator Data'!C174))/(C$3-C$4)*10))),1)</f>
        <v>9.1999999999999993</v>
      </c>
      <c r="D174" s="196">
        <f>ROUND(IF('Indicator Data'!D174=0,0.1,IF(LOG('Indicator Data'!D174)&gt;D$3,10,IF(LOG('Indicator Data'!D174)&lt;D$4,0,10-(D$3-LOG('Indicator Data'!D174))/(D$3-D$4)*10))),1)</f>
        <v>0.1</v>
      </c>
      <c r="E174" s="197">
        <f t="shared" si="275"/>
        <v>6.5</v>
      </c>
      <c r="F174" s="197">
        <f>IF('Indicator Data'!E174="No data",0.1,(ROUND(IF('Indicator Data'!E174=0,0,IF(LOG('Indicator Data'!E174)&gt;F$3,10,IF(LOG('Indicator Data'!E174)&lt;F$4,0,10-(F$3-LOG('Indicator Data'!E174))/(F$3-F$4)*10))),1)))</f>
        <v>8</v>
      </c>
      <c r="G174" s="197">
        <f>ROUND(IF('Indicator Data'!F174=0,0,IF(LOG('Indicator Data'!F174)&gt;G$3,10,IF(LOG('Indicator Data'!F174)&lt;G$4,0,10-(G$3-LOG('Indicator Data'!F174))/(G$3-G$4)*10))),1)</f>
        <v>6.2</v>
      </c>
      <c r="H174" s="196">
        <f>ROUND(IF('Indicator Data'!G174=0,0,IF(LOG('Indicator Data'!G174)&gt;H$3,10,IF(LOG('Indicator Data'!G174)&lt;H$4,0,10-(H$3-LOG('Indicator Data'!G174))/(H$3-H$4)*10))),1)</f>
        <v>1.7</v>
      </c>
      <c r="I174" s="196">
        <f>ROUND(IF('Indicator Data'!H174=0,0,IF(LOG('Indicator Data'!H174)&gt;I$3,10,IF(LOG('Indicator Data'!H174)&lt;I$4,0,10-(I$3-LOG('Indicator Data'!H174))/(I$3-I$4)*10))),1)</f>
        <v>0</v>
      </c>
      <c r="J174" s="196">
        <f t="shared" si="276"/>
        <v>0.9</v>
      </c>
      <c r="K174" s="196">
        <f>ROUND(IF('Indicator Data'!I174=0,0,IF(LOG('Indicator Data'!I174)&gt;K$3,10,IF(LOG('Indicator Data'!I174)&lt;K$4,0,10-(K$3-LOG('Indicator Data'!I174))/(K$3-K$4)*10))),1)</f>
        <v>2.2000000000000002</v>
      </c>
      <c r="L174" s="197">
        <f t="shared" si="277"/>
        <v>1.6</v>
      </c>
      <c r="M174" s="197">
        <f>ROUND(IF('Indicator Data'!J174=0,0,IF(LOG('Indicator Data'!J174)&gt;M$3,10,IF(LOG('Indicator Data'!J174)&lt;M$4,0,10-(M$3-LOG('Indicator Data'!J174))/(M$3-M$4)*10))),1)</f>
        <v>10</v>
      </c>
      <c r="N174" s="198">
        <f>'Indicator Data'!C174/'Indicator Data'!$CB174</f>
        <v>8.6371982952450387E-4</v>
      </c>
      <c r="O174" s="198">
        <f>'Indicator Data'!D174/'Indicator Data'!$CB174</f>
        <v>0</v>
      </c>
      <c r="P174" s="198">
        <f>IF(F174=0.1,"x",'Indicator Data'!E174/'Indicator Data'!$CB174)</f>
        <v>3.035389828380601E-3</v>
      </c>
      <c r="Q174" s="198">
        <f>'Indicator Data'!F174/'Indicator Data'!$CB174</f>
        <v>9.6679019680807919E-7</v>
      </c>
      <c r="R174" s="198">
        <f>'Indicator Data'!G174/'Indicator Data'!$CB174</f>
        <v>8.9955533755886293E-6</v>
      </c>
      <c r="S174" s="198">
        <f>'Indicator Data'!H174/'Indicator Data'!$CB174</f>
        <v>0</v>
      </c>
      <c r="T174" s="198">
        <f>'Indicator Data'!I174/'Indicator Data'!$CB174</f>
        <v>2.256280751408682E-6</v>
      </c>
      <c r="U174" s="198">
        <f>'Indicator Data'!J174/'Indicator Data'!$CB174</f>
        <v>6.7758835340850287E-3</v>
      </c>
      <c r="V174" s="196">
        <f t="shared" si="278"/>
        <v>4.3</v>
      </c>
      <c r="W174" s="196">
        <f t="shared" si="279"/>
        <v>0</v>
      </c>
      <c r="X174" s="197">
        <f t="shared" si="280"/>
        <v>2.4</v>
      </c>
      <c r="Y174" s="197">
        <f t="shared" si="281"/>
        <v>2</v>
      </c>
      <c r="Z174" s="197">
        <f t="shared" si="282"/>
        <v>5.5</v>
      </c>
      <c r="AA174" s="196">
        <f t="shared" si="283"/>
        <v>0</v>
      </c>
      <c r="AB174" s="196">
        <f t="shared" si="284"/>
        <v>0</v>
      </c>
      <c r="AC174" s="196">
        <f t="shared" si="285"/>
        <v>0</v>
      </c>
      <c r="AD174" s="196">
        <f t="shared" si="286"/>
        <v>0</v>
      </c>
      <c r="AE174" s="197">
        <f t="shared" si="287"/>
        <v>0</v>
      </c>
      <c r="AF174" s="197">
        <f t="shared" si="288"/>
        <v>2.2999999999999998</v>
      </c>
      <c r="AG174" s="196">
        <f>ROUND(IF('Indicator Data'!K174=0,0,IF('Indicator Data'!K174&gt;AG$3,10,IF('Indicator Data'!K174&lt;AG$4,0,10-(AG$3-'Indicator Data'!K174)/(AG$3-AG$4)*10))),1)</f>
        <v>6.7</v>
      </c>
      <c r="AH174" s="199">
        <f t="shared" si="289"/>
        <v>6.8</v>
      </c>
      <c r="AI174" s="199">
        <f t="shared" si="290"/>
        <v>0.1</v>
      </c>
      <c r="AJ174" s="197">
        <f t="shared" si="291"/>
        <v>0.9</v>
      </c>
      <c r="AK174" s="197">
        <f t="shared" si="292"/>
        <v>0</v>
      </c>
      <c r="AL174" s="199">
        <f t="shared" si="293"/>
        <v>0.5</v>
      </c>
      <c r="AM174" s="199">
        <f t="shared" si="294"/>
        <v>1.1000000000000001</v>
      </c>
      <c r="AN174" s="197">
        <f t="shared" si="295"/>
        <v>8</v>
      </c>
      <c r="AO174" s="200">
        <f t="shared" si="296"/>
        <v>4.8</v>
      </c>
      <c r="AP174" s="200">
        <f t="shared" si="260"/>
        <v>5.8</v>
      </c>
      <c r="AQ174" s="200">
        <f t="shared" si="297"/>
        <v>5.9</v>
      </c>
      <c r="AR174" s="200">
        <f t="shared" si="298"/>
        <v>0.8</v>
      </c>
      <c r="AS174" s="199">
        <f t="shared" si="299"/>
        <v>7.4</v>
      </c>
      <c r="AT174" s="199">
        <f>IF('Indicator Data'!L174="No data","x",IF('Indicator Data'!CC174&lt;1000,"x",ROUND((IF('Indicator Data'!L174&gt;AT$3,10,IF('Indicator Data'!L174&lt;AT$4,0,10-(AT$3-'Indicator Data'!L174)/(AT$3-AT$4)*10))),1)))</f>
        <v>2.9</v>
      </c>
      <c r="AU174" s="200">
        <f t="shared" si="300"/>
        <v>5.2</v>
      </c>
      <c r="AV174" s="201">
        <f>IF('Indicator Data'!M174="No data","x",ROUND(IF('Indicator Data'!M174=0,0,IF(LOG('Indicator Data'!M174)&gt;AV$3,10,IF(LOG('Indicator Data'!M174)&lt;AV$4,0,10-(AV$3-LOG('Indicator Data'!M174))/(AV$3-AV$4)*10))),1))</f>
        <v>9.1</v>
      </c>
      <c r="AW174" s="198">
        <f>IF(AV174="x","x",'Indicator Data'!M174/'Indicator Data'!$CB174)</f>
        <v>0.41884467732145897</v>
      </c>
      <c r="AX174" s="201">
        <f t="shared" si="301"/>
        <v>4.7</v>
      </c>
      <c r="AY174" s="197">
        <f t="shared" si="261"/>
        <v>7.5</v>
      </c>
      <c r="AZ174" s="201">
        <f>IF('Indicator Data'!N174="No data","x",ROUND(IF('Indicator Data'!N174=0,0,IF(LOG('Indicator Data'!N174)&gt;AZ$3,10,IF(LOG('Indicator Data'!N174)&lt;AZ$4,0,10-(AZ$3-LOG('Indicator Data'!N174))/(AZ$3-AZ$4)*10))),1))</f>
        <v>7.4</v>
      </c>
      <c r="BA174" s="198">
        <f>IF(AZ174="x","x",'Indicator Data'!N174/'Indicator Data'!$CB174)</f>
        <v>5.2605862517175524E-3</v>
      </c>
      <c r="BB174" s="201">
        <f t="shared" si="302"/>
        <v>1.1000000000000001</v>
      </c>
      <c r="BC174" s="197">
        <f t="shared" si="262"/>
        <v>5</v>
      </c>
      <c r="BD174" s="201">
        <f>IF('Indicator Data'!O174="No data","x",ROUND(IF('Indicator Data'!O174=0,0,IF(LOG('Indicator Data'!O174)&gt;BD$3,10,IF(LOG('Indicator Data'!O174)&lt;BD$4,0,10-(BD$3-LOG('Indicator Data'!O174))/(BD$3-BD$4)*10))),1))</f>
        <v>0</v>
      </c>
      <c r="BE174" s="198">
        <f>IF(BD174="x","x",'Indicator Data'!O174/'Indicator Data'!$CB174)</f>
        <v>0</v>
      </c>
      <c r="BF174" s="201">
        <f t="shared" si="303"/>
        <v>0</v>
      </c>
      <c r="BG174" s="197">
        <f t="shared" si="263"/>
        <v>0</v>
      </c>
      <c r="BH174" s="201">
        <f>IF('Indicator Data'!P174="No data","x",ROUND(IF('Indicator Data'!P174=0,0,IF(LOG('Indicator Data'!P174)&gt;BH$3,10,IF(LOG('Indicator Data'!P174)&lt;BH$4,0,10-(BH$3-LOG('Indicator Data'!P174))/(BH$3-BH$4)*10))),1))</f>
        <v>8.8000000000000007</v>
      </c>
      <c r="BI174" s="198">
        <f>IF(BH174="x","x",'Indicator Data'!P174/'Indicator Data'!$CB174)</f>
        <v>3.3304087526067484E-2</v>
      </c>
      <c r="BJ174" s="201">
        <f t="shared" si="304"/>
        <v>3.3</v>
      </c>
      <c r="BK174" s="197">
        <f t="shared" si="264"/>
        <v>6.9</v>
      </c>
      <c r="BL174" s="199">
        <f t="shared" si="265"/>
        <v>5.4</v>
      </c>
      <c r="BM174" s="201">
        <f>ROUND(IF('Indicator Data'!Q174=0,0,IF(LOG('Indicator Data'!Q174)&gt;BM$3,10,IF(LOG('Indicator Data'!Q174)&lt;BM$4,0,10-(BM$3-LOG('Indicator Data'!Q174))/(BM$3-BM$4)*10))),1)</f>
        <v>9.6999999999999993</v>
      </c>
      <c r="BN174" s="252">
        <f>'Indicator Data'!R174</f>
        <v>0.99679625400000005</v>
      </c>
      <c r="BO174" s="201">
        <f t="shared" si="305"/>
        <v>10</v>
      </c>
      <c r="BP174" s="201">
        <f t="shared" si="306"/>
        <v>9.9</v>
      </c>
      <c r="BQ174" s="201">
        <f>ROUND(IF('Indicator Data'!S174=0,0,IF(LOG('Indicator Data'!S174)&gt;BQ$3,10,IF(LOG('Indicator Data'!S174)&lt;BQ$4,0,10-(BQ$3-LOG('Indicator Data'!S174))/(BQ$3-BQ$4)*10))),1)</f>
        <v>9.6999999999999993</v>
      </c>
      <c r="BR174" s="252">
        <f>'Indicator Data'!T174</f>
        <v>0.98257253499999997</v>
      </c>
      <c r="BS174" s="201">
        <f t="shared" si="307"/>
        <v>9.8000000000000007</v>
      </c>
      <c r="BT174" s="201">
        <f t="shared" si="308"/>
        <v>9.8000000000000007</v>
      </c>
      <c r="BU174" s="197">
        <f t="shared" si="309"/>
        <v>9.9</v>
      </c>
      <c r="BV174" s="201">
        <f>ROUND(IF('Indicator Data'!U174=0,0,IF(LOG('Indicator Data'!U174)&gt;BV$3,10,IF(LOG('Indicator Data'!U174)&lt;BV$4,0,10-(BV$3-LOG('Indicator Data'!U174))/(BV$3-BV$4)*10))),1)</f>
        <v>9.1</v>
      </c>
      <c r="BW174" s="198">
        <f>'Indicator Data'!U174/'Indicator Data'!$CB174</f>
        <v>0.42501144629330267</v>
      </c>
      <c r="BX174" s="201">
        <f t="shared" si="310"/>
        <v>4.7</v>
      </c>
      <c r="BY174" s="197">
        <f t="shared" si="266"/>
        <v>7.5</v>
      </c>
      <c r="BZ174" s="201">
        <f>ROUND(IF('Indicator Data'!V174=0,0,IF(LOG('Indicator Data'!V174)&gt;BZ$3,10,IF(LOG('Indicator Data'!V174)&lt;BZ$4,0,10-(BZ$3-LOG('Indicator Data'!V174))/(BZ$3-BZ$4)*10))),1)</f>
        <v>9.5</v>
      </c>
      <c r="CA174" s="198">
        <f>IF('Indicator Data'!V174/'Indicator Data'!$CB174&gt;1,1,'Indicator Data'!V174/'Indicator Data'!$CB174)</f>
        <v>0.85695910563985356</v>
      </c>
      <c r="CB174" s="201">
        <f t="shared" si="311"/>
        <v>8.6</v>
      </c>
      <c r="CC174" s="197">
        <f t="shared" si="267"/>
        <v>9.1</v>
      </c>
      <c r="CD174" s="201">
        <f>ROUND(IF('Indicator Data'!W174=0,0,IF(LOG('Indicator Data'!W174)&gt;CD$3,10,IF(LOG('Indicator Data'!W174)&lt;CD$4,0,10-(CD$3-LOG('Indicator Data'!W174))/(CD$3-CD$4)*10))),1)</f>
        <v>9.3000000000000007</v>
      </c>
      <c r="CE174" s="198">
        <f>'Indicator Data'!W174/'Indicator Data'!$CB174</f>
        <v>0.59441053972852087</v>
      </c>
      <c r="CF174" s="201">
        <f t="shared" si="312"/>
        <v>5.9</v>
      </c>
      <c r="CG174" s="197">
        <f t="shared" si="268"/>
        <v>8</v>
      </c>
      <c r="CH174" s="199">
        <f t="shared" si="313"/>
        <v>8.8000000000000007</v>
      </c>
      <c r="CI174" s="201">
        <f>IF('Indicator Data'!BR174="No data","x",ROUND(IF('Indicator Data'!BR174&gt;CI$3,0,IF('Indicator Data'!BR174&lt;CI$4,10,(CI$3-'Indicator Data'!BR174)/(CI$3-CI$4)*10)),1))</f>
        <v>7.8</v>
      </c>
      <c r="CJ174" s="201">
        <f>IF('Indicator Data'!BS174="No data","x",ROUND(IF('Indicator Data'!BS174&gt;CJ$3,0,IF('Indicator Data'!BS174&lt;CJ$4,10,(CJ$3-'Indicator Data'!BS174)/(CJ$3-CJ$4)*10)),1))</f>
        <v>7.2</v>
      </c>
      <c r="CK174" s="201">
        <f>IF('Indicator Data'!AC174="No data","x",ROUND(IF('Indicator Data'!AC174&gt;CK$3,0,IF('Indicator Data'!AC174&lt;CK$4,10,(CK$3-'Indicator Data'!AC174)/(CK$3-CK$4)*10)),1))</f>
        <v>5.2</v>
      </c>
      <c r="CL174" s="197">
        <f t="shared" si="314"/>
        <v>6.7</v>
      </c>
      <c r="CM174" s="201">
        <f>IF('Indicator Data'!X174="No data","x",ROUND(IF(LOG('Indicator Data'!X174)&gt;CM$3,10,IF(LOG('Indicator Data'!X174)&lt;CM$4,0,10-(CM$3-LOG('Indicator Data'!X174))/(CM$3-CM$4)*10)),1))</f>
        <v>6</v>
      </c>
      <c r="CN174" s="201">
        <f>IF('Indicator Data'!Y174="No data","x",ROUND(IF('Indicator Data'!Y174&gt;CN$3,10,IF('Indicator Data'!Y174&lt;CN$4,0,10-(CN$3-'Indicator Data'!Y174)/(CN$3-CN$4)*10)),1))</f>
        <v>10</v>
      </c>
      <c r="CO174" s="201">
        <f>IF('Indicator Data'!Z174="No data","x",ROUND(IF('Indicator Data'!Z174&gt;CO$3,10,IF('Indicator Data'!Z174&lt;CO$4,0,10-(CO$3-'Indicator Data'!Z174)/(CO$3-CO$4)*10)),1))</f>
        <v>3.5</v>
      </c>
      <c r="CP174" s="201">
        <f>IF('Indicator Data'!AA174="No data","x",ROUND(IF('Indicator Data'!AA174&gt;CP$3,10,IF('Indicator Data'!AA174&lt;CP$4,0,10-(CP$3-'Indicator Data'!AA174)/(CP$3-CP$4)*10)),1))</f>
        <v>7.1</v>
      </c>
      <c r="CQ174" s="197">
        <f t="shared" si="269"/>
        <v>6.7</v>
      </c>
      <c r="CR174" s="199">
        <f t="shared" si="270"/>
        <v>6.7</v>
      </c>
      <c r="CS174" s="201">
        <f>IF('Indicator Data'!AF174="No data","x",ROUND(IF('Indicator Data'!AF174&gt;CS$3,10,IF('Indicator Data'!AF174&lt;CS$4,0,10-(CS$3-'Indicator Data'!AF174)/(CS$3-CS$4)*10)),1))</f>
        <v>4.5</v>
      </c>
      <c r="CT174" s="201">
        <f>IF('Indicator Data'!AG174="No data","x",ROUND(IF('Indicator Data'!AG174&gt;CT$3,10,IF('Indicator Data'!AG174&lt;CT$4,0,10-(CT$3-'Indicator Data'!AG174)/(CT$3-CT$4)*10)),1))</f>
        <v>7.5</v>
      </c>
      <c r="CU174" s="197">
        <f t="shared" si="271"/>
        <v>6.4</v>
      </c>
      <c r="CV174" s="201">
        <f>IF('Indicator Data'!AB174="No data","x",ROUND(IF('Indicator Data'!AB174&gt;CV$3,10,IF('Indicator Data'!AB174&lt;CV$4,0,10-(CV$3-'Indicator Data'!AB174)/(CV$3-CV$4)*10)),1))</f>
        <v>3.9</v>
      </c>
      <c r="CW174" s="197">
        <f t="shared" si="272"/>
        <v>6</v>
      </c>
      <c r="CX174" s="198">
        <f>IF('Indicator Data'!AD174="No data","x",'Indicator Data'!AD174/'Indicator Data'!$CA174)</f>
        <v>9.0802234223793995E-5</v>
      </c>
      <c r="CY174" s="201">
        <f t="shared" si="315"/>
        <v>9.1</v>
      </c>
      <c r="CZ174" s="201">
        <f>IF('Indicator Data'!AE174="No data","x",ROUND(IF('Indicator Data'!AE174&gt;CZ$3,0,IF('Indicator Data'!AE174&lt;CZ$4,10,(CZ$3-'Indicator Data'!AE174)/(CZ$3-CZ$4)*10)),1))</f>
        <v>4</v>
      </c>
      <c r="DA174" s="197">
        <f t="shared" si="273"/>
        <v>6.6</v>
      </c>
      <c r="DB174" s="199">
        <f t="shared" si="274"/>
        <v>6.3</v>
      </c>
      <c r="DC174" s="200">
        <f t="shared" si="316"/>
        <v>7</v>
      </c>
      <c r="DD174" s="202">
        <f t="shared" si="317"/>
        <v>5.2</v>
      </c>
      <c r="DE174" s="201">
        <f>ROUND(IF('Indicator Data'!AH174=0,0,IF('Indicator Data'!AH174&gt;DE$3,10,IF('Indicator Data'!AH174&lt;DE$4,0,10-(DE$3-'Indicator Data'!AH174)/(DE$3-DE$4)*10))),1)</f>
        <v>5</v>
      </c>
      <c r="DF174" s="201">
        <f>ROUND(IF('Indicator Data'!AI174=0,0,IF(LOG('Indicator Data'!AI174)&gt;LOG(DF$3),10,IF(LOG('Indicator Data'!AI174)&lt;LOG(DF$4),0,10-(LOG(DF$3)-LOG('Indicator Data'!AI174))/(LOG(DF$3)-LOG(DF$4))*10))),1)</f>
        <v>4.3</v>
      </c>
      <c r="DG174" s="203">
        <f t="shared" si="318"/>
        <v>4.7</v>
      </c>
      <c r="DH174" s="197">
        <f>'Indicator Data'!AJ174</f>
        <v>0</v>
      </c>
      <c r="DI174" s="197">
        <f>'Indicator Data'!AK174</f>
        <v>0</v>
      </c>
      <c r="DJ174" s="200">
        <f t="shared" si="319"/>
        <v>0</v>
      </c>
      <c r="DK174" s="202">
        <f t="shared" si="320"/>
        <v>3.3</v>
      </c>
      <c r="DL174" s="13"/>
      <c r="DM174" s="24"/>
      <c r="DN174" s="2"/>
    </row>
    <row r="175" spans="1:118">
      <c r="A175" s="205" t="str">
        <f>'Indicator Data'!A175</f>
        <v>Thailand</v>
      </c>
      <c r="B175" s="206" t="str">
        <f>'Indicator Data'!B175</f>
        <v>THA</v>
      </c>
      <c r="C175" s="204">
        <f>ROUND(IF('Indicator Data'!C175=0,0.1,IF(LOG('Indicator Data'!C175)&gt;C$3,10,IF(LOG('Indicator Data'!C175)&lt;C$4,0,10-(C$3-LOG('Indicator Data'!C175))/(C$3-C$4)*10))),1)</f>
        <v>6.3</v>
      </c>
      <c r="D175" s="196">
        <f>ROUND(IF('Indicator Data'!D175=0,0.1,IF(LOG('Indicator Data'!D175)&gt;D$3,10,IF(LOG('Indicator Data'!D175)&lt;D$4,0,10-(D$3-LOG('Indicator Data'!D175))/(D$3-D$4)*10))),1)</f>
        <v>0.1</v>
      </c>
      <c r="E175" s="197">
        <f t="shared" si="275"/>
        <v>3.8</v>
      </c>
      <c r="F175" s="197">
        <f>IF('Indicator Data'!E175="No data",0.1,(ROUND(IF('Indicator Data'!E175=0,0,IF(LOG('Indicator Data'!E175)&gt;F$3,10,IF(LOG('Indicator Data'!E175)&lt;F$4,0,10-(F$3-LOG('Indicator Data'!E175))/(F$3-F$4)*10))),1)))</f>
        <v>9.6999999999999993</v>
      </c>
      <c r="G175" s="197">
        <f>ROUND(IF('Indicator Data'!F175=0,0,IF(LOG('Indicator Data'!F175)&gt;G$3,10,IF(LOG('Indicator Data'!F175)&lt;G$4,0,10-(G$3-LOG('Indicator Data'!F175))/(G$3-G$4)*10))),1)</f>
        <v>7.4</v>
      </c>
      <c r="H175" s="196">
        <f>ROUND(IF('Indicator Data'!G175=0,0,IF(LOG('Indicator Data'!G175)&gt;H$3,10,IF(LOG('Indicator Data'!G175)&lt;H$4,0,10-(H$3-LOG('Indicator Data'!G175))/(H$3-H$4)*10))),1)</f>
        <v>7.9</v>
      </c>
      <c r="I175" s="196">
        <f>ROUND(IF('Indicator Data'!H175=0,0,IF(LOG('Indicator Data'!H175)&gt;I$3,10,IF(LOG('Indicator Data'!H175)&lt;I$4,0,10-(I$3-LOG('Indicator Data'!H175))/(I$3-I$4)*10))),1)</f>
        <v>7.8</v>
      </c>
      <c r="J175" s="196">
        <f t="shared" si="276"/>
        <v>7.9</v>
      </c>
      <c r="K175" s="196">
        <f>ROUND(IF('Indicator Data'!I175=0,0,IF(LOG('Indicator Data'!I175)&gt;K$3,10,IF(LOG('Indicator Data'!I175)&lt;K$4,0,10-(K$3-LOG('Indicator Data'!I175))/(K$3-K$4)*10))),1)</f>
        <v>6.9</v>
      </c>
      <c r="L175" s="197">
        <f t="shared" si="277"/>
        <v>7.4</v>
      </c>
      <c r="M175" s="197">
        <f>ROUND(IF('Indicator Data'!J175=0,0,IF(LOG('Indicator Data'!J175)&gt;M$3,10,IF(LOG('Indicator Data'!J175)&lt;M$4,0,10-(M$3-LOG('Indicator Data'!J175))/(M$3-M$4)*10))),1)</f>
        <v>10</v>
      </c>
      <c r="N175" s="198">
        <f>'Indicator Data'!C175/'Indicator Data'!$CB175</f>
        <v>4.7694420429847384E-5</v>
      </c>
      <c r="O175" s="198">
        <f>'Indicator Data'!D175/'Indicator Data'!$CB175</f>
        <v>0</v>
      </c>
      <c r="P175" s="198">
        <f>IF(F175=0.1,"x",'Indicator Data'!E175/'Indicator Data'!$CB175)</f>
        <v>1.1065310130828374E-2</v>
      </c>
      <c r="Q175" s="198">
        <f>'Indicator Data'!F175/'Indicator Data'!$CB175</f>
        <v>3.9924859212369485E-6</v>
      </c>
      <c r="R175" s="198">
        <f>'Indicator Data'!G175/'Indicator Data'!$CB175</f>
        <v>2.1589091560591371E-3</v>
      </c>
      <c r="S175" s="198">
        <f>'Indicator Data'!H175/'Indicator Data'!$CB175</f>
        <v>4.0487911325692394E-5</v>
      </c>
      <c r="T175" s="198">
        <f>'Indicator Data'!I175/'Indicator Data'!$CB175</f>
        <v>4.1635649314555347E-4</v>
      </c>
      <c r="U175" s="198">
        <f>'Indicator Data'!J175/'Indicator Data'!$CB175</f>
        <v>1.7618128214403405E-2</v>
      </c>
      <c r="V175" s="196">
        <f t="shared" si="278"/>
        <v>0.2</v>
      </c>
      <c r="W175" s="196">
        <f t="shared" si="279"/>
        <v>0</v>
      </c>
      <c r="X175" s="197">
        <f t="shared" si="280"/>
        <v>0.1</v>
      </c>
      <c r="Y175" s="197">
        <f t="shared" si="281"/>
        <v>7.4</v>
      </c>
      <c r="Z175" s="197">
        <f t="shared" si="282"/>
        <v>6.9</v>
      </c>
      <c r="AA175" s="196">
        <f t="shared" si="283"/>
        <v>1.2</v>
      </c>
      <c r="AB175" s="196">
        <f t="shared" si="284"/>
        <v>0.1</v>
      </c>
      <c r="AC175" s="196">
        <f t="shared" si="285"/>
        <v>0.7</v>
      </c>
      <c r="AD175" s="196">
        <f t="shared" si="286"/>
        <v>0.4</v>
      </c>
      <c r="AE175" s="197">
        <f t="shared" si="287"/>
        <v>0.6</v>
      </c>
      <c r="AF175" s="197">
        <f t="shared" si="288"/>
        <v>5.9</v>
      </c>
      <c r="AG175" s="196">
        <f>ROUND(IF('Indicator Data'!K175=0,0,IF('Indicator Data'!K175&gt;AG$3,10,IF('Indicator Data'!K175&lt;AG$4,0,10-(AG$3-'Indicator Data'!K175)/(AG$3-AG$4)*10))),1)</f>
        <v>10</v>
      </c>
      <c r="AH175" s="199">
        <f t="shared" si="289"/>
        <v>3.3</v>
      </c>
      <c r="AI175" s="199">
        <f t="shared" si="290"/>
        <v>0.1</v>
      </c>
      <c r="AJ175" s="197">
        <f t="shared" si="291"/>
        <v>4.5999999999999996</v>
      </c>
      <c r="AK175" s="197">
        <f t="shared" si="292"/>
        <v>4</v>
      </c>
      <c r="AL175" s="199">
        <f t="shared" si="293"/>
        <v>4.3</v>
      </c>
      <c r="AM175" s="199">
        <f t="shared" si="294"/>
        <v>3.7</v>
      </c>
      <c r="AN175" s="197">
        <f t="shared" si="295"/>
        <v>8.6999999999999993</v>
      </c>
      <c r="AO175" s="200">
        <f t="shared" si="296"/>
        <v>2.1</v>
      </c>
      <c r="AP175" s="200">
        <f t="shared" si="260"/>
        <v>8.8000000000000007</v>
      </c>
      <c r="AQ175" s="200">
        <f t="shared" si="297"/>
        <v>7.2</v>
      </c>
      <c r="AR175" s="200">
        <f t="shared" si="298"/>
        <v>4.9000000000000004</v>
      </c>
      <c r="AS175" s="199">
        <f t="shared" si="299"/>
        <v>9.4</v>
      </c>
      <c r="AT175" s="199">
        <f>IF('Indicator Data'!L175="No data","x",IF('Indicator Data'!CC175&lt;1000,"x",ROUND((IF('Indicator Data'!L175&gt;AT$3,10,IF('Indicator Data'!L175&lt;AT$4,0,10-(AT$3-'Indicator Data'!L175)/(AT$3-AT$4)*10))),1)))</f>
        <v>1.9</v>
      </c>
      <c r="AU175" s="200">
        <f t="shared" si="300"/>
        <v>5.7</v>
      </c>
      <c r="AV175" s="201">
        <f>IF('Indicator Data'!M175="No data","x",ROUND(IF('Indicator Data'!M175=0,0,IF(LOG('Indicator Data'!M175)&gt;AV$3,10,IF(LOG('Indicator Data'!M175)&lt;AV$4,0,10-(AV$3-LOG('Indicator Data'!M175))/(AV$3-AV$4)*10))),1))</f>
        <v>5.5</v>
      </c>
      <c r="AW175" s="198">
        <f>IF(AV175="x","x",'Indicator Data'!M175/'Indicator Data'!$CB175)</f>
        <v>1.0615240728664593E-3</v>
      </c>
      <c r="AX175" s="201">
        <f t="shared" si="301"/>
        <v>0</v>
      </c>
      <c r="AY175" s="197">
        <f t="shared" si="261"/>
        <v>3.2</v>
      </c>
      <c r="AZ175" s="201" t="str">
        <f>IF('Indicator Data'!N175="No data","x",ROUND(IF('Indicator Data'!N175=0,0,IF(LOG('Indicator Data'!N175)&gt;AZ$3,10,IF(LOG('Indicator Data'!N175)&lt;AZ$4,0,10-(AZ$3-LOG('Indicator Data'!N175))/(AZ$3-AZ$4)*10))),1))</f>
        <v>x</v>
      </c>
      <c r="BA175" s="198" t="str">
        <f>IF(AZ175="x","x",'Indicator Data'!N175/'Indicator Data'!$CB175)</f>
        <v>x</v>
      </c>
      <c r="BB175" s="201" t="str">
        <f t="shared" si="302"/>
        <v>x</v>
      </c>
      <c r="BC175" s="197" t="str">
        <f t="shared" si="262"/>
        <v>x</v>
      </c>
      <c r="BD175" s="201" t="str">
        <f>IF('Indicator Data'!O175="No data","x",ROUND(IF('Indicator Data'!O175=0,0,IF(LOG('Indicator Data'!O175)&gt;BD$3,10,IF(LOG('Indicator Data'!O175)&lt;BD$4,0,10-(BD$3-LOG('Indicator Data'!O175))/(BD$3-BD$4)*10))),1))</f>
        <v>x</v>
      </c>
      <c r="BE175" s="198" t="str">
        <f>IF(BD175="x","x",'Indicator Data'!O175/'Indicator Data'!$CB175)</f>
        <v>x</v>
      </c>
      <c r="BF175" s="201" t="str">
        <f t="shared" si="303"/>
        <v>x</v>
      </c>
      <c r="BG175" s="197" t="str">
        <f t="shared" si="263"/>
        <v>x</v>
      </c>
      <c r="BH175" s="201" t="str">
        <f>IF('Indicator Data'!P175="No data","x",ROUND(IF('Indicator Data'!P175=0,0,IF(LOG('Indicator Data'!P175)&gt;BH$3,10,IF(LOG('Indicator Data'!P175)&lt;BH$4,0,10-(BH$3-LOG('Indicator Data'!P175))/(BH$3-BH$4)*10))),1))</f>
        <v>x</v>
      </c>
      <c r="BI175" s="198" t="str">
        <f>IF(BH175="x","x",'Indicator Data'!P175/'Indicator Data'!$CB175)</f>
        <v>x</v>
      </c>
      <c r="BJ175" s="201" t="str">
        <f t="shared" si="304"/>
        <v>x</v>
      </c>
      <c r="BK175" s="197" t="str">
        <f t="shared" si="264"/>
        <v>x</v>
      </c>
      <c r="BL175" s="199">
        <f t="shared" si="265"/>
        <v>3.2</v>
      </c>
      <c r="BM175" s="201">
        <f>ROUND(IF('Indicator Data'!Q175=0,0,IF(LOG('Indicator Data'!Q175)&gt;BM$3,10,IF(LOG('Indicator Data'!Q175)&lt;BM$4,0,10-(BM$3-LOG('Indicator Data'!Q175))/(BM$3-BM$4)*10))),1)</f>
        <v>0</v>
      </c>
      <c r="BN175" s="252">
        <f>'Indicator Data'!R175</f>
        <v>0</v>
      </c>
      <c r="BO175" s="201">
        <f t="shared" si="305"/>
        <v>0</v>
      </c>
      <c r="BP175" s="201">
        <f t="shared" si="306"/>
        <v>0</v>
      </c>
      <c r="BQ175" s="201">
        <f>ROUND(IF('Indicator Data'!S175=0,0,IF(LOG('Indicator Data'!S175)&gt;BQ$3,10,IF(LOG('Indicator Data'!S175)&lt;BQ$4,0,10-(BQ$3-LOG('Indicator Data'!S175))/(BQ$3-BQ$4)*10))),1)</f>
        <v>0</v>
      </c>
      <c r="BR175" s="252">
        <f>'Indicator Data'!T175</f>
        <v>0</v>
      </c>
      <c r="BS175" s="201">
        <f t="shared" si="307"/>
        <v>0</v>
      </c>
      <c r="BT175" s="201">
        <f t="shared" si="308"/>
        <v>0</v>
      </c>
      <c r="BU175" s="197">
        <f t="shared" si="309"/>
        <v>0</v>
      </c>
      <c r="BV175" s="201">
        <f>ROUND(IF('Indicator Data'!U175=0,0,IF(LOG('Indicator Data'!U175)&gt;BV$3,10,IF(LOG('Indicator Data'!U175)&lt;BV$4,0,10-(BV$3-LOG('Indicator Data'!U175))/(BV$3-BV$4)*10))),1)</f>
        <v>9.6</v>
      </c>
      <c r="BW175" s="198">
        <f>'Indicator Data'!U175/'Indicator Data'!$CB175</f>
        <v>0.83206883510922403</v>
      </c>
      <c r="BX175" s="201">
        <f t="shared" si="310"/>
        <v>9.1999999999999993</v>
      </c>
      <c r="BY175" s="197">
        <f t="shared" si="266"/>
        <v>9.4</v>
      </c>
      <c r="BZ175" s="201">
        <f>ROUND(IF('Indicator Data'!V175=0,0,IF(LOG('Indicator Data'!V175)&gt;BZ$3,10,IF(LOG('Indicator Data'!V175)&lt;BZ$4,0,10-(BZ$3-LOG('Indicator Data'!V175))/(BZ$3-BZ$4)*10))),1)</f>
        <v>9.6999999999999993</v>
      </c>
      <c r="CA175" s="198">
        <f>IF('Indicator Data'!V175/'Indicator Data'!$CB175&gt;1,1,'Indicator Data'!V175/'Indicator Data'!$CB175)</f>
        <v>0.96265682047205758</v>
      </c>
      <c r="CB175" s="201">
        <f t="shared" si="311"/>
        <v>9.6</v>
      </c>
      <c r="CC175" s="197">
        <f t="shared" si="267"/>
        <v>9.6999999999999993</v>
      </c>
      <c r="CD175" s="201">
        <f>ROUND(IF('Indicator Data'!W175=0,0,IF(LOG('Indicator Data'!W175)&gt;CD$3,10,IF(LOG('Indicator Data'!W175)&lt;CD$4,0,10-(CD$3-LOG('Indicator Data'!W175))/(CD$3-CD$4)*10))),1)</f>
        <v>9.8000000000000007</v>
      </c>
      <c r="CE175" s="198">
        <f>'Indicator Data'!W175/'Indicator Data'!$CB175</f>
        <v>0.98462797971622917</v>
      </c>
      <c r="CF175" s="201">
        <f t="shared" si="312"/>
        <v>9.8000000000000007</v>
      </c>
      <c r="CG175" s="197">
        <f t="shared" si="268"/>
        <v>9.8000000000000007</v>
      </c>
      <c r="CH175" s="199">
        <f t="shared" si="313"/>
        <v>8.6999999999999993</v>
      </c>
      <c r="CI175" s="201">
        <f>IF('Indicator Data'!BR175="No data","x",ROUND(IF('Indicator Data'!BR175&gt;CI$3,0,IF('Indicator Data'!BR175&lt;CI$4,10,(CI$3-'Indicator Data'!BR175)/(CI$3-CI$4)*10)),1))</f>
        <v>0.1</v>
      </c>
      <c r="CJ175" s="201">
        <f>IF('Indicator Data'!BS175="No data","x",ROUND(IF('Indicator Data'!BS175&gt;CJ$3,0,IF('Indicator Data'!BS175&lt;CJ$4,10,(CJ$3-'Indicator Data'!BS175)/(CJ$3-CJ$4)*10)),1))</f>
        <v>0</v>
      </c>
      <c r="CK175" s="201">
        <f>IF('Indicator Data'!AC175="No data","x",ROUND(IF('Indicator Data'!AC175&gt;CK$3,0,IF('Indicator Data'!AC175&lt;CK$4,10,(CK$3-'Indicator Data'!AC175)/(CK$3-CK$4)*10)),1))</f>
        <v>0.9</v>
      </c>
      <c r="CL175" s="197">
        <f t="shared" si="314"/>
        <v>0.3</v>
      </c>
      <c r="CM175" s="201">
        <f>IF('Indicator Data'!X175="No data","x",ROUND(IF(LOG('Indicator Data'!X175)&gt;CM$3,10,IF(LOG('Indicator Data'!X175)&lt;CM$4,0,10-(CM$3-LOG('Indicator Data'!X175))/(CM$3-CM$4)*10)),1))</f>
        <v>7.1</v>
      </c>
      <c r="CN175" s="201">
        <f>IF('Indicator Data'!Y175="No data","x",ROUND(IF('Indicator Data'!Y175&gt;CN$3,10,IF('Indicator Data'!Y175&lt;CN$4,0,10-(CN$3-'Indicator Data'!Y175)/(CN$3-CN$4)*10)),1))</f>
        <v>3.4</v>
      </c>
      <c r="CO175" s="201">
        <f>IF('Indicator Data'!Z175="No data","x",ROUND(IF('Indicator Data'!Z175&gt;CO$3,10,IF('Indicator Data'!Z175&lt;CO$4,0,10-(CO$3-'Indicator Data'!Z175)/(CO$3-CO$4)*10)),1))</f>
        <v>5.0999999999999996</v>
      </c>
      <c r="CP175" s="201" t="str">
        <f>IF('Indicator Data'!AA175="No data","x",ROUND(IF('Indicator Data'!AA175&gt;CP$3,10,IF('Indicator Data'!AA175&lt;CP$4,0,10-(CP$3-'Indicator Data'!AA175)/(CP$3-CP$4)*10)),1))</f>
        <v>x</v>
      </c>
      <c r="CQ175" s="197">
        <f t="shared" si="269"/>
        <v>5.2</v>
      </c>
      <c r="CR175" s="199">
        <f t="shared" si="270"/>
        <v>3.6</v>
      </c>
      <c r="CS175" s="201">
        <f>IF('Indicator Data'!AF175="No data","x",ROUND(IF('Indicator Data'!AF175&gt;CS$3,10,IF('Indicator Data'!AF175&lt;CS$4,0,10-(CS$3-'Indicator Data'!AF175)/(CS$3-CS$4)*10)),1))</f>
        <v>2.6</v>
      </c>
      <c r="CT175" s="201">
        <f>IF('Indicator Data'!AG175="No data","x",ROUND(IF('Indicator Data'!AG175&gt;CT$3,10,IF('Indicator Data'!AG175&lt;CT$4,0,10-(CT$3-'Indicator Data'!AG175)/(CT$3-CT$4)*10)),1))</f>
        <v>0.1</v>
      </c>
      <c r="CU175" s="197">
        <f t="shared" si="271"/>
        <v>3.7</v>
      </c>
      <c r="CV175" s="201">
        <f>IF('Indicator Data'!AB175="No data","x",ROUND(IF('Indicator Data'!AB175&gt;CV$3,10,IF('Indicator Data'!AB175&lt;CV$4,0,10-(CV$3-'Indicator Data'!AB175)/(CV$3-CV$4)*10)),1))</f>
        <v>0</v>
      </c>
      <c r="CW175" s="197">
        <f t="shared" si="272"/>
        <v>0.3</v>
      </c>
      <c r="CX175" s="198">
        <f>IF('Indicator Data'!AD175="No data","x",'Indicator Data'!AD175/'Indicator Data'!$CA175)</f>
        <v>1.5171924552755589E-4</v>
      </c>
      <c r="CY175" s="201">
        <f t="shared" si="315"/>
        <v>8.5</v>
      </c>
      <c r="CZ175" s="201">
        <f>IF('Indicator Data'!AE175="No data","x",ROUND(IF('Indicator Data'!AE175&gt;CZ$3,0,IF('Indicator Data'!AE175&lt;CZ$4,10,(CZ$3-'Indicator Data'!AE175)/(CZ$3-CZ$4)*10)),1))</f>
        <v>2</v>
      </c>
      <c r="DA175" s="197">
        <f t="shared" si="273"/>
        <v>5.3</v>
      </c>
      <c r="DB175" s="199">
        <f t="shared" si="274"/>
        <v>3.1</v>
      </c>
      <c r="DC175" s="200">
        <f t="shared" si="316"/>
        <v>5.3</v>
      </c>
      <c r="DD175" s="202">
        <f t="shared" si="317"/>
        <v>6.1</v>
      </c>
      <c r="DE175" s="201">
        <f>ROUND(IF('Indicator Data'!AH175=0,0,IF('Indicator Data'!AH175&gt;DE$3,10,IF('Indicator Data'!AH175&lt;DE$4,0,10-(DE$3-'Indicator Data'!AH175)/(DE$3-DE$4)*10))),1)</f>
        <v>1.4</v>
      </c>
      <c r="DF175" s="201">
        <f>ROUND(IF('Indicator Data'!AI175=0,0,IF(LOG('Indicator Data'!AI175)&gt;LOG(DF$3),10,IF(LOG('Indicator Data'!AI175)&lt;LOG(DF$4),0,10-(LOG(DF$3)-LOG('Indicator Data'!AI175))/(LOG(DF$3)-LOG(DF$4))*10))),1)</f>
        <v>5.6</v>
      </c>
      <c r="DG175" s="203">
        <f t="shared" si="318"/>
        <v>3.8</v>
      </c>
      <c r="DH175" s="197">
        <f>'Indicator Data'!AJ175</f>
        <v>0</v>
      </c>
      <c r="DI175" s="197">
        <f>'Indicator Data'!AK175</f>
        <v>0</v>
      </c>
      <c r="DJ175" s="200">
        <f t="shared" si="319"/>
        <v>0</v>
      </c>
      <c r="DK175" s="202">
        <f t="shared" si="320"/>
        <v>2.7</v>
      </c>
      <c r="DL175" s="13"/>
      <c r="DM175" s="24"/>
      <c r="DN175" s="2"/>
    </row>
    <row r="176" spans="1:118">
      <c r="A176" s="205" t="str">
        <f>'Indicator Data'!A176</f>
        <v>Timor-Leste</v>
      </c>
      <c r="B176" s="206" t="str">
        <f>'Indicator Data'!B176</f>
        <v>TLS</v>
      </c>
      <c r="C176" s="204">
        <f>ROUND(IF('Indicator Data'!C176=0,0.1,IF(LOG('Indicator Data'!C176)&gt;C$3,10,IF(LOG('Indicator Data'!C176)&lt;C$4,0,10-(C$3-LOG('Indicator Data'!C176))/(C$3-C$4)*10))),1)</f>
        <v>5.9</v>
      </c>
      <c r="D176" s="196">
        <f>ROUND(IF('Indicator Data'!D176=0,0.1,IF(LOG('Indicator Data'!D176)&gt;D$3,10,IF(LOG('Indicator Data'!D176)&lt;D$4,0,10-(D$3-LOG('Indicator Data'!D176))/(D$3-D$4)*10))),1)</f>
        <v>3.9</v>
      </c>
      <c r="E176" s="197">
        <f t="shared" si="275"/>
        <v>5</v>
      </c>
      <c r="F176" s="197">
        <f>IF('Indicator Data'!E176="No data",0.1,(ROUND(IF('Indicator Data'!E176=0,0,IF(LOG('Indicator Data'!E176)&gt;F$3,10,IF(LOG('Indicator Data'!E176)&lt;F$4,0,10-(F$3-LOG('Indicator Data'!E176))/(F$3-F$4)*10))),1)))</f>
        <v>2.6</v>
      </c>
      <c r="G176" s="197">
        <f>ROUND(IF('Indicator Data'!F176=0,0,IF(LOG('Indicator Data'!F176)&gt;G$3,10,IF(LOG('Indicator Data'!F176)&lt;G$4,0,10-(G$3-LOG('Indicator Data'!F176))/(G$3-G$4)*10))),1)</f>
        <v>4.5999999999999996</v>
      </c>
      <c r="H176" s="196">
        <f>ROUND(IF('Indicator Data'!G176=0,0,IF(LOG('Indicator Data'!G176)&gt;H$3,10,IF(LOG('Indicator Data'!G176)&lt;H$4,0,10-(H$3-LOG('Indicator Data'!G176))/(H$3-H$4)*10))),1)</f>
        <v>4.5999999999999996</v>
      </c>
      <c r="I176" s="196">
        <f>ROUND(IF('Indicator Data'!H176=0,0,IF(LOG('Indicator Data'!H176)&gt;I$3,10,IF(LOG('Indicator Data'!H176)&lt;I$4,0,10-(I$3-LOG('Indicator Data'!H176))/(I$3-I$4)*10))),1)</f>
        <v>6.8</v>
      </c>
      <c r="J176" s="196">
        <f t="shared" si="276"/>
        <v>5.8</v>
      </c>
      <c r="K176" s="196">
        <f>ROUND(IF('Indicator Data'!I176=0,0,IF(LOG('Indicator Data'!I176)&gt;K$3,10,IF(LOG('Indicator Data'!I176)&lt;K$4,0,10-(K$3-LOG('Indicator Data'!I176))/(K$3-K$4)*10))),1)</f>
        <v>4.4000000000000004</v>
      </c>
      <c r="L176" s="197">
        <f t="shared" si="277"/>
        <v>5.0999999999999996</v>
      </c>
      <c r="M176" s="197">
        <f>ROUND(IF('Indicator Data'!J176=0,0,IF(LOG('Indicator Data'!J176)&gt;M$3,10,IF(LOG('Indicator Data'!J176)&lt;M$4,0,10-(M$3-LOG('Indicator Data'!J176))/(M$3-M$4)*10))),1)</f>
        <v>6.3</v>
      </c>
      <c r="N176" s="198">
        <f>'Indicator Data'!C176/'Indicator Data'!$CB176</f>
        <v>1.9325455475606699E-3</v>
      </c>
      <c r="O176" s="198">
        <f>'Indicator Data'!D176/'Indicator Data'!$CB176</f>
        <v>1.2332223297821315E-4</v>
      </c>
      <c r="P176" s="198">
        <f>IF(F176=0.1,"x",'Indicator Data'!E176/'Indicator Data'!$CB176)</f>
        <v>9.0591713031537102E-4</v>
      </c>
      <c r="Q176" s="198">
        <f>'Indicator Data'!F176/'Indicator Data'!$CB176</f>
        <v>4.9412749130342358E-6</v>
      </c>
      <c r="R176" s="198">
        <f>'Indicator Data'!G176/'Indicator Data'!$CB176</f>
        <v>5.9807882421612727E-3</v>
      </c>
      <c r="S176" s="198">
        <f>'Indicator Data'!H176/'Indicator Data'!$CB176</f>
        <v>4.9756225938909712E-4</v>
      </c>
      <c r="T176" s="198">
        <f>'Indicator Data'!I176/'Indicator Data'!$CB176</f>
        <v>1.3042131580634389E-3</v>
      </c>
      <c r="U176" s="198">
        <f>'Indicator Data'!J176/'Indicator Data'!$CB176</f>
        <v>2.8915483786072656E-3</v>
      </c>
      <c r="V176" s="196">
        <f t="shared" si="278"/>
        <v>9.6999999999999993</v>
      </c>
      <c r="W176" s="196">
        <f t="shared" si="279"/>
        <v>1.2</v>
      </c>
      <c r="X176" s="197">
        <f t="shared" si="280"/>
        <v>7.4</v>
      </c>
      <c r="Y176" s="197">
        <f t="shared" si="281"/>
        <v>0.6</v>
      </c>
      <c r="Z176" s="197">
        <f t="shared" si="282"/>
        <v>7.1</v>
      </c>
      <c r="AA176" s="196">
        <f t="shared" si="283"/>
        <v>3.3</v>
      </c>
      <c r="AB176" s="196">
        <f t="shared" si="284"/>
        <v>1</v>
      </c>
      <c r="AC176" s="196">
        <f t="shared" si="285"/>
        <v>2.2000000000000002</v>
      </c>
      <c r="AD176" s="196">
        <f t="shared" si="286"/>
        <v>1.3</v>
      </c>
      <c r="AE176" s="197">
        <f t="shared" si="287"/>
        <v>1.8</v>
      </c>
      <c r="AF176" s="197">
        <f t="shared" si="288"/>
        <v>1</v>
      </c>
      <c r="AG176" s="196">
        <f>ROUND(IF('Indicator Data'!K176=0,0,IF('Indicator Data'!K176&gt;AG$3,10,IF('Indicator Data'!K176&lt;AG$4,0,10-(AG$3-'Indicator Data'!K176)/(AG$3-AG$4)*10))),1)</f>
        <v>1.9</v>
      </c>
      <c r="AH176" s="199">
        <f t="shared" si="289"/>
        <v>7.8</v>
      </c>
      <c r="AI176" s="199">
        <f t="shared" si="290"/>
        <v>2.6</v>
      </c>
      <c r="AJ176" s="197">
        <f t="shared" si="291"/>
        <v>4</v>
      </c>
      <c r="AK176" s="197">
        <f t="shared" si="292"/>
        <v>3.9</v>
      </c>
      <c r="AL176" s="199">
        <f t="shared" si="293"/>
        <v>4</v>
      </c>
      <c r="AM176" s="199">
        <f t="shared" si="294"/>
        <v>2.9</v>
      </c>
      <c r="AN176" s="197">
        <f t="shared" si="295"/>
        <v>4.0999999999999996</v>
      </c>
      <c r="AO176" s="200">
        <f t="shared" si="296"/>
        <v>6.3</v>
      </c>
      <c r="AP176" s="200">
        <f t="shared" si="260"/>
        <v>1.7</v>
      </c>
      <c r="AQ176" s="200">
        <f t="shared" si="297"/>
        <v>6</v>
      </c>
      <c r="AR176" s="200">
        <f t="shared" si="298"/>
        <v>3.6</v>
      </c>
      <c r="AS176" s="199">
        <f t="shared" si="299"/>
        <v>3</v>
      </c>
      <c r="AT176" s="199">
        <f>IF('Indicator Data'!L176="No data","x",IF('Indicator Data'!CC176&lt;1000,"x",ROUND((IF('Indicator Data'!L176&gt;AT$3,10,IF('Indicator Data'!L176&lt;AT$4,0,10-(AT$3-'Indicator Data'!L176)/(AT$3-AT$4)*10))),1)))</f>
        <v>1</v>
      </c>
      <c r="AU176" s="200">
        <f t="shared" si="300"/>
        <v>2</v>
      </c>
      <c r="AV176" s="201">
        <f>IF('Indicator Data'!M176="No data","x",ROUND(IF('Indicator Data'!M176=0,0,IF(LOG('Indicator Data'!M176)&gt;AV$3,10,IF(LOG('Indicator Data'!M176)&lt;AV$4,0,10-(AV$3-LOG('Indicator Data'!M176))/(AV$3-AV$4)*10))),1))</f>
        <v>6.6</v>
      </c>
      <c r="AW176" s="198">
        <f>IF(AV176="x","x",'Indicator Data'!M176/'Indicator Data'!$CB176)</f>
        <v>0.33888888763027991</v>
      </c>
      <c r="AX176" s="201">
        <f t="shared" si="301"/>
        <v>3.8</v>
      </c>
      <c r="AY176" s="197">
        <f t="shared" si="261"/>
        <v>5.4</v>
      </c>
      <c r="AZ176" s="201" t="str">
        <f>IF('Indicator Data'!N176="No data","x",ROUND(IF('Indicator Data'!N176=0,0,IF(LOG('Indicator Data'!N176)&gt;AZ$3,10,IF(LOG('Indicator Data'!N176)&lt;AZ$4,0,10-(AZ$3-LOG('Indicator Data'!N176))/(AZ$3-AZ$4)*10))),1))</f>
        <v>x</v>
      </c>
      <c r="BA176" s="198" t="str">
        <f>IF(AZ176="x","x",'Indicator Data'!N176/'Indicator Data'!$CB176)</f>
        <v>x</v>
      </c>
      <c r="BB176" s="201" t="str">
        <f t="shared" si="302"/>
        <v>x</v>
      </c>
      <c r="BC176" s="197" t="str">
        <f t="shared" si="262"/>
        <v>x</v>
      </c>
      <c r="BD176" s="201" t="str">
        <f>IF('Indicator Data'!O176="No data","x",ROUND(IF('Indicator Data'!O176=0,0,IF(LOG('Indicator Data'!O176)&gt;BD$3,10,IF(LOG('Indicator Data'!O176)&lt;BD$4,0,10-(BD$3-LOG('Indicator Data'!O176))/(BD$3-BD$4)*10))),1))</f>
        <v>x</v>
      </c>
      <c r="BE176" s="198" t="str">
        <f>IF(BD176="x","x",'Indicator Data'!O176/'Indicator Data'!$CB176)</f>
        <v>x</v>
      </c>
      <c r="BF176" s="201" t="str">
        <f t="shared" si="303"/>
        <v>x</v>
      </c>
      <c r="BG176" s="197" t="str">
        <f t="shared" si="263"/>
        <v>x</v>
      </c>
      <c r="BH176" s="201" t="str">
        <f>IF('Indicator Data'!P176="No data","x",ROUND(IF('Indicator Data'!P176=0,0,IF(LOG('Indicator Data'!P176)&gt;BH$3,10,IF(LOG('Indicator Data'!P176)&lt;BH$4,0,10-(BH$3-LOG('Indicator Data'!P176))/(BH$3-BH$4)*10))),1))</f>
        <v>x</v>
      </c>
      <c r="BI176" s="198" t="str">
        <f>IF(BH176="x","x",'Indicator Data'!P176/'Indicator Data'!$CB176)</f>
        <v>x</v>
      </c>
      <c r="BJ176" s="201" t="str">
        <f t="shared" si="304"/>
        <v>x</v>
      </c>
      <c r="BK176" s="197" t="str">
        <f t="shared" si="264"/>
        <v>x</v>
      </c>
      <c r="BL176" s="199">
        <f t="shared" si="265"/>
        <v>5.4</v>
      </c>
      <c r="BM176" s="201">
        <f>ROUND(IF('Indicator Data'!Q176=0,0,IF(LOG('Indicator Data'!Q176)&gt;BM$3,10,IF(LOG('Indicator Data'!Q176)&lt;BM$4,0,10-(BM$3-LOG('Indicator Data'!Q176))/(BM$3-BM$4)*10))),1)</f>
        <v>7.3</v>
      </c>
      <c r="BN176" s="252">
        <f>'Indicator Data'!R176</f>
        <v>1</v>
      </c>
      <c r="BO176" s="201">
        <f t="shared" si="305"/>
        <v>10</v>
      </c>
      <c r="BP176" s="201">
        <f t="shared" si="306"/>
        <v>9.1</v>
      </c>
      <c r="BQ176" s="201">
        <f>ROUND(IF('Indicator Data'!S176=0,0,IF(LOG('Indicator Data'!S176)&gt;BQ$3,10,IF(LOG('Indicator Data'!S176)&lt;BQ$4,0,10-(BQ$3-LOG('Indicator Data'!S176))/(BQ$3-BQ$4)*10))),1)</f>
        <v>7.3</v>
      </c>
      <c r="BR176" s="252">
        <f>'Indicator Data'!T176</f>
        <v>0.99318077400000004</v>
      </c>
      <c r="BS176" s="201">
        <f t="shared" si="307"/>
        <v>9.9</v>
      </c>
      <c r="BT176" s="201">
        <f t="shared" si="308"/>
        <v>9</v>
      </c>
      <c r="BU176" s="197">
        <f t="shared" si="309"/>
        <v>9.1</v>
      </c>
      <c r="BV176" s="201">
        <f>ROUND(IF('Indicator Data'!U176=0,0,IF(LOG('Indicator Data'!U176)&gt;BV$3,10,IF(LOG('Indicator Data'!U176)&lt;BV$4,0,10-(BV$3-LOG('Indicator Data'!U176))/(BV$3-BV$4)*10))),1)</f>
        <v>6.9</v>
      </c>
      <c r="BW176" s="198">
        <f>'Indicator Data'!U176/'Indicator Data'!$CB176</f>
        <v>0.58591559512924241</v>
      </c>
      <c r="BX176" s="201">
        <f t="shared" si="310"/>
        <v>6.5</v>
      </c>
      <c r="BY176" s="197">
        <f t="shared" si="266"/>
        <v>6.7</v>
      </c>
      <c r="BZ176" s="201">
        <f>ROUND(IF('Indicator Data'!V176=0,0,IF(LOG('Indicator Data'!V176)&gt;BZ$3,10,IF(LOG('Indicator Data'!V176)&lt;BZ$4,0,10-(BZ$3-LOG('Indicator Data'!V176))/(BZ$3-BZ$4)*10))),1)</f>
        <v>7.1</v>
      </c>
      <c r="CA176" s="198">
        <f>IF('Indicator Data'!V176/'Indicator Data'!$CB176&gt;1,1,'Indicator Data'!V176/'Indicator Data'!$CB176)</f>
        <v>0.72976558397805535</v>
      </c>
      <c r="CB176" s="201">
        <f t="shared" si="311"/>
        <v>7.3</v>
      </c>
      <c r="CC176" s="197">
        <f t="shared" si="267"/>
        <v>7.2</v>
      </c>
      <c r="CD176" s="201">
        <f>ROUND(IF('Indicator Data'!W176=0,0,IF(LOG('Indicator Data'!W176)&gt;CD$3,10,IF(LOG('Indicator Data'!W176)&lt;CD$4,0,10-(CD$3-LOG('Indicator Data'!W176))/(CD$3-CD$4)*10))),1)</f>
        <v>7.2</v>
      </c>
      <c r="CE176" s="198">
        <f>'Indicator Data'!W176/'Indicator Data'!$CB176</f>
        <v>0.93672055137643773</v>
      </c>
      <c r="CF176" s="201">
        <f t="shared" si="312"/>
        <v>9.4</v>
      </c>
      <c r="CG176" s="197">
        <f t="shared" si="268"/>
        <v>8.5</v>
      </c>
      <c r="CH176" s="199">
        <f t="shared" si="313"/>
        <v>8</v>
      </c>
      <c r="CI176" s="201">
        <f>IF('Indicator Data'!BR176="No data","x",ROUND(IF('Indicator Data'!BR176&gt;CI$3,0,IF('Indicator Data'!BR176&lt;CI$4,10,(CI$3-'Indicator Data'!BR176)/(CI$3-CI$4)*10)),1))</f>
        <v>5.2</v>
      </c>
      <c r="CJ176" s="201">
        <f>IF('Indicator Data'!BS176="No data","x",ROUND(IF('Indicator Data'!BS176&gt;CJ$3,0,IF('Indicator Data'!BS176&lt;CJ$4,10,(CJ$3-'Indicator Data'!BS176)/(CJ$3-CJ$4)*10)),1))</f>
        <v>3.6</v>
      </c>
      <c r="CK176" s="201">
        <f>IF('Indicator Data'!AC176="No data","x",ROUND(IF('Indicator Data'!AC176&gt;CK$3,0,IF('Indicator Data'!AC176&lt;CK$4,10,(CK$3-'Indicator Data'!AC176)/(CK$3-CK$4)*10)),1))</f>
        <v>7.2</v>
      </c>
      <c r="CL176" s="197">
        <f t="shared" si="314"/>
        <v>5.3</v>
      </c>
      <c r="CM176" s="201">
        <f>IF('Indicator Data'!X176="No data","x",ROUND(IF(LOG('Indicator Data'!X176)&gt;CM$3,10,IF(LOG('Indicator Data'!X176)&lt;CM$4,0,10-(CM$3-LOG('Indicator Data'!X176))/(CM$3-CM$4)*10)),1))</f>
        <v>6.4</v>
      </c>
      <c r="CN176" s="201">
        <f>IF('Indicator Data'!Y176="No data","x",ROUND(IF('Indicator Data'!Y176&gt;CN$3,10,IF('Indicator Data'!Y176&lt;CN$4,0,10-(CN$3-'Indicator Data'!Y176)/(CN$3-CN$4)*10)),1))</f>
        <v>6.3</v>
      </c>
      <c r="CO176" s="201">
        <f>IF('Indicator Data'!Z176="No data","x",ROUND(IF('Indicator Data'!Z176&gt;CO$3,10,IF('Indicator Data'!Z176&lt;CO$4,0,10-(CO$3-'Indicator Data'!Z176)/(CO$3-CO$4)*10)),1))</f>
        <v>3.1</v>
      </c>
      <c r="CP176" s="201">
        <f>IF('Indicator Data'!AA176="No data","x",ROUND(IF('Indicator Data'!AA176&gt;CP$3,10,IF('Indicator Data'!AA176&lt;CP$4,0,10-(CP$3-'Indicator Data'!AA176)/(CP$3-CP$4)*10)),1))</f>
        <v>8.1999999999999993</v>
      </c>
      <c r="CQ176" s="197">
        <f t="shared" si="269"/>
        <v>6</v>
      </c>
      <c r="CR176" s="199">
        <f t="shared" si="270"/>
        <v>5.8</v>
      </c>
      <c r="CS176" s="201">
        <f>IF('Indicator Data'!AF176="No data","x",ROUND(IF('Indicator Data'!AF176&gt;CS$3,10,IF('Indicator Data'!AF176&lt;CS$4,0,10-(CS$3-'Indicator Data'!AF176)/(CS$3-CS$4)*10)),1))</f>
        <v>3.7</v>
      </c>
      <c r="CT176" s="201">
        <f>IF('Indicator Data'!AG176="No data","x",ROUND(IF('Indicator Data'!AG176&gt;CT$3,10,IF('Indicator Data'!AG176&lt;CT$4,0,10-(CT$3-'Indicator Data'!AG176)/(CT$3-CT$4)*10)),1))</f>
        <v>5.7</v>
      </c>
      <c r="CU176" s="197">
        <f t="shared" si="271"/>
        <v>5.6</v>
      </c>
      <c r="CV176" s="201">
        <f>IF('Indicator Data'!AB176="No data","x",ROUND(IF('Indicator Data'!AB176&gt;CV$3,10,IF('Indicator Data'!AB176&lt;CV$4,0,10-(CV$3-'Indicator Data'!AB176)/(CV$3-CV$4)*10)),1))</f>
        <v>6.5</v>
      </c>
      <c r="CW176" s="197">
        <f t="shared" si="272"/>
        <v>5.6</v>
      </c>
      <c r="CX176" s="198" t="str">
        <f>IF('Indicator Data'!AD176="No data","x",'Indicator Data'!AD176/'Indicator Data'!$CA176)</f>
        <v>x</v>
      </c>
      <c r="CY176" s="201" t="str">
        <f t="shared" si="315"/>
        <v>x</v>
      </c>
      <c r="CZ176" s="201">
        <f>IF('Indicator Data'!AE176="No data","x",ROUND(IF('Indicator Data'!AE176&gt;CZ$3,0,IF('Indicator Data'!AE176&lt;CZ$4,10,(CZ$3-'Indicator Data'!AE176)/(CZ$3-CZ$4)*10)),1))</f>
        <v>6</v>
      </c>
      <c r="DA176" s="197">
        <f t="shared" si="273"/>
        <v>6</v>
      </c>
      <c r="DB176" s="199">
        <f t="shared" si="274"/>
        <v>5.7</v>
      </c>
      <c r="DC176" s="200">
        <f t="shared" si="316"/>
        <v>6.4</v>
      </c>
      <c r="DD176" s="202">
        <f t="shared" si="317"/>
        <v>4.5999999999999996</v>
      </c>
      <c r="DE176" s="201">
        <f>ROUND(IF('Indicator Data'!AH176=0,0,IF('Indicator Data'!AH176&gt;DE$3,10,IF('Indicator Data'!AH176&lt;DE$4,0,10-(DE$3-'Indicator Data'!AH176)/(DE$3-DE$4)*10))),1)</f>
        <v>0.5</v>
      </c>
      <c r="DF176" s="201">
        <f>ROUND(IF('Indicator Data'!AI176=0,0,IF(LOG('Indicator Data'!AI176)&gt;LOG(DF$3),10,IF(LOG('Indicator Data'!AI176)&lt;LOG(DF$4),0,10-(LOG(DF$3)-LOG('Indicator Data'!AI176))/(LOG(DF$3)-LOG(DF$4))*10))),1)</f>
        <v>0</v>
      </c>
      <c r="DG176" s="203">
        <f t="shared" si="318"/>
        <v>0.3</v>
      </c>
      <c r="DH176" s="197">
        <f>'Indicator Data'!AJ176</f>
        <v>0</v>
      </c>
      <c r="DI176" s="197">
        <f>'Indicator Data'!AK176</f>
        <v>0</v>
      </c>
      <c r="DJ176" s="200">
        <f t="shared" si="319"/>
        <v>0</v>
      </c>
      <c r="DK176" s="202">
        <f t="shared" si="320"/>
        <v>0.2</v>
      </c>
      <c r="DL176" s="13"/>
      <c r="DM176" s="24"/>
      <c r="DN176" s="2"/>
    </row>
    <row r="177" spans="1:118">
      <c r="A177" s="205" t="str">
        <f>'Indicator Data'!A177</f>
        <v>Togo</v>
      </c>
      <c r="B177" s="206" t="str">
        <f>'Indicator Data'!B177</f>
        <v>TGO</v>
      </c>
      <c r="C177" s="204">
        <f>ROUND(IF('Indicator Data'!C177=0,0.1,IF(LOG('Indicator Data'!C177)&gt;C$3,10,IF(LOG('Indicator Data'!C177)&lt;C$4,0,10-(C$3-LOG('Indicator Data'!C177))/(C$3-C$4)*10))),1)</f>
        <v>0.1</v>
      </c>
      <c r="D177" s="196">
        <f>ROUND(IF('Indicator Data'!D177=0,0.1,IF(LOG('Indicator Data'!D177)&gt;D$3,10,IF(LOG('Indicator Data'!D177)&lt;D$4,0,10-(D$3-LOG('Indicator Data'!D177))/(D$3-D$4)*10))),1)</f>
        <v>0.1</v>
      </c>
      <c r="E177" s="197">
        <f t="shared" si="275"/>
        <v>0.1</v>
      </c>
      <c r="F177" s="197">
        <f>IF('Indicator Data'!E177="No data",0.1,(ROUND(IF('Indicator Data'!E177=0,0,IF(LOG('Indicator Data'!E177)&gt;F$3,10,IF(LOG('Indicator Data'!E177)&lt;F$4,0,10-(F$3-LOG('Indicator Data'!E177))/(F$3-F$4)*10))),1)))</f>
        <v>5.9</v>
      </c>
      <c r="G177" s="197">
        <f>ROUND(IF('Indicator Data'!F177=0,0,IF(LOG('Indicator Data'!F177)&gt;G$3,10,IF(LOG('Indicator Data'!F177)&lt;G$4,0,10-(G$3-LOG('Indicator Data'!F177))/(G$3-G$4)*10))),1)</f>
        <v>0</v>
      </c>
      <c r="H177" s="196">
        <f>ROUND(IF('Indicator Data'!G177=0,0,IF(LOG('Indicator Data'!G177)&gt;H$3,10,IF(LOG('Indicator Data'!G177)&lt;H$4,0,10-(H$3-LOG('Indicator Data'!G177))/(H$3-H$4)*10))),1)</f>
        <v>0</v>
      </c>
      <c r="I177" s="196">
        <f>ROUND(IF('Indicator Data'!H177=0,0,IF(LOG('Indicator Data'!H177)&gt;I$3,10,IF(LOG('Indicator Data'!H177)&lt;I$4,0,10-(I$3-LOG('Indicator Data'!H177))/(I$3-I$4)*10))),1)</f>
        <v>0</v>
      </c>
      <c r="J177" s="196">
        <f t="shared" si="276"/>
        <v>0</v>
      </c>
      <c r="K177" s="196">
        <f>ROUND(IF('Indicator Data'!I177=0,0,IF(LOG('Indicator Data'!I177)&gt;K$3,10,IF(LOG('Indicator Data'!I177)&lt;K$4,0,10-(K$3-LOG('Indicator Data'!I177))/(K$3-K$4)*10))),1)</f>
        <v>0</v>
      </c>
      <c r="L177" s="197">
        <f t="shared" si="277"/>
        <v>0</v>
      </c>
      <c r="M177" s="197">
        <f>ROUND(IF('Indicator Data'!J177=0,0,IF(LOG('Indicator Data'!J177)&gt;M$3,10,IF(LOG('Indicator Data'!J177)&lt;M$4,0,10-(M$3-LOG('Indicator Data'!J177))/(M$3-M$4)*10))),1)</f>
        <v>7.6</v>
      </c>
      <c r="N177" s="198">
        <f>'Indicator Data'!C177/'Indicator Data'!$CB177</f>
        <v>0</v>
      </c>
      <c r="O177" s="198">
        <f>'Indicator Data'!D177/'Indicator Data'!$CB177</f>
        <v>0</v>
      </c>
      <c r="P177" s="198">
        <f>IF(F177=0.1,"x",'Indicator Data'!E177/'Indicator Data'!$CB177)</f>
        <v>3.1365322366624379E-3</v>
      </c>
      <c r="Q177" s="198">
        <f>'Indicator Data'!F177/'Indicator Data'!$CB177</f>
        <v>0</v>
      </c>
      <c r="R177" s="198">
        <f>'Indicator Data'!G177/'Indicator Data'!$CB177</f>
        <v>0</v>
      </c>
      <c r="S177" s="198">
        <f>'Indicator Data'!H177/'Indicator Data'!$CB177</f>
        <v>0</v>
      </c>
      <c r="T177" s="198">
        <f>'Indicator Data'!I177/'Indicator Data'!$CB177</f>
        <v>0</v>
      </c>
      <c r="U177" s="198">
        <f>'Indicator Data'!J177/'Indicator Data'!$CB177</f>
        <v>1.5730438536215798E-3</v>
      </c>
      <c r="V177" s="196">
        <f t="shared" si="278"/>
        <v>0</v>
      </c>
      <c r="W177" s="196">
        <f t="shared" si="279"/>
        <v>0</v>
      </c>
      <c r="X177" s="197">
        <f t="shared" si="280"/>
        <v>0</v>
      </c>
      <c r="Y177" s="197">
        <f t="shared" si="281"/>
        <v>2.1</v>
      </c>
      <c r="Z177" s="197">
        <f t="shared" si="282"/>
        <v>0</v>
      </c>
      <c r="AA177" s="196">
        <f t="shared" si="283"/>
        <v>0</v>
      </c>
      <c r="AB177" s="196">
        <f t="shared" si="284"/>
        <v>0</v>
      </c>
      <c r="AC177" s="196">
        <f t="shared" si="285"/>
        <v>0</v>
      </c>
      <c r="AD177" s="196">
        <f t="shared" si="286"/>
        <v>0</v>
      </c>
      <c r="AE177" s="197">
        <f t="shared" si="287"/>
        <v>0</v>
      </c>
      <c r="AF177" s="197">
        <f t="shared" si="288"/>
        <v>0.5</v>
      </c>
      <c r="AG177" s="196">
        <f>ROUND(IF('Indicator Data'!K177=0,0,IF('Indicator Data'!K177&gt;AG$3,10,IF('Indicator Data'!K177&lt;AG$4,0,10-(AG$3-'Indicator Data'!K177)/(AG$3-AG$4)*10))),1)</f>
        <v>1</v>
      </c>
      <c r="AH177" s="199">
        <f t="shared" si="289"/>
        <v>0.1</v>
      </c>
      <c r="AI177" s="199">
        <f t="shared" si="290"/>
        <v>0.1</v>
      </c>
      <c r="AJ177" s="197">
        <f t="shared" si="291"/>
        <v>0</v>
      </c>
      <c r="AK177" s="197">
        <f t="shared" si="292"/>
        <v>0</v>
      </c>
      <c r="AL177" s="199">
        <f t="shared" si="293"/>
        <v>0</v>
      </c>
      <c r="AM177" s="199">
        <f t="shared" si="294"/>
        <v>0</v>
      </c>
      <c r="AN177" s="197">
        <f t="shared" si="295"/>
        <v>5</v>
      </c>
      <c r="AO177" s="200">
        <f t="shared" si="296"/>
        <v>0.1</v>
      </c>
      <c r="AP177" s="200">
        <f t="shared" si="260"/>
        <v>4.3</v>
      </c>
      <c r="AQ177" s="200">
        <f t="shared" si="297"/>
        <v>0</v>
      </c>
      <c r="AR177" s="200">
        <f t="shared" si="298"/>
        <v>0</v>
      </c>
      <c r="AS177" s="199">
        <f t="shared" si="299"/>
        <v>3</v>
      </c>
      <c r="AT177" s="199">
        <f>IF('Indicator Data'!L177="No data","x",IF('Indicator Data'!CC177&lt;1000,"x",ROUND((IF('Indicator Data'!L177&gt;AT$3,10,IF('Indicator Data'!L177&lt;AT$4,0,10-(AT$3-'Indicator Data'!L177)/(AT$3-AT$4)*10))),1)))</f>
        <v>2.9</v>
      </c>
      <c r="AU177" s="200">
        <f t="shared" si="300"/>
        <v>3</v>
      </c>
      <c r="AV177" s="201">
        <f>IF('Indicator Data'!M177="No data","x",ROUND(IF('Indicator Data'!M177=0,0,IF(LOG('Indicator Data'!M177)&gt;AV$3,10,IF(LOG('Indicator Data'!M177)&lt;AV$4,0,10-(AV$3-LOG('Indicator Data'!M177))/(AV$3-AV$4)*10))),1))</f>
        <v>7.8</v>
      </c>
      <c r="AW177" s="198">
        <f>IF(AV177="x","x",'Indicator Data'!M177/'Indicator Data'!$CB177)</f>
        <v>0.42345852668090495</v>
      </c>
      <c r="AX177" s="201">
        <f t="shared" si="301"/>
        <v>4.7</v>
      </c>
      <c r="AY177" s="197">
        <f t="shared" si="261"/>
        <v>6.5</v>
      </c>
      <c r="AZ177" s="201">
        <f>IF('Indicator Data'!N177="No data","x",ROUND(IF('Indicator Data'!N177=0,0,IF(LOG('Indicator Data'!N177)&gt;AZ$3,10,IF(LOG('Indicator Data'!N177)&lt;AZ$4,0,10-(AZ$3-LOG('Indicator Data'!N177))/(AZ$3-AZ$4)*10))),1))</f>
        <v>7.3</v>
      </c>
      <c r="BA177" s="198">
        <f>IF(AZ177="x","x",'Indicator Data'!N177/'Indicator Data'!$CB177)</f>
        <v>3.1128756976287066E-2</v>
      </c>
      <c r="BB177" s="201">
        <f t="shared" si="302"/>
        <v>6.2</v>
      </c>
      <c r="BC177" s="197">
        <f t="shared" si="262"/>
        <v>6.8</v>
      </c>
      <c r="BD177" s="201">
        <f>IF('Indicator Data'!O177="No data","x",ROUND(IF('Indicator Data'!O177=0,0,IF(LOG('Indicator Data'!O177)&gt;BD$3,10,IF(LOG('Indicator Data'!O177)&lt;BD$4,0,10-(BD$3-LOG('Indicator Data'!O177))/(BD$3-BD$4)*10))),1))</f>
        <v>8.9</v>
      </c>
      <c r="BE177" s="198">
        <f>IF(BD177="x","x",'Indicator Data'!O177/'Indicator Data'!$CB177)</f>
        <v>0.29125588395621904</v>
      </c>
      <c r="BF177" s="201">
        <f t="shared" si="303"/>
        <v>10</v>
      </c>
      <c r="BG177" s="197">
        <f t="shared" si="263"/>
        <v>9.5</v>
      </c>
      <c r="BH177" s="201">
        <f>IF('Indicator Data'!P177="No data","x",ROUND(IF('Indicator Data'!P177=0,0,IF(LOG('Indicator Data'!P177)&gt;BH$3,10,IF(LOG('Indicator Data'!P177)&lt;BH$4,0,10-(BH$3-LOG('Indicator Data'!P177))/(BH$3-BH$4)*10))),1))</f>
        <v>7.2</v>
      </c>
      <c r="BI177" s="198">
        <f>IF(BH177="x","x",'Indicator Data'!P177/'Indicator Data'!$CB177)</f>
        <v>3.0655966128489656E-2</v>
      </c>
      <c r="BJ177" s="201">
        <f t="shared" si="304"/>
        <v>3.1</v>
      </c>
      <c r="BK177" s="197">
        <f t="shared" si="264"/>
        <v>5.5</v>
      </c>
      <c r="BL177" s="199">
        <f t="shared" si="265"/>
        <v>7.4</v>
      </c>
      <c r="BM177" s="201">
        <f>ROUND(IF('Indicator Data'!Q177=0,0,IF(LOG('Indicator Data'!Q177)&gt;BM$3,10,IF(LOG('Indicator Data'!Q177)&lt;BM$4,0,10-(BM$3-LOG('Indicator Data'!Q177))/(BM$3-BM$4)*10))),1)</f>
        <v>0</v>
      </c>
      <c r="BN177" s="252">
        <f>'Indicator Data'!R177</f>
        <v>0</v>
      </c>
      <c r="BO177" s="201">
        <f t="shared" si="305"/>
        <v>0</v>
      </c>
      <c r="BP177" s="201">
        <f t="shared" si="306"/>
        <v>0</v>
      </c>
      <c r="BQ177" s="201">
        <f>ROUND(IF('Indicator Data'!S177=0,0,IF(LOG('Indicator Data'!S177)&gt;BQ$3,10,IF(LOG('Indicator Data'!S177)&lt;BQ$4,0,10-(BQ$3-LOG('Indicator Data'!S177))/(BQ$3-BQ$4)*10))),1)</f>
        <v>8.4</v>
      </c>
      <c r="BR177" s="252">
        <f>'Indicator Data'!T177</f>
        <v>1</v>
      </c>
      <c r="BS177" s="201">
        <f t="shared" si="307"/>
        <v>10</v>
      </c>
      <c r="BT177" s="201">
        <f t="shared" si="308"/>
        <v>9.4</v>
      </c>
      <c r="BU177" s="197">
        <f t="shared" si="309"/>
        <v>6.8</v>
      </c>
      <c r="BV177" s="201">
        <f>ROUND(IF('Indicator Data'!U177=0,0,IF(LOG('Indicator Data'!U177)&gt;BV$3,10,IF(LOG('Indicator Data'!U177)&lt;BV$4,0,10-(BV$3-LOG('Indicator Data'!U177))/(BV$3-BV$4)*10))),1)</f>
        <v>8.1</v>
      </c>
      <c r="BW177" s="198">
        <f>'Indicator Data'!U177/'Indicator Data'!$CB177</f>
        <v>0.64619452226157126</v>
      </c>
      <c r="BX177" s="201">
        <f t="shared" si="310"/>
        <v>7.2</v>
      </c>
      <c r="BY177" s="197">
        <f t="shared" si="266"/>
        <v>7.7</v>
      </c>
      <c r="BZ177" s="201">
        <f>ROUND(IF('Indicator Data'!V177=0,0,IF(LOG('Indicator Data'!V177)&gt;BZ$3,10,IF(LOG('Indicator Data'!V177)&lt;BZ$4,0,10-(BZ$3-LOG('Indicator Data'!V177))/(BZ$3-BZ$4)*10))),1)</f>
        <v>8.3000000000000007</v>
      </c>
      <c r="CA177" s="198">
        <f>IF('Indicator Data'!V177/'Indicator Data'!$CB177&gt;1,1,'Indicator Data'!V177/'Indicator Data'!$CB177)</f>
        <v>0.94380072179698105</v>
      </c>
      <c r="CB177" s="201">
        <f t="shared" si="311"/>
        <v>9.4</v>
      </c>
      <c r="CC177" s="197">
        <f t="shared" si="267"/>
        <v>8.9</v>
      </c>
      <c r="CD177" s="201">
        <f>ROUND(IF('Indicator Data'!W177=0,0,IF(LOG('Indicator Data'!W177)&gt;CD$3,10,IF(LOG('Indicator Data'!W177)&lt;CD$4,0,10-(CD$3-LOG('Indicator Data'!W177))/(CD$3-CD$4)*10))),1)</f>
        <v>8.4</v>
      </c>
      <c r="CE177" s="198">
        <f>'Indicator Data'!W177/'Indicator Data'!$CB177</f>
        <v>0.99589812410941603</v>
      </c>
      <c r="CF177" s="201">
        <f t="shared" si="312"/>
        <v>10</v>
      </c>
      <c r="CG177" s="197">
        <f t="shared" si="268"/>
        <v>9.4</v>
      </c>
      <c r="CH177" s="199">
        <f t="shared" si="313"/>
        <v>8.4</v>
      </c>
      <c r="CI177" s="201">
        <f>IF('Indicator Data'!BR177="No data","x",ROUND(IF('Indicator Data'!BR177&gt;CI$3,0,IF('Indicator Data'!BR177&lt;CI$4,10,(CI$3-'Indicator Data'!BR177)/(CI$3-CI$4)*10)),1))</f>
        <v>9.3000000000000007</v>
      </c>
      <c r="CJ177" s="201">
        <f>IF('Indicator Data'!BS177="No data","x",ROUND(IF('Indicator Data'!BS177&gt;CJ$3,0,IF('Indicator Data'!BS177&lt;CJ$4,10,(CJ$3-'Indicator Data'!BS177)/(CJ$3-CJ$4)*10)),1))</f>
        <v>5.8</v>
      </c>
      <c r="CK177" s="201">
        <f>IF('Indicator Data'!AC177="No data","x",ROUND(IF('Indicator Data'!AC177&gt;CK$3,0,IF('Indicator Data'!AC177&lt;CK$4,10,(CK$3-'Indicator Data'!AC177)/(CK$3-CK$4)*10)),1))</f>
        <v>9</v>
      </c>
      <c r="CL177" s="197">
        <f t="shared" si="314"/>
        <v>8</v>
      </c>
      <c r="CM177" s="201">
        <f>IF('Indicator Data'!X177="No data","x",ROUND(IF(LOG('Indicator Data'!X177)&gt;CM$3,10,IF(LOG('Indicator Data'!X177)&lt;CM$4,0,10-(CM$3-LOG('Indicator Data'!X177))/(CM$3-CM$4)*10)),1))</f>
        <v>7.2</v>
      </c>
      <c r="CN177" s="201">
        <f>IF('Indicator Data'!Y177="No data","x",ROUND(IF('Indicator Data'!Y177&gt;CN$3,10,IF('Indicator Data'!Y177&lt;CN$4,0,10-(CN$3-'Indicator Data'!Y177)/(CN$3-CN$4)*10)),1))</f>
        <v>7.4</v>
      </c>
      <c r="CO177" s="201">
        <f>IF('Indicator Data'!Z177="No data","x",ROUND(IF('Indicator Data'!Z177&gt;CO$3,10,IF('Indicator Data'!Z177&lt;CO$4,0,10-(CO$3-'Indicator Data'!Z177)/(CO$3-CO$4)*10)),1))</f>
        <v>4.3</v>
      </c>
      <c r="CP177" s="201">
        <f>IF('Indicator Data'!AA177="No data","x",ROUND(IF('Indicator Data'!AA177&gt;CP$3,10,IF('Indicator Data'!AA177&lt;CP$4,0,10-(CP$3-'Indicator Data'!AA177)/(CP$3-CP$4)*10)),1))</f>
        <v>6.4</v>
      </c>
      <c r="CQ177" s="197">
        <f t="shared" si="269"/>
        <v>6.3</v>
      </c>
      <c r="CR177" s="199">
        <f t="shared" si="270"/>
        <v>6.9</v>
      </c>
      <c r="CS177" s="201">
        <f>IF('Indicator Data'!AF177="No data","x",ROUND(IF('Indicator Data'!AF177&gt;CS$3,10,IF('Indicator Data'!AF177&lt;CS$4,0,10-(CS$3-'Indicator Data'!AF177)/(CS$3-CS$4)*10)),1))</f>
        <v>6</v>
      </c>
      <c r="CT177" s="201">
        <f>IF('Indicator Data'!AG177="No data","x",ROUND(IF('Indicator Data'!AG177&gt;CT$3,10,IF('Indicator Data'!AG177&lt;CT$4,0,10-(CT$3-'Indicator Data'!AG177)/(CT$3-CT$4)*10)),1))</f>
        <v>6.5</v>
      </c>
      <c r="CU177" s="197">
        <f t="shared" si="271"/>
        <v>6.3</v>
      </c>
      <c r="CV177" s="201">
        <f>IF('Indicator Data'!AB177="No data","x",ROUND(IF('Indicator Data'!AB177&gt;CV$3,10,IF('Indicator Data'!AB177&lt;CV$4,0,10-(CV$3-'Indicator Data'!AB177)/(CV$3-CV$4)*10)),1))</f>
        <v>10</v>
      </c>
      <c r="CW177" s="197">
        <f t="shared" si="272"/>
        <v>8.5</v>
      </c>
      <c r="CX177" s="198">
        <f>IF('Indicator Data'!AD177="No data","x",'Indicator Data'!AD177/'Indicator Data'!$CA177)</f>
        <v>2.9448936474247217E-4</v>
      </c>
      <c r="CY177" s="201">
        <f t="shared" si="315"/>
        <v>7.1</v>
      </c>
      <c r="CZ177" s="201">
        <f>IF('Indicator Data'!AE177="No data","x",ROUND(IF('Indicator Data'!AE177&gt;CZ$3,0,IF('Indicator Data'!AE177&lt;CZ$4,10,(CZ$3-'Indicator Data'!AE177)/(CZ$3-CZ$4)*10)),1))</f>
        <v>6</v>
      </c>
      <c r="DA177" s="197">
        <f t="shared" si="273"/>
        <v>6.6</v>
      </c>
      <c r="DB177" s="199">
        <f t="shared" si="274"/>
        <v>7.1</v>
      </c>
      <c r="DC177" s="200">
        <f t="shared" si="316"/>
        <v>7.5</v>
      </c>
      <c r="DD177" s="202">
        <f t="shared" si="317"/>
        <v>3.1</v>
      </c>
      <c r="DE177" s="201">
        <f>ROUND(IF('Indicator Data'!AH177=0,0,IF('Indicator Data'!AH177&gt;DE$3,10,IF('Indicator Data'!AH177&lt;DE$4,0,10-(DE$3-'Indicator Data'!AH177)/(DE$3-DE$4)*10))),1)</f>
        <v>3.3</v>
      </c>
      <c r="DF177" s="201">
        <f>ROUND(IF('Indicator Data'!AI177=0,0,IF(LOG('Indicator Data'!AI177)&gt;LOG(DF$3),10,IF(LOG('Indicator Data'!AI177)&lt;LOG(DF$4),0,10-(LOG(DF$3)-LOG('Indicator Data'!AI177))/(LOG(DF$3)-LOG(DF$4))*10))),1)</f>
        <v>4.0999999999999996</v>
      </c>
      <c r="DG177" s="203">
        <f t="shared" si="318"/>
        <v>3.7</v>
      </c>
      <c r="DH177" s="197">
        <f>'Indicator Data'!AJ177</f>
        <v>0</v>
      </c>
      <c r="DI177" s="197">
        <f>'Indicator Data'!AK177</f>
        <v>0</v>
      </c>
      <c r="DJ177" s="200">
        <f t="shared" si="319"/>
        <v>0</v>
      </c>
      <c r="DK177" s="202">
        <f t="shared" si="320"/>
        <v>2.6</v>
      </c>
      <c r="DL177" s="13"/>
      <c r="DM177" s="24"/>
      <c r="DN177" s="2"/>
    </row>
    <row r="178" spans="1:118">
      <c r="A178" s="205" t="str">
        <f>'Indicator Data'!A178</f>
        <v>Tonga</v>
      </c>
      <c r="B178" s="206" t="str">
        <f>'Indicator Data'!B178</f>
        <v>TON</v>
      </c>
      <c r="C178" s="204">
        <f>ROUND(IF('Indicator Data'!C178=0,0.1,IF(LOG('Indicator Data'!C178)&gt;C$3,10,IF(LOG('Indicator Data'!C178)&lt;C$4,0,10-(C$3-LOG('Indicator Data'!C178))/(C$3-C$4)*10))),1)</f>
        <v>3.2</v>
      </c>
      <c r="D178" s="196">
        <f>ROUND(IF('Indicator Data'!D178=0,0.1,IF(LOG('Indicator Data'!D178)&gt;D$3,10,IF(LOG('Indicator Data'!D178)&lt;D$4,0,10-(D$3-LOG('Indicator Data'!D178))/(D$3-D$4)*10))),1)</f>
        <v>4.2</v>
      </c>
      <c r="E178" s="197">
        <f t="shared" si="275"/>
        <v>3.7</v>
      </c>
      <c r="F178" s="197">
        <f>IF('Indicator Data'!E178="No data",0.1,(ROUND(IF('Indicator Data'!E178=0,0,IF(LOG('Indicator Data'!E178)&gt;F$3,10,IF(LOG('Indicator Data'!E178)&lt;F$4,0,10-(F$3-LOG('Indicator Data'!E178))/(F$3-F$4)*10))),1)))</f>
        <v>0.1</v>
      </c>
      <c r="G178" s="197">
        <f>ROUND(IF('Indicator Data'!F178=0,0,IF(LOG('Indicator Data'!F178)&gt;G$3,10,IF(LOG('Indicator Data'!F178)&lt;G$4,0,10-(G$3-LOG('Indicator Data'!F178))/(G$3-G$4)*10))),1)</f>
        <v>4.7</v>
      </c>
      <c r="H178" s="196">
        <f>ROUND(IF('Indicator Data'!G178=0,0,IF(LOG('Indicator Data'!G178)&gt;H$3,10,IF(LOG('Indicator Data'!G178)&lt;H$4,0,10-(H$3-LOG('Indicator Data'!G178))/(H$3-H$4)*10))),1)</f>
        <v>3.3</v>
      </c>
      <c r="I178" s="196">
        <f>ROUND(IF('Indicator Data'!H178=0,0,IF(LOG('Indicator Data'!H178)&gt;I$3,10,IF(LOG('Indicator Data'!H178)&lt;I$4,0,10-(I$3-LOG('Indicator Data'!H178))/(I$3-I$4)*10))),1)</f>
        <v>6.9</v>
      </c>
      <c r="J178" s="196">
        <f t="shared" si="276"/>
        <v>5.4</v>
      </c>
      <c r="K178" s="196">
        <f>ROUND(IF('Indicator Data'!I178=0,0,IF(LOG('Indicator Data'!I178)&gt;K$3,10,IF(LOG('Indicator Data'!I178)&lt;K$4,0,10-(K$3-LOG('Indicator Data'!I178))/(K$3-K$4)*10))),1)</f>
        <v>2</v>
      </c>
      <c r="L178" s="197">
        <f t="shared" si="277"/>
        <v>3.9</v>
      </c>
      <c r="M178" s="197">
        <f>ROUND(IF('Indicator Data'!J178=0,0,IF(LOG('Indicator Data'!J178)&gt;M$3,10,IF(LOG('Indicator Data'!J178)&lt;M$4,0,10-(M$3-LOG('Indicator Data'!J178))/(M$3-M$4)*10))),1)</f>
        <v>0</v>
      </c>
      <c r="N178" s="198">
        <f>'Indicator Data'!C178/'Indicator Data'!$CB178</f>
        <v>1.7659438304447187E-3</v>
      </c>
      <c r="O178" s="198">
        <f>'Indicator Data'!D178/'Indicator Data'!$CB178</f>
        <v>1.7659438304447187E-3</v>
      </c>
      <c r="P178" s="198" t="str">
        <f>IF(F178=0.1,"x",'Indicator Data'!E178/'Indicator Data'!$CB178)</f>
        <v>x</v>
      </c>
      <c r="Q178" s="198">
        <f>'Indicator Data'!F178/'Indicator Data'!$CB178</f>
        <v>6.363379485730433E-5</v>
      </c>
      <c r="R178" s="198">
        <f>'Indicator Data'!G178/'Indicator Data'!$CB178</f>
        <v>1.8977988132240747E-2</v>
      </c>
      <c r="S178" s="198">
        <f>'Indicator Data'!H178/'Indicator Data'!$CB178</f>
        <v>5.993048883865499E-3</v>
      </c>
      <c r="T178" s="198">
        <f>'Indicator Data'!I178/'Indicator Data'!$CB178</f>
        <v>9.1822548742582653E-4</v>
      </c>
      <c r="U178" s="198">
        <f>'Indicator Data'!J178/'Indicator Data'!$CB178</f>
        <v>0</v>
      </c>
      <c r="V178" s="196">
        <f t="shared" si="278"/>
        <v>8.8000000000000007</v>
      </c>
      <c r="W178" s="196">
        <f t="shared" si="279"/>
        <v>10</v>
      </c>
      <c r="X178" s="197">
        <f t="shared" si="280"/>
        <v>9.5</v>
      </c>
      <c r="Y178" s="197">
        <f t="shared" si="281"/>
        <v>0.1</v>
      </c>
      <c r="Z178" s="197">
        <f t="shared" si="282"/>
        <v>9.6</v>
      </c>
      <c r="AA178" s="196">
        <f t="shared" si="283"/>
        <v>10</v>
      </c>
      <c r="AB178" s="196">
        <f t="shared" si="284"/>
        <v>10</v>
      </c>
      <c r="AC178" s="196">
        <f t="shared" si="285"/>
        <v>10</v>
      </c>
      <c r="AD178" s="196">
        <f t="shared" si="286"/>
        <v>0.9</v>
      </c>
      <c r="AE178" s="197">
        <f t="shared" si="287"/>
        <v>7.7</v>
      </c>
      <c r="AF178" s="197">
        <f t="shared" si="288"/>
        <v>0</v>
      </c>
      <c r="AG178" s="196">
        <f>ROUND(IF('Indicator Data'!K178=0,0,IF('Indicator Data'!K178&gt;AG$3,10,IF('Indicator Data'!K178&lt;AG$4,0,10-(AG$3-'Indicator Data'!K178)/(AG$3-AG$4)*10))),1)</f>
        <v>1</v>
      </c>
      <c r="AH178" s="199">
        <f t="shared" si="289"/>
        <v>6</v>
      </c>
      <c r="AI178" s="199">
        <f t="shared" si="290"/>
        <v>7.1</v>
      </c>
      <c r="AJ178" s="197">
        <f t="shared" si="291"/>
        <v>6.7</v>
      </c>
      <c r="AK178" s="197">
        <f t="shared" si="292"/>
        <v>8.5</v>
      </c>
      <c r="AL178" s="199">
        <f t="shared" si="293"/>
        <v>7.7</v>
      </c>
      <c r="AM178" s="199">
        <f t="shared" si="294"/>
        <v>1.5</v>
      </c>
      <c r="AN178" s="197">
        <f t="shared" si="295"/>
        <v>0</v>
      </c>
      <c r="AO178" s="200">
        <f t="shared" si="296"/>
        <v>7.7</v>
      </c>
      <c r="AP178" s="200">
        <f t="shared" si="260"/>
        <v>0.1</v>
      </c>
      <c r="AQ178" s="200">
        <f t="shared" si="297"/>
        <v>8</v>
      </c>
      <c r="AR178" s="200">
        <f t="shared" si="298"/>
        <v>6.2</v>
      </c>
      <c r="AS178" s="199">
        <f t="shared" si="299"/>
        <v>0.5</v>
      </c>
      <c r="AT178" s="199" t="str">
        <f>IF('Indicator Data'!L178="No data","x",IF('Indicator Data'!CC178&lt;1000,"x",ROUND((IF('Indicator Data'!L178&gt;AT$3,10,IF('Indicator Data'!L178&lt;AT$4,0,10-(AT$3-'Indicator Data'!L178)/(AT$3-AT$4)*10))),1)))</f>
        <v>x</v>
      </c>
      <c r="AU178" s="200">
        <f t="shared" si="300"/>
        <v>0.5</v>
      </c>
      <c r="AV178" s="201" t="str">
        <f>IF('Indicator Data'!M178="No data","x",ROUND(IF('Indicator Data'!M178=0,0,IF(LOG('Indicator Data'!M178)&gt;AV$3,10,IF(LOG('Indicator Data'!M178)&lt;AV$4,0,10-(AV$3-LOG('Indicator Data'!M178))/(AV$3-AV$4)*10))),1))</f>
        <v>x</v>
      </c>
      <c r="AW178" s="198" t="str">
        <f>IF(AV178="x","x",'Indicator Data'!M178/'Indicator Data'!$CB178)</f>
        <v>x</v>
      </c>
      <c r="AX178" s="201" t="str">
        <f t="shared" si="301"/>
        <v>x</v>
      </c>
      <c r="AY178" s="197" t="str">
        <f t="shared" si="261"/>
        <v>x</v>
      </c>
      <c r="AZ178" s="201" t="str">
        <f>IF('Indicator Data'!N178="No data","x",ROUND(IF('Indicator Data'!N178=0,0,IF(LOG('Indicator Data'!N178)&gt;AZ$3,10,IF(LOG('Indicator Data'!N178)&lt;AZ$4,0,10-(AZ$3-LOG('Indicator Data'!N178))/(AZ$3-AZ$4)*10))),1))</f>
        <v>x</v>
      </c>
      <c r="BA178" s="198" t="str">
        <f>IF(AZ178="x","x",'Indicator Data'!N178/'Indicator Data'!$CB178)</f>
        <v>x</v>
      </c>
      <c r="BB178" s="201" t="str">
        <f t="shared" si="302"/>
        <v>x</v>
      </c>
      <c r="BC178" s="197" t="str">
        <f t="shared" si="262"/>
        <v>x</v>
      </c>
      <c r="BD178" s="201" t="str">
        <f>IF('Indicator Data'!O178="No data","x",ROUND(IF('Indicator Data'!O178=0,0,IF(LOG('Indicator Data'!O178)&gt;BD$3,10,IF(LOG('Indicator Data'!O178)&lt;BD$4,0,10-(BD$3-LOG('Indicator Data'!O178))/(BD$3-BD$4)*10))),1))</f>
        <v>x</v>
      </c>
      <c r="BE178" s="198" t="str">
        <f>IF(BD178="x","x",'Indicator Data'!O178/'Indicator Data'!$CB178)</f>
        <v>x</v>
      </c>
      <c r="BF178" s="201" t="str">
        <f t="shared" si="303"/>
        <v>x</v>
      </c>
      <c r="BG178" s="197" t="str">
        <f t="shared" si="263"/>
        <v>x</v>
      </c>
      <c r="BH178" s="201" t="str">
        <f>IF('Indicator Data'!P178="No data","x",ROUND(IF('Indicator Data'!P178=0,0,IF(LOG('Indicator Data'!P178)&gt;BH$3,10,IF(LOG('Indicator Data'!P178)&lt;BH$4,0,10-(BH$3-LOG('Indicator Data'!P178))/(BH$3-BH$4)*10))),1))</f>
        <v>x</v>
      </c>
      <c r="BI178" s="198" t="str">
        <f>IF(BH178="x","x",'Indicator Data'!P178/'Indicator Data'!$CB178)</f>
        <v>x</v>
      </c>
      <c r="BJ178" s="201" t="str">
        <f t="shared" si="304"/>
        <v>x</v>
      </c>
      <c r="BK178" s="197" t="str">
        <f t="shared" si="264"/>
        <v>x</v>
      </c>
      <c r="BL178" s="199" t="str">
        <f t="shared" si="265"/>
        <v>x</v>
      </c>
      <c r="BM178" s="201">
        <f>ROUND(IF('Indicator Data'!Q178=0,0,IF(LOG('Indicator Data'!Q178)&gt;BM$3,10,IF(LOG('Indicator Data'!Q178)&lt;BM$4,0,10-(BM$3-LOG('Indicator Data'!Q178))/(BM$3-BM$4)*10))),1)</f>
        <v>0</v>
      </c>
      <c r="BN178" s="252">
        <f>'Indicator Data'!R178</f>
        <v>0</v>
      </c>
      <c r="BO178" s="201">
        <f t="shared" si="305"/>
        <v>0</v>
      </c>
      <c r="BP178" s="201">
        <f t="shared" si="306"/>
        <v>0</v>
      </c>
      <c r="BQ178" s="201">
        <f>ROUND(IF('Indicator Data'!S178=0,0,IF(LOG('Indicator Data'!S178)&gt;BQ$3,10,IF(LOG('Indicator Data'!S178)&lt;BQ$4,0,10-(BQ$3-LOG('Indicator Data'!S178))/(BQ$3-BQ$4)*10))),1)</f>
        <v>0</v>
      </c>
      <c r="BR178" s="252">
        <f>'Indicator Data'!T178</f>
        <v>0</v>
      </c>
      <c r="BS178" s="201">
        <f t="shared" si="307"/>
        <v>0</v>
      </c>
      <c r="BT178" s="201">
        <f t="shared" si="308"/>
        <v>0</v>
      </c>
      <c r="BU178" s="197">
        <f t="shared" si="309"/>
        <v>0</v>
      </c>
      <c r="BV178" s="201">
        <f>ROUND(IF('Indicator Data'!U178=0,0,IF(LOG('Indicator Data'!U178)&gt;BV$3,10,IF(LOG('Indicator Data'!U178)&lt;BV$4,0,10-(BV$3-LOG('Indicator Data'!U178))/(BV$3-BV$4)*10))),1)</f>
        <v>5.2</v>
      </c>
      <c r="BW178" s="198">
        <f>'Indicator Data'!U178/'Indicator Data'!$CB178</f>
        <v>0.40434209286992562</v>
      </c>
      <c r="BX178" s="201">
        <f t="shared" si="310"/>
        <v>4.5</v>
      </c>
      <c r="BY178" s="197">
        <f t="shared" si="266"/>
        <v>4.9000000000000004</v>
      </c>
      <c r="BZ178" s="201">
        <f>ROUND(IF('Indicator Data'!V178=0,0,IF(LOG('Indicator Data'!V178)&gt;BZ$3,10,IF(LOG('Indicator Data'!V178)&lt;BZ$4,0,10-(BZ$3-LOG('Indicator Data'!V178))/(BZ$3-BZ$4)*10))),1)</f>
        <v>5.6</v>
      </c>
      <c r="CA178" s="198">
        <f>IF('Indicator Data'!V178/'Indicator Data'!$CB178&gt;1,1,'Indicator Data'!V178/'Indicator Data'!$CB178)</f>
        <v>0.78498287610153528</v>
      </c>
      <c r="CB178" s="201">
        <f t="shared" si="311"/>
        <v>7.8</v>
      </c>
      <c r="CC178" s="197">
        <f t="shared" si="267"/>
        <v>6.8</v>
      </c>
      <c r="CD178" s="201">
        <f>ROUND(IF('Indicator Data'!W178=0,0,IF(LOG('Indicator Data'!W178)&gt;CD$3,10,IF(LOG('Indicator Data'!W178)&lt;CD$4,0,10-(CD$3-LOG('Indicator Data'!W178))/(CD$3-CD$4)*10))),1)</f>
        <v>5.6</v>
      </c>
      <c r="CE178" s="198">
        <f>'Indicator Data'!W178/'Indicator Data'!$CB178</f>
        <v>0.8276677277225204</v>
      </c>
      <c r="CF178" s="201">
        <f t="shared" si="312"/>
        <v>8.3000000000000007</v>
      </c>
      <c r="CG178" s="197">
        <f t="shared" si="268"/>
        <v>7.2</v>
      </c>
      <c r="CH178" s="199">
        <f t="shared" si="313"/>
        <v>5.3</v>
      </c>
      <c r="CI178" s="201">
        <f>IF('Indicator Data'!BR178="No data","x",ROUND(IF('Indicator Data'!BR178&gt;CI$3,0,IF('Indicator Data'!BR178&lt;CI$4,10,(CI$3-'Indicator Data'!BR178)/(CI$3-CI$4)*10)),1))</f>
        <v>0.7</v>
      </c>
      <c r="CJ178" s="201">
        <f>IF('Indicator Data'!BS178="No data","x",ROUND(IF('Indicator Data'!BS178&gt;CJ$3,0,IF('Indicator Data'!BS178&lt;CJ$4,10,(CJ$3-'Indicator Data'!BS178)/(CJ$3-CJ$4)*10)),1))</f>
        <v>0</v>
      </c>
      <c r="CK178" s="201" t="str">
        <f>IF('Indicator Data'!AC178="No data","x",ROUND(IF('Indicator Data'!AC178&gt;CK$3,0,IF('Indicator Data'!AC178&lt;CK$4,10,(CK$3-'Indicator Data'!AC178)/(CK$3-CK$4)*10)),1))</f>
        <v>x</v>
      </c>
      <c r="CL178" s="197">
        <f t="shared" si="314"/>
        <v>0.4</v>
      </c>
      <c r="CM178" s="201">
        <f>IF('Indicator Data'!X178="No data","x",ROUND(IF(LOG('Indicator Data'!X178)&gt;CM$3,10,IF(LOG('Indicator Data'!X178)&lt;CM$4,0,10-(CM$3-LOG('Indicator Data'!X178))/(CM$3-CM$4)*10)),1))</f>
        <v>7.2</v>
      </c>
      <c r="CN178" s="201">
        <f>IF('Indicator Data'!Y178="No data","x",ROUND(IF('Indicator Data'!Y178&gt;CN$3,10,IF('Indicator Data'!Y178&lt;CN$4,0,10-(CN$3-'Indicator Data'!Y178)/(CN$3-CN$4)*10)),1))</f>
        <v>2.2000000000000002</v>
      </c>
      <c r="CO178" s="201">
        <f>IF('Indicator Data'!Z178="No data","x",ROUND(IF('Indicator Data'!Z178&gt;CO$3,10,IF('Indicator Data'!Z178&lt;CO$4,0,10-(CO$3-'Indicator Data'!Z178)/(CO$3-CO$4)*10)),1))</f>
        <v>2.2999999999999998</v>
      </c>
      <c r="CP178" s="201" t="str">
        <f>IF('Indicator Data'!AA178="No data","x",ROUND(IF('Indicator Data'!AA178&gt;CP$3,10,IF('Indicator Data'!AA178&lt;CP$4,0,10-(CP$3-'Indicator Data'!AA178)/(CP$3-CP$4)*10)),1))</f>
        <v>x</v>
      </c>
      <c r="CQ178" s="197">
        <f t="shared" si="269"/>
        <v>3.9</v>
      </c>
      <c r="CR178" s="199">
        <f t="shared" si="270"/>
        <v>2.7</v>
      </c>
      <c r="CS178" s="201" t="str">
        <f>IF('Indicator Data'!AF178="No data","x",ROUND(IF('Indicator Data'!AF178&gt;CS$3,10,IF('Indicator Data'!AF178&lt;CS$4,0,10-(CS$3-'Indicator Data'!AF178)/(CS$3-CS$4)*10)),1))</f>
        <v>x</v>
      </c>
      <c r="CT178" s="201">
        <f>IF('Indicator Data'!AG178="No data","x",ROUND(IF('Indicator Data'!AG178&gt;CT$3,10,IF('Indicator Data'!AG178&lt;CT$4,0,10-(CT$3-'Indicator Data'!AG178)/(CT$3-CT$4)*10)),1))</f>
        <v>4.4000000000000004</v>
      </c>
      <c r="CU178" s="197">
        <f t="shared" si="271"/>
        <v>4</v>
      </c>
      <c r="CV178" s="201">
        <f>IF('Indicator Data'!AB178="No data","x",ROUND(IF('Indicator Data'!AB178&gt;CV$3,10,IF('Indicator Data'!AB178&lt;CV$4,0,10-(CV$3-'Indicator Data'!AB178)/(CV$3-CV$4)*10)),1))</f>
        <v>0</v>
      </c>
      <c r="CW178" s="197">
        <f t="shared" si="272"/>
        <v>0.2</v>
      </c>
      <c r="CX178" s="198">
        <f>IF('Indicator Data'!AD178="No data","x",'Indicator Data'!AD178/'Indicator Data'!$CA178)</f>
        <v>1.7029811631361343E-4</v>
      </c>
      <c r="CY178" s="201">
        <f t="shared" si="315"/>
        <v>8.3000000000000007</v>
      </c>
      <c r="CZ178" s="201">
        <f>IF('Indicator Data'!AE178="No data","x",ROUND(IF('Indicator Data'!AE178&gt;CZ$3,0,IF('Indicator Data'!AE178&lt;CZ$4,10,(CZ$3-'Indicator Data'!AE178)/(CZ$3-CZ$4)*10)),1))</f>
        <v>2</v>
      </c>
      <c r="DA178" s="197">
        <f t="shared" si="273"/>
        <v>5.2</v>
      </c>
      <c r="DB178" s="199">
        <f t="shared" si="274"/>
        <v>3.1</v>
      </c>
      <c r="DC178" s="200">
        <f t="shared" si="316"/>
        <v>3.8</v>
      </c>
      <c r="DD178" s="202">
        <f t="shared" si="317"/>
        <v>5.2</v>
      </c>
      <c r="DE178" s="201">
        <f>ROUND(IF('Indicator Data'!AH178=0,0,IF('Indicator Data'!AH178&gt;DE$3,10,IF('Indicator Data'!AH178&lt;DE$4,0,10-(DE$3-'Indicator Data'!AH178)/(DE$3-DE$4)*10))),1)</f>
        <v>0</v>
      </c>
      <c r="DF178" s="201">
        <f>ROUND(IF('Indicator Data'!AI178=0,0,IF(LOG('Indicator Data'!AI178)&gt;LOG(DF$3),10,IF(LOG('Indicator Data'!AI178)&lt;LOG(DF$4),0,10-(LOG(DF$3)-LOG('Indicator Data'!AI178))/(LOG(DF$3)-LOG(DF$4))*10))),1)</f>
        <v>0</v>
      </c>
      <c r="DG178" s="203">
        <f t="shared" si="318"/>
        <v>0</v>
      </c>
      <c r="DH178" s="197">
        <f>'Indicator Data'!AJ178</f>
        <v>0</v>
      </c>
      <c r="DI178" s="197">
        <f>'Indicator Data'!AK178</f>
        <v>0</v>
      </c>
      <c r="DJ178" s="200">
        <f t="shared" si="319"/>
        <v>0</v>
      </c>
      <c r="DK178" s="202">
        <f t="shared" si="320"/>
        <v>0</v>
      </c>
      <c r="DL178" s="13"/>
      <c r="DM178" s="24"/>
      <c r="DN178" s="2"/>
    </row>
    <row r="179" spans="1:118">
      <c r="A179" s="205" t="str">
        <f>'Indicator Data'!A179</f>
        <v>Trinidad and Tobago</v>
      </c>
      <c r="B179" s="206" t="str">
        <f>'Indicator Data'!B179</f>
        <v>TTO</v>
      </c>
      <c r="C179" s="204">
        <f>ROUND(IF('Indicator Data'!C179=0,0.1,IF(LOG('Indicator Data'!C179)&gt;C$3,10,IF(LOG('Indicator Data'!C179)&lt;C$4,0,10-(C$3-LOG('Indicator Data'!C179))/(C$3-C$4)*10))),1)</f>
        <v>6</v>
      </c>
      <c r="D179" s="196">
        <f>ROUND(IF('Indicator Data'!D179=0,0.1,IF(LOG('Indicator Data'!D179)&gt;D$3,10,IF(LOG('Indicator Data'!D179)&lt;D$4,0,10-(D$3-LOG('Indicator Data'!D179))/(D$3-D$4)*10))),1)</f>
        <v>5</v>
      </c>
      <c r="E179" s="197">
        <f t="shared" si="275"/>
        <v>5.5</v>
      </c>
      <c r="F179" s="197">
        <f>IF('Indicator Data'!E179="No data",0.1,(ROUND(IF('Indicator Data'!E179=0,0,IF(LOG('Indicator Data'!E179)&gt;F$3,10,IF(LOG('Indicator Data'!E179)&lt;F$4,0,10-(F$3-LOG('Indicator Data'!E179))/(F$3-F$4)*10))),1)))</f>
        <v>0.5</v>
      </c>
      <c r="G179" s="197">
        <f>ROUND(IF('Indicator Data'!F179=0,0,IF(LOG('Indicator Data'!F179)&gt;G$3,10,IF(LOG('Indicator Data'!F179)&lt;G$4,0,10-(G$3-LOG('Indicator Data'!F179))/(G$3-G$4)*10))),1)</f>
        <v>0</v>
      </c>
      <c r="H179" s="196">
        <f>ROUND(IF('Indicator Data'!G179=0,0,IF(LOG('Indicator Data'!G179)&gt;H$3,10,IF(LOG('Indicator Data'!G179)&lt;H$4,0,10-(H$3-LOG('Indicator Data'!G179))/(H$3-H$4)*10))),1)</f>
        <v>3.7</v>
      </c>
      <c r="I179" s="196">
        <f>ROUND(IF('Indicator Data'!H179=0,0,IF(LOG('Indicator Data'!H179)&gt;I$3,10,IF(LOG('Indicator Data'!H179)&lt;I$4,0,10-(I$3-LOG('Indicator Data'!H179))/(I$3-I$4)*10))),1)</f>
        <v>0</v>
      </c>
      <c r="J179" s="196">
        <f t="shared" si="276"/>
        <v>2</v>
      </c>
      <c r="K179" s="196">
        <f>ROUND(IF('Indicator Data'!I179=0,0,IF(LOG('Indicator Data'!I179)&gt;K$3,10,IF(LOG('Indicator Data'!I179)&lt;K$4,0,10-(K$3-LOG('Indicator Data'!I179))/(K$3-K$4)*10))),1)</f>
        <v>4.7</v>
      </c>
      <c r="L179" s="197">
        <f t="shared" si="277"/>
        <v>3.5</v>
      </c>
      <c r="M179" s="197">
        <f>ROUND(IF('Indicator Data'!J179=0,0,IF(LOG('Indicator Data'!J179)&gt;M$3,10,IF(LOG('Indicator Data'!J179)&lt;M$4,0,10-(M$3-LOG('Indicator Data'!J179))/(M$3-M$4)*10))),1)</f>
        <v>0</v>
      </c>
      <c r="N179" s="198">
        <f>'Indicator Data'!C179/'Indicator Data'!$CB179</f>
        <v>1.834355018839338E-3</v>
      </c>
      <c r="O179" s="198">
        <f>'Indicator Data'!D179/'Indicator Data'!$CB179</f>
        <v>2.3513897210366262E-4</v>
      </c>
      <c r="P179" s="198">
        <f>IF(F179=0.1,"x",'Indicator Data'!E179/'Indicator Data'!$CB179)</f>
        <v>1.1984665698101888E-4</v>
      </c>
      <c r="Q179" s="198">
        <f>'Indicator Data'!F179/'Indicator Data'!$CB179</f>
        <v>0</v>
      </c>
      <c r="R179" s="198">
        <f>'Indicator Data'!G179/'Indicator Data'!$CB179</f>
        <v>2.1994562116568928E-3</v>
      </c>
      <c r="S179" s="198">
        <f>'Indicator Data'!H179/'Indicator Data'!$CB179</f>
        <v>0</v>
      </c>
      <c r="T179" s="198">
        <f>'Indicator Data'!I179/'Indicator Data'!$CB179</f>
        <v>1.5779684843921864E-3</v>
      </c>
      <c r="U179" s="198">
        <f>'Indicator Data'!J179/'Indicator Data'!$CB179</f>
        <v>0</v>
      </c>
      <c r="V179" s="196">
        <f t="shared" si="278"/>
        <v>9.1999999999999993</v>
      </c>
      <c r="W179" s="196">
        <f t="shared" si="279"/>
        <v>2.4</v>
      </c>
      <c r="X179" s="197">
        <f t="shared" si="280"/>
        <v>7</v>
      </c>
      <c r="Y179" s="197">
        <f t="shared" si="281"/>
        <v>0.1</v>
      </c>
      <c r="Z179" s="197">
        <f t="shared" si="282"/>
        <v>0</v>
      </c>
      <c r="AA179" s="196">
        <f t="shared" si="283"/>
        <v>1.2</v>
      </c>
      <c r="AB179" s="196">
        <f t="shared" si="284"/>
        <v>0</v>
      </c>
      <c r="AC179" s="196">
        <f t="shared" si="285"/>
        <v>0.6</v>
      </c>
      <c r="AD179" s="196">
        <f t="shared" si="286"/>
        <v>1.6</v>
      </c>
      <c r="AE179" s="197">
        <f t="shared" si="287"/>
        <v>1.1000000000000001</v>
      </c>
      <c r="AF179" s="197">
        <f t="shared" si="288"/>
        <v>0</v>
      </c>
      <c r="AG179" s="196">
        <f>ROUND(IF('Indicator Data'!K179=0,0,IF('Indicator Data'!K179&gt;AG$3,10,IF('Indicator Data'!K179&lt;AG$4,0,10-(AG$3-'Indicator Data'!K179)/(AG$3-AG$4)*10))),1)</f>
        <v>1</v>
      </c>
      <c r="AH179" s="199">
        <f t="shared" si="289"/>
        <v>7.6</v>
      </c>
      <c r="AI179" s="199">
        <f t="shared" si="290"/>
        <v>3.7</v>
      </c>
      <c r="AJ179" s="197">
        <f t="shared" si="291"/>
        <v>2.5</v>
      </c>
      <c r="AK179" s="197">
        <f t="shared" si="292"/>
        <v>0</v>
      </c>
      <c r="AL179" s="199">
        <f t="shared" si="293"/>
        <v>1.3</v>
      </c>
      <c r="AM179" s="199">
        <f t="shared" si="294"/>
        <v>3.2</v>
      </c>
      <c r="AN179" s="197">
        <f t="shared" si="295"/>
        <v>0</v>
      </c>
      <c r="AO179" s="200">
        <f t="shared" si="296"/>
        <v>6.3</v>
      </c>
      <c r="AP179" s="200">
        <f t="shared" si="260"/>
        <v>0.3</v>
      </c>
      <c r="AQ179" s="200">
        <f t="shared" si="297"/>
        <v>0</v>
      </c>
      <c r="AR179" s="200">
        <f t="shared" si="298"/>
        <v>2.4</v>
      </c>
      <c r="AS179" s="199">
        <f t="shared" si="299"/>
        <v>0.5</v>
      </c>
      <c r="AT179" s="199">
        <f>IF('Indicator Data'!L179="No data","x",IF('Indicator Data'!CC179&lt;1000,"x",ROUND((IF('Indicator Data'!L179&gt;AT$3,10,IF('Indicator Data'!L179&lt;AT$4,0,10-(AT$3-'Indicator Data'!L179)/(AT$3-AT$4)*10))),1)))</f>
        <v>5.7</v>
      </c>
      <c r="AU179" s="200">
        <f t="shared" si="300"/>
        <v>3.1</v>
      </c>
      <c r="AV179" s="201" t="str">
        <f>IF('Indicator Data'!M179="No data","x",ROUND(IF('Indicator Data'!M179=0,0,IF(LOG('Indicator Data'!M179)&gt;AV$3,10,IF(LOG('Indicator Data'!M179)&lt;AV$4,0,10-(AV$3-LOG('Indicator Data'!M179))/(AV$3-AV$4)*10))),1))</f>
        <v>x</v>
      </c>
      <c r="AW179" s="198" t="str">
        <f>IF(AV179="x","x",'Indicator Data'!M179/'Indicator Data'!$CB179)</f>
        <v>x</v>
      </c>
      <c r="AX179" s="201" t="str">
        <f t="shared" si="301"/>
        <v>x</v>
      </c>
      <c r="AY179" s="197" t="str">
        <f t="shared" si="261"/>
        <v>x</v>
      </c>
      <c r="AZ179" s="201" t="str">
        <f>IF('Indicator Data'!N179="No data","x",ROUND(IF('Indicator Data'!N179=0,0,IF(LOG('Indicator Data'!N179)&gt;AZ$3,10,IF(LOG('Indicator Data'!N179)&lt;AZ$4,0,10-(AZ$3-LOG('Indicator Data'!N179))/(AZ$3-AZ$4)*10))),1))</f>
        <v>x</v>
      </c>
      <c r="BA179" s="198" t="str">
        <f>IF(AZ179="x","x",'Indicator Data'!N179/'Indicator Data'!$CB179)</f>
        <v>x</v>
      </c>
      <c r="BB179" s="201" t="str">
        <f t="shared" si="302"/>
        <v>x</v>
      </c>
      <c r="BC179" s="197" t="str">
        <f t="shared" si="262"/>
        <v>x</v>
      </c>
      <c r="BD179" s="201" t="str">
        <f>IF('Indicator Data'!O179="No data","x",ROUND(IF('Indicator Data'!O179=0,0,IF(LOG('Indicator Data'!O179)&gt;BD$3,10,IF(LOG('Indicator Data'!O179)&lt;BD$4,0,10-(BD$3-LOG('Indicator Data'!O179))/(BD$3-BD$4)*10))),1))</f>
        <v>x</v>
      </c>
      <c r="BE179" s="198" t="str">
        <f>IF(BD179="x","x",'Indicator Data'!O179/'Indicator Data'!$CB179)</f>
        <v>x</v>
      </c>
      <c r="BF179" s="201" t="str">
        <f t="shared" si="303"/>
        <v>x</v>
      </c>
      <c r="BG179" s="197" t="str">
        <f t="shared" si="263"/>
        <v>x</v>
      </c>
      <c r="BH179" s="201" t="str">
        <f>IF('Indicator Data'!P179="No data","x",ROUND(IF('Indicator Data'!P179=0,0,IF(LOG('Indicator Data'!P179)&gt;BH$3,10,IF(LOG('Indicator Data'!P179)&lt;BH$4,0,10-(BH$3-LOG('Indicator Data'!P179))/(BH$3-BH$4)*10))),1))</f>
        <v>x</v>
      </c>
      <c r="BI179" s="198" t="str">
        <f>IF(BH179="x","x",'Indicator Data'!P179/'Indicator Data'!$CB179)</f>
        <v>x</v>
      </c>
      <c r="BJ179" s="201" t="str">
        <f t="shared" si="304"/>
        <v>x</v>
      </c>
      <c r="BK179" s="197" t="str">
        <f t="shared" si="264"/>
        <v>x</v>
      </c>
      <c r="BL179" s="199" t="str">
        <f t="shared" si="265"/>
        <v>x</v>
      </c>
      <c r="BM179" s="201">
        <f>ROUND(IF('Indicator Data'!Q179=0,0,IF(LOG('Indicator Data'!Q179)&gt;BM$3,10,IF(LOG('Indicator Data'!Q179)&lt;BM$4,0,10-(BM$3-LOG('Indicator Data'!Q179))/(BM$3-BM$4)*10))),1)</f>
        <v>0</v>
      </c>
      <c r="BN179" s="252">
        <f>'Indicator Data'!R179</f>
        <v>0</v>
      </c>
      <c r="BO179" s="201">
        <f t="shared" si="305"/>
        <v>0</v>
      </c>
      <c r="BP179" s="201">
        <f t="shared" si="306"/>
        <v>0</v>
      </c>
      <c r="BQ179" s="201">
        <f>ROUND(IF('Indicator Data'!S179=0,0,IF(LOG('Indicator Data'!S179)&gt;BQ$3,10,IF(LOG('Indicator Data'!S179)&lt;BQ$4,0,10-(BQ$3-LOG('Indicator Data'!S179))/(BQ$3-BQ$4)*10))),1)</f>
        <v>0</v>
      </c>
      <c r="BR179" s="252">
        <f>'Indicator Data'!T179</f>
        <v>0</v>
      </c>
      <c r="BS179" s="201">
        <f t="shared" si="307"/>
        <v>0</v>
      </c>
      <c r="BT179" s="201">
        <f t="shared" si="308"/>
        <v>0</v>
      </c>
      <c r="BU179" s="197">
        <f t="shared" si="309"/>
        <v>0</v>
      </c>
      <c r="BV179" s="201">
        <f>ROUND(IF('Indicator Data'!U179=0,0,IF(LOG('Indicator Data'!U179)&gt;BV$3,10,IF(LOG('Indicator Data'!U179)&lt;BV$4,0,10-(BV$3-LOG('Indicator Data'!U179))/(BV$3-BV$4)*10))),1)</f>
        <v>7.2</v>
      </c>
      <c r="BW179" s="198">
        <f>'Indicator Data'!U179/'Indicator Data'!$CB179</f>
        <v>0.83940745010616957</v>
      </c>
      <c r="BX179" s="201">
        <f t="shared" si="310"/>
        <v>9.3000000000000007</v>
      </c>
      <c r="BY179" s="197">
        <f t="shared" si="266"/>
        <v>8.4</v>
      </c>
      <c r="BZ179" s="201">
        <f>ROUND(IF('Indicator Data'!V179=0,0,IF(LOG('Indicator Data'!V179)&gt;BZ$3,10,IF(LOG('Indicator Data'!V179)&lt;BZ$4,0,10-(BZ$3-LOG('Indicator Data'!V179))/(BZ$3-BZ$4)*10))),1)</f>
        <v>7.3</v>
      </c>
      <c r="CA179" s="198">
        <f>IF('Indicator Data'!V179/'Indicator Data'!$CB179&gt;1,1,'Indicator Data'!V179/'Indicator Data'!$CB179)</f>
        <v>0.89308067155948734</v>
      </c>
      <c r="CB179" s="201">
        <f t="shared" si="311"/>
        <v>8.9</v>
      </c>
      <c r="CC179" s="197">
        <f t="shared" si="267"/>
        <v>8.1999999999999993</v>
      </c>
      <c r="CD179" s="201">
        <f>ROUND(IF('Indicator Data'!W179=0,0,IF(LOG('Indicator Data'!W179)&gt;CD$3,10,IF(LOG('Indicator Data'!W179)&lt;CD$4,0,10-(CD$3-LOG('Indicator Data'!W179))/(CD$3-CD$4)*10))),1)</f>
        <v>7.3</v>
      </c>
      <c r="CE179" s="198">
        <f>'Indicator Data'!W179/'Indicator Data'!$CB179</f>
        <v>0.93230296851380201</v>
      </c>
      <c r="CF179" s="201">
        <f t="shared" si="312"/>
        <v>9.3000000000000007</v>
      </c>
      <c r="CG179" s="197">
        <f t="shared" si="268"/>
        <v>8.5</v>
      </c>
      <c r="CH179" s="199">
        <f t="shared" si="313"/>
        <v>7.2</v>
      </c>
      <c r="CI179" s="201">
        <f>IF('Indicator Data'!BR179="No data","x",ROUND(IF('Indicator Data'!BR179&gt;CI$3,0,IF('Indicator Data'!BR179&lt;CI$4,10,(CI$3-'Indicator Data'!BR179)/(CI$3-CI$4)*10)),1))</f>
        <v>0.7</v>
      </c>
      <c r="CJ179" s="201">
        <f>IF('Indicator Data'!BS179="No data","x",ROUND(IF('Indicator Data'!BS179&gt;CJ$3,0,IF('Indicator Data'!BS179&lt;CJ$4,10,(CJ$3-'Indicator Data'!BS179)/(CJ$3-CJ$4)*10)),1))</f>
        <v>0.3</v>
      </c>
      <c r="CK179" s="201">
        <f>IF('Indicator Data'!AC179="No data","x",ROUND(IF('Indicator Data'!AC179&gt;CK$3,0,IF('Indicator Data'!AC179&lt;CK$4,10,(CK$3-'Indicator Data'!AC179)/(CK$3-CK$4)*10)),1))</f>
        <v>1.1000000000000001</v>
      </c>
      <c r="CL179" s="197">
        <f t="shared" si="314"/>
        <v>0.7</v>
      </c>
      <c r="CM179" s="201">
        <f>IF('Indicator Data'!X179="No data","x",ROUND(IF(LOG('Indicator Data'!X179)&gt;CM$3,10,IF(LOG('Indicator Data'!X179)&lt;CM$4,0,10-(CM$3-LOG('Indicator Data'!X179))/(CM$3-CM$4)*10)),1))</f>
        <v>8.1</v>
      </c>
      <c r="CN179" s="201">
        <f>IF('Indicator Data'!Y179="No data","x",ROUND(IF('Indicator Data'!Y179&gt;CN$3,10,IF('Indicator Data'!Y179&lt;CN$4,0,10-(CN$3-'Indicator Data'!Y179)/(CN$3-CN$4)*10)),1))</f>
        <v>0.7</v>
      </c>
      <c r="CO179" s="201">
        <f>IF('Indicator Data'!Z179="No data","x",ROUND(IF('Indicator Data'!Z179&gt;CO$3,10,IF('Indicator Data'!Z179&lt;CO$4,0,10-(CO$3-'Indicator Data'!Z179)/(CO$3-CO$4)*10)),1))</f>
        <v>5.3</v>
      </c>
      <c r="CP179" s="201">
        <f>IF('Indicator Data'!AA179="No data","x",ROUND(IF('Indicator Data'!AA179&gt;CP$3,10,IF('Indicator Data'!AA179&lt;CP$4,0,10-(CP$3-'Indicator Data'!AA179)/(CP$3-CP$4)*10)),1))</f>
        <v>3.2</v>
      </c>
      <c r="CQ179" s="197">
        <f t="shared" si="269"/>
        <v>4.3</v>
      </c>
      <c r="CR179" s="199">
        <f t="shared" si="270"/>
        <v>3.1</v>
      </c>
      <c r="CS179" s="201">
        <f>IF('Indicator Data'!AF179="No data","x",ROUND(IF('Indicator Data'!AF179&gt;CS$3,10,IF('Indicator Data'!AF179&lt;CS$4,0,10-(CS$3-'Indicator Data'!AF179)/(CS$3-CS$4)*10)),1))</f>
        <v>0.6</v>
      </c>
      <c r="CT179" s="201">
        <f>IF('Indicator Data'!AG179="No data","x",ROUND(IF('Indicator Data'!AG179&gt;CT$3,10,IF('Indicator Data'!AG179&lt;CT$4,0,10-(CT$3-'Indicator Data'!AG179)/(CT$3-CT$4)*10)),1))</f>
        <v>0.9</v>
      </c>
      <c r="CU179" s="197">
        <f t="shared" si="271"/>
        <v>3.1</v>
      </c>
      <c r="CV179" s="201">
        <f>IF('Indicator Data'!AB179="No data","x",ROUND(IF('Indicator Data'!AB179&gt;CV$3,10,IF('Indicator Data'!AB179&lt;CV$4,0,10-(CV$3-'Indicator Data'!AB179)/(CV$3-CV$4)*10)),1))</f>
        <v>0</v>
      </c>
      <c r="CW179" s="197">
        <f t="shared" si="272"/>
        <v>0.5</v>
      </c>
      <c r="CX179" s="198">
        <f>IF('Indicator Data'!AD179="No data","x",'Indicator Data'!AD179/'Indicator Data'!$CA179)</f>
        <v>3.1797274866362125E-4</v>
      </c>
      <c r="CY179" s="201">
        <f t="shared" si="315"/>
        <v>6.8</v>
      </c>
      <c r="CZ179" s="201" t="str">
        <f>IF('Indicator Data'!AE179="No data","x",ROUND(IF('Indicator Data'!AE179&gt;CZ$3,0,IF('Indicator Data'!AE179&lt;CZ$4,10,(CZ$3-'Indicator Data'!AE179)/(CZ$3-CZ$4)*10)),1))</f>
        <v>x</v>
      </c>
      <c r="DA179" s="197">
        <f t="shared" si="273"/>
        <v>6.8</v>
      </c>
      <c r="DB179" s="199">
        <f t="shared" si="274"/>
        <v>3.5</v>
      </c>
      <c r="DC179" s="200">
        <f t="shared" si="316"/>
        <v>4.9000000000000004</v>
      </c>
      <c r="DD179" s="202">
        <f t="shared" si="317"/>
        <v>3.2</v>
      </c>
      <c r="DE179" s="201">
        <f>ROUND(IF('Indicator Data'!AH179=0,0,IF('Indicator Data'!AH179&gt;DE$3,10,IF('Indicator Data'!AH179&lt;DE$4,0,10-(DE$3-'Indicator Data'!AH179)/(DE$3-DE$4)*10))),1)</f>
        <v>0.1</v>
      </c>
      <c r="DF179" s="201">
        <f>ROUND(IF('Indicator Data'!AI179=0,0,IF(LOG('Indicator Data'!AI179)&gt;LOG(DF$3),10,IF(LOG('Indicator Data'!AI179)&lt;LOG(DF$4),0,10-(LOG(DF$3)-LOG('Indicator Data'!AI179))/(LOG(DF$3)-LOG(DF$4))*10))),1)</f>
        <v>0</v>
      </c>
      <c r="DG179" s="203">
        <f t="shared" si="318"/>
        <v>0.1</v>
      </c>
      <c r="DH179" s="197">
        <f>'Indicator Data'!AJ179</f>
        <v>0</v>
      </c>
      <c r="DI179" s="197">
        <f>'Indicator Data'!AK179</f>
        <v>0</v>
      </c>
      <c r="DJ179" s="200">
        <f t="shared" si="319"/>
        <v>0</v>
      </c>
      <c r="DK179" s="202">
        <f t="shared" si="320"/>
        <v>0.1</v>
      </c>
      <c r="DL179" s="13"/>
      <c r="DM179" s="24"/>
      <c r="DN179" s="2"/>
    </row>
    <row r="180" spans="1:118">
      <c r="A180" s="205" t="str">
        <f>'Indicator Data'!A180</f>
        <v>Tunisia</v>
      </c>
      <c r="B180" s="206" t="str">
        <f>'Indicator Data'!B180</f>
        <v>TUN</v>
      </c>
      <c r="C180" s="204">
        <f>ROUND(IF('Indicator Data'!C180=0,0.1,IF(LOG('Indicator Data'!C180)&gt;C$3,10,IF(LOG('Indicator Data'!C180)&lt;C$4,0,10-(C$3-LOG('Indicator Data'!C180))/(C$3-C$4)*10))),1)</f>
        <v>8.1999999999999993</v>
      </c>
      <c r="D180" s="196">
        <f>ROUND(IF('Indicator Data'!D180=0,0.1,IF(LOG('Indicator Data'!D180)&gt;D$3,10,IF(LOG('Indicator Data'!D180)&lt;D$4,0,10-(D$3-LOG('Indicator Data'!D180))/(D$3-D$4)*10))),1)</f>
        <v>0.1</v>
      </c>
      <c r="E180" s="197">
        <f t="shared" si="275"/>
        <v>5.4</v>
      </c>
      <c r="F180" s="197">
        <f>IF('Indicator Data'!E180="No data",0.1,(ROUND(IF('Indicator Data'!E180=0,0,IF(LOG('Indicator Data'!E180)&gt;F$3,10,IF(LOG('Indicator Data'!E180)&lt;F$4,0,10-(F$3-LOG('Indicator Data'!E180))/(F$3-F$4)*10))),1)))</f>
        <v>5.7</v>
      </c>
      <c r="G180" s="197">
        <f>ROUND(IF('Indicator Data'!F180=0,0,IF(LOG('Indicator Data'!F180)&gt;G$3,10,IF(LOG('Indicator Data'!F180)&lt;G$4,0,10-(G$3-LOG('Indicator Data'!F180))/(G$3-G$4)*10))),1)</f>
        <v>6.9</v>
      </c>
      <c r="H180" s="196">
        <f>ROUND(IF('Indicator Data'!G180=0,0,IF(LOG('Indicator Data'!G180)&gt;H$3,10,IF(LOG('Indicator Data'!G180)&lt;H$4,0,10-(H$3-LOG('Indicator Data'!G180))/(H$3-H$4)*10))),1)</f>
        <v>0</v>
      </c>
      <c r="I180" s="196">
        <f>ROUND(IF('Indicator Data'!H180=0,0,IF(LOG('Indicator Data'!H180)&gt;I$3,10,IF(LOG('Indicator Data'!H180)&lt;I$4,0,10-(I$3-LOG('Indicator Data'!H180))/(I$3-I$4)*10))),1)</f>
        <v>0</v>
      </c>
      <c r="J180" s="196">
        <f t="shared" si="276"/>
        <v>0</v>
      </c>
      <c r="K180" s="196">
        <f>ROUND(IF('Indicator Data'!I180=0,0,IF(LOG('Indicator Data'!I180)&gt;K$3,10,IF(LOG('Indicator Data'!I180)&lt;K$4,0,10-(K$3-LOG('Indicator Data'!I180))/(K$3-K$4)*10))),1)</f>
        <v>0</v>
      </c>
      <c r="L180" s="197">
        <f t="shared" si="277"/>
        <v>0</v>
      </c>
      <c r="M180" s="197">
        <f>ROUND(IF('Indicator Data'!J180=0,0,IF(LOG('Indicator Data'!J180)&gt;M$3,10,IF(LOG('Indicator Data'!J180)&lt;M$4,0,10-(M$3-LOG('Indicator Data'!J180))/(M$3-M$4)*10))),1)</f>
        <v>0</v>
      </c>
      <c r="N180" s="198">
        <f>'Indicator Data'!C180/'Indicator Data'!$CB180</f>
        <v>1.7464803877224133E-3</v>
      </c>
      <c r="O180" s="198">
        <f>'Indicator Data'!D180/'Indicator Data'!$CB180</f>
        <v>0</v>
      </c>
      <c r="P180" s="198">
        <f>IF(F180=0.1,"x",'Indicator Data'!E180/'Indicator Data'!$CB180)</f>
        <v>1.6277705388363897E-3</v>
      </c>
      <c r="Q180" s="198">
        <f>'Indicator Data'!F180/'Indicator Data'!$CB180</f>
        <v>1.2044018884529728E-5</v>
      </c>
      <c r="R180" s="198">
        <f>'Indicator Data'!G180/'Indicator Data'!$CB180</f>
        <v>0</v>
      </c>
      <c r="S180" s="198">
        <f>'Indicator Data'!H180/'Indicator Data'!$CB180</f>
        <v>0</v>
      </c>
      <c r="T180" s="198">
        <f>'Indicator Data'!I180/'Indicator Data'!$CB180</f>
        <v>0</v>
      </c>
      <c r="U180" s="198">
        <f>'Indicator Data'!J180/'Indicator Data'!$CB180</f>
        <v>0</v>
      </c>
      <c r="V180" s="196">
        <f t="shared" si="278"/>
        <v>8.6999999999999993</v>
      </c>
      <c r="W180" s="196">
        <f t="shared" si="279"/>
        <v>0</v>
      </c>
      <c r="X180" s="197">
        <f t="shared" si="280"/>
        <v>5.9</v>
      </c>
      <c r="Y180" s="197">
        <f t="shared" si="281"/>
        <v>1.1000000000000001</v>
      </c>
      <c r="Z180" s="197">
        <f t="shared" si="282"/>
        <v>8</v>
      </c>
      <c r="AA180" s="196">
        <f t="shared" si="283"/>
        <v>0</v>
      </c>
      <c r="AB180" s="196">
        <f t="shared" si="284"/>
        <v>0</v>
      </c>
      <c r="AC180" s="196">
        <f t="shared" si="285"/>
        <v>0</v>
      </c>
      <c r="AD180" s="196">
        <f t="shared" si="286"/>
        <v>0</v>
      </c>
      <c r="AE180" s="197">
        <f t="shared" si="287"/>
        <v>0</v>
      </c>
      <c r="AF180" s="197">
        <f t="shared" si="288"/>
        <v>0</v>
      </c>
      <c r="AG180" s="196">
        <f>ROUND(IF('Indicator Data'!K180=0,0,IF('Indicator Data'!K180&gt;AG$3,10,IF('Indicator Data'!K180&lt;AG$4,0,10-(AG$3-'Indicator Data'!K180)/(AG$3-AG$4)*10))),1)</f>
        <v>1</v>
      </c>
      <c r="AH180" s="199">
        <f t="shared" si="289"/>
        <v>8.5</v>
      </c>
      <c r="AI180" s="199">
        <f t="shared" si="290"/>
        <v>0.1</v>
      </c>
      <c r="AJ180" s="197">
        <f t="shared" si="291"/>
        <v>0</v>
      </c>
      <c r="AK180" s="197">
        <f t="shared" si="292"/>
        <v>0</v>
      </c>
      <c r="AL180" s="199">
        <f t="shared" si="293"/>
        <v>0</v>
      </c>
      <c r="AM180" s="199">
        <f t="shared" si="294"/>
        <v>0</v>
      </c>
      <c r="AN180" s="197">
        <f t="shared" si="295"/>
        <v>0</v>
      </c>
      <c r="AO180" s="200">
        <f t="shared" si="296"/>
        <v>5.7</v>
      </c>
      <c r="AP180" s="200">
        <f t="shared" si="260"/>
        <v>3.8</v>
      </c>
      <c r="AQ180" s="200">
        <f t="shared" si="297"/>
        <v>7.5</v>
      </c>
      <c r="AR180" s="200">
        <f t="shared" si="298"/>
        <v>0</v>
      </c>
      <c r="AS180" s="199">
        <f t="shared" si="299"/>
        <v>0.5</v>
      </c>
      <c r="AT180" s="199">
        <f>IF('Indicator Data'!L180="No data","x",IF('Indicator Data'!CC180&lt;1000,"x",ROUND((IF('Indicator Data'!L180&gt;AT$3,10,IF('Indicator Data'!L180&lt;AT$4,0,10-(AT$3-'Indicator Data'!L180)/(AT$3-AT$4)*10))),1)))</f>
        <v>7.6</v>
      </c>
      <c r="AU180" s="200">
        <f t="shared" si="300"/>
        <v>4.0999999999999996</v>
      </c>
      <c r="AV180" s="201">
        <f>IF('Indicator Data'!M180="No data","x",ROUND(IF('Indicator Data'!M180=0,0,IF(LOG('Indicator Data'!M180)&gt;AV$3,10,IF(LOG('Indicator Data'!M180)&lt;AV$4,0,10-(AV$3-LOG('Indicator Data'!M180))/(AV$3-AV$4)*10))),1))</f>
        <v>0</v>
      </c>
      <c r="AW180" s="198">
        <f>IF(AV180="x","x",'Indicator Data'!M180/'Indicator Data'!$CB180)</f>
        <v>0</v>
      </c>
      <c r="AX180" s="201">
        <f t="shared" si="301"/>
        <v>0</v>
      </c>
      <c r="AY180" s="197">
        <f t="shared" si="261"/>
        <v>0</v>
      </c>
      <c r="AZ180" s="201">
        <f>IF('Indicator Data'!N180="No data","x",ROUND(IF('Indicator Data'!N180=0,0,IF(LOG('Indicator Data'!N180)&gt;AZ$3,10,IF(LOG('Indicator Data'!N180)&lt;AZ$4,0,10-(AZ$3-LOG('Indicator Data'!N180))/(AZ$3-AZ$4)*10))),1))</f>
        <v>0</v>
      </c>
      <c r="BA180" s="198">
        <f>IF(AZ180="x","x",'Indicator Data'!N180/'Indicator Data'!$CB180)</f>
        <v>0</v>
      </c>
      <c r="BB180" s="201">
        <f t="shared" si="302"/>
        <v>0</v>
      </c>
      <c r="BC180" s="197">
        <f t="shared" si="262"/>
        <v>0</v>
      </c>
      <c r="BD180" s="201">
        <f>IF('Indicator Data'!O180="No data","x",ROUND(IF('Indicator Data'!O180=0,0,IF(LOG('Indicator Data'!O180)&gt;BD$3,10,IF(LOG('Indicator Data'!O180)&lt;BD$4,0,10-(BD$3-LOG('Indicator Data'!O180))/(BD$3-BD$4)*10))),1))</f>
        <v>0</v>
      </c>
      <c r="BE180" s="198">
        <f>IF(BD180="x","x",'Indicator Data'!O180/'Indicator Data'!$CB180)</f>
        <v>0</v>
      </c>
      <c r="BF180" s="201">
        <f t="shared" si="303"/>
        <v>0</v>
      </c>
      <c r="BG180" s="197">
        <f t="shared" si="263"/>
        <v>0</v>
      </c>
      <c r="BH180" s="201">
        <f>IF('Indicator Data'!P180="No data","x",ROUND(IF('Indicator Data'!P180=0,0,IF(LOG('Indicator Data'!P180)&gt;BH$3,10,IF(LOG('Indicator Data'!P180)&lt;BH$4,0,10-(BH$3-LOG('Indicator Data'!P180))/(BH$3-BH$4)*10))),1))</f>
        <v>0</v>
      </c>
      <c r="BI180" s="198">
        <f>IF(BH180="x","x",'Indicator Data'!P180/'Indicator Data'!$CB180)</f>
        <v>0</v>
      </c>
      <c r="BJ180" s="201">
        <f t="shared" si="304"/>
        <v>0</v>
      </c>
      <c r="BK180" s="197">
        <f t="shared" si="264"/>
        <v>0</v>
      </c>
      <c r="BL180" s="199">
        <f t="shared" si="265"/>
        <v>0</v>
      </c>
      <c r="BM180" s="201">
        <f>ROUND(IF('Indicator Data'!Q180=0,0,IF(LOG('Indicator Data'!Q180)&gt;BM$3,10,IF(LOG('Indicator Data'!Q180)&lt;BM$4,0,10-(BM$3-LOG('Indicator Data'!Q180))/(BM$3-BM$4)*10))),1)</f>
        <v>0</v>
      </c>
      <c r="BN180" s="252">
        <f>'Indicator Data'!R180</f>
        <v>0</v>
      </c>
      <c r="BO180" s="201">
        <f t="shared" si="305"/>
        <v>0</v>
      </c>
      <c r="BP180" s="201">
        <f t="shared" si="306"/>
        <v>0</v>
      </c>
      <c r="BQ180" s="201">
        <f>ROUND(IF('Indicator Data'!S180=0,0,IF(LOG('Indicator Data'!S180)&gt;BQ$3,10,IF(LOG('Indicator Data'!S180)&lt;BQ$4,0,10-(BQ$3-LOG('Indicator Data'!S180))/(BQ$3-BQ$4)*10))),1)</f>
        <v>0</v>
      </c>
      <c r="BR180" s="252">
        <f>'Indicator Data'!T180</f>
        <v>0</v>
      </c>
      <c r="BS180" s="201">
        <f t="shared" si="307"/>
        <v>0</v>
      </c>
      <c r="BT180" s="201">
        <f t="shared" si="308"/>
        <v>0</v>
      </c>
      <c r="BU180" s="197">
        <f t="shared" si="309"/>
        <v>0</v>
      </c>
      <c r="BV180" s="201">
        <f>ROUND(IF('Indicator Data'!U180=0,0,IF(LOG('Indicator Data'!U180)&gt;BV$3,10,IF(LOG('Indicator Data'!U180)&lt;BV$4,0,10-(BV$3-LOG('Indicator Data'!U180))/(BV$3-BV$4)*10))),1)</f>
        <v>0</v>
      </c>
      <c r="BW180" s="198">
        <f>'Indicator Data'!U180/'Indicator Data'!$CB180</f>
        <v>0</v>
      </c>
      <c r="BX180" s="201">
        <f t="shared" si="310"/>
        <v>0</v>
      </c>
      <c r="BY180" s="197">
        <f t="shared" si="266"/>
        <v>0</v>
      </c>
      <c r="BZ180" s="201">
        <f>ROUND(IF('Indicator Data'!V180=0,0,IF(LOG('Indicator Data'!V180)&gt;BZ$3,10,IF(LOG('Indicator Data'!V180)&lt;BZ$4,0,10-(BZ$3-LOG('Indicator Data'!V180))/(BZ$3-BZ$4)*10))),1)</f>
        <v>8.1999999999999993</v>
      </c>
      <c r="CA180" s="198">
        <f>IF('Indicator Data'!V180/'Indicator Data'!$CB180&gt;1,1,'Indicator Data'!V180/'Indicator Data'!$CB180)</f>
        <v>0.49359751640890065</v>
      </c>
      <c r="CB180" s="201">
        <f t="shared" si="311"/>
        <v>4.9000000000000004</v>
      </c>
      <c r="CC180" s="197">
        <f t="shared" si="267"/>
        <v>6.9</v>
      </c>
      <c r="CD180" s="201">
        <f>ROUND(IF('Indicator Data'!W180=0,0,IF(LOG('Indicator Data'!W180)&gt;CD$3,10,IF(LOG('Indicator Data'!W180)&lt;CD$4,0,10-(CD$3-LOG('Indicator Data'!W180))/(CD$3-CD$4)*10))),1)</f>
        <v>5.5</v>
      </c>
      <c r="CE180" s="198">
        <f>'Indicator Data'!W180/'Indicator Data'!$CB180</f>
        <v>6.2236743012150904E-3</v>
      </c>
      <c r="CF180" s="201">
        <f t="shared" si="312"/>
        <v>0.1</v>
      </c>
      <c r="CG180" s="197">
        <f t="shared" si="268"/>
        <v>3.3</v>
      </c>
      <c r="CH180" s="199">
        <f t="shared" si="313"/>
        <v>3.1</v>
      </c>
      <c r="CI180" s="201">
        <f>IF('Indicator Data'!BR180="No data","x",ROUND(IF('Indicator Data'!BR180&gt;CI$3,0,IF('Indicator Data'!BR180&lt;CI$4,10,(CI$3-'Indicator Data'!BR180)/(CI$3-CI$4)*10)),1))</f>
        <v>1</v>
      </c>
      <c r="CJ180" s="201">
        <f>IF('Indicator Data'!BS180="No data","x",ROUND(IF('Indicator Data'!BS180&gt;CJ$3,0,IF('Indicator Data'!BS180&lt;CJ$4,10,(CJ$3-'Indicator Data'!BS180)/(CJ$3-CJ$4)*10)),1))</f>
        <v>0.6</v>
      </c>
      <c r="CK180" s="201">
        <f>IF('Indicator Data'!AC180="No data","x",ROUND(IF('Indicator Data'!AC180&gt;CK$3,0,IF('Indicator Data'!AC180&lt;CK$4,10,(CK$3-'Indicator Data'!AC180)/(CK$3-CK$4)*10)),1))</f>
        <v>2.1</v>
      </c>
      <c r="CL180" s="197">
        <f t="shared" si="314"/>
        <v>1.2</v>
      </c>
      <c r="CM180" s="201">
        <f>IF('Indicator Data'!X180="No data","x",ROUND(IF(LOG('Indicator Data'!X180)&gt;CM$3,10,IF(LOG('Indicator Data'!X180)&lt;CM$4,0,10-(CM$3-LOG('Indicator Data'!X180))/(CM$3-CM$4)*10)),1))</f>
        <v>6.2</v>
      </c>
      <c r="CN180" s="201">
        <f>IF('Indicator Data'!Y180="No data","x",ROUND(IF('Indicator Data'!Y180&gt;CN$3,10,IF('Indicator Data'!Y180&lt;CN$4,0,10-(CN$3-'Indicator Data'!Y180)/(CN$3-CN$4)*10)),1))</f>
        <v>3</v>
      </c>
      <c r="CO180" s="201">
        <f>IF('Indicator Data'!Z180="No data","x",ROUND(IF('Indicator Data'!Z180&gt;CO$3,10,IF('Indicator Data'!Z180&lt;CO$4,0,10-(CO$3-'Indicator Data'!Z180)/(CO$3-CO$4)*10)),1))</f>
        <v>7</v>
      </c>
      <c r="CP180" s="201" t="str">
        <f>IF('Indicator Data'!AA180="No data","x",ROUND(IF('Indicator Data'!AA180&gt;CP$3,10,IF('Indicator Data'!AA180&lt;CP$4,0,10-(CP$3-'Indicator Data'!AA180)/(CP$3-CP$4)*10)),1))</f>
        <v>x</v>
      </c>
      <c r="CQ180" s="197">
        <f t="shared" si="269"/>
        <v>5.4</v>
      </c>
      <c r="CR180" s="199">
        <f t="shared" si="270"/>
        <v>4</v>
      </c>
      <c r="CS180" s="201">
        <f>IF('Indicator Data'!AF180="No data","x",ROUND(IF('Indicator Data'!AF180&gt;CS$3,10,IF('Indicator Data'!AF180&lt;CS$4,0,10-(CS$3-'Indicator Data'!AF180)/(CS$3-CS$4)*10)),1))</f>
        <v>0.9</v>
      </c>
      <c r="CT180" s="201">
        <f>IF('Indicator Data'!AG180="No data","x",ROUND(IF('Indicator Data'!AG180&gt;CT$3,10,IF('Indicator Data'!AG180&lt;CT$4,0,10-(CT$3-'Indicator Data'!AG180)/(CT$3-CT$4)*10)),1))</f>
        <v>2.2999999999999998</v>
      </c>
      <c r="CU180" s="197">
        <f t="shared" si="271"/>
        <v>3.9</v>
      </c>
      <c r="CV180" s="201">
        <f>IF('Indicator Data'!AB180="No data","x",ROUND(IF('Indicator Data'!AB180&gt;CV$3,10,IF('Indicator Data'!AB180&lt;CV$4,0,10-(CV$3-'Indicator Data'!AB180)/(CV$3-CV$4)*10)),1))</f>
        <v>0</v>
      </c>
      <c r="CW180" s="197">
        <f t="shared" si="272"/>
        <v>0.9</v>
      </c>
      <c r="CX180" s="198">
        <f>IF('Indicator Data'!AD180="No data","x",'Indicator Data'!AD180/'Indicator Data'!$CA180)</f>
        <v>1.717628913972852E-4</v>
      </c>
      <c r="CY180" s="201">
        <f t="shared" si="315"/>
        <v>8.3000000000000007</v>
      </c>
      <c r="CZ180" s="201">
        <f>IF('Indicator Data'!AE180="No data","x",ROUND(IF('Indicator Data'!AE180&gt;CZ$3,0,IF('Indicator Data'!AE180&lt;CZ$4,10,(CZ$3-'Indicator Data'!AE180)/(CZ$3-CZ$4)*10)),1))</f>
        <v>2</v>
      </c>
      <c r="DA180" s="197">
        <f t="shared" si="273"/>
        <v>5.2</v>
      </c>
      <c r="DB180" s="199">
        <f t="shared" si="274"/>
        <v>3.3</v>
      </c>
      <c r="DC180" s="200">
        <f t="shared" si="316"/>
        <v>2.7</v>
      </c>
      <c r="DD180" s="202">
        <f t="shared" si="317"/>
        <v>4.4000000000000004</v>
      </c>
      <c r="DE180" s="201">
        <f>ROUND(IF('Indicator Data'!AH180=0,0,IF('Indicator Data'!AH180&gt;DE$3,10,IF('Indicator Data'!AH180&lt;DE$4,0,10-(DE$3-'Indicator Data'!AH180)/(DE$3-DE$4)*10))),1)</f>
        <v>2.9</v>
      </c>
      <c r="DF180" s="201">
        <f>ROUND(IF('Indicator Data'!AI180=0,0,IF(LOG('Indicator Data'!AI180)&gt;LOG(DF$3),10,IF(LOG('Indicator Data'!AI180)&lt;LOG(DF$4),0,10-(LOG(DF$3)-LOG('Indicator Data'!AI180))/(LOG(DF$3)-LOG(DF$4))*10))),1)</f>
        <v>5.2</v>
      </c>
      <c r="DG180" s="203">
        <f t="shared" si="318"/>
        <v>4.0999999999999996</v>
      </c>
      <c r="DH180" s="197">
        <f>'Indicator Data'!AJ180</f>
        <v>0</v>
      </c>
      <c r="DI180" s="197">
        <f>'Indicator Data'!AK180</f>
        <v>0</v>
      </c>
      <c r="DJ180" s="200">
        <f t="shared" si="319"/>
        <v>0</v>
      </c>
      <c r="DK180" s="202">
        <f t="shared" si="320"/>
        <v>2.9</v>
      </c>
      <c r="DL180" s="13"/>
      <c r="DM180" s="24"/>
      <c r="DN180" s="2"/>
    </row>
    <row r="181" spans="1:118">
      <c r="A181" s="205" t="str">
        <f>'Indicator Data'!A181</f>
        <v>Turkey</v>
      </c>
      <c r="B181" s="206" t="str">
        <f>'Indicator Data'!B181</f>
        <v>TUR</v>
      </c>
      <c r="C181" s="204">
        <f>ROUND(IF('Indicator Data'!C181=0,0.1,IF(LOG('Indicator Data'!C181)&gt;C$3,10,IF(LOG('Indicator Data'!C181)&lt;C$4,0,10-(C$3-LOG('Indicator Data'!C181))/(C$3-C$4)*10))),1)</f>
        <v>10</v>
      </c>
      <c r="D181" s="196">
        <f>ROUND(IF('Indicator Data'!D181=0,0.1,IF(LOG('Indicator Data'!D181)&gt;D$3,10,IF(LOG('Indicator Data'!D181)&lt;D$4,0,10-(D$3-LOG('Indicator Data'!D181))/(D$3-D$4)*10))),1)</f>
        <v>10</v>
      </c>
      <c r="E181" s="197">
        <f t="shared" si="275"/>
        <v>10</v>
      </c>
      <c r="F181" s="197">
        <f>IF('Indicator Data'!E181="No data",0.1,(ROUND(IF('Indicator Data'!E181=0,0,IF(LOG('Indicator Data'!E181)&gt;F$3,10,IF(LOG('Indicator Data'!E181)&lt;F$4,0,10-(F$3-LOG('Indicator Data'!E181))/(F$3-F$4)*10))),1)))</f>
        <v>8.1</v>
      </c>
      <c r="G181" s="197">
        <f>ROUND(IF('Indicator Data'!F181=0,0,IF(LOG('Indicator Data'!F181)&gt;G$3,10,IF(LOG('Indicator Data'!F181)&lt;G$4,0,10-(G$3-LOG('Indicator Data'!F181))/(G$3-G$4)*10))),1)</f>
        <v>7.3</v>
      </c>
      <c r="H181" s="196">
        <f>ROUND(IF('Indicator Data'!G181=0,0,IF(LOG('Indicator Data'!G181)&gt;H$3,10,IF(LOG('Indicator Data'!G181)&lt;H$4,0,10-(H$3-LOG('Indicator Data'!G181))/(H$3-H$4)*10))),1)</f>
        <v>0</v>
      </c>
      <c r="I181" s="196">
        <f>ROUND(IF('Indicator Data'!H181=0,0,IF(LOG('Indicator Data'!H181)&gt;I$3,10,IF(LOG('Indicator Data'!H181)&lt;I$4,0,10-(I$3-LOG('Indicator Data'!H181))/(I$3-I$4)*10))),1)</f>
        <v>0</v>
      </c>
      <c r="J181" s="196">
        <f t="shared" si="276"/>
        <v>0</v>
      </c>
      <c r="K181" s="196">
        <f>ROUND(IF('Indicator Data'!I181=0,0,IF(LOG('Indicator Data'!I181)&gt;K$3,10,IF(LOG('Indicator Data'!I181)&lt;K$4,0,10-(K$3-LOG('Indicator Data'!I181))/(K$3-K$4)*10))),1)</f>
        <v>0</v>
      </c>
      <c r="L181" s="197">
        <f t="shared" si="277"/>
        <v>0</v>
      </c>
      <c r="M181" s="197">
        <f>ROUND(IF('Indicator Data'!J181=0,0,IF(LOG('Indicator Data'!J181)&gt;M$3,10,IF(LOG('Indicator Data'!J181)&lt;M$4,0,10-(M$3-LOG('Indicator Data'!J181))/(M$3-M$4)*10))),1)</f>
        <v>0</v>
      </c>
      <c r="N181" s="198">
        <f>'Indicator Data'!C181/'Indicator Data'!$CB181</f>
        <v>2.0195133988215705E-3</v>
      </c>
      <c r="O181" s="198">
        <f>'Indicator Data'!D181/'Indicator Data'!$CB181</f>
        <v>8.454849550872084E-4</v>
      </c>
      <c r="P181" s="198">
        <f>IF(F181=0.1,"x",'Indicator Data'!E181/'Indicator Data'!$CB181)</f>
        <v>2.2174125655602733E-3</v>
      </c>
      <c r="Q181" s="198">
        <f>'Indicator Data'!F181/'Indicator Data'!$CB181</f>
        <v>2.9379880592481079E-6</v>
      </c>
      <c r="R181" s="198">
        <f>'Indicator Data'!G181/'Indicator Data'!$CB181</f>
        <v>0</v>
      </c>
      <c r="S181" s="198">
        <f>'Indicator Data'!H181/'Indicator Data'!$CB181</f>
        <v>0</v>
      </c>
      <c r="T181" s="198">
        <f>'Indicator Data'!I181/'Indicator Data'!$CB181</f>
        <v>0</v>
      </c>
      <c r="U181" s="198">
        <f>'Indicator Data'!J181/'Indicator Data'!$CB181</f>
        <v>0</v>
      </c>
      <c r="V181" s="196">
        <f t="shared" si="278"/>
        <v>10</v>
      </c>
      <c r="W181" s="196">
        <f t="shared" si="279"/>
        <v>8.5</v>
      </c>
      <c r="X181" s="197">
        <f t="shared" si="280"/>
        <v>9.4</v>
      </c>
      <c r="Y181" s="197">
        <f t="shared" si="281"/>
        <v>1.5</v>
      </c>
      <c r="Z181" s="197">
        <f t="shared" si="282"/>
        <v>6.6</v>
      </c>
      <c r="AA181" s="196">
        <f t="shared" si="283"/>
        <v>0</v>
      </c>
      <c r="AB181" s="196">
        <f t="shared" si="284"/>
        <v>0</v>
      </c>
      <c r="AC181" s="196">
        <f t="shared" si="285"/>
        <v>0</v>
      </c>
      <c r="AD181" s="196">
        <f t="shared" si="286"/>
        <v>0</v>
      </c>
      <c r="AE181" s="197">
        <f t="shared" si="287"/>
        <v>0</v>
      </c>
      <c r="AF181" s="197">
        <f t="shared" si="288"/>
        <v>0</v>
      </c>
      <c r="AG181" s="196">
        <f>ROUND(IF('Indicator Data'!K181=0,0,IF('Indicator Data'!K181&gt;AG$3,10,IF('Indicator Data'!K181&lt;AG$4,0,10-(AG$3-'Indicator Data'!K181)/(AG$3-AG$4)*10))),1)</f>
        <v>0</v>
      </c>
      <c r="AH181" s="199">
        <f t="shared" si="289"/>
        <v>10</v>
      </c>
      <c r="AI181" s="199">
        <f t="shared" si="290"/>
        <v>9.3000000000000007</v>
      </c>
      <c r="AJ181" s="197">
        <f t="shared" si="291"/>
        <v>0</v>
      </c>
      <c r="AK181" s="197">
        <f t="shared" si="292"/>
        <v>0</v>
      </c>
      <c r="AL181" s="199">
        <f t="shared" si="293"/>
        <v>0</v>
      </c>
      <c r="AM181" s="199">
        <f t="shared" si="294"/>
        <v>0</v>
      </c>
      <c r="AN181" s="197">
        <f t="shared" si="295"/>
        <v>0</v>
      </c>
      <c r="AO181" s="200">
        <f t="shared" si="296"/>
        <v>9.6999999999999993</v>
      </c>
      <c r="AP181" s="200">
        <f t="shared" si="260"/>
        <v>5.7</v>
      </c>
      <c r="AQ181" s="200">
        <f t="shared" si="297"/>
        <v>7</v>
      </c>
      <c r="AR181" s="200">
        <f t="shared" si="298"/>
        <v>0</v>
      </c>
      <c r="AS181" s="199">
        <f t="shared" si="299"/>
        <v>0</v>
      </c>
      <c r="AT181" s="199">
        <f>IF('Indicator Data'!L181="No data","x",IF('Indicator Data'!CC181&lt;1000,"x",ROUND((IF('Indicator Data'!L181&gt;AT$3,10,IF('Indicator Data'!L181&lt;AT$4,0,10-(AT$3-'Indicator Data'!L181)/(AT$3-AT$4)*10))),1)))</f>
        <v>4.8</v>
      </c>
      <c r="AU181" s="200">
        <f t="shared" si="300"/>
        <v>2.4</v>
      </c>
      <c r="AV181" s="201">
        <f>IF('Indicator Data'!M181="No data","x",ROUND(IF('Indicator Data'!M181=0,0,IF(LOG('Indicator Data'!M181)&gt;AV$3,10,IF(LOG('Indicator Data'!M181)&lt;AV$4,0,10-(AV$3-LOG('Indicator Data'!M181))/(AV$3-AV$4)*10))),1))</f>
        <v>9.6999999999999993</v>
      </c>
      <c r="AW181" s="198">
        <f>IF(AV181="x","x",'Indicator Data'!M181/'Indicator Data'!$CB181)</f>
        <v>0.78190324971723901</v>
      </c>
      <c r="AX181" s="201">
        <f t="shared" si="301"/>
        <v>8.6999999999999993</v>
      </c>
      <c r="AY181" s="197">
        <f t="shared" si="261"/>
        <v>9.3000000000000007</v>
      </c>
      <c r="AZ181" s="201" t="str">
        <f>IF('Indicator Data'!N181="No data","x",ROUND(IF('Indicator Data'!N181=0,0,IF(LOG('Indicator Data'!N181)&gt;AZ$3,10,IF(LOG('Indicator Data'!N181)&lt;AZ$4,0,10-(AZ$3-LOG('Indicator Data'!N181))/(AZ$3-AZ$4)*10))),1))</f>
        <v>x</v>
      </c>
      <c r="BA181" s="198" t="str">
        <f>IF(AZ181="x","x",'Indicator Data'!N181/'Indicator Data'!$CB181)</f>
        <v>x</v>
      </c>
      <c r="BB181" s="201" t="str">
        <f t="shared" si="302"/>
        <v>x</v>
      </c>
      <c r="BC181" s="197" t="str">
        <f t="shared" si="262"/>
        <v>x</v>
      </c>
      <c r="BD181" s="201" t="str">
        <f>IF('Indicator Data'!O181="No data","x",ROUND(IF('Indicator Data'!O181=0,0,IF(LOG('Indicator Data'!O181)&gt;BD$3,10,IF(LOG('Indicator Data'!O181)&lt;BD$4,0,10-(BD$3-LOG('Indicator Data'!O181))/(BD$3-BD$4)*10))),1))</f>
        <v>x</v>
      </c>
      <c r="BE181" s="198" t="str">
        <f>IF(BD181="x","x",'Indicator Data'!O181/'Indicator Data'!$CB181)</f>
        <v>x</v>
      </c>
      <c r="BF181" s="201" t="str">
        <f t="shared" si="303"/>
        <v>x</v>
      </c>
      <c r="BG181" s="197" t="str">
        <f t="shared" si="263"/>
        <v>x</v>
      </c>
      <c r="BH181" s="201" t="str">
        <f>IF('Indicator Data'!P181="No data","x",ROUND(IF('Indicator Data'!P181=0,0,IF(LOG('Indicator Data'!P181)&gt;BH$3,10,IF(LOG('Indicator Data'!P181)&lt;BH$4,0,10-(BH$3-LOG('Indicator Data'!P181))/(BH$3-BH$4)*10))),1))</f>
        <v>x</v>
      </c>
      <c r="BI181" s="198" t="str">
        <f>IF(BH181="x","x",'Indicator Data'!P181/'Indicator Data'!$CB181)</f>
        <v>x</v>
      </c>
      <c r="BJ181" s="201" t="str">
        <f t="shared" si="304"/>
        <v>x</v>
      </c>
      <c r="BK181" s="197" t="str">
        <f t="shared" si="264"/>
        <v>x</v>
      </c>
      <c r="BL181" s="199">
        <f t="shared" si="265"/>
        <v>9.3000000000000007</v>
      </c>
      <c r="BM181" s="201">
        <f>ROUND(IF('Indicator Data'!Q181=0,0,IF(LOG('Indicator Data'!Q181)&gt;BM$3,10,IF(LOG('Indicator Data'!Q181)&lt;BM$4,0,10-(BM$3-LOG('Indicator Data'!Q181))/(BM$3-BM$4)*10))),1)</f>
        <v>7.8</v>
      </c>
      <c r="BN181" s="252">
        <f>'Indicator Data'!R181</f>
        <v>3.2946490000000002E-2</v>
      </c>
      <c r="BO181" s="201">
        <f t="shared" si="305"/>
        <v>0.3</v>
      </c>
      <c r="BP181" s="201">
        <f t="shared" si="306"/>
        <v>5.0999999999999996</v>
      </c>
      <c r="BQ181" s="201">
        <f>ROUND(IF('Indicator Data'!S181=0,0,IF(LOG('Indicator Data'!S181)&gt;BQ$3,10,IF(LOG('Indicator Data'!S181)&lt;BQ$4,0,10-(BQ$3-LOG('Indicator Data'!S181))/(BQ$3-BQ$4)*10))),1)</f>
        <v>0</v>
      </c>
      <c r="BR181" s="252">
        <f>'Indicator Data'!T181</f>
        <v>0</v>
      </c>
      <c r="BS181" s="201">
        <f t="shared" si="307"/>
        <v>0</v>
      </c>
      <c r="BT181" s="201">
        <f t="shared" si="308"/>
        <v>0</v>
      </c>
      <c r="BU181" s="197">
        <f t="shared" si="309"/>
        <v>2.9</v>
      </c>
      <c r="BV181" s="201">
        <f>ROUND(IF('Indicator Data'!U181=0,0,IF(LOG('Indicator Data'!U181)&gt;BV$3,10,IF(LOG('Indicator Data'!U181)&lt;BV$4,0,10-(BV$3-LOG('Indicator Data'!U181))/(BV$3-BV$4)*10))),1)</f>
        <v>7.1</v>
      </c>
      <c r="BW181" s="198">
        <f>'Indicator Data'!U181/'Indicator Data'!$CB181</f>
        <v>1.2715222009046468E-2</v>
      </c>
      <c r="BX181" s="201">
        <f t="shared" si="310"/>
        <v>0.1</v>
      </c>
      <c r="BY181" s="197">
        <f t="shared" si="266"/>
        <v>4.5</v>
      </c>
      <c r="BZ181" s="201">
        <f>ROUND(IF('Indicator Data'!V181=0,0,IF(LOG('Indicator Data'!V181)&gt;BZ$3,10,IF(LOG('Indicator Data'!V181)&lt;BZ$4,0,10-(BZ$3-LOG('Indicator Data'!V181))/(BZ$3-BZ$4)*10))),1)</f>
        <v>8.9</v>
      </c>
      <c r="CA181" s="198">
        <f>IF('Indicator Data'!V181/'Indicator Data'!$CB181&gt;1,1,'Indicator Data'!V181/'Indicator Data'!$CB181)</f>
        <v>0.22000367271897617</v>
      </c>
      <c r="CB181" s="201">
        <f t="shared" si="311"/>
        <v>2.2000000000000002</v>
      </c>
      <c r="CC181" s="197">
        <f t="shared" si="267"/>
        <v>6.7</v>
      </c>
      <c r="CD181" s="201">
        <f>ROUND(IF('Indicator Data'!W181=0,0,IF(LOG('Indicator Data'!W181)&gt;CD$3,10,IF(LOG('Indicator Data'!W181)&lt;CD$4,0,10-(CD$3-LOG('Indicator Data'!W181))/(CD$3-CD$4)*10))),1)</f>
        <v>8.1999999999999993</v>
      </c>
      <c r="CE181" s="198">
        <f>'Indicator Data'!W181/'Indicator Data'!$CB181</f>
        <v>7.4055165117705254E-2</v>
      </c>
      <c r="CF181" s="201">
        <f t="shared" si="312"/>
        <v>0.7</v>
      </c>
      <c r="CG181" s="197">
        <f t="shared" si="268"/>
        <v>5.6</v>
      </c>
      <c r="CH181" s="199">
        <f t="shared" si="313"/>
        <v>5.0999999999999996</v>
      </c>
      <c r="CI181" s="201">
        <f>IF('Indicator Data'!BR181="No data","x",ROUND(IF('Indicator Data'!BR181&gt;CI$3,0,IF('Indicator Data'!BR181&lt;CI$4,10,(CI$3-'Indicator Data'!BR181)/(CI$3-CI$4)*10)),1))</f>
        <v>0.3</v>
      </c>
      <c r="CJ181" s="201">
        <f>IF('Indicator Data'!BS181="No data","x",ROUND(IF('Indicator Data'!BS181&gt;CJ$3,0,IF('Indicator Data'!BS181&lt;CJ$4,10,(CJ$3-'Indicator Data'!BS181)/(CJ$3-CJ$4)*10)),1))</f>
        <v>0.2</v>
      </c>
      <c r="CK181" s="201" t="str">
        <f>IF('Indicator Data'!AC181="No data","x",ROUND(IF('Indicator Data'!AC181&gt;CK$3,0,IF('Indicator Data'!AC181&lt;CK$4,10,(CK$3-'Indicator Data'!AC181)/(CK$3-CK$4)*10)),1))</f>
        <v>x</v>
      </c>
      <c r="CL181" s="197">
        <f t="shared" si="314"/>
        <v>0.3</v>
      </c>
      <c r="CM181" s="201">
        <f>IF('Indicator Data'!X181="No data","x",ROUND(IF(LOG('Indicator Data'!X181)&gt;CM$3,10,IF(LOG('Indicator Data'!X181)&lt;CM$4,0,10-(CM$3-LOG('Indicator Data'!X181))/(CM$3-CM$4)*10)),1))</f>
        <v>6.8</v>
      </c>
      <c r="CN181" s="201">
        <f>IF('Indicator Data'!Y181="No data","x",ROUND(IF('Indicator Data'!Y181&gt;CN$3,10,IF('Indicator Data'!Y181&lt;CN$4,0,10-(CN$3-'Indicator Data'!Y181)/(CN$3-CN$4)*10)),1))</f>
        <v>3.4</v>
      </c>
      <c r="CO181" s="201">
        <f>IF('Indicator Data'!Z181="No data","x",ROUND(IF('Indicator Data'!Z181&gt;CO$3,10,IF('Indicator Data'!Z181&lt;CO$4,0,10-(CO$3-'Indicator Data'!Z181)/(CO$3-CO$4)*10)),1))</f>
        <v>7.6</v>
      </c>
      <c r="CP181" s="201" t="str">
        <f>IF('Indicator Data'!AA181="No data","x",ROUND(IF('Indicator Data'!AA181&gt;CP$3,10,IF('Indicator Data'!AA181&lt;CP$4,0,10-(CP$3-'Indicator Data'!AA181)/(CP$3-CP$4)*10)),1))</f>
        <v>x</v>
      </c>
      <c r="CQ181" s="197">
        <f t="shared" si="269"/>
        <v>5.9</v>
      </c>
      <c r="CR181" s="199">
        <f t="shared" si="270"/>
        <v>4</v>
      </c>
      <c r="CS181" s="201">
        <f>IF('Indicator Data'!AF181="No data","x",ROUND(IF('Indicator Data'!AF181&gt;CS$3,10,IF('Indicator Data'!AF181&lt;CS$4,0,10-(CS$3-'Indicator Data'!AF181)/(CS$3-CS$4)*10)),1))</f>
        <v>1</v>
      </c>
      <c r="CT181" s="201">
        <f>IF('Indicator Data'!AG181="No data","x",ROUND(IF('Indicator Data'!AG181&gt;CT$3,10,IF('Indicator Data'!AG181&lt;CT$4,0,10-(CT$3-'Indicator Data'!AG181)/(CT$3-CT$4)*10)),1))</f>
        <v>1.9</v>
      </c>
      <c r="CU181" s="197">
        <f t="shared" si="271"/>
        <v>4.0999999999999996</v>
      </c>
      <c r="CV181" s="201">
        <f>IF('Indicator Data'!AB181="No data","x",ROUND(IF('Indicator Data'!AB181&gt;CV$3,10,IF('Indicator Data'!AB181&lt;CV$4,0,10-(CV$3-'Indicator Data'!AB181)/(CV$3-CV$4)*10)),1))</f>
        <v>0.1</v>
      </c>
      <c r="CW181" s="197">
        <f t="shared" si="272"/>
        <v>0.2</v>
      </c>
      <c r="CX181" s="198">
        <f>IF('Indicator Data'!AD181="No data","x",'Indicator Data'!AD181/'Indicator Data'!$CA181)</f>
        <v>2.3884542142255379E-4</v>
      </c>
      <c r="CY181" s="201">
        <f t="shared" si="315"/>
        <v>7.6</v>
      </c>
      <c r="CZ181" s="201">
        <f>IF('Indicator Data'!AE181="No data","x",ROUND(IF('Indicator Data'!AE181&gt;CZ$3,0,IF('Indicator Data'!AE181&lt;CZ$4,10,(CZ$3-'Indicator Data'!AE181)/(CZ$3-CZ$4)*10)),1))</f>
        <v>2</v>
      </c>
      <c r="DA181" s="197">
        <f t="shared" si="273"/>
        <v>4.8</v>
      </c>
      <c r="DB181" s="199">
        <f t="shared" si="274"/>
        <v>3</v>
      </c>
      <c r="DC181" s="200">
        <f t="shared" si="316"/>
        <v>6.1</v>
      </c>
      <c r="DD181" s="202">
        <f t="shared" si="317"/>
        <v>6.1</v>
      </c>
      <c r="DE181" s="201">
        <f>ROUND(IF('Indicator Data'!AH181=0,0,IF('Indicator Data'!AH181&gt;DE$3,10,IF('Indicator Data'!AH181&lt;DE$4,0,10-(DE$3-'Indicator Data'!AH181)/(DE$3-DE$4)*10))),1)</f>
        <v>8.6999999999999993</v>
      </c>
      <c r="DF181" s="201">
        <f>ROUND(IF('Indicator Data'!AI181=0,0,IF(LOG('Indicator Data'!AI181)&gt;LOG(DF$3),10,IF(LOG('Indicator Data'!AI181)&lt;LOG(DF$4),0,10-(LOG(DF$3)-LOG('Indicator Data'!AI181))/(LOG(DF$3)-LOG(DF$4))*10))),1)</f>
        <v>9.6999999999999993</v>
      </c>
      <c r="DG181" s="203">
        <f t="shared" si="318"/>
        <v>9.3000000000000007</v>
      </c>
      <c r="DH181" s="197">
        <f>'Indicator Data'!AJ181</f>
        <v>0</v>
      </c>
      <c r="DI181" s="197">
        <f>'Indicator Data'!AK181</f>
        <v>5</v>
      </c>
      <c r="DJ181" s="200">
        <f t="shared" si="319"/>
        <v>9</v>
      </c>
      <c r="DK181" s="202">
        <f t="shared" si="320"/>
        <v>9</v>
      </c>
      <c r="DL181" s="13"/>
      <c r="DM181" s="24"/>
      <c r="DN181" s="2"/>
    </row>
    <row r="182" spans="1:118">
      <c r="A182" s="205" t="str">
        <f>'Indicator Data'!A182</f>
        <v>Turkmenistan</v>
      </c>
      <c r="B182" s="206" t="str">
        <f>'Indicator Data'!B182</f>
        <v>TKM</v>
      </c>
      <c r="C182" s="204">
        <f>ROUND(IF('Indicator Data'!C182=0,0.1,IF(LOG('Indicator Data'!C182)&gt;C$3,10,IF(LOG('Indicator Data'!C182)&lt;C$4,0,10-(C$3-LOG('Indicator Data'!C182))/(C$3-C$4)*10))),1)</f>
        <v>6.7</v>
      </c>
      <c r="D182" s="196">
        <f>ROUND(IF('Indicator Data'!D182=0,0.1,IF(LOG('Indicator Data'!D182)&gt;D$3,10,IF(LOG('Indicator Data'!D182)&lt;D$4,0,10-(D$3-LOG('Indicator Data'!D182))/(D$3-D$4)*10))),1)</f>
        <v>0</v>
      </c>
      <c r="E182" s="197">
        <f t="shared" si="275"/>
        <v>4.0999999999999996</v>
      </c>
      <c r="F182" s="197">
        <f>IF('Indicator Data'!E182="No data",0.1,(ROUND(IF('Indicator Data'!E182=0,0,IF(LOG('Indicator Data'!E182)&gt;F$3,10,IF(LOG('Indicator Data'!E182)&lt;F$4,0,10-(F$3-LOG('Indicator Data'!E182))/(F$3-F$4)*10))),1)))</f>
        <v>6.7</v>
      </c>
      <c r="G182" s="197">
        <f>ROUND(IF('Indicator Data'!F182=0,0,IF(LOG('Indicator Data'!F182)&gt;G$3,10,IF(LOG('Indicator Data'!F182)&lt;G$4,0,10-(G$3-LOG('Indicator Data'!F182))/(G$3-G$4)*10))),1)</f>
        <v>0</v>
      </c>
      <c r="H182" s="196">
        <f>ROUND(IF('Indicator Data'!G182=0,0,IF(LOG('Indicator Data'!G182)&gt;H$3,10,IF(LOG('Indicator Data'!G182)&lt;H$4,0,10-(H$3-LOG('Indicator Data'!G182))/(H$3-H$4)*10))),1)</f>
        <v>0</v>
      </c>
      <c r="I182" s="196">
        <f>ROUND(IF('Indicator Data'!H182=0,0,IF(LOG('Indicator Data'!H182)&gt;I$3,10,IF(LOG('Indicator Data'!H182)&lt;I$4,0,10-(I$3-LOG('Indicator Data'!H182))/(I$3-I$4)*10))),1)</f>
        <v>0</v>
      </c>
      <c r="J182" s="196">
        <f t="shared" si="276"/>
        <v>0</v>
      </c>
      <c r="K182" s="196">
        <f>ROUND(IF('Indicator Data'!I182=0,0,IF(LOG('Indicator Data'!I182)&gt;K$3,10,IF(LOG('Indicator Data'!I182)&lt;K$4,0,10-(K$3-LOG('Indicator Data'!I182))/(K$3-K$4)*10))),1)</f>
        <v>0</v>
      </c>
      <c r="L182" s="197">
        <f t="shared" si="277"/>
        <v>0</v>
      </c>
      <c r="M182" s="197">
        <f>ROUND(IF('Indicator Data'!J182=0,0,IF(LOG('Indicator Data'!J182)&gt;M$3,10,IF(LOG('Indicator Data'!J182)&lt;M$4,0,10-(M$3-LOG('Indicator Data'!J182))/(M$3-M$4)*10))),1)</f>
        <v>0</v>
      </c>
      <c r="N182" s="198">
        <f>'Indicator Data'!C182/'Indicator Data'!$CB182</f>
        <v>8.5708819024778898E-4</v>
      </c>
      <c r="O182" s="198">
        <f>'Indicator Data'!D182/'Indicator Data'!$CB182</f>
        <v>9.2561615120393579E-9</v>
      </c>
      <c r="P182" s="198">
        <f>IF(F182=0.1,"x",'Indicator Data'!E182/'Indicator Data'!$CB182)</f>
        <v>9.0143440822667634E-3</v>
      </c>
      <c r="Q182" s="198">
        <f>'Indicator Data'!F182/'Indicator Data'!$CB182</f>
        <v>0</v>
      </c>
      <c r="R182" s="198">
        <f>'Indicator Data'!G182/'Indicator Data'!$CB182</f>
        <v>0</v>
      </c>
      <c r="S182" s="198">
        <f>'Indicator Data'!H182/'Indicator Data'!$CB182</f>
        <v>0</v>
      </c>
      <c r="T182" s="198">
        <f>'Indicator Data'!I182/'Indicator Data'!$CB182</f>
        <v>0</v>
      </c>
      <c r="U182" s="198">
        <f>'Indicator Data'!J182/'Indicator Data'!$CB182</f>
        <v>0</v>
      </c>
      <c r="V182" s="196">
        <f t="shared" si="278"/>
        <v>4.3</v>
      </c>
      <c r="W182" s="196">
        <f t="shared" si="279"/>
        <v>0</v>
      </c>
      <c r="X182" s="197">
        <f t="shared" si="280"/>
        <v>2.4</v>
      </c>
      <c r="Y182" s="197">
        <f t="shared" si="281"/>
        <v>6</v>
      </c>
      <c r="Z182" s="197">
        <f t="shared" si="282"/>
        <v>0</v>
      </c>
      <c r="AA182" s="196">
        <f t="shared" si="283"/>
        <v>0</v>
      </c>
      <c r="AB182" s="196">
        <f t="shared" si="284"/>
        <v>0</v>
      </c>
      <c r="AC182" s="196">
        <f t="shared" si="285"/>
        <v>0</v>
      </c>
      <c r="AD182" s="196">
        <f t="shared" si="286"/>
        <v>0</v>
      </c>
      <c r="AE182" s="197">
        <f t="shared" si="287"/>
        <v>0</v>
      </c>
      <c r="AF182" s="197">
        <f t="shared" si="288"/>
        <v>0</v>
      </c>
      <c r="AG182" s="196">
        <f>ROUND(IF('Indicator Data'!K182=0,0,IF('Indicator Data'!K182&gt;AG$3,10,IF('Indicator Data'!K182&lt;AG$4,0,10-(AG$3-'Indicator Data'!K182)/(AG$3-AG$4)*10))),1)</f>
        <v>0</v>
      </c>
      <c r="AH182" s="199">
        <f t="shared" si="289"/>
        <v>5.5</v>
      </c>
      <c r="AI182" s="199">
        <f t="shared" si="290"/>
        <v>0</v>
      </c>
      <c r="AJ182" s="197">
        <f t="shared" si="291"/>
        <v>0</v>
      </c>
      <c r="AK182" s="197">
        <f t="shared" si="292"/>
        <v>0</v>
      </c>
      <c r="AL182" s="199">
        <f t="shared" si="293"/>
        <v>0</v>
      </c>
      <c r="AM182" s="199">
        <f t="shared" si="294"/>
        <v>0</v>
      </c>
      <c r="AN182" s="197">
        <f t="shared" si="295"/>
        <v>0</v>
      </c>
      <c r="AO182" s="200">
        <f t="shared" si="296"/>
        <v>3.3</v>
      </c>
      <c r="AP182" s="200">
        <f t="shared" si="260"/>
        <v>6.4</v>
      </c>
      <c r="AQ182" s="200">
        <f t="shared" si="297"/>
        <v>0</v>
      </c>
      <c r="AR182" s="200">
        <f t="shared" si="298"/>
        <v>0</v>
      </c>
      <c r="AS182" s="199">
        <f t="shared" si="299"/>
        <v>0</v>
      </c>
      <c r="AT182" s="199">
        <f>IF('Indicator Data'!L182="No data","x",IF('Indicator Data'!CC182&lt;1000,"x",ROUND((IF('Indicator Data'!L182&gt;AT$3,10,IF('Indicator Data'!L182&lt;AT$4,0,10-(AT$3-'Indicator Data'!L182)/(AT$3-AT$4)*10))),1)))</f>
        <v>8.6</v>
      </c>
      <c r="AU182" s="200">
        <f t="shared" si="300"/>
        <v>4.3</v>
      </c>
      <c r="AV182" s="201">
        <f>IF('Indicator Data'!M182="No data","x",ROUND(IF('Indicator Data'!M182=0,0,IF(LOG('Indicator Data'!M182)&gt;AV$3,10,IF(LOG('Indicator Data'!M182)&lt;AV$4,0,10-(AV$3-LOG('Indicator Data'!M182))/(AV$3-AV$4)*10))),1))</f>
        <v>8.1</v>
      </c>
      <c r="AW182" s="198">
        <f>IF(AV182="x","x",'Indicator Data'!M182/'Indicator Data'!$CB182)</f>
        <v>0.90912346774411779</v>
      </c>
      <c r="AX182" s="201">
        <f t="shared" si="301"/>
        <v>10</v>
      </c>
      <c r="AY182" s="197">
        <f t="shared" si="261"/>
        <v>9.3000000000000007</v>
      </c>
      <c r="AZ182" s="201" t="str">
        <f>IF('Indicator Data'!N182="No data","x",ROUND(IF('Indicator Data'!N182=0,0,IF(LOG('Indicator Data'!N182)&gt;AZ$3,10,IF(LOG('Indicator Data'!N182)&lt;AZ$4,0,10-(AZ$3-LOG('Indicator Data'!N182))/(AZ$3-AZ$4)*10))),1))</f>
        <v>x</v>
      </c>
      <c r="BA182" s="198" t="str">
        <f>IF(AZ182="x","x",'Indicator Data'!N182/'Indicator Data'!$CB182)</f>
        <v>x</v>
      </c>
      <c r="BB182" s="201" t="str">
        <f t="shared" si="302"/>
        <v>x</v>
      </c>
      <c r="BC182" s="197" t="str">
        <f t="shared" si="262"/>
        <v>x</v>
      </c>
      <c r="BD182" s="201" t="str">
        <f>IF('Indicator Data'!O182="No data","x",ROUND(IF('Indicator Data'!O182=0,0,IF(LOG('Indicator Data'!O182)&gt;BD$3,10,IF(LOG('Indicator Data'!O182)&lt;BD$4,0,10-(BD$3-LOG('Indicator Data'!O182))/(BD$3-BD$4)*10))),1))</f>
        <v>x</v>
      </c>
      <c r="BE182" s="198" t="str">
        <f>IF(BD182="x","x",'Indicator Data'!O182/'Indicator Data'!$CB182)</f>
        <v>x</v>
      </c>
      <c r="BF182" s="201" t="str">
        <f t="shared" si="303"/>
        <v>x</v>
      </c>
      <c r="BG182" s="197" t="str">
        <f t="shared" si="263"/>
        <v>x</v>
      </c>
      <c r="BH182" s="201" t="str">
        <f>IF('Indicator Data'!P182="No data","x",ROUND(IF('Indicator Data'!P182=0,0,IF(LOG('Indicator Data'!P182)&gt;BH$3,10,IF(LOG('Indicator Data'!P182)&lt;BH$4,0,10-(BH$3-LOG('Indicator Data'!P182))/(BH$3-BH$4)*10))),1))</f>
        <v>x</v>
      </c>
      <c r="BI182" s="198" t="str">
        <f>IF(BH182="x","x",'Indicator Data'!P182/'Indicator Data'!$CB182)</f>
        <v>x</v>
      </c>
      <c r="BJ182" s="201" t="str">
        <f t="shared" si="304"/>
        <v>x</v>
      </c>
      <c r="BK182" s="197" t="str">
        <f t="shared" si="264"/>
        <v>x</v>
      </c>
      <c r="BL182" s="199">
        <f t="shared" si="265"/>
        <v>9.3000000000000007</v>
      </c>
      <c r="BM182" s="201">
        <f>ROUND(IF('Indicator Data'!Q182=0,0,IF(LOG('Indicator Data'!Q182)&gt;BM$3,10,IF(LOG('Indicator Data'!Q182)&lt;BM$4,0,10-(BM$3-LOG('Indicator Data'!Q182))/(BM$3-BM$4)*10))),1)</f>
        <v>0</v>
      </c>
      <c r="BN182" s="252">
        <f>'Indicator Data'!R182</f>
        <v>0</v>
      </c>
      <c r="BO182" s="201">
        <f t="shared" si="305"/>
        <v>0</v>
      </c>
      <c r="BP182" s="201">
        <f t="shared" si="306"/>
        <v>0</v>
      </c>
      <c r="BQ182" s="201">
        <f>ROUND(IF('Indicator Data'!S182=0,0,IF(LOG('Indicator Data'!S182)&gt;BQ$3,10,IF(LOG('Indicator Data'!S182)&lt;BQ$4,0,10-(BQ$3-LOG('Indicator Data'!S182))/(BQ$3-BQ$4)*10))),1)</f>
        <v>0</v>
      </c>
      <c r="BR182" s="252">
        <f>'Indicator Data'!T182</f>
        <v>0</v>
      </c>
      <c r="BS182" s="201">
        <f t="shared" si="307"/>
        <v>0</v>
      </c>
      <c r="BT182" s="201">
        <f t="shared" si="308"/>
        <v>0</v>
      </c>
      <c r="BU182" s="197">
        <f t="shared" si="309"/>
        <v>0</v>
      </c>
      <c r="BV182" s="201">
        <f>ROUND(IF('Indicator Data'!U182=0,0,IF(LOG('Indicator Data'!U182)&gt;BV$3,10,IF(LOG('Indicator Data'!U182)&lt;BV$4,0,10-(BV$3-LOG('Indicator Data'!U182))/(BV$3-BV$4)*10))),1)</f>
        <v>0</v>
      </c>
      <c r="BW182" s="198">
        <f>'Indicator Data'!U182/'Indicator Data'!$CB182</f>
        <v>0</v>
      </c>
      <c r="BX182" s="201">
        <f t="shared" si="310"/>
        <v>0</v>
      </c>
      <c r="BY182" s="197">
        <f t="shared" si="266"/>
        <v>0</v>
      </c>
      <c r="BZ182" s="201">
        <f>ROUND(IF('Indicator Data'!V182=0,0,IF(LOG('Indicator Data'!V182)&gt;BZ$3,10,IF(LOG('Indicator Data'!V182)&lt;BZ$4,0,10-(BZ$3-LOG('Indicator Data'!V182))/(BZ$3-BZ$4)*10))),1)</f>
        <v>7.7</v>
      </c>
      <c r="CA182" s="198">
        <f>IF('Indicator Data'!V182/'Indicator Data'!$CB182&gt;1,1,'Indicator Data'!V182/'Indicator Data'!$CB182)</f>
        <v>0.48351136757074553</v>
      </c>
      <c r="CB182" s="201">
        <f t="shared" si="311"/>
        <v>4.8</v>
      </c>
      <c r="CC182" s="197">
        <f t="shared" si="267"/>
        <v>6.5</v>
      </c>
      <c r="CD182" s="201">
        <f>ROUND(IF('Indicator Data'!W182=0,0,IF(LOG('Indicator Data'!W182)&gt;CD$3,10,IF(LOG('Indicator Data'!W182)&lt;CD$4,0,10-(CD$3-LOG('Indicator Data'!W182))/(CD$3-CD$4)*10))),1)</f>
        <v>5.2</v>
      </c>
      <c r="CE182" s="198">
        <f>'Indicator Data'!W182/'Indicator Data'!$CB182</f>
        <v>8.7464975758647385E-3</v>
      </c>
      <c r="CF182" s="201">
        <f t="shared" si="312"/>
        <v>0.1</v>
      </c>
      <c r="CG182" s="197">
        <f t="shared" si="268"/>
        <v>3</v>
      </c>
      <c r="CH182" s="199">
        <f t="shared" si="313"/>
        <v>2.9</v>
      </c>
      <c r="CI182" s="201">
        <f>IF('Indicator Data'!BR182="No data","x",ROUND(IF('Indicator Data'!BR182&gt;CI$3,0,IF('Indicator Data'!BR182&lt;CI$4,10,(CI$3-'Indicator Data'!BR182)/(CI$3-CI$4)*10)),1))</f>
        <v>0.1</v>
      </c>
      <c r="CJ182" s="201">
        <f>IF('Indicator Data'!BS182="No data","x",ROUND(IF('Indicator Data'!BS182&gt;CJ$3,0,IF('Indicator Data'!BS182&lt;CJ$4,10,(CJ$3-'Indicator Data'!BS182)/(CJ$3-CJ$4)*10)),1))</f>
        <v>0.2</v>
      </c>
      <c r="CK182" s="201">
        <f>IF('Indicator Data'!AC182="No data","x",ROUND(IF('Indicator Data'!AC182&gt;CK$3,0,IF('Indicator Data'!AC182&lt;CK$4,10,(CK$3-'Indicator Data'!AC182)/(CK$3-CK$4)*10)),1))</f>
        <v>0</v>
      </c>
      <c r="CL182" s="197">
        <f t="shared" si="314"/>
        <v>0.1</v>
      </c>
      <c r="CM182" s="201">
        <f>IF('Indicator Data'!X182="No data","x",ROUND(IF(LOG('Indicator Data'!X182)&gt;CM$3,10,IF(LOG('Indicator Data'!X182)&lt;CM$4,0,10-(CM$3-LOG('Indicator Data'!X182))/(CM$3-CM$4)*10)),1))</f>
        <v>3.7</v>
      </c>
      <c r="CN182" s="201">
        <f>IF('Indicator Data'!Y182="No data","x",ROUND(IF('Indicator Data'!Y182&gt;CN$3,10,IF('Indicator Data'!Y182&lt;CN$4,0,10-(CN$3-'Indicator Data'!Y182)/(CN$3-CN$4)*10)),1))</f>
        <v>4.8</v>
      </c>
      <c r="CO182" s="201">
        <f>IF('Indicator Data'!Z182="No data","x",ROUND(IF('Indicator Data'!Z182&gt;CO$3,10,IF('Indicator Data'!Z182&lt;CO$4,0,10-(CO$3-'Indicator Data'!Z182)/(CO$3-CO$4)*10)),1))</f>
        <v>5.3</v>
      </c>
      <c r="CP182" s="201" t="str">
        <f>IF('Indicator Data'!AA182="No data","x",ROUND(IF('Indicator Data'!AA182&gt;CP$3,10,IF('Indicator Data'!AA182&lt;CP$4,0,10-(CP$3-'Indicator Data'!AA182)/(CP$3-CP$4)*10)),1))</f>
        <v>x</v>
      </c>
      <c r="CQ182" s="197">
        <f t="shared" si="269"/>
        <v>4.5999999999999996</v>
      </c>
      <c r="CR182" s="199">
        <f t="shared" si="270"/>
        <v>3.1</v>
      </c>
      <c r="CS182" s="201" t="str">
        <f>IF('Indicator Data'!AF182="No data","x",ROUND(IF('Indicator Data'!AF182&gt;CS$3,10,IF('Indicator Data'!AF182&lt;CS$4,0,10-(CS$3-'Indicator Data'!AF182)/(CS$3-CS$4)*10)),1))</f>
        <v>x</v>
      </c>
      <c r="CT182" s="201">
        <f>IF('Indicator Data'!AG182="No data","x",ROUND(IF('Indicator Data'!AG182&gt;CT$3,10,IF('Indicator Data'!AG182&lt;CT$4,0,10-(CT$3-'Indicator Data'!AG182)/(CT$3-CT$4)*10)),1))</f>
        <v>4</v>
      </c>
      <c r="CU182" s="197">
        <f t="shared" si="271"/>
        <v>4.5</v>
      </c>
      <c r="CV182" s="201">
        <f>IF('Indicator Data'!AB182="No data","x",ROUND(IF('Indicator Data'!AB182&gt;CV$3,10,IF('Indicator Data'!AB182&lt;CV$4,0,10-(CV$3-'Indicator Data'!AB182)/(CV$3-CV$4)*10)),1))</f>
        <v>0</v>
      </c>
      <c r="CW182" s="197">
        <f t="shared" si="272"/>
        <v>0.1</v>
      </c>
      <c r="CX182" s="198">
        <f>IF('Indicator Data'!AD182="No data","x",'Indicator Data'!AD182/'Indicator Data'!$CA182)</f>
        <v>4.8730042693088444E-4</v>
      </c>
      <c r="CY182" s="201">
        <f t="shared" si="315"/>
        <v>5.0999999999999996</v>
      </c>
      <c r="CZ182" s="201">
        <f>IF('Indicator Data'!AE182="No data","x",ROUND(IF('Indicator Data'!AE182&gt;CZ$3,0,IF('Indicator Data'!AE182&lt;CZ$4,10,(CZ$3-'Indicator Data'!AE182)/(CZ$3-CZ$4)*10)),1))</f>
        <v>4</v>
      </c>
      <c r="DA182" s="197">
        <f t="shared" si="273"/>
        <v>4.5999999999999996</v>
      </c>
      <c r="DB182" s="199">
        <f t="shared" si="274"/>
        <v>3.1</v>
      </c>
      <c r="DC182" s="200">
        <f t="shared" si="316"/>
        <v>5.6</v>
      </c>
      <c r="DD182" s="202">
        <f t="shared" si="317"/>
        <v>3.7</v>
      </c>
      <c r="DE182" s="201">
        <f>ROUND(IF('Indicator Data'!AH182=0,0,IF('Indicator Data'!AH182&gt;DE$3,10,IF('Indicator Data'!AH182&lt;DE$4,0,10-(DE$3-'Indicator Data'!AH182)/(DE$3-DE$4)*10))),1)</f>
        <v>1</v>
      </c>
      <c r="DF182" s="201">
        <f>ROUND(IF('Indicator Data'!AI182=0,0,IF(LOG('Indicator Data'!AI182)&gt;LOG(DF$3),10,IF(LOG('Indicator Data'!AI182)&lt;LOG(DF$4),0,10-(LOG(DF$3)-LOG('Indicator Data'!AI182))/(LOG(DF$3)-LOG(DF$4))*10))),1)</f>
        <v>0</v>
      </c>
      <c r="DG182" s="203">
        <f t="shared" si="318"/>
        <v>0.5</v>
      </c>
      <c r="DH182" s="197">
        <f>'Indicator Data'!AJ182</f>
        <v>0</v>
      </c>
      <c r="DI182" s="197">
        <f>'Indicator Data'!AK182</f>
        <v>0</v>
      </c>
      <c r="DJ182" s="200">
        <f t="shared" si="319"/>
        <v>0</v>
      </c>
      <c r="DK182" s="202">
        <f t="shared" si="320"/>
        <v>0.4</v>
      </c>
      <c r="DL182" s="13"/>
      <c r="DM182" s="24"/>
      <c r="DN182" s="2"/>
    </row>
    <row r="183" spans="1:118">
      <c r="A183" s="205" t="str">
        <f>'Indicator Data'!A183</f>
        <v>Tuvalu</v>
      </c>
      <c r="B183" s="206" t="str">
        <f>'Indicator Data'!B183</f>
        <v>TUV</v>
      </c>
      <c r="C183" s="204">
        <f>ROUND(IF('Indicator Data'!C183=0,0.1,IF(LOG('Indicator Data'!C183)&gt;C$3,10,IF(LOG('Indicator Data'!C183)&lt;C$4,0,10-(C$3-LOG('Indicator Data'!C183))/(C$3-C$4)*10))),1)</f>
        <v>0.1</v>
      </c>
      <c r="D183" s="196">
        <f>ROUND(IF('Indicator Data'!D183=0,0.1,IF(LOG('Indicator Data'!D183)&gt;D$3,10,IF(LOG('Indicator Data'!D183)&lt;D$4,0,10-(D$3-LOG('Indicator Data'!D183))/(D$3-D$4)*10))),1)</f>
        <v>0.1</v>
      </c>
      <c r="E183" s="197">
        <f t="shared" si="275"/>
        <v>0.1</v>
      </c>
      <c r="F183" s="197">
        <f>IF('Indicator Data'!E183="No data",0.1,(ROUND(IF('Indicator Data'!E183=0,0,IF(LOG('Indicator Data'!E183)&gt;F$3,10,IF(LOG('Indicator Data'!E183)&lt;F$4,0,10-(F$3-LOG('Indicator Data'!E183))/(F$3-F$4)*10))),1)))</f>
        <v>0.1</v>
      </c>
      <c r="G183" s="197">
        <f>ROUND(IF('Indicator Data'!F183=0,0,IF(LOG('Indicator Data'!F183)&gt;G$3,10,IF(LOG('Indicator Data'!F183)&lt;G$4,0,10-(G$3-LOG('Indicator Data'!F183))/(G$3-G$4)*10))),1)</f>
        <v>3.8</v>
      </c>
      <c r="H183" s="196">
        <f>ROUND(IF('Indicator Data'!G183=0,0,IF(LOG('Indicator Data'!G183)&gt;H$3,10,IF(LOG('Indicator Data'!G183)&lt;H$4,0,10-(H$3-LOG('Indicator Data'!G183))/(H$3-H$4)*10))),1)</f>
        <v>0</v>
      </c>
      <c r="I183" s="196">
        <f>ROUND(IF('Indicator Data'!H183=0,0,IF(LOG('Indicator Data'!H183)&gt;I$3,10,IF(LOG('Indicator Data'!H183)&lt;I$4,0,10-(I$3-LOG('Indicator Data'!H183))/(I$3-I$4)*10))),1)</f>
        <v>0</v>
      </c>
      <c r="J183" s="196">
        <f t="shared" si="276"/>
        <v>0</v>
      </c>
      <c r="K183" s="196">
        <f>ROUND(IF('Indicator Data'!I183=0,0,IF(LOG('Indicator Data'!I183)&gt;K$3,10,IF(LOG('Indicator Data'!I183)&lt;K$4,0,10-(K$3-LOG('Indicator Data'!I183))/(K$3-K$4)*10))),1)</f>
        <v>0</v>
      </c>
      <c r="L183" s="197">
        <f t="shared" si="277"/>
        <v>0</v>
      </c>
      <c r="M183" s="197">
        <f>ROUND(IF('Indicator Data'!J183=0,0,IF(LOG('Indicator Data'!J183)&gt;M$3,10,IF(LOG('Indicator Data'!J183)&lt;M$4,0,10-(M$3-LOG('Indicator Data'!J183))/(M$3-M$4)*10))),1)</f>
        <v>0</v>
      </c>
      <c r="N183" s="198">
        <f>'Indicator Data'!C183/'Indicator Data'!$CB183</f>
        <v>0</v>
      </c>
      <c r="O183" s="198">
        <f>'Indicator Data'!D183/'Indicator Data'!$CB183</f>
        <v>0</v>
      </c>
      <c r="P183" s="198" t="str">
        <f>IF(F183=0.1,"x",'Indicator Data'!E183/'Indicator Data'!$CB183)</f>
        <v>x</v>
      </c>
      <c r="Q183" s="198">
        <f>'Indicator Data'!F183/'Indicator Data'!$CB183</f>
        <v>1.9786204114562324E-4</v>
      </c>
      <c r="R183" s="198">
        <f>'Indicator Data'!G183/'Indicator Data'!$CB183</f>
        <v>1.3176179911254537E-3</v>
      </c>
      <c r="S183" s="198">
        <f>'Indicator Data'!H183/'Indicator Data'!$CB183</f>
        <v>0</v>
      </c>
      <c r="T183" s="198">
        <f>'Indicator Data'!I183/'Indicator Data'!$CB183</f>
        <v>0</v>
      </c>
      <c r="U183" s="198">
        <f>'Indicator Data'!J183/'Indicator Data'!$CB183</f>
        <v>0</v>
      </c>
      <c r="V183" s="196">
        <f t="shared" si="278"/>
        <v>0</v>
      </c>
      <c r="W183" s="196">
        <f t="shared" si="279"/>
        <v>0</v>
      </c>
      <c r="X183" s="197">
        <f t="shared" si="280"/>
        <v>0</v>
      </c>
      <c r="Y183" s="197">
        <f t="shared" si="281"/>
        <v>0.1</v>
      </c>
      <c r="Z183" s="197">
        <f t="shared" si="282"/>
        <v>10</v>
      </c>
      <c r="AA183" s="196">
        <f t="shared" si="283"/>
        <v>0.7</v>
      </c>
      <c r="AB183" s="196">
        <f t="shared" si="284"/>
        <v>0</v>
      </c>
      <c r="AC183" s="196">
        <f t="shared" si="285"/>
        <v>0.4</v>
      </c>
      <c r="AD183" s="196">
        <f t="shared" si="286"/>
        <v>0</v>
      </c>
      <c r="AE183" s="197">
        <f t="shared" si="287"/>
        <v>0.2</v>
      </c>
      <c r="AF183" s="197">
        <f t="shared" si="288"/>
        <v>0</v>
      </c>
      <c r="AG183" s="196">
        <f>ROUND(IF('Indicator Data'!K183=0,0,IF('Indicator Data'!K183&gt;AG$3,10,IF('Indicator Data'!K183&lt;AG$4,0,10-(AG$3-'Indicator Data'!K183)/(AG$3-AG$4)*10))),1)</f>
        <v>1</v>
      </c>
      <c r="AH183" s="199">
        <f t="shared" si="289"/>
        <v>0.1</v>
      </c>
      <c r="AI183" s="199">
        <f t="shared" si="290"/>
        <v>0.1</v>
      </c>
      <c r="AJ183" s="197">
        <f t="shared" si="291"/>
        <v>0.4</v>
      </c>
      <c r="AK183" s="197">
        <f t="shared" si="292"/>
        <v>0</v>
      </c>
      <c r="AL183" s="199">
        <f t="shared" si="293"/>
        <v>0.2</v>
      </c>
      <c r="AM183" s="199">
        <f t="shared" si="294"/>
        <v>0</v>
      </c>
      <c r="AN183" s="197">
        <f t="shared" si="295"/>
        <v>0</v>
      </c>
      <c r="AO183" s="200">
        <f t="shared" si="296"/>
        <v>0.1</v>
      </c>
      <c r="AP183" s="200">
        <f t="shared" si="260"/>
        <v>0.1</v>
      </c>
      <c r="AQ183" s="200">
        <f t="shared" si="297"/>
        <v>8.3000000000000007</v>
      </c>
      <c r="AR183" s="200">
        <f t="shared" si="298"/>
        <v>0.1</v>
      </c>
      <c r="AS183" s="199">
        <f t="shared" si="299"/>
        <v>0.5</v>
      </c>
      <c r="AT183" s="199" t="str">
        <f>IF('Indicator Data'!L183="No data","x",IF('Indicator Data'!CC183&lt;1000,"x",ROUND((IF('Indicator Data'!L183&gt;AT$3,10,IF('Indicator Data'!L183&lt;AT$4,0,10-(AT$3-'Indicator Data'!L183)/(AT$3-AT$4)*10))),1)))</f>
        <v>x</v>
      </c>
      <c r="AU183" s="200">
        <f t="shared" si="300"/>
        <v>0.5</v>
      </c>
      <c r="AV183" s="201" t="str">
        <f>IF('Indicator Data'!M183="No data","x",ROUND(IF('Indicator Data'!M183=0,0,IF(LOG('Indicator Data'!M183)&gt;AV$3,10,IF(LOG('Indicator Data'!M183)&lt;AV$4,0,10-(AV$3-LOG('Indicator Data'!M183))/(AV$3-AV$4)*10))),1))</f>
        <v>x</v>
      </c>
      <c r="AW183" s="198" t="str">
        <f>IF(AV183="x","x",'Indicator Data'!M183/'Indicator Data'!$CB183)</f>
        <v>x</v>
      </c>
      <c r="AX183" s="201" t="str">
        <f t="shared" si="301"/>
        <v>x</v>
      </c>
      <c r="AY183" s="197" t="str">
        <f t="shared" si="261"/>
        <v>x</v>
      </c>
      <c r="AZ183" s="201" t="str">
        <f>IF('Indicator Data'!N183="No data","x",ROUND(IF('Indicator Data'!N183=0,0,IF(LOG('Indicator Data'!N183)&gt;AZ$3,10,IF(LOG('Indicator Data'!N183)&lt;AZ$4,0,10-(AZ$3-LOG('Indicator Data'!N183))/(AZ$3-AZ$4)*10))),1))</f>
        <v>x</v>
      </c>
      <c r="BA183" s="198" t="str">
        <f>IF(AZ183="x","x",'Indicator Data'!N183/'Indicator Data'!$CB183)</f>
        <v>x</v>
      </c>
      <c r="BB183" s="201" t="str">
        <f t="shared" si="302"/>
        <v>x</v>
      </c>
      <c r="BC183" s="197" t="str">
        <f t="shared" si="262"/>
        <v>x</v>
      </c>
      <c r="BD183" s="201" t="str">
        <f>IF('Indicator Data'!O183="No data","x",ROUND(IF('Indicator Data'!O183=0,0,IF(LOG('Indicator Data'!O183)&gt;BD$3,10,IF(LOG('Indicator Data'!O183)&lt;BD$4,0,10-(BD$3-LOG('Indicator Data'!O183))/(BD$3-BD$4)*10))),1))</f>
        <v>x</v>
      </c>
      <c r="BE183" s="198" t="str">
        <f>IF(BD183="x","x",'Indicator Data'!O183/'Indicator Data'!$CB183)</f>
        <v>x</v>
      </c>
      <c r="BF183" s="201" t="str">
        <f t="shared" si="303"/>
        <v>x</v>
      </c>
      <c r="BG183" s="197" t="str">
        <f t="shared" si="263"/>
        <v>x</v>
      </c>
      <c r="BH183" s="201" t="str">
        <f>IF('Indicator Data'!P183="No data","x",ROUND(IF('Indicator Data'!P183=0,0,IF(LOG('Indicator Data'!P183)&gt;BH$3,10,IF(LOG('Indicator Data'!P183)&lt;BH$4,0,10-(BH$3-LOG('Indicator Data'!P183))/(BH$3-BH$4)*10))),1))</f>
        <v>x</v>
      </c>
      <c r="BI183" s="198" t="str">
        <f>IF(BH183="x","x",'Indicator Data'!P183/'Indicator Data'!$CB183)</f>
        <v>x</v>
      </c>
      <c r="BJ183" s="201" t="str">
        <f t="shared" si="304"/>
        <v>x</v>
      </c>
      <c r="BK183" s="197" t="str">
        <f t="shared" si="264"/>
        <v>x</v>
      </c>
      <c r="BL183" s="199" t="str">
        <f t="shared" si="265"/>
        <v>x</v>
      </c>
      <c r="BM183" s="201">
        <f>ROUND(IF('Indicator Data'!Q183=0,0,IF(LOG('Indicator Data'!Q183)&gt;BM$3,10,IF(LOG('Indicator Data'!Q183)&lt;BM$4,0,10-(BM$3-LOG('Indicator Data'!Q183))/(BM$3-BM$4)*10))),1)</f>
        <v>0</v>
      </c>
      <c r="BN183" s="252">
        <f>'Indicator Data'!R183</f>
        <v>0</v>
      </c>
      <c r="BO183" s="201">
        <f t="shared" si="305"/>
        <v>0</v>
      </c>
      <c r="BP183" s="201">
        <f t="shared" si="306"/>
        <v>0</v>
      </c>
      <c r="BQ183" s="201">
        <f>ROUND(IF('Indicator Data'!S183=0,0,IF(LOG('Indicator Data'!S183)&gt;BQ$3,10,IF(LOG('Indicator Data'!S183)&lt;BQ$4,0,10-(BQ$3-LOG('Indicator Data'!S183))/(BQ$3-BQ$4)*10))),1)</f>
        <v>0</v>
      </c>
      <c r="BR183" s="252">
        <f>'Indicator Data'!T183</f>
        <v>0</v>
      </c>
      <c r="BS183" s="201">
        <f t="shared" si="307"/>
        <v>0</v>
      </c>
      <c r="BT183" s="201">
        <f t="shared" si="308"/>
        <v>0</v>
      </c>
      <c r="BU183" s="197">
        <f t="shared" si="309"/>
        <v>0</v>
      </c>
      <c r="BV183" s="201">
        <f>ROUND(IF('Indicator Data'!U183=0,0,IF(LOG('Indicator Data'!U183)&gt;BV$3,10,IF(LOG('Indicator Data'!U183)&lt;BV$4,0,10-(BV$3-LOG('Indicator Data'!U183))/(BV$3-BV$4)*10))),1)</f>
        <v>0</v>
      </c>
      <c r="BW183" s="198">
        <f>'Indicator Data'!U183/'Indicator Data'!$CB183</f>
        <v>0</v>
      </c>
      <c r="BX183" s="201">
        <f t="shared" si="310"/>
        <v>0</v>
      </c>
      <c r="BY183" s="197">
        <f t="shared" si="266"/>
        <v>0</v>
      </c>
      <c r="BZ183" s="201">
        <f>ROUND(IF('Indicator Data'!V183=0,0,IF(LOG('Indicator Data'!V183)&gt;BZ$3,10,IF(LOG('Indicator Data'!V183)&lt;BZ$4,0,10-(BZ$3-LOG('Indicator Data'!V183))/(BZ$3-BZ$4)*10))),1)</f>
        <v>2.9</v>
      </c>
      <c r="CA183" s="198">
        <f>IF('Indicator Data'!V183/'Indicator Data'!$CB183&gt;1,1,'Indicator Data'!V183/'Indicator Data'!$CB183)</f>
        <v>0.10639459002924566</v>
      </c>
      <c r="CB183" s="201">
        <f t="shared" si="311"/>
        <v>1.1000000000000001</v>
      </c>
      <c r="CC183" s="197">
        <f t="shared" si="267"/>
        <v>2</v>
      </c>
      <c r="CD183" s="201">
        <f>ROUND(IF('Indicator Data'!W183=0,0,IF(LOG('Indicator Data'!W183)&gt;CD$3,10,IF(LOG('Indicator Data'!W183)&lt;CD$4,0,10-(CD$3-LOG('Indicator Data'!W183))/(CD$3-CD$4)*10))),1)</f>
        <v>3.9</v>
      </c>
      <c r="CE183" s="198">
        <f>'Indicator Data'!W183/'Indicator Data'!$CB183</f>
        <v>0.51933651962989102</v>
      </c>
      <c r="CF183" s="201">
        <f t="shared" si="312"/>
        <v>5.2</v>
      </c>
      <c r="CG183" s="197">
        <f t="shared" si="268"/>
        <v>4.5999999999999996</v>
      </c>
      <c r="CH183" s="199">
        <f t="shared" si="313"/>
        <v>1.9</v>
      </c>
      <c r="CI183" s="201">
        <f>IF('Indicator Data'!BR183="No data","x",ROUND(IF('Indicator Data'!BR183&gt;CI$3,0,IF('Indicator Data'!BR183&lt;CI$4,10,(CI$3-'Indicator Data'!BR183)/(CI$3-CI$4)*10)),1))</f>
        <v>1.8</v>
      </c>
      <c r="CJ183" s="201">
        <f>IF('Indicator Data'!BS183="No data","x",ROUND(IF('Indicator Data'!BS183&gt;CJ$3,0,IF('Indicator Data'!BS183&lt;CJ$4,10,(CJ$3-'Indicator Data'!BS183)/(CJ$3-CJ$4)*10)),1))</f>
        <v>0.1</v>
      </c>
      <c r="CK183" s="201" t="str">
        <f>IF('Indicator Data'!AC183="No data","x",ROUND(IF('Indicator Data'!AC183&gt;CK$3,0,IF('Indicator Data'!AC183&lt;CK$4,10,(CK$3-'Indicator Data'!AC183)/(CK$3-CK$4)*10)),1))</f>
        <v>x</v>
      </c>
      <c r="CL183" s="197">
        <f t="shared" si="314"/>
        <v>1</v>
      </c>
      <c r="CM183" s="201">
        <f>IF('Indicator Data'!X183="No data","x",ROUND(IF(LOG('Indicator Data'!X183)&gt;CM$3,10,IF(LOG('Indicator Data'!X183)&lt;CM$4,0,10-(CM$3-LOG('Indicator Data'!X183))/(CM$3-CM$4)*10)),1))</f>
        <v>8.6</v>
      </c>
      <c r="CN183" s="201">
        <f>IF('Indicator Data'!Y183="No data","x",ROUND(IF('Indicator Data'!Y183&gt;CN$3,10,IF('Indicator Data'!Y183&lt;CN$4,0,10-(CN$3-'Indicator Data'!Y183)/(CN$3-CN$4)*10)),1))</f>
        <v>4.9000000000000004</v>
      </c>
      <c r="CO183" s="201">
        <f>IF('Indicator Data'!Z183="No data","x",ROUND(IF('Indicator Data'!Z183&gt;CO$3,10,IF('Indicator Data'!Z183&lt;CO$4,0,10-(CO$3-'Indicator Data'!Z183)/(CO$3-CO$4)*10)),1))</f>
        <v>6.4</v>
      </c>
      <c r="CP183" s="201" t="str">
        <f>IF('Indicator Data'!AA183="No data","x",ROUND(IF('Indicator Data'!AA183&gt;CP$3,10,IF('Indicator Data'!AA183&lt;CP$4,0,10-(CP$3-'Indicator Data'!AA183)/(CP$3-CP$4)*10)),1))</f>
        <v>x</v>
      </c>
      <c r="CQ183" s="197">
        <f t="shared" si="269"/>
        <v>6.6</v>
      </c>
      <c r="CR183" s="199">
        <f t="shared" si="270"/>
        <v>4.7</v>
      </c>
      <c r="CS183" s="201" t="str">
        <f>IF('Indicator Data'!AF183="No data","x",ROUND(IF('Indicator Data'!AF183&gt;CS$3,10,IF('Indicator Data'!AF183&lt;CS$4,0,10-(CS$3-'Indicator Data'!AF183)/(CS$3-CS$4)*10)),1))</f>
        <v>x</v>
      </c>
      <c r="CT183" s="201" t="str">
        <f>IF('Indicator Data'!AG183="No data","x",ROUND(IF('Indicator Data'!AG183&gt;CT$3,10,IF('Indicator Data'!AG183&lt;CT$4,0,10-(CT$3-'Indicator Data'!AG183)/(CT$3-CT$4)*10)),1))</f>
        <v>x</v>
      </c>
      <c r="CU183" s="197">
        <f t="shared" si="271"/>
        <v>6.6</v>
      </c>
      <c r="CV183" s="201">
        <f>IF('Indicator Data'!AB183="No data","x",ROUND(IF('Indicator Data'!AB183&gt;CV$3,10,IF('Indicator Data'!AB183&lt;CV$4,0,10-(CV$3-'Indicator Data'!AB183)/(CV$3-CV$4)*10)),1))</f>
        <v>2.2999999999999998</v>
      </c>
      <c r="CW183" s="197">
        <f t="shared" si="272"/>
        <v>1.4</v>
      </c>
      <c r="CX183" s="198" t="str">
        <f>IF('Indicator Data'!AD183="No data","x",'Indicator Data'!AD183/'Indicator Data'!$CA183)</f>
        <v>x</v>
      </c>
      <c r="CY183" s="201" t="str">
        <f t="shared" si="315"/>
        <v>x</v>
      </c>
      <c r="CZ183" s="201">
        <f>IF('Indicator Data'!AE183="No data","x",ROUND(IF('Indicator Data'!AE183&gt;CZ$3,0,IF('Indicator Data'!AE183&lt;CZ$4,10,(CZ$3-'Indicator Data'!AE183)/(CZ$3-CZ$4)*10)),1))</f>
        <v>4</v>
      </c>
      <c r="DA183" s="197">
        <f t="shared" si="273"/>
        <v>4</v>
      </c>
      <c r="DB183" s="199">
        <f t="shared" si="274"/>
        <v>4</v>
      </c>
      <c r="DC183" s="200">
        <f t="shared" si="316"/>
        <v>3.6</v>
      </c>
      <c r="DD183" s="202">
        <f t="shared" si="317"/>
        <v>2.9</v>
      </c>
      <c r="DE183" s="201">
        <f>ROUND(IF('Indicator Data'!AH183=0,0,IF('Indicator Data'!AH183&gt;DE$3,10,IF('Indicator Data'!AH183&lt;DE$4,0,10-(DE$3-'Indicator Data'!AH183)/(DE$3-DE$4)*10))),1)</f>
        <v>0</v>
      </c>
      <c r="DF183" s="201">
        <f>ROUND(IF('Indicator Data'!AI183=0,0,IF(LOG('Indicator Data'!AI183)&gt;LOG(DF$3),10,IF(LOG('Indicator Data'!AI183)&lt;LOG(DF$4),0,10-(LOG(DF$3)-LOG('Indicator Data'!AI183))/(LOG(DF$3)-LOG(DF$4))*10))),1)</f>
        <v>0</v>
      </c>
      <c r="DG183" s="203">
        <f t="shared" si="318"/>
        <v>0</v>
      </c>
      <c r="DH183" s="197">
        <f>'Indicator Data'!AJ183</f>
        <v>0</v>
      </c>
      <c r="DI183" s="197">
        <f>'Indicator Data'!AK183</f>
        <v>0</v>
      </c>
      <c r="DJ183" s="200">
        <f t="shared" si="319"/>
        <v>0</v>
      </c>
      <c r="DK183" s="202">
        <f t="shared" si="320"/>
        <v>0</v>
      </c>
      <c r="DL183" s="13"/>
      <c r="DM183" s="24"/>
      <c r="DN183" s="2"/>
    </row>
    <row r="184" spans="1:118">
      <c r="A184" s="205" t="str">
        <f>'Indicator Data'!A184</f>
        <v>Uganda</v>
      </c>
      <c r="B184" s="206" t="str">
        <f>'Indicator Data'!B184</f>
        <v>UGA</v>
      </c>
      <c r="C184" s="204">
        <f>ROUND(IF('Indicator Data'!C184=0,0.1,IF(LOG('Indicator Data'!C184)&gt;C$3,10,IF(LOG('Indicator Data'!C184)&lt;C$4,0,10-(C$3-LOG('Indicator Data'!C184))/(C$3-C$4)*10))),1)</f>
        <v>8.5</v>
      </c>
      <c r="D184" s="196">
        <f>ROUND(IF('Indicator Data'!D184=0,0.1,IF(LOG('Indicator Data'!D184)&gt;D$3,10,IF(LOG('Indicator Data'!D184)&lt;D$4,0,10-(D$3-LOG('Indicator Data'!D184))/(D$3-D$4)*10))),1)</f>
        <v>0.1</v>
      </c>
      <c r="E184" s="197">
        <f t="shared" si="275"/>
        <v>5.7</v>
      </c>
      <c r="F184" s="197">
        <f>IF('Indicator Data'!E184="No data",0.1,(ROUND(IF('Indicator Data'!E184=0,0,IF(LOG('Indicator Data'!E184)&gt;F$3,10,IF(LOG('Indicator Data'!E184)&lt;F$4,0,10-(F$3-LOG('Indicator Data'!E184))/(F$3-F$4)*10))),1)))</f>
        <v>7.4</v>
      </c>
      <c r="G184" s="197">
        <f>ROUND(IF('Indicator Data'!F184=0,0,IF(LOG('Indicator Data'!F184)&gt;G$3,10,IF(LOG('Indicator Data'!F184)&lt;G$4,0,10-(G$3-LOG('Indicator Data'!F184))/(G$3-G$4)*10))),1)</f>
        <v>0</v>
      </c>
      <c r="H184" s="196">
        <f>ROUND(IF('Indicator Data'!G184=0,0,IF(LOG('Indicator Data'!G184)&gt;H$3,10,IF(LOG('Indicator Data'!G184)&lt;H$4,0,10-(H$3-LOG('Indicator Data'!G184))/(H$3-H$4)*10))),1)</f>
        <v>0</v>
      </c>
      <c r="I184" s="196">
        <f>ROUND(IF('Indicator Data'!H184=0,0,IF(LOG('Indicator Data'!H184)&gt;I$3,10,IF(LOG('Indicator Data'!H184)&lt;I$4,0,10-(I$3-LOG('Indicator Data'!H184))/(I$3-I$4)*10))),1)</f>
        <v>0</v>
      </c>
      <c r="J184" s="196">
        <f t="shared" si="276"/>
        <v>0</v>
      </c>
      <c r="K184" s="196">
        <f>ROUND(IF('Indicator Data'!I184=0,0,IF(LOG('Indicator Data'!I184)&gt;K$3,10,IF(LOG('Indicator Data'!I184)&lt;K$4,0,10-(K$3-LOG('Indicator Data'!I184))/(K$3-K$4)*10))),1)</f>
        <v>0</v>
      </c>
      <c r="L184" s="197">
        <f t="shared" si="277"/>
        <v>0</v>
      </c>
      <c r="M184" s="197">
        <f>ROUND(IF('Indicator Data'!J184=0,0,IF(LOG('Indicator Data'!J184)&gt;M$3,10,IF(LOG('Indicator Data'!J184)&lt;M$4,0,10-(M$3-LOG('Indicator Data'!J184))/(M$3-M$4)*10))),1)</f>
        <v>10</v>
      </c>
      <c r="N184" s="198">
        <f>'Indicator Data'!C184/'Indicator Data'!$CB184</f>
        <v>6.2908975673957692E-4</v>
      </c>
      <c r="O184" s="198">
        <f>'Indicator Data'!D184/'Indicator Data'!$CB184</f>
        <v>0</v>
      </c>
      <c r="P184" s="198">
        <f>IF(F184=0.1,"x",'Indicator Data'!E184/'Indicator Data'!$CB184)</f>
        <v>2.239355079606581E-3</v>
      </c>
      <c r="Q184" s="198">
        <f>'Indicator Data'!F184/'Indicator Data'!$CB184</f>
        <v>0</v>
      </c>
      <c r="R184" s="198">
        <f>'Indicator Data'!G184/'Indicator Data'!$CB184</f>
        <v>0</v>
      </c>
      <c r="S184" s="198">
        <f>'Indicator Data'!H184/'Indicator Data'!$CB184</f>
        <v>0</v>
      </c>
      <c r="T184" s="198">
        <f>'Indicator Data'!I184/'Indicator Data'!$CB184</f>
        <v>0</v>
      </c>
      <c r="U184" s="198">
        <f>'Indicator Data'!J184/'Indicator Data'!$CB184</f>
        <v>3.24583460968738E-3</v>
      </c>
      <c r="V184" s="196">
        <f t="shared" si="278"/>
        <v>3.1</v>
      </c>
      <c r="W184" s="196">
        <f t="shared" si="279"/>
        <v>0</v>
      </c>
      <c r="X184" s="197">
        <f t="shared" si="280"/>
        <v>1.7</v>
      </c>
      <c r="Y184" s="197">
        <f t="shared" si="281"/>
        <v>1.5</v>
      </c>
      <c r="Z184" s="197">
        <f t="shared" si="282"/>
        <v>0</v>
      </c>
      <c r="AA184" s="196">
        <f t="shared" si="283"/>
        <v>0</v>
      </c>
      <c r="AB184" s="196">
        <f t="shared" si="284"/>
        <v>0</v>
      </c>
      <c r="AC184" s="196">
        <f t="shared" si="285"/>
        <v>0</v>
      </c>
      <c r="AD184" s="196">
        <f t="shared" si="286"/>
        <v>0</v>
      </c>
      <c r="AE184" s="197">
        <f t="shared" si="287"/>
        <v>0</v>
      </c>
      <c r="AF184" s="197">
        <f t="shared" si="288"/>
        <v>1.1000000000000001</v>
      </c>
      <c r="AG184" s="196">
        <f>ROUND(IF('Indicator Data'!K184=0,0,IF('Indicator Data'!K184&gt;AG$3,10,IF('Indicator Data'!K184&lt;AG$4,0,10-(AG$3-'Indicator Data'!K184)/(AG$3-AG$4)*10))),1)</f>
        <v>6.7</v>
      </c>
      <c r="AH184" s="199">
        <f t="shared" si="289"/>
        <v>5.8</v>
      </c>
      <c r="AI184" s="199">
        <f t="shared" si="290"/>
        <v>0.1</v>
      </c>
      <c r="AJ184" s="197">
        <f t="shared" si="291"/>
        <v>0</v>
      </c>
      <c r="AK184" s="197">
        <f t="shared" si="292"/>
        <v>0</v>
      </c>
      <c r="AL184" s="199">
        <f t="shared" si="293"/>
        <v>0</v>
      </c>
      <c r="AM184" s="199">
        <f t="shared" si="294"/>
        <v>0</v>
      </c>
      <c r="AN184" s="197">
        <f t="shared" si="295"/>
        <v>7.8</v>
      </c>
      <c r="AO184" s="200">
        <f t="shared" si="296"/>
        <v>4</v>
      </c>
      <c r="AP184" s="200">
        <f t="shared" si="260"/>
        <v>5.0999999999999996</v>
      </c>
      <c r="AQ184" s="200">
        <f t="shared" si="297"/>
        <v>0</v>
      </c>
      <c r="AR184" s="200">
        <f t="shared" si="298"/>
        <v>0</v>
      </c>
      <c r="AS184" s="199">
        <f t="shared" si="299"/>
        <v>7.3</v>
      </c>
      <c r="AT184" s="199">
        <f>IF('Indicator Data'!L184="No data","x",IF('Indicator Data'!CC184&lt;1000,"x",ROUND((IF('Indicator Data'!L184&gt;AT$3,10,IF('Indicator Data'!L184&lt;AT$4,0,10-(AT$3-'Indicator Data'!L184)/(AT$3-AT$4)*10))),1)))</f>
        <v>4.8</v>
      </c>
      <c r="AU184" s="200">
        <f t="shared" si="300"/>
        <v>6.1</v>
      </c>
      <c r="AV184" s="201">
        <f>IF('Indicator Data'!M184="No data","x",ROUND(IF('Indicator Data'!M184=0,0,IF(LOG('Indicator Data'!M184)&gt;AV$3,10,IF(LOG('Indicator Data'!M184)&lt;AV$4,0,10-(AV$3-LOG('Indicator Data'!M184))/(AV$3-AV$4)*10))),1))</f>
        <v>8.5</v>
      </c>
      <c r="AW184" s="198">
        <f>IF(AV184="x","x",'Indicator Data'!M184/'Indicator Data'!$CB184)</f>
        <v>0.21839217579673276</v>
      </c>
      <c r="AX184" s="201">
        <f t="shared" si="301"/>
        <v>2.4</v>
      </c>
      <c r="AY184" s="197">
        <f t="shared" si="261"/>
        <v>6.3</v>
      </c>
      <c r="AZ184" s="201">
        <f>IF('Indicator Data'!N184="No data","x",ROUND(IF('Indicator Data'!N184=0,0,IF(LOG('Indicator Data'!N184)&gt;AZ$3,10,IF(LOG('Indicator Data'!N184)&lt;AZ$4,0,10-(AZ$3-LOG('Indicator Data'!N184))/(AZ$3-AZ$4)*10))),1))</f>
        <v>9.3000000000000007</v>
      </c>
      <c r="BA184" s="198">
        <f>IF(AZ184="x","x",'Indicator Data'!N184/'Indicator Data'!$CB184)</f>
        <v>9.6448991804077427E-2</v>
      </c>
      <c r="BB184" s="201">
        <f t="shared" si="302"/>
        <v>10</v>
      </c>
      <c r="BC184" s="197">
        <f t="shared" si="262"/>
        <v>9.6999999999999993</v>
      </c>
      <c r="BD184" s="201">
        <f>IF('Indicator Data'!O184="No data","x",ROUND(IF('Indicator Data'!O184=0,0,IF(LOG('Indicator Data'!O184)&gt;BD$3,10,IF(LOG('Indicator Data'!O184)&lt;BD$4,0,10-(BD$3-LOG('Indicator Data'!O184))/(BD$3-BD$4)*10))),1))</f>
        <v>0</v>
      </c>
      <c r="BE184" s="198">
        <f>IF(BD184="x","x",'Indicator Data'!O184/'Indicator Data'!$CB184)</f>
        <v>0</v>
      </c>
      <c r="BF184" s="201">
        <f t="shared" si="303"/>
        <v>0</v>
      </c>
      <c r="BG184" s="197">
        <f t="shared" si="263"/>
        <v>0</v>
      </c>
      <c r="BH184" s="201">
        <f>IF('Indicator Data'!P184="No data","x",ROUND(IF('Indicator Data'!P184=0,0,IF(LOG('Indicator Data'!P184)&gt;BH$3,10,IF(LOG('Indicator Data'!P184)&lt;BH$4,0,10-(BH$3-LOG('Indicator Data'!P184))/(BH$3-BH$4)*10))),1))</f>
        <v>10</v>
      </c>
      <c r="BI184" s="198">
        <f>IF(BH184="x","x",'Indicator Data'!P184/'Indicator Data'!$CB184)</f>
        <v>0.57939492721865227</v>
      </c>
      <c r="BJ184" s="201">
        <f t="shared" si="304"/>
        <v>10</v>
      </c>
      <c r="BK184" s="197">
        <f t="shared" si="264"/>
        <v>10</v>
      </c>
      <c r="BL184" s="199">
        <f t="shared" si="265"/>
        <v>8.1</v>
      </c>
      <c r="BM184" s="201">
        <f>ROUND(IF('Indicator Data'!Q184=0,0,IF(LOG('Indicator Data'!Q184)&gt;BM$3,10,IF(LOG('Indicator Data'!Q184)&lt;BM$4,0,10-(BM$3-LOG('Indicator Data'!Q184))/(BM$3-BM$4)*10))),1)</f>
        <v>9.4</v>
      </c>
      <c r="BN184" s="252">
        <f>'Indicator Data'!R184</f>
        <v>0.99801143000000003</v>
      </c>
      <c r="BO184" s="201">
        <f t="shared" si="305"/>
        <v>10</v>
      </c>
      <c r="BP184" s="201">
        <f t="shared" si="306"/>
        <v>9.6999999999999993</v>
      </c>
      <c r="BQ184" s="201">
        <f>ROUND(IF('Indicator Data'!S184=0,0,IF(LOG('Indicator Data'!S184)&gt;BQ$3,10,IF(LOG('Indicator Data'!S184)&lt;BQ$4,0,10-(BQ$3-LOG('Indicator Data'!S184))/(BQ$3-BQ$4)*10))),1)</f>
        <v>9.4</v>
      </c>
      <c r="BR184" s="252">
        <f>'Indicator Data'!T184</f>
        <v>0.97370612899999998</v>
      </c>
      <c r="BS184" s="201">
        <f t="shared" si="307"/>
        <v>9.6999999999999993</v>
      </c>
      <c r="BT184" s="201">
        <f t="shared" si="308"/>
        <v>9.6</v>
      </c>
      <c r="BU184" s="197">
        <f t="shared" si="309"/>
        <v>9.6999999999999993</v>
      </c>
      <c r="BV184" s="201">
        <f>ROUND(IF('Indicator Data'!U184=0,0,IF(LOG('Indicator Data'!U184)&gt;BV$3,10,IF(LOG('Indicator Data'!U184)&lt;BV$4,0,10-(BV$3-LOG('Indicator Data'!U184))/(BV$3-BV$4)*10))),1)</f>
        <v>9.3000000000000007</v>
      </c>
      <c r="BW184" s="198">
        <f>'Indicator Data'!U184/'Indicator Data'!$CB184</f>
        <v>0.8449738566865298</v>
      </c>
      <c r="BX184" s="201">
        <f t="shared" si="310"/>
        <v>9.4</v>
      </c>
      <c r="BY184" s="197">
        <f t="shared" si="266"/>
        <v>9.4</v>
      </c>
      <c r="BZ184" s="201">
        <f>ROUND(IF('Indicator Data'!V184=0,0,IF(LOG('Indicator Data'!V184)&gt;BZ$3,10,IF(LOG('Indicator Data'!V184)&lt;BZ$4,0,10-(BZ$3-LOG('Indicator Data'!V184))/(BZ$3-BZ$4)*10))),1)</f>
        <v>9.3000000000000007</v>
      </c>
      <c r="CA184" s="198">
        <f>IF('Indicator Data'!V184/'Indicator Data'!$CB184&gt;1,1,'Indicator Data'!V184/'Indicator Data'!$CB184)</f>
        <v>0.81211989268848317</v>
      </c>
      <c r="CB184" s="201">
        <f t="shared" si="311"/>
        <v>8.1</v>
      </c>
      <c r="CC184" s="197">
        <f t="shared" si="267"/>
        <v>8.8000000000000007</v>
      </c>
      <c r="CD184" s="201">
        <f>ROUND(IF('Indicator Data'!W184=0,0,IF(LOG('Indicator Data'!W184)&gt;CD$3,10,IF(LOG('Indicator Data'!W184)&lt;CD$4,0,10-(CD$3-LOG('Indicator Data'!W184))/(CD$3-CD$4)*10))),1)</f>
        <v>9.1</v>
      </c>
      <c r="CE184" s="198">
        <f>'Indicator Data'!W184/'Indicator Data'!$CB184</f>
        <v>0.59087548839609405</v>
      </c>
      <c r="CF184" s="201">
        <f t="shared" si="312"/>
        <v>5.9</v>
      </c>
      <c r="CG184" s="197">
        <f t="shared" si="268"/>
        <v>7.9</v>
      </c>
      <c r="CH184" s="199">
        <f t="shared" si="313"/>
        <v>9.1</v>
      </c>
      <c r="CI184" s="201">
        <f>IF('Indicator Data'!BR184="No data","x",ROUND(IF('Indicator Data'!BR184&gt;CI$3,0,IF('Indicator Data'!BR184&lt;CI$4,10,(CI$3-'Indicator Data'!BR184)/(CI$3-CI$4)*10)),1))</f>
        <v>9.1</v>
      </c>
      <c r="CJ184" s="201">
        <f>IF('Indicator Data'!BS184="No data","x",ROUND(IF('Indicator Data'!BS184&gt;CJ$3,0,IF('Indicator Data'!BS184&lt;CJ$4,10,(CJ$3-'Indicator Data'!BS184)/(CJ$3-CJ$4)*10)),1))</f>
        <v>8.5</v>
      </c>
      <c r="CK184" s="201">
        <f>IF('Indicator Data'!AC184="No data","x",ROUND(IF('Indicator Data'!AC184&gt;CK$3,0,IF('Indicator Data'!AC184&lt;CK$4,10,(CK$3-'Indicator Data'!AC184)/(CK$3-CK$4)*10)),1))</f>
        <v>7.9</v>
      </c>
      <c r="CL184" s="197">
        <f t="shared" si="314"/>
        <v>8.5</v>
      </c>
      <c r="CM184" s="201">
        <f>IF('Indicator Data'!X184="No data","x",ROUND(IF(LOG('Indicator Data'!X184)&gt;CM$3,10,IF(LOG('Indicator Data'!X184)&lt;CM$4,0,10-(CM$3-LOG('Indicator Data'!X184))/(CM$3-CM$4)*10)),1))</f>
        <v>7.8</v>
      </c>
      <c r="CN184" s="201">
        <f>IF('Indicator Data'!Y184="No data","x",ROUND(IF('Indicator Data'!Y184&gt;CN$3,10,IF('Indicator Data'!Y184&lt;CN$4,0,10-(CN$3-'Indicator Data'!Y184)/(CN$3-CN$4)*10)),1))</f>
        <v>10</v>
      </c>
      <c r="CO184" s="201">
        <f>IF('Indicator Data'!Z184="No data","x",ROUND(IF('Indicator Data'!Z184&gt;CO$3,10,IF('Indicator Data'!Z184&lt;CO$4,0,10-(CO$3-'Indicator Data'!Z184)/(CO$3-CO$4)*10)),1))</f>
        <v>2.5</v>
      </c>
      <c r="CP184" s="201">
        <f>IF('Indicator Data'!AA184="No data","x",ROUND(IF('Indicator Data'!AA184&gt;CP$3,10,IF('Indicator Data'!AA184&lt;CP$4,0,10-(CP$3-'Indicator Data'!AA184)/(CP$3-CP$4)*10)),1))</f>
        <v>6.3</v>
      </c>
      <c r="CQ184" s="197">
        <f t="shared" si="269"/>
        <v>6.7</v>
      </c>
      <c r="CR184" s="199">
        <f t="shared" si="270"/>
        <v>7.3</v>
      </c>
      <c r="CS184" s="201">
        <f>IF('Indicator Data'!AF184="No data","x",ROUND(IF('Indicator Data'!AF184&gt;CS$3,10,IF('Indicator Data'!AF184&lt;CS$4,0,10-(CS$3-'Indicator Data'!AF184)/(CS$3-CS$4)*10)),1))</f>
        <v>5.4</v>
      </c>
      <c r="CT184" s="201">
        <f>IF('Indicator Data'!AG184="No data","x",ROUND(IF('Indicator Data'!AG184&gt;CT$3,10,IF('Indicator Data'!AG184&lt;CT$4,0,10-(CT$3-'Indicator Data'!AG184)/(CT$3-CT$4)*10)),1))</f>
        <v>8</v>
      </c>
      <c r="CU184" s="197">
        <f t="shared" si="271"/>
        <v>6.7</v>
      </c>
      <c r="CV184" s="201">
        <f>IF('Indicator Data'!AB184="No data","x",ROUND(IF('Indicator Data'!AB184&gt;CV$3,10,IF('Indicator Data'!AB184&lt;CV$4,0,10-(CV$3-'Indicator Data'!AB184)/(CV$3-CV$4)*10)),1))</f>
        <v>1.9</v>
      </c>
      <c r="CW184" s="197">
        <f t="shared" si="272"/>
        <v>6.9</v>
      </c>
      <c r="CX184" s="198">
        <f>IF('Indicator Data'!AD184="No data","x",'Indicator Data'!AD184/'Indicator Data'!$CA184)</f>
        <v>1.8670339520342798E-5</v>
      </c>
      <c r="CY184" s="201">
        <f t="shared" si="315"/>
        <v>9.8000000000000007</v>
      </c>
      <c r="CZ184" s="201">
        <f>IF('Indicator Data'!AE184="No data","x",ROUND(IF('Indicator Data'!AE184&gt;CZ$3,0,IF('Indicator Data'!AE184&lt;CZ$4,10,(CZ$3-'Indicator Data'!AE184)/(CZ$3-CZ$4)*10)),1))</f>
        <v>6</v>
      </c>
      <c r="DA184" s="197">
        <f t="shared" si="273"/>
        <v>7.9</v>
      </c>
      <c r="DB184" s="199">
        <f t="shared" si="274"/>
        <v>7.2</v>
      </c>
      <c r="DC184" s="200">
        <f t="shared" si="316"/>
        <v>8</v>
      </c>
      <c r="DD184" s="202">
        <f t="shared" si="317"/>
        <v>4.5</v>
      </c>
      <c r="DE184" s="201">
        <f>ROUND(IF('Indicator Data'!AH184=0,0,IF('Indicator Data'!AH184&gt;DE$3,10,IF('Indicator Data'!AH184&lt;DE$4,0,10-(DE$3-'Indicator Data'!AH184)/(DE$3-DE$4)*10))),1)</f>
        <v>5.6</v>
      </c>
      <c r="DF184" s="201">
        <f>ROUND(IF('Indicator Data'!AI184=0,0,IF(LOG('Indicator Data'!AI184)&gt;LOG(DF$3),10,IF(LOG('Indicator Data'!AI184)&lt;LOG(DF$4),0,10-(LOG(DF$3)-LOG('Indicator Data'!AI184))/(LOG(DF$3)-LOG(DF$4))*10))),1)</f>
        <v>7.5</v>
      </c>
      <c r="DG184" s="203">
        <f t="shared" si="318"/>
        <v>6.7</v>
      </c>
      <c r="DH184" s="197">
        <f>'Indicator Data'!AJ184</f>
        <v>0</v>
      </c>
      <c r="DI184" s="197">
        <f>'Indicator Data'!AK184</f>
        <v>0</v>
      </c>
      <c r="DJ184" s="200">
        <f t="shared" si="319"/>
        <v>0</v>
      </c>
      <c r="DK184" s="202">
        <f t="shared" si="320"/>
        <v>4.7</v>
      </c>
      <c r="DL184" s="13"/>
      <c r="DM184" s="24"/>
      <c r="DN184" s="2"/>
    </row>
    <row r="185" spans="1:118">
      <c r="A185" s="205" t="str">
        <f>'Indicator Data'!A185</f>
        <v>Ukraine</v>
      </c>
      <c r="B185" s="206" t="str">
        <f>'Indicator Data'!B185</f>
        <v>UKR</v>
      </c>
      <c r="C185" s="204">
        <f>ROUND(IF('Indicator Data'!C185=0,0.1,IF(LOG('Indicator Data'!C185)&gt;C$3,10,IF(LOG('Indicator Data'!C185)&lt;C$4,0,10-(C$3-LOG('Indicator Data'!C185))/(C$3-C$4)*10))),1)</f>
        <v>6.9</v>
      </c>
      <c r="D185" s="196">
        <f>ROUND(IF('Indicator Data'!D185=0,0.1,IF(LOG('Indicator Data'!D185)&gt;D$3,10,IF(LOG('Indicator Data'!D185)&lt;D$4,0,10-(D$3-LOG('Indicator Data'!D185))/(D$3-D$4)*10))),1)</f>
        <v>0.1</v>
      </c>
      <c r="E185" s="197">
        <f t="shared" si="275"/>
        <v>4.3</v>
      </c>
      <c r="F185" s="197">
        <f>IF('Indicator Data'!E185="No data",0.1,(ROUND(IF('Indicator Data'!E185=0,0,IF(LOG('Indicator Data'!E185)&gt;F$3,10,IF(LOG('Indicator Data'!E185)&lt;F$4,0,10-(F$3-LOG('Indicator Data'!E185))/(F$3-F$4)*10))),1)))</f>
        <v>8.6999999999999993</v>
      </c>
      <c r="G185" s="197">
        <f>ROUND(IF('Indicator Data'!F185=0,0,IF(LOG('Indicator Data'!F185)&gt;G$3,10,IF(LOG('Indicator Data'!F185)&lt;G$4,0,10-(G$3-LOG('Indicator Data'!F185))/(G$3-G$4)*10))),1)</f>
        <v>0</v>
      </c>
      <c r="H185" s="196">
        <f>ROUND(IF('Indicator Data'!G185=0,0,IF(LOG('Indicator Data'!G185)&gt;H$3,10,IF(LOG('Indicator Data'!G185)&lt;H$4,0,10-(H$3-LOG('Indicator Data'!G185))/(H$3-H$4)*10))),1)</f>
        <v>0</v>
      </c>
      <c r="I185" s="196">
        <f>ROUND(IF('Indicator Data'!H185=0,0,IF(LOG('Indicator Data'!H185)&gt;I$3,10,IF(LOG('Indicator Data'!H185)&lt;I$4,0,10-(I$3-LOG('Indicator Data'!H185))/(I$3-I$4)*10))),1)</f>
        <v>0</v>
      </c>
      <c r="J185" s="196">
        <f t="shared" si="276"/>
        <v>0</v>
      </c>
      <c r="K185" s="196">
        <f>ROUND(IF('Indicator Data'!I185=0,0,IF(LOG('Indicator Data'!I185)&gt;K$3,10,IF(LOG('Indicator Data'!I185)&lt;K$4,0,10-(K$3-LOG('Indicator Data'!I185))/(K$3-K$4)*10))),1)</f>
        <v>0</v>
      </c>
      <c r="L185" s="197">
        <f t="shared" si="277"/>
        <v>0</v>
      </c>
      <c r="M185" s="197">
        <f>ROUND(IF('Indicator Data'!J185=0,0,IF(LOG('Indicator Data'!J185)&gt;M$3,10,IF(LOG('Indicator Data'!J185)&lt;M$4,0,10-(M$3-LOG('Indicator Data'!J185))/(M$3-M$4)*10))),1)</f>
        <v>0</v>
      </c>
      <c r="N185" s="198">
        <f>'Indicator Data'!C185/'Indicator Data'!$CB185</f>
        <v>1.2423355932549151E-4</v>
      </c>
      <c r="O185" s="198">
        <f>'Indicator Data'!D185/'Indicator Data'!$CB185</f>
        <v>0</v>
      </c>
      <c r="P185" s="198">
        <f>IF(F185=0.1,"x",'Indicator Data'!E185/'Indicator Data'!$CB185)</f>
        <v>6.8732669723289876E-3</v>
      </c>
      <c r="Q185" s="198">
        <f>'Indicator Data'!F185/'Indicator Data'!$CB185</f>
        <v>0</v>
      </c>
      <c r="R185" s="198">
        <f>'Indicator Data'!G185/'Indicator Data'!$CB185</f>
        <v>0</v>
      </c>
      <c r="S185" s="198">
        <f>'Indicator Data'!H185/'Indicator Data'!$CB185</f>
        <v>0</v>
      </c>
      <c r="T185" s="198">
        <f>'Indicator Data'!I185/'Indicator Data'!$CB185</f>
        <v>0</v>
      </c>
      <c r="U185" s="198">
        <f>'Indicator Data'!J185/'Indicator Data'!$CB185</f>
        <v>0</v>
      </c>
      <c r="V185" s="196">
        <f t="shared" si="278"/>
        <v>0.6</v>
      </c>
      <c r="W185" s="196">
        <f t="shared" si="279"/>
        <v>0</v>
      </c>
      <c r="X185" s="197">
        <f t="shared" si="280"/>
        <v>0.3</v>
      </c>
      <c r="Y185" s="197">
        <f t="shared" si="281"/>
        <v>4.5999999999999996</v>
      </c>
      <c r="Z185" s="197">
        <f t="shared" si="282"/>
        <v>0</v>
      </c>
      <c r="AA185" s="196">
        <f t="shared" si="283"/>
        <v>0</v>
      </c>
      <c r="AB185" s="196">
        <f t="shared" si="284"/>
        <v>0</v>
      </c>
      <c r="AC185" s="196">
        <f t="shared" si="285"/>
        <v>0</v>
      </c>
      <c r="AD185" s="196">
        <f t="shared" si="286"/>
        <v>0</v>
      </c>
      <c r="AE185" s="197">
        <f t="shared" si="287"/>
        <v>0</v>
      </c>
      <c r="AF185" s="197">
        <f t="shared" si="288"/>
        <v>0</v>
      </c>
      <c r="AG185" s="196">
        <f>ROUND(IF('Indicator Data'!K185=0,0,IF('Indicator Data'!K185&gt;AG$3,10,IF('Indicator Data'!K185&lt;AG$4,0,10-(AG$3-'Indicator Data'!K185)/(AG$3-AG$4)*10))),1)</f>
        <v>1</v>
      </c>
      <c r="AH185" s="199">
        <f t="shared" si="289"/>
        <v>3.8</v>
      </c>
      <c r="AI185" s="199">
        <f t="shared" si="290"/>
        <v>0.1</v>
      </c>
      <c r="AJ185" s="197">
        <f t="shared" si="291"/>
        <v>0</v>
      </c>
      <c r="AK185" s="197">
        <f t="shared" si="292"/>
        <v>0</v>
      </c>
      <c r="AL185" s="199">
        <f t="shared" si="293"/>
        <v>0</v>
      </c>
      <c r="AM185" s="199">
        <f t="shared" si="294"/>
        <v>0</v>
      </c>
      <c r="AN185" s="197">
        <f t="shared" si="295"/>
        <v>0</v>
      </c>
      <c r="AO185" s="200">
        <f t="shared" si="296"/>
        <v>2.5</v>
      </c>
      <c r="AP185" s="200">
        <f t="shared" si="260"/>
        <v>7.1</v>
      </c>
      <c r="AQ185" s="200">
        <f t="shared" si="297"/>
        <v>0</v>
      </c>
      <c r="AR185" s="200">
        <f t="shared" si="298"/>
        <v>0</v>
      </c>
      <c r="AS185" s="199">
        <f t="shared" si="299"/>
        <v>0.5</v>
      </c>
      <c r="AT185" s="199">
        <f>IF('Indicator Data'!L185="No data","x",IF('Indicator Data'!CC185&lt;1000,"x",ROUND((IF('Indicator Data'!L185&gt;AT$3,10,IF('Indicator Data'!L185&lt;AT$4,0,10-(AT$3-'Indicator Data'!L185)/(AT$3-AT$4)*10))),1)))</f>
        <v>4.8</v>
      </c>
      <c r="AU185" s="200">
        <f t="shared" si="300"/>
        <v>2.7</v>
      </c>
      <c r="AV185" s="201">
        <f>IF('Indicator Data'!M185="No data","x",ROUND(IF('Indicator Data'!M185=0,0,IF(LOG('Indicator Data'!M185)&gt;AV$3,10,IF(LOG('Indicator Data'!M185)&lt;AV$4,0,10-(AV$3-LOG('Indicator Data'!M185))/(AV$3-AV$4)*10))),1))</f>
        <v>9.1</v>
      </c>
      <c r="AW185" s="198">
        <f>IF(AV185="x","x",'Indicator Data'!M185/'Indicator Data'!$CB185)</f>
        <v>0.53009439114460133</v>
      </c>
      <c r="AX185" s="201">
        <f t="shared" si="301"/>
        <v>5.9</v>
      </c>
      <c r="AY185" s="197">
        <f t="shared" si="261"/>
        <v>7.9</v>
      </c>
      <c r="AZ185" s="201" t="str">
        <f>IF('Indicator Data'!N185="No data","x",ROUND(IF('Indicator Data'!N185=0,0,IF(LOG('Indicator Data'!N185)&gt;AZ$3,10,IF(LOG('Indicator Data'!N185)&lt;AZ$4,0,10-(AZ$3-LOG('Indicator Data'!N185))/(AZ$3-AZ$4)*10))),1))</f>
        <v>x</v>
      </c>
      <c r="BA185" s="198" t="str">
        <f>IF(AZ185="x","x",'Indicator Data'!N185/'Indicator Data'!$CB185)</f>
        <v>x</v>
      </c>
      <c r="BB185" s="201" t="str">
        <f t="shared" si="302"/>
        <v>x</v>
      </c>
      <c r="BC185" s="197" t="str">
        <f t="shared" si="262"/>
        <v>x</v>
      </c>
      <c r="BD185" s="201" t="str">
        <f>IF('Indicator Data'!O185="No data","x",ROUND(IF('Indicator Data'!O185=0,0,IF(LOG('Indicator Data'!O185)&gt;BD$3,10,IF(LOG('Indicator Data'!O185)&lt;BD$4,0,10-(BD$3-LOG('Indicator Data'!O185))/(BD$3-BD$4)*10))),1))</f>
        <v>x</v>
      </c>
      <c r="BE185" s="198" t="str">
        <f>IF(BD185="x","x",'Indicator Data'!O185/'Indicator Data'!$CB185)</f>
        <v>x</v>
      </c>
      <c r="BF185" s="201" t="str">
        <f t="shared" si="303"/>
        <v>x</v>
      </c>
      <c r="BG185" s="197" t="str">
        <f t="shared" si="263"/>
        <v>x</v>
      </c>
      <c r="BH185" s="201" t="str">
        <f>IF('Indicator Data'!P185="No data","x",ROUND(IF('Indicator Data'!P185=0,0,IF(LOG('Indicator Data'!P185)&gt;BH$3,10,IF(LOG('Indicator Data'!P185)&lt;BH$4,0,10-(BH$3-LOG('Indicator Data'!P185))/(BH$3-BH$4)*10))),1))</f>
        <v>x</v>
      </c>
      <c r="BI185" s="198" t="str">
        <f>IF(BH185="x","x",'Indicator Data'!P185/'Indicator Data'!$CB185)</f>
        <v>x</v>
      </c>
      <c r="BJ185" s="201" t="str">
        <f t="shared" si="304"/>
        <v>x</v>
      </c>
      <c r="BK185" s="197" t="str">
        <f t="shared" si="264"/>
        <v>x</v>
      </c>
      <c r="BL185" s="199">
        <f t="shared" si="265"/>
        <v>7.9</v>
      </c>
      <c r="BM185" s="201">
        <f>ROUND(IF('Indicator Data'!Q185=0,0,IF(LOG('Indicator Data'!Q185)&gt;BM$3,10,IF(LOG('Indicator Data'!Q185)&lt;BM$4,0,10-(BM$3-LOG('Indicator Data'!Q185))/(BM$3-BM$4)*10))),1)</f>
        <v>0</v>
      </c>
      <c r="BN185" s="252">
        <f>'Indicator Data'!R185</f>
        <v>0</v>
      </c>
      <c r="BO185" s="201">
        <f t="shared" si="305"/>
        <v>0</v>
      </c>
      <c r="BP185" s="201">
        <f t="shared" si="306"/>
        <v>0</v>
      </c>
      <c r="BQ185" s="201">
        <f>ROUND(IF('Indicator Data'!S185=0,0,IF(LOG('Indicator Data'!S185)&gt;BQ$3,10,IF(LOG('Indicator Data'!S185)&lt;BQ$4,0,10-(BQ$3-LOG('Indicator Data'!S185))/(BQ$3-BQ$4)*10))),1)</f>
        <v>0</v>
      </c>
      <c r="BR185" s="252">
        <f>'Indicator Data'!T185</f>
        <v>0</v>
      </c>
      <c r="BS185" s="201">
        <f t="shared" si="307"/>
        <v>0</v>
      </c>
      <c r="BT185" s="201">
        <f t="shared" si="308"/>
        <v>0</v>
      </c>
      <c r="BU185" s="197">
        <f t="shared" si="309"/>
        <v>0</v>
      </c>
      <c r="BV185" s="201">
        <f>ROUND(IF('Indicator Data'!U185=0,0,IF(LOG('Indicator Data'!U185)&gt;BV$3,10,IF(LOG('Indicator Data'!U185)&lt;BV$4,0,10-(BV$3-LOG('Indicator Data'!U185))/(BV$3-BV$4)*10))),1)</f>
        <v>0</v>
      </c>
      <c r="BW185" s="198">
        <f>'Indicator Data'!U185/'Indicator Data'!$CB185</f>
        <v>0</v>
      </c>
      <c r="BX185" s="201">
        <f t="shared" si="310"/>
        <v>0</v>
      </c>
      <c r="BY185" s="197">
        <f t="shared" si="266"/>
        <v>0</v>
      </c>
      <c r="BZ185" s="201">
        <f>ROUND(IF('Indicator Data'!V185=0,0,IF(LOG('Indicator Data'!V185)&gt;BZ$3,10,IF(LOG('Indicator Data'!V185)&lt;BZ$4,0,10-(BZ$3-LOG('Indicator Data'!V185))/(BZ$3-BZ$4)*10))),1)</f>
        <v>0</v>
      </c>
      <c r="CA185" s="198">
        <f>IF('Indicator Data'!V185/'Indicator Data'!$CB185&gt;1,1,'Indicator Data'!V185/'Indicator Data'!$CB185)</f>
        <v>0</v>
      </c>
      <c r="CB185" s="201">
        <f t="shared" si="311"/>
        <v>0</v>
      </c>
      <c r="CC185" s="197">
        <f t="shared" si="267"/>
        <v>0</v>
      </c>
      <c r="CD185" s="201">
        <f>ROUND(IF('Indicator Data'!W185=0,0,IF(LOG('Indicator Data'!W185)&gt;CD$3,10,IF(LOG('Indicator Data'!W185)&lt;CD$4,0,10-(CD$3-LOG('Indicator Data'!W185))/(CD$3-CD$4)*10))),1)</f>
        <v>0</v>
      </c>
      <c r="CE185" s="198">
        <f>'Indicator Data'!W185/'Indicator Data'!$CB185</f>
        <v>0</v>
      </c>
      <c r="CF185" s="201">
        <f t="shared" si="312"/>
        <v>0</v>
      </c>
      <c r="CG185" s="197">
        <f t="shared" si="268"/>
        <v>0</v>
      </c>
      <c r="CH185" s="199">
        <f t="shared" si="313"/>
        <v>0</v>
      </c>
      <c r="CI185" s="201">
        <f>IF('Indicator Data'!BR185="No data","x",ROUND(IF('Indicator Data'!BR185&gt;CI$3,0,IF('Indicator Data'!BR185&lt;CI$4,10,(CI$3-'Indicator Data'!BR185)/(CI$3-CI$4)*10)),1))</f>
        <v>0.4</v>
      </c>
      <c r="CJ185" s="201">
        <f>IF('Indicator Data'!BS185="No data","x",ROUND(IF('Indicator Data'!BS185&gt;CJ$3,0,IF('Indicator Data'!BS185&lt;CJ$4,10,(CJ$3-'Indicator Data'!BS185)/(CJ$3-CJ$4)*10)),1))</f>
        <v>1</v>
      </c>
      <c r="CK185" s="201" t="str">
        <f>IF('Indicator Data'!AC185="No data","x",ROUND(IF('Indicator Data'!AC185&gt;CK$3,0,IF('Indicator Data'!AC185&lt;CK$4,10,(CK$3-'Indicator Data'!AC185)/(CK$3-CK$4)*10)),1))</f>
        <v>x</v>
      </c>
      <c r="CL185" s="197">
        <f t="shared" si="314"/>
        <v>0.7</v>
      </c>
      <c r="CM185" s="201">
        <f>IF('Indicator Data'!X185="No data","x",ROUND(IF(LOG('Indicator Data'!X185)&gt;CM$3,10,IF(LOG('Indicator Data'!X185)&lt;CM$4,0,10-(CM$3-LOG('Indicator Data'!X185))/(CM$3-CM$4)*10)),1))</f>
        <v>6.3</v>
      </c>
      <c r="CN185" s="201">
        <f>IF('Indicator Data'!Y185="No data","x",ROUND(IF('Indicator Data'!Y185&gt;CN$3,10,IF('Indicator Data'!Y185&lt;CN$4,0,10-(CN$3-'Indicator Data'!Y185)/(CN$3-CN$4)*10)),1))</f>
        <v>0</v>
      </c>
      <c r="CO185" s="201">
        <f>IF('Indicator Data'!Z185="No data","x",ROUND(IF('Indicator Data'!Z185&gt;CO$3,10,IF('Indicator Data'!Z185&lt;CO$4,0,10-(CO$3-'Indicator Data'!Z185)/(CO$3-CO$4)*10)),1))</f>
        <v>7</v>
      </c>
      <c r="CP185" s="201" t="str">
        <f>IF('Indicator Data'!AA185="No data","x",ROUND(IF('Indicator Data'!AA185&gt;CP$3,10,IF('Indicator Data'!AA185&lt;CP$4,0,10-(CP$3-'Indicator Data'!AA185)/(CP$3-CP$4)*10)),1))</f>
        <v>x</v>
      </c>
      <c r="CQ185" s="197">
        <f t="shared" si="269"/>
        <v>4.4000000000000004</v>
      </c>
      <c r="CR185" s="199">
        <f t="shared" si="270"/>
        <v>3.2</v>
      </c>
      <c r="CS185" s="201">
        <f>IF('Indicator Data'!AF185="No data","x",ROUND(IF('Indicator Data'!AF185&gt;CS$3,10,IF('Indicator Data'!AF185&lt;CS$4,0,10-(CS$3-'Indicator Data'!AF185)/(CS$3-CS$4)*10)),1))</f>
        <v>2.1</v>
      </c>
      <c r="CT185" s="201">
        <f>IF('Indicator Data'!AG185="No data","x",ROUND(IF('Indicator Data'!AG185&gt;CT$3,10,IF('Indicator Data'!AG185&lt;CT$4,0,10-(CT$3-'Indicator Data'!AG185)/(CT$3-CT$4)*10)),1))</f>
        <v>0</v>
      </c>
      <c r="CU185" s="197">
        <f t="shared" si="271"/>
        <v>3.1</v>
      </c>
      <c r="CV185" s="201">
        <f>IF('Indicator Data'!AB185="No data","x",ROUND(IF('Indicator Data'!AB185&gt;CV$3,10,IF('Indicator Data'!AB185&lt;CV$4,0,10-(CV$3-'Indicator Data'!AB185)/(CV$3-CV$4)*10)),1))</f>
        <v>0</v>
      </c>
      <c r="CW185" s="197">
        <f t="shared" si="272"/>
        <v>0.5</v>
      </c>
      <c r="CX185" s="198">
        <f>IF('Indicator Data'!AD185="No data","x",'Indicator Data'!AD185/'Indicator Data'!$CA185)</f>
        <v>3.78449060370045E-4</v>
      </c>
      <c r="CY185" s="201">
        <f t="shared" si="315"/>
        <v>6.2</v>
      </c>
      <c r="CZ185" s="201">
        <f>IF('Indicator Data'!AE185="No data","x",ROUND(IF('Indicator Data'!AE185&gt;CZ$3,0,IF('Indicator Data'!AE185&lt;CZ$4,10,(CZ$3-'Indicator Data'!AE185)/(CZ$3-CZ$4)*10)),1))</f>
        <v>4</v>
      </c>
      <c r="DA185" s="197">
        <f t="shared" si="273"/>
        <v>5.0999999999999996</v>
      </c>
      <c r="DB185" s="199">
        <f t="shared" si="274"/>
        <v>2.9</v>
      </c>
      <c r="DC185" s="200">
        <f t="shared" si="316"/>
        <v>4.2</v>
      </c>
      <c r="DD185" s="202">
        <f t="shared" si="317"/>
        <v>3.2</v>
      </c>
      <c r="DE185" s="201">
        <f>ROUND(IF('Indicator Data'!AH185=0,0,IF('Indicator Data'!AH185&gt;DE$3,10,IF('Indicator Data'!AH185&lt;DE$4,0,10-(DE$3-'Indicator Data'!AH185)/(DE$3-DE$4)*10))),1)</f>
        <v>9.8000000000000007</v>
      </c>
      <c r="DF185" s="201">
        <f>ROUND(IF('Indicator Data'!AI185=0,0,IF(LOG('Indicator Data'!AI185)&gt;LOG(DF$3),10,IF(LOG('Indicator Data'!AI185)&lt;LOG(DF$4),0,10-(LOG(DF$3)-LOG('Indicator Data'!AI185))/(LOG(DF$3)-LOG(DF$4))*10))),1)</f>
        <v>10</v>
      </c>
      <c r="DG185" s="203">
        <f t="shared" si="318"/>
        <v>9.9</v>
      </c>
      <c r="DH185" s="197">
        <f>'Indicator Data'!AJ185</f>
        <v>0</v>
      </c>
      <c r="DI185" s="197">
        <f>'Indicator Data'!AK185</f>
        <v>4</v>
      </c>
      <c r="DJ185" s="200">
        <f t="shared" si="319"/>
        <v>7</v>
      </c>
      <c r="DK185" s="202">
        <f t="shared" si="320"/>
        <v>7</v>
      </c>
      <c r="DL185" s="13"/>
      <c r="DM185" s="24"/>
      <c r="DN185" s="2"/>
    </row>
    <row r="186" spans="1:118">
      <c r="A186" s="205" t="str">
        <f>'Indicator Data'!A186</f>
        <v>United Arab Emirates</v>
      </c>
      <c r="B186" s="206" t="str">
        <f>'Indicator Data'!B186</f>
        <v>ARE</v>
      </c>
      <c r="C186" s="204">
        <f>ROUND(IF('Indicator Data'!C186=0,0.1,IF(LOG('Indicator Data'!C186)&gt;C$3,10,IF(LOG('Indicator Data'!C186)&lt;C$4,0,10-(C$3-LOG('Indicator Data'!C186))/(C$3-C$4)*10))),1)</f>
        <v>0.1</v>
      </c>
      <c r="D186" s="196">
        <f>ROUND(IF('Indicator Data'!D186=0,0.1,IF(LOG('Indicator Data'!D186)&gt;D$3,10,IF(LOG('Indicator Data'!D186)&lt;D$4,0,10-(D$3-LOG('Indicator Data'!D186))/(D$3-D$4)*10))),1)</f>
        <v>0.1</v>
      </c>
      <c r="E186" s="197">
        <f t="shared" si="275"/>
        <v>0.1</v>
      </c>
      <c r="F186" s="197">
        <f>IF('Indicator Data'!E186="No data",0.1,(ROUND(IF('Indicator Data'!E186=0,0,IF(LOG('Indicator Data'!E186)&gt;F$3,10,IF(LOG('Indicator Data'!E186)&lt;F$4,0,10-(F$3-LOG('Indicator Data'!E186))/(F$3-F$4)*10))),1)))</f>
        <v>5.7</v>
      </c>
      <c r="G186" s="197">
        <f>ROUND(IF('Indicator Data'!F186=0,0,IF(LOG('Indicator Data'!F186)&gt;G$3,10,IF(LOG('Indicator Data'!F186)&lt;G$4,0,10-(G$3-LOG('Indicator Data'!F186))/(G$3-G$4)*10))),1)</f>
        <v>6.4</v>
      </c>
      <c r="H186" s="196">
        <f>ROUND(IF('Indicator Data'!G186=0,0,IF(LOG('Indicator Data'!G186)&gt;H$3,10,IF(LOG('Indicator Data'!G186)&lt;H$4,0,10-(H$3-LOG('Indicator Data'!G186))/(H$3-H$4)*10))),1)</f>
        <v>2.4</v>
      </c>
      <c r="I186" s="196">
        <f>ROUND(IF('Indicator Data'!H186=0,0,IF(LOG('Indicator Data'!H186)&gt;I$3,10,IF(LOG('Indicator Data'!H186)&lt;I$4,0,10-(I$3-LOG('Indicator Data'!H186))/(I$3-I$4)*10))),1)</f>
        <v>0</v>
      </c>
      <c r="J186" s="196">
        <f t="shared" si="276"/>
        <v>1.3</v>
      </c>
      <c r="K186" s="196">
        <f>ROUND(IF('Indicator Data'!I186=0,0,IF(LOG('Indicator Data'!I186)&gt;K$3,10,IF(LOG('Indicator Data'!I186)&lt;K$4,0,10-(K$3-LOG('Indicator Data'!I186))/(K$3-K$4)*10))),1)</f>
        <v>4.5999999999999996</v>
      </c>
      <c r="L186" s="197">
        <f t="shared" si="277"/>
        <v>3.1</v>
      </c>
      <c r="M186" s="197">
        <f>ROUND(IF('Indicator Data'!J186=0,0,IF(LOG('Indicator Data'!J186)&gt;M$3,10,IF(LOG('Indicator Data'!J186)&lt;M$4,0,10-(M$3-LOG('Indicator Data'!J186))/(M$3-M$4)*10))),1)</f>
        <v>0</v>
      </c>
      <c r="N186" s="198">
        <f>'Indicator Data'!C186/'Indicator Data'!$CB186</f>
        <v>0</v>
      </c>
      <c r="O186" s="198">
        <f>'Indicator Data'!D186/'Indicator Data'!$CB186</f>
        <v>0</v>
      </c>
      <c r="P186" s="198">
        <f>IF(F186=0.1,"x",'Indicator Data'!E186/'Indicator Data'!$CB186)</f>
        <v>2.0101260136102007E-3</v>
      </c>
      <c r="Q186" s="198">
        <f>'Indicator Data'!F186/'Indicator Data'!$CB186</f>
        <v>7.2363038705203564E-6</v>
      </c>
      <c r="R186" s="198">
        <f>'Indicator Data'!G186/'Indicator Data'!$CB186</f>
        <v>1.0065379354782406E-4</v>
      </c>
      <c r="S186" s="198">
        <f>'Indicator Data'!H186/'Indicator Data'!$CB186</f>
        <v>0</v>
      </c>
      <c r="T186" s="198">
        <f>'Indicator Data'!I186/'Indicator Data'!$CB186</f>
        <v>2.1280770011846892E-4</v>
      </c>
      <c r="U186" s="198">
        <f>'Indicator Data'!J186/'Indicator Data'!$CB186</f>
        <v>0</v>
      </c>
      <c r="V186" s="196">
        <f t="shared" si="278"/>
        <v>0</v>
      </c>
      <c r="W186" s="196">
        <f t="shared" si="279"/>
        <v>0</v>
      </c>
      <c r="X186" s="197">
        <f t="shared" si="280"/>
        <v>0</v>
      </c>
      <c r="Y186" s="197">
        <f t="shared" si="281"/>
        <v>1.3</v>
      </c>
      <c r="Z186" s="197">
        <f t="shared" si="282"/>
        <v>7.5</v>
      </c>
      <c r="AA186" s="196">
        <f t="shared" si="283"/>
        <v>0.1</v>
      </c>
      <c r="AB186" s="196">
        <f t="shared" si="284"/>
        <v>0</v>
      </c>
      <c r="AC186" s="196">
        <f t="shared" si="285"/>
        <v>0.1</v>
      </c>
      <c r="AD186" s="196">
        <f t="shared" si="286"/>
        <v>0.2</v>
      </c>
      <c r="AE186" s="197">
        <f t="shared" si="287"/>
        <v>0.2</v>
      </c>
      <c r="AF186" s="197">
        <f t="shared" si="288"/>
        <v>0</v>
      </c>
      <c r="AG186" s="196">
        <f>ROUND(IF('Indicator Data'!K186=0,0,IF('Indicator Data'!K186&gt;AG$3,10,IF('Indicator Data'!K186&lt;AG$4,0,10-(AG$3-'Indicator Data'!K186)/(AG$3-AG$4)*10))),1)</f>
        <v>0</v>
      </c>
      <c r="AH186" s="199">
        <f t="shared" si="289"/>
        <v>0.1</v>
      </c>
      <c r="AI186" s="199">
        <f t="shared" si="290"/>
        <v>0.1</v>
      </c>
      <c r="AJ186" s="197">
        <f t="shared" si="291"/>
        <v>1.3</v>
      </c>
      <c r="AK186" s="197">
        <f t="shared" si="292"/>
        <v>0</v>
      </c>
      <c r="AL186" s="199">
        <f t="shared" si="293"/>
        <v>0.7</v>
      </c>
      <c r="AM186" s="199">
        <f t="shared" si="294"/>
        <v>2.4</v>
      </c>
      <c r="AN186" s="197">
        <f t="shared" si="295"/>
        <v>0</v>
      </c>
      <c r="AO186" s="200">
        <f t="shared" si="296"/>
        <v>0.1</v>
      </c>
      <c r="AP186" s="200">
        <f t="shared" si="260"/>
        <v>3.8</v>
      </c>
      <c r="AQ186" s="200">
        <f t="shared" si="297"/>
        <v>7</v>
      </c>
      <c r="AR186" s="200">
        <f t="shared" si="298"/>
        <v>1.8</v>
      </c>
      <c r="AS186" s="199">
        <f t="shared" si="299"/>
        <v>0</v>
      </c>
      <c r="AT186" s="199">
        <f>IF('Indicator Data'!L186="No data","x",IF('Indicator Data'!CC186&lt;1000,"x",ROUND((IF('Indicator Data'!L186&gt;AT$3,10,IF('Indicator Data'!L186&lt;AT$4,0,10-(AT$3-'Indicator Data'!L186)/(AT$3-AT$4)*10))),1)))</f>
        <v>10</v>
      </c>
      <c r="AU186" s="200">
        <f t="shared" si="300"/>
        <v>5</v>
      </c>
      <c r="AV186" s="201">
        <f>IF('Indicator Data'!M186="No data","x",ROUND(IF('Indicator Data'!M186=0,0,IF(LOG('Indicator Data'!M186)&gt;AV$3,10,IF(LOG('Indicator Data'!M186)&lt;AV$4,0,10-(AV$3-LOG('Indicator Data'!M186))/(AV$3-AV$4)*10))),1))</f>
        <v>8.1</v>
      </c>
      <c r="AW186" s="198">
        <f>IF(AV186="x","x",'Indicator Data'!M186/'Indicator Data'!$CB186)</f>
        <v>0.51435992203339154</v>
      </c>
      <c r="AX186" s="201">
        <f t="shared" si="301"/>
        <v>5.7</v>
      </c>
      <c r="AY186" s="197">
        <f t="shared" si="261"/>
        <v>7.1</v>
      </c>
      <c r="AZ186" s="201" t="str">
        <f>IF('Indicator Data'!N186="No data","x",ROUND(IF('Indicator Data'!N186=0,0,IF(LOG('Indicator Data'!N186)&gt;AZ$3,10,IF(LOG('Indicator Data'!N186)&lt;AZ$4,0,10-(AZ$3-LOG('Indicator Data'!N186))/(AZ$3-AZ$4)*10))),1))</f>
        <v>x</v>
      </c>
      <c r="BA186" s="198" t="str">
        <f>IF(AZ186="x","x",'Indicator Data'!N186/'Indicator Data'!$CB186)</f>
        <v>x</v>
      </c>
      <c r="BB186" s="201" t="str">
        <f t="shared" si="302"/>
        <v>x</v>
      </c>
      <c r="BC186" s="197" t="str">
        <f t="shared" si="262"/>
        <v>x</v>
      </c>
      <c r="BD186" s="201" t="str">
        <f>IF('Indicator Data'!O186="No data","x",ROUND(IF('Indicator Data'!O186=0,0,IF(LOG('Indicator Data'!O186)&gt;BD$3,10,IF(LOG('Indicator Data'!O186)&lt;BD$4,0,10-(BD$3-LOG('Indicator Data'!O186))/(BD$3-BD$4)*10))),1))</f>
        <v>x</v>
      </c>
      <c r="BE186" s="198" t="str">
        <f>IF(BD186="x","x",'Indicator Data'!O186/'Indicator Data'!$CB186)</f>
        <v>x</v>
      </c>
      <c r="BF186" s="201" t="str">
        <f t="shared" si="303"/>
        <v>x</v>
      </c>
      <c r="BG186" s="197" t="str">
        <f t="shared" si="263"/>
        <v>x</v>
      </c>
      <c r="BH186" s="201" t="str">
        <f>IF('Indicator Data'!P186="No data","x",ROUND(IF('Indicator Data'!P186=0,0,IF(LOG('Indicator Data'!P186)&gt;BH$3,10,IF(LOG('Indicator Data'!P186)&lt;BH$4,0,10-(BH$3-LOG('Indicator Data'!P186))/(BH$3-BH$4)*10))),1))</f>
        <v>x</v>
      </c>
      <c r="BI186" s="198" t="str">
        <f>IF(BH186="x","x",'Indicator Data'!P186/'Indicator Data'!$CB186)</f>
        <v>x</v>
      </c>
      <c r="BJ186" s="201" t="str">
        <f t="shared" si="304"/>
        <v>x</v>
      </c>
      <c r="BK186" s="197" t="str">
        <f t="shared" si="264"/>
        <v>x</v>
      </c>
      <c r="BL186" s="199">
        <f t="shared" si="265"/>
        <v>7.1</v>
      </c>
      <c r="BM186" s="201">
        <f>ROUND(IF('Indicator Data'!Q186=0,0,IF(LOG('Indicator Data'!Q186)&gt;BM$3,10,IF(LOG('Indicator Data'!Q186)&lt;BM$4,0,10-(BM$3-LOG('Indicator Data'!Q186))/(BM$3-BM$4)*10))),1)</f>
        <v>0</v>
      </c>
      <c r="BN186" s="252">
        <f>'Indicator Data'!R186</f>
        <v>0</v>
      </c>
      <c r="BO186" s="201">
        <f t="shared" si="305"/>
        <v>0</v>
      </c>
      <c r="BP186" s="201">
        <f t="shared" si="306"/>
        <v>0</v>
      </c>
      <c r="BQ186" s="201">
        <f>ROUND(IF('Indicator Data'!S186=0,0,IF(LOG('Indicator Data'!S186)&gt;BQ$3,10,IF(LOG('Indicator Data'!S186)&lt;BQ$4,0,10-(BQ$3-LOG('Indicator Data'!S186))/(BQ$3-BQ$4)*10))),1)</f>
        <v>0</v>
      </c>
      <c r="BR186" s="252">
        <f>'Indicator Data'!T186</f>
        <v>0</v>
      </c>
      <c r="BS186" s="201">
        <f t="shared" si="307"/>
        <v>0</v>
      </c>
      <c r="BT186" s="201">
        <f t="shared" si="308"/>
        <v>0</v>
      </c>
      <c r="BU186" s="197">
        <f t="shared" si="309"/>
        <v>0</v>
      </c>
      <c r="BV186" s="201">
        <f>ROUND(IF('Indicator Data'!U186=0,0,IF(LOG('Indicator Data'!U186)&gt;BV$3,10,IF(LOG('Indicator Data'!U186)&lt;BV$4,0,10-(BV$3-LOG('Indicator Data'!U186))/(BV$3-BV$4)*10))),1)</f>
        <v>7.9</v>
      </c>
      <c r="BW186" s="198">
        <f>'Indicator Data'!U186/'Indicator Data'!$CB186</f>
        <v>0.36687995007967372</v>
      </c>
      <c r="BX186" s="201">
        <f t="shared" si="310"/>
        <v>4.0999999999999996</v>
      </c>
      <c r="BY186" s="197">
        <f t="shared" si="266"/>
        <v>6.4</v>
      </c>
      <c r="BZ186" s="201">
        <f>ROUND(IF('Indicator Data'!V186=0,0,IF(LOG('Indicator Data'!V186)&gt;BZ$3,10,IF(LOG('Indicator Data'!V186)&lt;BZ$4,0,10-(BZ$3-LOG('Indicator Data'!V186))/(BZ$3-BZ$4)*10))),1)</f>
        <v>8.3000000000000007</v>
      </c>
      <c r="CA186" s="198">
        <f>IF('Indicator Data'!V186/'Indicator Data'!$CB186&gt;1,1,'Indicator Data'!V186/'Indicator Data'!$CB186)</f>
        <v>0.75609000559919548</v>
      </c>
      <c r="CB186" s="201">
        <f t="shared" si="311"/>
        <v>7.6</v>
      </c>
      <c r="CC186" s="197">
        <f t="shared" si="267"/>
        <v>8</v>
      </c>
      <c r="CD186" s="201">
        <f>ROUND(IF('Indicator Data'!W186=0,0,IF(LOG('Indicator Data'!W186)&gt;CD$3,10,IF(LOG('Indicator Data'!W186)&lt;CD$4,0,10-(CD$3-LOG('Indicator Data'!W186))/(CD$3-CD$4)*10))),1)</f>
        <v>8.4</v>
      </c>
      <c r="CE186" s="198">
        <f>'Indicator Data'!W186/'Indicator Data'!$CB186</f>
        <v>0.82092754147095459</v>
      </c>
      <c r="CF186" s="201">
        <f t="shared" si="312"/>
        <v>8.1999999999999993</v>
      </c>
      <c r="CG186" s="197">
        <f t="shared" si="268"/>
        <v>8.3000000000000007</v>
      </c>
      <c r="CH186" s="199">
        <f t="shared" si="313"/>
        <v>6.5</v>
      </c>
      <c r="CI186" s="201">
        <f>IF('Indicator Data'!BR186="No data","x",ROUND(IF('Indicator Data'!BR186&gt;CI$3,0,IF('Indicator Data'!BR186&lt;CI$4,10,(CI$3-'Indicator Data'!BR186)/(CI$3-CI$4)*10)),1))</f>
        <v>0.2</v>
      </c>
      <c r="CJ186" s="201">
        <f>IF('Indicator Data'!BS186="No data","x",ROUND(IF('Indicator Data'!BS186&gt;CJ$3,0,IF('Indicator Data'!BS186&lt;CJ$4,10,(CJ$3-'Indicator Data'!BS186)/(CJ$3-CJ$4)*10)),1))</f>
        <v>0.3</v>
      </c>
      <c r="CK186" s="201" t="str">
        <f>IF('Indicator Data'!AC186="No data","x",ROUND(IF('Indicator Data'!AC186&gt;CK$3,0,IF('Indicator Data'!AC186&lt;CK$4,10,(CK$3-'Indicator Data'!AC186)/(CK$3-CK$4)*10)),1))</f>
        <v>x</v>
      </c>
      <c r="CL186" s="197">
        <f t="shared" si="314"/>
        <v>0.3</v>
      </c>
      <c r="CM186" s="201">
        <f>IF('Indicator Data'!X186="No data","x",ROUND(IF(LOG('Indicator Data'!X186)&gt;CM$3,10,IF(LOG('Indicator Data'!X186)&lt;CM$4,0,10-(CM$3-LOG('Indicator Data'!X186))/(CM$3-CM$4)*10)),1))</f>
        <v>7.1</v>
      </c>
      <c r="CN186" s="201">
        <f>IF('Indicator Data'!Y186="No data","x",ROUND(IF('Indicator Data'!Y186&gt;CN$3,10,IF('Indicator Data'!Y186&lt;CN$4,0,10-(CN$3-'Indicator Data'!Y186)/(CN$3-CN$4)*10)),1))</f>
        <v>3</v>
      </c>
      <c r="CO186" s="201">
        <f>IF('Indicator Data'!Z186="No data","x",ROUND(IF('Indicator Data'!Z186&gt;CO$3,10,IF('Indicator Data'!Z186&lt;CO$4,0,10-(CO$3-'Indicator Data'!Z186)/(CO$3-CO$4)*10)),1))</f>
        <v>8.6999999999999993</v>
      </c>
      <c r="CP186" s="201" t="str">
        <f>IF('Indicator Data'!AA186="No data","x",ROUND(IF('Indicator Data'!AA186&gt;CP$3,10,IF('Indicator Data'!AA186&lt;CP$4,0,10-(CP$3-'Indicator Data'!AA186)/(CP$3-CP$4)*10)),1))</f>
        <v>x</v>
      </c>
      <c r="CQ186" s="197">
        <f t="shared" si="269"/>
        <v>6.3</v>
      </c>
      <c r="CR186" s="199">
        <f t="shared" si="270"/>
        <v>4.3</v>
      </c>
      <c r="CS186" s="201" t="str">
        <f>IF('Indicator Data'!AF186="No data","x",ROUND(IF('Indicator Data'!AF186&gt;CS$3,10,IF('Indicator Data'!AF186&lt;CS$4,0,10-(CS$3-'Indicator Data'!AF186)/(CS$3-CS$4)*10)),1))</f>
        <v>x</v>
      </c>
      <c r="CT186" s="201">
        <f>IF('Indicator Data'!AG186="No data","x",ROUND(IF('Indicator Data'!AG186&gt;CT$3,10,IF('Indicator Data'!AG186&lt;CT$4,0,10-(CT$3-'Indicator Data'!AG186)/(CT$3-CT$4)*10)),1))</f>
        <v>0</v>
      </c>
      <c r="CU186" s="197">
        <f t="shared" si="271"/>
        <v>4.7</v>
      </c>
      <c r="CV186" s="201">
        <f>IF('Indicator Data'!AB186="No data","x",ROUND(IF('Indicator Data'!AB186&gt;CV$3,10,IF('Indicator Data'!AB186&lt;CV$4,0,10-(CV$3-'Indicator Data'!AB186)/(CV$3-CV$4)*10)),1))</f>
        <v>0</v>
      </c>
      <c r="CW186" s="197">
        <f t="shared" si="272"/>
        <v>0.2</v>
      </c>
      <c r="CX186" s="198">
        <f>IF('Indicator Data'!AD186="No data","x",'Indicator Data'!AD186/'Indicator Data'!$CA186)</f>
        <v>1.2466634312060178E-4</v>
      </c>
      <c r="CY186" s="201">
        <f t="shared" si="315"/>
        <v>8.8000000000000007</v>
      </c>
      <c r="CZ186" s="201">
        <f>IF('Indicator Data'!AE186="No data","x",ROUND(IF('Indicator Data'!AE186&gt;CZ$3,0,IF('Indicator Data'!AE186&lt;CZ$4,10,(CZ$3-'Indicator Data'!AE186)/(CZ$3-CZ$4)*10)),1))</f>
        <v>0</v>
      </c>
      <c r="DA186" s="197">
        <f t="shared" si="273"/>
        <v>4.4000000000000004</v>
      </c>
      <c r="DB186" s="199">
        <f t="shared" si="274"/>
        <v>3.1</v>
      </c>
      <c r="DC186" s="200">
        <f t="shared" si="316"/>
        <v>5.5</v>
      </c>
      <c r="DD186" s="202">
        <f t="shared" si="317"/>
        <v>4.2</v>
      </c>
      <c r="DE186" s="201">
        <f>ROUND(IF('Indicator Data'!AH186=0,0,IF('Indicator Data'!AH186&gt;DE$3,10,IF('Indicator Data'!AH186&lt;DE$4,0,10-(DE$3-'Indicator Data'!AH186)/(DE$3-DE$4)*10))),1)</f>
        <v>0</v>
      </c>
      <c r="DF186" s="201">
        <f>ROUND(IF('Indicator Data'!AI186=0,0,IF(LOG('Indicator Data'!AI186)&gt;LOG(DF$3),10,IF(LOG('Indicator Data'!AI186)&lt;LOG(DF$4),0,10-(LOG(DF$3)-LOG('Indicator Data'!AI186))/(LOG(DF$3)-LOG(DF$4))*10))),1)</f>
        <v>0</v>
      </c>
      <c r="DG186" s="203">
        <f t="shared" si="318"/>
        <v>0</v>
      </c>
      <c r="DH186" s="197">
        <f>'Indicator Data'!AJ186</f>
        <v>0</v>
      </c>
      <c r="DI186" s="197">
        <f>'Indicator Data'!AK186</f>
        <v>0</v>
      </c>
      <c r="DJ186" s="200">
        <f t="shared" si="319"/>
        <v>0</v>
      </c>
      <c r="DK186" s="202">
        <f t="shared" si="320"/>
        <v>0</v>
      </c>
      <c r="DL186" s="13"/>
      <c r="DM186" s="24"/>
      <c r="DN186" s="2"/>
    </row>
    <row r="187" spans="1:118">
      <c r="A187" s="205" t="str">
        <f>'Indicator Data'!A187</f>
        <v>United Kingdom</v>
      </c>
      <c r="B187" s="206" t="str">
        <f>'Indicator Data'!B187</f>
        <v>GBR</v>
      </c>
      <c r="C187" s="204">
        <f>ROUND(IF('Indicator Data'!C187=0,0.1,IF(LOG('Indicator Data'!C187)&gt;C$3,10,IF(LOG('Indicator Data'!C187)&lt;C$4,0,10-(C$3-LOG('Indicator Data'!C187))/(C$3-C$4)*10))),1)</f>
        <v>2</v>
      </c>
      <c r="D187" s="196">
        <f>ROUND(IF('Indicator Data'!D187=0,0.1,IF(LOG('Indicator Data'!D187)&gt;D$3,10,IF(LOG('Indicator Data'!D187)&lt;D$4,0,10-(D$3-LOG('Indicator Data'!D187))/(D$3-D$4)*10))),1)</f>
        <v>0.1</v>
      </c>
      <c r="E187" s="197">
        <f t="shared" si="275"/>
        <v>1.1000000000000001</v>
      </c>
      <c r="F187" s="197">
        <f>IF('Indicator Data'!E187="No data",0.1,(ROUND(IF('Indicator Data'!E187=0,0,IF(LOG('Indicator Data'!E187)&gt;F$3,10,IF(LOG('Indicator Data'!E187)&lt;F$4,0,10-(F$3-LOG('Indicator Data'!E187))/(F$3-F$4)*10))),1)))</f>
        <v>7.2</v>
      </c>
      <c r="G187" s="197">
        <f>ROUND(IF('Indicator Data'!F187=0,0,IF(LOG('Indicator Data'!F187)&gt;G$3,10,IF(LOG('Indicator Data'!F187)&lt;G$4,0,10-(G$3-LOG('Indicator Data'!F187))/(G$3-G$4)*10))),1)</f>
        <v>5.4</v>
      </c>
      <c r="H187" s="196">
        <f>ROUND(IF('Indicator Data'!G187=0,0,IF(LOG('Indicator Data'!G187)&gt;H$3,10,IF(LOG('Indicator Data'!G187)&lt;H$4,0,10-(H$3-LOG('Indicator Data'!G187))/(H$3-H$4)*10))),1)</f>
        <v>0</v>
      </c>
      <c r="I187" s="196">
        <f>ROUND(IF('Indicator Data'!H187=0,0,IF(LOG('Indicator Data'!H187)&gt;I$3,10,IF(LOG('Indicator Data'!H187)&lt;I$4,0,10-(I$3-LOG('Indicator Data'!H187))/(I$3-I$4)*10))),1)</f>
        <v>0</v>
      </c>
      <c r="J187" s="196">
        <f t="shared" si="276"/>
        <v>0</v>
      </c>
      <c r="K187" s="196">
        <f>ROUND(IF('Indicator Data'!I187=0,0,IF(LOG('Indicator Data'!I187)&gt;K$3,10,IF(LOG('Indicator Data'!I187)&lt;K$4,0,10-(K$3-LOG('Indicator Data'!I187))/(K$3-K$4)*10))),1)</f>
        <v>0</v>
      </c>
      <c r="L187" s="197">
        <f t="shared" si="277"/>
        <v>0</v>
      </c>
      <c r="M187" s="197">
        <f>ROUND(IF('Indicator Data'!J187=0,0,IF(LOG('Indicator Data'!J187)&gt;M$3,10,IF(LOG('Indicator Data'!J187)&lt;M$4,0,10-(M$3-LOG('Indicator Data'!J187))/(M$3-M$4)*10))),1)</f>
        <v>0</v>
      </c>
      <c r="N187" s="198">
        <f>'Indicator Data'!C187/'Indicator Data'!$CB187</f>
        <v>1.0048297630725225E-6</v>
      </c>
      <c r="O187" s="198">
        <f>'Indicator Data'!D187/'Indicator Data'!$CB187</f>
        <v>0</v>
      </c>
      <c r="P187" s="198">
        <f>IF(F187=0.1,"x",'Indicator Data'!E187/'Indicator Data'!$CB187)</f>
        <v>1.1879725331972368E-3</v>
      </c>
      <c r="Q187" s="198">
        <f>'Indicator Data'!F187/'Indicator Data'!$CB187</f>
        <v>2.8545761452081927E-7</v>
      </c>
      <c r="R187" s="198">
        <f>'Indicator Data'!G187/'Indicator Data'!$CB187</f>
        <v>0</v>
      </c>
      <c r="S187" s="198">
        <f>'Indicator Data'!H187/'Indicator Data'!$CB187</f>
        <v>0</v>
      </c>
      <c r="T187" s="198">
        <f>'Indicator Data'!I187/'Indicator Data'!$CB187</f>
        <v>0</v>
      </c>
      <c r="U187" s="198">
        <f>'Indicator Data'!J187/'Indicator Data'!$CB187</f>
        <v>0</v>
      </c>
      <c r="V187" s="196">
        <f t="shared" si="278"/>
        <v>0</v>
      </c>
      <c r="W187" s="196">
        <f t="shared" si="279"/>
        <v>0</v>
      </c>
      <c r="X187" s="197">
        <f t="shared" si="280"/>
        <v>0</v>
      </c>
      <c r="Y187" s="197">
        <f t="shared" si="281"/>
        <v>0.8</v>
      </c>
      <c r="Z187" s="197">
        <f t="shared" si="282"/>
        <v>4.3</v>
      </c>
      <c r="AA187" s="196">
        <f t="shared" si="283"/>
        <v>0</v>
      </c>
      <c r="AB187" s="196">
        <f t="shared" si="284"/>
        <v>0</v>
      </c>
      <c r="AC187" s="196">
        <f t="shared" si="285"/>
        <v>0</v>
      </c>
      <c r="AD187" s="196">
        <f t="shared" si="286"/>
        <v>0</v>
      </c>
      <c r="AE187" s="197">
        <f t="shared" si="287"/>
        <v>0</v>
      </c>
      <c r="AF187" s="197">
        <f t="shared" si="288"/>
        <v>0</v>
      </c>
      <c r="AG187" s="196">
        <f>ROUND(IF('Indicator Data'!K187=0,0,IF('Indicator Data'!K187&gt;AG$3,10,IF('Indicator Data'!K187&lt;AG$4,0,10-(AG$3-'Indicator Data'!K187)/(AG$3-AG$4)*10))),1)</f>
        <v>0</v>
      </c>
      <c r="AH187" s="199">
        <f t="shared" si="289"/>
        <v>1</v>
      </c>
      <c r="AI187" s="199">
        <f t="shared" si="290"/>
        <v>0.1</v>
      </c>
      <c r="AJ187" s="197">
        <f t="shared" si="291"/>
        <v>0</v>
      </c>
      <c r="AK187" s="197">
        <f t="shared" si="292"/>
        <v>0</v>
      </c>
      <c r="AL187" s="199">
        <f t="shared" si="293"/>
        <v>0</v>
      </c>
      <c r="AM187" s="199">
        <f t="shared" si="294"/>
        <v>0</v>
      </c>
      <c r="AN187" s="197">
        <f t="shared" si="295"/>
        <v>0</v>
      </c>
      <c r="AO187" s="200">
        <f t="shared" si="296"/>
        <v>0.6</v>
      </c>
      <c r="AP187" s="200">
        <f t="shared" si="260"/>
        <v>4.8</v>
      </c>
      <c r="AQ187" s="200">
        <f t="shared" si="297"/>
        <v>4.9000000000000004</v>
      </c>
      <c r="AR187" s="200">
        <f t="shared" si="298"/>
        <v>0</v>
      </c>
      <c r="AS187" s="199">
        <f t="shared" si="299"/>
        <v>0</v>
      </c>
      <c r="AT187" s="199">
        <f>IF('Indicator Data'!L187="No data","x",IF('Indicator Data'!CC187&lt;1000,"x",ROUND((IF('Indicator Data'!L187&gt;AT$3,10,IF('Indicator Data'!L187&lt;AT$4,0,10-(AT$3-'Indicator Data'!L187)/(AT$3-AT$4)*10))),1)))</f>
        <v>1.9</v>
      </c>
      <c r="AU187" s="200">
        <f t="shared" si="300"/>
        <v>1</v>
      </c>
      <c r="AV187" s="201">
        <f>IF('Indicator Data'!M187="No data","x",ROUND(IF('Indicator Data'!M187=0,0,IF(LOG('Indicator Data'!M187)&gt;AV$3,10,IF(LOG('Indicator Data'!M187)&lt;AV$4,0,10-(AV$3-LOG('Indicator Data'!M187))/(AV$3-AV$4)*10))),1))</f>
        <v>0</v>
      </c>
      <c r="AW187" s="198">
        <f>IF(AV187="x","x",'Indicator Data'!M187/'Indicator Data'!$CB187)</f>
        <v>0</v>
      </c>
      <c r="AX187" s="201">
        <f t="shared" si="301"/>
        <v>0</v>
      </c>
      <c r="AY187" s="197">
        <f t="shared" si="261"/>
        <v>0</v>
      </c>
      <c r="AZ187" s="201" t="str">
        <f>IF('Indicator Data'!N187="No data","x",ROUND(IF('Indicator Data'!N187=0,0,IF(LOG('Indicator Data'!N187)&gt;AZ$3,10,IF(LOG('Indicator Data'!N187)&lt;AZ$4,0,10-(AZ$3-LOG('Indicator Data'!N187))/(AZ$3-AZ$4)*10))),1))</f>
        <v>x</v>
      </c>
      <c r="BA187" s="198" t="str">
        <f>IF(AZ187="x","x",'Indicator Data'!N187/'Indicator Data'!$CB187)</f>
        <v>x</v>
      </c>
      <c r="BB187" s="201" t="str">
        <f t="shared" si="302"/>
        <v>x</v>
      </c>
      <c r="BC187" s="197" t="str">
        <f t="shared" si="262"/>
        <v>x</v>
      </c>
      <c r="BD187" s="201" t="str">
        <f>IF('Indicator Data'!O187="No data","x",ROUND(IF('Indicator Data'!O187=0,0,IF(LOG('Indicator Data'!O187)&gt;BD$3,10,IF(LOG('Indicator Data'!O187)&lt;BD$4,0,10-(BD$3-LOG('Indicator Data'!O187))/(BD$3-BD$4)*10))),1))</f>
        <v>x</v>
      </c>
      <c r="BE187" s="198" t="str">
        <f>IF(BD187="x","x",'Indicator Data'!O187/'Indicator Data'!$CB187)</f>
        <v>x</v>
      </c>
      <c r="BF187" s="201" t="str">
        <f t="shared" si="303"/>
        <v>x</v>
      </c>
      <c r="BG187" s="197" t="str">
        <f t="shared" si="263"/>
        <v>x</v>
      </c>
      <c r="BH187" s="201" t="str">
        <f>IF('Indicator Data'!P187="No data","x",ROUND(IF('Indicator Data'!P187=0,0,IF(LOG('Indicator Data'!P187)&gt;BH$3,10,IF(LOG('Indicator Data'!P187)&lt;BH$4,0,10-(BH$3-LOG('Indicator Data'!P187))/(BH$3-BH$4)*10))),1))</f>
        <v>x</v>
      </c>
      <c r="BI187" s="198" t="str">
        <f>IF(BH187="x","x",'Indicator Data'!P187/'Indicator Data'!$CB187)</f>
        <v>x</v>
      </c>
      <c r="BJ187" s="201" t="str">
        <f t="shared" si="304"/>
        <v>x</v>
      </c>
      <c r="BK187" s="197" t="str">
        <f t="shared" si="264"/>
        <v>x</v>
      </c>
      <c r="BL187" s="199">
        <f t="shared" si="265"/>
        <v>0</v>
      </c>
      <c r="BM187" s="201">
        <f>ROUND(IF('Indicator Data'!Q187=0,0,IF(LOG('Indicator Data'!Q187)&gt;BM$3,10,IF(LOG('Indicator Data'!Q187)&lt;BM$4,0,10-(BM$3-LOG('Indicator Data'!Q187))/(BM$3-BM$4)*10))),1)</f>
        <v>0</v>
      </c>
      <c r="BN187" s="252">
        <f>'Indicator Data'!R187</f>
        <v>0</v>
      </c>
      <c r="BO187" s="201">
        <f t="shared" si="305"/>
        <v>0</v>
      </c>
      <c r="BP187" s="201">
        <f t="shared" si="306"/>
        <v>0</v>
      </c>
      <c r="BQ187" s="201">
        <f>ROUND(IF('Indicator Data'!S187=0,0,IF(LOG('Indicator Data'!S187)&gt;BQ$3,10,IF(LOG('Indicator Data'!S187)&lt;BQ$4,0,10-(BQ$3-LOG('Indicator Data'!S187))/(BQ$3-BQ$4)*10))),1)</f>
        <v>0</v>
      </c>
      <c r="BR187" s="252">
        <f>'Indicator Data'!T187</f>
        <v>0</v>
      </c>
      <c r="BS187" s="201">
        <f t="shared" si="307"/>
        <v>0</v>
      </c>
      <c r="BT187" s="201">
        <f t="shared" si="308"/>
        <v>0</v>
      </c>
      <c r="BU187" s="197">
        <f t="shared" si="309"/>
        <v>0</v>
      </c>
      <c r="BV187" s="201">
        <f>ROUND(IF('Indicator Data'!U187=0,0,IF(LOG('Indicator Data'!U187)&gt;BV$3,10,IF(LOG('Indicator Data'!U187)&lt;BV$4,0,10-(BV$3-LOG('Indicator Data'!U187))/(BV$3-BV$4)*10))),1)</f>
        <v>0</v>
      </c>
      <c r="BW187" s="198">
        <f>'Indicator Data'!U187/'Indicator Data'!$CB187</f>
        <v>0</v>
      </c>
      <c r="BX187" s="201">
        <f t="shared" si="310"/>
        <v>0</v>
      </c>
      <c r="BY187" s="197">
        <f t="shared" si="266"/>
        <v>0</v>
      </c>
      <c r="BZ187" s="201">
        <f>ROUND(IF('Indicator Data'!V187=0,0,IF(LOG('Indicator Data'!V187)&gt;BZ$3,10,IF(LOG('Indicator Data'!V187)&lt;BZ$4,0,10-(BZ$3-LOG('Indicator Data'!V187))/(BZ$3-BZ$4)*10))),1)</f>
        <v>0</v>
      </c>
      <c r="CA187" s="198">
        <f>IF('Indicator Data'!V187/'Indicator Data'!$CB187&gt;1,1,'Indicator Data'!V187/'Indicator Data'!$CB187)</f>
        <v>0</v>
      </c>
      <c r="CB187" s="201">
        <f t="shared" si="311"/>
        <v>0</v>
      </c>
      <c r="CC187" s="197">
        <f t="shared" si="267"/>
        <v>0</v>
      </c>
      <c r="CD187" s="201">
        <f>ROUND(IF('Indicator Data'!W187=0,0,IF(LOG('Indicator Data'!W187)&gt;CD$3,10,IF(LOG('Indicator Data'!W187)&lt;CD$4,0,10-(CD$3-LOG('Indicator Data'!W187))/(CD$3-CD$4)*10))),1)</f>
        <v>0</v>
      </c>
      <c r="CE187" s="198">
        <f>'Indicator Data'!W187/'Indicator Data'!$CB187</f>
        <v>0</v>
      </c>
      <c r="CF187" s="201">
        <f t="shared" si="312"/>
        <v>0</v>
      </c>
      <c r="CG187" s="197">
        <f t="shared" si="268"/>
        <v>0</v>
      </c>
      <c r="CH187" s="199">
        <f t="shared" si="313"/>
        <v>0</v>
      </c>
      <c r="CI187" s="201">
        <f>IF('Indicator Data'!BR187="No data","x",ROUND(IF('Indicator Data'!BR187&gt;CI$3,0,IF('Indicator Data'!BR187&lt;CI$4,10,(CI$3-'Indicator Data'!BR187)/(CI$3-CI$4)*10)),1))</f>
        <v>0.1</v>
      </c>
      <c r="CJ187" s="201">
        <f>IF('Indicator Data'!BS187="No data","x",ROUND(IF('Indicator Data'!BS187&gt;CJ$3,0,IF('Indicator Data'!BS187&lt;CJ$4,10,(CJ$3-'Indicator Data'!BS187)/(CJ$3-CJ$4)*10)),1))</f>
        <v>0</v>
      </c>
      <c r="CK187" s="201" t="str">
        <f>IF('Indicator Data'!AC187="No data","x",ROUND(IF('Indicator Data'!AC187&gt;CK$3,0,IF('Indicator Data'!AC187&lt;CK$4,10,(CK$3-'Indicator Data'!AC187)/(CK$3-CK$4)*10)),1))</f>
        <v>x</v>
      </c>
      <c r="CL187" s="197">
        <f t="shared" si="314"/>
        <v>0.1</v>
      </c>
      <c r="CM187" s="201">
        <f>IF('Indicator Data'!X187="No data","x",ROUND(IF(LOG('Indicator Data'!X187)&gt;CM$3,10,IF(LOG('Indicator Data'!X187)&lt;CM$4,0,10-(CM$3-LOG('Indicator Data'!X187))/(CM$3-CM$4)*10)),1))</f>
        <v>8.1</v>
      </c>
      <c r="CN187" s="201">
        <f>IF('Indicator Data'!Y187="No data","x",ROUND(IF('Indicator Data'!Y187&gt;CN$3,10,IF('Indicator Data'!Y187&lt;CN$4,0,10-(CN$3-'Indicator Data'!Y187)/(CN$3-CN$4)*10)),1))</f>
        <v>1.7</v>
      </c>
      <c r="CO187" s="201">
        <f>IF('Indicator Data'!Z187="No data","x",ROUND(IF('Indicator Data'!Z187&gt;CO$3,10,IF('Indicator Data'!Z187&lt;CO$4,0,10-(CO$3-'Indicator Data'!Z187)/(CO$3-CO$4)*10)),1))</f>
        <v>8.4</v>
      </c>
      <c r="CP187" s="201">
        <f>IF('Indicator Data'!AA187="No data","x",ROUND(IF('Indicator Data'!AA187&gt;CP$3,10,IF('Indicator Data'!AA187&lt;CP$4,0,10-(CP$3-'Indicator Data'!AA187)/(CP$3-CP$4)*10)),1))</f>
        <v>0.9</v>
      </c>
      <c r="CQ187" s="197">
        <f t="shared" si="269"/>
        <v>4.8</v>
      </c>
      <c r="CR187" s="199">
        <f t="shared" si="270"/>
        <v>3.2</v>
      </c>
      <c r="CS187" s="201" t="str">
        <f>IF('Indicator Data'!AF187="No data","x",ROUND(IF('Indicator Data'!AF187&gt;CS$3,10,IF('Indicator Data'!AF187&lt;CS$4,0,10-(CS$3-'Indicator Data'!AF187)/(CS$3-CS$4)*10)),1))</f>
        <v>x</v>
      </c>
      <c r="CT187" s="201">
        <f>IF('Indicator Data'!AG187="No data","x",ROUND(IF('Indicator Data'!AG187&gt;CT$3,10,IF('Indicator Data'!AG187&lt;CT$4,0,10-(CT$3-'Indicator Data'!AG187)/(CT$3-CT$4)*10)),1))</f>
        <v>0.5</v>
      </c>
      <c r="CU187" s="197">
        <f t="shared" si="271"/>
        <v>3.9</v>
      </c>
      <c r="CV187" s="201">
        <f>IF('Indicator Data'!AB187="No data","x",ROUND(IF('Indicator Data'!AB187&gt;CV$3,10,IF('Indicator Data'!AB187&lt;CV$4,0,10-(CV$3-'Indicator Data'!AB187)/(CV$3-CV$4)*10)),1))</f>
        <v>0</v>
      </c>
      <c r="CW187" s="197">
        <f t="shared" si="272"/>
        <v>0</v>
      </c>
      <c r="CX187" s="198">
        <f>IF('Indicator Data'!AD187="No data","x",'Indicator Data'!AD187/'Indicator Data'!$CA187)</f>
        <v>4.7009689950228915E-4</v>
      </c>
      <c r="CY187" s="201">
        <f t="shared" si="315"/>
        <v>5.3</v>
      </c>
      <c r="CZ187" s="201">
        <f>IF('Indicator Data'!AE187="No data","x",ROUND(IF('Indicator Data'!AE187&gt;CZ$3,0,IF('Indicator Data'!AE187&lt;CZ$4,10,(CZ$3-'Indicator Data'!AE187)/(CZ$3-CZ$4)*10)),1))</f>
        <v>0</v>
      </c>
      <c r="DA187" s="197">
        <f t="shared" si="273"/>
        <v>2.7</v>
      </c>
      <c r="DB187" s="199">
        <f t="shared" si="274"/>
        <v>2.2000000000000002</v>
      </c>
      <c r="DC187" s="200">
        <f t="shared" si="316"/>
        <v>1.5</v>
      </c>
      <c r="DD187" s="202">
        <f t="shared" si="317"/>
        <v>2.4</v>
      </c>
      <c r="DE187" s="201">
        <f>ROUND(IF('Indicator Data'!AH187=0,0,IF('Indicator Data'!AH187&gt;DE$3,10,IF('Indicator Data'!AH187&lt;DE$4,0,10-(DE$3-'Indicator Data'!AH187)/(DE$3-DE$4)*10))),1)</f>
        <v>0.6</v>
      </c>
      <c r="DF187" s="201">
        <f>ROUND(IF('Indicator Data'!AI187=0,0,IF(LOG('Indicator Data'!AI187)&gt;LOG(DF$3),10,IF(LOG('Indicator Data'!AI187)&lt;LOG(DF$4),0,10-(LOG(DF$3)-LOG('Indicator Data'!AI187))/(LOG(DF$3)-LOG(DF$4))*10))),1)</f>
        <v>4</v>
      </c>
      <c r="DG187" s="203">
        <f t="shared" si="318"/>
        <v>2.5</v>
      </c>
      <c r="DH187" s="197">
        <f>'Indicator Data'!AJ187</f>
        <v>0</v>
      </c>
      <c r="DI187" s="197">
        <f>'Indicator Data'!AK187</f>
        <v>0</v>
      </c>
      <c r="DJ187" s="200">
        <f t="shared" si="319"/>
        <v>0</v>
      </c>
      <c r="DK187" s="202">
        <f t="shared" si="320"/>
        <v>1.8</v>
      </c>
      <c r="DL187" s="13"/>
      <c r="DM187" s="24"/>
      <c r="DN187" s="2"/>
    </row>
    <row r="188" spans="1:118">
      <c r="A188" s="205" t="str">
        <f>'Indicator Data'!A188</f>
        <v>United States of America</v>
      </c>
      <c r="B188" s="206" t="str">
        <f>'Indicator Data'!B188</f>
        <v>USA</v>
      </c>
      <c r="C188" s="204">
        <f>ROUND(IF('Indicator Data'!C188=0,0.1,IF(LOG('Indicator Data'!C188)&gt;C$3,10,IF(LOG('Indicator Data'!C188)&lt;C$4,0,10-(C$3-LOG('Indicator Data'!C188))/(C$3-C$4)*10))),1)</f>
        <v>10</v>
      </c>
      <c r="D188" s="196">
        <f>ROUND(IF('Indicator Data'!D188=0,0.1,IF(LOG('Indicator Data'!D188)&gt;D$3,10,IF(LOG('Indicator Data'!D188)&lt;D$4,0,10-(D$3-LOG('Indicator Data'!D188))/(D$3-D$4)*10))),1)</f>
        <v>10</v>
      </c>
      <c r="E188" s="197">
        <f t="shared" si="275"/>
        <v>10</v>
      </c>
      <c r="F188" s="197">
        <f>IF('Indicator Data'!E188="No data",0.1,(ROUND(IF('Indicator Data'!E188=0,0,IF(LOG('Indicator Data'!E188)&gt;F$3,10,IF(LOG('Indicator Data'!E188)&lt;F$4,0,10-(F$3-LOG('Indicator Data'!E188))/(F$3-F$4)*10))),1)))</f>
        <v>9</v>
      </c>
      <c r="G188" s="197">
        <f>ROUND(IF('Indicator Data'!F188=0,0,IF(LOG('Indicator Data'!F188)&gt;G$3,10,IF(LOG('Indicator Data'!F188)&lt;G$4,0,10-(G$3-LOG('Indicator Data'!F188))/(G$3-G$4)*10))),1)</f>
        <v>8.6</v>
      </c>
      <c r="H188" s="196">
        <f>ROUND(IF('Indicator Data'!G188=0,0,IF(LOG('Indicator Data'!G188)&gt;H$3,10,IF(LOG('Indicator Data'!G188)&lt;H$4,0,10-(H$3-LOG('Indicator Data'!G188))/(H$3-H$4)*10))),1)</f>
        <v>10</v>
      </c>
      <c r="I188" s="196">
        <f>ROUND(IF('Indicator Data'!H188=0,0,IF(LOG('Indicator Data'!H188)&gt;I$3,10,IF(LOG('Indicator Data'!H188)&lt;I$4,0,10-(I$3-LOG('Indicator Data'!H188))/(I$3-I$4)*10))),1)</f>
        <v>10</v>
      </c>
      <c r="J188" s="196">
        <f t="shared" si="276"/>
        <v>10</v>
      </c>
      <c r="K188" s="196">
        <f>ROUND(IF('Indicator Data'!I188=0,0,IF(LOG('Indicator Data'!I188)&gt;K$3,10,IF(LOG('Indicator Data'!I188)&lt;K$4,0,10-(K$3-LOG('Indicator Data'!I188))/(K$3-K$4)*10))),1)</f>
        <v>9.5</v>
      </c>
      <c r="L188" s="197">
        <f t="shared" si="277"/>
        <v>9.8000000000000007</v>
      </c>
      <c r="M188" s="197">
        <f>ROUND(IF('Indicator Data'!J188=0,0,IF(LOG('Indicator Data'!J188)&gt;M$3,10,IF(LOG('Indicator Data'!J188)&lt;M$4,0,10-(M$3-LOG('Indicator Data'!J188))/(M$3-M$4)*10))),1)</f>
        <v>0</v>
      </c>
      <c r="N188" s="198">
        <f>'Indicator Data'!C188/'Indicator Data'!$CB188</f>
        <v>3.9042629350658653E-4</v>
      </c>
      <c r="O188" s="198">
        <f>'Indicator Data'!D188/'Indicator Data'!$CB188</f>
        <v>1.7680990961183694E-4</v>
      </c>
      <c r="P188" s="198">
        <f>IF(F188=0.1,"x",'Indicator Data'!E188/'Indicator Data'!$CB188)</f>
        <v>1.2009585312001401E-3</v>
      </c>
      <c r="Q188" s="198">
        <f>'Indicator Data'!F188/'Indicator Data'!$CB188</f>
        <v>4.3006169095473097E-6</v>
      </c>
      <c r="R188" s="198">
        <f>'Indicator Data'!G188/'Indicator Data'!$CB188</f>
        <v>3.2943957544131937E-3</v>
      </c>
      <c r="S188" s="198">
        <f>'Indicator Data'!H188/'Indicator Data'!$CB188</f>
        <v>3.0597847962802077E-4</v>
      </c>
      <c r="T188" s="198">
        <f>'Indicator Data'!I188/'Indicator Data'!$CB188</f>
        <v>1.8186310503803622E-3</v>
      </c>
      <c r="U188" s="198">
        <f>'Indicator Data'!J188/'Indicator Data'!$CB188</f>
        <v>0</v>
      </c>
      <c r="V188" s="196">
        <f t="shared" si="278"/>
        <v>2</v>
      </c>
      <c r="W188" s="196">
        <f t="shared" si="279"/>
        <v>1.8</v>
      </c>
      <c r="X188" s="197">
        <f t="shared" si="280"/>
        <v>1.9</v>
      </c>
      <c r="Y188" s="197">
        <f t="shared" si="281"/>
        <v>0.8</v>
      </c>
      <c r="Z188" s="197">
        <f t="shared" si="282"/>
        <v>7</v>
      </c>
      <c r="AA188" s="196">
        <f t="shared" si="283"/>
        <v>1.8</v>
      </c>
      <c r="AB188" s="196">
        <f t="shared" si="284"/>
        <v>0.6</v>
      </c>
      <c r="AC188" s="196">
        <f t="shared" si="285"/>
        <v>1.2</v>
      </c>
      <c r="AD188" s="196">
        <f t="shared" si="286"/>
        <v>1.8</v>
      </c>
      <c r="AE188" s="197">
        <f t="shared" si="287"/>
        <v>1.5</v>
      </c>
      <c r="AF188" s="197">
        <f t="shared" si="288"/>
        <v>0</v>
      </c>
      <c r="AG188" s="196">
        <f>ROUND(IF('Indicator Data'!K188=0,0,IF('Indicator Data'!K188&gt;AG$3,10,IF('Indicator Data'!K188&lt;AG$4,0,10-(AG$3-'Indicator Data'!K188)/(AG$3-AG$4)*10))),1)</f>
        <v>10</v>
      </c>
      <c r="AH188" s="199">
        <f t="shared" si="289"/>
        <v>6</v>
      </c>
      <c r="AI188" s="199">
        <f t="shared" si="290"/>
        <v>5.9</v>
      </c>
      <c r="AJ188" s="197">
        <f t="shared" si="291"/>
        <v>5.9</v>
      </c>
      <c r="AK188" s="197">
        <f t="shared" si="292"/>
        <v>5.3</v>
      </c>
      <c r="AL188" s="199">
        <f t="shared" si="293"/>
        <v>5.6</v>
      </c>
      <c r="AM188" s="199">
        <f t="shared" si="294"/>
        <v>5.7</v>
      </c>
      <c r="AN188" s="197">
        <f t="shared" si="295"/>
        <v>0</v>
      </c>
      <c r="AO188" s="200">
        <f t="shared" si="296"/>
        <v>7.9</v>
      </c>
      <c r="AP188" s="200">
        <f t="shared" si="260"/>
        <v>6.4</v>
      </c>
      <c r="AQ188" s="200">
        <f t="shared" si="297"/>
        <v>7.9</v>
      </c>
      <c r="AR188" s="200">
        <f t="shared" si="298"/>
        <v>7.6</v>
      </c>
      <c r="AS188" s="199">
        <f t="shared" si="299"/>
        <v>5</v>
      </c>
      <c r="AT188" s="199">
        <f>IF('Indicator Data'!L188="No data","x",IF('Indicator Data'!CC188&lt;1000,"x",ROUND((IF('Indicator Data'!L188&gt;AT$3,10,IF('Indicator Data'!L188&lt;AT$4,0,10-(AT$3-'Indicator Data'!L188)/(AT$3-AT$4)*10))),1)))</f>
        <v>3.8</v>
      </c>
      <c r="AU188" s="200">
        <f t="shared" si="300"/>
        <v>4.4000000000000004</v>
      </c>
      <c r="AV188" s="201" t="str">
        <f>IF('Indicator Data'!M188="No data","x",ROUND(IF('Indicator Data'!M188=0,0,IF(LOG('Indicator Data'!M188)&gt;AV$3,10,IF(LOG('Indicator Data'!M188)&lt;AV$4,0,10-(AV$3-LOG('Indicator Data'!M188))/(AV$3-AV$4)*10))),1))</f>
        <v>x</v>
      </c>
      <c r="AW188" s="198" t="str">
        <f>IF(AV188="x","x",'Indicator Data'!M188/'Indicator Data'!$CB188)</f>
        <v>x</v>
      </c>
      <c r="AX188" s="201" t="str">
        <f t="shared" si="301"/>
        <v>x</v>
      </c>
      <c r="AY188" s="197" t="str">
        <f t="shared" si="261"/>
        <v>x</v>
      </c>
      <c r="AZ188" s="201" t="str">
        <f>IF('Indicator Data'!N188="No data","x",ROUND(IF('Indicator Data'!N188=0,0,IF(LOG('Indicator Data'!N188)&gt;AZ$3,10,IF(LOG('Indicator Data'!N188)&lt;AZ$4,0,10-(AZ$3-LOG('Indicator Data'!N188))/(AZ$3-AZ$4)*10))),1))</f>
        <v>x</v>
      </c>
      <c r="BA188" s="198" t="str">
        <f>IF(AZ188="x","x",'Indicator Data'!N188/'Indicator Data'!$CB188)</f>
        <v>x</v>
      </c>
      <c r="BB188" s="201" t="str">
        <f t="shared" si="302"/>
        <v>x</v>
      </c>
      <c r="BC188" s="197" t="str">
        <f t="shared" si="262"/>
        <v>x</v>
      </c>
      <c r="BD188" s="201" t="str">
        <f>IF('Indicator Data'!O188="No data","x",ROUND(IF('Indicator Data'!O188=0,0,IF(LOG('Indicator Data'!O188)&gt;BD$3,10,IF(LOG('Indicator Data'!O188)&lt;BD$4,0,10-(BD$3-LOG('Indicator Data'!O188))/(BD$3-BD$4)*10))),1))</f>
        <v>x</v>
      </c>
      <c r="BE188" s="198" t="str">
        <f>IF(BD188="x","x",'Indicator Data'!O188/'Indicator Data'!$CB188)</f>
        <v>x</v>
      </c>
      <c r="BF188" s="201" t="str">
        <f t="shared" si="303"/>
        <v>x</v>
      </c>
      <c r="BG188" s="197" t="str">
        <f t="shared" si="263"/>
        <v>x</v>
      </c>
      <c r="BH188" s="201" t="str">
        <f>IF('Indicator Data'!P188="No data","x",ROUND(IF('Indicator Data'!P188=0,0,IF(LOG('Indicator Data'!P188)&gt;BH$3,10,IF(LOG('Indicator Data'!P188)&lt;BH$4,0,10-(BH$3-LOG('Indicator Data'!P188))/(BH$3-BH$4)*10))),1))</f>
        <v>x</v>
      </c>
      <c r="BI188" s="198" t="str">
        <f>IF(BH188="x","x",'Indicator Data'!P188/'Indicator Data'!$CB188)</f>
        <v>x</v>
      </c>
      <c r="BJ188" s="201" t="str">
        <f t="shared" si="304"/>
        <v>x</v>
      </c>
      <c r="BK188" s="197" t="str">
        <f t="shared" si="264"/>
        <v>x</v>
      </c>
      <c r="BL188" s="199" t="str">
        <f t="shared" si="265"/>
        <v>x</v>
      </c>
      <c r="BM188" s="201">
        <f>ROUND(IF('Indicator Data'!Q188=0,0,IF(LOG('Indicator Data'!Q188)&gt;BM$3,10,IF(LOG('Indicator Data'!Q188)&lt;BM$4,0,10-(BM$3-LOG('Indicator Data'!Q188))/(BM$3-BM$4)*10))),1)</f>
        <v>0</v>
      </c>
      <c r="BN188" s="252">
        <f>'Indicator Data'!R188</f>
        <v>0</v>
      </c>
      <c r="BO188" s="201">
        <f t="shared" si="305"/>
        <v>0</v>
      </c>
      <c r="BP188" s="201">
        <f t="shared" si="306"/>
        <v>0</v>
      </c>
      <c r="BQ188" s="201">
        <f>ROUND(IF('Indicator Data'!S188=0,0,IF(LOG('Indicator Data'!S188)&gt;BQ$3,10,IF(LOG('Indicator Data'!S188)&lt;BQ$4,0,10-(BQ$3-LOG('Indicator Data'!S188))/(BQ$3-BQ$4)*10))),1)</f>
        <v>0</v>
      </c>
      <c r="BR188" s="252">
        <f>'Indicator Data'!T188</f>
        <v>0</v>
      </c>
      <c r="BS188" s="201">
        <f t="shared" si="307"/>
        <v>0</v>
      </c>
      <c r="BT188" s="201">
        <f t="shared" si="308"/>
        <v>0</v>
      </c>
      <c r="BU188" s="197">
        <f t="shared" si="309"/>
        <v>0</v>
      </c>
      <c r="BV188" s="201">
        <f>ROUND(IF('Indicator Data'!U188=0,0,IF(LOG('Indicator Data'!U188)&gt;BV$3,10,IF(LOG('Indicator Data'!U188)&lt;BV$4,0,10-(BV$3-LOG('Indicator Data'!U188))/(BV$3-BV$4)*10))),1)</f>
        <v>9.6</v>
      </c>
      <c r="BW188" s="198">
        <f>'Indicator Data'!U188/'Indicator Data'!$CB188</f>
        <v>0.16321460715732239</v>
      </c>
      <c r="BX188" s="201">
        <f t="shared" si="310"/>
        <v>1.8</v>
      </c>
      <c r="BY188" s="197">
        <f t="shared" si="266"/>
        <v>7.4</v>
      </c>
      <c r="BZ188" s="201">
        <f>ROUND(IF('Indicator Data'!V188=0,0,IF(LOG('Indicator Data'!V188)&gt;BZ$3,10,IF(LOG('Indicator Data'!V188)&lt;BZ$4,0,10-(BZ$3-LOG('Indicator Data'!V188))/(BZ$3-BZ$4)*10))),1)</f>
        <v>10</v>
      </c>
      <c r="CA188" s="198">
        <f>IF('Indicator Data'!V188/'Indicator Data'!$CB188&gt;1,1,'Indicator Data'!V188/'Indicator Data'!$CB188)</f>
        <v>0.52064462893364283</v>
      </c>
      <c r="CB188" s="201">
        <f t="shared" si="311"/>
        <v>5.2</v>
      </c>
      <c r="CC188" s="197">
        <f t="shared" si="267"/>
        <v>8.5</v>
      </c>
      <c r="CD188" s="201">
        <f>ROUND(IF('Indicator Data'!W188=0,0,IF(LOG('Indicator Data'!W188)&gt;CD$3,10,IF(LOG('Indicator Data'!W188)&lt;CD$4,0,10-(CD$3-LOG('Indicator Data'!W188))/(CD$3-CD$4)*10))),1)</f>
        <v>9.3000000000000007</v>
      </c>
      <c r="CE188" s="198">
        <f>'Indicator Data'!W188/'Indicator Data'!$CB188</f>
        <v>0.10865171208729506</v>
      </c>
      <c r="CF188" s="201">
        <f t="shared" si="312"/>
        <v>1.1000000000000001</v>
      </c>
      <c r="CG188" s="197">
        <f t="shared" si="268"/>
        <v>6.9</v>
      </c>
      <c r="CH188" s="199">
        <f t="shared" si="313"/>
        <v>6.5</v>
      </c>
      <c r="CI188" s="201">
        <f>IF('Indicator Data'!BR188="No data","x",ROUND(IF('Indicator Data'!BR188&gt;CI$3,0,IF('Indicator Data'!BR188&lt;CI$4,10,(CI$3-'Indicator Data'!BR188)/(CI$3-CI$4)*10)),1))</f>
        <v>0</v>
      </c>
      <c r="CJ188" s="201">
        <f>IF('Indicator Data'!BS188="No data","x",ROUND(IF('Indicator Data'!BS188&gt;CJ$3,0,IF('Indicator Data'!BS188&lt;CJ$4,10,(CJ$3-'Indicator Data'!BS188)/(CJ$3-CJ$4)*10)),1))</f>
        <v>0.1</v>
      </c>
      <c r="CK188" s="201" t="str">
        <f>IF('Indicator Data'!AC188="No data","x",ROUND(IF('Indicator Data'!AC188&gt;CK$3,0,IF('Indicator Data'!AC188&lt;CK$4,10,(CK$3-'Indicator Data'!AC188)/(CK$3-CK$4)*10)),1))</f>
        <v>x</v>
      </c>
      <c r="CL188" s="197">
        <f t="shared" si="314"/>
        <v>0.1</v>
      </c>
      <c r="CM188" s="201">
        <f>IF('Indicator Data'!X188="No data","x",ROUND(IF(LOG('Indicator Data'!X188)&gt;CM$3,10,IF(LOG('Indicator Data'!X188)&lt;CM$4,0,10-(CM$3-LOG('Indicator Data'!X188))/(CM$3-CM$4)*10)),1))</f>
        <v>5.2</v>
      </c>
      <c r="CN188" s="201">
        <f>IF('Indicator Data'!Y188="No data","x",ROUND(IF('Indicator Data'!Y188&gt;CN$3,10,IF('Indicator Data'!Y188&lt;CN$4,0,10-(CN$3-'Indicator Data'!Y188)/(CN$3-CN$4)*10)),1))</f>
        <v>1.2</v>
      </c>
      <c r="CO188" s="201">
        <f>IF('Indicator Data'!Z188="No data","x",ROUND(IF('Indicator Data'!Z188&gt;CO$3,10,IF('Indicator Data'!Z188&lt;CO$4,0,10-(CO$3-'Indicator Data'!Z188)/(CO$3-CO$4)*10)),1))</f>
        <v>8.3000000000000007</v>
      </c>
      <c r="CP188" s="201">
        <f>IF('Indicator Data'!AA188="No data","x",ROUND(IF('Indicator Data'!AA188&gt;CP$3,10,IF('Indicator Data'!AA188&lt;CP$4,0,10-(CP$3-'Indicator Data'!AA188)/(CP$3-CP$4)*10)),1))</f>
        <v>1.2</v>
      </c>
      <c r="CQ188" s="197">
        <f t="shared" si="269"/>
        <v>4</v>
      </c>
      <c r="CR188" s="199">
        <f t="shared" si="270"/>
        <v>2.7</v>
      </c>
      <c r="CS188" s="201" t="str">
        <f>IF('Indicator Data'!AF188="No data","x",ROUND(IF('Indicator Data'!AF188&gt;CS$3,10,IF('Indicator Data'!AF188&lt;CS$4,0,10-(CS$3-'Indicator Data'!AF188)/(CS$3-CS$4)*10)),1))</f>
        <v>x</v>
      </c>
      <c r="CT188" s="201">
        <f>IF('Indicator Data'!AG188="No data","x",ROUND(IF('Indicator Data'!AG188&gt;CT$3,10,IF('Indicator Data'!AG188&lt;CT$4,0,10-(CT$3-'Indicator Data'!AG188)/(CT$3-CT$4)*10)),1))</f>
        <v>0.6</v>
      </c>
      <c r="CU188" s="197">
        <f t="shared" si="271"/>
        <v>3.3</v>
      </c>
      <c r="CV188" s="201">
        <f>IF('Indicator Data'!AB188="No data","x",ROUND(IF('Indicator Data'!AB188&gt;CV$3,10,IF('Indicator Data'!AB188&lt;CV$4,0,10-(CV$3-'Indicator Data'!AB188)/(CV$3-CV$4)*10)),1))</f>
        <v>0</v>
      </c>
      <c r="CW188" s="197">
        <f t="shared" si="272"/>
        <v>0</v>
      </c>
      <c r="CX188" s="198">
        <f>IF('Indicator Data'!AD188="No data","x",'Indicator Data'!AD188/'Indicator Data'!$CA188)</f>
        <v>5.4453945197604418E-4</v>
      </c>
      <c r="CY188" s="201">
        <f t="shared" si="315"/>
        <v>4.5999999999999996</v>
      </c>
      <c r="CZ188" s="201">
        <f>IF('Indicator Data'!AE188="No data","x",ROUND(IF('Indicator Data'!AE188&gt;CZ$3,0,IF('Indicator Data'!AE188&lt;CZ$4,10,(CZ$3-'Indicator Data'!AE188)/(CZ$3-CZ$4)*10)),1))</f>
        <v>0</v>
      </c>
      <c r="DA188" s="197">
        <f t="shared" si="273"/>
        <v>2.2999999999999998</v>
      </c>
      <c r="DB188" s="199">
        <f t="shared" si="274"/>
        <v>1.9</v>
      </c>
      <c r="DC188" s="200">
        <f t="shared" si="316"/>
        <v>4</v>
      </c>
      <c r="DD188" s="202">
        <f t="shared" si="317"/>
        <v>6.6</v>
      </c>
      <c r="DE188" s="201">
        <f>ROUND(IF('Indicator Data'!AH188=0,0,IF('Indicator Data'!AH188&gt;DE$3,10,IF('Indicator Data'!AH188&lt;DE$4,0,10-(DE$3-'Indicator Data'!AH188)/(DE$3-DE$4)*10))),1)</f>
        <v>6.8</v>
      </c>
      <c r="DF188" s="201">
        <f>ROUND(IF('Indicator Data'!AI188=0,0,IF(LOG('Indicator Data'!AI188)&gt;LOG(DF$3),10,IF(LOG('Indicator Data'!AI188)&lt;LOG(DF$4),0,10-(LOG(DF$3)-LOG('Indicator Data'!AI188))/(LOG(DF$3)-LOG(DF$4))*10))),1)</f>
        <v>9.1999999999999993</v>
      </c>
      <c r="DG188" s="203">
        <f t="shared" si="318"/>
        <v>8.1999999999999993</v>
      </c>
      <c r="DH188" s="197">
        <f>'Indicator Data'!AJ188</f>
        <v>0</v>
      </c>
      <c r="DI188" s="197">
        <f>'Indicator Data'!AK188</f>
        <v>0</v>
      </c>
      <c r="DJ188" s="200">
        <f t="shared" si="319"/>
        <v>0</v>
      </c>
      <c r="DK188" s="202">
        <f t="shared" si="320"/>
        <v>5.7</v>
      </c>
      <c r="DL188" s="13"/>
      <c r="DM188" s="24"/>
      <c r="DN188" s="2"/>
    </row>
    <row r="189" spans="1:118">
      <c r="A189" s="205" t="str">
        <f>'Indicator Data'!A189</f>
        <v>Uruguay</v>
      </c>
      <c r="B189" s="206" t="str">
        <f>'Indicator Data'!B189</f>
        <v>URY</v>
      </c>
      <c r="C189" s="204">
        <f>ROUND(IF('Indicator Data'!C189=0,0.1,IF(LOG('Indicator Data'!C189)&gt;C$3,10,IF(LOG('Indicator Data'!C189)&lt;C$4,0,10-(C$3-LOG('Indicator Data'!C189))/(C$3-C$4)*10))),1)</f>
        <v>1.1000000000000001</v>
      </c>
      <c r="D189" s="196">
        <f>ROUND(IF('Indicator Data'!D189=0,0.1,IF(LOG('Indicator Data'!D189)&gt;D$3,10,IF(LOG('Indicator Data'!D189)&lt;D$4,0,10-(D$3-LOG('Indicator Data'!D189))/(D$3-D$4)*10))),1)</f>
        <v>0.1</v>
      </c>
      <c r="E189" s="197">
        <f t="shared" si="275"/>
        <v>0.6</v>
      </c>
      <c r="F189" s="197">
        <f>IF('Indicator Data'!E189="No data",0.1,(ROUND(IF('Indicator Data'!E189=0,0,IF(LOG('Indicator Data'!E189)&gt;F$3,10,IF(LOG('Indicator Data'!E189)&lt;F$4,0,10-(F$3-LOG('Indicator Data'!E189))/(F$3-F$4)*10))),1)))</f>
        <v>5.2</v>
      </c>
      <c r="G189" s="197">
        <f>ROUND(IF('Indicator Data'!F189=0,0,IF(LOG('Indicator Data'!F189)&gt;G$3,10,IF(LOG('Indicator Data'!F189)&lt;G$4,0,10-(G$3-LOG('Indicator Data'!F189))/(G$3-G$4)*10))),1)</f>
        <v>0</v>
      </c>
      <c r="H189" s="196">
        <f>ROUND(IF('Indicator Data'!G189=0,0,IF(LOG('Indicator Data'!G189)&gt;H$3,10,IF(LOG('Indicator Data'!G189)&lt;H$4,0,10-(H$3-LOG('Indicator Data'!G189))/(H$3-H$4)*10))),1)</f>
        <v>0</v>
      </c>
      <c r="I189" s="196">
        <f>ROUND(IF('Indicator Data'!H189=0,0,IF(LOG('Indicator Data'!H189)&gt;I$3,10,IF(LOG('Indicator Data'!H189)&lt;I$4,0,10-(I$3-LOG('Indicator Data'!H189))/(I$3-I$4)*10))),1)</f>
        <v>0</v>
      </c>
      <c r="J189" s="196">
        <f t="shared" si="276"/>
        <v>0</v>
      </c>
      <c r="K189" s="196">
        <f>ROUND(IF('Indicator Data'!I189=0,0,IF(LOG('Indicator Data'!I189)&gt;K$3,10,IF(LOG('Indicator Data'!I189)&lt;K$4,0,10-(K$3-LOG('Indicator Data'!I189))/(K$3-K$4)*10))),1)</f>
        <v>0</v>
      </c>
      <c r="L189" s="197">
        <f t="shared" si="277"/>
        <v>0</v>
      </c>
      <c r="M189" s="197">
        <f>ROUND(IF('Indicator Data'!J189=0,0,IF(LOG('Indicator Data'!J189)&gt;M$3,10,IF(LOG('Indicator Data'!J189)&lt;M$4,0,10-(M$3-LOG('Indicator Data'!J189))/(M$3-M$4)*10))),1)</f>
        <v>3.8</v>
      </c>
      <c r="N189" s="198">
        <f>'Indicator Data'!C189/'Indicator Data'!$CB189</f>
        <v>8.2192113295226735E-6</v>
      </c>
      <c r="O189" s="198">
        <f>'Indicator Data'!D189/'Indicator Data'!$CB189</f>
        <v>0</v>
      </c>
      <c r="P189" s="198">
        <f>IF(F189=0.1,"x",'Indicator Data'!E189/'Indicator Data'!$CB189)</f>
        <v>3.5678252087233491E-3</v>
      </c>
      <c r="Q189" s="198">
        <f>'Indicator Data'!F189/'Indicator Data'!$CB189</f>
        <v>0</v>
      </c>
      <c r="R189" s="198">
        <f>'Indicator Data'!G189/'Indicator Data'!$CB189</f>
        <v>0</v>
      </c>
      <c r="S189" s="198">
        <f>'Indicator Data'!H189/'Indicator Data'!$CB189</f>
        <v>0</v>
      </c>
      <c r="T189" s="198">
        <f>'Indicator Data'!I189/'Indicator Data'!$CB189</f>
        <v>0</v>
      </c>
      <c r="U189" s="198">
        <f>'Indicator Data'!J189/'Indicator Data'!$CB189</f>
        <v>9.2743249064328531E-5</v>
      </c>
      <c r="V189" s="196">
        <f t="shared" si="278"/>
        <v>0</v>
      </c>
      <c r="W189" s="196">
        <f t="shared" si="279"/>
        <v>0</v>
      </c>
      <c r="X189" s="197">
        <f t="shared" si="280"/>
        <v>0</v>
      </c>
      <c r="Y189" s="197">
        <f t="shared" si="281"/>
        <v>2.4</v>
      </c>
      <c r="Z189" s="197">
        <f t="shared" si="282"/>
        <v>0</v>
      </c>
      <c r="AA189" s="196">
        <f t="shared" si="283"/>
        <v>0</v>
      </c>
      <c r="AB189" s="196">
        <f t="shared" si="284"/>
        <v>0</v>
      </c>
      <c r="AC189" s="196">
        <f t="shared" si="285"/>
        <v>0</v>
      </c>
      <c r="AD189" s="196">
        <f t="shared" si="286"/>
        <v>0</v>
      </c>
      <c r="AE189" s="197">
        <f t="shared" si="287"/>
        <v>0</v>
      </c>
      <c r="AF189" s="197">
        <f t="shared" si="288"/>
        <v>0</v>
      </c>
      <c r="AG189" s="196">
        <f>ROUND(IF('Indicator Data'!K189=0,0,IF('Indicator Data'!K189&gt;AG$3,10,IF('Indicator Data'!K189&lt;AG$4,0,10-(AG$3-'Indicator Data'!K189)/(AG$3-AG$4)*10))),1)</f>
        <v>1.9</v>
      </c>
      <c r="AH189" s="199">
        <f t="shared" si="289"/>
        <v>0.6</v>
      </c>
      <c r="AI189" s="199">
        <f t="shared" si="290"/>
        <v>0.1</v>
      </c>
      <c r="AJ189" s="197">
        <f t="shared" si="291"/>
        <v>0</v>
      </c>
      <c r="AK189" s="197">
        <f t="shared" si="292"/>
        <v>0</v>
      </c>
      <c r="AL189" s="199">
        <f t="shared" si="293"/>
        <v>0</v>
      </c>
      <c r="AM189" s="199">
        <f t="shared" si="294"/>
        <v>0</v>
      </c>
      <c r="AN189" s="197">
        <f t="shared" si="295"/>
        <v>2.1</v>
      </c>
      <c r="AO189" s="200">
        <f t="shared" si="296"/>
        <v>0.3</v>
      </c>
      <c r="AP189" s="200">
        <f t="shared" si="260"/>
        <v>3.9</v>
      </c>
      <c r="AQ189" s="200">
        <f t="shared" si="297"/>
        <v>0</v>
      </c>
      <c r="AR189" s="200">
        <f t="shared" si="298"/>
        <v>0</v>
      </c>
      <c r="AS189" s="199">
        <f t="shared" si="299"/>
        <v>2</v>
      </c>
      <c r="AT189" s="199">
        <f>IF('Indicator Data'!L189="No data","x",IF('Indicator Data'!CC189&lt;1000,"x",ROUND((IF('Indicator Data'!L189&gt;AT$3,10,IF('Indicator Data'!L189&lt;AT$4,0,10-(AT$3-'Indicator Data'!L189)/(AT$3-AT$4)*10))),1)))</f>
        <v>1.9</v>
      </c>
      <c r="AU189" s="200">
        <f t="shared" si="300"/>
        <v>2</v>
      </c>
      <c r="AV189" s="201" t="str">
        <f>IF('Indicator Data'!M189="No data","x",ROUND(IF('Indicator Data'!M189=0,0,IF(LOG('Indicator Data'!M189)&gt;AV$3,10,IF(LOG('Indicator Data'!M189)&lt;AV$4,0,10-(AV$3-LOG('Indicator Data'!M189))/(AV$3-AV$4)*10))),1))</f>
        <v>x</v>
      </c>
      <c r="AW189" s="198" t="str">
        <f>IF(AV189="x","x",'Indicator Data'!M189/'Indicator Data'!$CB189)</f>
        <v>x</v>
      </c>
      <c r="AX189" s="201" t="str">
        <f t="shared" si="301"/>
        <v>x</v>
      </c>
      <c r="AY189" s="197" t="str">
        <f t="shared" si="261"/>
        <v>x</v>
      </c>
      <c r="AZ189" s="201" t="str">
        <f>IF('Indicator Data'!N189="No data","x",ROUND(IF('Indicator Data'!N189=0,0,IF(LOG('Indicator Data'!N189)&gt;AZ$3,10,IF(LOG('Indicator Data'!N189)&lt;AZ$4,0,10-(AZ$3-LOG('Indicator Data'!N189))/(AZ$3-AZ$4)*10))),1))</f>
        <v>x</v>
      </c>
      <c r="BA189" s="198" t="str">
        <f>IF(AZ189="x","x",'Indicator Data'!N189/'Indicator Data'!$CB189)</f>
        <v>x</v>
      </c>
      <c r="BB189" s="201" t="str">
        <f t="shared" si="302"/>
        <v>x</v>
      </c>
      <c r="BC189" s="197" t="str">
        <f t="shared" si="262"/>
        <v>x</v>
      </c>
      <c r="BD189" s="201" t="str">
        <f>IF('Indicator Data'!O189="No data","x",ROUND(IF('Indicator Data'!O189=0,0,IF(LOG('Indicator Data'!O189)&gt;BD$3,10,IF(LOG('Indicator Data'!O189)&lt;BD$4,0,10-(BD$3-LOG('Indicator Data'!O189))/(BD$3-BD$4)*10))),1))</f>
        <v>x</v>
      </c>
      <c r="BE189" s="198" t="str">
        <f>IF(BD189="x","x",'Indicator Data'!O189/'Indicator Data'!$CB189)</f>
        <v>x</v>
      </c>
      <c r="BF189" s="201" t="str">
        <f t="shared" si="303"/>
        <v>x</v>
      </c>
      <c r="BG189" s="197" t="str">
        <f t="shared" si="263"/>
        <v>x</v>
      </c>
      <c r="BH189" s="201" t="str">
        <f>IF('Indicator Data'!P189="No data","x",ROUND(IF('Indicator Data'!P189=0,0,IF(LOG('Indicator Data'!P189)&gt;BH$3,10,IF(LOG('Indicator Data'!P189)&lt;BH$4,0,10-(BH$3-LOG('Indicator Data'!P189))/(BH$3-BH$4)*10))),1))</f>
        <v>x</v>
      </c>
      <c r="BI189" s="198" t="str">
        <f>IF(BH189="x","x",'Indicator Data'!P189/'Indicator Data'!$CB189)</f>
        <v>x</v>
      </c>
      <c r="BJ189" s="201" t="str">
        <f t="shared" si="304"/>
        <v>x</v>
      </c>
      <c r="BK189" s="197" t="str">
        <f t="shared" si="264"/>
        <v>x</v>
      </c>
      <c r="BL189" s="199" t="str">
        <f t="shared" si="265"/>
        <v>x</v>
      </c>
      <c r="BM189" s="201">
        <f>ROUND(IF('Indicator Data'!Q189=0,0,IF(LOG('Indicator Data'!Q189)&gt;BM$3,10,IF(LOG('Indicator Data'!Q189)&lt;BM$4,0,10-(BM$3-LOG('Indicator Data'!Q189))/(BM$3-BM$4)*10))),1)</f>
        <v>2.9</v>
      </c>
      <c r="BN189" s="252">
        <f>'Indicator Data'!R189</f>
        <v>3.0147000000000003E-4</v>
      </c>
      <c r="BO189" s="201">
        <f t="shared" si="305"/>
        <v>0</v>
      </c>
      <c r="BP189" s="201">
        <f t="shared" si="306"/>
        <v>1.6</v>
      </c>
      <c r="BQ189" s="201">
        <f>ROUND(IF('Indicator Data'!S189=0,0,IF(LOG('Indicator Data'!S189)&gt;BQ$3,10,IF(LOG('Indicator Data'!S189)&lt;BQ$4,0,10-(BQ$3-LOG('Indicator Data'!S189))/(BQ$3-BQ$4)*10))),1)</f>
        <v>2.9</v>
      </c>
      <c r="BR189" s="252">
        <f>'Indicator Data'!T189</f>
        <v>3.0147000000000003E-4</v>
      </c>
      <c r="BS189" s="201">
        <f t="shared" si="307"/>
        <v>0</v>
      </c>
      <c r="BT189" s="201">
        <f t="shared" si="308"/>
        <v>1.6</v>
      </c>
      <c r="BU189" s="197">
        <f t="shared" si="309"/>
        <v>1.6</v>
      </c>
      <c r="BV189" s="201">
        <f>ROUND(IF('Indicator Data'!U189=0,0,IF(LOG('Indicator Data'!U189)&gt;BV$3,10,IF(LOG('Indicator Data'!U189)&lt;BV$4,0,10-(BV$3-LOG('Indicator Data'!U189))/(BV$3-BV$4)*10))),1)</f>
        <v>5.8</v>
      </c>
      <c r="BW189" s="198">
        <f>'Indicator Data'!U189/'Indicator Data'!$CB189</f>
        <v>3.2232070440539183E-2</v>
      </c>
      <c r="BX189" s="201">
        <f t="shared" si="310"/>
        <v>0.4</v>
      </c>
      <c r="BY189" s="197">
        <f t="shared" si="266"/>
        <v>3.6</v>
      </c>
      <c r="BZ189" s="201">
        <f>ROUND(IF('Indicator Data'!V189=0,0,IF(LOG('Indicator Data'!V189)&gt;BZ$3,10,IF(LOG('Indicator Data'!V189)&lt;BZ$4,0,10-(BZ$3-LOG('Indicator Data'!V189))/(BZ$3-BZ$4)*10))),1)</f>
        <v>7.7</v>
      </c>
      <c r="CA189" s="198">
        <f>IF('Indicator Data'!V189/'Indicator Data'!$CB189&gt;1,1,'Indicator Data'!V189/'Indicator Data'!$CB189)</f>
        <v>0.69789164694219974</v>
      </c>
      <c r="CB189" s="201">
        <f t="shared" si="311"/>
        <v>7</v>
      </c>
      <c r="CC189" s="197">
        <f t="shared" si="267"/>
        <v>7.4</v>
      </c>
      <c r="CD189" s="201">
        <f>ROUND(IF('Indicator Data'!W189=0,0,IF(LOG('Indicator Data'!W189)&gt;CD$3,10,IF(LOG('Indicator Data'!W189)&lt;CD$4,0,10-(CD$3-LOG('Indicator Data'!W189))/(CD$3-CD$4)*10))),1)</f>
        <v>6</v>
      </c>
      <c r="CE189" s="198">
        <f>'Indicator Data'!W189/'Indicator Data'!$CB189</f>
        <v>4.9884322411114491E-2</v>
      </c>
      <c r="CF189" s="201">
        <f t="shared" si="312"/>
        <v>0.5</v>
      </c>
      <c r="CG189" s="197">
        <f t="shared" si="268"/>
        <v>3.7</v>
      </c>
      <c r="CH189" s="199">
        <f t="shared" si="313"/>
        <v>4.5</v>
      </c>
      <c r="CI189" s="201">
        <f>IF('Indicator Data'!BR189="No data","x",ROUND(IF('Indicator Data'!BR189&gt;CI$3,0,IF('Indicator Data'!BR189&lt;CI$4,10,(CI$3-'Indicator Data'!BR189)/(CI$3-CI$4)*10)),1))</f>
        <v>0.4</v>
      </c>
      <c r="CJ189" s="201">
        <f>IF('Indicator Data'!BS189="No data","x",ROUND(IF('Indicator Data'!BS189&gt;CJ$3,0,IF('Indicator Data'!BS189&lt;CJ$4,10,(CJ$3-'Indicator Data'!BS189)/(CJ$3-CJ$4)*10)),1))</f>
        <v>0.1</v>
      </c>
      <c r="CK189" s="201" t="str">
        <f>IF('Indicator Data'!AC189="No data","x",ROUND(IF('Indicator Data'!AC189&gt;CK$3,0,IF('Indicator Data'!AC189&lt;CK$4,10,(CK$3-'Indicator Data'!AC189)/(CK$3-CK$4)*10)),1))</f>
        <v>x</v>
      </c>
      <c r="CL189" s="197">
        <f t="shared" si="314"/>
        <v>0.3</v>
      </c>
      <c r="CM189" s="201">
        <f>IF('Indicator Data'!X189="No data","x",ROUND(IF(LOG('Indicator Data'!X189)&gt;CM$3,10,IF(LOG('Indicator Data'!X189)&lt;CM$4,0,10-(CM$3-LOG('Indicator Data'!X189))/(CM$3-CM$4)*10)),1))</f>
        <v>4.3</v>
      </c>
      <c r="CN189" s="201">
        <f>IF('Indicator Data'!Y189="No data","x",ROUND(IF('Indicator Data'!Y189&gt;CN$3,10,IF('Indicator Data'!Y189&lt;CN$4,0,10-(CN$3-'Indicator Data'!Y189)/(CN$3-CN$4)*10)),1))</f>
        <v>0.9</v>
      </c>
      <c r="CO189" s="201">
        <f>IF('Indicator Data'!Z189="No data","x",ROUND(IF('Indicator Data'!Z189&gt;CO$3,10,IF('Indicator Data'!Z189&lt;CO$4,0,10-(CO$3-'Indicator Data'!Z189)/(CO$3-CO$4)*10)),1))</f>
        <v>9.6</v>
      </c>
      <c r="CP189" s="201">
        <f>IF('Indicator Data'!AA189="No data","x",ROUND(IF('Indicator Data'!AA189&gt;CP$3,10,IF('Indicator Data'!AA189&lt;CP$4,0,10-(CP$3-'Indicator Data'!AA189)/(CP$3-CP$4)*10)),1))</f>
        <v>2</v>
      </c>
      <c r="CQ189" s="197">
        <f t="shared" si="269"/>
        <v>4.2</v>
      </c>
      <c r="CR189" s="199">
        <f t="shared" si="270"/>
        <v>2.9</v>
      </c>
      <c r="CS189" s="201" t="str">
        <f>IF('Indicator Data'!AF189="No data","x",ROUND(IF('Indicator Data'!AF189&gt;CS$3,10,IF('Indicator Data'!AF189&lt;CS$4,0,10-(CS$3-'Indicator Data'!AF189)/(CS$3-CS$4)*10)),1))</f>
        <v>x</v>
      </c>
      <c r="CT189" s="201">
        <f>IF('Indicator Data'!AG189="No data","x",ROUND(IF('Indicator Data'!AG189&gt;CT$3,10,IF('Indicator Data'!AG189&lt;CT$4,0,10-(CT$3-'Indicator Data'!AG189)/(CT$3-CT$4)*10)),1))</f>
        <v>1.2</v>
      </c>
      <c r="CU189" s="197">
        <f t="shared" si="271"/>
        <v>3.6</v>
      </c>
      <c r="CV189" s="201">
        <f>IF('Indicator Data'!AB189="No data","x",ROUND(IF('Indicator Data'!AB189&gt;CV$3,10,IF('Indicator Data'!AB189&lt;CV$4,0,10-(CV$3-'Indicator Data'!AB189)/(CV$3-CV$4)*10)),1))</f>
        <v>0.1</v>
      </c>
      <c r="CW189" s="197">
        <f t="shared" si="272"/>
        <v>0.2</v>
      </c>
      <c r="CX189" s="198">
        <f>IF('Indicator Data'!AD189="No data","x",'Indicator Data'!AD189/'Indicator Data'!$CA189)</f>
        <v>1.302059718567406E-3</v>
      </c>
      <c r="CY189" s="201">
        <f t="shared" si="315"/>
        <v>0</v>
      </c>
      <c r="CZ189" s="201">
        <f>IF('Indicator Data'!AE189="No data","x",ROUND(IF('Indicator Data'!AE189&gt;CZ$3,0,IF('Indicator Data'!AE189&lt;CZ$4,10,(CZ$3-'Indicator Data'!AE189)/(CZ$3-CZ$4)*10)),1))</f>
        <v>2</v>
      </c>
      <c r="DA189" s="197">
        <f t="shared" si="273"/>
        <v>1</v>
      </c>
      <c r="DB189" s="199">
        <f t="shared" si="274"/>
        <v>1.6</v>
      </c>
      <c r="DC189" s="200">
        <f t="shared" si="316"/>
        <v>3.1</v>
      </c>
      <c r="DD189" s="202">
        <f t="shared" si="317"/>
        <v>1.7</v>
      </c>
      <c r="DE189" s="201">
        <f>ROUND(IF('Indicator Data'!AH189=0,0,IF('Indicator Data'!AH189&gt;DE$3,10,IF('Indicator Data'!AH189&lt;DE$4,0,10-(DE$3-'Indicator Data'!AH189)/(DE$3-DE$4)*10))),1)</f>
        <v>0.1</v>
      </c>
      <c r="DF189" s="201">
        <f>ROUND(IF('Indicator Data'!AI189=0,0,IF(LOG('Indicator Data'!AI189)&gt;LOG(DF$3),10,IF(LOG('Indicator Data'!AI189)&lt;LOG(DF$4),0,10-(LOG(DF$3)-LOG('Indicator Data'!AI189))/(LOG(DF$3)-LOG(DF$4))*10))),1)</f>
        <v>0</v>
      </c>
      <c r="DG189" s="203">
        <f t="shared" si="318"/>
        <v>0.1</v>
      </c>
      <c r="DH189" s="197">
        <f>'Indicator Data'!AJ189</f>
        <v>0</v>
      </c>
      <c r="DI189" s="197">
        <f>'Indicator Data'!AK189</f>
        <v>0</v>
      </c>
      <c r="DJ189" s="200">
        <f t="shared" si="319"/>
        <v>0</v>
      </c>
      <c r="DK189" s="202">
        <f t="shared" si="320"/>
        <v>0.1</v>
      </c>
      <c r="DL189" s="13"/>
      <c r="DM189" s="24"/>
      <c r="DN189" s="2"/>
    </row>
    <row r="190" spans="1:118">
      <c r="A190" s="205" t="str">
        <f>'Indicator Data'!A190</f>
        <v>Uzbekistan</v>
      </c>
      <c r="B190" s="206" t="str">
        <f>'Indicator Data'!B190</f>
        <v>UZB</v>
      </c>
      <c r="C190" s="204">
        <f>ROUND(IF('Indicator Data'!C190=0,0.1,IF(LOG('Indicator Data'!C190)&gt;C$3,10,IF(LOG('Indicator Data'!C190)&lt;C$4,0,10-(C$3-LOG('Indicator Data'!C190))/(C$3-C$4)*10))),1)</f>
        <v>9.1</v>
      </c>
      <c r="D190" s="196">
        <f>ROUND(IF('Indicator Data'!D190=0,0.1,IF(LOG('Indicator Data'!D190)&gt;D$3,10,IF(LOG('Indicator Data'!D190)&lt;D$4,0,10-(D$3-LOG('Indicator Data'!D190))/(D$3-D$4)*10))),1)</f>
        <v>9.8000000000000007</v>
      </c>
      <c r="E190" s="197">
        <f t="shared" si="275"/>
        <v>9.5</v>
      </c>
      <c r="F190" s="197">
        <f>IF('Indicator Data'!E190="No data",0.1,(ROUND(IF('Indicator Data'!E190=0,0,IF(LOG('Indicator Data'!E190)&gt;F$3,10,IF(LOG('Indicator Data'!E190)&lt;F$4,0,10-(F$3-LOG('Indicator Data'!E190))/(F$3-F$4)*10))),1)))</f>
        <v>8</v>
      </c>
      <c r="G190" s="197">
        <f>ROUND(IF('Indicator Data'!F190=0,0,IF(LOG('Indicator Data'!F190)&gt;G$3,10,IF(LOG('Indicator Data'!F190)&lt;G$4,0,10-(G$3-LOG('Indicator Data'!F190))/(G$3-G$4)*10))),1)</f>
        <v>0</v>
      </c>
      <c r="H190" s="196">
        <f>ROUND(IF('Indicator Data'!G190=0,0,IF(LOG('Indicator Data'!G190)&gt;H$3,10,IF(LOG('Indicator Data'!G190)&lt;H$4,0,10-(H$3-LOG('Indicator Data'!G190))/(H$3-H$4)*10))),1)</f>
        <v>0</v>
      </c>
      <c r="I190" s="196">
        <f>ROUND(IF('Indicator Data'!H190=0,0,IF(LOG('Indicator Data'!H190)&gt;I$3,10,IF(LOG('Indicator Data'!H190)&lt;I$4,0,10-(I$3-LOG('Indicator Data'!H190))/(I$3-I$4)*10))),1)</f>
        <v>0</v>
      </c>
      <c r="J190" s="196">
        <f t="shared" si="276"/>
        <v>0</v>
      </c>
      <c r="K190" s="196">
        <f>ROUND(IF('Indicator Data'!I190=0,0,IF(LOG('Indicator Data'!I190)&gt;K$3,10,IF(LOG('Indicator Data'!I190)&lt;K$4,0,10-(K$3-LOG('Indicator Data'!I190))/(K$3-K$4)*10))),1)</f>
        <v>0</v>
      </c>
      <c r="L190" s="197">
        <f t="shared" si="277"/>
        <v>0</v>
      </c>
      <c r="M190" s="197">
        <f>ROUND(IF('Indicator Data'!J190=0,0,IF(LOG('Indicator Data'!J190)&gt;M$3,10,IF(LOG('Indicator Data'!J190)&lt;M$4,0,10-(M$3-LOG('Indicator Data'!J190))/(M$3-M$4)*10))),1)</f>
        <v>8.1</v>
      </c>
      <c r="N190" s="198">
        <f>'Indicator Data'!C190/'Indicator Data'!$CB190</f>
        <v>1.4653214117005813E-3</v>
      </c>
      <c r="O190" s="198">
        <f>'Indicator Data'!D190/'Indicator Data'!$CB190</f>
        <v>2.8042121077422787E-4</v>
      </c>
      <c r="P190" s="198">
        <f>IF(F190=0.1,"x",'Indicator Data'!E190/'Indicator Data'!$CB190)</f>
        <v>5.3808749307953313E-3</v>
      </c>
      <c r="Q190" s="198">
        <f>'Indicator Data'!F190/'Indicator Data'!$CB190</f>
        <v>0</v>
      </c>
      <c r="R190" s="198">
        <f>'Indicator Data'!G190/'Indicator Data'!$CB190</f>
        <v>0</v>
      </c>
      <c r="S190" s="198">
        <f>'Indicator Data'!H190/'Indicator Data'!$CB190</f>
        <v>0</v>
      </c>
      <c r="T190" s="198">
        <f>'Indicator Data'!I190/'Indicator Data'!$CB190</f>
        <v>0</v>
      </c>
      <c r="U190" s="198">
        <f>'Indicator Data'!J190/'Indicator Data'!$CB190</f>
        <v>5.7071690893169963E-4</v>
      </c>
      <c r="V190" s="196">
        <f t="shared" si="278"/>
        <v>7.3</v>
      </c>
      <c r="W190" s="196">
        <f t="shared" si="279"/>
        <v>2.8</v>
      </c>
      <c r="X190" s="197">
        <f t="shared" si="280"/>
        <v>5.5</v>
      </c>
      <c r="Y190" s="197">
        <f t="shared" si="281"/>
        <v>3.6</v>
      </c>
      <c r="Z190" s="197">
        <f t="shared" si="282"/>
        <v>0</v>
      </c>
      <c r="AA190" s="196">
        <f t="shared" si="283"/>
        <v>0</v>
      </c>
      <c r="AB190" s="196">
        <f t="shared" si="284"/>
        <v>0</v>
      </c>
      <c r="AC190" s="196">
        <f t="shared" si="285"/>
        <v>0</v>
      </c>
      <c r="AD190" s="196">
        <f t="shared" si="286"/>
        <v>0</v>
      </c>
      <c r="AE190" s="197">
        <f t="shared" si="287"/>
        <v>0</v>
      </c>
      <c r="AF190" s="197">
        <f t="shared" si="288"/>
        <v>0.2</v>
      </c>
      <c r="AG190" s="196">
        <f>ROUND(IF('Indicator Data'!K190=0,0,IF('Indicator Data'!K190&gt;AG$3,10,IF('Indicator Data'!K190&lt;AG$4,0,10-(AG$3-'Indicator Data'!K190)/(AG$3-AG$4)*10))),1)</f>
        <v>1</v>
      </c>
      <c r="AH190" s="199">
        <f t="shared" si="289"/>
        <v>8.1999999999999993</v>
      </c>
      <c r="AI190" s="199">
        <f t="shared" si="290"/>
        <v>6.3</v>
      </c>
      <c r="AJ190" s="197">
        <f t="shared" si="291"/>
        <v>0</v>
      </c>
      <c r="AK190" s="197">
        <f t="shared" si="292"/>
        <v>0</v>
      </c>
      <c r="AL190" s="199">
        <f t="shared" si="293"/>
        <v>0</v>
      </c>
      <c r="AM190" s="199">
        <f t="shared" si="294"/>
        <v>0</v>
      </c>
      <c r="AN190" s="197">
        <f t="shared" si="295"/>
        <v>5.4</v>
      </c>
      <c r="AO190" s="200">
        <f t="shared" si="296"/>
        <v>8.1</v>
      </c>
      <c r="AP190" s="200">
        <f t="shared" si="260"/>
        <v>6.3</v>
      </c>
      <c r="AQ190" s="200">
        <f t="shared" si="297"/>
        <v>0</v>
      </c>
      <c r="AR190" s="200">
        <f t="shared" si="298"/>
        <v>0</v>
      </c>
      <c r="AS190" s="199">
        <f t="shared" si="299"/>
        <v>3.2</v>
      </c>
      <c r="AT190" s="199">
        <f>IF('Indicator Data'!L190="No data","x",IF('Indicator Data'!CC190&lt;1000,"x",ROUND((IF('Indicator Data'!L190&gt;AT$3,10,IF('Indicator Data'!L190&lt;AT$4,0,10-(AT$3-'Indicator Data'!L190)/(AT$3-AT$4)*10))),1)))</f>
        <v>10</v>
      </c>
      <c r="AU190" s="200">
        <f t="shared" si="300"/>
        <v>6.6</v>
      </c>
      <c r="AV190" s="201">
        <f>IF('Indicator Data'!M190="No data","x",ROUND(IF('Indicator Data'!M190=0,0,IF(LOG('Indicator Data'!M190)&gt;AV$3,10,IF(LOG('Indicator Data'!M190)&lt;AV$4,0,10-(AV$3-LOG('Indicator Data'!M190))/(AV$3-AV$4)*10))),1))</f>
        <v>9.1999999999999993</v>
      </c>
      <c r="AW190" s="198">
        <f>IF(AV190="x","x",'Indicator Data'!M190/'Indicator Data'!$CB190)</f>
        <v>0.89197591646891172</v>
      </c>
      <c r="AX190" s="201">
        <f t="shared" si="301"/>
        <v>9.9</v>
      </c>
      <c r="AY190" s="197">
        <f t="shared" si="261"/>
        <v>9.6</v>
      </c>
      <c r="AZ190" s="201" t="str">
        <f>IF('Indicator Data'!N190="No data","x",ROUND(IF('Indicator Data'!N190=0,0,IF(LOG('Indicator Data'!N190)&gt;AZ$3,10,IF(LOG('Indicator Data'!N190)&lt;AZ$4,0,10-(AZ$3-LOG('Indicator Data'!N190))/(AZ$3-AZ$4)*10))),1))</f>
        <v>x</v>
      </c>
      <c r="BA190" s="198" t="str">
        <f>IF(AZ190="x","x",'Indicator Data'!N190/'Indicator Data'!$CB190)</f>
        <v>x</v>
      </c>
      <c r="BB190" s="201" t="str">
        <f t="shared" si="302"/>
        <v>x</v>
      </c>
      <c r="BC190" s="197" t="str">
        <f t="shared" si="262"/>
        <v>x</v>
      </c>
      <c r="BD190" s="201" t="str">
        <f>IF('Indicator Data'!O190="No data","x",ROUND(IF('Indicator Data'!O190=0,0,IF(LOG('Indicator Data'!O190)&gt;BD$3,10,IF(LOG('Indicator Data'!O190)&lt;BD$4,0,10-(BD$3-LOG('Indicator Data'!O190))/(BD$3-BD$4)*10))),1))</f>
        <v>x</v>
      </c>
      <c r="BE190" s="198" t="str">
        <f>IF(BD190="x","x",'Indicator Data'!O190/'Indicator Data'!$CB190)</f>
        <v>x</v>
      </c>
      <c r="BF190" s="201" t="str">
        <f t="shared" si="303"/>
        <v>x</v>
      </c>
      <c r="BG190" s="197" t="str">
        <f t="shared" si="263"/>
        <v>x</v>
      </c>
      <c r="BH190" s="201" t="str">
        <f>IF('Indicator Data'!P190="No data","x",ROUND(IF('Indicator Data'!P190=0,0,IF(LOG('Indicator Data'!P190)&gt;BH$3,10,IF(LOG('Indicator Data'!P190)&lt;BH$4,0,10-(BH$3-LOG('Indicator Data'!P190))/(BH$3-BH$4)*10))),1))</f>
        <v>x</v>
      </c>
      <c r="BI190" s="198" t="str">
        <f>IF(BH190="x","x",'Indicator Data'!P190/'Indicator Data'!$CB190)</f>
        <v>x</v>
      </c>
      <c r="BJ190" s="201" t="str">
        <f t="shared" si="304"/>
        <v>x</v>
      </c>
      <c r="BK190" s="197" t="str">
        <f t="shared" si="264"/>
        <v>x</v>
      </c>
      <c r="BL190" s="199">
        <f t="shared" si="265"/>
        <v>9.6</v>
      </c>
      <c r="BM190" s="201">
        <f>ROUND(IF('Indicator Data'!Q190=0,0,IF(LOG('Indicator Data'!Q190)&gt;BM$3,10,IF(LOG('Indicator Data'!Q190)&lt;BM$4,0,10-(BM$3-LOG('Indicator Data'!Q190))/(BM$3-BM$4)*10))),1)</f>
        <v>0</v>
      </c>
      <c r="BN190" s="252">
        <f>'Indicator Data'!R190</f>
        <v>0</v>
      </c>
      <c r="BO190" s="201">
        <f t="shared" si="305"/>
        <v>0</v>
      </c>
      <c r="BP190" s="201">
        <f t="shared" si="306"/>
        <v>0</v>
      </c>
      <c r="BQ190" s="201">
        <f>ROUND(IF('Indicator Data'!S190=0,0,IF(LOG('Indicator Data'!S190)&gt;BQ$3,10,IF(LOG('Indicator Data'!S190)&lt;BQ$4,0,10-(BQ$3-LOG('Indicator Data'!S190))/(BQ$3-BQ$4)*10))),1)</f>
        <v>0</v>
      </c>
      <c r="BR190" s="252">
        <f>'Indicator Data'!T190</f>
        <v>0</v>
      </c>
      <c r="BS190" s="201">
        <f t="shared" si="307"/>
        <v>0</v>
      </c>
      <c r="BT190" s="201">
        <f t="shared" si="308"/>
        <v>0</v>
      </c>
      <c r="BU190" s="197">
        <f t="shared" si="309"/>
        <v>0</v>
      </c>
      <c r="BV190" s="201">
        <f>ROUND(IF('Indicator Data'!U190=0,0,IF(LOG('Indicator Data'!U190)&gt;BV$3,10,IF(LOG('Indicator Data'!U190)&lt;BV$4,0,10-(BV$3-LOG('Indicator Data'!U190))/(BV$3-BV$4)*10))),1)</f>
        <v>0</v>
      </c>
      <c r="BW190" s="198">
        <f>'Indicator Data'!U190/'Indicator Data'!$CB190</f>
        <v>0</v>
      </c>
      <c r="BX190" s="201">
        <f t="shared" si="310"/>
        <v>0</v>
      </c>
      <c r="BY190" s="197">
        <f t="shared" si="266"/>
        <v>0</v>
      </c>
      <c r="BZ190" s="201">
        <f>ROUND(IF('Indicator Data'!V190=0,0,IF(LOG('Indicator Data'!V190)&gt;BZ$3,10,IF(LOG('Indicator Data'!V190)&lt;BZ$4,0,10-(BZ$3-LOG('Indicator Data'!V190))/(BZ$3-BZ$4)*10))),1)</f>
        <v>8.8000000000000007</v>
      </c>
      <c r="CA190" s="198">
        <f>IF('Indicator Data'!V190/'Indicator Data'!$CB190&gt;1,1,'Indicator Data'!V190/'Indicator Data'!$CB190)</f>
        <v>0.4695499106053298</v>
      </c>
      <c r="CB190" s="201">
        <f t="shared" si="311"/>
        <v>4.7</v>
      </c>
      <c r="CC190" s="197">
        <f t="shared" si="267"/>
        <v>7.3</v>
      </c>
      <c r="CD190" s="201">
        <f>ROUND(IF('Indicator Data'!W190=0,0,IF(LOG('Indicator Data'!W190)&gt;CD$3,10,IF(LOG('Indicator Data'!W190)&lt;CD$4,0,10-(CD$3-LOG('Indicator Data'!W190))/(CD$3-CD$4)*10))),1)</f>
        <v>6.3</v>
      </c>
      <c r="CE190" s="198">
        <f>'Indicator Data'!W190/'Indicator Data'!$CB190</f>
        <v>8.1720697473860199E-3</v>
      </c>
      <c r="CF190" s="201">
        <f t="shared" si="312"/>
        <v>0.1</v>
      </c>
      <c r="CG190" s="197">
        <f t="shared" si="268"/>
        <v>3.8</v>
      </c>
      <c r="CH190" s="199">
        <f t="shared" si="313"/>
        <v>3.5</v>
      </c>
      <c r="CI190" s="201">
        <f>IF('Indicator Data'!BR190="No data","x",ROUND(IF('Indicator Data'!BR190&gt;CI$3,0,IF('Indicator Data'!BR190&lt;CI$4,10,(CI$3-'Indicator Data'!BR190)/(CI$3-CI$4)*10)),1))</f>
        <v>0</v>
      </c>
      <c r="CJ190" s="201">
        <f>IF('Indicator Data'!BS190="No data","x",ROUND(IF('Indicator Data'!BS190&gt;CJ$3,0,IF('Indicator Data'!BS190&lt;CJ$4,10,(CJ$3-'Indicator Data'!BS190)/(CJ$3-CJ$4)*10)),1))</f>
        <v>0.4</v>
      </c>
      <c r="CK190" s="201" t="str">
        <f>IF('Indicator Data'!AC190="No data","x",ROUND(IF('Indicator Data'!AC190&gt;CK$3,0,IF('Indicator Data'!AC190&lt;CK$4,10,(CK$3-'Indicator Data'!AC190)/(CK$3-CK$4)*10)),1))</f>
        <v>x</v>
      </c>
      <c r="CL190" s="197">
        <f t="shared" si="314"/>
        <v>0.2</v>
      </c>
      <c r="CM190" s="201">
        <f>IF('Indicator Data'!X190="No data","x",ROUND(IF(LOG('Indicator Data'!X190)&gt;CM$3,10,IF(LOG('Indicator Data'!X190)&lt;CM$4,0,10-(CM$3-LOG('Indicator Data'!X190))/(CM$3-CM$4)*10)),1))</f>
        <v>6.3</v>
      </c>
      <c r="CN190" s="201">
        <f>IF('Indicator Data'!Y190="No data","x",ROUND(IF('Indicator Data'!Y190&gt;CN$3,10,IF('Indicator Data'!Y190&lt;CN$4,0,10-(CN$3-'Indicator Data'!Y190)/(CN$3-CN$4)*10)),1))</f>
        <v>3.8</v>
      </c>
      <c r="CO190" s="201">
        <f>IF('Indicator Data'!Z190="No data","x",ROUND(IF('Indicator Data'!Z190&gt;CO$3,10,IF('Indicator Data'!Z190&lt;CO$4,0,10-(CO$3-'Indicator Data'!Z190)/(CO$3-CO$4)*10)),1))</f>
        <v>5</v>
      </c>
      <c r="CP190" s="201" t="str">
        <f>IF('Indicator Data'!AA190="No data","x",ROUND(IF('Indicator Data'!AA190&gt;CP$3,10,IF('Indicator Data'!AA190&lt;CP$4,0,10-(CP$3-'Indicator Data'!AA190)/(CP$3-CP$4)*10)),1))</f>
        <v>x</v>
      </c>
      <c r="CQ190" s="197">
        <f t="shared" si="269"/>
        <v>5</v>
      </c>
      <c r="CR190" s="199">
        <f t="shared" si="270"/>
        <v>3.4</v>
      </c>
      <c r="CS190" s="201">
        <f>IF('Indicator Data'!AF190="No data","x",ROUND(IF('Indicator Data'!AF190&gt;CS$3,10,IF('Indicator Data'!AF190&lt;CS$4,0,10-(CS$3-'Indicator Data'!AF190)/(CS$3-CS$4)*10)),1))</f>
        <v>5.8</v>
      </c>
      <c r="CT190" s="201">
        <f>IF('Indicator Data'!AG190="No data","x",ROUND(IF('Indicator Data'!AG190&gt;CT$3,10,IF('Indicator Data'!AG190&lt;CT$4,0,10-(CT$3-'Indicator Data'!AG190)/(CT$3-CT$4)*10)),1))</f>
        <v>3.5</v>
      </c>
      <c r="CU190" s="197">
        <f t="shared" si="271"/>
        <v>4.9000000000000004</v>
      </c>
      <c r="CV190" s="201">
        <f>IF('Indicator Data'!AB190="No data","x",ROUND(IF('Indicator Data'!AB190&gt;CV$3,10,IF('Indicator Data'!AB190&lt;CV$4,0,10-(CV$3-'Indicator Data'!AB190)/(CV$3-CV$4)*10)),1))</f>
        <v>0</v>
      </c>
      <c r="CW190" s="197">
        <f t="shared" si="272"/>
        <v>0.1</v>
      </c>
      <c r="CX190" s="198">
        <f>IF('Indicator Data'!AD190="No data","x",'Indicator Data'!AD190/'Indicator Data'!$CA190)</f>
        <v>5.9639909518001909E-4</v>
      </c>
      <c r="CY190" s="201">
        <f t="shared" si="315"/>
        <v>4</v>
      </c>
      <c r="CZ190" s="201">
        <f>IF('Indicator Data'!AE190="No data","x",ROUND(IF('Indicator Data'!AE190&gt;CZ$3,0,IF('Indicator Data'!AE190&lt;CZ$4,10,(CZ$3-'Indicator Data'!AE190)/(CZ$3-CZ$4)*10)),1))</f>
        <v>8</v>
      </c>
      <c r="DA190" s="197">
        <f t="shared" si="273"/>
        <v>6</v>
      </c>
      <c r="DB190" s="199">
        <f t="shared" si="274"/>
        <v>3.7</v>
      </c>
      <c r="DC190" s="200">
        <f t="shared" si="316"/>
        <v>6</v>
      </c>
      <c r="DD190" s="202">
        <f t="shared" si="317"/>
        <v>5.2</v>
      </c>
      <c r="DE190" s="201">
        <f>ROUND(IF('Indicator Data'!AH190=0,0,IF('Indicator Data'!AH190&gt;DE$3,10,IF('Indicator Data'!AH190&lt;DE$4,0,10-(DE$3-'Indicator Data'!AH190)/(DE$3-DE$4)*10))),1)</f>
        <v>3.5</v>
      </c>
      <c r="DF190" s="201">
        <f>ROUND(IF('Indicator Data'!AI190=0,0,IF(LOG('Indicator Data'!AI190)&gt;LOG(DF$3),10,IF(LOG('Indicator Data'!AI190)&lt;LOG(DF$4),0,10-(LOG(DF$3)-LOG('Indicator Data'!AI190))/(LOG(DF$3)-LOG(DF$4))*10))),1)</f>
        <v>3.1</v>
      </c>
      <c r="DG190" s="203">
        <f t="shared" si="318"/>
        <v>3.3</v>
      </c>
      <c r="DH190" s="197">
        <f>'Indicator Data'!AJ190</f>
        <v>0</v>
      </c>
      <c r="DI190" s="197">
        <f>'Indicator Data'!AK190</f>
        <v>0</v>
      </c>
      <c r="DJ190" s="200">
        <f t="shared" si="319"/>
        <v>0</v>
      </c>
      <c r="DK190" s="202">
        <f t="shared" si="320"/>
        <v>2.2999999999999998</v>
      </c>
      <c r="DL190" s="13"/>
      <c r="DM190" s="24"/>
      <c r="DN190" s="2"/>
    </row>
    <row r="191" spans="1:118">
      <c r="A191" s="205" t="str">
        <f>'Indicator Data'!A191</f>
        <v>Vanuatu</v>
      </c>
      <c r="B191" s="206" t="str">
        <f>'Indicator Data'!B191</f>
        <v>VUT</v>
      </c>
      <c r="C191" s="204">
        <f>ROUND(IF('Indicator Data'!C191=0,0.1,IF(LOG('Indicator Data'!C191)&gt;C$3,10,IF(LOG('Indicator Data'!C191)&lt;C$4,0,10-(C$3-LOG('Indicator Data'!C191))/(C$3-C$4)*10))),1)</f>
        <v>4.0999999999999996</v>
      </c>
      <c r="D191" s="196">
        <f>ROUND(IF('Indicator Data'!D191=0,0.1,IF(LOG('Indicator Data'!D191)&gt;D$3,10,IF(LOG('Indicator Data'!D191)&lt;D$4,0,10-(D$3-LOG('Indicator Data'!D191))/(D$3-D$4)*10))),1)</f>
        <v>5.4</v>
      </c>
      <c r="E191" s="197">
        <f t="shared" si="275"/>
        <v>4.8</v>
      </c>
      <c r="F191" s="197">
        <f>IF('Indicator Data'!E191="No data",0.1,(ROUND(IF('Indicator Data'!E191=0,0,IF(LOG('Indicator Data'!E191)&gt;F$3,10,IF(LOG('Indicator Data'!E191)&lt;F$4,0,10-(F$3-LOG('Indicator Data'!E191))/(F$3-F$4)*10))),1)))</f>
        <v>0.1</v>
      </c>
      <c r="G191" s="197">
        <f>ROUND(IF('Indicator Data'!F191=0,0,IF(LOG('Indicator Data'!F191)&gt;G$3,10,IF(LOG('Indicator Data'!F191)&lt;G$4,0,10-(G$3-LOG('Indicator Data'!F191))/(G$3-G$4)*10))),1)</f>
        <v>5.6</v>
      </c>
      <c r="H191" s="196">
        <f>ROUND(IF('Indicator Data'!G191=0,0,IF(LOG('Indicator Data'!G191)&gt;H$3,10,IF(LOG('Indicator Data'!G191)&lt;H$4,0,10-(H$3-LOG('Indicator Data'!G191))/(H$3-H$4)*10))),1)</f>
        <v>3.9</v>
      </c>
      <c r="I191" s="196">
        <f>ROUND(IF('Indicator Data'!H191=0,0,IF(LOG('Indicator Data'!H191)&gt;I$3,10,IF(LOG('Indicator Data'!H191)&lt;I$4,0,10-(I$3-LOG('Indicator Data'!H191))/(I$3-I$4)*10))),1)</f>
        <v>5.9</v>
      </c>
      <c r="J191" s="196">
        <f t="shared" si="276"/>
        <v>5</v>
      </c>
      <c r="K191" s="196">
        <f>ROUND(IF('Indicator Data'!I191=0,0,IF(LOG('Indicator Data'!I191)&gt;K$3,10,IF(LOG('Indicator Data'!I191)&lt;K$4,0,10-(K$3-LOG('Indicator Data'!I191))/(K$3-K$4)*10))),1)</f>
        <v>3.9</v>
      </c>
      <c r="L191" s="197">
        <f t="shared" si="277"/>
        <v>4.5</v>
      </c>
      <c r="M191" s="197">
        <f>ROUND(IF('Indicator Data'!J191=0,0,IF(LOG('Indicator Data'!J191)&gt;M$3,10,IF(LOG('Indicator Data'!J191)&lt;M$4,0,10-(M$3-LOG('Indicator Data'!J191))/(M$3-M$4)*10))),1)</f>
        <v>0</v>
      </c>
      <c r="N191" s="198">
        <f>'Indicator Data'!C191/'Indicator Data'!$CB191</f>
        <v>1.5965628617562156E-3</v>
      </c>
      <c r="O191" s="198">
        <f>'Indicator Data'!D191/'Indicator Data'!$CB191</f>
        <v>1.5965628617562156E-3</v>
      </c>
      <c r="P191" s="198" t="str">
        <f>IF(F191=0.1,"x",'Indicator Data'!E191/'Indicator Data'!$CB191)</f>
        <v>x</v>
      </c>
      <c r="Q191" s="198">
        <f>'Indicator Data'!F191/'Indicator Data'!$CB191</f>
        <v>9.1533941695478844E-5</v>
      </c>
      <c r="R191" s="198">
        <f>'Indicator Data'!G191/'Indicator Data'!$CB191</f>
        <v>1.3735706323565531E-2</v>
      </c>
      <c r="S191" s="198">
        <f>'Indicator Data'!H191/'Indicator Data'!$CB191</f>
        <v>5.2596875059041353E-4</v>
      </c>
      <c r="T191" s="198">
        <f>'Indicator Data'!I191/'Indicator Data'!$CB191</f>
        <v>3.4531126603563268E-3</v>
      </c>
      <c r="U191" s="198">
        <f>'Indicator Data'!J191/'Indicator Data'!$CB191</f>
        <v>0</v>
      </c>
      <c r="V191" s="196">
        <f t="shared" si="278"/>
        <v>8</v>
      </c>
      <c r="W191" s="196">
        <f t="shared" si="279"/>
        <v>10</v>
      </c>
      <c r="X191" s="197">
        <f t="shared" si="280"/>
        <v>9.3000000000000007</v>
      </c>
      <c r="Y191" s="197">
        <f t="shared" si="281"/>
        <v>0.1</v>
      </c>
      <c r="Z191" s="197">
        <f t="shared" si="282"/>
        <v>9.9</v>
      </c>
      <c r="AA191" s="196">
        <f t="shared" si="283"/>
        <v>7.6</v>
      </c>
      <c r="AB191" s="196">
        <f t="shared" si="284"/>
        <v>1.1000000000000001</v>
      </c>
      <c r="AC191" s="196">
        <f t="shared" si="285"/>
        <v>5.2</v>
      </c>
      <c r="AD191" s="196">
        <f t="shared" si="286"/>
        <v>3.5</v>
      </c>
      <c r="AE191" s="197">
        <f t="shared" si="287"/>
        <v>4.4000000000000004</v>
      </c>
      <c r="AF191" s="197">
        <f t="shared" si="288"/>
        <v>0</v>
      </c>
      <c r="AG191" s="196">
        <f>ROUND(IF('Indicator Data'!K191=0,0,IF('Indicator Data'!K191&gt;AG$3,10,IF('Indicator Data'!K191&lt;AG$4,0,10-(AG$3-'Indicator Data'!K191)/(AG$3-AG$4)*10))),1)</f>
        <v>0</v>
      </c>
      <c r="AH191" s="199">
        <f t="shared" si="289"/>
        <v>6.1</v>
      </c>
      <c r="AI191" s="199">
        <f t="shared" si="290"/>
        <v>7.7</v>
      </c>
      <c r="AJ191" s="197">
        <f t="shared" si="291"/>
        <v>5.8</v>
      </c>
      <c r="AK191" s="197">
        <f t="shared" si="292"/>
        <v>3.5</v>
      </c>
      <c r="AL191" s="199">
        <f t="shared" si="293"/>
        <v>4.8</v>
      </c>
      <c r="AM191" s="199">
        <f t="shared" si="294"/>
        <v>3.7</v>
      </c>
      <c r="AN191" s="197">
        <f t="shared" si="295"/>
        <v>0</v>
      </c>
      <c r="AO191" s="200">
        <f t="shared" si="296"/>
        <v>7.7</v>
      </c>
      <c r="AP191" s="200">
        <f t="shared" si="260"/>
        <v>0.1</v>
      </c>
      <c r="AQ191" s="200">
        <f t="shared" si="297"/>
        <v>8.5</v>
      </c>
      <c r="AR191" s="200">
        <f t="shared" si="298"/>
        <v>4.5</v>
      </c>
      <c r="AS191" s="199">
        <f t="shared" si="299"/>
        <v>0</v>
      </c>
      <c r="AT191" s="199">
        <f>IF('Indicator Data'!L191="No data","x",IF('Indicator Data'!CC191&lt;1000,"x",ROUND((IF('Indicator Data'!L191&gt;AT$3,10,IF('Indicator Data'!L191&lt;AT$4,0,10-(AT$3-'Indicator Data'!L191)/(AT$3-AT$4)*10))),1)))</f>
        <v>10</v>
      </c>
      <c r="AU191" s="200">
        <f t="shared" si="300"/>
        <v>5</v>
      </c>
      <c r="AV191" s="201">
        <f>IF('Indicator Data'!M191="No data","x",ROUND(IF('Indicator Data'!M191=0,0,IF(LOG('Indicator Data'!M191)&gt;AV$3,10,IF(LOG('Indicator Data'!M191)&lt;AV$4,0,10-(AV$3-LOG('Indicator Data'!M191))/(AV$3-AV$4)*10))),1))</f>
        <v>0</v>
      </c>
      <c r="AW191" s="198">
        <f>IF(AV191="x","x",'Indicator Data'!M191/'Indicator Data'!$CB191)</f>
        <v>0</v>
      </c>
      <c r="AX191" s="201">
        <f t="shared" si="301"/>
        <v>0</v>
      </c>
      <c r="AY191" s="197">
        <f t="shared" si="261"/>
        <v>0</v>
      </c>
      <c r="AZ191" s="201" t="str">
        <f>IF('Indicator Data'!N191="No data","x",ROUND(IF('Indicator Data'!N191=0,0,IF(LOG('Indicator Data'!N191)&gt;AZ$3,10,IF(LOG('Indicator Data'!N191)&lt;AZ$4,0,10-(AZ$3-LOG('Indicator Data'!N191))/(AZ$3-AZ$4)*10))),1))</f>
        <v>x</v>
      </c>
      <c r="BA191" s="198" t="str">
        <f>IF(AZ191="x","x",'Indicator Data'!N191/'Indicator Data'!$CB191)</f>
        <v>x</v>
      </c>
      <c r="BB191" s="201" t="str">
        <f t="shared" si="302"/>
        <v>x</v>
      </c>
      <c r="BC191" s="197" t="str">
        <f t="shared" si="262"/>
        <v>x</v>
      </c>
      <c r="BD191" s="201" t="str">
        <f>IF('Indicator Data'!O191="No data","x",ROUND(IF('Indicator Data'!O191=0,0,IF(LOG('Indicator Data'!O191)&gt;BD$3,10,IF(LOG('Indicator Data'!O191)&lt;BD$4,0,10-(BD$3-LOG('Indicator Data'!O191))/(BD$3-BD$4)*10))),1))</f>
        <v>x</v>
      </c>
      <c r="BE191" s="198" t="str">
        <f>IF(BD191="x","x",'Indicator Data'!O191/'Indicator Data'!$CB191)</f>
        <v>x</v>
      </c>
      <c r="BF191" s="201" t="str">
        <f t="shared" si="303"/>
        <v>x</v>
      </c>
      <c r="BG191" s="197" t="str">
        <f t="shared" si="263"/>
        <v>x</v>
      </c>
      <c r="BH191" s="201" t="str">
        <f>IF('Indicator Data'!P191="No data","x",ROUND(IF('Indicator Data'!P191=0,0,IF(LOG('Indicator Data'!P191)&gt;BH$3,10,IF(LOG('Indicator Data'!P191)&lt;BH$4,0,10-(BH$3-LOG('Indicator Data'!P191))/(BH$3-BH$4)*10))),1))</f>
        <v>x</v>
      </c>
      <c r="BI191" s="198" t="str">
        <f>IF(BH191="x","x",'Indicator Data'!P191/'Indicator Data'!$CB191)</f>
        <v>x</v>
      </c>
      <c r="BJ191" s="201" t="str">
        <f t="shared" si="304"/>
        <v>x</v>
      </c>
      <c r="BK191" s="197" t="str">
        <f t="shared" si="264"/>
        <v>x</v>
      </c>
      <c r="BL191" s="199">
        <f t="shared" si="265"/>
        <v>0</v>
      </c>
      <c r="BM191" s="201">
        <f>ROUND(IF('Indicator Data'!Q191=0,0,IF(LOG('Indicator Data'!Q191)&gt;BM$3,10,IF(LOG('Indicator Data'!Q191)&lt;BM$4,0,10-(BM$3-LOG('Indicator Data'!Q191))/(BM$3-BM$4)*10))),1)</f>
        <v>6.4</v>
      </c>
      <c r="BN191" s="252">
        <f>'Indicator Data'!R191</f>
        <v>0.96197125100000003</v>
      </c>
      <c r="BO191" s="201">
        <f t="shared" si="305"/>
        <v>9.6</v>
      </c>
      <c r="BP191" s="201">
        <f t="shared" si="306"/>
        <v>8.4</v>
      </c>
      <c r="BQ191" s="201">
        <f>ROUND(IF('Indicator Data'!S191=0,0,IF(LOG('Indicator Data'!S191)&gt;BQ$3,10,IF(LOG('Indicator Data'!S191)&lt;BQ$4,0,10-(BQ$3-LOG('Indicator Data'!S191))/(BQ$3-BQ$4)*10))),1)</f>
        <v>6.4</v>
      </c>
      <c r="BR191" s="252">
        <f>'Indicator Data'!T191</f>
        <v>0.95854455599999999</v>
      </c>
      <c r="BS191" s="201">
        <f t="shared" si="307"/>
        <v>9.6</v>
      </c>
      <c r="BT191" s="201">
        <f t="shared" si="308"/>
        <v>8.4</v>
      </c>
      <c r="BU191" s="197">
        <f t="shared" si="309"/>
        <v>8.4</v>
      </c>
      <c r="BV191" s="201">
        <f>ROUND(IF('Indicator Data'!U191=0,0,IF(LOG('Indicator Data'!U191)&gt;BV$3,10,IF(LOG('Indicator Data'!U191)&lt;BV$4,0,10-(BV$3-LOG('Indicator Data'!U191))/(BV$3-BV$4)*10))),1)</f>
        <v>5.8</v>
      </c>
      <c r="BW191" s="198">
        <f>'Indicator Data'!U191/'Indicator Data'!$CB191</f>
        <v>0.43860643503561375</v>
      </c>
      <c r="BX191" s="201">
        <f t="shared" si="310"/>
        <v>4.9000000000000004</v>
      </c>
      <c r="BY191" s="197">
        <f t="shared" si="266"/>
        <v>5.4</v>
      </c>
      <c r="BZ191" s="201">
        <f>ROUND(IF('Indicator Data'!V191=0,0,IF(LOG('Indicator Data'!V191)&gt;BZ$3,10,IF(LOG('Indicator Data'!V191)&lt;BZ$4,0,10-(BZ$3-LOG('Indicator Data'!V191))/(BZ$3-BZ$4)*10))),1)</f>
        <v>6</v>
      </c>
      <c r="CA191" s="198">
        <f>IF('Indicator Data'!V191/'Indicator Data'!$CB191&gt;1,1,'Indicator Data'!V191/'Indicator Data'!$CB191)</f>
        <v>0.56067959959568481</v>
      </c>
      <c r="CB191" s="201">
        <f t="shared" si="311"/>
        <v>5.6</v>
      </c>
      <c r="CC191" s="197">
        <f t="shared" si="267"/>
        <v>5.8</v>
      </c>
      <c r="CD191" s="201">
        <f>ROUND(IF('Indicator Data'!W191=0,0,IF(LOG('Indicator Data'!W191)&gt;CD$3,10,IF(LOG('Indicator Data'!W191)&lt;CD$4,0,10-(CD$3-LOG('Indicator Data'!W191))/(CD$3-CD$4)*10))),1)</f>
        <v>6.1</v>
      </c>
      <c r="CE191" s="198">
        <f>'Indicator Data'!W191/'Indicator Data'!$CB191</f>
        <v>0.69502320924634886</v>
      </c>
      <c r="CF191" s="201">
        <f t="shared" si="312"/>
        <v>7</v>
      </c>
      <c r="CG191" s="197">
        <f t="shared" si="268"/>
        <v>6.6</v>
      </c>
      <c r="CH191" s="199">
        <f t="shared" si="313"/>
        <v>6.7</v>
      </c>
      <c r="CI191" s="201">
        <f>IF('Indicator Data'!BR191="No data","x",ROUND(IF('Indicator Data'!BR191&gt;CI$3,0,IF('Indicator Data'!BR191&lt;CI$4,10,(CI$3-'Indicator Data'!BR191)/(CI$3-CI$4)*10)),1))</f>
        <v>7.3</v>
      </c>
      <c r="CJ191" s="201">
        <f>IF('Indicator Data'!BS191="No data","x",ROUND(IF('Indicator Data'!BS191&gt;CJ$3,0,IF('Indicator Data'!BS191&lt;CJ$4,10,(CJ$3-'Indicator Data'!BS191)/(CJ$3-CJ$4)*10)),1))</f>
        <v>1.5</v>
      </c>
      <c r="CK191" s="201">
        <f>IF('Indicator Data'!AC191="No data","x",ROUND(IF('Indicator Data'!AC191&gt;CK$3,0,IF('Indicator Data'!AC191&lt;CK$4,10,(CK$3-'Indicator Data'!AC191)/(CK$3-CK$4)*10)),1))</f>
        <v>7.5</v>
      </c>
      <c r="CL191" s="197">
        <f t="shared" si="314"/>
        <v>5.4</v>
      </c>
      <c r="CM191" s="201">
        <f>IF('Indicator Data'!X191="No data","x",ROUND(IF(LOG('Indicator Data'!X191)&gt;CM$3,10,IF(LOG('Indicator Data'!X191)&lt;CM$4,0,10-(CM$3-LOG('Indicator Data'!X191))/(CM$3-CM$4)*10)),1))</f>
        <v>4.5999999999999996</v>
      </c>
      <c r="CN191" s="201">
        <f>IF('Indicator Data'!Y191="No data","x",ROUND(IF('Indicator Data'!Y191&gt;CN$3,10,IF('Indicator Data'!Y191&lt;CN$4,0,10-(CN$3-'Indicator Data'!Y191)/(CN$3-CN$4)*10)),1))</f>
        <v>5.8</v>
      </c>
      <c r="CO191" s="201">
        <f>IF('Indicator Data'!Z191="No data","x",ROUND(IF('Indicator Data'!Z191&gt;CO$3,10,IF('Indicator Data'!Z191&lt;CO$4,0,10-(CO$3-'Indicator Data'!Z191)/(CO$3-CO$4)*10)),1))</f>
        <v>2.6</v>
      </c>
      <c r="CP191" s="201" t="str">
        <f>IF('Indicator Data'!AA191="No data","x",ROUND(IF('Indicator Data'!AA191&gt;CP$3,10,IF('Indicator Data'!AA191&lt;CP$4,0,10-(CP$3-'Indicator Data'!AA191)/(CP$3-CP$4)*10)),1))</f>
        <v>x</v>
      </c>
      <c r="CQ191" s="197">
        <f t="shared" si="269"/>
        <v>4.3</v>
      </c>
      <c r="CR191" s="199">
        <f t="shared" si="270"/>
        <v>4.7</v>
      </c>
      <c r="CS191" s="201" t="str">
        <f>IF('Indicator Data'!AF191="No data","x",ROUND(IF('Indicator Data'!AF191&gt;CS$3,10,IF('Indicator Data'!AF191&lt;CS$4,0,10-(CS$3-'Indicator Data'!AF191)/(CS$3-CS$4)*10)),1))</f>
        <v>x</v>
      </c>
      <c r="CT191" s="201">
        <f>IF('Indicator Data'!AG191="No data","x",ROUND(IF('Indicator Data'!AG191&gt;CT$3,10,IF('Indicator Data'!AG191&lt;CT$4,0,10-(CT$3-'Indicator Data'!AG191)/(CT$3-CT$4)*10)),1))</f>
        <v>5.8</v>
      </c>
      <c r="CU191" s="197">
        <f t="shared" si="271"/>
        <v>4.7</v>
      </c>
      <c r="CV191" s="201">
        <f>IF('Indicator Data'!AB191="No data","x",ROUND(IF('Indicator Data'!AB191&gt;CV$3,10,IF('Indicator Data'!AB191&lt;CV$4,0,10-(CV$3-'Indicator Data'!AB191)/(CV$3-CV$4)*10)),1))</f>
        <v>0.2</v>
      </c>
      <c r="CW191" s="197">
        <f t="shared" si="272"/>
        <v>4.0999999999999996</v>
      </c>
      <c r="CX191" s="198">
        <f>IF('Indicator Data'!AD191="No data","x",'Indicator Data'!AD191/'Indicator Data'!$CA191)</f>
        <v>6.5114764772912262E-5</v>
      </c>
      <c r="CY191" s="201">
        <f t="shared" si="315"/>
        <v>9.3000000000000007</v>
      </c>
      <c r="CZ191" s="201">
        <f>IF('Indicator Data'!AE191="No data","x",ROUND(IF('Indicator Data'!AE191&gt;CZ$3,0,IF('Indicator Data'!AE191&lt;CZ$4,10,(CZ$3-'Indicator Data'!AE191)/(CZ$3-CZ$4)*10)),1))</f>
        <v>2</v>
      </c>
      <c r="DA191" s="197">
        <f t="shared" si="273"/>
        <v>5.7</v>
      </c>
      <c r="DB191" s="199">
        <f t="shared" si="274"/>
        <v>4.8</v>
      </c>
      <c r="DC191" s="200">
        <f t="shared" si="316"/>
        <v>4.4000000000000004</v>
      </c>
      <c r="DD191" s="202">
        <f t="shared" si="317"/>
        <v>5.6</v>
      </c>
      <c r="DE191" s="201">
        <f>ROUND(IF('Indicator Data'!AH191=0,0,IF('Indicator Data'!AH191&gt;DE$3,10,IF('Indicator Data'!AH191&lt;DE$4,0,10-(DE$3-'Indicator Data'!AH191)/(DE$3-DE$4)*10))),1)</f>
        <v>0</v>
      </c>
      <c r="DF191" s="201">
        <f>ROUND(IF('Indicator Data'!AI191=0,0,IF(LOG('Indicator Data'!AI191)&gt;LOG(DF$3),10,IF(LOG('Indicator Data'!AI191)&lt;LOG(DF$4),0,10-(LOG(DF$3)-LOG('Indicator Data'!AI191))/(LOG(DF$3)-LOG(DF$4))*10))),1)</f>
        <v>0</v>
      </c>
      <c r="DG191" s="203">
        <f t="shared" si="318"/>
        <v>0</v>
      </c>
      <c r="DH191" s="197">
        <f>'Indicator Data'!AJ191</f>
        <v>0</v>
      </c>
      <c r="DI191" s="197">
        <f>'Indicator Data'!AK191</f>
        <v>0</v>
      </c>
      <c r="DJ191" s="200">
        <f t="shared" si="319"/>
        <v>0</v>
      </c>
      <c r="DK191" s="202">
        <f t="shared" si="320"/>
        <v>0</v>
      </c>
      <c r="DL191" s="13"/>
      <c r="DM191" s="24"/>
      <c r="DN191" s="2"/>
    </row>
    <row r="192" spans="1:118">
      <c r="A192" s="205" t="str">
        <f>'Indicator Data'!A192</f>
        <v>Venezuela</v>
      </c>
      <c r="B192" s="206" t="str">
        <f>'Indicator Data'!B192</f>
        <v>VEN</v>
      </c>
      <c r="C192" s="204">
        <f>ROUND(IF('Indicator Data'!C192=0,0.1,IF(LOG('Indicator Data'!C192)&gt;C$3,10,IF(LOG('Indicator Data'!C192)&lt;C$4,0,10-(C$3-LOG('Indicator Data'!C192))/(C$3-C$4)*10))),1)</f>
        <v>9.4</v>
      </c>
      <c r="D192" s="196">
        <f>ROUND(IF('Indicator Data'!D192=0,0.1,IF(LOG('Indicator Data'!D192)&gt;D$3,10,IF(LOG('Indicator Data'!D192)&lt;D$4,0,10-(D$3-LOG('Indicator Data'!D192))/(D$3-D$4)*10))),1)</f>
        <v>10</v>
      </c>
      <c r="E192" s="197">
        <f t="shared" si="275"/>
        <v>9.6999999999999993</v>
      </c>
      <c r="F192" s="197">
        <f>IF('Indicator Data'!E192="No data",0.1,(ROUND(IF('Indicator Data'!E192=0,0,IF(LOG('Indicator Data'!E192)&gt;F$3,10,IF(LOG('Indicator Data'!E192)&lt;F$4,0,10-(F$3-LOG('Indicator Data'!E192))/(F$3-F$4)*10))),1)))</f>
        <v>7.6</v>
      </c>
      <c r="G192" s="197">
        <f>ROUND(IF('Indicator Data'!F192=0,0,IF(LOG('Indicator Data'!F192)&gt;G$3,10,IF(LOG('Indicator Data'!F192)&lt;G$4,0,10-(G$3-LOG('Indicator Data'!F192))/(G$3-G$4)*10))),1)</f>
        <v>6.8</v>
      </c>
      <c r="H192" s="196">
        <f>ROUND(IF('Indicator Data'!G192=0,0,IF(LOG('Indicator Data'!G192)&gt;H$3,10,IF(LOG('Indicator Data'!G192)&lt;H$4,0,10-(H$3-LOG('Indicator Data'!G192))/(H$3-H$4)*10))),1)</f>
        <v>6.4</v>
      </c>
      <c r="I192" s="196">
        <f>ROUND(IF('Indicator Data'!H192=0,0,IF(LOG('Indicator Data'!H192)&gt;I$3,10,IF(LOG('Indicator Data'!H192)&lt;I$4,0,10-(I$3-LOG('Indicator Data'!H192))/(I$3-I$4)*10))),1)</f>
        <v>4.8</v>
      </c>
      <c r="J192" s="196">
        <f t="shared" si="276"/>
        <v>5.7</v>
      </c>
      <c r="K192" s="196">
        <f>ROUND(IF('Indicator Data'!I192=0,0,IF(LOG('Indicator Data'!I192)&gt;K$3,10,IF(LOG('Indicator Data'!I192)&lt;K$4,0,10-(K$3-LOG('Indicator Data'!I192))/(K$3-K$4)*10))),1)</f>
        <v>7.6</v>
      </c>
      <c r="L192" s="197">
        <f t="shared" si="277"/>
        <v>6.8</v>
      </c>
      <c r="M192" s="197">
        <f>ROUND(IF('Indicator Data'!J192=0,0,IF(LOG('Indicator Data'!J192)&gt;M$3,10,IF(LOG('Indicator Data'!J192)&lt;M$4,0,10-(M$3-LOG('Indicator Data'!J192))/(M$3-M$4)*10))),1)</f>
        <v>0</v>
      </c>
      <c r="N192" s="198">
        <f>'Indicator Data'!C192/'Indicator Data'!$CB192</f>
        <v>1.8715926301264031E-3</v>
      </c>
      <c r="O192" s="198">
        <f>'Indicator Data'!D192/'Indicator Data'!$CB192</f>
        <v>6.668519655835699E-4</v>
      </c>
      <c r="P192" s="198">
        <f>IF(F192=0.1,"x",'Indicator Data'!E192/'Indicator Data'!$CB192)</f>
        <v>3.6571941505548198E-3</v>
      </c>
      <c r="Q192" s="198">
        <f>'Indicator Data'!F192/'Indicator Data'!$CB192</f>
        <v>3.6315731999889931E-6</v>
      </c>
      <c r="R192" s="198">
        <f>'Indicator Data'!G192/'Indicator Data'!$CB192</f>
        <v>1.1974989652308911E-3</v>
      </c>
      <c r="S192" s="198">
        <f>'Indicator Data'!H192/'Indicator Data'!$CB192</f>
        <v>7.4120324245955868E-7</v>
      </c>
      <c r="T192" s="198">
        <f>'Indicator Data'!I192/'Indicator Data'!$CB192</f>
        <v>2.048895461236671E-3</v>
      </c>
      <c r="U192" s="198">
        <f>'Indicator Data'!J192/'Indicator Data'!$CB192</f>
        <v>0</v>
      </c>
      <c r="V192" s="196">
        <f t="shared" si="278"/>
        <v>9.4</v>
      </c>
      <c r="W192" s="196">
        <f t="shared" si="279"/>
        <v>6.7</v>
      </c>
      <c r="X192" s="197">
        <f t="shared" si="280"/>
        <v>8.4</v>
      </c>
      <c r="Y192" s="197">
        <f t="shared" si="281"/>
        <v>2.4</v>
      </c>
      <c r="Z192" s="197">
        <f t="shared" si="282"/>
        <v>6.8</v>
      </c>
      <c r="AA192" s="196">
        <f t="shared" si="283"/>
        <v>0.7</v>
      </c>
      <c r="AB192" s="196">
        <f t="shared" si="284"/>
        <v>0</v>
      </c>
      <c r="AC192" s="196">
        <f t="shared" si="285"/>
        <v>0.4</v>
      </c>
      <c r="AD192" s="196">
        <f t="shared" si="286"/>
        <v>2</v>
      </c>
      <c r="AE192" s="197">
        <f t="shared" si="287"/>
        <v>1.2</v>
      </c>
      <c r="AF192" s="197">
        <f t="shared" si="288"/>
        <v>0</v>
      </c>
      <c r="AG192" s="196">
        <f>ROUND(IF('Indicator Data'!K192=0,0,IF('Indicator Data'!K192&gt;AG$3,10,IF('Indicator Data'!K192&lt;AG$4,0,10-(AG$3-'Indicator Data'!K192)/(AG$3-AG$4)*10))),1)</f>
        <v>1</v>
      </c>
      <c r="AH192" s="199">
        <f t="shared" si="289"/>
        <v>9.4</v>
      </c>
      <c r="AI192" s="199">
        <f t="shared" si="290"/>
        <v>8.4</v>
      </c>
      <c r="AJ192" s="197">
        <f t="shared" si="291"/>
        <v>3.6</v>
      </c>
      <c r="AK192" s="197">
        <f t="shared" si="292"/>
        <v>2.4</v>
      </c>
      <c r="AL192" s="199">
        <f t="shared" si="293"/>
        <v>3</v>
      </c>
      <c r="AM192" s="199">
        <f t="shared" si="294"/>
        <v>4.8</v>
      </c>
      <c r="AN192" s="197">
        <f t="shared" si="295"/>
        <v>0</v>
      </c>
      <c r="AO192" s="200">
        <f t="shared" si="296"/>
        <v>9.1999999999999993</v>
      </c>
      <c r="AP192" s="200">
        <f t="shared" si="260"/>
        <v>5.6</v>
      </c>
      <c r="AQ192" s="200">
        <f t="shared" si="297"/>
        <v>6.8</v>
      </c>
      <c r="AR192" s="200">
        <f t="shared" si="298"/>
        <v>4.5999999999999996</v>
      </c>
      <c r="AS192" s="199">
        <f t="shared" si="299"/>
        <v>0.5</v>
      </c>
      <c r="AT192" s="199">
        <f>IF('Indicator Data'!L192="No data","x",IF('Indicator Data'!CC192&lt;1000,"x",ROUND((IF('Indicator Data'!L192&gt;AT$3,10,IF('Indicator Data'!L192&lt;AT$4,0,10-(AT$3-'Indicator Data'!L192)/(AT$3-AT$4)*10))),1)))</f>
        <v>3.8</v>
      </c>
      <c r="AU192" s="200">
        <f t="shared" si="300"/>
        <v>2.2000000000000002</v>
      </c>
      <c r="AV192" s="201" t="str">
        <f>IF('Indicator Data'!M192="No data","x",ROUND(IF('Indicator Data'!M192=0,0,IF(LOG('Indicator Data'!M192)&gt;AV$3,10,IF(LOG('Indicator Data'!M192)&lt;AV$4,0,10-(AV$3-LOG('Indicator Data'!M192))/(AV$3-AV$4)*10))),1))</f>
        <v>x</v>
      </c>
      <c r="AW192" s="198" t="str">
        <f>IF(AV192="x","x",'Indicator Data'!M192/'Indicator Data'!$CB192)</f>
        <v>x</v>
      </c>
      <c r="AX192" s="201" t="str">
        <f t="shared" si="301"/>
        <v>x</v>
      </c>
      <c r="AY192" s="197" t="str">
        <f t="shared" si="261"/>
        <v>x</v>
      </c>
      <c r="AZ192" s="201" t="str">
        <f>IF('Indicator Data'!N192="No data","x",ROUND(IF('Indicator Data'!N192=0,0,IF(LOG('Indicator Data'!N192)&gt;AZ$3,10,IF(LOG('Indicator Data'!N192)&lt;AZ$4,0,10-(AZ$3-LOG('Indicator Data'!N192))/(AZ$3-AZ$4)*10))),1))</f>
        <v>x</v>
      </c>
      <c r="BA192" s="198" t="str">
        <f>IF(AZ192="x","x",'Indicator Data'!N192/'Indicator Data'!$CB192)</f>
        <v>x</v>
      </c>
      <c r="BB192" s="201" t="str">
        <f t="shared" si="302"/>
        <v>x</v>
      </c>
      <c r="BC192" s="197" t="str">
        <f t="shared" si="262"/>
        <v>x</v>
      </c>
      <c r="BD192" s="201" t="str">
        <f>IF('Indicator Data'!O192="No data","x",ROUND(IF('Indicator Data'!O192=0,0,IF(LOG('Indicator Data'!O192)&gt;BD$3,10,IF(LOG('Indicator Data'!O192)&lt;BD$4,0,10-(BD$3-LOG('Indicator Data'!O192))/(BD$3-BD$4)*10))),1))</f>
        <v>x</v>
      </c>
      <c r="BE192" s="198" t="str">
        <f>IF(BD192="x","x",'Indicator Data'!O192/'Indicator Data'!$CB192)</f>
        <v>x</v>
      </c>
      <c r="BF192" s="201" t="str">
        <f t="shared" si="303"/>
        <v>x</v>
      </c>
      <c r="BG192" s="197" t="str">
        <f t="shared" si="263"/>
        <v>x</v>
      </c>
      <c r="BH192" s="201" t="str">
        <f>IF('Indicator Data'!P192="No data","x",ROUND(IF('Indicator Data'!P192=0,0,IF(LOG('Indicator Data'!P192)&gt;BH$3,10,IF(LOG('Indicator Data'!P192)&lt;BH$4,0,10-(BH$3-LOG('Indicator Data'!P192))/(BH$3-BH$4)*10))),1))</f>
        <v>x</v>
      </c>
      <c r="BI192" s="198" t="str">
        <f>IF(BH192="x","x",'Indicator Data'!P192/'Indicator Data'!$CB192)</f>
        <v>x</v>
      </c>
      <c r="BJ192" s="201" t="str">
        <f t="shared" si="304"/>
        <v>x</v>
      </c>
      <c r="BK192" s="197" t="str">
        <f t="shared" si="264"/>
        <v>x</v>
      </c>
      <c r="BL192" s="199" t="str">
        <f t="shared" si="265"/>
        <v>x</v>
      </c>
      <c r="BM192" s="201">
        <f>ROUND(IF('Indicator Data'!Q192=0,0,IF(LOG('Indicator Data'!Q192)&gt;BM$3,10,IF(LOG('Indicator Data'!Q192)&lt;BM$4,0,10-(BM$3-LOG('Indicator Data'!Q192))/(BM$3-BM$4)*10))),1)</f>
        <v>9</v>
      </c>
      <c r="BN192" s="252">
        <f>'Indicator Data'!R192</f>
        <v>0.69749249199999996</v>
      </c>
      <c r="BO192" s="201">
        <f t="shared" si="305"/>
        <v>7</v>
      </c>
      <c r="BP192" s="201">
        <f t="shared" si="306"/>
        <v>8.1999999999999993</v>
      </c>
      <c r="BQ192" s="201">
        <f>ROUND(IF('Indicator Data'!S192=0,0,IF(LOG('Indicator Data'!S192)&gt;BQ$3,10,IF(LOG('Indicator Data'!S192)&lt;BQ$4,0,10-(BQ$3-LOG('Indicator Data'!S192))/(BQ$3-BQ$4)*10))),1)</f>
        <v>9</v>
      </c>
      <c r="BR192" s="252">
        <f>'Indicator Data'!T192</f>
        <v>0.69262135599999997</v>
      </c>
      <c r="BS192" s="201">
        <f t="shared" si="307"/>
        <v>6.9</v>
      </c>
      <c r="BT192" s="201">
        <f t="shared" si="308"/>
        <v>8.1</v>
      </c>
      <c r="BU192" s="197">
        <f t="shared" si="309"/>
        <v>8.1999999999999993</v>
      </c>
      <c r="BV192" s="201">
        <f>ROUND(IF('Indicator Data'!U192=0,0,IF(LOG('Indicator Data'!U192)&gt;BV$3,10,IF(LOG('Indicator Data'!U192)&lt;BV$4,0,10-(BV$3-LOG('Indicator Data'!U192))/(BV$3-BV$4)*10))),1)</f>
        <v>9.1</v>
      </c>
      <c r="BW192" s="198">
        <f>'Indicator Data'!U192/'Indicator Data'!$CB192</f>
        <v>0.72460490699696567</v>
      </c>
      <c r="BX192" s="201">
        <f t="shared" si="310"/>
        <v>8.1</v>
      </c>
      <c r="BY192" s="197">
        <f t="shared" si="266"/>
        <v>8.6999999999999993</v>
      </c>
      <c r="BZ192" s="201">
        <f>ROUND(IF('Indicator Data'!V192=0,0,IF(LOG('Indicator Data'!V192)&gt;BZ$3,10,IF(LOG('Indicator Data'!V192)&lt;BZ$4,0,10-(BZ$3-LOG('Indicator Data'!V192))/(BZ$3-BZ$4)*10))),1)</f>
        <v>9.1999999999999993</v>
      </c>
      <c r="CA192" s="198">
        <f>IF('Indicator Data'!V192/'Indicator Data'!$CB192&gt;1,1,'Indicator Data'!V192/'Indicator Data'!$CB192)</f>
        <v>0.89251200567198918</v>
      </c>
      <c r="CB192" s="201">
        <f t="shared" si="311"/>
        <v>8.9</v>
      </c>
      <c r="CC192" s="197">
        <f t="shared" si="267"/>
        <v>9.1</v>
      </c>
      <c r="CD192" s="201">
        <f>ROUND(IF('Indicator Data'!W192=0,0,IF(LOG('Indicator Data'!W192)&gt;CD$3,10,IF(LOG('Indicator Data'!W192)&lt;CD$4,0,10-(CD$3-LOG('Indicator Data'!W192))/(CD$3-CD$4)*10))),1)</f>
        <v>9.1</v>
      </c>
      <c r="CE192" s="198">
        <f>'Indicator Data'!W192/'Indicator Data'!$CB192</f>
        <v>0.79772072504379488</v>
      </c>
      <c r="CF192" s="201">
        <f t="shared" si="312"/>
        <v>8</v>
      </c>
      <c r="CG192" s="197">
        <f t="shared" si="268"/>
        <v>8.6</v>
      </c>
      <c r="CH192" s="199">
        <f t="shared" si="313"/>
        <v>8.6999999999999993</v>
      </c>
      <c r="CI192" s="201">
        <f>IF('Indicator Data'!BR192="No data","x",ROUND(IF('Indicator Data'!BR192&gt;CI$3,0,IF('Indicator Data'!BR192&lt;CI$4,10,(CI$3-'Indicator Data'!BR192)/(CI$3-CI$4)*10)),1))</f>
        <v>0.7</v>
      </c>
      <c r="CJ192" s="201">
        <f>IF('Indicator Data'!BS192="No data","x",ROUND(IF('Indicator Data'!BS192&gt;CJ$3,0,IF('Indicator Data'!BS192&lt;CJ$4,10,(CJ$3-'Indicator Data'!BS192)/(CJ$3-CJ$4)*10)),1))</f>
        <v>0.7</v>
      </c>
      <c r="CK192" s="201" t="str">
        <f>IF('Indicator Data'!AC192="No data","x",ROUND(IF('Indicator Data'!AC192&gt;CK$3,0,IF('Indicator Data'!AC192&lt;CK$4,10,(CK$3-'Indicator Data'!AC192)/(CK$3-CK$4)*10)),1))</f>
        <v>x</v>
      </c>
      <c r="CL192" s="197">
        <f t="shared" si="314"/>
        <v>0.7</v>
      </c>
      <c r="CM192" s="201">
        <f>IF('Indicator Data'!X192="No data","x",ROUND(IF(LOG('Indicator Data'!X192)&gt;CM$3,10,IF(LOG('Indicator Data'!X192)&lt;CM$4,0,10-(CM$3-LOG('Indicator Data'!X192))/(CM$3-CM$4)*10)),1))</f>
        <v>5</v>
      </c>
      <c r="CN192" s="201">
        <f>IF('Indicator Data'!Y192="No data","x",ROUND(IF('Indicator Data'!Y192&gt;CN$3,10,IF('Indicator Data'!Y192&lt;CN$4,0,10-(CN$3-'Indicator Data'!Y192)/(CN$3-CN$4)*10)),1))</f>
        <v>0</v>
      </c>
      <c r="CO192" s="201">
        <f>IF('Indicator Data'!Z192="No data","x",ROUND(IF('Indicator Data'!Z192&gt;CO$3,10,IF('Indicator Data'!Z192&lt;CO$4,0,10-(CO$3-'Indicator Data'!Z192)/(CO$3-CO$4)*10)),1))</f>
        <v>8.8000000000000007</v>
      </c>
      <c r="CP192" s="201" t="str">
        <f>IF('Indicator Data'!AA192="No data","x",ROUND(IF('Indicator Data'!AA192&gt;CP$3,10,IF('Indicator Data'!AA192&lt;CP$4,0,10-(CP$3-'Indicator Data'!AA192)/(CP$3-CP$4)*10)),1))</f>
        <v>x</v>
      </c>
      <c r="CQ192" s="197">
        <f t="shared" si="269"/>
        <v>4.5999999999999996</v>
      </c>
      <c r="CR192" s="199">
        <f t="shared" si="270"/>
        <v>3.3</v>
      </c>
      <c r="CS192" s="201">
        <f>IF('Indicator Data'!AF192="No data","x",ROUND(IF('Indicator Data'!AF192&gt;CS$3,10,IF('Indicator Data'!AF192&lt;CS$4,0,10-(CS$3-'Indicator Data'!AF192)/(CS$3-CS$4)*10)),1))</f>
        <v>4.9000000000000004</v>
      </c>
      <c r="CT192" s="201">
        <f>IF('Indicator Data'!AG192="No data","x",ROUND(IF('Indicator Data'!AG192&gt;CT$3,10,IF('Indicator Data'!AG192&lt;CT$4,0,10-(CT$3-'Indicator Data'!AG192)/(CT$3-CT$4)*10)),1))</f>
        <v>2.2000000000000002</v>
      </c>
      <c r="CU192" s="197">
        <f t="shared" si="271"/>
        <v>4.2</v>
      </c>
      <c r="CV192" s="201">
        <f>IF('Indicator Data'!AB192="No data","x",ROUND(IF('Indicator Data'!AB192&gt;CV$3,10,IF('Indicator Data'!AB192&lt;CV$4,0,10-(CV$3-'Indicator Data'!AB192)/(CV$3-CV$4)*10)),1))</f>
        <v>1</v>
      </c>
      <c r="CW192" s="197">
        <f t="shared" si="272"/>
        <v>0.8</v>
      </c>
      <c r="CX192" s="198">
        <f>IF('Indicator Data'!AD192="No data","x",'Indicator Data'!AD192/'Indicator Data'!$CA192)</f>
        <v>5.1160603325164911E-4</v>
      </c>
      <c r="CY192" s="201">
        <f t="shared" si="315"/>
        <v>4.9000000000000004</v>
      </c>
      <c r="CZ192" s="201">
        <f>IF('Indicator Data'!AE192="No data","x",ROUND(IF('Indicator Data'!AE192&gt;CZ$3,0,IF('Indicator Data'!AE192&lt;CZ$4,10,(CZ$3-'Indicator Data'!AE192)/(CZ$3-CZ$4)*10)),1))</f>
        <v>2</v>
      </c>
      <c r="DA192" s="197">
        <f t="shared" si="273"/>
        <v>3.5</v>
      </c>
      <c r="DB192" s="199">
        <f t="shared" si="274"/>
        <v>2.8</v>
      </c>
      <c r="DC192" s="200">
        <f t="shared" si="316"/>
        <v>5.7</v>
      </c>
      <c r="DD192" s="202">
        <f t="shared" si="317"/>
        <v>6.2</v>
      </c>
      <c r="DE192" s="201">
        <f>ROUND(IF('Indicator Data'!AH192=0,0,IF('Indicator Data'!AH192&gt;DE$3,10,IF('Indicator Data'!AH192&lt;DE$4,0,10-(DE$3-'Indicator Data'!AH192)/(DE$3-DE$4)*10))),1)</f>
        <v>4.2</v>
      </c>
      <c r="DF192" s="201">
        <f>ROUND(IF('Indicator Data'!AI192=0,0,IF(LOG('Indicator Data'!AI192)&gt;LOG(DF$3),10,IF(LOG('Indicator Data'!AI192)&lt;LOG(DF$4),0,10-(LOG(DF$3)-LOG('Indicator Data'!AI192))/(LOG(DF$3)-LOG(DF$4))*10))),1)</f>
        <v>6.8</v>
      </c>
      <c r="DG192" s="203">
        <f t="shared" si="318"/>
        <v>5.7</v>
      </c>
      <c r="DH192" s="197">
        <f>'Indicator Data'!AJ192</f>
        <v>0</v>
      </c>
      <c r="DI192" s="197">
        <f>'Indicator Data'!AK192</f>
        <v>0</v>
      </c>
      <c r="DJ192" s="200">
        <f t="shared" si="319"/>
        <v>0</v>
      </c>
      <c r="DK192" s="202">
        <f t="shared" si="320"/>
        <v>4</v>
      </c>
      <c r="DL192" s="13"/>
      <c r="DM192" s="24"/>
      <c r="DN192" s="2"/>
    </row>
    <row r="193" spans="1:118">
      <c r="A193" s="205" t="str">
        <f>'Indicator Data'!A193</f>
        <v>Viet Nam</v>
      </c>
      <c r="B193" s="206" t="str">
        <f>'Indicator Data'!B193</f>
        <v>VNM</v>
      </c>
      <c r="C193" s="204">
        <f>ROUND(IF('Indicator Data'!C193=0,0.1,IF(LOG('Indicator Data'!C193)&gt;C$3,10,IF(LOG('Indicator Data'!C193)&lt;C$4,0,10-(C$3-LOG('Indicator Data'!C193))/(C$3-C$4)*10))),1)</f>
        <v>8.9</v>
      </c>
      <c r="D193" s="196">
        <f>ROUND(IF('Indicator Data'!D193=0,0.1,IF(LOG('Indicator Data'!D193)&gt;D$3,10,IF(LOG('Indicator Data'!D193)&lt;D$4,0,10-(D$3-LOG('Indicator Data'!D193))/(D$3-D$4)*10))),1)</f>
        <v>0.1</v>
      </c>
      <c r="E193" s="197">
        <f t="shared" si="275"/>
        <v>6.2</v>
      </c>
      <c r="F193" s="197">
        <f>IF('Indicator Data'!E193="No data",0.1,(ROUND(IF('Indicator Data'!E193=0,0,IF(LOG('Indicator Data'!E193)&gt;F$3,10,IF(LOG('Indicator Data'!E193)&lt;F$4,0,10-(F$3-LOG('Indicator Data'!E193))/(F$3-F$4)*10))),1)))</f>
        <v>10</v>
      </c>
      <c r="G193" s="197">
        <f>ROUND(IF('Indicator Data'!F193=0,0,IF(LOG('Indicator Data'!F193)&gt;G$3,10,IF(LOG('Indicator Data'!F193)&lt;G$4,0,10-(G$3-LOG('Indicator Data'!F193))/(G$3-G$4)*10))),1)</f>
        <v>7.7</v>
      </c>
      <c r="H193" s="196">
        <f>ROUND(IF('Indicator Data'!G193=0,0,IF(LOG('Indicator Data'!G193)&gt;H$3,10,IF(LOG('Indicator Data'!G193)&lt;H$4,0,10-(H$3-LOG('Indicator Data'!G193))/(H$3-H$4)*10))),1)</f>
        <v>9.8000000000000007</v>
      </c>
      <c r="I193" s="196">
        <f>ROUND(IF('Indicator Data'!H193=0,0,IF(LOG('Indicator Data'!H193)&gt;I$3,10,IF(LOG('Indicator Data'!H193)&lt;I$4,0,10-(I$3-LOG('Indicator Data'!H193))/(I$3-I$4)*10))),1)</f>
        <v>9.8000000000000007</v>
      </c>
      <c r="J193" s="196">
        <f t="shared" si="276"/>
        <v>9.8000000000000007</v>
      </c>
      <c r="K193" s="196">
        <f>ROUND(IF('Indicator Data'!I193=0,0,IF(LOG('Indicator Data'!I193)&gt;K$3,10,IF(LOG('Indicator Data'!I193)&lt;K$4,0,10-(K$3-LOG('Indicator Data'!I193))/(K$3-K$4)*10))),1)</f>
        <v>9.3000000000000007</v>
      </c>
      <c r="L193" s="197">
        <f t="shared" si="277"/>
        <v>9.6</v>
      </c>
      <c r="M193" s="197">
        <f>ROUND(IF('Indicator Data'!J193=0,0,IF(LOG('Indicator Data'!J193)&gt;M$3,10,IF(LOG('Indicator Data'!J193)&lt;M$4,0,10-(M$3-LOG('Indicator Data'!J193))/(M$3-M$4)*10))),1)</f>
        <v>10</v>
      </c>
      <c r="N193" s="198">
        <f>'Indicator Data'!C193/'Indicator Data'!$CB193</f>
        <v>3.8177697267284511E-4</v>
      </c>
      <c r="O193" s="198">
        <f>'Indicator Data'!D193/'Indicator Data'!$CB193</f>
        <v>0</v>
      </c>
      <c r="P193" s="198">
        <f>IF(F193=0.1,"x",'Indicator Data'!E193/'Indicator Data'!$CB193)</f>
        <v>1.8777858000771478E-2</v>
      </c>
      <c r="Q193" s="198">
        <f>'Indicator Data'!F193/'Indicator Data'!$CB193</f>
        <v>4.4257098543670357E-6</v>
      </c>
      <c r="R193" s="198">
        <f>'Indicator Data'!G193/'Indicator Data'!$CB193</f>
        <v>8.9605155763231529E-3</v>
      </c>
      <c r="S193" s="198">
        <f>'Indicator Data'!H193/'Indicator Data'!$CB193</f>
        <v>7.716894943212185E-4</v>
      </c>
      <c r="T193" s="198">
        <f>'Indicator Data'!I193/'Indicator Data'!$CB193</f>
        <v>4.9753900032688649E-3</v>
      </c>
      <c r="U193" s="198">
        <f>'Indicator Data'!J193/'Indicator Data'!$CB193</f>
        <v>2.4029198283070765E-3</v>
      </c>
      <c r="V193" s="196">
        <f t="shared" si="278"/>
        <v>1.9</v>
      </c>
      <c r="W193" s="196">
        <f t="shared" si="279"/>
        <v>0</v>
      </c>
      <c r="X193" s="197">
        <f t="shared" si="280"/>
        <v>1</v>
      </c>
      <c r="Y193" s="197">
        <f t="shared" si="281"/>
        <v>10</v>
      </c>
      <c r="Z193" s="197">
        <f t="shared" si="282"/>
        <v>7</v>
      </c>
      <c r="AA193" s="196">
        <f t="shared" si="283"/>
        <v>5</v>
      </c>
      <c r="AB193" s="196">
        <f t="shared" si="284"/>
        <v>1.5</v>
      </c>
      <c r="AC193" s="196">
        <f t="shared" si="285"/>
        <v>3.4</v>
      </c>
      <c r="AD193" s="196">
        <f t="shared" si="286"/>
        <v>5</v>
      </c>
      <c r="AE193" s="197">
        <f t="shared" si="287"/>
        <v>4.2</v>
      </c>
      <c r="AF193" s="197">
        <f t="shared" si="288"/>
        <v>0.8</v>
      </c>
      <c r="AG193" s="196">
        <f>ROUND(IF('Indicator Data'!K193=0,0,IF('Indicator Data'!K193&gt;AG$3,10,IF('Indicator Data'!K193&lt;AG$4,0,10-(AG$3-'Indicator Data'!K193)/(AG$3-AG$4)*10))),1)</f>
        <v>6.7</v>
      </c>
      <c r="AH193" s="199">
        <f t="shared" si="289"/>
        <v>5.4</v>
      </c>
      <c r="AI193" s="199">
        <f t="shared" si="290"/>
        <v>0.1</v>
      </c>
      <c r="AJ193" s="197">
        <f t="shared" si="291"/>
        <v>7.4</v>
      </c>
      <c r="AK193" s="197">
        <f t="shared" si="292"/>
        <v>5.7</v>
      </c>
      <c r="AL193" s="199">
        <f t="shared" si="293"/>
        <v>6.6</v>
      </c>
      <c r="AM193" s="199">
        <f t="shared" si="294"/>
        <v>7.2</v>
      </c>
      <c r="AN193" s="197">
        <f t="shared" si="295"/>
        <v>7.7</v>
      </c>
      <c r="AO193" s="200">
        <f t="shared" si="296"/>
        <v>4.0999999999999996</v>
      </c>
      <c r="AP193" s="200">
        <f t="shared" si="260"/>
        <v>10</v>
      </c>
      <c r="AQ193" s="200">
        <f t="shared" si="297"/>
        <v>7.4</v>
      </c>
      <c r="AR193" s="200">
        <f t="shared" si="298"/>
        <v>7.9</v>
      </c>
      <c r="AS193" s="199">
        <f t="shared" si="299"/>
        <v>7.2</v>
      </c>
      <c r="AT193" s="199">
        <f>IF('Indicator Data'!L193="No data","x",IF('Indicator Data'!CC193&lt;1000,"x",ROUND((IF('Indicator Data'!L193&gt;AT$3,10,IF('Indicator Data'!L193&lt;AT$4,0,10-(AT$3-'Indicator Data'!L193)/(AT$3-AT$4)*10))),1)))</f>
        <v>1</v>
      </c>
      <c r="AU193" s="200">
        <f t="shared" si="300"/>
        <v>4.0999999999999996</v>
      </c>
      <c r="AV193" s="201">
        <f>IF('Indicator Data'!M193="No data","x",ROUND(IF('Indicator Data'!M193=0,0,IF(LOG('Indicator Data'!M193)&gt;AV$3,10,IF(LOG('Indicator Data'!M193)&lt;AV$4,0,10-(AV$3-LOG('Indicator Data'!M193))/(AV$3-AV$4)*10))),1))</f>
        <v>9.4</v>
      </c>
      <c r="AW193" s="198">
        <f>IF(AV193="x","x",'Indicator Data'!M193/'Indicator Data'!$CB193)</f>
        <v>0.42401964935203207</v>
      </c>
      <c r="AX193" s="201">
        <f t="shared" si="301"/>
        <v>4.7</v>
      </c>
      <c r="AY193" s="197">
        <f t="shared" si="261"/>
        <v>7.8</v>
      </c>
      <c r="AZ193" s="201" t="str">
        <f>IF('Indicator Data'!N193="No data","x",ROUND(IF('Indicator Data'!N193=0,0,IF(LOG('Indicator Data'!N193)&gt;AZ$3,10,IF(LOG('Indicator Data'!N193)&lt;AZ$4,0,10-(AZ$3-LOG('Indicator Data'!N193))/(AZ$3-AZ$4)*10))),1))</f>
        <v>x</v>
      </c>
      <c r="BA193" s="198" t="str">
        <f>IF(AZ193="x","x",'Indicator Data'!N193/'Indicator Data'!$CB193)</f>
        <v>x</v>
      </c>
      <c r="BB193" s="201" t="str">
        <f t="shared" si="302"/>
        <v>x</v>
      </c>
      <c r="BC193" s="197" t="str">
        <f t="shared" si="262"/>
        <v>x</v>
      </c>
      <c r="BD193" s="201" t="str">
        <f>IF('Indicator Data'!O193="No data","x",ROUND(IF('Indicator Data'!O193=0,0,IF(LOG('Indicator Data'!O193)&gt;BD$3,10,IF(LOG('Indicator Data'!O193)&lt;BD$4,0,10-(BD$3-LOG('Indicator Data'!O193))/(BD$3-BD$4)*10))),1))</f>
        <v>x</v>
      </c>
      <c r="BE193" s="198" t="str">
        <f>IF(BD193="x","x",'Indicator Data'!O193/'Indicator Data'!$CB193)</f>
        <v>x</v>
      </c>
      <c r="BF193" s="201" t="str">
        <f t="shared" si="303"/>
        <v>x</v>
      </c>
      <c r="BG193" s="197" t="str">
        <f t="shared" si="263"/>
        <v>x</v>
      </c>
      <c r="BH193" s="201" t="str">
        <f>IF('Indicator Data'!P193="No data","x",ROUND(IF('Indicator Data'!P193=0,0,IF(LOG('Indicator Data'!P193)&gt;BH$3,10,IF(LOG('Indicator Data'!P193)&lt;BH$4,0,10-(BH$3-LOG('Indicator Data'!P193))/(BH$3-BH$4)*10))),1))</f>
        <v>x</v>
      </c>
      <c r="BI193" s="198" t="str">
        <f>IF(BH193="x","x",'Indicator Data'!P193/'Indicator Data'!$CB193)</f>
        <v>x</v>
      </c>
      <c r="BJ193" s="201" t="str">
        <f t="shared" si="304"/>
        <v>x</v>
      </c>
      <c r="BK193" s="197" t="str">
        <f t="shared" si="264"/>
        <v>x</v>
      </c>
      <c r="BL193" s="199">
        <f t="shared" si="265"/>
        <v>7.8</v>
      </c>
      <c r="BM193" s="201">
        <f>ROUND(IF('Indicator Data'!Q193=0,0,IF(LOG('Indicator Data'!Q193)&gt;BM$3,10,IF(LOG('Indicator Data'!Q193)&lt;BM$4,0,10-(BM$3-LOG('Indicator Data'!Q193))/(BM$3-BM$4)*10))),1)</f>
        <v>8.6</v>
      </c>
      <c r="BN193" s="252">
        <f>'Indicator Data'!R193</f>
        <v>0.10977205499999999</v>
      </c>
      <c r="BO193" s="201">
        <f t="shared" si="305"/>
        <v>1.1000000000000001</v>
      </c>
      <c r="BP193" s="201">
        <f t="shared" si="306"/>
        <v>6.1</v>
      </c>
      <c r="BQ193" s="201">
        <f>ROUND(IF('Indicator Data'!S193=0,0,IF(LOG('Indicator Data'!S193)&gt;BQ$3,10,IF(LOG('Indicator Data'!S193)&lt;BQ$4,0,10-(BQ$3-LOG('Indicator Data'!S193))/(BQ$3-BQ$4)*10))),1)</f>
        <v>9</v>
      </c>
      <c r="BR193" s="252">
        <f>'Indicator Data'!T193</f>
        <v>0.218425061</v>
      </c>
      <c r="BS193" s="201">
        <f t="shared" si="307"/>
        <v>2.2000000000000002</v>
      </c>
      <c r="BT193" s="201">
        <f t="shared" si="308"/>
        <v>6.8</v>
      </c>
      <c r="BU193" s="197">
        <f t="shared" si="309"/>
        <v>6.5</v>
      </c>
      <c r="BV193" s="201">
        <f>ROUND(IF('Indicator Data'!U193=0,0,IF(LOG('Indicator Data'!U193)&gt;BV$3,10,IF(LOG('Indicator Data'!U193)&lt;BV$4,0,10-(BV$3-LOG('Indicator Data'!U193))/(BV$3-BV$4)*10))),1)</f>
        <v>9.8000000000000007</v>
      </c>
      <c r="BW193" s="198">
        <f>'Indicator Data'!U193/'Indicator Data'!$CB193</f>
        <v>0.78595381539533193</v>
      </c>
      <c r="BX193" s="201">
        <f t="shared" si="310"/>
        <v>8.6999999999999993</v>
      </c>
      <c r="BY193" s="197">
        <f t="shared" si="266"/>
        <v>9.3000000000000007</v>
      </c>
      <c r="BZ193" s="201">
        <f>ROUND(IF('Indicator Data'!V193=0,0,IF(LOG('Indicator Data'!V193)&gt;BZ$3,10,IF(LOG('Indicator Data'!V193)&lt;BZ$4,0,10-(BZ$3-LOG('Indicator Data'!V193))/(BZ$3-BZ$4)*10))),1)</f>
        <v>9.9</v>
      </c>
      <c r="CA193" s="198">
        <f>IF('Indicator Data'!V193/'Indicator Data'!$CB193&gt;1,1,'Indicator Data'!V193/'Indicator Data'!$CB193)</f>
        <v>0.94731148437659674</v>
      </c>
      <c r="CB193" s="201">
        <f t="shared" si="311"/>
        <v>9.5</v>
      </c>
      <c r="CC193" s="197">
        <f t="shared" si="267"/>
        <v>9.6999999999999993</v>
      </c>
      <c r="CD193" s="201">
        <f>ROUND(IF('Indicator Data'!W193=0,0,IF(LOG('Indicator Data'!W193)&gt;CD$3,10,IF(LOG('Indicator Data'!W193)&lt;CD$4,0,10-(CD$3-LOG('Indicator Data'!W193))/(CD$3-CD$4)*10))),1)</f>
        <v>9.9</v>
      </c>
      <c r="CE193" s="198">
        <f>'Indicator Data'!W193/'Indicator Data'!$CB193</f>
        <v>0.96493329667640559</v>
      </c>
      <c r="CF193" s="201">
        <f t="shared" si="312"/>
        <v>9.6</v>
      </c>
      <c r="CG193" s="197">
        <f t="shared" si="268"/>
        <v>9.8000000000000007</v>
      </c>
      <c r="CH193" s="199">
        <f t="shared" si="313"/>
        <v>9.1</v>
      </c>
      <c r="CI193" s="201">
        <f>IF('Indicator Data'!BR193="No data","x",ROUND(IF('Indicator Data'!BR193&gt;CI$3,0,IF('Indicator Data'!BR193&lt;CI$4,10,(CI$3-'Indicator Data'!BR193)/(CI$3-CI$4)*10)),1))</f>
        <v>1.8</v>
      </c>
      <c r="CJ193" s="201">
        <f>IF('Indicator Data'!BS193="No data","x",ROUND(IF('Indicator Data'!BS193&gt;CJ$3,0,IF('Indicator Data'!BS193&lt;CJ$4,10,(CJ$3-'Indicator Data'!BS193)/(CJ$3-CJ$4)*10)),1))</f>
        <v>0.9</v>
      </c>
      <c r="CK193" s="201">
        <f>IF('Indicator Data'!AC193="No data","x",ROUND(IF('Indicator Data'!AC193&gt;CK$3,0,IF('Indicator Data'!AC193&lt;CK$4,10,(CK$3-'Indicator Data'!AC193)/(CK$3-CK$4)*10)),1))</f>
        <v>1.4</v>
      </c>
      <c r="CL193" s="197">
        <f t="shared" si="314"/>
        <v>1.4</v>
      </c>
      <c r="CM193" s="201">
        <f>IF('Indicator Data'!X193="No data","x",ROUND(IF(LOG('Indicator Data'!X193)&gt;CM$3,10,IF(LOG('Indicator Data'!X193)&lt;CM$4,0,10-(CM$3-LOG('Indicator Data'!X193))/(CM$3-CM$4)*10)),1))</f>
        <v>8.3000000000000007</v>
      </c>
      <c r="CN193" s="201">
        <f>IF('Indicator Data'!Y193="No data","x",ROUND(IF('Indicator Data'!Y193&gt;CN$3,10,IF('Indicator Data'!Y193&lt;CN$4,0,10-(CN$3-'Indicator Data'!Y193)/(CN$3-CN$4)*10)),1))</f>
        <v>5.7</v>
      </c>
      <c r="CO193" s="201">
        <f>IF('Indicator Data'!Z193="No data","x",ROUND(IF('Indicator Data'!Z193&gt;CO$3,10,IF('Indicator Data'!Z193&lt;CO$4,0,10-(CO$3-'Indicator Data'!Z193)/(CO$3-CO$4)*10)),1))</f>
        <v>3.7</v>
      </c>
      <c r="CP193" s="201">
        <f>IF('Indicator Data'!AA193="No data","x",ROUND(IF('Indicator Data'!AA193&gt;CP$3,10,IF('Indicator Data'!AA193&lt;CP$4,0,10-(CP$3-'Indicator Data'!AA193)/(CP$3-CP$4)*10)),1))</f>
        <v>4.5</v>
      </c>
      <c r="CQ193" s="197">
        <f t="shared" si="269"/>
        <v>5.6</v>
      </c>
      <c r="CR193" s="199">
        <f t="shared" si="270"/>
        <v>4.2</v>
      </c>
      <c r="CS193" s="201">
        <f>IF('Indicator Data'!AF193="No data","x",ROUND(IF('Indicator Data'!AF193&gt;CS$3,10,IF('Indicator Data'!AF193&lt;CS$4,0,10-(CS$3-'Indicator Data'!AF193)/(CS$3-CS$4)*10)),1))</f>
        <v>1.5</v>
      </c>
      <c r="CT193" s="201">
        <f>IF('Indicator Data'!AG193="No data","x",ROUND(IF('Indicator Data'!AG193&gt;CT$3,10,IF('Indicator Data'!AG193&lt;CT$4,0,10-(CT$3-'Indicator Data'!AG193)/(CT$3-CT$4)*10)),1))</f>
        <v>2.1</v>
      </c>
      <c r="CU193" s="197">
        <f t="shared" si="271"/>
        <v>4.3</v>
      </c>
      <c r="CV193" s="201">
        <f>IF('Indicator Data'!AB193="No data","x",ROUND(IF('Indicator Data'!AB193&gt;CV$3,10,IF('Indicator Data'!AB193&lt;CV$4,0,10-(CV$3-'Indicator Data'!AB193)/(CV$3-CV$4)*10)),1))</f>
        <v>1</v>
      </c>
      <c r="CW193" s="197">
        <f t="shared" si="272"/>
        <v>1.3</v>
      </c>
      <c r="CX193" s="198">
        <f>IF('Indicator Data'!AD193="No data","x",'Indicator Data'!AD193/'Indicator Data'!$CA193)</f>
        <v>3.0614787149716365E-4</v>
      </c>
      <c r="CY193" s="201">
        <f t="shared" si="315"/>
        <v>6.9</v>
      </c>
      <c r="CZ193" s="201">
        <f>IF('Indicator Data'!AE193="No data","x",ROUND(IF('Indicator Data'!AE193&gt;CZ$3,0,IF('Indicator Data'!AE193&lt;CZ$4,10,(CZ$3-'Indicator Data'!AE193)/(CZ$3-CZ$4)*10)),1))</f>
        <v>2</v>
      </c>
      <c r="DA193" s="197">
        <f t="shared" si="273"/>
        <v>4.5</v>
      </c>
      <c r="DB193" s="199">
        <f t="shared" si="274"/>
        <v>3.4</v>
      </c>
      <c r="DC193" s="200">
        <f t="shared" si="316"/>
        <v>6.8</v>
      </c>
      <c r="DD193" s="202">
        <f t="shared" si="317"/>
        <v>7.4</v>
      </c>
      <c r="DE193" s="201">
        <f>ROUND(IF('Indicator Data'!AH193=0,0,IF('Indicator Data'!AH193&gt;DE$3,10,IF('Indicator Data'!AH193&lt;DE$4,0,10-(DE$3-'Indicator Data'!AH193)/(DE$3-DE$4)*10))),1)</f>
        <v>1.7</v>
      </c>
      <c r="DF193" s="201">
        <f>ROUND(IF('Indicator Data'!AI193=0,0,IF(LOG('Indicator Data'!AI193)&gt;LOG(DF$3),10,IF(LOG('Indicator Data'!AI193)&lt;LOG(DF$4),0,10-(LOG(DF$3)-LOG('Indicator Data'!AI193))/(LOG(DF$3)-LOG(DF$4))*10))),1)</f>
        <v>6.1</v>
      </c>
      <c r="DG193" s="203">
        <f t="shared" si="318"/>
        <v>4.2</v>
      </c>
      <c r="DH193" s="197">
        <f>'Indicator Data'!AJ193</f>
        <v>0</v>
      </c>
      <c r="DI193" s="197">
        <f>'Indicator Data'!AK193</f>
        <v>0</v>
      </c>
      <c r="DJ193" s="200">
        <f t="shared" si="319"/>
        <v>0</v>
      </c>
      <c r="DK193" s="202">
        <f t="shared" si="320"/>
        <v>2.9</v>
      </c>
      <c r="DL193" s="13"/>
      <c r="DM193" s="24"/>
      <c r="DN193" s="2"/>
    </row>
    <row r="194" spans="1:118">
      <c r="A194" s="205" t="str">
        <f>'Indicator Data'!A194</f>
        <v>Yemen</v>
      </c>
      <c r="B194" s="206" t="str">
        <f>'Indicator Data'!B194</f>
        <v>YEM</v>
      </c>
      <c r="C194" s="204">
        <f>ROUND(IF('Indicator Data'!C194=0,0.1,IF(LOG('Indicator Data'!C194)&gt;C$3,10,IF(LOG('Indicator Data'!C194)&lt;C$4,0,10-(C$3-LOG('Indicator Data'!C194))/(C$3-C$4)*10))),1)</f>
        <v>6</v>
      </c>
      <c r="D194" s="196">
        <f>ROUND(IF('Indicator Data'!D194=0,0.1,IF(LOG('Indicator Data'!D194)&gt;D$3,10,IF(LOG('Indicator Data'!D194)&lt;D$4,0,10-(D$3-LOG('Indicator Data'!D194))/(D$3-D$4)*10))),1)</f>
        <v>0.1</v>
      </c>
      <c r="E194" s="197">
        <f t="shared" si="275"/>
        <v>3.6</v>
      </c>
      <c r="F194" s="197">
        <f>IF('Indicator Data'!E194="No data",0.1,(ROUND(IF('Indicator Data'!E194=0,0,IF(LOG('Indicator Data'!E194)&gt;F$3,10,IF(LOG('Indicator Data'!E194)&lt;F$4,0,10-(F$3-LOG('Indicator Data'!E194))/(F$3-F$4)*10))),1)))</f>
        <v>7</v>
      </c>
      <c r="G194" s="197">
        <f>ROUND(IF('Indicator Data'!F194=0,0,IF(LOG('Indicator Data'!F194)&gt;G$3,10,IF(LOG('Indicator Data'!F194)&lt;G$4,0,10-(G$3-LOG('Indicator Data'!F194))/(G$3-G$4)*10))),1)</f>
        <v>5.6</v>
      </c>
      <c r="H194" s="196">
        <f>ROUND(IF('Indicator Data'!G194=0,0,IF(LOG('Indicator Data'!G194)&gt;H$3,10,IF(LOG('Indicator Data'!G194)&lt;H$4,0,10-(H$3-LOG('Indicator Data'!G194))/(H$3-H$4)*10))),1)</f>
        <v>0</v>
      </c>
      <c r="I194" s="196">
        <f>ROUND(IF('Indicator Data'!H194=0,0,IF(LOG('Indicator Data'!H194)&gt;I$3,10,IF(LOG('Indicator Data'!H194)&lt;I$4,0,10-(I$3-LOG('Indicator Data'!H194))/(I$3-I$4)*10))),1)</f>
        <v>0</v>
      </c>
      <c r="J194" s="196">
        <f t="shared" si="276"/>
        <v>0</v>
      </c>
      <c r="K194" s="196">
        <f>ROUND(IF('Indicator Data'!I194=0,0,IF(LOG('Indicator Data'!I194)&gt;K$3,10,IF(LOG('Indicator Data'!I194)&lt;K$4,0,10-(K$3-LOG('Indicator Data'!I194))/(K$3-K$4)*10))),1)</f>
        <v>0</v>
      </c>
      <c r="L194" s="197">
        <f t="shared" si="277"/>
        <v>0</v>
      </c>
      <c r="M194" s="197">
        <f>ROUND(IF('Indicator Data'!J194=0,0,IF(LOG('Indicator Data'!J194)&gt;M$3,10,IF(LOG('Indicator Data'!J194)&lt;M$4,0,10-(M$3-LOG('Indicator Data'!J194))/(M$3-M$4)*10))),1)</f>
        <v>0</v>
      </c>
      <c r="N194" s="198">
        <f>'Indicator Data'!C194/'Indicator Data'!$CB194</f>
        <v>9.5178842816915097E-5</v>
      </c>
      <c r="O194" s="198">
        <f>'Indicator Data'!D194/'Indicator Data'!$CB194</f>
        <v>0</v>
      </c>
      <c r="P194" s="198">
        <f>IF(F194=0.1,"x",'Indicator Data'!E194/'Indicator Data'!$CB194)</f>
        <v>2.2666847276866975E-3</v>
      </c>
      <c r="Q194" s="198">
        <f>'Indicator Data'!F194/'Indicator Data'!$CB194</f>
        <v>8.3138344269904694E-7</v>
      </c>
      <c r="R194" s="198">
        <f>'Indicator Data'!G194/'Indicator Data'!$CB194</f>
        <v>0</v>
      </c>
      <c r="S194" s="198">
        <f>'Indicator Data'!H194/'Indicator Data'!$CB194</f>
        <v>0</v>
      </c>
      <c r="T194" s="198">
        <f>'Indicator Data'!I194/'Indicator Data'!$CB194</f>
        <v>0</v>
      </c>
      <c r="U194" s="198">
        <f>'Indicator Data'!J194/'Indicator Data'!$CB194</f>
        <v>0</v>
      </c>
      <c r="V194" s="196">
        <f t="shared" si="278"/>
        <v>0.5</v>
      </c>
      <c r="W194" s="196">
        <f t="shared" si="279"/>
        <v>0</v>
      </c>
      <c r="X194" s="197">
        <f t="shared" si="280"/>
        <v>0.3</v>
      </c>
      <c r="Y194" s="197">
        <f t="shared" si="281"/>
        <v>1.5</v>
      </c>
      <c r="Z194" s="197">
        <f t="shared" si="282"/>
        <v>5.4</v>
      </c>
      <c r="AA194" s="196">
        <f t="shared" si="283"/>
        <v>0</v>
      </c>
      <c r="AB194" s="196">
        <f t="shared" si="284"/>
        <v>0</v>
      </c>
      <c r="AC194" s="196">
        <f t="shared" si="285"/>
        <v>0</v>
      </c>
      <c r="AD194" s="196">
        <f t="shared" si="286"/>
        <v>0</v>
      </c>
      <c r="AE194" s="197">
        <f t="shared" si="287"/>
        <v>0</v>
      </c>
      <c r="AF194" s="197">
        <f t="shared" si="288"/>
        <v>0</v>
      </c>
      <c r="AG194" s="196">
        <f>ROUND(IF('Indicator Data'!K194=0,0,IF('Indicator Data'!K194&gt;AG$3,10,IF('Indicator Data'!K194&lt;AG$4,0,10-(AG$3-'Indicator Data'!K194)/(AG$3-AG$4)*10))),1)</f>
        <v>0</v>
      </c>
      <c r="AH194" s="199">
        <f t="shared" si="289"/>
        <v>3.3</v>
      </c>
      <c r="AI194" s="199">
        <f t="shared" si="290"/>
        <v>0.1</v>
      </c>
      <c r="AJ194" s="197">
        <f t="shared" si="291"/>
        <v>0</v>
      </c>
      <c r="AK194" s="197">
        <f t="shared" si="292"/>
        <v>0</v>
      </c>
      <c r="AL194" s="199">
        <f t="shared" si="293"/>
        <v>0</v>
      </c>
      <c r="AM194" s="199">
        <f t="shared" si="294"/>
        <v>0</v>
      </c>
      <c r="AN194" s="197">
        <f t="shared" si="295"/>
        <v>0</v>
      </c>
      <c r="AO194" s="200">
        <f t="shared" si="296"/>
        <v>2.1</v>
      </c>
      <c r="AP194" s="200">
        <f t="shared" si="260"/>
        <v>4.8</v>
      </c>
      <c r="AQ194" s="200">
        <f t="shared" si="297"/>
        <v>5.5</v>
      </c>
      <c r="AR194" s="200">
        <f t="shared" si="298"/>
        <v>0</v>
      </c>
      <c r="AS194" s="199">
        <f t="shared" si="299"/>
        <v>0</v>
      </c>
      <c r="AT194" s="199">
        <f>IF('Indicator Data'!L194="No data","x",IF('Indicator Data'!CC194&lt;1000,"x",ROUND((IF('Indicator Data'!L194&gt;AT$3,10,IF('Indicator Data'!L194&lt;AT$4,0,10-(AT$3-'Indicator Data'!L194)/(AT$3-AT$4)*10))),1)))</f>
        <v>8.6</v>
      </c>
      <c r="AU194" s="200">
        <f t="shared" si="300"/>
        <v>4.3</v>
      </c>
      <c r="AV194" s="201">
        <f>IF('Indicator Data'!M194="No data","x",ROUND(IF('Indicator Data'!M194=0,0,IF(LOG('Indicator Data'!M194)&gt;AV$3,10,IF(LOG('Indicator Data'!M194)&lt;AV$4,0,10-(AV$3-LOG('Indicator Data'!M194))/(AV$3-AV$4)*10))),1))</f>
        <v>8.9</v>
      </c>
      <c r="AW194" s="198">
        <f>IF(AV194="x","x",'Indicator Data'!M194/'Indicator Data'!$CB194)</f>
        <v>0.64334975911909742</v>
      </c>
      <c r="AX194" s="201">
        <f t="shared" si="301"/>
        <v>7.1</v>
      </c>
      <c r="AY194" s="197">
        <f t="shared" si="261"/>
        <v>8.1</v>
      </c>
      <c r="AZ194" s="201" t="str">
        <f>IF('Indicator Data'!N194="No data","x",ROUND(IF('Indicator Data'!N194=0,0,IF(LOG('Indicator Data'!N194)&gt;AZ$3,10,IF(LOG('Indicator Data'!N194)&lt;AZ$4,0,10-(AZ$3-LOG('Indicator Data'!N194))/(AZ$3-AZ$4)*10))),1))</f>
        <v>x</v>
      </c>
      <c r="BA194" s="198" t="str">
        <f>IF(AZ194="x","x",'Indicator Data'!N194/'Indicator Data'!$CB194)</f>
        <v>x</v>
      </c>
      <c r="BB194" s="201" t="str">
        <f t="shared" si="302"/>
        <v>x</v>
      </c>
      <c r="BC194" s="197" t="str">
        <f t="shared" si="262"/>
        <v>x</v>
      </c>
      <c r="BD194" s="201" t="str">
        <f>IF('Indicator Data'!O194="No data","x",ROUND(IF('Indicator Data'!O194=0,0,IF(LOG('Indicator Data'!O194)&gt;BD$3,10,IF(LOG('Indicator Data'!O194)&lt;BD$4,0,10-(BD$3-LOG('Indicator Data'!O194))/(BD$3-BD$4)*10))),1))</f>
        <v>x</v>
      </c>
      <c r="BE194" s="198" t="str">
        <f>IF(BD194="x","x",'Indicator Data'!O194/'Indicator Data'!$CB194)</f>
        <v>x</v>
      </c>
      <c r="BF194" s="201" t="str">
        <f t="shared" si="303"/>
        <v>x</v>
      </c>
      <c r="BG194" s="197" t="str">
        <f t="shared" si="263"/>
        <v>x</v>
      </c>
      <c r="BH194" s="201" t="str">
        <f>IF('Indicator Data'!P194="No data","x",ROUND(IF('Indicator Data'!P194=0,0,IF(LOG('Indicator Data'!P194)&gt;BH$3,10,IF(LOG('Indicator Data'!P194)&lt;BH$4,0,10-(BH$3-LOG('Indicator Data'!P194))/(BH$3-BH$4)*10))),1))</f>
        <v>x</v>
      </c>
      <c r="BI194" s="198" t="str">
        <f>IF(BH194="x","x",'Indicator Data'!P194/'Indicator Data'!$CB194)</f>
        <v>x</v>
      </c>
      <c r="BJ194" s="201" t="str">
        <f t="shared" si="304"/>
        <v>x</v>
      </c>
      <c r="BK194" s="197" t="str">
        <f t="shared" si="264"/>
        <v>x</v>
      </c>
      <c r="BL194" s="199">
        <f t="shared" si="265"/>
        <v>8.1</v>
      </c>
      <c r="BM194" s="201">
        <f>ROUND(IF('Indicator Data'!Q194=0,0,IF(LOG('Indicator Data'!Q194)&gt;BM$3,10,IF(LOG('Indicator Data'!Q194)&lt;BM$4,0,10-(BM$3-LOG('Indicator Data'!Q194))/(BM$3-BM$4)*10))),1)</f>
        <v>8.6999999999999993</v>
      </c>
      <c r="BN194" s="252">
        <f>'Indicator Data'!R194</f>
        <v>0.38546380600000002</v>
      </c>
      <c r="BO194" s="201">
        <f t="shared" si="305"/>
        <v>3.9</v>
      </c>
      <c r="BP194" s="201">
        <f t="shared" si="306"/>
        <v>6.9</v>
      </c>
      <c r="BQ194" s="201">
        <f>ROUND(IF('Indicator Data'!S194=0,0,IF(LOG('Indicator Data'!S194)&gt;BQ$3,10,IF(LOG('Indicator Data'!S194)&lt;BQ$4,0,10-(BQ$3-LOG('Indicator Data'!S194))/(BQ$3-BQ$4)*10))),1)</f>
        <v>9</v>
      </c>
      <c r="BR194" s="252">
        <f>'Indicator Data'!T194</f>
        <v>0.61979824400000005</v>
      </c>
      <c r="BS194" s="201">
        <f t="shared" si="307"/>
        <v>6.2</v>
      </c>
      <c r="BT194" s="201">
        <f t="shared" si="308"/>
        <v>7.9</v>
      </c>
      <c r="BU194" s="197">
        <f t="shared" si="309"/>
        <v>7.4</v>
      </c>
      <c r="BV194" s="201">
        <f>ROUND(IF('Indicator Data'!U194=0,0,IF(LOG('Indicator Data'!U194)&gt;BV$3,10,IF(LOG('Indicator Data'!U194)&lt;BV$4,0,10-(BV$3-LOG('Indicator Data'!U194))/(BV$3-BV$4)*10))),1)</f>
        <v>7.4</v>
      </c>
      <c r="BW194" s="198">
        <f>'Indicator Data'!U194/'Indicator Data'!$CB194</f>
        <v>5.751433422620824E-2</v>
      </c>
      <c r="BX194" s="201">
        <f t="shared" si="310"/>
        <v>0.6</v>
      </c>
      <c r="BY194" s="197">
        <f t="shared" si="266"/>
        <v>4.9000000000000004</v>
      </c>
      <c r="BZ194" s="201">
        <f>ROUND(IF('Indicator Data'!V194=0,0,IF(LOG('Indicator Data'!V194)&gt;BZ$3,10,IF(LOG('Indicator Data'!V194)&lt;BZ$4,0,10-(BZ$3-LOG('Indicator Data'!V194))/(BZ$3-BZ$4)*10))),1)</f>
        <v>8.6999999999999993</v>
      </c>
      <c r="CA194" s="198">
        <f>IF('Indicator Data'!V194/'Indicator Data'!$CB194&gt;1,1,'Indicator Data'!V194/'Indicator Data'!$CB194)</f>
        <v>0.47410724122901465</v>
      </c>
      <c r="CB194" s="201">
        <f t="shared" si="311"/>
        <v>4.7</v>
      </c>
      <c r="CC194" s="197">
        <f t="shared" si="267"/>
        <v>7.2</v>
      </c>
      <c r="CD194" s="201">
        <f>ROUND(IF('Indicator Data'!W194=0,0,IF(LOG('Indicator Data'!W194)&gt;CD$3,10,IF(LOG('Indicator Data'!W194)&lt;CD$4,0,10-(CD$3-LOG('Indicator Data'!W194))/(CD$3-CD$4)*10))),1)</f>
        <v>8.6</v>
      </c>
      <c r="CE194" s="198">
        <f>'Indicator Data'!W194/'Indicator Data'!$CB194</f>
        <v>0.37401474610468866</v>
      </c>
      <c r="CF194" s="201">
        <f t="shared" si="312"/>
        <v>3.7</v>
      </c>
      <c r="CG194" s="197">
        <f t="shared" si="268"/>
        <v>6.8</v>
      </c>
      <c r="CH194" s="199">
        <f t="shared" si="313"/>
        <v>6.7</v>
      </c>
      <c r="CI194" s="201">
        <f>IF('Indicator Data'!BR194="No data","x",ROUND(IF('Indicator Data'!BR194&gt;CI$3,0,IF('Indicator Data'!BR194&lt;CI$4,10,(CI$3-'Indicator Data'!BR194)/(CI$3-CI$4)*10)),1))</f>
        <v>4.5</v>
      </c>
      <c r="CJ194" s="201">
        <f>IF('Indicator Data'!BS194="No data","x",ROUND(IF('Indicator Data'!BS194&gt;CJ$3,0,IF('Indicator Data'!BS194&lt;CJ$4,10,(CJ$3-'Indicator Data'!BS194)/(CJ$3-CJ$4)*10)),1))</f>
        <v>6.1</v>
      </c>
      <c r="CK194" s="201">
        <f>IF('Indicator Data'!AC194="No data","x",ROUND(IF('Indicator Data'!AC194&gt;CK$3,0,IF('Indicator Data'!AC194&lt;CK$4,10,(CK$3-'Indicator Data'!AC194)/(CK$3-CK$4)*10)),1))</f>
        <v>5</v>
      </c>
      <c r="CL194" s="197">
        <f t="shared" si="314"/>
        <v>5.2</v>
      </c>
      <c r="CM194" s="201">
        <f>IF('Indicator Data'!X194="No data","x",ROUND(IF(LOG('Indicator Data'!X194)&gt;CM$3,10,IF(LOG('Indicator Data'!X194)&lt;CM$4,0,10-(CM$3-LOG('Indicator Data'!X194))/(CM$3-CM$4)*10)),1))</f>
        <v>5.8</v>
      </c>
      <c r="CN194" s="201">
        <f>IF('Indicator Data'!Y194="No data","x",ROUND(IF('Indicator Data'!Y194&gt;CN$3,10,IF('Indicator Data'!Y194&lt;CN$4,0,10-(CN$3-'Indicator Data'!Y194)/(CN$3-CN$4)*10)),1))</f>
        <v>7.9</v>
      </c>
      <c r="CO194" s="201">
        <f>IF('Indicator Data'!Z194="No data","x",ROUND(IF('Indicator Data'!Z194&gt;CO$3,10,IF('Indicator Data'!Z194&lt;CO$4,0,10-(CO$3-'Indicator Data'!Z194)/(CO$3-CO$4)*10)),1))</f>
        <v>3.8</v>
      </c>
      <c r="CP194" s="201">
        <f>IF('Indicator Data'!AA194="No data","x",ROUND(IF('Indicator Data'!AA194&gt;CP$3,10,IF('Indicator Data'!AA194&lt;CP$4,0,10-(CP$3-'Indicator Data'!AA194)/(CP$3-CP$4)*10)),1))</f>
        <v>10</v>
      </c>
      <c r="CQ194" s="197">
        <f t="shared" si="269"/>
        <v>6.9</v>
      </c>
      <c r="CR194" s="199">
        <f t="shared" si="270"/>
        <v>6.3</v>
      </c>
      <c r="CS194" s="201">
        <f>IF('Indicator Data'!AF194="No data","x",ROUND(IF('Indicator Data'!AF194&gt;CS$3,10,IF('Indicator Data'!AF194&lt;CS$4,0,10-(CS$3-'Indicator Data'!AF194)/(CS$3-CS$4)*10)),1))</f>
        <v>7.4</v>
      </c>
      <c r="CT194" s="201">
        <f>IF('Indicator Data'!AG194="No data","x",ROUND(IF('Indicator Data'!AG194&gt;CT$3,10,IF('Indicator Data'!AG194&lt;CT$4,0,10-(CT$3-'Indicator Data'!AG194)/(CT$3-CT$4)*10)),1))</f>
        <v>5.9</v>
      </c>
      <c r="CU194" s="197">
        <f t="shared" si="271"/>
        <v>6.8</v>
      </c>
      <c r="CV194" s="201">
        <f>IF('Indicator Data'!AB194="No data","x",ROUND(IF('Indicator Data'!AB194&gt;CV$3,10,IF('Indicator Data'!AB194&lt;CV$4,0,10-(CV$3-'Indicator Data'!AB194)/(CV$3-CV$4)*10)),1))</f>
        <v>6.5</v>
      </c>
      <c r="CW194" s="197">
        <f t="shared" si="272"/>
        <v>5.5</v>
      </c>
      <c r="CX194" s="198">
        <f>IF('Indicator Data'!AD194="No data","x",'Indicator Data'!AD194/'Indicator Data'!$CA194)</f>
        <v>2.5581734681670685E-5</v>
      </c>
      <c r="CY194" s="201">
        <f t="shared" si="315"/>
        <v>9.6999999999999993</v>
      </c>
      <c r="CZ194" s="201">
        <f>IF('Indicator Data'!AE194="No data","x",ROUND(IF('Indicator Data'!AE194&gt;CZ$3,0,IF('Indicator Data'!AE194&lt;CZ$4,10,(CZ$3-'Indicator Data'!AE194)/(CZ$3-CZ$4)*10)),1))</f>
        <v>6</v>
      </c>
      <c r="DA194" s="197">
        <f t="shared" si="273"/>
        <v>7.9</v>
      </c>
      <c r="DB194" s="199">
        <f t="shared" si="274"/>
        <v>6.7</v>
      </c>
      <c r="DC194" s="200">
        <f t="shared" si="316"/>
        <v>7</v>
      </c>
      <c r="DD194" s="202">
        <f t="shared" si="317"/>
        <v>4.3</v>
      </c>
      <c r="DE194" s="201">
        <f>ROUND(IF('Indicator Data'!AH194=0,0,IF('Indicator Data'!AH194&gt;DE$3,10,IF('Indicator Data'!AH194&lt;DE$4,0,10-(DE$3-'Indicator Data'!AH194)/(DE$3-DE$4)*10))),1)</f>
        <v>10</v>
      </c>
      <c r="DF194" s="201">
        <f>ROUND(IF('Indicator Data'!AI194=0,0,IF(LOG('Indicator Data'!AI194)&gt;LOG(DF$3),10,IF(LOG('Indicator Data'!AI194)&lt;LOG(DF$4),0,10-(LOG(DF$3)-LOG('Indicator Data'!AI194))/(LOG(DF$3)-LOG(DF$4))*10))),1)</f>
        <v>10</v>
      </c>
      <c r="DG194" s="203">
        <f t="shared" si="318"/>
        <v>10</v>
      </c>
      <c r="DH194" s="197">
        <f>'Indicator Data'!AJ194</f>
        <v>5</v>
      </c>
      <c r="DI194" s="197">
        <f>'Indicator Data'!AK194</f>
        <v>5</v>
      </c>
      <c r="DJ194" s="200">
        <f t="shared" si="319"/>
        <v>10</v>
      </c>
      <c r="DK194" s="202">
        <f t="shared" si="320"/>
        <v>10</v>
      </c>
      <c r="DL194" s="13"/>
      <c r="DM194" s="24"/>
      <c r="DN194" s="2"/>
    </row>
    <row r="195" spans="1:118">
      <c r="A195" s="205" t="str">
        <f>'Indicator Data'!A195</f>
        <v>Zambia</v>
      </c>
      <c r="B195" s="206" t="str">
        <f>'Indicator Data'!B195</f>
        <v>ZMB</v>
      </c>
      <c r="C195" s="204">
        <f>ROUND(IF('Indicator Data'!C195=0,0.1,IF(LOG('Indicator Data'!C195)&gt;C$3,10,IF(LOG('Indicator Data'!C195)&lt;C$4,0,10-(C$3-LOG('Indicator Data'!C195))/(C$3-C$4)*10))),1)</f>
        <v>6.9</v>
      </c>
      <c r="D195" s="196">
        <f>ROUND(IF('Indicator Data'!D195=0,0.1,IF(LOG('Indicator Data'!D195)&gt;D$3,10,IF(LOG('Indicator Data'!D195)&lt;D$4,0,10-(D$3-LOG('Indicator Data'!D195))/(D$3-D$4)*10))),1)</f>
        <v>0.1</v>
      </c>
      <c r="E195" s="197">
        <f t="shared" si="275"/>
        <v>4.3</v>
      </c>
      <c r="F195" s="197">
        <f>IF('Indicator Data'!E195="No data",0.1,(ROUND(IF('Indicator Data'!E195=0,0,IF(LOG('Indicator Data'!E195)&gt;F$3,10,IF(LOG('Indicator Data'!E195)&lt;F$4,0,10-(F$3-LOG('Indicator Data'!E195))/(F$3-F$4)*10))),1)))</f>
        <v>7.2</v>
      </c>
      <c r="G195" s="197">
        <f>ROUND(IF('Indicator Data'!F195=0,0,IF(LOG('Indicator Data'!F195)&gt;G$3,10,IF(LOG('Indicator Data'!F195)&lt;G$4,0,10-(G$3-LOG('Indicator Data'!F195))/(G$3-G$4)*10))),1)</f>
        <v>0</v>
      </c>
      <c r="H195" s="196">
        <f>ROUND(IF('Indicator Data'!G195=0,0,IF(LOG('Indicator Data'!G195)&gt;H$3,10,IF(LOG('Indicator Data'!G195)&lt;H$4,0,10-(H$3-LOG('Indicator Data'!G195))/(H$3-H$4)*10))),1)</f>
        <v>0</v>
      </c>
      <c r="I195" s="196">
        <f>ROUND(IF('Indicator Data'!H195=0,0,IF(LOG('Indicator Data'!H195)&gt;I$3,10,IF(LOG('Indicator Data'!H195)&lt;I$4,0,10-(I$3-LOG('Indicator Data'!H195))/(I$3-I$4)*10))),1)</f>
        <v>0</v>
      </c>
      <c r="J195" s="196">
        <f t="shared" si="276"/>
        <v>0</v>
      </c>
      <c r="K195" s="196">
        <f>ROUND(IF('Indicator Data'!I195=0,0,IF(LOG('Indicator Data'!I195)&gt;K$3,10,IF(LOG('Indicator Data'!I195)&lt;K$4,0,10-(K$3-LOG('Indicator Data'!I195))/(K$3-K$4)*10))),1)</f>
        <v>0</v>
      </c>
      <c r="L195" s="197">
        <f t="shared" si="277"/>
        <v>0</v>
      </c>
      <c r="M195" s="197">
        <f>ROUND(IF('Indicator Data'!J195=0,0,IF(LOG('Indicator Data'!J195)&gt;M$3,10,IF(LOG('Indicator Data'!J195)&lt;M$4,0,10-(M$3-LOG('Indicator Data'!J195))/(M$3-M$4)*10))),1)</f>
        <v>10</v>
      </c>
      <c r="N195" s="198">
        <f>'Indicator Data'!C195/'Indicator Data'!$CB195</f>
        <v>3.5014954264638709E-4</v>
      </c>
      <c r="O195" s="198">
        <f>'Indicator Data'!D195/'Indicator Data'!$CB195</f>
        <v>0</v>
      </c>
      <c r="P195" s="198">
        <f>IF(F195=0.1,"x",'Indicator Data'!E195/'Indicator Data'!$CB195)</f>
        <v>4.4863666306994383E-3</v>
      </c>
      <c r="Q195" s="198">
        <f>'Indicator Data'!F195/'Indicator Data'!$CB195</f>
        <v>0</v>
      </c>
      <c r="R195" s="198">
        <f>'Indicator Data'!G195/'Indicator Data'!$CB195</f>
        <v>0</v>
      </c>
      <c r="S195" s="198">
        <f>'Indicator Data'!H195/'Indicator Data'!$CB195</f>
        <v>0</v>
      </c>
      <c r="T195" s="198">
        <f>'Indicator Data'!I195/'Indicator Data'!$CB195</f>
        <v>0</v>
      </c>
      <c r="U195" s="198">
        <f>'Indicator Data'!J195/'Indicator Data'!$CB195</f>
        <v>7.3668973643913564E-3</v>
      </c>
      <c r="V195" s="196">
        <f t="shared" si="278"/>
        <v>1.8</v>
      </c>
      <c r="W195" s="196">
        <f t="shared" si="279"/>
        <v>0</v>
      </c>
      <c r="X195" s="197">
        <f t="shared" si="280"/>
        <v>0.9</v>
      </c>
      <c r="Y195" s="197">
        <f t="shared" si="281"/>
        <v>3</v>
      </c>
      <c r="Z195" s="197">
        <f t="shared" si="282"/>
        <v>0</v>
      </c>
      <c r="AA195" s="196">
        <f t="shared" si="283"/>
        <v>0</v>
      </c>
      <c r="AB195" s="196">
        <f t="shared" si="284"/>
        <v>0</v>
      </c>
      <c r="AC195" s="196">
        <f t="shared" si="285"/>
        <v>0</v>
      </c>
      <c r="AD195" s="196">
        <f t="shared" si="286"/>
        <v>0</v>
      </c>
      <c r="AE195" s="197">
        <f t="shared" si="287"/>
        <v>0</v>
      </c>
      <c r="AF195" s="197">
        <f t="shared" si="288"/>
        <v>2.5</v>
      </c>
      <c r="AG195" s="196">
        <f>ROUND(IF('Indicator Data'!K195=0,0,IF('Indicator Data'!K195&gt;AG$3,10,IF('Indicator Data'!K195&lt;AG$4,0,10-(AG$3-'Indicator Data'!K195)/(AG$3-AG$4)*10))),1)</f>
        <v>3.8</v>
      </c>
      <c r="AH195" s="199">
        <f t="shared" si="289"/>
        <v>4.4000000000000004</v>
      </c>
      <c r="AI195" s="199">
        <f t="shared" si="290"/>
        <v>0.1</v>
      </c>
      <c r="AJ195" s="197">
        <f t="shared" si="291"/>
        <v>0</v>
      </c>
      <c r="AK195" s="197">
        <f t="shared" si="292"/>
        <v>0</v>
      </c>
      <c r="AL195" s="199">
        <f t="shared" si="293"/>
        <v>0</v>
      </c>
      <c r="AM195" s="199">
        <f t="shared" si="294"/>
        <v>0</v>
      </c>
      <c r="AN195" s="197">
        <f t="shared" si="295"/>
        <v>8</v>
      </c>
      <c r="AO195" s="200">
        <f t="shared" si="296"/>
        <v>2.8</v>
      </c>
      <c r="AP195" s="200">
        <f t="shared" si="260"/>
        <v>5.5</v>
      </c>
      <c r="AQ195" s="200">
        <f t="shared" si="297"/>
        <v>0</v>
      </c>
      <c r="AR195" s="200">
        <f t="shared" si="298"/>
        <v>0</v>
      </c>
      <c r="AS195" s="199">
        <f t="shared" si="299"/>
        <v>5.9</v>
      </c>
      <c r="AT195" s="199">
        <f>IF('Indicator Data'!L195="No data","x",IF('Indicator Data'!CC195&lt;1000,"x",ROUND((IF('Indicator Data'!L195&gt;AT$3,10,IF('Indicator Data'!L195&lt;AT$4,0,10-(AT$3-'Indicator Data'!L195)/(AT$3-AT$4)*10))),1)))</f>
        <v>2.9</v>
      </c>
      <c r="AU195" s="200">
        <f t="shared" si="300"/>
        <v>4.4000000000000004</v>
      </c>
      <c r="AV195" s="201">
        <f>IF('Indicator Data'!M195="No data","x",ROUND(IF('Indicator Data'!M195=0,0,IF(LOG('Indicator Data'!M195)&gt;AV$3,10,IF(LOG('Indicator Data'!M195)&lt;AV$4,0,10-(AV$3-LOG('Indicator Data'!M195))/(AV$3-AV$4)*10))),1))</f>
        <v>8.1999999999999993</v>
      </c>
      <c r="AW195" s="198">
        <f>IF(AV195="x","x",'Indicator Data'!M195/'Indicator Data'!$CB195)</f>
        <v>0.33305919390137995</v>
      </c>
      <c r="AX195" s="201">
        <f t="shared" si="301"/>
        <v>3.7</v>
      </c>
      <c r="AY195" s="197">
        <f t="shared" si="261"/>
        <v>6.5</v>
      </c>
      <c r="AZ195" s="201">
        <f>IF('Indicator Data'!N195="No data","x",ROUND(IF('Indicator Data'!N195=0,0,IF(LOG('Indicator Data'!N195)&gt;AZ$3,10,IF(LOG('Indicator Data'!N195)&lt;AZ$4,0,10-(AZ$3-LOG('Indicator Data'!N195))/(AZ$3-AZ$4)*10))),1))</f>
        <v>0</v>
      </c>
      <c r="BA195" s="198">
        <f>IF(AZ195="x","x",'Indicator Data'!N195/'Indicator Data'!$CB195)</f>
        <v>0</v>
      </c>
      <c r="BB195" s="201">
        <f t="shared" si="302"/>
        <v>0</v>
      </c>
      <c r="BC195" s="197">
        <f t="shared" si="262"/>
        <v>0</v>
      </c>
      <c r="BD195" s="201">
        <f>IF('Indicator Data'!O195="No data","x",ROUND(IF('Indicator Data'!O195=0,0,IF(LOG('Indicator Data'!O195)&gt;BD$3,10,IF(LOG('Indicator Data'!O195)&lt;BD$4,0,10-(BD$3-LOG('Indicator Data'!O195))/(BD$3-BD$4)*10))),1))</f>
        <v>0</v>
      </c>
      <c r="BE195" s="198">
        <f>IF(BD195="x","x",'Indicator Data'!O195/'Indicator Data'!$CB195)</f>
        <v>0</v>
      </c>
      <c r="BF195" s="201">
        <f t="shared" si="303"/>
        <v>0</v>
      </c>
      <c r="BG195" s="197">
        <f t="shared" si="263"/>
        <v>0</v>
      </c>
      <c r="BH195" s="201">
        <f>IF('Indicator Data'!P195="No data","x",ROUND(IF('Indicator Data'!P195=0,0,IF(LOG('Indicator Data'!P195)&gt;BH$3,10,IF(LOG('Indicator Data'!P195)&lt;BH$4,0,10-(BH$3-LOG('Indicator Data'!P195))/(BH$3-BH$4)*10))),1))</f>
        <v>7.6</v>
      </c>
      <c r="BI195" s="198">
        <f>IF(BH195="x","x",'Indicator Data'!P195/'Indicator Data'!$CB195)</f>
        <v>2.1793149112356646E-2</v>
      </c>
      <c r="BJ195" s="201">
        <f t="shared" si="304"/>
        <v>2.2000000000000002</v>
      </c>
      <c r="BK195" s="197">
        <f t="shared" si="264"/>
        <v>5.5</v>
      </c>
      <c r="BL195" s="199">
        <f t="shared" si="265"/>
        <v>3.6</v>
      </c>
      <c r="BM195" s="201">
        <f>ROUND(IF('Indicator Data'!Q195=0,0,IF(LOG('Indicator Data'!Q195)&gt;BM$3,10,IF(LOG('Indicator Data'!Q195)&lt;BM$4,0,10-(BM$3-LOG('Indicator Data'!Q195))/(BM$3-BM$4)*10))),1)</f>
        <v>9</v>
      </c>
      <c r="BN195" s="252">
        <f>'Indicator Data'!R195</f>
        <v>1</v>
      </c>
      <c r="BO195" s="201">
        <f t="shared" si="305"/>
        <v>10</v>
      </c>
      <c r="BP195" s="201">
        <f t="shared" si="306"/>
        <v>9.6</v>
      </c>
      <c r="BQ195" s="201">
        <f>ROUND(IF('Indicator Data'!S195=0,0,IF(LOG('Indicator Data'!S195)&gt;BQ$3,10,IF(LOG('Indicator Data'!S195)&lt;BQ$4,0,10-(BQ$3-LOG('Indicator Data'!S195))/(BQ$3-BQ$4)*10))),1)</f>
        <v>9</v>
      </c>
      <c r="BR195" s="252">
        <f>'Indicator Data'!T195</f>
        <v>1</v>
      </c>
      <c r="BS195" s="201">
        <f t="shared" si="307"/>
        <v>10</v>
      </c>
      <c r="BT195" s="201">
        <f t="shared" si="308"/>
        <v>9.6</v>
      </c>
      <c r="BU195" s="197">
        <f t="shared" si="309"/>
        <v>9.6</v>
      </c>
      <c r="BV195" s="201">
        <f>ROUND(IF('Indicator Data'!U195=0,0,IF(LOG('Indicator Data'!U195)&gt;BV$3,10,IF(LOG('Indicator Data'!U195)&lt;BV$4,0,10-(BV$3-LOG('Indicator Data'!U195))/(BV$3-BV$4)*10))),1)</f>
        <v>8</v>
      </c>
      <c r="BW195" s="198">
        <f>'Indicator Data'!U195/'Indicator Data'!$CB195</f>
        <v>0.23071751655102124</v>
      </c>
      <c r="BX195" s="201">
        <f t="shared" si="310"/>
        <v>2.6</v>
      </c>
      <c r="BY195" s="197">
        <f t="shared" si="266"/>
        <v>6</v>
      </c>
      <c r="BZ195" s="201">
        <f>ROUND(IF('Indicator Data'!V195=0,0,IF(LOG('Indicator Data'!V195)&gt;BZ$3,10,IF(LOG('Indicator Data'!V195)&lt;BZ$4,0,10-(BZ$3-LOG('Indicator Data'!V195))/(BZ$3-BZ$4)*10))),1)</f>
        <v>8.8000000000000007</v>
      </c>
      <c r="CA195" s="198">
        <f>IF('Indicator Data'!V195/'Indicator Data'!$CB195&gt;1,1,'Indicator Data'!V195/'Indicator Data'!$CB195)</f>
        <v>0.951277258644739</v>
      </c>
      <c r="CB195" s="201">
        <f t="shared" si="311"/>
        <v>9.5</v>
      </c>
      <c r="CC195" s="197">
        <f t="shared" si="267"/>
        <v>9.1999999999999993</v>
      </c>
      <c r="CD195" s="201">
        <f>ROUND(IF('Indicator Data'!W195=0,0,IF(LOG('Indicator Data'!W195)&gt;CD$3,10,IF(LOG('Indicator Data'!W195)&lt;CD$4,0,10-(CD$3-LOG('Indicator Data'!W195))/(CD$3-CD$4)*10))),1)</f>
        <v>8.5</v>
      </c>
      <c r="CE195" s="198">
        <f>'Indicator Data'!W195/'Indicator Data'!$CB195</f>
        <v>0.54684428857608824</v>
      </c>
      <c r="CF195" s="201">
        <f t="shared" si="312"/>
        <v>5.5</v>
      </c>
      <c r="CG195" s="197">
        <f t="shared" si="268"/>
        <v>7.3</v>
      </c>
      <c r="CH195" s="199">
        <f t="shared" si="313"/>
        <v>8.4</v>
      </c>
      <c r="CI195" s="201">
        <f>IF('Indicator Data'!BR195="No data","x",ROUND(IF('Indicator Data'!BR195&gt;CI$3,0,IF('Indicator Data'!BR195&lt;CI$4,10,(CI$3-'Indicator Data'!BR195)/(CI$3-CI$4)*10)),1))</f>
        <v>8.1999999999999993</v>
      </c>
      <c r="CJ195" s="201">
        <f>IF('Indicator Data'!BS195="No data","x",ROUND(IF('Indicator Data'!BS195&gt;CJ$3,0,IF('Indicator Data'!BS195&lt;CJ$4,10,(CJ$3-'Indicator Data'!BS195)/(CJ$3-CJ$4)*10)),1))</f>
        <v>6.7</v>
      </c>
      <c r="CK195" s="201">
        <f>IF('Indicator Data'!AC195="No data","x",ROUND(IF('Indicator Data'!AC195&gt;CK$3,0,IF('Indicator Data'!AC195&lt;CK$4,10,(CK$3-'Indicator Data'!AC195)/(CK$3-CK$4)*10)),1))</f>
        <v>8.6</v>
      </c>
      <c r="CL195" s="197">
        <f t="shared" si="314"/>
        <v>7.8</v>
      </c>
      <c r="CM195" s="201">
        <f>IF('Indicator Data'!X195="No data","x",ROUND(IF(LOG('Indicator Data'!X195)&gt;CM$3,10,IF(LOG('Indicator Data'!X195)&lt;CM$4,0,10-(CM$3-LOG('Indicator Data'!X195))/(CM$3-CM$4)*10)),1))</f>
        <v>4.5999999999999996</v>
      </c>
      <c r="CN195" s="201">
        <f>IF('Indicator Data'!Y195="No data","x",ROUND(IF('Indicator Data'!Y195&gt;CN$3,10,IF('Indicator Data'!Y195&lt;CN$4,0,10-(CN$3-'Indicator Data'!Y195)/(CN$3-CN$4)*10)),1))</f>
        <v>8.3000000000000007</v>
      </c>
      <c r="CO195" s="201">
        <f>IF('Indicator Data'!Z195="No data","x",ROUND(IF('Indicator Data'!Z195&gt;CO$3,10,IF('Indicator Data'!Z195&lt;CO$4,0,10-(CO$3-'Indicator Data'!Z195)/(CO$3-CO$4)*10)),1))</f>
        <v>4.5</v>
      </c>
      <c r="CP195" s="201">
        <f>IF('Indicator Data'!AA195="No data","x",ROUND(IF('Indicator Data'!AA195&gt;CP$3,10,IF('Indicator Data'!AA195&lt;CP$4,0,10-(CP$3-'Indicator Data'!AA195)/(CP$3-CP$4)*10)),1))</f>
        <v>7.8</v>
      </c>
      <c r="CQ195" s="197">
        <f t="shared" si="269"/>
        <v>6.3</v>
      </c>
      <c r="CR195" s="199">
        <f t="shared" si="270"/>
        <v>6.8</v>
      </c>
      <c r="CS195" s="201">
        <f>IF('Indicator Data'!AF195="No data","x",ROUND(IF('Indicator Data'!AF195&gt;CS$3,10,IF('Indicator Data'!AF195&lt;CS$4,0,10-(CS$3-'Indicator Data'!AF195)/(CS$3-CS$4)*10)),1))</f>
        <v>6.1</v>
      </c>
      <c r="CT195" s="201">
        <f>IF('Indicator Data'!AG195="No data","x",ROUND(IF('Indicator Data'!AG195&gt;CT$3,10,IF('Indicator Data'!AG195&lt;CT$4,0,10-(CT$3-'Indicator Data'!AG195)/(CT$3-CT$4)*10)),1))</f>
        <v>7.4</v>
      </c>
      <c r="CU195" s="197">
        <f t="shared" si="271"/>
        <v>6.5</v>
      </c>
      <c r="CV195" s="201">
        <f>IF('Indicator Data'!AB195="No data","x",ROUND(IF('Indicator Data'!AB195&gt;CV$3,10,IF('Indicator Data'!AB195&lt;CV$4,0,10-(CV$3-'Indicator Data'!AB195)/(CV$3-CV$4)*10)),1))</f>
        <v>6.4</v>
      </c>
      <c r="CW195" s="197">
        <f t="shared" si="272"/>
        <v>7.5</v>
      </c>
      <c r="CX195" s="198">
        <f>IF('Indicator Data'!AD195="No data","x",'Indicator Data'!AD195/'Indicator Data'!$CA195)</f>
        <v>9.0676892394651079E-5</v>
      </c>
      <c r="CY195" s="201">
        <f t="shared" si="315"/>
        <v>9.1</v>
      </c>
      <c r="CZ195" s="201">
        <f>IF('Indicator Data'!AE195="No data","x",ROUND(IF('Indicator Data'!AE195&gt;CZ$3,0,IF('Indicator Data'!AE195&lt;CZ$4,10,(CZ$3-'Indicator Data'!AE195)/(CZ$3-CZ$4)*10)),1))</f>
        <v>2</v>
      </c>
      <c r="DA195" s="197">
        <f t="shared" si="273"/>
        <v>5.6</v>
      </c>
      <c r="DB195" s="199">
        <f t="shared" si="274"/>
        <v>6.5</v>
      </c>
      <c r="DC195" s="200">
        <f t="shared" si="316"/>
        <v>6.6</v>
      </c>
      <c r="DD195" s="202">
        <f t="shared" si="317"/>
        <v>3.6</v>
      </c>
      <c r="DE195" s="201">
        <f>ROUND(IF('Indicator Data'!AH195=0,0,IF('Indicator Data'!AH195&gt;DE$3,10,IF('Indicator Data'!AH195&lt;DE$4,0,10-(DE$3-'Indicator Data'!AH195)/(DE$3-DE$4)*10))),1)</f>
        <v>1.6</v>
      </c>
      <c r="DF195" s="201">
        <f>ROUND(IF('Indicator Data'!AI195=0,0,IF(LOG('Indicator Data'!AI195)&gt;LOG(DF$3),10,IF(LOG('Indicator Data'!AI195)&lt;LOG(DF$4),0,10-(LOG(DF$3)-LOG('Indicator Data'!AI195))/(LOG(DF$3)-LOG(DF$4))*10))),1)</f>
        <v>0</v>
      </c>
      <c r="DG195" s="203">
        <f t="shared" si="318"/>
        <v>0.8</v>
      </c>
      <c r="DH195" s="197">
        <f>'Indicator Data'!AJ195</f>
        <v>0</v>
      </c>
      <c r="DI195" s="197">
        <f>'Indicator Data'!AK195</f>
        <v>0</v>
      </c>
      <c r="DJ195" s="200">
        <f t="shared" si="319"/>
        <v>0</v>
      </c>
      <c r="DK195" s="202">
        <f t="shared" si="320"/>
        <v>0.6</v>
      </c>
      <c r="DL195" s="13"/>
      <c r="DM195" s="24"/>
      <c r="DN195" s="2"/>
    </row>
    <row r="196" spans="1:118">
      <c r="A196" s="205" t="str">
        <f>'Indicator Data'!A196</f>
        <v>Zimbabwe</v>
      </c>
      <c r="B196" s="206" t="str">
        <f>'Indicator Data'!B196</f>
        <v>ZWE</v>
      </c>
      <c r="C196" s="204">
        <f>ROUND(IF('Indicator Data'!C196=0,0.1,IF(LOG('Indicator Data'!C196)&gt;C$3,10,IF(LOG('Indicator Data'!C196)&lt;C$4,0,10-(C$3-LOG('Indicator Data'!C196))/(C$3-C$4)*10))),1)</f>
        <v>6.1</v>
      </c>
      <c r="D196" s="196">
        <f>ROUND(IF('Indicator Data'!D196=0,0.1,IF(LOG('Indicator Data'!D196)&gt;D$3,10,IF(LOG('Indicator Data'!D196)&lt;D$4,0,10-(D$3-LOG('Indicator Data'!D196))/(D$3-D$4)*10))),1)</f>
        <v>0.1</v>
      </c>
      <c r="E196" s="197">
        <f t="shared" si="275"/>
        <v>3.7</v>
      </c>
      <c r="F196" s="197">
        <f>IF('Indicator Data'!E196="No data",0.1,(ROUND(IF('Indicator Data'!E196=0,0,IF(LOG('Indicator Data'!E196)&gt;F$3,10,IF(LOG('Indicator Data'!E196)&lt;F$4,0,10-(F$3-LOG('Indicator Data'!E196))/(F$3-F$4)*10))),1)))</f>
        <v>7.4</v>
      </c>
      <c r="G196" s="197">
        <f>ROUND(IF('Indicator Data'!F196=0,0,IF(LOG('Indicator Data'!F196)&gt;G$3,10,IF(LOG('Indicator Data'!F196)&lt;G$4,0,10-(G$3-LOG('Indicator Data'!F196))/(G$3-G$4)*10))),1)</f>
        <v>0</v>
      </c>
      <c r="H196" s="196">
        <f>ROUND(IF('Indicator Data'!G196=0,0,IF(LOG('Indicator Data'!G196)&gt;H$3,10,IF(LOG('Indicator Data'!G196)&lt;H$4,0,10-(H$3-LOG('Indicator Data'!G196))/(H$3-H$4)*10))),1)</f>
        <v>2.7</v>
      </c>
      <c r="I196" s="196">
        <f>ROUND(IF('Indicator Data'!H196=0,0,IF(LOG('Indicator Data'!H196)&gt;I$3,10,IF(LOG('Indicator Data'!H196)&lt;I$4,0,10-(I$3-LOG('Indicator Data'!H196))/(I$3-I$4)*10))),1)</f>
        <v>0</v>
      </c>
      <c r="J196" s="196">
        <f t="shared" si="276"/>
        <v>1.4</v>
      </c>
      <c r="K196" s="196">
        <f>ROUND(IF('Indicator Data'!I196=0,0,IF(LOG('Indicator Data'!I196)&gt;K$3,10,IF(LOG('Indicator Data'!I196)&lt;K$4,0,10-(K$3-LOG('Indicator Data'!I196))/(K$3-K$4)*10))),1)</f>
        <v>0</v>
      </c>
      <c r="L196" s="197">
        <f t="shared" si="277"/>
        <v>0.7</v>
      </c>
      <c r="M196" s="197">
        <f>ROUND(IF('Indicator Data'!J196=0,0,IF(LOG('Indicator Data'!J196)&gt;M$3,10,IF(LOG('Indicator Data'!J196)&lt;M$4,0,10-(M$3-LOG('Indicator Data'!J196))/(M$3-M$4)*10))),1)</f>
        <v>10</v>
      </c>
      <c r="N196" s="198">
        <f>'Indicator Data'!C196/'Indicator Data'!$CB196</f>
        <v>1.6852057630950396E-4</v>
      </c>
      <c r="O196" s="198">
        <f>'Indicator Data'!D196/'Indicator Data'!$CB196</f>
        <v>0</v>
      </c>
      <c r="P196" s="198">
        <f>IF(F196=0.1,"x",'Indicator Data'!E196/'Indicator Data'!$CB196)</f>
        <v>5.9845585722214717E-3</v>
      </c>
      <c r="Q196" s="198">
        <f>'Indicator Data'!F196/'Indicator Data'!$CB196</f>
        <v>0</v>
      </c>
      <c r="R196" s="198">
        <f>'Indicator Data'!G196/'Indicator Data'!$CB196</f>
        <v>7.6167521690017714E-5</v>
      </c>
      <c r="S196" s="198">
        <f>'Indicator Data'!H196/'Indicator Data'!$CB196</f>
        <v>0</v>
      </c>
      <c r="T196" s="198">
        <f>'Indicator Data'!I196/'Indicator Data'!$CB196</f>
        <v>0</v>
      </c>
      <c r="U196" s="198">
        <f>'Indicator Data'!J196/'Indicator Data'!$CB196</f>
        <v>3.4988619861094486E-2</v>
      </c>
      <c r="V196" s="196">
        <f t="shared" si="278"/>
        <v>0.8</v>
      </c>
      <c r="W196" s="196">
        <f t="shared" si="279"/>
        <v>0</v>
      </c>
      <c r="X196" s="197">
        <f t="shared" si="280"/>
        <v>0.4</v>
      </c>
      <c r="Y196" s="197">
        <f t="shared" si="281"/>
        <v>4</v>
      </c>
      <c r="Z196" s="197">
        <f t="shared" si="282"/>
        <v>0</v>
      </c>
      <c r="AA196" s="196">
        <f t="shared" si="283"/>
        <v>0</v>
      </c>
      <c r="AB196" s="196">
        <f t="shared" si="284"/>
        <v>0</v>
      </c>
      <c r="AC196" s="196">
        <f t="shared" si="285"/>
        <v>0</v>
      </c>
      <c r="AD196" s="196">
        <f t="shared" si="286"/>
        <v>0</v>
      </c>
      <c r="AE196" s="197">
        <f t="shared" si="287"/>
        <v>0</v>
      </c>
      <c r="AF196" s="197">
        <f t="shared" si="288"/>
        <v>10</v>
      </c>
      <c r="AG196" s="196">
        <f>ROUND(IF('Indicator Data'!K196=0,0,IF('Indicator Data'!K196&gt;AG$3,10,IF('Indicator Data'!K196&lt;AG$4,0,10-(AG$3-'Indicator Data'!K196)/(AG$3-AG$4)*10))),1)</f>
        <v>6.7</v>
      </c>
      <c r="AH196" s="199">
        <f t="shared" si="289"/>
        <v>3.5</v>
      </c>
      <c r="AI196" s="199">
        <f t="shared" si="290"/>
        <v>0.1</v>
      </c>
      <c r="AJ196" s="197">
        <f t="shared" si="291"/>
        <v>1.4</v>
      </c>
      <c r="AK196" s="197">
        <f t="shared" si="292"/>
        <v>0</v>
      </c>
      <c r="AL196" s="199">
        <f t="shared" si="293"/>
        <v>0.7</v>
      </c>
      <c r="AM196" s="199">
        <f t="shared" si="294"/>
        <v>0</v>
      </c>
      <c r="AN196" s="197">
        <f t="shared" si="295"/>
        <v>10</v>
      </c>
      <c r="AO196" s="200">
        <f t="shared" si="296"/>
        <v>2.2000000000000002</v>
      </c>
      <c r="AP196" s="200">
        <f t="shared" si="260"/>
        <v>6</v>
      </c>
      <c r="AQ196" s="200">
        <f t="shared" si="297"/>
        <v>0</v>
      </c>
      <c r="AR196" s="200">
        <f t="shared" si="298"/>
        <v>0.4</v>
      </c>
      <c r="AS196" s="199">
        <f t="shared" si="299"/>
        <v>8.4</v>
      </c>
      <c r="AT196" s="199">
        <f>IF('Indicator Data'!L196="No data","x",IF('Indicator Data'!CC196&lt;1000,"x",ROUND((IF('Indicator Data'!L196&gt;AT$3,10,IF('Indicator Data'!L196&lt;AT$4,0,10-(AT$3-'Indicator Data'!L196)/(AT$3-AT$4)*10))),1)))</f>
        <v>10</v>
      </c>
      <c r="AU196" s="200">
        <f t="shared" si="300"/>
        <v>9.1999999999999993</v>
      </c>
      <c r="AV196" s="201">
        <f>IF('Indicator Data'!M196="No data","x",ROUND(IF('Indicator Data'!M196=0,0,IF(LOG('Indicator Data'!M196)&gt;AV$3,10,IF(LOG('Indicator Data'!M196)&lt;AV$4,0,10-(AV$3-LOG('Indicator Data'!M196))/(AV$3-AV$4)*10))),1))</f>
        <v>8.1999999999999993</v>
      </c>
      <c r="AW196" s="198">
        <f>IF(AV196="x","x",'Indicator Data'!M196/'Indicator Data'!$CB196)</f>
        <v>0.35152053557896795</v>
      </c>
      <c r="AX196" s="201">
        <f t="shared" si="301"/>
        <v>3.9</v>
      </c>
      <c r="AY196" s="197">
        <f t="shared" si="261"/>
        <v>6.5</v>
      </c>
      <c r="AZ196" s="201">
        <f>IF('Indicator Data'!N196="No data","x",ROUND(IF('Indicator Data'!N196=0,0,IF(LOG('Indicator Data'!N196)&gt;AZ$3,10,IF(LOG('Indicator Data'!N196)&lt;AZ$4,0,10-(AZ$3-LOG('Indicator Data'!N196))/(AZ$3-AZ$4)*10))),1))</f>
        <v>0</v>
      </c>
      <c r="BA196" s="198">
        <f>IF(AZ196="x","x",'Indicator Data'!N196/'Indicator Data'!$CB196)</f>
        <v>0</v>
      </c>
      <c r="BB196" s="201">
        <f t="shared" si="302"/>
        <v>0</v>
      </c>
      <c r="BC196" s="197">
        <f t="shared" si="262"/>
        <v>0</v>
      </c>
      <c r="BD196" s="201">
        <f>IF('Indicator Data'!O196="No data","x",ROUND(IF('Indicator Data'!O196=0,0,IF(LOG('Indicator Data'!O196)&gt;BD$3,10,IF(LOG('Indicator Data'!O196)&lt;BD$4,0,10-(BD$3-LOG('Indicator Data'!O196))/(BD$3-BD$4)*10))),1))</f>
        <v>0</v>
      </c>
      <c r="BE196" s="198">
        <f>IF(BD196="x","x",'Indicator Data'!O196/'Indicator Data'!$CB196)</f>
        <v>0</v>
      </c>
      <c r="BF196" s="201">
        <f t="shared" si="303"/>
        <v>0</v>
      </c>
      <c r="BG196" s="197">
        <f t="shared" si="263"/>
        <v>0</v>
      </c>
      <c r="BH196" s="201">
        <f>IF('Indicator Data'!P196="No data","x",ROUND(IF('Indicator Data'!P196=0,0,IF(LOG('Indicator Data'!P196)&gt;BH$3,10,IF(LOG('Indicator Data'!P196)&lt;BH$4,0,10-(BH$3-LOG('Indicator Data'!P196))/(BH$3-BH$4)*10))),1))</f>
        <v>5.9</v>
      </c>
      <c r="BI196" s="198">
        <f>IF(BH196="x","x",'Indicator Data'!P196/'Indicator Data'!$CB196)</f>
        <v>2.1377553474485355E-3</v>
      </c>
      <c r="BJ196" s="201">
        <f t="shared" si="304"/>
        <v>0.2</v>
      </c>
      <c r="BK196" s="197">
        <f t="shared" si="264"/>
        <v>3.6</v>
      </c>
      <c r="BL196" s="199">
        <f t="shared" si="265"/>
        <v>3</v>
      </c>
      <c r="BM196" s="201">
        <f>ROUND(IF('Indicator Data'!Q196=0,0,IF(LOG('Indicator Data'!Q196)&gt;BM$3,10,IF(LOG('Indicator Data'!Q196)&lt;BM$4,0,10-(BM$3-LOG('Indicator Data'!Q196))/(BM$3-BM$4)*10))),1)</f>
        <v>0</v>
      </c>
      <c r="BN196" s="252">
        <f>'Indicator Data'!R196</f>
        <v>0</v>
      </c>
      <c r="BO196" s="201">
        <f t="shared" si="305"/>
        <v>0</v>
      </c>
      <c r="BP196" s="201">
        <f t="shared" si="306"/>
        <v>0</v>
      </c>
      <c r="BQ196" s="201">
        <f>ROUND(IF('Indicator Data'!S196=0,0,IF(LOG('Indicator Data'!S196)&gt;BQ$3,10,IF(LOG('Indicator Data'!S196)&lt;BQ$4,0,10-(BQ$3-LOG('Indicator Data'!S196))/(BQ$3-BQ$4)*10))),1)</f>
        <v>8.8000000000000007</v>
      </c>
      <c r="BR196" s="252">
        <f>'Indicator Data'!T196</f>
        <v>0.99321846599999997</v>
      </c>
      <c r="BS196" s="201">
        <f t="shared" si="307"/>
        <v>9.9</v>
      </c>
      <c r="BT196" s="201">
        <f t="shared" si="308"/>
        <v>9.4</v>
      </c>
      <c r="BU196" s="197">
        <f t="shared" si="309"/>
        <v>6.8</v>
      </c>
      <c r="BV196" s="201">
        <f>ROUND(IF('Indicator Data'!U196=0,0,IF(LOG('Indicator Data'!U196)&gt;BV$3,10,IF(LOG('Indicator Data'!U196)&lt;BV$4,0,10-(BV$3-LOG('Indicator Data'!U196))/(BV$3-BV$4)*10))),1)</f>
        <v>6.8</v>
      </c>
      <c r="BW196" s="198">
        <f>'Indicator Data'!U196/'Indicator Data'!$CB196</f>
        <v>3.8934925816325884E-2</v>
      </c>
      <c r="BX196" s="201">
        <f t="shared" si="310"/>
        <v>0.4</v>
      </c>
      <c r="BY196" s="197">
        <f t="shared" si="266"/>
        <v>4.3</v>
      </c>
      <c r="BZ196" s="201">
        <f>ROUND(IF('Indicator Data'!V196=0,0,IF(LOG('Indicator Data'!V196)&gt;BZ$3,10,IF(LOG('Indicator Data'!V196)&lt;BZ$4,0,10-(BZ$3-LOG('Indicator Data'!V196))/(BZ$3-BZ$4)*10))),1)</f>
        <v>8.6999999999999993</v>
      </c>
      <c r="CA196" s="198">
        <f>IF('Indicator Data'!V196/'Indicator Data'!$CB196&gt;1,1,'Indicator Data'!V196/'Indicator Data'!$CB196)</f>
        <v>0.81744072904357079</v>
      </c>
      <c r="CB196" s="201">
        <f t="shared" si="311"/>
        <v>8.1999999999999993</v>
      </c>
      <c r="CC196" s="197">
        <f t="shared" si="267"/>
        <v>8.5</v>
      </c>
      <c r="CD196" s="201">
        <f>ROUND(IF('Indicator Data'!W196=0,0,IF(LOG('Indicator Data'!W196)&gt;CD$3,10,IF(LOG('Indicator Data'!W196)&lt;CD$4,0,10-(CD$3-LOG('Indicator Data'!W196))/(CD$3-CD$4)*10))),1)</f>
        <v>6.9</v>
      </c>
      <c r="CE196" s="198">
        <f>'Indicator Data'!W196/'Indicator Data'!$CB196</f>
        <v>4.3585276778003813E-2</v>
      </c>
      <c r="CF196" s="201">
        <f t="shared" si="312"/>
        <v>0.4</v>
      </c>
      <c r="CG196" s="197">
        <f t="shared" si="268"/>
        <v>4.4000000000000004</v>
      </c>
      <c r="CH196" s="199">
        <f t="shared" si="313"/>
        <v>6.3</v>
      </c>
      <c r="CI196" s="201">
        <f>IF('Indicator Data'!BR196="No data","x",ROUND(IF('Indicator Data'!BR196&gt;CI$3,0,IF('Indicator Data'!BR196&lt;CI$4,10,(CI$3-'Indicator Data'!BR196)/(CI$3-CI$4)*10)),1))</f>
        <v>7.1</v>
      </c>
      <c r="CJ196" s="201">
        <f>IF('Indicator Data'!BS196="No data","x",ROUND(IF('Indicator Data'!BS196&gt;CJ$3,0,IF('Indicator Data'!BS196&lt;CJ$4,10,(CJ$3-'Indicator Data'!BS196)/(CJ$3-CJ$4)*10)),1))</f>
        <v>6</v>
      </c>
      <c r="CK196" s="201">
        <f>IF('Indicator Data'!AC196="No data","x",ROUND(IF('Indicator Data'!AC196&gt;CK$3,0,IF('Indicator Data'!AC196&lt;CK$4,10,(CK$3-'Indicator Data'!AC196)/(CK$3-CK$4)*10)),1))</f>
        <v>6.3</v>
      </c>
      <c r="CL196" s="197">
        <f t="shared" si="314"/>
        <v>6.5</v>
      </c>
      <c r="CM196" s="201">
        <f>IF('Indicator Data'!X196="No data","x",ROUND(IF(LOG('Indicator Data'!X196)&gt;CM$3,10,IF(LOG('Indicator Data'!X196)&lt;CM$4,0,10-(CM$3-LOG('Indicator Data'!X196))/(CM$3-CM$4)*10)),1))</f>
        <v>5.2</v>
      </c>
      <c r="CN196" s="201">
        <f>IF('Indicator Data'!Y196="No data","x",ROUND(IF('Indicator Data'!Y196&gt;CN$3,10,IF('Indicator Data'!Y196&lt;CN$4,0,10-(CN$3-'Indicator Data'!Y196)/(CN$3-CN$4)*10)),1))</f>
        <v>3.1</v>
      </c>
      <c r="CO196" s="201">
        <f>IF('Indicator Data'!Z196="No data","x",ROUND(IF('Indicator Data'!Z196&gt;CO$3,10,IF('Indicator Data'!Z196&lt;CO$4,0,10-(CO$3-'Indicator Data'!Z196)/(CO$3-CO$4)*10)),1))</f>
        <v>3.2</v>
      </c>
      <c r="CP196" s="201">
        <f>IF('Indicator Data'!AA196="No data","x",ROUND(IF('Indicator Data'!AA196&gt;CP$3,10,IF('Indicator Data'!AA196&lt;CP$4,0,10-(CP$3-'Indicator Data'!AA196)/(CP$3-CP$4)*10)),1))</f>
        <v>5.2</v>
      </c>
      <c r="CQ196" s="197">
        <f t="shared" si="269"/>
        <v>4.2</v>
      </c>
      <c r="CR196" s="199">
        <f t="shared" si="270"/>
        <v>5</v>
      </c>
      <c r="CS196" s="201">
        <f>IF('Indicator Data'!AF196="No data","x",ROUND(IF('Indicator Data'!AF196&gt;CS$3,10,IF('Indicator Data'!AF196&lt;CS$4,0,10-(CS$3-'Indicator Data'!AF196)/(CS$3-CS$4)*10)),1))</f>
        <v>3.7</v>
      </c>
      <c r="CT196" s="201">
        <f>IF('Indicator Data'!AG196="No data","x",ROUND(IF('Indicator Data'!AG196&gt;CT$3,10,IF('Indicator Data'!AG196&lt;CT$4,0,10-(CT$3-'Indicator Data'!AG196)/(CT$3-CT$4)*10)),1))</f>
        <v>6.1</v>
      </c>
      <c r="CU196" s="197">
        <f t="shared" si="271"/>
        <v>4.4000000000000004</v>
      </c>
      <c r="CV196" s="201">
        <f>IF('Indicator Data'!AB196="No data","x",ROUND(IF('Indicator Data'!AB196&gt;CV$3,10,IF('Indicator Data'!AB196&lt;CV$4,0,10-(CV$3-'Indicator Data'!AB196)/(CV$3-CV$4)*10)),1))</f>
        <v>8.3000000000000007</v>
      </c>
      <c r="CW196" s="197">
        <f t="shared" si="272"/>
        <v>6.9</v>
      </c>
      <c r="CX196" s="198">
        <f>IF('Indicator Data'!AD196="No data","x",'Indicator Data'!AD196/'Indicator Data'!$CA196)</f>
        <v>3.5921592025581504E-4</v>
      </c>
      <c r="CY196" s="201">
        <f t="shared" si="315"/>
        <v>6.4</v>
      </c>
      <c r="CZ196" s="201">
        <f>IF('Indicator Data'!AE196="No data","x",ROUND(IF('Indicator Data'!AE196&gt;CZ$3,0,IF('Indicator Data'!AE196&lt;CZ$4,10,(CZ$3-'Indicator Data'!AE196)/(CZ$3-CZ$4)*10)),1))</f>
        <v>2</v>
      </c>
      <c r="DA196" s="197">
        <f t="shared" si="273"/>
        <v>4.2</v>
      </c>
      <c r="DB196" s="199">
        <f t="shared" si="274"/>
        <v>5.2</v>
      </c>
      <c r="DC196" s="200">
        <f t="shared" si="316"/>
        <v>5</v>
      </c>
      <c r="DD196" s="202">
        <f t="shared" si="317"/>
        <v>4.8</v>
      </c>
      <c r="DE196" s="201">
        <f>ROUND(IF('Indicator Data'!AH196=0,0,IF('Indicator Data'!AH196&gt;DE$3,10,IF('Indicator Data'!AH196&lt;DE$4,0,10-(DE$3-'Indicator Data'!AH196)/(DE$3-DE$4)*10))),1)</f>
        <v>3.3</v>
      </c>
      <c r="DF196" s="201">
        <f>ROUND(IF('Indicator Data'!AI196=0,0,IF(LOG('Indicator Data'!AI196)&gt;LOG(DF$3),10,IF(LOG('Indicator Data'!AI196)&lt;LOG(DF$4),0,10-(LOG(DF$3)-LOG('Indicator Data'!AI196))/(LOG(DF$3)-LOG(DF$4))*10))),1)</f>
        <v>3.2</v>
      </c>
      <c r="DG196" s="203">
        <f t="shared" si="318"/>
        <v>3.3</v>
      </c>
      <c r="DH196" s="197">
        <f>'Indicator Data'!AJ196</f>
        <v>0</v>
      </c>
      <c r="DI196" s="197">
        <f>'Indicator Data'!AK196</f>
        <v>0</v>
      </c>
      <c r="DJ196" s="200">
        <f t="shared" si="319"/>
        <v>0</v>
      </c>
      <c r="DK196" s="202">
        <f t="shared" si="320"/>
        <v>2.2999999999999998</v>
      </c>
      <c r="DL196" s="13"/>
      <c r="DM196" s="24"/>
      <c r="DN196" s="2"/>
    </row>
  </sheetData>
  <sheetProtection formatCells="0" formatRows="0" insertColumns="0" insertRows="0" insertHyperlinks="0" deleteColumns="0" deleteRows="0" sort="0" autoFilter="0" pivotTables="0"/>
  <sortState xmlns:xlrd2="http://schemas.microsoft.com/office/spreadsheetml/2017/richdata2" ref="A6:B196">
    <sortCondition ref="A6:A196"/>
  </sortState>
  <mergeCells count="1">
    <mergeCell ref="A1:DK1"/>
  </mergeCells>
  <pageMargins left="0.7" right="0.7" top="0.75" bottom="0.75" header="0.3" footer="0.3"/>
  <pageSetup paperSize="9" orientation="portrait" r:id="rId1"/>
  <ignoredErrors>
    <ignoredError sqref="AP6:AP196 K6:K196 AL6:AL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4AC0DF"/>
  </sheetPr>
  <dimension ref="A1:AM196"/>
  <sheetViews>
    <sheetView showGridLines="0" zoomScale="90" zoomScaleNormal="90" workbookViewId="0">
      <pane xSplit="2" ySplit="5" topLeftCell="P162" activePane="bottomRight" state="frozen"/>
      <selection pane="topRight" activeCell="C1" sqref="C1"/>
      <selection pane="bottomLeft" activeCell="A6" sqref="A6"/>
      <selection pane="bottomRight" activeCell="Z175" sqref="Z175"/>
    </sheetView>
  </sheetViews>
  <sheetFormatPr defaultColWidth="9.109375" defaultRowHeight="14.4"/>
  <cols>
    <col min="1" max="1" width="25.6640625" style="1" customWidth="1"/>
    <col min="2" max="2" width="9.109375" style="1" customWidth="1"/>
    <col min="3" max="5" width="7.88671875" style="1" customWidth="1"/>
    <col min="6" max="6" width="7.88671875" style="7" customWidth="1"/>
    <col min="7" max="7" width="7.88671875" style="6" customWidth="1"/>
    <col min="8" max="8" width="7.88671875" style="5" customWidth="1"/>
    <col min="9" max="13" width="7.88671875" style="1" customWidth="1"/>
    <col min="14" max="15" width="7.88671875" style="5" customWidth="1"/>
    <col min="16" max="19" width="7.88671875" style="7" customWidth="1"/>
    <col min="20" max="20" width="7.88671875" style="5" customWidth="1"/>
    <col min="21" max="27" width="7.88671875" style="7" customWidth="1"/>
    <col min="28" max="28" width="7.88671875" style="5" customWidth="1"/>
    <col min="29" max="30" width="7.88671875" style="7" customWidth="1"/>
    <col min="31" max="31" width="7.88671875" style="5" customWidth="1"/>
    <col min="32" max="34" width="7.88671875" style="1" customWidth="1"/>
    <col min="35" max="38" width="7.88671875" style="5" customWidth="1"/>
    <col min="39" max="39" width="7.88671875" style="9" customWidth="1"/>
    <col min="40" max="16384" width="9.109375" style="1"/>
  </cols>
  <sheetData>
    <row r="1" spans="1:39">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row>
    <row r="2" spans="1:39" s="10" customFormat="1" ht="114.75" customHeight="1" thickBot="1">
      <c r="A2" s="32"/>
      <c r="B2" s="20"/>
      <c r="C2" s="215" t="s">
        <v>385</v>
      </c>
      <c r="D2" s="215" t="s">
        <v>386</v>
      </c>
      <c r="E2" s="213" t="s">
        <v>414</v>
      </c>
      <c r="F2" s="215" t="s">
        <v>384</v>
      </c>
      <c r="G2" s="215" t="s">
        <v>399</v>
      </c>
      <c r="H2" s="213" t="s">
        <v>396</v>
      </c>
      <c r="I2" s="217" t="s">
        <v>712</v>
      </c>
      <c r="J2" s="218" t="s">
        <v>711</v>
      </c>
      <c r="K2" s="215" t="s">
        <v>711</v>
      </c>
      <c r="L2" s="215" t="s">
        <v>393</v>
      </c>
      <c r="M2" s="216" t="s">
        <v>1151</v>
      </c>
      <c r="N2" s="213" t="s">
        <v>1170</v>
      </c>
      <c r="O2" s="210" t="s">
        <v>791</v>
      </c>
      <c r="P2" s="217" t="s">
        <v>713</v>
      </c>
      <c r="Q2" s="215" t="s">
        <v>446</v>
      </c>
      <c r="R2" s="217" t="s">
        <v>383</v>
      </c>
      <c r="S2" s="215" t="s">
        <v>445</v>
      </c>
      <c r="T2" s="212" t="s">
        <v>395</v>
      </c>
      <c r="U2" s="219" t="s">
        <v>402</v>
      </c>
      <c r="V2" s="219" t="s">
        <v>1140</v>
      </c>
      <c r="W2" s="215" t="s">
        <v>996</v>
      </c>
      <c r="X2" s="215" t="s">
        <v>833</v>
      </c>
      <c r="Y2" s="216" t="s">
        <v>1142</v>
      </c>
      <c r="Z2" s="217" t="s">
        <v>1152</v>
      </c>
      <c r="AA2" s="216" t="s">
        <v>1153</v>
      </c>
      <c r="AB2" s="214" t="s">
        <v>447</v>
      </c>
      <c r="AC2" s="215" t="s">
        <v>358</v>
      </c>
      <c r="AD2" s="215" t="s">
        <v>398</v>
      </c>
      <c r="AE2" s="214" t="s">
        <v>397</v>
      </c>
      <c r="AF2" s="217" t="s">
        <v>714</v>
      </c>
      <c r="AG2" s="217" t="s">
        <v>413</v>
      </c>
      <c r="AH2" s="214" t="s">
        <v>405</v>
      </c>
      <c r="AI2" s="215" t="s">
        <v>733</v>
      </c>
      <c r="AJ2" s="215" t="s">
        <v>734</v>
      </c>
      <c r="AK2" s="214" t="s">
        <v>406</v>
      </c>
      <c r="AL2" s="211" t="s">
        <v>412</v>
      </c>
      <c r="AM2" s="209" t="s">
        <v>788</v>
      </c>
    </row>
    <row r="3" spans="1:39" s="16" customFormat="1">
      <c r="A3" s="224"/>
      <c r="B3" s="225" t="s">
        <v>389</v>
      </c>
      <c r="C3" s="226">
        <v>0.4</v>
      </c>
      <c r="D3" s="226">
        <v>0</v>
      </c>
      <c r="E3" s="226"/>
      <c r="F3" s="226">
        <v>0</v>
      </c>
      <c r="G3" s="226">
        <v>25</v>
      </c>
      <c r="H3" s="226"/>
      <c r="I3" s="226"/>
      <c r="J3" s="226"/>
      <c r="K3" s="226">
        <v>0</v>
      </c>
      <c r="L3" s="226">
        <v>0</v>
      </c>
      <c r="M3" s="226">
        <v>0</v>
      </c>
      <c r="N3" s="226"/>
      <c r="O3" s="226"/>
      <c r="P3" s="226"/>
      <c r="Q3" s="226">
        <v>3</v>
      </c>
      <c r="R3" s="226"/>
      <c r="S3" s="227">
        <v>5.0000000000000002E-5</v>
      </c>
      <c r="T3" s="226"/>
      <c r="U3" s="226">
        <v>0</v>
      </c>
      <c r="V3" s="226">
        <v>0</v>
      </c>
      <c r="W3" s="226"/>
      <c r="X3" s="226">
        <v>0</v>
      </c>
      <c r="Y3" s="226">
        <v>0</v>
      </c>
      <c r="Z3" s="226"/>
      <c r="AA3" s="226">
        <v>0</v>
      </c>
      <c r="AB3" s="226"/>
      <c r="AC3" s="226">
        <v>0</v>
      </c>
      <c r="AD3" s="226">
        <v>0</v>
      </c>
      <c r="AE3" s="226"/>
      <c r="AF3" s="226"/>
      <c r="AG3" s="226"/>
      <c r="AH3" s="228">
        <v>0</v>
      </c>
      <c r="AI3" s="226">
        <v>75</v>
      </c>
      <c r="AJ3" s="226">
        <v>5</v>
      </c>
      <c r="AK3" s="226"/>
      <c r="AL3" s="226"/>
      <c r="AM3" s="226"/>
    </row>
    <row r="4" spans="1:39" s="16" customFormat="1">
      <c r="A4" s="224"/>
      <c r="B4" s="225" t="s">
        <v>390</v>
      </c>
      <c r="C4" s="226">
        <v>0.9</v>
      </c>
      <c r="D4" s="226">
        <v>2.7</v>
      </c>
      <c r="E4" s="226"/>
      <c r="F4" s="226">
        <v>0.75</v>
      </c>
      <c r="G4" s="226">
        <v>65</v>
      </c>
      <c r="H4" s="226"/>
      <c r="I4" s="226"/>
      <c r="J4" s="226"/>
      <c r="K4" s="226">
        <v>500</v>
      </c>
      <c r="L4" s="226">
        <v>15</v>
      </c>
      <c r="M4" s="226">
        <v>30</v>
      </c>
      <c r="N4" s="226"/>
      <c r="O4" s="226"/>
      <c r="P4" s="226"/>
      <c r="Q4" s="226">
        <v>6</v>
      </c>
      <c r="R4" s="226"/>
      <c r="S4" s="229">
        <v>0.1</v>
      </c>
      <c r="T4" s="226"/>
      <c r="U4" s="226">
        <v>5</v>
      </c>
      <c r="V4" s="226">
        <v>3</v>
      </c>
      <c r="W4" s="226"/>
      <c r="X4" s="226">
        <v>550</v>
      </c>
      <c r="Y4" s="226">
        <v>400</v>
      </c>
      <c r="Z4" s="226"/>
      <c r="AA4" s="226">
        <v>0.9</v>
      </c>
      <c r="AB4" s="226"/>
      <c r="AC4" s="226">
        <v>130</v>
      </c>
      <c r="AD4" s="226">
        <v>45</v>
      </c>
      <c r="AE4" s="226"/>
      <c r="AF4" s="226"/>
      <c r="AG4" s="226"/>
      <c r="AH4" s="229">
        <v>0.1</v>
      </c>
      <c r="AI4" s="226">
        <v>150</v>
      </c>
      <c r="AJ4" s="226">
        <v>35</v>
      </c>
      <c r="AK4" s="226"/>
      <c r="AL4" s="226"/>
      <c r="AM4" s="226"/>
    </row>
    <row r="5" spans="1:39" s="2" customFormat="1">
      <c r="A5" s="222" t="s">
        <v>379</v>
      </c>
      <c r="B5" s="223" t="s">
        <v>357</v>
      </c>
      <c r="C5" s="220"/>
      <c r="D5" s="220"/>
      <c r="E5" s="220"/>
      <c r="F5" s="220"/>
      <c r="G5" s="220"/>
      <c r="H5" s="220"/>
      <c r="I5" s="220"/>
      <c r="J5" s="220"/>
      <c r="K5" s="220"/>
      <c r="L5" s="220"/>
      <c r="M5" s="220"/>
      <c r="N5" s="220"/>
      <c r="O5" s="220"/>
      <c r="P5" s="220"/>
      <c r="Q5" s="220"/>
      <c r="R5" s="220"/>
      <c r="S5" s="221"/>
      <c r="T5" s="220"/>
      <c r="U5" s="220"/>
      <c r="V5" s="220"/>
      <c r="W5" s="220"/>
      <c r="X5" s="220"/>
      <c r="Y5" s="220"/>
      <c r="Z5" s="220"/>
      <c r="AA5" s="220"/>
      <c r="AB5" s="220"/>
      <c r="AC5" s="220"/>
      <c r="AD5" s="220"/>
      <c r="AE5" s="220"/>
      <c r="AF5" s="220"/>
      <c r="AG5" s="220"/>
      <c r="AH5" s="221"/>
      <c r="AI5" s="220"/>
      <c r="AJ5" s="220"/>
      <c r="AK5" s="220"/>
      <c r="AL5" s="220"/>
      <c r="AM5" s="220"/>
    </row>
    <row r="6" spans="1:39" s="2" customFormat="1">
      <c r="A6" s="205" t="str">
        <f>'Indicator Data'!A6</f>
        <v>Afghanistan</v>
      </c>
      <c r="B6" s="206" t="str">
        <f>'Indicator Data'!B6</f>
        <v>AFG</v>
      </c>
      <c r="C6" s="241">
        <f>ROUND(IF('Indicator Data'!AL6="No data",IF((0.1022*LN('Indicator Data'!BZ6)-0.1711)&gt;C$4,0,IF((0.1022*LN('Indicator Data'!BZ6)-0.1711)&lt;C$3,10,(C$4-(0.1022*LN('Indicator Data'!BZ6)-0.1711))/(C$4-C$3)*10)),IF('Indicator Data'!AL6&gt;C$4,0,IF('Indicator Data'!AL6&lt;C$3,10,(C$4-'Indicator Data'!AL6)/(C$4-C$3)*10))),1)</f>
        <v>7.8</v>
      </c>
      <c r="D6" s="230">
        <f>IF('Indicator Data'!AM6="No data","x",ROUND((IF(LOG('Indicator Data'!AM6*1000)&gt;D$4,10,IF(LOG('Indicator Data'!AM6*1000)&lt;D$3,0,10-(D$4-LOG('Indicator Data'!AM6*1000))/(D$4-D$3)*10))),1))</f>
        <v>9</v>
      </c>
      <c r="E6" s="231">
        <f>ROUND(IF(D6="x",C6,(10-GEOMEAN(((10-C6)/10*9+1),((10-D6)/10*9+1)))/9*10),1)</f>
        <v>8.5</v>
      </c>
      <c r="F6" s="230">
        <f>IF('Indicator Data'!AZ6="No data","x",ROUND(IF('Indicator Data'!AZ6&gt;F$4,10,IF('Indicator Data'!AZ6&lt;F$3,0,10-(F$4-'Indicator Data'!AZ6)/(F$4-F$3)*10)),1))</f>
        <v>8.6999999999999993</v>
      </c>
      <c r="G6" s="230" t="str">
        <f>IF('Indicator Data'!BA6="No data","x",ROUND(IF('Indicator Data'!BA6&gt;G$4,10,IF('Indicator Data'!BA6&lt;G$3,0,10-(G$4-'Indicator Data'!BA6)/(G$4-G$3)*10)),1))</f>
        <v>x</v>
      </c>
      <c r="H6" s="231">
        <f>IF(AND(F6="x",G6="x"),"x",ROUND(AVERAGE(F6,G6),1))</f>
        <v>8.6999999999999993</v>
      </c>
      <c r="I6" s="232">
        <f>SUM(IF('Indicator Data'!AN6=0,0,'Indicator Data'!AN6),SUM('Indicator Data'!AO6:AP6))</f>
        <v>7634.8512030000002</v>
      </c>
      <c r="J6" s="232">
        <f>I6/'Indicator Data'!CA6*1000000</f>
        <v>196.12577897938164</v>
      </c>
      <c r="K6" s="230">
        <f t="shared" ref="K6:K37" si="0">IF(J6="x","x",ROUND(IF(J6&gt;K$4,10,IF(J6&lt;K$3,0,10-(K$4-J6)/(K$4-K$3)*10)),1))</f>
        <v>3.9</v>
      </c>
      <c r="L6" s="230">
        <f>IF('Indicator Data'!AQ6="No data","x",ROUND(IF('Indicator Data'!AQ6&gt;L$4,10,IF('Indicator Data'!AQ6&lt;L$3,0,10-(L$4-'Indicator Data'!AQ6)/(L$4-L$3)*10)),1))</f>
        <v>10</v>
      </c>
      <c r="M6" s="230">
        <f>IF('Indicator Data'!AR6="No data","x",IF('Indicator Data'!AR6=0,0,ROUND(IF('Indicator Data'!AR6&gt;M$4,10,IF('Indicator Data'!AR6&lt;M$3,0,10-(M$4-'Indicator Data'!AR6)/(M$4-M$3)*10)),1)))</f>
        <v>1.3</v>
      </c>
      <c r="N6" s="231">
        <f>ROUND(AVERAGE(K6,L6,M6),1)</f>
        <v>5.0999999999999996</v>
      </c>
      <c r="O6" s="233">
        <f>ROUND(AVERAGE(E6,E6,H6,N6),1)</f>
        <v>7.7</v>
      </c>
      <c r="P6" s="234">
        <f>IF(AND('Indicator Data'!BE6="No data",'Indicator Data'!BF6="No data"),0,SUM('Indicator Data'!BE6:BG6)/1000)</f>
        <v>5012.0330000000004</v>
      </c>
      <c r="Q6" s="230">
        <f t="shared" ref="Q6:Q37" si="1">ROUND(IF(P6=0,0,IF(LOG(P6*1000)&gt;$Q$4,10,IF(LOG(P6*1000)&lt;Q$3,0,10-(Q$4-LOG(P6*1000))/(Q$4-Q$3)*10))),1)</f>
        <v>10</v>
      </c>
      <c r="R6" s="235">
        <f>P6*1000/'Indicator Data'!CA6</f>
        <v>0.12875023366652075</v>
      </c>
      <c r="S6" s="230">
        <f t="shared" ref="S6:S37" si="2">IF(R6="x","x",ROUND(IF(R6&gt;$S$4,10,IF(R6&lt;$S$3,0,((R6*100)/0.0052)^(1/4.0545)/6.5*10)),1))</f>
        <v>10</v>
      </c>
      <c r="T6" s="236">
        <f>ROUND(AVERAGE(Q6,S6),1)</f>
        <v>10</v>
      </c>
      <c r="U6" s="237">
        <f>IF('Indicator Data'!AV6="No data","x",ROUND(IF('Indicator Data'!AV6&gt;U$4,10,IF('Indicator Data'!AV6&lt;U$3,0,10-(U$4-'Indicator Data'!AV6)/(U$4-U$3)*10)),1))</f>
        <v>0.2</v>
      </c>
      <c r="V6" s="237">
        <f>IF('Indicator Data'!AW6="No data","x",IF('Indicator Data'!AW6=0,0,ROUND(IF('Indicator Data'!AW6&gt;V$4,10,IF('Indicator Data'!AW6&lt;V$3,0,10-(V$4-'Indicator Data'!AW6)/(V$4-V$3)*10)),1)))</f>
        <v>0.3</v>
      </c>
      <c r="W6" s="230">
        <f>IF(AND(U6="x",V6="x"),"x",AVERAGE(U6,V6))</f>
        <v>0.25</v>
      </c>
      <c r="X6" s="230">
        <f>IF('Indicator Data'!AU6="No data","x",ROUND(IF('Indicator Data'!AU6&gt;X$4,10,IF('Indicator Data'!AU6&lt;X$3,0,10-(X$4-'Indicator Data'!AU6)/(X$4-X$3)*10)),1))</f>
        <v>3.4</v>
      </c>
      <c r="Y6" s="230">
        <f>IF('Indicator Data'!AX6="No data","x",ROUND(IF('Indicator Data'!AX6&gt;Y$4,10,IF('Indicator Data'!AX6&lt;Y$3,0,10-(Y$4-'Indicator Data'!AX6)/(Y$4-Y$3)*10)),1))</f>
        <v>0.7</v>
      </c>
      <c r="Z6" s="235">
        <f>IF('Indicator Data'!AY6="No data","x",IF(('Indicator Data'!AY6/'Indicator Data'!CA6)&gt;1,1,IF('Indicator Data'!AY6&gt;'Indicator Data'!AY6,1,'Indicator Data'!AY6/'Indicator Data'!CA6)))</f>
        <v>0.41671575472481603</v>
      </c>
      <c r="AA6" s="230">
        <f t="shared" ref="AA6:AA37" si="3">IF(Z6="x","x",ROUND(IF(Z6&gt;AA$4,10,IF(Z6&lt;AA$3,0,10-(AA$4-Z6)/(AA$4-AA$3)*10)),1))</f>
        <v>4.5999999999999996</v>
      </c>
      <c r="AB6" s="238">
        <f t="shared" ref="AB6:AB37" si="4">IF(AND(W6="x",X6="x",Y6="x",AA6="x"),"x",ROUND(AVERAGE(W6,X6,Y6,AA6),1))</f>
        <v>2.2000000000000002</v>
      </c>
      <c r="AC6" s="230">
        <f>IF('Indicator Data'!AS6="No data","x",ROUND(IF('Indicator Data'!AS6&gt;AC$4,10,IF('Indicator Data'!AS6&lt;AC$3,0,10-(AC$4-'Indicator Data'!AS6)/(AC$4-AC$3)*10)),1))</f>
        <v>4.5999999999999996</v>
      </c>
      <c r="AD6" s="230">
        <f>IF('Indicator Data'!AT6="No data","x",ROUND(IF('Indicator Data'!AT6&gt;AD$4,10,IF('Indicator Data'!AT6&lt;AD$3,0,10-(AD$4-'Indicator Data'!AT6)/(AD$4-AD$3)*10)),1))</f>
        <v>4.2</v>
      </c>
      <c r="AE6" s="238">
        <f>IF(AND(AC6="x",AD6="x"),"x",ROUND(AVERAGE(AD6,AC6),1))</f>
        <v>4.4000000000000004</v>
      </c>
      <c r="AF6" s="234">
        <f>('Indicator Data'!BD6+'Indicator Data'!BC6*0.5+'Indicator Data'!BB6*0.25)/1000</f>
        <v>11090.342000000001</v>
      </c>
      <c r="AG6" s="239">
        <f>AF6*1000/'Indicator Data'!CA6</f>
        <v>0.28489120561289782</v>
      </c>
      <c r="AH6" s="238">
        <f t="shared" ref="AH6:AH37" si="5">IF(AG6="x","x",ROUND(IF(AG6&gt;AH$4,10,IF(AG6&lt;AH$3,0,10-(AH$4-AG6)/(AH$4-AH$3)*10)),1))</f>
        <v>10</v>
      </c>
      <c r="AI6" s="230">
        <f>IF('Indicator Data'!BH6="No data","x",ROUND(IF('Indicator Data'!BH6&lt;$AI$3,10,IF('Indicator Data'!BH6&gt;$AI$4,0,($AI$4-'Indicator Data'!BH6)/($AI$4-$AI$3)*10)),1))</f>
        <v>5.9</v>
      </c>
      <c r="AJ6" s="230">
        <f>IF('Indicator Data'!BI6="No data","x",ROUND(IF('Indicator Data'!BI6&gt;$AJ$4,10,IF('Indicator Data'!BI6&lt;$AJ$3,0,10-($AJ$4-'Indicator Data'!BI6)/($AJ$4-$AJ$3)*10)),1))</f>
        <v>6.9</v>
      </c>
      <c r="AK6" s="238">
        <f t="shared" ref="AK6:AK37" si="6">ROUND(AVERAGE(AJ6,AI6),1)</f>
        <v>6.4</v>
      </c>
      <c r="AL6" s="236">
        <f t="shared" ref="AL6:AL37" si="7">ROUND(IF(AND(AB6="x",AE6="x",AK6="x"),AH6,IF(AND(AB6="x",AE6="x"),(10-GEOMEAN(((10-AK6)/10*9+1),((10-AH6)/10*9+1)))/9*10,IF(AK6="x",(10-GEOMEAN(((10-AB6)/10*9+1),((10-AE6)/10*9+1),((10-AH6)/10*9+1)))/9*10,IF(AB6="x",(10-GEOMEAN(((10-AK6)/10*9+1),((10-AE6)/10*9+1),((10-AH6)/10*9+1)))/9*10,(10-GEOMEAN(((10-AB6)/10*9+1),((10-AE6)/10*9+1),((10-AH6)/10*9+1),((10-AK6)/10*9+1)))/9*10)))),1)</f>
        <v>6.9</v>
      </c>
      <c r="AM6" s="240">
        <f t="shared" ref="AM6:AM37" si="8">ROUND((10-GEOMEAN(((10-T6)/10*9+1),((10-AL6)/10*9+1)))/9*10,1)</f>
        <v>8.9</v>
      </c>
    </row>
    <row r="7" spans="1:39" s="2" customFormat="1">
      <c r="A7" s="205" t="str">
        <f>'Indicator Data'!A7</f>
        <v>Albania</v>
      </c>
      <c r="B7" s="206" t="str">
        <f>'Indicator Data'!B7</f>
        <v>ALB</v>
      </c>
      <c r="C7" s="241">
        <f>ROUND(IF('Indicator Data'!AL7="No data",IF((0.1022*LN('Indicator Data'!BZ7)-0.1711)&gt;C$4,0,IF((0.1022*LN('Indicator Data'!BZ7)-0.1711)&lt;C$3,10,(C$4-(0.1022*LN('Indicator Data'!BZ7)-0.1711))/(C$4-C$3)*10)),IF('Indicator Data'!AL7&gt;C$4,0,IF('Indicator Data'!AL7&lt;C$3,10,(C$4-'Indicator Data'!AL7)/(C$4-C$3)*10))),1)</f>
        <v>2.1</v>
      </c>
      <c r="D7" s="230">
        <f>IF('Indicator Data'!AM7="No data","x",ROUND((IF(LOG('Indicator Data'!AM7*1000)&gt;D$4,10,IF(LOG('Indicator Data'!AM7*1000)&lt;D$3,0,10-(D$4-LOG('Indicator Data'!AM7*1000))/(D$4-D$3)*10))),1))</f>
        <v>1.6</v>
      </c>
      <c r="E7" s="231">
        <f t="shared" ref="E7:E70" si="9">ROUND(IF(D7="x",C7,(10-GEOMEAN(((10-C7)/10*9+1),((10-D7)/10*9+1)))/9*10),1)</f>
        <v>1.9</v>
      </c>
      <c r="F7" s="230">
        <f>IF('Indicator Data'!AZ7="No data","x",ROUND(IF('Indicator Data'!AZ7&gt;F$4,10,IF('Indicator Data'!AZ7&lt;F$3,0,10-(F$4-'Indicator Data'!AZ7)/(F$4-F$3)*10)),1))</f>
        <v>2.4</v>
      </c>
      <c r="G7" s="230">
        <f>IF('Indicator Data'!BA7="No data","x",ROUND(IF('Indicator Data'!BA7&gt;G$4,10,IF('Indicator Data'!BA7&lt;G$3,0,10-(G$4-'Indicator Data'!BA7)/(G$4-G$3)*10)),1))</f>
        <v>2.1</v>
      </c>
      <c r="H7" s="231">
        <f t="shared" ref="H7:H70" si="10">IF(AND(F7="x",G7="x"),"x",ROUND(AVERAGE(F7,G7),1))</f>
        <v>2.2999999999999998</v>
      </c>
      <c r="I7" s="232">
        <f>SUM(IF('Indicator Data'!AN7=0,0,'Indicator Data'!AN7),SUM('Indicator Data'!AO7:AP7))</f>
        <v>305.96783599999998</v>
      </c>
      <c r="J7" s="232">
        <f>I7/'Indicator Data'!CA7*1000000</f>
        <v>106.32004864827297</v>
      </c>
      <c r="K7" s="230">
        <f t="shared" si="0"/>
        <v>2.1</v>
      </c>
      <c r="L7" s="230">
        <f>IF('Indicator Data'!AQ7="No data","x",ROUND(IF('Indicator Data'!AQ7&gt;L$4,10,IF('Indicator Data'!AQ7&lt;L$3,0,10-(L$4-'Indicator Data'!AQ7)/(L$4-L$3)*10)),1))</f>
        <v>0.1</v>
      </c>
      <c r="M7" s="230">
        <f>IF('Indicator Data'!AR7="No data","x",IF('Indicator Data'!AR7=0,0,ROUND(IF('Indicator Data'!AR7&gt;M$4,10,IF('Indicator Data'!AR7&lt;M$3,0,10-(M$4-'Indicator Data'!AR7)/(M$4-M$3)*10)),1)))</f>
        <v>3.3</v>
      </c>
      <c r="N7" s="231">
        <f t="shared" ref="N7:N70" si="11">ROUND(AVERAGE(K7,L7,M7),1)</f>
        <v>1.8</v>
      </c>
      <c r="O7" s="233">
        <f t="shared" ref="O7:O70" si="12">ROUND(AVERAGE(E7,E7,H7,N7),1)</f>
        <v>2</v>
      </c>
      <c r="P7" s="234">
        <f>IF(AND('Indicator Data'!BE7="No data",'Indicator Data'!BF7="No data"),0,SUM('Indicator Data'!BE7:BG7)/1000)</f>
        <v>0.124</v>
      </c>
      <c r="Q7" s="230">
        <f t="shared" si="1"/>
        <v>0</v>
      </c>
      <c r="R7" s="235">
        <f>P7*1000/'Indicator Data'!CA7</f>
        <v>4.3088470359302246E-5</v>
      </c>
      <c r="S7" s="230">
        <f t="shared" si="2"/>
        <v>0</v>
      </c>
      <c r="T7" s="236">
        <f t="shared" ref="T7:T70" si="13">ROUND(AVERAGE(Q7,S7),1)</f>
        <v>0</v>
      </c>
      <c r="U7" s="237">
        <f>IF('Indicator Data'!AV7="No data","x",ROUND(IF('Indicator Data'!AV7&gt;U$4,10,IF('Indicator Data'!AV7&lt;U$3,0,10-(U$4-'Indicator Data'!AV7)/(U$4-U$3)*10)),1))</f>
        <v>0.2</v>
      </c>
      <c r="V7" s="237">
        <f>IF('Indicator Data'!AW7="No data","x",IF('Indicator Data'!AW7=0,0,ROUND(IF('Indicator Data'!AW7&gt;V$4,10,IF('Indicator Data'!AW7&lt;V$3,0,10-(V$4-'Indicator Data'!AW7)/(V$4-V$3)*10)),1)))</f>
        <v>0.2</v>
      </c>
      <c r="W7" s="230">
        <f t="shared" ref="W7:W70" si="14">IF(AND(U7="x",V7="x"),"x",AVERAGE(U7,V7))</f>
        <v>0.2</v>
      </c>
      <c r="X7" s="230">
        <f>IF('Indicator Data'!AU7="No data","x",ROUND(IF('Indicator Data'!AU7&gt;X$4,10,IF('Indicator Data'!AU7&lt;X$3,0,10-(X$4-'Indicator Data'!AU7)/(X$4-X$3)*10)),1))</f>
        <v>0.3</v>
      </c>
      <c r="Y7" s="230" t="str">
        <f>IF('Indicator Data'!AX7="No data","x",ROUND(IF('Indicator Data'!AX7&gt;Y$4,10,IF('Indicator Data'!AX7&lt;Y$3,0,10-(Y$4-'Indicator Data'!AX7)/(Y$4-Y$3)*10)),1))</f>
        <v>x</v>
      </c>
      <c r="Z7" s="235">
        <f>IF('Indicator Data'!AY7="No data","x",IF(('Indicator Data'!AY7/'Indicator Data'!CA7)&gt;1,1,IF('Indicator Data'!AY7&gt;'Indicator Data'!AY7,1,'Indicator Data'!AY7/'Indicator Data'!CA7)))</f>
        <v>0</v>
      </c>
      <c r="AA7" s="230">
        <f t="shared" si="3"/>
        <v>0</v>
      </c>
      <c r="AB7" s="238">
        <f t="shared" si="4"/>
        <v>0.2</v>
      </c>
      <c r="AC7" s="230">
        <f>IF('Indicator Data'!AS7="No data","x",ROUND(IF('Indicator Data'!AS7&gt;AC$4,10,IF('Indicator Data'!AS7&lt;AC$3,0,10-(AC$4-'Indicator Data'!AS7)/(AC$4-AC$3)*10)),1))</f>
        <v>0.7</v>
      </c>
      <c r="AD7" s="230">
        <f>IF('Indicator Data'!AT7="No data","x",ROUND(IF('Indicator Data'!AT7&gt;AD$4,10,IF('Indicator Data'!AT7&lt;AD$3,0,10-(AD$4-'Indicator Data'!AT7)/(AD$4-AD$3)*10)),1))</f>
        <v>0.3</v>
      </c>
      <c r="AE7" s="238">
        <f t="shared" ref="AE7:AE70" si="15">IF(AND(AC7="x",AD7="x"),"x",ROUND(AVERAGE(AD7,AC7),1))</f>
        <v>0.5</v>
      </c>
      <c r="AF7" s="234">
        <f>('Indicator Data'!BD7+'Indicator Data'!BC7*0.5+'Indicator Data'!BB7*0.25)/1000</f>
        <v>52.04025</v>
      </c>
      <c r="AG7" s="239">
        <f>AF7*1000/'Indicator Data'!CA7</f>
        <v>1.8083344916255472E-2</v>
      </c>
      <c r="AH7" s="238">
        <f t="shared" si="5"/>
        <v>1.8</v>
      </c>
      <c r="AI7" s="230">
        <f>IF('Indicator Data'!BH7="No data","x",ROUND(IF('Indicator Data'!BH7&lt;$AI$3,10,IF('Indicator Data'!BH7&gt;$AI$4,0,($AI$4-'Indicator Data'!BH7)/($AI$4-$AI$3)*10)),1))</f>
        <v>1.7</v>
      </c>
      <c r="AJ7" s="230">
        <f>IF('Indicator Data'!BI7="No data","x",ROUND(IF('Indicator Data'!BI7&gt;$AJ$4,10,IF('Indicator Data'!BI7&lt;$AJ$3,0,10-($AJ$4-'Indicator Data'!BI7)/($AJ$4-$AJ$3)*10)),1))</f>
        <v>0</v>
      </c>
      <c r="AK7" s="238">
        <f t="shared" si="6"/>
        <v>0.9</v>
      </c>
      <c r="AL7" s="236">
        <f t="shared" si="7"/>
        <v>0.9</v>
      </c>
      <c r="AM7" s="240">
        <f t="shared" si="8"/>
        <v>0.5</v>
      </c>
    </row>
    <row r="8" spans="1:39" s="2" customFormat="1">
      <c r="A8" s="205" t="str">
        <f>'Indicator Data'!A8</f>
        <v>Algeria</v>
      </c>
      <c r="B8" s="206" t="str">
        <f>'Indicator Data'!B8</f>
        <v>DZA</v>
      </c>
      <c r="C8" s="241">
        <f>ROUND(IF('Indicator Data'!AL8="No data",IF((0.1022*LN('Indicator Data'!BZ8)-0.1711)&gt;C$4,0,IF((0.1022*LN('Indicator Data'!BZ8)-0.1711)&lt;C$3,10,(C$4-(0.1022*LN('Indicator Data'!BZ8)-0.1711))/(C$4-C$3)*10)),IF('Indicator Data'!AL8&gt;C$4,0,IF('Indicator Data'!AL8&lt;C$3,10,(C$4-'Indicator Data'!AL8)/(C$4-C$3)*10))),1)</f>
        <v>3</v>
      </c>
      <c r="D8" s="230">
        <f>IF('Indicator Data'!AM8="No data","x",ROUND((IF(LOG('Indicator Data'!AM8*1000)&gt;D$4,10,IF(LOG('Indicator Data'!AM8*1000)&lt;D$3,0,10-(D$4-LOG('Indicator Data'!AM8*1000))/(D$4-D$3)*10))),1))</f>
        <v>3.4</v>
      </c>
      <c r="E8" s="231">
        <f t="shared" si="9"/>
        <v>3.2</v>
      </c>
      <c r="F8" s="230">
        <f>IF('Indicator Data'!AZ8="No data","x",ROUND(IF('Indicator Data'!AZ8&gt;F$4,10,IF('Indicator Data'!AZ8&lt;F$3,0,10-(F$4-'Indicator Data'!AZ8)/(F$4-F$3)*10)),1))</f>
        <v>5.7</v>
      </c>
      <c r="G8" s="230">
        <f>IF('Indicator Data'!BA8="No data","x",ROUND(IF('Indicator Data'!BA8&gt;G$4,10,IF('Indicator Data'!BA8&lt;G$3,0,10-(G$4-'Indicator Data'!BA8)/(G$4-G$3)*10)),1))</f>
        <v>0.7</v>
      </c>
      <c r="H8" s="231">
        <f t="shared" si="10"/>
        <v>3.2</v>
      </c>
      <c r="I8" s="232">
        <f>SUM(IF('Indicator Data'!AN8=0,0,'Indicator Data'!AN8),SUM('Indicator Data'!AO8:AP8))</f>
        <v>270.175342</v>
      </c>
      <c r="J8" s="232">
        <f>I8/'Indicator Data'!CA8*1000000</f>
        <v>6.1612067471234377</v>
      </c>
      <c r="K8" s="230">
        <f t="shared" si="0"/>
        <v>0.1</v>
      </c>
      <c r="L8" s="230">
        <f>IF('Indicator Data'!AQ8="No data","x",ROUND(IF('Indicator Data'!AQ8&gt;L$4,10,IF('Indicator Data'!AQ8&lt;L$3,0,10-(L$4-'Indicator Data'!AQ8)/(L$4-L$3)*10)),1))</f>
        <v>0.1</v>
      </c>
      <c r="M8" s="230">
        <f>IF('Indicator Data'!AR8="No data","x",IF('Indicator Data'!AR8=0,0,ROUND(IF('Indicator Data'!AR8&gt;M$4,10,IF('Indicator Data'!AR8&lt;M$3,0,10-(M$4-'Indicator Data'!AR8)/(M$4-M$3)*10)),1)))</f>
        <v>0.4</v>
      </c>
      <c r="N8" s="231">
        <f t="shared" si="11"/>
        <v>0.2</v>
      </c>
      <c r="O8" s="233">
        <f t="shared" si="12"/>
        <v>2.5</v>
      </c>
      <c r="P8" s="234">
        <f>IF(AND('Indicator Data'!BE8="No data",'Indicator Data'!BF8="No data"),0,SUM('Indicator Data'!BE8:BG8)/1000)</f>
        <v>99.8</v>
      </c>
      <c r="Q8" s="230">
        <f t="shared" si="1"/>
        <v>6.7</v>
      </c>
      <c r="R8" s="235">
        <f>P8*1000/'Indicator Data'!CA8</f>
        <v>2.2758865735531078E-3</v>
      </c>
      <c r="S8" s="230">
        <f t="shared" si="2"/>
        <v>3.9</v>
      </c>
      <c r="T8" s="236">
        <f t="shared" si="13"/>
        <v>5.3</v>
      </c>
      <c r="U8" s="237">
        <f>IF('Indicator Data'!AV8="No data","x",ROUND(IF('Indicator Data'!AV8&gt;U$4,10,IF('Indicator Data'!AV8&lt;U$3,0,10-(U$4-'Indicator Data'!AV8)/(U$4-U$3)*10)),1))</f>
        <v>0.2</v>
      </c>
      <c r="V8" s="237">
        <f>IF('Indicator Data'!AW8="No data","x",IF('Indicator Data'!AW8=0,0,ROUND(IF('Indicator Data'!AW8&gt;V$4,10,IF('Indicator Data'!AW8&lt;V$3,0,10-(V$4-'Indicator Data'!AW8)/(V$4-V$3)*10)),1)))</f>
        <v>0.3</v>
      </c>
      <c r="W8" s="230">
        <f t="shared" si="14"/>
        <v>0.25</v>
      </c>
      <c r="X8" s="230">
        <f>IF('Indicator Data'!AU8="No data","x",ROUND(IF('Indicator Data'!AU8&gt;X$4,10,IF('Indicator Data'!AU8&lt;X$3,0,10-(X$4-'Indicator Data'!AU8)/(X$4-X$3)*10)),1))</f>
        <v>1.1000000000000001</v>
      </c>
      <c r="Y8" s="230" t="str">
        <f>IF('Indicator Data'!AX8="No data","x",ROUND(IF('Indicator Data'!AX8&gt;Y$4,10,IF('Indicator Data'!AX8&lt;Y$3,0,10-(Y$4-'Indicator Data'!AX8)/(Y$4-Y$3)*10)),1))</f>
        <v>x</v>
      </c>
      <c r="Z8" s="235">
        <f>IF('Indicator Data'!AY8="No data","x",IF(('Indicator Data'!AY8/'Indicator Data'!CA8)&gt;1,1,IF('Indicator Data'!AY8&gt;'Indicator Data'!AY8,1,'Indicator Data'!AY8/'Indicator Data'!CA8)))</f>
        <v>2.357754637671902E-4</v>
      </c>
      <c r="AA8" s="230">
        <f t="shared" si="3"/>
        <v>0</v>
      </c>
      <c r="AB8" s="238">
        <f t="shared" si="4"/>
        <v>0.5</v>
      </c>
      <c r="AC8" s="230">
        <f>IF('Indicator Data'!AS8="No data","x",ROUND(IF('Indicator Data'!AS8&gt;AC$4,10,IF('Indicator Data'!AS8&lt;AC$3,0,10-(AC$4-'Indicator Data'!AS8)/(AC$4-AC$3)*10)),1))</f>
        <v>1.8</v>
      </c>
      <c r="AD8" s="230">
        <f>IF('Indicator Data'!AT8="No data","x",ROUND(IF('Indicator Data'!AT8&gt;AD$4,10,IF('Indicator Data'!AT8&lt;AD$3,0,10-(AD$4-'Indicator Data'!AT8)/(AD$4-AD$3)*10)),1))</f>
        <v>0.7</v>
      </c>
      <c r="AE8" s="238">
        <f t="shared" si="15"/>
        <v>1.3</v>
      </c>
      <c r="AF8" s="234">
        <f>('Indicator Data'!BD8+'Indicator Data'!BC8*0.5+'Indicator Data'!BB8*0.25)/1000</f>
        <v>41.259250000000002</v>
      </c>
      <c r="AG8" s="239">
        <f>AF8*1000/'Indicator Data'!CA8</f>
        <v>9.4089552214299667E-4</v>
      </c>
      <c r="AH8" s="238">
        <f t="shared" si="5"/>
        <v>0.1</v>
      </c>
      <c r="AI8" s="230">
        <f>IF('Indicator Data'!BH8="No data","x",ROUND(IF('Indicator Data'!BH8&lt;$AI$3,10,IF('Indicator Data'!BH8&gt;$AI$4,0,($AI$4-'Indicator Data'!BH8)/($AI$4-$AI$3)*10)),1))</f>
        <v>0</v>
      </c>
      <c r="AJ8" s="230">
        <f>IF('Indicator Data'!BI8="No data","x",ROUND(IF('Indicator Data'!BI8&gt;$AJ$4,10,IF('Indicator Data'!BI8&lt;$AJ$3,0,10-($AJ$4-'Indicator Data'!BI8)/($AJ$4-$AJ$3)*10)),1))</f>
        <v>0</v>
      </c>
      <c r="AK8" s="238">
        <f t="shared" si="6"/>
        <v>0</v>
      </c>
      <c r="AL8" s="236">
        <f t="shared" si="7"/>
        <v>0.5</v>
      </c>
      <c r="AM8" s="240">
        <f t="shared" si="8"/>
        <v>3.3</v>
      </c>
    </row>
    <row r="9" spans="1:39" s="2" customFormat="1">
      <c r="A9" s="205" t="str">
        <f>'Indicator Data'!A9</f>
        <v>Angola</v>
      </c>
      <c r="B9" s="206" t="str">
        <f>'Indicator Data'!B9</f>
        <v>AGO</v>
      </c>
      <c r="C9" s="241">
        <f>ROUND(IF('Indicator Data'!AL9="No data",IF((0.1022*LN('Indicator Data'!BZ9)-0.1711)&gt;C$4,0,IF((0.1022*LN('Indicator Data'!BZ9)-0.1711)&lt;C$3,10,(C$4-(0.1022*LN('Indicator Data'!BZ9)-0.1711))/(C$4-C$3)*10)),IF('Indicator Data'!AL9&gt;C$4,0,IF('Indicator Data'!AL9&lt;C$3,10,(C$4-'Indicator Data'!AL9)/(C$4-C$3)*10))),1)</f>
        <v>6.4</v>
      </c>
      <c r="D9" s="230">
        <f>IF('Indicator Data'!AM9="No data","x",ROUND((IF(LOG('Indicator Data'!AM9*1000)&gt;D$4,10,IF(LOG('Indicator Data'!AM9*1000)&lt;D$3,0,10-(D$4-LOG('Indicator Data'!AM9*1000))/(D$4-D$3)*10))),1))</f>
        <v>9.1</v>
      </c>
      <c r="E9" s="231">
        <f t="shared" si="9"/>
        <v>8</v>
      </c>
      <c r="F9" s="230">
        <f>IF('Indicator Data'!AZ9="No data","x",ROUND(IF('Indicator Data'!AZ9&gt;F$4,10,IF('Indicator Data'!AZ9&lt;F$3,0,10-(F$4-'Indicator Data'!AZ9)/(F$4-F$3)*10)),1))</f>
        <v>7.1</v>
      </c>
      <c r="G9" s="230">
        <f>IF('Indicator Data'!BA9="No data","x",ROUND(IF('Indicator Data'!BA9&gt;G$4,10,IF('Indicator Data'!BA9&lt;G$3,0,10-(G$4-'Indicator Data'!BA9)/(G$4-G$3)*10)),1))</f>
        <v>6.6</v>
      </c>
      <c r="H9" s="231">
        <f t="shared" si="10"/>
        <v>6.9</v>
      </c>
      <c r="I9" s="232">
        <f>SUM(IF('Indicator Data'!AN9=0,0,'Indicator Data'!AN9),SUM('Indicator Data'!AO9:AP9))</f>
        <v>153.94142300000001</v>
      </c>
      <c r="J9" s="232">
        <f>I9/'Indicator Data'!CA9*1000000</f>
        <v>4.6838729301422362</v>
      </c>
      <c r="K9" s="230">
        <f t="shared" si="0"/>
        <v>0.1</v>
      </c>
      <c r="L9" s="230">
        <f>IF('Indicator Data'!AQ9="No data","x",ROUND(IF('Indicator Data'!AQ9&gt;L$4,10,IF('Indicator Data'!AQ9&lt;L$3,0,10-(L$4-'Indicator Data'!AQ9)/(L$4-L$3)*10)),1))</f>
        <v>0</v>
      </c>
      <c r="M9" s="230">
        <f>IF('Indicator Data'!AR9="No data","x",IF('Indicator Data'!AR9=0,0,ROUND(IF('Indicator Data'!AR9&gt;M$4,10,IF('Indicator Data'!AR9&lt;M$3,0,10-(M$4-'Indicator Data'!AR9)/(M$4-M$3)*10)),1)))</f>
        <v>0</v>
      </c>
      <c r="N9" s="231">
        <f t="shared" si="11"/>
        <v>0</v>
      </c>
      <c r="O9" s="233">
        <f t="shared" si="12"/>
        <v>5.7</v>
      </c>
      <c r="P9" s="234">
        <f>IF(AND('Indicator Data'!BE9="No data",'Indicator Data'!BF9="No data"),0,SUM('Indicator Data'!BE9:BG9)/1000)</f>
        <v>74.748000000000005</v>
      </c>
      <c r="Q9" s="230">
        <f t="shared" si="1"/>
        <v>6.2</v>
      </c>
      <c r="R9" s="235">
        <f>P9*1000/'Indicator Data'!CA9</f>
        <v>2.2743075057989545E-3</v>
      </c>
      <c r="S9" s="230">
        <f t="shared" si="2"/>
        <v>3.9</v>
      </c>
      <c r="T9" s="236">
        <f t="shared" si="13"/>
        <v>5.0999999999999996</v>
      </c>
      <c r="U9" s="237">
        <f>IF('Indicator Data'!AV9="No data","x",ROUND(IF('Indicator Data'!AV9&gt;U$4,10,IF('Indicator Data'!AV9&lt;U$3,0,10-(U$4-'Indicator Data'!AV9)/(U$4-U$3)*10)),1))</f>
        <v>3.8</v>
      </c>
      <c r="V9" s="237">
        <f>IF('Indicator Data'!AW9="No data","x",IF('Indicator Data'!AW9=0,0,ROUND(IF('Indicator Data'!AW9&gt;V$4,10,IF('Indicator Data'!AW9&lt;V$3,0,10-(V$4-'Indicator Data'!AW9)/(V$4-V$3)*10)),1)))</f>
        <v>4.8</v>
      </c>
      <c r="W9" s="230">
        <f t="shared" si="14"/>
        <v>4.3</v>
      </c>
      <c r="X9" s="230">
        <f>IF('Indicator Data'!AU9="No data","x",ROUND(IF('Indicator Data'!AU9&gt;X$4,10,IF('Indicator Data'!AU9&lt;X$3,0,10-(X$4-'Indicator Data'!AU9)/(X$4-X$3)*10)),1))</f>
        <v>6.4</v>
      </c>
      <c r="Y9" s="230">
        <f>IF('Indicator Data'!AX9="No data","x",ROUND(IF('Indicator Data'!AX9&gt;Y$4,10,IF('Indicator Data'!AX9&lt;Y$3,0,10-(Y$4-'Indicator Data'!AX9)/(Y$4-Y$3)*10)),1))</f>
        <v>5.7</v>
      </c>
      <c r="Z9" s="235">
        <f>IF('Indicator Data'!AY9="No data","x",IF(('Indicator Data'!AY9/'Indicator Data'!CA9)&gt;1,1,IF('Indicator Data'!AY9&gt;'Indicator Data'!AY9,1,'Indicator Data'!AY9/'Indicator Data'!CA9)))</f>
        <v>0.46740956411601098</v>
      </c>
      <c r="AA9" s="230">
        <f t="shared" si="3"/>
        <v>5.2</v>
      </c>
      <c r="AB9" s="238">
        <f t="shared" si="4"/>
        <v>5.4</v>
      </c>
      <c r="AC9" s="230">
        <f>IF('Indicator Data'!AS9="No data","x",ROUND(IF('Indicator Data'!AS9&gt;AC$4,10,IF('Indicator Data'!AS9&lt;AC$3,0,10-(AC$4-'Indicator Data'!AS9)/(AC$4-AC$3)*10)),1))</f>
        <v>5.7</v>
      </c>
      <c r="AD9" s="230">
        <f>IF('Indicator Data'!AT9="No data","x",ROUND(IF('Indicator Data'!AT9&gt;AD$4,10,IF('Indicator Data'!AT9&lt;AD$3,0,10-(AD$4-'Indicator Data'!AT9)/(AD$4-AD$3)*10)),1))</f>
        <v>4.2</v>
      </c>
      <c r="AE9" s="238">
        <f t="shared" si="15"/>
        <v>5</v>
      </c>
      <c r="AF9" s="234">
        <f>('Indicator Data'!BD9+'Indicator Data'!BC9*0.5+'Indicator Data'!BB9*0.25)/1000</f>
        <v>24.4025</v>
      </c>
      <c r="AG9" s="239">
        <f>AF9*1000/'Indicator Data'!CA9</f>
        <v>7.4247858016614481E-4</v>
      </c>
      <c r="AH9" s="238">
        <f t="shared" si="5"/>
        <v>0.1</v>
      </c>
      <c r="AI9" s="230">
        <f>IF('Indicator Data'!BH9="No data","x",ROUND(IF('Indicator Data'!BH9&lt;$AI$3,10,IF('Indicator Data'!BH9&gt;$AI$4,0,($AI$4-'Indicator Data'!BH9)/($AI$4-$AI$3)*10)),1))</f>
        <v>4.5</v>
      </c>
      <c r="AJ9" s="230">
        <f>IF('Indicator Data'!BI9="No data","x",ROUND(IF('Indicator Data'!BI9&gt;$AJ$4,10,IF('Indicator Data'!BI9&lt;$AJ$3,0,10-($AJ$4-'Indicator Data'!BI9)/($AJ$4-$AJ$3)*10)),1))</f>
        <v>4.0999999999999996</v>
      </c>
      <c r="AK9" s="238">
        <f t="shared" si="6"/>
        <v>4.3</v>
      </c>
      <c r="AL9" s="236">
        <f t="shared" si="7"/>
        <v>4</v>
      </c>
      <c r="AM9" s="240">
        <f t="shared" si="8"/>
        <v>4.5999999999999996</v>
      </c>
    </row>
    <row r="10" spans="1:39" s="2" customFormat="1">
      <c r="A10" s="205" t="str">
        <f>'Indicator Data'!A10</f>
        <v>Antigua and Barbuda</v>
      </c>
      <c r="B10" s="206" t="str">
        <f>'Indicator Data'!B10</f>
        <v>ATG</v>
      </c>
      <c r="C10" s="241">
        <f>ROUND(IF('Indicator Data'!AL10="No data",IF((0.1022*LN('Indicator Data'!BZ10)-0.1711)&gt;C$4,0,IF((0.1022*LN('Indicator Data'!BZ10)-0.1711)&lt;C$3,10,(C$4-(0.1022*LN('Indicator Data'!BZ10)-0.1711))/(C$4-C$3)*10)),IF('Indicator Data'!AL10&gt;C$4,0,IF('Indicator Data'!AL10&lt;C$3,10,(C$4-'Indicator Data'!AL10)/(C$4-C$3)*10))),1)</f>
        <v>2.4</v>
      </c>
      <c r="D10" s="230" t="str">
        <f>IF('Indicator Data'!AM10="No data","x",ROUND((IF(LOG('Indicator Data'!AM10*1000)&gt;D$4,10,IF(LOG('Indicator Data'!AM10*1000)&lt;D$3,0,10-(D$4-LOG('Indicator Data'!AM10*1000))/(D$4-D$3)*10))),1))</f>
        <v>x</v>
      </c>
      <c r="E10" s="231">
        <f t="shared" si="9"/>
        <v>2.4</v>
      </c>
      <c r="F10" s="230" t="str">
        <f>IF('Indicator Data'!AZ10="No data","x",ROUND(IF('Indicator Data'!AZ10&gt;F$4,10,IF('Indicator Data'!AZ10&lt;F$3,0,10-(F$4-'Indicator Data'!AZ10)/(F$4-F$3)*10)),1))</f>
        <v>x</v>
      </c>
      <c r="G10" s="230" t="str">
        <f>IF('Indicator Data'!BA10="No data","x",ROUND(IF('Indicator Data'!BA10&gt;G$4,10,IF('Indicator Data'!BA10&lt;G$3,0,10-(G$4-'Indicator Data'!BA10)/(G$4-G$3)*10)),1))</f>
        <v>x</v>
      </c>
      <c r="H10" s="231" t="str">
        <f t="shared" si="10"/>
        <v>x</v>
      </c>
      <c r="I10" s="232">
        <f>SUM(IF('Indicator Data'!AN10=0,0,'Indicator Data'!AN10),SUM('Indicator Data'!AO10:AP10))</f>
        <v>6.2325860000000004</v>
      </c>
      <c r="J10" s="232">
        <f>I10/'Indicator Data'!CA10*1000000</f>
        <v>63.644575606568097</v>
      </c>
      <c r="K10" s="230">
        <f t="shared" si="0"/>
        <v>1.3</v>
      </c>
      <c r="L10" s="230">
        <f>IF('Indicator Data'!AQ10="No data","x",ROUND(IF('Indicator Data'!AQ10&gt;L$4,10,IF('Indicator Data'!AQ10&lt;L$3,0,10-(L$4-'Indicator Data'!AQ10)/(L$4-L$3)*10)),1))</f>
        <v>1.2</v>
      </c>
      <c r="M10" s="230">
        <f>IF('Indicator Data'!AR10="No data","x",IF('Indicator Data'!AR10=0,0,ROUND(IF('Indicator Data'!AR10&gt;M$4,10,IF('Indicator Data'!AR10&lt;M$3,0,10-(M$4-'Indicator Data'!AR10)/(M$4-M$3)*10)),1)))</f>
        <v>0.6</v>
      </c>
      <c r="N10" s="231">
        <f t="shared" si="11"/>
        <v>1</v>
      </c>
      <c r="O10" s="233">
        <f t="shared" si="12"/>
        <v>1.9</v>
      </c>
      <c r="P10" s="234">
        <f>IF(AND('Indicator Data'!BE10="No data",'Indicator Data'!BF10="No data"),0,SUM('Indicator Data'!BE10:BG10)/1000)</f>
        <v>0</v>
      </c>
      <c r="Q10" s="230">
        <f t="shared" si="1"/>
        <v>0</v>
      </c>
      <c r="R10" s="235">
        <f>P10*1000/'Indicator Data'!CA10</f>
        <v>0</v>
      </c>
      <c r="S10" s="230">
        <f t="shared" si="2"/>
        <v>0</v>
      </c>
      <c r="T10" s="236">
        <f t="shared" si="13"/>
        <v>0</v>
      </c>
      <c r="U10" s="237" t="str">
        <f>IF('Indicator Data'!AV10="No data","x",ROUND(IF('Indicator Data'!AV10&gt;U$4,10,IF('Indicator Data'!AV10&lt;U$3,0,10-(U$4-'Indicator Data'!AV10)/(U$4-U$3)*10)),1))</f>
        <v>x</v>
      </c>
      <c r="V10" s="237" t="str">
        <f>IF('Indicator Data'!AW10="No data","x",IF('Indicator Data'!AW10=0,0,ROUND(IF('Indicator Data'!AW10&gt;V$4,10,IF('Indicator Data'!AW10&lt;V$3,0,10-(V$4-'Indicator Data'!AW10)/(V$4-V$3)*10)),1)))</f>
        <v>x</v>
      </c>
      <c r="W10" s="230" t="str">
        <f t="shared" si="14"/>
        <v>x</v>
      </c>
      <c r="X10" s="230">
        <f>IF('Indicator Data'!AU10="No data","x",ROUND(IF('Indicator Data'!AU10&gt;X$4,10,IF('Indicator Data'!AU10&lt;X$3,0,10-(X$4-'Indicator Data'!AU10)/(X$4-X$3)*10)),1))</f>
        <v>0</v>
      </c>
      <c r="Y10" s="230" t="str">
        <f>IF('Indicator Data'!AX10="No data","x",ROUND(IF('Indicator Data'!AX10&gt;Y$4,10,IF('Indicator Data'!AX10&lt;Y$3,0,10-(Y$4-'Indicator Data'!AX10)/(Y$4-Y$3)*10)),1))</f>
        <v>x</v>
      </c>
      <c r="Z10" s="235">
        <f>IF('Indicator Data'!AY10="No data","x",IF(('Indicator Data'!AY10/'Indicator Data'!CA10)&gt;1,1,IF('Indicator Data'!AY10&gt;'Indicator Data'!AY10,1,'Indicator Data'!AY10/'Indicator Data'!CA10)))</f>
        <v>1.2488767257576996E-2</v>
      </c>
      <c r="AA10" s="230">
        <f t="shared" si="3"/>
        <v>0.1</v>
      </c>
      <c r="AB10" s="238">
        <f t="shared" si="4"/>
        <v>0.1</v>
      </c>
      <c r="AC10" s="230">
        <f>IF('Indicator Data'!AS10="No data","x",ROUND(IF('Indicator Data'!AS10&gt;AC$4,10,IF('Indicator Data'!AS10&lt;AC$3,0,10-(AC$4-'Indicator Data'!AS10)/(AC$4-AC$3)*10)),1))</f>
        <v>0.5</v>
      </c>
      <c r="AD10" s="230" t="str">
        <f>IF('Indicator Data'!AT10="No data","x",ROUND(IF('Indicator Data'!AT10&gt;AD$4,10,IF('Indicator Data'!AT10&lt;AD$3,0,10-(AD$4-'Indicator Data'!AT10)/(AD$4-AD$3)*10)),1))</f>
        <v>x</v>
      </c>
      <c r="AE10" s="238">
        <f t="shared" si="15"/>
        <v>0.5</v>
      </c>
      <c r="AF10" s="234">
        <f>('Indicator Data'!BD10+'Indicator Data'!BC10*0.5+'Indicator Data'!BB10*0.25)/1000</f>
        <v>0</v>
      </c>
      <c r="AG10" s="239">
        <f>AF10*1000/'Indicator Data'!CA10</f>
        <v>0</v>
      </c>
      <c r="AH10" s="238">
        <f t="shared" si="5"/>
        <v>0</v>
      </c>
      <c r="AI10" s="230">
        <f>IF('Indicator Data'!BH10="No data","x",ROUND(IF('Indicator Data'!BH10&lt;$AI$3,10,IF('Indicator Data'!BH10&gt;$AI$4,0,($AI$4-'Indicator Data'!BH10)/($AI$4-$AI$3)*10)),1))</f>
        <v>6.7</v>
      </c>
      <c r="AJ10" s="230">
        <f>IF('Indicator Data'!BI10="No data","x",ROUND(IF('Indicator Data'!BI10&gt;$AJ$4,10,IF('Indicator Data'!BI10&lt;$AJ$3,0,10-($AJ$4-'Indicator Data'!BI10)/($AJ$4-$AJ$3)*10)),1))</f>
        <v>3.7</v>
      </c>
      <c r="AK10" s="238">
        <f t="shared" si="6"/>
        <v>5.2</v>
      </c>
      <c r="AL10" s="236">
        <f t="shared" si="7"/>
        <v>1.8</v>
      </c>
      <c r="AM10" s="240">
        <f t="shared" si="8"/>
        <v>0.9</v>
      </c>
    </row>
    <row r="11" spans="1:39" s="2" customFormat="1">
      <c r="A11" s="205" t="str">
        <f>'Indicator Data'!A11</f>
        <v>Argentina</v>
      </c>
      <c r="B11" s="206" t="str">
        <f>'Indicator Data'!B11</f>
        <v>ARG</v>
      </c>
      <c r="C11" s="241">
        <f>ROUND(IF('Indicator Data'!AL11="No data",IF((0.1022*LN('Indicator Data'!BZ11)-0.1711)&gt;C$4,0,IF((0.1022*LN('Indicator Data'!BZ11)-0.1711)&lt;C$3,10,(C$4-(0.1022*LN('Indicator Data'!BZ11)-0.1711))/(C$4-C$3)*10)),IF('Indicator Data'!AL11&gt;C$4,0,IF('Indicator Data'!AL11&lt;C$3,10,(C$4-'Indicator Data'!AL11)/(C$4-C$3)*10))),1)</f>
        <v>1.1000000000000001</v>
      </c>
      <c r="D11" s="230" t="str">
        <f>IF('Indicator Data'!AM11="No data","x",ROUND((IF(LOG('Indicator Data'!AM11*1000)&gt;D$4,10,IF(LOG('Indicator Data'!AM11*1000)&lt;D$3,0,10-(D$4-LOG('Indicator Data'!AM11*1000))/(D$4-D$3)*10))),1))</f>
        <v>x</v>
      </c>
      <c r="E11" s="231">
        <f t="shared" si="9"/>
        <v>1.1000000000000001</v>
      </c>
      <c r="F11" s="230">
        <f>IF('Indicator Data'!AZ11="No data","x",ROUND(IF('Indicator Data'!AZ11&gt;F$4,10,IF('Indicator Data'!AZ11&lt;F$3,0,10-(F$4-'Indicator Data'!AZ11)/(F$4-F$3)*10)),1))</f>
        <v>4.4000000000000004</v>
      </c>
      <c r="G11" s="230">
        <f>IF('Indicator Data'!BA11="No data","x",ROUND(IF('Indicator Data'!BA11&gt;G$4,10,IF('Indicator Data'!BA11&lt;G$3,0,10-(G$4-'Indicator Data'!BA11)/(G$4-G$3)*10)),1))</f>
        <v>4.5</v>
      </c>
      <c r="H11" s="231">
        <f t="shared" si="10"/>
        <v>4.5</v>
      </c>
      <c r="I11" s="232">
        <f>SUM(IF('Indicator Data'!AN11=0,0,'Indicator Data'!AN11),SUM('Indicator Data'!AO11:AP11))</f>
        <v>-111.60733500000001</v>
      </c>
      <c r="J11" s="232">
        <f>I11/'Indicator Data'!CA11*1000000</f>
        <v>-2.4694195433347681</v>
      </c>
      <c r="K11" s="230">
        <f t="shared" si="0"/>
        <v>0</v>
      </c>
      <c r="L11" s="230">
        <f>IF('Indicator Data'!AQ11="No data","x",ROUND(IF('Indicator Data'!AQ11&gt;L$4,10,IF('Indicator Data'!AQ11&lt;L$3,0,10-(L$4-'Indicator Data'!AQ11)/(L$4-L$3)*10)),1))</f>
        <v>0</v>
      </c>
      <c r="M11" s="230">
        <f>IF('Indicator Data'!AR11="No data","x",IF('Indicator Data'!AR11=0,0,ROUND(IF('Indicator Data'!AR11&gt;M$4,10,IF('Indicator Data'!AR11&lt;M$3,0,10-(M$4-'Indicator Data'!AR11)/(M$4-M$3)*10)),1)))</f>
        <v>0.1</v>
      </c>
      <c r="N11" s="231">
        <f t="shared" si="11"/>
        <v>0</v>
      </c>
      <c r="O11" s="233">
        <f t="shared" si="12"/>
        <v>1.7</v>
      </c>
      <c r="P11" s="234">
        <f>IF(AND('Indicator Data'!BE11="No data",'Indicator Data'!BF11="No data"),0,SUM('Indicator Data'!BE11:BG11)/1000)</f>
        <v>184.88499999999999</v>
      </c>
      <c r="Q11" s="230">
        <f t="shared" si="1"/>
        <v>7.6</v>
      </c>
      <c r="R11" s="235">
        <f>P11*1000/'Indicator Data'!CA11</f>
        <v>4.0907583024847654E-3</v>
      </c>
      <c r="S11" s="230">
        <f t="shared" si="2"/>
        <v>4.5</v>
      </c>
      <c r="T11" s="236">
        <f t="shared" si="13"/>
        <v>6.1</v>
      </c>
      <c r="U11" s="237">
        <f>IF('Indicator Data'!AV11="No data","x",ROUND(IF('Indicator Data'!AV11&gt;U$4,10,IF('Indicator Data'!AV11&lt;U$3,0,10-(U$4-'Indicator Data'!AV11)/(U$4-U$3)*10)),1))</f>
        <v>0.8</v>
      </c>
      <c r="V11" s="237">
        <f>IF('Indicator Data'!AW11="No data","x",IF('Indicator Data'!AW11=0,0,ROUND(IF('Indicator Data'!AW11&gt;V$4,10,IF('Indicator Data'!AW11&lt;V$3,0,10-(V$4-'Indicator Data'!AW11)/(V$4-V$3)*10)),1)))</f>
        <v>0.8</v>
      </c>
      <c r="W11" s="230">
        <f t="shared" si="14"/>
        <v>0.8</v>
      </c>
      <c r="X11" s="230">
        <f>IF('Indicator Data'!AU11="No data","x",ROUND(IF('Indicator Data'!AU11&gt;X$4,10,IF('Indicator Data'!AU11&lt;X$3,0,10-(X$4-'Indicator Data'!AU11)/(X$4-X$3)*10)),1))</f>
        <v>0.5</v>
      </c>
      <c r="Y11" s="230" t="str">
        <f>IF('Indicator Data'!AX11="No data","x",ROUND(IF('Indicator Data'!AX11&gt;Y$4,10,IF('Indicator Data'!AX11&lt;Y$3,0,10-(Y$4-'Indicator Data'!AX11)/(Y$4-Y$3)*10)),1))</f>
        <v>x</v>
      </c>
      <c r="Z11" s="235">
        <f>IF('Indicator Data'!AY11="No data","x",IF(('Indicator Data'!AY11/'Indicator Data'!CA11)&gt;1,1,IF('Indicator Data'!AY11&gt;'Indicator Data'!AY11,1,'Indicator Data'!AY11/'Indicator Data'!CA11)))</f>
        <v>3.5573456343056123E-3</v>
      </c>
      <c r="AA11" s="230">
        <f t="shared" si="3"/>
        <v>0</v>
      </c>
      <c r="AB11" s="238">
        <f t="shared" si="4"/>
        <v>0.4</v>
      </c>
      <c r="AC11" s="230">
        <f>IF('Indicator Data'!AS11="No data","x",ROUND(IF('Indicator Data'!AS11&gt;AC$4,10,IF('Indicator Data'!AS11&lt;AC$3,0,10-(AC$4-'Indicator Data'!AS11)/(AC$4-AC$3)*10)),1))</f>
        <v>0.7</v>
      </c>
      <c r="AD11" s="230">
        <f>IF('Indicator Data'!AT11="No data","x",ROUND(IF('Indicator Data'!AT11&gt;AD$4,10,IF('Indicator Data'!AT11&lt;AD$3,0,10-(AD$4-'Indicator Data'!AT11)/(AD$4-AD$3)*10)),1))</f>
        <v>0.4</v>
      </c>
      <c r="AE11" s="238">
        <f t="shared" si="15"/>
        <v>0.6</v>
      </c>
      <c r="AF11" s="234">
        <f>('Indicator Data'!BD11+'Indicator Data'!BC11*0.5+'Indicator Data'!BB11*0.25)/1000</f>
        <v>22.33175</v>
      </c>
      <c r="AG11" s="239">
        <f>AF11*1000/'Indicator Data'!CA11</f>
        <v>4.9411142992408341E-4</v>
      </c>
      <c r="AH11" s="238">
        <f t="shared" si="5"/>
        <v>0</v>
      </c>
      <c r="AI11" s="230">
        <f>IF('Indicator Data'!BH11="No data","x",ROUND(IF('Indicator Data'!BH11&lt;$AI$3,10,IF('Indicator Data'!BH11&gt;$AI$4,0,($AI$4-'Indicator Data'!BH11)/($AI$4-$AI$3)*10)),1))</f>
        <v>1.9</v>
      </c>
      <c r="AJ11" s="230">
        <f>IF('Indicator Data'!BI11="No data","x",ROUND(IF('Indicator Data'!BI11&gt;$AJ$4,10,IF('Indicator Data'!BI11&lt;$AJ$3,0,10-($AJ$4-'Indicator Data'!BI11)/($AJ$4-$AJ$3)*10)),1))</f>
        <v>0</v>
      </c>
      <c r="AK11" s="238">
        <f t="shared" si="6"/>
        <v>1</v>
      </c>
      <c r="AL11" s="236">
        <f t="shared" si="7"/>
        <v>0.5</v>
      </c>
      <c r="AM11" s="240">
        <f t="shared" si="8"/>
        <v>3.8</v>
      </c>
    </row>
    <row r="12" spans="1:39" s="2" customFormat="1">
      <c r="A12" s="205" t="str">
        <f>'Indicator Data'!A12</f>
        <v>Armenia</v>
      </c>
      <c r="B12" s="206" t="str">
        <f>'Indicator Data'!B12</f>
        <v>ARM</v>
      </c>
      <c r="C12" s="241">
        <f>ROUND(IF('Indicator Data'!AL12="No data",IF((0.1022*LN('Indicator Data'!BZ12)-0.1711)&gt;C$4,0,IF((0.1022*LN('Indicator Data'!BZ12)-0.1711)&lt;C$3,10,(C$4-(0.1022*LN('Indicator Data'!BZ12)-0.1711))/(C$4-C$3)*10)),IF('Indicator Data'!AL12&gt;C$4,0,IF('Indicator Data'!AL12&lt;C$3,10,(C$4-'Indicator Data'!AL12)/(C$4-C$3)*10))),1)</f>
        <v>2.5</v>
      </c>
      <c r="D12" s="230">
        <f>IF('Indicator Data'!AM12="No data","x",ROUND((IF(LOG('Indicator Data'!AM12*1000)&gt;D$4,10,IF(LOG('Indicator Data'!AM12*1000)&lt;D$3,0,10-(D$4-LOG('Indicator Data'!AM12*1000))/(D$4-D$3)*10))),1))</f>
        <v>0</v>
      </c>
      <c r="E12" s="231">
        <f t="shared" si="9"/>
        <v>1.3</v>
      </c>
      <c r="F12" s="230">
        <f>IF('Indicator Data'!AZ12="No data","x",ROUND(IF('Indicator Data'!AZ12&gt;F$4,10,IF('Indicator Data'!AZ12&lt;F$3,0,10-(F$4-'Indicator Data'!AZ12)/(F$4-F$3)*10)),1))</f>
        <v>3.3</v>
      </c>
      <c r="G12" s="230">
        <f>IF('Indicator Data'!BA12="No data","x",ROUND(IF('Indicator Data'!BA12&gt;G$4,10,IF('Indicator Data'!BA12&lt;G$3,0,10-(G$4-'Indicator Data'!BA12)/(G$4-G$3)*10)),1))</f>
        <v>1.2</v>
      </c>
      <c r="H12" s="231">
        <f t="shared" si="10"/>
        <v>2.2999999999999998</v>
      </c>
      <c r="I12" s="232">
        <f>SUM(IF('Indicator Data'!AN12=0,0,'Indicator Data'!AN12),SUM('Indicator Data'!AO12:AP12))</f>
        <v>267.80868099999998</v>
      </c>
      <c r="J12" s="232">
        <f>I12/'Indicator Data'!CA12*1000000</f>
        <v>90.377162586552387</v>
      </c>
      <c r="K12" s="230">
        <f t="shared" si="0"/>
        <v>1.8</v>
      </c>
      <c r="L12" s="230">
        <f>IF('Indicator Data'!AQ12="No data","x",ROUND(IF('Indicator Data'!AQ12&gt;L$4,10,IF('Indicator Data'!AQ12&lt;L$3,0,10-(L$4-'Indicator Data'!AQ12)/(L$4-L$3)*10)),1))</f>
        <v>2</v>
      </c>
      <c r="M12" s="230">
        <f>IF('Indicator Data'!AR12="No data","x",IF('Indicator Data'!AR12=0,0,ROUND(IF('Indicator Data'!AR12&gt;M$4,10,IF('Indicator Data'!AR12&lt;M$3,0,10-(M$4-'Indicator Data'!AR12)/(M$4-M$3)*10)),1)))</f>
        <v>3.5</v>
      </c>
      <c r="N12" s="231">
        <f t="shared" si="11"/>
        <v>2.4</v>
      </c>
      <c r="O12" s="233">
        <f t="shared" si="12"/>
        <v>1.8</v>
      </c>
      <c r="P12" s="234">
        <f>IF(AND('Indicator Data'!BE12="No data",'Indicator Data'!BF12="No data"),0,SUM('Indicator Data'!BE12:BG12)/1000)</f>
        <v>198.71100000000001</v>
      </c>
      <c r="Q12" s="230">
        <f t="shared" si="1"/>
        <v>7.7</v>
      </c>
      <c r="R12" s="235">
        <f>P12*1000/'Indicator Data'!CA12</f>
        <v>6.705882829368183E-2</v>
      </c>
      <c r="S12" s="230">
        <f t="shared" si="2"/>
        <v>9</v>
      </c>
      <c r="T12" s="236">
        <f t="shared" si="13"/>
        <v>8.4</v>
      </c>
      <c r="U12" s="237">
        <f>IF('Indicator Data'!AV12="No data","x",ROUND(IF('Indicator Data'!AV12&gt;U$4,10,IF('Indicator Data'!AV12&lt;U$3,0,10-(U$4-'Indicator Data'!AV12)/(U$4-U$3)*10)),1))</f>
        <v>0.4</v>
      </c>
      <c r="V12" s="237">
        <f>IF('Indicator Data'!AW12="No data","x",IF('Indicator Data'!AW12=0,0,ROUND(IF('Indicator Data'!AW12&gt;V$4,10,IF('Indicator Data'!AW12&lt;V$3,0,10-(V$4-'Indicator Data'!AW12)/(V$4-V$3)*10)),1)))</f>
        <v>0.3</v>
      </c>
      <c r="W12" s="230">
        <f t="shared" si="14"/>
        <v>0.35</v>
      </c>
      <c r="X12" s="230">
        <f>IF('Indicator Data'!AU12="No data","x",ROUND(IF('Indicator Data'!AU12&gt;X$4,10,IF('Indicator Data'!AU12&lt;X$3,0,10-(X$4-'Indicator Data'!AU12)/(X$4-X$3)*10)),1))</f>
        <v>0.5</v>
      </c>
      <c r="Y12" s="230" t="str">
        <f>IF('Indicator Data'!AX12="No data","x",ROUND(IF('Indicator Data'!AX12&gt;Y$4,10,IF('Indicator Data'!AX12&lt;Y$3,0,10-(Y$4-'Indicator Data'!AX12)/(Y$4-Y$3)*10)),1))</f>
        <v>x</v>
      </c>
      <c r="Z12" s="235">
        <f>IF('Indicator Data'!AY12="No data","x",IF(('Indicator Data'!AY12/'Indicator Data'!CA12)&gt;1,1,IF('Indicator Data'!AY12&gt;'Indicator Data'!AY12,1,'Indicator Data'!AY12/'Indicator Data'!CA12)))</f>
        <v>5.7369752101926474E-6</v>
      </c>
      <c r="AA12" s="230">
        <f t="shared" si="3"/>
        <v>0</v>
      </c>
      <c r="AB12" s="238">
        <f t="shared" si="4"/>
        <v>0.3</v>
      </c>
      <c r="AC12" s="230">
        <f>IF('Indicator Data'!AS12="No data","x",ROUND(IF('Indicator Data'!AS12&gt;AC$4,10,IF('Indicator Data'!AS12&lt;AC$3,0,10-(AC$4-'Indicator Data'!AS12)/(AC$4-AC$3)*10)),1))</f>
        <v>0.9</v>
      </c>
      <c r="AD12" s="230">
        <f>IF('Indicator Data'!AT12="No data","x",ROUND(IF('Indicator Data'!AT12&gt;AD$4,10,IF('Indicator Data'!AT12&lt;AD$3,0,10-(AD$4-'Indicator Data'!AT12)/(AD$4-AD$3)*10)),1))</f>
        <v>0.6</v>
      </c>
      <c r="AE12" s="238">
        <f t="shared" si="15"/>
        <v>0.8</v>
      </c>
      <c r="AF12" s="234">
        <f>('Indicator Data'!BD12+'Indicator Data'!BC12*0.5+'Indicator Data'!BB12*0.25)/1000</f>
        <v>4.343</v>
      </c>
      <c r="AG12" s="239">
        <f>AF12*1000/'Indicator Data'!CA12</f>
        <v>1.4656284316392158E-3</v>
      </c>
      <c r="AH12" s="238">
        <f t="shared" si="5"/>
        <v>0.1</v>
      </c>
      <c r="AI12" s="230">
        <f>IF('Indicator Data'!BH12="No data","x",ROUND(IF('Indicator Data'!BH12&lt;$AI$3,10,IF('Indicator Data'!BH12&gt;$AI$4,0,($AI$4-'Indicator Data'!BH12)/($AI$4-$AI$3)*10)),1))</f>
        <v>3.5</v>
      </c>
      <c r="AJ12" s="230">
        <f>IF('Indicator Data'!BI12="No data","x",ROUND(IF('Indicator Data'!BI12&gt;$AJ$4,10,IF('Indicator Data'!BI12&lt;$AJ$3,0,10-($AJ$4-'Indicator Data'!BI12)/($AJ$4-$AJ$3)*10)),1))</f>
        <v>0</v>
      </c>
      <c r="AK12" s="238">
        <f t="shared" si="6"/>
        <v>1.8</v>
      </c>
      <c r="AL12" s="236">
        <f t="shared" si="7"/>
        <v>0.8</v>
      </c>
      <c r="AM12" s="240">
        <f t="shared" si="8"/>
        <v>5.8</v>
      </c>
    </row>
    <row r="13" spans="1:39" s="2" customFormat="1">
      <c r="A13" s="205" t="str">
        <f>'Indicator Data'!A13</f>
        <v>Australia</v>
      </c>
      <c r="B13" s="206" t="str">
        <f>'Indicator Data'!B13</f>
        <v>AUS</v>
      </c>
      <c r="C13" s="241">
        <f>ROUND(IF('Indicator Data'!AL13="No data",IF((0.1022*LN('Indicator Data'!BZ13)-0.1711)&gt;C$4,0,IF((0.1022*LN('Indicator Data'!BZ13)-0.1711)&lt;C$3,10,(C$4-(0.1022*LN('Indicator Data'!BZ13)-0.1711))/(C$4-C$3)*10)),IF('Indicator Data'!AL13&gt;C$4,0,IF('Indicator Data'!AL13&lt;C$3,10,(C$4-'Indicator Data'!AL13)/(C$4-C$3)*10))),1)</f>
        <v>0</v>
      </c>
      <c r="D13" s="230" t="str">
        <f>IF('Indicator Data'!AM13="No data","x",ROUND((IF(LOG('Indicator Data'!AM13*1000)&gt;D$4,10,IF(LOG('Indicator Data'!AM13*1000)&lt;D$3,0,10-(D$4-LOG('Indicator Data'!AM13*1000))/(D$4-D$3)*10))),1))</f>
        <v>x</v>
      </c>
      <c r="E13" s="231">
        <f t="shared" si="9"/>
        <v>0</v>
      </c>
      <c r="F13" s="230">
        <f>IF('Indicator Data'!AZ13="No data","x",ROUND(IF('Indicator Data'!AZ13&gt;F$4,10,IF('Indicator Data'!AZ13&lt;F$3,0,10-(F$4-'Indicator Data'!AZ13)/(F$4-F$3)*10)),1))</f>
        <v>1.3</v>
      </c>
      <c r="G13" s="230">
        <f>IF('Indicator Data'!BA13="No data","x",ROUND(IF('Indicator Data'!BA13&gt;G$4,10,IF('Indicator Data'!BA13&lt;G$3,0,10-(G$4-'Indicator Data'!BA13)/(G$4-G$3)*10)),1))</f>
        <v>2.4</v>
      </c>
      <c r="H13" s="231">
        <f t="shared" si="10"/>
        <v>1.9</v>
      </c>
      <c r="I13" s="232">
        <f>SUM(IF('Indicator Data'!AN13=0,0,'Indicator Data'!AN13),SUM('Indicator Data'!AO13:AP13))</f>
        <v>-7.2128509999999997</v>
      </c>
      <c r="J13" s="232">
        <f>I13/'Indicator Data'!CA13*1000000</f>
        <v>-0.28285822196582017</v>
      </c>
      <c r="K13" s="230">
        <f t="shared" si="0"/>
        <v>0</v>
      </c>
      <c r="L13" s="230" t="str">
        <f>IF('Indicator Data'!AQ13="No data","x",ROUND(IF('Indicator Data'!AQ13&gt;L$4,10,IF('Indicator Data'!AQ13&lt;L$3,0,10-(L$4-'Indicator Data'!AQ13)/(L$4-L$3)*10)),1))</f>
        <v>x</v>
      </c>
      <c r="M13" s="230">
        <f>IF('Indicator Data'!AR13="No data","x",IF('Indicator Data'!AR13=0,0,ROUND(IF('Indicator Data'!AR13&gt;M$4,10,IF('Indicator Data'!AR13&lt;M$3,0,10-(M$4-'Indicator Data'!AR13)/(M$4-M$3)*10)),1)))</f>
        <v>0</v>
      </c>
      <c r="N13" s="231">
        <f t="shared" si="11"/>
        <v>0</v>
      </c>
      <c r="O13" s="233">
        <f t="shared" si="12"/>
        <v>0.5</v>
      </c>
      <c r="P13" s="234">
        <f>IF(AND('Indicator Data'!BE13="No data",'Indicator Data'!BF13="No data"),0,SUM('Indicator Data'!BE13:BG13)/1000)</f>
        <v>138.25200000000001</v>
      </c>
      <c r="Q13" s="230">
        <f t="shared" si="1"/>
        <v>7.1</v>
      </c>
      <c r="R13" s="235">
        <f>P13*1000/'Indicator Data'!CA13</f>
        <v>5.4216723599612091E-3</v>
      </c>
      <c r="S13" s="230">
        <f t="shared" si="2"/>
        <v>4.8</v>
      </c>
      <c r="T13" s="236">
        <f t="shared" si="13"/>
        <v>6</v>
      </c>
      <c r="U13" s="237">
        <f>IF('Indicator Data'!AV13="No data","x",ROUND(IF('Indicator Data'!AV13&gt;U$4,10,IF('Indicator Data'!AV13&lt;U$3,0,10-(U$4-'Indicator Data'!AV13)/(U$4-U$3)*10)),1))</f>
        <v>0.2</v>
      </c>
      <c r="V13" s="237">
        <f>IF('Indicator Data'!AW13="No data","x",IF('Indicator Data'!AW13=0,0,ROUND(IF('Indicator Data'!AW13&gt;V$4,10,IF('Indicator Data'!AW13&lt;V$3,0,10-(V$4-'Indicator Data'!AW13)/(V$4-V$3)*10)),1)))</f>
        <v>0.2</v>
      </c>
      <c r="W13" s="230">
        <f t="shared" si="14"/>
        <v>0.2</v>
      </c>
      <c r="X13" s="230">
        <f>IF('Indicator Data'!AU13="No data","x",ROUND(IF('Indicator Data'!AU13&gt;X$4,10,IF('Indicator Data'!AU13&lt;X$3,0,10-(X$4-'Indicator Data'!AU13)/(X$4-X$3)*10)),1))</f>
        <v>0.1</v>
      </c>
      <c r="Y13" s="230" t="str">
        <f>IF('Indicator Data'!AX13="No data","x",ROUND(IF('Indicator Data'!AX13&gt;Y$4,10,IF('Indicator Data'!AX13&lt;Y$3,0,10-(Y$4-'Indicator Data'!AX13)/(Y$4-Y$3)*10)),1))</f>
        <v>x</v>
      </c>
      <c r="Z13" s="235">
        <f>IF('Indicator Data'!AY13="No data","x",IF(('Indicator Data'!AY13/'Indicator Data'!CA13)&gt;1,1,IF('Indicator Data'!AY13&gt;'Indicator Data'!AY13,1,'Indicator Data'!AY13/'Indicator Data'!CA13)))</f>
        <v>5.3725740916202704E-4</v>
      </c>
      <c r="AA13" s="230">
        <f t="shared" si="3"/>
        <v>0</v>
      </c>
      <c r="AB13" s="238">
        <f t="shared" si="4"/>
        <v>0.1</v>
      </c>
      <c r="AC13" s="230">
        <f>IF('Indicator Data'!AS13="No data","x",ROUND(IF('Indicator Data'!AS13&gt;AC$4,10,IF('Indicator Data'!AS13&lt;AC$3,0,10-(AC$4-'Indicator Data'!AS13)/(AC$4-AC$3)*10)),1))</f>
        <v>0.3</v>
      </c>
      <c r="AD13" s="230" t="str">
        <f>IF('Indicator Data'!AT13="No data","x",ROUND(IF('Indicator Data'!AT13&gt;AD$4,10,IF('Indicator Data'!AT13&lt;AD$3,0,10-(AD$4-'Indicator Data'!AT13)/(AD$4-AD$3)*10)),1))</f>
        <v>x</v>
      </c>
      <c r="AE13" s="238">
        <f t="shared" si="15"/>
        <v>0.3</v>
      </c>
      <c r="AF13" s="234">
        <f>('Indicator Data'!BD13+'Indicator Data'!BC13*0.5+'Indicator Data'!BB13*0.25)/1000</f>
        <v>19.970500000000001</v>
      </c>
      <c r="AG13" s="239">
        <f>AF13*1000/'Indicator Data'!CA13</f>
        <v>7.8316051749417965E-4</v>
      </c>
      <c r="AH13" s="238">
        <f t="shared" si="5"/>
        <v>0.1</v>
      </c>
      <c r="AI13" s="230">
        <f>IF('Indicator Data'!BH13="No data","x",ROUND(IF('Indicator Data'!BH13&lt;$AI$3,10,IF('Indicator Data'!BH13&gt;$AI$4,0,($AI$4-'Indicator Data'!BH13)/($AI$4-$AI$3)*10)),1))</f>
        <v>1.9</v>
      </c>
      <c r="AJ13" s="230">
        <f>IF('Indicator Data'!BI13="No data","x",ROUND(IF('Indicator Data'!BI13&gt;$AJ$4,10,IF('Indicator Data'!BI13&lt;$AJ$3,0,10-($AJ$4-'Indicator Data'!BI13)/($AJ$4-$AJ$3)*10)),1))</f>
        <v>0</v>
      </c>
      <c r="AK13" s="238">
        <f t="shared" si="6"/>
        <v>1</v>
      </c>
      <c r="AL13" s="236">
        <f t="shared" si="7"/>
        <v>0.4</v>
      </c>
      <c r="AM13" s="240">
        <f t="shared" si="8"/>
        <v>3.7</v>
      </c>
    </row>
    <row r="14" spans="1:39" s="2" customFormat="1">
      <c r="A14" s="205" t="str">
        <f>'Indicator Data'!A14</f>
        <v>Austria</v>
      </c>
      <c r="B14" s="206" t="str">
        <f>'Indicator Data'!B14</f>
        <v>AUT</v>
      </c>
      <c r="C14" s="241">
        <f>ROUND(IF('Indicator Data'!AL14="No data",IF((0.1022*LN('Indicator Data'!BZ14)-0.1711)&gt;C$4,0,IF((0.1022*LN('Indicator Data'!BZ14)-0.1711)&lt;C$3,10,(C$4-(0.1022*LN('Indicator Data'!BZ14)-0.1711))/(C$4-C$3)*10)),IF('Indicator Data'!AL14&gt;C$4,0,IF('Indicator Data'!AL14&lt;C$3,10,(C$4-'Indicator Data'!AL14)/(C$4-C$3)*10))),1)</f>
        <v>0</v>
      </c>
      <c r="D14" s="230" t="str">
        <f>IF('Indicator Data'!AM14="No data","x",ROUND((IF(LOG('Indicator Data'!AM14*1000)&gt;D$4,10,IF(LOG('Indicator Data'!AM14*1000)&lt;D$3,0,10-(D$4-LOG('Indicator Data'!AM14*1000))/(D$4-D$3)*10))),1))</f>
        <v>x</v>
      </c>
      <c r="E14" s="231">
        <f t="shared" si="9"/>
        <v>0</v>
      </c>
      <c r="F14" s="230">
        <f>IF('Indicator Data'!AZ14="No data","x",ROUND(IF('Indicator Data'!AZ14&gt;F$4,10,IF('Indicator Data'!AZ14&lt;F$3,0,10-(F$4-'Indicator Data'!AZ14)/(F$4-F$3)*10)),1))</f>
        <v>0.9</v>
      </c>
      <c r="G14" s="230">
        <f>IF('Indicator Data'!BA14="No data","x",ROUND(IF('Indicator Data'!BA14&gt;G$4,10,IF('Indicator Data'!BA14&lt;G$3,0,10-(G$4-'Indicator Data'!BA14)/(G$4-G$3)*10)),1))</f>
        <v>1.4</v>
      </c>
      <c r="H14" s="231">
        <f t="shared" si="10"/>
        <v>1.2</v>
      </c>
      <c r="I14" s="232">
        <f>SUM(IF('Indicator Data'!AN14=0,0,'Indicator Data'!AN14),SUM('Indicator Data'!AO14:AP14))</f>
        <v>0</v>
      </c>
      <c r="J14" s="232">
        <f>I14/'Indicator Data'!CA14*1000000</f>
        <v>0</v>
      </c>
      <c r="K14" s="230">
        <f t="shared" si="0"/>
        <v>0</v>
      </c>
      <c r="L14" s="230" t="str">
        <f>IF('Indicator Data'!AQ14="No data","x",ROUND(IF('Indicator Data'!AQ14&gt;L$4,10,IF('Indicator Data'!AQ14&lt;L$3,0,10-(L$4-'Indicator Data'!AQ14)/(L$4-L$3)*10)),1))</f>
        <v>x</v>
      </c>
      <c r="M14" s="230">
        <f>IF('Indicator Data'!AR14="No data","x",IF('Indicator Data'!AR14=0,0,ROUND(IF('Indicator Data'!AR14&gt;M$4,10,IF('Indicator Data'!AR14&lt;M$3,0,10-(M$4-'Indicator Data'!AR14)/(M$4-M$3)*10)),1)))</f>
        <v>0.2</v>
      </c>
      <c r="N14" s="231">
        <f t="shared" si="11"/>
        <v>0.1</v>
      </c>
      <c r="O14" s="233">
        <f t="shared" si="12"/>
        <v>0.3</v>
      </c>
      <c r="P14" s="234">
        <f>IF(AND('Indicator Data'!BE14="No data",'Indicator Data'!BF14="No data"),0,SUM('Indicator Data'!BE14:BG14)/1000)</f>
        <v>162.57599999999999</v>
      </c>
      <c r="Q14" s="230">
        <f t="shared" si="1"/>
        <v>7.4</v>
      </c>
      <c r="R14" s="235">
        <f>P14*1000/'Indicator Data'!CA14</f>
        <v>1.8051163616983477E-2</v>
      </c>
      <c r="S14" s="230">
        <f t="shared" si="2"/>
        <v>6.5</v>
      </c>
      <c r="T14" s="236">
        <f t="shared" si="13"/>
        <v>7</v>
      </c>
      <c r="U14" s="237" t="str">
        <f>IF('Indicator Data'!AV14="No data","x",ROUND(IF('Indicator Data'!AV14&gt;U$4,10,IF('Indicator Data'!AV14&lt;U$3,0,10-(U$4-'Indicator Data'!AV14)/(U$4-U$3)*10)),1))</f>
        <v>x</v>
      </c>
      <c r="V14" s="237" t="str">
        <f>IF('Indicator Data'!AW14="No data","x",IF('Indicator Data'!AW14=0,0,ROUND(IF('Indicator Data'!AW14&gt;V$4,10,IF('Indicator Data'!AW14&lt;V$3,0,10-(V$4-'Indicator Data'!AW14)/(V$4-V$3)*10)),1)))</f>
        <v>x</v>
      </c>
      <c r="W14" s="230" t="str">
        <f t="shared" si="14"/>
        <v>x</v>
      </c>
      <c r="X14" s="230">
        <f>IF('Indicator Data'!AU14="No data","x",ROUND(IF('Indicator Data'!AU14&gt;X$4,10,IF('Indicator Data'!AU14&lt;X$3,0,10-(X$4-'Indicator Data'!AU14)/(X$4-X$3)*10)),1))</f>
        <v>0.1</v>
      </c>
      <c r="Y14" s="230" t="str">
        <f>IF('Indicator Data'!AX14="No data","x",ROUND(IF('Indicator Data'!AX14&gt;Y$4,10,IF('Indicator Data'!AX14&lt;Y$3,0,10-(Y$4-'Indicator Data'!AX14)/(Y$4-Y$3)*10)),1))</f>
        <v>x</v>
      </c>
      <c r="Z14" s="235">
        <f>IF('Indicator Data'!AY14="No data","x",IF(('Indicator Data'!AY14/'Indicator Data'!CA14)&gt;1,1,IF('Indicator Data'!AY14&gt;'Indicator Data'!AY14,1,'Indicator Data'!AY14/'Indicator Data'!CA14)))</f>
        <v>3.2199324924498135E-6</v>
      </c>
      <c r="AA14" s="230">
        <f t="shared" si="3"/>
        <v>0</v>
      </c>
      <c r="AB14" s="238">
        <f t="shared" si="4"/>
        <v>0.1</v>
      </c>
      <c r="AC14" s="230">
        <f>IF('Indicator Data'!AS14="No data","x",ROUND(IF('Indicator Data'!AS14&gt;AC$4,10,IF('Indicator Data'!AS14&lt;AC$3,0,10-(AC$4-'Indicator Data'!AS14)/(AC$4-AC$3)*10)),1))</f>
        <v>0.3</v>
      </c>
      <c r="AD14" s="230" t="str">
        <f>IF('Indicator Data'!AT14="No data","x",ROUND(IF('Indicator Data'!AT14&gt;AD$4,10,IF('Indicator Data'!AT14&lt;AD$3,0,10-(AD$4-'Indicator Data'!AT14)/(AD$4-AD$3)*10)),1))</f>
        <v>x</v>
      </c>
      <c r="AE14" s="238">
        <f t="shared" si="15"/>
        <v>0.3</v>
      </c>
      <c r="AF14" s="234">
        <f>('Indicator Data'!BD14+'Indicator Data'!BC14*0.5+'Indicator Data'!BB14*0.25)/1000</f>
        <v>0</v>
      </c>
      <c r="AG14" s="239">
        <f>AF14*1000/'Indicator Data'!CA14</f>
        <v>0</v>
      </c>
      <c r="AH14" s="238">
        <f t="shared" si="5"/>
        <v>0</v>
      </c>
      <c r="AI14" s="230">
        <f>IF('Indicator Data'!BH14="No data","x",ROUND(IF('Indicator Data'!BH14&lt;$AI$3,10,IF('Indicator Data'!BH14&gt;$AI$4,0,($AI$4-'Indicator Data'!BH14)/($AI$4-$AI$3)*10)),1))</f>
        <v>0.4</v>
      </c>
      <c r="AJ14" s="230">
        <f>IF('Indicator Data'!BI14="No data","x",ROUND(IF('Indicator Data'!BI14&gt;$AJ$4,10,IF('Indicator Data'!BI14&lt;$AJ$3,0,10-($AJ$4-'Indicator Data'!BI14)/($AJ$4-$AJ$3)*10)),1))</f>
        <v>0</v>
      </c>
      <c r="AK14" s="238">
        <f t="shared" si="6"/>
        <v>0.2</v>
      </c>
      <c r="AL14" s="236">
        <f t="shared" si="7"/>
        <v>0.2</v>
      </c>
      <c r="AM14" s="240">
        <f t="shared" si="8"/>
        <v>4.4000000000000004</v>
      </c>
    </row>
    <row r="15" spans="1:39" s="2" customFormat="1">
      <c r="A15" s="205" t="str">
        <f>'Indicator Data'!A15</f>
        <v>Azerbaijan</v>
      </c>
      <c r="B15" s="206" t="str">
        <f>'Indicator Data'!B15</f>
        <v>AZE</v>
      </c>
      <c r="C15" s="241">
        <f>ROUND(IF('Indicator Data'!AL15="No data",IF((0.1022*LN('Indicator Data'!BZ15)-0.1711)&gt;C$4,0,IF((0.1022*LN('Indicator Data'!BZ15)-0.1711)&lt;C$3,10,(C$4-(0.1022*LN('Indicator Data'!BZ15)-0.1711))/(C$4-C$3)*10)),IF('Indicator Data'!AL15&gt;C$4,0,IF('Indicator Data'!AL15&lt;C$3,10,(C$4-'Indicator Data'!AL15)/(C$4-C$3)*10))),1)</f>
        <v>2.9</v>
      </c>
      <c r="D15" s="230" t="str">
        <f>IF('Indicator Data'!AM15="No data","x",ROUND((IF(LOG('Indicator Data'!AM15*1000)&gt;D$4,10,IF(LOG('Indicator Data'!AM15*1000)&lt;D$3,0,10-(D$4-LOG('Indicator Data'!AM15*1000))/(D$4-D$3)*10))),1))</f>
        <v>x</v>
      </c>
      <c r="E15" s="231">
        <f t="shared" si="9"/>
        <v>2.9</v>
      </c>
      <c r="F15" s="230">
        <f>IF('Indicator Data'!AZ15="No data","x",ROUND(IF('Indicator Data'!AZ15&gt;F$4,10,IF('Indicator Data'!AZ15&lt;F$3,0,10-(F$4-'Indicator Data'!AZ15)/(F$4-F$3)*10)),1))</f>
        <v>4.3</v>
      </c>
      <c r="G15" s="230" t="str">
        <f>IF('Indicator Data'!BA15="No data","x",ROUND(IF('Indicator Data'!BA15&gt;G$4,10,IF('Indicator Data'!BA15&lt;G$3,0,10-(G$4-'Indicator Data'!BA15)/(G$4-G$3)*10)),1))</f>
        <v>x</v>
      </c>
      <c r="H15" s="231">
        <f t="shared" si="10"/>
        <v>4.3</v>
      </c>
      <c r="I15" s="232">
        <f>SUM(IF('Indicator Data'!AN15=0,0,'Indicator Data'!AN15),SUM('Indicator Data'!AO15:AP15))</f>
        <v>247.05136200000001</v>
      </c>
      <c r="J15" s="232">
        <f>I15/'Indicator Data'!CA15*1000000</f>
        <v>24.366022087595887</v>
      </c>
      <c r="K15" s="230">
        <f t="shared" si="0"/>
        <v>0.5</v>
      </c>
      <c r="L15" s="230">
        <f>IF('Indicator Data'!AQ15="No data","x",ROUND(IF('Indicator Data'!AQ15&gt;L$4,10,IF('Indicator Data'!AQ15&lt;L$3,0,10-(L$4-'Indicator Data'!AQ15)/(L$4-L$3)*10)),1))</f>
        <v>0.2</v>
      </c>
      <c r="M15" s="230">
        <f>IF('Indicator Data'!AR15="No data","x",IF('Indicator Data'!AR15=0,0,ROUND(IF('Indicator Data'!AR15&gt;M$4,10,IF('Indicator Data'!AR15&lt;M$3,0,10-(M$4-'Indicator Data'!AR15)/(M$4-M$3)*10)),1)))</f>
        <v>1.1000000000000001</v>
      </c>
      <c r="N15" s="231">
        <f t="shared" si="11"/>
        <v>0.6</v>
      </c>
      <c r="O15" s="233">
        <f t="shared" si="12"/>
        <v>2.7</v>
      </c>
      <c r="P15" s="234">
        <f>IF(AND('Indicator Data'!BE15="No data",'Indicator Data'!BF15="No data"),0,SUM('Indicator Data'!BE15:BG15)/1000)</f>
        <v>736.64700000000005</v>
      </c>
      <c r="Q15" s="230">
        <f t="shared" si="1"/>
        <v>9.6</v>
      </c>
      <c r="R15" s="235">
        <f>P15*1000/'Indicator Data'!CA15</f>
        <v>7.2653544297243119E-2</v>
      </c>
      <c r="S15" s="230">
        <f t="shared" si="2"/>
        <v>9.1999999999999993</v>
      </c>
      <c r="T15" s="236">
        <f t="shared" si="13"/>
        <v>9.4</v>
      </c>
      <c r="U15" s="237">
        <f>IF('Indicator Data'!AV15="No data","x",ROUND(IF('Indicator Data'!AV15&gt;U$4,10,IF('Indicator Data'!AV15&lt;U$3,0,10-(U$4-'Indicator Data'!AV15)/(U$4-U$3)*10)),1))</f>
        <v>0.2</v>
      </c>
      <c r="V15" s="237">
        <f>IF('Indicator Data'!AW15="No data","x",IF('Indicator Data'!AW15=0,0,ROUND(IF('Indicator Data'!AW15&gt;V$4,10,IF('Indicator Data'!AW15&lt;V$3,0,10-(V$4-'Indicator Data'!AW15)/(V$4-V$3)*10)),1)))</f>
        <v>0.3</v>
      </c>
      <c r="W15" s="230">
        <f t="shared" si="14"/>
        <v>0.25</v>
      </c>
      <c r="X15" s="230">
        <f>IF('Indicator Data'!AU15="No data","x",ROUND(IF('Indicator Data'!AU15&gt;X$4,10,IF('Indicator Data'!AU15&lt;X$3,0,10-(X$4-'Indicator Data'!AU15)/(X$4-X$3)*10)),1))</f>
        <v>1.1000000000000001</v>
      </c>
      <c r="Y15" s="230" t="str">
        <f>IF('Indicator Data'!AX15="No data","x",ROUND(IF('Indicator Data'!AX15&gt;Y$4,10,IF('Indicator Data'!AX15&lt;Y$3,0,10-(Y$4-'Indicator Data'!AX15)/(Y$4-Y$3)*10)),1))</f>
        <v>x</v>
      </c>
      <c r="Z15" s="235">
        <f>IF('Indicator Data'!AY15="No data","x",IF(('Indicator Data'!AY15/'Indicator Data'!CA15)&gt;1,1,IF('Indicator Data'!AY15&gt;'Indicator Data'!AY15,1,'Indicator Data'!AY15/'Indicator Data'!CA15)))</f>
        <v>6.7658364709160257E-2</v>
      </c>
      <c r="AA15" s="230">
        <f t="shared" si="3"/>
        <v>0.8</v>
      </c>
      <c r="AB15" s="238">
        <f t="shared" si="4"/>
        <v>0.7</v>
      </c>
      <c r="AC15" s="230">
        <f>IF('Indicator Data'!AS15="No data","x",ROUND(IF('Indicator Data'!AS15&gt;AC$4,10,IF('Indicator Data'!AS15&lt;AC$3,0,10-(AC$4-'Indicator Data'!AS15)/(AC$4-AC$3)*10)),1))</f>
        <v>1.6</v>
      </c>
      <c r="AD15" s="230">
        <f>IF('Indicator Data'!AT15="No data","x",ROUND(IF('Indicator Data'!AT15&gt;AD$4,10,IF('Indicator Data'!AT15&lt;AD$3,0,10-(AD$4-'Indicator Data'!AT15)/(AD$4-AD$3)*10)),1))</f>
        <v>1.1000000000000001</v>
      </c>
      <c r="AE15" s="238">
        <f t="shared" si="15"/>
        <v>1.4</v>
      </c>
      <c r="AF15" s="234">
        <f>('Indicator Data'!BD15+'Indicator Data'!BC15*0.5+'Indicator Data'!BB15*0.25)/1000</f>
        <v>0</v>
      </c>
      <c r="AG15" s="239">
        <f>AF15*1000/'Indicator Data'!CA15</f>
        <v>0</v>
      </c>
      <c r="AH15" s="238">
        <f t="shared" si="5"/>
        <v>0</v>
      </c>
      <c r="AI15" s="230">
        <f>IF('Indicator Data'!BH15="No data","x",ROUND(IF('Indicator Data'!BH15&lt;$AI$3,10,IF('Indicator Data'!BH15&gt;$AI$4,0,($AI$4-'Indicator Data'!BH15)/($AI$4-$AI$3)*10)),1))</f>
        <v>2.5</v>
      </c>
      <c r="AJ15" s="230">
        <f>IF('Indicator Data'!BI15="No data","x",ROUND(IF('Indicator Data'!BI15&gt;$AJ$4,10,IF('Indicator Data'!BI15&lt;$AJ$3,0,10-($AJ$4-'Indicator Data'!BI15)/($AJ$4-$AJ$3)*10)),1))</f>
        <v>0</v>
      </c>
      <c r="AK15" s="238">
        <f t="shared" si="6"/>
        <v>1.3</v>
      </c>
      <c r="AL15" s="236">
        <f t="shared" si="7"/>
        <v>0.9</v>
      </c>
      <c r="AM15" s="240">
        <f t="shared" si="8"/>
        <v>6.9</v>
      </c>
    </row>
    <row r="16" spans="1:39" s="2" customFormat="1">
      <c r="A16" s="205" t="str">
        <f>'Indicator Data'!A16</f>
        <v>Bahamas</v>
      </c>
      <c r="B16" s="206" t="str">
        <f>'Indicator Data'!B16</f>
        <v>BHS</v>
      </c>
      <c r="C16" s="241">
        <f>ROUND(IF('Indicator Data'!AL16="No data",IF((0.1022*LN('Indicator Data'!BZ16)-0.1711)&gt;C$4,0,IF((0.1022*LN('Indicator Data'!BZ16)-0.1711)&lt;C$3,10,(C$4-(0.1022*LN('Indicator Data'!BZ16)-0.1711))/(C$4-C$3)*10)),IF('Indicator Data'!AL16&gt;C$4,0,IF('Indicator Data'!AL16&lt;C$3,10,(C$4-'Indicator Data'!AL16)/(C$4-C$3)*10))),1)</f>
        <v>1.7</v>
      </c>
      <c r="D16" s="230" t="str">
        <f>IF('Indicator Data'!AM16="No data","x",ROUND((IF(LOG('Indicator Data'!AM16*1000)&gt;D$4,10,IF(LOG('Indicator Data'!AM16*1000)&lt;D$3,0,10-(D$4-LOG('Indicator Data'!AM16*1000))/(D$4-D$3)*10))),1))</f>
        <v>x</v>
      </c>
      <c r="E16" s="231">
        <f t="shared" si="9"/>
        <v>1.7</v>
      </c>
      <c r="F16" s="230">
        <f>IF('Indicator Data'!AZ16="No data","x",ROUND(IF('Indicator Data'!AZ16&gt;F$4,10,IF('Indicator Data'!AZ16&lt;F$3,0,10-(F$4-'Indicator Data'!AZ16)/(F$4-F$3)*10)),1))</f>
        <v>4.5</v>
      </c>
      <c r="G16" s="230" t="str">
        <f>IF('Indicator Data'!BA16="No data","x",ROUND(IF('Indicator Data'!BA16&gt;G$4,10,IF('Indicator Data'!BA16&lt;G$3,0,10-(G$4-'Indicator Data'!BA16)/(G$4-G$3)*10)),1))</f>
        <v>x</v>
      </c>
      <c r="H16" s="231">
        <f t="shared" si="10"/>
        <v>4.5</v>
      </c>
      <c r="I16" s="232">
        <f>SUM(IF('Indicator Data'!AN16=0,0,'Indicator Data'!AN16),SUM('Indicator Data'!AO16:AP16))</f>
        <v>35.199475999999997</v>
      </c>
      <c r="J16" s="232">
        <f>I16/'Indicator Data'!CA16*1000000</f>
        <v>89.509612254862077</v>
      </c>
      <c r="K16" s="230">
        <f t="shared" si="0"/>
        <v>1.8</v>
      </c>
      <c r="L16" s="230" t="str">
        <f>IF('Indicator Data'!AQ16="No data","x",ROUND(IF('Indicator Data'!AQ16&gt;L$4,10,IF('Indicator Data'!AQ16&lt;L$3,0,10-(L$4-'Indicator Data'!AQ16)/(L$4-L$3)*10)),1))</f>
        <v>x</v>
      </c>
      <c r="M16" s="230" t="str">
        <f>IF('Indicator Data'!AR16="No data","x",IF('Indicator Data'!AR16=0,0,ROUND(IF('Indicator Data'!AR16&gt;M$4,10,IF('Indicator Data'!AR16&lt;M$3,0,10-(M$4-'Indicator Data'!AR16)/(M$4-M$3)*10)),1)))</f>
        <v>x</v>
      </c>
      <c r="N16" s="231">
        <f t="shared" si="11"/>
        <v>1.8</v>
      </c>
      <c r="O16" s="233">
        <f t="shared" si="12"/>
        <v>2.4</v>
      </c>
      <c r="P16" s="234">
        <f>IF(AND('Indicator Data'!BE16="No data",'Indicator Data'!BF16="No data"),0,SUM('Indicator Data'!BE16:BG16)/1000)</f>
        <v>3.7999999999999999E-2</v>
      </c>
      <c r="Q16" s="230">
        <f t="shared" si="1"/>
        <v>0</v>
      </c>
      <c r="R16" s="235">
        <f>P16*1000/'Indicator Data'!CA16</f>
        <v>9.6631133534054843E-5</v>
      </c>
      <c r="S16" s="230">
        <f t="shared" si="2"/>
        <v>1.8</v>
      </c>
      <c r="T16" s="236">
        <f t="shared" si="13"/>
        <v>0.9</v>
      </c>
      <c r="U16" s="237" t="str">
        <f>IF('Indicator Data'!AV16="No data","x",ROUND(IF('Indicator Data'!AV16&gt;U$4,10,IF('Indicator Data'!AV16&lt;U$3,0,10-(U$4-'Indicator Data'!AV16)/(U$4-U$3)*10)),1))</f>
        <v>x</v>
      </c>
      <c r="V16" s="237" t="str">
        <f>IF('Indicator Data'!AW16="No data","x",IF('Indicator Data'!AW16=0,0,ROUND(IF('Indicator Data'!AW16&gt;V$4,10,IF('Indicator Data'!AW16&lt;V$3,0,10-(V$4-'Indicator Data'!AW16)/(V$4-V$3)*10)),1)))</f>
        <v>x</v>
      </c>
      <c r="W16" s="230" t="str">
        <f t="shared" si="14"/>
        <v>x</v>
      </c>
      <c r="X16" s="230">
        <f>IF('Indicator Data'!AU16="No data","x",ROUND(IF('Indicator Data'!AU16&gt;X$4,10,IF('Indicator Data'!AU16&lt;X$3,0,10-(X$4-'Indicator Data'!AU16)/(X$4-X$3)*10)),1))</f>
        <v>0.3</v>
      </c>
      <c r="Y16" s="230" t="str">
        <f>IF('Indicator Data'!AX16="No data","x",ROUND(IF('Indicator Data'!AX16&gt;Y$4,10,IF('Indicator Data'!AX16&lt;Y$3,0,10-(Y$4-'Indicator Data'!AX16)/(Y$4-Y$3)*10)),1))</f>
        <v>x</v>
      </c>
      <c r="Z16" s="235">
        <f>IF('Indicator Data'!AY16="No data","x",IF(('Indicator Data'!AY16/'Indicator Data'!CA16)&gt;1,1,IF('Indicator Data'!AY16&gt;'Indicator Data'!AY16,1,'Indicator Data'!AY16/'Indicator Data'!CA16)))</f>
        <v>6.865896330051266E-5</v>
      </c>
      <c r="AA16" s="230">
        <f t="shared" si="3"/>
        <v>0</v>
      </c>
      <c r="AB16" s="238">
        <f t="shared" si="4"/>
        <v>0.2</v>
      </c>
      <c r="AC16" s="230">
        <f>IF('Indicator Data'!AS16="No data","x",ROUND(IF('Indicator Data'!AS16&gt;AC$4,10,IF('Indicator Data'!AS16&lt;AC$3,0,10-(AC$4-'Indicator Data'!AS16)/(AC$4-AC$3)*10)),1))</f>
        <v>1</v>
      </c>
      <c r="AD16" s="230" t="str">
        <f>IF('Indicator Data'!AT16="No data","x",ROUND(IF('Indicator Data'!AT16&gt;AD$4,10,IF('Indicator Data'!AT16&lt;AD$3,0,10-(AD$4-'Indicator Data'!AT16)/(AD$4-AD$3)*10)),1))</f>
        <v>x</v>
      </c>
      <c r="AE16" s="238">
        <f t="shared" si="15"/>
        <v>1</v>
      </c>
      <c r="AF16" s="234">
        <f>('Indicator Data'!BD16+'Indicator Data'!BC16*0.5+'Indicator Data'!BB16*0.25)/1000</f>
        <v>3.75</v>
      </c>
      <c r="AG16" s="239">
        <f>AF16*1000/'Indicator Data'!CA16</f>
        <v>9.5359671250712028E-3</v>
      </c>
      <c r="AH16" s="238">
        <f t="shared" si="5"/>
        <v>1</v>
      </c>
      <c r="AI16" s="230">
        <f>IF('Indicator Data'!BH16="No data","x",ROUND(IF('Indicator Data'!BH16&lt;$AI$3,10,IF('Indicator Data'!BH16&gt;$AI$4,0,($AI$4-'Indicator Data'!BH16)/($AI$4-$AI$3)*10)),1))</f>
        <v>5.7</v>
      </c>
      <c r="AJ16" s="230">
        <f>IF('Indicator Data'!BI16="No data","x",ROUND(IF('Indicator Data'!BI16&gt;$AJ$4,10,IF('Indicator Data'!BI16&lt;$AJ$3,0,10-($AJ$4-'Indicator Data'!BI16)/($AJ$4-$AJ$3)*10)),1))</f>
        <v>3.7</v>
      </c>
      <c r="AK16" s="238">
        <f t="shared" si="6"/>
        <v>4.7</v>
      </c>
      <c r="AL16" s="236">
        <f t="shared" si="7"/>
        <v>1.9</v>
      </c>
      <c r="AM16" s="240">
        <f t="shared" si="8"/>
        <v>1.4</v>
      </c>
    </row>
    <row r="17" spans="1:39" s="2" customFormat="1">
      <c r="A17" s="205" t="str">
        <f>'Indicator Data'!A17</f>
        <v>Bahrain</v>
      </c>
      <c r="B17" s="206" t="str">
        <f>'Indicator Data'!B17</f>
        <v>BHR</v>
      </c>
      <c r="C17" s="241">
        <f>ROUND(IF('Indicator Data'!AL17="No data",IF((0.1022*LN('Indicator Data'!BZ17)-0.1711)&gt;C$4,0,IF((0.1022*LN('Indicator Data'!BZ17)-0.1711)&lt;C$3,10,(C$4-(0.1022*LN('Indicator Data'!BZ17)-0.1711))/(C$4-C$3)*10)),IF('Indicator Data'!AL17&gt;C$4,0,IF('Indicator Data'!AL17&lt;C$3,10,(C$4-'Indicator Data'!AL17)/(C$4-C$3)*10))),1)</f>
        <v>1</v>
      </c>
      <c r="D17" s="230" t="str">
        <f>IF('Indicator Data'!AM17="No data","x",ROUND((IF(LOG('Indicator Data'!AM17*1000)&gt;D$4,10,IF(LOG('Indicator Data'!AM17*1000)&lt;D$3,0,10-(D$4-LOG('Indicator Data'!AM17*1000))/(D$4-D$3)*10))),1))</f>
        <v>x</v>
      </c>
      <c r="E17" s="231">
        <f t="shared" si="9"/>
        <v>1</v>
      </c>
      <c r="F17" s="230">
        <f>IF('Indicator Data'!AZ17="No data","x",ROUND(IF('Indicator Data'!AZ17&gt;F$4,10,IF('Indicator Data'!AZ17&lt;F$3,0,10-(F$4-'Indicator Data'!AZ17)/(F$4-F$3)*10)),1))</f>
        <v>2.8</v>
      </c>
      <c r="G17" s="230" t="str">
        <f>IF('Indicator Data'!BA17="No data","x",ROUND(IF('Indicator Data'!BA17&gt;G$4,10,IF('Indicator Data'!BA17&lt;G$3,0,10-(G$4-'Indicator Data'!BA17)/(G$4-G$3)*10)),1))</f>
        <v>x</v>
      </c>
      <c r="H17" s="231">
        <f t="shared" si="10"/>
        <v>2.8</v>
      </c>
      <c r="I17" s="232">
        <f>SUM(IF('Indicator Data'!AN17=0,0,'Indicator Data'!AN17),SUM('Indicator Data'!AO17:AP17))</f>
        <v>0</v>
      </c>
      <c r="J17" s="232">
        <f>I17/'Indicator Data'!CA17*1000000</f>
        <v>0</v>
      </c>
      <c r="K17" s="230">
        <f t="shared" si="0"/>
        <v>0</v>
      </c>
      <c r="L17" s="230" t="str">
        <f>IF('Indicator Data'!AQ17="No data","x",ROUND(IF('Indicator Data'!AQ17&gt;L$4,10,IF('Indicator Data'!AQ17&lt;L$3,0,10-(L$4-'Indicator Data'!AQ17)/(L$4-L$3)*10)),1))</f>
        <v>x</v>
      </c>
      <c r="M17" s="230" t="str">
        <f>IF('Indicator Data'!AR17="No data","x",IF('Indicator Data'!AR17=0,0,ROUND(IF('Indicator Data'!AR17&gt;M$4,10,IF('Indicator Data'!AR17&lt;M$3,0,10-(M$4-'Indicator Data'!AR17)/(M$4-M$3)*10)),1)))</f>
        <v>x</v>
      </c>
      <c r="N17" s="231">
        <f t="shared" si="11"/>
        <v>0</v>
      </c>
      <c r="O17" s="233">
        <f t="shared" si="12"/>
        <v>1.2</v>
      </c>
      <c r="P17" s="234">
        <f>IF(AND('Indicator Data'!BE17="No data",'Indicator Data'!BF17="No data"),0,SUM('Indicator Data'!BE17:BG17)/1000)</f>
        <v>0.38</v>
      </c>
      <c r="Q17" s="230">
        <f t="shared" si="1"/>
        <v>0</v>
      </c>
      <c r="R17" s="235">
        <f>P17*1000/'Indicator Data'!CA17</f>
        <v>2.2332146007570598E-4</v>
      </c>
      <c r="S17" s="230">
        <f t="shared" si="2"/>
        <v>2.2000000000000002</v>
      </c>
      <c r="T17" s="236">
        <f t="shared" si="13"/>
        <v>1.1000000000000001</v>
      </c>
      <c r="U17" s="237" t="str">
        <f>IF('Indicator Data'!AV17="No data","x",ROUND(IF('Indicator Data'!AV17&gt;U$4,10,IF('Indicator Data'!AV17&lt;U$3,0,10-(U$4-'Indicator Data'!AV17)/(U$4-U$3)*10)),1))</f>
        <v>x</v>
      </c>
      <c r="V17" s="237" t="str">
        <f>IF('Indicator Data'!AW17="No data","x",IF('Indicator Data'!AW17=0,0,ROUND(IF('Indicator Data'!AW17&gt;V$4,10,IF('Indicator Data'!AW17&lt;V$3,0,10-(V$4-'Indicator Data'!AW17)/(V$4-V$3)*10)),1)))</f>
        <v>x</v>
      </c>
      <c r="W17" s="230" t="str">
        <f t="shared" si="14"/>
        <v>x</v>
      </c>
      <c r="X17" s="230">
        <f>IF('Indicator Data'!AU17="No data","x",ROUND(IF('Indicator Data'!AU17&gt;X$4,10,IF('Indicator Data'!AU17&lt;X$3,0,10-(X$4-'Indicator Data'!AU17)/(X$4-X$3)*10)),1))</f>
        <v>0.2</v>
      </c>
      <c r="Y17" s="230" t="str">
        <f>IF('Indicator Data'!AX17="No data","x",ROUND(IF('Indicator Data'!AX17&gt;Y$4,10,IF('Indicator Data'!AX17&lt;Y$3,0,10-(Y$4-'Indicator Data'!AX17)/(Y$4-Y$3)*10)),1))</f>
        <v>x</v>
      </c>
      <c r="Z17" s="235">
        <f>IF('Indicator Data'!AY17="No data","x",IF(('Indicator Data'!AY17/'Indicator Data'!CA17)&gt;1,1,IF('Indicator Data'!AY17&gt;'Indicator Data'!AY17,1,'Indicator Data'!AY17/'Indicator Data'!CA17)))</f>
        <v>2.9384402641540258E-6</v>
      </c>
      <c r="AA17" s="230">
        <f t="shared" si="3"/>
        <v>0</v>
      </c>
      <c r="AB17" s="238">
        <f t="shared" si="4"/>
        <v>0.1</v>
      </c>
      <c r="AC17" s="230">
        <f>IF('Indicator Data'!AS17="No data","x",ROUND(IF('Indicator Data'!AS17&gt;AC$4,10,IF('Indicator Data'!AS17&lt;AC$3,0,10-(AC$4-'Indicator Data'!AS17)/(AC$4-AC$3)*10)),1))</f>
        <v>0.5</v>
      </c>
      <c r="AD17" s="230" t="str">
        <f>IF('Indicator Data'!AT17="No data","x",ROUND(IF('Indicator Data'!AT17&gt;AD$4,10,IF('Indicator Data'!AT17&lt;AD$3,0,10-(AD$4-'Indicator Data'!AT17)/(AD$4-AD$3)*10)),1))</f>
        <v>x</v>
      </c>
      <c r="AE17" s="238">
        <f t="shared" si="15"/>
        <v>0.5</v>
      </c>
      <c r="AF17" s="234">
        <f>('Indicator Data'!BD17+'Indicator Data'!BC17*0.5+'Indicator Data'!BB17*0.25)/1000</f>
        <v>0</v>
      </c>
      <c r="AG17" s="239">
        <f>AF17*1000/'Indicator Data'!CA17</f>
        <v>0</v>
      </c>
      <c r="AH17" s="238">
        <f t="shared" si="5"/>
        <v>0</v>
      </c>
      <c r="AI17" s="230">
        <f>IF('Indicator Data'!BH17="No data","x",ROUND(IF('Indicator Data'!BH17&lt;$AI$3,10,IF('Indicator Data'!BH17&gt;$AI$4,0,($AI$4-'Indicator Data'!BH17)/($AI$4-$AI$3)*10)),1))</f>
        <v>3.5</v>
      </c>
      <c r="AJ17" s="230">
        <f>IF('Indicator Data'!BI17="No data","x",ROUND(IF('Indicator Data'!BI17&gt;$AJ$4,10,IF('Indicator Data'!BI17&lt;$AJ$3,0,10-($AJ$4-'Indicator Data'!BI17)/($AJ$4-$AJ$3)*10)),1))</f>
        <v>3.2</v>
      </c>
      <c r="AK17" s="238">
        <f t="shared" si="6"/>
        <v>3.4</v>
      </c>
      <c r="AL17" s="236">
        <f t="shared" si="7"/>
        <v>1.1000000000000001</v>
      </c>
      <c r="AM17" s="240">
        <f t="shared" si="8"/>
        <v>1.1000000000000001</v>
      </c>
    </row>
    <row r="18" spans="1:39" s="2" customFormat="1">
      <c r="A18" s="205" t="str">
        <f>'Indicator Data'!A18</f>
        <v>Bangladesh</v>
      </c>
      <c r="B18" s="206" t="str">
        <f>'Indicator Data'!B18</f>
        <v>BGD</v>
      </c>
      <c r="C18" s="241">
        <f>ROUND(IF('Indicator Data'!AL18="No data",IF((0.1022*LN('Indicator Data'!BZ18)-0.1711)&gt;C$4,0,IF((0.1022*LN('Indicator Data'!BZ18)-0.1711)&lt;C$3,10,(C$4-(0.1022*LN('Indicator Data'!BZ18)-0.1711))/(C$4-C$3)*10)),IF('Indicator Data'!AL18&gt;C$4,0,IF('Indicator Data'!AL18&lt;C$3,10,(C$4-'Indicator Data'!AL18)/(C$4-C$3)*10))),1)</f>
        <v>5.4</v>
      </c>
      <c r="D18" s="230">
        <f>IF('Indicator Data'!AM18="No data","x",ROUND((IF(LOG('Indicator Data'!AM18*1000)&gt;D$4,10,IF(LOG('Indicator Data'!AM18*1000)&lt;D$3,0,10-(D$4-LOG('Indicator Data'!AM18*1000))/(D$4-D$3)*10))),1))</f>
        <v>7.5</v>
      </c>
      <c r="E18" s="231">
        <f t="shared" si="9"/>
        <v>6.6</v>
      </c>
      <c r="F18" s="230">
        <f>IF('Indicator Data'!AZ18="No data","x",ROUND(IF('Indicator Data'!AZ18&gt;F$4,10,IF('Indicator Data'!AZ18&lt;F$3,0,10-(F$4-'Indicator Data'!AZ18)/(F$4-F$3)*10)),1))</f>
        <v>7.2</v>
      </c>
      <c r="G18" s="230">
        <f>IF('Indicator Data'!BA18="No data","x",ROUND(IF('Indicator Data'!BA18&gt;G$4,10,IF('Indicator Data'!BA18&lt;G$3,0,10-(G$4-'Indicator Data'!BA18)/(G$4-G$3)*10)),1))</f>
        <v>1.9</v>
      </c>
      <c r="H18" s="231">
        <f t="shared" si="10"/>
        <v>4.5999999999999996</v>
      </c>
      <c r="I18" s="232">
        <f>SUM(IF('Indicator Data'!AN18=0,0,'Indicator Data'!AN18),SUM('Indicator Data'!AO18:AP18))</f>
        <v>6896.7035609999994</v>
      </c>
      <c r="J18" s="232">
        <f>I18/'Indicator Data'!CA18*1000000</f>
        <v>41.877038066260766</v>
      </c>
      <c r="K18" s="230">
        <f t="shared" si="0"/>
        <v>0.8</v>
      </c>
      <c r="L18" s="230">
        <f>IF('Indicator Data'!AQ18="No data","x",ROUND(IF('Indicator Data'!AQ18&gt;L$4,10,IF('Indicator Data'!AQ18&lt;L$3,0,10-(L$4-'Indicator Data'!AQ18)/(L$4-L$3)*10)),1))</f>
        <v>0.9</v>
      </c>
      <c r="M18" s="230">
        <f>IF('Indicator Data'!AR18="No data","x",IF('Indicator Data'!AR18=0,0,ROUND(IF('Indicator Data'!AR18&gt;M$4,10,IF('Indicator Data'!AR18&lt;M$3,0,10-(M$4-'Indicator Data'!AR18)/(M$4-M$3)*10)),1)))</f>
        <v>2.2000000000000002</v>
      </c>
      <c r="N18" s="231">
        <f t="shared" si="11"/>
        <v>1.3</v>
      </c>
      <c r="O18" s="233">
        <f t="shared" si="12"/>
        <v>4.8</v>
      </c>
      <c r="P18" s="234">
        <f>IF(AND('Indicator Data'!BE18="No data",'Indicator Data'!BF18="No data"),0,SUM('Indicator Data'!BE18:BG18)/1000)</f>
        <v>1316.7380000000001</v>
      </c>
      <c r="Q18" s="230">
        <f t="shared" si="1"/>
        <v>10</v>
      </c>
      <c r="R18" s="235">
        <f>P18*1000/'Indicator Data'!CA18</f>
        <v>7.99528163876842E-3</v>
      </c>
      <c r="S18" s="230">
        <f t="shared" si="2"/>
        <v>5.3</v>
      </c>
      <c r="T18" s="236">
        <f t="shared" si="13"/>
        <v>7.7</v>
      </c>
      <c r="U18" s="237" t="str">
        <f>IF('Indicator Data'!AV18="No data","x",ROUND(IF('Indicator Data'!AV18&gt;U$4,10,IF('Indicator Data'!AV18&lt;U$3,0,10-(U$4-'Indicator Data'!AV18)/(U$4-U$3)*10)),1))</f>
        <v>x</v>
      </c>
      <c r="V18" s="237" t="str">
        <f>IF('Indicator Data'!AW18="No data","x",IF('Indicator Data'!AW18=0,0,ROUND(IF('Indicator Data'!AW18&gt;V$4,10,IF('Indicator Data'!AW18&lt;V$3,0,10-(V$4-'Indicator Data'!AW18)/(V$4-V$3)*10)),1)))</f>
        <v>x</v>
      </c>
      <c r="W18" s="230" t="str">
        <f t="shared" si="14"/>
        <v>x</v>
      </c>
      <c r="X18" s="230">
        <f>IF('Indicator Data'!AU18="No data","x",ROUND(IF('Indicator Data'!AU18&gt;X$4,10,IF('Indicator Data'!AU18&lt;X$3,0,10-(X$4-'Indicator Data'!AU18)/(X$4-X$3)*10)),1))</f>
        <v>4</v>
      </c>
      <c r="Y18" s="230">
        <f>IF('Indicator Data'!AX18="No data","x",ROUND(IF('Indicator Data'!AX18&gt;Y$4,10,IF('Indicator Data'!AX18&lt;Y$3,0,10-(Y$4-'Indicator Data'!AX18)/(Y$4-Y$3)*10)),1))</f>
        <v>0</v>
      </c>
      <c r="Z18" s="235">
        <f>IF('Indicator Data'!AY18="No data","x",IF(('Indicator Data'!AY18/'Indicator Data'!CA18)&gt;1,1,IF('Indicator Data'!AY18&gt;'Indicator Data'!AY18,1,'Indicator Data'!AY18/'Indicator Data'!CA18)))</f>
        <v>0.34209487566056396</v>
      </c>
      <c r="AA18" s="230">
        <f t="shared" si="3"/>
        <v>3.8</v>
      </c>
      <c r="AB18" s="238">
        <f t="shared" si="4"/>
        <v>2.6</v>
      </c>
      <c r="AC18" s="230">
        <f>IF('Indicator Data'!AS18="No data","x",ROUND(IF('Indicator Data'!AS18&gt;AC$4,10,IF('Indicator Data'!AS18&lt;AC$3,0,10-(AC$4-'Indicator Data'!AS18)/(AC$4-AC$3)*10)),1))</f>
        <v>2.4</v>
      </c>
      <c r="AD18" s="230">
        <f>IF('Indicator Data'!AT18="No data","x",ROUND(IF('Indicator Data'!AT18&gt;AD$4,10,IF('Indicator Data'!AT18&lt;AD$3,0,10-(AD$4-'Indicator Data'!AT18)/(AD$4-AD$3)*10)),1))</f>
        <v>4.9000000000000004</v>
      </c>
      <c r="AE18" s="238">
        <f t="shared" si="15"/>
        <v>3.7</v>
      </c>
      <c r="AF18" s="234">
        <f>('Indicator Data'!BD18+'Indicator Data'!BC18*0.5+'Indicator Data'!BB18*0.25)/1000</f>
        <v>7563.8962499999998</v>
      </c>
      <c r="AG18" s="239">
        <f>AF18*1000/'Indicator Data'!CA18</f>
        <v>4.5928256650278422E-2</v>
      </c>
      <c r="AH18" s="238">
        <f t="shared" si="5"/>
        <v>4.5999999999999996</v>
      </c>
      <c r="AI18" s="230">
        <f>IF('Indicator Data'!BH18="No data","x",ROUND(IF('Indicator Data'!BH18&lt;$AI$3,10,IF('Indicator Data'!BH18&gt;$AI$4,0,($AI$4-'Indicator Data'!BH18)/($AI$4-$AI$3)*10)),1))</f>
        <v>4.8</v>
      </c>
      <c r="AJ18" s="230">
        <f>IF('Indicator Data'!BI18="No data","x",ROUND(IF('Indicator Data'!BI18&gt;$AJ$4,10,IF('Indicator Data'!BI18&lt;$AJ$3,0,10-($AJ$4-'Indicator Data'!BI18)/($AJ$4-$AJ$3)*10)),1))</f>
        <v>1.6</v>
      </c>
      <c r="AK18" s="238">
        <f t="shared" si="6"/>
        <v>3.2</v>
      </c>
      <c r="AL18" s="236">
        <f t="shared" si="7"/>
        <v>3.6</v>
      </c>
      <c r="AM18" s="240">
        <f t="shared" si="8"/>
        <v>6</v>
      </c>
    </row>
    <row r="19" spans="1:39" s="2" customFormat="1">
      <c r="A19" s="205" t="str">
        <f>'Indicator Data'!A19</f>
        <v>Barbados</v>
      </c>
      <c r="B19" s="206" t="str">
        <f>'Indicator Data'!B19</f>
        <v>BRB</v>
      </c>
      <c r="C19" s="241">
        <f>ROUND(IF('Indicator Data'!AL19="No data",IF((0.1022*LN('Indicator Data'!BZ19)-0.1711)&gt;C$4,0,IF((0.1022*LN('Indicator Data'!BZ19)-0.1711)&lt;C$3,10,(C$4-(0.1022*LN('Indicator Data'!BZ19)-0.1711))/(C$4-C$3)*10)),IF('Indicator Data'!AL19&gt;C$4,0,IF('Indicator Data'!AL19&lt;C$3,10,(C$4-'Indicator Data'!AL19)/(C$4-C$3)*10))),1)</f>
        <v>1.7</v>
      </c>
      <c r="D19" s="230">
        <f>IF('Indicator Data'!AM19="No data","x",ROUND((IF(LOG('Indicator Data'!AM19*1000)&gt;D$4,10,IF(LOG('Indicator Data'!AM19*1000)&lt;D$3,0,10-(D$4-LOG('Indicator Data'!AM19*1000))/(D$4-D$3)*10))),1))</f>
        <v>3.4</v>
      </c>
      <c r="E19" s="231">
        <f t="shared" si="9"/>
        <v>2.6</v>
      </c>
      <c r="F19" s="230">
        <f>IF('Indicator Data'!AZ19="No data","x",ROUND(IF('Indicator Data'!AZ19&gt;F$4,10,IF('Indicator Data'!AZ19&lt;F$3,0,10-(F$4-'Indicator Data'!AZ19)/(F$4-F$3)*10)),1))</f>
        <v>3.4</v>
      </c>
      <c r="G19" s="230" t="str">
        <f>IF('Indicator Data'!BA19="No data","x",ROUND(IF('Indicator Data'!BA19&gt;G$4,10,IF('Indicator Data'!BA19&lt;G$3,0,10-(G$4-'Indicator Data'!BA19)/(G$4-G$3)*10)),1))</f>
        <v>x</v>
      </c>
      <c r="H19" s="231">
        <f t="shared" si="10"/>
        <v>3.4</v>
      </c>
      <c r="I19" s="232">
        <f>SUM(IF('Indicator Data'!AN19=0,0,'Indicator Data'!AN19),SUM('Indicator Data'!AO19:AP19))</f>
        <v>1.910404</v>
      </c>
      <c r="J19" s="232">
        <f>I19/'Indicator Data'!CA19*1000000</f>
        <v>6.6478663469869961</v>
      </c>
      <c r="K19" s="230">
        <f t="shared" si="0"/>
        <v>0.1</v>
      </c>
      <c r="L19" s="230" t="str">
        <f>IF('Indicator Data'!AQ19="No data","x",ROUND(IF('Indicator Data'!AQ19&gt;L$4,10,IF('Indicator Data'!AQ19&lt;L$3,0,10-(L$4-'Indicator Data'!AQ19)/(L$4-L$3)*10)),1))</f>
        <v>x</v>
      </c>
      <c r="M19" s="230">
        <f>IF('Indicator Data'!AR19="No data","x",IF('Indicator Data'!AR19=0,0,ROUND(IF('Indicator Data'!AR19&gt;M$4,10,IF('Indicator Data'!AR19&lt;M$3,0,10-(M$4-'Indicator Data'!AR19)/(M$4-M$3)*10)),1)))</f>
        <v>0.8</v>
      </c>
      <c r="N19" s="231">
        <f t="shared" si="11"/>
        <v>0.5</v>
      </c>
      <c r="O19" s="233">
        <f t="shared" si="12"/>
        <v>2.2999999999999998</v>
      </c>
      <c r="P19" s="234">
        <f>IF(AND('Indicator Data'!BE19="No data",'Indicator Data'!BF19="No data"),0,SUM('Indicator Data'!BE19:BG19)/1000)</f>
        <v>5.0000000000000001E-3</v>
      </c>
      <c r="Q19" s="230">
        <f t="shared" si="1"/>
        <v>0</v>
      </c>
      <c r="R19" s="235">
        <f>P19*1000/'Indicator Data'!CA19</f>
        <v>1.7399111253397178E-5</v>
      </c>
      <c r="S19" s="230">
        <f t="shared" si="2"/>
        <v>0</v>
      </c>
      <c r="T19" s="236">
        <f t="shared" si="13"/>
        <v>0</v>
      </c>
      <c r="U19" s="237">
        <f>IF('Indicator Data'!AV19="No data","x",ROUND(IF('Indicator Data'!AV19&gt;U$4,10,IF('Indicator Data'!AV19&lt;U$3,0,10-(U$4-'Indicator Data'!AV19)/(U$4-U$3)*10)),1))</f>
        <v>1.6</v>
      </c>
      <c r="V19" s="237">
        <f>IF('Indicator Data'!AW19="No data","x",IF('Indicator Data'!AW19=0,0,ROUND(IF('Indicator Data'!AW19&gt;V$4,10,IF('Indicator Data'!AW19&lt;V$3,0,10-(V$4-'Indicator Data'!AW19)/(V$4-V$3)*10)),1)))</f>
        <v>1.1000000000000001</v>
      </c>
      <c r="W19" s="230">
        <f t="shared" si="14"/>
        <v>1.35</v>
      </c>
      <c r="X19" s="230">
        <f>IF('Indicator Data'!AU19="No data","x",ROUND(IF('Indicator Data'!AU19&gt;X$4,10,IF('Indicator Data'!AU19&lt;X$3,0,10-(X$4-'Indicator Data'!AU19)/(X$4-X$3)*10)),1))</f>
        <v>0</v>
      </c>
      <c r="Y19" s="230" t="str">
        <f>IF('Indicator Data'!AX19="No data","x",ROUND(IF('Indicator Data'!AX19&gt;Y$4,10,IF('Indicator Data'!AX19&lt;Y$3,0,10-(Y$4-'Indicator Data'!AX19)/(Y$4-Y$3)*10)),1))</f>
        <v>x</v>
      </c>
      <c r="Z19" s="235">
        <f>IF('Indicator Data'!AY19="No data","x",IF(('Indicator Data'!AY19/'Indicator Data'!CA19)&gt;1,1,IF('Indicator Data'!AY19&gt;'Indicator Data'!AY19,1,'Indicator Data'!AY19/'Indicator Data'!CA19)))</f>
        <v>1.5311217902989516E-4</v>
      </c>
      <c r="AA19" s="230">
        <f t="shared" si="3"/>
        <v>0</v>
      </c>
      <c r="AB19" s="238">
        <f t="shared" si="4"/>
        <v>0.5</v>
      </c>
      <c r="AC19" s="230">
        <f>IF('Indicator Data'!AS19="No data","x",ROUND(IF('Indicator Data'!AS19&gt;AC$4,10,IF('Indicator Data'!AS19&lt;AC$3,0,10-(AC$4-'Indicator Data'!AS19)/(AC$4-AC$3)*10)),1))</f>
        <v>1</v>
      </c>
      <c r="AD19" s="230">
        <f>IF('Indicator Data'!AT19="No data","x",ROUND(IF('Indicator Data'!AT19&gt;AD$4,10,IF('Indicator Data'!AT19&lt;AD$3,0,10-(AD$4-'Indicator Data'!AT19)/(AD$4-AD$3)*10)),1))</f>
        <v>0.8</v>
      </c>
      <c r="AE19" s="238">
        <f t="shared" si="15"/>
        <v>0.9</v>
      </c>
      <c r="AF19" s="234">
        <f>('Indicator Data'!BD19+'Indicator Data'!BC19*0.5+'Indicator Data'!BB19*0.25)/1000</f>
        <v>3.3</v>
      </c>
      <c r="AG19" s="239">
        <f>AF19*1000/'Indicator Data'!CA19</f>
        <v>1.1483413427242137E-2</v>
      </c>
      <c r="AH19" s="238">
        <f t="shared" si="5"/>
        <v>1.1000000000000001</v>
      </c>
      <c r="AI19" s="230">
        <f>IF('Indicator Data'!BH19="No data","x",ROUND(IF('Indicator Data'!BH19&lt;$AI$3,10,IF('Indicator Data'!BH19&gt;$AI$4,0,($AI$4-'Indicator Data'!BH19)/($AI$4-$AI$3)*10)),1))</f>
        <v>4.0999999999999996</v>
      </c>
      <c r="AJ19" s="230">
        <f>IF('Indicator Data'!BI19="No data","x",ROUND(IF('Indicator Data'!BI19&gt;$AJ$4,10,IF('Indicator Data'!BI19&lt;$AJ$3,0,10-($AJ$4-'Indicator Data'!BI19)/($AJ$4-$AJ$3)*10)),1))</f>
        <v>0</v>
      </c>
      <c r="AK19" s="238">
        <f t="shared" si="6"/>
        <v>2.1</v>
      </c>
      <c r="AL19" s="236">
        <f t="shared" si="7"/>
        <v>1.2</v>
      </c>
      <c r="AM19" s="240">
        <f t="shared" si="8"/>
        <v>0.6</v>
      </c>
    </row>
    <row r="20" spans="1:39" s="2" customFormat="1">
      <c r="A20" s="205" t="str">
        <f>'Indicator Data'!A20</f>
        <v>Belarus</v>
      </c>
      <c r="B20" s="206" t="str">
        <f>'Indicator Data'!B20</f>
        <v>BLR</v>
      </c>
      <c r="C20" s="241">
        <f>ROUND(IF('Indicator Data'!AL20="No data",IF((0.1022*LN('Indicator Data'!BZ20)-0.1711)&gt;C$4,0,IF((0.1022*LN('Indicator Data'!BZ20)-0.1711)&lt;C$3,10,(C$4-(0.1022*LN('Indicator Data'!BZ20)-0.1711))/(C$4-C$3)*10)),IF('Indicator Data'!AL20&gt;C$4,0,IF('Indicator Data'!AL20&lt;C$3,10,(C$4-'Indicator Data'!AL20)/(C$4-C$3)*10))),1)</f>
        <v>1.5</v>
      </c>
      <c r="D20" s="230" t="str">
        <f>IF('Indicator Data'!AM20="No data","x",ROUND((IF(LOG('Indicator Data'!AM20*1000)&gt;D$4,10,IF(LOG('Indicator Data'!AM20*1000)&lt;D$3,0,10-(D$4-LOG('Indicator Data'!AM20*1000))/(D$4-D$3)*10))),1))</f>
        <v>x</v>
      </c>
      <c r="E20" s="231">
        <f t="shared" si="9"/>
        <v>1.5</v>
      </c>
      <c r="F20" s="230">
        <f>IF('Indicator Data'!AZ20="No data","x",ROUND(IF('Indicator Data'!AZ20&gt;F$4,10,IF('Indicator Data'!AZ20&lt;F$3,0,10-(F$4-'Indicator Data'!AZ20)/(F$4-F$3)*10)),1))</f>
        <v>1.6</v>
      </c>
      <c r="G20" s="230">
        <f>IF('Indicator Data'!BA20="No data","x",ROUND(IF('Indicator Data'!BA20&gt;G$4,10,IF('Indicator Data'!BA20&lt;G$3,0,10-(G$4-'Indicator Data'!BA20)/(G$4-G$3)*10)),1))</f>
        <v>0.1</v>
      </c>
      <c r="H20" s="231">
        <f t="shared" si="10"/>
        <v>0.9</v>
      </c>
      <c r="I20" s="232">
        <f>SUM(IF('Indicator Data'!AN20=0,0,'Indicator Data'!AN20),SUM('Indicator Data'!AO20:AP20))</f>
        <v>147.52545600000002</v>
      </c>
      <c r="J20" s="232">
        <f>I20/'Indicator Data'!CA20*1000000</f>
        <v>15.612281136390649</v>
      </c>
      <c r="K20" s="230">
        <f t="shared" si="0"/>
        <v>0.3</v>
      </c>
      <c r="L20" s="230">
        <f>IF('Indicator Data'!AQ20="No data","x",ROUND(IF('Indicator Data'!AQ20&gt;L$4,10,IF('Indicator Data'!AQ20&lt;L$3,0,10-(L$4-'Indicator Data'!AQ20)/(L$4-L$3)*10)),1))</f>
        <v>0.2</v>
      </c>
      <c r="M20" s="230">
        <f>IF('Indicator Data'!AR20="No data","x",IF('Indicator Data'!AR20=0,0,ROUND(IF('Indicator Data'!AR20&gt;M$4,10,IF('Indicator Data'!AR20&lt;M$3,0,10-(M$4-'Indicator Data'!AR20)/(M$4-M$3)*10)),1)))</f>
        <v>0.6</v>
      </c>
      <c r="N20" s="231">
        <f t="shared" si="11"/>
        <v>0.4</v>
      </c>
      <c r="O20" s="233">
        <f t="shared" si="12"/>
        <v>1.1000000000000001</v>
      </c>
      <c r="P20" s="234">
        <f>IF(AND('Indicator Data'!BE20="No data",'Indicator Data'!BF20="No data"),0,SUM('Indicator Data'!BE20:BG20)/1000)</f>
        <v>3.0579999999999998</v>
      </c>
      <c r="Q20" s="230">
        <f t="shared" si="1"/>
        <v>1.6</v>
      </c>
      <c r="R20" s="235">
        <f>P20*1000/'Indicator Data'!CA20</f>
        <v>3.2362113637583062E-4</v>
      </c>
      <c r="S20" s="230">
        <f t="shared" si="2"/>
        <v>2.4</v>
      </c>
      <c r="T20" s="236">
        <f t="shared" si="13"/>
        <v>2</v>
      </c>
      <c r="U20" s="237">
        <f>IF('Indicator Data'!AV20="No data","x",ROUND(IF('Indicator Data'!AV20&gt;U$4,10,IF('Indicator Data'!AV20&lt;U$3,0,10-(U$4-'Indicator Data'!AV20)/(U$4-U$3)*10)),1))</f>
        <v>1</v>
      </c>
      <c r="V20" s="237">
        <f>IF('Indicator Data'!AW20="No data","x",IF('Indicator Data'!AW20=0,0,ROUND(IF('Indicator Data'!AW20&gt;V$4,10,IF('Indicator Data'!AW20&lt;V$3,0,10-(V$4-'Indicator Data'!AW20)/(V$4-V$3)*10)),1)))</f>
        <v>1.3</v>
      </c>
      <c r="W20" s="230">
        <f t="shared" si="14"/>
        <v>1.1499999999999999</v>
      </c>
      <c r="X20" s="230">
        <f>IF('Indicator Data'!AU20="No data","x",ROUND(IF('Indicator Data'!AU20&gt;X$4,10,IF('Indicator Data'!AU20&lt;X$3,0,10-(X$4-'Indicator Data'!AU20)/(X$4-X$3)*10)),1))</f>
        <v>0.5</v>
      </c>
      <c r="Y20" s="230" t="str">
        <f>IF('Indicator Data'!AX20="No data","x",ROUND(IF('Indicator Data'!AX20&gt;Y$4,10,IF('Indicator Data'!AX20&lt;Y$3,0,10-(Y$4-'Indicator Data'!AX20)/(Y$4-Y$3)*10)),1))</f>
        <v>x</v>
      </c>
      <c r="Z20" s="235">
        <f>IF('Indicator Data'!AY20="No data","x",IF(('Indicator Data'!AY20/'Indicator Data'!CA20)&gt;1,1,IF('Indicator Data'!AY20&gt;'Indicator Data'!AY20,1,'Indicator Data'!AY20/'Indicator Data'!CA20)))</f>
        <v>0</v>
      </c>
      <c r="AA20" s="230">
        <f t="shared" si="3"/>
        <v>0</v>
      </c>
      <c r="AB20" s="238">
        <f t="shared" si="4"/>
        <v>0.6</v>
      </c>
      <c r="AC20" s="230">
        <f>IF('Indicator Data'!AS20="No data","x",ROUND(IF('Indicator Data'!AS20&gt;AC$4,10,IF('Indicator Data'!AS20&lt;AC$3,0,10-(AC$4-'Indicator Data'!AS20)/(AC$4-AC$3)*10)),1))</f>
        <v>0.2</v>
      </c>
      <c r="AD20" s="230" t="str">
        <f>IF('Indicator Data'!AT20="No data","x",ROUND(IF('Indicator Data'!AT20&gt;AD$4,10,IF('Indicator Data'!AT20&lt;AD$3,0,10-(AD$4-'Indicator Data'!AT20)/(AD$4-AD$3)*10)),1))</f>
        <v>x</v>
      </c>
      <c r="AE20" s="238">
        <f t="shared" si="15"/>
        <v>0.2</v>
      </c>
      <c r="AF20" s="234">
        <f>('Indicator Data'!BD20+'Indicator Data'!BC20*0.5+'Indicator Data'!BB20*0.25)/1000</f>
        <v>0</v>
      </c>
      <c r="AG20" s="239">
        <f>AF20*1000/'Indicator Data'!CA20</f>
        <v>0</v>
      </c>
      <c r="AH20" s="238">
        <f t="shared" si="5"/>
        <v>0</v>
      </c>
      <c r="AI20" s="230">
        <f>IF('Indicator Data'!BH20="No data","x",ROUND(IF('Indicator Data'!BH20&lt;$AI$3,10,IF('Indicator Data'!BH20&gt;$AI$4,0,($AI$4-'Indicator Data'!BH20)/($AI$4-$AI$3)*10)),1))</f>
        <v>2</v>
      </c>
      <c r="AJ20" s="230">
        <f>IF('Indicator Data'!BI20="No data","x",ROUND(IF('Indicator Data'!BI20&gt;$AJ$4,10,IF('Indicator Data'!BI20&lt;$AJ$3,0,10-($AJ$4-'Indicator Data'!BI20)/($AJ$4-$AJ$3)*10)),1))</f>
        <v>0</v>
      </c>
      <c r="AK20" s="238">
        <f t="shared" si="6"/>
        <v>1</v>
      </c>
      <c r="AL20" s="236">
        <f t="shared" si="7"/>
        <v>0.5</v>
      </c>
      <c r="AM20" s="240">
        <f t="shared" si="8"/>
        <v>1.3</v>
      </c>
    </row>
    <row r="21" spans="1:39" s="2" customFormat="1">
      <c r="A21" s="205" t="str">
        <f>'Indicator Data'!A21</f>
        <v>Belgium</v>
      </c>
      <c r="B21" s="206" t="str">
        <f>'Indicator Data'!B21</f>
        <v>BEL</v>
      </c>
      <c r="C21" s="241">
        <f>ROUND(IF('Indicator Data'!AL21="No data",IF((0.1022*LN('Indicator Data'!BZ21)-0.1711)&gt;C$4,0,IF((0.1022*LN('Indicator Data'!BZ21)-0.1711)&lt;C$3,10,(C$4-(0.1022*LN('Indicator Data'!BZ21)-0.1711))/(C$4-C$3)*10)),IF('Indicator Data'!AL21&gt;C$4,0,IF('Indicator Data'!AL21&lt;C$3,10,(C$4-'Indicator Data'!AL21)/(C$4-C$3)*10))),1)</f>
        <v>0</v>
      </c>
      <c r="D21" s="230" t="str">
        <f>IF('Indicator Data'!AM21="No data","x",ROUND((IF(LOG('Indicator Data'!AM21*1000)&gt;D$4,10,IF(LOG('Indicator Data'!AM21*1000)&lt;D$3,0,10-(D$4-LOG('Indicator Data'!AM21*1000))/(D$4-D$3)*10))),1))</f>
        <v>x</v>
      </c>
      <c r="E21" s="231">
        <f t="shared" si="9"/>
        <v>0</v>
      </c>
      <c r="F21" s="230">
        <f>IF('Indicator Data'!AZ21="No data","x",ROUND(IF('Indicator Data'!AZ21&gt;F$4,10,IF('Indicator Data'!AZ21&lt;F$3,0,10-(F$4-'Indicator Data'!AZ21)/(F$4-F$3)*10)),1))</f>
        <v>0.6</v>
      </c>
      <c r="G21" s="230">
        <f>IF('Indicator Data'!BA21="No data","x",ROUND(IF('Indicator Data'!BA21&gt;G$4,10,IF('Indicator Data'!BA21&lt;G$3,0,10-(G$4-'Indicator Data'!BA21)/(G$4-G$3)*10)),1))</f>
        <v>0.6</v>
      </c>
      <c r="H21" s="231">
        <f t="shared" si="10"/>
        <v>0.6</v>
      </c>
      <c r="I21" s="232">
        <f>SUM(IF('Indicator Data'!AN21=0,0,'Indicator Data'!AN21),SUM('Indicator Data'!AO21:AP21))</f>
        <v>-10.290557</v>
      </c>
      <c r="J21" s="232">
        <f>I21/'Indicator Data'!CA21*1000000</f>
        <v>-0.88791181692301102</v>
      </c>
      <c r="K21" s="230">
        <f t="shared" si="0"/>
        <v>0</v>
      </c>
      <c r="L21" s="230" t="str">
        <f>IF('Indicator Data'!AQ21="No data","x",ROUND(IF('Indicator Data'!AQ21&gt;L$4,10,IF('Indicator Data'!AQ21&lt;L$3,0,10-(L$4-'Indicator Data'!AQ21)/(L$4-L$3)*10)),1))</f>
        <v>x</v>
      </c>
      <c r="M21" s="230">
        <f>IF('Indicator Data'!AR21="No data","x",IF('Indicator Data'!AR21=0,0,ROUND(IF('Indicator Data'!AR21&gt;M$4,10,IF('Indicator Data'!AR21&lt;M$3,0,10-(M$4-'Indicator Data'!AR21)/(M$4-M$3)*10)),1)))</f>
        <v>0.8</v>
      </c>
      <c r="N21" s="231">
        <f t="shared" si="11"/>
        <v>0.4</v>
      </c>
      <c r="O21" s="233">
        <f t="shared" si="12"/>
        <v>0.3</v>
      </c>
      <c r="P21" s="234">
        <f>IF(AND('Indicator Data'!BE21="No data",'Indicator Data'!BF21="No data"),0,SUM('Indicator Data'!BE21:BG21)/1000)</f>
        <v>94.337999999999994</v>
      </c>
      <c r="Q21" s="230">
        <f t="shared" si="1"/>
        <v>6.6</v>
      </c>
      <c r="R21" s="235">
        <f>P21*1000/'Indicator Data'!CA21</f>
        <v>8.1398727964757424E-3</v>
      </c>
      <c r="S21" s="230">
        <f t="shared" si="2"/>
        <v>5.4</v>
      </c>
      <c r="T21" s="236">
        <f t="shared" si="13"/>
        <v>6</v>
      </c>
      <c r="U21" s="237" t="str">
        <f>IF('Indicator Data'!AV21="No data","x",ROUND(IF('Indicator Data'!AV21&gt;U$4,10,IF('Indicator Data'!AV21&lt;U$3,0,10-(U$4-'Indicator Data'!AV21)/(U$4-U$3)*10)),1))</f>
        <v>x</v>
      </c>
      <c r="V21" s="237" t="str">
        <f>IF('Indicator Data'!AW21="No data","x",IF('Indicator Data'!AW21=0,0,ROUND(IF('Indicator Data'!AW21&gt;V$4,10,IF('Indicator Data'!AW21&lt;V$3,0,10-(V$4-'Indicator Data'!AW21)/(V$4-V$3)*10)),1)))</f>
        <v>x</v>
      </c>
      <c r="W21" s="230" t="str">
        <f t="shared" si="14"/>
        <v>x</v>
      </c>
      <c r="X21" s="230">
        <f>IF('Indicator Data'!AU21="No data","x",ROUND(IF('Indicator Data'!AU21&gt;X$4,10,IF('Indicator Data'!AU21&lt;X$3,0,10-(X$4-'Indicator Data'!AU21)/(X$4-X$3)*10)),1))</f>
        <v>0.2</v>
      </c>
      <c r="Y21" s="230" t="str">
        <f>IF('Indicator Data'!AX21="No data","x",ROUND(IF('Indicator Data'!AX21&gt;Y$4,10,IF('Indicator Data'!AX21&lt;Y$3,0,10-(Y$4-'Indicator Data'!AX21)/(Y$4-Y$3)*10)),1))</f>
        <v>x</v>
      </c>
      <c r="Z21" s="235">
        <f>IF('Indicator Data'!AY21="No data","x",IF(('Indicator Data'!AY21/'Indicator Data'!CA21)&gt;1,1,IF('Indicator Data'!AY21&gt;'Indicator Data'!AY21,1,'Indicator Data'!AY21/'Indicator Data'!CA21)))</f>
        <v>1.8982509860551031E-6</v>
      </c>
      <c r="AA21" s="230">
        <f t="shared" si="3"/>
        <v>0</v>
      </c>
      <c r="AB21" s="238">
        <f t="shared" si="4"/>
        <v>0.1</v>
      </c>
      <c r="AC21" s="230">
        <f>IF('Indicator Data'!AS21="No data","x",ROUND(IF('Indicator Data'!AS21&gt;AC$4,10,IF('Indicator Data'!AS21&lt;AC$3,0,10-(AC$4-'Indicator Data'!AS21)/(AC$4-AC$3)*10)),1))</f>
        <v>0.3</v>
      </c>
      <c r="AD21" s="230" t="str">
        <f>IF('Indicator Data'!AT21="No data","x",ROUND(IF('Indicator Data'!AT21&gt;AD$4,10,IF('Indicator Data'!AT21&lt;AD$3,0,10-(AD$4-'Indicator Data'!AT21)/(AD$4-AD$3)*10)),1))</f>
        <v>x</v>
      </c>
      <c r="AE21" s="238">
        <f t="shared" si="15"/>
        <v>0.3</v>
      </c>
      <c r="AF21" s="234">
        <f>('Indicator Data'!BD21+'Indicator Data'!BC21*0.5+'Indicator Data'!BB21*0.25)/1000</f>
        <v>1.95</v>
      </c>
      <c r="AG21" s="239">
        <f>AF21*1000/'Indicator Data'!CA21</f>
        <v>1.6825406467306595E-4</v>
      </c>
      <c r="AH21" s="238">
        <f t="shared" si="5"/>
        <v>0</v>
      </c>
      <c r="AI21" s="230">
        <f>IF('Indicator Data'!BH21="No data","x",ROUND(IF('Indicator Data'!BH21&lt;$AI$3,10,IF('Indicator Data'!BH21&gt;$AI$4,0,($AI$4-'Indicator Data'!BH21)/($AI$4-$AI$3)*10)),1))</f>
        <v>0.1</v>
      </c>
      <c r="AJ21" s="230">
        <f>IF('Indicator Data'!BI21="No data","x",ROUND(IF('Indicator Data'!BI21&gt;$AJ$4,10,IF('Indicator Data'!BI21&lt;$AJ$3,0,10-($AJ$4-'Indicator Data'!BI21)/($AJ$4-$AJ$3)*10)),1))</f>
        <v>0</v>
      </c>
      <c r="AK21" s="238">
        <f t="shared" si="6"/>
        <v>0.1</v>
      </c>
      <c r="AL21" s="236">
        <f t="shared" si="7"/>
        <v>0.1</v>
      </c>
      <c r="AM21" s="240">
        <f t="shared" si="8"/>
        <v>3.6</v>
      </c>
    </row>
    <row r="22" spans="1:39" s="2" customFormat="1">
      <c r="A22" s="205" t="str">
        <f>'Indicator Data'!A22</f>
        <v>Belize</v>
      </c>
      <c r="B22" s="206" t="str">
        <f>'Indicator Data'!B22</f>
        <v>BLZ</v>
      </c>
      <c r="C22" s="241">
        <f>ROUND(IF('Indicator Data'!AL22="No data",IF((0.1022*LN('Indicator Data'!BZ22)-0.1711)&gt;C$4,0,IF((0.1022*LN('Indicator Data'!BZ22)-0.1711)&lt;C$3,10,(C$4-(0.1022*LN('Indicator Data'!BZ22)-0.1711))/(C$4-C$3)*10)),IF('Indicator Data'!AL22&gt;C$4,0,IF('Indicator Data'!AL22&lt;C$3,10,(C$4-'Indicator Data'!AL22)/(C$4-C$3)*10))),1)</f>
        <v>3.7</v>
      </c>
      <c r="D22" s="230">
        <f>IF('Indicator Data'!AM22="No data","x",ROUND((IF(LOG('Indicator Data'!AM22*1000)&gt;D$4,10,IF(LOG('Indicator Data'!AM22*1000)&lt;D$3,0,10-(D$4-LOG('Indicator Data'!AM22*1000))/(D$4-D$3)*10))),1))</f>
        <v>4.5999999999999996</v>
      </c>
      <c r="E22" s="231">
        <f t="shared" si="9"/>
        <v>4.2</v>
      </c>
      <c r="F22" s="230">
        <f>IF('Indicator Data'!AZ22="No data","x",ROUND(IF('Indicator Data'!AZ22&gt;F$4,10,IF('Indicator Data'!AZ22&lt;F$3,0,10-(F$4-'Indicator Data'!AZ22)/(F$4-F$3)*10)),1))</f>
        <v>5.5</v>
      </c>
      <c r="G22" s="230" t="str">
        <f>IF('Indicator Data'!BA22="No data","x",ROUND(IF('Indicator Data'!BA22&gt;G$4,10,IF('Indicator Data'!BA22&lt;G$3,0,10-(G$4-'Indicator Data'!BA22)/(G$4-G$3)*10)),1))</f>
        <v>x</v>
      </c>
      <c r="H22" s="231">
        <f t="shared" si="10"/>
        <v>5.5</v>
      </c>
      <c r="I22" s="232">
        <f>SUM(IF('Indicator Data'!AN22=0,0,'Indicator Data'!AN22),SUM('Indicator Data'!AO22:AP22))</f>
        <v>16.133220999999999</v>
      </c>
      <c r="J22" s="232">
        <f>I22/'Indicator Data'!CA22*1000000</f>
        <v>40.57436855699271</v>
      </c>
      <c r="K22" s="230">
        <f t="shared" si="0"/>
        <v>0.8</v>
      </c>
      <c r="L22" s="230">
        <f>IF('Indicator Data'!AQ22="No data","x",ROUND(IF('Indicator Data'!AQ22&gt;L$4,10,IF('Indicator Data'!AQ22&lt;L$3,0,10-(L$4-'Indicator Data'!AQ22)/(L$4-L$3)*10)),1))</f>
        <v>1.4</v>
      </c>
      <c r="M22" s="230">
        <f>IF('Indicator Data'!AR22="No data","x",IF('Indicator Data'!AR22=0,0,ROUND(IF('Indicator Data'!AR22&gt;M$4,10,IF('Indicator Data'!AR22&lt;M$3,0,10-(M$4-'Indicator Data'!AR22)/(M$4-M$3)*10)),1)))</f>
        <v>2.2999999999999998</v>
      </c>
      <c r="N22" s="231">
        <f t="shared" si="11"/>
        <v>1.5</v>
      </c>
      <c r="O22" s="233">
        <f t="shared" si="12"/>
        <v>3.9</v>
      </c>
      <c r="P22" s="234">
        <f>IF(AND('Indicator Data'!BE22="No data",'Indicator Data'!BF22="No data"),0,SUM('Indicator Data'!BE22:BG22)/1000)</f>
        <v>2.278</v>
      </c>
      <c r="Q22" s="230">
        <f t="shared" si="1"/>
        <v>1.2</v>
      </c>
      <c r="R22" s="235">
        <f>P22*1000/'Indicator Data'!CA22</f>
        <v>5.7290736656263122E-3</v>
      </c>
      <c r="S22" s="230">
        <f t="shared" si="2"/>
        <v>4.9000000000000004</v>
      </c>
      <c r="T22" s="236">
        <f t="shared" si="13"/>
        <v>3.1</v>
      </c>
      <c r="U22" s="237" t="str">
        <f>IF('Indicator Data'!AV22="No data","x",ROUND(IF('Indicator Data'!AV22&gt;U$4,10,IF('Indicator Data'!AV22&lt;U$3,0,10-(U$4-'Indicator Data'!AV22)/(U$4-U$3)*10)),1))</f>
        <v>x</v>
      </c>
      <c r="V22" s="237" t="str">
        <f>IF('Indicator Data'!AW22="No data","x",IF('Indicator Data'!AW22=0,0,ROUND(IF('Indicator Data'!AW22&gt;V$4,10,IF('Indicator Data'!AW22&lt;V$3,0,10-(V$4-'Indicator Data'!AW22)/(V$4-V$3)*10)),1)))</f>
        <v>x</v>
      </c>
      <c r="W22" s="230" t="str">
        <f t="shared" si="14"/>
        <v>x</v>
      </c>
      <c r="X22" s="230">
        <f>IF('Indicator Data'!AU22="No data","x",ROUND(IF('Indicator Data'!AU22&gt;X$4,10,IF('Indicator Data'!AU22&lt;X$3,0,10-(X$4-'Indicator Data'!AU22)/(X$4-X$3)*10)),1))</f>
        <v>0.5</v>
      </c>
      <c r="Y22" s="230">
        <f>IF('Indicator Data'!AX22="No data","x",ROUND(IF('Indicator Data'!AX22&gt;Y$4,10,IF('Indicator Data'!AX22&lt;Y$3,0,10-(Y$4-'Indicator Data'!AX22)/(Y$4-Y$3)*10)),1))</f>
        <v>0</v>
      </c>
      <c r="Z22" s="235">
        <f>IF('Indicator Data'!AY22="No data","x",IF(('Indicator Data'!AY22/'Indicator Data'!CA22)&gt;1,1,IF('Indicator Data'!AY22&gt;'Indicator Data'!AY22,1,'Indicator Data'!AY22/'Indicator Data'!CA22)))</f>
        <v>3.3491691837201756E-2</v>
      </c>
      <c r="AA22" s="230">
        <f t="shared" si="3"/>
        <v>0.4</v>
      </c>
      <c r="AB22" s="238">
        <f t="shared" si="4"/>
        <v>0.3</v>
      </c>
      <c r="AC22" s="230">
        <f>IF('Indicator Data'!AS22="No data","x",ROUND(IF('Indicator Data'!AS22&gt;AC$4,10,IF('Indicator Data'!AS22&lt;AC$3,0,10-(AC$4-'Indicator Data'!AS22)/(AC$4-AC$3)*10)),1))</f>
        <v>0.9</v>
      </c>
      <c r="AD22" s="230">
        <f>IF('Indicator Data'!AT22="No data","x",ROUND(IF('Indicator Data'!AT22&gt;AD$4,10,IF('Indicator Data'!AT22&lt;AD$3,0,10-(AD$4-'Indicator Data'!AT22)/(AD$4-AD$3)*10)),1))</f>
        <v>1</v>
      </c>
      <c r="AE22" s="238">
        <f t="shared" si="15"/>
        <v>1</v>
      </c>
      <c r="AF22" s="234">
        <f>('Indicator Data'!BD22+'Indicator Data'!BC22*0.5+'Indicator Data'!BB22*0.25)/1000</f>
        <v>30</v>
      </c>
      <c r="AG22" s="239">
        <f>AF22*1000/'Indicator Data'!CA22</f>
        <v>7.5448731329582699E-2</v>
      </c>
      <c r="AH22" s="238">
        <f t="shared" si="5"/>
        <v>7.5</v>
      </c>
      <c r="AI22" s="230">
        <f>IF('Indicator Data'!BH22="No data","x",ROUND(IF('Indicator Data'!BH22&lt;$AI$3,10,IF('Indicator Data'!BH22&gt;$AI$4,0,($AI$4-'Indicator Data'!BH22)/($AI$4-$AI$3)*10)),1))</f>
        <v>3.9</v>
      </c>
      <c r="AJ22" s="230">
        <f>IF('Indicator Data'!BI22="No data","x",ROUND(IF('Indicator Data'!BI22&gt;$AJ$4,10,IF('Indicator Data'!BI22&lt;$AJ$3,0,10-($AJ$4-'Indicator Data'!BI22)/($AJ$4-$AJ$3)*10)),1))</f>
        <v>0.3</v>
      </c>
      <c r="AK22" s="238">
        <f t="shared" si="6"/>
        <v>2.1</v>
      </c>
      <c r="AL22" s="236">
        <f t="shared" si="7"/>
        <v>3.4</v>
      </c>
      <c r="AM22" s="240">
        <f t="shared" si="8"/>
        <v>3.3</v>
      </c>
    </row>
    <row r="23" spans="1:39" s="2" customFormat="1">
      <c r="A23" s="205" t="str">
        <f>'Indicator Data'!A23</f>
        <v>Benin</v>
      </c>
      <c r="B23" s="206" t="str">
        <f>'Indicator Data'!B23</f>
        <v>BEN</v>
      </c>
      <c r="C23" s="241">
        <f>ROUND(IF('Indicator Data'!AL23="No data",IF((0.1022*LN('Indicator Data'!BZ23)-0.1711)&gt;C$4,0,IF((0.1022*LN('Indicator Data'!BZ23)-0.1711)&lt;C$3,10,(C$4-(0.1022*LN('Indicator Data'!BZ23)-0.1711))/(C$4-C$3)*10)),IF('Indicator Data'!AL23&gt;C$4,0,IF('Indicator Data'!AL23&lt;C$3,10,(C$4-'Indicator Data'!AL23)/(C$4-C$3)*10))),1)</f>
        <v>7.1</v>
      </c>
      <c r="D23" s="230">
        <f>IF('Indicator Data'!AM23="No data","x",ROUND((IF(LOG('Indicator Data'!AM23*1000)&gt;D$4,10,IF(LOG('Indicator Data'!AM23*1000)&lt;D$3,0,10-(D$4-LOG('Indicator Data'!AM23*1000))/(D$4-D$3)*10))),1))</f>
        <v>9.5</v>
      </c>
      <c r="E23" s="231">
        <f t="shared" si="9"/>
        <v>8.6</v>
      </c>
      <c r="F23" s="230">
        <f>IF('Indicator Data'!AZ23="No data","x",ROUND(IF('Indicator Data'!AZ23&gt;F$4,10,IF('Indicator Data'!AZ23&lt;F$3,0,10-(F$4-'Indicator Data'!AZ23)/(F$4-F$3)*10)),1))</f>
        <v>8.1999999999999993</v>
      </c>
      <c r="G23" s="230">
        <f>IF('Indicator Data'!BA23="No data","x",ROUND(IF('Indicator Data'!BA23&gt;G$4,10,IF('Indicator Data'!BA23&lt;G$3,0,10-(G$4-'Indicator Data'!BA23)/(G$4-G$3)*10)),1))</f>
        <v>5.7</v>
      </c>
      <c r="H23" s="231">
        <f t="shared" si="10"/>
        <v>7</v>
      </c>
      <c r="I23" s="232">
        <f>SUM(IF('Indicator Data'!AN23=0,0,'Indicator Data'!AN23),SUM('Indicator Data'!AO23:AP23))</f>
        <v>577.50299399999994</v>
      </c>
      <c r="J23" s="232">
        <f>I23/'Indicator Data'!CA23*1000000</f>
        <v>47.636192529396943</v>
      </c>
      <c r="K23" s="230">
        <f t="shared" si="0"/>
        <v>1</v>
      </c>
      <c r="L23" s="230">
        <f>IF('Indicator Data'!AQ23="No data","x",ROUND(IF('Indicator Data'!AQ23&gt;L$4,10,IF('Indicator Data'!AQ23&lt;L$3,0,10-(L$4-'Indicator Data'!AQ23)/(L$4-L$3)*10)),1))</f>
        <v>2.8</v>
      </c>
      <c r="M23" s="230">
        <f>IF('Indicator Data'!AR23="No data","x",IF('Indicator Data'!AR23=0,0,ROUND(IF('Indicator Data'!AR23&gt;M$4,10,IF('Indicator Data'!AR23&lt;M$3,0,10-(M$4-'Indicator Data'!AR23)/(M$4-M$3)*10)),1)))</f>
        <v>0.4</v>
      </c>
      <c r="N23" s="231">
        <f t="shared" si="11"/>
        <v>1.4</v>
      </c>
      <c r="O23" s="233">
        <f t="shared" si="12"/>
        <v>6.4</v>
      </c>
      <c r="P23" s="234">
        <f>IF(AND('Indicator Data'!BE23="No data",'Indicator Data'!BF23="No data"),0,SUM('Indicator Data'!BE23:BG23)/1000)</f>
        <v>5.375</v>
      </c>
      <c r="Q23" s="230">
        <f t="shared" si="1"/>
        <v>2.4</v>
      </c>
      <c r="R23" s="235">
        <f>P23*1000/'Indicator Data'!CA23</f>
        <v>4.4336486131794597E-4</v>
      </c>
      <c r="S23" s="230">
        <f t="shared" si="2"/>
        <v>2.6</v>
      </c>
      <c r="T23" s="236">
        <f t="shared" si="13"/>
        <v>2.5</v>
      </c>
      <c r="U23" s="237">
        <f>IF('Indicator Data'!AV23="No data","x",ROUND(IF('Indicator Data'!AV23&gt;U$4,10,IF('Indicator Data'!AV23&lt;U$3,0,10-(U$4-'Indicator Data'!AV23)/(U$4-U$3)*10)),1))</f>
        <v>2</v>
      </c>
      <c r="V23" s="237">
        <f>IF('Indicator Data'!AW23="No data","x",IF('Indicator Data'!AW23=0,0,ROUND(IF('Indicator Data'!AW23&gt;V$4,10,IF('Indicator Data'!AW23&lt;V$3,0,10-(V$4-'Indicator Data'!AW23)/(V$4-V$3)*10)),1)))</f>
        <v>1.7</v>
      </c>
      <c r="W23" s="230">
        <f t="shared" si="14"/>
        <v>1.85</v>
      </c>
      <c r="X23" s="230">
        <f>IF('Indicator Data'!AU23="No data","x",ROUND(IF('Indicator Data'!AU23&gt;X$4,10,IF('Indicator Data'!AU23&lt;X$3,0,10-(X$4-'Indicator Data'!AU23)/(X$4-X$3)*10)),1))</f>
        <v>1</v>
      </c>
      <c r="Y23" s="230">
        <f>IF('Indicator Data'!AX23="No data","x",ROUND(IF('Indicator Data'!AX23&gt;Y$4,10,IF('Indicator Data'!AX23&lt;Y$3,0,10-(Y$4-'Indicator Data'!AX23)/(Y$4-Y$3)*10)),1))</f>
        <v>9.6999999999999993</v>
      </c>
      <c r="Z23" s="235">
        <f>IF('Indicator Data'!AY23="No data","x",IF(('Indicator Data'!AY23/'Indicator Data'!CA23)&gt;1,1,IF('Indicator Data'!AY23&gt;'Indicator Data'!AY23,1,'Indicator Data'!AY23/'Indicator Data'!CA23)))</f>
        <v>0.50074872983184804</v>
      </c>
      <c r="AA23" s="230">
        <f t="shared" si="3"/>
        <v>5.6</v>
      </c>
      <c r="AB23" s="238">
        <f t="shared" si="4"/>
        <v>4.5</v>
      </c>
      <c r="AC23" s="230">
        <f>IF('Indicator Data'!AS23="No data","x",ROUND(IF('Indicator Data'!AS23&gt;AC$4,10,IF('Indicator Data'!AS23&lt;AC$3,0,10-(AC$4-'Indicator Data'!AS23)/(AC$4-AC$3)*10)),1))</f>
        <v>6.9</v>
      </c>
      <c r="AD23" s="230">
        <f>IF('Indicator Data'!AT23="No data","x",ROUND(IF('Indicator Data'!AT23&gt;AD$4,10,IF('Indicator Data'!AT23&lt;AD$3,0,10-(AD$4-'Indicator Data'!AT23)/(AD$4-AD$3)*10)),1))</f>
        <v>3.7</v>
      </c>
      <c r="AE23" s="238">
        <f t="shared" si="15"/>
        <v>5.3</v>
      </c>
      <c r="AF23" s="234">
        <f>('Indicator Data'!BD23+'Indicator Data'!BC23*0.5+'Indicator Data'!BB23*0.25)/1000</f>
        <v>3.5059999999999998</v>
      </c>
      <c r="AG23" s="239">
        <f>AF23*1000/'Indicator Data'!CA23</f>
        <v>2.8919761930804066E-4</v>
      </c>
      <c r="AH23" s="238">
        <f t="shared" si="5"/>
        <v>0</v>
      </c>
      <c r="AI23" s="230">
        <f>IF('Indicator Data'!BH23="No data","x",ROUND(IF('Indicator Data'!BH23&lt;$AI$3,10,IF('Indicator Data'!BH23&gt;$AI$4,0,($AI$4-'Indicator Data'!BH23)/($AI$4-$AI$3)*10)),1))</f>
        <v>3.5</v>
      </c>
      <c r="AJ23" s="230">
        <f>IF('Indicator Data'!BI23="No data","x",ROUND(IF('Indicator Data'!BI23&gt;$AJ$4,10,IF('Indicator Data'!BI23&lt;$AJ$3,0,10-($AJ$4-'Indicator Data'!BI23)/($AJ$4-$AJ$3)*10)),1))</f>
        <v>0.9</v>
      </c>
      <c r="AK23" s="238">
        <f t="shared" si="6"/>
        <v>2.2000000000000002</v>
      </c>
      <c r="AL23" s="236">
        <f t="shared" si="7"/>
        <v>3.3</v>
      </c>
      <c r="AM23" s="240">
        <f t="shared" si="8"/>
        <v>2.9</v>
      </c>
    </row>
    <row r="24" spans="1:39" s="2" customFormat="1">
      <c r="A24" s="205" t="str">
        <f>'Indicator Data'!A24</f>
        <v>Bhutan</v>
      </c>
      <c r="B24" s="206" t="str">
        <f>'Indicator Data'!B24</f>
        <v>BTN</v>
      </c>
      <c r="C24" s="241">
        <f>ROUND(IF('Indicator Data'!AL24="No data",IF((0.1022*LN('Indicator Data'!BZ24)-0.1711)&gt;C$4,0,IF((0.1022*LN('Indicator Data'!BZ24)-0.1711)&lt;C$3,10,(C$4-(0.1022*LN('Indicator Data'!BZ24)-0.1711))/(C$4-C$3)*10)),IF('Indicator Data'!AL24&gt;C$4,0,IF('Indicator Data'!AL24&lt;C$3,10,(C$4-'Indicator Data'!AL24)/(C$4-C$3)*10))),1)</f>
        <v>4.9000000000000004</v>
      </c>
      <c r="D24" s="230">
        <f>IF('Indicator Data'!AM24="No data","x",ROUND((IF(LOG('Indicator Data'!AM24*1000)&gt;D$4,10,IF(LOG('Indicator Data'!AM24*1000)&lt;D$3,0,10-(D$4-LOG('Indicator Data'!AM24*1000))/(D$4-D$3)*10))),1))</f>
        <v>8.3000000000000007</v>
      </c>
      <c r="E24" s="231">
        <f t="shared" si="9"/>
        <v>6.9</v>
      </c>
      <c r="F24" s="230">
        <f>IF('Indicator Data'!AZ24="No data","x",ROUND(IF('Indicator Data'!AZ24&gt;F$4,10,IF('Indicator Data'!AZ24&lt;F$3,0,10-(F$4-'Indicator Data'!AZ24)/(F$4-F$3)*10)),1))</f>
        <v>5.6</v>
      </c>
      <c r="G24" s="230">
        <f>IF('Indicator Data'!BA24="No data","x",ROUND(IF('Indicator Data'!BA24&gt;G$4,10,IF('Indicator Data'!BA24&lt;G$3,0,10-(G$4-'Indicator Data'!BA24)/(G$4-G$3)*10)),1))</f>
        <v>3.1</v>
      </c>
      <c r="H24" s="231">
        <f t="shared" si="10"/>
        <v>4.4000000000000004</v>
      </c>
      <c r="I24" s="232">
        <f>SUM(IF('Indicator Data'!AN24=0,0,'Indicator Data'!AN24),SUM('Indicator Data'!AO24:AP24))</f>
        <v>76.187663999999998</v>
      </c>
      <c r="J24" s="232">
        <f>I24/'Indicator Data'!CA24*1000000</f>
        <v>98.738308890997018</v>
      </c>
      <c r="K24" s="230">
        <f t="shared" si="0"/>
        <v>2</v>
      </c>
      <c r="L24" s="230">
        <f>IF('Indicator Data'!AQ24="No data","x",ROUND(IF('Indicator Data'!AQ24&gt;L$4,10,IF('Indicator Data'!AQ24&lt;L$3,0,10-(L$4-'Indicator Data'!AQ24)/(L$4-L$3)*10)),1))</f>
        <v>5.3</v>
      </c>
      <c r="M24" s="230">
        <f>IF('Indicator Data'!AR24="No data","x",IF('Indicator Data'!AR24=0,0,ROUND(IF('Indicator Data'!AR24&gt;M$4,10,IF('Indicator Data'!AR24&lt;M$3,0,10-(M$4-'Indicator Data'!AR24)/(M$4-M$3)*10)),1)))</f>
        <v>1.2</v>
      </c>
      <c r="N24" s="231">
        <f t="shared" si="11"/>
        <v>2.8</v>
      </c>
      <c r="O24" s="233">
        <f t="shared" si="12"/>
        <v>5.3</v>
      </c>
      <c r="P24" s="234">
        <f>IF(AND('Indicator Data'!BE24="No data",'Indicator Data'!BF24="No data"),0,SUM('Indicator Data'!BE24:BG24)/1000)</f>
        <v>0</v>
      </c>
      <c r="Q24" s="230">
        <f t="shared" si="1"/>
        <v>0</v>
      </c>
      <c r="R24" s="235">
        <f>P24*1000/'Indicator Data'!CA24</f>
        <v>0</v>
      </c>
      <c r="S24" s="230">
        <f t="shared" si="2"/>
        <v>0</v>
      </c>
      <c r="T24" s="236">
        <f t="shared" si="13"/>
        <v>0</v>
      </c>
      <c r="U24" s="237" t="str">
        <f>IF('Indicator Data'!AV24="No data","x",ROUND(IF('Indicator Data'!AV24&gt;U$4,10,IF('Indicator Data'!AV24&lt;U$3,0,10-(U$4-'Indicator Data'!AV24)/(U$4-U$3)*10)),1))</f>
        <v>x</v>
      </c>
      <c r="V24" s="237" t="str">
        <f>IF('Indicator Data'!AW24="No data","x",IF('Indicator Data'!AW24=0,0,ROUND(IF('Indicator Data'!AW24&gt;V$4,10,IF('Indicator Data'!AW24&lt;V$3,0,10-(V$4-'Indicator Data'!AW24)/(V$4-V$3)*10)),1)))</f>
        <v>x</v>
      </c>
      <c r="W24" s="230" t="str">
        <f t="shared" si="14"/>
        <v>x</v>
      </c>
      <c r="X24" s="230">
        <f>IF('Indicator Data'!AU24="No data","x",ROUND(IF('Indicator Data'!AU24&gt;X$4,10,IF('Indicator Data'!AU24&lt;X$3,0,10-(X$4-'Indicator Data'!AU24)/(X$4-X$3)*10)),1))</f>
        <v>3</v>
      </c>
      <c r="Y24" s="230">
        <f>IF('Indicator Data'!AX24="No data","x",ROUND(IF('Indicator Data'!AX24&gt;Y$4,10,IF('Indicator Data'!AX24&lt;Y$3,0,10-(Y$4-'Indicator Data'!AX24)/(Y$4-Y$3)*10)),1))</f>
        <v>0</v>
      </c>
      <c r="Z24" s="235">
        <f>IF('Indicator Data'!AY24="No data","x",IF(('Indicator Data'!AY24/'Indicator Data'!CA24)&gt;1,1,IF('Indicator Data'!AY24&gt;'Indicator Data'!AY24,1,'Indicator Data'!AY24/'Indicator Data'!CA24)))</f>
        <v>0.29787768982338275</v>
      </c>
      <c r="AA24" s="230">
        <f t="shared" si="3"/>
        <v>3.3</v>
      </c>
      <c r="AB24" s="238">
        <f t="shared" si="4"/>
        <v>2.1</v>
      </c>
      <c r="AC24" s="230">
        <f>IF('Indicator Data'!AS24="No data","x",ROUND(IF('Indicator Data'!AS24&gt;AC$4,10,IF('Indicator Data'!AS24&lt;AC$3,0,10-(AC$4-'Indicator Data'!AS24)/(AC$4-AC$3)*10)),1))</f>
        <v>2.2000000000000002</v>
      </c>
      <c r="AD24" s="230">
        <f>IF('Indicator Data'!AT24="No data","x",ROUND(IF('Indicator Data'!AT24&gt;AD$4,10,IF('Indicator Data'!AT24&lt;AD$3,0,10-(AD$4-'Indicator Data'!AT24)/(AD$4-AD$3)*10)),1))</f>
        <v>2.8</v>
      </c>
      <c r="AE24" s="238">
        <f t="shared" si="15"/>
        <v>2.5</v>
      </c>
      <c r="AF24" s="234">
        <f>('Indicator Data'!BD24+'Indicator Data'!BC24*0.5+'Indicator Data'!BB24*0.25)/1000</f>
        <v>0.502</v>
      </c>
      <c r="AG24" s="239">
        <f>AF24*1000/'Indicator Data'!CA24</f>
        <v>6.5058604583650851E-4</v>
      </c>
      <c r="AH24" s="238">
        <f t="shared" si="5"/>
        <v>0.1</v>
      </c>
      <c r="AI24" s="230">
        <f>IF('Indicator Data'!BH24="No data","x",ROUND(IF('Indicator Data'!BH24&lt;$AI$3,10,IF('Indicator Data'!BH24&gt;$AI$4,0,($AI$4-'Indicator Data'!BH24)/($AI$4-$AI$3)*10)),1))</f>
        <v>4.9000000000000004</v>
      </c>
      <c r="AJ24" s="230">
        <f>IF('Indicator Data'!BI24="No data","x",ROUND(IF('Indicator Data'!BI24&gt;$AJ$4,10,IF('Indicator Data'!BI24&lt;$AJ$3,0,10-($AJ$4-'Indicator Data'!BI24)/($AJ$4-$AJ$3)*10)),1))</f>
        <v>3</v>
      </c>
      <c r="AK24" s="238">
        <f t="shared" si="6"/>
        <v>4</v>
      </c>
      <c r="AL24" s="236">
        <f t="shared" si="7"/>
        <v>2.2999999999999998</v>
      </c>
      <c r="AM24" s="240">
        <f t="shared" si="8"/>
        <v>1.2</v>
      </c>
    </row>
    <row r="25" spans="1:39" s="2" customFormat="1">
      <c r="A25" s="205" t="str">
        <f>'Indicator Data'!A25</f>
        <v>Bolivia</v>
      </c>
      <c r="B25" s="206" t="str">
        <f>'Indicator Data'!B25</f>
        <v>BOL</v>
      </c>
      <c r="C25" s="241">
        <f>ROUND(IF('Indicator Data'!AL25="No data",IF((0.1022*LN('Indicator Data'!BZ25)-0.1711)&gt;C$4,0,IF((0.1022*LN('Indicator Data'!BZ25)-0.1711)&lt;C$3,10,(C$4-(0.1022*LN('Indicator Data'!BZ25)-0.1711))/(C$4-C$3)*10)),IF('Indicator Data'!AL25&gt;C$4,0,IF('Indicator Data'!AL25&lt;C$3,10,(C$4-'Indicator Data'!AL25)/(C$4-C$3)*10))),1)</f>
        <v>3.6</v>
      </c>
      <c r="D25" s="230">
        <f>IF('Indicator Data'!AM25="No data","x",ROUND((IF(LOG('Indicator Data'!AM25*1000)&gt;D$4,10,IF(LOG('Indicator Data'!AM25*1000)&lt;D$3,0,10-(D$4-LOG('Indicator Data'!AM25*1000))/(D$4-D$3)*10))),1))</f>
        <v>7.3</v>
      </c>
      <c r="E25" s="231">
        <f t="shared" si="9"/>
        <v>5.8</v>
      </c>
      <c r="F25" s="230">
        <f>IF('Indicator Data'!AZ25="No data","x",ROUND(IF('Indicator Data'!AZ25&gt;F$4,10,IF('Indicator Data'!AZ25&lt;F$3,0,10-(F$4-'Indicator Data'!AZ25)/(F$4-F$3)*10)),1))</f>
        <v>5.6</v>
      </c>
      <c r="G25" s="230">
        <f>IF('Indicator Data'!BA25="No data","x",ROUND(IF('Indicator Data'!BA25&gt;G$4,10,IF('Indicator Data'!BA25&lt;G$3,0,10-(G$4-'Indicator Data'!BA25)/(G$4-G$3)*10)),1))</f>
        <v>4.0999999999999996</v>
      </c>
      <c r="H25" s="231">
        <f t="shared" si="10"/>
        <v>4.9000000000000004</v>
      </c>
      <c r="I25" s="232">
        <f>SUM(IF('Indicator Data'!AN25=0,0,'Indicator Data'!AN25),SUM('Indicator Data'!AO25:AP25))</f>
        <v>621.57858400000009</v>
      </c>
      <c r="J25" s="232">
        <f>I25/'Indicator Data'!CA25*1000000</f>
        <v>53.249125312718753</v>
      </c>
      <c r="K25" s="230">
        <f t="shared" si="0"/>
        <v>1.1000000000000001</v>
      </c>
      <c r="L25" s="230">
        <f>IF('Indicator Data'!AQ25="No data","x",ROUND(IF('Indicator Data'!AQ25&gt;L$4,10,IF('Indicator Data'!AQ25&lt;L$3,0,10-(L$4-'Indicator Data'!AQ25)/(L$4-L$3)*10)),1))</f>
        <v>1.2</v>
      </c>
      <c r="M25" s="230">
        <f>IF('Indicator Data'!AR25="No data","x",IF('Indicator Data'!AR25=0,0,ROUND(IF('Indicator Data'!AR25&gt;M$4,10,IF('Indicator Data'!AR25&lt;M$3,0,10-(M$4-'Indicator Data'!AR25)/(M$4-M$3)*10)),1)))</f>
        <v>1</v>
      </c>
      <c r="N25" s="231">
        <f t="shared" si="11"/>
        <v>1.1000000000000001</v>
      </c>
      <c r="O25" s="233">
        <f t="shared" si="12"/>
        <v>4.4000000000000004</v>
      </c>
      <c r="P25" s="234">
        <f>IF(AND('Indicator Data'!BE25="No data",'Indicator Data'!BF25="No data"),0,SUM('Indicator Data'!BE25:BG25)/1000)</f>
        <v>10.875</v>
      </c>
      <c r="Q25" s="230">
        <f t="shared" si="1"/>
        <v>3.5</v>
      </c>
      <c r="R25" s="235">
        <f>P25*1000/'Indicator Data'!CA25</f>
        <v>9.3163479676097781E-4</v>
      </c>
      <c r="S25" s="230">
        <f t="shared" si="2"/>
        <v>3.1</v>
      </c>
      <c r="T25" s="236">
        <f t="shared" si="13"/>
        <v>3.3</v>
      </c>
      <c r="U25" s="237">
        <f>IF('Indicator Data'!AV25="No data","x",ROUND(IF('Indicator Data'!AV25&gt;U$4,10,IF('Indicator Data'!AV25&lt;U$3,0,10-(U$4-'Indicator Data'!AV25)/(U$4-U$3)*10)),1))</f>
        <v>0.4</v>
      </c>
      <c r="V25" s="237">
        <f>IF('Indicator Data'!AW25="No data","x",IF('Indicator Data'!AW25=0,0,ROUND(IF('Indicator Data'!AW25&gt;V$4,10,IF('Indicator Data'!AW25&lt;V$3,0,10-(V$4-'Indicator Data'!AW25)/(V$4-V$3)*10)),1)))</f>
        <v>0.5</v>
      </c>
      <c r="W25" s="230">
        <f t="shared" si="14"/>
        <v>0.45</v>
      </c>
      <c r="X25" s="230">
        <f>IF('Indicator Data'!AU25="No data","x",ROUND(IF('Indicator Data'!AU25&gt;X$4,10,IF('Indicator Data'!AU25&lt;X$3,0,10-(X$4-'Indicator Data'!AU25)/(X$4-X$3)*10)),1))</f>
        <v>1.9</v>
      </c>
      <c r="Y25" s="230">
        <f>IF('Indicator Data'!AX25="No data","x",ROUND(IF('Indicator Data'!AX25&gt;Y$4,10,IF('Indicator Data'!AX25&lt;Y$3,0,10-(Y$4-'Indicator Data'!AX25)/(Y$4-Y$3)*10)),1))</f>
        <v>0</v>
      </c>
      <c r="Z25" s="235">
        <f>IF('Indicator Data'!AY25="No data","x",IF(('Indicator Data'!AY25/'Indicator Data'!CA25)&gt;1,1,IF('Indicator Data'!AY25&gt;'Indicator Data'!AY25,1,'Indicator Data'!AY25/'Indicator Data'!CA25)))</f>
        <v>1.6354795314909267E-2</v>
      </c>
      <c r="AA25" s="230">
        <f t="shared" si="3"/>
        <v>0.2</v>
      </c>
      <c r="AB25" s="238">
        <f t="shared" si="4"/>
        <v>0.6</v>
      </c>
      <c r="AC25" s="230">
        <f>IF('Indicator Data'!AS25="No data","x",ROUND(IF('Indicator Data'!AS25&gt;AC$4,10,IF('Indicator Data'!AS25&lt;AC$3,0,10-(AC$4-'Indicator Data'!AS25)/(AC$4-AC$3)*10)),1))</f>
        <v>2</v>
      </c>
      <c r="AD25" s="230">
        <f>IF('Indicator Data'!AT25="No data","x",ROUND(IF('Indicator Data'!AT25&gt;AD$4,10,IF('Indicator Data'!AT25&lt;AD$3,0,10-(AD$4-'Indicator Data'!AT25)/(AD$4-AD$3)*10)),1))</f>
        <v>0.8</v>
      </c>
      <c r="AE25" s="238">
        <f t="shared" si="15"/>
        <v>1.4</v>
      </c>
      <c r="AF25" s="234">
        <f>('Indicator Data'!BD25+'Indicator Data'!BC25*0.5+'Indicator Data'!BB25*0.25)/1000</f>
        <v>335.36250000000001</v>
      </c>
      <c r="AG25" s="239">
        <f>AF25*1000/'Indicator Data'!CA25</f>
        <v>2.8729689611839394E-2</v>
      </c>
      <c r="AH25" s="238">
        <f t="shared" si="5"/>
        <v>2.9</v>
      </c>
      <c r="AI25" s="230">
        <f>IF('Indicator Data'!BH25="No data","x",ROUND(IF('Indicator Data'!BH25&lt;$AI$3,10,IF('Indicator Data'!BH25&gt;$AI$4,0,($AI$4-'Indicator Data'!BH25)/($AI$4-$AI$3)*10)),1))</f>
        <v>5.5</v>
      </c>
      <c r="AJ25" s="230">
        <f>IF('Indicator Data'!BI25="No data","x",ROUND(IF('Indicator Data'!BI25&gt;$AJ$4,10,IF('Indicator Data'!BI25&lt;$AJ$3,0,10-($AJ$4-'Indicator Data'!BI25)/($AJ$4-$AJ$3)*10)),1))</f>
        <v>2.5</v>
      </c>
      <c r="AK25" s="238">
        <f t="shared" si="6"/>
        <v>4</v>
      </c>
      <c r="AL25" s="236">
        <f t="shared" si="7"/>
        <v>2.2999999999999998</v>
      </c>
      <c r="AM25" s="240">
        <f t="shared" si="8"/>
        <v>2.8</v>
      </c>
    </row>
    <row r="26" spans="1:39" s="2" customFormat="1">
      <c r="A26" s="205" t="str">
        <f>'Indicator Data'!A26</f>
        <v>Bosnia and Herzegovina</v>
      </c>
      <c r="B26" s="206" t="str">
        <f>'Indicator Data'!B26</f>
        <v>BIH</v>
      </c>
      <c r="C26" s="241">
        <f>ROUND(IF('Indicator Data'!AL26="No data",IF((0.1022*LN('Indicator Data'!BZ26)-0.1711)&gt;C$4,0,IF((0.1022*LN('Indicator Data'!BZ26)-0.1711)&lt;C$3,10,(C$4-(0.1022*LN('Indicator Data'!BZ26)-0.1711))/(C$4-C$3)*10)),IF('Indicator Data'!AL26&gt;C$4,0,IF('Indicator Data'!AL26&lt;C$3,10,(C$4-'Indicator Data'!AL26)/(C$4-C$3)*10))),1)</f>
        <v>2.4</v>
      </c>
      <c r="D26" s="230">
        <f>IF('Indicator Data'!AM26="No data","x",ROUND((IF(LOG('Indicator Data'!AM26*1000)&gt;D$4,10,IF(LOG('Indicator Data'!AM26*1000)&lt;D$3,0,10-(D$4-LOG('Indicator Data'!AM26*1000))/(D$4-D$3)*10))),1))</f>
        <v>3.4</v>
      </c>
      <c r="E26" s="231">
        <f t="shared" si="9"/>
        <v>2.9</v>
      </c>
      <c r="F26" s="230">
        <f>IF('Indicator Data'!AZ26="No data","x",ROUND(IF('Indicator Data'!AZ26&gt;F$4,10,IF('Indicator Data'!AZ26&lt;F$3,0,10-(F$4-'Indicator Data'!AZ26)/(F$4-F$3)*10)),1))</f>
        <v>2</v>
      </c>
      <c r="G26" s="230">
        <f>IF('Indicator Data'!BA26="No data","x",ROUND(IF('Indicator Data'!BA26&gt;G$4,10,IF('Indicator Data'!BA26&lt;G$3,0,10-(G$4-'Indicator Data'!BA26)/(G$4-G$3)*10)),1))</f>
        <v>2</v>
      </c>
      <c r="H26" s="231">
        <f t="shared" si="10"/>
        <v>2</v>
      </c>
      <c r="I26" s="232">
        <f>SUM(IF('Indicator Data'!AN26=0,0,'Indicator Data'!AN26),SUM('Indicator Data'!AO26:AP26))</f>
        <v>403.63257800000002</v>
      </c>
      <c r="J26" s="232">
        <f>I26/'Indicator Data'!CA26*1000000</f>
        <v>123.02814331195145</v>
      </c>
      <c r="K26" s="230">
        <f t="shared" si="0"/>
        <v>2.5</v>
      </c>
      <c r="L26" s="230">
        <f>IF('Indicator Data'!AQ26="No data","x",ROUND(IF('Indicator Data'!AQ26&gt;L$4,10,IF('Indicator Data'!AQ26&lt;L$3,0,10-(L$4-'Indicator Data'!AQ26)/(L$4-L$3)*10)),1))</f>
        <v>1.5</v>
      </c>
      <c r="M26" s="230">
        <f>IF('Indicator Data'!AR26="No data","x",IF('Indicator Data'!AR26=0,0,ROUND(IF('Indicator Data'!AR26&gt;M$4,10,IF('Indicator Data'!AR26&lt;M$3,0,10-(M$4-'Indicator Data'!AR26)/(M$4-M$3)*10)),1)))</f>
        <v>3.1</v>
      </c>
      <c r="N26" s="231">
        <f t="shared" si="11"/>
        <v>2.4</v>
      </c>
      <c r="O26" s="233">
        <f t="shared" si="12"/>
        <v>2.6</v>
      </c>
      <c r="P26" s="234">
        <f>IF(AND('Indicator Data'!BE26="No data",'Indicator Data'!BF26="No data"),0,SUM('Indicator Data'!BE26:BG26)/1000)</f>
        <v>104.518</v>
      </c>
      <c r="Q26" s="230">
        <f t="shared" si="1"/>
        <v>6.7</v>
      </c>
      <c r="R26" s="235">
        <f>P26*1000/'Indicator Data'!CA26</f>
        <v>3.1857328133405874E-2</v>
      </c>
      <c r="S26" s="230">
        <f t="shared" si="2"/>
        <v>7.5</v>
      </c>
      <c r="T26" s="236">
        <f t="shared" si="13"/>
        <v>7.1</v>
      </c>
      <c r="U26" s="237" t="str">
        <f>IF('Indicator Data'!AV26="No data","x",ROUND(IF('Indicator Data'!AV26&gt;U$4,10,IF('Indicator Data'!AV26&lt;U$3,0,10-(U$4-'Indicator Data'!AV26)/(U$4-U$3)*10)),1))</f>
        <v>x</v>
      </c>
      <c r="V26" s="237" t="str">
        <f>IF('Indicator Data'!AW26="No data","x",IF('Indicator Data'!AW26=0,0,ROUND(IF('Indicator Data'!AW26&gt;V$4,10,IF('Indicator Data'!AW26&lt;V$3,0,10-(V$4-'Indicator Data'!AW26)/(V$4-V$3)*10)),1)))</f>
        <v>x</v>
      </c>
      <c r="W26" s="230" t="str">
        <f t="shared" si="14"/>
        <v>x</v>
      </c>
      <c r="X26" s="230">
        <f>IF('Indicator Data'!AU26="No data","x",ROUND(IF('Indicator Data'!AU26&gt;X$4,10,IF('Indicator Data'!AU26&lt;X$3,0,10-(X$4-'Indicator Data'!AU26)/(X$4-X$3)*10)),1))</f>
        <v>0.5</v>
      </c>
      <c r="Y26" s="230" t="str">
        <f>IF('Indicator Data'!AX26="No data","x",ROUND(IF('Indicator Data'!AX26&gt;Y$4,10,IF('Indicator Data'!AX26&lt;Y$3,0,10-(Y$4-'Indicator Data'!AX26)/(Y$4-Y$3)*10)),1))</f>
        <v>x</v>
      </c>
      <c r="Z26" s="235">
        <f>IF('Indicator Data'!AY26="No data","x",IF(('Indicator Data'!AY26/'Indicator Data'!CA26)&gt;1,1,IF('Indicator Data'!AY26&gt;'Indicator Data'!AY26,1,'Indicator Data'!AY26/'Indicator Data'!CA26)))</f>
        <v>0</v>
      </c>
      <c r="AA26" s="230">
        <f t="shared" si="3"/>
        <v>0</v>
      </c>
      <c r="AB26" s="238">
        <f t="shared" si="4"/>
        <v>0.3</v>
      </c>
      <c r="AC26" s="230">
        <f>IF('Indicator Data'!AS26="No data","x",ROUND(IF('Indicator Data'!AS26&gt;AC$4,10,IF('Indicator Data'!AS26&lt;AC$3,0,10-(AC$4-'Indicator Data'!AS26)/(AC$4-AC$3)*10)),1))</f>
        <v>0.5</v>
      </c>
      <c r="AD26" s="230">
        <f>IF('Indicator Data'!AT26="No data","x",ROUND(IF('Indicator Data'!AT26&gt;AD$4,10,IF('Indicator Data'!AT26&lt;AD$3,0,10-(AD$4-'Indicator Data'!AT26)/(AD$4-AD$3)*10)),1))</f>
        <v>0.4</v>
      </c>
      <c r="AE26" s="238">
        <f t="shared" si="15"/>
        <v>0.5</v>
      </c>
      <c r="AF26" s="234">
        <f>('Indicator Data'!BD26+'Indicator Data'!BC26*0.5+'Indicator Data'!BB26*0.25)/1000</f>
        <v>7.6897500000000001</v>
      </c>
      <c r="AG26" s="239">
        <f>AF26*1000/'Indicator Data'!CA26</f>
        <v>2.3438535851610042E-3</v>
      </c>
      <c r="AH26" s="238">
        <f t="shared" si="5"/>
        <v>0.2</v>
      </c>
      <c r="AI26" s="230">
        <f>IF('Indicator Data'!BH26="No data","x",ROUND(IF('Indicator Data'!BH26&lt;$AI$3,10,IF('Indicator Data'!BH26&gt;$AI$4,0,($AI$4-'Indicator Data'!BH26)/($AI$4-$AI$3)*10)),1))</f>
        <v>2.2999999999999998</v>
      </c>
      <c r="AJ26" s="230">
        <f>IF('Indicator Data'!BI26="No data","x",ROUND(IF('Indicator Data'!BI26&gt;$AJ$4,10,IF('Indicator Data'!BI26&lt;$AJ$3,0,10-($AJ$4-'Indicator Data'!BI26)/($AJ$4-$AJ$3)*10)),1))</f>
        <v>0</v>
      </c>
      <c r="AK26" s="238">
        <f t="shared" si="6"/>
        <v>1.2</v>
      </c>
      <c r="AL26" s="236">
        <f t="shared" si="7"/>
        <v>0.6</v>
      </c>
      <c r="AM26" s="240">
        <f t="shared" si="8"/>
        <v>4.5999999999999996</v>
      </c>
    </row>
    <row r="27" spans="1:39" s="2" customFormat="1">
      <c r="A27" s="205" t="str">
        <f>'Indicator Data'!A27</f>
        <v>Botswana</v>
      </c>
      <c r="B27" s="206" t="str">
        <f>'Indicator Data'!B27</f>
        <v>BWA</v>
      </c>
      <c r="C27" s="241">
        <f>ROUND(IF('Indicator Data'!AL27="No data",IF((0.1022*LN('Indicator Data'!BZ27)-0.1711)&gt;C$4,0,IF((0.1022*LN('Indicator Data'!BZ27)-0.1711)&lt;C$3,10,(C$4-(0.1022*LN('Indicator Data'!BZ27)-0.1711))/(C$4-C$3)*10)),IF('Indicator Data'!AL27&gt;C$4,0,IF('Indicator Data'!AL27&lt;C$3,10,(C$4-'Indicator Data'!AL27)/(C$4-C$3)*10))),1)</f>
        <v>3.3</v>
      </c>
      <c r="D27" s="230">
        <f>IF('Indicator Data'!AM27="No data","x",ROUND((IF(LOG('Indicator Data'!AM27*1000)&gt;D$4,10,IF(LOG('Indicator Data'!AM27*1000)&lt;D$3,0,10-(D$4-LOG('Indicator Data'!AM27*1000))/(D$4-D$3)*10))),1))</f>
        <v>6.9</v>
      </c>
      <c r="E27" s="231">
        <f t="shared" si="9"/>
        <v>5.4</v>
      </c>
      <c r="F27" s="230">
        <f>IF('Indicator Data'!AZ27="No data","x",ROUND(IF('Indicator Data'!AZ27&gt;F$4,10,IF('Indicator Data'!AZ27&lt;F$3,0,10-(F$4-'Indicator Data'!AZ27)/(F$4-F$3)*10)),1))</f>
        <v>6.2</v>
      </c>
      <c r="G27" s="230">
        <f>IF('Indicator Data'!BA27="No data","x",ROUND(IF('Indicator Data'!BA27&gt;G$4,10,IF('Indicator Data'!BA27&lt;G$3,0,10-(G$4-'Indicator Data'!BA27)/(G$4-G$3)*10)),1))</f>
        <v>7.1</v>
      </c>
      <c r="H27" s="231">
        <f t="shared" si="10"/>
        <v>6.7</v>
      </c>
      <c r="I27" s="232">
        <f>SUM(IF('Indicator Data'!AN27=0,0,'Indicator Data'!AN27),SUM('Indicator Data'!AO27:AP27))</f>
        <v>129.48627400000001</v>
      </c>
      <c r="J27" s="232">
        <f>I27/'Indicator Data'!CA27*1000000</f>
        <v>55.062467017487911</v>
      </c>
      <c r="K27" s="230">
        <f t="shared" si="0"/>
        <v>1.1000000000000001</v>
      </c>
      <c r="L27" s="230">
        <f>IF('Indicator Data'!AQ27="No data","x",ROUND(IF('Indicator Data'!AQ27&gt;L$4,10,IF('Indicator Data'!AQ27&lt;L$3,0,10-(L$4-'Indicator Data'!AQ27)/(L$4-L$3)*10)),1))</f>
        <v>0.3</v>
      </c>
      <c r="M27" s="230">
        <f>IF('Indicator Data'!AR27="No data","x",IF('Indicator Data'!AR27=0,0,ROUND(IF('Indicator Data'!AR27&gt;M$4,10,IF('Indicator Data'!AR27&lt;M$3,0,10-(M$4-'Indicator Data'!AR27)/(M$4-M$3)*10)),1)))</f>
        <v>0.1</v>
      </c>
      <c r="N27" s="231">
        <f t="shared" si="11"/>
        <v>0.5</v>
      </c>
      <c r="O27" s="233">
        <f t="shared" si="12"/>
        <v>4.5</v>
      </c>
      <c r="P27" s="234">
        <f>IF(AND('Indicator Data'!BE27="No data",'Indicator Data'!BF27="No data"),0,SUM('Indicator Data'!BE27:BG27)/1000)</f>
        <v>1.0589999999999999</v>
      </c>
      <c r="Q27" s="230">
        <f t="shared" si="1"/>
        <v>0.1</v>
      </c>
      <c r="R27" s="235">
        <f>P27*1000/'Indicator Data'!CA27</f>
        <v>4.5032690161058841E-4</v>
      </c>
      <c r="S27" s="230">
        <f t="shared" si="2"/>
        <v>2.6</v>
      </c>
      <c r="T27" s="236">
        <f t="shared" si="13"/>
        <v>1.4</v>
      </c>
      <c r="U27" s="237">
        <f>IF('Indicator Data'!AV27="No data","x",ROUND(IF('Indicator Data'!AV27&gt;U$4,10,IF('Indicator Data'!AV27&lt;U$3,0,10-(U$4-'Indicator Data'!AV27)/(U$4-U$3)*10)),1))</f>
        <v>10</v>
      </c>
      <c r="V27" s="237">
        <f>IF('Indicator Data'!AW27="No data","x",IF('Indicator Data'!AW27=0,0,ROUND(IF('Indicator Data'!AW27&gt;V$4,10,IF('Indicator Data'!AW27&lt;V$3,0,10-(V$4-'Indicator Data'!AW27)/(V$4-V$3)*10)),1)))</f>
        <v>10</v>
      </c>
      <c r="W27" s="230">
        <f t="shared" si="14"/>
        <v>10</v>
      </c>
      <c r="X27" s="230">
        <f>IF('Indicator Data'!AU27="No data","x",ROUND(IF('Indicator Data'!AU27&gt;X$4,10,IF('Indicator Data'!AU27&lt;X$3,0,10-(X$4-'Indicator Data'!AU27)/(X$4-X$3)*10)),1))</f>
        <v>4.5999999999999996</v>
      </c>
      <c r="Y27" s="230">
        <f>IF('Indicator Data'!AX27="No data","x",ROUND(IF('Indicator Data'!AX27&gt;Y$4,10,IF('Indicator Data'!AX27&lt;Y$3,0,10-(Y$4-'Indicator Data'!AX27)/(Y$4-Y$3)*10)),1))</f>
        <v>0</v>
      </c>
      <c r="Z27" s="235">
        <f>IF('Indicator Data'!AY27="No data","x",IF(('Indicator Data'!AY27/'Indicator Data'!CA27)&gt;1,1,IF('Indicator Data'!AY27&gt;'Indicator Data'!AY27,1,'Indicator Data'!AY27/'Indicator Data'!CA27)))</f>
        <v>0.10129293573592728</v>
      </c>
      <c r="AA27" s="230">
        <f t="shared" si="3"/>
        <v>1.1000000000000001</v>
      </c>
      <c r="AB27" s="238">
        <f t="shared" si="4"/>
        <v>3.9</v>
      </c>
      <c r="AC27" s="230">
        <f>IF('Indicator Data'!AS27="No data","x",ROUND(IF('Indicator Data'!AS27&gt;AC$4,10,IF('Indicator Data'!AS27&lt;AC$3,0,10-(AC$4-'Indicator Data'!AS27)/(AC$4-AC$3)*10)),1))</f>
        <v>3.2</v>
      </c>
      <c r="AD27" s="230" t="str">
        <f>IF('Indicator Data'!AT27="No data","x",ROUND(IF('Indicator Data'!AT27&gt;AD$4,10,IF('Indicator Data'!AT27&lt;AD$3,0,10-(AD$4-'Indicator Data'!AT27)/(AD$4-AD$3)*10)),1))</f>
        <v>x</v>
      </c>
      <c r="AE27" s="238">
        <f t="shared" si="15"/>
        <v>3.2</v>
      </c>
      <c r="AF27" s="234">
        <f>('Indicator Data'!BD27+'Indicator Data'!BC27*0.5+'Indicator Data'!BB27*0.25)/1000</f>
        <v>9.5</v>
      </c>
      <c r="AG27" s="239">
        <f>AF27*1000/'Indicator Data'!CA27</f>
        <v>4.0397597406049007E-3</v>
      </c>
      <c r="AH27" s="238">
        <f t="shared" si="5"/>
        <v>0.4</v>
      </c>
      <c r="AI27" s="230">
        <f>IF('Indicator Data'!BH27="No data","x",ROUND(IF('Indicator Data'!BH27&lt;$AI$3,10,IF('Indicator Data'!BH27&gt;$AI$4,0,($AI$4-'Indicator Data'!BH27)/($AI$4-$AI$3)*10)),1))</f>
        <v>6.4</v>
      </c>
      <c r="AJ27" s="230">
        <f>IF('Indicator Data'!BI27="No data","x",ROUND(IF('Indicator Data'!BI27&gt;$AJ$4,10,IF('Indicator Data'!BI27&lt;$AJ$3,0,10-($AJ$4-'Indicator Data'!BI27)/($AJ$4-$AJ$3)*10)),1))</f>
        <v>8.1</v>
      </c>
      <c r="AK27" s="238">
        <f t="shared" si="6"/>
        <v>7.3</v>
      </c>
      <c r="AL27" s="236">
        <f t="shared" si="7"/>
        <v>4.2</v>
      </c>
      <c r="AM27" s="240">
        <f t="shared" si="8"/>
        <v>2.9</v>
      </c>
    </row>
    <row r="28" spans="1:39" s="2" customFormat="1">
      <c r="A28" s="205" t="str">
        <f>'Indicator Data'!A28</f>
        <v>Brazil</v>
      </c>
      <c r="B28" s="206" t="str">
        <f>'Indicator Data'!B28</f>
        <v>BRA</v>
      </c>
      <c r="C28" s="241">
        <f>ROUND(IF('Indicator Data'!AL28="No data",IF((0.1022*LN('Indicator Data'!BZ28)-0.1711)&gt;C$4,0,IF((0.1022*LN('Indicator Data'!BZ28)-0.1711)&lt;C$3,10,(C$4-(0.1022*LN('Indicator Data'!BZ28)-0.1711))/(C$4-C$3)*10)),IF('Indicator Data'!AL28&gt;C$4,0,IF('Indicator Data'!AL28&lt;C$3,10,(C$4-'Indicator Data'!AL28)/(C$4-C$3)*10))),1)</f>
        <v>2.7</v>
      </c>
      <c r="D28" s="230">
        <f>IF('Indicator Data'!AM28="No data","x",ROUND((IF(LOG('Indicator Data'!AM28*1000)&gt;D$4,10,IF(LOG('Indicator Data'!AM28*1000)&lt;D$3,0,10-(D$4-LOG('Indicator Data'!AM28*1000))/(D$4-D$3)*10))),1))</f>
        <v>4.5</v>
      </c>
      <c r="E28" s="231">
        <f t="shared" si="9"/>
        <v>3.7</v>
      </c>
      <c r="F28" s="230">
        <f>IF('Indicator Data'!AZ28="No data","x",ROUND(IF('Indicator Data'!AZ28&gt;F$4,10,IF('Indicator Data'!AZ28&lt;F$3,0,10-(F$4-'Indicator Data'!AZ28)/(F$4-F$3)*10)),1))</f>
        <v>5.4</v>
      </c>
      <c r="G28" s="230">
        <f>IF('Indicator Data'!BA28="No data","x",ROUND(IF('Indicator Data'!BA28&gt;G$4,10,IF('Indicator Data'!BA28&lt;G$3,0,10-(G$4-'Indicator Data'!BA28)/(G$4-G$3)*10)),1))</f>
        <v>7.1</v>
      </c>
      <c r="H28" s="231">
        <f t="shared" si="10"/>
        <v>6.3</v>
      </c>
      <c r="I28" s="232">
        <f>SUM(IF('Indicator Data'!AN28=0,0,'Indicator Data'!AN28),SUM('Indicator Data'!AO28:AP28))</f>
        <v>756.43760799999995</v>
      </c>
      <c r="J28" s="232">
        <f>I28/'Indicator Data'!CA28*1000000</f>
        <v>3.5587114753409947</v>
      </c>
      <c r="K28" s="230">
        <f t="shared" si="0"/>
        <v>0.1</v>
      </c>
      <c r="L28" s="230">
        <f>IF('Indicator Data'!AQ28="No data","x",ROUND(IF('Indicator Data'!AQ28&gt;L$4,10,IF('Indicator Data'!AQ28&lt;L$3,0,10-(L$4-'Indicator Data'!AQ28)/(L$4-L$3)*10)),1))</f>
        <v>0</v>
      </c>
      <c r="M28" s="230">
        <f>IF('Indicator Data'!AR28="No data","x",IF('Indicator Data'!AR28=0,0,ROUND(IF('Indicator Data'!AR28&gt;M$4,10,IF('Indicator Data'!AR28&lt;M$3,0,10-(M$4-'Indicator Data'!AR28)/(M$4-M$3)*10)),1)))</f>
        <v>0.1</v>
      </c>
      <c r="N28" s="231">
        <f t="shared" si="11"/>
        <v>0.1</v>
      </c>
      <c r="O28" s="233">
        <f t="shared" si="12"/>
        <v>3.5</v>
      </c>
      <c r="P28" s="234">
        <f>IF(AND('Indicator Data'!BE28="No data",'Indicator Data'!BF28="No data"),0,SUM('Indicator Data'!BE28:BG28)/1000)</f>
        <v>420.19099999999997</v>
      </c>
      <c r="Q28" s="230">
        <f t="shared" si="1"/>
        <v>8.6999999999999993</v>
      </c>
      <c r="R28" s="235">
        <f>P28*1000/'Indicator Data'!CA28</f>
        <v>1.9768167496175154E-3</v>
      </c>
      <c r="S28" s="230">
        <f t="shared" si="2"/>
        <v>3.8</v>
      </c>
      <c r="T28" s="236">
        <f t="shared" si="13"/>
        <v>6.3</v>
      </c>
      <c r="U28" s="237">
        <f>IF('Indicator Data'!AV28="No data","x",ROUND(IF('Indicator Data'!AV28&gt;U$4,10,IF('Indicator Data'!AV28&lt;U$3,0,10-(U$4-'Indicator Data'!AV28)/(U$4-U$3)*10)),1))</f>
        <v>1</v>
      </c>
      <c r="V28" s="237" t="str">
        <f>IF('Indicator Data'!AW28="No data","x",IF('Indicator Data'!AW28=0,0,ROUND(IF('Indicator Data'!AW28&gt;V$4,10,IF('Indicator Data'!AW28&lt;V$3,0,10-(V$4-'Indicator Data'!AW28)/(V$4-V$3)*10)),1)))</f>
        <v>x</v>
      </c>
      <c r="W28" s="230">
        <f t="shared" si="14"/>
        <v>1</v>
      </c>
      <c r="X28" s="230">
        <f>IF('Indicator Data'!AU28="No data","x",ROUND(IF('Indicator Data'!AU28&gt;X$4,10,IF('Indicator Data'!AU28&lt;X$3,0,10-(X$4-'Indicator Data'!AU28)/(X$4-X$3)*10)),1))</f>
        <v>0.8</v>
      </c>
      <c r="Y28" s="230">
        <f>IF('Indicator Data'!AX28="No data","x",ROUND(IF('Indicator Data'!AX28&gt;Y$4,10,IF('Indicator Data'!AX28&lt;Y$3,0,10-(Y$4-'Indicator Data'!AX28)/(Y$4-Y$3)*10)),1))</f>
        <v>0.1</v>
      </c>
      <c r="Z28" s="235">
        <f>IF('Indicator Data'!AY28="No data","x",IF(('Indicator Data'!AY28/'Indicator Data'!CA28)&gt;1,1,IF('Indicator Data'!AY28&gt;'Indicator Data'!AY28,1,'Indicator Data'!AY28/'Indicator Data'!CA28)))</f>
        <v>4.4980173048938053E-2</v>
      </c>
      <c r="AA28" s="230">
        <f t="shared" si="3"/>
        <v>0.5</v>
      </c>
      <c r="AB28" s="238">
        <f t="shared" si="4"/>
        <v>0.6</v>
      </c>
      <c r="AC28" s="230">
        <f>IF('Indicator Data'!AS28="No data","x",ROUND(IF('Indicator Data'!AS28&gt;AC$4,10,IF('Indicator Data'!AS28&lt;AC$3,0,10-(AC$4-'Indicator Data'!AS28)/(AC$4-AC$3)*10)),1))</f>
        <v>1.1000000000000001</v>
      </c>
      <c r="AD28" s="230" t="str">
        <f>IF('Indicator Data'!AT28="No data","x",ROUND(IF('Indicator Data'!AT28&gt;AD$4,10,IF('Indicator Data'!AT28&lt;AD$3,0,10-(AD$4-'Indicator Data'!AT28)/(AD$4-AD$3)*10)),1))</f>
        <v>x</v>
      </c>
      <c r="AE28" s="238">
        <f t="shared" si="15"/>
        <v>1.1000000000000001</v>
      </c>
      <c r="AF28" s="234">
        <f>('Indicator Data'!BD28+'Indicator Data'!BC28*0.5+'Indicator Data'!BB28*0.25)/1000</f>
        <v>592.71849999999995</v>
      </c>
      <c r="AG28" s="239">
        <f>AF28*1000/'Indicator Data'!CA28</f>
        <v>2.7884839480335588E-3</v>
      </c>
      <c r="AH28" s="238">
        <f t="shared" si="5"/>
        <v>0.3</v>
      </c>
      <c r="AI28" s="230">
        <f>IF('Indicator Data'!BH28="No data","x",ROUND(IF('Indicator Data'!BH28&lt;$AI$3,10,IF('Indicator Data'!BH28&gt;$AI$4,0,($AI$4-'Indicator Data'!BH28)/($AI$4-$AI$3)*10)),1))</f>
        <v>2.1</v>
      </c>
      <c r="AJ28" s="230">
        <f>IF('Indicator Data'!BI28="No data","x",ROUND(IF('Indicator Data'!BI28&gt;$AJ$4,10,IF('Indicator Data'!BI28&lt;$AJ$3,0,10-($AJ$4-'Indicator Data'!BI28)/($AJ$4-$AJ$3)*10)),1))</f>
        <v>0</v>
      </c>
      <c r="AK28" s="238">
        <f t="shared" si="6"/>
        <v>1.1000000000000001</v>
      </c>
      <c r="AL28" s="236">
        <f t="shared" si="7"/>
        <v>0.8</v>
      </c>
      <c r="AM28" s="240">
        <f t="shared" si="8"/>
        <v>4.0999999999999996</v>
      </c>
    </row>
    <row r="29" spans="1:39" s="2" customFormat="1">
      <c r="A29" s="205" t="str">
        <f>'Indicator Data'!A29</f>
        <v>Brunei Darussalam</v>
      </c>
      <c r="B29" s="206" t="str">
        <f>'Indicator Data'!B29</f>
        <v>BRN</v>
      </c>
      <c r="C29" s="241">
        <f>ROUND(IF('Indicator Data'!AL29="No data",IF((0.1022*LN('Indicator Data'!BZ29)-0.1711)&gt;C$4,0,IF((0.1022*LN('Indicator Data'!BZ29)-0.1711)&lt;C$3,10,(C$4-(0.1022*LN('Indicator Data'!BZ29)-0.1711))/(C$4-C$3)*10)),IF('Indicator Data'!AL29&gt;C$4,0,IF('Indicator Data'!AL29&lt;C$3,10,(C$4-'Indicator Data'!AL29)/(C$4-C$3)*10))),1)</f>
        <v>1.2</v>
      </c>
      <c r="D29" s="230" t="str">
        <f>IF('Indicator Data'!AM29="No data","x",ROUND((IF(LOG('Indicator Data'!AM29*1000)&gt;D$4,10,IF(LOG('Indicator Data'!AM29*1000)&lt;D$3,0,10-(D$4-LOG('Indicator Data'!AM29*1000))/(D$4-D$3)*10))),1))</f>
        <v>x</v>
      </c>
      <c r="E29" s="231">
        <f t="shared" si="9"/>
        <v>1.2</v>
      </c>
      <c r="F29" s="230">
        <f>IF('Indicator Data'!AZ29="No data","x",ROUND(IF('Indicator Data'!AZ29&gt;F$4,10,IF('Indicator Data'!AZ29&lt;F$3,0,10-(F$4-'Indicator Data'!AZ29)/(F$4-F$3)*10)),1))</f>
        <v>3.4</v>
      </c>
      <c r="G29" s="230" t="str">
        <f>IF('Indicator Data'!BA29="No data","x",ROUND(IF('Indicator Data'!BA29&gt;G$4,10,IF('Indicator Data'!BA29&lt;G$3,0,10-(G$4-'Indicator Data'!BA29)/(G$4-G$3)*10)),1))</f>
        <v>x</v>
      </c>
      <c r="H29" s="231">
        <f t="shared" si="10"/>
        <v>3.4</v>
      </c>
      <c r="I29" s="232">
        <f>SUM(IF('Indicator Data'!AN29=0,0,'Indicator Data'!AN29),SUM('Indicator Data'!AO29:AP29))</f>
        <v>0</v>
      </c>
      <c r="J29" s="232">
        <f>I29/'Indicator Data'!CA29*1000000</f>
        <v>0</v>
      </c>
      <c r="K29" s="230">
        <f t="shared" si="0"/>
        <v>0</v>
      </c>
      <c r="L29" s="230" t="str">
        <f>IF('Indicator Data'!AQ29="No data","x",ROUND(IF('Indicator Data'!AQ29&gt;L$4,10,IF('Indicator Data'!AQ29&lt;L$3,0,10-(L$4-'Indicator Data'!AQ29)/(L$4-L$3)*10)),1))</f>
        <v>x</v>
      </c>
      <c r="M29" s="230" t="str">
        <f>IF('Indicator Data'!AR29="No data","x",IF('Indicator Data'!AR29=0,0,ROUND(IF('Indicator Data'!AR29&gt;M$4,10,IF('Indicator Data'!AR29&lt;M$3,0,10-(M$4-'Indicator Data'!AR29)/(M$4-M$3)*10)),1)))</f>
        <v>x</v>
      </c>
      <c r="N29" s="231">
        <f t="shared" si="11"/>
        <v>0</v>
      </c>
      <c r="O29" s="233">
        <f t="shared" si="12"/>
        <v>1.5</v>
      </c>
      <c r="P29" s="234">
        <f>IF(AND('Indicator Data'!BE29="No data",'Indicator Data'!BF29="No data"),0,SUM('Indicator Data'!BE29:BG29)/1000)</f>
        <v>0</v>
      </c>
      <c r="Q29" s="230">
        <f t="shared" si="1"/>
        <v>0</v>
      </c>
      <c r="R29" s="235">
        <f>P29*1000/'Indicator Data'!CA29</f>
        <v>0</v>
      </c>
      <c r="S29" s="230">
        <f t="shared" si="2"/>
        <v>0</v>
      </c>
      <c r="T29" s="236">
        <f t="shared" si="13"/>
        <v>0</v>
      </c>
      <c r="U29" s="237" t="str">
        <f>IF('Indicator Data'!AV29="No data","x",ROUND(IF('Indicator Data'!AV29&gt;U$4,10,IF('Indicator Data'!AV29&lt;U$3,0,10-(U$4-'Indicator Data'!AV29)/(U$4-U$3)*10)),1))</f>
        <v>x</v>
      </c>
      <c r="V29" s="237" t="str">
        <f>IF('Indicator Data'!AW29="No data","x",IF('Indicator Data'!AW29=0,0,ROUND(IF('Indicator Data'!AW29&gt;V$4,10,IF('Indicator Data'!AW29&lt;V$3,0,10-(V$4-'Indicator Data'!AW29)/(V$4-V$3)*10)),1)))</f>
        <v>x</v>
      </c>
      <c r="W29" s="230" t="str">
        <f t="shared" si="14"/>
        <v>x</v>
      </c>
      <c r="X29" s="230">
        <f>IF('Indicator Data'!AU29="No data","x",ROUND(IF('Indicator Data'!AU29&gt;X$4,10,IF('Indicator Data'!AU29&lt;X$3,0,10-(X$4-'Indicator Data'!AU29)/(X$4-X$3)*10)),1))</f>
        <v>1.2</v>
      </c>
      <c r="Y29" s="230" t="str">
        <f>IF('Indicator Data'!AX29="No data","x",ROUND(IF('Indicator Data'!AX29&gt;Y$4,10,IF('Indicator Data'!AX29&lt;Y$3,0,10-(Y$4-'Indicator Data'!AX29)/(Y$4-Y$3)*10)),1))</f>
        <v>x</v>
      </c>
      <c r="Z29" s="235">
        <f>IF('Indicator Data'!AY29="No data","x",IF(('Indicator Data'!AY29/'Indicator Data'!CA29)&gt;1,1,IF('Indicator Data'!AY29&gt;'Indicator Data'!AY29,1,'Indicator Data'!AY29/'Indicator Data'!CA29)))</f>
        <v>0</v>
      </c>
      <c r="AA29" s="230">
        <f t="shared" si="3"/>
        <v>0</v>
      </c>
      <c r="AB29" s="238">
        <f t="shared" si="4"/>
        <v>0.6</v>
      </c>
      <c r="AC29" s="230">
        <f>IF('Indicator Data'!AS29="No data","x",ROUND(IF('Indicator Data'!AS29&gt;AC$4,10,IF('Indicator Data'!AS29&lt;AC$3,0,10-(AC$4-'Indicator Data'!AS29)/(AC$4-AC$3)*10)),1))</f>
        <v>0.9</v>
      </c>
      <c r="AD29" s="230" t="str">
        <f>IF('Indicator Data'!AT29="No data","x",ROUND(IF('Indicator Data'!AT29&gt;AD$4,10,IF('Indicator Data'!AT29&lt;AD$3,0,10-(AD$4-'Indicator Data'!AT29)/(AD$4-AD$3)*10)),1))</f>
        <v>x</v>
      </c>
      <c r="AE29" s="238">
        <f t="shared" si="15"/>
        <v>0.9</v>
      </c>
      <c r="AF29" s="234">
        <f>('Indicator Data'!BD29+'Indicator Data'!BC29*0.5+'Indicator Data'!BB29*0.25)/1000</f>
        <v>0</v>
      </c>
      <c r="AG29" s="239">
        <f>AF29*1000/'Indicator Data'!CA29</f>
        <v>0</v>
      </c>
      <c r="AH29" s="238">
        <f t="shared" si="5"/>
        <v>0</v>
      </c>
      <c r="AI29" s="230">
        <f>IF('Indicator Data'!BH29="No data","x",ROUND(IF('Indicator Data'!BH29&lt;$AI$3,10,IF('Indicator Data'!BH29&gt;$AI$4,0,($AI$4-'Indicator Data'!BH29)/($AI$4-$AI$3)*10)),1))</f>
        <v>2.8</v>
      </c>
      <c r="AJ29" s="230">
        <f>IF('Indicator Data'!BI29="No data","x",ROUND(IF('Indicator Data'!BI29&gt;$AJ$4,10,IF('Indicator Data'!BI29&lt;$AJ$3,0,10-($AJ$4-'Indicator Data'!BI29)/($AJ$4-$AJ$3)*10)),1))</f>
        <v>0</v>
      </c>
      <c r="AK29" s="238">
        <f t="shared" si="6"/>
        <v>1.4</v>
      </c>
      <c r="AL29" s="236">
        <f t="shared" si="7"/>
        <v>0.7</v>
      </c>
      <c r="AM29" s="240">
        <f t="shared" si="8"/>
        <v>0.4</v>
      </c>
    </row>
    <row r="30" spans="1:39" s="2" customFormat="1">
      <c r="A30" s="205" t="str">
        <f>'Indicator Data'!A30</f>
        <v>Bulgaria</v>
      </c>
      <c r="B30" s="206" t="str">
        <f>'Indicator Data'!B30</f>
        <v>BGR</v>
      </c>
      <c r="C30" s="241">
        <f>ROUND(IF('Indicator Data'!AL30="No data",IF((0.1022*LN('Indicator Data'!BZ30)-0.1711)&gt;C$4,0,IF((0.1022*LN('Indicator Data'!BZ30)-0.1711)&lt;C$3,10,(C$4-(0.1022*LN('Indicator Data'!BZ30)-0.1711))/(C$4-C$3)*10)),IF('Indicator Data'!AL30&gt;C$4,0,IF('Indicator Data'!AL30&lt;C$3,10,(C$4-'Indicator Data'!AL30)/(C$4-C$3)*10))),1)</f>
        <v>1.7</v>
      </c>
      <c r="D30" s="230" t="str">
        <f>IF('Indicator Data'!AM30="No data","x",ROUND((IF(LOG('Indicator Data'!AM30*1000)&gt;D$4,10,IF(LOG('Indicator Data'!AM30*1000)&lt;D$3,0,10-(D$4-LOG('Indicator Data'!AM30*1000))/(D$4-D$3)*10))),1))</f>
        <v>x</v>
      </c>
      <c r="E30" s="231">
        <f t="shared" si="9"/>
        <v>1.7</v>
      </c>
      <c r="F30" s="230">
        <f>IF('Indicator Data'!AZ30="No data","x",ROUND(IF('Indicator Data'!AZ30&gt;F$4,10,IF('Indicator Data'!AZ30&lt;F$3,0,10-(F$4-'Indicator Data'!AZ30)/(F$4-F$3)*10)),1))</f>
        <v>2.7</v>
      </c>
      <c r="G30" s="230">
        <f>IF('Indicator Data'!BA30="No data","x",ROUND(IF('Indicator Data'!BA30&gt;G$4,10,IF('Indicator Data'!BA30&lt;G$3,0,10-(G$4-'Indicator Data'!BA30)/(G$4-G$3)*10)),1))</f>
        <v>4.0999999999999996</v>
      </c>
      <c r="H30" s="231">
        <f t="shared" si="10"/>
        <v>3.4</v>
      </c>
      <c r="I30" s="232">
        <f>SUM(IF('Indicator Data'!AN30=0,0,'Indicator Data'!AN30),SUM('Indicator Data'!AO30:AP30))</f>
        <v>1.469892</v>
      </c>
      <c r="J30" s="232">
        <f>I30/'Indicator Data'!CA30*1000000</f>
        <v>0.21154258254904515</v>
      </c>
      <c r="K30" s="230">
        <f t="shared" si="0"/>
        <v>0</v>
      </c>
      <c r="L30" s="230" t="str">
        <f>IF('Indicator Data'!AQ30="No data","x",ROUND(IF('Indicator Data'!AQ30&gt;L$4,10,IF('Indicator Data'!AQ30&lt;L$3,0,10-(L$4-'Indicator Data'!AQ30)/(L$4-L$3)*10)),1))</f>
        <v>x</v>
      </c>
      <c r="M30" s="230">
        <f>IF('Indicator Data'!AR30="No data","x",IF('Indicator Data'!AR30=0,0,ROUND(IF('Indicator Data'!AR30&gt;M$4,10,IF('Indicator Data'!AR30&lt;M$3,0,10-(M$4-'Indicator Data'!AR30)/(M$4-M$3)*10)),1)))</f>
        <v>0.5</v>
      </c>
      <c r="N30" s="231">
        <f t="shared" si="11"/>
        <v>0.3</v>
      </c>
      <c r="O30" s="233">
        <f t="shared" si="12"/>
        <v>1.8</v>
      </c>
      <c r="P30" s="234">
        <f>IF(AND('Indicator Data'!BE30="No data",'Indicator Data'!BF30="No data"),0,SUM('Indicator Data'!BE30:BG30)/1000)</f>
        <v>23.106000000000002</v>
      </c>
      <c r="Q30" s="230">
        <f t="shared" si="1"/>
        <v>4.5</v>
      </c>
      <c r="R30" s="235">
        <f>P30*1000/'Indicator Data'!CA30</f>
        <v>3.3253483333321341E-3</v>
      </c>
      <c r="S30" s="230">
        <f t="shared" si="2"/>
        <v>4.3</v>
      </c>
      <c r="T30" s="236">
        <f t="shared" si="13"/>
        <v>4.4000000000000004</v>
      </c>
      <c r="U30" s="237">
        <f>IF('Indicator Data'!AV30="No data","x",ROUND(IF('Indicator Data'!AV30&gt;U$4,10,IF('Indicator Data'!AV30&lt;U$3,0,10-(U$4-'Indicator Data'!AV30)/(U$4-U$3)*10)),1))</f>
        <v>0.2</v>
      </c>
      <c r="V30" s="237">
        <f>IF('Indicator Data'!AW30="No data","x",IF('Indicator Data'!AW30=0,0,ROUND(IF('Indicator Data'!AW30&gt;V$4,10,IF('Indicator Data'!AW30&lt;V$3,0,10-(V$4-'Indicator Data'!AW30)/(V$4-V$3)*10)),1)))</f>
        <v>0.3</v>
      </c>
      <c r="W30" s="230">
        <f t="shared" si="14"/>
        <v>0.25</v>
      </c>
      <c r="X30" s="230">
        <f>IF('Indicator Data'!AU30="No data","x",ROUND(IF('Indicator Data'!AU30&gt;X$4,10,IF('Indicator Data'!AU30&lt;X$3,0,10-(X$4-'Indicator Data'!AU30)/(X$4-X$3)*10)),1))</f>
        <v>0.4</v>
      </c>
      <c r="Y30" s="230" t="str">
        <f>IF('Indicator Data'!AX30="No data","x",ROUND(IF('Indicator Data'!AX30&gt;Y$4,10,IF('Indicator Data'!AX30&lt;Y$3,0,10-(Y$4-'Indicator Data'!AX30)/(Y$4-Y$3)*10)),1))</f>
        <v>x</v>
      </c>
      <c r="Z30" s="235">
        <f>IF('Indicator Data'!AY30="No data","x",IF(('Indicator Data'!AY30/'Indicator Data'!CA30)&gt;1,1,IF('Indicator Data'!AY30&gt;'Indicator Data'!AY30,1,'Indicator Data'!AY30/'Indicator Data'!CA30)))</f>
        <v>2.7775998802609794E-5</v>
      </c>
      <c r="AA30" s="230">
        <f t="shared" si="3"/>
        <v>0</v>
      </c>
      <c r="AB30" s="238">
        <f t="shared" si="4"/>
        <v>0.2</v>
      </c>
      <c r="AC30" s="230">
        <f>IF('Indicator Data'!AS30="No data","x",ROUND(IF('Indicator Data'!AS30&gt;AC$4,10,IF('Indicator Data'!AS30&lt;AC$3,0,10-(AC$4-'Indicator Data'!AS30)/(AC$4-AC$3)*10)),1))</f>
        <v>0.5</v>
      </c>
      <c r="AD30" s="230">
        <f>IF('Indicator Data'!AT30="No data","x",ROUND(IF('Indicator Data'!AT30&gt;AD$4,10,IF('Indicator Data'!AT30&lt;AD$3,0,10-(AD$4-'Indicator Data'!AT30)/(AD$4-AD$3)*10)),1))</f>
        <v>0.4</v>
      </c>
      <c r="AE30" s="238">
        <f t="shared" si="15"/>
        <v>0.5</v>
      </c>
      <c r="AF30" s="234">
        <f>('Indicator Data'!BD30+'Indicator Data'!BC30*0.5+'Indicator Data'!BB30*0.25)/1000</f>
        <v>0.52500000000000002</v>
      </c>
      <c r="AG30" s="239">
        <f>AF30*1000/'Indicator Data'!CA30</f>
        <v>7.5556473426788298E-5</v>
      </c>
      <c r="AH30" s="238">
        <f t="shared" si="5"/>
        <v>0</v>
      </c>
      <c r="AI30" s="230">
        <f>IF('Indicator Data'!BH30="No data","x",ROUND(IF('Indicator Data'!BH30&lt;$AI$3,10,IF('Indicator Data'!BH30&gt;$AI$4,0,($AI$4-'Indicator Data'!BH30)/($AI$4-$AI$3)*10)),1))</f>
        <v>4.7</v>
      </c>
      <c r="AJ30" s="230">
        <f>IF('Indicator Data'!BI30="No data","x",ROUND(IF('Indicator Data'!BI30&gt;$AJ$4,10,IF('Indicator Data'!BI30&lt;$AJ$3,0,10-($AJ$4-'Indicator Data'!BI30)/($AJ$4-$AJ$3)*10)),1))</f>
        <v>0</v>
      </c>
      <c r="AK30" s="238">
        <f t="shared" si="6"/>
        <v>2.4</v>
      </c>
      <c r="AL30" s="236">
        <f t="shared" si="7"/>
        <v>0.8</v>
      </c>
      <c r="AM30" s="240">
        <f t="shared" si="8"/>
        <v>2.8</v>
      </c>
    </row>
    <row r="31" spans="1:39" s="2" customFormat="1">
      <c r="A31" s="205" t="str">
        <f>'Indicator Data'!A31</f>
        <v>Burkina Faso</v>
      </c>
      <c r="B31" s="206" t="str">
        <f>'Indicator Data'!B31</f>
        <v>BFA</v>
      </c>
      <c r="C31" s="241">
        <f>ROUND(IF('Indicator Data'!AL31="No data",IF((0.1022*LN('Indicator Data'!BZ31)-0.1711)&gt;C$4,0,IF((0.1022*LN('Indicator Data'!BZ31)-0.1711)&lt;C$3,10,(C$4-(0.1022*LN('Indicator Data'!BZ31)-0.1711))/(C$4-C$3)*10)),IF('Indicator Data'!AL31&gt;C$4,0,IF('Indicator Data'!AL31&lt;C$3,10,(C$4-'Indicator Data'!AL31)/(C$4-C$3)*10))),1)</f>
        <v>9</v>
      </c>
      <c r="D31" s="230">
        <f>IF('Indicator Data'!AM31="No data","x",ROUND((IF(LOG('Indicator Data'!AM31*1000)&gt;D$4,10,IF(LOG('Indicator Data'!AM31*1000)&lt;D$3,0,10-(D$4-LOG('Indicator Data'!AM31*1000))/(D$4-D$3)*10))),1))</f>
        <v>10</v>
      </c>
      <c r="E31" s="231">
        <f t="shared" si="9"/>
        <v>9.6</v>
      </c>
      <c r="F31" s="230">
        <f>IF('Indicator Data'!AZ31="No data","x",ROUND(IF('Indicator Data'!AZ31&gt;F$4,10,IF('Indicator Data'!AZ31&lt;F$3,0,10-(F$4-'Indicator Data'!AZ31)/(F$4-F$3)*10)),1))</f>
        <v>7.9</v>
      </c>
      <c r="G31" s="230">
        <f>IF('Indicator Data'!BA31="No data","x",ROUND(IF('Indicator Data'!BA31&gt;G$4,10,IF('Indicator Data'!BA31&lt;G$3,0,10-(G$4-'Indicator Data'!BA31)/(G$4-G$3)*10)),1))</f>
        <v>2.6</v>
      </c>
      <c r="H31" s="231">
        <f t="shared" si="10"/>
        <v>5.3</v>
      </c>
      <c r="I31" s="232">
        <f>SUM(IF('Indicator Data'!AN31=0,0,'Indicator Data'!AN31),SUM('Indicator Data'!AO31:AP31))</f>
        <v>1612.4805630000001</v>
      </c>
      <c r="J31" s="232">
        <f>I31/'Indicator Data'!CA31*1000000</f>
        <v>77.140081235105811</v>
      </c>
      <c r="K31" s="230">
        <f t="shared" si="0"/>
        <v>1.5</v>
      </c>
      <c r="L31" s="230">
        <f>IF('Indicator Data'!AQ31="No data","x",ROUND(IF('Indicator Data'!AQ31&gt;L$4,10,IF('Indicator Data'!AQ31&lt;L$3,0,10-(L$4-'Indicator Data'!AQ31)/(L$4-L$3)*10)),1))</f>
        <v>5</v>
      </c>
      <c r="M31" s="230">
        <f>IF('Indicator Data'!AR31="No data","x",IF('Indicator Data'!AR31=0,0,ROUND(IF('Indicator Data'!AR31&gt;M$4,10,IF('Indicator Data'!AR31&lt;M$3,0,10-(M$4-'Indicator Data'!AR31)/(M$4-M$3)*10)),1)))</f>
        <v>0.9</v>
      </c>
      <c r="N31" s="231">
        <f t="shared" si="11"/>
        <v>2.5</v>
      </c>
      <c r="O31" s="233">
        <f t="shared" si="12"/>
        <v>6.8</v>
      </c>
      <c r="P31" s="234">
        <f>IF(AND('Indicator Data'!BE31="No data",'Indicator Data'!BF31="No data"),0,SUM('Indicator Data'!BE31:BG31)/1000)</f>
        <v>1388.4459999999999</v>
      </c>
      <c r="Q31" s="230">
        <f t="shared" si="1"/>
        <v>10</v>
      </c>
      <c r="R31" s="235">
        <f>P31*1000/'Indicator Data'!CA31</f>
        <v>6.6422405136648904E-2</v>
      </c>
      <c r="S31" s="230">
        <f t="shared" si="2"/>
        <v>9</v>
      </c>
      <c r="T31" s="236">
        <f t="shared" si="13"/>
        <v>9.5</v>
      </c>
      <c r="U31" s="237">
        <f>IF('Indicator Data'!AV31="No data","x",ROUND(IF('Indicator Data'!AV31&gt;U$4,10,IF('Indicator Data'!AV31&lt;U$3,0,10-(U$4-'Indicator Data'!AV31)/(U$4-U$3)*10)),1))</f>
        <v>1.4</v>
      </c>
      <c r="V31" s="237">
        <f>IF('Indicator Data'!AW31="No data","x",IF('Indicator Data'!AW31=0,0,ROUND(IF('Indicator Data'!AW31&gt;V$4,10,IF('Indicator Data'!AW31&lt;V$3,0,10-(V$4-'Indicator Data'!AW31)/(V$4-V$3)*10)),1)))</f>
        <v>0.6</v>
      </c>
      <c r="W31" s="230">
        <f t="shared" si="14"/>
        <v>1</v>
      </c>
      <c r="X31" s="230">
        <f>IF('Indicator Data'!AU31="No data","x",ROUND(IF('Indicator Data'!AU31&gt;X$4,10,IF('Indicator Data'!AU31&lt;X$3,0,10-(X$4-'Indicator Data'!AU31)/(X$4-X$3)*10)),1))</f>
        <v>0.9</v>
      </c>
      <c r="Y31" s="230">
        <f>IF('Indicator Data'!AX31="No data","x",ROUND(IF('Indicator Data'!AX31&gt;Y$4,10,IF('Indicator Data'!AX31&lt;Y$3,0,10-(Y$4-'Indicator Data'!AX31)/(Y$4-Y$3)*10)),1))</f>
        <v>10</v>
      </c>
      <c r="Z31" s="235">
        <f>IF('Indicator Data'!AY31="No data","x",IF(('Indicator Data'!AY31/'Indicator Data'!CA31)&gt;1,1,IF('Indicator Data'!AY31&gt;'Indicator Data'!AY31,1,'Indicator Data'!AY31/'Indicator Data'!CA31)))</f>
        <v>0.17471326745977353</v>
      </c>
      <c r="AA31" s="230">
        <f t="shared" si="3"/>
        <v>1.9</v>
      </c>
      <c r="AB31" s="238">
        <f t="shared" si="4"/>
        <v>3.5</v>
      </c>
      <c r="AC31" s="230">
        <f>IF('Indicator Data'!AS31="No data","x",ROUND(IF('Indicator Data'!AS31&gt;AC$4,10,IF('Indicator Data'!AS31&lt;AC$3,0,10-(AC$4-'Indicator Data'!AS31)/(AC$4-AC$3)*10)),1))</f>
        <v>6.7</v>
      </c>
      <c r="AD31" s="230">
        <f>IF('Indicator Data'!AT31="No data","x",ROUND(IF('Indicator Data'!AT31&gt;AD$4,10,IF('Indicator Data'!AT31&lt;AD$3,0,10-(AD$4-'Indicator Data'!AT31)/(AD$4-AD$3)*10)),1))</f>
        <v>3.9</v>
      </c>
      <c r="AE31" s="238">
        <f t="shared" si="15"/>
        <v>5.3</v>
      </c>
      <c r="AF31" s="234">
        <f>('Indicator Data'!BD31+'Indicator Data'!BC31*0.5+'Indicator Data'!BB31*0.25)/1000</f>
        <v>1469.5215000000001</v>
      </c>
      <c r="AG31" s="239">
        <f>AF31*1000/'Indicator Data'!CA31</f>
        <v>7.0301007334830454E-2</v>
      </c>
      <c r="AH31" s="238">
        <f t="shared" si="5"/>
        <v>7</v>
      </c>
      <c r="AI31" s="230">
        <f>IF('Indicator Data'!BH31="No data","x",ROUND(IF('Indicator Data'!BH31&lt;$AI$3,10,IF('Indicator Data'!BH31&gt;$AI$4,0,($AI$4-'Indicator Data'!BH31)/($AI$4-$AI$3)*10)),1))</f>
        <v>3.5</v>
      </c>
      <c r="AJ31" s="230">
        <f>IF('Indicator Data'!BI31="No data","x",ROUND(IF('Indicator Data'!BI31&gt;$AJ$4,10,IF('Indicator Data'!BI31&lt;$AJ$3,0,10-($AJ$4-'Indicator Data'!BI31)/($AJ$4-$AJ$3)*10)),1))</f>
        <v>3.1</v>
      </c>
      <c r="AK31" s="238">
        <f t="shared" si="6"/>
        <v>3.3</v>
      </c>
      <c r="AL31" s="236">
        <f t="shared" si="7"/>
        <v>5</v>
      </c>
      <c r="AM31" s="240">
        <f t="shared" si="8"/>
        <v>8</v>
      </c>
    </row>
    <row r="32" spans="1:39" s="2" customFormat="1">
      <c r="A32" s="205" t="str">
        <f>'Indicator Data'!A32</f>
        <v>Burundi</v>
      </c>
      <c r="B32" s="206" t="str">
        <f>'Indicator Data'!B32</f>
        <v>BDI</v>
      </c>
      <c r="C32" s="241">
        <f>ROUND(IF('Indicator Data'!AL32="No data",IF((0.1022*LN('Indicator Data'!BZ32)-0.1711)&gt;C$4,0,IF((0.1022*LN('Indicator Data'!BZ32)-0.1711)&lt;C$3,10,(C$4-(0.1022*LN('Indicator Data'!BZ32)-0.1711))/(C$4-C$3)*10)),IF('Indicator Data'!AL32&gt;C$4,0,IF('Indicator Data'!AL32&lt;C$3,10,(C$4-'Indicator Data'!AL32)/(C$4-C$3)*10))),1)</f>
        <v>9.3000000000000007</v>
      </c>
      <c r="D32" s="230">
        <f>IF('Indicator Data'!AM32="No data","x",ROUND((IF(LOG('Indicator Data'!AM32*1000)&gt;D$4,10,IF(LOG('Indicator Data'!AM32*1000)&lt;D$3,0,10-(D$4-LOG('Indicator Data'!AM32*1000))/(D$4-D$3)*10))),1))</f>
        <v>9.6</v>
      </c>
      <c r="E32" s="231">
        <f t="shared" si="9"/>
        <v>9.5</v>
      </c>
      <c r="F32" s="230">
        <f>IF('Indicator Data'!AZ32="No data","x",ROUND(IF('Indicator Data'!AZ32&gt;F$4,10,IF('Indicator Data'!AZ32&lt;F$3,0,10-(F$4-'Indicator Data'!AZ32)/(F$4-F$3)*10)),1))</f>
        <v>6.7</v>
      </c>
      <c r="G32" s="230">
        <f>IF('Indicator Data'!BA32="No data","x",ROUND(IF('Indicator Data'!BA32&gt;G$4,10,IF('Indicator Data'!BA32&lt;G$3,0,10-(G$4-'Indicator Data'!BA32)/(G$4-G$3)*10)),1))</f>
        <v>3.4</v>
      </c>
      <c r="H32" s="231">
        <f t="shared" si="10"/>
        <v>5.0999999999999996</v>
      </c>
      <c r="I32" s="232">
        <f>SUM(IF('Indicator Data'!AN32=0,0,'Indicator Data'!AN32),SUM('Indicator Data'!AO32:AP32))</f>
        <v>672.58613300000002</v>
      </c>
      <c r="J32" s="232">
        <f>I32/'Indicator Data'!CA32*1000000</f>
        <v>56.563663311938889</v>
      </c>
      <c r="K32" s="230">
        <f t="shared" si="0"/>
        <v>1.1000000000000001</v>
      </c>
      <c r="L32" s="230">
        <f>IF('Indicator Data'!AQ32="No data","x",ROUND(IF('Indicator Data'!AQ32&gt;L$4,10,IF('Indicator Data'!AQ32&lt;L$3,0,10-(L$4-'Indicator Data'!AQ32)/(L$4-L$3)*10)),1))</f>
        <v>10</v>
      </c>
      <c r="M32" s="230">
        <f>IF('Indicator Data'!AR32="No data","x",IF('Indicator Data'!AR32=0,0,ROUND(IF('Indicator Data'!AR32&gt;M$4,10,IF('Indicator Data'!AR32&lt;M$3,0,10-(M$4-'Indicator Data'!AR32)/(M$4-M$3)*10)),1)))</f>
        <v>0.5</v>
      </c>
      <c r="N32" s="231">
        <f t="shared" si="11"/>
        <v>3.9</v>
      </c>
      <c r="O32" s="233">
        <f t="shared" si="12"/>
        <v>7</v>
      </c>
      <c r="P32" s="234">
        <f>IF(AND('Indicator Data'!BE32="No data",'Indicator Data'!BF32="No data"),0,SUM('Indicator Data'!BE32:BG32)/1000)</f>
        <v>143.45099999999999</v>
      </c>
      <c r="Q32" s="230">
        <f t="shared" si="1"/>
        <v>7.2</v>
      </c>
      <c r="R32" s="235">
        <f>P32*1000/'Indicator Data'!CA32</f>
        <v>1.2064051974382506E-2</v>
      </c>
      <c r="S32" s="230">
        <f t="shared" si="2"/>
        <v>5.9</v>
      </c>
      <c r="T32" s="236">
        <f t="shared" si="13"/>
        <v>6.6</v>
      </c>
      <c r="U32" s="237">
        <f>IF('Indicator Data'!AV32="No data","x",ROUND(IF('Indicator Data'!AV32&gt;U$4,10,IF('Indicator Data'!AV32&lt;U$3,0,10-(U$4-'Indicator Data'!AV32)/(U$4-U$3)*10)),1))</f>
        <v>2</v>
      </c>
      <c r="V32" s="237">
        <f>IF('Indicator Data'!AW32="No data","x",IF('Indicator Data'!AW32=0,0,ROUND(IF('Indicator Data'!AW32&gt;V$4,10,IF('Indicator Data'!AW32&lt;V$3,0,10-(V$4-'Indicator Data'!AW32)/(V$4-V$3)*10)),1)))</f>
        <v>0.7</v>
      </c>
      <c r="W32" s="230">
        <f t="shared" si="14"/>
        <v>1.35</v>
      </c>
      <c r="X32" s="230">
        <f>IF('Indicator Data'!AU32="No data","x",ROUND(IF('Indicator Data'!AU32&gt;X$4,10,IF('Indicator Data'!AU32&lt;X$3,0,10-(X$4-'Indicator Data'!AU32)/(X$4-X$3)*10)),1))</f>
        <v>1.9</v>
      </c>
      <c r="Y32" s="230">
        <f>IF('Indicator Data'!AX32="No data","x",ROUND(IF('Indicator Data'!AX32&gt;Y$4,10,IF('Indicator Data'!AX32&lt;Y$3,0,10-(Y$4-'Indicator Data'!AX32)/(Y$4-Y$3)*10)),1))</f>
        <v>6.3</v>
      </c>
      <c r="Z32" s="235">
        <f>IF('Indicator Data'!AY32="No data","x",IF(('Indicator Data'!AY32/'Indicator Data'!CA32)&gt;1,1,IF('Indicator Data'!AY32&gt;'Indicator Data'!AY32,1,'Indicator Data'!AY32/'Indicator Data'!CA32)))</f>
        <v>0.28746000788341824</v>
      </c>
      <c r="AA32" s="230">
        <f t="shared" si="3"/>
        <v>3.2</v>
      </c>
      <c r="AB32" s="238">
        <f t="shared" si="4"/>
        <v>3.2</v>
      </c>
      <c r="AC32" s="230">
        <f>IF('Indicator Data'!AS32="No data","x",ROUND(IF('Indicator Data'!AS32&gt;AC$4,10,IF('Indicator Data'!AS32&lt;AC$3,0,10-(AC$4-'Indicator Data'!AS32)/(AC$4-AC$3)*10)),1))</f>
        <v>4.3</v>
      </c>
      <c r="AD32" s="230">
        <f>IF('Indicator Data'!AT32="No data","x",ROUND(IF('Indicator Data'!AT32&gt;AD$4,10,IF('Indicator Data'!AT32&lt;AD$3,0,10-(AD$4-'Indicator Data'!AT32)/(AD$4-AD$3)*10)),1))</f>
        <v>6</v>
      </c>
      <c r="AE32" s="238">
        <f t="shared" si="15"/>
        <v>5.2</v>
      </c>
      <c r="AF32" s="234">
        <f>('Indicator Data'!BD32+'Indicator Data'!BC32*0.5+'Indicator Data'!BB32*0.25)/1000</f>
        <v>64.309749999999994</v>
      </c>
      <c r="AG32" s="239">
        <f>AF32*1000/'Indicator Data'!CA32</f>
        <v>5.408370568762472E-3</v>
      </c>
      <c r="AH32" s="238">
        <f t="shared" si="5"/>
        <v>0.5</v>
      </c>
      <c r="AI32" s="230">
        <f>IF('Indicator Data'!BH32="No data","x",ROUND(IF('Indicator Data'!BH32&lt;$AI$3,10,IF('Indicator Data'!BH32&gt;$AI$4,0,($AI$4-'Indicator Data'!BH32)/($AI$4-$AI$3)*10)),1))</f>
        <v>7.2</v>
      </c>
      <c r="AJ32" s="230">
        <f>IF('Indicator Data'!BI32="No data","x",ROUND(IF('Indicator Data'!BI32&gt;$AJ$4,10,IF('Indicator Data'!BI32&lt;$AJ$3,0,10-($AJ$4-'Indicator Data'!BI32)/($AJ$4-$AJ$3)*10)),1))</f>
        <v>7.2</v>
      </c>
      <c r="AK32" s="238">
        <f t="shared" si="6"/>
        <v>7.2</v>
      </c>
      <c r="AL32" s="236">
        <f t="shared" si="7"/>
        <v>4.5</v>
      </c>
      <c r="AM32" s="240">
        <f t="shared" si="8"/>
        <v>5.7</v>
      </c>
    </row>
    <row r="33" spans="1:39" s="2" customFormat="1">
      <c r="A33" s="205" t="str">
        <f>'Indicator Data'!A33</f>
        <v>Cabo Verde</v>
      </c>
      <c r="B33" s="206" t="str">
        <f>'Indicator Data'!B33</f>
        <v>CPV</v>
      </c>
      <c r="C33" s="241">
        <f>ROUND(IF('Indicator Data'!AL33="No data",IF((0.1022*LN('Indicator Data'!BZ33)-0.1711)&gt;C$4,0,IF((0.1022*LN('Indicator Data'!BZ33)-0.1711)&lt;C$3,10,(C$4-(0.1022*LN('Indicator Data'!BZ33)-0.1711))/(C$4-C$3)*10)),IF('Indicator Data'!AL33&gt;C$4,0,IF('Indicator Data'!AL33&lt;C$3,10,(C$4-'Indicator Data'!AL33)/(C$4-C$3)*10))),1)</f>
        <v>4.7</v>
      </c>
      <c r="D33" s="230" t="str">
        <f>IF('Indicator Data'!AM33="No data","x",ROUND((IF(LOG('Indicator Data'!AM33*1000)&gt;D$4,10,IF(LOG('Indicator Data'!AM33*1000)&lt;D$3,0,10-(D$4-LOG('Indicator Data'!AM33*1000))/(D$4-D$3)*10))),1))</f>
        <v>x</v>
      </c>
      <c r="E33" s="231">
        <f t="shared" si="9"/>
        <v>4.7</v>
      </c>
      <c r="F33" s="230">
        <f>IF('Indicator Data'!AZ33="No data","x",ROUND(IF('Indicator Data'!AZ33&gt;F$4,10,IF('Indicator Data'!AZ33&lt;F$3,0,10-(F$4-'Indicator Data'!AZ33)/(F$4-F$3)*10)),1))</f>
        <v>5.3</v>
      </c>
      <c r="G33" s="230">
        <f>IF('Indicator Data'!BA33="No data","x",ROUND(IF('Indicator Data'!BA33&gt;G$4,10,IF('Indicator Data'!BA33&lt;G$3,0,10-(G$4-'Indicator Data'!BA33)/(G$4-G$3)*10)),1))</f>
        <v>4.4000000000000004</v>
      </c>
      <c r="H33" s="231">
        <f t="shared" si="10"/>
        <v>4.9000000000000004</v>
      </c>
      <c r="I33" s="232">
        <f>SUM(IF('Indicator Data'!AN33=0,0,'Indicator Data'!AN33),SUM('Indicator Data'!AO33:AP33))</f>
        <v>114.961116</v>
      </c>
      <c r="J33" s="232">
        <f>I33/'Indicator Data'!CA33*1000000</f>
        <v>206.76905976387982</v>
      </c>
      <c r="K33" s="230">
        <f t="shared" si="0"/>
        <v>4.0999999999999996</v>
      </c>
      <c r="L33" s="230">
        <f>IF('Indicator Data'!AQ33="No data","x",ROUND(IF('Indicator Data'!AQ33&gt;L$4,10,IF('Indicator Data'!AQ33&lt;L$3,0,10-(L$4-'Indicator Data'!AQ33)/(L$4-L$3)*10)),1))</f>
        <v>5.2</v>
      </c>
      <c r="M33" s="230">
        <f>IF('Indicator Data'!AR33="No data","x",IF('Indicator Data'!AR33=0,0,ROUND(IF('Indicator Data'!AR33&gt;M$4,10,IF('Indicator Data'!AR33&lt;M$3,0,10-(M$4-'Indicator Data'!AR33)/(M$4-M$3)*10)),1)))</f>
        <v>4.8</v>
      </c>
      <c r="N33" s="231">
        <f t="shared" si="11"/>
        <v>4.7</v>
      </c>
      <c r="O33" s="233">
        <f t="shared" si="12"/>
        <v>4.8</v>
      </c>
      <c r="P33" s="234">
        <f>IF(AND('Indicator Data'!BE33="No data",'Indicator Data'!BF33="No data"),0,SUM('Indicator Data'!BE33:BG33)/1000)</f>
        <v>0</v>
      </c>
      <c r="Q33" s="230">
        <f t="shared" si="1"/>
        <v>0</v>
      </c>
      <c r="R33" s="235">
        <f>P33*1000/'Indicator Data'!CA33</f>
        <v>0</v>
      </c>
      <c r="S33" s="230">
        <f t="shared" si="2"/>
        <v>0</v>
      </c>
      <c r="T33" s="236">
        <f t="shared" si="13"/>
        <v>0</v>
      </c>
      <c r="U33" s="237">
        <f>IF('Indicator Data'!AV33="No data","x",ROUND(IF('Indicator Data'!AV33&gt;U$4,10,IF('Indicator Data'!AV33&lt;U$3,0,10-(U$4-'Indicator Data'!AV33)/(U$4-U$3)*10)),1))</f>
        <v>1.2</v>
      </c>
      <c r="V33" s="237">
        <f>IF('Indicator Data'!AW33="No data","x",IF('Indicator Data'!AW33=0,0,ROUND(IF('Indicator Data'!AW33&gt;V$4,10,IF('Indicator Data'!AW33&lt;V$3,0,10-(V$4-'Indicator Data'!AW33)/(V$4-V$3)*10)),1)))</f>
        <v>1</v>
      </c>
      <c r="W33" s="230">
        <f t="shared" si="14"/>
        <v>1.1000000000000001</v>
      </c>
      <c r="X33" s="230">
        <f>IF('Indicator Data'!AU33="No data","x",ROUND(IF('Indicator Data'!AU33&gt;X$4,10,IF('Indicator Data'!AU33&lt;X$3,0,10-(X$4-'Indicator Data'!AU33)/(X$4-X$3)*10)),1))</f>
        <v>0.8</v>
      </c>
      <c r="Y33" s="230">
        <f>IF('Indicator Data'!AX33="No data","x",ROUND(IF('Indicator Data'!AX33&gt;Y$4,10,IF('Indicator Data'!AX33&lt;Y$3,0,10-(Y$4-'Indicator Data'!AX33)/(Y$4-Y$3)*10)),1))</f>
        <v>0</v>
      </c>
      <c r="Z33" s="235">
        <f>IF('Indicator Data'!AY33="No data","x",IF(('Indicator Data'!AY33/'Indicator Data'!CA33)&gt;1,1,IF('Indicator Data'!AY33&gt;'Indicator Data'!AY33,1,'Indicator Data'!AY33/'Indicator Data'!CA33)))</f>
        <v>0.24653949365813652</v>
      </c>
      <c r="AA33" s="230">
        <f t="shared" si="3"/>
        <v>2.7</v>
      </c>
      <c r="AB33" s="238">
        <f t="shared" si="4"/>
        <v>1.2</v>
      </c>
      <c r="AC33" s="230">
        <f>IF('Indicator Data'!AS33="No data","x",ROUND(IF('Indicator Data'!AS33&gt;AC$4,10,IF('Indicator Data'!AS33&lt;AC$3,0,10-(AC$4-'Indicator Data'!AS33)/(AC$4-AC$3)*10)),1))</f>
        <v>1.1000000000000001</v>
      </c>
      <c r="AD33" s="230" t="str">
        <f>IF('Indicator Data'!AT33="No data","x",ROUND(IF('Indicator Data'!AT33&gt;AD$4,10,IF('Indicator Data'!AT33&lt;AD$3,0,10-(AD$4-'Indicator Data'!AT33)/(AD$4-AD$3)*10)),1))</f>
        <v>x</v>
      </c>
      <c r="AE33" s="238">
        <f t="shared" si="15"/>
        <v>1.1000000000000001</v>
      </c>
      <c r="AF33" s="234">
        <f>('Indicator Data'!BD33+'Indicator Data'!BC33*0.5+'Indicator Data'!BB33*0.25)/1000</f>
        <v>0</v>
      </c>
      <c r="AG33" s="239">
        <f>AF33*1000/'Indicator Data'!CA33</f>
        <v>0</v>
      </c>
      <c r="AH33" s="238">
        <f t="shared" si="5"/>
        <v>0</v>
      </c>
      <c r="AI33" s="230">
        <f>IF('Indicator Data'!BH33="No data","x",ROUND(IF('Indicator Data'!BH33&lt;$AI$3,10,IF('Indicator Data'!BH33&gt;$AI$4,0,($AI$4-'Indicator Data'!BH33)/($AI$4-$AI$3)*10)),1))</f>
        <v>5.7</v>
      </c>
      <c r="AJ33" s="230">
        <f>IF('Indicator Data'!BI33="No data","x",ROUND(IF('Indicator Data'!BI33&gt;$AJ$4,10,IF('Indicator Data'!BI33&lt;$AJ$3,0,10-($AJ$4-'Indicator Data'!BI33)/($AJ$4-$AJ$3)*10)),1))</f>
        <v>3.5</v>
      </c>
      <c r="AK33" s="238">
        <f t="shared" si="6"/>
        <v>4.5999999999999996</v>
      </c>
      <c r="AL33" s="236">
        <f t="shared" si="7"/>
        <v>1.9</v>
      </c>
      <c r="AM33" s="240">
        <f t="shared" si="8"/>
        <v>1</v>
      </c>
    </row>
    <row r="34" spans="1:39" s="2" customFormat="1">
      <c r="A34" s="205" t="str">
        <f>'Indicator Data'!A34</f>
        <v>Cambodia</v>
      </c>
      <c r="B34" s="206" t="str">
        <f>'Indicator Data'!B34</f>
        <v>KHM</v>
      </c>
      <c r="C34" s="241">
        <f>ROUND(IF('Indicator Data'!AL34="No data",IF((0.1022*LN('Indicator Data'!BZ34)-0.1711)&gt;C$4,0,IF((0.1022*LN('Indicator Data'!BZ34)-0.1711)&lt;C$3,10,(C$4-(0.1022*LN('Indicator Data'!BZ34)-0.1711))/(C$4-C$3)*10)),IF('Indicator Data'!AL34&gt;C$4,0,IF('Indicator Data'!AL34&lt;C$3,10,(C$4-'Indicator Data'!AL34)/(C$4-C$3)*10))),1)</f>
        <v>6.1</v>
      </c>
      <c r="D34" s="230">
        <f>IF('Indicator Data'!AM34="No data","x",ROUND((IF(LOG('Indicator Data'!AM34*1000)&gt;D$4,10,IF(LOG('Indicator Data'!AM34*1000)&lt;D$3,0,10-(D$4-LOG('Indicator Data'!AM34*1000))/(D$4-D$3)*10))),1))</f>
        <v>8.3000000000000007</v>
      </c>
      <c r="E34" s="231">
        <f t="shared" si="9"/>
        <v>7.4</v>
      </c>
      <c r="F34" s="230">
        <f>IF('Indicator Data'!AZ34="No data","x",ROUND(IF('Indicator Data'!AZ34&gt;F$4,10,IF('Indicator Data'!AZ34&lt;F$3,0,10-(F$4-'Indicator Data'!AZ34)/(F$4-F$3)*10)),1))</f>
        <v>6.3</v>
      </c>
      <c r="G34" s="230" t="str">
        <f>IF('Indicator Data'!BA34="No data","x",ROUND(IF('Indicator Data'!BA34&gt;G$4,10,IF('Indicator Data'!BA34&lt;G$3,0,10-(G$4-'Indicator Data'!BA34)/(G$4-G$3)*10)),1))</f>
        <v>x</v>
      </c>
      <c r="H34" s="231">
        <f t="shared" si="10"/>
        <v>6.3</v>
      </c>
      <c r="I34" s="232">
        <f>SUM(IF('Indicator Data'!AN34=0,0,'Indicator Data'!AN34),SUM('Indicator Data'!AO34:AP34))</f>
        <v>1251.7621289999997</v>
      </c>
      <c r="J34" s="232">
        <f>I34/'Indicator Data'!CA34*1000000</f>
        <v>74.870763816744457</v>
      </c>
      <c r="K34" s="230">
        <f t="shared" si="0"/>
        <v>1.5</v>
      </c>
      <c r="L34" s="230">
        <f>IF('Indicator Data'!AQ34="No data","x",ROUND(IF('Indicator Data'!AQ34&gt;L$4,10,IF('Indicator Data'!AQ34&lt;L$3,0,10-(L$4-'Indicator Data'!AQ34)/(L$4-L$3)*10)),1))</f>
        <v>2.6</v>
      </c>
      <c r="M34" s="230">
        <f>IF('Indicator Data'!AR34="No data","x",IF('Indicator Data'!AR34=0,0,ROUND(IF('Indicator Data'!AR34&gt;M$4,10,IF('Indicator Data'!AR34&lt;M$3,0,10-(M$4-'Indicator Data'!AR34)/(M$4-M$3)*10)),1)))</f>
        <v>1.7</v>
      </c>
      <c r="N34" s="231">
        <f t="shared" si="11"/>
        <v>1.9</v>
      </c>
      <c r="O34" s="233">
        <f t="shared" si="12"/>
        <v>5.8</v>
      </c>
      <c r="P34" s="234">
        <f>IF(AND('Indicator Data'!BE34="No data",'Indicator Data'!BF34="No data"),0,SUM('Indicator Data'!BE34:BG34)/1000)</f>
        <v>2.1999999999999999E-2</v>
      </c>
      <c r="Q34" s="230">
        <f t="shared" si="1"/>
        <v>0</v>
      </c>
      <c r="R34" s="235">
        <f>P34*1000/'Indicator Data'!CA34</f>
        <v>1.3158704563815561E-6</v>
      </c>
      <c r="S34" s="230">
        <f t="shared" si="2"/>
        <v>0</v>
      </c>
      <c r="T34" s="236">
        <f t="shared" si="13"/>
        <v>0</v>
      </c>
      <c r="U34" s="237">
        <f>IF('Indicator Data'!AV34="No data","x",ROUND(IF('Indicator Data'!AV34&gt;U$4,10,IF('Indicator Data'!AV34&lt;U$3,0,10-(U$4-'Indicator Data'!AV34)/(U$4-U$3)*10)),1))</f>
        <v>1</v>
      </c>
      <c r="V34" s="237">
        <f>IF('Indicator Data'!AW34="No data","x",IF('Indicator Data'!AW34=0,0,ROUND(IF('Indicator Data'!AW34&gt;V$4,10,IF('Indicator Data'!AW34&lt;V$3,0,10-(V$4-'Indicator Data'!AW34)/(V$4-V$3)*10)),1)))</f>
        <v>0.3</v>
      </c>
      <c r="W34" s="230">
        <f t="shared" si="14"/>
        <v>0.65</v>
      </c>
      <c r="X34" s="230">
        <f>IF('Indicator Data'!AU34="No data","x",ROUND(IF('Indicator Data'!AU34&gt;X$4,10,IF('Indicator Data'!AU34&lt;X$3,0,10-(X$4-'Indicator Data'!AU34)/(X$4-X$3)*10)),1))</f>
        <v>5.2</v>
      </c>
      <c r="Y34" s="230">
        <f>IF('Indicator Data'!AX34="No data","x",ROUND(IF('Indicator Data'!AX34&gt;Y$4,10,IF('Indicator Data'!AX34&lt;Y$3,0,10-(Y$4-'Indicator Data'!AX34)/(Y$4-Y$3)*10)),1))</f>
        <v>0.6</v>
      </c>
      <c r="Z34" s="235">
        <f>IF('Indicator Data'!AY34="No data","x",IF(('Indicator Data'!AY34/'Indicator Data'!CA34)&gt;1,1,IF('Indicator Data'!AY34&gt;'Indicator Data'!AY34,1,'Indicator Data'!AY34/'Indicator Data'!CA34)))</f>
        <v>0.30318588386809214</v>
      </c>
      <c r="AA34" s="230">
        <f t="shared" si="3"/>
        <v>3.4</v>
      </c>
      <c r="AB34" s="238">
        <f t="shared" si="4"/>
        <v>2.5</v>
      </c>
      <c r="AC34" s="230">
        <f>IF('Indicator Data'!AS34="No data","x",ROUND(IF('Indicator Data'!AS34&gt;AC$4,10,IF('Indicator Data'!AS34&lt;AC$3,0,10-(AC$4-'Indicator Data'!AS34)/(AC$4-AC$3)*10)),1))</f>
        <v>2</v>
      </c>
      <c r="AD34" s="230">
        <f>IF('Indicator Data'!AT34="No data","x",ROUND(IF('Indicator Data'!AT34&gt;AD$4,10,IF('Indicator Data'!AT34&lt;AD$3,0,10-(AD$4-'Indicator Data'!AT34)/(AD$4-AD$3)*10)),1))</f>
        <v>5.4</v>
      </c>
      <c r="AE34" s="238">
        <f t="shared" si="15"/>
        <v>3.7</v>
      </c>
      <c r="AF34" s="234">
        <f>('Indicator Data'!BD34+'Indicator Data'!BC34*0.5+'Indicator Data'!BB34*0.25)/1000</f>
        <v>488.43</v>
      </c>
      <c r="AG34" s="239">
        <f>AF34*1000/'Indicator Data'!CA34</f>
        <v>2.9214118500474701E-2</v>
      </c>
      <c r="AH34" s="238">
        <f t="shared" si="5"/>
        <v>2.9</v>
      </c>
      <c r="AI34" s="230">
        <f>IF('Indicator Data'!BH34="No data","x",ROUND(IF('Indicator Data'!BH34&lt;$AI$3,10,IF('Indicator Data'!BH34&gt;$AI$4,0,($AI$4-'Indicator Data'!BH34)/($AI$4-$AI$3)*10)),1))</f>
        <v>4</v>
      </c>
      <c r="AJ34" s="230">
        <f>IF('Indicator Data'!BI34="No data","x",ROUND(IF('Indicator Data'!BI34&gt;$AJ$4,10,IF('Indicator Data'!BI34&lt;$AJ$3,0,10-($AJ$4-'Indicator Data'!BI34)/($AJ$4-$AJ$3)*10)),1))</f>
        <v>0.4</v>
      </c>
      <c r="AK34" s="238">
        <f t="shared" si="6"/>
        <v>2.2000000000000002</v>
      </c>
      <c r="AL34" s="236">
        <f t="shared" si="7"/>
        <v>2.8</v>
      </c>
      <c r="AM34" s="240">
        <f t="shared" si="8"/>
        <v>1.5</v>
      </c>
    </row>
    <row r="35" spans="1:39" s="2" customFormat="1">
      <c r="A35" s="205" t="str">
        <f>'Indicator Data'!A35</f>
        <v>Cameroon</v>
      </c>
      <c r="B35" s="206" t="str">
        <f>'Indicator Data'!B35</f>
        <v>CMR</v>
      </c>
      <c r="C35" s="241">
        <f>ROUND(IF('Indicator Data'!AL35="No data",IF((0.1022*LN('Indicator Data'!BZ35)-0.1711)&gt;C$4,0,IF((0.1022*LN('Indicator Data'!BZ35)-0.1711)&lt;C$3,10,(C$4-(0.1022*LN('Indicator Data'!BZ35)-0.1711))/(C$4-C$3)*10)),IF('Indicator Data'!AL35&gt;C$4,0,IF('Indicator Data'!AL35&lt;C$3,10,(C$4-'Indicator Data'!AL35)/(C$4-C$3)*10))),1)</f>
        <v>6.7</v>
      </c>
      <c r="D35" s="230">
        <f>IF('Indicator Data'!AM35="No data","x",ROUND((IF(LOG('Indicator Data'!AM35*1000)&gt;D$4,10,IF(LOG('Indicator Data'!AM35*1000)&lt;D$3,0,10-(D$4-LOG('Indicator Data'!AM35*1000))/(D$4-D$3)*10))),1))</f>
        <v>8.8000000000000007</v>
      </c>
      <c r="E35" s="231">
        <f t="shared" si="9"/>
        <v>7.9</v>
      </c>
      <c r="F35" s="230">
        <f>IF('Indicator Data'!AZ35="No data","x",ROUND(IF('Indicator Data'!AZ35&gt;F$4,10,IF('Indicator Data'!AZ35&lt;F$3,0,10-(F$4-'Indicator Data'!AZ35)/(F$4-F$3)*10)),1))</f>
        <v>7.5</v>
      </c>
      <c r="G35" s="230">
        <f>IF('Indicator Data'!BA35="No data","x",ROUND(IF('Indicator Data'!BA35&gt;G$4,10,IF('Indicator Data'!BA35&lt;G$3,0,10-(G$4-'Indicator Data'!BA35)/(G$4-G$3)*10)),1))</f>
        <v>5.4</v>
      </c>
      <c r="H35" s="231">
        <f t="shared" si="10"/>
        <v>6.5</v>
      </c>
      <c r="I35" s="232">
        <f>SUM(IF('Indicator Data'!AN35=0,0,'Indicator Data'!AN35),SUM('Indicator Data'!AO35:AP35))</f>
        <v>1879.4994360000001</v>
      </c>
      <c r="J35" s="232">
        <f>I35/'Indicator Data'!CA35*1000000</f>
        <v>70.801968849083238</v>
      </c>
      <c r="K35" s="230">
        <f t="shared" si="0"/>
        <v>1.4</v>
      </c>
      <c r="L35" s="230">
        <f>IF('Indicator Data'!AQ35="No data","x",ROUND(IF('Indicator Data'!AQ35&gt;L$4,10,IF('Indicator Data'!AQ35&lt;L$3,0,10-(L$4-'Indicator Data'!AQ35)/(L$4-L$3)*10)),1))</f>
        <v>2.2999999999999998</v>
      </c>
      <c r="M35" s="230">
        <f>IF('Indicator Data'!AR35="No data","x",IF('Indicator Data'!AR35=0,0,ROUND(IF('Indicator Data'!AR35&gt;M$4,10,IF('Indicator Data'!AR35&lt;M$3,0,10-(M$4-'Indicator Data'!AR35)/(M$4-M$3)*10)),1)))</f>
        <v>0.3</v>
      </c>
      <c r="N35" s="231">
        <f t="shared" si="11"/>
        <v>1.3</v>
      </c>
      <c r="O35" s="233">
        <f t="shared" si="12"/>
        <v>5.9</v>
      </c>
      <c r="P35" s="234">
        <f>IF(AND('Indicator Data'!BE35="No data",'Indicator Data'!BF35="No data"),0,SUM('Indicator Data'!BE35:BG35)/1000)</f>
        <v>1473.029</v>
      </c>
      <c r="Q35" s="230">
        <f t="shared" si="1"/>
        <v>10</v>
      </c>
      <c r="R35" s="235">
        <f>P35*1000/'Indicator Data'!CA35</f>
        <v>5.5489962579481307E-2</v>
      </c>
      <c r="S35" s="230">
        <f t="shared" si="2"/>
        <v>8.6</v>
      </c>
      <c r="T35" s="236">
        <f t="shared" si="13"/>
        <v>9.3000000000000007</v>
      </c>
      <c r="U35" s="237">
        <f>IF('Indicator Data'!AV35="No data","x",ROUND(IF('Indicator Data'!AV35&gt;U$4,10,IF('Indicator Data'!AV35&lt;U$3,0,10-(U$4-'Indicator Data'!AV35)/(U$4-U$3)*10)),1))</f>
        <v>6.2</v>
      </c>
      <c r="V35" s="237">
        <f>IF('Indicator Data'!AW35="No data","x",IF('Indicator Data'!AW35=0,0,ROUND(IF('Indicator Data'!AW35&gt;V$4,10,IF('Indicator Data'!AW35&lt;V$3,0,10-(V$4-'Indicator Data'!AW35)/(V$4-V$3)*10)),1)))</f>
        <v>3.7</v>
      </c>
      <c r="W35" s="230">
        <f t="shared" si="14"/>
        <v>4.95</v>
      </c>
      <c r="X35" s="230">
        <f>IF('Indicator Data'!AU35="No data","x",ROUND(IF('Indicator Data'!AU35&gt;X$4,10,IF('Indicator Data'!AU35&lt;X$3,0,10-(X$4-'Indicator Data'!AU35)/(X$4-X$3)*10)),1))</f>
        <v>3.3</v>
      </c>
      <c r="Y35" s="230">
        <f>IF('Indicator Data'!AX35="No data","x",ROUND(IF('Indicator Data'!AX35&gt;Y$4,10,IF('Indicator Data'!AX35&lt;Y$3,0,10-(Y$4-'Indicator Data'!AX35)/(Y$4-Y$3)*10)),1))</f>
        <v>6.2</v>
      </c>
      <c r="Z35" s="235">
        <f>IF('Indicator Data'!AY35="No data","x",IF(('Indicator Data'!AY35/'Indicator Data'!CA35)&gt;1,1,IF('Indicator Data'!AY35&gt;'Indicator Data'!AY35,1,'Indicator Data'!AY35/'Indicator Data'!CA35)))</f>
        <v>0.63631072622085305</v>
      </c>
      <c r="AA35" s="230">
        <f t="shared" si="3"/>
        <v>7.1</v>
      </c>
      <c r="AB35" s="238">
        <f t="shared" si="4"/>
        <v>5.4</v>
      </c>
      <c r="AC35" s="230">
        <f>IF('Indicator Data'!AS35="No data","x",ROUND(IF('Indicator Data'!AS35&gt;AC$4,10,IF('Indicator Data'!AS35&lt;AC$3,0,10-(AC$4-'Indicator Data'!AS35)/(AC$4-AC$3)*10)),1))</f>
        <v>5.8</v>
      </c>
      <c r="AD35" s="230">
        <f>IF('Indicator Data'!AT35="No data","x",ROUND(IF('Indicator Data'!AT35&gt;AD$4,10,IF('Indicator Data'!AT35&lt;AD$3,0,10-(AD$4-'Indicator Data'!AT35)/(AD$4-AD$3)*10)),1))</f>
        <v>2.4</v>
      </c>
      <c r="AE35" s="238">
        <f t="shared" si="15"/>
        <v>4.0999999999999996</v>
      </c>
      <c r="AF35" s="234">
        <f>('Indicator Data'!BD35+'Indicator Data'!BC35*0.5+'Indicator Data'!BB35*0.25)/1000</f>
        <v>13.201000000000001</v>
      </c>
      <c r="AG35" s="239">
        <f>AF35*1000/'Indicator Data'!CA35</f>
        <v>4.9729027467329751E-4</v>
      </c>
      <c r="AH35" s="238">
        <f t="shared" si="5"/>
        <v>0</v>
      </c>
      <c r="AI35" s="230">
        <f>IF('Indicator Data'!BH35="No data","x",ROUND(IF('Indicator Data'!BH35&lt;$AI$3,10,IF('Indicator Data'!BH35&gt;$AI$4,0,($AI$4-'Indicator Data'!BH35)/($AI$4-$AI$3)*10)),1))</f>
        <v>3.5</v>
      </c>
      <c r="AJ35" s="230">
        <f>IF('Indicator Data'!BI35="No data","x",ROUND(IF('Indicator Data'!BI35&gt;$AJ$4,10,IF('Indicator Data'!BI35&lt;$AJ$3,0,10-($AJ$4-'Indicator Data'!BI35)/($AJ$4-$AJ$3)*10)),1))</f>
        <v>0.1</v>
      </c>
      <c r="AK35" s="238">
        <f t="shared" si="6"/>
        <v>1.8</v>
      </c>
      <c r="AL35" s="236">
        <f t="shared" si="7"/>
        <v>3.1</v>
      </c>
      <c r="AM35" s="240">
        <f t="shared" si="8"/>
        <v>7.3</v>
      </c>
    </row>
    <row r="36" spans="1:39" s="2" customFormat="1">
      <c r="A36" s="205" t="str">
        <f>'Indicator Data'!A36</f>
        <v>Canada</v>
      </c>
      <c r="B36" s="206" t="str">
        <f>'Indicator Data'!B36</f>
        <v>CAN</v>
      </c>
      <c r="C36" s="241">
        <f>ROUND(IF('Indicator Data'!AL36="No data",IF((0.1022*LN('Indicator Data'!BZ36)-0.1711)&gt;C$4,0,IF((0.1022*LN('Indicator Data'!BZ36)-0.1711)&lt;C$3,10,(C$4-(0.1022*LN('Indicator Data'!BZ36)-0.1711))/(C$4-C$3)*10)),IF('Indicator Data'!AL36&gt;C$4,0,IF('Indicator Data'!AL36&lt;C$3,10,(C$4-'Indicator Data'!AL36)/(C$4-C$3)*10))),1)</f>
        <v>0</v>
      </c>
      <c r="D36" s="230" t="str">
        <f>IF('Indicator Data'!AM36="No data","x",ROUND((IF(LOG('Indicator Data'!AM36*1000)&gt;D$4,10,IF(LOG('Indicator Data'!AM36*1000)&lt;D$3,0,10-(D$4-LOG('Indicator Data'!AM36*1000))/(D$4-D$3)*10))),1))</f>
        <v>x</v>
      </c>
      <c r="E36" s="231">
        <f t="shared" si="9"/>
        <v>0</v>
      </c>
      <c r="F36" s="230">
        <f>IF('Indicator Data'!AZ36="No data","x",ROUND(IF('Indicator Data'!AZ36&gt;F$4,10,IF('Indicator Data'!AZ36&lt;F$3,0,10-(F$4-'Indicator Data'!AZ36)/(F$4-F$3)*10)),1))</f>
        <v>1.1000000000000001</v>
      </c>
      <c r="G36" s="230">
        <f>IF('Indicator Data'!BA36="No data","x",ROUND(IF('Indicator Data'!BA36&gt;G$4,10,IF('Indicator Data'!BA36&lt;G$3,0,10-(G$4-'Indicator Data'!BA36)/(G$4-G$3)*10)),1))</f>
        <v>2.1</v>
      </c>
      <c r="H36" s="231">
        <f t="shared" si="10"/>
        <v>1.6</v>
      </c>
      <c r="I36" s="232">
        <f>SUM(IF('Indicator Data'!AN36=0,0,'Indicator Data'!AN36),SUM('Indicator Data'!AO36:AP36))</f>
        <v>-4.923921</v>
      </c>
      <c r="J36" s="232">
        <f>I36/'Indicator Data'!CA36*1000000</f>
        <v>-0.13046209839040201</v>
      </c>
      <c r="K36" s="230">
        <f t="shared" si="0"/>
        <v>0</v>
      </c>
      <c r="L36" s="230">
        <f>IF('Indicator Data'!AQ36="No data","x",ROUND(IF('Indicator Data'!AQ36&gt;L$4,10,IF('Indicator Data'!AQ36&lt;L$3,0,10-(L$4-'Indicator Data'!AQ36)/(L$4-L$3)*10)),1))</f>
        <v>0</v>
      </c>
      <c r="M36" s="230">
        <f>IF('Indicator Data'!AR36="No data","x",IF('Indicator Data'!AR36=0,0,ROUND(IF('Indicator Data'!AR36&gt;M$4,10,IF('Indicator Data'!AR36&lt;M$3,0,10-(M$4-'Indicator Data'!AR36)/(M$4-M$3)*10)),1)))</f>
        <v>0</v>
      </c>
      <c r="N36" s="231">
        <f t="shared" si="11"/>
        <v>0</v>
      </c>
      <c r="O36" s="233">
        <f t="shared" si="12"/>
        <v>0.4</v>
      </c>
      <c r="P36" s="234">
        <f>IF(AND('Indicator Data'!BE36="No data",'Indicator Data'!BF36="No data"),0,SUM('Indicator Data'!BE36:BG36)/1000)</f>
        <v>194.61600000000001</v>
      </c>
      <c r="Q36" s="230">
        <f t="shared" si="1"/>
        <v>7.6</v>
      </c>
      <c r="R36" s="235">
        <f>P36*1000/'Indicator Data'!CA36</f>
        <v>5.1564620432266233E-3</v>
      </c>
      <c r="S36" s="230">
        <f t="shared" si="2"/>
        <v>4.8</v>
      </c>
      <c r="T36" s="236">
        <f t="shared" si="13"/>
        <v>6.2</v>
      </c>
      <c r="U36" s="237" t="str">
        <f>IF('Indicator Data'!AV36="No data","x",ROUND(IF('Indicator Data'!AV36&gt;U$4,10,IF('Indicator Data'!AV36&lt;U$3,0,10-(U$4-'Indicator Data'!AV36)/(U$4-U$3)*10)),1))</f>
        <v>x</v>
      </c>
      <c r="V36" s="237" t="str">
        <f>IF('Indicator Data'!AW36="No data","x",IF('Indicator Data'!AW36=0,0,ROUND(IF('Indicator Data'!AW36&gt;V$4,10,IF('Indicator Data'!AW36&lt;V$3,0,10-(V$4-'Indicator Data'!AW36)/(V$4-V$3)*10)),1)))</f>
        <v>x</v>
      </c>
      <c r="W36" s="230" t="str">
        <f t="shared" si="14"/>
        <v>x</v>
      </c>
      <c r="X36" s="230">
        <f>IF('Indicator Data'!AU36="No data","x",ROUND(IF('Indicator Data'!AU36&gt;X$4,10,IF('Indicator Data'!AU36&lt;X$3,0,10-(X$4-'Indicator Data'!AU36)/(X$4-X$3)*10)),1))</f>
        <v>0.1</v>
      </c>
      <c r="Y36" s="230" t="str">
        <f>IF('Indicator Data'!AX36="No data","x",ROUND(IF('Indicator Data'!AX36&gt;Y$4,10,IF('Indicator Data'!AX36&lt;Y$3,0,10-(Y$4-'Indicator Data'!AX36)/(Y$4-Y$3)*10)),1))</f>
        <v>x</v>
      </c>
      <c r="Z36" s="235">
        <f>IF('Indicator Data'!AY36="No data","x",IF(('Indicator Data'!AY36/'Indicator Data'!CA36)&gt;1,1,IF('Indicator Data'!AY36&gt;'Indicator Data'!AY36,1,'Indicator Data'!AY36/'Indicator Data'!CA36)))</f>
        <v>0</v>
      </c>
      <c r="AA36" s="230">
        <f t="shared" si="3"/>
        <v>0</v>
      </c>
      <c r="AB36" s="238">
        <f t="shared" si="4"/>
        <v>0.1</v>
      </c>
      <c r="AC36" s="230">
        <f>IF('Indicator Data'!AS36="No data","x",ROUND(IF('Indicator Data'!AS36&gt;AC$4,10,IF('Indicator Data'!AS36&lt;AC$3,0,10-(AC$4-'Indicator Data'!AS36)/(AC$4-AC$3)*10)),1))</f>
        <v>0.4</v>
      </c>
      <c r="AD36" s="230" t="str">
        <f>IF('Indicator Data'!AT36="No data","x",ROUND(IF('Indicator Data'!AT36&gt;AD$4,10,IF('Indicator Data'!AT36&lt;AD$3,0,10-(AD$4-'Indicator Data'!AT36)/(AD$4-AD$3)*10)),1))</f>
        <v>x</v>
      </c>
      <c r="AE36" s="238">
        <f t="shared" si="15"/>
        <v>0.4</v>
      </c>
      <c r="AF36" s="234">
        <f>('Indicator Data'!BD36+'Indicator Data'!BC36*0.5+'Indicator Data'!BB36*0.25)/1000</f>
        <v>41.895000000000003</v>
      </c>
      <c r="AG36" s="239">
        <f>AF36*1000/'Indicator Data'!CA36</f>
        <v>1.1100319465048062E-3</v>
      </c>
      <c r="AH36" s="238">
        <f t="shared" si="5"/>
        <v>0.1</v>
      </c>
      <c r="AI36" s="230">
        <f>IF('Indicator Data'!BH36="No data","x",ROUND(IF('Indicator Data'!BH36&lt;$AI$3,10,IF('Indicator Data'!BH36&gt;$AI$4,0,($AI$4-'Indicator Data'!BH36)/($AI$4-$AI$3)*10)),1))</f>
        <v>0.7</v>
      </c>
      <c r="AJ36" s="230">
        <f>IF('Indicator Data'!BI36="No data","x",ROUND(IF('Indicator Data'!BI36&gt;$AJ$4,10,IF('Indicator Data'!BI36&lt;$AJ$3,0,10-($AJ$4-'Indicator Data'!BI36)/($AJ$4-$AJ$3)*10)),1))</f>
        <v>0</v>
      </c>
      <c r="AK36" s="238">
        <f t="shared" si="6"/>
        <v>0.4</v>
      </c>
      <c r="AL36" s="236">
        <f t="shared" si="7"/>
        <v>0.3</v>
      </c>
      <c r="AM36" s="240">
        <f t="shared" si="8"/>
        <v>3.8</v>
      </c>
    </row>
    <row r="37" spans="1:39" s="2" customFormat="1">
      <c r="A37" s="205" t="str">
        <f>'Indicator Data'!A37</f>
        <v>Central African Republic</v>
      </c>
      <c r="B37" s="206" t="str">
        <f>'Indicator Data'!B37</f>
        <v>CAF</v>
      </c>
      <c r="C37" s="241">
        <f>ROUND(IF('Indicator Data'!AL37="No data",IF((0.1022*LN('Indicator Data'!BZ37)-0.1711)&gt;C$4,0,IF((0.1022*LN('Indicator Data'!BZ37)-0.1711)&lt;C$3,10,(C$4-(0.1022*LN('Indicator Data'!BZ37)-0.1711))/(C$4-C$3)*10)),IF('Indicator Data'!AL37&gt;C$4,0,IF('Indicator Data'!AL37&lt;C$3,10,(C$4-'Indicator Data'!AL37)/(C$4-C$3)*10))),1)</f>
        <v>10</v>
      </c>
      <c r="D37" s="230">
        <f>IF('Indicator Data'!AM37="No data","x",ROUND((IF(LOG('Indicator Data'!AM37*1000)&gt;D$4,10,IF(LOG('Indicator Data'!AM37*1000)&lt;D$3,0,10-(D$4-LOG('Indicator Data'!AM37*1000))/(D$4-D$3)*10))),1))</f>
        <v>9.9</v>
      </c>
      <c r="E37" s="231">
        <f t="shared" si="9"/>
        <v>10</v>
      </c>
      <c r="F37" s="230">
        <f>IF('Indicator Data'!AZ37="No data","x",ROUND(IF('Indicator Data'!AZ37&gt;F$4,10,IF('Indicator Data'!AZ37&lt;F$3,0,10-(F$4-'Indicator Data'!AZ37)/(F$4-F$3)*10)),1))</f>
        <v>9.1</v>
      </c>
      <c r="G37" s="230">
        <f>IF('Indicator Data'!BA37="No data","x",ROUND(IF('Indicator Data'!BA37&gt;G$4,10,IF('Indicator Data'!BA37&lt;G$3,0,10-(G$4-'Indicator Data'!BA37)/(G$4-G$3)*10)),1))</f>
        <v>7.8</v>
      </c>
      <c r="H37" s="231">
        <f t="shared" si="10"/>
        <v>8.5</v>
      </c>
      <c r="I37" s="232">
        <f>SUM(IF('Indicator Data'!AN37=0,0,'Indicator Data'!AN37),SUM('Indicator Data'!AO37:AP37))</f>
        <v>1708.0758269999999</v>
      </c>
      <c r="J37" s="232">
        <f>I37/'Indicator Data'!CA37*1000000</f>
        <v>353.65616767196076</v>
      </c>
      <c r="K37" s="230">
        <f t="shared" si="0"/>
        <v>7.1</v>
      </c>
      <c r="L37" s="230">
        <f>IF('Indicator Data'!AQ37="No data","x",ROUND(IF('Indicator Data'!AQ37&gt;L$4,10,IF('Indicator Data'!AQ37&lt;L$3,0,10-(L$4-'Indicator Data'!AQ37)/(L$4-L$3)*10)),1))</f>
        <v>10</v>
      </c>
      <c r="M37" s="230">
        <f>IF('Indicator Data'!AR37="No data","x",IF('Indicator Data'!AR37=0,0,ROUND(IF('Indicator Data'!AR37&gt;M$4,10,IF('Indicator Data'!AR37&lt;M$3,0,10-(M$4-'Indicator Data'!AR37)/(M$4-M$3)*10)),1)))</f>
        <v>0</v>
      </c>
      <c r="N37" s="231">
        <f t="shared" si="11"/>
        <v>5.7</v>
      </c>
      <c r="O37" s="233">
        <f t="shared" si="12"/>
        <v>8.6</v>
      </c>
      <c r="P37" s="234">
        <f>IF(AND('Indicator Data'!BE37="No data",'Indicator Data'!BF37="No data"),0,SUM('Indicator Data'!BE37:BG37)/1000)</f>
        <v>705.06600000000003</v>
      </c>
      <c r="Q37" s="230">
        <f t="shared" si="1"/>
        <v>9.5</v>
      </c>
      <c r="R37" s="235">
        <f>P37*1000/'Indicator Data'!CA37</f>
        <v>0.14598353045821699</v>
      </c>
      <c r="S37" s="230">
        <f t="shared" si="2"/>
        <v>10</v>
      </c>
      <c r="T37" s="236">
        <f t="shared" si="13"/>
        <v>9.8000000000000007</v>
      </c>
      <c r="U37" s="237">
        <f>IF('Indicator Data'!AV37="No data","x",ROUND(IF('Indicator Data'!AV37&gt;U$4,10,IF('Indicator Data'!AV37&lt;U$3,0,10-(U$4-'Indicator Data'!AV37)/(U$4-U$3)*10)),1))</f>
        <v>7</v>
      </c>
      <c r="V37" s="237">
        <f>IF('Indicator Data'!AW37="No data","x",IF('Indicator Data'!AW37=0,0,ROUND(IF('Indicator Data'!AW37&gt;V$4,10,IF('Indicator Data'!AW37&lt;V$3,0,10-(V$4-'Indicator Data'!AW37)/(V$4-V$3)*10)),1)))</f>
        <v>6.7</v>
      </c>
      <c r="W37" s="230">
        <f t="shared" si="14"/>
        <v>6.85</v>
      </c>
      <c r="X37" s="230">
        <f>IF('Indicator Data'!AU37="No data","x",ROUND(IF('Indicator Data'!AU37&gt;X$4,10,IF('Indicator Data'!AU37&lt;X$3,0,10-(X$4-'Indicator Data'!AU37)/(X$4-X$3)*10)),1))</f>
        <v>9.8000000000000007</v>
      </c>
      <c r="Y37" s="230">
        <f>IF('Indicator Data'!AX37="No data","x",ROUND(IF('Indicator Data'!AX37&gt;Y$4,10,IF('Indicator Data'!AX37&lt;Y$3,0,10-(Y$4-'Indicator Data'!AX37)/(Y$4-Y$3)*10)),1))</f>
        <v>8.6999999999999993</v>
      </c>
      <c r="Z37" s="235">
        <f>IF('Indicator Data'!AY37="No data","x",IF(('Indicator Data'!AY37/'Indicator Data'!CA37)&gt;1,1,IF('Indicator Data'!AY37&gt;'Indicator Data'!AY37,1,'Indicator Data'!AY37/'Indicator Data'!CA37)))</f>
        <v>0.9198844912505042</v>
      </c>
      <c r="AA37" s="230">
        <f t="shared" si="3"/>
        <v>10</v>
      </c>
      <c r="AB37" s="238">
        <f t="shared" si="4"/>
        <v>8.8000000000000007</v>
      </c>
      <c r="AC37" s="230">
        <f>IF('Indicator Data'!AS37="No data","x",ROUND(IF('Indicator Data'!AS37&gt;AC$4,10,IF('Indicator Data'!AS37&lt;AC$3,0,10-(AC$4-'Indicator Data'!AS37)/(AC$4-AC$3)*10)),1))</f>
        <v>8.5</v>
      </c>
      <c r="AD37" s="230">
        <f>IF('Indicator Data'!AT37="No data","x",ROUND(IF('Indicator Data'!AT37&gt;AD$4,10,IF('Indicator Data'!AT37&lt;AD$3,0,10-(AD$4-'Indicator Data'!AT37)/(AD$4-AD$3)*10)),1))</f>
        <v>4.5999999999999996</v>
      </c>
      <c r="AE37" s="238">
        <f t="shared" si="15"/>
        <v>6.6</v>
      </c>
      <c r="AF37" s="234">
        <f>('Indicator Data'!BD37+'Indicator Data'!BC37*0.5+'Indicator Data'!BB37*0.25)/1000</f>
        <v>5.9</v>
      </c>
      <c r="AG37" s="239">
        <f>AF37*1000/'Indicator Data'!CA37</f>
        <v>1.2215917796397505E-3</v>
      </c>
      <c r="AH37" s="238">
        <f t="shared" si="5"/>
        <v>0.1</v>
      </c>
      <c r="AI37" s="230">
        <f>IF('Indicator Data'!BH37="No data","x",ROUND(IF('Indicator Data'!BH37&lt;$AI$3,10,IF('Indicator Data'!BH37&gt;$AI$4,0,($AI$4-'Indicator Data'!BH37)/($AI$4-$AI$3)*10)),1))</f>
        <v>8.5</v>
      </c>
      <c r="AJ37" s="230">
        <f>IF('Indicator Data'!BI37="No data","x",ROUND(IF('Indicator Data'!BI37&gt;$AJ$4,10,IF('Indicator Data'!BI37&lt;$AJ$3,0,10-($AJ$4-'Indicator Data'!BI37)/($AJ$4-$AJ$3)*10)),1))</f>
        <v>10</v>
      </c>
      <c r="AK37" s="238">
        <f t="shared" si="6"/>
        <v>9.3000000000000007</v>
      </c>
      <c r="AL37" s="236">
        <f t="shared" si="7"/>
        <v>7.3</v>
      </c>
      <c r="AM37" s="240">
        <f t="shared" si="8"/>
        <v>8.9</v>
      </c>
    </row>
    <row r="38" spans="1:39" s="2" customFormat="1">
      <c r="A38" s="205" t="str">
        <f>'Indicator Data'!A38</f>
        <v>Chad</v>
      </c>
      <c r="B38" s="206" t="str">
        <f>'Indicator Data'!B38</f>
        <v>TCD</v>
      </c>
      <c r="C38" s="241">
        <f>ROUND(IF('Indicator Data'!AL38="No data",IF((0.1022*LN('Indicator Data'!BZ38)-0.1711)&gt;C$4,0,IF((0.1022*LN('Indicator Data'!BZ38)-0.1711)&lt;C$3,10,(C$4-(0.1022*LN('Indicator Data'!BZ38)-0.1711))/(C$4-C$3)*10)),IF('Indicator Data'!AL38&gt;C$4,0,IF('Indicator Data'!AL38&lt;C$3,10,(C$4-'Indicator Data'!AL38)/(C$4-C$3)*10))),1)</f>
        <v>10</v>
      </c>
      <c r="D38" s="230">
        <f>IF('Indicator Data'!AM38="No data","x",ROUND((IF(LOG('Indicator Data'!AM38*1000)&gt;D$4,10,IF(LOG('Indicator Data'!AM38*1000)&lt;D$3,0,10-(D$4-LOG('Indicator Data'!AM38*1000))/(D$4-D$3)*10))),1))</f>
        <v>10</v>
      </c>
      <c r="E38" s="231">
        <f t="shared" si="9"/>
        <v>10</v>
      </c>
      <c r="F38" s="230">
        <f>IF('Indicator Data'!AZ38="No data","x",ROUND(IF('Indicator Data'!AZ38&gt;F$4,10,IF('Indicator Data'!AZ38&lt;F$3,0,10-(F$4-'Indicator Data'!AZ38)/(F$4-F$3)*10)),1))</f>
        <v>9.5</v>
      </c>
      <c r="G38" s="230">
        <f>IF('Indicator Data'!BA38="No data","x",ROUND(IF('Indicator Data'!BA38&gt;G$4,10,IF('Indicator Data'!BA38&lt;G$3,0,10-(G$4-'Indicator Data'!BA38)/(G$4-G$3)*10)),1))</f>
        <v>4.5999999999999996</v>
      </c>
      <c r="H38" s="231">
        <f t="shared" si="10"/>
        <v>7.1</v>
      </c>
      <c r="I38" s="232">
        <f>SUM(IF('Indicator Data'!AN38=0,0,'Indicator Data'!AN38),SUM('Indicator Data'!AO38:AP38))</f>
        <v>1365.9279590000001</v>
      </c>
      <c r="J38" s="232">
        <f>I38/'Indicator Data'!CA38*1000000</f>
        <v>83.157170593026521</v>
      </c>
      <c r="K38" s="230">
        <f t="shared" ref="K38:K69" si="16">IF(J38="x","x",ROUND(IF(J38&gt;K$4,10,IF(J38&lt;K$3,0,10-(K$4-J38)/(K$4-K$3)*10)),1))</f>
        <v>1.7</v>
      </c>
      <c r="L38" s="230">
        <f>IF('Indicator Data'!AQ38="No data","x",ROUND(IF('Indicator Data'!AQ38&gt;L$4,10,IF('Indicator Data'!AQ38&lt;L$3,0,10-(L$4-'Indicator Data'!AQ38)/(L$4-L$3)*10)),1))</f>
        <v>4.2</v>
      </c>
      <c r="M38" s="230">
        <f>IF('Indicator Data'!AR38="No data","x",IF('Indicator Data'!AR38=0,0,ROUND(IF('Indicator Data'!AR38&gt;M$4,10,IF('Indicator Data'!AR38&lt;M$3,0,10-(M$4-'Indicator Data'!AR38)/(M$4-M$3)*10)),1)))</f>
        <v>0</v>
      </c>
      <c r="N38" s="231">
        <f t="shared" si="11"/>
        <v>2</v>
      </c>
      <c r="O38" s="233">
        <f t="shared" si="12"/>
        <v>7.3</v>
      </c>
      <c r="P38" s="234">
        <f>IF(AND('Indicator Data'!BE38="No data",'Indicator Data'!BF38="No data"),0,SUM('Indicator Data'!BE38:BG38)/1000)</f>
        <v>905.78</v>
      </c>
      <c r="Q38" s="230">
        <f t="shared" ref="Q38:Q69" si="17">ROUND(IF(P38=0,0,IF(LOG(P38*1000)&gt;$Q$4,10,IF(LOG(P38*1000)&lt;Q$3,0,10-(Q$4-LOG(P38*1000))/(Q$4-Q$3)*10))),1)</f>
        <v>9.9</v>
      </c>
      <c r="R38" s="235">
        <f>P38*1000/'Indicator Data'!CA38</f>
        <v>5.5143539220688549E-2</v>
      </c>
      <c r="S38" s="230">
        <f t="shared" ref="S38:S69" si="18">IF(R38="x","x",ROUND(IF(R38&gt;$S$4,10,IF(R38&lt;$S$3,0,((R38*100)/0.0052)^(1/4.0545)/6.5*10)),1))</f>
        <v>8.6</v>
      </c>
      <c r="T38" s="236">
        <f t="shared" si="13"/>
        <v>9.3000000000000007</v>
      </c>
      <c r="U38" s="237">
        <f>IF('Indicator Data'!AV38="No data","x",ROUND(IF('Indicator Data'!AV38&gt;U$4,10,IF('Indicator Data'!AV38&lt;U$3,0,10-(U$4-'Indicator Data'!AV38)/(U$4-U$3)*10)),1))</f>
        <v>2.4</v>
      </c>
      <c r="V38" s="237">
        <f>IF('Indicator Data'!AW38="No data","x",IF('Indicator Data'!AW38=0,0,ROUND(IF('Indicator Data'!AW38&gt;V$4,10,IF('Indicator Data'!AW38&lt;V$3,0,10-(V$4-'Indicator Data'!AW38)/(V$4-V$3)*10)),1)))</f>
        <v>1.7</v>
      </c>
      <c r="W38" s="230">
        <f t="shared" si="14"/>
        <v>2.0499999999999998</v>
      </c>
      <c r="X38" s="230">
        <f>IF('Indicator Data'!AU38="No data","x",ROUND(IF('Indicator Data'!AU38&gt;X$4,10,IF('Indicator Data'!AU38&lt;X$3,0,10-(X$4-'Indicator Data'!AU38)/(X$4-X$3)*10)),1))</f>
        <v>2.6</v>
      </c>
      <c r="Y38" s="230">
        <f>IF('Indicator Data'!AX38="No data","x",ROUND(IF('Indicator Data'!AX38&gt;Y$4,10,IF('Indicator Data'!AX38&lt;Y$3,0,10-(Y$4-'Indicator Data'!AX38)/(Y$4-Y$3)*10)),1))</f>
        <v>4.0999999999999996</v>
      </c>
      <c r="Z38" s="235">
        <f>IF('Indicator Data'!AY38="No data","x",IF(('Indicator Data'!AY38/'Indicator Data'!CA38)&gt;1,1,IF('Indicator Data'!AY38&gt;'Indicator Data'!AY38,1,'Indicator Data'!AY38/'Indicator Data'!CA38)))</f>
        <v>0.38171805809364368</v>
      </c>
      <c r="AA38" s="230">
        <f t="shared" ref="AA38:AA69" si="19">IF(Z38="x","x",ROUND(IF(Z38&gt;AA$4,10,IF(Z38&lt;AA$3,0,10-(AA$4-Z38)/(AA$4-AA$3)*10)),1))</f>
        <v>4.2</v>
      </c>
      <c r="AB38" s="238">
        <f t="shared" ref="AB38:AB69" si="20">IF(AND(W38="x",X38="x",Y38="x",AA38="x"),"x",ROUND(AVERAGE(W38,X38,Y38,AA38),1))</f>
        <v>3.2</v>
      </c>
      <c r="AC38" s="230">
        <f>IF('Indicator Data'!AS38="No data","x",ROUND(IF('Indicator Data'!AS38&gt;AC$4,10,IF('Indicator Data'!AS38&lt;AC$3,0,10-(AC$4-'Indicator Data'!AS38)/(AC$4-AC$3)*10)),1))</f>
        <v>8.8000000000000007</v>
      </c>
      <c r="AD38" s="230">
        <f>IF('Indicator Data'!AT38="No data","x",ROUND(IF('Indicator Data'!AT38&gt;AD$4,10,IF('Indicator Data'!AT38&lt;AD$3,0,10-(AD$4-'Indicator Data'!AT38)/(AD$4-AD$3)*10)),1))</f>
        <v>6.5</v>
      </c>
      <c r="AE38" s="238">
        <f t="shared" si="15"/>
        <v>7.7</v>
      </c>
      <c r="AF38" s="234">
        <f>('Indicator Data'!BD38+'Indicator Data'!BC38*0.5+'Indicator Data'!BB38*0.25)/1000</f>
        <v>40.811999999999998</v>
      </c>
      <c r="AG38" s="239">
        <f>AF38*1000/'Indicator Data'!CA38</f>
        <v>2.4846189170380679E-3</v>
      </c>
      <c r="AH38" s="238">
        <f t="shared" ref="AH38:AH69" si="21">IF(AG38="x","x",ROUND(IF(AG38&gt;AH$4,10,IF(AG38&lt;AH$3,0,10-(AH$4-AG38)/(AH$4-AH$3)*10)),1))</f>
        <v>0.2</v>
      </c>
      <c r="AI38" s="230">
        <f>IF('Indicator Data'!BH38="No data","x",ROUND(IF('Indicator Data'!BH38&lt;$AI$3,10,IF('Indicator Data'!BH38&gt;$AI$4,0,($AI$4-'Indicator Data'!BH38)/($AI$4-$AI$3)*10)),1))</f>
        <v>6.1</v>
      </c>
      <c r="AJ38" s="230">
        <f>IF('Indicator Data'!BI38="No data","x",ROUND(IF('Indicator Data'!BI38&gt;$AJ$4,10,IF('Indicator Data'!BI38&lt;$AJ$3,0,10-($AJ$4-'Indicator Data'!BI38)/($AJ$4-$AJ$3)*10)),1))</f>
        <v>8.9</v>
      </c>
      <c r="AK38" s="238">
        <f t="shared" ref="AK38:AK69" si="22">ROUND(AVERAGE(AJ38,AI38),1)</f>
        <v>7.5</v>
      </c>
      <c r="AL38" s="236">
        <f t="shared" ref="AL38:AL69" si="23">ROUND(IF(AND(AB38="x",AE38="x",AK38="x"),AH38,IF(AND(AB38="x",AE38="x"),(10-GEOMEAN(((10-AK38)/10*9+1),((10-AH38)/10*9+1)))/9*10,IF(AK38="x",(10-GEOMEAN(((10-AB38)/10*9+1),((10-AE38)/10*9+1),((10-AH38)/10*9+1)))/9*10,IF(AB38="x",(10-GEOMEAN(((10-AK38)/10*9+1),((10-AE38)/10*9+1),((10-AH38)/10*9+1)))/9*10,(10-GEOMEAN(((10-AB38)/10*9+1),((10-AE38)/10*9+1),((10-AH38)/10*9+1),((10-AK38)/10*9+1)))/9*10)))),1)</f>
        <v>5.4</v>
      </c>
      <c r="AM38" s="240">
        <f t="shared" ref="AM38:AM69" si="24">ROUND((10-GEOMEAN(((10-T38)/10*9+1),((10-AL38)/10*9+1)))/9*10,1)</f>
        <v>7.9</v>
      </c>
    </row>
    <row r="39" spans="1:39" s="2" customFormat="1">
      <c r="A39" s="205" t="str">
        <f>'Indicator Data'!A39</f>
        <v>Chile</v>
      </c>
      <c r="B39" s="206" t="str">
        <f>'Indicator Data'!B39</f>
        <v>CHL</v>
      </c>
      <c r="C39" s="241">
        <f>ROUND(IF('Indicator Data'!AL39="No data",IF((0.1022*LN('Indicator Data'!BZ39)-0.1711)&gt;C$4,0,IF((0.1022*LN('Indicator Data'!BZ39)-0.1711)&lt;C$3,10,(C$4-(0.1022*LN('Indicator Data'!BZ39)-0.1711))/(C$4-C$3)*10)),IF('Indicator Data'!AL39&gt;C$4,0,IF('Indicator Data'!AL39&lt;C$3,10,(C$4-'Indicator Data'!AL39)/(C$4-C$3)*10))),1)</f>
        <v>1</v>
      </c>
      <c r="D39" s="230" t="str">
        <f>IF('Indicator Data'!AM39="No data","x",ROUND((IF(LOG('Indicator Data'!AM39*1000)&gt;D$4,10,IF(LOG('Indicator Data'!AM39*1000)&lt;D$3,0,10-(D$4-LOG('Indicator Data'!AM39*1000))/(D$4-D$3)*10))),1))</f>
        <v>x</v>
      </c>
      <c r="E39" s="231">
        <f t="shared" si="9"/>
        <v>1</v>
      </c>
      <c r="F39" s="230">
        <f>IF('Indicator Data'!AZ39="No data","x",ROUND(IF('Indicator Data'!AZ39&gt;F$4,10,IF('Indicator Data'!AZ39&lt;F$3,0,10-(F$4-'Indicator Data'!AZ39)/(F$4-F$3)*10)),1))</f>
        <v>3.3</v>
      </c>
      <c r="G39" s="230">
        <f>IF('Indicator Data'!BA39="No data","x",ROUND(IF('Indicator Data'!BA39&gt;G$4,10,IF('Indicator Data'!BA39&lt;G$3,0,10-(G$4-'Indicator Data'!BA39)/(G$4-G$3)*10)),1))</f>
        <v>4.9000000000000004</v>
      </c>
      <c r="H39" s="231">
        <f t="shared" si="10"/>
        <v>4.0999999999999996</v>
      </c>
      <c r="I39" s="232">
        <f>SUM(IF('Indicator Data'!AN39=0,0,'Indicator Data'!AN39),SUM('Indicator Data'!AO39:AP39))</f>
        <v>22.938811000000001</v>
      </c>
      <c r="J39" s="232">
        <f>I39/'Indicator Data'!CA39*1000000</f>
        <v>1.1999665310208734</v>
      </c>
      <c r="K39" s="230">
        <f t="shared" si="16"/>
        <v>0</v>
      </c>
      <c r="L39" s="230">
        <f>IF('Indicator Data'!AQ39="No data","x",ROUND(IF('Indicator Data'!AQ39&gt;L$4,10,IF('Indicator Data'!AQ39&lt;L$3,0,10-(L$4-'Indicator Data'!AQ39)/(L$4-L$3)*10)),1))</f>
        <v>0</v>
      </c>
      <c r="M39" s="230">
        <f>IF('Indicator Data'!AR39="No data","x",IF('Indicator Data'!AR39=0,0,ROUND(IF('Indicator Data'!AR39&gt;M$4,10,IF('Indicator Data'!AR39&lt;M$3,0,10-(M$4-'Indicator Data'!AR39)/(M$4-M$3)*10)),1)))</f>
        <v>0</v>
      </c>
      <c r="N39" s="231">
        <f t="shared" si="11"/>
        <v>0</v>
      </c>
      <c r="O39" s="233">
        <f t="shared" si="12"/>
        <v>1.5</v>
      </c>
      <c r="P39" s="234">
        <f>IF(AND('Indicator Data'!BE39="No data",'Indicator Data'!BF39="No data"),0,SUM('Indicator Data'!BE39:BG39)/1000)</f>
        <v>464.70100000000002</v>
      </c>
      <c r="Q39" s="230">
        <f t="shared" si="17"/>
        <v>8.9</v>
      </c>
      <c r="R39" s="235">
        <f>P39*1000/'Indicator Data'!CA39</f>
        <v>2.430926550342696E-2</v>
      </c>
      <c r="S39" s="230">
        <f t="shared" si="18"/>
        <v>7</v>
      </c>
      <c r="T39" s="236">
        <f t="shared" si="13"/>
        <v>8</v>
      </c>
      <c r="U39" s="237">
        <f>IF('Indicator Data'!AV39="No data","x",ROUND(IF('Indicator Data'!AV39&gt;U$4,10,IF('Indicator Data'!AV39&lt;U$3,0,10-(U$4-'Indicator Data'!AV39)/(U$4-U$3)*10)),1))</f>
        <v>1</v>
      </c>
      <c r="V39" s="237">
        <f>IF('Indicator Data'!AW39="No data","x",IF('Indicator Data'!AW39=0,0,ROUND(IF('Indicator Data'!AW39&gt;V$4,10,IF('Indicator Data'!AW39&lt;V$3,0,10-(V$4-'Indicator Data'!AW39)/(V$4-V$3)*10)),1)))</f>
        <v>1.5</v>
      </c>
      <c r="W39" s="230">
        <f t="shared" si="14"/>
        <v>1.25</v>
      </c>
      <c r="X39" s="230">
        <f>IF('Indicator Data'!AU39="No data","x",ROUND(IF('Indicator Data'!AU39&gt;X$4,10,IF('Indicator Data'!AU39&lt;X$3,0,10-(X$4-'Indicator Data'!AU39)/(X$4-X$3)*10)),1))</f>
        <v>0.3</v>
      </c>
      <c r="Y39" s="230" t="str">
        <f>IF('Indicator Data'!AX39="No data","x",ROUND(IF('Indicator Data'!AX39&gt;Y$4,10,IF('Indicator Data'!AX39&lt;Y$3,0,10-(Y$4-'Indicator Data'!AX39)/(Y$4-Y$3)*10)),1))</f>
        <v>x</v>
      </c>
      <c r="Z39" s="235">
        <f>IF('Indicator Data'!AY39="No data","x",IF(('Indicator Data'!AY39/'Indicator Data'!CA39)&gt;1,1,IF('Indicator Data'!AY39&gt;'Indicator Data'!AY39,1,'Indicator Data'!AY39/'Indicator Data'!CA39)))</f>
        <v>1.7262836998695714E-6</v>
      </c>
      <c r="AA39" s="230">
        <f t="shared" si="19"/>
        <v>0</v>
      </c>
      <c r="AB39" s="238">
        <f t="shared" si="20"/>
        <v>0.5</v>
      </c>
      <c r="AC39" s="230">
        <f>IF('Indicator Data'!AS39="No data","x",ROUND(IF('Indicator Data'!AS39&gt;AC$4,10,IF('Indicator Data'!AS39&lt;AC$3,0,10-(AC$4-'Indicator Data'!AS39)/(AC$4-AC$3)*10)),1))</f>
        <v>0.5</v>
      </c>
      <c r="AD39" s="230">
        <f>IF('Indicator Data'!AT39="No data","x",ROUND(IF('Indicator Data'!AT39&gt;AD$4,10,IF('Indicator Data'!AT39&lt;AD$3,0,10-(AD$4-'Indicator Data'!AT39)/(AD$4-AD$3)*10)),1))</f>
        <v>0.1</v>
      </c>
      <c r="AE39" s="238">
        <f t="shared" si="15"/>
        <v>0.3</v>
      </c>
      <c r="AF39" s="234">
        <f>('Indicator Data'!BD39+'Indicator Data'!BC39*0.5+'Indicator Data'!BB39*0.25)/1000</f>
        <v>1.66275</v>
      </c>
      <c r="AG39" s="239">
        <f>AF39*1000/'Indicator Data'!CA39</f>
        <v>8.6981158241155449E-5</v>
      </c>
      <c r="AH39" s="238">
        <f t="shared" si="21"/>
        <v>0</v>
      </c>
      <c r="AI39" s="230">
        <f>IF('Indicator Data'!BH39="No data","x",ROUND(IF('Indicator Data'!BH39&lt;$AI$3,10,IF('Indicator Data'!BH39&gt;$AI$4,0,($AI$4-'Indicator Data'!BH39)/($AI$4-$AI$3)*10)),1))</f>
        <v>3.5</v>
      </c>
      <c r="AJ39" s="230">
        <f>IF('Indicator Data'!BI39="No data","x",ROUND(IF('Indicator Data'!BI39&gt;$AJ$4,10,IF('Indicator Data'!BI39&lt;$AJ$3,0,10-($AJ$4-'Indicator Data'!BI39)/($AJ$4-$AJ$3)*10)),1))</f>
        <v>0</v>
      </c>
      <c r="AK39" s="238">
        <f t="shared" si="22"/>
        <v>1.8</v>
      </c>
      <c r="AL39" s="236">
        <f t="shared" si="23"/>
        <v>0.7</v>
      </c>
      <c r="AM39" s="240">
        <f t="shared" si="24"/>
        <v>5.4</v>
      </c>
    </row>
    <row r="40" spans="1:39" s="2" customFormat="1">
      <c r="A40" s="205" t="str">
        <f>'Indicator Data'!A40</f>
        <v>China</v>
      </c>
      <c r="B40" s="206" t="str">
        <f>'Indicator Data'!B40</f>
        <v>CHN</v>
      </c>
      <c r="C40" s="241">
        <f>ROUND(IF('Indicator Data'!AL40="No data",IF((0.1022*LN('Indicator Data'!BZ40)-0.1711)&gt;C$4,0,IF((0.1022*LN('Indicator Data'!BZ40)-0.1711)&lt;C$3,10,(C$4-(0.1022*LN('Indicator Data'!BZ40)-0.1711))/(C$4-C$3)*10)),IF('Indicator Data'!AL40&gt;C$4,0,IF('Indicator Data'!AL40&lt;C$3,10,(C$4-'Indicator Data'!AL40)/(C$4-C$3)*10))),1)</f>
        <v>2.8</v>
      </c>
      <c r="D40" s="230">
        <f>IF('Indicator Data'!AM40="No data","x",ROUND((IF(LOG('Indicator Data'!AM40*1000)&gt;D$4,10,IF(LOG('Indicator Data'!AM40*1000)&lt;D$3,0,10-(D$4-LOG('Indicator Data'!AM40*1000))/(D$4-D$3)*10))),1))</f>
        <v>4.5</v>
      </c>
      <c r="E40" s="231">
        <f t="shared" si="9"/>
        <v>3.7</v>
      </c>
      <c r="F40" s="230">
        <f>IF('Indicator Data'!AZ40="No data","x",ROUND(IF('Indicator Data'!AZ40&gt;F$4,10,IF('Indicator Data'!AZ40&lt;F$3,0,10-(F$4-'Indicator Data'!AZ40)/(F$4-F$3)*10)),1))</f>
        <v>2.2000000000000002</v>
      </c>
      <c r="G40" s="230">
        <f>IF('Indicator Data'!BA40="No data","x",ROUND(IF('Indicator Data'!BA40&gt;G$4,10,IF('Indicator Data'!BA40&lt;G$3,0,10-(G$4-'Indicator Data'!BA40)/(G$4-G$3)*10)),1))</f>
        <v>3.4</v>
      </c>
      <c r="H40" s="231">
        <f t="shared" si="10"/>
        <v>2.8</v>
      </c>
      <c r="I40" s="232">
        <f>SUM(IF('Indicator Data'!AN40=0,0,'Indicator Data'!AN40),SUM('Indicator Data'!AO40:AP40))</f>
        <v>-567.61950000000002</v>
      </c>
      <c r="J40" s="232">
        <f>I40/'Indicator Data'!CA40*1000000</f>
        <v>-0.39436540287425281</v>
      </c>
      <c r="K40" s="230">
        <f t="shared" si="16"/>
        <v>0</v>
      </c>
      <c r="L40" s="230">
        <f>IF('Indicator Data'!AQ40="No data","x",ROUND(IF('Indicator Data'!AQ40&gt;L$4,10,IF('Indicator Data'!AQ40&lt;L$3,0,10-(L$4-'Indicator Data'!AQ40)/(L$4-L$3)*10)),1))</f>
        <v>0</v>
      </c>
      <c r="M40" s="230">
        <f>IF('Indicator Data'!AR40="No data","x",IF('Indicator Data'!AR40=0,0,ROUND(IF('Indicator Data'!AR40&gt;M$4,10,IF('Indicator Data'!AR40&lt;M$3,0,10-(M$4-'Indicator Data'!AR40)/(M$4-M$3)*10)),1)))</f>
        <v>0</v>
      </c>
      <c r="N40" s="231">
        <f t="shared" si="11"/>
        <v>0</v>
      </c>
      <c r="O40" s="233">
        <f t="shared" si="12"/>
        <v>2.6</v>
      </c>
      <c r="P40" s="234">
        <f>IF(AND('Indicator Data'!BE40="No data",'Indicator Data'!BF40="No data"),0,SUM('Indicator Data'!BE40:BG40)/1000)</f>
        <v>304.15300000000002</v>
      </c>
      <c r="Q40" s="230">
        <f t="shared" si="17"/>
        <v>8.3000000000000007</v>
      </c>
      <c r="R40" s="235">
        <f>P40*1000/'Indicator Data'!CA40</f>
        <v>2.1131659567793674E-4</v>
      </c>
      <c r="S40" s="230">
        <f t="shared" si="18"/>
        <v>2.2000000000000002</v>
      </c>
      <c r="T40" s="236">
        <f t="shared" si="13"/>
        <v>5.3</v>
      </c>
      <c r="U40" s="237" t="str">
        <f>IF('Indicator Data'!AV40="No data","x",ROUND(IF('Indicator Data'!AV40&gt;U$4,10,IF('Indicator Data'!AV40&lt;U$3,0,10-(U$4-'Indicator Data'!AV40)/(U$4-U$3)*10)),1))</f>
        <v>x</v>
      </c>
      <c r="V40" s="237" t="str">
        <f>IF('Indicator Data'!AW40="No data","x",IF('Indicator Data'!AW40=0,0,ROUND(IF('Indicator Data'!AW40&gt;V$4,10,IF('Indicator Data'!AW40&lt;V$3,0,10-(V$4-'Indicator Data'!AW40)/(V$4-V$3)*10)),1)))</f>
        <v>x</v>
      </c>
      <c r="W40" s="230" t="str">
        <f t="shared" si="14"/>
        <v>x</v>
      </c>
      <c r="X40" s="230">
        <f>IF('Indicator Data'!AU40="No data","x",ROUND(IF('Indicator Data'!AU40&gt;X$4,10,IF('Indicator Data'!AU40&lt;X$3,0,10-(X$4-'Indicator Data'!AU40)/(X$4-X$3)*10)),1))</f>
        <v>1.1000000000000001</v>
      </c>
      <c r="Y40" s="230" t="str">
        <f>IF('Indicator Data'!AX40="No data","x",ROUND(IF('Indicator Data'!AX40&gt;Y$4,10,IF('Indicator Data'!AX40&lt;Y$3,0,10-(Y$4-'Indicator Data'!AX40)/(Y$4-Y$3)*10)),1))</f>
        <v>x</v>
      </c>
      <c r="Z40" s="235">
        <f>IF('Indicator Data'!AY40="No data","x",IF(('Indicator Data'!AY40/'Indicator Data'!CA40)&gt;1,1,IF('Indicator Data'!AY40&gt;'Indicator Data'!AY40,1,'Indicator Data'!AY40/'Indicator Data'!CA40)))</f>
        <v>1.5869257781050171E-5</v>
      </c>
      <c r="AA40" s="230">
        <f t="shared" si="19"/>
        <v>0</v>
      </c>
      <c r="AB40" s="238">
        <f t="shared" si="20"/>
        <v>0.6</v>
      </c>
      <c r="AC40" s="230">
        <f>IF('Indicator Data'!AS40="No data","x",ROUND(IF('Indicator Data'!AS40&gt;AC$4,10,IF('Indicator Data'!AS40&lt;AC$3,0,10-(AC$4-'Indicator Data'!AS40)/(AC$4-AC$3)*10)),1))</f>
        <v>0.6</v>
      </c>
      <c r="AD40" s="230">
        <f>IF('Indicator Data'!AT40="No data","x",ROUND(IF('Indicator Data'!AT40&gt;AD$4,10,IF('Indicator Data'!AT40&lt;AD$3,0,10-(AD$4-'Indicator Data'!AT40)/(AD$4-AD$3)*10)),1))</f>
        <v>0.5</v>
      </c>
      <c r="AE40" s="238">
        <f t="shared" si="15"/>
        <v>0.6</v>
      </c>
      <c r="AF40" s="234">
        <f>('Indicator Data'!BD40+'Indicator Data'!BC40*0.5+'Indicator Data'!BB40*0.25)/1000</f>
        <v>14809.09525</v>
      </c>
      <c r="AG40" s="239">
        <f>AF40*1000/'Indicator Data'!CA40</f>
        <v>1.0288925617371204E-2</v>
      </c>
      <c r="AH40" s="238">
        <f t="shared" si="21"/>
        <v>1</v>
      </c>
      <c r="AI40" s="230">
        <f>IF('Indicator Data'!BH40="No data","x",ROUND(IF('Indicator Data'!BH40&lt;$AI$3,10,IF('Indicator Data'!BH40&gt;$AI$4,0,($AI$4-'Indicator Data'!BH40)/($AI$4-$AI$3)*10)),1))</f>
        <v>2.1</v>
      </c>
      <c r="AJ40" s="230">
        <f>IF('Indicator Data'!BI40="No data","x",ROUND(IF('Indicator Data'!BI40&gt;$AJ$4,10,IF('Indicator Data'!BI40&lt;$AJ$3,0,10-($AJ$4-'Indicator Data'!BI40)/($AJ$4-$AJ$3)*10)),1))</f>
        <v>0</v>
      </c>
      <c r="AK40" s="238">
        <f t="shared" si="22"/>
        <v>1.1000000000000001</v>
      </c>
      <c r="AL40" s="236">
        <f t="shared" si="23"/>
        <v>0.8</v>
      </c>
      <c r="AM40" s="240">
        <f t="shared" si="24"/>
        <v>3.4</v>
      </c>
    </row>
    <row r="41" spans="1:39" s="2" customFormat="1">
      <c r="A41" s="205" t="str">
        <f>'Indicator Data'!A41</f>
        <v>Colombia</v>
      </c>
      <c r="B41" s="206" t="str">
        <f>'Indicator Data'!B41</f>
        <v>COL</v>
      </c>
      <c r="C41" s="241">
        <f>ROUND(IF('Indicator Data'!AL41="No data",IF((0.1022*LN('Indicator Data'!BZ41)-0.1711)&gt;C$4,0,IF((0.1022*LN('Indicator Data'!BZ41)-0.1711)&lt;C$3,10,(C$4-(0.1022*LN('Indicator Data'!BZ41)-0.1711))/(C$4-C$3)*10)),IF('Indicator Data'!AL41&gt;C$4,0,IF('Indicator Data'!AL41&lt;C$3,10,(C$4-'Indicator Data'!AL41)/(C$4-C$3)*10))),1)</f>
        <v>2.7</v>
      </c>
      <c r="D41" s="230">
        <f>IF('Indicator Data'!AM41="No data","x",ROUND((IF(LOG('Indicator Data'!AM41*1000)&gt;D$4,10,IF(LOG('Indicator Data'!AM41*1000)&lt;D$3,0,10-(D$4-LOG('Indicator Data'!AM41*1000))/(D$4-D$3)*10))),1))</f>
        <v>4.8</v>
      </c>
      <c r="E41" s="231">
        <f t="shared" si="9"/>
        <v>3.8</v>
      </c>
      <c r="F41" s="230">
        <f>IF('Indicator Data'!AZ41="No data","x",ROUND(IF('Indicator Data'!AZ41&gt;F$4,10,IF('Indicator Data'!AZ41&lt;F$3,0,10-(F$4-'Indicator Data'!AZ41)/(F$4-F$3)*10)),1))</f>
        <v>5.7</v>
      </c>
      <c r="G41" s="230">
        <f>IF('Indicator Data'!BA41="No data","x",ROUND(IF('Indicator Data'!BA41&gt;G$4,10,IF('Indicator Data'!BA41&lt;G$3,0,10-(G$4-'Indicator Data'!BA41)/(G$4-G$3)*10)),1))</f>
        <v>6.6</v>
      </c>
      <c r="H41" s="231">
        <f t="shared" si="10"/>
        <v>6.2</v>
      </c>
      <c r="I41" s="232">
        <f>SUM(IF('Indicator Data'!AN41=0,0,'Indicator Data'!AN41),SUM('Indicator Data'!AO41:AP41))</f>
        <v>3533.3110419999998</v>
      </c>
      <c r="J41" s="232">
        <f>I41/'Indicator Data'!CA41*1000000</f>
        <v>69.440070299474371</v>
      </c>
      <c r="K41" s="230">
        <f t="shared" si="16"/>
        <v>1.4</v>
      </c>
      <c r="L41" s="230">
        <f>IF('Indicator Data'!AQ41="No data","x",ROUND(IF('Indicator Data'!AQ41&gt;L$4,10,IF('Indicator Data'!AQ41&lt;L$3,0,10-(L$4-'Indicator Data'!AQ41)/(L$4-L$3)*10)),1))</f>
        <v>0.2</v>
      </c>
      <c r="M41" s="230">
        <f>IF('Indicator Data'!AR41="No data","x",IF('Indicator Data'!AR41=0,0,ROUND(IF('Indicator Data'!AR41&gt;M$4,10,IF('Indicator Data'!AR41&lt;M$3,0,10-(M$4-'Indicator Data'!AR41)/(M$4-M$3)*10)),1)))</f>
        <v>0.8</v>
      </c>
      <c r="N41" s="231">
        <f t="shared" si="11"/>
        <v>0.8</v>
      </c>
      <c r="O41" s="233">
        <f t="shared" si="12"/>
        <v>3.7</v>
      </c>
      <c r="P41" s="234">
        <f>IF(AND('Indicator Data'!BE41="No data",'Indicator Data'!BF41="No data"),0,SUM('Indicator Data'!BE41:BG41)/1000)</f>
        <v>6672.4979999999996</v>
      </c>
      <c r="Q41" s="230">
        <f t="shared" si="17"/>
        <v>10</v>
      </c>
      <c r="R41" s="235">
        <f>P41*1000/'Indicator Data'!CA41</f>
        <v>0.13113443019464069</v>
      </c>
      <c r="S41" s="230">
        <f t="shared" si="18"/>
        <v>10</v>
      </c>
      <c r="T41" s="236">
        <f t="shared" si="13"/>
        <v>10</v>
      </c>
      <c r="U41" s="237">
        <f>IF('Indicator Data'!AV41="No data","x",ROUND(IF('Indicator Data'!AV41&gt;U$4,10,IF('Indicator Data'!AV41&lt;U$3,0,10-(U$4-'Indicator Data'!AV41)/(U$4-U$3)*10)),1))</f>
        <v>1</v>
      </c>
      <c r="V41" s="237">
        <f>IF('Indicator Data'!AW41="No data","x",IF('Indicator Data'!AW41=0,0,ROUND(IF('Indicator Data'!AW41&gt;V$4,10,IF('Indicator Data'!AW41&lt;V$3,0,10-(V$4-'Indicator Data'!AW41)/(V$4-V$3)*10)),1)))</f>
        <v>1.3</v>
      </c>
      <c r="W41" s="230">
        <f t="shared" si="14"/>
        <v>1.1499999999999999</v>
      </c>
      <c r="X41" s="230">
        <f>IF('Indicator Data'!AU41="No data","x",ROUND(IF('Indicator Data'!AU41&gt;X$4,10,IF('Indicator Data'!AU41&lt;X$3,0,10-(X$4-'Indicator Data'!AU41)/(X$4-X$3)*10)),1))</f>
        <v>0.6</v>
      </c>
      <c r="Y41" s="230">
        <f>IF('Indicator Data'!AX41="No data","x",ROUND(IF('Indicator Data'!AX41&gt;Y$4,10,IF('Indicator Data'!AX41&lt;Y$3,0,10-(Y$4-'Indicator Data'!AX41)/(Y$4-Y$3)*10)),1))</f>
        <v>0.2</v>
      </c>
      <c r="Z41" s="235">
        <f>IF('Indicator Data'!AY41="No data","x",IF(('Indicator Data'!AY41/'Indicator Data'!CA41)&gt;1,1,IF('Indicator Data'!AY41&gt;'Indicator Data'!AY41,1,'Indicator Data'!AY41/'Indicator Data'!CA41)))</f>
        <v>6.2628839984777598E-2</v>
      </c>
      <c r="AA41" s="230">
        <f t="shared" si="19"/>
        <v>0.7</v>
      </c>
      <c r="AB41" s="238">
        <f t="shared" si="20"/>
        <v>0.7</v>
      </c>
      <c r="AC41" s="230">
        <f>IF('Indicator Data'!AS41="No data","x",ROUND(IF('Indicator Data'!AS41&gt;AC$4,10,IF('Indicator Data'!AS41&lt;AC$3,0,10-(AC$4-'Indicator Data'!AS41)/(AC$4-AC$3)*10)),1))</f>
        <v>1.1000000000000001</v>
      </c>
      <c r="AD41" s="230">
        <f>IF('Indicator Data'!AT41="No data","x",ROUND(IF('Indicator Data'!AT41&gt;AD$4,10,IF('Indicator Data'!AT41&lt;AD$3,0,10-(AD$4-'Indicator Data'!AT41)/(AD$4-AD$3)*10)),1))</f>
        <v>0.8</v>
      </c>
      <c r="AE41" s="238">
        <f t="shared" si="15"/>
        <v>1</v>
      </c>
      <c r="AF41" s="234">
        <f>('Indicator Data'!BD41+'Indicator Data'!BC41*0.5+'Indicator Data'!BB41*0.25)/1000</f>
        <v>206.53749999999999</v>
      </c>
      <c r="AG41" s="239">
        <f>AF41*1000/'Indicator Data'!CA41</f>
        <v>4.0590761325556939E-3</v>
      </c>
      <c r="AH41" s="238">
        <f t="shared" si="21"/>
        <v>0.4</v>
      </c>
      <c r="AI41" s="230">
        <f>IF('Indicator Data'!BH41="No data","x",ROUND(IF('Indicator Data'!BH41&lt;$AI$3,10,IF('Indicator Data'!BH41&gt;$AI$4,0,($AI$4-'Indicator Data'!BH41)/($AI$4-$AI$3)*10)),1))</f>
        <v>3.7</v>
      </c>
      <c r="AJ41" s="230">
        <f>IF('Indicator Data'!BI41="No data","x",ROUND(IF('Indicator Data'!BI41&gt;$AJ$4,10,IF('Indicator Data'!BI41&lt;$AJ$3,0,10-($AJ$4-'Indicator Data'!BI41)/($AJ$4-$AJ$3)*10)),1))</f>
        <v>1.3</v>
      </c>
      <c r="AK41" s="238">
        <f t="shared" si="22"/>
        <v>2.5</v>
      </c>
      <c r="AL41" s="236">
        <f t="shared" si="23"/>
        <v>1.2</v>
      </c>
      <c r="AM41" s="240">
        <f t="shared" si="24"/>
        <v>7.8</v>
      </c>
    </row>
    <row r="42" spans="1:39" s="2" customFormat="1">
      <c r="A42" s="205" t="str">
        <f>'Indicator Data'!A42</f>
        <v>Comoros</v>
      </c>
      <c r="B42" s="206" t="str">
        <f>'Indicator Data'!B42</f>
        <v>COM</v>
      </c>
      <c r="C42" s="241">
        <f>ROUND(IF('Indicator Data'!AL42="No data",IF((0.1022*LN('Indicator Data'!BZ42)-0.1711)&gt;C$4,0,IF((0.1022*LN('Indicator Data'!BZ42)-0.1711)&lt;C$3,10,(C$4-(0.1022*LN('Indicator Data'!BZ42)-0.1711))/(C$4-C$3)*10)),IF('Indicator Data'!AL42&gt;C$4,0,IF('Indicator Data'!AL42&lt;C$3,10,(C$4-'Indicator Data'!AL42)/(C$4-C$3)*10))),1)</f>
        <v>6.9</v>
      </c>
      <c r="D42" s="230">
        <f>IF('Indicator Data'!AM42="No data","x",ROUND((IF(LOG('Indicator Data'!AM42*1000)&gt;D$4,10,IF(LOG('Indicator Data'!AM42*1000)&lt;D$3,0,10-(D$4-LOG('Indicator Data'!AM42*1000))/(D$4-D$3)*10))),1))</f>
        <v>8.4</v>
      </c>
      <c r="E42" s="231">
        <f t="shared" si="9"/>
        <v>7.7</v>
      </c>
      <c r="F42" s="230" t="str">
        <f>IF('Indicator Data'!AZ42="No data","x",ROUND(IF('Indicator Data'!AZ42&gt;F$4,10,IF('Indicator Data'!AZ42&lt;F$3,0,10-(F$4-'Indicator Data'!AZ42)/(F$4-F$3)*10)),1))</f>
        <v>x</v>
      </c>
      <c r="G42" s="230">
        <f>IF('Indicator Data'!BA42="No data","x",ROUND(IF('Indicator Data'!BA42&gt;G$4,10,IF('Indicator Data'!BA42&lt;G$3,0,10-(G$4-'Indicator Data'!BA42)/(G$4-G$3)*10)),1))</f>
        <v>5.0999999999999996</v>
      </c>
      <c r="H42" s="231">
        <f t="shared" si="10"/>
        <v>5.0999999999999996</v>
      </c>
      <c r="I42" s="232">
        <f>SUM(IF('Indicator Data'!AN42=0,0,'Indicator Data'!AN42),SUM('Indicator Data'!AO42:AP42))</f>
        <v>62.030445999999998</v>
      </c>
      <c r="J42" s="232">
        <f>I42/'Indicator Data'!CA42*1000000</f>
        <v>71.332569759485736</v>
      </c>
      <c r="K42" s="230">
        <f t="shared" si="16"/>
        <v>1.4</v>
      </c>
      <c r="L42" s="230">
        <f>IF('Indicator Data'!AQ42="No data","x",ROUND(IF('Indicator Data'!AQ42&gt;L$4,10,IF('Indicator Data'!AQ42&lt;L$3,0,10-(L$4-'Indicator Data'!AQ42)/(L$4-L$3)*10)),1))</f>
        <v>4.5</v>
      </c>
      <c r="M42" s="230">
        <f>IF('Indicator Data'!AR42="No data","x",IF('Indicator Data'!AR42=0,0,ROUND(IF('Indicator Data'!AR42&gt;M$4,10,IF('Indicator Data'!AR42&lt;M$3,0,10-(M$4-'Indicator Data'!AR42)/(M$4-M$3)*10)),1)))</f>
        <v>4.4000000000000004</v>
      </c>
      <c r="N42" s="231">
        <f t="shared" si="11"/>
        <v>3.4</v>
      </c>
      <c r="O42" s="233">
        <f t="shared" si="12"/>
        <v>6</v>
      </c>
      <c r="P42" s="234">
        <f>IF(AND('Indicator Data'!BE42="No data",'Indicator Data'!BF42="No data"),0,SUM('Indicator Data'!BE42:BG42)/1000)</f>
        <v>5.0000000000000001E-3</v>
      </c>
      <c r="Q42" s="230">
        <f t="shared" si="17"/>
        <v>0</v>
      </c>
      <c r="R42" s="235">
        <f>P42*1000/'Indicator Data'!CA42</f>
        <v>5.7498030692448785E-6</v>
      </c>
      <c r="S42" s="230">
        <f t="shared" si="18"/>
        <v>0</v>
      </c>
      <c r="T42" s="236">
        <f t="shared" si="13"/>
        <v>0</v>
      </c>
      <c r="U42" s="237">
        <f>IF('Indicator Data'!AV42="No data","x",ROUND(IF('Indicator Data'!AV42&gt;U$4,10,IF('Indicator Data'!AV42&lt;U$3,0,10-(U$4-'Indicator Data'!AV42)/(U$4-U$3)*10)),1))</f>
        <v>0.2</v>
      </c>
      <c r="V42" s="237">
        <f>IF('Indicator Data'!AW42="No data","x",IF('Indicator Data'!AW42=0,0,ROUND(IF('Indicator Data'!AW42&gt;V$4,10,IF('Indicator Data'!AW42&lt;V$3,0,10-(V$4-'Indicator Data'!AW42)/(V$4-V$3)*10)),1)))</f>
        <v>0</v>
      </c>
      <c r="W42" s="230">
        <f t="shared" si="14"/>
        <v>0.1</v>
      </c>
      <c r="X42" s="230">
        <f>IF('Indicator Data'!AU42="No data","x",ROUND(IF('Indicator Data'!AU42&gt;X$4,10,IF('Indicator Data'!AU42&lt;X$3,0,10-(X$4-'Indicator Data'!AU42)/(X$4-X$3)*10)),1))</f>
        <v>0.6</v>
      </c>
      <c r="Y42" s="230">
        <f>IF('Indicator Data'!AX42="No data","x",ROUND(IF('Indicator Data'!AX42&gt;Y$4,10,IF('Indicator Data'!AX42&lt;Y$3,0,10-(Y$4-'Indicator Data'!AX42)/(Y$4-Y$3)*10)),1))</f>
        <v>0.5</v>
      </c>
      <c r="Z42" s="235">
        <f>IF('Indicator Data'!AY42="No data","x",IF(('Indicator Data'!AY42/'Indicator Data'!CA42)&gt;1,1,IF('Indicator Data'!AY42&gt;'Indicator Data'!AY42,1,'Indicator Data'!AY42/'Indicator Data'!CA42)))</f>
        <v>0.90710388169205203</v>
      </c>
      <c r="AA42" s="230">
        <f t="shared" si="19"/>
        <v>10</v>
      </c>
      <c r="AB42" s="238">
        <f t="shared" si="20"/>
        <v>2.8</v>
      </c>
      <c r="AC42" s="230">
        <f>IF('Indicator Data'!AS42="No data","x",ROUND(IF('Indicator Data'!AS42&gt;AC$4,10,IF('Indicator Data'!AS42&lt;AC$3,0,10-(AC$4-'Indicator Data'!AS42)/(AC$4-AC$3)*10)),1))</f>
        <v>4.8</v>
      </c>
      <c r="AD42" s="230">
        <f>IF('Indicator Data'!AT42="No data","x",ROUND(IF('Indicator Data'!AT42&gt;AD$4,10,IF('Indicator Data'!AT42&lt;AD$3,0,10-(AD$4-'Indicator Data'!AT42)/(AD$4-AD$3)*10)),1))</f>
        <v>3.8</v>
      </c>
      <c r="AE42" s="238">
        <f t="shared" si="15"/>
        <v>4.3</v>
      </c>
      <c r="AF42" s="234">
        <f>('Indicator Data'!BD42+'Indicator Data'!BC42*0.5+'Indicator Data'!BB42*0.25)/1000</f>
        <v>86.327749999999995</v>
      </c>
      <c r="AG42" s="239">
        <f>AF42*1000/'Indicator Data'!CA42</f>
        <v>9.9273512382200904E-2</v>
      </c>
      <c r="AH42" s="238">
        <f t="shared" si="21"/>
        <v>9.9</v>
      </c>
      <c r="AI42" s="230">
        <f>IF('Indicator Data'!BH42="No data","x",ROUND(IF('Indicator Data'!BH42&lt;$AI$3,10,IF('Indicator Data'!BH42&gt;$AI$4,0,($AI$4-'Indicator Data'!BH42)/($AI$4-$AI$3)*10)),1))</f>
        <v>6.8</v>
      </c>
      <c r="AJ42" s="230">
        <f>IF('Indicator Data'!BI42="No data","x",ROUND(IF('Indicator Data'!BI42&gt;$AJ$4,10,IF('Indicator Data'!BI42&lt;$AJ$3,0,10-($AJ$4-'Indicator Data'!BI42)/($AJ$4-$AJ$3)*10)),1))</f>
        <v>7.2</v>
      </c>
      <c r="AK42" s="238">
        <f t="shared" si="22"/>
        <v>7</v>
      </c>
      <c r="AL42" s="236">
        <f t="shared" si="23"/>
        <v>7</v>
      </c>
      <c r="AM42" s="240">
        <f t="shared" si="24"/>
        <v>4.4000000000000004</v>
      </c>
    </row>
    <row r="43" spans="1:39" s="2" customFormat="1">
      <c r="A43" s="205" t="str">
        <f>'Indicator Data'!A43</f>
        <v>Congo</v>
      </c>
      <c r="B43" s="206" t="str">
        <f>'Indicator Data'!B43</f>
        <v>COG</v>
      </c>
      <c r="C43" s="241">
        <f>ROUND(IF('Indicator Data'!AL43="No data",IF((0.1022*LN('Indicator Data'!BZ43)-0.1711)&gt;C$4,0,IF((0.1022*LN('Indicator Data'!BZ43)-0.1711)&lt;C$3,10,(C$4-(0.1022*LN('Indicator Data'!BZ43)-0.1711))/(C$4-C$3)*10)),IF('Indicator Data'!AL43&gt;C$4,0,IF('Indicator Data'!AL43&lt;C$3,10,(C$4-'Indicator Data'!AL43)/(C$4-C$3)*10))),1)</f>
        <v>6.5</v>
      </c>
      <c r="D43" s="230">
        <f>IF('Indicator Data'!AM43="No data","x",ROUND((IF(LOG('Indicator Data'!AM43*1000)&gt;D$4,10,IF(LOG('Indicator Data'!AM43*1000)&lt;D$3,0,10-(D$4-LOG('Indicator Data'!AM43*1000))/(D$4-D$3)*10))),1))</f>
        <v>7.6</v>
      </c>
      <c r="E43" s="231">
        <f t="shared" si="9"/>
        <v>7.1</v>
      </c>
      <c r="F43" s="230">
        <f>IF('Indicator Data'!AZ43="No data","x",ROUND(IF('Indicator Data'!AZ43&gt;F$4,10,IF('Indicator Data'!AZ43&lt;F$3,0,10-(F$4-'Indicator Data'!AZ43)/(F$4-F$3)*10)),1))</f>
        <v>7.6</v>
      </c>
      <c r="G43" s="230">
        <f>IF('Indicator Data'!BA43="No data","x",ROUND(IF('Indicator Data'!BA43&gt;G$4,10,IF('Indicator Data'!BA43&lt;G$3,0,10-(G$4-'Indicator Data'!BA43)/(G$4-G$3)*10)),1))</f>
        <v>6</v>
      </c>
      <c r="H43" s="231">
        <f t="shared" si="10"/>
        <v>6.8</v>
      </c>
      <c r="I43" s="232">
        <f>SUM(IF('Indicator Data'!AN43=0,0,'Indicator Data'!AN43),SUM('Indicator Data'!AO43:AP43))</f>
        <v>223.06113499999998</v>
      </c>
      <c r="J43" s="232">
        <f>I43/'Indicator Data'!CA43*1000000</f>
        <v>40.423598410465061</v>
      </c>
      <c r="K43" s="230">
        <f t="shared" si="16"/>
        <v>0.8</v>
      </c>
      <c r="L43" s="230">
        <f>IF('Indicator Data'!AQ43="No data","x",ROUND(IF('Indicator Data'!AQ43&gt;L$4,10,IF('Indicator Data'!AQ43&lt;L$3,0,10-(L$4-'Indicator Data'!AQ43)/(L$4-L$3)*10)),1))</f>
        <v>1.3</v>
      </c>
      <c r="M43" s="230">
        <f>IF('Indicator Data'!AR43="No data","x",IF('Indicator Data'!AR43=0,0,ROUND(IF('Indicator Data'!AR43&gt;M$4,10,IF('Indicator Data'!AR43&lt;M$3,0,10-(M$4-'Indicator Data'!AR43)/(M$4-M$3)*10)),1)))</f>
        <v>0</v>
      </c>
      <c r="N43" s="231">
        <f t="shared" si="11"/>
        <v>0.7</v>
      </c>
      <c r="O43" s="233">
        <f t="shared" si="12"/>
        <v>5.4</v>
      </c>
      <c r="P43" s="234">
        <f>IF(AND('Indicator Data'!BE43="No data",'Indicator Data'!BF43="No data"),0,SUM('Indicator Data'!BE43:BG43)/1000)</f>
        <v>361.79500000000002</v>
      </c>
      <c r="Q43" s="230">
        <f t="shared" si="17"/>
        <v>8.5</v>
      </c>
      <c r="R43" s="235">
        <f>P43*1000/'Indicator Data'!CA43</f>
        <v>6.5565235229858437E-2</v>
      </c>
      <c r="S43" s="230">
        <f t="shared" si="18"/>
        <v>9</v>
      </c>
      <c r="T43" s="236">
        <f t="shared" si="13"/>
        <v>8.8000000000000007</v>
      </c>
      <c r="U43" s="237">
        <f>IF('Indicator Data'!AV43="No data","x",ROUND(IF('Indicator Data'!AV43&gt;U$4,10,IF('Indicator Data'!AV43&lt;U$3,0,10-(U$4-'Indicator Data'!AV43)/(U$4-U$3)*10)),1))</f>
        <v>6.2</v>
      </c>
      <c r="V43" s="237">
        <f>IF('Indicator Data'!AW43="No data","x",IF('Indicator Data'!AW43=0,0,ROUND(IF('Indicator Data'!AW43&gt;V$4,10,IF('Indicator Data'!AW43&lt;V$3,0,10-(V$4-'Indicator Data'!AW43)/(V$4-V$3)*10)),1)))</f>
        <v>8.3000000000000007</v>
      </c>
      <c r="W43" s="230">
        <f t="shared" si="14"/>
        <v>7.25</v>
      </c>
      <c r="X43" s="230">
        <f>IF('Indicator Data'!AU43="No data","x",ROUND(IF('Indicator Data'!AU43&gt;X$4,10,IF('Indicator Data'!AU43&lt;X$3,0,10-(X$4-'Indicator Data'!AU43)/(X$4-X$3)*10)),1))</f>
        <v>6.8</v>
      </c>
      <c r="Y43" s="230">
        <f>IF('Indicator Data'!AX43="No data","x",ROUND(IF('Indicator Data'!AX43&gt;Y$4,10,IF('Indicator Data'!AX43&lt;Y$3,0,10-(Y$4-'Indicator Data'!AX43)/(Y$4-Y$3)*10)),1))</f>
        <v>5.9</v>
      </c>
      <c r="Z43" s="235">
        <f>IF('Indicator Data'!AY43="No data","x",IF(('Indicator Data'!AY43/'Indicator Data'!CA43)&gt;1,1,IF('Indicator Data'!AY43&gt;'Indicator Data'!AY43,1,'Indicator Data'!AY43/'Indicator Data'!CA43)))</f>
        <v>0.25500716552025593</v>
      </c>
      <c r="AA43" s="230">
        <f t="shared" si="19"/>
        <v>2.8</v>
      </c>
      <c r="AB43" s="238">
        <f t="shared" si="20"/>
        <v>5.7</v>
      </c>
      <c r="AC43" s="230">
        <f>IF('Indicator Data'!AS43="No data","x",ROUND(IF('Indicator Data'!AS43&gt;AC$4,10,IF('Indicator Data'!AS43&lt;AC$3,0,10-(AC$4-'Indicator Data'!AS43)/(AC$4-AC$3)*10)),1))</f>
        <v>3.7</v>
      </c>
      <c r="AD43" s="230">
        <f>IF('Indicator Data'!AT43="No data","x",ROUND(IF('Indicator Data'!AT43&gt;AD$4,10,IF('Indicator Data'!AT43&lt;AD$3,0,10-(AD$4-'Indicator Data'!AT43)/(AD$4-AD$3)*10)),1))</f>
        <v>2.7</v>
      </c>
      <c r="AE43" s="238">
        <f t="shared" si="15"/>
        <v>3.2</v>
      </c>
      <c r="AF43" s="234">
        <f>('Indicator Data'!BD43+'Indicator Data'!BC43*0.5+'Indicator Data'!BB43*0.25)/1000</f>
        <v>138.3115</v>
      </c>
      <c r="AG43" s="239">
        <f>AF43*1000/'Indicator Data'!CA43</f>
        <v>2.5065094963983927E-2</v>
      </c>
      <c r="AH43" s="238">
        <f t="shared" si="21"/>
        <v>2.5</v>
      </c>
      <c r="AI43" s="230">
        <f>IF('Indicator Data'!BH43="No data","x",ROUND(IF('Indicator Data'!BH43&lt;$AI$3,10,IF('Indicator Data'!BH43&gt;$AI$4,0,($AI$4-'Indicator Data'!BH43)/($AI$4-$AI$3)*10)),1))</f>
        <v>7.6</v>
      </c>
      <c r="AJ43" s="230">
        <f>IF('Indicator Data'!BI43="No data","x",ROUND(IF('Indicator Data'!BI43&gt;$AJ$4,10,IF('Indicator Data'!BI43&lt;$AJ$3,0,10-($AJ$4-'Indicator Data'!BI43)/($AJ$4-$AJ$3)*10)),1))</f>
        <v>10</v>
      </c>
      <c r="AK43" s="238">
        <f t="shared" si="22"/>
        <v>8.8000000000000007</v>
      </c>
      <c r="AL43" s="236">
        <f t="shared" si="23"/>
        <v>5.7</v>
      </c>
      <c r="AM43" s="240">
        <f t="shared" si="24"/>
        <v>7.6</v>
      </c>
    </row>
    <row r="44" spans="1:39" s="2" customFormat="1">
      <c r="A44" s="205" t="str">
        <f>'Indicator Data'!A44</f>
        <v>Congo DR</v>
      </c>
      <c r="B44" s="206" t="str">
        <f>'Indicator Data'!B44</f>
        <v>COD</v>
      </c>
      <c r="C44" s="241">
        <f>ROUND(IF('Indicator Data'!AL44="No data",IF((0.1022*LN('Indicator Data'!BZ44)-0.1711)&gt;C$4,0,IF((0.1022*LN('Indicator Data'!BZ44)-0.1711)&lt;C$3,10,(C$4-(0.1022*LN('Indicator Data'!BZ44)-0.1711))/(C$4-C$3)*10)),IF('Indicator Data'!AL44&gt;C$4,0,IF('Indicator Data'!AL44&lt;C$3,10,(C$4-'Indicator Data'!AL44)/(C$4-C$3)*10))),1)</f>
        <v>8.4</v>
      </c>
      <c r="D44" s="230">
        <f>IF('Indicator Data'!AM44="No data","x",ROUND((IF(LOG('Indicator Data'!AM44*1000)&gt;D$4,10,IF(LOG('Indicator Data'!AM44*1000)&lt;D$3,0,10-(D$4-LOG('Indicator Data'!AM44*1000))/(D$4-D$3)*10))),1))</f>
        <v>9.3000000000000007</v>
      </c>
      <c r="E44" s="231">
        <f t="shared" si="9"/>
        <v>8.9</v>
      </c>
      <c r="F44" s="230">
        <f>IF('Indicator Data'!AZ44="No data","x",ROUND(IF('Indicator Data'!AZ44&gt;F$4,10,IF('Indicator Data'!AZ44&lt;F$3,0,10-(F$4-'Indicator Data'!AZ44)/(F$4-F$3)*10)),1))</f>
        <v>8.1999999999999993</v>
      </c>
      <c r="G44" s="230">
        <f>IF('Indicator Data'!BA44="No data","x",ROUND(IF('Indicator Data'!BA44&gt;G$4,10,IF('Indicator Data'!BA44&lt;G$3,0,10-(G$4-'Indicator Data'!BA44)/(G$4-G$3)*10)),1))</f>
        <v>4.3</v>
      </c>
      <c r="H44" s="231">
        <f t="shared" si="10"/>
        <v>6.3</v>
      </c>
      <c r="I44" s="232">
        <f>SUM(IF('Indicator Data'!AN44=0,0,'Indicator Data'!AN44),SUM('Indicator Data'!AO44:AP44))</f>
        <v>5900.6596879999997</v>
      </c>
      <c r="J44" s="232">
        <f>I44/'Indicator Data'!CA44*1000000</f>
        <v>65.883956977717759</v>
      </c>
      <c r="K44" s="230">
        <f t="shared" si="16"/>
        <v>1.3</v>
      </c>
      <c r="L44" s="230">
        <f>IF('Indicator Data'!AQ44="No data","x",ROUND(IF('Indicator Data'!AQ44&gt;L$4,10,IF('Indicator Data'!AQ44&lt;L$3,0,10-(L$4-'Indicator Data'!AQ44)/(L$4-L$3)*10)),1))</f>
        <v>4.0999999999999996</v>
      </c>
      <c r="M44" s="230">
        <f>IF('Indicator Data'!AR44="No data","x",IF('Indicator Data'!AR44=0,0,ROUND(IF('Indicator Data'!AR44&gt;M$4,10,IF('Indicator Data'!AR44&lt;M$3,0,10-(M$4-'Indicator Data'!AR44)/(M$4-M$3)*10)),1)))</f>
        <v>0.7</v>
      </c>
      <c r="N44" s="231">
        <f t="shared" si="11"/>
        <v>2</v>
      </c>
      <c r="O44" s="233">
        <f t="shared" si="12"/>
        <v>6.5</v>
      </c>
      <c r="P44" s="234">
        <f>IF(AND('Indicator Data'!BE44="No data",'Indicator Data'!BF44="No data"),0,SUM('Indicator Data'!BE44:BG44)/1000)</f>
        <v>5603.0829999999996</v>
      </c>
      <c r="Q44" s="230">
        <f t="shared" si="17"/>
        <v>10</v>
      </c>
      <c r="R44" s="235">
        <f>P44*1000/'Indicator Data'!CA44</f>
        <v>6.256135734540294E-2</v>
      </c>
      <c r="S44" s="230">
        <f t="shared" si="18"/>
        <v>8.8000000000000007</v>
      </c>
      <c r="T44" s="236">
        <f t="shared" si="13"/>
        <v>9.4</v>
      </c>
      <c r="U44" s="237">
        <f>IF('Indicator Data'!AV44="No data","x",ROUND(IF('Indicator Data'!AV44&gt;U$4,10,IF('Indicator Data'!AV44&lt;U$3,0,10-(U$4-'Indicator Data'!AV44)/(U$4-U$3)*10)),1))</f>
        <v>1.6</v>
      </c>
      <c r="V44" s="237">
        <f>IF('Indicator Data'!AW44="No data","x",IF('Indicator Data'!AW44=0,0,ROUND(IF('Indicator Data'!AW44&gt;V$4,10,IF('Indicator Data'!AW44&lt;V$3,0,10-(V$4-'Indicator Data'!AW44)/(V$4-V$3)*10)),1)))</f>
        <v>1</v>
      </c>
      <c r="W44" s="230">
        <f t="shared" si="14"/>
        <v>1.3</v>
      </c>
      <c r="X44" s="230">
        <f>IF('Indicator Data'!AU44="No data","x",ROUND(IF('Indicator Data'!AU44&gt;X$4,10,IF('Indicator Data'!AU44&lt;X$3,0,10-(X$4-'Indicator Data'!AU44)/(X$4-X$3)*10)),1))</f>
        <v>5.8</v>
      </c>
      <c r="Y44" s="230">
        <f>IF('Indicator Data'!AX44="No data","x",ROUND(IF('Indicator Data'!AX44&gt;Y$4,10,IF('Indicator Data'!AX44&lt;Y$3,0,10-(Y$4-'Indicator Data'!AX44)/(Y$4-Y$3)*10)),1))</f>
        <v>8</v>
      </c>
      <c r="Z44" s="235">
        <f>IF('Indicator Data'!AY44="No data","x",IF(('Indicator Data'!AY44/'Indicator Data'!CA44)&gt;1,1,IF('Indicator Data'!AY44&gt;'Indicator Data'!AY44,1,'Indicator Data'!AY44/'Indicator Data'!CA44)))</f>
        <v>0.5953513301332346</v>
      </c>
      <c r="AA44" s="230">
        <f t="shared" si="19"/>
        <v>6.6</v>
      </c>
      <c r="AB44" s="238">
        <f t="shared" si="20"/>
        <v>5.4</v>
      </c>
      <c r="AC44" s="230">
        <f>IF('Indicator Data'!AS44="No data","x",ROUND(IF('Indicator Data'!AS44&gt;AC$4,10,IF('Indicator Data'!AS44&lt;AC$3,0,10-(AC$4-'Indicator Data'!AS44)/(AC$4-AC$3)*10)),1))</f>
        <v>6.5</v>
      </c>
      <c r="AD44" s="230">
        <f>IF('Indicator Data'!AT44="No data","x",ROUND(IF('Indicator Data'!AT44&gt;AD$4,10,IF('Indicator Data'!AT44&lt;AD$3,0,10-(AD$4-'Indicator Data'!AT44)/(AD$4-AD$3)*10)),1))</f>
        <v>5.2</v>
      </c>
      <c r="AE44" s="238">
        <f t="shared" si="15"/>
        <v>5.9</v>
      </c>
      <c r="AF44" s="234">
        <f>('Indicator Data'!BD44+'Indicator Data'!BC44*0.5+'Indicator Data'!BB44*0.25)/1000</f>
        <v>573.49300000000005</v>
      </c>
      <c r="AG44" s="239">
        <f>AF44*1000/'Indicator Data'!CA44</f>
        <v>6.4033498179639969E-3</v>
      </c>
      <c r="AH44" s="238">
        <f t="shared" si="21"/>
        <v>0.6</v>
      </c>
      <c r="AI44" s="230">
        <f>IF('Indicator Data'!BH44="No data","x",ROUND(IF('Indicator Data'!BH44&lt;$AI$3,10,IF('Indicator Data'!BH44&gt;$AI$4,0,($AI$4-'Indicator Data'!BH44)/($AI$4-$AI$3)*10)),1))</f>
        <v>8</v>
      </c>
      <c r="AJ44" s="230">
        <f>IF('Indicator Data'!BI44="No data","x",ROUND(IF('Indicator Data'!BI44&gt;$AJ$4,10,IF('Indicator Data'!BI44&lt;$AJ$3,0,10-($AJ$4-'Indicator Data'!BI44)/($AJ$4-$AJ$3)*10)),1))</f>
        <v>10</v>
      </c>
      <c r="AK44" s="238">
        <f t="shared" si="22"/>
        <v>9</v>
      </c>
      <c r="AL44" s="236">
        <f t="shared" si="23"/>
        <v>6</v>
      </c>
      <c r="AM44" s="240">
        <f t="shared" si="24"/>
        <v>8.1999999999999993</v>
      </c>
    </row>
    <row r="45" spans="1:39" s="2" customFormat="1">
      <c r="A45" s="205" t="str">
        <f>'Indicator Data'!A45</f>
        <v>Costa Rica</v>
      </c>
      <c r="B45" s="206" t="str">
        <f>'Indicator Data'!B45</f>
        <v>CRI</v>
      </c>
      <c r="C45" s="241">
        <f>ROUND(IF('Indicator Data'!AL45="No data",IF((0.1022*LN('Indicator Data'!BZ45)-0.1711)&gt;C$4,0,IF((0.1022*LN('Indicator Data'!BZ45)-0.1711)&lt;C$3,10,(C$4-(0.1022*LN('Indicator Data'!BZ45)-0.1711))/(C$4-C$3)*10)),IF('Indicator Data'!AL45&gt;C$4,0,IF('Indicator Data'!AL45&lt;C$3,10,(C$4-'Indicator Data'!AL45)/(C$4-C$3)*10))),1)</f>
        <v>1.8</v>
      </c>
      <c r="D45" s="230" t="str">
        <f>IF('Indicator Data'!AM45="No data","x",ROUND((IF(LOG('Indicator Data'!AM45*1000)&gt;D$4,10,IF(LOG('Indicator Data'!AM45*1000)&lt;D$3,0,10-(D$4-LOG('Indicator Data'!AM45*1000))/(D$4-D$3)*10))),1))</f>
        <v>x</v>
      </c>
      <c r="E45" s="231">
        <f t="shared" si="9"/>
        <v>1.8</v>
      </c>
      <c r="F45" s="230">
        <f>IF('Indicator Data'!AZ45="No data","x",ROUND(IF('Indicator Data'!AZ45&gt;F$4,10,IF('Indicator Data'!AZ45&lt;F$3,0,10-(F$4-'Indicator Data'!AZ45)/(F$4-F$3)*10)),1))</f>
        <v>3.8</v>
      </c>
      <c r="G45" s="230">
        <f>IF('Indicator Data'!BA45="No data","x",ROUND(IF('Indicator Data'!BA45&gt;G$4,10,IF('Indicator Data'!BA45&lt;G$3,0,10-(G$4-'Indicator Data'!BA45)/(G$4-G$3)*10)),1))</f>
        <v>5.8</v>
      </c>
      <c r="H45" s="231">
        <f t="shared" si="10"/>
        <v>4.8</v>
      </c>
      <c r="I45" s="232">
        <f>SUM(IF('Indicator Data'!AN45=0,0,'Indicator Data'!AN45),SUM('Indicator Data'!AO45:AP45))</f>
        <v>121.492887</v>
      </c>
      <c r="J45" s="232">
        <f>I45/'Indicator Data'!CA45*1000000</f>
        <v>23.84966001938708</v>
      </c>
      <c r="K45" s="230">
        <f t="shared" si="16"/>
        <v>0.5</v>
      </c>
      <c r="L45" s="230">
        <f>IF('Indicator Data'!AQ45="No data","x",ROUND(IF('Indicator Data'!AQ45&gt;L$4,10,IF('Indicator Data'!AQ45&lt;L$3,0,10-(L$4-'Indicator Data'!AQ45)/(L$4-L$3)*10)),1))</f>
        <v>0.1</v>
      </c>
      <c r="M45" s="230">
        <f>IF('Indicator Data'!AR45="No data","x",IF('Indicator Data'!AR45=0,0,ROUND(IF('Indicator Data'!AR45&gt;M$4,10,IF('Indicator Data'!AR45&lt;M$3,0,10-(M$4-'Indicator Data'!AR45)/(M$4-M$3)*10)),1)))</f>
        <v>0.3</v>
      </c>
      <c r="N45" s="231">
        <f t="shared" si="11"/>
        <v>0.3</v>
      </c>
      <c r="O45" s="233">
        <f t="shared" si="12"/>
        <v>2.2000000000000002</v>
      </c>
      <c r="P45" s="234">
        <f>IF(AND('Indicator Data'!BE45="No data",'Indicator Data'!BF45="No data"),0,SUM('Indicator Data'!BE45:BG45)/1000)</f>
        <v>121.79300000000001</v>
      </c>
      <c r="Q45" s="230">
        <f t="shared" si="17"/>
        <v>7</v>
      </c>
      <c r="R45" s="235">
        <f>P45*1000/'Indicator Data'!CA45</f>
        <v>2.390857369897886E-2</v>
      </c>
      <c r="S45" s="230">
        <f t="shared" si="18"/>
        <v>7</v>
      </c>
      <c r="T45" s="236">
        <f t="shared" si="13"/>
        <v>7</v>
      </c>
      <c r="U45" s="237">
        <f>IF('Indicator Data'!AV45="No data","x",ROUND(IF('Indicator Data'!AV45&gt;U$4,10,IF('Indicator Data'!AV45&lt;U$3,0,10-(U$4-'Indicator Data'!AV45)/(U$4-U$3)*10)),1))</f>
        <v>0.8</v>
      </c>
      <c r="V45" s="237">
        <f>IF('Indicator Data'!AW45="No data","x",IF('Indicator Data'!AW45=0,0,ROUND(IF('Indicator Data'!AW45&gt;V$4,10,IF('Indicator Data'!AW45&lt;V$3,0,10-(V$4-'Indicator Data'!AW45)/(V$4-V$3)*10)),1)))</f>
        <v>1.1000000000000001</v>
      </c>
      <c r="W45" s="230">
        <f t="shared" si="14"/>
        <v>0.95000000000000007</v>
      </c>
      <c r="X45" s="230">
        <f>IF('Indicator Data'!AU45="No data","x",ROUND(IF('Indicator Data'!AU45&gt;X$4,10,IF('Indicator Data'!AU45&lt;X$3,0,10-(X$4-'Indicator Data'!AU45)/(X$4-X$3)*10)),1))</f>
        <v>0.2</v>
      </c>
      <c r="Y45" s="230">
        <f>IF('Indicator Data'!AX45="No data","x",ROUND(IF('Indicator Data'!AX45&gt;Y$4,10,IF('Indicator Data'!AX45&lt;Y$3,0,10-(Y$4-'Indicator Data'!AX45)/(Y$4-Y$3)*10)),1))</f>
        <v>0</v>
      </c>
      <c r="Z45" s="235">
        <f>IF('Indicator Data'!AY45="No data","x",IF(('Indicator Data'!AY45/'Indicator Data'!CA45)&gt;1,1,IF('Indicator Data'!AY45&gt;'Indicator Data'!AY45,1,'Indicator Data'!AY45/'Indicator Data'!CA45)))</f>
        <v>1.9652092591567446E-3</v>
      </c>
      <c r="AA45" s="230">
        <f t="shared" si="19"/>
        <v>0</v>
      </c>
      <c r="AB45" s="238">
        <f t="shared" si="20"/>
        <v>0.3</v>
      </c>
      <c r="AC45" s="230">
        <f>IF('Indicator Data'!AS45="No data","x",ROUND(IF('Indicator Data'!AS45&gt;AC$4,10,IF('Indicator Data'!AS45&lt;AC$3,0,10-(AC$4-'Indicator Data'!AS45)/(AC$4-AC$3)*10)),1))</f>
        <v>0.7</v>
      </c>
      <c r="AD45" s="230" t="str">
        <f>IF('Indicator Data'!AT45="No data","x",ROUND(IF('Indicator Data'!AT45&gt;AD$4,10,IF('Indicator Data'!AT45&lt;AD$3,0,10-(AD$4-'Indicator Data'!AT45)/(AD$4-AD$3)*10)),1))</f>
        <v>x</v>
      </c>
      <c r="AE45" s="238">
        <f t="shared" si="15"/>
        <v>0.7</v>
      </c>
      <c r="AF45" s="234">
        <f>('Indicator Data'!BD45+'Indicator Data'!BC45*0.5+'Indicator Data'!BB45*0.25)/1000</f>
        <v>16.981000000000002</v>
      </c>
      <c r="AG45" s="239">
        <f>AF45*1000/'Indicator Data'!CA45</f>
        <v>3.3334550424273975E-3</v>
      </c>
      <c r="AH45" s="238">
        <f t="shared" si="21"/>
        <v>0.3</v>
      </c>
      <c r="AI45" s="230">
        <f>IF('Indicator Data'!BH45="No data","x",ROUND(IF('Indicator Data'!BH45&lt;$AI$3,10,IF('Indicator Data'!BH45&gt;$AI$4,0,($AI$4-'Indicator Data'!BH45)/($AI$4-$AI$3)*10)),1))</f>
        <v>3.5</v>
      </c>
      <c r="AJ45" s="230">
        <f>IF('Indicator Data'!BI45="No data","x",ROUND(IF('Indicator Data'!BI45&gt;$AJ$4,10,IF('Indicator Data'!BI45&lt;$AJ$3,0,10-($AJ$4-'Indicator Data'!BI45)/($AJ$4-$AJ$3)*10)),1))</f>
        <v>0</v>
      </c>
      <c r="AK45" s="238">
        <f t="shared" si="22"/>
        <v>1.8</v>
      </c>
      <c r="AL45" s="236">
        <f t="shared" si="23"/>
        <v>0.8</v>
      </c>
      <c r="AM45" s="240">
        <f t="shared" si="24"/>
        <v>4.5999999999999996</v>
      </c>
    </row>
    <row r="46" spans="1:39" s="2" customFormat="1">
      <c r="A46" s="205" t="str">
        <f>'Indicator Data'!A46</f>
        <v>Côte d'Ivoire</v>
      </c>
      <c r="B46" s="206" t="str">
        <f>'Indicator Data'!B46</f>
        <v>CIV</v>
      </c>
      <c r="C46" s="241">
        <f>ROUND(IF('Indicator Data'!AL46="No data",IF((0.1022*LN('Indicator Data'!BZ46)-0.1711)&gt;C$4,0,IF((0.1022*LN('Indicator Data'!BZ46)-0.1711)&lt;C$3,10,(C$4-(0.1022*LN('Indicator Data'!BZ46)-0.1711))/(C$4-C$3)*10)),IF('Indicator Data'!AL46&gt;C$4,0,IF('Indicator Data'!AL46&lt;C$3,10,(C$4-'Indicator Data'!AL46)/(C$4-C$3)*10))),1)</f>
        <v>7.2</v>
      </c>
      <c r="D46" s="230">
        <f>IF('Indicator Data'!AM46="No data","x",ROUND((IF(LOG('Indicator Data'!AM46*1000)&gt;D$4,10,IF(LOG('Indicator Data'!AM46*1000)&lt;D$3,0,10-(D$4-LOG('Indicator Data'!AM46*1000))/(D$4-D$3)*10))),1))</f>
        <v>8.8000000000000007</v>
      </c>
      <c r="E46" s="231">
        <f t="shared" si="9"/>
        <v>8.1</v>
      </c>
      <c r="F46" s="230">
        <f>IF('Indicator Data'!AZ46="No data","x",ROUND(IF('Indicator Data'!AZ46&gt;F$4,10,IF('Indicator Data'!AZ46&lt;F$3,0,10-(F$4-'Indicator Data'!AZ46)/(F$4-F$3)*10)),1))</f>
        <v>8.5</v>
      </c>
      <c r="G46" s="230">
        <f>IF('Indicator Data'!BA46="No data","x",ROUND(IF('Indicator Data'!BA46&gt;G$4,10,IF('Indicator Data'!BA46&lt;G$3,0,10-(G$4-'Indicator Data'!BA46)/(G$4-G$3)*10)),1))</f>
        <v>4.0999999999999996</v>
      </c>
      <c r="H46" s="231">
        <f t="shared" si="10"/>
        <v>6.3</v>
      </c>
      <c r="I46" s="232">
        <f>SUM(IF('Indicator Data'!AN46=0,0,'Indicator Data'!AN46),SUM('Indicator Data'!AO46:AP46))</f>
        <v>1142.7229159999999</v>
      </c>
      <c r="J46" s="232">
        <f>I46/'Indicator Data'!CA46*1000000</f>
        <v>43.320608189883529</v>
      </c>
      <c r="K46" s="230">
        <f t="shared" si="16"/>
        <v>0.9</v>
      </c>
      <c r="L46" s="230">
        <f>IF('Indicator Data'!AQ46="No data","x",ROUND(IF('Indicator Data'!AQ46&gt;L$4,10,IF('Indicator Data'!AQ46&lt;L$3,0,10-(L$4-'Indicator Data'!AQ46)/(L$4-L$3)*10)),1))</f>
        <v>1.4</v>
      </c>
      <c r="M46" s="230">
        <f>IF('Indicator Data'!AR46="No data","x",IF('Indicator Data'!AR46=0,0,ROUND(IF('Indicator Data'!AR46&gt;M$4,10,IF('Indicator Data'!AR46&lt;M$3,0,10-(M$4-'Indicator Data'!AR46)/(M$4-M$3)*10)),1)))</f>
        <v>0.2</v>
      </c>
      <c r="N46" s="231">
        <f t="shared" si="11"/>
        <v>0.8</v>
      </c>
      <c r="O46" s="233">
        <f t="shared" si="12"/>
        <v>5.8</v>
      </c>
      <c r="P46" s="234">
        <f>IF(AND('Indicator Data'!BE46="No data",'Indicator Data'!BF46="No data"),0,SUM('Indicator Data'!BE46:BG46)/1000)</f>
        <v>310.666</v>
      </c>
      <c r="Q46" s="230">
        <f t="shared" si="17"/>
        <v>8.3000000000000007</v>
      </c>
      <c r="R46" s="235">
        <f>P46*1000/'Indicator Data'!CA46</f>
        <v>1.1777343287231633E-2</v>
      </c>
      <c r="S46" s="230">
        <f t="shared" si="18"/>
        <v>5.9</v>
      </c>
      <c r="T46" s="236">
        <f t="shared" si="13"/>
        <v>7.1</v>
      </c>
      <c r="U46" s="237">
        <f>IF('Indicator Data'!AV46="No data","x",ROUND(IF('Indicator Data'!AV46&gt;U$4,10,IF('Indicator Data'!AV46&lt;U$3,0,10-(U$4-'Indicator Data'!AV46)/(U$4-U$3)*10)),1))</f>
        <v>4.8</v>
      </c>
      <c r="V46" s="237">
        <f>IF('Indicator Data'!AW46="No data","x",IF('Indicator Data'!AW46=0,0,ROUND(IF('Indicator Data'!AW46&gt;V$4,10,IF('Indicator Data'!AW46&lt;V$3,0,10-(V$4-'Indicator Data'!AW46)/(V$4-V$3)*10)),1)))</f>
        <v>2.7</v>
      </c>
      <c r="W46" s="230">
        <f t="shared" si="14"/>
        <v>3.75</v>
      </c>
      <c r="X46" s="230">
        <f>IF('Indicator Data'!AU46="No data","x",ROUND(IF('Indicator Data'!AU46&gt;X$4,10,IF('Indicator Data'!AU46&lt;X$3,0,10-(X$4-'Indicator Data'!AU46)/(X$4-X$3)*10)),1))</f>
        <v>2.5</v>
      </c>
      <c r="Y46" s="230">
        <f>IF('Indicator Data'!AX46="No data","x",ROUND(IF('Indicator Data'!AX46&gt;Y$4,10,IF('Indicator Data'!AX46&lt;Y$3,0,10-(Y$4-'Indicator Data'!AX46)/(Y$4-Y$3)*10)),1))</f>
        <v>8.3000000000000007</v>
      </c>
      <c r="Z46" s="235">
        <f>IF('Indicator Data'!AY46="No data","x",IF(('Indicator Data'!AY46/'Indicator Data'!CA46)&gt;1,1,IF('Indicator Data'!AY46&gt;'Indicator Data'!AY46,1,'Indicator Data'!AY46/'Indicator Data'!CA46)))</f>
        <v>0.82316489611242583</v>
      </c>
      <c r="AA46" s="230">
        <f t="shared" si="19"/>
        <v>9.1</v>
      </c>
      <c r="AB46" s="238">
        <f t="shared" si="20"/>
        <v>5.9</v>
      </c>
      <c r="AC46" s="230">
        <f>IF('Indicator Data'!AS46="No data","x",ROUND(IF('Indicator Data'!AS46&gt;AC$4,10,IF('Indicator Data'!AS46&lt;AC$3,0,10-(AC$4-'Indicator Data'!AS46)/(AC$4-AC$3)*10)),1))</f>
        <v>6.1</v>
      </c>
      <c r="AD46" s="230">
        <f>IF('Indicator Data'!AT46="No data","x",ROUND(IF('Indicator Data'!AT46&gt;AD$4,10,IF('Indicator Data'!AT46&lt;AD$3,0,10-(AD$4-'Indicator Data'!AT46)/(AD$4-AD$3)*10)),1))</f>
        <v>2.8</v>
      </c>
      <c r="AE46" s="238">
        <f t="shared" si="15"/>
        <v>4.5</v>
      </c>
      <c r="AF46" s="234">
        <f>('Indicator Data'!BD46+'Indicator Data'!BC46*0.5+'Indicator Data'!BB46*0.25)/1000</f>
        <v>9.3285</v>
      </c>
      <c r="AG46" s="239">
        <f>AF46*1000/'Indicator Data'!CA46</f>
        <v>3.5364329168605606E-4</v>
      </c>
      <c r="AH46" s="238">
        <f t="shared" si="21"/>
        <v>0</v>
      </c>
      <c r="AI46" s="230">
        <f>IF('Indicator Data'!BH46="No data","x",ROUND(IF('Indicator Data'!BH46&lt;$AI$3,10,IF('Indicator Data'!BH46&gt;$AI$4,0,($AI$4-'Indicator Data'!BH46)/($AI$4-$AI$3)*10)),1))</f>
        <v>2.8</v>
      </c>
      <c r="AJ46" s="230">
        <f>IF('Indicator Data'!BI46="No data","x",ROUND(IF('Indicator Data'!BI46&gt;$AJ$4,10,IF('Indicator Data'!BI46&lt;$AJ$3,0,10-($AJ$4-'Indicator Data'!BI46)/($AJ$4-$AJ$3)*10)),1))</f>
        <v>3.3</v>
      </c>
      <c r="AK46" s="238">
        <f t="shared" si="22"/>
        <v>3.1</v>
      </c>
      <c r="AL46" s="236">
        <f t="shared" si="23"/>
        <v>3.7</v>
      </c>
      <c r="AM46" s="240">
        <f t="shared" si="24"/>
        <v>5.7</v>
      </c>
    </row>
    <row r="47" spans="1:39" s="2" customFormat="1">
      <c r="A47" s="205" t="str">
        <f>'Indicator Data'!A47</f>
        <v>Croatia</v>
      </c>
      <c r="B47" s="206" t="str">
        <f>'Indicator Data'!B47</f>
        <v>HRV</v>
      </c>
      <c r="C47" s="241">
        <f>ROUND(IF('Indicator Data'!AL47="No data",IF((0.1022*LN('Indicator Data'!BZ47)-0.1711)&gt;C$4,0,IF((0.1022*LN('Indicator Data'!BZ47)-0.1711)&lt;C$3,10,(C$4-(0.1022*LN('Indicator Data'!BZ47)-0.1711))/(C$4-C$3)*10)),IF('Indicator Data'!AL47&gt;C$4,0,IF('Indicator Data'!AL47&lt;C$3,10,(C$4-'Indicator Data'!AL47)/(C$4-C$3)*10))),1)</f>
        <v>1</v>
      </c>
      <c r="D47" s="230" t="str">
        <f>IF('Indicator Data'!AM47="No data","x",ROUND((IF(LOG('Indicator Data'!AM47*1000)&gt;D$4,10,IF(LOG('Indicator Data'!AM47*1000)&lt;D$3,0,10-(D$4-LOG('Indicator Data'!AM47*1000))/(D$4-D$3)*10))),1))</f>
        <v>x</v>
      </c>
      <c r="E47" s="231">
        <f t="shared" si="9"/>
        <v>1</v>
      </c>
      <c r="F47" s="230">
        <f>IF('Indicator Data'!AZ47="No data","x",ROUND(IF('Indicator Data'!AZ47&gt;F$4,10,IF('Indicator Data'!AZ47&lt;F$3,0,10-(F$4-'Indicator Data'!AZ47)/(F$4-F$3)*10)),1))</f>
        <v>1.5</v>
      </c>
      <c r="G47" s="230">
        <f>IF('Indicator Data'!BA47="No data","x",ROUND(IF('Indicator Data'!BA47&gt;G$4,10,IF('Indicator Data'!BA47&lt;G$3,0,10-(G$4-'Indicator Data'!BA47)/(G$4-G$3)*10)),1))</f>
        <v>1.2</v>
      </c>
      <c r="H47" s="231">
        <f t="shared" si="10"/>
        <v>1.4</v>
      </c>
      <c r="I47" s="232">
        <f>SUM(IF('Indicator Data'!AN47=0,0,'Indicator Data'!AN47),SUM('Indicator Data'!AO47:AP47))</f>
        <v>3.699932</v>
      </c>
      <c r="J47" s="232">
        <f>I47/'Indicator Data'!CA47*1000000</f>
        <v>0.90126442414965358</v>
      </c>
      <c r="K47" s="230">
        <f t="shared" si="16"/>
        <v>0</v>
      </c>
      <c r="L47" s="230" t="str">
        <f>IF('Indicator Data'!AQ47="No data","x",ROUND(IF('Indicator Data'!AQ47&gt;L$4,10,IF('Indicator Data'!AQ47&lt;L$3,0,10-(L$4-'Indicator Data'!AQ47)/(L$4-L$3)*10)),1))</f>
        <v>x</v>
      </c>
      <c r="M47" s="230">
        <f>IF('Indicator Data'!AR47="No data","x",IF('Indicator Data'!AR47=0,0,ROUND(IF('Indicator Data'!AR47&gt;M$4,10,IF('Indicator Data'!AR47&lt;M$3,0,10-(M$4-'Indicator Data'!AR47)/(M$4-M$3)*10)),1)))</f>
        <v>2.4</v>
      </c>
      <c r="N47" s="231">
        <f t="shared" si="11"/>
        <v>1.2</v>
      </c>
      <c r="O47" s="233">
        <f t="shared" si="12"/>
        <v>1.2</v>
      </c>
      <c r="P47" s="234">
        <f>IF(AND('Indicator Data'!BE47="No data",'Indicator Data'!BF47="No data"),0,SUM('Indicator Data'!BE47:BG47)/1000)</f>
        <v>1.538</v>
      </c>
      <c r="Q47" s="230">
        <f t="shared" si="17"/>
        <v>0.6</v>
      </c>
      <c r="R47" s="235">
        <f>P47*1000/'Indicator Data'!CA47</f>
        <v>3.7464058375726017E-4</v>
      </c>
      <c r="S47" s="230">
        <f t="shared" si="18"/>
        <v>2.5</v>
      </c>
      <c r="T47" s="236">
        <f t="shared" si="13"/>
        <v>1.6</v>
      </c>
      <c r="U47" s="237">
        <f>IF('Indicator Data'!AV47="No data","x",ROUND(IF('Indicator Data'!AV47&gt;U$4,10,IF('Indicator Data'!AV47&lt;U$3,0,10-(U$4-'Indicator Data'!AV47)/(U$4-U$3)*10)),1))</f>
        <v>0.2</v>
      </c>
      <c r="V47" s="237">
        <f>IF('Indicator Data'!AW47="No data","x",IF('Indicator Data'!AW47=0,0,ROUND(IF('Indicator Data'!AW47&gt;V$4,10,IF('Indicator Data'!AW47&lt;V$3,0,10-(V$4-'Indicator Data'!AW47)/(V$4-V$3)*10)),1)))</f>
        <v>0.1</v>
      </c>
      <c r="W47" s="230">
        <f t="shared" si="14"/>
        <v>0.15000000000000002</v>
      </c>
      <c r="X47" s="230">
        <f>IF('Indicator Data'!AU47="No data","x",ROUND(IF('Indicator Data'!AU47&gt;X$4,10,IF('Indicator Data'!AU47&lt;X$3,0,10-(X$4-'Indicator Data'!AU47)/(X$4-X$3)*10)),1))</f>
        <v>0.1</v>
      </c>
      <c r="Y47" s="230" t="str">
        <f>IF('Indicator Data'!AX47="No data","x",ROUND(IF('Indicator Data'!AX47&gt;Y$4,10,IF('Indicator Data'!AX47&lt;Y$3,0,10-(Y$4-'Indicator Data'!AX47)/(Y$4-Y$3)*10)),1))</f>
        <v>x</v>
      </c>
      <c r="Z47" s="235">
        <f>IF('Indicator Data'!AY47="No data","x",IF(('Indicator Data'!AY47/'Indicator Data'!CA47)&gt;1,1,IF('Indicator Data'!AY47&gt;'Indicator Data'!AY47,1,'Indicator Data'!AY47/'Indicator Data'!CA47)))</f>
        <v>2.4358945627910287E-7</v>
      </c>
      <c r="AA47" s="230">
        <f t="shared" si="19"/>
        <v>0</v>
      </c>
      <c r="AB47" s="238">
        <f t="shared" si="20"/>
        <v>0.1</v>
      </c>
      <c r="AC47" s="230">
        <f>IF('Indicator Data'!AS47="No data","x",ROUND(IF('Indicator Data'!AS47&gt;AC$4,10,IF('Indicator Data'!AS47&lt;AC$3,0,10-(AC$4-'Indicator Data'!AS47)/(AC$4-AC$3)*10)),1))</f>
        <v>0.4</v>
      </c>
      <c r="AD47" s="230" t="str">
        <f>IF('Indicator Data'!AT47="No data","x",ROUND(IF('Indicator Data'!AT47&gt;AD$4,10,IF('Indicator Data'!AT47&lt;AD$3,0,10-(AD$4-'Indicator Data'!AT47)/(AD$4-AD$3)*10)),1))</f>
        <v>x</v>
      </c>
      <c r="AE47" s="238">
        <f t="shared" si="15"/>
        <v>0.4</v>
      </c>
      <c r="AF47" s="234">
        <f>('Indicator Data'!BD47+'Indicator Data'!BC47*0.5+'Indicator Data'!BB47*0.25)/1000</f>
        <v>114.19074999999999</v>
      </c>
      <c r="AG47" s="239">
        <f>AF47*1000/'Indicator Data'!CA47</f>
        <v>2.7815662704602964E-2</v>
      </c>
      <c r="AH47" s="238">
        <f t="shared" si="21"/>
        <v>2.8</v>
      </c>
      <c r="AI47" s="230">
        <f>IF('Indicator Data'!BH47="No data","x",ROUND(IF('Indicator Data'!BH47&lt;$AI$3,10,IF('Indicator Data'!BH47&gt;$AI$4,0,($AI$4-'Indicator Data'!BH47)/($AI$4-$AI$3)*10)),1))</f>
        <v>3.5</v>
      </c>
      <c r="AJ47" s="230">
        <f>IF('Indicator Data'!BI47="No data","x",ROUND(IF('Indicator Data'!BI47&gt;$AJ$4,10,IF('Indicator Data'!BI47&lt;$AJ$3,0,10-($AJ$4-'Indicator Data'!BI47)/($AJ$4-$AJ$3)*10)),1))</f>
        <v>0</v>
      </c>
      <c r="AK47" s="238">
        <f t="shared" si="22"/>
        <v>1.8</v>
      </c>
      <c r="AL47" s="236">
        <f t="shared" si="23"/>
        <v>1.3</v>
      </c>
      <c r="AM47" s="240">
        <f t="shared" si="24"/>
        <v>1.5</v>
      </c>
    </row>
    <row r="48" spans="1:39" s="2" customFormat="1">
      <c r="A48" s="205" t="str">
        <f>'Indicator Data'!A48</f>
        <v>Cuba</v>
      </c>
      <c r="B48" s="206" t="str">
        <f>'Indicator Data'!B48</f>
        <v>CUB</v>
      </c>
      <c r="C48" s="241">
        <f>ROUND(IF('Indicator Data'!AL48="No data",IF((0.1022*LN('Indicator Data'!BZ48)-0.1711)&gt;C$4,0,IF((0.1022*LN('Indicator Data'!BZ48)-0.1711)&lt;C$3,10,(C$4-(0.1022*LN('Indicator Data'!BZ48)-0.1711))/(C$4-C$3)*10)),IF('Indicator Data'!AL48&gt;C$4,0,IF('Indicator Data'!AL48&lt;C$3,10,(C$4-'Indicator Data'!AL48)/(C$4-C$3)*10))),1)</f>
        <v>2.2999999999999998</v>
      </c>
      <c r="D48" s="230">
        <f>IF('Indicator Data'!AM48="No data","x",ROUND((IF(LOG('Indicator Data'!AM48*1000)&gt;D$4,10,IF(LOG('Indicator Data'!AM48*1000)&lt;D$3,0,10-(D$4-LOG('Indicator Data'!AM48*1000))/(D$4-D$3)*10))),1))</f>
        <v>0.8</v>
      </c>
      <c r="E48" s="231">
        <f t="shared" si="9"/>
        <v>1.6</v>
      </c>
      <c r="F48" s="230">
        <f>IF('Indicator Data'!AZ48="No data","x",ROUND(IF('Indicator Data'!AZ48&gt;F$4,10,IF('Indicator Data'!AZ48&lt;F$3,0,10-(F$4-'Indicator Data'!AZ48)/(F$4-F$3)*10)),1))</f>
        <v>4.0999999999999996</v>
      </c>
      <c r="G48" s="230" t="str">
        <f>IF('Indicator Data'!BA48="No data","x",ROUND(IF('Indicator Data'!BA48&gt;G$4,10,IF('Indicator Data'!BA48&lt;G$3,0,10-(G$4-'Indicator Data'!BA48)/(G$4-G$3)*10)),1))</f>
        <v>x</v>
      </c>
      <c r="H48" s="231">
        <f t="shared" si="10"/>
        <v>4.0999999999999996</v>
      </c>
      <c r="I48" s="232">
        <f>SUM(IF('Indicator Data'!AN48=0,0,'Indicator Data'!AN48),SUM('Indicator Data'!AO48:AP48))</f>
        <v>372.40744599999999</v>
      </c>
      <c r="J48" s="232">
        <f>I48/'Indicator Data'!CA48*1000000</f>
        <v>32.878968087202743</v>
      </c>
      <c r="K48" s="230">
        <f t="shared" si="16"/>
        <v>0.7</v>
      </c>
      <c r="L48" s="230">
        <f>IF('Indicator Data'!AQ48="No data","x",ROUND(IF('Indicator Data'!AQ48&gt;L$4,10,IF('Indicator Data'!AQ48&lt;L$3,0,10-(L$4-'Indicator Data'!AQ48)/(L$4-L$3)*10)),1))</f>
        <v>2</v>
      </c>
      <c r="M48" s="230" t="str">
        <f>IF('Indicator Data'!AR48="No data","x",IF('Indicator Data'!AR48=0,0,ROUND(IF('Indicator Data'!AR48&gt;M$4,10,IF('Indicator Data'!AR48&lt;M$3,0,10-(M$4-'Indicator Data'!AR48)/(M$4-M$3)*10)),1)))</f>
        <v>x</v>
      </c>
      <c r="N48" s="231">
        <f t="shared" si="11"/>
        <v>1.4</v>
      </c>
      <c r="O48" s="233">
        <f t="shared" si="12"/>
        <v>2.2000000000000002</v>
      </c>
      <c r="P48" s="234">
        <f>IF(AND('Indicator Data'!BE48="No data",'Indicator Data'!BF48="No data"),0,SUM('Indicator Data'!BE48:BG48)/1000)</f>
        <v>0.252</v>
      </c>
      <c r="Q48" s="230">
        <f t="shared" si="17"/>
        <v>0</v>
      </c>
      <c r="R48" s="235">
        <f>P48*1000/'Indicator Data'!CA48</f>
        <v>2.2248480923163636E-5</v>
      </c>
      <c r="S48" s="230">
        <f t="shared" si="18"/>
        <v>0</v>
      </c>
      <c r="T48" s="236">
        <f t="shared" si="13"/>
        <v>0</v>
      </c>
      <c r="U48" s="237">
        <f>IF('Indicator Data'!AV48="No data","x",ROUND(IF('Indicator Data'!AV48&gt;U$4,10,IF('Indicator Data'!AV48&lt;U$3,0,10-(U$4-'Indicator Data'!AV48)/(U$4-U$3)*10)),1))</f>
        <v>0.8</v>
      </c>
      <c r="V48" s="237">
        <f>IF('Indicator Data'!AW48="No data","x",IF('Indicator Data'!AW48=0,0,ROUND(IF('Indicator Data'!AW48&gt;V$4,10,IF('Indicator Data'!AW48&lt;V$3,0,10-(V$4-'Indicator Data'!AW48)/(V$4-V$3)*10)),1)))</f>
        <v>0.9</v>
      </c>
      <c r="W48" s="230">
        <f t="shared" si="14"/>
        <v>0.85000000000000009</v>
      </c>
      <c r="X48" s="230">
        <f>IF('Indicator Data'!AU48="No data","x",ROUND(IF('Indicator Data'!AU48&gt;X$4,10,IF('Indicator Data'!AU48&lt;X$3,0,10-(X$4-'Indicator Data'!AU48)/(X$4-X$3)*10)),1))</f>
        <v>0.1</v>
      </c>
      <c r="Y48" s="230" t="str">
        <f>IF('Indicator Data'!AX48="No data","x",ROUND(IF('Indicator Data'!AX48&gt;Y$4,10,IF('Indicator Data'!AX48&lt;Y$3,0,10-(Y$4-'Indicator Data'!AX48)/(Y$4-Y$3)*10)),1))</f>
        <v>x</v>
      </c>
      <c r="Z48" s="235">
        <f>IF('Indicator Data'!AY48="No data","x",IF(('Indicator Data'!AY48/'Indicator Data'!CA48)&gt;1,1,IF('Indicator Data'!AY48&gt;'Indicator Data'!AY48,1,'Indicator Data'!AY48/'Indicator Data'!CA48)))</f>
        <v>3.0415086023928063E-4</v>
      </c>
      <c r="AA48" s="230">
        <f t="shared" si="19"/>
        <v>0</v>
      </c>
      <c r="AB48" s="238">
        <f t="shared" si="20"/>
        <v>0.3</v>
      </c>
      <c r="AC48" s="230">
        <f>IF('Indicator Data'!AS48="No data","x",ROUND(IF('Indicator Data'!AS48&gt;AC$4,10,IF('Indicator Data'!AS48&lt;AC$3,0,10-(AC$4-'Indicator Data'!AS48)/(AC$4-AC$3)*10)),1))</f>
        <v>0.4</v>
      </c>
      <c r="AD48" s="230" t="str">
        <f>IF('Indicator Data'!AT48="No data","x",ROUND(IF('Indicator Data'!AT48&gt;AD$4,10,IF('Indicator Data'!AT48&lt;AD$3,0,10-(AD$4-'Indicator Data'!AT48)/(AD$4-AD$3)*10)),1))</f>
        <v>x</v>
      </c>
      <c r="AE48" s="238">
        <f t="shared" si="15"/>
        <v>0.4</v>
      </c>
      <c r="AF48" s="234">
        <f>('Indicator Data'!BD48+'Indicator Data'!BC48*0.5+'Indicator Data'!BB48*0.25)/1000</f>
        <v>4.6942500000000003</v>
      </c>
      <c r="AG48" s="239">
        <f>AF48*1000/'Indicator Data'!CA48</f>
        <v>4.1444417291095593E-4</v>
      </c>
      <c r="AH48" s="238">
        <f t="shared" si="21"/>
        <v>0</v>
      </c>
      <c r="AI48" s="230">
        <f>IF('Indicator Data'!BH48="No data","x",ROUND(IF('Indicator Data'!BH48&lt;$AI$3,10,IF('Indicator Data'!BH48&gt;$AI$4,0,($AI$4-'Indicator Data'!BH48)/($AI$4-$AI$3)*10)),1))</f>
        <v>1.7</v>
      </c>
      <c r="AJ48" s="230">
        <f>IF('Indicator Data'!BI48="No data","x",ROUND(IF('Indicator Data'!BI48&gt;$AJ$4,10,IF('Indicator Data'!BI48&lt;$AJ$3,0,10-($AJ$4-'Indicator Data'!BI48)/($AJ$4-$AJ$3)*10)),1))</f>
        <v>0</v>
      </c>
      <c r="AK48" s="238">
        <f t="shared" si="22"/>
        <v>0.9</v>
      </c>
      <c r="AL48" s="236">
        <f t="shared" si="23"/>
        <v>0.4</v>
      </c>
      <c r="AM48" s="240">
        <f t="shared" si="24"/>
        <v>0.2</v>
      </c>
    </row>
    <row r="49" spans="1:39" s="2" customFormat="1">
      <c r="A49" s="205" t="str">
        <f>'Indicator Data'!A49</f>
        <v>Cyprus</v>
      </c>
      <c r="B49" s="206" t="str">
        <f>'Indicator Data'!B49</f>
        <v>CYP</v>
      </c>
      <c r="C49" s="241">
        <f>ROUND(IF('Indicator Data'!AL49="No data",IF((0.1022*LN('Indicator Data'!BZ49)-0.1711)&gt;C$4,0,IF((0.1022*LN('Indicator Data'!BZ49)-0.1711)&lt;C$3,10,(C$4-(0.1022*LN('Indicator Data'!BZ49)-0.1711))/(C$4-C$3)*10)),IF('Indicator Data'!AL49&gt;C$4,0,IF('Indicator Data'!AL49&lt;C$3,10,(C$4-'Indicator Data'!AL49)/(C$4-C$3)*10))),1)</f>
        <v>0.3</v>
      </c>
      <c r="D49" s="230" t="str">
        <f>IF('Indicator Data'!AM49="No data","x",ROUND((IF(LOG('Indicator Data'!AM49*1000)&gt;D$4,10,IF(LOG('Indicator Data'!AM49*1000)&lt;D$3,0,10-(D$4-LOG('Indicator Data'!AM49*1000))/(D$4-D$3)*10))),1))</f>
        <v>x</v>
      </c>
      <c r="E49" s="231">
        <f t="shared" si="9"/>
        <v>0.3</v>
      </c>
      <c r="F49" s="230">
        <f>IF('Indicator Data'!AZ49="No data","x",ROUND(IF('Indicator Data'!AZ49&gt;F$4,10,IF('Indicator Data'!AZ49&lt;F$3,0,10-(F$4-'Indicator Data'!AZ49)/(F$4-F$3)*10)),1))</f>
        <v>1.1000000000000001</v>
      </c>
      <c r="G49" s="230">
        <f>IF('Indicator Data'!BA49="No data","x",ROUND(IF('Indicator Data'!BA49&gt;G$4,10,IF('Indicator Data'!BA49&lt;G$3,0,10-(G$4-'Indicator Data'!BA49)/(G$4-G$3)*10)),1))</f>
        <v>1.9</v>
      </c>
      <c r="H49" s="231">
        <f t="shared" si="10"/>
        <v>1.5</v>
      </c>
      <c r="I49" s="232">
        <f>SUM(IF('Indicator Data'!AN49=0,0,'Indicator Data'!AN49),SUM('Indicator Data'!AO49:AP49))</f>
        <v>0.96</v>
      </c>
      <c r="J49" s="232">
        <f>I49/'Indicator Data'!CA49*1000000</f>
        <v>0.79512258553986748</v>
      </c>
      <c r="K49" s="230">
        <f t="shared" si="16"/>
        <v>0</v>
      </c>
      <c r="L49" s="230" t="str">
        <f>IF('Indicator Data'!AQ49="No data","x",ROUND(IF('Indicator Data'!AQ49&gt;L$4,10,IF('Indicator Data'!AQ49&lt;L$3,0,10-(L$4-'Indicator Data'!AQ49)/(L$4-L$3)*10)),1))</f>
        <v>x</v>
      </c>
      <c r="M49" s="230">
        <f>IF('Indicator Data'!AR49="No data","x",IF('Indicator Data'!AR49=0,0,ROUND(IF('Indicator Data'!AR49&gt;M$4,10,IF('Indicator Data'!AR49&lt;M$3,0,10-(M$4-'Indicator Data'!AR49)/(M$4-M$3)*10)),1)))</f>
        <v>0.8</v>
      </c>
      <c r="N49" s="231">
        <f t="shared" si="11"/>
        <v>0.4</v>
      </c>
      <c r="O49" s="233">
        <f t="shared" si="12"/>
        <v>0.6</v>
      </c>
      <c r="P49" s="234">
        <f>IF(AND('Indicator Data'!BE49="No data",'Indicator Data'!BF49="No data"),0,SUM('Indicator Data'!BE49:BG49)/1000)</f>
        <v>262.52</v>
      </c>
      <c r="Q49" s="230">
        <f t="shared" si="17"/>
        <v>8.1</v>
      </c>
      <c r="R49" s="235">
        <f>P49*1000/'Indicator Data'!CA49</f>
        <v>0.21743289703742294</v>
      </c>
      <c r="S49" s="230">
        <f t="shared" si="18"/>
        <v>10</v>
      </c>
      <c r="T49" s="236">
        <f t="shared" si="13"/>
        <v>9.1</v>
      </c>
      <c r="U49" s="237" t="str">
        <f>IF('Indicator Data'!AV49="No data","x",ROUND(IF('Indicator Data'!AV49&gt;U$4,10,IF('Indicator Data'!AV49&lt;U$3,0,10-(U$4-'Indicator Data'!AV49)/(U$4-U$3)*10)),1))</f>
        <v>x</v>
      </c>
      <c r="V49" s="237" t="str">
        <f>IF('Indicator Data'!AW49="No data","x",IF('Indicator Data'!AW49=0,0,ROUND(IF('Indicator Data'!AW49&gt;V$4,10,IF('Indicator Data'!AW49&lt;V$3,0,10-(V$4-'Indicator Data'!AW49)/(V$4-V$3)*10)),1)))</f>
        <v>x</v>
      </c>
      <c r="W49" s="230" t="str">
        <f t="shared" si="14"/>
        <v>x</v>
      </c>
      <c r="X49" s="230">
        <f>IF('Indicator Data'!AU49="No data","x",ROUND(IF('Indicator Data'!AU49&gt;X$4,10,IF('Indicator Data'!AU49&lt;X$3,0,10-(X$4-'Indicator Data'!AU49)/(X$4-X$3)*10)),1))</f>
        <v>0.1</v>
      </c>
      <c r="Y49" s="230" t="str">
        <f>IF('Indicator Data'!AX49="No data","x",ROUND(IF('Indicator Data'!AX49&gt;Y$4,10,IF('Indicator Data'!AX49&lt;Y$3,0,10-(Y$4-'Indicator Data'!AX49)/(Y$4-Y$3)*10)),1))</f>
        <v>x</v>
      </c>
      <c r="Z49" s="235">
        <f>IF('Indicator Data'!AY49="No data","x",IF(('Indicator Data'!AY49/'Indicator Data'!CA49)&gt;1,1,IF('Indicator Data'!AY49&gt;'Indicator Data'!AY49,1,'Indicator Data'!AY49/'Indicator Data'!CA49)))</f>
        <v>0</v>
      </c>
      <c r="AA49" s="230">
        <f t="shared" si="19"/>
        <v>0</v>
      </c>
      <c r="AB49" s="238">
        <f t="shared" si="20"/>
        <v>0.1</v>
      </c>
      <c r="AC49" s="230">
        <f>IF('Indicator Data'!AS49="No data","x",ROUND(IF('Indicator Data'!AS49&gt;AC$4,10,IF('Indicator Data'!AS49&lt;AC$3,0,10-(AC$4-'Indicator Data'!AS49)/(AC$4-AC$3)*10)),1))</f>
        <v>0.2</v>
      </c>
      <c r="AD49" s="230" t="str">
        <f>IF('Indicator Data'!AT49="No data","x",ROUND(IF('Indicator Data'!AT49&gt;AD$4,10,IF('Indicator Data'!AT49&lt;AD$3,0,10-(AD$4-'Indicator Data'!AT49)/(AD$4-AD$3)*10)),1))</f>
        <v>x</v>
      </c>
      <c r="AE49" s="238">
        <f t="shared" si="15"/>
        <v>0.2</v>
      </c>
      <c r="AF49" s="234">
        <f>('Indicator Data'!BD49+'Indicator Data'!BC49*0.5+'Indicator Data'!BB49*0.25)/1000</f>
        <v>0.15</v>
      </c>
      <c r="AG49" s="239">
        <f>AF49*1000/'Indicator Data'!CA49</f>
        <v>1.2423790399060429E-4</v>
      </c>
      <c r="AH49" s="238">
        <f t="shared" si="21"/>
        <v>0</v>
      </c>
      <c r="AI49" s="230">
        <f>IF('Indicator Data'!BH49="No data","x",ROUND(IF('Indicator Data'!BH49&lt;$AI$3,10,IF('Indicator Data'!BH49&gt;$AI$4,0,($AI$4-'Indicator Data'!BH49)/($AI$4-$AI$3)*10)),1))</f>
        <v>4</v>
      </c>
      <c r="AJ49" s="230">
        <f>IF('Indicator Data'!BI49="No data","x",ROUND(IF('Indicator Data'!BI49&gt;$AJ$4,10,IF('Indicator Data'!BI49&lt;$AJ$3,0,10-($AJ$4-'Indicator Data'!BI49)/($AJ$4-$AJ$3)*10)),1))</f>
        <v>0</v>
      </c>
      <c r="AK49" s="238">
        <f t="shared" si="22"/>
        <v>2</v>
      </c>
      <c r="AL49" s="236">
        <f t="shared" si="23"/>
        <v>0.6</v>
      </c>
      <c r="AM49" s="240">
        <f t="shared" si="24"/>
        <v>6.5</v>
      </c>
    </row>
    <row r="50" spans="1:39" s="2" customFormat="1">
      <c r="A50" s="205" t="str">
        <f>'Indicator Data'!A50</f>
        <v>Czech Republic</v>
      </c>
      <c r="B50" s="206" t="str">
        <f>'Indicator Data'!B50</f>
        <v>CZE</v>
      </c>
      <c r="C50" s="241">
        <f>ROUND(IF('Indicator Data'!AL50="No data",IF((0.1022*LN('Indicator Data'!BZ50)-0.1711)&gt;C$4,0,IF((0.1022*LN('Indicator Data'!BZ50)-0.1711)&lt;C$3,10,(C$4-(0.1022*LN('Indicator Data'!BZ50)-0.1711))/(C$4-C$3)*10)),IF('Indicator Data'!AL50&gt;C$4,0,IF('Indicator Data'!AL50&lt;C$3,10,(C$4-'Indicator Data'!AL50)/(C$4-C$3)*10))),1)</f>
        <v>0</v>
      </c>
      <c r="D50" s="230" t="str">
        <f>IF('Indicator Data'!AM50="No data","x",ROUND((IF(LOG('Indicator Data'!AM50*1000)&gt;D$4,10,IF(LOG('Indicator Data'!AM50*1000)&lt;D$3,0,10-(D$4-LOG('Indicator Data'!AM50*1000))/(D$4-D$3)*10))),1))</f>
        <v>x</v>
      </c>
      <c r="E50" s="231">
        <f t="shared" si="9"/>
        <v>0</v>
      </c>
      <c r="F50" s="230">
        <f>IF('Indicator Data'!AZ50="No data","x",ROUND(IF('Indicator Data'!AZ50&gt;F$4,10,IF('Indicator Data'!AZ50&lt;F$3,0,10-(F$4-'Indicator Data'!AZ50)/(F$4-F$3)*10)),1))</f>
        <v>1.8</v>
      </c>
      <c r="G50" s="230">
        <f>IF('Indicator Data'!BA50="No data","x",ROUND(IF('Indicator Data'!BA50&gt;G$4,10,IF('Indicator Data'!BA50&lt;G$3,0,10-(G$4-'Indicator Data'!BA50)/(G$4-G$3)*10)),1))</f>
        <v>0</v>
      </c>
      <c r="H50" s="231">
        <f t="shared" si="10"/>
        <v>0.9</v>
      </c>
      <c r="I50" s="232">
        <f>SUM(IF('Indicator Data'!AN50=0,0,'Indicator Data'!AN50),SUM('Indicator Data'!AO50:AP50))</f>
        <v>0.212089</v>
      </c>
      <c r="J50" s="232">
        <f>I50/'Indicator Data'!CA50*1000000</f>
        <v>1.9804776961993214E-2</v>
      </c>
      <c r="K50" s="230">
        <f t="shared" si="16"/>
        <v>0</v>
      </c>
      <c r="L50" s="230" t="str">
        <f>IF('Indicator Data'!AQ50="No data","x",ROUND(IF('Indicator Data'!AQ50&gt;L$4,10,IF('Indicator Data'!AQ50&lt;L$3,0,10-(L$4-'Indicator Data'!AQ50)/(L$4-L$3)*10)),1))</f>
        <v>x</v>
      </c>
      <c r="M50" s="230">
        <f>IF('Indicator Data'!AR50="No data","x",IF('Indicator Data'!AR50=0,0,ROUND(IF('Indicator Data'!AR50&gt;M$4,10,IF('Indicator Data'!AR50&lt;M$3,0,10-(M$4-'Indicator Data'!AR50)/(M$4-M$3)*10)),1)))</f>
        <v>0.6</v>
      </c>
      <c r="N50" s="231">
        <f t="shared" si="11"/>
        <v>0.3</v>
      </c>
      <c r="O50" s="233">
        <f t="shared" si="12"/>
        <v>0.3</v>
      </c>
      <c r="P50" s="234">
        <f>IF(AND('Indicator Data'!BE50="No data",'Indicator Data'!BF50="No data"),0,SUM('Indicator Data'!BE50:BG50)/1000)</f>
        <v>3.496</v>
      </c>
      <c r="Q50" s="230">
        <f t="shared" si="17"/>
        <v>1.8</v>
      </c>
      <c r="R50" s="235">
        <f>P50*1000/'Indicator Data'!CA50</f>
        <v>3.264549328778403E-4</v>
      </c>
      <c r="S50" s="230">
        <f t="shared" si="18"/>
        <v>2.4</v>
      </c>
      <c r="T50" s="236">
        <f t="shared" si="13"/>
        <v>2.1</v>
      </c>
      <c r="U50" s="237" t="str">
        <f>IF('Indicator Data'!AV50="No data","x",ROUND(IF('Indicator Data'!AV50&gt;U$4,10,IF('Indicator Data'!AV50&lt;U$3,0,10-(U$4-'Indicator Data'!AV50)/(U$4-U$3)*10)),1))</f>
        <v>x</v>
      </c>
      <c r="V50" s="237" t="str">
        <f>IF('Indicator Data'!AW50="No data","x",IF('Indicator Data'!AW50=0,0,ROUND(IF('Indicator Data'!AW50&gt;V$4,10,IF('Indicator Data'!AW50&lt;V$3,0,10-(V$4-'Indicator Data'!AW50)/(V$4-V$3)*10)),1)))</f>
        <v>x</v>
      </c>
      <c r="W50" s="230" t="str">
        <f t="shared" si="14"/>
        <v>x</v>
      </c>
      <c r="X50" s="230">
        <f>IF('Indicator Data'!AU50="No data","x",ROUND(IF('Indicator Data'!AU50&gt;X$4,10,IF('Indicator Data'!AU50&lt;X$3,0,10-(X$4-'Indicator Data'!AU50)/(X$4-X$3)*10)),1))</f>
        <v>0.1</v>
      </c>
      <c r="Y50" s="230" t="str">
        <f>IF('Indicator Data'!AX50="No data","x",ROUND(IF('Indicator Data'!AX50&gt;Y$4,10,IF('Indicator Data'!AX50&lt;Y$3,0,10-(Y$4-'Indicator Data'!AX50)/(Y$4-Y$3)*10)),1))</f>
        <v>x</v>
      </c>
      <c r="Z50" s="235">
        <f>IF('Indicator Data'!AY50="No data","x",IF(('Indicator Data'!AY50/'Indicator Data'!CA50)&gt;1,1,IF('Indicator Data'!AY50&gt;'Indicator Data'!AY50,1,'Indicator Data'!AY50/'Indicator Data'!CA50)))</f>
        <v>0</v>
      </c>
      <c r="AA50" s="230">
        <f t="shared" si="19"/>
        <v>0</v>
      </c>
      <c r="AB50" s="238">
        <f t="shared" si="20"/>
        <v>0.1</v>
      </c>
      <c r="AC50" s="230">
        <f>IF('Indicator Data'!AS50="No data","x",ROUND(IF('Indicator Data'!AS50&gt;AC$4,10,IF('Indicator Data'!AS50&lt;AC$3,0,10-(AC$4-'Indicator Data'!AS50)/(AC$4-AC$3)*10)),1))</f>
        <v>0.2</v>
      </c>
      <c r="AD50" s="230" t="str">
        <f>IF('Indicator Data'!AT50="No data","x",ROUND(IF('Indicator Data'!AT50&gt;AD$4,10,IF('Indicator Data'!AT50&lt;AD$3,0,10-(AD$4-'Indicator Data'!AT50)/(AD$4-AD$3)*10)),1))</f>
        <v>x</v>
      </c>
      <c r="AE50" s="238">
        <f t="shared" si="15"/>
        <v>0.2</v>
      </c>
      <c r="AF50" s="234">
        <f>('Indicator Data'!BD50+'Indicator Data'!BC50*0.5+'Indicator Data'!BB50*0.25)/1000</f>
        <v>3.8155000000000001</v>
      </c>
      <c r="AG50" s="239">
        <f>AF50*1000/'Indicator Data'!CA50</f>
        <v>3.562897014860983E-4</v>
      </c>
      <c r="AH50" s="238">
        <f t="shared" si="21"/>
        <v>0</v>
      </c>
      <c r="AI50" s="230">
        <f>IF('Indicator Data'!BH50="No data","x",ROUND(IF('Indicator Data'!BH50&lt;$AI$3,10,IF('Indicator Data'!BH50&gt;$AI$4,0,($AI$4-'Indicator Data'!BH50)/($AI$4-$AI$3)*10)),1))</f>
        <v>2.7</v>
      </c>
      <c r="AJ50" s="230">
        <f>IF('Indicator Data'!BI50="No data","x",ROUND(IF('Indicator Data'!BI50&gt;$AJ$4,10,IF('Indicator Data'!BI50&lt;$AJ$3,0,10-($AJ$4-'Indicator Data'!BI50)/($AJ$4-$AJ$3)*10)),1))</f>
        <v>0</v>
      </c>
      <c r="AK50" s="238">
        <f t="shared" si="22"/>
        <v>1.4</v>
      </c>
      <c r="AL50" s="236">
        <f t="shared" si="23"/>
        <v>0.4</v>
      </c>
      <c r="AM50" s="240">
        <f t="shared" si="24"/>
        <v>1.3</v>
      </c>
    </row>
    <row r="51" spans="1:39" s="2" customFormat="1">
      <c r="A51" s="205" t="str">
        <f>'Indicator Data'!A51</f>
        <v>Denmark</v>
      </c>
      <c r="B51" s="206" t="str">
        <f>'Indicator Data'!B51</f>
        <v>DNK</v>
      </c>
      <c r="C51" s="241">
        <f>ROUND(IF('Indicator Data'!AL51="No data",IF((0.1022*LN('Indicator Data'!BZ51)-0.1711)&gt;C$4,0,IF((0.1022*LN('Indicator Data'!BZ51)-0.1711)&lt;C$3,10,(C$4-(0.1022*LN('Indicator Data'!BZ51)-0.1711))/(C$4-C$3)*10)),IF('Indicator Data'!AL51&gt;C$4,0,IF('Indicator Data'!AL51&lt;C$3,10,(C$4-'Indicator Data'!AL51)/(C$4-C$3)*10))),1)</f>
        <v>0</v>
      </c>
      <c r="D51" s="230" t="str">
        <f>IF('Indicator Data'!AM51="No data","x",ROUND((IF(LOG('Indicator Data'!AM51*1000)&gt;D$4,10,IF(LOG('Indicator Data'!AM51*1000)&lt;D$3,0,10-(D$4-LOG('Indicator Data'!AM51*1000))/(D$4-D$3)*10))),1))</f>
        <v>x</v>
      </c>
      <c r="E51" s="231">
        <f t="shared" si="9"/>
        <v>0</v>
      </c>
      <c r="F51" s="230">
        <f>IF('Indicator Data'!AZ51="No data","x",ROUND(IF('Indicator Data'!AZ51&gt;F$4,10,IF('Indicator Data'!AZ51&lt;F$3,0,10-(F$4-'Indicator Data'!AZ51)/(F$4-F$3)*10)),1))</f>
        <v>0.5</v>
      </c>
      <c r="G51" s="230">
        <f>IF('Indicator Data'!BA51="No data","x",ROUND(IF('Indicator Data'!BA51&gt;G$4,10,IF('Indicator Data'!BA51&lt;G$3,0,10-(G$4-'Indicator Data'!BA51)/(G$4-G$3)*10)),1))</f>
        <v>0.8</v>
      </c>
      <c r="H51" s="231">
        <f t="shared" si="10"/>
        <v>0.7</v>
      </c>
      <c r="I51" s="232">
        <f>SUM(IF('Indicator Data'!AN51=0,0,'Indicator Data'!AN51),SUM('Indicator Data'!AO51:AP51))</f>
        <v>-12.983578</v>
      </c>
      <c r="J51" s="232">
        <f>I51/'Indicator Data'!CA51*1000000</f>
        <v>-2.2415612850585518</v>
      </c>
      <c r="K51" s="230">
        <f t="shared" si="16"/>
        <v>0</v>
      </c>
      <c r="L51" s="230" t="str">
        <f>IF('Indicator Data'!AQ51="No data","x",ROUND(IF('Indicator Data'!AQ51&gt;L$4,10,IF('Indicator Data'!AQ51&lt;L$3,0,10-(L$4-'Indicator Data'!AQ51)/(L$4-L$3)*10)),1))</f>
        <v>x</v>
      </c>
      <c r="M51" s="230">
        <f>IF('Indicator Data'!AR51="No data","x",IF('Indicator Data'!AR51=0,0,ROUND(IF('Indicator Data'!AR51&gt;M$4,10,IF('Indicator Data'!AR51&lt;M$3,0,10-(M$4-'Indicator Data'!AR51)/(M$4-M$3)*10)),1)))</f>
        <v>0.1</v>
      </c>
      <c r="N51" s="231">
        <f t="shared" si="11"/>
        <v>0.1</v>
      </c>
      <c r="O51" s="233">
        <f t="shared" si="12"/>
        <v>0.2</v>
      </c>
      <c r="P51" s="234">
        <f>IF(AND('Indicator Data'!BE51="No data",'Indicator Data'!BF51="No data"),0,SUM('Indicator Data'!BE51:BG51)/1000)</f>
        <v>38.048999999999999</v>
      </c>
      <c r="Q51" s="230">
        <f t="shared" si="17"/>
        <v>5.3</v>
      </c>
      <c r="R51" s="235">
        <f>P51*1000/'Indicator Data'!CA51</f>
        <v>6.5690031927403093E-3</v>
      </c>
      <c r="S51" s="230">
        <f t="shared" si="18"/>
        <v>5.0999999999999996</v>
      </c>
      <c r="T51" s="236">
        <f t="shared" si="13"/>
        <v>5.2</v>
      </c>
      <c r="U51" s="237" t="str">
        <f>IF('Indicator Data'!AV51="No data","x",ROUND(IF('Indicator Data'!AV51&gt;U$4,10,IF('Indicator Data'!AV51&lt;U$3,0,10-(U$4-'Indicator Data'!AV51)/(U$4-U$3)*10)),1))</f>
        <v>x</v>
      </c>
      <c r="V51" s="237" t="str">
        <f>IF('Indicator Data'!AW51="No data","x",IF('Indicator Data'!AW51=0,0,ROUND(IF('Indicator Data'!AW51&gt;V$4,10,IF('Indicator Data'!AW51&lt;V$3,0,10-(V$4-'Indicator Data'!AW51)/(V$4-V$3)*10)),1)))</f>
        <v>x</v>
      </c>
      <c r="W51" s="230" t="str">
        <f t="shared" si="14"/>
        <v>x</v>
      </c>
      <c r="X51" s="230">
        <f>IF('Indicator Data'!AU51="No data","x",ROUND(IF('Indicator Data'!AU51&gt;X$4,10,IF('Indicator Data'!AU51&lt;X$3,0,10-(X$4-'Indicator Data'!AU51)/(X$4-X$3)*10)),1))</f>
        <v>0.1</v>
      </c>
      <c r="Y51" s="230" t="str">
        <f>IF('Indicator Data'!AX51="No data","x",ROUND(IF('Indicator Data'!AX51&gt;Y$4,10,IF('Indicator Data'!AX51&lt;Y$3,0,10-(Y$4-'Indicator Data'!AX51)/(Y$4-Y$3)*10)),1))</f>
        <v>x</v>
      </c>
      <c r="Z51" s="235">
        <f>IF('Indicator Data'!AY51="No data","x",IF(('Indicator Data'!AY51/'Indicator Data'!CA51)&gt;1,1,IF('Indicator Data'!AY51&gt;'Indicator Data'!AY51,1,'Indicator Data'!AY51/'Indicator Data'!CA51)))</f>
        <v>0</v>
      </c>
      <c r="AA51" s="230">
        <f t="shared" si="19"/>
        <v>0</v>
      </c>
      <c r="AB51" s="238">
        <f t="shared" si="20"/>
        <v>0.1</v>
      </c>
      <c r="AC51" s="230">
        <f>IF('Indicator Data'!AS51="No data","x",ROUND(IF('Indicator Data'!AS51&gt;AC$4,10,IF('Indicator Data'!AS51&lt;AC$3,0,10-(AC$4-'Indicator Data'!AS51)/(AC$4-AC$3)*10)),1))</f>
        <v>0.3</v>
      </c>
      <c r="AD51" s="230" t="str">
        <f>IF('Indicator Data'!AT51="No data","x",ROUND(IF('Indicator Data'!AT51&gt;AD$4,10,IF('Indicator Data'!AT51&lt;AD$3,0,10-(AD$4-'Indicator Data'!AT51)/(AD$4-AD$3)*10)),1))</f>
        <v>x</v>
      </c>
      <c r="AE51" s="238">
        <f t="shared" si="15"/>
        <v>0.3</v>
      </c>
      <c r="AF51" s="234">
        <f>('Indicator Data'!BD51+'Indicator Data'!BC51*0.5+'Indicator Data'!BB51*0.25)/1000</f>
        <v>0</v>
      </c>
      <c r="AG51" s="239">
        <f>AF51*1000/'Indicator Data'!CA51</f>
        <v>0</v>
      </c>
      <c r="AH51" s="238">
        <f t="shared" si="21"/>
        <v>0</v>
      </c>
      <c r="AI51" s="230">
        <f>IF('Indicator Data'!BH51="No data","x",ROUND(IF('Indicator Data'!BH51&lt;$AI$3,10,IF('Indicator Data'!BH51&gt;$AI$4,0,($AI$4-'Indicator Data'!BH51)/($AI$4-$AI$3)*10)),1))</f>
        <v>2.1</v>
      </c>
      <c r="AJ51" s="230">
        <f>IF('Indicator Data'!BI51="No data","x",ROUND(IF('Indicator Data'!BI51&gt;$AJ$4,10,IF('Indicator Data'!BI51&lt;$AJ$3,0,10-($AJ$4-'Indicator Data'!BI51)/($AJ$4-$AJ$3)*10)),1))</f>
        <v>0</v>
      </c>
      <c r="AK51" s="238">
        <f t="shared" si="22"/>
        <v>1.1000000000000001</v>
      </c>
      <c r="AL51" s="236">
        <f t="shared" si="23"/>
        <v>0.4</v>
      </c>
      <c r="AM51" s="240">
        <f t="shared" si="24"/>
        <v>3.2</v>
      </c>
    </row>
    <row r="52" spans="1:39" s="2" customFormat="1">
      <c r="A52" s="205" t="str">
        <f>'Indicator Data'!A52</f>
        <v>Djibouti</v>
      </c>
      <c r="B52" s="206" t="str">
        <f>'Indicator Data'!B52</f>
        <v>DJI</v>
      </c>
      <c r="C52" s="241">
        <f>ROUND(IF('Indicator Data'!AL52="No data",IF((0.1022*LN('Indicator Data'!BZ52)-0.1711)&gt;C$4,0,IF((0.1022*LN('Indicator Data'!BZ52)-0.1711)&lt;C$3,10,(C$4-(0.1022*LN('Indicator Data'!BZ52)-0.1711))/(C$4-C$3)*10)),IF('Indicator Data'!AL52&gt;C$4,0,IF('Indicator Data'!AL52&lt;C$3,10,(C$4-'Indicator Data'!AL52)/(C$4-C$3)*10))),1)</f>
        <v>7.5</v>
      </c>
      <c r="D52" s="230" t="str">
        <f>IF('Indicator Data'!AM52="No data","x",ROUND((IF(LOG('Indicator Data'!AM52*1000)&gt;D$4,10,IF(LOG('Indicator Data'!AM52*1000)&lt;D$3,0,10-(D$4-LOG('Indicator Data'!AM52*1000))/(D$4-D$3)*10))),1))</f>
        <v>x</v>
      </c>
      <c r="E52" s="231">
        <f t="shared" si="9"/>
        <v>7.5</v>
      </c>
      <c r="F52" s="230" t="str">
        <f>IF('Indicator Data'!AZ52="No data","x",ROUND(IF('Indicator Data'!AZ52&gt;F$4,10,IF('Indicator Data'!AZ52&lt;F$3,0,10-(F$4-'Indicator Data'!AZ52)/(F$4-F$3)*10)),1))</f>
        <v>x</v>
      </c>
      <c r="G52" s="230">
        <f>IF('Indicator Data'!BA52="No data","x",ROUND(IF('Indicator Data'!BA52&gt;G$4,10,IF('Indicator Data'!BA52&lt;G$3,0,10-(G$4-'Indicator Data'!BA52)/(G$4-G$3)*10)),1))</f>
        <v>4.0999999999999996</v>
      </c>
      <c r="H52" s="231">
        <f t="shared" si="10"/>
        <v>4.0999999999999996</v>
      </c>
      <c r="I52" s="232">
        <f>SUM(IF('Indicator Data'!AN52=0,0,'Indicator Data'!AN52),SUM('Indicator Data'!AO52:AP52))</f>
        <v>254.34876100000002</v>
      </c>
      <c r="J52" s="232">
        <f>I52/'Indicator Data'!CA52*1000000</f>
        <v>257.43749607794314</v>
      </c>
      <c r="K52" s="230">
        <f t="shared" si="16"/>
        <v>5.0999999999999996</v>
      </c>
      <c r="L52" s="230">
        <f>IF('Indicator Data'!AQ52="No data","x",ROUND(IF('Indicator Data'!AQ52&gt;L$4,10,IF('Indicator Data'!AQ52&lt;L$3,0,10-(L$4-'Indicator Data'!AQ52)/(L$4-L$3)*10)),1))</f>
        <v>5.6</v>
      </c>
      <c r="M52" s="230">
        <f>IF('Indicator Data'!AR52="No data","x",IF('Indicator Data'!AR52=0,0,ROUND(IF('Indicator Data'!AR52&gt;M$4,10,IF('Indicator Data'!AR52&lt;M$3,0,10-(M$4-'Indicator Data'!AR52)/(M$4-M$3)*10)),1)))</f>
        <v>0.6</v>
      </c>
      <c r="N52" s="231">
        <f t="shared" si="11"/>
        <v>3.8</v>
      </c>
      <c r="O52" s="233">
        <f t="shared" si="12"/>
        <v>5.7</v>
      </c>
      <c r="P52" s="234">
        <f>IF(AND('Indicator Data'!BE52="No data",'Indicator Data'!BF52="No data"),0,SUM('Indicator Data'!BE52:BG52)/1000)</f>
        <v>32.476999999999997</v>
      </c>
      <c r="Q52" s="230">
        <f t="shared" si="17"/>
        <v>5</v>
      </c>
      <c r="R52" s="235">
        <f>P52*1000/'Indicator Data'!CA52</f>
        <v>3.2871390948601316E-2</v>
      </c>
      <c r="S52" s="230">
        <f t="shared" si="18"/>
        <v>7.5</v>
      </c>
      <c r="T52" s="236">
        <f t="shared" si="13"/>
        <v>6.3</v>
      </c>
      <c r="U52" s="237">
        <f>IF('Indicator Data'!AV52="No data","x",ROUND(IF('Indicator Data'!AV52&gt;U$4,10,IF('Indicator Data'!AV52&lt;U$3,0,10-(U$4-'Indicator Data'!AV52)/(U$4-U$3)*10)),1))</f>
        <v>1.6</v>
      </c>
      <c r="V52" s="237">
        <f>IF('Indicator Data'!AW52="No data","x",IF('Indicator Data'!AW52=0,0,ROUND(IF('Indicator Data'!AW52&gt;V$4,10,IF('Indicator Data'!AW52&lt;V$3,0,10-(V$4-'Indicator Data'!AW52)/(V$4-V$3)*10)),1)))</f>
        <v>0.5</v>
      </c>
      <c r="W52" s="230">
        <f t="shared" si="14"/>
        <v>1.05</v>
      </c>
      <c r="X52" s="230">
        <f>IF('Indicator Data'!AU52="No data","x",ROUND(IF('Indicator Data'!AU52&gt;X$4,10,IF('Indicator Data'!AU52&lt;X$3,0,10-(X$4-'Indicator Data'!AU52)/(X$4-X$3)*10)),1))</f>
        <v>4.3</v>
      </c>
      <c r="Y52" s="230">
        <f>IF('Indicator Data'!AX52="No data","x",ROUND(IF('Indicator Data'!AX52&gt;Y$4,10,IF('Indicator Data'!AX52&lt;Y$3,0,10-(Y$4-'Indicator Data'!AX52)/(Y$4-Y$3)*10)),1))</f>
        <v>0.9</v>
      </c>
      <c r="Z52" s="235">
        <f>IF('Indicator Data'!AY52="No data","x",IF(('Indicator Data'!AY52/'Indicator Data'!CA52)&gt;1,1,IF('Indicator Data'!AY52&gt;'Indicator Data'!AY52,1,'Indicator Data'!AY52/'Indicator Data'!CA52)))</f>
        <v>0.11190361962830035</v>
      </c>
      <c r="AA52" s="230">
        <f t="shared" si="19"/>
        <v>1.2</v>
      </c>
      <c r="AB52" s="238">
        <f t="shared" si="20"/>
        <v>1.9</v>
      </c>
      <c r="AC52" s="230">
        <f>IF('Indicator Data'!AS52="No data","x",ROUND(IF('Indicator Data'!AS52&gt;AC$4,10,IF('Indicator Data'!AS52&lt;AC$3,0,10-(AC$4-'Indicator Data'!AS52)/(AC$4-AC$3)*10)),1))</f>
        <v>4.4000000000000004</v>
      </c>
      <c r="AD52" s="230">
        <f>IF('Indicator Data'!AT52="No data","x",ROUND(IF('Indicator Data'!AT52&gt;AD$4,10,IF('Indicator Data'!AT52&lt;AD$3,0,10-(AD$4-'Indicator Data'!AT52)/(AD$4-AD$3)*10)),1))</f>
        <v>6.6</v>
      </c>
      <c r="AE52" s="238">
        <f t="shared" si="15"/>
        <v>5.5</v>
      </c>
      <c r="AF52" s="234">
        <f>('Indicator Data'!BD52+'Indicator Data'!BC52*0.5+'Indicator Data'!BB52*0.25)/1000</f>
        <v>117.5</v>
      </c>
      <c r="AG52" s="239">
        <f>AF52*1000/'Indicator Data'!CA52</f>
        <v>0.11892688476339117</v>
      </c>
      <c r="AH52" s="238">
        <f t="shared" si="21"/>
        <v>10</v>
      </c>
      <c r="AI52" s="230">
        <f>IF('Indicator Data'!BH52="No data","x",ROUND(IF('Indicator Data'!BH52&lt;$AI$3,10,IF('Indicator Data'!BH52&gt;$AI$4,0,($AI$4-'Indicator Data'!BH52)/($AI$4-$AI$3)*10)),1))</f>
        <v>5.2</v>
      </c>
      <c r="AJ52" s="230">
        <f>IF('Indicator Data'!BI52="No data","x",ROUND(IF('Indicator Data'!BI52&gt;$AJ$4,10,IF('Indicator Data'!BI52&lt;$AJ$3,0,10-($AJ$4-'Indicator Data'!BI52)/($AJ$4-$AJ$3)*10)),1))</f>
        <v>3.7</v>
      </c>
      <c r="AK52" s="238">
        <f t="shared" si="22"/>
        <v>4.5</v>
      </c>
      <c r="AL52" s="236">
        <f t="shared" si="23"/>
        <v>6.7</v>
      </c>
      <c r="AM52" s="240">
        <f t="shared" si="24"/>
        <v>6.5</v>
      </c>
    </row>
    <row r="53" spans="1:39" s="2" customFormat="1">
      <c r="A53" s="205" t="str">
        <f>'Indicator Data'!A53</f>
        <v>Dominica</v>
      </c>
      <c r="B53" s="206" t="str">
        <f>'Indicator Data'!B53</f>
        <v>DMA</v>
      </c>
      <c r="C53" s="241">
        <f>ROUND(IF('Indicator Data'!AL53="No data",IF((0.1022*LN('Indicator Data'!BZ53)-0.1711)&gt;C$4,0,IF((0.1022*LN('Indicator Data'!BZ53)-0.1711)&lt;C$3,10,(C$4-(0.1022*LN('Indicator Data'!BZ53)-0.1711))/(C$4-C$3)*10)),IF('Indicator Data'!AL53&gt;C$4,0,IF('Indicator Data'!AL53&lt;C$3,10,(C$4-'Indicator Data'!AL53)/(C$4-C$3)*10))),1)</f>
        <v>3.2</v>
      </c>
      <c r="D53" s="230" t="str">
        <f>IF('Indicator Data'!AM53="No data","x",ROUND((IF(LOG('Indicator Data'!AM53*1000)&gt;D$4,10,IF(LOG('Indicator Data'!AM53*1000)&lt;D$3,0,10-(D$4-LOG('Indicator Data'!AM53*1000))/(D$4-D$3)*10))),1))</f>
        <v>x</v>
      </c>
      <c r="E53" s="231">
        <f t="shared" si="9"/>
        <v>3.2</v>
      </c>
      <c r="F53" s="230" t="str">
        <f>IF('Indicator Data'!AZ53="No data","x",ROUND(IF('Indicator Data'!AZ53&gt;F$4,10,IF('Indicator Data'!AZ53&lt;F$3,0,10-(F$4-'Indicator Data'!AZ53)/(F$4-F$3)*10)),1))</f>
        <v>x</v>
      </c>
      <c r="G53" s="230" t="str">
        <f>IF('Indicator Data'!BA53="No data","x",ROUND(IF('Indicator Data'!BA53&gt;G$4,10,IF('Indicator Data'!BA53&lt;G$3,0,10-(G$4-'Indicator Data'!BA53)/(G$4-G$3)*10)),1))</f>
        <v>x</v>
      </c>
      <c r="H53" s="231" t="str">
        <f t="shared" si="10"/>
        <v>x</v>
      </c>
      <c r="I53" s="232">
        <f>SUM(IF('Indicator Data'!AN53=0,0,'Indicator Data'!AN53),SUM('Indicator Data'!AO53:AP53))</f>
        <v>15.740000000000002</v>
      </c>
      <c r="J53" s="232">
        <f>I53/'Indicator Data'!CA53*1000000</f>
        <v>218.63844091622568</v>
      </c>
      <c r="K53" s="230">
        <f t="shared" si="16"/>
        <v>4.4000000000000004</v>
      </c>
      <c r="L53" s="230">
        <f>IF('Indicator Data'!AQ53="No data","x",ROUND(IF('Indicator Data'!AQ53&gt;L$4,10,IF('Indicator Data'!AQ53&lt;L$3,0,10-(L$4-'Indicator Data'!AQ53)/(L$4-L$3)*10)),1))</f>
        <v>6.1</v>
      </c>
      <c r="M53" s="230">
        <f>IF('Indicator Data'!AR53="No data","x",IF('Indicator Data'!AR53=0,0,ROUND(IF('Indicator Data'!AR53&gt;M$4,10,IF('Indicator Data'!AR53&lt;M$3,0,10-(M$4-'Indicator Data'!AR53)/(M$4-M$3)*10)),1)))</f>
        <v>3.5</v>
      </c>
      <c r="N53" s="231">
        <f t="shared" si="11"/>
        <v>4.7</v>
      </c>
      <c r="O53" s="233">
        <f t="shared" si="12"/>
        <v>3.7</v>
      </c>
      <c r="P53" s="234">
        <f>IF(AND('Indicator Data'!BE53="No data",'Indicator Data'!BF53="No data"),0,SUM('Indicator Data'!BE53:BG53)/1000)</f>
        <v>0</v>
      </c>
      <c r="Q53" s="230">
        <f t="shared" si="17"/>
        <v>0</v>
      </c>
      <c r="R53" s="235">
        <f>P53*1000/'Indicator Data'!CA53</f>
        <v>0</v>
      </c>
      <c r="S53" s="230">
        <f t="shared" si="18"/>
        <v>0</v>
      </c>
      <c r="T53" s="236">
        <f t="shared" si="13"/>
        <v>0</v>
      </c>
      <c r="U53" s="237" t="str">
        <f>IF('Indicator Data'!AV53="No data","x",ROUND(IF('Indicator Data'!AV53&gt;U$4,10,IF('Indicator Data'!AV53&lt;U$3,0,10-(U$4-'Indicator Data'!AV53)/(U$4-U$3)*10)),1))</f>
        <v>x</v>
      </c>
      <c r="V53" s="237" t="str">
        <f>IF('Indicator Data'!AW53="No data","x",IF('Indicator Data'!AW53=0,0,ROUND(IF('Indicator Data'!AW53&gt;V$4,10,IF('Indicator Data'!AW53&lt;V$3,0,10-(V$4-'Indicator Data'!AW53)/(V$4-V$3)*10)),1)))</f>
        <v>x</v>
      </c>
      <c r="W53" s="230" t="str">
        <f t="shared" si="14"/>
        <v>x</v>
      </c>
      <c r="X53" s="230">
        <f>IF('Indicator Data'!AU53="No data","x",ROUND(IF('Indicator Data'!AU53&gt;X$4,10,IF('Indicator Data'!AU53&lt;X$3,0,10-(X$4-'Indicator Data'!AU53)/(X$4-X$3)*10)),1))</f>
        <v>0.3</v>
      </c>
      <c r="Y53" s="230" t="str">
        <f>IF('Indicator Data'!AX53="No data","x",ROUND(IF('Indicator Data'!AX53&gt;Y$4,10,IF('Indicator Data'!AX53&lt;Y$3,0,10-(Y$4-'Indicator Data'!AX53)/(Y$4-Y$3)*10)),1))</f>
        <v>x</v>
      </c>
      <c r="Z53" s="235">
        <f>IF('Indicator Data'!AY53="No data","x",IF(('Indicator Data'!AY53/'Indicator Data'!CA53)&gt;1,1,IF('Indicator Data'!AY53&gt;'Indicator Data'!AY53,1,'Indicator Data'!AY53/'Indicator Data'!CA53)))</f>
        <v>1.4807406481365725E-2</v>
      </c>
      <c r="AA53" s="230">
        <f t="shared" si="19"/>
        <v>0.2</v>
      </c>
      <c r="AB53" s="238">
        <f t="shared" si="20"/>
        <v>0.3</v>
      </c>
      <c r="AC53" s="230">
        <f>IF('Indicator Data'!AS53="No data","x",ROUND(IF('Indicator Data'!AS53&gt;AC$4,10,IF('Indicator Data'!AS53&lt;AC$3,0,10-(AC$4-'Indicator Data'!AS53)/(AC$4-AC$3)*10)),1))</f>
        <v>2.7</v>
      </c>
      <c r="AD53" s="230" t="str">
        <f>IF('Indicator Data'!AT53="No data","x",ROUND(IF('Indicator Data'!AT53&gt;AD$4,10,IF('Indicator Data'!AT53&lt;AD$3,0,10-(AD$4-'Indicator Data'!AT53)/(AD$4-AD$3)*10)),1))</f>
        <v>x</v>
      </c>
      <c r="AE53" s="238">
        <f t="shared" si="15"/>
        <v>2.7</v>
      </c>
      <c r="AF53" s="234">
        <f>('Indicator Data'!BD53+'Indicator Data'!BC53*0.5+'Indicator Data'!BB53*0.25)/1000</f>
        <v>0</v>
      </c>
      <c r="AG53" s="239">
        <f>AF53*1000/'Indicator Data'!CA53</f>
        <v>0</v>
      </c>
      <c r="AH53" s="238">
        <f t="shared" si="21"/>
        <v>0</v>
      </c>
      <c r="AI53" s="230">
        <f>IF('Indicator Data'!BH53="No data","x",ROUND(IF('Indicator Data'!BH53&lt;$AI$3,10,IF('Indicator Data'!BH53&gt;$AI$4,0,($AI$4-'Indicator Data'!BH53)/($AI$4-$AI$3)*10)),1))</f>
        <v>4</v>
      </c>
      <c r="AJ53" s="230">
        <f>IF('Indicator Data'!BI53="No data","x",ROUND(IF('Indicator Data'!BI53&gt;$AJ$4,10,IF('Indicator Data'!BI53&lt;$AJ$3,0,10-($AJ$4-'Indicator Data'!BI53)/($AJ$4-$AJ$3)*10)),1))</f>
        <v>0.2</v>
      </c>
      <c r="AK53" s="238">
        <f t="shared" si="22"/>
        <v>2.1</v>
      </c>
      <c r="AL53" s="236">
        <f t="shared" si="23"/>
        <v>1.3</v>
      </c>
      <c r="AM53" s="240">
        <f t="shared" si="24"/>
        <v>0.7</v>
      </c>
    </row>
    <row r="54" spans="1:39" s="2" customFormat="1">
      <c r="A54" s="205" t="str">
        <f>'Indicator Data'!A54</f>
        <v>Dominican Republic</v>
      </c>
      <c r="B54" s="206" t="str">
        <f>'Indicator Data'!B54</f>
        <v>DOM</v>
      </c>
      <c r="C54" s="241">
        <f>ROUND(IF('Indicator Data'!AL54="No data",IF((0.1022*LN('Indicator Data'!BZ54)-0.1711)&gt;C$4,0,IF((0.1022*LN('Indicator Data'!BZ54)-0.1711)&lt;C$3,10,(C$4-(0.1022*LN('Indicator Data'!BZ54)-0.1711))/(C$4-C$3)*10)),IF('Indicator Data'!AL54&gt;C$4,0,IF('Indicator Data'!AL54&lt;C$3,10,(C$4-'Indicator Data'!AL54)/(C$4-C$3)*10))),1)</f>
        <v>2.9</v>
      </c>
      <c r="D54" s="230">
        <f>IF('Indicator Data'!AM54="No data","x",ROUND((IF(LOG('Indicator Data'!AM54*1000)&gt;D$4,10,IF(LOG('Indicator Data'!AM54*1000)&lt;D$3,0,10-(D$4-LOG('Indicator Data'!AM54*1000))/(D$4-D$3)*10))),1))</f>
        <v>4.4000000000000004</v>
      </c>
      <c r="E54" s="231">
        <f t="shared" si="9"/>
        <v>3.7</v>
      </c>
      <c r="F54" s="230">
        <f>IF('Indicator Data'!AZ54="No data","x",ROUND(IF('Indicator Data'!AZ54&gt;F$4,10,IF('Indicator Data'!AZ54&lt;F$3,0,10-(F$4-'Indicator Data'!AZ54)/(F$4-F$3)*10)),1))</f>
        <v>6.1</v>
      </c>
      <c r="G54" s="230">
        <f>IF('Indicator Data'!BA54="No data","x",ROUND(IF('Indicator Data'!BA54&gt;G$4,10,IF('Indicator Data'!BA54&lt;G$3,0,10-(G$4-'Indicator Data'!BA54)/(G$4-G$3)*10)),1))</f>
        <v>4.2</v>
      </c>
      <c r="H54" s="231">
        <f t="shared" si="10"/>
        <v>5.2</v>
      </c>
      <c r="I54" s="232">
        <f>SUM(IF('Indicator Data'!AN54=0,0,'Indicator Data'!AN54),SUM('Indicator Data'!AO54:AP54))</f>
        <v>137.57901000000001</v>
      </c>
      <c r="J54" s="232">
        <f>I54/'Indicator Data'!CA54*1000000</f>
        <v>12.68254309772653</v>
      </c>
      <c r="K54" s="230">
        <f t="shared" si="16"/>
        <v>0.3</v>
      </c>
      <c r="L54" s="230">
        <f>IF('Indicator Data'!AQ54="No data","x",ROUND(IF('Indicator Data'!AQ54&gt;L$4,10,IF('Indicator Data'!AQ54&lt;L$3,0,10-(L$4-'Indicator Data'!AQ54)/(L$4-L$3)*10)),1))</f>
        <v>0.1</v>
      </c>
      <c r="M54" s="230">
        <f>IF('Indicator Data'!AR54="No data","x",IF('Indicator Data'!AR54=0,0,ROUND(IF('Indicator Data'!AR54&gt;M$4,10,IF('Indicator Data'!AR54&lt;M$3,0,10-(M$4-'Indicator Data'!AR54)/(M$4-M$3)*10)),1)))</f>
        <v>3.5</v>
      </c>
      <c r="N54" s="231">
        <f t="shared" si="11"/>
        <v>1.3</v>
      </c>
      <c r="O54" s="233">
        <f t="shared" si="12"/>
        <v>3.5</v>
      </c>
      <c r="P54" s="234">
        <f>IF(AND('Indicator Data'!BE54="No data",'Indicator Data'!BF54="No data"),0,SUM('Indicator Data'!BE54:BG54)/1000)</f>
        <v>114.84699999999999</v>
      </c>
      <c r="Q54" s="230">
        <f t="shared" si="17"/>
        <v>6.9</v>
      </c>
      <c r="R54" s="235">
        <f>P54*1000/'Indicator Data'!CA54</f>
        <v>1.0587022156538258E-2</v>
      </c>
      <c r="S54" s="230">
        <f t="shared" si="18"/>
        <v>5.7</v>
      </c>
      <c r="T54" s="236">
        <f t="shared" si="13"/>
        <v>6.3</v>
      </c>
      <c r="U54" s="237">
        <f>IF('Indicator Data'!AV54="No data","x",ROUND(IF('Indicator Data'!AV54&gt;U$4,10,IF('Indicator Data'!AV54&lt;U$3,0,10-(U$4-'Indicator Data'!AV54)/(U$4-U$3)*10)),1))</f>
        <v>1.8</v>
      </c>
      <c r="V54" s="237">
        <f>IF('Indicator Data'!AW54="No data","x",IF('Indicator Data'!AW54=0,0,ROUND(IF('Indicator Data'!AW54&gt;V$4,10,IF('Indicator Data'!AW54&lt;V$3,0,10-(V$4-'Indicator Data'!AW54)/(V$4-V$3)*10)),1)))</f>
        <v>1.5</v>
      </c>
      <c r="W54" s="230">
        <f t="shared" si="14"/>
        <v>1.65</v>
      </c>
      <c r="X54" s="230">
        <f>IF('Indicator Data'!AU54="No data","x",ROUND(IF('Indicator Data'!AU54&gt;X$4,10,IF('Indicator Data'!AU54&lt;X$3,0,10-(X$4-'Indicator Data'!AU54)/(X$4-X$3)*10)),1))</f>
        <v>0.8</v>
      </c>
      <c r="Y54" s="230">
        <f>IF('Indicator Data'!AX54="No data","x",ROUND(IF('Indicator Data'!AX54&gt;Y$4,10,IF('Indicator Data'!AX54&lt;Y$3,0,10-(Y$4-'Indicator Data'!AX54)/(Y$4-Y$3)*10)),1))</f>
        <v>0</v>
      </c>
      <c r="Z54" s="235">
        <f>IF('Indicator Data'!AY54="No data","x",IF(('Indicator Data'!AY54/'Indicator Data'!CA54)&gt;1,1,IF('Indicator Data'!AY54&gt;'Indicator Data'!AY54,1,'Indicator Data'!AY54/'Indicator Data'!CA54)))</f>
        <v>0.25345071269067276</v>
      </c>
      <c r="AA54" s="230">
        <f t="shared" si="19"/>
        <v>2.8</v>
      </c>
      <c r="AB54" s="238">
        <f t="shared" si="20"/>
        <v>1.3</v>
      </c>
      <c r="AC54" s="230">
        <f>IF('Indicator Data'!AS54="No data","x",ROUND(IF('Indicator Data'!AS54&gt;AC$4,10,IF('Indicator Data'!AS54&lt;AC$3,0,10-(AC$4-'Indicator Data'!AS54)/(AC$4-AC$3)*10)),1))</f>
        <v>2.2000000000000002</v>
      </c>
      <c r="AD54" s="230">
        <f>IF('Indicator Data'!AT54="No data","x",ROUND(IF('Indicator Data'!AT54&gt;AD$4,10,IF('Indicator Data'!AT54&lt;AD$3,0,10-(AD$4-'Indicator Data'!AT54)/(AD$4-AD$3)*10)),1))</f>
        <v>0.9</v>
      </c>
      <c r="AE54" s="238">
        <f t="shared" si="15"/>
        <v>1.6</v>
      </c>
      <c r="AF54" s="234">
        <f>('Indicator Data'!BD54+'Indicator Data'!BC54*0.5+'Indicator Data'!BB54*0.25)/1000</f>
        <v>12.177250000000001</v>
      </c>
      <c r="AG54" s="239">
        <f>AF54*1000/'Indicator Data'!CA54</f>
        <v>1.1225440416876846E-3</v>
      </c>
      <c r="AH54" s="238">
        <f t="shared" si="21"/>
        <v>0.1</v>
      </c>
      <c r="AI54" s="230">
        <f>IF('Indicator Data'!BH54="No data","x",ROUND(IF('Indicator Data'!BH54&lt;$AI$3,10,IF('Indicator Data'!BH54&gt;$AI$4,0,($AI$4-'Indicator Data'!BH54)/($AI$4-$AI$3)*10)),1))</f>
        <v>3.9</v>
      </c>
      <c r="AJ54" s="230">
        <f>IF('Indicator Data'!BI54="No data","x",ROUND(IF('Indicator Data'!BI54&gt;$AJ$4,10,IF('Indicator Data'!BI54&lt;$AJ$3,0,10-($AJ$4-'Indicator Data'!BI54)/($AJ$4-$AJ$3)*10)),1))</f>
        <v>1.1000000000000001</v>
      </c>
      <c r="AK54" s="238">
        <f t="shared" si="22"/>
        <v>2.5</v>
      </c>
      <c r="AL54" s="236">
        <f t="shared" si="23"/>
        <v>1.4</v>
      </c>
      <c r="AM54" s="240">
        <f t="shared" si="24"/>
        <v>4.3</v>
      </c>
    </row>
    <row r="55" spans="1:39" s="2" customFormat="1">
      <c r="A55" s="205" t="str">
        <f>'Indicator Data'!A55</f>
        <v>Ecuador</v>
      </c>
      <c r="B55" s="206" t="str">
        <f>'Indicator Data'!B55</f>
        <v>ECU</v>
      </c>
      <c r="C55" s="241">
        <f>ROUND(IF('Indicator Data'!AL55="No data",IF((0.1022*LN('Indicator Data'!BZ55)-0.1711)&gt;C$4,0,IF((0.1022*LN('Indicator Data'!BZ55)-0.1711)&lt;C$3,10,(C$4-(0.1022*LN('Indicator Data'!BZ55)-0.1711))/(C$4-C$3)*10)),IF('Indicator Data'!AL55&gt;C$4,0,IF('Indicator Data'!AL55&lt;C$3,10,(C$4-'Indicator Data'!AL55)/(C$4-C$3)*10))),1)</f>
        <v>2.8</v>
      </c>
      <c r="D55" s="230">
        <f>IF('Indicator Data'!AM55="No data","x",ROUND((IF(LOG('Indicator Data'!AM55*1000)&gt;D$4,10,IF(LOG('Indicator Data'!AM55*1000)&lt;D$3,0,10-(D$4-LOG('Indicator Data'!AM55*1000))/(D$4-D$3)*10))),1))</f>
        <v>4.5999999999999996</v>
      </c>
      <c r="E55" s="231">
        <f t="shared" si="9"/>
        <v>3.8</v>
      </c>
      <c r="F55" s="230">
        <f>IF('Indicator Data'!AZ55="No data","x",ROUND(IF('Indicator Data'!AZ55&gt;F$4,10,IF('Indicator Data'!AZ55&lt;F$3,0,10-(F$4-'Indicator Data'!AZ55)/(F$4-F$3)*10)),1))</f>
        <v>5.0999999999999996</v>
      </c>
      <c r="G55" s="230">
        <f>IF('Indicator Data'!BA55="No data","x",ROUND(IF('Indicator Data'!BA55&gt;G$4,10,IF('Indicator Data'!BA55&lt;G$3,0,10-(G$4-'Indicator Data'!BA55)/(G$4-G$3)*10)),1))</f>
        <v>5.2</v>
      </c>
      <c r="H55" s="231">
        <f t="shared" si="10"/>
        <v>5.2</v>
      </c>
      <c r="I55" s="232">
        <f>SUM(IF('Indicator Data'!AN55=0,0,'Indicator Data'!AN55),SUM('Indicator Data'!AO55:AP55))</f>
        <v>830.702629</v>
      </c>
      <c r="J55" s="232">
        <f>I55/'Indicator Data'!CA55*1000000</f>
        <v>47.08381816986396</v>
      </c>
      <c r="K55" s="230">
        <f t="shared" si="16"/>
        <v>0.9</v>
      </c>
      <c r="L55" s="230">
        <f>IF('Indicator Data'!AQ55="No data","x",ROUND(IF('Indicator Data'!AQ55&gt;L$4,10,IF('Indicator Data'!AQ55&lt;L$3,0,10-(L$4-'Indicator Data'!AQ55)/(L$4-L$3)*10)),1))</f>
        <v>0.3</v>
      </c>
      <c r="M55" s="230">
        <f>IF('Indicator Data'!AR55="No data","x",IF('Indicator Data'!AR55=0,0,ROUND(IF('Indicator Data'!AR55&gt;M$4,10,IF('Indicator Data'!AR55&lt;M$3,0,10-(M$4-'Indicator Data'!AR55)/(M$4-M$3)*10)),1)))</f>
        <v>1.1000000000000001</v>
      </c>
      <c r="N55" s="231">
        <f t="shared" si="11"/>
        <v>0.8</v>
      </c>
      <c r="O55" s="233">
        <f t="shared" si="12"/>
        <v>3.4</v>
      </c>
      <c r="P55" s="234">
        <f>IF(AND('Indicator Data'!BE55="No data",'Indicator Data'!BF55="No data"),0,SUM('Indicator Data'!BE55:BG55)/1000)</f>
        <v>532.42999999999995</v>
      </c>
      <c r="Q55" s="230">
        <f t="shared" si="17"/>
        <v>9.1</v>
      </c>
      <c r="R55" s="235">
        <f>P55*1000/'Indicator Data'!CA55</f>
        <v>3.0177871639046741E-2</v>
      </c>
      <c r="S55" s="230">
        <f t="shared" si="18"/>
        <v>7.4</v>
      </c>
      <c r="T55" s="236">
        <f t="shared" si="13"/>
        <v>8.3000000000000007</v>
      </c>
      <c r="U55" s="237">
        <f>IF('Indicator Data'!AV55="No data","x",ROUND(IF('Indicator Data'!AV55&gt;U$4,10,IF('Indicator Data'!AV55&lt;U$3,0,10-(U$4-'Indicator Data'!AV55)/(U$4-U$3)*10)),1))</f>
        <v>0.8</v>
      </c>
      <c r="V55" s="237">
        <f>IF('Indicator Data'!AW55="No data","x",IF('Indicator Data'!AW55=0,0,ROUND(IF('Indicator Data'!AW55&gt;V$4,10,IF('Indicator Data'!AW55&lt;V$3,0,10-(V$4-'Indicator Data'!AW55)/(V$4-V$3)*10)),1)))</f>
        <v>0.8</v>
      </c>
      <c r="W55" s="230">
        <f t="shared" si="14"/>
        <v>0.8</v>
      </c>
      <c r="X55" s="230">
        <f>IF('Indicator Data'!AU55="No data","x",ROUND(IF('Indicator Data'!AU55&gt;X$4,10,IF('Indicator Data'!AU55&lt;X$3,0,10-(X$4-'Indicator Data'!AU55)/(X$4-X$3)*10)),1))</f>
        <v>0.8</v>
      </c>
      <c r="Y55" s="230">
        <f>IF('Indicator Data'!AX55="No data","x",ROUND(IF('Indicator Data'!AX55&gt;Y$4,10,IF('Indicator Data'!AX55&lt;Y$3,0,10-(Y$4-'Indicator Data'!AX55)/(Y$4-Y$3)*10)),1))</f>
        <v>0.1</v>
      </c>
      <c r="Z55" s="235">
        <f>IF('Indicator Data'!AY55="No data","x",IF(('Indicator Data'!AY55/'Indicator Data'!CA55)&gt;1,1,IF('Indicator Data'!AY55&gt;'Indicator Data'!AY55,1,'Indicator Data'!AY55/'Indicator Data'!CA55)))</f>
        <v>5.4457673442135323E-4</v>
      </c>
      <c r="AA55" s="230">
        <f t="shared" si="19"/>
        <v>0</v>
      </c>
      <c r="AB55" s="238">
        <f t="shared" si="20"/>
        <v>0.4</v>
      </c>
      <c r="AC55" s="230">
        <f>IF('Indicator Data'!AS55="No data","x",ROUND(IF('Indicator Data'!AS55&gt;AC$4,10,IF('Indicator Data'!AS55&lt;AC$3,0,10-(AC$4-'Indicator Data'!AS55)/(AC$4-AC$3)*10)),1))</f>
        <v>1.1000000000000001</v>
      </c>
      <c r="AD55" s="230">
        <f>IF('Indicator Data'!AT55="No data","x",ROUND(IF('Indicator Data'!AT55&gt;AD$4,10,IF('Indicator Data'!AT55&lt;AD$3,0,10-(AD$4-'Indicator Data'!AT55)/(AD$4-AD$3)*10)),1))</f>
        <v>1.1000000000000001</v>
      </c>
      <c r="AE55" s="238">
        <f t="shared" si="15"/>
        <v>1.1000000000000001</v>
      </c>
      <c r="AF55" s="234">
        <f>('Indicator Data'!BD55+'Indicator Data'!BC55*0.5+'Indicator Data'!BB55*0.25)/1000</f>
        <v>161.96475000000001</v>
      </c>
      <c r="AG55" s="239">
        <f>AF55*1000/'Indicator Data'!CA55</f>
        <v>9.1800827067413469E-3</v>
      </c>
      <c r="AH55" s="238">
        <f t="shared" si="21"/>
        <v>0.9</v>
      </c>
      <c r="AI55" s="230">
        <f>IF('Indicator Data'!BH55="No data","x",ROUND(IF('Indicator Data'!BH55&lt;$AI$3,10,IF('Indicator Data'!BH55&gt;$AI$4,0,($AI$4-'Indicator Data'!BH55)/($AI$4-$AI$3)*10)),1))</f>
        <v>5.0999999999999996</v>
      </c>
      <c r="AJ55" s="230">
        <f>IF('Indicator Data'!BI55="No data","x",ROUND(IF('Indicator Data'!BI55&gt;$AJ$4,10,IF('Indicator Data'!BI55&lt;$AJ$3,0,10-($AJ$4-'Indicator Data'!BI55)/($AJ$4-$AJ$3)*10)),1))</f>
        <v>2.5</v>
      </c>
      <c r="AK55" s="238">
        <f t="shared" si="22"/>
        <v>3.8</v>
      </c>
      <c r="AL55" s="236">
        <f t="shared" si="23"/>
        <v>1.7</v>
      </c>
      <c r="AM55" s="240">
        <f t="shared" si="24"/>
        <v>6</v>
      </c>
    </row>
    <row r="56" spans="1:39" s="2" customFormat="1">
      <c r="A56" s="205" t="str">
        <f>'Indicator Data'!A56</f>
        <v>Egypt</v>
      </c>
      <c r="B56" s="206" t="str">
        <f>'Indicator Data'!B56</f>
        <v>EGY</v>
      </c>
      <c r="C56" s="241">
        <f>ROUND(IF('Indicator Data'!AL56="No data",IF((0.1022*LN('Indicator Data'!BZ56)-0.1711)&gt;C$4,0,IF((0.1022*LN('Indicator Data'!BZ56)-0.1711)&lt;C$3,10,(C$4-(0.1022*LN('Indicator Data'!BZ56)-0.1711))/(C$4-C$3)*10)),IF('Indicator Data'!AL56&gt;C$4,0,IF('Indicator Data'!AL56&lt;C$3,10,(C$4-'Indicator Data'!AL56)/(C$4-C$3)*10))),1)</f>
        <v>3.9</v>
      </c>
      <c r="D56" s="230">
        <f>IF('Indicator Data'!AM56="No data","x",ROUND((IF(LOG('Indicator Data'!AM56*1000)&gt;D$4,10,IF(LOG('Indicator Data'!AM56*1000)&lt;D$3,0,10-(D$4-LOG('Indicator Data'!AM56*1000))/(D$4-D$3)*10))),1))</f>
        <v>4.8</v>
      </c>
      <c r="E56" s="231">
        <f t="shared" si="9"/>
        <v>4.4000000000000004</v>
      </c>
      <c r="F56" s="230">
        <f>IF('Indicator Data'!AZ56="No data","x",ROUND(IF('Indicator Data'!AZ56&gt;F$4,10,IF('Indicator Data'!AZ56&lt;F$3,0,10-(F$4-'Indicator Data'!AZ56)/(F$4-F$3)*10)),1))</f>
        <v>6</v>
      </c>
      <c r="G56" s="230">
        <f>IF('Indicator Data'!BA56="No data","x",ROUND(IF('Indicator Data'!BA56&gt;G$4,10,IF('Indicator Data'!BA56&lt;G$3,0,10-(G$4-'Indicator Data'!BA56)/(G$4-G$3)*10)),1))</f>
        <v>1.6</v>
      </c>
      <c r="H56" s="231">
        <f t="shared" si="10"/>
        <v>3.8</v>
      </c>
      <c r="I56" s="232">
        <f>SUM(IF('Indicator Data'!AN56=0,0,'Indicator Data'!AN56),SUM('Indicator Data'!AO56:AP56))</f>
        <v>1232.456584</v>
      </c>
      <c r="J56" s="232">
        <f>I56/'Indicator Data'!CA56*1000000</f>
        <v>12.04342379365813</v>
      </c>
      <c r="K56" s="230">
        <f t="shared" si="16"/>
        <v>0.2</v>
      </c>
      <c r="L56" s="230">
        <f>IF('Indicator Data'!AQ56="No data","x",ROUND(IF('Indicator Data'!AQ56&gt;L$4,10,IF('Indicator Data'!AQ56&lt;L$3,0,10-(L$4-'Indicator Data'!AQ56)/(L$4-L$3)*10)),1))</f>
        <v>0.4</v>
      </c>
      <c r="M56" s="230">
        <f>IF('Indicator Data'!AR56="No data","x",IF('Indicator Data'!AR56=0,0,ROUND(IF('Indicator Data'!AR56&gt;M$4,10,IF('Indicator Data'!AR56&lt;M$3,0,10-(M$4-'Indicator Data'!AR56)/(M$4-M$3)*10)),1)))</f>
        <v>2.7</v>
      </c>
      <c r="N56" s="231">
        <f t="shared" si="11"/>
        <v>1.1000000000000001</v>
      </c>
      <c r="O56" s="233">
        <f t="shared" si="12"/>
        <v>3.4</v>
      </c>
      <c r="P56" s="234">
        <f>IF(AND('Indicator Data'!BE56="No data",'Indicator Data'!BF56="No data"),0,SUM('Indicator Data'!BE56:BG56)/1000)</f>
        <v>335.49799999999999</v>
      </c>
      <c r="Q56" s="230">
        <f t="shared" si="17"/>
        <v>8.4</v>
      </c>
      <c r="R56" s="235">
        <f>P56*1000/'Indicator Data'!CA56</f>
        <v>3.2784478158337424E-3</v>
      </c>
      <c r="S56" s="230">
        <f t="shared" si="18"/>
        <v>4.3</v>
      </c>
      <c r="T56" s="236">
        <f t="shared" si="13"/>
        <v>6.4</v>
      </c>
      <c r="U56" s="237">
        <f>IF('Indicator Data'!AV56="No data","x",ROUND(IF('Indicator Data'!AV56&gt;U$4,10,IF('Indicator Data'!AV56&lt;U$3,0,10-(U$4-'Indicator Data'!AV56)/(U$4-U$3)*10)),1))</f>
        <v>0.2</v>
      </c>
      <c r="V56" s="237">
        <f>IF('Indicator Data'!AW56="No data","x",IF('Indicator Data'!AW56=0,0,ROUND(IF('Indicator Data'!AW56&gt;V$4,10,IF('Indicator Data'!AW56&lt;V$3,0,10-(V$4-'Indicator Data'!AW56)/(V$4-V$3)*10)),1)))</f>
        <v>0.3</v>
      </c>
      <c r="W56" s="230">
        <f t="shared" si="14"/>
        <v>0.25</v>
      </c>
      <c r="X56" s="230">
        <f>IF('Indicator Data'!AU56="No data","x",ROUND(IF('Indicator Data'!AU56&gt;X$4,10,IF('Indicator Data'!AU56&lt;X$3,0,10-(X$4-'Indicator Data'!AU56)/(X$4-X$3)*10)),1))</f>
        <v>0.2</v>
      </c>
      <c r="Y56" s="230" t="str">
        <f>IF('Indicator Data'!AX56="No data","x",ROUND(IF('Indicator Data'!AX56&gt;Y$4,10,IF('Indicator Data'!AX56&lt;Y$3,0,10-(Y$4-'Indicator Data'!AX56)/(Y$4-Y$3)*10)),1))</f>
        <v>x</v>
      </c>
      <c r="Z56" s="235">
        <f>IF('Indicator Data'!AY56="No data","x",IF(('Indicator Data'!AY56/'Indicator Data'!CA56)&gt;1,1,IF('Indicator Data'!AY56&gt;'Indicator Data'!AY56,1,'Indicator Data'!AY56/'Indicator Data'!CA56)))</f>
        <v>6.7371390244979498E-2</v>
      </c>
      <c r="AA56" s="230">
        <f t="shared" si="19"/>
        <v>0.7</v>
      </c>
      <c r="AB56" s="238">
        <f t="shared" si="20"/>
        <v>0.4</v>
      </c>
      <c r="AC56" s="230">
        <f>IF('Indicator Data'!AS56="No data","x",ROUND(IF('Indicator Data'!AS56&gt;AC$4,10,IF('Indicator Data'!AS56&lt;AC$3,0,10-(AC$4-'Indicator Data'!AS56)/(AC$4-AC$3)*10)),1))</f>
        <v>1.6</v>
      </c>
      <c r="AD56" s="230">
        <f>IF('Indicator Data'!AT56="No data","x",ROUND(IF('Indicator Data'!AT56&gt;AD$4,10,IF('Indicator Data'!AT56&lt;AD$3,0,10-(AD$4-'Indicator Data'!AT56)/(AD$4-AD$3)*10)),1))</f>
        <v>1.6</v>
      </c>
      <c r="AE56" s="238">
        <f t="shared" si="15"/>
        <v>1.6</v>
      </c>
      <c r="AF56" s="234">
        <f>('Indicator Data'!BD56+'Indicator Data'!BC56*0.5+'Indicator Data'!BB56*0.25)/1000</f>
        <v>10.199999999999999</v>
      </c>
      <c r="AG56" s="239">
        <f>AF56*1000/'Indicator Data'!CA56</f>
        <v>9.9673225239805234E-5</v>
      </c>
      <c r="AH56" s="238">
        <f t="shared" si="21"/>
        <v>0</v>
      </c>
      <c r="AI56" s="230">
        <f>IF('Indicator Data'!BH56="No data","x",ROUND(IF('Indicator Data'!BH56&lt;$AI$3,10,IF('Indicator Data'!BH56&gt;$AI$4,0,($AI$4-'Indicator Data'!BH56)/($AI$4-$AI$3)*10)),1))</f>
        <v>1.2</v>
      </c>
      <c r="AJ56" s="230">
        <f>IF('Indicator Data'!BI56="No data","x",ROUND(IF('Indicator Data'!BI56&gt;$AJ$4,10,IF('Indicator Data'!BI56&lt;$AJ$3,0,10-($AJ$4-'Indicator Data'!BI56)/($AJ$4-$AJ$3)*10)),1))</f>
        <v>0.1</v>
      </c>
      <c r="AK56" s="238">
        <f t="shared" si="22"/>
        <v>0.7</v>
      </c>
      <c r="AL56" s="236">
        <f t="shared" si="23"/>
        <v>0.7</v>
      </c>
      <c r="AM56" s="240">
        <f t="shared" si="24"/>
        <v>4.0999999999999996</v>
      </c>
    </row>
    <row r="57" spans="1:39" s="2" customFormat="1">
      <c r="A57" s="205" t="str">
        <f>'Indicator Data'!A57</f>
        <v>El Salvador</v>
      </c>
      <c r="B57" s="206" t="str">
        <f>'Indicator Data'!B57</f>
        <v>SLV</v>
      </c>
      <c r="C57" s="241">
        <f>ROUND(IF('Indicator Data'!AL57="No data",IF((0.1022*LN('Indicator Data'!BZ57)-0.1711)&gt;C$4,0,IF((0.1022*LN('Indicator Data'!BZ57)-0.1711)&lt;C$3,10,(C$4-(0.1022*LN('Indicator Data'!BZ57)-0.1711))/(C$4-C$3)*10)),IF('Indicator Data'!AL57&gt;C$4,0,IF('Indicator Data'!AL57&lt;C$3,10,(C$4-'Indicator Data'!AL57)/(C$4-C$3)*10))),1)</f>
        <v>4.5</v>
      </c>
      <c r="D57" s="230">
        <f>IF('Indicator Data'!AM57="No data","x",ROUND((IF(LOG('Indicator Data'!AM57*1000)&gt;D$4,10,IF(LOG('Indicator Data'!AM57*1000)&lt;D$3,0,10-(D$4-LOG('Indicator Data'!AM57*1000))/(D$4-D$3)*10))),1))</f>
        <v>5.6</v>
      </c>
      <c r="E57" s="231">
        <f t="shared" si="9"/>
        <v>5.0999999999999996</v>
      </c>
      <c r="F57" s="230">
        <f>IF('Indicator Data'!AZ57="No data","x",ROUND(IF('Indicator Data'!AZ57&gt;F$4,10,IF('Indicator Data'!AZ57&lt;F$3,0,10-(F$4-'Indicator Data'!AZ57)/(F$4-F$3)*10)),1))</f>
        <v>5.0999999999999996</v>
      </c>
      <c r="G57" s="230">
        <f>IF('Indicator Data'!BA57="No data","x",ROUND(IF('Indicator Data'!BA57&gt;G$4,10,IF('Indicator Data'!BA57&lt;G$3,0,10-(G$4-'Indicator Data'!BA57)/(G$4-G$3)*10)),1))</f>
        <v>3.4</v>
      </c>
      <c r="H57" s="231">
        <f t="shared" si="10"/>
        <v>4.3</v>
      </c>
      <c r="I57" s="232">
        <f>SUM(IF('Indicator Data'!AN57=0,0,'Indicator Data'!AN57),SUM('Indicator Data'!AO57:AP57))</f>
        <v>531.55293999999992</v>
      </c>
      <c r="J57" s="232">
        <f>I57/'Indicator Data'!CA57*1000000</f>
        <v>81.951351800537779</v>
      </c>
      <c r="K57" s="230">
        <f t="shared" si="16"/>
        <v>1.6</v>
      </c>
      <c r="L57" s="230">
        <f>IF('Indicator Data'!AQ57="No data","x",ROUND(IF('Indicator Data'!AQ57&gt;L$4,10,IF('Indicator Data'!AQ57&lt;L$3,0,10-(L$4-'Indicator Data'!AQ57)/(L$4-L$3)*10)),1))</f>
        <v>0.8</v>
      </c>
      <c r="M57" s="230">
        <f>IF('Indicator Data'!AR57="No data","x",IF('Indicator Data'!AR57=0,0,ROUND(IF('Indicator Data'!AR57&gt;M$4,10,IF('Indicator Data'!AR57&lt;M$3,0,10-(M$4-'Indicator Data'!AR57)/(M$4-M$3)*10)),1)))</f>
        <v>8</v>
      </c>
      <c r="N57" s="231">
        <f t="shared" si="11"/>
        <v>3.5</v>
      </c>
      <c r="O57" s="233">
        <f t="shared" si="12"/>
        <v>4.5</v>
      </c>
      <c r="P57" s="234">
        <f>IF(AND('Indicator Data'!BE57="No data",'Indicator Data'!BF57="No data"),0,SUM('Indicator Data'!BE57:BG57)/1000)</f>
        <v>71.620999999999995</v>
      </c>
      <c r="Q57" s="230">
        <f t="shared" si="17"/>
        <v>6.2</v>
      </c>
      <c r="R57" s="235">
        <f>P57*1000/'Indicator Data'!CA57</f>
        <v>1.1042056821859205E-2</v>
      </c>
      <c r="S57" s="230">
        <f t="shared" si="18"/>
        <v>5.8</v>
      </c>
      <c r="T57" s="236">
        <f t="shared" si="13"/>
        <v>6</v>
      </c>
      <c r="U57" s="237">
        <f>IF('Indicator Data'!AV57="No data","x",ROUND(IF('Indicator Data'!AV57&gt;U$4,10,IF('Indicator Data'!AV57&lt;U$3,0,10-(U$4-'Indicator Data'!AV57)/(U$4-U$3)*10)),1))</f>
        <v>1</v>
      </c>
      <c r="V57" s="237">
        <f>IF('Indicator Data'!AW57="No data","x",IF('Indicator Data'!AW57=0,0,ROUND(IF('Indicator Data'!AW57&gt;V$4,10,IF('Indicator Data'!AW57&lt;V$3,0,10-(V$4-'Indicator Data'!AW57)/(V$4-V$3)*10)),1)))</f>
        <v>0.8</v>
      </c>
      <c r="W57" s="230">
        <f t="shared" si="14"/>
        <v>0.9</v>
      </c>
      <c r="X57" s="230">
        <f>IF('Indicator Data'!AU57="No data","x",ROUND(IF('Indicator Data'!AU57&gt;X$4,10,IF('Indicator Data'!AU57&lt;X$3,0,10-(X$4-'Indicator Data'!AU57)/(X$4-X$3)*10)),1))</f>
        <v>1.1000000000000001</v>
      </c>
      <c r="Y57" s="230" t="str">
        <f>IF('Indicator Data'!AX57="No data","x",ROUND(IF('Indicator Data'!AX57&gt;Y$4,10,IF('Indicator Data'!AX57&lt;Y$3,0,10-(Y$4-'Indicator Data'!AX57)/(Y$4-Y$3)*10)),1))</f>
        <v>x</v>
      </c>
      <c r="Z57" s="235">
        <f>IF('Indicator Data'!AY57="No data","x",IF(('Indicator Data'!AY57/'Indicator Data'!CA57)&gt;1,1,IF('Indicator Data'!AY57&gt;'Indicator Data'!AY57,1,'Indicator Data'!AY57/'Indicator Data'!CA57)))</f>
        <v>0.22258684243673607</v>
      </c>
      <c r="AA57" s="230">
        <f t="shared" si="19"/>
        <v>2.5</v>
      </c>
      <c r="AB57" s="238">
        <f t="shared" si="20"/>
        <v>1.5</v>
      </c>
      <c r="AC57" s="230">
        <f>IF('Indicator Data'!AS57="No data","x",ROUND(IF('Indicator Data'!AS57&gt;AC$4,10,IF('Indicator Data'!AS57&lt;AC$3,0,10-(AC$4-'Indicator Data'!AS57)/(AC$4-AC$3)*10)),1))</f>
        <v>1</v>
      </c>
      <c r="AD57" s="230">
        <f>IF('Indicator Data'!AT57="No data","x",ROUND(IF('Indicator Data'!AT57&gt;AD$4,10,IF('Indicator Data'!AT57&lt;AD$3,0,10-(AD$4-'Indicator Data'!AT57)/(AD$4-AD$3)*10)),1))</f>
        <v>1.1000000000000001</v>
      </c>
      <c r="AE57" s="238">
        <f t="shared" si="15"/>
        <v>1.1000000000000001</v>
      </c>
      <c r="AF57" s="234">
        <f>('Indicator Data'!BD57+'Indicator Data'!BC57*0.5+'Indicator Data'!BB57*0.25)/1000</f>
        <v>79.365750000000006</v>
      </c>
      <c r="AG57" s="239">
        <f>AF57*1000/'Indicator Data'!CA57</f>
        <v>1.2236091665984449E-2</v>
      </c>
      <c r="AH57" s="238">
        <f t="shared" si="21"/>
        <v>1.2</v>
      </c>
      <c r="AI57" s="230">
        <f>IF('Indicator Data'!BH57="No data","x",ROUND(IF('Indicator Data'!BH57&lt;$AI$3,10,IF('Indicator Data'!BH57&gt;$AI$4,0,($AI$4-'Indicator Data'!BH57)/($AI$4-$AI$3)*10)),1))</f>
        <v>4.3</v>
      </c>
      <c r="AJ57" s="230">
        <f>IF('Indicator Data'!BI57="No data","x",ROUND(IF('Indicator Data'!BI57&gt;$AJ$4,10,IF('Indicator Data'!BI57&lt;$AJ$3,0,10-($AJ$4-'Indicator Data'!BI57)/($AJ$4-$AJ$3)*10)),1))</f>
        <v>1.2</v>
      </c>
      <c r="AK57" s="238">
        <f t="shared" si="22"/>
        <v>2.8</v>
      </c>
      <c r="AL57" s="236">
        <f t="shared" si="23"/>
        <v>1.7</v>
      </c>
      <c r="AM57" s="240">
        <f t="shared" si="24"/>
        <v>4.2</v>
      </c>
    </row>
    <row r="58" spans="1:39" s="2" customFormat="1">
      <c r="A58" s="205" t="str">
        <f>'Indicator Data'!A58</f>
        <v>Equatorial Guinea</v>
      </c>
      <c r="B58" s="206" t="str">
        <f>'Indicator Data'!B58</f>
        <v>GNQ</v>
      </c>
      <c r="C58" s="241">
        <f>ROUND(IF('Indicator Data'!AL58="No data",IF((0.1022*LN('Indicator Data'!BZ58)-0.1711)&gt;C$4,0,IF((0.1022*LN('Indicator Data'!BZ58)-0.1711)&lt;C$3,10,(C$4-(0.1022*LN('Indicator Data'!BZ58)-0.1711))/(C$4-C$3)*10)),IF('Indicator Data'!AL58&gt;C$4,0,IF('Indicator Data'!AL58&lt;C$3,10,(C$4-'Indicator Data'!AL58)/(C$4-C$3)*10))),1)</f>
        <v>6.2</v>
      </c>
      <c r="D58" s="230" t="str">
        <f>IF('Indicator Data'!AM58="No data","x",ROUND((IF(LOG('Indicator Data'!AM58*1000)&gt;D$4,10,IF(LOG('Indicator Data'!AM58*1000)&lt;D$3,0,10-(D$4-LOG('Indicator Data'!AM58*1000))/(D$4-D$3)*10))),1))</f>
        <v>x</v>
      </c>
      <c r="E58" s="231">
        <f t="shared" si="9"/>
        <v>6.2</v>
      </c>
      <c r="F58" s="230" t="str">
        <f>IF('Indicator Data'!AZ58="No data","x",ROUND(IF('Indicator Data'!AZ58&gt;F$4,10,IF('Indicator Data'!AZ58&lt;F$3,0,10-(F$4-'Indicator Data'!AZ58)/(F$4-F$3)*10)),1))</f>
        <v>x</v>
      </c>
      <c r="G58" s="230" t="str">
        <f>IF('Indicator Data'!BA58="No data","x",ROUND(IF('Indicator Data'!BA58&gt;G$4,10,IF('Indicator Data'!BA58&lt;G$3,0,10-(G$4-'Indicator Data'!BA58)/(G$4-G$3)*10)),1))</f>
        <v>x</v>
      </c>
      <c r="H58" s="231" t="str">
        <f t="shared" si="10"/>
        <v>x</v>
      </c>
      <c r="I58" s="232">
        <f>SUM(IF('Indicator Data'!AN58=0,0,'Indicator Data'!AN58),SUM('Indicator Data'!AO58:AP58))</f>
        <v>13.060344000000001</v>
      </c>
      <c r="J58" s="232">
        <f>I58/'Indicator Data'!CA58*1000000</f>
        <v>9.3089690909026128</v>
      </c>
      <c r="K58" s="230">
        <f t="shared" si="16"/>
        <v>0.2</v>
      </c>
      <c r="L58" s="230">
        <f>IF('Indicator Data'!AQ58="No data","x",ROUND(IF('Indicator Data'!AQ58&gt;L$4,10,IF('Indicator Data'!AQ58&lt;L$3,0,10-(L$4-'Indicator Data'!AQ58)/(L$4-L$3)*10)),1))</f>
        <v>0.5</v>
      </c>
      <c r="M58" s="230">
        <f>IF('Indicator Data'!AR58="No data","x",IF('Indicator Data'!AR58=0,0,ROUND(IF('Indicator Data'!AR58&gt;M$4,10,IF('Indicator Data'!AR58&lt;M$3,0,10-(M$4-'Indicator Data'!AR58)/(M$4-M$3)*10)),1)))</f>
        <v>0</v>
      </c>
      <c r="N58" s="231">
        <f t="shared" si="11"/>
        <v>0.2</v>
      </c>
      <c r="O58" s="233">
        <f t="shared" si="12"/>
        <v>4.2</v>
      </c>
      <c r="P58" s="234">
        <f>IF(AND('Indicator Data'!BE58="No data",'Indicator Data'!BF58="No data"),0,SUM('Indicator Data'!BE58:BG58)/1000)</f>
        <v>5.0000000000000001E-3</v>
      </c>
      <c r="Q58" s="230">
        <f t="shared" si="17"/>
        <v>0</v>
      </c>
      <c r="R58" s="235">
        <f>P58*1000/'Indicator Data'!CA58</f>
        <v>3.5638299767994669E-6</v>
      </c>
      <c r="S58" s="230">
        <f t="shared" si="18"/>
        <v>0</v>
      </c>
      <c r="T58" s="236">
        <f t="shared" si="13"/>
        <v>0</v>
      </c>
      <c r="U58" s="237">
        <f>IF('Indicator Data'!AV58="No data","x",ROUND(IF('Indicator Data'!AV58&gt;U$4,10,IF('Indicator Data'!AV58&lt;U$3,0,10-(U$4-'Indicator Data'!AV58)/(U$4-U$3)*10)),1))</f>
        <v>10</v>
      </c>
      <c r="V58" s="237">
        <f>IF('Indicator Data'!AW58="No data","x",IF('Indicator Data'!AW58=0,0,ROUND(IF('Indicator Data'!AW58&gt;V$4,10,IF('Indicator Data'!AW58&lt;V$3,0,10-(V$4-'Indicator Data'!AW58)/(V$4-V$3)*10)),1)))</f>
        <v>10</v>
      </c>
      <c r="W58" s="230">
        <f t="shared" si="14"/>
        <v>10</v>
      </c>
      <c r="X58" s="230">
        <f>IF('Indicator Data'!AU58="No data","x",ROUND(IF('Indicator Data'!AU58&gt;X$4,10,IF('Indicator Data'!AU58&lt;X$3,0,10-(X$4-'Indicator Data'!AU58)/(X$4-X$3)*10)),1))</f>
        <v>3.3</v>
      </c>
      <c r="Y58" s="230">
        <f>IF('Indicator Data'!AX58="No data","x",ROUND(IF('Indicator Data'!AX58&gt;Y$4,10,IF('Indicator Data'!AX58&lt;Y$3,0,10-(Y$4-'Indicator Data'!AX58)/(Y$4-Y$3)*10)),1))</f>
        <v>6.7</v>
      </c>
      <c r="Z58" s="235">
        <f>IF('Indicator Data'!AY58="No data","x",IF(('Indicator Data'!AY58/'Indicator Data'!CA58)&gt;1,1,IF('Indicator Data'!AY58&gt;'Indicator Data'!AY58,1,'Indicator Data'!AY58/'Indicator Data'!CA58)))</f>
        <v>0.30600897372388158</v>
      </c>
      <c r="AA58" s="230">
        <f t="shared" si="19"/>
        <v>3.4</v>
      </c>
      <c r="AB58" s="238">
        <f t="shared" si="20"/>
        <v>5.9</v>
      </c>
      <c r="AC58" s="230">
        <f>IF('Indicator Data'!AS58="No data","x",ROUND(IF('Indicator Data'!AS58&gt;AC$4,10,IF('Indicator Data'!AS58&lt;AC$3,0,10-(AC$4-'Indicator Data'!AS58)/(AC$4-AC$3)*10)),1))</f>
        <v>6.3</v>
      </c>
      <c r="AD58" s="230">
        <f>IF('Indicator Data'!AT58="No data","x",ROUND(IF('Indicator Data'!AT58&gt;AD$4,10,IF('Indicator Data'!AT58&lt;AD$3,0,10-(AD$4-'Indicator Data'!AT58)/(AD$4-AD$3)*10)),1))</f>
        <v>1.2</v>
      </c>
      <c r="AE58" s="238">
        <f t="shared" si="15"/>
        <v>3.8</v>
      </c>
      <c r="AF58" s="234">
        <f>('Indicator Data'!BD58+'Indicator Data'!BC58*0.5+'Indicator Data'!BB58*0.25)/1000</f>
        <v>0</v>
      </c>
      <c r="AG58" s="239">
        <f>AF58*1000/'Indicator Data'!CA58</f>
        <v>0</v>
      </c>
      <c r="AH58" s="238">
        <f t="shared" si="21"/>
        <v>0</v>
      </c>
      <c r="AI58" s="230">
        <f>IF('Indicator Data'!BH58="No data","x",ROUND(IF('Indicator Data'!BH58&lt;$AI$3,10,IF('Indicator Data'!BH58&gt;$AI$4,0,($AI$4-'Indicator Data'!BH58)/($AI$4-$AI$3)*10)),1))</f>
        <v>6.5</v>
      </c>
      <c r="AJ58" s="230">
        <f>IF('Indicator Data'!BI58="No data","x",ROUND(IF('Indicator Data'!BI58&gt;$AJ$4,10,IF('Indicator Data'!BI58&lt;$AJ$3,0,10-($AJ$4-'Indicator Data'!BI58)/($AJ$4-$AJ$3)*10)),1))</f>
        <v>8.5</v>
      </c>
      <c r="AK58" s="238">
        <f t="shared" si="22"/>
        <v>7.5</v>
      </c>
      <c r="AL58" s="236">
        <f t="shared" si="23"/>
        <v>4.9000000000000004</v>
      </c>
      <c r="AM58" s="240">
        <f t="shared" si="24"/>
        <v>2.8</v>
      </c>
    </row>
    <row r="59" spans="1:39" s="2" customFormat="1">
      <c r="A59" s="205" t="str">
        <f>'Indicator Data'!A59</f>
        <v>Eritrea</v>
      </c>
      <c r="B59" s="206" t="str">
        <f>'Indicator Data'!B59</f>
        <v>ERI</v>
      </c>
      <c r="C59" s="241">
        <f>ROUND(IF('Indicator Data'!AL59="No data",IF((0.1022*LN('Indicator Data'!BZ59)-0.1711)&gt;C$4,0,IF((0.1022*LN('Indicator Data'!BZ59)-0.1711)&lt;C$3,10,(C$4-(0.1022*LN('Indicator Data'!BZ59)-0.1711))/(C$4-C$3)*10)),IF('Indicator Data'!AL59&gt;C$4,0,IF('Indicator Data'!AL59&lt;C$3,10,(C$4-'Indicator Data'!AL59)/(C$4-C$3)*10))),1)</f>
        <v>8.8000000000000007</v>
      </c>
      <c r="D59" s="230" t="str">
        <f>IF('Indicator Data'!AM59="No data","x",ROUND((IF(LOG('Indicator Data'!AM59*1000)&gt;D$4,10,IF(LOG('Indicator Data'!AM59*1000)&lt;D$3,0,10-(D$4-LOG('Indicator Data'!AM59*1000))/(D$4-D$3)*10))),1))</f>
        <v>x</v>
      </c>
      <c r="E59" s="231">
        <f t="shared" si="9"/>
        <v>8.8000000000000007</v>
      </c>
      <c r="F59" s="230" t="str">
        <f>IF('Indicator Data'!AZ59="No data","x",ROUND(IF('Indicator Data'!AZ59&gt;F$4,10,IF('Indicator Data'!AZ59&lt;F$3,0,10-(F$4-'Indicator Data'!AZ59)/(F$4-F$3)*10)),1))</f>
        <v>x</v>
      </c>
      <c r="G59" s="230" t="str">
        <f>IF('Indicator Data'!BA59="No data","x",ROUND(IF('Indicator Data'!BA59&gt;G$4,10,IF('Indicator Data'!BA59&lt;G$3,0,10-(G$4-'Indicator Data'!BA59)/(G$4-G$3)*10)),1))</f>
        <v>x</v>
      </c>
      <c r="H59" s="231" t="str">
        <f t="shared" si="10"/>
        <v>x</v>
      </c>
      <c r="I59" s="232">
        <f>SUM(IF('Indicator Data'!AN59=0,0,'Indicator Data'!AN59),SUM('Indicator Data'!AO59:AP59))</f>
        <v>68.048971999999992</v>
      </c>
      <c r="J59" s="232">
        <f>I59/'Indicator Data'!CA59*1000000</f>
        <v>19.188036860761546</v>
      </c>
      <c r="K59" s="230">
        <f t="shared" si="16"/>
        <v>0.4</v>
      </c>
      <c r="L59" s="230" t="str">
        <f>IF('Indicator Data'!AQ59="No data","x",ROUND(IF('Indicator Data'!AQ59&gt;L$4,10,IF('Indicator Data'!AQ59&lt;L$3,0,10-(L$4-'Indicator Data'!AQ59)/(L$4-L$3)*10)),1))</f>
        <v>x</v>
      </c>
      <c r="M59" s="230" t="str">
        <f>IF('Indicator Data'!AR59="No data","x",IF('Indicator Data'!AR59=0,0,ROUND(IF('Indicator Data'!AR59&gt;M$4,10,IF('Indicator Data'!AR59&lt;M$3,0,10-(M$4-'Indicator Data'!AR59)/(M$4-M$3)*10)),1)))</f>
        <v>x</v>
      </c>
      <c r="N59" s="231">
        <f t="shared" si="11"/>
        <v>0.4</v>
      </c>
      <c r="O59" s="233">
        <f t="shared" si="12"/>
        <v>6</v>
      </c>
      <c r="P59" s="234">
        <f>IF(AND('Indicator Data'!BE59="No data",'Indicator Data'!BF59="No data"),0,SUM('Indicator Data'!BE59:BG59)/1000)</f>
        <v>0.20100000000000001</v>
      </c>
      <c r="Q59" s="230">
        <f t="shared" si="17"/>
        <v>0</v>
      </c>
      <c r="R59" s="235">
        <f>P59*1000/'Indicator Data'!CA59</f>
        <v>5.6676762273691241E-5</v>
      </c>
      <c r="S59" s="230">
        <f t="shared" si="18"/>
        <v>1.6</v>
      </c>
      <c r="T59" s="236">
        <f t="shared" si="13"/>
        <v>0.8</v>
      </c>
      <c r="U59" s="237">
        <f>IF('Indicator Data'!AV59="No data","x",ROUND(IF('Indicator Data'!AV59&gt;U$4,10,IF('Indicator Data'!AV59&lt;U$3,0,10-(U$4-'Indicator Data'!AV59)/(U$4-U$3)*10)),1))</f>
        <v>1.2</v>
      </c>
      <c r="V59" s="237">
        <f>IF('Indicator Data'!AW59="No data","x",IF('Indicator Data'!AW59=0,0,ROUND(IF('Indicator Data'!AW59&gt;V$4,10,IF('Indicator Data'!AW59&lt;V$3,0,10-(V$4-'Indicator Data'!AW59)/(V$4-V$3)*10)),1)))</f>
        <v>0.5</v>
      </c>
      <c r="W59" s="230">
        <f t="shared" si="14"/>
        <v>0.85</v>
      </c>
      <c r="X59" s="230">
        <f>IF('Indicator Data'!AU59="No data","x",ROUND(IF('Indicator Data'!AU59&gt;X$4,10,IF('Indicator Data'!AU59&lt;X$3,0,10-(X$4-'Indicator Data'!AU59)/(X$4-X$3)*10)),1))</f>
        <v>1.6</v>
      </c>
      <c r="Y59" s="230">
        <f>IF('Indicator Data'!AX59="No data","x",ROUND(IF('Indicator Data'!AX59&gt;Y$4,10,IF('Indicator Data'!AX59&lt;Y$3,0,10-(Y$4-'Indicator Data'!AX59)/(Y$4-Y$3)*10)),1))</f>
        <v>0.7</v>
      </c>
      <c r="Z59" s="235">
        <f>IF('Indicator Data'!AY59="No data","x",IF(('Indicator Data'!AY59/'Indicator Data'!CA59)&gt;1,1,IF('Indicator Data'!AY59&gt;'Indicator Data'!AY59,1,'Indicator Data'!AY59/'Indicator Data'!CA59)))</f>
        <v>0.1204344541703523</v>
      </c>
      <c r="AA59" s="230">
        <f t="shared" si="19"/>
        <v>1.3</v>
      </c>
      <c r="AB59" s="238">
        <f t="shared" si="20"/>
        <v>1.1000000000000001</v>
      </c>
      <c r="AC59" s="230">
        <f>IF('Indicator Data'!AS59="No data","x",ROUND(IF('Indicator Data'!AS59&gt;AC$4,10,IF('Indicator Data'!AS59&lt;AC$3,0,10-(AC$4-'Indicator Data'!AS59)/(AC$4-AC$3)*10)),1))</f>
        <v>3.1</v>
      </c>
      <c r="AD59" s="230">
        <f>IF('Indicator Data'!AT59="No data","x",ROUND(IF('Indicator Data'!AT59&gt;AD$4,10,IF('Indicator Data'!AT59&lt;AD$3,0,10-(AD$4-'Indicator Data'!AT59)/(AD$4-AD$3)*10)),1))</f>
        <v>8.8000000000000007</v>
      </c>
      <c r="AE59" s="238">
        <f t="shared" si="15"/>
        <v>6</v>
      </c>
      <c r="AF59" s="234">
        <f>('Indicator Data'!BD59+'Indicator Data'!BC59*0.5+'Indicator Data'!BB59*0.25)/1000</f>
        <v>0</v>
      </c>
      <c r="AG59" s="239">
        <f>AF59*1000/'Indicator Data'!CA59</f>
        <v>0</v>
      </c>
      <c r="AH59" s="238">
        <f t="shared" si="21"/>
        <v>0</v>
      </c>
      <c r="AI59" s="230">
        <f>IF('Indicator Data'!BH59="No data","x",ROUND(IF('Indicator Data'!BH59&lt;$AI$3,10,IF('Indicator Data'!BH59&gt;$AI$4,0,($AI$4-'Indicator Data'!BH59)/($AI$4-$AI$3)*10)),1))</f>
        <v>7.2</v>
      </c>
      <c r="AJ59" s="230">
        <f>IF('Indicator Data'!BI59="No data","x",ROUND(IF('Indicator Data'!BI59&gt;$AJ$4,10,IF('Indicator Data'!BI59&lt;$AJ$3,0,10-($AJ$4-'Indicator Data'!BI59)/($AJ$4-$AJ$3)*10)),1))</f>
        <v>7.2</v>
      </c>
      <c r="AK59" s="238">
        <f t="shared" si="22"/>
        <v>7.2</v>
      </c>
      <c r="AL59" s="236">
        <f t="shared" si="23"/>
        <v>4.2</v>
      </c>
      <c r="AM59" s="240">
        <f t="shared" si="24"/>
        <v>2.7</v>
      </c>
    </row>
    <row r="60" spans="1:39" s="2" customFormat="1">
      <c r="A60" s="205" t="str">
        <f>'Indicator Data'!A60</f>
        <v>Estonia</v>
      </c>
      <c r="B60" s="206" t="str">
        <f>'Indicator Data'!B60</f>
        <v>EST</v>
      </c>
      <c r="C60" s="241">
        <f>ROUND(IF('Indicator Data'!AL60="No data",IF((0.1022*LN('Indicator Data'!BZ60)-0.1711)&gt;C$4,0,IF((0.1022*LN('Indicator Data'!BZ60)-0.1711)&lt;C$3,10,(C$4-(0.1022*LN('Indicator Data'!BZ60)-0.1711))/(C$4-C$3)*10)),IF('Indicator Data'!AL60&gt;C$4,0,IF('Indicator Data'!AL60&lt;C$3,10,(C$4-'Indicator Data'!AL60)/(C$4-C$3)*10))),1)</f>
        <v>0.2</v>
      </c>
      <c r="D60" s="230" t="str">
        <f>IF('Indicator Data'!AM60="No data","x",ROUND((IF(LOG('Indicator Data'!AM60*1000)&gt;D$4,10,IF(LOG('Indicator Data'!AM60*1000)&lt;D$3,0,10-(D$4-LOG('Indicator Data'!AM60*1000))/(D$4-D$3)*10))),1))</f>
        <v>x</v>
      </c>
      <c r="E60" s="231">
        <f t="shared" si="9"/>
        <v>0.2</v>
      </c>
      <c r="F60" s="230">
        <f>IF('Indicator Data'!AZ60="No data","x",ROUND(IF('Indicator Data'!AZ60&gt;F$4,10,IF('Indicator Data'!AZ60&lt;F$3,0,10-(F$4-'Indicator Data'!AZ60)/(F$4-F$3)*10)),1))</f>
        <v>1.1000000000000001</v>
      </c>
      <c r="G60" s="230">
        <f>IF('Indicator Data'!BA60="No data","x",ROUND(IF('Indicator Data'!BA60&gt;G$4,10,IF('Indicator Data'!BA60&lt;G$3,0,10-(G$4-'Indicator Data'!BA60)/(G$4-G$3)*10)),1))</f>
        <v>1.3</v>
      </c>
      <c r="H60" s="231">
        <f t="shared" si="10"/>
        <v>1.2</v>
      </c>
      <c r="I60" s="232">
        <f>SUM(IF('Indicator Data'!AN60=0,0,'Indicator Data'!AN60),SUM('Indicator Data'!AO60:AP60))</f>
        <v>0</v>
      </c>
      <c r="J60" s="232">
        <f>I60/'Indicator Data'!CA60*1000000</f>
        <v>0</v>
      </c>
      <c r="K60" s="230">
        <f t="shared" si="16"/>
        <v>0</v>
      </c>
      <c r="L60" s="230" t="str">
        <f>IF('Indicator Data'!AQ60="No data","x",ROUND(IF('Indicator Data'!AQ60&gt;L$4,10,IF('Indicator Data'!AQ60&lt;L$3,0,10-(L$4-'Indicator Data'!AQ60)/(L$4-L$3)*10)),1))</f>
        <v>x</v>
      </c>
      <c r="M60" s="230">
        <f>IF('Indicator Data'!AR60="No data","x",IF('Indicator Data'!AR60=0,0,ROUND(IF('Indicator Data'!AR60&gt;M$4,10,IF('Indicator Data'!AR60&lt;M$3,0,10-(M$4-'Indicator Data'!AR60)/(M$4-M$3)*10)),1)))</f>
        <v>0.5</v>
      </c>
      <c r="N60" s="231">
        <f t="shared" si="11"/>
        <v>0.3</v>
      </c>
      <c r="O60" s="233">
        <f t="shared" si="12"/>
        <v>0.5</v>
      </c>
      <c r="P60" s="234">
        <f>IF(AND('Indicator Data'!BE60="No data",'Indicator Data'!BF60="No data"),0,SUM('Indicator Data'!BE60:BG60)/1000)</f>
        <v>0.30199999999999999</v>
      </c>
      <c r="Q60" s="230">
        <f t="shared" si="17"/>
        <v>0</v>
      </c>
      <c r="R60" s="235">
        <f>P60*1000/'Indicator Data'!CA60</f>
        <v>2.2766009894922048E-4</v>
      </c>
      <c r="S60" s="230">
        <f t="shared" si="18"/>
        <v>2.2000000000000002</v>
      </c>
      <c r="T60" s="236">
        <f t="shared" si="13"/>
        <v>1.1000000000000001</v>
      </c>
      <c r="U60" s="237" t="str">
        <f>IF('Indicator Data'!AV60="No data","x",ROUND(IF('Indicator Data'!AV60&gt;U$4,10,IF('Indicator Data'!AV60&lt;U$3,0,10-(U$4-'Indicator Data'!AV60)/(U$4-U$3)*10)),1))</f>
        <v>x</v>
      </c>
      <c r="V60" s="237" t="str">
        <f>IF('Indicator Data'!AW60="No data","x",IF('Indicator Data'!AW60=0,0,ROUND(IF('Indicator Data'!AW60&gt;V$4,10,IF('Indicator Data'!AW60&lt;V$3,0,10-(V$4-'Indicator Data'!AW60)/(V$4-V$3)*10)),1)))</f>
        <v>x</v>
      </c>
      <c r="W60" s="230" t="str">
        <f t="shared" si="14"/>
        <v>x</v>
      </c>
      <c r="X60" s="230">
        <f>IF('Indicator Data'!AU60="No data","x",ROUND(IF('Indicator Data'!AU60&gt;X$4,10,IF('Indicator Data'!AU60&lt;X$3,0,10-(X$4-'Indicator Data'!AU60)/(X$4-X$3)*10)),1))</f>
        <v>0.2</v>
      </c>
      <c r="Y60" s="230" t="str">
        <f>IF('Indicator Data'!AX60="No data","x",ROUND(IF('Indicator Data'!AX60&gt;Y$4,10,IF('Indicator Data'!AX60&lt;Y$3,0,10-(Y$4-'Indicator Data'!AX60)/(Y$4-Y$3)*10)),1))</f>
        <v>x</v>
      </c>
      <c r="Z60" s="235">
        <f>IF('Indicator Data'!AY60="No data","x",IF(('Indicator Data'!AY60/'Indicator Data'!CA60)&gt;1,1,IF('Indicator Data'!AY60&gt;'Indicator Data'!AY60,1,'Indicator Data'!AY60/'Indicator Data'!CA60)))</f>
        <v>0</v>
      </c>
      <c r="AA60" s="230">
        <f t="shared" si="19"/>
        <v>0</v>
      </c>
      <c r="AB60" s="238">
        <f t="shared" si="20"/>
        <v>0.1</v>
      </c>
      <c r="AC60" s="230">
        <f>IF('Indicator Data'!AS60="No data","x",ROUND(IF('Indicator Data'!AS60&gt;AC$4,10,IF('Indicator Data'!AS60&lt;AC$3,0,10-(AC$4-'Indicator Data'!AS60)/(AC$4-AC$3)*10)),1))</f>
        <v>0.2</v>
      </c>
      <c r="AD60" s="230" t="str">
        <f>IF('Indicator Data'!AT60="No data","x",ROUND(IF('Indicator Data'!AT60&gt;AD$4,10,IF('Indicator Data'!AT60&lt;AD$3,0,10-(AD$4-'Indicator Data'!AT60)/(AD$4-AD$3)*10)),1))</f>
        <v>x</v>
      </c>
      <c r="AE60" s="238">
        <f t="shared" si="15"/>
        <v>0.2</v>
      </c>
      <c r="AF60" s="234">
        <f>('Indicator Data'!BD60+'Indicator Data'!BC60*0.5+'Indicator Data'!BB60*0.25)/1000</f>
        <v>0</v>
      </c>
      <c r="AG60" s="239">
        <f>AF60*1000/'Indicator Data'!CA60</f>
        <v>0</v>
      </c>
      <c r="AH60" s="238">
        <f t="shared" si="21"/>
        <v>0</v>
      </c>
      <c r="AI60" s="230">
        <f>IF('Indicator Data'!BH60="No data","x",ROUND(IF('Indicator Data'!BH60&lt;$AI$3,10,IF('Indicator Data'!BH60&gt;$AI$4,0,($AI$4-'Indicator Data'!BH60)/($AI$4-$AI$3)*10)),1))</f>
        <v>2.8</v>
      </c>
      <c r="AJ60" s="230">
        <f>IF('Indicator Data'!BI60="No data","x",ROUND(IF('Indicator Data'!BI60&gt;$AJ$4,10,IF('Indicator Data'!BI60&lt;$AJ$3,0,10-($AJ$4-'Indicator Data'!BI60)/($AJ$4-$AJ$3)*10)),1))</f>
        <v>0</v>
      </c>
      <c r="AK60" s="238">
        <f t="shared" si="22"/>
        <v>1.4</v>
      </c>
      <c r="AL60" s="236">
        <f t="shared" si="23"/>
        <v>0.4</v>
      </c>
      <c r="AM60" s="240">
        <f t="shared" si="24"/>
        <v>0.8</v>
      </c>
    </row>
    <row r="61" spans="1:39" s="2" customFormat="1">
      <c r="A61" s="205" t="str">
        <f>'Indicator Data'!A61</f>
        <v>Eswatini</v>
      </c>
      <c r="B61" s="206" t="str">
        <f>'Indicator Data'!B61</f>
        <v>SWZ</v>
      </c>
      <c r="C61" s="241">
        <f>ROUND(IF('Indicator Data'!AL61="No data",IF((0.1022*LN('Indicator Data'!BZ61)-0.1711)&gt;C$4,0,IF((0.1022*LN('Indicator Data'!BZ61)-0.1711)&lt;C$3,10,(C$4-(0.1022*LN('Indicator Data'!BZ61)-0.1711))/(C$4-C$3)*10)),IF('Indicator Data'!AL61&gt;C$4,0,IF('Indicator Data'!AL61&lt;C$3,10,(C$4-'Indicator Data'!AL61)/(C$4-C$3)*10))),1)</f>
        <v>5.8</v>
      </c>
      <c r="D61" s="230">
        <f>IF('Indicator Data'!AM61="No data","x",ROUND((IF(LOG('Indicator Data'!AM61*1000)&gt;D$4,10,IF(LOG('Indicator Data'!AM61*1000)&lt;D$3,0,10-(D$4-LOG('Indicator Data'!AM61*1000))/(D$4-D$3)*10))),1))</f>
        <v>7.1</v>
      </c>
      <c r="E61" s="231">
        <f t="shared" si="9"/>
        <v>6.5</v>
      </c>
      <c r="F61" s="230">
        <f>IF('Indicator Data'!AZ61="No data","x",ROUND(IF('Indicator Data'!AZ61&gt;F$4,10,IF('Indicator Data'!AZ61&lt;F$3,0,10-(F$4-'Indicator Data'!AZ61)/(F$4-F$3)*10)),1))</f>
        <v>7.6</v>
      </c>
      <c r="G61" s="230">
        <f>IF('Indicator Data'!BA61="No data","x",ROUND(IF('Indicator Data'!BA61&gt;G$4,10,IF('Indicator Data'!BA61&lt;G$3,0,10-(G$4-'Indicator Data'!BA61)/(G$4-G$3)*10)),1))</f>
        <v>7.4</v>
      </c>
      <c r="H61" s="231">
        <f t="shared" si="10"/>
        <v>7.5</v>
      </c>
      <c r="I61" s="232">
        <f>SUM(IF('Indicator Data'!AN61=0,0,'Indicator Data'!AN61),SUM('Indicator Data'!AO61:AP61))</f>
        <v>128.89827300000002</v>
      </c>
      <c r="J61" s="232">
        <f>I61/'Indicator Data'!CA61*1000000</f>
        <v>111.10349312683381</v>
      </c>
      <c r="K61" s="230">
        <f t="shared" si="16"/>
        <v>2.2000000000000002</v>
      </c>
      <c r="L61" s="230">
        <f>IF('Indicator Data'!AQ61="No data","x",ROUND(IF('Indicator Data'!AQ61&gt;L$4,10,IF('Indicator Data'!AQ61&lt;L$3,0,10-(L$4-'Indicator Data'!AQ61)/(L$4-L$3)*10)),1))</f>
        <v>1.2</v>
      </c>
      <c r="M61" s="230">
        <f>IF('Indicator Data'!AR61="No data","x",IF('Indicator Data'!AR61=0,0,ROUND(IF('Indicator Data'!AR61&gt;M$4,10,IF('Indicator Data'!AR61&lt;M$3,0,10-(M$4-'Indicator Data'!AR61)/(M$4-M$3)*10)),1)))</f>
        <v>0.9</v>
      </c>
      <c r="N61" s="231">
        <f t="shared" si="11"/>
        <v>1.4</v>
      </c>
      <c r="O61" s="233">
        <f t="shared" si="12"/>
        <v>5.5</v>
      </c>
      <c r="P61" s="234">
        <f>IF(AND('Indicator Data'!BE61="No data",'Indicator Data'!BF61="No data"),0,SUM('Indicator Data'!BE61:BG61)/1000)</f>
        <v>2.081</v>
      </c>
      <c r="Q61" s="230">
        <f t="shared" si="17"/>
        <v>1.1000000000000001</v>
      </c>
      <c r="R61" s="235">
        <f>P61*1000/'Indicator Data'!CA61</f>
        <v>1.7937119234866794E-3</v>
      </c>
      <c r="S61" s="230">
        <f t="shared" si="18"/>
        <v>3.7</v>
      </c>
      <c r="T61" s="236">
        <f t="shared" si="13"/>
        <v>2.4</v>
      </c>
      <c r="U61" s="237">
        <f>IF('Indicator Data'!AV61="No data","x",ROUND(IF('Indicator Data'!AV61&gt;U$4,10,IF('Indicator Data'!AV61&lt;U$3,0,10-(U$4-'Indicator Data'!AV61)/(U$4-U$3)*10)),1))</f>
        <v>10</v>
      </c>
      <c r="V61" s="237">
        <f>IF('Indicator Data'!AW61="No data","x",IF('Indicator Data'!AW61=0,0,ROUND(IF('Indicator Data'!AW61&gt;V$4,10,IF('Indicator Data'!AW61&lt;V$3,0,10-(V$4-'Indicator Data'!AW61)/(V$4-V$3)*10)),1)))</f>
        <v>10</v>
      </c>
      <c r="W61" s="230">
        <f t="shared" si="14"/>
        <v>10</v>
      </c>
      <c r="X61" s="230">
        <f>IF('Indicator Data'!AU61="No data","x",ROUND(IF('Indicator Data'!AU61&gt;X$4,10,IF('Indicator Data'!AU61&lt;X$3,0,10-(X$4-'Indicator Data'!AU61)/(X$4-X$3)*10)),1))</f>
        <v>6.6</v>
      </c>
      <c r="Y61" s="230">
        <f>IF('Indicator Data'!AX61="No data","x",ROUND(IF('Indicator Data'!AX61&gt;Y$4,10,IF('Indicator Data'!AX61&lt;Y$3,0,10-(Y$4-'Indicator Data'!AX61)/(Y$4-Y$3)*10)),1))</f>
        <v>0</v>
      </c>
      <c r="Z61" s="235">
        <f>IF('Indicator Data'!AY61="No data","x",IF(('Indicator Data'!AY61/'Indicator Data'!CA61)&gt;1,1,IF('Indicator Data'!AY61&gt;'Indicator Data'!AY61,1,'Indicator Data'!AY61/'Indicator Data'!CA61)))</f>
        <v>0.35010912250337023</v>
      </c>
      <c r="AA61" s="230">
        <f t="shared" si="19"/>
        <v>3.9</v>
      </c>
      <c r="AB61" s="238">
        <f t="shared" si="20"/>
        <v>5.0999999999999996</v>
      </c>
      <c r="AC61" s="230">
        <f>IF('Indicator Data'!AS61="No data","x",ROUND(IF('Indicator Data'!AS61&gt;AC$4,10,IF('Indicator Data'!AS61&lt;AC$3,0,10-(AC$4-'Indicator Data'!AS61)/(AC$4-AC$3)*10)),1))</f>
        <v>3.8</v>
      </c>
      <c r="AD61" s="230">
        <f>IF('Indicator Data'!AT61="No data","x",ROUND(IF('Indicator Data'!AT61&gt;AD$4,10,IF('Indicator Data'!AT61&lt;AD$3,0,10-(AD$4-'Indicator Data'!AT61)/(AD$4-AD$3)*10)),1))</f>
        <v>1.3</v>
      </c>
      <c r="AE61" s="238">
        <f t="shared" si="15"/>
        <v>2.6</v>
      </c>
      <c r="AF61" s="234">
        <f>('Indicator Data'!BD61+'Indicator Data'!BC61*0.5+'Indicator Data'!BB61*0.25)/1000</f>
        <v>58</v>
      </c>
      <c r="AG61" s="239">
        <f>AF61*1000/'Indicator Data'!CA61</f>
        <v>4.9992932033746953E-2</v>
      </c>
      <c r="AH61" s="238">
        <f t="shared" si="21"/>
        <v>5</v>
      </c>
      <c r="AI61" s="230">
        <f>IF('Indicator Data'!BH61="No data","x",ROUND(IF('Indicator Data'!BH61&lt;$AI$3,10,IF('Indicator Data'!BH61&gt;$AI$4,0,($AI$4-'Indicator Data'!BH61)/($AI$4-$AI$3)*10)),1))</f>
        <v>5.0999999999999996</v>
      </c>
      <c r="AJ61" s="230">
        <f>IF('Indicator Data'!BI61="No data","x",ROUND(IF('Indicator Data'!BI61&gt;$AJ$4,10,IF('Indicator Data'!BI61&lt;$AJ$3,0,10-($AJ$4-'Indicator Data'!BI61)/($AJ$4-$AJ$3)*10)),1))</f>
        <v>2.2000000000000002</v>
      </c>
      <c r="AK61" s="238">
        <f t="shared" si="22"/>
        <v>3.7</v>
      </c>
      <c r="AL61" s="236">
        <f t="shared" si="23"/>
        <v>4.2</v>
      </c>
      <c r="AM61" s="240">
        <f t="shared" si="24"/>
        <v>3.4</v>
      </c>
    </row>
    <row r="62" spans="1:39" s="2" customFormat="1">
      <c r="A62" s="205" t="str">
        <f>'Indicator Data'!A62</f>
        <v>Ethiopia</v>
      </c>
      <c r="B62" s="206" t="str">
        <f>'Indicator Data'!B62</f>
        <v>ETH</v>
      </c>
      <c r="C62" s="241">
        <f>ROUND(IF('Indicator Data'!AL62="No data",IF((0.1022*LN('Indicator Data'!BZ62)-0.1711)&gt;C$4,0,IF((0.1022*LN('Indicator Data'!BZ62)-0.1711)&lt;C$3,10,(C$4-(0.1022*LN('Indicator Data'!BZ62)-0.1711))/(C$4-C$3)*10)),IF('Indicator Data'!AL62&gt;C$4,0,IF('Indicator Data'!AL62&lt;C$3,10,(C$4-'Indicator Data'!AL62)/(C$4-C$3)*10))),1)</f>
        <v>8.3000000000000007</v>
      </c>
      <c r="D62" s="230">
        <f>IF('Indicator Data'!AM62="No data","x",ROUND((IF(LOG('Indicator Data'!AM62*1000)&gt;D$4,10,IF(LOG('Indicator Data'!AM62*1000)&lt;D$3,0,10-(D$4-LOG('Indicator Data'!AM62*1000))/(D$4-D$3)*10))),1))</f>
        <v>10</v>
      </c>
      <c r="E62" s="231">
        <f t="shared" si="9"/>
        <v>9.3000000000000007</v>
      </c>
      <c r="F62" s="230">
        <f>IF('Indicator Data'!AZ62="No data","x",ROUND(IF('Indicator Data'!AZ62&gt;F$4,10,IF('Indicator Data'!AZ62&lt;F$3,0,10-(F$4-'Indicator Data'!AZ62)/(F$4-F$3)*10)),1))</f>
        <v>6.9</v>
      </c>
      <c r="G62" s="230">
        <f>IF('Indicator Data'!BA62="No data","x",ROUND(IF('Indicator Data'!BA62&gt;G$4,10,IF('Indicator Data'!BA62&lt;G$3,0,10-(G$4-'Indicator Data'!BA62)/(G$4-G$3)*10)),1))</f>
        <v>2.5</v>
      </c>
      <c r="H62" s="231">
        <f t="shared" si="10"/>
        <v>4.7</v>
      </c>
      <c r="I62" s="232">
        <f>SUM(IF('Indicator Data'!AN62=0,0,'Indicator Data'!AN62),SUM('Indicator Data'!AO62:AP62))</f>
        <v>7487.7474519999996</v>
      </c>
      <c r="J62" s="232">
        <f>I62/'Indicator Data'!CA62*1000000</f>
        <v>65.131472563794389</v>
      </c>
      <c r="K62" s="230">
        <f t="shared" si="16"/>
        <v>1.3</v>
      </c>
      <c r="L62" s="230">
        <f>IF('Indicator Data'!AQ62="No data","x",ROUND(IF('Indicator Data'!AQ62&gt;L$4,10,IF('Indicator Data'!AQ62&lt;L$3,0,10-(L$4-'Indicator Data'!AQ62)/(L$4-L$3)*10)),1))</f>
        <v>3.4</v>
      </c>
      <c r="M62" s="230">
        <f>IF('Indicator Data'!AR62="No data","x",IF('Indicator Data'!AR62=0,0,ROUND(IF('Indicator Data'!AR62&gt;M$4,10,IF('Indicator Data'!AR62&lt;M$3,0,10-(M$4-'Indicator Data'!AR62)/(M$4-M$3)*10)),1)))</f>
        <v>0.2</v>
      </c>
      <c r="N62" s="231">
        <f t="shared" si="11"/>
        <v>1.6</v>
      </c>
      <c r="O62" s="233">
        <f t="shared" si="12"/>
        <v>6.2</v>
      </c>
      <c r="P62" s="234">
        <f>IF(AND('Indicator Data'!BE62="No data",'Indicator Data'!BF62="No data"),0,SUM('Indicator Data'!BE62:BG62)/1000)</f>
        <v>2784.877</v>
      </c>
      <c r="Q62" s="230">
        <f t="shared" si="17"/>
        <v>10</v>
      </c>
      <c r="R62" s="235">
        <f>P62*1000/'Indicator Data'!CA62</f>
        <v>2.4223992740379358E-2</v>
      </c>
      <c r="S62" s="230">
        <f t="shared" si="18"/>
        <v>7</v>
      </c>
      <c r="T62" s="236">
        <f t="shared" si="13"/>
        <v>8.5</v>
      </c>
      <c r="U62" s="237">
        <f>IF('Indicator Data'!AV62="No data","x",ROUND(IF('Indicator Data'!AV62&gt;U$4,10,IF('Indicator Data'!AV62&lt;U$3,0,10-(U$4-'Indicator Data'!AV62)/(U$4-U$3)*10)),1))</f>
        <v>1.8</v>
      </c>
      <c r="V62" s="237">
        <f>IF('Indicator Data'!AW62="No data","x",IF('Indicator Data'!AW62=0,0,ROUND(IF('Indicator Data'!AW62&gt;V$4,10,IF('Indicator Data'!AW62&lt;V$3,0,10-(V$4-'Indicator Data'!AW62)/(V$4-V$3)*10)),1)))</f>
        <v>0.8</v>
      </c>
      <c r="W62" s="230">
        <f t="shared" si="14"/>
        <v>1.3</v>
      </c>
      <c r="X62" s="230">
        <f>IF('Indicator Data'!AU62="No data","x",ROUND(IF('Indicator Data'!AU62&gt;X$4,10,IF('Indicator Data'!AU62&lt;X$3,0,10-(X$4-'Indicator Data'!AU62)/(X$4-X$3)*10)),1))</f>
        <v>2.5</v>
      </c>
      <c r="Y62" s="230">
        <f>IF('Indicator Data'!AX62="No data","x",ROUND(IF('Indicator Data'!AX62&gt;Y$4,10,IF('Indicator Data'!AX62&lt;Y$3,0,10-(Y$4-'Indicator Data'!AX62)/(Y$4-Y$3)*10)),1))</f>
        <v>0.8</v>
      </c>
      <c r="Z62" s="235">
        <f>IF('Indicator Data'!AY62="No data","x",IF(('Indicator Data'!AY62/'Indicator Data'!CA62)&gt;1,1,IF('Indicator Data'!AY62&gt;'Indicator Data'!AY62,1,'Indicator Data'!AY62/'Indicator Data'!CA62)))</f>
        <v>0.66315131288140172</v>
      </c>
      <c r="AA62" s="230">
        <f t="shared" si="19"/>
        <v>7.4</v>
      </c>
      <c r="AB62" s="238">
        <f t="shared" si="20"/>
        <v>3</v>
      </c>
      <c r="AC62" s="230">
        <f>IF('Indicator Data'!AS62="No data","x",ROUND(IF('Indicator Data'!AS62&gt;AC$4,10,IF('Indicator Data'!AS62&lt;AC$3,0,10-(AC$4-'Indicator Data'!AS62)/(AC$4-AC$3)*10)),1))</f>
        <v>3.9</v>
      </c>
      <c r="AD62" s="230">
        <f>IF('Indicator Data'!AT62="No data","x",ROUND(IF('Indicator Data'!AT62&gt;AD$4,10,IF('Indicator Data'!AT62&lt;AD$3,0,10-(AD$4-'Indicator Data'!AT62)/(AD$4-AD$3)*10)),1))</f>
        <v>4.7</v>
      </c>
      <c r="AE62" s="238">
        <f t="shared" si="15"/>
        <v>4.3</v>
      </c>
      <c r="AF62" s="234">
        <f>('Indicator Data'!BD62+'Indicator Data'!BC62*0.5+'Indicator Data'!BB62*0.25)/1000</f>
        <v>191.494</v>
      </c>
      <c r="AG62" s="239">
        <f>AF62*1000/'Indicator Data'!CA62</f>
        <v>1.6656926915717301E-3</v>
      </c>
      <c r="AH62" s="238">
        <f t="shared" si="21"/>
        <v>0.2</v>
      </c>
      <c r="AI62" s="230">
        <f>IF('Indicator Data'!BH62="No data","x",ROUND(IF('Indicator Data'!BH62&lt;$AI$3,10,IF('Indicator Data'!BH62&gt;$AI$4,0,($AI$4-'Indicator Data'!BH62)/($AI$4-$AI$3)*10)),1))</f>
        <v>5.2</v>
      </c>
      <c r="AJ62" s="230">
        <f>IF('Indicator Data'!BI62="No data","x",ROUND(IF('Indicator Data'!BI62&gt;$AJ$4,10,IF('Indicator Data'!BI62&lt;$AJ$3,0,10-($AJ$4-'Indicator Data'!BI62)/($AJ$4-$AJ$3)*10)),1))</f>
        <v>3.7</v>
      </c>
      <c r="AK62" s="238">
        <f t="shared" si="22"/>
        <v>4.5</v>
      </c>
      <c r="AL62" s="236">
        <f t="shared" si="23"/>
        <v>3.2</v>
      </c>
      <c r="AM62" s="240">
        <f t="shared" si="24"/>
        <v>6.6</v>
      </c>
    </row>
    <row r="63" spans="1:39" s="2" customFormat="1">
      <c r="A63" s="205" t="str">
        <f>'Indicator Data'!A63</f>
        <v>Fiji</v>
      </c>
      <c r="B63" s="206" t="str">
        <f>'Indicator Data'!B63</f>
        <v>FJI</v>
      </c>
      <c r="C63" s="241">
        <f>ROUND(IF('Indicator Data'!AL63="No data",IF((0.1022*LN('Indicator Data'!BZ63)-0.1711)&gt;C$4,0,IF((0.1022*LN('Indicator Data'!BZ63)-0.1711)&lt;C$3,10,(C$4-(0.1022*LN('Indicator Data'!BZ63)-0.1711))/(C$4-C$3)*10)),IF('Indicator Data'!AL63&gt;C$4,0,IF('Indicator Data'!AL63&lt;C$3,10,(C$4-'Indicator Data'!AL63)/(C$4-C$3)*10))),1)</f>
        <v>3.1</v>
      </c>
      <c r="D63" s="230" t="str">
        <f>IF('Indicator Data'!AM63="No data","x",ROUND((IF(LOG('Indicator Data'!AM63*1000)&gt;D$4,10,IF(LOG('Indicator Data'!AM63*1000)&lt;D$3,0,10-(D$4-LOG('Indicator Data'!AM63*1000))/(D$4-D$3)*10))),1))</f>
        <v>x</v>
      </c>
      <c r="E63" s="231">
        <f t="shared" si="9"/>
        <v>3.1</v>
      </c>
      <c r="F63" s="230">
        <f>IF('Indicator Data'!AZ63="No data","x",ROUND(IF('Indicator Data'!AZ63&gt;F$4,10,IF('Indicator Data'!AZ63&lt;F$3,0,10-(F$4-'Indicator Data'!AZ63)/(F$4-F$3)*10)),1))</f>
        <v>4.9000000000000004</v>
      </c>
      <c r="G63" s="230">
        <f>IF('Indicator Data'!BA63="No data","x",ROUND(IF('Indicator Data'!BA63&gt;G$4,10,IF('Indicator Data'!BA63&lt;G$3,0,10-(G$4-'Indicator Data'!BA63)/(G$4-G$3)*10)),1))</f>
        <v>2.9</v>
      </c>
      <c r="H63" s="231">
        <f t="shared" si="10"/>
        <v>3.9</v>
      </c>
      <c r="I63" s="232">
        <f>SUM(IF('Indicator Data'!AN63=0,0,'Indicator Data'!AN63),SUM('Indicator Data'!AO63:AP63))</f>
        <v>207.49890399999998</v>
      </c>
      <c r="J63" s="232">
        <f>I63/'Indicator Data'!CA63*1000000</f>
        <v>231.46889710902184</v>
      </c>
      <c r="K63" s="230">
        <f t="shared" si="16"/>
        <v>4.5999999999999996</v>
      </c>
      <c r="L63" s="230">
        <f>IF('Indicator Data'!AQ63="No data","x",ROUND(IF('Indicator Data'!AQ63&gt;L$4,10,IF('Indicator Data'!AQ63&lt;L$3,0,10-(L$4-'Indicator Data'!AQ63)/(L$4-L$3)*10)),1))</f>
        <v>1.8</v>
      </c>
      <c r="M63" s="230">
        <f>IF('Indicator Data'!AR63="No data","x",IF('Indicator Data'!AR63=0,0,ROUND(IF('Indicator Data'!AR63&gt;M$4,10,IF('Indicator Data'!AR63&lt;M$3,0,10-(M$4-'Indicator Data'!AR63)/(M$4-M$3)*10)),1)))</f>
        <v>2.4</v>
      </c>
      <c r="N63" s="231">
        <f t="shared" si="11"/>
        <v>2.9</v>
      </c>
      <c r="O63" s="233">
        <f t="shared" si="12"/>
        <v>3.3</v>
      </c>
      <c r="P63" s="234">
        <f>IF(AND('Indicator Data'!BE63="No data",'Indicator Data'!BF63="No data"),0,SUM('Indicator Data'!BE63:BG63)/1000)</f>
        <v>1.9E-2</v>
      </c>
      <c r="Q63" s="230">
        <f t="shared" si="17"/>
        <v>0</v>
      </c>
      <c r="R63" s="235">
        <f>P63*1000/'Indicator Data'!CA63</f>
        <v>2.1194854335574782E-5</v>
      </c>
      <c r="S63" s="230">
        <f t="shared" si="18"/>
        <v>0</v>
      </c>
      <c r="T63" s="236">
        <f t="shared" si="13"/>
        <v>0</v>
      </c>
      <c r="U63" s="237">
        <f>IF('Indicator Data'!AV63="No data","x",ROUND(IF('Indicator Data'!AV63&gt;U$4,10,IF('Indicator Data'!AV63&lt;U$3,0,10-(U$4-'Indicator Data'!AV63)/(U$4-U$3)*10)),1))</f>
        <v>0.4</v>
      </c>
      <c r="V63" s="237">
        <f>IF('Indicator Data'!AW63="No data","x",IF('Indicator Data'!AW63=0,0,ROUND(IF('Indicator Data'!AW63&gt;V$4,10,IF('Indicator Data'!AW63&lt;V$3,0,10-(V$4-'Indicator Data'!AW63)/(V$4-V$3)*10)),1)))</f>
        <v>0.9</v>
      </c>
      <c r="W63" s="230">
        <f t="shared" si="14"/>
        <v>0.65</v>
      </c>
      <c r="X63" s="230">
        <f>IF('Indicator Data'!AU63="No data","x",ROUND(IF('Indicator Data'!AU63&gt;X$4,10,IF('Indicator Data'!AU63&lt;X$3,0,10-(X$4-'Indicator Data'!AU63)/(X$4-X$3)*10)),1))</f>
        <v>1.2</v>
      </c>
      <c r="Y63" s="230" t="str">
        <f>IF('Indicator Data'!AX63="No data","x",ROUND(IF('Indicator Data'!AX63&gt;Y$4,10,IF('Indicator Data'!AX63&lt;Y$3,0,10-(Y$4-'Indicator Data'!AX63)/(Y$4-Y$3)*10)),1))</f>
        <v>x</v>
      </c>
      <c r="Z63" s="235">
        <f>IF('Indicator Data'!AY63="No data","x",IF(('Indicator Data'!AY63/'Indicator Data'!CA63)&gt;1,1,IF('Indicator Data'!AY63&gt;'Indicator Data'!AY63,1,'Indicator Data'!AY63/'Indicator Data'!CA63)))</f>
        <v>1</v>
      </c>
      <c r="AA63" s="230">
        <f t="shared" si="19"/>
        <v>10</v>
      </c>
      <c r="AB63" s="238">
        <f t="shared" si="20"/>
        <v>4</v>
      </c>
      <c r="AC63" s="230">
        <f>IF('Indicator Data'!AS63="No data","x",ROUND(IF('Indicator Data'!AS63&gt;AC$4,10,IF('Indicator Data'!AS63&lt;AC$3,0,10-(AC$4-'Indicator Data'!AS63)/(AC$4-AC$3)*10)),1))</f>
        <v>2</v>
      </c>
      <c r="AD63" s="230" t="str">
        <f>IF('Indicator Data'!AT63="No data","x",ROUND(IF('Indicator Data'!AT63&gt;AD$4,10,IF('Indicator Data'!AT63&lt;AD$3,0,10-(AD$4-'Indicator Data'!AT63)/(AD$4-AD$3)*10)),1))</f>
        <v>x</v>
      </c>
      <c r="AE63" s="238">
        <f t="shared" si="15"/>
        <v>2</v>
      </c>
      <c r="AF63" s="234">
        <f>('Indicator Data'!BD63+'Indicator Data'!BC63*0.5+'Indicator Data'!BB63*0.25)/1000</f>
        <v>187.25700000000001</v>
      </c>
      <c r="AG63" s="239">
        <f>AF63*1000/'Indicator Data'!CA63</f>
        <v>0.20888867570088038</v>
      </c>
      <c r="AH63" s="238">
        <f t="shared" si="21"/>
        <v>10</v>
      </c>
      <c r="AI63" s="230">
        <f>IF('Indicator Data'!BH63="No data","x",ROUND(IF('Indicator Data'!BH63&lt;$AI$3,10,IF('Indicator Data'!BH63&gt;$AI$4,0,($AI$4-'Indicator Data'!BH63)/($AI$4-$AI$3)*10)),1))</f>
        <v>4.0999999999999996</v>
      </c>
      <c r="AJ63" s="230">
        <f>IF('Indicator Data'!BI63="No data","x",ROUND(IF('Indicator Data'!BI63&gt;$AJ$4,10,IF('Indicator Data'!BI63&lt;$AJ$3,0,10-($AJ$4-'Indicator Data'!BI63)/($AJ$4-$AJ$3)*10)),1))</f>
        <v>0.2</v>
      </c>
      <c r="AK63" s="238">
        <f t="shared" si="22"/>
        <v>2.2000000000000002</v>
      </c>
      <c r="AL63" s="236">
        <f t="shared" si="23"/>
        <v>6.1</v>
      </c>
      <c r="AM63" s="240">
        <f t="shared" si="24"/>
        <v>3.6</v>
      </c>
    </row>
    <row r="64" spans="1:39" s="2" customFormat="1">
      <c r="A64" s="205" t="str">
        <f>'Indicator Data'!A64</f>
        <v>Finland</v>
      </c>
      <c r="B64" s="206" t="str">
        <f>'Indicator Data'!B64</f>
        <v>FIN</v>
      </c>
      <c r="C64" s="241">
        <f>ROUND(IF('Indicator Data'!AL64="No data",IF((0.1022*LN('Indicator Data'!BZ64)-0.1711)&gt;C$4,0,IF((0.1022*LN('Indicator Data'!BZ64)-0.1711)&lt;C$3,10,(C$4-(0.1022*LN('Indicator Data'!BZ64)-0.1711))/(C$4-C$3)*10)),IF('Indicator Data'!AL64&gt;C$4,0,IF('Indicator Data'!AL64&lt;C$3,10,(C$4-'Indicator Data'!AL64)/(C$4-C$3)*10))),1)</f>
        <v>0</v>
      </c>
      <c r="D64" s="230" t="str">
        <f>IF('Indicator Data'!AM64="No data","x",ROUND((IF(LOG('Indicator Data'!AM64*1000)&gt;D$4,10,IF(LOG('Indicator Data'!AM64*1000)&lt;D$3,0,10-(D$4-LOG('Indicator Data'!AM64*1000))/(D$4-D$3)*10))),1))</f>
        <v>x</v>
      </c>
      <c r="E64" s="231">
        <f t="shared" si="9"/>
        <v>0</v>
      </c>
      <c r="F64" s="230">
        <f>IF('Indicator Data'!AZ64="No data","x",ROUND(IF('Indicator Data'!AZ64&gt;F$4,10,IF('Indicator Data'!AZ64&lt;F$3,0,10-(F$4-'Indicator Data'!AZ64)/(F$4-F$3)*10)),1))</f>
        <v>0.6</v>
      </c>
      <c r="G64" s="230">
        <f>IF('Indicator Data'!BA64="No data","x",ROUND(IF('Indicator Data'!BA64&gt;G$4,10,IF('Indicator Data'!BA64&lt;G$3,0,10-(G$4-'Indicator Data'!BA64)/(G$4-G$3)*10)),1))</f>
        <v>0.6</v>
      </c>
      <c r="H64" s="231">
        <f t="shared" si="10"/>
        <v>0.6</v>
      </c>
      <c r="I64" s="232">
        <f>SUM(IF('Indicator Data'!AN64=0,0,'Indicator Data'!AN64),SUM('Indicator Data'!AO64:AP64))</f>
        <v>-1.2870010000000001</v>
      </c>
      <c r="J64" s="232">
        <f>I64/'Indicator Data'!CA64*1000000</f>
        <v>-0.2322805455899398</v>
      </c>
      <c r="K64" s="230">
        <f t="shared" si="16"/>
        <v>0</v>
      </c>
      <c r="L64" s="230" t="str">
        <f>IF('Indicator Data'!AQ64="No data","x",ROUND(IF('Indicator Data'!AQ64&gt;L$4,10,IF('Indicator Data'!AQ64&lt;L$3,0,10-(L$4-'Indicator Data'!AQ64)/(L$4-L$3)*10)),1))</f>
        <v>x</v>
      </c>
      <c r="M64" s="230">
        <f>IF('Indicator Data'!AR64="No data","x",IF('Indicator Data'!AR64=0,0,ROUND(IF('Indicator Data'!AR64&gt;M$4,10,IF('Indicator Data'!AR64&lt;M$3,0,10-(M$4-'Indicator Data'!AR64)/(M$4-M$3)*10)),1)))</f>
        <v>0.1</v>
      </c>
      <c r="N64" s="231">
        <f t="shared" si="11"/>
        <v>0.1</v>
      </c>
      <c r="O64" s="233">
        <f t="shared" si="12"/>
        <v>0.2</v>
      </c>
      <c r="P64" s="234">
        <f>IF(AND('Indicator Data'!BE64="No data",'Indicator Data'!BF64="No data"),0,SUM('Indicator Data'!BE64:BG64)/1000)</f>
        <v>29.798999999999999</v>
      </c>
      <c r="Q64" s="230">
        <f t="shared" si="17"/>
        <v>4.9000000000000004</v>
      </c>
      <c r="R64" s="235">
        <f>P64*1000/'Indicator Data'!CA64</f>
        <v>5.3781838382678925E-3</v>
      </c>
      <c r="S64" s="230">
        <f t="shared" si="18"/>
        <v>4.8</v>
      </c>
      <c r="T64" s="236">
        <f t="shared" si="13"/>
        <v>4.9000000000000004</v>
      </c>
      <c r="U64" s="237" t="str">
        <f>IF('Indicator Data'!AV64="No data","x",ROUND(IF('Indicator Data'!AV64&gt;U$4,10,IF('Indicator Data'!AV64&lt;U$3,0,10-(U$4-'Indicator Data'!AV64)/(U$4-U$3)*10)),1))</f>
        <v>x</v>
      </c>
      <c r="V64" s="237" t="str">
        <f>IF('Indicator Data'!AW64="No data","x",IF('Indicator Data'!AW64=0,0,ROUND(IF('Indicator Data'!AW64&gt;V$4,10,IF('Indicator Data'!AW64&lt;V$3,0,10-(V$4-'Indicator Data'!AW64)/(V$4-V$3)*10)),1)))</f>
        <v>x</v>
      </c>
      <c r="W64" s="230" t="str">
        <f t="shared" si="14"/>
        <v>x</v>
      </c>
      <c r="X64" s="230">
        <f>IF('Indicator Data'!AU64="No data","x",ROUND(IF('Indicator Data'!AU64&gt;X$4,10,IF('Indicator Data'!AU64&lt;X$3,0,10-(X$4-'Indicator Data'!AU64)/(X$4-X$3)*10)),1))</f>
        <v>0.1</v>
      </c>
      <c r="Y64" s="230" t="str">
        <f>IF('Indicator Data'!AX64="No data","x",ROUND(IF('Indicator Data'!AX64&gt;Y$4,10,IF('Indicator Data'!AX64&lt;Y$3,0,10-(Y$4-'Indicator Data'!AX64)/(Y$4-Y$3)*10)),1))</f>
        <v>x</v>
      </c>
      <c r="Z64" s="235">
        <f>IF('Indicator Data'!AY64="No data","x",IF(('Indicator Data'!AY64/'Indicator Data'!CA64)&gt;1,1,IF('Indicator Data'!AY64&gt;'Indicator Data'!AY64,1,'Indicator Data'!AY64/'Indicator Data'!CA64)))</f>
        <v>1.4438561933669968E-6</v>
      </c>
      <c r="AA64" s="230">
        <f t="shared" si="19"/>
        <v>0</v>
      </c>
      <c r="AB64" s="238">
        <f t="shared" si="20"/>
        <v>0.1</v>
      </c>
      <c r="AC64" s="230">
        <f>IF('Indicator Data'!AS64="No data","x",ROUND(IF('Indicator Data'!AS64&gt;AC$4,10,IF('Indicator Data'!AS64&lt;AC$3,0,10-(AC$4-'Indicator Data'!AS64)/(AC$4-AC$3)*10)),1))</f>
        <v>0.2</v>
      </c>
      <c r="AD64" s="230" t="str">
        <f>IF('Indicator Data'!AT64="No data","x",ROUND(IF('Indicator Data'!AT64&gt;AD$4,10,IF('Indicator Data'!AT64&lt;AD$3,0,10-(AD$4-'Indicator Data'!AT64)/(AD$4-AD$3)*10)),1))</f>
        <v>x</v>
      </c>
      <c r="AE64" s="238">
        <f t="shared" si="15"/>
        <v>0.2</v>
      </c>
      <c r="AF64" s="234">
        <f>('Indicator Data'!BD64+'Indicator Data'!BC64*0.5+'Indicator Data'!BB64*0.25)/1000</f>
        <v>0</v>
      </c>
      <c r="AG64" s="239">
        <f>AF64*1000/'Indicator Data'!CA64</f>
        <v>0</v>
      </c>
      <c r="AH64" s="238">
        <f t="shared" si="21"/>
        <v>0</v>
      </c>
      <c r="AI64" s="230">
        <f>IF('Indicator Data'!BH64="No data","x",ROUND(IF('Indicator Data'!BH64&lt;$AI$3,10,IF('Indicator Data'!BH64&gt;$AI$4,0,($AI$4-'Indicator Data'!BH64)/($AI$4-$AI$3)*10)),1))</f>
        <v>2.4</v>
      </c>
      <c r="AJ64" s="230">
        <f>IF('Indicator Data'!BI64="No data","x",ROUND(IF('Indicator Data'!BI64&gt;$AJ$4,10,IF('Indicator Data'!BI64&lt;$AJ$3,0,10-($AJ$4-'Indicator Data'!BI64)/($AJ$4-$AJ$3)*10)),1))</f>
        <v>0</v>
      </c>
      <c r="AK64" s="238">
        <f t="shared" si="22"/>
        <v>1.2</v>
      </c>
      <c r="AL64" s="236">
        <f t="shared" si="23"/>
        <v>0.4</v>
      </c>
      <c r="AM64" s="240">
        <f t="shared" si="24"/>
        <v>3</v>
      </c>
    </row>
    <row r="65" spans="1:39" s="2" customFormat="1">
      <c r="A65" s="205" t="str">
        <f>'Indicator Data'!A65</f>
        <v>France</v>
      </c>
      <c r="B65" s="206" t="str">
        <f>'Indicator Data'!B65</f>
        <v>FRA</v>
      </c>
      <c r="C65" s="241">
        <f>ROUND(IF('Indicator Data'!AL65="No data",IF((0.1022*LN('Indicator Data'!BZ65)-0.1711)&gt;C$4,0,IF((0.1022*LN('Indicator Data'!BZ65)-0.1711)&lt;C$3,10,(C$4-(0.1022*LN('Indicator Data'!BZ65)-0.1711))/(C$4-C$3)*10)),IF('Indicator Data'!AL65&gt;C$4,0,IF('Indicator Data'!AL65&lt;C$3,10,(C$4-'Indicator Data'!AL65)/(C$4-C$3)*10))),1)</f>
        <v>0</v>
      </c>
      <c r="D65" s="230" t="str">
        <f>IF('Indicator Data'!AM65="No data","x",ROUND((IF(LOG('Indicator Data'!AM65*1000)&gt;D$4,10,IF(LOG('Indicator Data'!AM65*1000)&lt;D$3,0,10-(D$4-LOG('Indicator Data'!AM65*1000))/(D$4-D$3)*10))),1))</f>
        <v>x</v>
      </c>
      <c r="E65" s="231">
        <f t="shared" si="9"/>
        <v>0</v>
      </c>
      <c r="F65" s="230">
        <f>IF('Indicator Data'!AZ65="No data","x",ROUND(IF('Indicator Data'!AZ65&gt;F$4,10,IF('Indicator Data'!AZ65&lt;F$3,0,10-(F$4-'Indicator Data'!AZ65)/(F$4-F$3)*10)),1))</f>
        <v>0.7</v>
      </c>
      <c r="G65" s="230">
        <f>IF('Indicator Data'!BA65="No data","x",ROUND(IF('Indicator Data'!BA65&gt;G$4,10,IF('Indicator Data'!BA65&lt;G$3,0,10-(G$4-'Indicator Data'!BA65)/(G$4-G$3)*10)),1))</f>
        <v>1.9</v>
      </c>
      <c r="H65" s="231">
        <f t="shared" si="10"/>
        <v>1.3</v>
      </c>
      <c r="I65" s="232">
        <f>SUM(IF('Indicator Data'!AN65=0,0,'Indicator Data'!AN65),SUM('Indicator Data'!AO65:AP65))</f>
        <v>0</v>
      </c>
      <c r="J65" s="232">
        <f>I65/'Indicator Data'!CA65*1000000</f>
        <v>0</v>
      </c>
      <c r="K65" s="230">
        <f t="shared" si="16"/>
        <v>0</v>
      </c>
      <c r="L65" s="230" t="str">
        <f>IF('Indicator Data'!AQ65="No data","x",ROUND(IF('Indicator Data'!AQ65&gt;L$4,10,IF('Indicator Data'!AQ65&lt;L$3,0,10-(L$4-'Indicator Data'!AQ65)/(L$4-L$3)*10)),1))</f>
        <v>x</v>
      </c>
      <c r="M65" s="230">
        <f>IF('Indicator Data'!AR65="No data","x",IF('Indicator Data'!AR65=0,0,ROUND(IF('Indicator Data'!AR65&gt;M$4,10,IF('Indicator Data'!AR65&lt;M$3,0,10-(M$4-'Indicator Data'!AR65)/(M$4-M$3)*10)),1)))</f>
        <v>0.3</v>
      </c>
      <c r="N65" s="231">
        <f t="shared" si="11"/>
        <v>0.2</v>
      </c>
      <c r="O65" s="233">
        <f t="shared" si="12"/>
        <v>0.4</v>
      </c>
      <c r="P65" s="234">
        <f>IF(AND('Indicator Data'!BE65="No data",'Indicator Data'!BF65="No data"),0,SUM('Indicator Data'!BE65:BG65)/1000)</f>
        <v>554.23699999999997</v>
      </c>
      <c r="Q65" s="230">
        <f t="shared" si="17"/>
        <v>9.1</v>
      </c>
      <c r="R65" s="235">
        <f>P65*1000/'Indicator Data'!CA65</f>
        <v>8.4909940191359706E-3</v>
      </c>
      <c r="S65" s="230">
        <f t="shared" si="18"/>
        <v>5.4</v>
      </c>
      <c r="T65" s="236">
        <f t="shared" si="13"/>
        <v>7.3</v>
      </c>
      <c r="U65" s="237">
        <f>IF('Indicator Data'!AV65="No data","x",ROUND(IF('Indicator Data'!AV65&gt;U$4,10,IF('Indicator Data'!AV65&lt;U$3,0,10-(U$4-'Indicator Data'!AV65)/(U$4-U$3)*10)),1))</f>
        <v>0.6</v>
      </c>
      <c r="V65" s="237" t="str">
        <f>IF('Indicator Data'!AW65="No data","x",IF('Indicator Data'!AW65=0,0,ROUND(IF('Indicator Data'!AW65&gt;V$4,10,IF('Indicator Data'!AW65&lt;V$3,0,10-(V$4-'Indicator Data'!AW65)/(V$4-V$3)*10)),1)))</f>
        <v>x</v>
      </c>
      <c r="W65" s="230">
        <f t="shared" si="14"/>
        <v>0.6</v>
      </c>
      <c r="X65" s="230">
        <f>IF('Indicator Data'!AU65="No data","x",ROUND(IF('Indicator Data'!AU65&gt;X$4,10,IF('Indicator Data'!AU65&lt;X$3,0,10-(X$4-'Indicator Data'!AU65)/(X$4-X$3)*10)),1))</f>
        <v>0.2</v>
      </c>
      <c r="Y65" s="230" t="str">
        <f>IF('Indicator Data'!AX65="No data","x",ROUND(IF('Indicator Data'!AX65&gt;Y$4,10,IF('Indicator Data'!AX65&lt;Y$3,0,10-(Y$4-'Indicator Data'!AX65)/(Y$4-Y$3)*10)),1))</f>
        <v>x</v>
      </c>
      <c r="Z65" s="235">
        <f>IF('Indicator Data'!AY65="No data","x",IF(('Indicator Data'!AY65/'Indicator Data'!CA65)&gt;1,1,IF('Indicator Data'!AY65&gt;'Indicator Data'!AY65,1,'Indicator Data'!AY65/'Indicator Data'!CA65)))</f>
        <v>8.4260825432527671E-7</v>
      </c>
      <c r="AA65" s="230">
        <f t="shared" si="19"/>
        <v>0</v>
      </c>
      <c r="AB65" s="238">
        <f t="shared" si="20"/>
        <v>0.3</v>
      </c>
      <c r="AC65" s="230">
        <f>IF('Indicator Data'!AS65="No data","x",ROUND(IF('Indicator Data'!AS65&gt;AC$4,10,IF('Indicator Data'!AS65&lt;AC$3,0,10-(AC$4-'Indicator Data'!AS65)/(AC$4-AC$3)*10)),1))</f>
        <v>0.3</v>
      </c>
      <c r="AD65" s="230" t="str">
        <f>IF('Indicator Data'!AT65="No data","x",ROUND(IF('Indicator Data'!AT65&gt;AD$4,10,IF('Indicator Data'!AT65&lt;AD$3,0,10-(AD$4-'Indicator Data'!AT65)/(AD$4-AD$3)*10)),1))</f>
        <v>x</v>
      </c>
      <c r="AE65" s="238">
        <f t="shared" si="15"/>
        <v>0.3</v>
      </c>
      <c r="AF65" s="234">
        <f>('Indicator Data'!BD65+'Indicator Data'!BC65*0.5+'Indicator Data'!BB65*0.25)/1000</f>
        <v>2.379</v>
      </c>
      <c r="AG65" s="239">
        <f>AF65*1000/'Indicator Data'!CA65</f>
        <v>3.6446637037087879E-5</v>
      </c>
      <c r="AH65" s="238">
        <f t="shared" si="21"/>
        <v>0</v>
      </c>
      <c r="AI65" s="230">
        <f>IF('Indicator Data'!BH65="No data","x",ROUND(IF('Indicator Data'!BH65&lt;$AI$3,10,IF('Indicator Data'!BH65&gt;$AI$4,0,($AI$4-'Indicator Data'!BH65)/($AI$4-$AI$3)*10)),1))</f>
        <v>1.2</v>
      </c>
      <c r="AJ65" s="230">
        <f>IF('Indicator Data'!BI65="No data","x",ROUND(IF('Indicator Data'!BI65&gt;$AJ$4,10,IF('Indicator Data'!BI65&lt;$AJ$3,0,10-($AJ$4-'Indicator Data'!BI65)/($AJ$4-$AJ$3)*10)),1))</f>
        <v>0</v>
      </c>
      <c r="AK65" s="238">
        <f t="shared" si="22"/>
        <v>0.6</v>
      </c>
      <c r="AL65" s="236">
        <f t="shared" si="23"/>
        <v>0.3</v>
      </c>
      <c r="AM65" s="240">
        <f t="shared" si="24"/>
        <v>4.7</v>
      </c>
    </row>
    <row r="66" spans="1:39" s="2" customFormat="1">
      <c r="A66" s="205" t="str">
        <f>'Indicator Data'!A66</f>
        <v>Gabon</v>
      </c>
      <c r="B66" s="206" t="str">
        <f>'Indicator Data'!B66</f>
        <v>GAB</v>
      </c>
      <c r="C66" s="241">
        <f>ROUND(IF('Indicator Data'!AL66="No data",IF((0.1022*LN('Indicator Data'!BZ66)-0.1711)&gt;C$4,0,IF((0.1022*LN('Indicator Data'!BZ66)-0.1711)&lt;C$3,10,(C$4-(0.1022*LN('Indicator Data'!BZ66)-0.1711))/(C$4-C$3)*10)),IF('Indicator Data'!AL66&gt;C$4,0,IF('Indicator Data'!AL66&lt;C$3,10,(C$4-'Indicator Data'!AL66)/(C$4-C$3)*10))),1)</f>
        <v>3.9</v>
      </c>
      <c r="D66" s="230">
        <f>IF('Indicator Data'!AM66="No data","x",ROUND((IF(LOG('Indicator Data'!AM66*1000)&gt;D$4,10,IF(LOG('Indicator Data'!AM66*1000)&lt;D$3,0,10-(D$4-LOG('Indicator Data'!AM66*1000))/(D$4-D$3)*10))),1))</f>
        <v>6.7</v>
      </c>
      <c r="E66" s="231">
        <f t="shared" si="9"/>
        <v>5.5</v>
      </c>
      <c r="F66" s="230">
        <f>IF('Indicator Data'!AZ66="No data","x",ROUND(IF('Indicator Data'!AZ66&gt;F$4,10,IF('Indicator Data'!AZ66&lt;F$3,0,10-(F$4-'Indicator Data'!AZ66)/(F$4-F$3)*10)),1))</f>
        <v>7</v>
      </c>
      <c r="G66" s="230">
        <f>IF('Indicator Data'!BA66="No data","x",ROUND(IF('Indicator Data'!BA66&gt;G$4,10,IF('Indicator Data'!BA66&lt;G$3,0,10-(G$4-'Indicator Data'!BA66)/(G$4-G$3)*10)),1))</f>
        <v>3.3</v>
      </c>
      <c r="H66" s="231">
        <f t="shared" si="10"/>
        <v>5.2</v>
      </c>
      <c r="I66" s="232">
        <f>SUM(IF('Indicator Data'!AN66=0,0,'Indicator Data'!AN66),SUM('Indicator Data'!AO66:AP66))</f>
        <v>235.07962100000003</v>
      </c>
      <c r="J66" s="232">
        <f>I66/'Indicator Data'!CA66*1000000</f>
        <v>105.61920459283435</v>
      </c>
      <c r="K66" s="230">
        <f t="shared" si="16"/>
        <v>2.1</v>
      </c>
      <c r="L66" s="230">
        <f>IF('Indicator Data'!AQ66="No data","x",ROUND(IF('Indicator Data'!AQ66&gt;L$4,10,IF('Indicator Data'!AQ66&lt;L$3,0,10-(L$4-'Indicator Data'!AQ66)/(L$4-L$3)*10)),1))</f>
        <v>0.5</v>
      </c>
      <c r="M66" s="230">
        <f>IF('Indicator Data'!AR66="No data","x",IF('Indicator Data'!AR66=0,0,ROUND(IF('Indicator Data'!AR66&gt;M$4,10,IF('Indicator Data'!AR66&lt;M$3,0,10-(M$4-'Indicator Data'!AR66)/(M$4-M$3)*10)),1)))</f>
        <v>0</v>
      </c>
      <c r="N66" s="231">
        <f t="shared" si="11"/>
        <v>0.9</v>
      </c>
      <c r="O66" s="233">
        <f t="shared" si="12"/>
        <v>4.3</v>
      </c>
      <c r="P66" s="234">
        <f>IF(AND('Indicator Data'!BE66="No data",'Indicator Data'!BF66="No data"),0,SUM('Indicator Data'!BE66:BG66)/1000)</f>
        <v>0.56699999999999995</v>
      </c>
      <c r="Q66" s="230">
        <f t="shared" si="17"/>
        <v>0</v>
      </c>
      <c r="R66" s="235">
        <f>P66*1000/'Indicator Data'!CA66</f>
        <v>2.5474810938263794E-4</v>
      </c>
      <c r="S66" s="230">
        <f t="shared" si="18"/>
        <v>2.2999999999999998</v>
      </c>
      <c r="T66" s="236">
        <f t="shared" si="13"/>
        <v>1.2</v>
      </c>
      <c r="U66" s="237">
        <f>IF('Indicator Data'!AV66="No data","x",ROUND(IF('Indicator Data'!AV66&gt;U$4,10,IF('Indicator Data'!AV66&lt;U$3,0,10-(U$4-'Indicator Data'!AV66)/(U$4-U$3)*10)),1))</f>
        <v>7</v>
      </c>
      <c r="V66" s="237">
        <f>IF('Indicator Data'!AW66="No data","x",IF('Indicator Data'!AW66=0,0,ROUND(IF('Indicator Data'!AW66&gt;V$4,10,IF('Indicator Data'!AW66&lt;V$3,0,10-(V$4-'Indicator Data'!AW66)/(V$4-V$3)*10)),1)))</f>
        <v>3.6</v>
      </c>
      <c r="W66" s="230">
        <f t="shared" si="14"/>
        <v>5.3</v>
      </c>
      <c r="X66" s="230">
        <f>IF('Indicator Data'!AU66="No data","x",ROUND(IF('Indicator Data'!AU66&gt;X$4,10,IF('Indicator Data'!AU66&lt;X$3,0,10-(X$4-'Indicator Data'!AU66)/(X$4-X$3)*10)),1))</f>
        <v>9.5</v>
      </c>
      <c r="Y66" s="230">
        <f>IF('Indicator Data'!AX66="No data","x",ROUND(IF('Indicator Data'!AX66&gt;Y$4,10,IF('Indicator Data'!AX66&lt;Y$3,0,10-(Y$4-'Indicator Data'!AX66)/(Y$4-Y$3)*10)),1))</f>
        <v>6.2</v>
      </c>
      <c r="Z66" s="235">
        <f>IF('Indicator Data'!AY66="No data","x",IF(('Indicator Data'!AY66/'Indicator Data'!CA66)&gt;1,1,IF('Indicator Data'!AY66&gt;'Indicator Data'!AY66,1,'Indicator Data'!AY66/'Indicator Data'!CA66)))</f>
        <v>0.42140054849469477</v>
      </c>
      <c r="AA66" s="230">
        <f t="shared" si="19"/>
        <v>4.7</v>
      </c>
      <c r="AB66" s="238">
        <f t="shared" si="20"/>
        <v>6.4</v>
      </c>
      <c r="AC66" s="230">
        <f>IF('Indicator Data'!AS66="No data","x",ROUND(IF('Indicator Data'!AS66&gt;AC$4,10,IF('Indicator Data'!AS66&lt;AC$3,0,10-(AC$4-'Indicator Data'!AS66)/(AC$4-AC$3)*10)),1))</f>
        <v>3.3</v>
      </c>
      <c r="AD66" s="230">
        <f>IF('Indicator Data'!AT66="No data","x",ROUND(IF('Indicator Data'!AT66&gt;AD$4,10,IF('Indicator Data'!AT66&lt;AD$3,0,10-(AD$4-'Indicator Data'!AT66)/(AD$4-AD$3)*10)),1))</f>
        <v>1.4</v>
      </c>
      <c r="AE66" s="238">
        <f t="shared" si="15"/>
        <v>2.4</v>
      </c>
      <c r="AF66" s="234">
        <f>('Indicator Data'!BD66+'Indicator Data'!BC66*0.5+'Indicator Data'!BB66*0.25)/1000</f>
        <v>0</v>
      </c>
      <c r="AG66" s="239">
        <f>AF66*1000/'Indicator Data'!CA66</f>
        <v>0</v>
      </c>
      <c r="AH66" s="238">
        <f t="shared" si="21"/>
        <v>0</v>
      </c>
      <c r="AI66" s="230">
        <f>IF('Indicator Data'!BH66="No data","x",ROUND(IF('Indicator Data'!BH66&lt;$AI$3,10,IF('Indicator Data'!BH66&gt;$AI$4,0,($AI$4-'Indicator Data'!BH66)/($AI$4-$AI$3)*10)),1))</f>
        <v>4.4000000000000004</v>
      </c>
      <c r="AJ66" s="230">
        <f>IF('Indicator Data'!BI66="No data","x",ROUND(IF('Indicator Data'!BI66&gt;$AJ$4,10,IF('Indicator Data'!BI66&lt;$AJ$3,0,10-($AJ$4-'Indicator Data'!BI66)/($AJ$4-$AJ$3)*10)),1))</f>
        <v>3.6</v>
      </c>
      <c r="AK66" s="238">
        <f t="shared" si="22"/>
        <v>4</v>
      </c>
      <c r="AL66" s="236">
        <f t="shared" si="23"/>
        <v>3.6</v>
      </c>
      <c r="AM66" s="240">
        <f t="shared" si="24"/>
        <v>2.5</v>
      </c>
    </row>
    <row r="67" spans="1:39" s="2" customFormat="1">
      <c r="A67" s="205" t="str">
        <f>'Indicator Data'!A67</f>
        <v>Gambia</v>
      </c>
      <c r="B67" s="206" t="str">
        <f>'Indicator Data'!B67</f>
        <v>GMB</v>
      </c>
      <c r="C67" s="241">
        <f>ROUND(IF('Indicator Data'!AL67="No data",IF((0.1022*LN('Indicator Data'!BZ67)-0.1711)&gt;C$4,0,IF((0.1022*LN('Indicator Data'!BZ67)-0.1711)&lt;C$3,10,(C$4-(0.1022*LN('Indicator Data'!BZ67)-0.1711))/(C$4-C$3)*10)),IF('Indicator Data'!AL67&gt;C$4,0,IF('Indicator Data'!AL67&lt;C$3,10,(C$4-'Indicator Data'!AL67)/(C$4-C$3)*10))),1)</f>
        <v>8.1</v>
      </c>
      <c r="D67" s="230">
        <f>IF('Indicator Data'!AM67="No data","x",ROUND((IF(LOG('Indicator Data'!AM67*1000)&gt;D$4,10,IF(LOG('Indicator Data'!AM67*1000)&lt;D$3,0,10-(D$4-LOG('Indicator Data'!AM67*1000))/(D$4-D$3)*10))),1))</f>
        <v>8.6</v>
      </c>
      <c r="E67" s="231">
        <f t="shared" si="9"/>
        <v>8.4</v>
      </c>
      <c r="F67" s="230">
        <f>IF('Indicator Data'!AZ67="No data","x",ROUND(IF('Indicator Data'!AZ67&gt;F$4,10,IF('Indicator Data'!AZ67&lt;F$3,0,10-(F$4-'Indicator Data'!AZ67)/(F$4-F$3)*10)),1))</f>
        <v>8.1999999999999993</v>
      </c>
      <c r="G67" s="230">
        <f>IF('Indicator Data'!BA67="No data","x",ROUND(IF('Indicator Data'!BA67&gt;G$4,10,IF('Indicator Data'!BA67&lt;G$3,0,10-(G$4-'Indicator Data'!BA67)/(G$4-G$3)*10)),1))</f>
        <v>2.7</v>
      </c>
      <c r="H67" s="231">
        <f t="shared" si="10"/>
        <v>5.5</v>
      </c>
      <c r="I67" s="232">
        <f>SUM(IF('Indicator Data'!AN67=0,0,'Indicator Data'!AN67),SUM('Indicator Data'!AO67:AP67))</f>
        <v>95.917212000000006</v>
      </c>
      <c r="J67" s="232">
        <f>I67/'Indicator Data'!CA67*1000000</f>
        <v>39.689924623365101</v>
      </c>
      <c r="K67" s="230">
        <f t="shared" si="16"/>
        <v>0.8</v>
      </c>
      <c r="L67" s="230">
        <f>IF('Indicator Data'!AQ67="No data","x",ROUND(IF('Indicator Data'!AQ67&gt;L$4,10,IF('Indicator Data'!AQ67&lt;L$3,0,10-(L$4-'Indicator Data'!AQ67)/(L$4-L$3)*10)),1))</f>
        <v>7.2</v>
      </c>
      <c r="M67" s="230">
        <f>IF('Indicator Data'!AR67="No data","x",IF('Indicator Data'!AR67=0,0,ROUND(IF('Indicator Data'!AR67&gt;M$4,10,IF('Indicator Data'!AR67&lt;M$3,0,10-(M$4-'Indicator Data'!AR67)/(M$4-M$3)*10)),1)))</f>
        <v>5.2</v>
      </c>
      <c r="N67" s="231">
        <f t="shared" si="11"/>
        <v>4.4000000000000004</v>
      </c>
      <c r="O67" s="233">
        <f t="shared" si="12"/>
        <v>6.7</v>
      </c>
      <c r="P67" s="234">
        <f>IF(AND('Indicator Data'!BE67="No data",'Indicator Data'!BF67="No data"),0,SUM('Indicator Data'!BE67:BG67)/1000)</f>
        <v>4.6269999999999998</v>
      </c>
      <c r="Q67" s="230">
        <f t="shared" si="17"/>
        <v>2.2000000000000002</v>
      </c>
      <c r="R67" s="235">
        <f>P67*1000/'Indicator Data'!CA67</f>
        <v>1.9146228023424025E-3</v>
      </c>
      <c r="S67" s="230">
        <f t="shared" si="18"/>
        <v>3.7</v>
      </c>
      <c r="T67" s="236">
        <f t="shared" si="13"/>
        <v>3</v>
      </c>
      <c r="U67" s="237">
        <f>IF('Indicator Data'!AV67="No data","x",ROUND(IF('Indicator Data'!AV67&gt;U$4,10,IF('Indicator Data'!AV67&lt;U$3,0,10-(U$4-'Indicator Data'!AV67)/(U$4-U$3)*10)),1))</f>
        <v>3.8</v>
      </c>
      <c r="V67" s="237">
        <f>IF('Indicator Data'!AW67="No data","x",IF('Indicator Data'!AW67=0,0,ROUND(IF('Indicator Data'!AW67&gt;V$4,10,IF('Indicator Data'!AW67&lt;V$3,0,10-(V$4-'Indicator Data'!AW67)/(V$4-V$3)*10)),1)))</f>
        <v>5.9</v>
      </c>
      <c r="W67" s="230">
        <f t="shared" si="14"/>
        <v>4.8499999999999996</v>
      </c>
      <c r="X67" s="230">
        <f>IF('Indicator Data'!AU67="No data","x",ROUND(IF('Indicator Data'!AU67&gt;X$4,10,IF('Indicator Data'!AU67&lt;X$3,0,10-(X$4-'Indicator Data'!AU67)/(X$4-X$3)*10)),1))</f>
        <v>2.9</v>
      </c>
      <c r="Y67" s="230">
        <f>IF('Indicator Data'!AX67="No data","x",ROUND(IF('Indicator Data'!AX67&gt;Y$4,10,IF('Indicator Data'!AX67&lt;Y$3,0,10-(Y$4-'Indicator Data'!AX67)/(Y$4-Y$3)*10)),1))</f>
        <v>1.6</v>
      </c>
      <c r="Z67" s="235">
        <f>IF('Indicator Data'!AY67="No data","x",IF(('Indicator Data'!AY67/'Indicator Data'!CA67)&gt;1,1,IF('Indicator Data'!AY67&gt;'Indicator Data'!AY67,1,'Indicator Data'!AY67/'Indicator Data'!CA67)))</f>
        <v>6.9604628529245274E-2</v>
      </c>
      <c r="AA67" s="230">
        <f t="shared" si="19"/>
        <v>0.8</v>
      </c>
      <c r="AB67" s="238">
        <f t="shared" si="20"/>
        <v>2.5</v>
      </c>
      <c r="AC67" s="230">
        <f>IF('Indicator Data'!AS67="No data","x",ROUND(IF('Indicator Data'!AS67&gt;AC$4,10,IF('Indicator Data'!AS67&lt;AC$3,0,10-(AC$4-'Indicator Data'!AS67)/(AC$4-AC$3)*10)),1))</f>
        <v>4</v>
      </c>
      <c r="AD67" s="230">
        <f>IF('Indicator Data'!AT67="No data","x",ROUND(IF('Indicator Data'!AT67&gt;AD$4,10,IF('Indicator Data'!AT67&lt;AD$3,0,10-(AD$4-'Indicator Data'!AT67)/(AD$4-AD$3)*10)),1))</f>
        <v>2.2999999999999998</v>
      </c>
      <c r="AE67" s="238">
        <f t="shared" si="15"/>
        <v>3.2</v>
      </c>
      <c r="AF67" s="234">
        <f>('Indicator Data'!BD67+'Indicator Data'!BC67*0.5+'Indicator Data'!BB67*0.25)/1000</f>
        <v>20.724250000000001</v>
      </c>
      <c r="AG67" s="239">
        <f>AF67*1000/'Indicator Data'!CA67</f>
        <v>8.5755611868261368E-3</v>
      </c>
      <c r="AH67" s="238">
        <f t="shared" si="21"/>
        <v>0.9</v>
      </c>
      <c r="AI67" s="230">
        <f>IF('Indicator Data'!BH67="No data","x",ROUND(IF('Indicator Data'!BH67&lt;$AI$3,10,IF('Indicator Data'!BH67&gt;$AI$4,0,($AI$4-'Indicator Data'!BH67)/($AI$4-$AI$3)*10)),1))</f>
        <v>4.9000000000000004</v>
      </c>
      <c r="AJ67" s="230">
        <f>IF('Indicator Data'!BI67="No data","x",ROUND(IF('Indicator Data'!BI67&gt;$AJ$4,10,IF('Indicator Data'!BI67&lt;$AJ$3,0,10-($AJ$4-'Indicator Data'!BI67)/($AJ$4-$AJ$3)*10)),1))</f>
        <v>2.9</v>
      </c>
      <c r="AK67" s="238">
        <f t="shared" si="22"/>
        <v>3.9</v>
      </c>
      <c r="AL67" s="236">
        <f t="shared" si="23"/>
        <v>2.7</v>
      </c>
      <c r="AM67" s="240">
        <f t="shared" si="24"/>
        <v>2.9</v>
      </c>
    </row>
    <row r="68" spans="1:39" s="2" customFormat="1">
      <c r="A68" s="205" t="str">
        <f>'Indicator Data'!A68</f>
        <v>Georgia</v>
      </c>
      <c r="B68" s="206" t="str">
        <f>'Indicator Data'!B68</f>
        <v>GEO</v>
      </c>
      <c r="C68" s="241">
        <f>ROUND(IF('Indicator Data'!AL68="No data",IF((0.1022*LN('Indicator Data'!BZ68)-0.1711)&gt;C$4,0,IF((0.1022*LN('Indicator Data'!BZ68)-0.1711)&lt;C$3,10,(C$4-(0.1022*LN('Indicator Data'!BZ68)-0.1711))/(C$4-C$3)*10)),IF('Indicator Data'!AL68&gt;C$4,0,IF('Indicator Data'!AL68&lt;C$3,10,(C$4-'Indicator Data'!AL68)/(C$4-C$3)*10))),1)</f>
        <v>1.8</v>
      </c>
      <c r="D68" s="230">
        <f>IF('Indicator Data'!AM68="No data","x",ROUND((IF(LOG('Indicator Data'!AM68*1000)&gt;D$4,10,IF(LOG('Indicator Data'!AM68*1000)&lt;D$3,0,10-(D$4-LOG('Indicator Data'!AM68*1000))/(D$4-D$3)*10))),1))</f>
        <v>0.4</v>
      </c>
      <c r="E68" s="231">
        <f t="shared" si="9"/>
        <v>1.1000000000000001</v>
      </c>
      <c r="F68" s="230">
        <f>IF('Indicator Data'!AZ68="No data","x",ROUND(IF('Indicator Data'!AZ68&gt;F$4,10,IF('Indicator Data'!AZ68&lt;F$3,0,10-(F$4-'Indicator Data'!AZ68)/(F$4-F$3)*10)),1))</f>
        <v>4.4000000000000004</v>
      </c>
      <c r="G68" s="230">
        <f>IF('Indicator Data'!BA68="No data","x",ROUND(IF('Indicator Data'!BA68&gt;G$4,10,IF('Indicator Data'!BA68&lt;G$3,0,10-(G$4-'Indicator Data'!BA68)/(G$4-G$3)*10)),1))</f>
        <v>2.7</v>
      </c>
      <c r="H68" s="231">
        <f t="shared" si="10"/>
        <v>3.6</v>
      </c>
      <c r="I68" s="232">
        <f>SUM(IF('Indicator Data'!AN68=0,0,'Indicator Data'!AN68),SUM('Indicator Data'!AO68:AP68))</f>
        <v>752.12880599999994</v>
      </c>
      <c r="J68" s="232">
        <f>I68/'Indicator Data'!CA68*1000000</f>
        <v>188.54244449040212</v>
      </c>
      <c r="K68" s="230">
        <f t="shared" si="16"/>
        <v>3.8</v>
      </c>
      <c r="L68" s="230">
        <f>IF('Indicator Data'!AQ68="No data","x",ROUND(IF('Indicator Data'!AQ68&gt;L$4,10,IF('Indicator Data'!AQ68&lt;L$3,0,10-(L$4-'Indicator Data'!AQ68)/(L$4-L$3)*10)),1))</f>
        <v>2</v>
      </c>
      <c r="M68" s="230">
        <f>IF('Indicator Data'!AR68="No data","x",IF('Indicator Data'!AR68=0,0,ROUND(IF('Indicator Data'!AR68&gt;M$4,10,IF('Indicator Data'!AR68&lt;M$3,0,10-(M$4-'Indicator Data'!AR68)/(M$4-M$3)*10)),1)))</f>
        <v>4.4000000000000004</v>
      </c>
      <c r="N68" s="231">
        <f t="shared" si="11"/>
        <v>3.4</v>
      </c>
      <c r="O68" s="233">
        <f t="shared" si="12"/>
        <v>2.2999999999999998</v>
      </c>
      <c r="P68" s="234">
        <f>IF(AND('Indicator Data'!BE68="No data",'Indicator Data'!BF68="No data"),0,SUM('Indicator Data'!BE68:BG68)/1000)</f>
        <v>307.08699999999999</v>
      </c>
      <c r="Q68" s="230">
        <f t="shared" si="17"/>
        <v>8.3000000000000007</v>
      </c>
      <c r="R68" s="235">
        <f>P68*1000/'Indicator Data'!CA68</f>
        <v>7.6980077334285912E-2</v>
      </c>
      <c r="S68" s="230">
        <f t="shared" si="18"/>
        <v>9.3000000000000007</v>
      </c>
      <c r="T68" s="236">
        <f t="shared" si="13"/>
        <v>8.8000000000000007</v>
      </c>
      <c r="U68" s="237">
        <f>IF('Indicator Data'!AV68="No data","x",ROUND(IF('Indicator Data'!AV68&gt;U$4,10,IF('Indicator Data'!AV68&lt;U$3,0,10-(U$4-'Indicator Data'!AV68)/(U$4-U$3)*10)),1))</f>
        <v>0.8</v>
      </c>
      <c r="V68" s="237" t="str">
        <f>IF('Indicator Data'!AW68="No data","x",IF('Indicator Data'!AW68=0,0,ROUND(IF('Indicator Data'!AW68&gt;V$4,10,IF('Indicator Data'!AW68&lt;V$3,0,10-(V$4-'Indicator Data'!AW68)/(V$4-V$3)*10)),1)))</f>
        <v>x</v>
      </c>
      <c r="W68" s="230">
        <f t="shared" si="14"/>
        <v>0.8</v>
      </c>
      <c r="X68" s="230">
        <f>IF('Indicator Data'!AU68="No data","x",ROUND(IF('Indicator Data'!AU68&gt;X$4,10,IF('Indicator Data'!AU68&lt;X$3,0,10-(X$4-'Indicator Data'!AU68)/(X$4-X$3)*10)),1))</f>
        <v>1.3</v>
      </c>
      <c r="Y68" s="230" t="str">
        <f>IF('Indicator Data'!AX68="No data","x",ROUND(IF('Indicator Data'!AX68&gt;Y$4,10,IF('Indicator Data'!AX68&lt;Y$3,0,10-(Y$4-'Indicator Data'!AX68)/(Y$4-Y$3)*10)),1))</f>
        <v>x</v>
      </c>
      <c r="Z68" s="235">
        <f>IF('Indicator Data'!AY68="No data","x",IF(('Indicator Data'!AY68/'Indicator Data'!CA68)&gt;1,1,IF('Indicator Data'!AY68&gt;'Indicator Data'!AY68,1,'Indicator Data'!AY68/'Indicator Data'!CA68)))</f>
        <v>1.2032563123954201E-5</v>
      </c>
      <c r="AA68" s="230">
        <f t="shared" si="19"/>
        <v>0</v>
      </c>
      <c r="AB68" s="238">
        <f t="shared" si="20"/>
        <v>0.7</v>
      </c>
      <c r="AC68" s="230">
        <f>IF('Indicator Data'!AS68="No data","x",ROUND(IF('Indicator Data'!AS68&gt;AC$4,10,IF('Indicator Data'!AS68&lt;AC$3,0,10-(AC$4-'Indicator Data'!AS68)/(AC$4-AC$3)*10)),1))</f>
        <v>0.7</v>
      </c>
      <c r="AD68" s="230">
        <f>IF('Indicator Data'!AT68="No data","x",ROUND(IF('Indicator Data'!AT68&gt;AD$4,10,IF('Indicator Data'!AT68&lt;AD$3,0,10-(AD$4-'Indicator Data'!AT68)/(AD$4-AD$3)*10)),1))</f>
        <v>0.2</v>
      </c>
      <c r="AE68" s="238">
        <f t="shared" si="15"/>
        <v>0.5</v>
      </c>
      <c r="AF68" s="234">
        <f>('Indicator Data'!BD68+'Indicator Data'!BC68*0.5+'Indicator Data'!BB68*0.25)/1000</f>
        <v>3.8384999999999998</v>
      </c>
      <c r="AG68" s="239">
        <f>AF68*1000/'Indicator Data'!CA68</f>
        <v>9.6222903231871248E-4</v>
      </c>
      <c r="AH68" s="238">
        <f t="shared" si="21"/>
        <v>0.1</v>
      </c>
      <c r="AI68" s="230">
        <f>IF('Indicator Data'!BH68="No data","x",ROUND(IF('Indicator Data'!BH68&lt;$AI$3,10,IF('Indicator Data'!BH68&gt;$AI$4,0,($AI$4-'Indicator Data'!BH68)/($AI$4-$AI$3)*10)),1))</f>
        <v>4.5</v>
      </c>
      <c r="AJ68" s="230">
        <f>IF('Indicator Data'!BI68="No data","x",ROUND(IF('Indicator Data'!BI68&gt;$AJ$4,10,IF('Indicator Data'!BI68&lt;$AJ$3,0,10-($AJ$4-'Indicator Data'!BI68)/($AJ$4-$AJ$3)*10)),1))</f>
        <v>1.2</v>
      </c>
      <c r="AK68" s="238">
        <f t="shared" si="22"/>
        <v>2.9</v>
      </c>
      <c r="AL68" s="236">
        <f t="shared" si="23"/>
        <v>1.1000000000000001</v>
      </c>
      <c r="AM68" s="240">
        <f t="shared" si="24"/>
        <v>6.3</v>
      </c>
    </row>
    <row r="69" spans="1:39" s="2" customFormat="1">
      <c r="A69" s="205" t="str">
        <f>'Indicator Data'!A69</f>
        <v>Germany</v>
      </c>
      <c r="B69" s="206" t="str">
        <f>'Indicator Data'!B69</f>
        <v>DEU</v>
      </c>
      <c r="C69" s="241">
        <f>ROUND(IF('Indicator Data'!AL69="No data",IF((0.1022*LN('Indicator Data'!BZ69)-0.1711)&gt;C$4,0,IF((0.1022*LN('Indicator Data'!BZ69)-0.1711)&lt;C$3,10,(C$4-(0.1022*LN('Indicator Data'!BZ69)-0.1711))/(C$4-C$3)*10)),IF('Indicator Data'!AL69&gt;C$4,0,IF('Indicator Data'!AL69&lt;C$3,10,(C$4-'Indicator Data'!AL69)/(C$4-C$3)*10))),1)</f>
        <v>0</v>
      </c>
      <c r="D69" s="230" t="str">
        <f>IF('Indicator Data'!AM69="No data","x",ROUND((IF(LOG('Indicator Data'!AM69*1000)&gt;D$4,10,IF(LOG('Indicator Data'!AM69*1000)&lt;D$3,0,10-(D$4-LOG('Indicator Data'!AM69*1000))/(D$4-D$3)*10))),1))</f>
        <v>x</v>
      </c>
      <c r="E69" s="231">
        <f t="shared" si="9"/>
        <v>0</v>
      </c>
      <c r="F69" s="230">
        <f>IF('Indicator Data'!AZ69="No data","x",ROUND(IF('Indicator Data'!AZ69&gt;F$4,10,IF('Indicator Data'!AZ69&lt;F$3,0,10-(F$4-'Indicator Data'!AZ69)/(F$4-F$3)*10)),1))</f>
        <v>1.1000000000000001</v>
      </c>
      <c r="G69" s="230">
        <f>IF('Indicator Data'!BA69="No data","x",ROUND(IF('Indicator Data'!BA69&gt;G$4,10,IF('Indicator Data'!BA69&lt;G$3,0,10-(G$4-'Indicator Data'!BA69)/(G$4-G$3)*10)),1))</f>
        <v>1.7</v>
      </c>
      <c r="H69" s="231">
        <f t="shared" si="10"/>
        <v>1.4</v>
      </c>
      <c r="I69" s="232">
        <f>SUM(IF('Indicator Data'!AN69=0,0,'Indicator Data'!AN69),SUM('Indicator Data'!AO69:AP69))</f>
        <v>-31.739585000000002</v>
      </c>
      <c r="J69" s="232">
        <f>I69/'Indicator Data'!CA69*1000000</f>
        <v>-0.37882657590305635</v>
      </c>
      <c r="K69" s="230">
        <f t="shared" si="16"/>
        <v>0</v>
      </c>
      <c r="L69" s="230" t="str">
        <f>IF('Indicator Data'!AQ69="No data","x",ROUND(IF('Indicator Data'!AQ69&gt;L$4,10,IF('Indicator Data'!AQ69&lt;L$3,0,10-(L$4-'Indicator Data'!AQ69)/(L$4-L$3)*10)),1))</f>
        <v>x</v>
      </c>
      <c r="M69" s="230">
        <f>IF('Indicator Data'!AR69="No data","x",IF('Indicator Data'!AR69=0,0,ROUND(IF('Indicator Data'!AR69&gt;M$4,10,IF('Indicator Data'!AR69&lt;M$3,0,10-(M$4-'Indicator Data'!AR69)/(M$4-M$3)*10)),1)))</f>
        <v>0.2</v>
      </c>
      <c r="N69" s="231">
        <f t="shared" si="11"/>
        <v>0.1</v>
      </c>
      <c r="O69" s="233">
        <f t="shared" si="12"/>
        <v>0.4</v>
      </c>
      <c r="P69" s="234">
        <f>IF(AND('Indicator Data'!BE69="No data",'Indicator Data'!BF69="No data"),0,SUM('Indicator Data'!BE69:BG69)/1000)</f>
        <v>1453.7929999999999</v>
      </c>
      <c r="Q69" s="230">
        <f t="shared" si="17"/>
        <v>10</v>
      </c>
      <c r="R69" s="235">
        <f>P69*1000/'Indicator Data'!CA69</f>
        <v>1.7351689515216789E-2</v>
      </c>
      <c r="S69" s="230">
        <f t="shared" si="18"/>
        <v>6.4</v>
      </c>
      <c r="T69" s="236">
        <f t="shared" si="13"/>
        <v>8.1999999999999993</v>
      </c>
      <c r="U69" s="237" t="str">
        <f>IF('Indicator Data'!AV69="No data","x",ROUND(IF('Indicator Data'!AV69&gt;U$4,10,IF('Indicator Data'!AV69&lt;U$3,0,10-(U$4-'Indicator Data'!AV69)/(U$4-U$3)*10)),1))</f>
        <v>x</v>
      </c>
      <c r="V69" s="237" t="str">
        <f>IF('Indicator Data'!AW69="No data","x",IF('Indicator Data'!AW69=0,0,ROUND(IF('Indicator Data'!AW69&gt;V$4,10,IF('Indicator Data'!AW69&lt;V$3,0,10-(V$4-'Indicator Data'!AW69)/(V$4-V$3)*10)),1)))</f>
        <v>x</v>
      </c>
      <c r="W69" s="230" t="str">
        <f t="shared" si="14"/>
        <v>x</v>
      </c>
      <c r="X69" s="230">
        <f>IF('Indicator Data'!AU69="No data","x",ROUND(IF('Indicator Data'!AU69&gt;X$4,10,IF('Indicator Data'!AU69&lt;X$3,0,10-(X$4-'Indicator Data'!AU69)/(X$4-X$3)*10)),1))</f>
        <v>0.1</v>
      </c>
      <c r="Y69" s="230" t="str">
        <f>IF('Indicator Data'!AX69="No data","x",ROUND(IF('Indicator Data'!AX69&gt;Y$4,10,IF('Indicator Data'!AX69&lt;Y$3,0,10-(Y$4-'Indicator Data'!AX69)/(Y$4-Y$3)*10)),1))</f>
        <v>x</v>
      </c>
      <c r="Z69" s="235">
        <f>IF('Indicator Data'!AY69="No data","x",IF(('Indicator Data'!AY69/'Indicator Data'!CA69)&gt;1,1,IF('Indicator Data'!AY69&gt;'Indicator Data'!AY69,1,'Indicator Data'!AY69/'Indicator Data'!CA69)))</f>
        <v>1.3487070822458885E-6</v>
      </c>
      <c r="AA69" s="230">
        <f t="shared" si="19"/>
        <v>0</v>
      </c>
      <c r="AB69" s="238">
        <f t="shared" si="20"/>
        <v>0.1</v>
      </c>
      <c r="AC69" s="230">
        <f>IF('Indicator Data'!AS69="No data","x",ROUND(IF('Indicator Data'!AS69&gt;AC$4,10,IF('Indicator Data'!AS69&lt;AC$3,0,10-(AC$4-'Indicator Data'!AS69)/(AC$4-AC$3)*10)),1))</f>
        <v>0.3</v>
      </c>
      <c r="AD69" s="230">
        <f>IF('Indicator Data'!AT69="No data","x",ROUND(IF('Indicator Data'!AT69&gt;AD$4,10,IF('Indicator Data'!AT69&lt;AD$3,0,10-(AD$4-'Indicator Data'!AT69)/(AD$4-AD$3)*10)),1))</f>
        <v>0.1</v>
      </c>
      <c r="AE69" s="238">
        <f t="shared" si="15"/>
        <v>0.2</v>
      </c>
      <c r="AF69" s="234">
        <f>('Indicator Data'!BD69+'Indicator Data'!BC69*0.5+'Indicator Data'!BB69*0.25)/1000</f>
        <v>1.3825000000000001</v>
      </c>
      <c r="AG69" s="239">
        <f>AF69*1000/'Indicator Data'!CA69</f>
        <v>1.650077470092868E-5</v>
      </c>
      <c r="AH69" s="238">
        <f t="shared" si="21"/>
        <v>0</v>
      </c>
      <c r="AI69" s="230">
        <f>IF('Indicator Data'!BH69="No data","x",ROUND(IF('Indicator Data'!BH69&lt;$AI$3,10,IF('Indicator Data'!BH69&gt;$AI$4,0,($AI$4-'Indicator Data'!BH69)/($AI$4-$AI$3)*10)),1))</f>
        <v>1.2</v>
      </c>
      <c r="AJ69" s="230">
        <f>IF('Indicator Data'!BI69="No data","x",ROUND(IF('Indicator Data'!BI69&gt;$AJ$4,10,IF('Indicator Data'!BI69&lt;$AJ$3,0,10-($AJ$4-'Indicator Data'!BI69)/($AJ$4-$AJ$3)*10)),1))</f>
        <v>0</v>
      </c>
      <c r="AK69" s="238">
        <f t="shared" si="22"/>
        <v>0.6</v>
      </c>
      <c r="AL69" s="236">
        <f t="shared" si="23"/>
        <v>0.2</v>
      </c>
      <c r="AM69" s="240">
        <f t="shared" si="24"/>
        <v>5.5</v>
      </c>
    </row>
    <row r="70" spans="1:39" s="2" customFormat="1">
      <c r="A70" s="205" t="str">
        <f>'Indicator Data'!A70</f>
        <v>Ghana</v>
      </c>
      <c r="B70" s="206" t="str">
        <f>'Indicator Data'!B70</f>
        <v>GHA</v>
      </c>
      <c r="C70" s="241">
        <f>ROUND(IF('Indicator Data'!AL70="No data",IF((0.1022*LN('Indicator Data'!BZ70)-0.1711)&gt;C$4,0,IF((0.1022*LN('Indicator Data'!BZ70)-0.1711)&lt;C$3,10,(C$4-(0.1022*LN('Indicator Data'!BZ70)-0.1711))/(C$4-C$3)*10)),IF('Indicator Data'!AL70&gt;C$4,0,IF('Indicator Data'!AL70&lt;C$3,10,(C$4-'Indicator Data'!AL70)/(C$4-C$3)*10))),1)</f>
        <v>5.8</v>
      </c>
      <c r="D70" s="230">
        <f>IF('Indicator Data'!AM70="No data","x",ROUND((IF(LOG('Indicator Data'!AM70*1000)&gt;D$4,10,IF(LOG('Indicator Data'!AM70*1000)&lt;D$3,0,10-(D$4-LOG('Indicator Data'!AM70*1000))/(D$4-D$3)*10))),1))</f>
        <v>7.9</v>
      </c>
      <c r="E70" s="231">
        <f t="shared" si="9"/>
        <v>7</v>
      </c>
      <c r="F70" s="230">
        <f>IF('Indicator Data'!AZ70="No data","x",ROUND(IF('Indicator Data'!AZ70&gt;F$4,10,IF('Indicator Data'!AZ70&lt;F$3,0,10-(F$4-'Indicator Data'!AZ70)/(F$4-F$3)*10)),1))</f>
        <v>7.2</v>
      </c>
      <c r="G70" s="230">
        <f>IF('Indicator Data'!BA70="No data","x",ROUND(IF('Indicator Data'!BA70&gt;G$4,10,IF('Indicator Data'!BA70&lt;G$3,0,10-(G$4-'Indicator Data'!BA70)/(G$4-G$3)*10)),1))</f>
        <v>4.5999999999999996</v>
      </c>
      <c r="H70" s="231">
        <f t="shared" si="10"/>
        <v>5.9</v>
      </c>
      <c r="I70" s="232">
        <f>SUM(IF('Indicator Data'!AN70=0,0,'Indicator Data'!AN70),SUM('Indicator Data'!AO70:AP70))</f>
        <v>1161.400633</v>
      </c>
      <c r="J70" s="232">
        <f>I70/'Indicator Data'!CA70*1000000</f>
        <v>37.376587027718166</v>
      </c>
      <c r="K70" s="230">
        <f t="shared" ref="K70:K101" si="25">IF(J70="x","x",ROUND(IF(J70&gt;K$4,10,IF(J70&lt;K$3,0,10-(K$4-J70)/(K$4-K$3)*10)),1))</f>
        <v>0.7</v>
      </c>
      <c r="L70" s="230">
        <f>IF('Indicator Data'!AQ70="No data","x",ROUND(IF('Indicator Data'!AQ70&gt;L$4,10,IF('Indicator Data'!AQ70&lt;L$3,0,10-(L$4-'Indicator Data'!AQ70)/(L$4-L$3)*10)),1))</f>
        <v>1</v>
      </c>
      <c r="M70" s="230">
        <f>IF('Indicator Data'!AR70="No data","x",IF('Indicator Data'!AR70=0,0,ROUND(IF('Indicator Data'!AR70&gt;M$4,10,IF('Indicator Data'!AR70&lt;M$3,0,10-(M$4-'Indicator Data'!AR70)/(M$4-M$3)*10)),1)))</f>
        <v>1.6</v>
      </c>
      <c r="N70" s="231">
        <f t="shared" si="11"/>
        <v>1.1000000000000001</v>
      </c>
      <c r="O70" s="233">
        <f t="shared" si="12"/>
        <v>5.3</v>
      </c>
      <c r="P70" s="234">
        <f>IF(AND('Indicator Data'!BE70="No data",'Indicator Data'!BF70="No data"),0,SUM('Indicator Data'!BE70:BG70)/1000)</f>
        <v>13.929</v>
      </c>
      <c r="Q70" s="230">
        <f t="shared" ref="Q70:Q101" si="26">ROUND(IF(P70=0,0,IF(LOG(P70*1000)&gt;$Q$4,10,IF(LOG(P70*1000)&lt;Q$3,0,10-(Q$4-LOG(P70*1000))/(Q$4-Q$3)*10))),1)</f>
        <v>3.8</v>
      </c>
      <c r="R70" s="235">
        <f>P70*1000/'Indicator Data'!CA70</f>
        <v>4.482677776438635E-4</v>
      </c>
      <c r="S70" s="230">
        <f t="shared" ref="S70:S101" si="27">IF(R70="x","x",ROUND(IF(R70&gt;$S$4,10,IF(R70&lt;$S$3,0,((R70*100)/0.0052)^(1/4.0545)/6.5*10)),1))</f>
        <v>2.6</v>
      </c>
      <c r="T70" s="236">
        <f t="shared" si="13"/>
        <v>3.2</v>
      </c>
      <c r="U70" s="237">
        <f>IF('Indicator Data'!AV70="No data","x",ROUND(IF('Indicator Data'!AV70&gt;U$4,10,IF('Indicator Data'!AV70&lt;U$3,0,10-(U$4-'Indicator Data'!AV70)/(U$4-U$3)*10)),1))</f>
        <v>3.4</v>
      </c>
      <c r="V70" s="237">
        <f>IF('Indicator Data'!AW70="No data","x",IF('Indicator Data'!AW70=0,0,ROUND(IF('Indicator Data'!AW70&gt;V$4,10,IF('Indicator Data'!AW70&lt;V$3,0,10-(V$4-'Indicator Data'!AW70)/(V$4-V$3)*10)),1)))</f>
        <v>3.7</v>
      </c>
      <c r="W70" s="230">
        <f t="shared" si="14"/>
        <v>3.55</v>
      </c>
      <c r="X70" s="230">
        <f>IF('Indicator Data'!AU70="No data","x",ROUND(IF('Indicator Data'!AU70&gt;X$4,10,IF('Indicator Data'!AU70&lt;X$3,0,10-(X$4-'Indicator Data'!AU70)/(X$4-X$3)*10)),1))</f>
        <v>2.6</v>
      </c>
      <c r="Y70" s="230">
        <f>IF('Indicator Data'!AX70="No data","x",ROUND(IF('Indicator Data'!AX70&gt;Y$4,10,IF('Indicator Data'!AX70&lt;Y$3,0,10-(Y$4-'Indicator Data'!AX70)/(Y$4-Y$3)*10)),1))</f>
        <v>5.6</v>
      </c>
      <c r="Z70" s="235">
        <f>IF('Indicator Data'!AY70="No data","x",IF(('Indicator Data'!AY70/'Indicator Data'!CA70)&gt;1,1,IF('Indicator Data'!AY70&gt;'Indicator Data'!AY70,1,'Indicator Data'!AY70/'Indicator Data'!CA70)))</f>
        <v>0.55418310044316688</v>
      </c>
      <c r="AA70" s="230">
        <f t="shared" ref="AA70:AA101" si="28">IF(Z70="x","x",ROUND(IF(Z70&gt;AA$4,10,IF(Z70&lt;AA$3,0,10-(AA$4-Z70)/(AA$4-AA$3)*10)),1))</f>
        <v>6.2</v>
      </c>
      <c r="AB70" s="238">
        <f t="shared" ref="AB70:AB101" si="29">IF(AND(W70="x",X70="x",Y70="x",AA70="x"),"x",ROUND(AVERAGE(W70,X70,Y70,AA70),1))</f>
        <v>4.5</v>
      </c>
      <c r="AC70" s="230">
        <f>IF('Indicator Data'!AS70="No data","x",ROUND(IF('Indicator Data'!AS70&gt;AC$4,10,IF('Indicator Data'!AS70&lt;AC$3,0,10-(AC$4-'Indicator Data'!AS70)/(AC$4-AC$3)*10)),1))</f>
        <v>3.6</v>
      </c>
      <c r="AD70" s="230">
        <f>IF('Indicator Data'!AT70="No data","x",ROUND(IF('Indicator Data'!AT70&gt;AD$4,10,IF('Indicator Data'!AT70&lt;AD$3,0,10-(AD$4-'Indicator Data'!AT70)/(AD$4-AD$3)*10)),1))</f>
        <v>2.8</v>
      </c>
      <c r="AE70" s="238">
        <f t="shared" si="15"/>
        <v>3.2</v>
      </c>
      <c r="AF70" s="234">
        <f>('Indicator Data'!BD70+'Indicator Data'!BC70*0.5+'Indicator Data'!BB70*0.25)/1000</f>
        <v>6.6254999999999997</v>
      </c>
      <c r="AG70" s="239">
        <f>AF70*1000/'Indicator Data'!CA70</f>
        <v>2.1322407644334967E-4</v>
      </c>
      <c r="AH70" s="238">
        <f t="shared" ref="AH70:AH101" si="30">IF(AG70="x","x",ROUND(IF(AG70&gt;AH$4,10,IF(AG70&lt;AH$3,0,10-(AH$4-AG70)/(AH$4-AH$3)*10)),1))</f>
        <v>0</v>
      </c>
      <c r="AI70" s="230">
        <f>IF('Indicator Data'!BH70="No data","x",ROUND(IF('Indicator Data'!BH70&lt;$AI$3,10,IF('Indicator Data'!BH70&gt;$AI$4,0,($AI$4-'Indicator Data'!BH70)/($AI$4-$AI$3)*10)),1))</f>
        <v>2.1</v>
      </c>
      <c r="AJ70" s="230">
        <f>IF('Indicator Data'!BI70="No data","x",ROUND(IF('Indicator Data'!BI70&gt;$AJ$4,10,IF('Indicator Data'!BI70&lt;$AJ$3,0,10-($AJ$4-'Indicator Data'!BI70)/($AJ$4-$AJ$3)*10)),1))</f>
        <v>0.4</v>
      </c>
      <c r="AK70" s="238">
        <f t="shared" ref="AK70:AK101" si="31">ROUND(AVERAGE(AJ70,AI70),1)</f>
        <v>1.3</v>
      </c>
      <c r="AL70" s="236">
        <f t="shared" ref="AL70:AL101" si="32">ROUND(IF(AND(AB70="x",AE70="x",AK70="x"),AH70,IF(AND(AB70="x",AE70="x"),(10-GEOMEAN(((10-AK70)/10*9+1),((10-AH70)/10*9+1)))/9*10,IF(AK70="x",(10-GEOMEAN(((10-AB70)/10*9+1),((10-AE70)/10*9+1),((10-AH70)/10*9+1)))/9*10,IF(AB70="x",(10-GEOMEAN(((10-AK70)/10*9+1),((10-AE70)/10*9+1),((10-AH70)/10*9+1)))/9*10,(10-GEOMEAN(((10-AB70)/10*9+1),((10-AE70)/10*9+1),((10-AH70)/10*9+1),((10-AK70)/10*9+1)))/9*10)))),1)</f>
        <v>2.4</v>
      </c>
      <c r="AM70" s="240">
        <f t="shared" ref="AM70:AM101" si="33">ROUND((10-GEOMEAN(((10-T70)/10*9+1),((10-AL70)/10*9+1)))/9*10,1)</f>
        <v>2.8</v>
      </c>
    </row>
    <row r="71" spans="1:39" s="2" customFormat="1">
      <c r="A71" s="205" t="str">
        <f>'Indicator Data'!A71</f>
        <v>Greece</v>
      </c>
      <c r="B71" s="206" t="str">
        <f>'Indicator Data'!B71</f>
        <v>GRC</v>
      </c>
      <c r="C71" s="241">
        <f>ROUND(IF('Indicator Data'!AL71="No data",IF((0.1022*LN('Indicator Data'!BZ71)-0.1711)&gt;C$4,0,IF((0.1022*LN('Indicator Data'!BZ71)-0.1711)&lt;C$3,10,(C$4-(0.1022*LN('Indicator Data'!BZ71)-0.1711))/(C$4-C$3)*10)),IF('Indicator Data'!AL71&gt;C$4,0,IF('Indicator Data'!AL71&lt;C$3,10,(C$4-'Indicator Data'!AL71)/(C$4-C$3)*10))),1)</f>
        <v>0.2</v>
      </c>
      <c r="D71" s="230" t="str">
        <f>IF('Indicator Data'!AM71="No data","x",ROUND((IF(LOG('Indicator Data'!AM71*1000)&gt;D$4,10,IF(LOG('Indicator Data'!AM71*1000)&lt;D$3,0,10-(D$4-LOG('Indicator Data'!AM71*1000))/(D$4-D$3)*10))),1))</f>
        <v>x</v>
      </c>
      <c r="E71" s="231">
        <f t="shared" ref="E71:E134" si="34">ROUND(IF(D71="x",C71,(10-GEOMEAN(((10-C71)/10*9+1),((10-D71)/10*9+1)))/9*10),1)</f>
        <v>0.2</v>
      </c>
      <c r="F71" s="230">
        <f>IF('Indicator Data'!AZ71="No data","x",ROUND(IF('Indicator Data'!AZ71&gt;F$4,10,IF('Indicator Data'!AZ71&lt;F$3,0,10-(F$4-'Indicator Data'!AZ71)/(F$4-F$3)*10)),1))</f>
        <v>1.5</v>
      </c>
      <c r="G71" s="230">
        <f>IF('Indicator Data'!BA71="No data","x",ROUND(IF('Indicator Data'!BA71&gt;G$4,10,IF('Indicator Data'!BA71&lt;G$3,0,10-(G$4-'Indicator Data'!BA71)/(G$4-G$3)*10)),1))</f>
        <v>2</v>
      </c>
      <c r="H71" s="231">
        <f t="shared" ref="H71:H134" si="35">IF(AND(F71="x",G71="x"),"x",ROUND(AVERAGE(F71,G71),1))</f>
        <v>1.8</v>
      </c>
      <c r="I71" s="232">
        <f>SUM(IF('Indicator Data'!AN71=0,0,'Indicator Data'!AN71),SUM('Indicator Data'!AO71:AP71))</f>
        <v>43.821506999999997</v>
      </c>
      <c r="J71" s="232">
        <f>I71/'Indicator Data'!CA71*1000000</f>
        <v>4.2042858639539116</v>
      </c>
      <c r="K71" s="230">
        <f t="shared" si="25"/>
        <v>0.1</v>
      </c>
      <c r="L71" s="230" t="str">
        <f>IF('Indicator Data'!AQ71="No data","x",ROUND(IF('Indicator Data'!AQ71&gt;L$4,10,IF('Indicator Data'!AQ71&lt;L$3,0,10-(L$4-'Indicator Data'!AQ71)/(L$4-L$3)*10)),1))</f>
        <v>x</v>
      </c>
      <c r="M71" s="230">
        <f>IF('Indicator Data'!AR71="No data","x",IF('Indicator Data'!AR71=0,0,ROUND(IF('Indicator Data'!AR71&gt;M$4,10,IF('Indicator Data'!AR71&lt;M$3,0,10-(M$4-'Indicator Data'!AR71)/(M$4-M$3)*10)),1)))</f>
        <v>0.1</v>
      </c>
      <c r="N71" s="231">
        <f t="shared" ref="N71:N134" si="36">ROUND(AVERAGE(K71,L71,M71),1)</f>
        <v>0.1</v>
      </c>
      <c r="O71" s="233">
        <f t="shared" ref="O71:O134" si="37">ROUND(AVERAGE(E71,E71,H71,N71),1)</f>
        <v>0.6</v>
      </c>
      <c r="P71" s="234">
        <f>IF(AND('Indicator Data'!BE71="No data",'Indicator Data'!BF71="No data"),0,SUM('Indicator Data'!BE71:BG71)/1000)</f>
        <v>164.00899999999999</v>
      </c>
      <c r="Q71" s="230">
        <f t="shared" si="26"/>
        <v>7.4</v>
      </c>
      <c r="R71" s="235">
        <f>P71*1000/'Indicator Data'!CA71</f>
        <v>1.5735212398359944E-2</v>
      </c>
      <c r="S71" s="230">
        <f t="shared" si="27"/>
        <v>6.3</v>
      </c>
      <c r="T71" s="236">
        <f t="shared" ref="T71:T134" si="38">ROUND(AVERAGE(Q71,S71),1)</f>
        <v>6.9</v>
      </c>
      <c r="U71" s="237" t="str">
        <f>IF('Indicator Data'!AV71="No data","x",ROUND(IF('Indicator Data'!AV71&gt;U$4,10,IF('Indicator Data'!AV71&lt;U$3,0,10-(U$4-'Indicator Data'!AV71)/(U$4-U$3)*10)),1))</f>
        <v>x</v>
      </c>
      <c r="V71" s="237" t="str">
        <f>IF('Indicator Data'!AW71="No data","x",IF('Indicator Data'!AW71=0,0,ROUND(IF('Indicator Data'!AW71&gt;V$4,10,IF('Indicator Data'!AW71&lt;V$3,0,10-(V$4-'Indicator Data'!AW71)/(V$4-V$3)*10)),1)))</f>
        <v>x</v>
      </c>
      <c r="W71" s="230" t="str">
        <f t="shared" ref="W71:W134" si="39">IF(AND(U71="x",V71="x"),"x",AVERAGE(U71,V71))</f>
        <v>x</v>
      </c>
      <c r="X71" s="230">
        <f>IF('Indicator Data'!AU71="No data","x",ROUND(IF('Indicator Data'!AU71&gt;X$4,10,IF('Indicator Data'!AU71&lt;X$3,0,10-(X$4-'Indicator Data'!AU71)/(X$4-X$3)*10)),1))</f>
        <v>0.1</v>
      </c>
      <c r="Y71" s="230" t="str">
        <f>IF('Indicator Data'!AX71="No data","x",ROUND(IF('Indicator Data'!AX71&gt;Y$4,10,IF('Indicator Data'!AX71&lt;Y$3,0,10-(Y$4-'Indicator Data'!AX71)/(Y$4-Y$3)*10)),1))</f>
        <v>x</v>
      </c>
      <c r="Z71" s="235">
        <f>IF('Indicator Data'!AY71="No data","x",IF(('Indicator Data'!AY71/'Indicator Data'!CA71)&gt;1,1,IF('Indicator Data'!AY71&gt;'Indicator Data'!AY71,1,'Indicator Data'!AY71/'Indicator Data'!CA71)))</f>
        <v>0</v>
      </c>
      <c r="AA71" s="230">
        <f t="shared" si="28"/>
        <v>0</v>
      </c>
      <c r="AB71" s="238">
        <f t="shared" si="29"/>
        <v>0.1</v>
      </c>
      <c r="AC71" s="230">
        <f>IF('Indicator Data'!AS71="No data","x",ROUND(IF('Indicator Data'!AS71&gt;AC$4,10,IF('Indicator Data'!AS71&lt;AC$3,0,10-(AC$4-'Indicator Data'!AS71)/(AC$4-AC$3)*10)),1))</f>
        <v>0.3</v>
      </c>
      <c r="AD71" s="230" t="str">
        <f>IF('Indicator Data'!AT71="No data","x",ROUND(IF('Indicator Data'!AT71&gt;AD$4,10,IF('Indicator Data'!AT71&lt;AD$3,0,10-(AD$4-'Indicator Data'!AT71)/(AD$4-AD$3)*10)),1))</f>
        <v>x</v>
      </c>
      <c r="AE71" s="238">
        <f t="shared" ref="AE71:AE134" si="40">IF(AND(AC71="x",AD71="x"),"x",ROUND(AVERAGE(AD71,AC71),1))</f>
        <v>0.3</v>
      </c>
      <c r="AF71" s="234">
        <f>('Indicator Data'!BD71+'Indicator Data'!BC71*0.5+'Indicator Data'!BB71*0.25)/1000</f>
        <v>10.798249999999999</v>
      </c>
      <c r="AG71" s="239">
        <f>AF71*1000/'Indicator Data'!CA71</f>
        <v>1.0359965445834696E-3</v>
      </c>
      <c r="AH71" s="238">
        <f t="shared" si="30"/>
        <v>0.1</v>
      </c>
      <c r="AI71" s="230">
        <f>IF('Indicator Data'!BH71="No data","x",ROUND(IF('Indicator Data'!BH71&lt;$AI$3,10,IF('Indicator Data'!BH71&gt;$AI$4,0,($AI$4-'Indicator Data'!BH71)/($AI$4-$AI$3)*10)),1))</f>
        <v>2</v>
      </c>
      <c r="AJ71" s="230">
        <f>IF('Indicator Data'!BI71="No data","x",ROUND(IF('Indicator Data'!BI71&gt;$AJ$4,10,IF('Indicator Data'!BI71&lt;$AJ$3,0,10-($AJ$4-'Indicator Data'!BI71)/($AJ$4-$AJ$3)*10)),1))</f>
        <v>0</v>
      </c>
      <c r="AK71" s="238">
        <f t="shared" si="31"/>
        <v>1</v>
      </c>
      <c r="AL71" s="236">
        <f t="shared" si="32"/>
        <v>0.4</v>
      </c>
      <c r="AM71" s="240">
        <f t="shared" si="33"/>
        <v>4.4000000000000004</v>
      </c>
    </row>
    <row r="72" spans="1:39" s="2" customFormat="1">
      <c r="A72" s="205" t="str">
        <f>'Indicator Data'!A72</f>
        <v>Grenada</v>
      </c>
      <c r="B72" s="206" t="str">
        <f>'Indicator Data'!B72</f>
        <v>GRD</v>
      </c>
      <c r="C72" s="241">
        <f>ROUND(IF('Indicator Data'!AL72="No data",IF((0.1022*LN('Indicator Data'!BZ72)-0.1711)&gt;C$4,0,IF((0.1022*LN('Indicator Data'!BZ72)-0.1711)&lt;C$3,10,(C$4-(0.1022*LN('Indicator Data'!BZ72)-0.1711))/(C$4-C$3)*10)),IF('Indicator Data'!AL72&gt;C$4,0,IF('Indicator Data'!AL72&lt;C$3,10,(C$4-'Indicator Data'!AL72)/(C$4-C$3)*10))),1)</f>
        <v>2.4</v>
      </c>
      <c r="D72" s="230" t="str">
        <f>IF('Indicator Data'!AM72="No data","x",ROUND((IF(LOG('Indicator Data'!AM72*1000)&gt;D$4,10,IF(LOG('Indicator Data'!AM72*1000)&lt;D$3,0,10-(D$4-LOG('Indicator Data'!AM72*1000))/(D$4-D$3)*10))),1))</f>
        <v>x</v>
      </c>
      <c r="E72" s="231">
        <f t="shared" si="34"/>
        <v>2.4</v>
      </c>
      <c r="F72" s="230" t="str">
        <f>IF('Indicator Data'!AZ72="No data","x",ROUND(IF('Indicator Data'!AZ72&gt;F$4,10,IF('Indicator Data'!AZ72&lt;F$3,0,10-(F$4-'Indicator Data'!AZ72)/(F$4-F$3)*10)),1))</f>
        <v>x</v>
      </c>
      <c r="G72" s="230" t="str">
        <f>IF('Indicator Data'!BA72="No data","x",ROUND(IF('Indicator Data'!BA72&gt;G$4,10,IF('Indicator Data'!BA72&lt;G$3,0,10-(G$4-'Indicator Data'!BA72)/(G$4-G$3)*10)),1))</f>
        <v>x</v>
      </c>
      <c r="H72" s="231" t="str">
        <f t="shared" si="35"/>
        <v>x</v>
      </c>
      <c r="I72" s="232">
        <f>SUM(IF('Indicator Data'!AN72=0,0,'Indicator Data'!AN72),SUM('Indicator Data'!AO72:AP72))</f>
        <v>3.2962859999999998</v>
      </c>
      <c r="J72" s="232">
        <f>I72/'Indicator Data'!CA72*1000000</f>
        <v>29.295372337116397</v>
      </c>
      <c r="K72" s="230">
        <f t="shared" si="25"/>
        <v>0.6</v>
      </c>
      <c r="L72" s="230">
        <f>IF('Indicator Data'!AQ72="No data","x",ROUND(IF('Indicator Data'!AQ72&gt;L$4,10,IF('Indicator Data'!AQ72&lt;L$3,0,10-(L$4-'Indicator Data'!AQ72)/(L$4-L$3)*10)),1))</f>
        <v>0.9</v>
      </c>
      <c r="M72" s="230">
        <f>IF('Indicator Data'!AR72="No data","x",IF('Indicator Data'!AR72=0,0,ROUND(IF('Indicator Data'!AR72&gt;M$4,10,IF('Indicator Data'!AR72&lt;M$3,0,10-(M$4-'Indicator Data'!AR72)/(M$4-M$3)*10)),1)))</f>
        <v>1.5</v>
      </c>
      <c r="N72" s="231">
        <f t="shared" si="36"/>
        <v>1</v>
      </c>
      <c r="O72" s="233">
        <f t="shared" si="37"/>
        <v>1.9</v>
      </c>
      <c r="P72" s="234">
        <f>IF(AND('Indicator Data'!BE72="No data",'Indicator Data'!BF72="No data"),0,SUM('Indicator Data'!BE72:BG72)/1000)</f>
        <v>0.23899999999999999</v>
      </c>
      <c r="Q72" s="230">
        <f t="shared" si="26"/>
        <v>0</v>
      </c>
      <c r="R72" s="235">
        <f>P72*1000/'Indicator Data'!CA72</f>
        <v>2.1240857099689829E-3</v>
      </c>
      <c r="S72" s="230">
        <f t="shared" si="27"/>
        <v>3.8</v>
      </c>
      <c r="T72" s="236">
        <f t="shared" si="38"/>
        <v>1.9</v>
      </c>
      <c r="U72" s="237" t="str">
        <f>IF('Indicator Data'!AV72="No data","x",ROUND(IF('Indicator Data'!AV72&gt;U$4,10,IF('Indicator Data'!AV72&lt;U$3,0,10-(U$4-'Indicator Data'!AV72)/(U$4-U$3)*10)),1))</f>
        <v>x</v>
      </c>
      <c r="V72" s="237" t="str">
        <f>IF('Indicator Data'!AW72="No data","x",IF('Indicator Data'!AW72=0,0,ROUND(IF('Indicator Data'!AW72&gt;V$4,10,IF('Indicator Data'!AW72&lt;V$3,0,10-(V$4-'Indicator Data'!AW72)/(V$4-V$3)*10)),1)))</f>
        <v>x</v>
      </c>
      <c r="W72" s="230" t="str">
        <f t="shared" si="39"/>
        <v>x</v>
      </c>
      <c r="X72" s="230">
        <f>IF('Indicator Data'!AU72="No data","x",ROUND(IF('Indicator Data'!AU72&gt;X$4,10,IF('Indicator Data'!AU72&lt;X$3,0,10-(X$4-'Indicator Data'!AU72)/(X$4-X$3)*10)),1))</f>
        <v>0.1</v>
      </c>
      <c r="Y72" s="230" t="str">
        <f>IF('Indicator Data'!AX72="No data","x",ROUND(IF('Indicator Data'!AX72&gt;Y$4,10,IF('Indicator Data'!AX72&lt;Y$3,0,10-(Y$4-'Indicator Data'!AX72)/(Y$4-Y$3)*10)),1))</f>
        <v>x</v>
      </c>
      <c r="Z72" s="235">
        <f>IF('Indicator Data'!AY72="No data","x",IF(('Indicator Data'!AY72/'Indicator Data'!CA72)&gt;1,1,IF('Indicator Data'!AY72&gt;'Indicator Data'!AY72,1,'Indicator Data'!AY72/'Indicator Data'!CA72)))</f>
        <v>9.4206311822892137E-4</v>
      </c>
      <c r="AA72" s="230">
        <f t="shared" si="28"/>
        <v>0</v>
      </c>
      <c r="AB72" s="238">
        <f t="shared" si="29"/>
        <v>0.1</v>
      </c>
      <c r="AC72" s="230">
        <f>IF('Indicator Data'!AS72="No data","x",ROUND(IF('Indicator Data'!AS72&gt;AC$4,10,IF('Indicator Data'!AS72&lt;AC$3,0,10-(AC$4-'Indicator Data'!AS72)/(AC$4-AC$3)*10)),1))</f>
        <v>1.3</v>
      </c>
      <c r="AD72" s="230" t="str">
        <f>IF('Indicator Data'!AT72="No data","x",ROUND(IF('Indicator Data'!AT72&gt;AD$4,10,IF('Indicator Data'!AT72&lt;AD$3,0,10-(AD$4-'Indicator Data'!AT72)/(AD$4-AD$3)*10)),1))</f>
        <v>x</v>
      </c>
      <c r="AE72" s="238">
        <f t="shared" si="40"/>
        <v>1.3</v>
      </c>
      <c r="AF72" s="234">
        <f>('Indicator Data'!BD72+'Indicator Data'!BC72*0.5+'Indicator Data'!BB72*0.25)/1000</f>
        <v>0</v>
      </c>
      <c r="AG72" s="239">
        <f>AF72*1000/'Indicator Data'!CA72</f>
        <v>0</v>
      </c>
      <c r="AH72" s="238">
        <f t="shared" si="30"/>
        <v>0</v>
      </c>
      <c r="AI72" s="230">
        <f>IF('Indicator Data'!BH72="No data","x",ROUND(IF('Indicator Data'!BH72&lt;$AI$3,10,IF('Indicator Data'!BH72&gt;$AI$4,0,($AI$4-'Indicator Data'!BH72)/($AI$4-$AI$3)*10)),1))</f>
        <v>6.9</v>
      </c>
      <c r="AJ72" s="230">
        <f>IF('Indicator Data'!BI72="No data","x",ROUND(IF('Indicator Data'!BI72&gt;$AJ$4,10,IF('Indicator Data'!BI72&lt;$AJ$3,0,10-($AJ$4-'Indicator Data'!BI72)/($AJ$4-$AJ$3)*10)),1))</f>
        <v>3.7</v>
      </c>
      <c r="AK72" s="238">
        <f t="shared" si="31"/>
        <v>5.3</v>
      </c>
      <c r="AL72" s="236">
        <f t="shared" si="32"/>
        <v>2</v>
      </c>
      <c r="AM72" s="240">
        <f t="shared" si="33"/>
        <v>2</v>
      </c>
    </row>
    <row r="73" spans="1:39" s="2" customFormat="1">
      <c r="A73" s="205" t="str">
        <f>'Indicator Data'!A73</f>
        <v>Guatemala</v>
      </c>
      <c r="B73" s="206" t="str">
        <f>'Indicator Data'!B73</f>
        <v>GTM</v>
      </c>
      <c r="C73" s="241">
        <f>ROUND(IF('Indicator Data'!AL73="No data",IF((0.1022*LN('Indicator Data'!BZ73)-0.1711)&gt;C$4,0,IF((0.1022*LN('Indicator Data'!BZ73)-0.1711)&lt;C$3,10,(C$4-(0.1022*LN('Indicator Data'!BZ73)-0.1711))/(C$4-C$3)*10)),IF('Indicator Data'!AL73&gt;C$4,0,IF('Indicator Data'!AL73&lt;C$3,10,(C$4-'Indicator Data'!AL73)/(C$4-C$3)*10))),1)</f>
        <v>4.7</v>
      </c>
      <c r="D73" s="230">
        <f>IF('Indicator Data'!AM73="No data","x",ROUND((IF(LOG('Indicator Data'!AM73*1000)&gt;D$4,10,IF(LOG('Indicator Data'!AM73*1000)&lt;D$3,0,10-(D$4-LOG('Indicator Data'!AM73*1000))/(D$4-D$3)*10))),1))</f>
        <v>7.9</v>
      </c>
      <c r="E73" s="231">
        <f t="shared" si="34"/>
        <v>6.6</v>
      </c>
      <c r="F73" s="230">
        <f>IF('Indicator Data'!AZ73="No data","x",ROUND(IF('Indicator Data'!AZ73&gt;F$4,10,IF('Indicator Data'!AZ73&lt;F$3,0,10-(F$4-'Indicator Data'!AZ73)/(F$4-F$3)*10)),1))</f>
        <v>6.4</v>
      </c>
      <c r="G73" s="230">
        <f>IF('Indicator Data'!BA73="No data","x",ROUND(IF('Indicator Data'!BA73&gt;G$4,10,IF('Indicator Data'!BA73&lt;G$3,0,10-(G$4-'Indicator Data'!BA73)/(G$4-G$3)*10)),1))</f>
        <v>5.8</v>
      </c>
      <c r="H73" s="231">
        <f t="shared" si="35"/>
        <v>6.1</v>
      </c>
      <c r="I73" s="232">
        <f>SUM(IF('Indicator Data'!AN73=0,0,'Indicator Data'!AN73),SUM('Indicator Data'!AO73:AP73))</f>
        <v>872.17543699999999</v>
      </c>
      <c r="J73" s="232">
        <f>I73/'Indicator Data'!CA73*1000000</f>
        <v>48.682547250667533</v>
      </c>
      <c r="K73" s="230">
        <f t="shared" si="25"/>
        <v>1</v>
      </c>
      <c r="L73" s="230">
        <f>IF('Indicator Data'!AQ73="No data","x",ROUND(IF('Indicator Data'!AQ73&gt;L$4,10,IF('Indicator Data'!AQ73&lt;L$3,0,10-(L$4-'Indicator Data'!AQ73)/(L$4-L$3)*10)),1))</f>
        <v>0.3</v>
      </c>
      <c r="M73" s="230">
        <f>IF('Indicator Data'!AR73="No data","x",IF('Indicator Data'!AR73=0,0,ROUND(IF('Indicator Data'!AR73&gt;M$4,10,IF('Indicator Data'!AR73&lt;M$3,0,10-(M$4-'Indicator Data'!AR73)/(M$4-M$3)*10)),1)))</f>
        <v>4.9000000000000004</v>
      </c>
      <c r="N73" s="231">
        <f t="shared" si="36"/>
        <v>2.1</v>
      </c>
      <c r="O73" s="233">
        <f t="shared" si="37"/>
        <v>5.4</v>
      </c>
      <c r="P73" s="234">
        <f>IF(AND('Indicator Data'!BE73="No data",'Indicator Data'!BF73="No data"),0,SUM('Indicator Data'!BE73:BG73)/1000)</f>
        <v>243.25399999999999</v>
      </c>
      <c r="Q73" s="230">
        <f t="shared" si="26"/>
        <v>8</v>
      </c>
      <c r="R73" s="235">
        <f>P73*1000/'Indicator Data'!CA73</f>
        <v>1.3577800803066965E-2</v>
      </c>
      <c r="S73" s="230">
        <f t="shared" si="27"/>
        <v>6.1</v>
      </c>
      <c r="T73" s="236">
        <f t="shared" si="38"/>
        <v>7.1</v>
      </c>
      <c r="U73" s="237">
        <f>IF('Indicator Data'!AV73="No data","x",ROUND(IF('Indicator Data'!AV73&gt;U$4,10,IF('Indicator Data'!AV73&lt;U$3,0,10-(U$4-'Indicator Data'!AV73)/(U$4-U$3)*10)),1))</f>
        <v>0.6</v>
      </c>
      <c r="V73" s="237">
        <f>IF('Indicator Data'!AW73="No data","x",IF('Indicator Data'!AW73=0,0,ROUND(IF('Indicator Data'!AW73&gt;V$4,10,IF('Indicator Data'!AW73&lt;V$3,0,10-(V$4-'Indicator Data'!AW73)/(V$4-V$3)*10)),1)))</f>
        <v>0.4</v>
      </c>
      <c r="W73" s="230">
        <f t="shared" si="39"/>
        <v>0.5</v>
      </c>
      <c r="X73" s="230">
        <f>IF('Indicator Data'!AU73="No data","x",ROUND(IF('Indicator Data'!AU73&gt;X$4,10,IF('Indicator Data'!AU73&lt;X$3,0,10-(X$4-'Indicator Data'!AU73)/(X$4-X$3)*10)),1))</f>
        <v>0.5</v>
      </c>
      <c r="Y73" s="230">
        <f>IF('Indicator Data'!AX73="No data","x",ROUND(IF('Indicator Data'!AX73&gt;Y$4,10,IF('Indicator Data'!AX73&lt;Y$3,0,10-(Y$4-'Indicator Data'!AX73)/(Y$4-Y$3)*10)),1))</f>
        <v>0</v>
      </c>
      <c r="Z73" s="235">
        <f>IF('Indicator Data'!AY73="No data","x",IF(('Indicator Data'!AY73/'Indicator Data'!CA73)&gt;1,1,IF('Indicator Data'!AY73&gt;'Indicator Data'!AY73,1,'Indicator Data'!AY73/'Indicator Data'!CA73)))</f>
        <v>0.27673536651114644</v>
      </c>
      <c r="AA73" s="230">
        <f t="shared" si="28"/>
        <v>3.1</v>
      </c>
      <c r="AB73" s="238">
        <f t="shared" si="29"/>
        <v>1</v>
      </c>
      <c r="AC73" s="230">
        <f>IF('Indicator Data'!AS73="No data","x",ROUND(IF('Indicator Data'!AS73&gt;AC$4,10,IF('Indicator Data'!AS73&lt;AC$3,0,10-(AC$4-'Indicator Data'!AS73)/(AC$4-AC$3)*10)),1))</f>
        <v>1.9</v>
      </c>
      <c r="AD73" s="230">
        <f>IF('Indicator Data'!AT73="No data","x",ROUND(IF('Indicator Data'!AT73&gt;AD$4,10,IF('Indicator Data'!AT73&lt;AD$3,0,10-(AD$4-'Indicator Data'!AT73)/(AD$4-AD$3)*10)),1))</f>
        <v>2.8</v>
      </c>
      <c r="AE73" s="238">
        <f t="shared" si="40"/>
        <v>2.4</v>
      </c>
      <c r="AF73" s="234">
        <f>('Indicator Data'!BD73+'Indicator Data'!BC73*0.5+'Indicator Data'!BB73*0.25)/1000</f>
        <v>1471.0672500000001</v>
      </c>
      <c r="AG73" s="239">
        <f>AF73*1000/'Indicator Data'!CA73</f>
        <v>8.2111118782899811E-2</v>
      </c>
      <c r="AH73" s="238">
        <f t="shared" si="30"/>
        <v>8.1999999999999993</v>
      </c>
      <c r="AI73" s="230">
        <f>IF('Indicator Data'!BH73="No data","x",ROUND(IF('Indicator Data'!BH73&lt;$AI$3,10,IF('Indicator Data'!BH73&gt;$AI$4,0,($AI$4-'Indicator Data'!BH73)/($AI$4-$AI$3)*10)),1))</f>
        <v>4.5</v>
      </c>
      <c r="AJ73" s="230">
        <f>IF('Indicator Data'!BI73="No data","x",ROUND(IF('Indicator Data'!BI73&gt;$AJ$4,10,IF('Indicator Data'!BI73&lt;$AJ$3,0,10-($AJ$4-'Indicator Data'!BI73)/($AJ$4-$AJ$3)*10)),1))</f>
        <v>3.9</v>
      </c>
      <c r="AK73" s="238">
        <f t="shared" si="31"/>
        <v>4.2</v>
      </c>
      <c r="AL73" s="236">
        <f t="shared" si="32"/>
        <v>4.5999999999999996</v>
      </c>
      <c r="AM73" s="240">
        <f t="shared" si="33"/>
        <v>6</v>
      </c>
    </row>
    <row r="74" spans="1:39" s="2" customFormat="1">
      <c r="A74" s="205" t="str">
        <f>'Indicator Data'!A74</f>
        <v>Guinea</v>
      </c>
      <c r="B74" s="206" t="str">
        <f>'Indicator Data'!B74</f>
        <v>GIN</v>
      </c>
      <c r="C74" s="241">
        <f>ROUND(IF('Indicator Data'!AL74="No data",IF((0.1022*LN('Indicator Data'!BZ74)-0.1711)&gt;C$4,0,IF((0.1022*LN('Indicator Data'!BZ74)-0.1711)&lt;C$3,10,(C$4-(0.1022*LN('Indicator Data'!BZ74)-0.1711))/(C$4-C$3)*10)),IF('Indicator Data'!AL74&gt;C$4,0,IF('Indicator Data'!AL74&lt;C$3,10,(C$4-'Indicator Data'!AL74)/(C$4-C$3)*10))),1)</f>
        <v>8.5</v>
      </c>
      <c r="D74" s="230">
        <f>IF('Indicator Data'!AM74="No data","x",ROUND((IF(LOG('Indicator Data'!AM74*1000)&gt;D$4,10,IF(LOG('Indicator Data'!AM74*1000)&lt;D$3,0,10-(D$4-LOG('Indicator Data'!AM74*1000))/(D$4-D$3)*10))),1))</f>
        <v>9.5</v>
      </c>
      <c r="E74" s="231">
        <f t="shared" si="34"/>
        <v>9.1</v>
      </c>
      <c r="F74" s="230" t="str">
        <f>IF('Indicator Data'!AZ74="No data","x",ROUND(IF('Indicator Data'!AZ74&gt;F$4,10,IF('Indicator Data'!AZ74&lt;F$3,0,10-(F$4-'Indicator Data'!AZ74)/(F$4-F$3)*10)),1))</f>
        <v>x</v>
      </c>
      <c r="G74" s="230">
        <f>IF('Indicator Data'!BA74="No data","x",ROUND(IF('Indicator Data'!BA74&gt;G$4,10,IF('Indicator Data'!BA74&lt;G$3,0,10-(G$4-'Indicator Data'!BA74)/(G$4-G$3)*10)),1))</f>
        <v>2.2000000000000002</v>
      </c>
      <c r="H74" s="231">
        <f t="shared" si="35"/>
        <v>2.2000000000000002</v>
      </c>
      <c r="I74" s="232">
        <f>SUM(IF('Indicator Data'!AN74=0,0,'Indicator Data'!AN74),SUM('Indicator Data'!AO74:AP74))</f>
        <v>411.92627400000003</v>
      </c>
      <c r="J74" s="232">
        <f>I74/'Indicator Data'!CA74*1000000</f>
        <v>31.366237582990735</v>
      </c>
      <c r="K74" s="230">
        <f t="shared" si="25"/>
        <v>0.6</v>
      </c>
      <c r="L74" s="230">
        <f>IF('Indicator Data'!AQ74="No data","x",ROUND(IF('Indicator Data'!AQ74&gt;L$4,10,IF('Indicator Data'!AQ74&lt;L$3,0,10-(L$4-'Indicator Data'!AQ74)/(L$4-L$3)*10)),1))</f>
        <v>3</v>
      </c>
      <c r="M74" s="230">
        <f>IF('Indicator Data'!AR74="No data","x",IF('Indicator Data'!AR74=0,0,ROUND(IF('Indicator Data'!AR74&gt;M$4,10,IF('Indicator Data'!AR74&lt;M$3,0,10-(M$4-'Indicator Data'!AR74)/(M$4-M$3)*10)),1)))</f>
        <v>0.3</v>
      </c>
      <c r="N74" s="231">
        <f t="shared" si="36"/>
        <v>1.3</v>
      </c>
      <c r="O74" s="233">
        <f t="shared" si="37"/>
        <v>5.4</v>
      </c>
      <c r="P74" s="234">
        <f>IF(AND('Indicator Data'!BE74="No data",'Indicator Data'!BF74="No data"),0,SUM('Indicator Data'!BE74:BG74)/1000)</f>
        <v>9.5820000000000007</v>
      </c>
      <c r="Q74" s="230">
        <f t="shared" si="26"/>
        <v>3.3</v>
      </c>
      <c r="R74" s="235">
        <f>P74*1000/'Indicator Data'!CA74</f>
        <v>7.296239824707496E-4</v>
      </c>
      <c r="S74" s="230">
        <f t="shared" si="27"/>
        <v>3</v>
      </c>
      <c r="T74" s="236">
        <f t="shared" si="38"/>
        <v>3.2</v>
      </c>
      <c r="U74" s="237">
        <f>IF('Indicator Data'!AV74="No data","x",ROUND(IF('Indicator Data'!AV74&gt;U$4,10,IF('Indicator Data'!AV74&lt;U$3,0,10-(U$4-'Indicator Data'!AV74)/(U$4-U$3)*10)),1))</f>
        <v>2.8</v>
      </c>
      <c r="V74" s="237">
        <f>IF('Indicator Data'!AW74="No data","x",IF('Indicator Data'!AW74=0,0,ROUND(IF('Indicator Data'!AW74&gt;V$4,10,IF('Indicator Data'!AW74&lt;V$3,0,10-(V$4-'Indicator Data'!AW74)/(V$4-V$3)*10)),1)))</f>
        <v>2.2999999999999998</v>
      </c>
      <c r="W74" s="230">
        <f t="shared" si="39"/>
        <v>2.5499999999999998</v>
      </c>
      <c r="X74" s="230">
        <f>IF('Indicator Data'!AU74="No data","x",ROUND(IF('Indicator Data'!AU74&gt;X$4,10,IF('Indicator Data'!AU74&lt;X$3,0,10-(X$4-'Indicator Data'!AU74)/(X$4-X$3)*10)),1))</f>
        <v>3.2</v>
      </c>
      <c r="Y74" s="230">
        <f>IF('Indicator Data'!AX74="No data","x",ROUND(IF('Indicator Data'!AX74&gt;Y$4,10,IF('Indicator Data'!AX74&lt;Y$3,0,10-(Y$4-'Indicator Data'!AX74)/(Y$4-Y$3)*10)),1))</f>
        <v>7.1</v>
      </c>
      <c r="Z74" s="235">
        <f>IF('Indicator Data'!AY74="No data","x",IF(('Indicator Data'!AY74/'Indicator Data'!CA74)&gt;1,1,IF('Indicator Data'!AY74&gt;'Indicator Data'!AY74,1,'Indicator Data'!AY74/'Indicator Data'!CA74)))</f>
        <v>0.56958162437964444</v>
      </c>
      <c r="AA74" s="230">
        <f t="shared" si="28"/>
        <v>6.3</v>
      </c>
      <c r="AB74" s="238">
        <f t="shared" si="29"/>
        <v>4.8</v>
      </c>
      <c r="AC74" s="230">
        <f>IF('Indicator Data'!AS74="No data","x",ROUND(IF('Indicator Data'!AS74&gt;AC$4,10,IF('Indicator Data'!AS74&lt;AC$3,0,10-(AC$4-'Indicator Data'!AS74)/(AC$4-AC$3)*10)),1))</f>
        <v>7.6</v>
      </c>
      <c r="AD74" s="230">
        <f>IF('Indicator Data'!AT74="No data","x",ROUND(IF('Indicator Data'!AT74&gt;AD$4,10,IF('Indicator Data'!AT74&lt;AD$3,0,10-(AD$4-'Indicator Data'!AT74)/(AD$4-AD$3)*10)),1))</f>
        <v>3.6</v>
      </c>
      <c r="AE74" s="238">
        <f t="shared" si="40"/>
        <v>5.6</v>
      </c>
      <c r="AF74" s="234">
        <f>('Indicator Data'!BD74+'Indicator Data'!BC74*0.5+'Indicator Data'!BB74*0.25)/1000</f>
        <v>24.770499999999998</v>
      </c>
      <c r="AG74" s="239">
        <f>AF74*1000/'Indicator Data'!CA74</f>
        <v>1.8861564243155607E-3</v>
      </c>
      <c r="AH74" s="238">
        <f t="shared" si="30"/>
        <v>0.2</v>
      </c>
      <c r="AI74" s="230">
        <f>IF('Indicator Data'!BH74="No data","x",ROUND(IF('Indicator Data'!BH74&lt;$AI$3,10,IF('Indicator Data'!BH74&gt;$AI$4,0,($AI$4-'Indicator Data'!BH74)/($AI$4-$AI$3)*10)),1))</f>
        <v>2.8</v>
      </c>
      <c r="AJ74" s="230">
        <f>IF('Indicator Data'!BI74="No data","x",ROUND(IF('Indicator Data'!BI74&gt;$AJ$4,10,IF('Indicator Data'!BI74&lt;$AJ$3,0,10-($AJ$4-'Indicator Data'!BI74)/($AJ$4-$AJ$3)*10)),1))</f>
        <v>3.3</v>
      </c>
      <c r="AK74" s="238">
        <f t="shared" si="31"/>
        <v>3.1</v>
      </c>
      <c r="AL74" s="236">
        <f t="shared" si="32"/>
        <v>3.7</v>
      </c>
      <c r="AM74" s="240">
        <f t="shared" si="33"/>
        <v>3.5</v>
      </c>
    </row>
    <row r="75" spans="1:39" s="2" customFormat="1">
      <c r="A75" s="205" t="str">
        <f>'Indicator Data'!A75</f>
        <v>Guinea-Bissau</v>
      </c>
      <c r="B75" s="206" t="str">
        <f>'Indicator Data'!B75</f>
        <v>GNB</v>
      </c>
      <c r="C75" s="241">
        <f>ROUND(IF('Indicator Data'!AL75="No data",IF((0.1022*LN('Indicator Data'!BZ75)-0.1711)&gt;C$4,0,IF((0.1022*LN('Indicator Data'!BZ75)-0.1711)&lt;C$3,10,(C$4-(0.1022*LN('Indicator Data'!BZ75)-0.1711))/(C$4-C$3)*10)),IF('Indicator Data'!AL75&gt;C$4,0,IF('Indicator Data'!AL75&lt;C$3,10,(C$4-'Indicator Data'!AL75)/(C$4-C$3)*10))),1)</f>
        <v>8.4</v>
      </c>
      <c r="D75" s="230">
        <f>IF('Indicator Data'!AM75="No data","x",ROUND((IF(LOG('Indicator Data'!AM75*1000)&gt;D$4,10,IF(LOG('Indicator Data'!AM75*1000)&lt;D$3,0,10-(D$4-LOG('Indicator Data'!AM75*1000))/(D$4-D$3)*10))),1))</f>
        <v>9.5</v>
      </c>
      <c r="E75" s="231">
        <f t="shared" si="34"/>
        <v>9</v>
      </c>
      <c r="F75" s="230" t="str">
        <f>IF('Indicator Data'!AZ75="No data","x",ROUND(IF('Indicator Data'!AZ75&gt;F$4,10,IF('Indicator Data'!AZ75&lt;F$3,0,10-(F$4-'Indicator Data'!AZ75)/(F$4-F$3)*10)),1))</f>
        <v>x</v>
      </c>
      <c r="G75" s="230">
        <f>IF('Indicator Data'!BA75="No data","x",ROUND(IF('Indicator Data'!BA75&gt;G$4,10,IF('Indicator Data'!BA75&lt;G$3,0,10-(G$4-'Indicator Data'!BA75)/(G$4-G$3)*10)),1))</f>
        <v>6.4</v>
      </c>
      <c r="H75" s="231">
        <f t="shared" si="35"/>
        <v>6.4</v>
      </c>
      <c r="I75" s="232">
        <f>SUM(IF('Indicator Data'!AN75=0,0,'Indicator Data'!AN75),SUM('Indicator Data'!AO75:AP75))</f>
        <v>76.533569</v>
      </c>
      <c r="J75" s="232">
        <f>I75/'Indicator Data'!CA75*1000000</f>
        <v>38.889048159601785</v>
      </c>
      <c r="K75" s="230">
        <f t="shared" si="25"/>
        <v>0.8</v>
      </c>
      <c r="L75" s="230">
        <f>IF('Indicator Data'!AQ75="No data","x",ROUND(IF('Indicator Data'!AQ75&gt;L$4,10,IF('Indicator Data'!AQ75&lt;L$3,0,10-(L$4-'Indicator Data'!AQ75)/(L$4-L$3)*10)),1))</f>
        <v>5.5</v>
      </c>
      <c r="M75" s="230">
        <f>IF('Indicator Data'!AR75="No data","x",IF('Indicator Data'!AR75=0,0,ROUND(IF('Indicator Data'!AR75&gt;M$4,10,IF('Indicator Data'!AR75&lt;M$3,0,10-(M$4-'Indicator Data'!AR75)/(M$4-M$3)*10)),1)))</f>
        <v>2.9</v>
      </c>
      <c r="N75" s="231">
        <f t="shared" si="36"/>
        <v>3.1</v>
      </c>
      <c r="O75" s="233">
        <f t="shared" si="37"/>
        <v>6.9</v>
      </c>
      <c r="P75" s="234">
        <f>IF(AND('Indicator Data'!BE75="No data",'Indicator Data'!BF75="No data"),0,SUM('Indicator Data'!BE75:BG75)/1000)</f>
        <v>1.891</v>
      </c>
      <c r="Q75" s="230">
        <f t="shared" si="26"/>
        <v>0.9</v>
      </c>
      <c r="R75" s="235">
        <f>P75*1000/'Indicator Data'!CA75</f>
        <v>9.6087496023878076E-4</v>
      </c>
      <c r="S75" s="230">
        <f t="shared" si="27"/>
        <v>3.2</v>
      </c>
      <c r="T75" s="236">
        <f t="shared" si="38"/>
        <v>2.1</v>
      </c>
      <c r="U75" s="237">
        <f>IF('Indicator Data'!AV75="No data","x",ROUND(IF('Indicator Data'!AV75&gt;U$4,10,IF('Indicator Data'!AV75&lt;U$3,0,10-(U$4-'Indicator Data'!AV75)/(U$4-U$3)*10)),1))</f>
        <v>6.8</v>
      </c>
      <c r="V75" s="237">
        <f>IF('Indicator Data'!AW75="No data","x",IF('Indicator Data'!AW75=0,0,ROUND(IF('Indicator Data'!AW75&gt;V$4,10,IF('Indicator Data'!AW75&lt;V$3,0,10-(V$4-'Indicator Data'!AW75)/(V$4-V$3)*10)),1)))</f>
        <v>6.2</v>
      </c>
      <c r="W75" s="230">
        <f t="shared" si="39"/>
        <v>6.5</v>
      </c>
      <c r="X75" s="230">
        <f>IF('Indicator Data'!AU75="No data","x",ROUND(IF('Indicator Data'!AU75&gt;X$4,10,IF('Indicator Data'!AU75&lt;X$3,0,10-(X$4-'Indicator Data'!AU75)/(X$4-X$3)*10)),1))</f>
        <v>6.6</v>
      </c>
      <c r="Y75" s="230">
        <f>IF('Indicator Data'!AX75="No data","x",ROUND(IF('Indicator Data'!AX75&gt;Y$4,10,IF('Indicator Data'!AX75&lt;Y$3,0,10-(Y$4-'Indicator Data'!AX75)/(Y$4-Y$3)*10)),1))</f>
        <v>3.1</v>
      </c>
      <c r="Z75" s="235">
        <f>IF('Indicator Data'!AY75="No data","x",IF(('Indicator Data'!AY75/'Indicator Data'!CA75)&gt;1,1,IF('Indicator Data'!AY75&gt;'Indicator Data'!AY75,1,'Indicator Data'!AY75/'Indicator Data'!CA75)))</f>
        <v>0.62629586005676841</v>
      </c>
      <c r="AA75" s="230">
        <f t="shared" si="28"/>
        <v>7</v>
      </c>
      <c r="AB75" s="238">
        <f t="shared" si="29"/>
        <v>5.8</v>
      </c>
      <c r="AC75" s="230">
        <f>IF('Indicator Data'!AS75="No data","x",ROUND(IF('Indicator Data'!AS75&gt;AC$4,10,IF('Indicator Data'!AS75&lt;AC$3,0,10-(AC$4-'Indicator Data'!AS75)/(AC$4-AC$3)*10)),1))</f>
        <v>6</v>
      </c>
      <c r="AD75" s="230">
        <f>IF('Indicator Data'!AT75="No data","x",ROUND(IF('Indicator Data'!AT75&gt;AD$4,10,IF('Indicator Data'!AT75&lt;AD$3,0,10-(AD$4-'Indicator Data'!AT75)/(AD$4-AD$3)*10)),1))</f>
        <v>3.8</v>
      </c>
      <c r="AE75" s="238">
        <f t="shared" si="40"/>
        <v>4.9000000000000004</v>
      </c>
      <c r="AF75" s="234">
        <f>('Indicator Data'!BD75+'Indicator Data'!BC75*0.5+'Indicator Data'!BB75*0.25)/1000</f>
        <v>0</v>
      </c>
      <c r="AG75" s="239">
        <f>AF75*1000/'Indicator Data'!CA75</f>
        <v>0</v>
      </c>
      <c r="AH75" s="238">
        <f t="shared" si="30"/>
        <v>0</v>
      </c>
      <c r="AI75" s="230">
        <f>IF('Indicator Data'!BH75="No data","x",ROUND(IF('Indicator Data'!BH75&lt;$AI$3,10,IF('Indicator Data'!BH75&gt;$AI$4,0,($AI$4-'Indicator Data'!BH75)/($AI$4-$AI$3)*10)),1))</f>
        <v>6.7</v>
      </c>
      <c r="AJ75" s="230">
        <f>IF('Indicator Data'!BI75="No data","x",ROUND(IF('Indicator Data'!BI75&gt;$AJ$4,10,IF('Indicator Data'!BI75&lt;$AJ$3,0,10-($AJ$4-'Indicator Data'!BI75)/($AJ$4-$AJ$3)*10)),1))</f>
        <v>3.3</v>
      </c>
      <c r="AK75" s="238">
        <f t="shared" si="31"/>
        <v>5</v>
      </c>
      <c r="AL75" s="236">
        <f t="shared" si="32"/>
        <v>4.2</v>
      </c>
      <c r="AM75" s="240">
        <f t="shared" si="33"/>
        <v>3.2</v>
      </c>
    </row>
    <row r="76" spans="1:39" s="2" customFormat="1">
      <c r="A76" s="205" t="str">
        <f>'Indicator Data'!A76</f>
        <v>Guyana</v>
      </c>
      <c r="B76" s="206" t="str">
        <f>'Indicator Data'!B76</f>
        <v>GUY</v>
      </c>
      <c r="C76" s="241">
        <f>ROUND(IF('Indicator Data'!AL76="No data",IF((0.1022*LN('Indicator Data'!BZ76)-0.1711)&gt;C$4,0,IF((0.1022*LN('Indicator Data'!BZ76)-0.1711)&lt;C$3,10,(C$4-(0.1022*LN('Indicator Data'!BZ76)-0.1711))/(C$4-C$3)*10)),IF('Indicator Data'!AL76&gt;C$4,0,IF('Indicator Data'!AL76&lt;C$3,10,(C$4-'Indicator Data'!AL76)/(C$4-C$3)*10))),1)</f>
        <v>4.4000000000000004</v>
      </c>
      <c r="D76" s="230">
        <f>IF('Indicator Data'!AM76="No data","x",ROUND((IF(LOG('Indicator Data'!AM76*1000)&gt;D$4,10,IF(LOG('Indicator Data'!AM76*1000)&lt;D$3,0,10-(D$4-LOG('Indicator Data'!AM76*1000))/(D$4-D$3)*10))),1))</f>
        <v>4.3</v>
      </c>
      <c r="E76" s="231">
        <f t="shared" si="34"/>
        <v>4.4000000000000004</v>
      </c>
      <c r="F76" s="230">
        <f>IF('Indicator Data'!AZ76="No data","x",ROUND(IF('Indicator Data'!AZ76&gt;F$4,10,IF('Indicator Data'!AZ76&lt;F$3,0,10-(F$4-'Indicator Data'!AZ76)/(F$4-F$3)*10)),1))</f>
        <v>6.2</v>
      </c>
      <c r="G76" s="230" t="str">
        <f>IF('Indicator Data'!BA76="No data","x",ROUND(IF('Indicator Data'!BA76&gt;G$4,10,IF('Indicator Data'!BA76&lt;G$3,0,10-(G$4-'Indicator Data'!BA76)/(G$4-G$3)*10)),1))</f>
        <v>x</v>
      </c>
      <c r="H76" s="231">
        <f t="shared" si="35"/>
        <v>6.2</v>
      </c>
      <c r="I76" s="232">
        <f>SUM(IF('Indicator Data'!AN76=0,0,'Indicator Data'!AN76),SUM('Indicator Data'!AO76:AP76))</f>
        <v>87.878720999999999</v>
      </c>
      <c r="J76" s="232">
        <f>I76/'Indicator Data'!CA76*1000000</f>
        <v>111.72552980768131</v>
      </c>
      <c r="K76" s="230">
        <f t="shared" si="25"/>
        <v>2.2000000000000002</v>
      </c>
      <c r="L76" s="230">
        <f>IF('Indicator Data'!AQ76="No data","x",ROUND(IF('Indicator Data'!AQ76&gt;L$4,10,IF('Indicator Data'!AQ76&lt;L$3,0,10-(L$4-'Indicator Data'!AQ76)/(L$4-L$3)*10)),1))</f>
        <v>1.5</v>
      </c>
      <c r="M76" s="230">
        <f>IF('Indicator Data'!AR76="No data","x",IF('Indicator Data'!AR76=0,0,ROUND(IF('Indicator Data'!AR76&gt;M$4,10,IF('Indicator Data'!AR76&lt;M$3,0,10-(M$4-'Indicator Data'!AR76)/(M$4-M$3)*10)),1)))</f>
        <v>2.2000000000000002</v>
      </c>
      <c r="N76" s="231">
        <f t="shared" si="36"/>
        <v>2</v>
      </c>
      <c r="O76" s="233">
        <f t="shared" si="37"/>
        <v>4.3</v>
      </c>
      <c r="P76" s="234">
        <f>IF(AND('Indicator Data'!BE76="No data",'Indicator Data'!BF76="No data"),0,SUM('Indicator Data'!BE76:BG76)/1000)</f>
        <v>23.411999999999999</v>
      </c>
      <c r="Q76" s="230">
        <f t="shared" si="26"/>
        <v>4.5999999999999996</v>
      </c>
      <c r="R76" s="235">
        <f>P76*1000/'Indicator Data'!CA76</f>
        <v>2.9765090730638134E-2</v>
      </c>
      <c r="S76" s="230">
        <f t="shared" si="27"/>
        <v>7.4</v>
      </c>
      <c r="T76" s="236">
        <f t="shared" si="38"/>
        <v>6</v>
      </c>
      <c r="U76" s="237">
        <f>IF('Indicator Data'!AV76="No data","x",ROUND(IF('Indicator Data'!AV76&gt;U$4,10,IF('Indicator Data'!AV76&lt;U$3,0,10-(U$4-'Indicator Data'!AV76)/(U$4-U$3)*10)),1))</f>
        <v>2.8</v>
      </c>
      <c r="V76" s="237">
        <f>IF('Indicator Data'!AW76="No data","x",IF('Indicator Data'!AW76=0,0,ROUND(IF('Indicator Data'!AW76&gt;V$4,10,IF('Indicator Data'!AW76&lt;V$3,0,10-(V$4-'Indicator Data'!AW76)/(V$4-V$3)*10)),1)))</f>
        <v>2.4</v>
      </c>
      <c r="W76" s="230">
        <f t="shared" si="39"/>
        <v>2.5999999999999996</v>
      </c>
      <c r="X76" s="230">
        <f>IF('Indicator Data'!AU76="No data","x",ROUND(IF('Indicator Data'!AU76&gt;X$4,10,IF('Indicator Data'!AU76&lt;X$3,0,10-(X$4-'Indicator Data'!AU76)/(X$4-X$3)*10)),1))</f>
        <v>1.4</v>
      </c>
      <c r="Y76" s="230">
        <f>IF('Indicator Data'!AX76="No data","x",ROUND(IF('Indicator Data'!AX76&gt;Y$4,10,IF('Indicator Data'!AX76&lt;Y$3,0,10-(Y$4-'Indicator Data'!AX76)/(Y$4-Y$3)*10)),1))</f>
        <v>1.1000000000000001</v>
      </c>
      <c r="Z76" s="235">
        <f>IF('Indicator Data'!AY76="No data","x",IF(('Indicator Data'!AY76/'Indicator Data'!CA76)&gt;1,1,IF('Indicator Data'!AY76&gt;'Indicator Data'!AY76,1,'Indicator Data'!AY76/'Indicator Data'!CA76)))</f>
        <v>0.871105664037917</v>
      </c>
      <c r="AA76" s="230">
        <f t="shared" si="28"/>
        <v>9.6999999999999993</v>
      </c>
      <c r="AB76" s="238">
        <f t="shared" si="29"/>
        <v>3.7</v>
      </c>
      <c r="AC76" s="230">
        <f>IF('Indicator Data'!AS76="No data","x",ROUND(IF('Indicator Data'!AS76&gt;AC$4,10,IF('Indicator Data'!AS76&lt;AC$3,0,10-(AC$4-'Indicator Data'!AS76)/(AC$4-AC$3)*10)),1))</f>
        <v>2.2999999999999998</v>
      </c>
      <c r="AD76" s="230">
        <f>IF('Indicator Data'!AT76="No data","x",ROUND(IF('Indicator Data'!AT76&gt;AD$4,10,IF('Indicator Data'!AT76&lt;AD$3,0,10-(AD$4-'Indicator Data'!AT76)/(AD$4-AD$3)*10)),1))</f>
        <v>1.8</v>
      </c>
      <c r="AE76" s="238">
        <f t="shared" si="40"/>
        <v>2.1</v>
      </c>
      <c r="AF76" s="234">
        <f>('Indicator Data'!BD76+'Indicator Data'!BC76*0.5+'Indicator Data'!BB76*0.25)/1000</f>
        <v>150</v>
      </c>
      <c r="AG76" s="239">
        <f>AF76*1000/'Indicator Data'!CA76</f>
        <v>0.19070406670065437</v>
      </c>
      <c r="AH76" s="238">
        <f t="shared" si="30"/>
        <v>10</v>
      </c>
      <c r="AI76" s="230">
        <f>IF('Indicator Data'!BH76="No data","x",ROUND(IF('Indicator Data'!BH76&lt;$AI$3,10,IF('Indicator Data'!BH76&gt;$AI$4,0,($AI$4-'Indicator Data'!BH76)/($AI$4-$AI$3)*10)),1))</f>
        <v>3.3</v>
      </c>
      <c r="AJ76" s="230">
        <f>IF('Indicator Data'!BI76="No data","x",ROUND(IF('Indicator Data'!BI76&gt;$AJ$4,10,IF('Indicator Data'!BI76&lt;$AJ$3,0,10-($AJ$4-'Indicator Data'!BI76)/($AJ$4-$AJ$3)*10)),1))</f>
        <v>0.1</v>
      </c>
      <c r="AK76" s="238">
        <f t="shared" si="31"/>
        <v>1.7</v>
      </c>
      <c r="AL76" s="236">
        <f t="shared" si="32"/>
        <v>6</v>
      </c>
      <c r="AM76" s="240">
        <f t="shared" si="33"/>
        <v>6</v>
      </c>
    </row>
    <row r="77" spans="1:39" s="2" customFormat="1">
      <c r="A77" s="205" t="str">
        <f>'Indicator Data'!A77</f>
        <v>Haiti</v>
      </c>
      <c r="B77" s="206" t="str">
        <f>'Indicator Data'!B77</f>
        <v>HTI</v>
      </c>
      <c r="C77" s="241">
        <f>ROUND(IF('Indicator Data'!AL77="No data",IF((0.1022*LN('Indicator Data'!BZ77)-0.1711)&gt;C$4,0,IF((0.1022*LN('Indicator Data'!BZ77)-0.1711)&lt;C$3,10,(C$4-(0.1022*LN('Indicator Data'!BZ77)-0.1711))/(C$4-C$3)*10)),IF('Indicator Data'!AL77&gt;C$4,0,IF('Indicator Data'!AL77&lt;C$3,10,(C$4-'Indicator Data'!AL77)/(C$4-C$3)*10))),1)</f>
        <v>7.8</v>
      </c>
      <c r="D77" s="230">
        <f>IF('Indicator Data'!AM77="No data","x",ROUND((IF(LOG('Indicator Data'!AM77*1000)&gt;D$4,10,IF(LOG('Indicator Data'!AM77*1000)&lt;D$3,0,10-(D$4-LOG('Indicator Data'!AM77*1000))/(D$4-D$3)*10))),1))</f>
        <v>8.5</v>
      </c>
      <c r="E77" s="231">
        <f t="shared" si="34"/>
        <v>8.1999999999999993</v>
      </c>
      <c r="F77" s="230">
        <f>IF('Indicator Data'!AZ77="No data","x",ROUND(IF('Indicator Data'!AZ77&gt;F$4,10,IF('Indicator Data'!AZ77&lt;F$3,0,10-(F$4-'Indicator Data'!AZ77)/(F$4-F$3)*10)),1))</f>
        <v>8.5</v>
      </c>
      <c r="G77" s="230">
        <f>IF('Indicator Data'!BA77="No data","x",ROUND(IF('Indicator Data'!BA77&gt;G$4,10,IF('Indicator Data'!BA77&lt;G$3,0,10-(G$4-'Indicator Data'!BA77)/(G$4-G$3)*10)),1))</f>
        <v>4</v>
      </c>
      <c r="H77" s="231">
        <f t="shared" si="35"/>
        <v>6.3</v>
      </c>
      <c r="I77" s="232">
        <f>SUM(IF('Indicator Data'!AN77=0,0,'Indicator Data'!AN77),SUM('Indicator Data'!AO77:AP77))</f>
        <v>1417.6348410000001</v>
      </c>
      <c r="J77" s="232">
        <f>I77/'Indicator Data'!CA77*1000000</f>
        <v>124.32630898766091</v>
      </c>
      <c r="K77" s="230">
        <f t="shared" si="25"/>
        <v>2.5</v>
      </c>
      <c r="L77" s="230">
        <f>IF('Indicator Data'!AQ77="No data","x",ROUND(IF('Indicator Data'!AQ77&gt;L$4,10,IF('Indicator Data'!AQ77&lt;L$3,0,10-(L$4-'Indicator Data'!AQ77)/(L$4-L$3)*10)),1))</f>
        <v>3.4</v>
      </c>
      <c r="M77" s="230">
        <f>IF('Indicator Data'!AR77="No data","x",IF('Indicator Data'!AR77=0,0,ROUND(IF('Indicator Data'!AR77&gt;M$4,10,IF('Indicator Data'!AR77&lt;M$3,0,10-(M$4-'Indicator Data'!AR77)/(M$4-M$3)*10)),1)))</f>
        <v>7.7</v>
      </c>
      <c r="N77" s="231">
        <f t="shared" si="36"/>
        <v>4.5</v>
      </c>
      <c r="O77" s="233">
        <f t="shared" si="37"/>
        <v>6.8</v>
      </c>
      <c r="P77" s="234">
        <f>IF(AND('Indicator Data'!BE77="No data",'Indicator Data'!BF77="No data"),0,SUM('Indicator Data'!BE77:BG77)/1000)</f>
        <v>7.9169999999999998</v>
      </c>
      <c r="Q77" s="230">
        <f t="shared" si="26"/>
        <v>3</v>
      </c>
      <c r="R77" s="235">
        <f>P77*1000/'Indicator Data'!CA77</f>
        <v>6.9431941130975025E-4</v>
      </c>
      <c r="S77" s="230">
        <f t="shared" si="27"/>
        <v>2.9</v>
      </c>
      <c r="T77" s="236">
        <f t="shared" si="38"/>
        <v>3</v>
      </c>
      <c r="U77" s="237">
        <f>IF('Indicator Data'!AV77="No data","x",ROUND(IF('Indicator Data'!AV77&gt;U$4,10,IF('Indicator Data'!AV77&lt;U$3,0,10-(U$4-'Indicator Data'!AV77)/(U$4-U$3)*10)),1))</f>
        <v>3.8</v>
      </c>
      <c r="V77" s="237">
        <f>IF('Indicator Data'!AW77="No data","x",IF('Indicator Data'!AW77=0,0,ROUND(IF('Indicator Data'!AW77&gt;V$4,10,IF('Indicator Data'!AW77&lt;V$3,0,10-(V$4-'Indicator Data'!AW77)/(V$4-V$3)*10)),1)))</f>
        <v>2.6</v>
      </c>
      <c r="W77" s="230">
        <f t="shared" si="39"/>
        <v>3.2</v>
      </c>
      <c r="X77" s="230">
        <f>IF('Indicator Data'!AU77="No data","x",ROUND(IF('Indicator Data'!AU77&gt;X$4,10,IF('Indicator Data'!AU77&lt;X$3,0,10-(X$4-'Indicator Data'!AU77)/(X$4-X$3)*10)),1))</f>
        <v>3.1</v>
      </c>
      <c r="Y77" s="230">
        <f>IF('Indicator Data'!AX77="No data","x",ROUND(IF('Indicator Data'!AX77&gt;Y$4,10,IF('Indicator Data'!AX77&lt;Y$3,0,10-(Y$4-'Indicator Data'!AX77)/(Y$4-Y$3)*10)),1))</f>
        <v>0</v>
      </c>
      <c r="Z77" s="235">
        <f>IF('Indicator Data'!AY77="No data","x",IF(('Indicator Data'!AY77/'Indicator Data'!CA77)&gt;1,1,IF('Indicator Data'!AY77&gt;'Indicator Data'!AY77,1,'Indicator Data'!AY77/'Indicator Data'!CA77)))</f>
        <v>0.5193334673971125</v>
      </c>
      <c r="AA77" s="230">
        <f t="shared" si="28"/>
        <v>5.8</v>
      </c>
      <c r="AB77" s="238">
        <f t="shared" si="29"/>
        <v>3</v>
      </c>
      <c r="AC77" s="230">
        <f>IF('Indicator Data'!AS77="No data","x",ROUND(IF('Indicator Data'!AS77&gt;AC$4,10,IF('Indicator Data'!AS77&lt;AC$3,0,10-(AC$4-'Indicator Data'!AS77)/(AC$4-AC$3)*10)),1))</f>
        <v>4.8</v>
      </c>
      <c r="AD77" s="230">
        <f>IF('Indicator Data'!AT77="No data","x",ROUND(IF('Indicator Data'!AT77&gt;AD$4,10,IF('Indicator Data'!AT77&lt;AD$3,0,10-(AD$4-'Indicator Data'!AT77)/(AD$4-AD$3)*10)),1))</f>
        <v>2.1</v>
      </c>
      <c r="AE77" s="238">
        <f t="shared" si="40"/>
        <v>3.5</v>
      </c>
      <c r="AF77" s="234">
        <f>('Indicator Data'!BD77+'Indicator Data'!BC77*0.5+'Indicator Data'!BB77*0.25)/1000</f>
        <v>77.978750000000005</v>
      </c>
      <c r="AG77" s="239">
        <f>AF77*1000/'Indicator Data'!CA77</f>
        <v>6.8387217120967772E-3</v>
      </c>
      <c r="AH77" s="238">
        <f t="shared" si="30"/>
        <v>0.7</v>
      </c>
      <c r="AI77" s="230">
        <f>IF('Indicator Data'!BH77="No data","x",ROUND(IF('Indicator Data'!BH77&lt;$AI$3,10,IF('Indicator Data'!BH77&gt;$AI$4,0,($AI$4-'Indicator Data'!BH77)/($AI$4-$AI$3)*10)),1))</f>
        <v>7.9</v>
      </c>
      <c r="AJ77" s="230">
        <f>IF('Indicator Data'!BI77="No data","x",ROUND(IF('Indicator Data'!BI77&gt;$AJ$4,10,IF('Indicator Data'!BI77&lt;$AJ$3,0,10-($AJ$4-'Indicator Data'!BI77)/($AJ$4-$AJ$3)*10)),1))</f>
        <v>10</v>
      </c>
      <c r="AK77" s="238">
        <f t="shared" si="31"/>
        <v>9</v>
      </c>
      <c r="AL77" s="236">
        <f t="shared" si="32"/>
        <v>5</v>
      </c>
      <c r="AM77" s="240">
        <f t="shared" si="33"/>
        <v>4.0999999999999996</v>
      </c>
    </row>
    <row r="78" spans="1:39" s="2" customFormat="1">
      <c r="A78" s="205" t="str">
        <f>'Indicator Data'!A78</f>
        <v>Honduras</v>
      </c>
      <c r="B78" s="206" t="str">
        <f>'Indicator Data'!B78</f>
        <v>HND</v>
      </c>
      <c r="C78" s="241">
        <f>ROUND(IF('Indicator Data'!AL78="No data",IF((0.1022*LN('Indicator Data'!BZ78)-0.1711)&gt;C$4,0,IF((0.1022*LN('Indicator Data'!BZ78)-0.1711)&lt;C$3,10,(C$4-(0.1022*LN('Indicator Data'!BZ78)-0.1711))/(C$4-C$3)*10)),IF('Indicator Data'!AL78&gt;C$4,0,IF('Indicator Data'!AL78&lt;C$3,10,(C$4-'Indicator Data'!AL78)/(C$4-C$3)*10))),1)</f>
        <v>5.3</v>
      </c>
      <c r="D78" s="230">
        <f>IF('Indicator Data'!AM78="No data","x",ROUND((IF(LOG('Indicator Data'!AM78*1000)&gt;D$4,10,IF(LOG('Indicator Data'!AM78*1000)&lt;D$3,0,10-(D$4-LOG('Indicator Data'!AM78*1000))/(D$4-D$3)*10))),1))</f>
        <v>7.2</v>
      </c>
      <c r="E78" s="231">
        <f t="shared" si="34"/>
        <v>6.3</v>
      </c>
      <c r="F78" s="230">
        <f>IF('Indicator Data'!AZ78="No data","x",ROUND(IF('Indicator Data'!AZ78&gt;F$4,10,IF('Indicator Data'!AZ78&lt;F$3,0,10-(F$4-'Indicator Data'!AZ78)/(F$4-F$3)*10)),1))</f>
        <v>5.6</v>
      </c>
      <c r="G78" s="230">
        <f>IF('Indicator Data'!BA78="No data","x",ROUND(IF('Indicator Data'!BA78&gt;G$4,10,IF('Indicator Data'!BA78&lt;G$3,0,10-(G$4-'Indicator Data'!BA78)/(G$4-G$3)*10)),1))</f>
        <v>5.8</v>
      </c>
      <c r="H78" s="231">
        <f t="shared" si="35"/>
        <v>5.7</v>
      </c>
      <c r="I78" s="232">
        <f>SUM(IF('Indicator Data'!AN78=0,0,'Indicator Data'!AN78),SUM('Indicator Data'!AO78:AP78))</f>
        <v>755.5845119999999</v>
      </c>
      <c r="J78" s="232">
        <f>I78/'Indicator Data'!CA78*1000000</f>
        <v>76.286160138795992</v>
      </c>
      <c r="K78" s="230">
        <f t="shared" si="25"/>
        <v>1.5</v>
      </c>
      <c r="L78" s="230">
        <f>IF('Indicator Data'!AQ78="No data","x",ROUND(IF('Indicator Data'!AQ78&gt;L$4,10,IF('Indicator Data'!AQ78&lt;L$3,0,10-(L$4-'Indicator Data'!AQ78)/(L$4-L$3)*10)),1))</f>
        <v>1.3</v>
      </c>
      <c r="M78" s="230">
        <f>IF('Indicator Data'!AR78="No data","x",IF('Indicator Data'!AR78=0,0,ROUND(IF('Indicator Data'!AR78&gt;M$4,10,IF('Indicator Data'!AR78&lt;M$3,0,10-(M$4-'Indicator Data'!AR78)/(M$4-M$3)*10)),1)))</f>
        <v>7.8</v>
      </c>
      <c r="N78" s="231">
        <f t="shared" si="36"/>
        <v>3.5</v>
      </c>
      <c r="O78" s="233">
        <f t="shared" si="37"/>
        <v>5.5</v>
      </c>
      <c r="P78" s="234">
        <f>IF(AND('Indicator Data'!BE78="No data",'Indicator Data'!BF78="No data"),0,SUM('Indicator Data'!BE78:BG78)/1000)</f>
        <v>247.20099999999999</v>
      </c>
      <c r="Q78" s="230">
        <f t="shared" si="26"/>
        <v>8</v>
      </c>
      <c r="R78" s="235">
        <f>P78*1000/'Indicator Data'!CA78</f>
        <v>2.4958181080967565E-2</v>
      </c>
      <c r="S78" s="230">
        <f t="shared" si="27"/>
        <v>7.1</v>
      </c>
      <c r="T78" s="236">
        <f t="shared" si="38"/>
        <v>7.6</v>
      </c>
      <c r="U78" s="237">
        <f>IF('Indicator Data'!AV78="No data","x",ROUND(IF('Indicator Data'!AV78&gt;U$4,10,IF('Indicator Data'!AV78&lt;U$3,0,10-(U$4-'Indicator Data'!AV78)/(U$4-U$3)*10)),1))</f>
        <v>0.6</v>
      </c>
      <c r="V78" s="237">
        <f>IF('Indicator Data'!AW78="No data","x",IF('Indicator Data'!AW78=0,0,ROUND(IF('Indicator Data'!AW78&gt;V$4,10,IF('Indicator Data'!AW78&lt;V$3,0,10-(V$4-'Indicator Data'!AW78)/(V$4-V$3)*10)),1)))</f>
        <v>0.6</v>
      </c>
      <c r="W78" s="230">
        <f t="shared" si="39"/>
        <v>0.6</v>
      </c>
      <c r="X78" s="230">
        <f>IF('Indicator Data'!AU78="No data","x",ROUND(IF('Indicator Data'!AU78&gt;X$4,10,IF('Indicator Data'!AU78&lt;X$3,0,10-(X$4-'Indicator Data'!AU78)/(X$4-X$3)*10)),1))</f>
        <v>0.6</v>
      </c>
      <c r="Y78" s="230">
        <f>IF('Indicator Data'!AX78="No data","x",ROUND(IF('Indicator Data'!AX78&gt;Y$4,10,IF('Indicator Data'!AX78&lt;Y$3,0,10-(Y$4-'Indicator Data'!AX78)/(Y$4-Y$3)*10)),1))</f>
        <v>0</v>
      </c>
      <c r="Z78" s="235">
        <f>IF('Indicator Data'!AY78="No data","x",IF(('Indicator Data'!AY78/'Indicator Data'!CA78)&gt;1,1,IF('Indicator Data'!AY78&gt;'Indicator Data'!AY78,1,'Indicator Data'!AY78/'Indicator Data'!CA78)))</f>
        <v>0.2236174314016264</v>
      </c>
      <c r="AA78" s="230">
        <f t="shared" si="28"/>
        <v>2.5</v>
      </c>
      <c r="AB78" s="238">
        <f t="shared" si="29"/>
        <v>0.9</v>
      </c>
      <c r="AC78" s="230">
        <f>IF('Indicator Data'!AS78="No data","x",ROUND(IF('Indicator Data'!AS78&gt;AC$4,10,IF('Indicator Data'!AS78&lt;AC$3,0,10-(AC$4-'Indicator Data'!AS78)/(AC$4-AC$3)*10)),1))</f>
        <v>1.3</v>
      </c>
      <c r="AD78" s="230">
        <f>IF('Indicator Data'!AT78="No data","x",ROUND(IF('Indicator Data'!AT78&gt;AD$4,10,IF('Indicator Data'!AT78&lt;AD$3,0,10-(AD$4-'Indicator Data'!AT78)/(AD$4-AD$3)*10)),1))</f>
        <v>1.6</v>
      </c>
      <c r="AE78" s="238">
        <f t="shared" si="40"/>
        <v>1.5</v>
      </c>
      <c r="AF78" s="234">
        <f>('Indicator Data'!BD78+'Indicator Data'!BC78*0.5+'Indicator Data'!BB78*0.25)/1000</f>
        <v>2599.5459999999998</v>
      </c>
      <c r="AG78" s="239">
        <f>AF78*1000/'Indicator Data'!CA78</f>
        <v>0.26245824165883191</v>
      </c>
      <c r="AH78" s="238">
        <f t="shared" si="30"/>
        <v>10</v>
      </c>
      <c r="AI78" s="230">
        <f>IF('Indicator Data'!BH78="No data","x",ROUND(IF('Indicator Data'!BH78&lt;$AI$3,10,IF('Indicator Data'!BH78&gt;$AI$4,0,($AI$4-'Indicator Data'!BH78)/($AI$4-$AI$3)*10)),1))</f>
        <v>4.4000000000000004</v>
      </c>
      <c r="AJ78" s="230">
        <f>IF('Indicator Data'!BI78="No data","x",ROUND(IF('Indicator Data'!BI78&gt;$AJ$4,10,IF('Indicator Data'!BI78&lt;$AJ$3,0,10-($AJ$4-'Indicator Data'!BI78)/($AJ$4-$AJ$3)*10)),1))</f>
        <v>2.8</v>
      </c>
      <c r="AK78" s="238">
        <f t="shared" si="31"/>
        <v>3.6</v>
      </c>
      <c r="AL78" s="236">
        <f t="shared" si="32"/>
        <v>5.8</v>
      </c>
      <c r="AM78" s="240">
        <f t="shared" si="33"/>
        <v>6.8</v>
      </c>
    </row>
    <row r="79" spans="1:39" s="2" customFormat="1">
      <c r="A79" s="205" t="str">
        <f>'Indicator Data'!A79</f>
        <v>Hungary</v>
      </c>
      <c r="B79" s="206" t="str">
        <f>'Indicator Data'!B79</f>
        <v>HUN</v>
      </c>
      <c r="C79" s="241">
        <f>ROUND(IF('Indicator Data'!AL79="No data",IF((0.1022*LN('Indicator Data'!BZ79)-0.1711)&gt;C$4,0,IF((0.1022*LN('Indicator Data'!BZ79)-0.1711)&lt;C$3,10,(C$4-(0.1022*LN('Indicator Data'!BZ79)-0.1711))/(C$4-C$3)*10)),IF('Indicator Data'!AL79&gt;C$4,0,IF('Indicator Data'!AL79&lt;C$3,10,(C$4-'Indicator Data'!AL79)/(C$4-C$3)*10))),1)</f>
        <v>0.9</v>
      </c>
      <c r="D79" s="230" t="str">
        <f>IF('Indicator Data'!AM79="No data","x",ROUND((IF(LOG('Indicator Data'!AM79*1000)&gt;D$4,10,IF(LOG('Indicator Data'!AM79*1000)&lt;D$3,0,10-(D$4-LOG('Indicator Data'!AM79*1000))/(D$4-D$3)*10))),1))</f>
        <v>x</v>
      </c>
      <c r="E79" s="231">
        <f t="shared" si="34"/>
        <v>0.9</v>
      </c>
      <c r="F79" s="230">
        <f>IF('Indicator Data'!AZ79="No data","x",ROUND(IF('Indicator Data'!AZ79&gt;F$4,10,IF('Indicator Data'!AZ79&lt;F$3,0,10-(F$4-'Indicator Data'!AZ79)/(F$4-F$3)*10)),1))</f>
        <v>3.1</v>
      </c>
      <c r="G79" s="230">
        <f>IF('Indicator Data'!BA79="No data","x",ROUND(IF('Indicator Data'!BA79&gt;G$4,10,IF('Indicator Data'!BA79&lt;G$3,0,10-(G$4-'Indicator Data'!BA79)/(G$4-G$3)*10)),1))</f>
        <v>1.2</v>
      </c>
      <c r="H79" s="231">
        <f t="shared" si="35"/>
        <v>2.2000000000000002</v>
      </c>
      <c r="I79" s="232">
        <f>SUM(IF('Indicator Data'!AN79=0,0,'Indicator Data'!AN79),SUM('Indicator Data'!AO79:AP79))</f>
        <v>0.22050700000000001</v>
      </c>
      <c r="J79" s="232">
        <f>I79/'Indicator Data'!CA79*1000000</f>
        <v>2.2825984565776603E-2</v>
      </c>
      <c r="K79" s="230">
        <f t="shared" si="25"/>
        <v>0</v>
      </c>
      <c r="L79" s="230" t="str">
        <f>IF('Indicator Data'!AQ79="No data","x",ROUND(IF('Indicator Data'!AQ79&gt;L$4,10,IF('Indicator Data'!AQ79&lt;L$3,0,10-(L$4-'Indicator Data'!AQ79)/(L$4-L$3)*10)),1))</f>
        <v>x</v>
      </c>
      <c r="M79" s="230">
        <f>IF('Indicator Data'!AR79="No data","x",IF('Indicator Data'!AR79=0,0,ROUND(IF('Indicator Data'!AR79&gt;M$4,10,IF('Indicator Data'!AR79&lt;M$3,0,10-(M$4-'Indicator Data'!AR79)/(M$4-M$3)*10)),1)))</f>
        <v>0.8</v>
      </c>
      <c r="N79" s="231">
        <f t="shared" si="36"/>
        <v>0.4</v>
      </c>
      <c r="O79" s="233">
        <f t="shared" si="37"/>
        <v>1.1000000000000001</v>
      </c>
      <c r="P79" s="234">
        <f>IF(AND('Indicator Data'!BE79="No data",'Indicator Data'!BF79="No data"),0,SUM('Indicator Data'!BE79:BG79)/1000)</f>
        <v>5.9409999999999998</v>
      </c>
      <c r="Q79" s="230">
        <f t="shared" si="26"/>
        <v>2.6</v>
      </c>
      <c r="R79" s="235">
        <f>P79*1000/'Indicator Data'!CA79</f>
        <v>6.1498806979043202E-4</v>
      </c>
      <c r="S79" s="230">
        <f t="shared" si="27"/>
        <v>2.8</v>
      </c>
      <c r="T79" s="236">
        <f t="shared" si="38"/>
        <v>2.7</v>
      </c>
      <c r="U79" s="237" t="str">
        <f>IF('Indicator Data'!AV79="No data","x",ROUND(IF('Indicator Data'!AV79&gt;U$4,10,IF('Indicator Data'!AV79&lt;U$3,0,10-(U$4-'Indicator Data'!AV79)/(U$4-U$3)*10)),1))</f>
        <v>x</v>
      </c>
      <c r="V79" s="237" t="str">
        <f>IF('Indicator Data'!AW79="No data","x",IF('Indicator Data'!AW79=0,0,ROUND(IF('Indicator Data'!AW79&gt;V$4,10,IF('Indicator Data'!AW79&lt;V$3,0,10-(V$4-'Indicator Data'!AW79)/(V$4-V$3)*10)),1)))</f>
        <v>x</v>
      </c>
      <c r="W79" s="230" t="str">
        <f t="shared" si="39"/>
        <v>x</v>
      </c>
      <c r="X79" s="230">
        <f>IF('Indicator Data'!AU79="No data","x",ROUND(IF('Indicator Data'!AU79&gt;X$4,10,IF('Indicator Data'!AU79&lt;X$3,0,10-(X$4-'Indicator Data'!AU79)/(X$4-X$3)*10)),1))</f>
        <v>0.1</v>
      </c>
      <c r="Y79" s="230" t="str">
        <f>IF('Indicator Data'!AX79="No data","x",ROUND(IF('Indicator Data'!AX79&gt;Y$4,10,IF('Indicator Data'!AX79&lt;Y$3,0,10-(Y$4-'Indicator Data'!AX79)/(Y$4-Y$3)*10)),1))</f>
        <v>x</v>
      </c>
      <c r="Z79" s="235">
        <f>IF('Indicator Data'!AY79="No data","x",IF(('Indicator Data'!AY79/'Indicator Data'!CA79)&gt;1,1,IF('Indicator Data'!AY79&gt;'Indicator Data'!AY79,1,'Indicator Data'!AY79/'Indicator Data'!CA79)))</f>
        <v>0</v>
      </c>
      <c r="AA79" s="230">
        <f t="shared" si="28"/>
        <v>0</v>
      </c>
      <c r="AB79" s="238">
        <f t="shared" si="29"/>
        <v>0.1</v>
      </c>
      <c r="AC79" s="230">
        <f>IF('Indicator Data'!AS79="No data","x",ROUND(IF('Indicator Data'!AS79&gt;AC$4,10,IF('Indicator Data'!AS79&lt;AC$3,0,10-(AC$4-'Indicator Data'!AS79)/(AC$4-AC$3)*10)),1))</f>
        <v>0.3</v>
      </c>
      <c r="AD79" s="230" t="str">
        <f>IF('Indicator Data'!AT79="No data","x",ROUND(IF('Indicator Data'!AT79&gt;AD$4,10,IF('Indicator Data'!AT79&lt;AD$3,0,10-(AD$4-'Indicator Data'!AT79)/(AD$4-AD$3)*10)),1))</f>
        <v>x</v>
      </c>
      <c r="AE79" s="238">
        <f t="shared" si="40"/>
        <v>0.3</v>
      </c>
      <c r="AF79" s="234">
        <f>('Indicator Data'!BD79+'Indicator Data'!BC79*0.5+'Indicator Data'!BB79*0.25)/1000</f>
        <v>37.5</v>
      </c>
      <c r="AG79" s="239">
        <f>AF79*1000/'Indicator Data'!CA79</f>
        <v>3.8818469310118162E-3</v>
      </c>
      <c r="AH79" s="238">
        <f t="shared" si="30"/>
        <v>0.4</v>
      </c>
      <c r="AI79" s="230">
        <f>IF('Indicator Data'!BH79="No data","x",ROUND(IF('Indicator Data'!BH79&lt;$AI$3,10,IF('Indicator Data'!BH79&gt;$AI$4,0,($AI$4-'Indicator Data'!BH79)/($AI$4-$AI$3)*10)),1))</f>
        <v>2.4</v>
      </c>
      <c r="AJ79" s="230">
        <f>IF('Indicator Data'!BI79="No data","x",ROUND(IF('Indicator Data'!BI79&gt;$AJ$4,10,IF('Indicator Data'!BI79&lt;$AJ$3,0,10-($AJ$4-'Indicator Data'!BI79)/($AJ$4-$AJ$3)*10)),1))</f>
        <v>0</v>
      </c>
      <c r="AK79" s="238">
        <f t="shared" si="31"/>
        <v>1.2</v>
      </c>
      <c r="AL79" s="236">
        <f t="shared" si="32"/>
        <v>0.5</v>
      </c>
      <c r="AM79" s="240">
        <f t="shared" si="33"/>
        <v>1.7</v>
      </c>
    </row>
    <row r="80" spans="1:39" s="2" customFormat="1">
      <c r="A80" s="205" t="str">
        <f>'Indicator Data'!A80</f>
        <v>Iceland</v>
      </c>
      <c r="B80" s="206" t="str">
        <f>'Indicator Data'!B80</f>
        <v>ISL</v>
      </c>
      <c r="C80" s="241">
        <f>ROUND(IF('Indicator Data'!AL80="No data",IF((0.1022*LN('Indicator Data'!BZ80)-0.1711)&gt;C$4,0,IF((0.1022*LN('Indicator Data'!BZ80)-0.1711)&lt;C$3,10,(C$4-(0.1022*LN('Indicator Data'!BZ80)-0.1711))/(C$4-C$3)*10)),IF('Indicator Data'!AL80&gt;C$4,0,IF('Indicator Data'!AL80&lt;C$3,10,(C$4-'Indicator Data'!AL80)/(C$4-C$3)*10))),1)</f>
        <v>0</v>
      </c>
      <c r="D80" s="230" t="str">
        <f>IF('Indicator Data'!AM80="No data","x",ROUND((IF(LOG('Indicator Data'!AM80*1000)&gt;D$4,10,IF(LOG('Indicator Data'!AM80*1000)&lt;D$3,0,10-(D$4-LOG('Indicator Data'!AM80*1000))/(D$4-D$3)*10))),1))</f>
        <v>x</v>
      </c>
      <c r="E80" s="231">
        <f t="shared" si="34"/>
        <v>0</v>
      </c>
      <c r="F80" s="230">
        <f>IF('Indicator Data'!AZ80="No data","x",ROUND(IF('Indicator Data'!AZ80&gt;F$4,10,IF('Indicator Data'!AZ80&lt;F$3,0,10-(F$4-'Indicator Data'!AZ80)/(F$4-F$3)*10)),1))</f>
        <v>0.8</v>
      </c>
      <c r="G80" s="230">
        <f>IF('Indicator Data'!BA80="No data","x",ROUND(IF('Indicator Data'!BA80&gt;G$4,10,IF('Indicator Data'!BA80&lt;G$3,0,10-(G$4-'Indicator Data'!BA80)/(G$4-G$3)*10)),1))</f>
        <v>0.3</v>
      </c>
      <c r="H80" s="231">
        <f t="shared" si="35"/>
        <v>0.6</v>
      </c>
      <c r="I80" s="232">
        <f>SUM(IF('Indicator Data'!AN80=0,0,'Indicator Data'!AN80),SUM('Indicator Data'!AO80:AP80))</f>
        <v>0</v>
      </c>
      <c r="J80" s="232">
        <f>I80/'Indicator Data'!CA80*1000000</f>
        <v>0</v>
      </c>
      <c r="K80" s="230">
        <f t="shared" si="25"/>
        <v>0</v>
      </c>
      <c r="L80" s="230" t="str">
        <f>IF('Indicator Data'!AQ80="No data","x",ROUND(IF('Indicator Data'!AQ80&gt;L$4,10,IF('Indicator Data'!AQ80&lt;L$3,0,10-(L$4-'Indicator Data'!AQ80)/(L$4-L$3)*10)),1))</f>
        <v>x</v>
      </c>
      <c r="M80" s="230">
        <f>IF('Indicator Data'!AR80="No data","x",IF('Indicator Data'!AR80=0,0,ROUND(IF('Indicator Data'!AR80&gt;M$4,10,IF('Indicator Data'!AR80&lt;M$3,0,10-(M$4-'Indicator Data'!AR80)/(M$4-M$3)*10)),1)))</f>
        <v>0.3</v>
      </c>
      <c r="N80" s="231">
        <f t="shared" si="36"/>
        <v>0.2</v>
      </c>
      <c r="O80" s="233">
        <f t="shared" si="37"/>
        <v>0.2</v>
      </c>
      <c r="P80" s="234">
        <f>IF(AND('Indicator Data'!BE80="No data",'Indicator Data'!BF80="No data"),0,SUM('Indicator Data'!BE80:BG80)/1000)</f>
        <v>1.6910000000000001</v>
      </c>
      <c r="Q80" s="230">
        <f t="shared" si="26"/>
        <v>0.8</v>
      </c>
      <c r="R80" s="235">
        <f>P80*1000/'Indicator Data'!CA80</f>
        <v>4.9553113553113554E-3</v>
      </c>
      <c r="S80" s="230">
        <f t="shared" si="27"/>
        <v>4.7</v>
      </c>
      <c r="T80" s="236">
        <f t="shared" si="38"/>
        <v>2.8</v>
      </c>
      <c r="U80" s="237" t="str">
        <f>IF('Indicator Data'!AV80="No data","x",ROUND(IF('Indicator Data'!AV80&gt;U$4,10,IF('Indicator Data'!AV80&lt;U$3,0,10-(U$4-'Indicator Data'!AV80)/(U$4-U$3)*10)),1))</f>
        <v>x</v>
      </c>
      <c r="V80" s="237" t="str">
        <f>IF('Indicator Data'!AW80="No data","x",IF('Indicator Data'!AW80=0,0,ROUND(IF('Indicator Data'!AW80&gt;V$4,10,IF('Indicator Data'!AW80&lt;V$3,0,10-(V$4-'Indicator Data'!AW80)/(V$4-V$3)*10)),1)))</f>
        <v>x</v>
      </c>
      <c r="W80" s="230" t="str">
        <f t="shared" si="39"/>
        <v>x</v>
      </c>
      <c r="X80" s="230">
        <f>IF('Indicator Data'!AU80="No data","x",ROUND(IF('Indicator Data'!AU80&gt;X$4,10,IF('Indicator Data'!AU80&lt;X$3,0,10-(X$4-'Indicator Data'!AU80)/(X$4-X$3)*10)),1))</f>
        <v>0.1</v>
      </c>
      <c r="Y80" s="230" t="str">
        <f>IF('Indicator Data'!AX80="No data","x",ROUND(IF('Indicator Data'!AX80&gt;Y$4,10,IF('Indicator Data'!AX80&lt;Y$3,0,10-(Y$4-'Indicator Data'!AX80)/(Y$4-Y$3)*10)),1))</f>
        <v>x</v>
      </c>
      <c r="Z80" s="235">
        <f>IF('Indicator Data'!AY80="No data","x",IF(('Indicator Data'!AY80/'Indicator Data'!CA80)&gt;1,1,IF('Indicator Data'!AY80&gt;'Indicator Data'!AY80,1,'Indicator Data'!AY80/'Indicator Data'!CA80)))</f>
        <v>0</v>
      </c>
      <c r="AA80" s="230">
        <f t="shared" si="28"/>
        <v>0</v>
      </c>
      <c r="AB80" s="238">
        <f t="shared" si="29"/>
        <v>0.1</v>
      </c>
      <c r="AC80" s="230">
        <f>IF('Indicator Data'!AS80="No data","x",ROUND(IF('Indicator Data'!AS80&gt;AC$4,10,IF('Indicator Data'!AS80&lt;AC$3,0,10-(AC$4-'Indicator Data'!AS80)/(AC$4-AC$3)*10)),1))</f>
        <v>0.2</v>
      </c>
      <c r="AD80" s="230" t="str">
        <f>IF('Indicator Data'!AT80="No data","x",ROUND(IF('Indicator Data'!AT80&gt;AD$4,10,IF('Indicator Data'!AT80&lt;AD$3,0,10-(AD$4-'Indicator Data'!AT80)/(AD$4-AD$3)*10)),1))</f>
        <v>x</v>
      </c>
      <c r="AE80" s="238">
        <f t="shared" si="40"/>
        <v>0.2</v>
      </c>
      <c r="AF80" s="234">
        <f>('Indicator Data'!BD80+'Indicator Data'!BC80*0.5+'Indicator Data'!BB80*0.25)/1000</f>
        <v>0</v>
      </c>
      <c r="AG80" s="239">
        <f>AF80*1000/'Indicator Data'!CA80</f>
        <v>0</v>
      </c>
      <c r="AH80" s="238">
        <f t="shared" si="30"/>
        <v>0</v>
      </c>
      <c r="AI80" s="230">
        <f>IF('Indicator Data'!BH80="No data","x",ROUND(IF('Indicator Data'!BH80&lt;$AI$3,10,IF('Indicator Data'!BH80&gt;$AI$4,0,($AI$4-'Indicator Data'!BH80)/($AI$4-$AI$3)*10)),1))</f>
        <v>0.5</v>
      </c>
      <c r="AJ80" s="230">
        <f>IF('Indicator Data'!BI80="No data","x",ROUND(IF('Indicator Data'!BI80&gt;$AJ$4,10,IF('Indicator Data'!BI80&lt;$AJ$3,0,10-($AJ$4-'Indicator Data'!BI80)/($AJ$4-$AJ$3)*10)),1))</f>
        <v>0</v>
      </c>
      <c r="AK80" s="238">
        <f t="shared" si="31"/>
        <v>0.3</v>
      </c>
      <c r="AL80" s="236">
        <f t="shared" si="32"/>
        <v>0.2</v>
      </c>
      <c r="AM80" s="240">
        <f t="shared" si="33"/>
        <v>1.6</v>
      </c>
    </row>
    <row r="81" spans="1:39" s="2" customFormat="1">
      <c r="A81" s="205" t="str">
        <f>'Indicator Data'!A81</f>
        <v>India</v>
      </c>
      <c r="B81" s="206" t="str">
        <f>'Indicator Data'!B81</f>
        <v>IND</v>
      </c>
      <c r="C81" s="241">
        <f>ROUND(IF('Indicator Data'!AL81="No data",IF((0.1022*LN('Indicator Data'!BZ81)-0.1711)&gt;C$4,0,IF((0.1022*LN('Indicator Data'!BZ81)-0.1711)&lt;C$3,10,(C$4-(0.1022*LN('Indicator Data'!BZ81)-0.1711))/(C$4-C$3)*10)),IF('Indicator Data'!AL81&gt;C$4,0,IF('Indicator Data'!AL81&lt;C$3,10,(C$4-'Indicator Data'!AL81)/(C$4-C$3)*10))),1)</f>
        <v>5.0999999999999996</v>
      </c>
      <c r="D81" s="230">
        <f>IF('Indicator Data'!AM81="No data","x",ROUND((IF(LOG('Indicator Data'!AM81*1000)&gt;D$4,10,IF(LOG('Indicator Data'!AM81*1000)&lt;D$3,0,10-(D$4-LOG('Indicator Data'!AM81*1000))/(D$4-D$3)*10))),1))</f>
        <v>7.7</v>
      </c>
      <c r="E81" s="231">
        <f t="shared" si="34"/>
        <v>6.6</v>
      </c>
      <c r="F81" s="230">
        <f>IF('Indicator Data'!AZ81="No data","x",ROUND(IF('Indicator Data'!AZ81&gt;F$4,10,IF('Indicator Data'!AZ81&lt;F$3,0,10-(F$4-'Indicator Data'!AZ81)/(F$4-F$3)*10)),1))</f>
        <v>6.5</v>
      </c>
      <c r="G81" s="230">
        <f>IF('Indicator Data'!BA81="No data","x",ROUND(IF('Indicator Data'!BA81&gt;G$4,10,IF('Indicator Data'!BA81&lt;G$3,0,10-(G$4-'Indicator Data'!BA81)/(G$4-G$3)*10)),1))</f>
        <v>2.7</v>
      </c>
      <c r="H81" s="231">
        <f t="shared" si="35"/>
        <v>4.5999999999999996</v>
      </c>
      <c r="I81" s="232">
        <f>SUM(IF('Indicator Data'!AN81=0,0,'Indicator Data'!AN81),SUM('Indicator Data'!AO81:AP81))</f>
        <v>5222.8000590000001</v>
      </c>
      <c r="J81" s="232">
        <f>I81/'Indicator Data'!CA81*1000000</f>
        <v>3.7846256981277633</v>
      </c>
      <c r="K81" s="230">
        <f t="shared" si="25"/>
        <v>0.1</v>
      </c>
      <c r="L81" s="230">
        <f>IF('Indicator Data'!AQ81="No data","x",ROUND(IF('Indicator Data'!AQ81&gt;L$4,10,IF('Indicator Data'!AQ81&lt;L$3,0,10-(L$4-'Indicator Data'!AQ81)/(L$4-L$3)*10)),1))</f>
        <v>0.1</v>
      </c>
      <c r="M81" s="230">
        <f>IF('Indicator Data'!AR81="No data","x",IF('Indicator Data'!AR81=0,0,ROUND(IF('Indicator Data'!AR81&gt;M$4,10,IF('Indicator Data'!AR81&lt;M$3,0,10-(M$4-'Indicator Data'!AR81)/(M$4-M$3)*10)),1)))</f>
        <v>1.1000000000000001</v>
      </c>
      <c r="N81" s="231">
        <f t="shared" si="36"/>
        <v>0.4</v>
      </c>
      <c r="O81" s="233">
        <f t="shared" si="37"/>
        <v>4.5999999999999996</v>
      </c>
      <c r="P81" s="234">
        <f>IF(AND('Indicator Data'!BE81="No data",'Indicator Data'!BF81="No data"),0,SUM('Indicator Data'!BE81:BG81)/1000)</f>
        <v>679.63900000000001</v>
      </c>
      <c r="Q81" s="230">
        <f t="shared" si="26"/>
        <v>9.4</v>
      </c>
      <c r="R81" s="235">
        <f>P81*1000/'Indicator Data'!CA81</f>
        <v>4.924904640792138E-4</v>
      </c>
      <c r="S81" s="230">
        <f t="shared" si="27"/>
        <v>2.7</v>
      </c>
      <c r="T81" s="236">
        <f t="shared" si="38"/>
        <v>6.1</v>
      </c>
      <c r="U81" s="237" t="str">
        <f>IF('Indicator Data'!AV81="No data","x",ROUND(IF('Indicator Data'!AV81&gt;U$4,10,IF('Indicator Data'!AV81&lt;U$3,0,10-(U$4-'Indicator Data'!AV81)/(U$4-U$3)*10)),1))</f>
        <v>x</v>
      </c>
      <c r="V81" s="237" t="str">
        <f>IF('Indicator Data'!AW81="No data","x",IF('Indicator Data'!AW81=0,0,ROUND(IF('Indicator Data'!AW81&gt;V$4,10,IF('Indicator Data'!AW81&lt;V$3,0,10-(V$4-'Indicator Data'!AW81)/(V$4-V$3)*10)),1)))</f>
        <v>x</v>
      </c>
      <c r="W81" s="230" t="str">
        <f t="shared" si="39"/>
        <v>x</v>
      </c>
      <c r="X81" s="230">
        <f>IF('Indicator Data'!AU81="No data","x",ROUND(IF('Indicator Data'!AU81&gt;X$4,10,IF('Indicator Data'!AU81&lt;X$3,0,10-(X$4-'Indicator Data'!AU81)/(X$4-X$3)*10)),1))</f>
        <v>3.5</v>
      </c>
      <c r="Y81" s="230">
        <f>IF('Indicator Data'!AX81="No data","x",ROUND(IF('Indicator Data'!AX81&gt;Y$4,10,IF('Indicator Data'!AX81&lt;Y$3,0,10-(Y$4-'Indicator Data'!AX81)/(Y$4-Y$3)*10)),1))</f>
        <v>0.1</v>
      </c>
      <c r="Z81" s="235">
        <f>IF('Indicator Data'!AY81="No data","x",IF(('Indicator Data'!AY81/'Indicator Data'!CA81)&gt;1,1,IF('Indicator Data'!AY81&gt;'Indicator Data'!AY81,1,'Indicator Data'!AY81/'Indicator Data'!CA81)))</f>
        <v>0.53163671432826642</v>
      </c>
      <c r="AA81" s="230">
        <f t="shared" si="28"/>
        <v>5.9</v>
      </c>
      <c r="AB81" s="238">
        <f t="shared" si="29"/>
        <v>3.2</v>
      </c>
      <c r="AC81" s="230">
        <f>IF('Indicator Data'!AS81="No data","x",ROUND(IF('Indicator Data'!AS81&gt;AC$4,10,IF('Indicator Data'!AS81&lt;AC$3,0,10-(AC$4-'Indicator Data'!AS81)/(AC$4-AC$3)*10)),1))</f>
        <v>2.6</v>
      </c>
      <c r="AD81" s="230">
        <f>IF('Indicator Data'!AT81="No data","x",ROUND(IF('Indicator Data'!AT81&gt;AD$4,10,IF('Indicator Data'!AT81&lt;AD$3,0,10-(AD$4-'Indicator Data'!AT81)/(AD$4-AD$3)*10)),1))</f>
        <v>7.4</v>
      </c>
      <c r="AE81" s="238">
        <f t="shared" si="40"/>
        <v>5</v>
      </c>
      <c r="AF81" s="234">
        <f>('Indicator Data'!BD81+'Indicator Data'!BC81*0.5+'Indicator Data'!BB81*0.25)/1000</f>
        <v>18344.121999999999</v>
      </c>
      <c r="AG81" s="239">
        <f>AF81*1000/'Indicator Data'!CA81</f>
        <v>1.329279979063255E-2</v>
      </c>
      <c r="AH81" s="238">
        <f t="shared" si="30"/>
        <v>1.3</v>
      </c>
      <c r="AI81" s="230">
        <f>IF('Indicator Data'!BH81="No data","x",ROUND(IF('Indicator Data'!BH81&lt;$AI$3,10,IF('Indicator Data'!BH81&gt;$AI$4,0,($AI$4-'Indicator Data'!BH81)/($AI$4-$AI$3)*10)),1))</f>
        <v>5.0999999999999996</v>
      </c>
      <c r="AJ81" s="230">
        <f>IF('Indicator Data'!BI81="No data","x",ROUND(IF('Indicator Data'!BI81&gt;$AJ$4,10,IF('Indicator Data'!BI81&lt;$AJ$3,0,10-($AJ$4-'Indicator Data'!BI81)/($AJ$4-$AJ$3)*10)),1))</f>
        <v>3.4</v>
      </c>
      <c r="AK81" s="238">
        <f t="shared" si="31"/>
        <v>4.3</v>
      </c>
      <c r="AL81" s="236">
        <f t="shared" si="32"/>
        <v>3.6</v>
      </c>
      <c r="AM81" s="240">
        <f t="shared" si="33"/>
        <v>5</v>
      </c>
    </row>
    <row r="82" spans="1:39" s="2" customFormat="1">
      <c r="A82" s="205" t="str">
        <f>'Indicator Data'!A82</f>
        <v>Indonesia</v>
      </c>
      <c r="B82" s="206" t="str">
        <f>'Indicator Data'!B82</f>
        <v>IDN</v>
      </c>
      <c r="C82" s="241">
        <f>ROUND(IF('Indicator Data'!AL82="No data",IF((0.1022*LN('Indicator Data'!BZ82)-0.1711)&gt;C$4,0,IF((0.1022*LN('Indicator Data'!BZ82)-0.1711)&lt;C$3,10,(C$4-(0.1022*LN('Indicator Data'!BZ82)-0.1711))/(C$4-C$3)*10)),IF('Indicator Data'!AL82&gt;C$4,0,IF('Indicator Data'!AL82&lt;C$3,10,(C$4-'Indicator Data'!AL82)/(C$4-C$3)*10))),1)</f>
        <v>3.6</v>
      </c>
      <c r="D82" s="230">
        <f>IF('Indicator Data'!AM82="No data","x",ROUND((IF(LOG('Indicator Data'!AM82*1000)&gt;D$4,10,IF(LOG('Indicator Data'!AM82*1000)&lt;D$3,0,10-(D$4-LOG('Indicator Data'!AM82*1000))/(D$4-D$3)*10))),1))</f>
        <v>4.2</v>
      </c>
      <c r="E82" s="231">
        <f t="shared" si="34"/>
        <v>3.9</v>
      </c>
      <c r="F82" s="230">
        <f>IF('Indicator Data'!AZ82="No data","x",ROUND(IF('Indicator Data'!AZ82&gt;F$4,10,IF('Indicator Data'!AZ82&lt;F$3,0,10-(F$4-'Indicator Data'!AZ82)/(F$4-F$3)*10)),1))</f>
        <v>6.4</v>
      </c>
      <c r="G82" s="230">
        <f>IF('Indicator Data'!BA82="No data","x",ROUND(IF('Indicator Data'!BA82&gt;G$4,10,IF('Indicator Data'!BA82&lt;G$3,0,10-(G$4-'Indicator Data'!BA82)/(G$4-G$3)*10)),1))</f>
        <v>3.3</v>
      </c>
      <c r="H82" s="231">
        <f t="shared" si="35"/>
        <v>4.9000000000000004</v>
      </c>
      <c r="I82" s="232">
        <f>SUM(IF('Indicator Data'!AN82=0,0,'Indicator Data'!AN82),SUM('Indicator Data'!AO82:AP82))</f>
        <v>630.88854399999991</v>
      </c>
      <c r="J82" s="232">
        <f>I82/'Indicator Data'!CA82*1000000</f>
        <v>2.3065230772153309</v>
      </c>
      <c r="K82" s="230">
        <f t="shared" si="25"/>
        <v>0</v>
      </c>
      <c r="L82" s="230">
        <f>IF('Indicator Data'!AQ82="No data","x",ROUND(IF('Indicator Data'!AQ82&gt;L$4,10,IF('Indicator Data'!AQ82&lt;L$3,0,10-(L$4-'Indicator Data'!AQ82)/(L$4-L$3)*10)),1))</f>
        <v>0</v>
      </c>
      <c r="M82" s="230">
        <f>IF('Indicator Data'!AR82="No data","x",IF('Indicator Data'!AR82=0,0,ROUND(IF('Indicator Data'!AR82&gt;M$4,10,IF('Indicator Data'!AR82&lt;M$3,0,10-(M$4-'Indicator Data'!AR82)/(M$4-M$3)*10)),1)))</f>
        <v>0.3</v>
      </c>
      <c r="N82" s="231">
        <f t="shared" si="36"/>
        <v>0.1</v>
      </c>
      <c r="O82" s="233">
        <f t="shared" si="37"/>
        <v>3.2</v>
      </c>
      <c r="P82" s="234">
        <f>IF(AND('Indicator Data'!BE82="No data",'Indicator Data'!BF82="No data"),0,SUM('Indicator Data'!BE82:BG82)/1000)</f>
        <v>53.765999999999998</v>
      </c>
      <c r="Q82" s="230">
        <f t="shared" si="26"/>
        <v>5.8</v>
      </c>
      <c r="R82" s="235">
        <f>P82*1000/'Indicator Data'!CA82</f>
        <v>1.9656803241866998E-4</v>
      </c>
      <c r="S82" s="230">
        <f t="shared" si="27"/>
        <v>2.1</v>
      </c>
      <c r="T82" s="236">
        <f t="shared" si="38"/>
        <v>4</v>
      </c>
      <c r="U82" s="237" t="str">
        <f>IF('Indicator Data'!AV82="No data","x",ROUND(IF('Indicator Data'!AV82&gt;U$4,10,IF('Indicator Data'!AV82&lt;U$3,0,10-(U$4-'Indicator Data'!AV82)/(U$4-U$3)*10)),1))</f>
        <v>x</v>
      </c>
      <c r="V82" s="237" t="str">
        <f>IF('Indicator Data'!AW82="No data","x",IF('Indicator Data'!AW82=0,0,ROUND(IF('Indicator Data'!AW82&gt;V$4,10,IF('Indicator Data'!AW82&lt;V$3,0,10-(V$4-'Indicator Data'!AW82)/(V$4-V$3)*10)),1)))</f>
        <v>x</v>
      </c>
      <c r="W82" s="230" t="str">
        <f t="shared" si="39"/>
        <v>x</v>
      </c>
      <c r="X82" s="230">
        <f>IF('Indicator Data'!AU82="No data","x",ROUND(IF('Indicator Data'!AU82&gt;X$4,10,IF('Indicator Data'!AU82&lt;X$3,0,10-(X$4-'Indicator Data'!AU82)/(X$4-X$3)*10)),1))</f>
        <v>5.7</v>
      </c>
      <c r="Y82" s="230">
        <f>IF('Indicator Data'!AX82="No data","x",ROUND(IF('Indicator Data'!AX82&gt;Y$4,10,IF('Indicator Data'!AX82&lt;Y$3,0,10-(Y$4-'Indicator Data'!AX82)/(Y$4-Y$3)*10)),1))</f>
        <v>0.1</v>
      </c>
      <c r="Z82" s="235">
        <f>IF('Indicator Data'!AY82="No data","x",IF(('Indicator Data'!AY82/'Indicator Data'!CA82)&gt;1,1,IF('Indicator Data'!AY82&gt;'Indicator Data'!AY82,1,'Indicator Data'!AY82/'Indicator Data'!CA82)))</f>
        <v>0.36094894707466602</v>
      </c>
      <c r="AA82" s="230">
        <f t="shared" si="28"/>
        <v>4</v>
      </c>
      <c r="AB82" s="238">
        <f t="shared" si="29"/>
        <v>3.3</v>
      </c>
      <c r="AC82" s="230">
        <f>IF('Indicator Data'!AS82="No data","x",ROUND(IF('Indicator Data'!AS82&gt;AC$4,10,IF('Indicator Data'!AS82&lt;AC$3,0,10-(AC$4-'Indicator Data'!AS82)/(AC$4-AC$3)*10)),1))</f>
        <v>1.8</v>
      </c>
      <c r="AD82" s="230">
        <f>IF('Indicator Data'!AT82="No data","x",ROUND(IF('Indicator Data'!AT82&gt;AD$4,10,IF('Indicator Data'!AT82&lt;AD$3,0,10-(AD$4-'Indicator Data'!AT82)/(AD$4-AD$3)*10)),1))</f>
        <v>3.9</v>
      </c>
      <c r="AE82" s="238">
        <f t="shared" si="40"/>
        <v>2.9</v>
      </c>
      <c r="AF82" s="234">
        <f>('Indicator Data'!BD82+'Indicator Data'!BC82*0.5+'Indicator Data'!BB82*0.25)/1000</f>
        <v>1990.6085</v>
      </c>
      <c r="AG82" s="239">
        <f>AF82*1000/'Indicator Data'!CA82</f>
        <v>7.2776475125707696E-3</v>
      </c>
      <c r="AH82" s="238">
        <f t="shared" si="30"/>
        <v>0.7</v>
      </c>
      <c r="AI82" s="230">
        <f>IF('Indicator Data'!BH82="No data","x",ROUND(IF('Indicator Data'!BH82&lt;$AI$3,10,IF('Indicator Data'!BH82&gt;$AI$4,0,($AI$4-'Indicator Data'!BH82)/($AI$4-$AI$3)*10)),1))</f>
        <v>3.2</v>
      </c>
      <c r="AJ82" s="230">
        <f>IF('Indicator Data'!BI82="No data","x",ROUND(IF('Indicator Data'!BI82&gt;$AJ$4,10,IF('Indicator Data'!BI82&lt;$AJ$3,0,10-($AJ$4-'Indicator Data'!BI82)/($AJ$4-$AJ$3)*10)),1))</f>
        <v>0.5</v>
      </c>
      <c r="AK82" s="238">
        <f t="shared" si="31"/>
        <v>1.9</v>
      </c>
      <c r="AL82" s="236">
        <f t="shared" si="32"/>
        <v>2.2999999999999998</v>
      </c>
      <c r="AM82" s="240">
        <f t="shared" si="33"/>
        <v>3.2</v>
      </c>
    </row>
    <row r="83" spans="1:39" s="2" customFormat="1">
      <c r="A83" s="205" t="str">
        <f>'Indicator Data'!A83</f>
        <v>Iran</v>
      </c>
      <c r="B83" s="206" t="str">
        <f>'Indicator Data'!B83</f>
        <v>IRN</v>
      </c>
      <c r="C83" s="241">
        <f>ROUND(IF('Indicator Data'!AL83="No data",IF((0.1022*LN('Indicator Data'!BZ83)-0.1711)&gt;C$4,0,IF((0.1022*LN('Indicator Data'!BZ83)-0.1711)&lt;C$3,10,(C$4-(0.1022*LN('Indicator Data'!BZ83)-0.1711))/(C$4-C$3)*10)),IF('Indicator Data'!AL83&gt;C$4,0,IF('Indicator Data'!AL83&lt;C$3,10,(C$4-'Indicator Data'!AL83)/(C$4-C$3)*10))),1)</f>
        <v>2.2999999999999998</v>
      </c>
      <c r="D83" s="230" t="str">
        <f>IF('Indicator Data'!AM83="No data","x",ROUND((IF(LOG('Indicator Data'!AM83*1000)&gt;D$4,10,IF(LOG('Indicator Data'!AM83*1000)&lt;D$3,0,10-(D$4-LOG('Indicator Data'!AM83*1000))/(D$4-D$3)*10))),1))</f>
        <v>x</v>
      </c>
      <c r="E83" s="231">
        <f t="shared" si="34"/>
        <v>2.2999999999999998</v>
      </c>
      <c r="F83" s="230">
        <f>IF('Indicator Data'!AZ83="No data","x",ROUND(IF('Indicator Data'!AZ83&gt;F$4,10,IF('Indicator Data'!AZ83&lt;F$3,0,10-(F$4-'Indicator Data'!AZ83)/(F$4-F$3)*10)),1))</f>
        <v>6.1</v>
      </c>
      <c r="G83" s="230">
        <f>IF('Indicator Data'!BA83="No data","x",ROUND(IF('Indicator Data'!BA83&gt;G$4,10,IF('Indicator Data'!BA83&lt;G$3,0,10-(G$4-'Indicator Data'!BA83)/(G$4-G$3)*10)),1))</f>
        <v>4.3</v>
      </c>
      <c r="H83" s="231">
        <f t="shared" si="35"/>
        <v>5.2</v>
      </c>
      <c r="I83" s="232">
        <f>SUM(IF('Indicator Data'!AN83=0,0,'Indicator Data'!AN83),SUM('Indicator Data'!AO83:AP83))</f>
        <v>445.17862200000002</v>
      </c>
      <c r="J83" s="232">
        <f>I83/'Indicator Data'!CA83*1000000</f>
        <v>5.3001901480949245</v>
      </c>
      <c r="K83" s="230">
        <f t="shared" si="25"/>
        <v>0.1</v>
      </c>
      <c r="L83" s="230">
        <f>IF('Indicator Data'!AQ83="No data","x",ROUND(IF('Indicator Data'!AQ83&gt;L$4,10,IF('Indicator Data'!AQ83&lt;L$3,0,10-(L$4-'Indicator Data'!AQ83)/(L$4-L$3)*10)),1))</f>
        <v>0.1</v>
      </c>
      <c r="M83" s="230">
        <f>IF('Indicator Data'!AR83="No data","x",IF('Indicator Data'!AR83=0,0,ROUND(IF('Indicator Data'!AR83&gt;M$4,10,IF('Indicator Data'!AR83&lt;M$3,0,10-(M$4-'Indicator Data'!AR83)/(M$4-M$3)*10)),1)))</f>
        <v>0.2</v>
      </c>
      <c r="N83" s="231">
        <f t="shared" si="36"/>
        <v>0.1</v>
      </c>
      <c r="O83" s="233">
        <f t="shared" si="37"/>
        <v>2.5</v>
      </c>
      <c r="P83" s="234">
        <f>IF(AND('Indicator Data'!BE83="No data",'Indicator Data'!BF83="No data"),0,SUM('Indicator Data'!BE83:BG83)/1000)</f>
        <v>800.06399999999996</v>
      </c>
      <c r="Q83" s="230">
        <f t="shared" si="26"/>
        <v>9.6999999999999993</v>
      </c>
      <c r="R83" s="235">
        <f>P83*1000/'Indicator Data'!CA83</f>
        <v>9.5253705391212997E-3</v>
      </c>
      <c r="S83" s="230">
        <f t="shared" si="27"/>
        <v>5.6</v>
      </c>
      <c r="T83" s="236">
        <f t="shared" si="38"/>
        <v>7.7</v>
      </c>
      <c r="U83" s="237">
        <f>IF('Indicator Data'!AV83="No data","x",ROUND(IF('Indicator Data'!AV83&gt;U$4,10,IF('Indicator Data'!AV83&lt;U$3,0,10-(U$4-'Indicator Data'!AV83)/(U$4-U$3)*10)),1))</f>
        <v>0.2</v>
      </c>
      <c r="V83" s="237">
        <f>IF('Indicator Data'!AW83="No data","x",IF('Indicator Data'!AW83=0,0,ROUND(IF('Indicator Data'!AW83&gt;V$4,10,IF('Indicator Data'!AW83&lt;V$3,0,10-(V$4-'Indicator Data'!AW83)/(V$4-V$3)*10)),1)))</f>
        <v>0.3</v>
      </c>
      <c r="W83" s="230">
        <f t="shared" si="39"/>
        <v>0.25</v>
      </c>
      <c r="X83" s="230">
        <f>IF('Indicator Data'!AU83="No data","x",ROUND(IF('Indicator Data'!AU83&gt;X$4,10,IF('Indicator Data'!AU83&lt;X$3,0,10-(X$4-'Indicator Data'!AU83)/(X$4-X$3)*10)),1))</f>
        <v>0.2</v>
      </c>
      <c r="Y83" s="230" t="str">
        <f>IF('Indicator Data'!AX83="No data","x",ROUND(IF('Indicator Data'!AX83&gt;Y$4,10,IF('Indicator Data'!AX83&lt;Y$3,0,10-(Y$4-'Indicator Data'!AX83)/(Y$4-Y$3)*10)),1))</f>
        <v>x</v>
      </c>
      <c r="Z83" s="235">
        <f>IF('Indicator Data'!AY83="No data","x",IF(('Indicator Data'!AY83/'Indicator Data'!CA83)&gt;1,1,IF('Indicator Data'!AY83&gt;'Indicator Data'!AY83,1,'Indicator Data'!AY83/'Indicator Data'!CA83)))</f>
        <v>9.8234431643330841E-5</v>
      </c>
      <c r="AA83" s="230">
        <f t="shared" si="28"/>
        <v>0</v>
      </c>
      <c r="AB83" s="238">
        <f t="shared" si="29"/>
        <v>0.2</v>
      </c>
      <c r="AC83" s="230">
        <f>IF('Indicator Data'!AS83="No data","x",ROUND(IF('Indicator Data'!AS83&gt;AC$4,10,IF('Indicator Data'!AS83&lt;AC$3,0,10-(AC$4-'Indicator Data'!AS83)/(AC$4-AC$3)*10)),1))</f>
        <v>1.1000000000000001</v>
      </c>
      <c r="AD83" s="230">
        <f>IF('Indicator Data'!AT83="No data","x",ROUND(IF('Indicator Data'!AT83&gt;AD$4,10,IF('Indicator Data'!AT83&lt;AD$3,0,10-(AD$4-'Indicator Data'!AT83)/(AD$4-AD$3)*10)),1))</f>
        <v>0.9</v>
      </c>
      <c r="AE83" s="238">
        <f t="shared" si="40"/>
        <v>1</v>
      </c>
      <c r="AF83" s="234">
        <f>('Indicator Data'!BD83+'Indicator Data'!BC83*0.5+'Indicator Data'!BB83*0.25)/1000</f>
        <v>5240.7285000000002</v>
      </c>
      <c r="AG83" s="239">
        <f>AF83*1000/'Indicator Data'!CA83</f>
        <v>6.2394859483033062E-2</v>
      </c>
      <c r="AH83" s="238">
        <f t="shared" si="30"/>
        <v>6.2</v>
      </c>
      <c r="AI83" s="230">
        <f>IF('Indicator Data'!BH83="No data","x",ROUND(IF('Indicator Data'!BH83&lt;$AI$3,10,IF('Indicator Data'!BH83&gt;$AI$4,0,($AI$4-'Indicator Data'!BH83)/($AI$4-$AI$3)*10)),1))</f>
        <v>3.1</v>
      </c>
      <c r="AJ83" s="230">
        <f>IF('Indicator Data'!BI83="No data","x",ROUND(IF('Indicator Data'!BI83&gt;$AJ$4,10,IF('Indicator Data'!BI83&lt;$AJ$3,0,10-($AJ$4-'Indicator Data'!BI83)/($AJ$4-$AJ$3)*10)),1))</f>
        <v>0.2</v>
      </c>
      <c r="AK83" s="238">
        <f t="shared" si="31"/>
        <v>1.7</v>
      </c>
      <c r="AL83" s="236">
        <f t="shared" si="32"/>
        <v>2.7</v>
      </c>
      <c r="AM83" s="240">
        <f t="shared" si="33"/>
        <v>5.8</v>
      </c>
    </row>
    <row r="84" spans="1:39" s="2" customFormat="1">
      <c r="A84" s="205" t="str">
        <f>'Indicator Data'!A84</f>
        <v>Iraq</v>
      </c>
      <c r="B84" s="206" t="str">
        <f>'Indicator Data'!B84</f>
        <v>IRQ</v>
      </c>
      <c r="C84" s="241">
        <f>ROUND(IF('Indicator Data'!AL84="No data",IF((0.1022*LN('Indicator Data'!BZ84)-0.1711)&gt;C$4,0,IF((0.1022*LN('Indicator Data'!BZ84)-0.1711)&lt;C$3,10,(C$4-(0.1022*LN('Indicator Data'!BZ84)-0.1711))/(C$4-C$3)*10)),IF('Indicator Data'!AL84&gt;C$4,0,IF('Indicator Data'!AL84&lt;C$3,10,(C$4-'Indicator Data'!AL84)/(C$4-C$3)*10))),1)</f>
        <v>4.5</v>
      </c>
      <c r="D84" s="230">
        <f>IF('Indicator Data'!AM84="No data","x",ROUND((IF(LOG('Indicator Data'!AM84*1000)&gt;D$4,10,IF(LOG('Indicator Data'!AM84*1000)&lt;D$3,0,10-(D$4-LOG('Indicator Data'!AM84*1000))/(D$4-D$3)*10))),1))</f>
        <v>5.6</v>
      </c>
      <c r="E84" s="231">
        <f t="shared" si="34"/>
        <v>5.0999999999999996</v>
      </c>
      <c r="F84" s="230">
        <f>IF('Indicator Data'!AZ84="No data","x",ROUND(IF('Indicator Data'!AZ84&gt;F$4,10,IF('Indicator Data'!AZ84&lt;F$3,0,10-(F$4-'Indicator Data'!AZ84)/(F$4-F$3)*10)),1))</f>
        <v>7.7</v>
      </c>
      <c r="G84" s="230">
        <f>IF('Indicator Data'!BA84="No data","x",ROUND(IF('Indicator Data'!BA84&gt;G$4,10,IF('Indicator Data'!BA84&lt;G$3,0,10-(G$4-'Indicator Data'!BA84)/(G$4-G$3)*10)),1))</f>
        <v>1.1000000000000001</v>
      </c>
      <c r="H84" s="231">
        <f t="shared" si="35"/>
        <v>4.4000000000000004</v>
      </c>
      <c r="I84" s="232">
        <f>SUM(IF('Indicator Data'!AN84=0,0,'Indicator Data'!AN84),SUM('Indicator Data'!AO84:AP84))</f>
        <v>5882.806012</v>
      </c>
      <c r="J84" s="232">
        <f>I84/'Indicator Data'!CA84*1000000</f>
        <v>146.25658706520576</v>
      </c>
      <c r="K84" s="230">
        <f t="shared" si="25"/>
        <v>2.9</v>
      </c>
      <c r="L84" s="230">
        <f>IF('Indicator Data'!AQ84="No data","x",ROUND(IF('Indicator Data'!AQ84&gt;L$4,10,IF('Indicator Data'!AQ84&lt;L$3,0,10-(L$4-'Indicator Data'!AQ84)/(L$4-L$3)*10)),1))</f>
        <v>0.7</v>
      </c>
      <c r="M84" s="230">
        <f>IF('Indicator Data'!AR84="No data","x",IF('Indicator Data'!AR84=0,0,ROUND(IF('Indicator Data'!AR84&gt;M$4,10,IF('Indicator Data'!AR84&lt;M$3,0,10-(M$4-'Indicator Data'!AR84)/(M$4-M$3)*10)),1)))</f>
        <v>0.1</v>
      </c>
      <c r="N84" s="231">
        <f t="shared" si="36"/>
        <v>1.2</v>
      </c>
      <c r="O84" s="233">
        <f t="shared" si="37"/>
        <v>4</v>
      </c>
      <c r="P84" s="234">
        <f>IF(AND('Indicator Data'!BE84="No data",'Indicator Data'!BF84="No data"),0,SUM('Indicator Data'!BE84:BG84)/1000)</f>
        <v>1488.3879999999999</v>
      </c>
      <c r="Q84" s="230">
        <f t="shared" si="26"/>
        <v>10</v>
      </c>
      <c r="R84" s="235">
        <f>P84*1000/'Indicator Data'!CA84</f>
        <v>3.7003863235462994E-2</v>
      </c>
      <c r="S84" s="230">
        <f t="shared" si="27"/>
        <v>7.8</v>
      </c>
      <c r="T84" s="236">
        <f t="shared" si="38"/>
        <v>8.9</v>
      </c>
      <c r="U84" s="237" t="str">
        <f>IF('Indicator Data'!AV84="No data","x",ROUND(IF('Indicator Data'!AV84&gt;U$4,10,IF('Indicator Data'!AV84&lt;U$3,0,10-(U$4-'Indicator Data'!AV84)/(U$4-U$3)*10)),1))</f>
        <v>x</v>
      </c>
      <c r="V84" s="237" t="str">
        <f>IF('Indicator Data'!AW84="No data","x",IF('Indicator Data'!AW84=0,0,ROUND(IF('Indicator Data'!AW84&gt;V$4,10,IF('Indicator Data'!AW84&lt;V$3,0,10-(V$4-'Indicator Data'!AW84)/(V$4-V$3)*10)),1)))</f>
        <v>x</v>
      </c>
      <c r="W84" s="230" t="str">
        <f t="shared" si="39"/>
        <v>x</v>
      </c>
      <c r="X84" s="230">
        <f>IF('Indicator Data'!AU84="No data","x",ROUND(IF('Indicator Data'!AU84&gt;X$4,10,IF('Indicator Data'!AU84&lt;X$3,0,10-(X$4-'Indicator Data'!AU84)/(X$4-X$3)*10)),1))</f>
        <v>0.7</v>
      </c>
      <c r="Y84" s="230" t="str">
        <f>IF('Indicator Data'!AX84="No data","x",ROUND(IF('Indicator Data'!AX84&gt;Y$4,10,IF('Indicator Data'!AX84&lt;Y$3,0,10-(Y$4-'Indicator Data'!AX84)/(Y$4-Y$3)*10)),1))</f>
        <v>x</v>
      </c>
      <c r="Z84" s="235">
        <f>IF('Indicator Data'!AY84="No data","x",IF(('Indicator Data'!AY84/'Indicator Data'!CA84)&gt;1,1,IF('Indicator Data'!AY84&gt;'Indicator Data'!AY84,1,'Indicator Data'!AY84/'Indicator Data'!CA84)))</f>
        <v>5.3961982425608866E-2</v>
      </c>
      <c r="AA84" s="230">
        <f t="shared" si="28"/>
        <v>0.6</v>
      </c>
      <c r="AB84" s="238">
        <f t="shared" si="29"/>
        <v>0.7</v>
      </c>
      <c r="AC84" s="230">
        <f>IF('Indicator Data'!AS84="No data","x",ROUND(IF('Indicator Data'!AS84&gt;AC$4,10,IF('Indicator Data'!AS84&lt;AC$3,0,10-(AC$4-'Indicator Data'!AS84)/(AC$4-AC$3)*10)),1))</f>
        <v>2</v>
      </c>
      <c r="AD84" s="230">
        <f>IF('Indicator Data'!AT84="No data","x",ROUND(IF('Indicator Data'!AT84&gt;AD$4,10,IF('Indicator Data'!AT84&lt;AD$3,0,10-(AD$4-'Indicator Data'!AT84)/(AD$4-AD$3)*10)),1))</f>
        <v>0.9</v>
      </c>
      <c r="AE84" s="238">
        <f t="shared" si="40"/>
        <v>1.5</v>
      </c>
      <c r="AF84" s="234">
        <f>('Indicator Data'!BD84+'Indicator Data'!BC84*0.5+'Indicator Data'!BB84*0.25)/1000</f>
        <v>2.2162500000000001</v>
      </c>
      <c r="AG84" s="239">
        <f>AF84*1000/'Indicator Data'!CA84</f>
        <v>5.5099753488737389E-5</v>
      </c>
      <c r="AH84" s="238">
        <f t="shared" si="30"/>
        <v>0</v>
      </c>
      <c r="AI84" s="230">
        <f>IF('Indicator Data'!BH84="No data","x",ROUND(IF('Indicator Data'!BH84&lt;$AI$3,10,IF('Indicator Data'!BH84&gt;$AI$4,0,($AI$4-'Indicator Data'!BH84)/($AI$4-$AI$3)*10)),1))</f>
        <v>6.9</v>
      </c>
      <c r="AJ84" s="230">
        <f>IF('Indicator Data'!BI84="No data","x",ROUND(IF('Indicator Data'!BI84&gt;$AJ$4,10,IF('Indicator Data'!BI84&lt;$AJ$3,0,10-($AJ$4-'Indicator Data'!BI84)/($AJ$4-$AJ$3)*10)),1))</f>
        <v>10</v>
      </c>
      <c r="AK84" s="238">
        <f t="shared" si="31"/>
        <v>8.5</v>
      </c>
      <c r="AL84" s="236">
        <f t="shared" si="32"/>
        <v>3.8</v>
      </c>
      <c r="AM84" s="240">
        <f t="shared" si="33"/>
        <v>7.1</v>
      </c>
    </row>
    <row r="85" spans="1:39" s="2" customFormat="1">
      <c r="A85" s="205" t="str">
        <f>'Indicator Data'!A85</f>
        <v>Ireland</v>
      </c>
      <c r="B85" s="206" t="str">
        <f>'Indicator Data'!B85</f>
        <v>IRL</v>
      </c>
      <c r="C85" s="241">
        <f>ROUND(IF('Indicator Data'!AL85="No data",IF((0.1022*LN('Indicator Data'!BZ85)-0.1711)&gt;C$4,0,IF((0.1022*LN('Indicator Data'!BZ85)-0.1711)&lt;C$3,10,(C$4-(0.1022*LN('Indicator Data'!BZ85)-0.1711))/(C$4-C$3)*10)),IF('Indicator Data'!AL85&gt;C$4,0,IF('Indicator Data'!AL85&lt;C$3,10,(C$4-'Indicator Data'!AL85)/(C$4-C$3)*10))),1)</f>
        <v>0</v>
      </c>
      <c r="D85" s="230" t="str">
        <f>IF('Indicator Data'!AM85="No data","x",ROUND((IF(LOG('Indicator Data'!AM85*1000)&gt;D$4,10,IF(LOG('Indicator Data'!AM85*1000)&lt;D$3,0,10-(D$4-LOG('Indicator Data'!AM85*1000))/(D$4-D$3)*10))),1))</f>
        <v>x</v>
      </c>
      <c r="E85" s="231">
        <f t="shared" si="34"/>
        <v>0</v>
      </c>
      <c r="F85" s="230">
        <f>IF('Indicator Data'!AZ85="No data","x",ROUND(IF('Indicator Data'!AZ85&gt;F$4,10,IF('Indicator Data'!AZ85&lt;F$3,0,10-(F$4-'Indicator Data'!AZ85)/(F$4-F$3)*10)),1))</f>
        <v>1.2</v>
      </c>
      <c r="G85" s="230">
        <f>IF('Indicator Data'!BA85="No data","x",ROUND(IF('Indicator Data'!BA85&gt;G$4,10,IF('Indicator Data'!BA85&lt;G$3,0,10-(G$4-'Indicator Data'!BA85)/(G$4-G$3)*10)),1))</f>
        <v>1.6</v>
      </c>
      <c r="H85" s="231">
        <f t="shared" si="35"/>
        <v>1.4</v>
      </c>
      <c r="I85" s="232">
        <f>SUM(IF('Indicator Data'!AN85=0,0,'Indicator Data'!AN85),SUM('Indicator Data'!AO85:AP85))</f>
        <v>-3.7014459999999998</v>
      </c>
      <c r="J85" s="232">
        <f>I85/'Indicator Data'!CA85*1000000</f>
        <v>-0.74961501042165368</v>
      </c>
      <c r="K85" s="230">
        <f t="shared" si="25"/>
        <v>0</v>
      </c>
      <c r="L85" s="230" t="str">
        <f>IF('Indicator Data'!AQ85="No data","x",ROUND(IF('Indicator Data'!AQ85&gt;L$4,10,IF('Indicator Data'!AQ85&lt;L$3,0,10-(L$4-'Indicator Data'!AQ85)/(L$4-L$3)*10)),1))</f>
        <v>x</v>
      </c>
      <c r="M85" s="230">
        <f>IF('Indicator Data'!AR85="No data","x",IF('Indicator Data'!AR85=0,0,ROUND(IF('Indicator Data'!AR85&gt;M$4,10,IF('Indicator Data'!AR85&lt;M$3,0,10-(M$4-'Indicator Data'!AR85)/(M$4-M$3)*10)),1)))</f>
        <v>0</v>
      </c>
      <c r="N85" s="231">
        <f t="shared" si="36"/>
        <v>0</v>
      </c>
      <c r="O85" s="233">
        <f t="shared" si="37"/>
        <v>0.4</v>
      </c>
      <c r="P85" s="234">
        <f>IF(AND('Indicator Data'!BE85="No data",'Indicator Data'!BF85="No data"),0,SUM('Indicator Data'!BE85:BG85)/1000)</f>
        <v>16.463000000000001</v>
      </c>
      <c r="Q85" s="230">
        <f t="shared" si="26"/>
        <v>4.0999999999999996</v>
      </c>
      <c r="R85" s="235">
        <f>P85*1000/'Indicator Data'!CA85</f>
        <v>3.3340786051104581E-3</v>
      </c>
      <c r="S85" s="230">
        <f t="shared" si="27"/>
        <v>4.3</v>
      </c>
      <c r="T85" s="236">
        <f t="shared" si="38"/>
        <v>4.2</v>
      </c>
      <c r="U85" s="237">
        <f>IF('Indicator Data'!AV85="No data","x",ROUND(IF('Indicator Data'!AV85&gt;U$4,10,IF('Indicator Data'!AV85&lt;U$3,0,10-(U$4-'Indicator Data'!AV85)/(U$4-U$3)*10)),1))</f>
        <v>0.4</v>
      </c>
      <c r="V85" s="237" t="str">
        <f>IF('Indicator Data'!AW85="No data","x",IF('Indicator Data'!AW85=0,0,ROUND(IF('Indicator Data'!AW85&gt;V$4,10,IF('Indicator Data'!AW85&lt;V$3,0,10-(V$4-'Indicator Data'!AW85)/(V$4-V$3)*10)),1)))</f>
        <v>x</v>
      </c>
      <c r="W85" s="230">
        <f t="shared" si="39"/>
        <v>0.4</v>
      </c>
      <c r="X85" s="230">
        <f>IF('Indicator Data'!AU85="No data","x",ROUND(IF('Indicator Data'!AU85&gt;X$4,10,IF('Indicator Data'!AU85&lt;X$3,0,10-(X$4-'Indicator Data'!AU85)/(X$4-X$3)*10)),1))</f>
        <v>0.1</v>
      </c>
      <c r="Y85" s="230" t="str">
        <f>IF('Indicator Data'!AX85="No data","x",ROUND(IF('Indicator Data'!AX85&gt;Y$4,10,IF('Indicator Data'!AX85&lt;Y$3,0,10-(Y$4-'Indicator Data'!AX85)/(Y$4-Y$3)*10)),1))</f>
        <v>x</v>
      </c>
      <c r="Z85" s="235">
        <f>IF('Indicator Data'!AY85="No data","x",IF(('Indicator Data'!AY85/'Indicator Data'!CA85)&gt;1,1,IF('Indicator Data'!AY85&gt;'Indicator Data'!AY85,1,'Indicator Data'!AY85/'Indicator Data'!CA85)))</f>
        <v>0</v>
      </c>
      <c r="AA85" s="230">
        <f t="shared" si="28"/>
        <v>0</v>
      </c>
      <c r="AB85" s="238">
        <f t="shared" si="29"/>
        <v>0.2</v>
      </c>
      <c r="AC85" s="230">
        <f>IF('Indicator Data'!AS85="No data","x",ROUND(IF('Indicator Data'!AS85&gt;AC$4,10,IF('Indicator Data'!AS85&lt;AC$3,0,10-(AC$4-'Indicator Data'!AS85)/(AC$4-AC$3)*10)),1))</f>
        <v>0.3</v>
      </c>
      <c r="AD85" s="230" t="str">
        <f>IF('Indicator Data'!AT85="No data","x",ROUND(IF('Indicator Data'!AT85&gt;AD$4,10,IF('Indicator Data'!AT85&lt;AD$3,0,10-(AD$4-'Indicator Data'!AT85)/(AD$4-AD$3)*10)),1))</f>
        <v>x</v>
      </c>
      <c r="AE85" s="238">
        <f t="shared" si="40"/>
        <v>0.3</v>
      </c>
      <c r="AF85" s="234">
        <f>('Indicator Data'!BD85+'Indicator Data'!BC85*0.5+'Indicator Data'!BB85*0.25)/1000</f>
        <v>0</v>
      </c>
      <c r="AG85" s="239">
        <f>AF85*1000/'Indicator Data'!CA85</f>
        <v>0</v>
      </c>
      <c r="AH85" s="238">
        <f t="shared" si="30"/>
        <v>0</v>
      </c>
      <c r="AI85" s="230">
        <f>IF('Indicator Data'!BH85="No data","x",ROUND(IF('Indicator Data'!BH85&lt;$AI$3,10,IF('Indicator Data'!BH85&gt;$AI$4,0,($AI$4-'Indicator Data'!BH85)/($AI$4-$AI$3)*10)),1))</f>
        <v>0</v>
      </c>
      <c r="AJ85" s="230">
        <f>IF('Indicator Data'!BI85="No data","x",ROUND(IF('Indicator Data'!BI85&gt;$AJ$4,10,IF('Indicator Data'!BI85&lt;$AJ$3,0,10-($AJ$4-'Indicator Data'!BI85)/($AJ$4-$AJ$3)*10)),1))</f>
        <v>0</v>
      </c>
      <c r="AK85" s="238">
        <f t="shared" si="31"/>
        <v>0</v>
      </c>
      <c r="AL85" s="236">
        <f t="shared" si="32"/>
        <v>0.1</v>
      </c>
      <c r="AM85" s="240">
        <f t="shared" si="33"/>
        <v>2.4</v>
      </c>
    </row>
    <row r="86" spans="1:39" s="2" customFormat="1">
      <c r="A86" s="205" t="str">
        <f>'Indicator Data'!A86</f>
        <v>Israel</v>
      </c>
      <c r="B86" s="206" t="str">
        <f>'Indicator Data'!B86</f>
        <v>ISR</v>
      </c>
      <c r="C86" s="241">
        <f>ROUND(IF('Indicator Data'!AL86="No data",IF((0.1022*LN('Indicator Data'!BZ86)-0.1711)&gt;C$4,0,IF((0.1022*LN('Indicator Data'!BZ86)-0.1711)&lt;C$3,10,(C$4-(0.1022*LN('Indicator Data'!BZ86)-0.1711))/(C$4-C$3)*10)),IF('Indicator Data'!AL86&gt;C$4,0,IF('Indicator Data'!AL86&lt;C$3,10,(C$4-'Indicator Data'!AL86)/(C$4-C$3)*10))),1)</f>
        <v>0</v>
      </c>
      <c r="D86" s="230" t="str">
        <f>IF('Indicator Data'!AM86="No data","x",ROUND((IF(LOG('Indicator Data'!AM86*1000)&gt;D$4,10,IF(LOG('Indicator Data'!AM86*1000)&lt;D$3,0,10-(D$4-LOG('Indicator Data'!AM86*1000))/(D$4-D$3)*10))),1))</f>
        <v>x</v>
      </c>
      <c r="E86" s="231">
        <f t="shared" si="34"/>
        <v>0</v>
      </c>
      <c r="F86" s="230">
        <f>IF('Indicator Data'!AZ86="No data","x",ROUND(IF('Indicator Data'!AZ86&gt;F$4,10,IF('Indicator Data'!AZ86&lt;F$3,0,10-(F$4-'Indicator Data'!AZ86)/(F$4-F$3)*10)),1))</f>
        <v>1.5</v>
      </c>
      <c r="G86" s="230">
        <f>IF('Indicator Data'!BA86="No data","x",ROUND(IF('Indicator Data'!BA86&gt;G$4,10,IF('Indicator Data'!BA86&lt;G$3,0,10-(G$4-'Indicator Data'!BA86)/(G$4-G$3)*10)),1))</f>
        <v>3.5</v>
      </c>
      <c r="H86" s="231">
        <f t="shared" si="35"/>
        <v>2.5</v>
      </c>
      <c r="I86" s="232">
        <f>SUM(IF('Indicator Data'!AN86=0,0,'Indicator Data'!AN86),SUM('Indicator Data'!AO86:AP86))</f>
        <v>0.91019399999999995</v>
      </c>
      <c r="J86" s="232">
        <f>I86/'Indicator Data'!CA86*1000000</f>
        <v>0.1051573783776196</v>
      </c>
      <c r="K86" s="230">
        <f t="shared" si="25"/>
        <v>0</v>
      </c>
      <c r="L86" s="230" t="str">
        <f>IF('Indicator Data'!AQ86="No data","x",ROUND(IF('Indicator Data'!AQ86&gt;L$4,10,IF('Indicator Data'!AQ86&lt;L$3,0,10-(L$4-'Indicator Data'!AQ86)/(L$4-L$3)*10)),1))</f>
        <v>x</v>
      </c>
      <c r="M86" s="230">
        <f>IF('Indicator Data'!AR86="No data","x",IF('Indicator Data'!AR86=0,0,ROUND(IF('Indicator Data'!AR86&gt;M$4,10,IF('Indicator Data'!AR86&lt;M$3,0,10-(M$4-'Indicator Data'!AR86)/(M$4-M$3)*10)),1)))</f>
        <v>0.1</v>
      </c>
      <c r="N86" s="231">
        <f t="shared" si="36"/>
        <v>0.1</v>
      </c>
      <c r="O86" s="233">
        <f t="shared" si="37"/>
        <v>0.7</v>
      </c>
      <c r="P86" s="234">
        <f>IF(AND('Indicator Data'!BE86="No data",'Indicator Data'!BF86="No data"),0,SUM('Indicator Data'!BE86:BG86)/1000)</f>
        <v>34.415999999999997</v>
      </c>
      <c r="Q86" s="230">
        <f t="shared" si="26"/>
        <v>5.0999999999999996</v>
      </c>
      <c r="R86" s="235">
        <f>P86*1000/'Indicator Data'!CA86</f>
        <v>3.9761812693163839E-3</v>
      </c>
      <c r="S86" s="230">
        <f t="shared" si="27"/>
        <v>4.5</v>
      </c>
      <c r="T86" s="236">
        <f t="shared" si="38"/>
        <v>4.8</v>
      </c>
      <c r="U86" s="237" t="str">
        <f>IF('Indicator Data'!AV86="No data","x",ROUND(IF('Indicator Data'!AV86&gt;U$4,10,IF('Indicator Data'!AV86&lt;U$3,0,10-(U$4-'Indicator Data'!AV86)/(U$4-U$3)*10)),1))</f>
        <v>x</v>
      </c>
      <c r="V86" s="237" t="str">
        <f>IF('Indicator Data'!AW86="No data","x",IF('Indicator Data'!AW86=0,0,ROUND(IF('Indicator Data'!AW86&gt;V$4,10,IF('Indicator Data'!AW86&lt;V$3,0,10-(V$4-'Indicator Data'!AW86)/(V$4-V$3)*10)),1)))</f>
        <v>x</v>
      </c>
      <c r="W86" s="230" t="str">
        <f t="shared" si="39"/>
        <v>x</v>
      </c>
      <c r="X86" s="230">
        <f>IF('Indicator Data'!AU86="No data","x",ROUND(IF('Indicator Data'!AU86&gt;X$4,10,IF('Indicator Data'!AU86&lt;X$3,0,10-(X$4-'Indicator Data'!AU86)/(X$4-X$3)*10)),1))</f>
        <v>0.1</v>
      </c>
      <c r="Y86" s="230" t="str">
        <f>IF('Indicator Data'!AX86="No data","x",ROUND(IF('Indicator Data'!AX86&gt;Y$4,10,IF('Indicator Data'!AX86&lt;Y$3,0,10-(Y$4-'Indicator Data'!AX86)/(Y$4-Y$3)*10)),1))</f>
        <v>x</v>
      </c>
      <c r="Z86" s="235">
        <f>IF('Indicator Data'!AY86="No data","x",IF(('Indicator Data'!AY86/'Indicator Data'!CA86)&gt;1,1,IF('Indicator Data'!AY86&gt;'Indicator Data'!AY86,1,'Indicator Data'!AY86/'Indicator Data'!CA86)))</f>
        <v>0</v>
      </c>
      <c r="AA86" s="230">
        <f t="shared" si="28"/>
        <v>0</v>
      </c>
      <c r="AB86" s="238">
        <f t="shared" si="29"/>
        <v>0.1</v>
      </c>
      <c r="AC86" s="230">
        <f>IF('Indicator Data'!AS86="No data","x",ROUND(IF('Indicator Data'!AS86&gt;AC$4,10,IF('Indicator Data'!AS86&lt;AC$3,0,10-(AC$4-'Indicator Data'!AS86)/(AC$4-AC$3)*10)),1))</f>
        <v>0.3</v>
      </c>
      <c r="AD86" s="230" t="str">
        <f>IF('Indicator Data'!AT86="No data","x",ROUND(IF('Indicator Data'!AT86&gt;AD$4,10,IF('Indicator Data'!AT86&lt;AD$3,0,10-(AD$4-'Indicator Data'!AT86)/(AD$4-AD$3)*10)),1))</f>
        <v>x</v>
      </c>
      <c r="AE86" s="238">
        <f t="shared" si="40"/>
        <v>0.3</v>
      </c>
      <c r="AF86" s="234">
        <f>('Indicator Data'!BD86+'Indicator Data'!BC86*0.5+'Indicator Data'!BB86*0.25)/1000</f>
        <v>1.0500000000000001E-2</v>
      </c>
      <c r="AG86" s="239">
        <f>AF86*1000/'Indicator Data'!CA86</f>
        <v>1.2130957498786038E-6</v>
      </c>
      <c r="AH86" s="238">
        <f t="shared" si="30"/>
        <v>0</v>
      </c>
      <c r="AI86" s="230">
        <f>IF('Indicator Data'!BH86="No data","x",ROUND(IF('Indicator Data'!BH86&lt;$AI$3,10,IF('Indicator Data'!BH86&gt;$AI$4,0,($AI$4-'Indicator Data'!BH86)/($AI$4-$AI$3)*10)),1))</f>
        <v>0</v>
      </c>
      <c r="AJ86" s="230">
        <f>IF('Indicator Data'!BI86="No data","x",ROUND(IF('Indicator Data'!BI86&gt;$AJ$4,10,IF('Indicator Data'!BI86&lt;$AJ$3,0,10-($AJ$4-'Indicator Data'!BI86)/($AJ$4-$AJ$3)*10)),1))</f>
        <v>0</v>
      </c>
      <c r="AK86" s="238">
        <f t="shared" si="31"/>
        <v>0</v>
      </c>
      <c r="AL86" s="236">
        <f t="shared" si="32"/>
        <v>0.1</v>
      </c>
      <c r="AM86" s="240">
        <f t="shared" si="33"/>
        <v>2.8</v>
      </c>
    </row>
    <row r="87" spans="1:39" s="2" customFormat="1">
      <c r="A87" s="205" t="str">
        <f>'Indicator Data'!A87</f>
        <v>Italy</v>
      </c>
      <c r="B87" s="206" t="str">
        <f>'Indicator Data'!B87</f>
        <v>ITA</v>
      </c>
      <c r="C87" s="241">
        <f>ROUND(IF('Indicator Data'!AL87="No data",IF((0.1022*LN('Indicator Data'!BZ87)-0.1711)&gt;C$4,0,IF((0.1022*LN('Indicator Data'!BZ87)-0.1711)&lt;C$3,10,(C$4-(0.1022*LN('Indicator Data'!BZ87)-0.1711))/(C$4-C$3)*10)),IF('Indicator Data'!AL87&gt;C$4,0,IF('Indicator Data'!AL87&lt;C$3,10,(C$4-'Indicator Data'!AL87)/(C$4-C$3)*10))),1)</f>
        <v>0.2</v>
      </c>
      <c r="D87" s="230" t="str">
        <f>IF('Indicator Data'!AM87="No data","x",ROUND((IF(LOG('Indicator Data'!AM87*1000)&gt;D$4,10,IF(LOG('Indicator Data'!AM87*1000)&lt;D$3,0,10-(D$4-LOG('Indicator Data'!AM87*1000))/(D$4-D$3)*10))),1))</f>
        <v>x</v>
      </c>
      <c r="E87" s="231">
        <f t="shared" si="34"/>
        <v>0.2</v>
      </c>
      <c r="F87" s="230">
        <f>IF('Indicator Data'!AZ87="No data","x",ROUND(IF('Indicator Data'!AZ87&gt;F$4,10,IF('Indicator Data'!AZ87&lt;F$3,0,10-(F$4-'Indicator Data'!AZ87)/(F$4-F$3)*10)),1))</f>
        <v>0.9</v>
      </c>
      <c r="G87" s="230">
        <f>IF('Indicator Data'!BA87="No data","x",ROUND(IF('Indicator Data'!BA87&gt;G$4,10,IF('Indicator Data'!BA87&lt;G$3,0,10-(G$4-'Indicator Data'!BA87)/(G$4-G$3)*10)),1))</f>
        <v>2.7</v>
      </c>
      <c r="H87" s="231">
        <f t="shared" si="35"/>
        <v>1.8</v>
      </c>
      <c r="I87" s="232">
        <f>SUM(IF('Indicator Data'!AN87=0,0,'Indicator Data'!AN87),SUM('Indicator Data'!AO87:AP87))</f>
        <v>6.8510989999999996</v>
      </c>
      <c r="J87" s="232">
        <f>I87/'Indicator Data'!CA87*1000000</f>
        <v>0.11331279960638965</v>
      </c>
      <c r="K87" s="230">
        <f t="shared" si="25"/>
        <v>0</v>
      </c>
      <c r="L87" s="230" t="str">
        <f>IF('Indicator Data'!AQ87="No data","x",ROUND(IF('Indicator Data'!AQ87&gt;L$4,10,IF('Indicator Data'!AQ87&lt;L$3,0,10-(L$4-'Indicator Data'!AQ87)/(L$4-L$3)*10)),1))</f>
        <v>x</v>
      </c>
      <c r="M87" s="230">
        <f>IF('Indicator Data'!AR87="No data","x",IF('Indicator Data'!AR87=0,0,ROUND(IF('Indicator Data'!AR87&gt;M$4,10,IF('Indicator Data'!AR87&lt;M$3,0,10-(M$4-'Indicator Data'!AR87)/(M$4-M$3)*10)),1)))</f>
        <v>0.2</v>
      </c>
      <c r="N87" s="231">
        <f t="shared" si="36"/>
        <v>0.1</v>
      </c>
      <c r="O87" s="233">
        <f t="shared" si="37"/>
        <v>0.6</v>
      </c>
      <c r="P87" s="234">
        <f>IF(AND('Indicator Data'!BE87="No data",'Indicator Data'!BF87="No data"),0,SUM('Indicator Data'!BE87:BG87)/1000)</f>
        <v>181.934</v>
      </c>
      <c r="Q87" s="230">
        <f t="shared" si="26"/>
        <v>7.5</v>
      </c>
      <c r="R87" s="235">
        <f>P87*1000/'Indicator Data'!CA87</f>
        <v>3.0090721041381679E-3</v>
      </c>
      <c r="S87" s="230">
        <f t="shared" si="27"/>
        <v>4.2</v>
      </c>
      <c r="T87" s="236">
        <f t="shared" si="38"/>
        <v>5.9</v>
      </c>
      <c r="U87" s="237">
        <f>IF('Indicator Data'!AV87="No data","x",ROUND(IF('Indicator Data'!AV87&gt;U$4,10,IF('Indicator Data'!AV87&lt;U$3,0,10-(U$4-'Indicator Data'!AV87)/(U$4-U$3)*10)),1))</f>
        <v>0.4</v>
      </c>
      <c r="V87" s="237">
        <f>IF('Indicator Data'!AW87="No data","x",IF('Indicator Data'!AW87=0,0,ROUND(IF('Indicator Data'!AW87&gt;V$4,10,IF('Indicator Data'!AW87&lt;V$3,0,10-(V$4-'Indicator Data'!AW87)/(V$4-V$3)*10)),1)))</f>
        <v>0.3</v>
      </c>
      <c r="W87" s="230">
        <f t="shared" si="39"/>
        <v>0.35</v>
      </c>
      <c r="X87" s="230">
        <f>IF('Indicator Data'!AU87="No data","x",ROUND(IF('Indicator Data'!AU87&gt;X$4,10,IF('Indicator Data'!AU87&lt;X$3,0,10-(X$4-'Indicator Data'!AU87)/(X$4-X$3)*10)),1))</f>
        <v>0.1</v>
      </c>
      <c r="Y87" s="230" t="str">
        <f>IF('Indicator Data'!AX87="No data","x",ROUND(IF('Indicator Data'!AX87&gt;Y$4,10,IF('Indicator Data'!AX87&lt;Y$3,0,10-(Y$4-'Indicator Data'!AX87)/(Y$4-Y$3)*10)),1))</f>
        <v>x</v>
      </c>
      <c r="Z87" s="235">
        <f>IF('Indicator Data'!AY87="No data","x",IF(('Indicator Data'!AY87/'Indicator Data'!CA87)&gt;1,1,IF('Indicator Data'!AY87&gt;'Indicator Data'!AY87,1,'Indicator Data'!AY87/'Indicator Data'!CA87)))</f>
        <v>1.6539360999803051E-8</v>
      </c>
      <c r="AA87" s="230">
        <f t="shared" si="28"/>
        <v>0</v>
      </c>
      <c r="AB87" s="238">
        <f t="shared" si="29"/>
        <v>0.2</v>
      </c>
      <c r="AC87" s="230">
        <f>IF('Indicator Data'!AS87="No data","x",ROUND(IF('Indicator Data'!AS87&gt;AC$4,10,IF('Indicator Data'!AS87&lt;AC$3,0,10-(AC$4-'Indicator Data'!AS87)/(AC$4-AC$3)*10)),1))</f>
        <v>0.2</v>
      </c>
      <c r="AD87" s="230" t="str">
        <f>IF('Indicator Data'!AT87="No data","x",ROUND(IF('Indicator Data'!AT87&gt;AD$4,10,IF('Indicator Data'!AT87&lt;AD$3,0,10-(AD$4-'Indicator Data'!AT87)/(AD$4-AD$3)*10)),1))</f>
        <v>x</v>
      </c>
      <c r="AE87" s="238">
        <f t="shared" si="40"/>
        <v>0.2</v>
      </c>
      <c r="AF87" s="234">
        <f>('Indicator Data'!BD87+'Indicator Data'!BC87*0.5+'Indicator Data'!BB87*0.25)/1000</f>
        <v>13.0025</v>
      </c>
      <c r="AG87" s="239">
        <f>AF87*1000/'Indicator Data'!CA87</f>
        <v>2.1505304139993916E-4</v>
      </c>
      <c r="AH87" s="238">
        <f t="shared" si="30"/>
        <v>0</v>
      </c>
      <c r="AI87" s="230">
        <f>IF('Indicator Data'!BH87="No data","x",ROUND(IF('Indicator Data'!BH87&lt;$AI$3,10,IF('Indicator Data'!BH87&gt;$AI$4,0,($AI$4-'Indicator Data'!BH87)/($AI$4-$AI$3)*10)),1))</f>
        <v>1.3</v>
      </c>
      <c r="AJ87" s="230">
        <f>IF('Indicator Data'!BI87="No data","x",ROUND(IF('Indicator Data'!BI87&gt;$AJ$4,10,IF('Indicator Data'!BI87&lt;$AJ$3,0,10-($AJ$4-'Indicator Data'!BI87)/($AJ$4-$AJ$3)*10)),1))</f>
        <v>0</v>
      </c>
      <c r="AK87" s="238">
        <f t="shared" si="31"/>
        <v>0.7</v>
      </c>
      <c r="AL87" s="236">
        <f t="shared" si="32"/>
        <v>0.3</v>
      </c>
      <c r="AM87" s="240">
        <f t="shared" si="33"/>
        <v>3.6</v>
      </c>
    </row>
    <row r="88" spans="1:39" s="2" customFormat="1">
      <c r="A88" s="205" t="str">
        <f>'Indicator Data'!A88</f>
        <v>Jamaica</v>
      </c>
      <c r="B88" s="206" t="str">
        <f>'Indicator Data'!B88</f>
        <v>JAM</v>
      </c>
      <c r="C88" s="241">
        <f>ROUND(IF('Indicator Data'!AL88="No data",IF((0.1022*LN('Indicator Data'!BZ88)-0.1711)&gt;C$4,0,IF((0.1022*LN('Indicator Data'!BZ88)-0.1711)&lt;C$3,10,(C$4-(0.1022*LN('Indicator Data'!BZ88)-0.1711))/(C$4-C$3)*10)),IF('Indicator Data'!AL88&gt;C$4,0,IF('Indicator Data'!AL88&lt;C$3,10,(C$4-'Indicator Data'!AL88)/(C$4-C$3)*10))),1)</f>
        <v>3.3</v>
      </c>
      <c r="D88" s="230">
        <f>IF('Indicator Data'!AM88="No data","x",ROUND((IF(LOG('Indicator Data'!AM88*1000)&gt;D$4,10,IF(LOG('Indicator Data'!AM88*1000)&lt;D$3,0,10-(D$4-LOG('Indicator Data'!AM88*1000))/(D$4-D$3)*10))),1))</f>
        <v>4.7</v>
      </c>
      <c r="E88" s="231">
        <f t="shared" si="34"/>
        <v>4</v>
      </c>
      <c r="F88" s="230">
        <f>IF('Indicator Data'!AZ88="No data","x",ROUND(IF('Indicator Data'!AZ88&gt;F$4,10,IF('Indicator Data'!AZ88&lt;F$3,0,10-(F$4-'Indicator Data'!AZ88)/(F$4-F$3)*10)),1))</f>
        <v>5.3</v>
      </c>
      <c r="G88" s="230" t="str">
        <f>IF('Indicator Data'!BA88="No data","x",ROUND(IF('Indicator Data'!BA88&gt;G$4,10,IF('Indicator Data'!BA88&lt;G$3,0,10-(G$4-'Indicator Data'!BA88)/(G$4-G$3)*10)),1))</f>
        <v>x</v>
      </c>
      <c r="H88" s="231">
        <f t="shared" si="35"/>
        <v>5.3</v>
      </c>
      <c r="I88" s="232">
        <f>SUM(IF('Indicator Data'!AN88=0,0,'Indicator Data'!AN88),SUM('Indicator Data'!AO88:AP88))</f>
        <v>119.389</v>
      </c>
      <c r="J88" s="232">
        <f>I88/'Indicator Data'!CA88*1000000</f>
        <v>40.318307582735287</v>
      </c>
      <c r="K88" s="230">
        <f t="shared" si="25"/>
        <v>0.8</v>
      </c>
      <c r="L88" s="230">
        <f>IF('Indicator Data'!AQ88="No data","x",ROUND(IF('Indicator Data'!AQ88&gt;L$4,10,IF('Indicator Data'!AQ88&lt;L$3,0,10-(L$4-'Indicator Data'!AQ88)/(L$4-L$3)*10)),1))</f>
        <v>0.5</v>
      </c>
      <c r="M88" s="230">
        <f>IF('Indicator Data'!AR88="No data","x",IF('Indicator Data'!AR88=0,0,ROUND(IF('Indicator Data'!AR88&gt;M$4,10,IF('Indicator Data'!AR88&lt;M$3,0,10-(M$4-'Indicator Data'!AR88)/(M$4-M$3)*10)),1)))</f>
        <v>7.1</v>
      </c>
      <c r="N88" s="231">
        <f t="shared" si="36"/>
        <v>2.8</v>
      </c>
      <c r="O88" s="233">
        <f t="shared" si="37"/>
        <v>4</v>
      </c>
      <c r="P88" s="234">
        <f>IF(AND('Indicator Data'!BE88="No data",'Indicator Data'!BF88="No data"),0,SUM('Indicator Data'!BE88:BG88)/1000)</f>
        <v>0.104</v>
      </c>
      <c r="Q88" s="230">
        <f t="shared" si="26"/>
        <v>0</v>
      </c>
      <c r="R88" s="235">
        <f>P88*1000/'Indicator Data'!CA88</f>
        <v>3.5121359493793144E-5</v>
      </c>
      <c r="S88" s="230">
        <f t="shared" si="27"/>
        <v>0</v>
      </c>
      <c r="T88" s="236">
        <f t="shared" si="38"/>
        <v>0</v>
      </c>
      <c r="U88" s="237">
        <f>IF('Indicator Data'!AV88="No data","x",ROUND(IF('Indicator Data'!AV88&gt;U$4,10,IF('Indicator Data'!AV88&lt;U$3,0,10-(U$4-'Indicator Data'!AV88)/(U$4-U$3)*10)),1))</f>
        <v>2.8</v>
      </c>
      <c r="V88" s="237">
        <f>IF('Indicator Data'!AW88="No data","x",IF('Indicator Data'!AW88=0,0,ROUND(IF('Indicator Data'!AW88&gt;V$4,10,IF('Indicator Data'!AW88&lt;V$3,0,10-(V$4-'Indicator Data'!AW88)/(V$4-V$3)*10)),1)))</f>
        <v>3</v>
      </c>
      <c r="W88" s="230">
        <f t="shared" si="39"/>
        <v>2.9</v>
      </c>
      <c r="X88" s="230">
        <f>IF('Indicator Data'!AU88="No data","x",ROUND(IF('Indicator Data'!AU88&gt;X$4,10,IF('Indicator Data'!AU88&lt;X$3,0,10-(X$4-'Indicator Data'!AU88)/(X$4-X$3)*10)),1))</f>
        <v>0.1</v>
      </c>
      <c r="Y88" s="230" t="str">
        <f>IF('Indicator Data'!AX88="No data","x",ROUND(IF('Indicator Data'!AX88&gt;Y$4,10,IF('Indicator Data'!AX88&lt;Y$3,0,10-(Y$4-'Indicator Data'!AX88)/(Y$4-Y$3)*10)),1))</f>
        <v>x</v>
      </c>
      <c r="Z88" s="235">
        <f>IF('Indicator Data'!AY88="No data","x",IF(('Indicator Data'!AY88/'Indicator Data'!CA88)&gt;1,1,IF('Indicator Data'!AY88&gt;'Indicator Data'!AY88,1,'Indicator Data'!AY88/'Indicator Data'!CA88)))</f>
        <v>2.5530526708949629E-3</v>
      </c>
      <c r="AA88" s="230">
        <f t="shared" si="28"/>
        <v>0</v>
      </c>
      <c r="AB88" s="238">
        <f t="shared" si="29"/>
        <v>1</v>
      </c>
      <c r="AC88" s="230">
        <f>IF('Indicator Data'!AS88="No data","x",ROUND(IF('Indicator Data'!AS88&gt;AC$4,10,IF('Indicator Data'!AS88&lt;AC$3,0,10-(AC$4-'Indicator Data'!AS88)/(AC$4-AC$3)*10)),1))</f>
        <v>1.1000000000000001</v>
      </c>
      <c r="AD88" s="230">
        <f>IF('Indicator Data'!AT88="No data","x",ROUND(IF('Indicator Data'!AT88&gt;AD$4,10,IF('Indicator Data'!AT88&lt;AD$3,0,10-(AD$4-'Indicator Data'!AT88)/(AD$4-AD$3)*10)),1))</f>
        <v>0.5</v>
      </c>
      <c r="AE88" s="238">
        <f t="shared" si="40"/>
        <v>0.8</v>
      </c>
      <c r="AF88" s="234">
        <f>('Indicator Data'!BD88+'Indicator Data'!BC88*0.5+'Indicator Data'!BB88*0.25)/1000</f>
        <v>0</v>
      </c>
      <c r="AG88" s="239">
        <f>AF88*1000/'Indicator Data'!CA88</f>
        <v>0</v>
      </c>
      <c r="AH88" s="238">
        <f t="shared" si="30"/>
        <v>0</v>
      </c>
      <c r="AI88" s="230">
        <f>IF('Indicator Data'!BH88="No data","x",ROUND(IF('Indicator Data'!BH88&lt;$AI$3,10,IF('Indicator Data'!BH88&gt;$AI$4,0,($AI$4-'Indicator Data'!BH88)/($AI$4-$AI$3)*10)),1))</f>
        <v>4.8</v>
      </c>
      <c r="AJ88" s="230">
        <f>IF('Indicator Data'!BI88="No data","x",ROUND(IF('Indicator Data'!BI88&gt;$AJ$4,10,IF('Indicator Data'!BI88&lt;$AJ$3,0,10-($AJ$4-'Indicator Data'!BI88)/($AJ$4-$AJ$3)*10)),1))</f>
        <v>0.9</v>
      </c>
      <c r="AK88" s="238">
        <f t="shared" si="31"/>
        <v>2.9</v>
      </c>
      <c r="AL88" s="236">
        <f t="shared" si="32"/>
        <v>1.2</v>
      </c>
      <c r="AM88" s="240">
        <f t="shared" si="33"/>
        <v>0.6</v>
      </c>
    </row>
    <row r="89" spans="1:39" s="2" customFormat="1">
      <c r="A89" s="205" t="str">
        <f>'Indicator Data'!A89</f>
        <v>Japan</v>
      </c>
      <c r="B89" s="206" t="str">
        <f>'Indicator Data'!B89</f>
        <v>JPN</v>
      </c>
      <c r="C89" s="241">
        <f>ROUND(IF('Indicator Data'!AL89="No data",IF((0.1022*LN('Indicator Data'!BZ89)-0.1711)&gt;C$4,0,IF((0.1022*LN('Indicator Data'!BZ89)-0.1711)&lt;C$3,10,(C$4-(0.1022*LN('Indicator Data'!BZ89)-0.1711))/(C$4-C$3)*10)),IF('Indicator Data'!AL89&gt;C$4,0,IF('Indicator Data'!AL89&lt;C$3,10,(C$4-'Indicator Data'!AL89)/(C$4-C$3)*10))),1)</f>
        <v>0</v>
      </c>
      <c r="D89" s="230" t="str">
        <f>IF('Indicator Data'!AM89="No data","x",ROUND((IF(LOG('Indicator Data'!AM89*1000)&gt;D$4,10,IF(LOG('Indicator Data'!AM89*1000)&lt;D$3,0,10-(D$4-LOG('Indicator Data'!AM89*1000))/(D$4-D$3)*10))),1))</f>
        <v>x</v>
      </c>
      <c r="E89" s="231">
        <f t="shared" si="34"/>
        <v>0</v>
      </c>
      <c r="F89" s="230">
        <f>IF('Indicator Data'!AZ89="No data","x",ROUND(IF('Indicator Data'!AZ89&gt;F$4,10,IF('Indicator Data'!AZ89&lt;F$3,0,10-(F$4-'Indicator Data'!AZ89)/(F$4-F$3)*10)),1))</f>
        <v>1.3</v>
      </c>
      <c r="G89" s="230">
        <f>IF('Indicator Data'!BA89="No data","x",ROUND(IF('Indicator Data'!BA89&gt;G$4,10,IF('Indicator Data'!BA89&lt;G$3,0,10-(G$4-'Indicator Data'!BA89)/(G$4-G$3)*10)),1))</f>
        <v>2</v>
      </c>
      <c r="H89" s="231">
        <f t="shared" si="35"/>
        <v>1.7</v>
      </c>
      <c r="I89" s="232">
        <f>SUM(IF('Indicator Data'!AN89=0,0,'Indicator Data'!AN89),SUM('Indicator Data'!AO89:AP89))</f>
        <v>-0.59630000000000005</v>
      </c>
      <c r="J89" s="232">
        <f>I89/'Indicator Data'!CA89*1000000</f>
        <v>-4.7147114129334651E-3</v>
      </c>
      <c r="K89" s="230">
        <f t="shared" si="25"/>
        <v>0</v>
      </c>
      <c r="L89" s="230">
        <f>IF('Indicator Data'!AQ89="No data","x",ROUND(IF('Indicator Data'!AQ89&gt;L$4,10,IF('Indicator Data'!AQ89&lt;L$3,0,10-(L$4-'Indicator Data'!AQ89)/(L$4-L$3)*10)),1))</f>
        <v>0</v>
      </c>
      <c r="M89" s="230">
        <f>IF('Indicator Data'!AR89="No data","x",IF('Indicator Data'!AR89=0,0,ROUND(IF('Indicator Data'!AR89&gt;M$4,10,IF('Indicator Data'!AR89&lt;M$3,0,10-(M$4-'Indicator Data'!AR89)/(M$4-M$3)*10)),1)))</f>
        <v>0</v>
      </c>
      <c r="N89" s="231">
        <f t="shared" si="36"/>
        <v>0</v>
      </c>
      <c r="O89" s="233">
        <f t="shared" si="37"/>
        <v>0.4</v>
      </c>
      <c r="P89" s="234">
        <f>IF(AND('Indicator Data'!BE89="No data",'Indicator Data'!BF89="No data"),0,SUM('Indicator Data'!BE89:BG89)/1000)</f>
        <v>24.902000000000001</v>
      </c>
      <c r="Q89" s="230">
        <f t="shared" si="26"/>
        <v>4.7</v>
      </c>
      <c r="R89" s="235">
        <f>P89*1000/'Indicator Data'!CA89</f>
        <v>1.968903967883098E-4</v>
      </c>
      <c r="S89" s="230">
        <f t="shared" si="27"/>
        <v>2.1</v>
      </c>
      <c r="T89" s="236">
        <f t="shared" si="38"/>
        <v>3.4</v>
      </c>
      <c r="U89" s="237" t="str">
        <f>IF('Indicator Data'!AV89="No data","x",ROUND(IF('Indicator Data'!AV89&gt;U$4,10,IF('Indicator Data'!AV89&lt;U$3,0,10-(U$4-'Indicator Data'!AV89)/(U$4-U$3)*10)),1))</f>
        <v>x</v>
      </c>
      <c r="V89" s="237" t="str">
        <f>IF('Indicator Data'!AW89="No data","x",IF('Indicator Data'!AW89=0,0,ROUND(IF('Indicator Data'!AW89&gt;V$4,10,IF('Indicator Data'!AW89&lt;V$3,0,10-(V$4-'Indicator Data'!AW89)/(V$4-V$3)*10)),1)))</f>
        <v>x</v>
      </c>
      <c r="W89" s="230" t="str">
        <f t="shared" si="39"/>
        <v>x</v>
      </c>
      <c r="X89" s="230">
        <f>IF('Indicator Data'!AU89="No data","x",ROUND(IF('Indicator Data'!AU89&gt;X$4,10,IF('Indicator Data'!AU89&lt;X$3,0,10-(X$4-'Indicator Data'!AU89)/(X$4-X$3)*10)),1))</f>
        <v>0.2</v>
      </c>
      <c r="Y89" s="230" t="str">
        <f>IF('Indicator Data'!AX89="No data","x",ROUND(IF('Indicator Data'!AX89&gt;Y$4,10,IF('Indicator Data'!AX89&lt;Y$3,0,10-(Y$4-'Indicator Data'!AX89)/(Y$4-Y$3)*10)),1))</f>
        <v>x</v>
      </c>
      <c r="Z89" s="235">
        <f>IF('Indicator Data'!AY89="No data","x",IF(('Indicator Data'!AY89/'Indicator Data'!CA89)&gt;1,1,IF('Indicator Data'!AY89&gt;'Indicator Data'!AY89,1,'Indicator Data'!AY89/'Indicator Data'!CA89)))</f>
        <v>6.3252878255018815E-8</v>
      </c>
      <c r="AA89" s="230">
        <f t="shared" si="28"/>
        <v>0</v>
      </c>
      <c r="AB89" s="238">
        <f t="shared" si="29"/>
        <v>0.1</v>
      </c>
      <c r="AC89" s="230">
        <f>IF('Indicator Data'!AS89="No data","x",ROUND(IF('Indicator Data'!AS89&gt;AC$4,10,IF('Indicator Data'!AS89&lt;AC$3,0,10-(AC$4-'Indicator Data'!AS89)/(AC$4-AC$3)*10)),1))</f>
        <v>0.2</v>
      </c>
      <c r="AD89" s="230">
        <f>IF('Indicator Data'!AT89="No data","x",ROUND(IF('Indicator Data'!AT89&gt;AD$4,10,IF('Indicator Data'!AT89&lt;AD$3,0,10-(AD$4-'Indicator Data'!AT89)/(AD$4-AD$3)*10)),1))</f>
        <v>0.8</v>
      </c>
      <c r="AE89" s="238">
        <f t="shared" si="40"/>
        <v>0.5</v>
      </c>
      <c r="AF89" s="234">
        <f>('Indicator Data'!BD89+'Indicator Data'!BC89*0.5+'Indicator Data'!BB89*0.25)/1000</f>
        <v>269.73899999999998</v>
      </c>
      <c r="AG89" s="239">
        <f>AF89*1000/'Indicator Data'!CA89</f>
        <v>2.1327210159538148E-3</v>
      </c>
      <c r="AH89" s="238">
        <f t="shared" si="30"/>
        <v>0.2</v>
      </c>
      <c r="AI89" s="230">
        <f>IF('Indicator Data'!BH89="No data","x",ROUND(IF('Indicator Data'!BH89&lt;$AI$3,10,IF('Indicator Data'!BH89&gt;$AI$4,0,($AI$4-'Indicator Data'!BH89)/($AI$4-$AI$3)*10)),1))</f>
        <v>4.9000000000000004</v>
      </c>
      <c r="AJ89" s="230">
        <f>IF('Indicator Data'!BI89="No data","x",ROUND(IF('Indicator Data'!BI89&gt;$AJ$4,10,IF('Indicator Data'!BI89&lt;$AJ$3,0,10-($AJ$4-'Indicator Data'!BI89)/($AJ$4-$AJ$3)*10)),1))</f>
        <v>0</v>
      </c>
      <c r="AK89" s="238">
        <f t="shared" si="31"/>
        <v>2.5</v>
      </c>
      <c r="AL89" s="236">
        <f t="shared" si="32"/>
        <v>0.9</v>
      </c>
      <c r="AM89" s="240">
        <f t="shared" si="33"/>
        <v>2.2000000000000002</v>
      </c>
    </row>
    <row r="90" spans="1:39" s="2" customFormat="1">
      <c r="A90" s="205" t="str">
        <f>'Indicator Data'!A90</f>
        <v>Jordan</v>
      </c>
      <c r="B90" s="206" t="str">
        <f>'Indicator Data'!B90</f>
        <v>JOR</v>
      </c>
      <c r="C90" s="241">
        <f>ROUND(IF('Indicator Data'!AL90="No data",IF((0.1022*LN('Indicator Data'!BZ90)-0.1711)&gt;C$4,0,IF((0.1022*LN('Indicator Data'!BZ90)-0.1711)&lt;C$3,10,(C$4-(0.1022*LN('Indicator Data'!BZ90)-0.1711))/(C$4-C$3)*10)),IF('Indicator Data'!AL90&gt;C$4,0,IF('Indicator Data'!AL90&lt;C$3,10,(C$4-'Indicator Data'!AL90)/(C$4-C$3)*10))),1)</f>
        <v>3.4</v>
      </c>
      <c r="D90" s="230">
        <f>IF('Indicator Data'!AM90="No data","x",ROUND((IF(LOG('Indicator Data'!AM90*1000)&gt;D$4,10,IF(LOG('Indicator Data'!AM90*1000)&lt;D$3,0,10-(D$4-LOG('Indicator Data'!AM90*1000))/(D$4-D$3)*10))),1))</f>
        <v>0.7</v>
      </c>
      <c r="E90" s="231">
        <f t="shared" si="34"/>
        <v>2.2000000000000002</v>
      </c>
      <c r="F90" s="230">
        <f>IF('Indicator Data'!AZ90="No data","x",ROUND(IF('Indicator Data'!AZ90&gt;F$4,10,IF('Indicator Data'!AZ90&lt;F$3,0,10-(F$4-'Indicator Data'!AZ90)/(F$4-F$3)*10)),1))</f>
        <v>6</v>
      </c>
      <c r="G90" s="230">
        <f>IF('Indicator Data'!BA90="No data","x",ROUND(IF('Indicator Data'!BA90&gt;G$4,10,IF('Indicator Data'!BA90&lt;G$3,0,10-(G$4-'Indicator Data'!BA90)/(G$4-G$3)*10)),1))</f>
        <v>2.2000000000000002</v>
      </c>
      <c r="H90" s="231">
        <f t="shared" si="35"/>
        <v>4.0999999999999996</v>
      </c>
      <c r="I90" s="232">
        <f>SUM(IF('Indicator Data'!AN90=0,0,'Indicator Data'!AN90),SUM('Indicator Data'!AO90:AP90))</f>
        <v>5886.2281469999998</v>
      </c>
      <c r="J90" s="232">
        <f>I90/'Indicator Data'!CA90*1000000</f>
        <v>576.90359506975301</v>
      </c>
      <c r="K90" s="230">
        <f t="shared" si="25"/>
        <v>10</v>
      </c>
      <c r="L90" s="230">
        <f>IF('Indicator Data'!AQ90="No data","x",ROUND(IF('Indicator Data'!AQ90&gt;L$4,10,IF('Indicator Data'!AQ90&lt;L$3,0,10-(L$4-'Indicator Data'!AQ90)/(L$4-L$3)*10)),1))</f>
        <v>4.2</v>
      </c>
      <c r="M90" s="230">
        <f>IF('Indicator Data'!AR90="No data","x",IF('Indicator Data'!AR90=0,0,ROUND(IF('Indicator Data'!AR90&gt;M$4,10,IF('Indicator Data'!AR90&lt;M$3,0,10-(M$4-'Indicator Data'!AR90)/(M$4-M$3)*10)),1)))</f>
        <v>3</v>
      </c>
      <c r="N90" s="231">
        <f t="shared" si="36"/>
        <v>5.7</v>
      </c>
      <c r="O90" s="233">
        <f t="shared" si="37"/>
        <v>3.6</v>
      </c>
      <c r="P90" s="234">
        <f>IF(AND('Indicator Data'!BE90="No data",'Indicator Data'!BF90="No data"),0,SUM('Indicator Data'!BE90:BG90)/1000)</f>
        <v>3021.1239999999998</v>
      </c>
      <c r="Q90" s="230">
        <f t="shared" si="26"/>
        <v>10</v>
      </c>
      <c r="R90" s="235">
        <f>P90*1000/'Indicator Data'!CA90</f>
        <v>0.29609747587507373</v>
      </c>
      <c r="S90" s="230">
        <f t="shared" si="27"/>
        <v>10</v>
      </c>
      <c r="T90" s="236">
        <f t="shared" si="38"/>
        <v>10</v>
      </c>
      <c r="U90" s="237" t="str">
        <f>IF('Indicator Data'!AV90="No data","x",ROUND(IF('Indicator Data'!AV90&gt;U$4,10,IF('Indicator Data'!AV90&lt;U$3,0,10-(U$4-'Indicator Data'!AV90)/(U$4-U$3)*10)),1))</f>
        <v>x</v>
      </c>
      <c r="V90" s="237" t="str">
        <f>IF('Indicator Data'!AW90="No data","x",IF('Indicator Data'!AW90=0,0,ROUND(IF('Indicator Data'!AW90&gt;V$4,10,IF('Indicator Data'!AW90&lt;V$3,0,10-(V$4-'Indicator Data'!AW90)/(V$4-V$3)*10)),1)))</f>
        <v>x</v>
      </c>
      <c r="W90" s="230" t="str">
        <f t="shared" si="39"/>
        <v>x</v>
      </c>
      <c r="X90" s="230">
        <f>IF('Indicator Data'!AU90="No data","x",ROUND(IF('Indicator Data'!AU90&gt;X$4,10,IF('Indicator Data'!AU90&lt;X$3,0,10-(X$4-'Indicator Data'!AU90)/(X$4-X$3)*10)),1))</f>
        <v>0.1</v>
      </c>
      <c r="Y90" s="230" t="str">
        <f>IF('Indicator Data'!AX90="No data","x",ROUND(IF('Indicator Data'!AX90&gt;Y$4,10,IF('Indicator Data'!AX90&lt;Y$3,0,10-(Y$4-'Indicator Data'!AX90)/(Y$4-Y$3)*10)),1))</f>
        <v>x</v>
      </c>
      <c r="Z90" s="235">
        <f>IF('Indicator Data'!AY90="No data","x",IF(('Indicator Data'!AY90/'Indicator Data'!CA90)&gt;1,1,IF('Indicator Data'!AY90&gt;'Indicator Data'!AY90,1,'Indicator Data'!AY90/'Indicator Data'!CA90)))</f>
        <v>6.860633099222396E-6</v>
      </c>
      <c r="AA90" s="230">
        <f t="shared" si="28"/>
        <v>0</v>
      </c>
      <c r="AB90" s="238">
        <f t="shared" si="29"/>
        <v>0.1</v>
      </c>
      <c r="AC90" s="230">
        <f>IF('Indicator Data'!AS90="No data","x",ROUND(IF('Indicator Data'!AS90&gt;AC$4,10,IF('Indicator Data'!AS90&lt;AC$3,0,10-(AC$4-'Indicator Data'!AS90)/(AC$4-AC$3)*10)),1))</f>
        <v>1.2</v>
      </c>
      <c r="AD90" s="230">
        <f>IF('Indicator Data'!AT90="No data","x",ROUND(IF('Indicator Data'!AT90&gt;AD$4,10,IF('Indicator Data'!AT90&lt;AD$3,0,10-(AD$4-'Indicator Data'!AT90)/(AD$4-AD$3)*10)),1))</f>
        <v>0.7</v>
      </c>
      <c r="AE90" s="238">
        <f t="shared" si="40"/>
        <v>1</v>
      </c>
      <c r="AF90" s="234">
        <f>('Indicator Data'!BD90+'Indicator Data'!BC90*0.5+'Indicator Data'!BB90*0.25)/1000</f>
        <v>0</v>
      </c>
      <c r="AG90" s="239">
        <f>AF90*1000/'Indicator Data'!CA90</f>
        <v>0</v>
      </c>
      <c r="AH90" s="238">
        <f t="shared" si="30"/>
        <v>0</v>
      </c>
      <c r="AI90" s="230">
        <f>IF('Indicator Data'!BH90="No data","x",ROUND(IF('Indicator Data'!BH90&lt;$AI$3,10,IF('Indicator Data'!BH90&gt;$AI$4,0,($AI$4-'Indicator Data'!BH90)/($AI$4-$AI$3)*10)),1))</f>
        <v>4.5</v>
      </c>
      <c r="AJ90" s="230">
        <f>IF('Indicator Data'!BI90="No data","x",ROUND(IF('Indicator Data'!BI90&gt;$AJ$4,10,IF('Indicator Data'!BI90&lt;$AJ$3,0,10-($AJ$4-'Indicator Data'!BI90)/($AJ$4-$AJ$3)*10)),1))</f>
        <v>1.5</v>
      </c>
      <c r="AK90" s="238">
        <f t="shared" si="31"/>
        <v>3</v>
      </c>
      <c r="AL90" s="236">
        <f t="shared" si="32"/>
        <v>1.1000000000000001</v>
      </c>
      <c r="AM90" s="240">
        <f t="shared" si="33"/>
        <v>7.8</v>
      </c>
    </row>
    <row r="91" spans="1:39" s="2" customFormat="1">
      <c r="A91" s="205" t="str">
        <f>'Indicator Data'!A91</f>
        <v>Kazakhstan</v>
      </c>
      <c r="B91" s="206" t="str">
        <f>'Indicator Data'!B91</f>
        <v>KAZ</v>
      </c>
      <c r="C91" s="241">
        <f>ROUND(IF('Indicator Data'!AL91="No data",IF((0.1022*LN('Indicator Data'!BZ91)-0.1711)&gt;C$4,0,IF((0.1022*LN('Indicator Data'!BZ91)-0.1711)&lt;C$3,10,(C$4-(0.1022*LN('Indicator Data'!BZ91)-0.1711))/(C$4-C$3)*10)),IF('Indicator Data'!AL91&gt;C$4,0,IF('Indicator Data'!AL91&lt;C$3,10,(C$4-'Indicator Data'!AL91)/(C$4-C$3)*10))),1)</f>
        <v>1.5</v>
      </c>
      <c r="D91" s="230">
        <f>IF('Indicator Data'!AM91="No data","x",ROUND((IF(LOG('Indicator Data'!AM91*1000)&gt;D$4,10,IF(LOG('Indicator Data'!AM91*1000)&lt;D$3,0,10-(D$4-LOG('Indicator Data'!AM91*1000))/(D$4-D$3)*10))),1))</f>
        <v>0.8</v>
      </c>
      <c r="E91" s="231">
        <f t="shared" si="34"/>
        <v>1.2</v>
      </c>
      <c r="F91" s="230">
        <f>IF('Indicator Data'!AZ91="No data","x",ROUND(IF('Indicator Data'!AZ91&gt;F$4,10,IF('Indicator Data'!AZ91&lt;F$3,0,10-(F$4-'Indicator Data'!AZ91)/(F$4-F$3)*10)),1))</f>
        <v>2.5</v>
      </c>
      <c r="G91" s="230">
        <f>IF('Indicator Data'!BA91="No data","x",ROUND(IF('Indicator Data'!BA91&gt;G$4,10,IF('Indicator Data'!BA91&lt;G$3,0,10-(G$4-'Indicator Data'!BA91)/(G$4-G$3)*10)),1))</f>
        <v>0.7</v>
      </c>
      <c r="H91" s="231">
        <f t="shared" si="35"/>
        <v>1.6</v>
      </c>
      <c r="I91" s="232">
        <f>SUM(IF('Indicator Data'!AN91=0,0,'Indicator Data'!AN91),SUM('Indicator Data'!AO91:AP91))</f>
        <v>23.974162</v>
      </c>
      <c r="J91" s="232">
        <f>I91/'Indicator Data'!CA91*1000000</f>
        <v>1.2768033287199934</v>
      </c>
      <c r="K91" s="230">
        <f t="shared" si="25"/>
        <v>0</v>
      </c>
      <c r="L91" s="230">
        <f>IF('Indicator Data'!AQ91="No data","x",ROUND(IF('Indicator Data'!AQ91&gt;L$4,10,IF('Indicator Data'!AQ91&lt;L$3,0,10-(L$4-'Indicator Data'!AQ91)/(L$4-L$3)*10)),1))</f>
        <v>0</v>
      </c>
      <c r="M91" s="230">
        <f>IF('Indicator Data'!AR91="No data","x",IF('Indicator Data'!AR91=0,0,ROUND(IF('Indicator Data'!AR91&gt;M$4,10,IF('Indicator Data'!AR91&lt;M$3,0,10-(M$4-'Indicator Data'!AR91)/(M$4-M$3)*10)),1)))</f>
        <v>0.1</v>
      </c>
      <c r="N91" s="231">
        <f t="shared" si="36"/>
        <v>0</v>
      </c>
      <c r="O91" s="233">
        <f t="shared" si="37"/>
        <v>1</v>
      </c>
      <c r="P91" s="234">
        <f>IF(AND('Indicator Data'!BE91="No data",'Indicator Data'!BF91="No data"),0,SUM('Indicator Data'!BE91:BG91)/1000)</f>
        <v>0.66800000000000004</v>
      </c>
      <c r="Q91" s="230">
        <f t="shared" si="26"/>
        <v>0</v>
      </c>
      <c r="R91" s="235">
        <f>P91*1000/'Indicator Data'!CA91</f>
        <v>3.5575993170687493E-5</v>
      </c>
      <c r="S91" s="230">
        <f t="shared" si="27"/>
        <v>0</v>
      </c>
      <c r="T91" s="236">
        <f t="shared" si="38"/>
        <v>0</v>
      </c>
      <c r="U91" s="237">
        <f>IF('Indicator Data'!AV91="No data","x",ROUND(IF('Indicator Data'!AV91&gt;U$4,10,IF('Indicator Data'!AV91&lt;U$3,0,10-(U$4-'Indicator Data'!AV91)/(U$4-U$3)*10)),1))</f>
        <v>0.6</v>
      </c>
      <c r="V91" s="237">
        <f>IF('Indicator Data'!AW91="No data","x",IF('Indicator Data'!AW91=0,0,ROUND(IF('Indicator Data'!AW91&gt;V$4,10,IF('Indicator Data'!AW91&lt;V$3,0,10-(V$4-'Indicator Data'!AW91)/(V$4-V$3)*10)),1)))</f>
        <v>1.2</v>
      </c>
      <c r="W91" s="230">
        <f t="shared" si="39"/>
        <v>0.89999999999999991</v>
      </c>
      <c r="X91" s="230">
        <f>IF('Indicator Data'!AU91="No data","x",ROUND(IF('Indicator Data'!AU91&gt;X$4,10,IF('Indicator Data'!AU91&lt;X$3,0,10-(X$4-'Indicator Data'!AU91)/(X$4-X$3)*10)),1))</f>
        <v>1.2</v>
      </c>
      <c r="Y91" s="230" t="str">
        <f>IF('Indicator Data'!AX91="No data","x",ROUND(IF('Indicator Data'!AX91&gt;Y$4,10,IF('Indicator Data'!AX91&lt;Y$3,0,10-(Y$4-'Indicator Data'!AX91)/(Y$4-Y$3)*10)),1))</f>
        <v>x</v>
      </c>
      <c r="Z91" s="235">
        <f>IF('Indicator Data'!AY91="No data","x",IF(('Indicator Data'!AY91/'Indicator Data'!CA91)&gt;1,1,IF('Indicator Data'!AY91&gt;'Indicator Data'!AY91,1,'Indicator Data'!AY91/'Indicator Data'!CA91)))</f>
        <v>2.929161114353012E-6</v>
      </c>
      <c r="AA91" s="230">
        <f t="shared" si="28"/>
        <v>0</v>
      </c>
      <c r="AB91" s="238">
        <f t="shared" si="29"/>
        <v>0.7</v>
      </c>
      <c r="AC91" s="230">
        <f>IF('Indicator Data'!AS91="No data","x",ROUND(IF('Indicator Data'!AS91&gt;AC$4,10,IF('Indicator Data'!AS91&lt;AC$3,0,10-(AC$4-'Indicator Data'!AS91)/(AC$4-AC$3)*10)),1))</f>
        <v>0.8</v>
      </c>
      <c r="AD91" s="230">
        <f>IF('Indicator Data'!AT91="No data","x",ROUND(IF('Indicator Data'!AT91&gt;AD$4,10,IF('Indicator Data'!AT91&lt;AD$3,0,10-(AD$4-'Indicator Data'!AT91)/(AD$4-AD$3)*10)),1))</f>
        <v>0.4</v>
      </c>
      <c r="AE91" s="238">
        <f t="shared" si="40"/>
        <v>0.6</v>
      </c>
      <c r="AF91" s="234">
        <f>('Indicator Data'!BD91+'Indicator Data'!BC91*0.5+'Indicator Data'!BB91*0.25)/1000</f>
        <v>87.5</v>
      </c>
      <c r="AG91" s="239">
        <f>AF91*1000/'Indicator Data'!CA91</f>
        <v>4.6600290455616096E-3</v>
      </c>
      <c r="AH91" s="238">
        <f t="shared" si="30"/>
        <v>0.5</v>
      </c>
      <c r="AI91" s="230">
        <f>IF('Indicator Data'!BH91="No data","x",ROUND(IF('Indicator Data'!BH91&lt;$AI$3,10,IF('Indicator Data'!BH91&gt;$AI$4,0,($AI$4-'Indicator Data'!BH91)/($AI$4-$AI$3)*10)),1))</f>
        <v>2.1</v>
      </c>
      <c r="AJ91" s="230">
        <f>IF('Indicator Data'!BI91="No data","x",ROUND(IF('Indicator Data'!BI91&gt;$AJ$4,10,IF('Indicator Data'!BI91&lt;$AJ$3,0,10-($AJ$4-'Indicator Data'!BI91)/($AJ$4-$AJ$3)*10)),1))</f>
        <v>0</v>
      </c>
      <c r="AK91" s="238">
        <f t="shared" si="31"/>
        <v>1.1000000000000001</v>
      </c>
      <c r="AL91" s="236">
        <f t="shared" si="32"/>
        <v>0.7</v>
      </c>
      <c r="AM91" s="240">
        <f t="shared" si="33"/>
        <v>0.4</v>
      </c>
    </row>
    <row r="92" spans="1:39" s="2" customFormat="1">
      <c r="A92" s="205" t="str">
        <f>'Indicator Data'!A92</f>
        <v>Kenya</v>
      </c>
      <c r="B92" s="206" t="str">
        <f>'Indicator Data'!B92</f>
        <v>KEN</v>
      </c>
      <c r="C92" s="241">
        <f>ROUND(IF('Indicator Data'!AL92="No data",IF((0.1022*LN('Indicator Data'!BZ92)-0.1711)&gt;C$4,0,IF((0.1022*LN('Indicator Data'!BZ92)-0.1711)&lt;C$3,10,(C$4-(0.1022*LN('Indicator Data'!BZ92)-0.1711))/(C$4-C$3)*10)),IF('Indicator Data'!AL92&gt;C$4,0,IF('Indicator Data'!AL92&lt;C$3,10,(C$4-'Indicator Data'!AL92)/(C$4-C$3)*10))),1)</f>
        <v>6</v>
      </c>
      <c r="D92" s="230">
        <f>IF('Indicator Data'!AM92="No data","x",ROUND((IF(LOG('Indicator Data'!AM92*1000)&gt;D$4,10,IF(LOG('Indicator Data'!AM92*1000)&lt;D$3,0,10-(D$4-LOG('Indicator Data'!AM92*1000))/(D$4-D$3)*10))),1))</f>
        <v>8.3000000000000007</v>
      </c>
      <c r="E92" s="231">
        <f t="shared" si="34"/>
        <v>7.3</v>
      </c>
      <c r="F92" s="230">
        <f>IF('Indicator Data'!AZ92="No data","x",ROUND(IF('Indicator Data'!AZ92&gt;F$4,10,IF('Indicator Data'!AZ92&lt;F$3,0,10-(F$4-'Indicator Data'!AZ92)/(F$4-F$3)*10)),1))</f>
        <v>6.9</v>
      </c>
      <c r="G92" s="230">
        <f>IF('Indicator Data'!BA92="No data","x",ROUND(IF('Indicator Data'!BA92&gt;G$4,10,IF('Indicator Data'!BA92&lt;G$3,0,10-(G$4-'Indicator Data'!BA92)/(G$4-G$3)*10)),1))</f>
        <v>3.9</v>
      </c>
      <c r="H92" s="231">
        <f t="shared" si="35"/>
        <v>5.4</v>
      </c>
      <c r="I92" s="232">
        <f>SUM(IF('Indicator Data'!AN92=0,0,'Indicator Data'!AN92),SUM('Indicator Data'!AO92:AP92))</f>
        <v>3482.4957429999999</v>
      </c>
      <c r="J92" s="232">
        <f>I92/'Indicator Data'!CA92*1000000</f>
        <v>64.764953478900452</v>
      </c>
      <c r="K92" s="230">
        <f t="shared" si="25"/>
        <v>1.3</v>
      </c>
      <c r="L92" s="230">
        <f>IF('Indicator Data'!AQ92="No data","x",ROUND(IF('Indicator Data'!AQ92&gt;L$4,10,IF('Indicator Data'!AQ92&lt;L$3,0,10-(L$4-'Indicator Data'!AQ92)/(L$4-L$3)*10)),1))</f>
        <v>2.2999999999999998</v>
      </c>
      <c r="M92" s="230">
        <f>IF('Indicator Data'!AR92="No data","x",IF('Indicator Data'!AR92=0,0,ROUND(IF('Indicator Data'!AR92&gt;M$4,10,IF('Indicator Data'!AR92&lt;M$3,0,10-(M$4-'Indicator Data'!AR92)/(M$4-M$3)*10)),1)))</f>
        <v>1</v>
      </c>
      <c r="N92" s="231">
        <f t="shared" si="36"/>
        <v>1.5</v>
      </c>
      <c r="O92" s="233">
        <f t="shared" si="37"/>
        <v>5.4</v>
      </c>
      <c r="P92" s="234">
        <f>IF(AND('Indicator Data'!BE92="No data",'Indicator Data'!BF92="No data"),0,SUM('Indicator Data'!BE92:BG92)/1000)</f>
        <v>668.85599999999999</v>
      </c>
      <c r="Q92" s="230">
        <f t="shared" si="26"/>
        <v>9.4</v>
      </c>
      <c r="R92" s="235">
        <f>P92*1000/'Indicator Data'!CA92</f>
        <v>1.2438903281118366E-2</v>
      </c>
      <c r="S92" s="230">
        <f t="shared" si="27"/>
        <v>5.9</v>
      </c>
      <c r="T92" s="236">
        <f t="shared" si="38"/>
        <v>7.7</v>
      </c>
      <c r="U92" s="237">
        <f>IF('Indicator Data'!AV92="No data","x",ROUND(IF('Indicator Data'!AV92&gt;U$4,10,IF('Indicator Data'!AV92&lt;U$3,0,10-(U$4-'Indicator Data'!AV92)/(U$4-U$3)*10)),1))</f>
        <v>9</v>
      </c>
      <c r="V92" s="237">
        <f>IF('Indicator Data'!AW92="No data","x",IF('Indicator Data'!AW92=0,0,ROUND(IF('Indicator Data'!AW92&gt;V$4,10,IF('Indicator Data'!AW92&lt;V$3,0,10-(V$4-'Indicator Data'!AW92)/(V$4-V$3)*10)),1)))</f>
        <v>4.9000000000000004</v>
      </c>
      <c r="W92" s="230">
        <f t="shared" si="39"/>
        <v>6.95</v>
      </c>
      <c r="X92" s="230">
        <f>IF('Indicator Data'!AU92="No data","x",ROUND(IF('Indicator Data'!AU92&gt;X$4,10,IF('Indicator Data'!AU92&lt;X$3,0,10-(X$4-'Indicator Data'!AU92)/(X$4-X$3)*10)),1))</f>
        <v>4.9000000000000004</v>
      </c>
      <c r="Y92" s="230">
        <f>IF('Indicator Data'!AX92="No data","x",ROUND(IF('Indicator Data'!AX92&gt;Y$4,10,IF('Indicator Data'!AX92&lt;Y$3,0,10-(Y$4-'Indicator Data'!AX92)/(Y$4-Y$3)*10)),1))</f>
        <v>1.8</v>
      </c>
      <c r="Z92" s="235">
        <f>IF('Indicator Data'!AY92="No data","x",IF(('Indicator Data'!AY92/'Indicator Data'!CA92)&gt;1,1,IF('Indicator Data'!AY92&gt;'Indicator Data'!AY92,1,'Indicator Data'!AY92/'Indicator Data'!CA92)))</f>
        <v>0.15475538065845534</v>
      </c>
      <c r="AA92" s="230">
        <f t="shared" si="28"/>
        <v>1.7</v>
      </c>
      <c r="AB92" s="238">
        <f t="shared" si="29"/>
        <v>3.8</v>
      </c>
      <c r="AC92" s="230">
        <f>IF('Indicator Data'!AS92="No data","x",ROUND(IF('Indicator Data'!AS92&gt;AC$4,10,IF('Indicator Data'!AS92&lt;AC$3,0,10-(AC$4-'Indicator Data'!AS92)/(AC$4-AC$3)*10)),1))</f>
        <v>3.3</v>
      </c>
      <c r="AD92" s="230">
        <f>IF('Indicator Data'!AT92="No data","x",ROUND(IF('Indicator Data'!AT92&gt;AD$4,10,IF('Indicator Data'!AT92&lt;AD$3,0,10-(AD$4-'Indicator Data'!AT92)/(AD$4-AD$3)*10)),1))</f>
        <v>2.5</v>
      </c>
      <c r="AE92" s="238">
        <f t="shared" si="40"/>
        <v>2.9</v>
      </c>
      <c r="AF92" s="234">
        <f>('Indicator Data'!BD92+'Indicator Data'!BC92*0.5+'Indicator Data'!BB92*0.25)/1000</f>
        <v>2862.8649999999998</v>
      </c>
      <c r="AG92" s="239">
        <f>AF92*1000/'Indicator Data'!CA92</f>
        <v>5.3241506156630022E-2</v>
      </c>
      <c r="AH92" s="238">
        <f t="shared" si="30"/>
        <v>5.3</v>
      </c>
      <c r="AI92" s="230">
        <f>IF('Indicator Data'!BH92="No data","x",ROUND(IF('Indicator Data'!BH92&lt;$AI$3,10,IF('Indicator Data'!BH92&gt;$AI$4,0,($AI$4-'Indicator Data'!BH92)/($AI$4-$AI$3)*10)),1))</f>
        <v>6.8</v>
      </c>
      <c r="AJ92" s="230">
        <f>IF('Indicator Data'!BI92="No data","x",ROUND(IF('Indicator Data'!BI92&gt;$AJ$4,10,IF('Indicator Data'!BI92&lt;$AJ$3,0,10-($AJ$4-'Indicator Data'!BI92)/($AJ$4-$AJ$3)*10)),1))</f>
        <v>6.6</v>
      </c>
      <c r="AK92" s="238">
        <f t="shared" si="31"/>
        <v>6.7</v>
      </c>
      <c r="AL92" s="236">
        <f t="shared" si="32"/>
        <v>4.8</v>
      </c>
      <c r="AM92" s="240">
        <f t="shared" si="33"/>
        <v>6.5</v>
      </c>
    </row>
    <row r="93" spans="1:39" s="2" customFormat="1">
      <c r="A93" s="205" t="str">
        <f>'Indicator Data'!A93</f>
        <v>Kiribati</v>
      </c>
      <c r="B93" s="206" t="str">
        <f>'Indicator Data'!B93</f>
        <v>KIR</v>
      </c>
      <c r="C93" s="241">
        <f>ROUND(IF('Indicator Data'!AL93="No data",IF((0.1022*LN('Indicator Data'!BZ93)-0.1711)&gt;C$4,0,IF((0.1022*LN('Indicator Data'!BZ93)-0.1711)&lt;C$3,10,(C$4-(0.1022*LN('Indicator Data'!BZ93)-0.1711))/(C$4-C$3)*10)),IF('Indicator Data'!AL93&gt;C$4,0,IF('Indicator Data'!AL93&lt;C$3,10,(C$4-'Indicator Data'!AL93)/(C$4-C$3)*10))),1)</f>
        <v>5.4</v>
      </c>
      <c r="D93" s="230">
        <f>IF('Indicator Data'!AM93="No data","x",ROUND((IF(LOG('Indicator Data'!AM93*1000)&gt;D$4,10,IF(LOG('Indicator Data'!AM93*1000)&lt;D$3,0,10-(D$4-LOG('Indicator Data'!AM93*1000))/(D$4-D$3)*10))),1))</f>
        <v>7.1</v>
      </c>
      <c r="E93" s="231">
        <f t="shared" si="34"/>
        <v>6.3</v>
      </c>
      <c r="F93" s="230" t="str">
        <f>IF('Indicator Data'!AZ93="No data","x",ROUND(IF('Indicator Data'!AZ93&gt;F$4,10,IF('Indicator Data'!AZ93&lt;F$3,0,10-(F$4-'Indicator Data'!AZ93)/(F$4-F$3)*10)),1))</f>
        <v>x</v>
      </c>
      <c r="G93" s="230" t="str">
        <f>IF('Indicator Data'!BA93="No data","x",ROUND(IF('Indicator Data'!BA93&gt;G$4,10,IF('Indicator Data'!BA93&lt;G$3,0,10-(G$4-'Indicator Data'!BA93)/(G$4-G$3)*10)),1))</f>
        <v>x</v>
      </c>
      <c r="H93" s="231" t="str">
        <f t="shared" si="35"/>
        <v>x</v>
      </c>
      <c r="I93" s="232">
        <f>SUM(IF('Indicator Data'!AN93=0,0,'Indicator Data'!AN93),SUM('Indicator Data'!AO93:AP93))</f>
        <v>102.70716</v>
      </c>
      <c r="J93" s="232">
        <f>I93/'Indicator Data'!CA93*1000000</f>
        <v>859.86269946251866</v>
      </c>
      <c r="K93" s="230">
        <f t="shared" si="25"/>
        <v>10</v>
      </c>
      <c r="L93" s="230">
        <f>IF('Indicator Data'!AQ93="No data","x",ROUND(IF('Indicator Data'!AQ93&gt;L$4,10,IF('Indicator Data'!AQ93&lt;L$3,0,10-(L$4-'Indicator Data'!AQ93)/(L$4-L$3)*10)),1))</f>
        <v>9.9</v>
      </c>
      <c r="M93" s="230">
        <f>IF('Indicator Data'!AR93="No data","x",IF('Indicator Data'!AR93=0,0,ROUND(IF('Indicator Data'!AR93&gt;M$4,10,IF('Indicator Data'!AR93&lt;M$3,0,10-(M$4-'Indicator Data'!AR93)/(M$4-M$3)*10)),1)))</f>
        <v>3.2</v>
      </c>
      <c r="N93" s="231">
        <f t="shared" si="36"/>
        <v>7.7</v>
      </c>
      <c r="O93" s="233">
        <f t="shared" si="37"/>
        <v>6.8</v>
      </c>
      <c r="P93" s="234">
        <f>IF(AND('Indicator Data'!BE93="No data",'Indicator Data'!BF93="No data"),0,SUM('Indicator Data'!BE93:BG93)/1000)</f>
        <v>0</v>
      </c>
      <c r="Q93" s="230">
        <f t="shared" si="26"/>
        <v>0</v>
      </c>
      <c r="R93" s="235">
        <f>P93*1000/'Indicator Data'!CA93</f>
        <v>0</v>
      </c>
      <c r="S93" s="230">
        <f t="shared" si="27"/>
        <v>0</v>
      </c>
      <c r="T93" s="236">
        <f t="shared" si="38"/>
        <v>0</v>
      </c>
      <c r="U93" s="237" t="str">
        <f>IF('Indicator Data'!AV93="No data","x",ROUND(IF('Indicator Data'!AV93&gt;U$4,10,IF('Indicator Data'!AV93&lt;U$3,0,10-(U$4-'Indicator Data'!AV93)/(U$4-U$3)*10)),1))</f>
        <v>x</v>
      </c>
      <c r="V93" s="237" t="str">
        <f>IF('Indicator Data'!AW93="No data","x",IF('Indicator Data'!AW93=0,0,ROUND(IF('Indicator Data'!AW93&gt;V$4,10,IF('Indicator Data'!AW93&lt;V$3,0,10-(V$4-'Indicator Data'!AW93)/(V$4-V$3)*10)),1)))</f>
        <v>x</v>
      </c>
      <c r="W93" s="230" t="str">
        <f t="shared" si="39"/>
        <v>x</v>
      </c>
      <c r="X93" s="230">
        <f>IF('Indicator Data'!AU93="No data","x",ROUND(IF('Indicator Data'!AU93&gt;X$4,10,IF('Indicator Data'!AU93&lt;X$3,0,10-(X$4-'Indicator Data'!AU93)/(X$4-X$3)*10)),1))</f>
        <v>7.9</v>
      </c>
      <c r="Y93" s="230" t="str">
        <f>IF('Indicator Data'!AX93="No data","x",ROUND(IF('Indicator Data'!AX93&gt;Y$4,10,IF('Indicator Data'!AX93&lt;Y$3,0,10-(Y$4-'Indicator Data'!AX93)/(Y$4-Y$3)*10)),1))</f>
        <v>x</v>
      </c>
      <c r="Z93" s="235">
        <f>IF('Indicator Data'!AY93="No data","x",IF(('Indicator Data'!AY93/'Indicator Data'!CA93)&gt;1,1,IF('Indicator Data'!AY93&gt;'Indicator Data'!AY93,1,'Indicator Data'!AY93/'Indicator Data'!CA93)))</f>
        <v>1</v>
      </c>
      <c r="AA93" s="230">
        <f t="shared" si="28"/>
        <v>10</v>
      </c>
      <c r="AB93" s="238">
        <f t="shared" si="29"/>
        <v>9</v>
      </c>
      <c r="AC93" s="230">
        <f>IF('Indicator Data'!AS93="No data","x",ROUND(IF('Indicator Data'!AS93&gt;AC$4,10,IF('Indicator Data'!AS93&lt;AC$3,0,10-(AC$4-'Indicator Data'!AS93)/(AC$4-AC$3)*10)),1))</f>
        <v>3.9</v>
      </c>
      <c r="AD93" s="230">
        <f>IF('Indicator Data'!AT93="No data","x",ROUND(IF('Indicator Data'!AT93&gt;AD$4,10,IF('Indicator Data'!AT93&lt;AD$3,0,10-(AD$4-'Indicator Data'!AT93)/(AD$4-AD$3)*10)),1))</f>
        <v>3.4</v>
      </c>
      <c r="AE93" s="238">
        <f t="shared" si="40"/>
        <v>3.7</v>
      </c>
      <c r="AF93" s="234">
        <f>('Indicator Data'!BD93+'Indicator Data'!BC93*0.5+'Indicator Data'!BB93*0.25)/1000</f>
        <v>0</v>
      </c>
      <c r="AG93" s="239">
        <f>AF93*1000/'Indicator Data'!CA93</f>
        <v>0</v>
      </c>
      <c r="AH93" s="238">
        <f t="shared" si="30"/>
        <v>0</v>
      </c>
      <c r="AI93" s="230">
        <f>IF('Indicator Data'!BH93="No data","x",ROUND(IF('Indicator Data'!BH93&lt;$AI$3,10,IF('Indicator Data'!BH93&gt;$AI$4,0,($AI$4-'Indicator Data'!BH93)/($AI$4-$AI$3)*10)),1))</f>
        <v>1.6</v>
      </c>
      <c r="AJ93" s="230">
        <f>IF('Indicator Data'!BI93="No data","x",ROUND(IF('Indicator Data'!BI93&gt;$AJ$4,10,IF('Indicator Data'!BI93&lt;$AJ$3,0,10-($AJ$4-'Indicator Data'!BI93)/($AJ$4-$AJ$3)*10)),1))</f>
        <v>0</v>
      </c>
      <c r="AK93" s="238">
        <f t="shared" si="31"/>
        <v>0.8</v>
      </c>
      <c r="AL93" s="236">
        <f t="shared" si="32"/>
        <v>4.5999999999999996</v>
      </c>
      <c r="AM93" s="240">
        <f t="shared" si="33"/>
        <v>2.6</v>
      </c>
    </row>
    <row r="94" spans="1:39" s="2" customFormat="1">
      <c r="A94" s="205" t="str">
        <f>'Indicator Data'!A94</f>
        <v>Korea DPR</v>
      </c>
      <c r="B94" s="206" t="str">
        <f>'Indicator Data'!B94</f>
        <v>PRK</v>
      </c>
      <c r="C94" s="241">
        <f>ROUND(IF('Indicator Data'!AL94="No data",IF((0.1201*LN('Indicator Data'!BZ94)-0.4115)&gt;C$4,0,IF((0.1201*LN('Indicator Data'!BZ94)-0.4115)&lt;C$3,10,(C$4-(0.1201*LN('Indicator Data'!BZ94)-0.4115))/(C$4-C$3)*10)),IF('Indicator Data'!AL94&gt;C$4,0,IF('Indicator Data'!AL94&lt;C$3,10,(C$4-'Indicator Data'!AL94)/(C$4-C$3)*10))),1)</f>
        <v>0</v>
      </c>
      <c r="D94" s="230" t="str">
        <f>IF('Indicator Data'!AM94="No data","x",ROUND((IF(LOG('Indicator Data'!AM94*1000)&gt;D$4,10,IF(LOG('Indicator Data'!AM94*1000)&lt;D$3,0,10-(D$4-LOG('Indicator Data'!AM94*1000))/(D$4-D$3)*10))),1))</f>
        <v>x</v>
      </c>
      <c r="E94" s="231">
        <f t="shared" si="34"/>
        <v>0</v>
      </c>
      <c r="F94" s="230" t="str">
        <f>IF('Indicator Data'!AZ94="No data","x",ROUND(IF('Indicator Data'!AZ94&gt;F$4,10,IF('Indicator Data'!AZ94&lt;F$3,0,10-(F$4-'Indicator Data'!AZ94)/(F$4-F$3)*10)),1))</f>
        <v>x</v>
      </c>
      <c r="G94" s="230" t="str">
        <f>IF('Indicator Data'!BA94="No data","x",ROUND(IF('Indicator Data'!BA94&gt;G$4,10,IF('Indicator Data'!BA94&lt;G$3,0,10-(G$4-'Indicator Data'!BA94)/(G$4-G$3)*10)),1))</f>
        <v>x</v>
      </c>
      <c r="H94" s="231" t="str">
        <f t="shared" si="35"/>
        <v>x</v>
      </c>
      <c r="I94" s="232">
        <f>SUM(IF('Indicator Data'!AN94=0,0,'Indicator Data'!AN94),SUM('Indicator Data'!AO94:AP94))</f>
        <v>152.533581</v>
      </c>
      <c r="J94" s="232">
        <f>I94/'Indicator Data'!CA94*1000000</f>
        <v>5.9170129038126849</v>
      </c>
      <c r="K94" s="230">
        <f t="shared" si="25"/>
        <v>0.1</v>
      </c>
      <c r="L94" s="230" t="str">
        <f>IF('Indicator Data'!AQ94="No data","x",ROUND(IF('Indicator Data'!AQ94&gt;L$4,10,IF('Indicator Data'!AQ94&lt;L$3,0,10-(L$4-'Indicator Data'!AQ94)/(L$4-L$3)*10)),1))</f>
        <v>x</v>
      </c>
      <c r="M94" s="230">
        <f>IF('Indicator Data'!AR94="No data","x",IF('Indicator Data'!AR94=0,0,ROUND(IF('Indicator Data'!AR94&gt;M$4,10,IF('Indicator Data'!AR94&lt;M$3,0,10-(M$4-'Indicator Data'!AR94)/(M$4-M$3)*10)),1)))</f>
        <v>0</v>
      </c>
      <c r="N94" s="231">
        <f t="shared" si="36"/>
        <v>0.1</v>
      </c>
      <c r="O94" s="233">
        <f t="shared" si="37"/>
        <v>0</v>
      </c>
      <c r="P94" s="234">
        <f>IF(AND('Indicator Data'!BE94="No data",'Indicator Data'!BF94="No data"),0,SUM('Indicator Data'!BE94:BG94)/1000)</f>
        <v>0</v>
      </c>
      <c r="Q94" s="230">
        <f t="shared" si="26"/>
        <v>0</v>
      </c>
      <c r="R94" s="235">
        <f>P94*1000/'Indicator Data'!CA94</f>
        <v>0</v>
      </c>
      <c r="S94" s="230">
        <f t="shared" si="27"/>
        <v>0</v>
      </c>
      <c r="T94" s="236">
        <f t="shared" si="38"/>
        <v>0</v>
      </c>
      <c r="U94" s="237" t="str">
        <f>IF('Indicator Data'!AV94="No data","x",ROUND(IF('Indicator Data'!AV94&gt;U$4,10,IF('Indicator Data'!AV94&lt;U$3,0,10-(U$4-'Indicator Data'!AV94)/(U$4-U$3)*10)),1))</f>
        <v>x</v>
      </c>
      <c r="V94" s="237" t="str">
        <f>IF('Indicator Data'!AW94="No data","x",IF('Indicator Data'!AW94=0,0,ROUND(IF('Indicator Data'!AW94&gt;V$4,10,IF('Indicator Data'!AW94&lt;V$3,0,10-(V$4-'Indicator Data'!AW94)/(V$4-V$3)*10)),1)))</f>
        <v>x</v>
      </c>
      <c r="W94" s="230" t="str">
        <f t="shared" si="39"/>
        <v>x</v>
      </c>
      <c r="X94" s="230">
        <f>IF('Indicator Data'!AU94="No data","x",ROUND(IF('Indicator Data'!AU94&gt;X$4,10,IF('Indicator Data'!AU94&lt;X$3,0,10-(X$4-'Indicator Data'!AU94)/(X$4-X$3)*10)),1))</f>
        <v>9.3000000000000007</v>
      </c>
      <c r="Y94" s="230">
        <f>IF('Indicator Data'!AX94="No data","x",ROUND(IF('Indicator Data'!AX94&gt;Y$4,10,IF('Indicator Data'!AX94&lt;Y$3,0,10-(Y$4-'Indicator Data'!AX94)/(Y$4-Y$3)*10)),1))</f>
        <v>0</v>
      </c>
      <c r="Z94" s="235">
        <f>IF('Indicator Data'!AY94="No data","x",IF(('Indicator Data'!AY94/'Indicator Data'!CA94)&gt;1,1,IF('Indicator Data'!AY94&gt;'Indicator Data'!AY94,1,'Indicator Data'!AY94/'Indicator Data'!CA94)))</f>
        <v>0.21020857630577666</v>
      </c>
      <c r="AA94" s="230">
        <f t="shared" si="28"/>
        <v>2.2999999999999998</v>
      </c>
      <c r="AB94" s="238">
        <f t="shared" si="29"/>
        <v>3.9</v>
      </c>
      <c r="AC94" s="230">
        <f>IF('Indicator Data'!AS94="No data","x",ROUND(IF('Indicator Data'!AS94&gt;AC$4,10,IF('Indicator Data'!AS94&lt;AC$3,0,10-(AC$4-'Indicator Data'!AS94)/(AC$4-AC$3)*10)),1))</f>
        <v>1.3</v>
      </c>
      <c r="AD94" s="230">
        <f>IF('Indicator Data'!AT94="No data","x",ROUND(IF('Indicator Data'!AT94&gt;AD$4,10,IF('Indicator Data'!AT94&lt;AD$3,0,10-(AD$4-'Indicator Data'!AT94)/(AD$4-AD$3)*10)),1))</f>
        <v>2.1</v>
      </c>
      <c r="AE94" s="238">
        <f t="shared" si="40"/>
        <v>1.7</v>
      </c>
      <c r="AF94" s="234">
        <f>('Indicator Data'!BD94+'Indicator Data'!BC94*0.5+'Indicator Data'!BB94*0.25)/1000</f>
        <v>2574.4502499999999</v>
      </c>
      <c r="AG94" s="239">
        <f>AF94*1000/'Indicator Data'!CA94</f>
        <v>9.9866896519487033E-2</v>
      </c>
      <c r="AH94" s="238">
        <f t="shared" si="30"/>
        <v>10</v>
      </c>
      <c r="AI94" s="230">
        <f>IF('Indicator Data'!BH94="No data","x",ROUND(IF('Indicator Data'!BH94&lt;$AI$3,10,IF('Indicator Data'!BH94&gt;$AI$4,0,($AI$4-'Indicator Data'!BH94)/($AI$4-$AI$3)*10)),1))</f>
        <v>8.5</v>
      </c>
      <c r="AJ94" s="230">
        <f>IF('Indicator Data'!BI94="No data","x",ROUND(IF('Indicator Data'!BI94&gt;$AJ$4,10,IF('Indicator Data'!BI94&lt;$AJ$3,0,10-($AJ$4-'Indicator Data'!BI94)/($AJ$4-$AJ$3)*10)),1))</f>
        <v>10</v>
      </c>
      <c r="AK94" s="238">
        <f t="shared" si="31"/>
        <v>9.3000000000000007</v>
      </c>
      <c r="AL94" s="236">
        <f t="shared" si="32"/>
        <v>7.7</v>
      </c>
      <c r="AM94" s="240">
        <f t="shared" si="33"/>
        <v>5</v>
      </c>
    </row>
    <row r="95" spans="1:39" s="2" customFormat="1">
      <c r="A95" s="205" t="str">
        <f>'Indicator Data'!A95</f>
        <v>Korea Republic of</v>
      </c>
      <c r="B95" s="206" t="str">
        <f>'Indicator Data'!B95</f>
        <v>KOR</v>
      </c>
      <c r="C95" s="241">
        <f>ROUND(IF('Indicator Data'!AL95="No data",IF((0.1022*LN('Indicator Data'!BZ95)-0.1711)&gt;C$4,0,IF((0.1022*LN('Indicator Data'!BZ95)-0.1711)&lt;C$3,10,(C$4-(0.1022*LN('Indicator Data'!BZ95)-0.1711))/(C$4-C$3)*10)),IF('Indicator Data'!AL95&gt;C$4,0,IF('Indicator Data'!AL95&lt;C$3,10,(C$4-'Indicator Data'!AL95)/(C$4-C$3)*10))),1)</f>
        <v>0.3</v>
      </c>
      <c r="D95" s="230" t="str">
        <f>IF('Indicator Data'!AM95="No data","x",ROUND((IF(LOG('Indicator Data'!AM95*1000)&gt;D$4,10,IF(LOG('Indicator Data'!AM95*1000)&lt;D$3,0,10-(D$4-LOG('Indicator Data'!AM95*1000))/(D$4-D$3)*10))),1))</f>
        <v>x</v>
      </c>
      <c r="E95" s="231">
        <f t="shared" si="34"/>
        <v>0.3</v>
      </c>
      <c r="F95" s="230">
        <f>IF('Indicator Data'!AZ95="No data","x",ROUND(IF('Indicator Data'!AZ95&gt;F$4,10,IF('Indicator Data'!AZ95&lt;F$3,0,10-(F$4-'Indicator Data'!AZ95)/(F$4-F$3)*10)),1))</f>
        <v>0.9</v>
      </c>
      <c r="G95" s="230">
        <f>IF('Indicator Data'!BA95="No data","x",ROUND(IF('Indicator Data'!BA95&gt;G$4,10,IF('Indicator Data'!BA95&lt;G$3,0,10-(G$4-'Indicator Data'!BA95)/(G$4-G$3)*10)),1))</f>
        <v>1.6</v>
      </c>
      <c r="H95" s="231">
        <f t="shared" si="35"/>
        <v>1.3</v>
      </c>
      <c r="I95" s="232">
        <f>SUM(IF('Indicator Data'!AN95=0,0,'Indicator Data'!AN95),SUM('Indicator Data'!AO95:AP95))</f>
        <v>0.903451</v>
      </c>
      <c r="J95" s="232">
        <f>I95/'Indicator Data'!CA95*1000000</f>
        <v>1.7621716343714702E-2</v>
      </c>
      <c r="K95" s="230">
        <f t="shared" si="25"/>
        <v>0</v>
      </c>
      <c r="L95" s="230" t="str">
        <f>IF('Indicator Data'!AQ95="No data","x",ROUND(IF('Indicator Data'!AQ95&gt;L$4,10,IF('Indicator Data'!AQ95&lt;L$3,0,10-(L$4-'Indicator Data'!AQ95)/(L$4-L$3)*10)),1))</f>
        <v>x</v>
      </c>
      <c r="M95" s="230">
        <f>IF('Indicator Data'!AR95="No data","x",IF('Indicator Data'!AR95=0,0,ROUND(IF('Indicator Data'!AR95&gt;M$4,10,IF('Indicator Data'!AR95&lt;M$3,0,10-(M$4-'Indicator Data'!AR95)/(M$4-M$3)*10)),1)))</f>
        <v>0.2</v>
      </c>
      <c r="N95" s="231">
        <f t="shared" si="36"/>
        <v>0.1</v>
      </c>
      <c r="O95" s="233">
        <f t="shared" si="37"/>
        <v>0.5</v>
      </c>
      <c r="P95" s="234">
        <f>IF(AND('Indicator Data'!BE95="No data",'Indicator Data'!BF95="No data"),0,SUM('Indicator Data'!BE95:BG95)/1000)</f>
        <v>23.571000000000002</v>
      </c>
      <c r="Q95" s="230">
        <f t="shared" si="26"/>
        <v>4.5999999999999996</v>
      </c>
      <c r="R95" s="235">
        <f>P95*1000/'Indicator Data'!CA95</f>
        <v>4.5974986572343079E-4</v>
      </c>
      <c r="S95" s="230">
        <f t="shared" si="27"/>
        <v>2.6</v>
      </c>
      <c r="T95" s="236">
        <f t="shared" si="38"/>
        <v>3.6</v>
      </c>
      <c r="U95" s="237" t="str">
        <f>IF('Indicator Data'!AV95="No data","x",ROUND(IF('Indicator Data'!AV95&gt;U$4,10,IF('Indicator Data'!AV95&lt;U$3,0,10-(U$4-'Indicator Data'!AV95)/(U$4-U$3)*10)),1))</f>
        <v>x</v>
      </c>
      <c r="V95" s="237" t="str">
        <f>IF('Indicator Data'!AW95="No data","x",IF('Indicator Data'!AW95=0,0,ROUND(IF('Indicator Data'!AW95&gt;V$4,10,IF('Indicator Data'!AW95&lt;V$3,0,10-(V$4-'Indicator Data'!AW95)/(V$4-V$3)*10)),1)))</f>
        <v>x</v>
      </c>
      <c r="W95" s="230" t="str">
        <f t="shared" si="39"/>
        <v>x</v>
      </c>
      <c r="X95" s="230">
        <f>IF('Indicator Data'!AU95="No data","x",ROUND(IF('Indicator Data'!AU95&gt;X$4,10,IF('Indicator Data'!AU95&lt;X$3,0,10-(X$4-'Indicator Data'!AU95)/(X$4-X$3)*10)),1))</f>
        <v>1.1000000000000001</v>
      </c>
      <c r="Y95" s="230">
        <f>IF('Indicator Data'!AX95="No data","x",ROUND(IF('Indicator Data'!AX95&gt;Y$4,10,IF('Indicator Data'!AX95&lt;Y$3,0,10-(Y$4-'Indicator Data'!AX95)/(Y$4-Y$3)*10)),1))</f>
        <v>0</v>
      </c>
      <c r="Z95" s="235">
        <f>IF('Indicator Data'!AY95="No data","x",IF(('Indicator Data'!AY95/'Indicator Data'!CA95)&gt;1,1,IF('Indicator Data'!AY95&gt;'Indicator Data'!AY95,1,'Indicator Data'!AY95/'Indicator Data'!CA95)))</f>
        <v>7.801957756962891E-8</v>
      </c>
      <c r="AA95" s="230">
        <f t="shared" si="28"/>
        <v>0</v>
      </c>
      <c r="AB95" s="238">
        <f t="shared" si="29"/>
        <v>0.4</v>
      </c>
      <c r="AC95" s="230">
        <f>IF('Indicator Data'!AS95="No data","x",ROUND(IF('Indicator Data'!AS95&gt;AC$4,10,IF('Indicator Data'!AS95&lt;AC$3,0,10-(AC$4-'Indicator Data'!AS95)/(AC$4-AC$3)*10)),1))</f>
        <v>0.2</v>
      </c>
      <c r="AD95" s="230">
        <f>IF('Indicator Data'!AT95="No data","x",ROUND(IF('Indicator Data'!AT95&gt;AD$4,10,IF('Indicator Data'!AT95&lt;AD$3,0,10-(AD$4-'Indicator Data'!AT95)/(AD$4-AD$3)*10)),1))</f>
        <v>0.2</v>
      </c>
      <c r="AE95" s="238">
        <f t="shared" si="40"/>
        <v>0.2</v>
      </c>
      <c r="AF95" s="234">
        <f>('Indicator Data'!BD95+'Indicator Data'!BC95*0.5+'Indicator Data'!BB95*0.25)/1000</f>
        <v>31.175249999999998</v>
      </c>
      <c r="AG95" s="239">
        <f>AF95*1000/'Indicator Data'!CA95</f>
        <v>6.0806995890689349E-4</v>
      </c>
      <c r="AH95" s="238">
        <f t="shared" si="30"/>
        <v>0.1</v>
      </c>
      <c r="AI95" s="230">
        <f>IF('Indicator Data'!BH95="No data","x",ROUND(IF('Indicator Data'!BH95&lt;$AI$3,10,IF('Indicator Data'!BH95&gt;$AI$4,0,($AI$4-'Indicator Data'!BH95)/($AI$4-$AI$3)*10)),1))</f>
        <v>1.2</v>
      </c>
      <c r="AJ95" s="230">
        <f>IF('Indicator Data'!BI95="No data","x",ROUND(IF('Indicator Data'!BI95&gt;$AJ$4,10,IF('Indicator Data'!BI95&lt;$AJ$3,0,10-($AJ$4-'Indicator Data'!BI95)/($AJ$4-$AJ$3)*10)),1))</f>
        <v>0</v>
      </c>
      <c r="AK95" s="238">
        <f t="shared" si="31"/>
        <v>0.6</v>
      </c>
      <c r="AL95" s="236">
        <f t="shared" si="32"/>
        <v>0.3</v>
      </c>
      <c r="AM95" s="240">
        <f t="shared" si="33"/>
        <v>2.1</v>
      </c>
    </row>
    <row r="96" spans="1:39" s="2" customFormat="1">
      <c r="A96" s="205" t="str">
        <f>'Indicator Data'!A96</f>
        <v>Kuwait</v>
      </c>
      <c r="B96" s="206" t="str">
        <f>'Indicator Data'!B96</f>
        <v>KWT</v>
      </c>
      <c r="C96" s="241">
        <f>ROUND(IF('Indicator Data'!AL96="No data",IF((0.1022*LN('Indicator Data'!BZ96)-0.1711)&gt;C$4,0,IF((0.1022*LN('Indicator Data'!BZ96)-0.1711)&lt;C$3,10,(C$4-(0.1022*LN('Indicator Data'!BZ96)-0.1711))/(C$4-C$3)*10)),IF('Indicator Data'!AL96&gt;C$4,0,IF('Indicator Data'!AL96&lt;C$3,10,(C$4-'Indicator Data'!AL96)/(C$4-C$3)*10))),1)</f>
        <v>1.9</v>
      </c>
      <c r="D96" s="230" t="str">
        <f>IF('Indicator Data'!AM96="No data","x",ROUND((IF(LOG('Indicator Data'!AM96*1000)&gt;D$4,10,IF(LOG('Indicator Data'!AM96*1000)&lt;D$3,0,10-(D$4-LOG('Indicator Data'!AM96*1000))/(D$4-D$3)*10))),1))</f>
        <v>x</v>
      </c>
      <c r="E96" s="231">
        <f t="shared" si="34"/>
        <v>1.9</v>
      </c>
      <c r="F96" s="230">
        <f>IF('Indicator Data'!AZ96="No data","x",ROUND(IF('Indicator Data'!AZ96&gt;F$4,10,IF('Indicator Data'!AZ96&lt;F$3,0,10-(F$4-'Indicator Data'!AZ96)/(F$4-F$3)*10)),1))</f>
        <v>3.2</v>
      </c>
      <c r="G96" s="230" t="str">
        <f>IF('Indicator Data'!BA96="No data","x",ROUND(IF('Indicator Data'!BA96&gt;G$4,10,IF('Indicator Data'!BA96&lt;G$3,0,10-(G$4-'Indicator Data'!BA96)/(G$4-G$3)*10)),1))</f>
        <v>x</v>
      </c>
      <c r="H96" s="231">
        <f t="shared" si="35"/>
        <v>3.2</v>
      </c>
      <c r="I96" s="232">
        <f>SUM(IF('Indicator Data'!AN96=0,0,'Indicator Data'!AN96),SUM('Indicator Data'!AO96:AP96))</f>
        <v>-8.8749529999999996</v>
      </c>
      <c r="J96" s="232">
        <f>I96/'Indicator Data'!CA96*1000000</f>
        <v>-2.0781693186589214</v>
      </c>
      <c r="K96" s="230">
        <f t="shared" si="25"/>
        <v>0</v>
      </c>
      <c r="L96" s="230" t="str">
        <f>IF('Indicator Data'!AQ96="No data","x",ROUND(IF('Indicator Data'!AQ96&gt;L$4,10,IF('Indicator Data'!AQ96&lt;L$3,0,10-(L$4-'Indicator Data'!AQ96)/(L$4-L$3)*10)),1))</f>
        <v>x</v>
      </c>
      <c r="M96" s="230">
        <f>IF('Indicator Data'!AR96="No data","x",IF('Indicator Data'!AR96=0,0,ROUND(IF('Indicator Data'!AR96&gt;M$4,10,IF('Indicator Data'!AR96&lt;M$3,0,10-(M$4-'Indicator Data'!AR96)/(M$4-M$3)*10)),1)))</f>
        <v>0</v>
      </c>
      <c r="N96" s="231">
        <f t="shared" si="36"/>
        <v>0</v>
      </c>
      <c r="O96" s="233">
        <f t="shared" si="37"/>
        <v>1.8</v>
      </c>
      <c r="P96" s="234">
        <f>IF(AND('Indicator Data'!BE96="No data",'Indicator Data'!BF96="No data"),0,SUM('Indicator Data'!BE96:BG96)/1000)</f>
        <v>1.7909999999999999</v>
      </c>
      <c r="Q96" s="230">
        <f t="shared" si="26"/>
        <v>0.8</v>
      </c>
      <c r="R96" s="235">
        <f>P96*1000/'Indicator Data'!CA96</f>
        <v>4.1938264345942207E-4</v>
      </c>
      <c r="S96" s="230">
        <f t="shared" si="27"/>
        <v>2.6</v>
      </c>
      <c r="T96" s="236">
        <f t="shared" si="38"/>
        <v>1.7</v>
      </c>
      <c r="U96" s="237" t="str">
        <f>IF('Indicator Data'!AV96="No data","x",ROUND(IF('Indicator Data'!AV96&gt;U$4,10,IF('Indicator Data'!AV96&lt;U$3,0,10-(U$4-'Indicator Data'!AV96)/(U$4-U$3)*10)),1))</f>
        <v>x</v>
      </c>
      <c r="V96" s="237" t="str">
        <f>IF('Indicator Data'!AW96="No data","x",IF('Indicator Data'!AW96=0,0,ROUND(IF('Indicator Data'!AW96&gt;V$4,10,IF('Indicator Data'!AW96&lt;V$3,0,10-(V$4-'Indicator Data'!AW96)/(V$4-V$3)*10)),1)))</f>
        <v>x</v>
      </c>
      <c r="W96" s="230" t="str">
        <f t="shared" si="39"/>
        <v>x</v>
      </c>
      <c r="X96" s="230">
        <f>IF('Indicator Data'!AU96="No data","x",ROUND(IF('Indicator Data'!AU96&gt;X$4,10,IF('Indicator Data'!AU96&lt;X$3,0,10-(X$4-'Indicator Data'!AU96)/(X$4-X$3)*10)),1))</f>
        <v>0.4</v>
      </c>
      <c r="Y96" s="230" t="str">
        <f>IF('Indicator Data'!AX96="No data","x",ROUND(IF('Indicator Data'!AX96&gt;Y$4,10,IF('Indicator Data'!AX96&lt;Y$3,0,10-(Y$4-'Indicator Data'!AX96)/(Y$4-Y$3)*10)),1))</f>
        <v>x</v>
      </c>
      <c r="Z96" s="235">
        <f>IF('Indicator Data'!AY96="No data","x",IF(('Indicator Data'!AY96/'Indicator Data'!CA96)&gt;1,1,IF('Indicator Data'!AY96&gt;'Indicator Data'!AY96,1,'Indicator Data'!AY96/'Indicator Data'!CA96)))</f>
        <v>0</v>
      </c>
      <c r="AA96" s="230">
        <f t="shared" si="28"/>
        <v>0</v>
      </c>
      <c r="AB96" s="238">
        <f t="shared" si="29"/>
        <v>0.2</v>
      </c>
      <c r="AC96" s="230">
        <f>IF('Indicator Data'!AS96="No data","x",ROUND(IF('Indicator Data'!AS96&gt;AC$4,10,IF('Indicator Data'!AS96&lt;AC$3,0,10-(AC$4-'Indicator Data'!AS96)/(AC$4-AC$3)*10)),1))</f>
        <v>0.6</v>
      </c>
      <c r="AD96" s="230">
        <f>IF('Indicator Data'!AT96="No data","x",ROUND(IF('Indicator Data'!AT96&gt;AD$4,10,IF('Indicator Data'!AT96&lt;AD$3,0,10-(AD$4-'Indicator Data'!AT96)/(AD$4-AD$3)*10)),1))</f>
        <v>0.7</v>
      </c>
      <c r="AE96" s="238">
        <f t="shared" si="40"/>
        <v>0.7</v>
      </c>
      <c r="AF96" s="234">
        <f>('Indicator Data'!BD96+'Indicator Data'!BC96*0.5+'Indicator Data'!BB96*0.25)/1000</f>
        <v>0</v>
      </c>
      <c r="AG96" s="239">
        <f>AF96*1000/'Indicator Data'!CA96</f>
        <v>0</v>
      </c>
      <c r="AH96" s="238">
        <f t="shared" si="30"/>
        <v>0</v>
      </c>
      <c r="AI96" s="230">
        <f>IF('Indicator Data'!BH96="No data","x",ROUND(IF('Indicator Data'!BH96&lt;$AI$3,10,IF('Indicator Data'!BH96&gt;$AI$4,0,($AI$4-'Indicator Data'!BH96)/($AI$4-$AI$3)*10)),1))</f>
        <v>1.3</v>
      </c>
      <c r="AJ96" s="230">
        <f>IF('Indicator Data'!BI96="No data","x",ROUND(IF('Indicator Data'!BI96&gt;$AJ$4,10,IF('Indicator Data'!BI96&lt;$AJ$3,0,10-($AJ$4-'Indicator Data'!BI96)/($AJ$4-$AJ$3)*10)),1))</f>
        <v>0</v>
      </c>
      <c r="AK96" s="238">
        <f t="shared" si="31"/>
        <v>0.7</v>
      </c>
      <c r="AL96" s="236">
        <f t="shared" si="32"/>
        <v>0.4</v>
      </c>
      <c r="AM96" s="240">
        <f t="shared" si="33"/>
        <v>1.1000000000000001</v>
      </c>
    </row>
    <row r="97" spans="1:39" s="2" customFormat="1">
      <c r="A97" s="205" t="str">
        <f>'Indicator Data'!A97</f>
        <v>Kyrgyzstan</v>
      </c>
      <c r="B97" s="206" t="str">
        <f>'Indicator Data'!B97</f>
        <v>KGZ</v>
      </c>
      <c r="C97" s="241">
        <f>ROUND(IF('Indicator Data'!AL97="No data",IF((0.1022*LN('Indicator Data'!BZ97)-0.1711)&gt;C$4,0,IF((0.1022*LN('Indicator Data'!BZ97)-0.1711)&lt;C$3,10,(C$4-(0.1022*LN('Indicator Data'!BZ97)-0.1711))/(C$4-C$3)*10)),IF('Indicator Data'!AL97&gt;C$4,0,IF('Indicator Data'!AL97&lt;C$3,10,(C$4-'Indicator Data'!AL97)/(C$4-C$3)*10))),1)</f>
        <v>4.0999999999999996</v>
      </c>
      <c r="D97" s="230">
        <f>IF('Indicator Data'!AM97="No data","x",ROUND((IF(LOG('Indicator Data'!AM97*1000)&gt;D$4,10,IF(LOG('Indicator Data'!AM97*1000)&lt;D$3,0,10-(D$4-LOG('Indicator Data'!AM97*1000))/(D$4-D$3)*10))),1))</f>
        <v>0.6</v>
      </c>
      <c r="E97" s="231">
        <f t="shared" si="34"/>
        <v>2.5</v>
      </c>
      <c r="F97" s="230">
        <f>IF('Indicator Data'!AZ97="No data","x",ROUND(IF('Indicator Data'!AZ97&gt;F$4,10,IF('Indicator Data'!AZ97&lt;F$3,0,10-(F$4-'Indicator Data'!AZ97)/(F$4-F$3)*10)),1))</f>
        <v>4.9000000000000004</v>
      </c>
      <c r="G97" s="230">
        <f>IF('Indicator Data'!BA97="No data","x",ROUND(IF('Indicator Data'!BA97&gt;G$4,10,IF('Indicator Data'!BA97&lt;G$3,0,10-(G$4-'Indicator Data'!BA97)/(G$4-G$3)*10)),1))</f>
        <v>1.2</v>
      </c>
      <c r="H97" s="231">
        <f t="shared" si="35"/>
        <v>3.1</v>
      </c>
      <c r="I97" s="232">
        <f>SUM(IF('Indicator Data'!AN97=0,0,'Indicator Data'!AN97),SUM('Indicator Data'!AO97:AP97))</f>
        <v>292.997342</v>
      </c>
      <c r="J97" s="232">
        <f>I97/'Indicator Data'!CA97*1000000</f>
        <v>44.909375277333233</v>
      </c>
      <c r="K97" s="230">
        <f t="shared" si="25"/>
        <v>0.9</v>
      </c>
      <c r="L97" s="230">
        <f>IF('Indicator Data'!AQ97="No data","x",ROUND(IF('Indicator Data'!AQ97&gt;L$4,10,IF('Indicator Data'!AQ97&lt;L$3,0,10-(L$4-'Indicator Data'!AQ97)/(L$4-L$3)*10)),1))</f>
        <v>3.7</v>
      </c>
      <c r="M97" s="230">
        <f>IF('Indicator Data'!AR97="No data","x",IF('Indicator Data'!AR97=0,0,ROUND(IF('Indicator Data'!AR97&gt;M$4,10,IF('Indicator Data'!AR97&lt;M$3,0,10-(M$4-'Indicator Data'!AR97)/(M$4-M$3)*10)),1)))</f>
        <v>9.5</v>
      </c>
      <c r="N97" s="231">
        <f t="shared" si="36"/>
        <v>4.7</v>
      </c>
      <c r="O97" s="233">
        <f t="shared" si="37"/>
        <v>3.2</v>
      </c>
      <c r="P97" s="234">
        <f>IF(AND('Indicator Data'!BE97="No data",'Indicator Data'!BF97="No data"),0,SUM('Indicator Data'!BE97:BG97)/1000)</f>
        <v>1.4470000000000001</v>
      </c>
      <c r="Q97" s="230">
        <f t="shared" si="26"/>
        <v>0.5</v>
      </c>
      <c r="R97" s="235">
        <f>P97*1000/'Indicator Data'!CA97</f>
        <v>2.2178995066208208E-4</v>
      </c>
      <c r="S97" s="230">
        <f t="shared" si="27"/>
        <v>2.2000000000000002</v>
      </c>
      <c r="T97" s="236">
        <f t="shared" si="38"/>
        <v>1.4</v>
      </c>
      <c r="U97" s="237">
        <f>IF('Indicator Data'!AV97="No data","x",ROUND(IF('Indicator Data'!AV97&gt;U$4,10,IF('Indicator Data'!AV97&lt;U$3,0,10-(U$4-'Indicator Data'!AV97)/(U$4-U$3)*10)),1))</f>
        <v>0.4</v>
      </c>
      <c r="V97" s="237">
        <f>IF('Indicator Data'!AW97="No data","x",IF('Indicator Data'!AW97=0,0,ROUND(IF('Indicator Data'!AW97&gt;V$4,10,IF('Indicator Data'!AW97&lt;V$3,0,10-(V$4-'Indicator Data'!AW97)/(V$4-V$3)*10)),1)))</f>
        <v>0.8</v>
      </c>
      <c r="W97" s="230">
        <f t="shared" si="39"/>
        <v>0.60000000000000009</v>
      </c>
      <c r="X97" s="230">
        <f>IF('Indicator Data'!AU97="No data","x",ROUND(IF('Indicator Data'!AU97&gt;X$4,10,IF('Indicator Data'!AU97&lt;X$3,0,10-(X$4-'Indicator Data'!AU97)/(X$4-X$3)*10)),1))</f>
        <v>2</v>
      </c>
      <c r="Y97" s="230">
        <f>IF('Indicator Data'!AX97="No data","x",ROUND(IF('Indicator Data'!AX97&gt;Y$4,10,IF('Indicator Data'!AX97&lt;Y$3,0,10-(Y$4-'Indicator Data'!AX97)/(Y$4-Y$3)*10)),1))</f>
        <v>0</v>
      </c>
      <c r="Z97" s="235">
        <f>IF('Indicator Data'!AY97="No data","x",IF(('Indicator Data'!AY97/'Indicator Data'!CA97)&gt;1,1,IF('Indicator Data'!AY97&gt;'Indicator Data'!AY97,1,'Indicator Data'!AY97/'Indicator Data'!CA97)))</f>
        <v>0.33258590988522563</v>
      </c>
      <c r="AA97" s="230">
        <f t="shared" si="28"/>
        <v>3.7</v>
      </c>
      <c r="AB97" s="238">
        <f t="shared" si="29"/>
        <v>1.6</v>
      </c>
      <c r="AC97" s="230">
        <f>IF('Indicator Data'!AS97="No data","x",ROUND(IF('Indicator Data'!AS97&gt;AC$4,10,IF('Indicator Data'!AS97&lt;AC$3,0,10-(AC$4-'Indicator Data'!AS97)/(AC$4-AC$3)*10)),1))</f>
        <v>1.4</v>
      </c>
      <c r="AD97" s="230">
        <f>IF('Indicator Data'!AT97="No data","x",ROUND(IF('Indicator Data'!AT97&gt;AD$4,10,IF('Indicator Data'!AT97&lt;AD$3,0,10-(AD$4-'Indicator Data'!AT97)/(AD$4-AD$3)*10)),1))</f>
        <v>0.4</v>
      </c>
      <c r="AE97" s="238">
        <f t="shared" si="40"/>
        <v>0.9</v>
      </c>
      <c r="AF97" s="234">
        <f>('Indicator Data'!BD97+'Indicator Data'!BC97*0.5+'Indicator Data'!BB97*0.25)/1000</f>
        <v>0</v>
      </c>
      <c r="AG97" s="239">
        <f>AF97*1000/'Indicator Data'!CA97</f>
        <v>0</v>
      </c>
      <c r="AH97" s="238">
        <f t="shared" si="30"/>
        <v>0</v>
      </c>
      <c r="AI97" s="230">
        <f>IF('Indicator Data'!BH97="No data","x",ROUND(IF('Indicator Data'!BH97&lt;$AI$3,10,IF('Indicator Data'!BH97&gt;$AI$4,0,($AI$4-'Indicator Data'!BH97)/($AI$4-$AI$3)*10)),1))</f>
        <v>4.3</v>
      </c>
      <c r="AJ97" s="230">
        <f>IF('Indicator Data'!BI97="No data","x",ROUND(IF('Indicator Data'!BI97&gt;$AJ$4,10,IF('Indicator Data'!BI97&lt;$AJ$3,0,10-($AJ$4-'Indicator Data'!BI97)/($AJ$4-$AJ$3)*10)),1))</f>
        <v>0.7</v>
      </c>
      <c r="AK97" s="238">
        <f t="shared" si="31"/>
        <v>2.5</v>
      </c>
      <c r="AL97" s="236">
        <f t="shared" si="32"/>
        <v>1.3</v>
      </c>
      <c r="AM97" s="240">
        <f t="shared" si="33"/>
        <v>1.4</v>
      </c>
    </row>
    <row r="98" spans="1:39" s="2" customFormat="1">
      <c r="A98" s="205" t="str">
        <f>'Indicator Data'!A98</f>
        <v>Lao PDR</v>
      </c>
      <c r="B98" s="206" t="str">
        <f>'Indicator Data'!B98</f>
        <v>LAO</v>
      </c>
      <c r="C98" s="241">
        <f>ROUND(IF('Indicator Data'!AL98="No data",IF((0.1022*LN('Indicator Data'!BZ98)-0.1711)&gt;C$4,0,IF((0.1022*LN('Indicator Data'!BZ98)-0.1711)&lt;C$3,10,(C$4-(0.1022*LN('Indicator Data'!BZ98)-0.1711))/(C$4-C$3)*10)),IF('Indicator Data'!AL98&gt;C$4,0,IF('Indicator Data'!AL98&lt;C$3,10,(C$4-'Indicator Data'!AL98)/(C$4-C$3)*10))),1)</f>
        <v>5.7</v>
      </c>
      <c r="D98" s="230">
        <f>IF('Indicator Data'!AM98="No data","x",ROUND((IF(LOG('Indicator Data'!AM98*1000)&gt;D$4,10,IF(LOG('Indicator Data'!AM98*1000)&lt;D$3,0,10-(D$4-LOG('Indicator Data'!AM98*1000))/(D$4-D$3)*10))),1))</f>
        <v>7.5</v>
      </c>
      <c r="E98" s="231">
        <f t="shared" si="34"/>
        <v>6.7</v>
      </c>
      <c r="F98" s="230">
        <f>IF('Indicator Data'!AZ98="No data","x",ROUND(IF('Indicator Data'!AZ98&gt;F$4,10,IF('Indicator Data'!AZ98&lt;F$3,0,10-(F$4-'Indicator Data'!AZ98)/(F$4-F$3)*10)),1))</f>
        <v>6.1</v>
      </c>
      <c r="G98" s="230">
        <f>IF('Indicator Data'!BA98="No data","x",ROUND(IF('Indicator Data'!BA98&gt;G$4,10,IF('Indicator Data'!BA98&lt;G$3,0,10-(G$4-'Indicator Data'!BA98)/(G$4-G$3)*10)),1))</f>
        <v>3.4</v>
      </c>
      <c r="H98" s="231">
        <f t="shared" si="35"/>
        <v>4.8</v>
      </c>
      <c r="I98" s="232">
        <f>SUM(IF('Indicator Data'!AN98=0,0,'Indicator Data'!AN98),SUM('Indicator Data'!AO98:AP98))</f>
        <v>761.06626499999993</v>
      </c>
      <c r="J98" s="232">
        <f>I98/'Indicator Data'!CA98*1000000</f>
        <v>104.60592496298563</v>
      </c>
      <c r="K98" s="230">
        <f t="shared" si="25"/>
        <v>2.1</v>
      </c>
      <c r="L98" s="230">
        <f>IF('Indicator Data'!AQ98="No data","x",ROUND(IF('Indicator Data'!AQ98&gt;L$4,10,IF('Indicator Data'!AQ98&lt;L$3,0,10-(L$4-'Indicator Data'!AQ98)/(L$4-L$3)*10)),1))</f>
        <v>2.5</v>
      </c>
      <c r="M98" s="230">
        <f>IF('Indicator Data'!AR98="No data","x",IF('Indicator Data'!AR98=0,0,ROUND(IF('Indicator Data'!AR98&gt;M$4,10,IF('Indicator Data'!AR98&lt;M$3,0,10-(M$4-'Indicator Data'!AR98)/(M$4-M$3)*10)),1)))</f>
        <v>0.5</v>
      </c>
      <c r="N98" s="231">
        <f t="shared" si="36"/>
        <v>1.7</v>
      </c>
      <c r="O98" s="233">
        <f t="shared" si="37"/>
        <v>5</v>
      </c>
      <c r="P98" s="234">
        <f>IF(AND('Indicator Data'!BE98="No data",'Indicator Data'!BF98="No data"),0,SUM('Indicator Data'!BE98:BG98)/1000)</f>
        <v>8.0000000000000002E-3</v>
      </c>
      <c r="Q98" s="230">
        <f t="shared" si="26"/>
        <v>0</v>
      </c>
      <c r="R98" s="235">
        <f>P98*1000/'Indicator Data'!CA98</f>
        <v>1.0995723213456126E-6</v>
      </c>
      <c r="S98" s="230">
        <f t="shared" si="27"/>
        <v>0</v>
      </c>
      <c r="T98" s="236">
        <f t="shared" si="38"/>
        <v>0</v>
      </c>
      <c r="U98" s="237">
        <f>IF('Indicator Data'!AV98="No data","x",ROUND(IF('Indicator Data'!AV98&gt;U$4,10,IF('Indicator Data'!AV98&lt;U$3,0,10-(U$4-'Indicator Data'!AV98)/(U$4-U$3)*10)),1))</f>
        <v>0.6</v>
      </c>
      <c r="V98" s="237">
        <f>IF('Indicator Data'!AW98="No data","x",IF('Indicator Data'!AW98=0,0,ROUND(IF('Indicator Data'!AW98&gt;V$4,10,IF('Indicator Data'!AW98&lt;V$3,0,10-(V$4-'Indicator Data'!AW98)/(V$4-V$3)*10)),1)))</f>
        <v>0.6</v>
      </c>
      <c r="W98" s="230">
        <f t="shared" si="39"/>
        <v>0.6</v>
      </c>
      <c r="X98" s="230">
        <f>IF('Indicator Data'!AU98="No data","x",ROUND(IF('Indicator Data'!AU98&gt;X$4,10,IF('Indicator Data'!AU98&lt;X$3,0,10-(X$4-'Indicator Data'!AU98)/(X$4-X$3)*10)),1))</f>
        <v>2.8</v>
      </c>
      <c r="Y98" s="230">
        <f>IF('Indicator Data'!AX98="No data","x",ROUND(IF('Indicator Data'!AX98&gt;Y$4,10,IF('Indicator Data'!AX98&lt;Y$3,0,10-(Y$4-'Indicator Data'!AX98)/(Y$4-Y$3)*10)),1))</f>
        <v>0.1</v>
      </c>
      <c r="Z98" s="235">
        <f>IF('Indicator Data'!AY98="No data","x",IF(('Indicator Data'!AY98/'Indicator Data'!CA98)&gt;1,1,IF('Indicator Data'!AY98&gt;'Indicator Data'!AY98,1,'Indicator Data'!AY98/'Indicator Data'!CA98)))</f>
        <v>0.3102010348075116</v>
      </c>
      <c r="AA98" s="230">
        <f t="shared" si="28"/>
        <v>3.4</v>
      </c>
      <c r="AB98" s="238">
        <f t="shared" si="29"/>
        <v>1.7</v>
      </c>
      <c r="AC98" s="230">
        <f>IF('Indicator Data'!AS98="No data","x",ROUND(IF('Indicator Data'!AS98&gt;AC$4,10,IF('Indicator Data'!AS98&lt;AC$3,0,10-(AC$4-'Indicator Data'!AS98)/(AC$4-AC$3)*10)),1))</f>
        <v>3.5</v>
      </c>
      <c r="AD98" s="230">
        <f>IF('Indicator Data'!AT98="No data","x",ROUND(IF('Indicator Data'!AT98&gt;AD$4,10,IF('Indicator Data'!AT98&lt;AD$3,0,10-(AD$4-'Indicator Data'!AT98)/(AD$4-AD$3)*10)),1))</f>
        <v>4.7</v>
      </c>
      <c r="AE98" s="238">
        <f t="shared" si="40"/>
        <v>4.0999999999999996</v>
      </c>
      <c r="AF98" s="234">
        <f>('Indicator Data'!BD98+'Indicator Data'!BC98*0.5+'Indicator Data'!BB98*0.25)/1000</f>
        <v>138.67599999999999</v>
      </c>
      <c r="AG98" s="239">
        <f>AF98*1000/'Indicator Data'!CA98</f>
        <v>1.9060536404365523E-2</v>
      </c>
      <c r="AH98" s="238">
        <f t="shared" si="30"/>
        <v>1.9</v>
      </c>
      <c r="AI98" s="230">
        <f>IF('Indicator Data'!BH98="No data","x",ROUND(IF('Indicator Data'!BH98&lt;$AI$3,10,IF('Indicator Data'!BH98&gt;$AI$4,0,($AI$4-'Indicator Data'!BH98)/($AI$4-$AI$3)*10)),1))</f>
        <v>4.0999999999999996</v>
      </c>
      <c r="AJ98" s="230">
        <f>IF('Indicator Data'!BI98="No data","x",ROUND(IF('Indicator Data'!BI98&gt;$AJ$4,10,IF('Indicator Data'!BI98&lt;$AJ$3,0,10-($AJ$4-'Indicator Data'!BI98)/($AJ$4-$AJ$3)*10)),1))</f>
        <v>0.1</v>
      </c>
      <c r="AK98" s="238">
        <f t="shared" si="31"/>
        <v>2.1</v>
      </c>
      <c r="AL98" s="236">
        <f t="shared" si="32"/>
        <v>2.5</v>
      </c>
      <c r="AM98" s="240">
        <f t="shared" si="33"/>
        <v>1.3</v>
      </c>
    </row>
    <row r="99" spans="1:39" s="2" customFormat="1">
      <c r="A99" s="205" t="str">
        <f>'Indicator Data'!A99</f>
        <v>Latvia</v>
      </c>
      <c r="B99" s="206" t="str">
        <f>'Indicator Data'!B99</f>
        <v>LVA</v>
      </c>
      <c r="C99" s="241">
        <f>ROUND(IF('Indicator Data'!AL99="No data",IF((0.1022*LN('Indicator Data'!BZ99)-0.1711)&gt;C$4,0,IF((0.1022*LN('Indicator Data'!BZ99)-0.1711)&lt;C$3,10,(C$4-(0.1022*LN('Indicator Data'!BZ99)-0.1711))/(C$4-C$3)*10)),IF('Indicator Data'!AL99&gt;C$4,0,IF('Indicator Data'!AL99&lt;C$3,10,(C$4-'Indicator Data'!AL99)/(C$4-C$3)*10))),1)</f>
        <v>0.7</v>
      </c>
      <c r="D99" s="230" t="str">
        <f>IF('Indicator Data'!AM99="No data","x",ROUND((IF(LOG('Indicator Data'!AM99*1000)&gt;D$4,10,IF(LOG('Indicator Data'!AM99*1000)&lt;D$3,0,10-(D$4-LOG('Indicator Data'!AM99*1000))/(D$4-D$3)*10))),1))</f>
        <v>x</v>
      </c>
      <c r="E99" s="231">
        <f t="shared" si="34"/>
        <v>0.7</v>
      </c>
      <c r="F99" s="230">
        <f>IF('Indicator Data'!AZ99="No data","x",ROUND(IF('Indicator Data'!AZ99&gt;F$4,10,IF('Indicator Data'!AZ99&lt;F$3,0,10-(F$4-'Indicator Data'!AZ99)/(F$4-F$3)*10)),1))</f>
        <v>2.2999999999999998</v>
      </c>
      <c r="G99" s="230">
        <f>IF('Indicator Data'!BA99="No data","x",ROUND(IF('Indicator Data'!BA99&gt;G$4,10,IF('Indicator Data'!BA99&lt;G$3,0,10-(G$4-'Indicator Data'!BA99)/(G$4-G$3)*10)),1))</f>
        <v>2.5</v>
      </c>
      <c r="H99" s="231">
        <f t="shared" si="35"/>
        <v>2.4</v>
      </c>
      <c r="I99" s="232">
        <f>SUM(IF('Indicator Data'!AN99=0,0,'Indicator Data'!AN99),SUM('Indicator Data'!AO99:AP99))</f>
        <v>0</v>
      </c>
      <c r="J99" s="232">
        <f>I99/'Indicator Data'!CA99*1000000</f>
        <v>0</v>
      </c>
      <c r="K99" s="230">
        <f t="shared" si="25"/>
        <v>0</v>
      </c>
      <c r="L99" s="230" t="str">
        <f>IF('Indicator Data'!AQ99="No data","x",ROUND(IF('Indicator Data'!AQ99&gt;L$4,10,IF('Indicator Data'!AQ99&lt;L$3,0,10-(L$4-'Indicator Data'!AQ99)/(L$4-L$3)*10)),1))</f>
        <v>x</v>
      </c>
      <c r="M99" s="230">
        <f>IF('Indicator Data'!AR99="No data","x",IF('Indicator Data'!AR99=0,0,ROUND(IF('Indicator Data'!AR99&gt;M$4,10,IF('Indicator Data'!AR99&lt;M$3,0,10-(M$4-'Indicator Data'!AR99)/(M$4-M$3)*10)),1)))</f>
        <v>1.1000000000000001</v>
      </c>
      <c r="N99" s="231">
        <f t="shared" si="36"/>
        <v>0.6</v>
      </c>
      <c r="O99" s="233">
        <f t="shared" si="37"/>
        <v>1.1000000000000001</v>
      </c>
      <c r="P99" s="234">
        <f>IF(AND('Indicator Data'!BE99="No data",'Indicator Data'!BF99="No data"),0,SUM('Indicator Data'!BE99:BG99)/1000)</f>
        <v>0.74</v>
      </c>
      <c r="Q99" s="230">
        <f t="shared" si="26"/>
        <v>0</v>
      </c>
      <c r="R99" s="235">
        <f>P99*1000/'Indicator Data'!CA99</f>
        <v>3.9232277348873559E-4</v>
      </c>
      <c r="S99" s="230">
        <f t="shared" si="27"/>
        <v>2.5</v>
      </c>
      <c r="T99" s="236">
        <f t="shared" si="38"/>
        <v>1.3</v>
      </c>
      <c r="U99" s="237">
        <f>IF('Indicator Data'!AV99="No data","x",ROUND(IF('Indicator Data'!AV99&gt;U$4,10,IF('Indicator Data'!AV99&lt;U$3,0,10-(U$4-'Indicator Data'!AV99)/(U$4-U$3)*10)),1))</f>
        <v>1</v>
      </c>
      <c r="V99" s="237">
        <f>IF('Indicator Data'!AW99="No data","x",IF('Indicator Data'!AW99=0,0,ROUND(IF('Indicator Data'!AW99&gt;V$4,10,IF('Indicator Data'!AW99&lt;V$3,0,10-(V$4-'Indicator Data'!AW99)/(V$4-V$3)*10)),1)))</f>
        <v>1.3</v>
      </c>
      <c r="W99" s="230">
        <f t="shared" si="39"/>
        <v>1.1499999999999999</v>
      </c>
      <c r="X99" s="230">
        <f>IF('Indicator Data'!AU99="No data","x",ROUND(IF('Indicator Data'!AU99&gt;X$4,10,IF('Indicator Data'!AU99&lt;X$3,0,10-(X$4-'Indicator Data'!AU99)/(X$4-X$3)*10)),1))</f>
        <v>0.5</v>
      </c>
      <c r="Y99" s="230" t="str">
        <f>IF('Indicator Data'!AX99="No data","x",ROUND(IF('Indicator Data'!AX99&gt;Y$4,10,IF('Indicator Data'!AX99&lt;Y$3,0,10-(Y$4-'Indicator Data'!AX99)/(Y$4-Y$3)*10)),1))</f>
        <v>x</v>
      </c>
      <c r="Z99" s="235">
        <f>IF('Indicator Data'!AY99="No data","x",IF(('Indicator Data'!AY99/'Indicator Data'!CA99)&gt;1,1,IF('Indicator Data'!AY99&gt;'Indicator Data'!AY99,1,'Indicator Data'!AY99/'Indicator Data'!CA99)))</f>
        <v>2.6508295505995646E-6</v>
      </c>
      <c r="AA99" s="230">
        <f t="shared" si="28"/>
        <v>0</v>
      </c>
      <c r="AB99" s="238">
        <f t="shared" si="29"/>
        <v>0.6</v>
      </c>
      <c r="AC99" s="230">
        <f>IF('Indicator Data'!AS99="No data","x",ROUND(IF('Indicator Data'!AS99&gt;AC$4,10,IF('Indicator Data'!AS99&lt;AC$3,0,10-(AC$4-'Indicator Data'!AS99)/(AC$4-AC$3)*10)),1))</f>
        <v>0.3</v>
      </c>
      <c r="AD99" s="230" t="str">
        <f>IF('Indicator Data'!AT99="No data","x",ROUND(IF('Indicator Data'!AT99&gt;AD$4,10,IF('Indicator Data'!AT99&lt;AD$3,0,10-(AD$4-'Indicator Data'!AT99)/(AD$4-AD$3)*10)),1))</f>
        <v>x</v>
      </c>
      <c r="AE99" s="238">
        <f t="shared" si="40"/>
        <v>0.3</v>
      </c>
      <c r="AF99" s="234">
        <f>('Indicator Data'!BD99+'Indicator Data'!BC99*0.5+'Indicator Data'!BB99*0.25)/1000</f>
        <v>0</v>
      </c>
      <c r="AG99" s="239">
        <f>AF99*1000/'Indicator Data'!CA99</f>
        <v>0</v>
      </c>
      <c r="AH99" s="238">
        <f t="shared" si="30"/>
        <v>0</v>
      </c>
      <c r="AI99" s="230">
        <f>IF('Indicator Data'!BH99="No data","x",ROUND(IF('Indicator Data'!BH99&lt;$AI$3,10,IF('Indicator Data'!BH99&gt;$AI$4,0,($AI$4-'Indicator Data'!BH99)/($AI$4-$AI$3)*10)),1))</f>
        <v>2.2999999999999998</v>
      </c>
      <c r="AJ99" s="230">
        <f>IF('Indicator Data'!BI99="No data","x",ROUND(IF('Indicator Data'!BI99&gt;$AJ$4,10,IF('Indicator Data'!BI99&lt;$AJ$3,0,10-($AJ$4-'Indicator Data'!BI99)/($AJ$4-$AJ$3)*10)),1))</f>
        <v>0</v>
      </c>
      <c r="AK99" s="238">
        <f t="shared" si="31"/>
        <v>1.2</v>
      </c>
      <c r="AL99" s="236">
        <f t="shared" si="32"/>
        <v>0.5</v>
      </c>
      <c r="AM99" s="240">
        <f t="shared" si="33"/>
        <v>0.9</v>
      </c>
    </row>
    <row r="100" spans="1:39" s="2" customFormat="1">
      <c r="A100" s="205" t="str">
        <f>'Indicator Data'!A100</f>
        <v>Lebanon</v>
      </c>
      <c r="B100" s="206" t="str">
        <f>'Indicator Data'!B100</f>
        <v>LBN</v>
      </c>
      <c r="C100" s="241">
        <f>ROUND(IF('Indicator Data'!AL100="No data",IF((0.1022*LN('Indicator Data'!BZ100)-0.1711)&gt;C$4,0,IF((0.1022*LN('Indicator Data'!BZ100)-0.1711)&lt;C$3,10,(C$4-(0.1022*LN('Indicator Data'!BZ100)-0.1711))/(C$4-C$3)*10)),IF('Indicator Data'!AL100&gt;C$4,0,IF('Indicator Data'!AL100&lt;C$3,10,(C$4-'Indicator Data'!AL100)/(C$4-C$3)*10))),1)</f>
        <v>3.1</v>
      </c>
      <c r="D100" s="230" t="str">
        <f>IF('Indicator Data'!AM100="No data","x",ROUND((IF(LOG('Indicator Data'!AM100*1000)&gt;D$4,10,IF(LOG('Indicator Data'!AM100*1000)&lt;D$3,0,10-(D$4-LOG('Indicator Data'!AM100*1000))/(D$4-D$3)*10))),1))</f>
        <v>x</v>
      </c>
      <c r="E100" s="231">
        <f t="shared" si="34"/>
        <v>3.1</v>
      </c>
      <c r="F100" s="230">
        <f>IF('Indicator Data'!AZ100="No data","x",ROUND(IF('Indicator Data'!AZ100&gt;F$4,10,IF('Indicator Data'!AZ100&lt;F$3,0,10-(F$4-'Indicator Data'!AZ100)/(F$4-F$3)*10)),1))</f>
        <v>5.5</v>
      </c>
      <c r="G100" s="230">
        <f>IF('Indicator Data'!BA100="No data","x",ROUND(IF('Indicator Data'!BA100&gt;G$4,10,IF('Indicator Data'!BA100&lt;G$3,0,10-(G$4-'Indicator Data'!BA100)/(G$4-G$3)*10)),1))</f>
        <v>1.7</v>
      </c>
      <c r="H100" s="231">
        <f t="shared" si="35"/>
        <v>3.6</v>
      </c>
      <c r="I100" s="232">
        <f>SUM(IF('Indicator Data'!AN100=0,0,'Indicator Data'!AN100),SUM('Indicator Data'!AO100:AP100))</f>
        <v>5312.3131350000003</v>
      </c>
      <c r="J100" s="232">
        <f>I100/'Indicator Data'!CA100*1000000</f>
        <v>778.31049403100928</v>
      </c>
      <c r="K100" s="230">
        <f t="shared" si="25"/>
        <v>10</v>
      </c>
      <c r="L100" s="230">
        <f>IF('Indicator Data'!AQ100="No data","x",ROUND(IF('Indicator Data'!AQ100&gt;L$4,10,IF('Indicator Data'!AQ100&lt;L$3,0,10-(L$4-'Indicator Data'!AQ100)/(L$4-L$3)*10)),1))</f>
        <v>2</v>
      </c>
      <c r="M100" s="230">
        <f>IF('Indicator Data'!AR100="No data","x",IF('Indicator Data'!AR100=0,0,ROUND(IF('Indicator Data'!AR100&gt;M$4,10,IF('Indicator Data'!AR100&lt;M$3,0,10-(M$4-'Indicator Data'!AR100)/(M$4-M$3)*10)),1)))</f>
        <v>6.3</v>
      </c>
      <c r="N100" s="231">
        <f t="shared" si="36"/>
        <v>6.1</v>
      </c>
      <c r="O100" s="233">
        <f t="shared" si="37"/>
        <v>4</v>
      </c>
      <c r="P100" s="234">
        <f>IF(AND('Indicator Data'!BE100="No data",'Indicator Data'!BF100="No data"),0,SUM('Indicator Data'!BE100:BG100)/1000)</f>
        <v>1319.223</v>
      </c>
      <c r="Q100" s="230">
        <f t="shared" si="26"/>
        <v>10</v>
      </c>
      <c r="R100" s="235">
        <f>P100*1000/'Indicator Data'!CA100</f>
        <v>0.19328023005689596</v>
      </c>
      <c r="S100" s="230">
        <f t="shared" si="27"/>
        <v>10</v>
      </c>
      <c r="T100" s="236">
        <f t="shared" si="38"/>
        <v>10</v>
      </c>
      <c r="U100" s="237">
        <f>IF('Indicator Data'!AV100="No data","x",ROUND(IF('Indicator Data'!AV100&gt;U$4,10,IF('Indicator Data'!AV100&lt;U$3,0,10-(U$4-'Indicator Data'!AV100)/(U$4-U$3)*10)),1))</f>
        <v>0.2</v>
      </c>
      <c r="V100" s="237">
        <f>IF('Indicator Data'!AW100="No data","x",IF('Indicator Data'!AW100=0,0,ROUND(IF('Indicator Data'!AW100&gt;V$4,10,IF('Indicator Data'!AW100&lt;V$3,0,10-(V$4-'Indicator Data'!AW100)/(V$4-V$3)*10)),1)))</f>
        <v>0.2</v>
      </c>
      <c r="W100" s="230">
        <f t="shared" si="39"/>
        <v>0.2</v>
      </c>
      <c r="X100" s="230">
        <f>IF('Indicator Data'!AU100="No data","x",ROUND(IF('Indicator Data'!AU100&gt;X$4,10,IF('Indicator Data'!AU100&lt;X$3,0,10-(X$4-'Indicator Data'!AU100)/(X$4-X$3)*10)),1))</f>
        <v>0.2</v>
      </c>
      <c r="Y100" s="230" t="str">
        <f>IF('Indicator Data'!AX100="No data","x",ROUND(IF('Indicator Data'!AX100&gt;Y$4,10,IF('Indicator Data'!AX100&lt;Y$3,0,10-(Y$4-'Indicator Data'!AX100)/(Y$4-Y$3)*10)),1))</f>
        <v>x</v>
      </c>
      <c r="Z100" s="235">
        <f>IF('Indicator Data'!AY100="No data","x",IF(('Indicator Data'!AY100/'Indicator Data'!CA100)&gt;1,1,IF('Indicator Data'!AY100&gt;'Indicator Data'!AY100,1,'Indicator Data'!AY100/'Indicator Data'!CA100)))</f>
        <v>2.9302131642170575E-7</v>
      </c>
      <c r="AA100" s="230">
        <f t="shared" si="28"/>
        <v>0</v>
      </c>
      <c r="AB100" s="238">
        <f t="shared" si="29"/>
        <v>0.1</v>
      </c>
      <c r="AC100" s="230">
        <f>IF('Indicator Data'!AS100="No data","x",ROUND(IF('Indicator Data'!AS100&gt;AC$4,10,IF('Indicator Data'!AS100&lt;AC$3,0,10-(AC$4-'Indicator Data'!AS100)/(AC$4-AC$3)*10)),1))</f>
        <v>0.6</v>
      </c>
      <c r="AD100" s="230" t="str">
        <f>IF('Indicator Data'!AT100="No data","x",ROUND(IF('Indicator Data'!AT100&gt;AD$4,10,IF('Indicator Data'!AT100&lt;AD$3,0,10-(AD$4-'Indicator Data'!AT100)/(AD$4-AD$3)*10)),1))</f>
        <v>x</v>
      </c>
      <c r="AE100" s="238">
        <f t="shared" si="40"/>
        <v>0.6</v>
      </c>
      <c r="AF100" s="234">
        <f>('Indicator Data'!BD100+'Indicator Data'!BC100*0.5+'Indicator Data'!BB100*0.25)/1000</f>
        <v>2.7522500000000001</v>
      </c>
      <c r="AG100" s="239">
        <f>AF100*1000/'Indicator Data'!CA100</f>
        <v>4.0323395906081982E-4</v>
      </c>
      <c r="AH100" s="238">
        <f t="shared" si="30"/>
        <v>0</v>
      </c>
      <c r="AI100" s="230">
        <f>IF('Indicator Data'!BH100="No data","x",ROUND(IF('Indicator Data'!BH100&lt;$AI$3,10,IF('Indicator Data'!BH100&gt;$AI$4,0,($AI$4-'Indicator Data'!BH100)/($AI$4-$AI$3)*10)),1))</f>
        <v>4.0999999999999996</v>
      </c>
      <c r="AJ100" s="230">
        <f>IF('Indicator Data'!BI100="No data","x",ROUND(IF('Indicator Data'!BI100&gt;$AJ$4,10,IF('Indicator Data'!BI100&lt;$AJ$3,0,10-($AJ$4-'Indicator Data'!BI100)/($AJ$4-$AJ$3)*10)),1))</f>
        <v>1.4</v>
      </c>
      <c r="AK100" s="238">
        <f t="shared" si="31"/>
        <v>2.8</v>
      </c>
      <c r="AL100" s="236">
        <f t="shared" si="32"/>
        <v>0.9</v>
      </c>
      <c r="AM100" s="240">
        <f t="shared" si="33"/>
        <v>7.7</v>
      </c>
    </row>
    <row r="101" spans="1:39" s="2" customFormat="1">
      <c r="A101" s="205" t="str">
        <f>'Indicator Data'!A101</f>
        <v>Lesotho</v>
      </c>
      <c r="B101" s="206" t="str">
        <f>'Indicator Data'!B101</f>
        <v>LSO</v>
      </c>
      <c r="C101" s="241">
        <f>ROUND(IF('Indicator Data'!AL101="No data",IF((0.1022*LN('Indicator Data'!BZ101)-0.1711)&gt;C$4,0,IF((0.1022*LN('Indicator Data'!BZ101)-0.1711)&lt;C$3,10,(C$4-(0.1022*LN('Indicator Data'!BZ101)-0.1711))/(C$4-C$3)*10)),IF('Indicator Data'!AL101&gt;C$4,0,IF('Indicator Data'!AL101&lt;C$3,10,(C$4-'Indicator Data'!AL101)/(C$4-C$3)*10))),1)</f>
        <v>7.5</v>
      </c>
      <c r="D101" s="230">
        <f>IF('Indicator Data'!AM101="No data","x",ROUND((IF(LOG('Indicator Data'!AM101*1000)&gt;D$4,10,IF(LOG('Indicator Data'!AM101*1000)&lt;D$3,0,10-(D$4-LOG('Indicator Data'!AM101*1000))/(D$4-D$3)*10))),1))</f>
        <v>7.1</v>
      </c>
      <c r="E101" s="231">
        <f t="shared" si="34"/>
        <v>7.3</v>
      </c>
      <c r="F101" s="230">
        <f>IF('Indicator Data'!AZ101="No data","x",ROUND(IF('Indicator Data'!AZ101&gt;F$4,10,IF('Indicator Data'!AZ101&lt;F$3,0,10-(F$4-'Indicator Data'!AZ101)/(F$4-F$3)*10)),1))</f>
        <v>7.4</v>
      </c>
      <c r="G101" s="230">
        <f>IF('Indicator Data'!BA101="No data","x",ROUND(IF('Indicator Data'!BA101&gt;G$4,10,IF('Indicator Data'!BA101&lt;G$3,0,10-(G$4-'Indicator Data'!BA101)/(G$4-G$3)*10)),1))</f>
        <v>5</v>
      </c>
      <c r="H101" s="231">
        <f t="shared" si="35"/>
        <v>6.2</v>
      </c>
      <c r="I101" s="232">
        <f>SUM(IF('Indicator Data'!AN101=0,0,'Indicator Data'!AN101),SUM('Indicator Data'!AO101:AP101))</f>
        <v>187.93864500000001</v>
      </c>
      <c r="J101" s="232">
        <f>I101/'Indicator Data'!CA101*1000000</f>
        <v>87.729475803967034</v>
      </c>
      <c r="K101" s="230">
        <f t="shared" si="25"/>
        <v>1.8</v>
      </c>
      <c r="L101" s="230">
        <f>IF('Indicator Data'!AQ101="No data","x",ROUND(IF('Indicator Data'!AQ101&gt;L$4,10,IF('Indicator Data'!AQ101&lt;L$3,0,10-(L$4-'Indicator Data'!AQ101)/(L$4-L$3)*10)),1))</f>
        <v>3.6</v>
      </c>
      <c r="M101" s="230">
        <f>IF('Indicator Data'!AR101="No data","x",IF('Indicator Data'!AR101=0,0,ROUND(IF('Indicator Data'!AR101&gt;M$4,10,IF('Indicator Data'!AR101&lt;M$3,0,10-(M$4-'Indicator Data'!AR101)/(M$4-M$3)*10)),1)))</f>
        <v>7.7</v>
      </c>
      <c r="N101" s="231">
        <f t="shared" si="36"/>
        <v>4.4000000000000004</v>
      </c>
      <c r="O101" s="233">
        <f t="shared" si="37"/>
        <v>6.3</v>
      </c>
      <c r="P101" s="234">
        <f>IF(AND('Indicator Data'!BE101="No data",'Indicator Data'!BF101="No data"),0,SUM('Indicator Data'!BE101:BG101)/1000)</f>
        <v>0.46</v>
      </c>
      <c r="Q101" s="230">
        <f t="shared" si="26"/>
        <v>0</v>
      </c>
      <c r="R101" s="235">
        <f>P101*1000/'Indicator Data'!CA101</f>
        <v>2.1472730565778444E-4</v>
      </c>
      <c r="S101" s="230">
        <f t="shared" si="27"/>
        <v>2.2000000000000002</v>
      </c>
      <c r="T101" s="236">
        <f t="shared" si="38"/>
        <v>1.1000000000000001</v>
      </c>
      <c r="U101" s="237">
        <f>IF('Indicator Data'!AV101="No data","x",ROUND(IF('Indicator Data'!AV101&gt;U$4,10,IF('Indicator Data'!AV101&lt;U$3,0,10-(U$4-'Indicator Data'!AV101)/(U$4-U$3)*10)),1))</f>
        <v>10</v>
      </c>
      <c r="V101" s="237">
        <f>IF('Indicator Data'!AW101="No data","x",IF('Indicator Data'!AW101=0,0,ROUND(IF('Indicator Data'!AW101&gt;V$4,10,IF('Indicator Data'!AW101&lt;V$3,0,10-(V$4-'Indicator Data'!AW101)/(V$4-V$3)*10)),1)))</f>
        <v>10</v>
      </c>
      <c r="W101" s="230">
        <f t="shared" si="39"/>
        <v>10</v>
      </c>
      <c r="X101" s="230">
        <f>IF('Indicator Data'!AU101="No data","x",ROUND(IF('Indicator Data'!AU101&gt;X$4,10,IF('Indicator Data'!AU101&lt;X$3,0,10-(X$4-'Indicator Data'!AU101)/(X$4-X$3)*10)),1))</f>
        <v>10</v>
      </c>
      <c r="Y101" s="230" t="str">
        <f>IF('Indicator Data'!AX101="No data","x",ROUND(IF('Indicator Data'!AX101&gt;Y$4,10,IF('Indicator Data'!AX101&lt;Y$3,0,10-(Y$4-'Indicator Data'!AX101)/(Y$4-Y$3)*10)),1))</f>
        <v>x</v>
      </c>
      <c r="Z101" s="235">
        <f>IF('Indicator Data'!AY101="No data","x",IF(('Indicator Data'!AY101/'Indicator Data'!CA101)&gt;1,1,IF('Indicator Data'!AY101&gt;'Indicator Data'!AY101,1,'Indicator Data'!AY101/'Indicator Data'!CA101)))</f>
        <v>0.17847386768690146</v>
      </c>
      <c r="AA101" s="230">
        <f t="shared" si="28"/>
        <v>2</v>
      </c>
      <c r="AB101" s="238">
        <f t="shared" si="29"/>
        <v>7.3</v>
      </c>
      <c r="AC101" s="230">
        <f>IF('Indicator Data'!AS101="No data","x",ROUND(IF('Indicator Data'!AS101&gt;AC$4,10,IF('Indicator Data'!AS101&lt;AC$3,0,10-(AC$4-'Indicator Data'!AS101)/(AC$4-AC$3)*10)),1))</f>
        <v>6.6</v>
      </c>
      <c r="AD101" s="230">
        <f>IF('Indicator Data'!AT101="No data","x",ROUND(IF('Indicator Data'!AT101&gt;AD$4,10,IF('Indicator Data'!AT101&lt;AD$3,0,10-(AD$4-'Indicator Data'!AT101)/(AD$4-AD$3)*10)),1))</f>
        <v>2.2999999999999998</v>
      </c>
      <c r="AE101" s="238">
        <f t="shared" si="40"/>
        <v>4.5</v>
      </c>
      <c r="AF101" s="234">
        <f>('Indicator Data'!BD101+'Indicator Data'!BC101*0.5+'Indicator Data'!BB101*0.25)/1000</f>
        <v>491.25</v>
      </c>
      <c r="AG101" s="239">
        <f>AF101*1000/'Indicator Data'!CA101</f>
        <v>0.22931475848779695</v>
      </c>
      <c r="AH101" s="238">
        <f t="shared" si="30"/>
        <v>10</v>
      </c>
      <c r="AI101" s="230">
        <f>IF('Indicator Data'!BH101="No data","x",ROUND(IF('Indicator Data'!BH101&lt;$AI$3,10,IF('Indicator Data'!BH101&gt;$AI$4,0,($AI$4-'Indicator Data'!BH101)/($AI$4-$AI$3)*10)),1))</f>
        <v>6.7</v>
      </c>
      <c r="AJ101" s="230">
        <f>IF('Indicator Data'!BI101="No data","x",ROUND(IF('Indicator Data'!BI101&gt;$AJ$4,10,IF('Indicator Data'!BI101&lt;$AJ$3,0,10-($AJ$4-'Indicator Data'!BI101)/($AJ$4-$AJ$3)*10)),1))</f>
        <v>6.2</v>
      </c>
      <c r="AK101" s="238">
        <f t="shared" si="31"/>
        <v>6.5</v>
      </c>
      <c r="AL101" s="236">
        <f t="shared" si="32"/>
        <v>7.7</v>
      </c>
      <c r="AM101" s="240">
        <f t="shared" si="33"/>
        <v>5.3</v>
      </c>
    </row>
    <row r="102" spans="1:39" s="2" customFormat="1">
      <c r="A102" s="205" t="str">
        <f>'Indicator Data'!A102</f>
        <v>Liberia</v>
      </c>
      <c r="B102" s="206" t="str">
        <f>'Indicator Data'!B102</f>
        <v>LBR</v>
      </c>
      <c r="C102" s="241">
        <f>ROUND(IF('Indicator Data'!AL102="No data",IF((0.1022*LN('Indicator Data'!BZ102)-0.1711)&gt;C$4,0,IF((0.1022*LN('Indicator Data'!BZ102)-0.1711)&lt;C$3,10,(C$4-(0.1022*LN('Indicator Data'!BZ102)-0.1711))/(C$4-C$3)*10)),IF('Indicator Data'!AL102&gt;C$4,0,IF('Indicator Data'!AL102&lt;C$3,10,(C$4-'Indicator Data'!AL102)/(C$4-C$3)*10))),1)</f>
        <v>8.4</v>
      </c>
      <c r="D102" s="230">
        <f>IF('Indicator Data'!AM102="No data","x",ROUND((IF(LOG('Indicator Data'!AM102*1000)&gt;D$4,10,IF(LOG('Indicator Data'!AM102*1000)&lt;D$3,0,10-(D$4-LOG('Indicator Data'!AM102*1000))/(D$4-D$3)*10))),1))</f>
        <v>9.3000000000000007</v>
      </c>
      <c r="E102" s="231">
        <f t="shared" si="34"/>
        <v>8.9</v>
      </c>
      <c r="F102" s="230">
        <f>IF('Indicator Data'!AZ102="No data","x",ROUND(IF('Indicator Data'!AZ102&gt;F$4,10,IF('Indicator Data'!AZ102&lt;F$3,0,10-(F$4-'Indicator Data'!AZ102)/(F$4-F$3)*10)),1))</f>
        <v>8.6999999999999993</v>
      </c>
      <c r="G102" s="230">
        <f>IF('Indicator Data'!BA102="No data","x",ROUND(IF('Indicator Data'!BA102&gt;G$4,10,IF('Indicator Data'!BA102&lt;G$3,0,10-(G$4-'Indicator Data'!BA102)/(G$4-G$3)*10)),1))</f>
        <v>2.6</v>
      </c>
      <c r="H102" s="231">
        <f t="shared" si="35"/>
        <v>5.7</v>
      </c>
      <c r="I102" s="232">
        <f>SUM(IF('Indicator Data'!AN102=0,0,'Indicator Data'!AN102),SUM('Indicator Data'!AO102:AP102))</f>
        <v>682.00584500000002</v>
      </c>
      <c r="J102" s="232">
        <f>I102/'Indicator Data'!CA102*1000000</f>
        <v>134.84567025533659</v>
      </c>
      <c r="K102" s="230">
        <f t="shared" ref="K102:K133" si="41">IF(J102="x","x",ROUND(IF(J102&gt;K$4,10,IF(J102&lt;K$3,0,10-(K$4-J102)/(K$4-K$3)*10)),1))</f>
        <v>2.7</v>
      </c>
      <c r="L102" s="230">
        <f>IF('Indicator Data'!AQ102="No data","x",ROUND(IF('Indicator Data'!AQ102&gt;L$4,10,IF('Indicator Data'!AQ102&lt;L$3,0,10-(L$4-'Indicator Data'!AQ102)/(L$4-L$3)*10)),1))</f>
        <v>10</v>
      </c>
      <c r="M102" s="230">
        <f>IF('Indicator Data'!AR102="No data","x",IF('Indicator Data'!AR102=0,0,ROUND(IF('Indicator Data'!AR102&gt;M$4,10,IF('Indicator Data'!AR102&lt;M$3,0,10-(M$4-'Indicator Data'!AR102)/(M$4-M$3)*10)),1)))</f>
        <v>3.8</v>
      </c>
      <c r="N102" s="231">
        <f t="shared" si="36"/>
        <v>5.5</v>
      </c>
      <c r="O102" s="233">
        <f t="shared" si="37"/>
        <v>7.3</v>
      </c>
      <c r="P102" s="234">
        <f>IF(AND('Indicator Data'!BE102="No data",'Indicator Data'!BF102="No data"),0,SUM('Indicator Data'!BE102:BG102)/1000)</f>
        <v>18.907</v>
      </c>
      <c r="Q102" s="230">
        <f t="shared" ref="Q102:Q133" si="42">ROUND(IF(P102=0,0,IF(LOG(P102*1000)&gt;$Q$4,10,IF(LOG(P102*1000)&lt;Q$3,0,10-(Q$4-LOG(P102*1000))/(Q$4-Q$3)*10))),1)</f>
        <v>4.3</v>
      </c>
      <c r="R102" s="235">
        <f>P102*1000/'Indicator Data'!CA102</f>
        <v>3.7382774740261191E-3</v>
      </c>
      <c r="S102" s="230">
        <f t="shared" ref="S102:S133" si="43">IF(R102="x","x",ROUND(IF(R102&gt;$S$4,10,IF(R102&lt;$S$3,0,((R102*100)/0.0052)^(1/4.0545)/6.5*10)),1))</f>
        <v>4.4000000000000004</v>
      </c>
      <c r="T102" s="236">
        <f t="shared" si="38"/>
        <v>4.4000000000000004</v>
      </c>
      <c r="U102" s="237">
        <f>IF('Indicator Data'!AV102="No data","x",ROUND(IF('Indicator Data'!AV102&gt;U$4,10,IF('Indicator Data'!AV102&lt;U$3,0,10-(U$4-'Indicator Data'!AV102)/(U$4-U$3)*10)),1))</f>
        <v>3</v>
      </c>
      <c r="V102" s="237">
        <f>IF('Indicator Data'!AW102="No data","x",IF('Indicator Data'!AW102=0,0,ROUND(IF('Indicator Data'!AW102&gt;V$4,10,IF('Indicator Data'!AW102&lt;V$3,0,10-(V$4-'Indicator Data'!AW102)/(V$4-V$3)*10)),1)))</f>
        <v>2.5</v>
      </c>
      <c r="W102" s="230">
        <f t="shared" si="39"/>
        <v>2.75</v>
      </c>
      <c r="X102" s="230">
        <f>IF('Indicator Data'!AU102="No data","x",ROUND(IF('Indicator Data'!AU102&gt;X$4,10,IF('Indicator Data'!AU102&lt;X$3,0,10-(X$4-'Indicator Data'!AU102)/(X$4-X$3)*10)),1))</f>
        <v>5.6</v>
      </c>
      <c r="Y102" s="230">
        <f>IF('Indicator Data'!AX102="No data","x",ROUND(IF('Indicator Data'!AX102&gt;Y$4,10,IF('Indicator Data'!AX102&lt;Y$3,0,10-(Y$4-'Indicator Data'!AX102)/(Y$4-Y$3)*10)),1))</f>
        <v>9</v>
      </c>
      <c r="Z102" s="235">
        <f>IF('Indicator Data'!AY102="No data","x",IF(('Indicator Data'!AY102/'Indicator Data'!CA102)&gt;1,1,IF('Indicator Data'!AY102&gt;'Indicator Data'!AY102,1,'Indicator Data'!AY102/'Indicator Data'!CA102)))</f>
        <v>0.62784950482207547</v>
      </c>
      <c r="AA102" s="230">
        <f t="shared" ref="AA102:AA133" si="44">IF(Z102="x","x",ROUND(IF(Z102&gt;AA$4,10,IF(Z102&lt;AA$3,0,10-(AA$4-Z102)/(AA$4-AA$3)*10)),1))</f>
        <v>7</v>
      </c>
      <c r="AB102" s="238">
        <f t="shared" ref="AB102:AB133" si="45">IF(AND(W102="x",X102="x",Y102="x",AA102="x"),"x",ROUND(AVERAGE(W102,X102,Y102,AA102),1))</f>
        <v>6.1</v>
      </c>
      <c r="AC102" s="230">
        <f>IF('Indicator Data'!AS102="No data","x",ROUND(IF('Indicator Data'!AS102&gt;AC$4,10,IF('Indicator Data'!AS102&lt;AC$3,0,10-(AC$4-'Indicator Data'!AS102)/(AC$4-AC$3)*10)),1))</f>
        <v>6.5</v>
      </c>
      <c r="AD102" s="230">
        <f>IF('Indicator Data'!AT102="No data","x",ROUND(IF('Indicator Data'!AT102&gt;AD$4,10,IF('Indicator Data'!AT102&lt;AD$3,0,10-(AD$4-'Indicator Data'!AT102)/(AD$4-AD$3)*10)),1))</f>
        <v>3</v>
      </c>
      <c r="AE102" s="238">
        <f t="shared" si="40"/>
        <v>4.8</v>
      </c>
      <c r="AF102" s="234">
        <f>('Indicator Data'!BD102+'Indicator Data'!BC102*0.5+'Indicator Data'!BB102*0.25)/1000</f>
        <v>0</v>
      </c>
      <c r="AG102" s="239">
        <f>AF102*1000/'Indicator Data'!CA102</f>
        <v>0</v>
      </c>
      <c r="AH102" s="238">
        <f t="shared" ref="AH102:AH133" si="46">IF(AG102="x","x",ROUND(IF(AG102&gt;AH$4,10,IF(AG102&lt;AH$3,0,10-(AH$4-AG102)/(AH$4-AH$3)*10)),1))</f>
        <v>0</v>
      </c>
      <c r="AI102" s="230">
        <f>IF('Indicator Data'!BH102="No data","x",ROUND(IF('Indicator Data'!BH102&lt;$AI$3,10,IF('Indicator Data'!BH102&gt;$AI$4,0,($AI$4-'Indicator Data'!BH102)/($AI$4-$AI$3)*10)),1))</f>
        <v>7.1</v>
      </c>
      <c r="AJ102" s="230">
        <f>IF('Indicator Data'!BI102="No data","x",ROUND(IF('Indicator Data'!BI102&gt;$AJ$4,10,IF('Indicator Data'!BI102&lt;$AJ$3,0,10-($AJ$4-'Indicator Data'!BI102)/($AJ$4-$AJ$3)*10)),1))</f>
        <v>10</v>
      </c>
      <c r="AK102" s="238">
        <f t="shared" ref="AK102:AK133" si="47">ROUND(AVERAGE(AJ102,AI102),1)</f>
        <v>8.6</v>
      </c>
      <c r="AL102" s="236">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5.7</v>
      </c>
      <c r="AM102" s="240">
        <f t="shared" ref="AM102:AM133" si="49">ROUND((10-GEOMEAN(((10-T102)/10*9+1),((10-AL102)/10*9+1)))/9*10,1)</f>
        <v>5.0999999999999996</v>
      </c>
    </row>
    <row r="103" spans="1:39" s="2" customFormat="1">
      <c r="A103" s="205" t="str">
        <f>'Indicator Data'!A103</f>
        <v>Libya</v>
      </c>
      <c r="B103" s="206" t="str">
        <f>'Indicator Data'!B103</f>
        <v>LBY</v>
      </c>
      <c r="C103" s="241">
        <f>ROUND(IF('Indicator Data'!AL103="No data",IF((0.1022*LN('Indicator Data'!BZ103)-0.1711)&gt;C$4,0,IF((0.1022*LN('Indicator Data'!BZ103)-0.1711)&lt;C$3,10,(C$4-(0.1022*LN('Indicator Data'!BZ103)-0.1711))/(C$4-C$3)*10)),IF('Indicator Data'!AL103&gt;C$4,0,IF('Indicator Data'!AL103&lt;C$3,10,(C$4-'Indicator Data'!AL103)/(C$4-C$3)*10))),1)</f>
        <v>3.5</v>
      </c>
      <c r="D103" s="230">
        <f>IF('Indicator Data'!AM103="No data","x",ROUND((IF(LOG('Indicator Data'!AM103*1000)&gt;D$4,10,IF(LOG('Indicator Data'!AM103*1000)&lt;D$3,0,10-(D$4-LOG('Indicator Data'!AM103*1000))/(D$4-D$3)*10))),1))</f>
        <v>3.2</v>
      </c>
      <c r="E103" s="231">
        <f t="shared" si="34"/>
        <v>3.4</v>
      </c>
      <c r="F103" s="230">
        <f>IF('Indicator Data'!AZ103="No data","x",ROUND(IF('Indicator Data'!AZ103&gt;F$4,10,IF('Indicator Data'!AZ103&lt;F$3,0,10-(F$4-'Indicator Data'!AZ103)/(F$4-F$3)*10)),1))</f>
        <v>3.4</v>
      </c>
      <c r="G103" s="230" t="str">
        <f>IF('Indicator Data'!BA103="No data","x",ROUND(IF('Indicator Data'!BA103&gt;G$4,10,IF('Indicator Data'!BA103&lt;G$3,0,10-(G$4-'Indicator Data'!BA103)/(G$4-G$3)*10)),1))</f>
        <v>x</v>
      </c>
      <c r="H103" s="231">
        <f t="shared" si="35"/>
        <v>3.4</v>
      </c>
      <c r="I103" s="232">
        <f>SUM(IF('Indicator Data'!AN103=0,0,'Indicator Data'!AN103),SUM('Indicator Data'!AO103:AP103))</f>
        <v>856.92367899999999</v>
      </c>
      <c r="J103" s="232">
        <f>I103/'Indicator Data'!CA103*1000000</f>
        <v>124.71079711850197</v>
      </c>
      <c r="K103" s="230">
        <f t="shared" si="41"/>
        <v>2.5</v>
      </c>
      <c r="L103" s="230">
        <f>IF('Indicator Data'!AQ103="No data","x",ROUND(IF('Indicator Data'!AQ103&gt;L$4,10,IF('Indicator Data'!AQ103&lt;L$3,0,10-(L$4-'Indicator Data'!AQ103)/(L$4-L$3)*10)),1))</f>
        <v>0.4</v>
      </c>
      <c r="M103" s="230">
        <f>IF('Indicator Data'!AR103="No data","x",IF('Indicator Data'!AR103=0,0,ROUND(IF('Indicator Data'!AR103&gt;M$4,10,IF('Indicator Data'!AR103&lt;M$3,0,10-(M$4-'Indicator Data'!AR103)/(M$4-M$3)*10)),1)))</f>
        <v>0</v>
      </c>
      <c r="N103" s="231">
        <f t="shared" si="36"/>
        <v>1</v>
      </c>
      <c r="O103" s="233">
        <f t="shared" si="37"/>
        <v>2.8</v>
      </c>
      <c r="P103" s="234">
        <f>IF(AND('Indicator Data'!BE103="No data",'Indicator Data'!BF103="No data"),0,SUM('Indicator Data'!BE103:BG103)/1000)</f>
        <v>269.22699999999998</v>
      </c>
      <c r="Q103" s="230">
        <f t="shared" si="42"/>
        <v>8.1</v>
      </c>
      <c r="R103" s="235">
        <f>P103*1000/'Indicator Data'!CA103</f>
        <v>3.9181451742592036E-2</v>
      </c>
      <c r="S103" s="230">
        <f t="shared" si="43"/>
        <v>7.9</v>
      </c>
      <c r="T103" s="236">
        <f t="shared" si="38"/>
        <v>8</v>
      </c>
      <c r="U103" s="237">
        <f>IF('Indicator Data'!AV103="No data","x",ROUND(IF('Indicator Data'!AV103&gt;U$4,10,IF('Indicator Data'!AV103&lt;U$3,0,10-(U$4-'Indicator Data'!AV103)/(U$4-U$3)*10)),1))</f>
        <v>0.4</v>
      </c>
      <c r="V103" s="237">
        <f>IF('Indicator Data'!AW103="No data","x",IF('Indicator Data'!AW103=0,0,ROUND(IF('Indicator Data'!AW103&gt;V$4,10,IF('Indicator Data'!AW103&lt;V$3,0,10-(V$4-'Indicator Data'!AW103)/(V$4-V$3)*10)),1)))</f>
        <v>0.3</v>
      </c>
      <c r="W103" s="230">
        <f t="shared" si="39"/>
        <v>0.35</v>
      </c>
      <c r="X103" s="230">
        <f>IF('Indicator Data'!AU103="No data","x",ROUND(IF('Indicator Data'!AU103&gt;X$4,10,IF('Indicator Data'!AU103&lt;X$3,0,10-(X$4-'Indicator Data'!AU103)/(X$4-X$3)*10)),1))</f>
        <v>1.1000000000000001</v>
      </c>
      <c r="Y103" s="230" t="str">
        <f>IF('Indicator Data'!AX103="No data","x",ROUND(IF('Indicator Data'!AX103&gt;Y$4,10,IF('Indicator Data'!AX103&lt;Y$3,0,10-(Y$4-'Indicator Data'!AX103)/(Y$4-Y$3)*10)),1))</f>
        <v>x</v>
      </c>
      <c r="Z103" s="235">
        <f>IF('Indicator Data'!AY103="No data","x",IF(('Indicator Data'!AY103/'Indicator Data'!CA103)&gt;1,1,IF('Indicator Data'!AY103&gt;'Indicator Data'!AY103,1,'Indicator Data'!AY103/'Indicator Data'!CA103)))</f>
        <v>9.8584151702584976E-4</v>
      </c>
      <c r="AA103" s="230">
        <f t="shared" si="44"/>
        <v>0</v>
      </c>
      <c r="AB103" s="238">
        <f t="shared" si="45"/>
        <v>0.5</v>
      </c>
      <c r="AC103" s="230">
        <f>IF('Indicator Data'!AS103="No data","x",ROUND(IF('Indicator Data'!AS103&gt;AC$4,10,IF('Indicator Data'!AS103&lt;AC$3,0,10-(AC$4-'Indicator Data'!AS103)/(AC$4-AC$3)*10)),1))</f>
        <v>0.9</v>
      </c>
      <c r="AD103" s="230">
        <f>IF('Indicator Data'!AT103="No data","x",ROUND(IF('Indicator Data'!AT103&gt;AD$4,10,IF('Indicator Data'!AT103&lt;AD$3,0,10-(AD$4-'Indicator Data'!AT103)/(AD$4-AD$3)*10)),1))</f>
        <v>2.6</v>
      </c>
      <c r="AE103" s="238">
        <f t="shared" si="40"/>
        <v>1.8</v>
      </c>
      <c r="AF103" s="234">
        <f>('Indicator Data'!BD103+'Indicator Data'!BC103*0.5+'Indicator Data'!BB103*0.25)/1000</f>
        <v>5.0075000000000003</v>
      </c>
      <c r="AG103" s="239">
        <f>AF103*1000/'Indicator Data'!CA103</f>
        <v>7.2875721826202284E-4</v>
      </c>
      <c r="AH103" s="238">
        <f t="shared" si="46"/>
        <v>0.1</v>
      </c>
      <c r="AI103" s="230">
        <f>IF('Indicator Data'!BH103="No data","x",ROUND(IF('Indicator Data'!BH103&lt;$AI$3,10,IF('Indicator Data'!BH103&gt;$AI$4,0,($AI$4-'Indicator Data'!BH103)/($AI$4-$AI$3)*10)),1))</f>
        <v>2</v>
      </c>
      <c r="AJ103" s="230">
        <f>IF('Indicator Data'!BI103="No data","x",ROUND(IF('Indicator Data'!BI103&gt;$AJ$4,10,IF('Indicator Data'!BI103&lt;$AJ$3,0,10-($AJ$4-'Indicator Data'!BI103)/($AJ$4-$AJ$3)*10)),1))</f>
        <v>0.5</v>
      </c>
      <c r="AK103" s="238">
        <f t="shared" si="47"/>
        <v>1.3</v>
      </c>
      <c r="AL103" s="236">
        <f t="shared" si="48"/>
        <v>0.9</v>
      </c>
      <c r="AM103" s="240">
        <f t="shared" si="49"/>
        <v>5.5</v>
      </c>
    </row>
    <row r="104" spans="1:39" s="2" customFormat="1">
      <c r="A104" s="205" t="str">
        <f>'Indicator Data'!A104</f>
        <v>Liechtenstein</v>
      </c>
      <c r="B104" s="206" t="str">
        <f>'Indicator Data'!B104</f>
        <v>LIE</v>
      </c>
      <c r="C104" s="241">
        <f>ROUND(IF('Indicator Data'!AL104="No data",IF((0.1022*LN('Indicator Data'!BZ104)-0.1711)&gt;C$4,0,IF((0.1022*LN('Indicator Data'!BZ104)-0.1711)&lt;C$3,10,(C$4-(0.1022*LN('Indicator Data'!BZ104)-0.1711))/(C$4-C$3)*10)),IF('Indicator Data'!AL104&gt;C$4,0,IF('Indicator Data'!AL104&lt;C$3,10,(C$4-'Indicator Data'!AL104)/(C$4-C$3)*10))),1)</f>
        <v>0</v>
      </c>
      <c r="D104" s="230" t="str">
        <f>IF('Indicator Data'!AM104="No data","x",ROUND((IF(LOG('Indicator Data'!AM104*1000)&gt;D$4,10,IF(LOG('Indicator Data'!AM104*1000)&lt;D$3,0,10-(D$4-LOG('Indicator Data'!AM104*1000))/(D$4-D$3)*10))),1))</f>
        <v>x</v>
      </c>
      <c r="E104" s="231">
        <f t="shared" si="34"/>
        <v>0</v>
      </c>
      <c r="F104" s="230" t="str">
        <f>IF('Indicator Data'!AZ104="No data","x",ROUND(IF('Indicator Data'!AZ104&gt;F$4,10,IF('Indicator Data'!AZ104&lt;F$3,0,10-(F$4-'Indicator Data'!AZ104)/(F$4-F$3)*10)),1))</f>
        <v>x</v>
      </c>
      <c r="G104" s="230" t="str">
        <f>IF('Indicator Data'!BA104="No data","x",ROUND(IF('Indicator Data'!BA104&gt;G$4,10,IF('Indicator Data'!BA104&lt;G$3,0,10-(G$4-'Indicator Data'!BA104)/(G$4-G$3)*10)),1))</f>
        <v>x</v>
      </c>
      <c r="H104" s="231" t="str">
        <f t="shared" si="35"/>
        <v>x</v>
      </c>
      <c r="I104" s="232">
        <f>SUM(IF('Indicator Data'!AN104=0,0,'Indicator Data'!AN104),SUM('Indicator Data'!AO104:AP104))</f>
        <v>0</v>
      </c>
      <c r="J104" s="232">
        <f>I104/'Indicator Data'!CA104*1000000</f>
        <v>0</v>
      </c>
      <c r="K104" s="230">
        <f t="shared" si="41"/>
        <v>0</v>
      </c>
      <c r="L104" s="230" t="str">
        <f>IF('Indicator Data'!AQ104="No data","x",ROUND(IF('Indicator Data'!AQ104&gt;L$4,10,IF('Indicator Data'!AQ104&lt;L$3,0,10-(L$4-'Indicator Data'!AQ104)/(L$4-L$3)*10)),1))</f>
        <v>x</v>
      </c>
      <c r="M104" s="230" t="str">
        <f>IF('Indicator Data'!AR104="No data","x",IF('Indicator Data'!AR104=0,0,ROUND(IF('Indicator Data'!AR104&gt;M$4,10,IF('Indicator Data'!AR104&lt;M$3,0,10-(M$4-'Indicator Data'!AR104)/(M$4-M$3)*10)),1)))</f>
        <v>x</v>
      </c>
      <c r="N104" s="231">
        <f t="shared" si="36"/>
        <v>0</v>
      </c>
      <c r="O104" s="233">
        <f t="shared" si="37"/>
        <v>0</v>
      </c>
      <c r="P104" s="234">
        <f>IF(AND('Indicator Data'!BE104="No data",'Indicator Data'!BF104="No data"),0,SUM('Indicator Data'!BE104:BG104)/1000)</f>
        <v>0.17399999999999999</v>
      </c>
      <c r="Q104" s="230">
        <f t="shared" si="42"/>
        <v>0</v>
      </c>
      <c r="R104" s="235">
        <f>P104*1000/'Indicator Data'!CA104</f>
        <v>4.5624983611715656E-3</v>
      </c>
      <c r="S104" s="230">
        <f t="shared" si="43"/>
        <v>4.5999999999999996</v>
      </c>
      <c r="T104" s="236">
        <f t="shared" si="38"/>
        <v>2.2999999999999998</v>
      </c>
      <c r="U104" s="237" t="str">
        <f>IF('Indicator Data'!AV104="No data","x",ROUND(IF('Indicator Data'!AV104&gt;U$4,10,IF('Indicator Data'!AV104&lt;U$3,0,10-(U$4-'Indicator Data'!AV104)/(U$4-U$3)*10)),1))</f>
        <v>x</v>
      </c>
      <c r="V104" s="237" t="str">
        <f>IF('Indicator Data'!AW104="No data","x",IF('Indicator Data'!AW104=0,0,ROUND(IF('Indicator Data'!AW104&gt;V$4,10,IF('Indicator Data'!AW104&lt;V$3,0,10-(V$4-'Indicator Data'!AW104)/(V$4-V$3)*10)),1)))</f>
        <v>x</v>
      </c>
      <c r="W104" s="230" t="str">
        <f t="shared" si="39"/>
        <v>x</v>
      </c>
      <c r="X104" s="230" t="str">
        <f>IF('Indicator Data'!AU104="No data","x",ROUND(IF('Indicator Data'!AU104&gt;X$4,10,IF('Indicator Data'!AU104&lt;X$3,0,10-(X$4-'Indicator Data'!AU104)/(X$4-X$3)*10)),1))</f>
        <v>x</v>
      </c>
      <c r="Y104" s="230" t="str">
        <f>IF('Indicator Data'!AX104="No data","x",ROUND(IF('Indicator Data'!AX104&gt;Y$4,10,IF('Indicator Data'!AX104&lt;Y$3,0,10-(Y$4-'Indicator Data'!AX104)/(Y$4-Y$3)*10)),1))</f>
        <v>x</v>
      </c>
      <c r="Z104" s="235" t="str">
        <f>IF('Indicator Data'!AY104="No data","x",IF(('Indicator Data'!AY104/'Indicator Data'!CA104)&gt;1,1,IF('Indicator Data'!AY104&gt;'Indicator Data'!AY104,1,'Indicator Data'!AY104/'Indicator Data'!CA104)))</f>
        <v>x</v>
      </c>
      <c r="AA104" s="230" t="str">
        <f t="shared" si="44"/>
        <v>x</v>
      </c>
      <c r="AB104" s="238" t="str">
        <f t="shared" si="45"/>
        <v>x</v>
      </c>
      <c r="AC104" s="230" t="str">
        <f>IF('Indicator Data'!AS104="No data","x",ROUND(IF('Indicator Data'!AS104&gt;AC$4,10,IF('Indicator Data'!AS104&lt;AC$3,0,10-(AC$4-'Indicator Data'!AS104)/(AC$4-AC$3)*10)),1))</f>
        <v>x</v>
      </c>
      <c r="AD104" s="230" t="str">
        <f>IF('Indicator Data'!AT104="No data","x",ROUND(IF('Indicator Data'!AT104&gt;AD$4,10,IF('Indicator Data'!AT104&lt;AD$3,0,10-(AD$4-'Indicator Data'!AT104)/(AD$4-AD$3)*10)),1))</f>
        <v>x</v>
      </c>
      <c r="AE104" s="238" t="str">
        <f t="shared" si="40"/>
        <v>x</v>
      </c>
      <c r="AF104" s="234">
        <f>('Indicator Data'!BD104+'Indicator Data'!BC104*0.5+'Indicator Data'!BB104*0.25)/1000</f>
        <v>0</v>
      </c>
      <c r="AG104" s="239">
        <f>AF104*1000/'Indicator Data'!CA104</f>
        <v>0</v>
      </c>
      <c r="AH104" s="238">
        <f t="shared" si="46"/>
        <v>0</v>
      </c>
      <c r="AI104" s="230">
        <f>IF('Indicator Data'!BH104="No data","x",ROUND(IF('Indicator Data'!BH104&lt;$AI$3,10,IF('Indicator Data'!BH104&gt;$AI$4,0,($AI$4-'Indicator Data'!BH104)/($AI$4-$AI$3)*10)),1))</f>
        <v>1.3</v>
      </c>
      <c r="AJ104" s="230">
        <f>IF('Indicator Data'!BI104="No data","x",ROUND(IF('Indicator Data'!BI104&gt;$AJ$4,10,IF('Indicator Data'!BI104&lt;$AJ$3,0,10-($AJ$4-'Indicator Data'!BI104)/($AJ$4-$AJ$3)*10)),1))</f>
        <v>0</v>
      </c>
      <c r="AK104" s="238">
        <f t="shared" si="47"/>
        <v>0.7</v>
      </c>
      <c r="AL104" s="236">
        <f t="shared" si="48"/>
        <v>0.4</v>
      </c>
      <c r="AM104" s="240">
        <f t="shared" si="49"/>
        <v>1.4</v>
      </c>
    </row>
    <row r="105" spans="1:39" s="2" customFormat="1">
      <c r="A105" s="205" t="str">
        <f>'Indicator Data'!A105</f>
        <v>Lithuania</v>
      </c>
      <c r="B105" s="206" t="str">
        <f>'Indicator Data'!B105</f>
        <v>LTU</v>
      </c>
      <c r="C105" s="241">
        <f>ROUND(IF('Indicator Data'!AL105="No data",IF((0.1022*LN('Indicator Data'!BZ105)-0.1711)&gt;C$4,0,IF((0.1022*LN('Indicator Data'!BZ105)-0.1711)&lt;C$3,10,(C$4-(0.1022*LN('Indicator Data'!BZ105)-0.1711))/(C$4-C$3)*10)),IF('Indicator Data'!AL105&gt;C$4,0,IF('Indicator Data'!AL105&lt;C$3,10,(C$4-'Indicator Data'!AL105)/(C$4-C$3)*10))),1)</f>
        <v>0.4</v>
      </c>
      <c r="D105" s="230" t="str">
        <f>IF('Indicator Data'!AM105="No data","x",ROUND((IF(LOG('Indicator Data'!AM105*1000)&gt;D$4,10,IF(LOG('Indicator Data'!AM105*1000)&lt;D$3,0,10-(D$4-LOG('Indicator Data'!AM105*1000))/(D$4-D$3)*10))),1))</f>
        <v>x</v>
      </c>
      <c r="E105" s="231">
        <f t="shared" si="34"/>
        <v>0.4</v>
      </c>
      <c r="F105" s="230">
        <f>IF('Indicator Data'!AZ105="No data","x",ROUND(IF('Indicator Data'!AZ105&gt;F$4,10,IF('Indicator Data'!AZ105&lt;F$3,0,10-(F$4-'Indicator Data'!AZ105)/(F$4-F$3)*10)),1))</f>
        <v>1.7</v>
      </c>
      <c r="G105" s="230">
        <f>IF('Indicator Data'!BA105="No data","x",ROUND(IF('Indicator Data'!BA105&gt;G$4,10,IF('Indicator Data'!BA105&lt;G$3,0,10-(G$4-'Indicator Data'!BA105)/(G$4-G$3)*10)),1))</f>
        <v>2.7</v>
      </c>
      <c r="H105" s="231">
        <f t="shared" si="35"/>
        <v>2.2000000000000002</v>
      </c>
      <c r="I105" s="232">
        <f>SUM(IF('Indicator Data'!AN105=0,0,'Indicator Data'!AN105),SUM('Indicator Data'!AO105:AP105))</f>
        <v>0</v>
      </c>
      <c r="J105" s="232">
        <f>I105/'Indicator Data'!CA105*1000000</f>
        <v>0</v>
      </c>
      <c r="K105" s="230">
        <f t="shared" si="41"/>
        <v>0</v>
      </c>
      <c r="L105" s="230" t="str">
        <f>IF('Indicator Data'!AQ105="No data","x",ROUND(IF('Indicator Data'!AQ105&gt;L$4,10,IF('Indicator Data'!AQ105&lt;L$3,0,10-(L$4-'Indicator Data'!AQ105)/(L$4-L$3)*10)),1))</f>
        <v>x</v>
      </c>
      <c r="M105" s="230">
        <f>IF('Indicator Data'!AR105="No data","x",IF('Indicator Data'!AR105=0,0,ROUND(IF('Indicator Data'!AR105&gt;M$4,10,IF('Indicator Data'!AR105&lt;M$3,0,10-(M$4-'Indicator Data'!AR105)/(M$4-M$3)*10)),1)))</f>
        <v>0.5</v>
      </c>
      <c r="N105" s="231">
        <f t="shared" si="36"/>
        <v>0.3</v>
      </c>
      <c r="O105" s="233">
        <f t="shared" si="37"/>
        <v>0.8</v>
      </c>
      <c r="P105" s="234">
        <f>IF(AND('Indicator Data'!BE105="No data",'Indicator Data'!BF105="No data"),0,SUM('Indicator Data'!BE105:BG105)/1000)</f>
        <v>2.0369999999999999</v>
      </c>
      <c r="Q105" s="230">
        <f t="shared" si="42"/>
        <v>1</v>
      </c>
      <c r="R105" s="235">
        <f>P105*1000/'Indicator Data'!CA105</f>
        <v>7.4826680909572123E-4</v>
      </c>
      <c r="S105" s="230">
        <f t="shared" si="43"/>
        <v>3</v>
      </c>
      <c r="T105" s="236">
        <f t="shared" si="38"/>
        <v>2</v>
      </c>
      <c r="U105" s="237">
        <f>IF('Indicator Data'!AV105="No data","x",ROUND(IF('Indicator Data'!AV105&gt;U$4,10,IF('Indicator Data'!AV105&lt;U$3,0,10-(U$4-'Indicator Data'!AV105)/(U$4-U$3)*10)),1))</f>
        <v>0.4</v>
      </c>
      <c r="V105" s="237">
        <f>IF('Indicator Data'!AW105="No data","x",IF('Indicator Data'!AW105=0,0,ROUND(IF('Indicator Data'!AW105&gt;V$4,10,IF('Indicator Data'!AW105&lt;V$3,0,10-(V$4-'Indicator Data'!AW105)/(V$4-V$3)*10)),1)))</f>
        <v>0.6</v>
      </c>
      <c r="W105" s="230">
        <f t="shared" si="39"/>
        <v>0.5</v>
      </c>
      <c r="X105" s="230">
        <f>IF('Indicator Data'!AU105="No data","x",ROUND(IF('Indicator Data'!AU105&gt;X$4,10,IF('Indicator Data'!AU105&lt;X$3,0,10-(X$4-'Indicator Data'!AU105)/(X$4-X$3)*10)),1))</f>
        <v>0.8</v>
      </c>
      <c r="Y105" s="230" t="str">
        <f>IF('Indicator Data'!AX105="No data","x",ROUND(IF('Indicator Data'!AX105&gt;Y$4,10,IF('Indicator Data'!AX105&lt;Y$3,0,10-(Y$4-'Indicator Data'!AX105)/(Y$4-Y$3)*10)),1))</f>
        <v>x</v>
      </c>
      <c r="Z105" s="235">
        <f>IF('Indicator Data'!AY105="No data","x",IF(('Indicator Data'!AY105/'Indicator Data'!CA105)&gt;1,1,IF('Indicator Data'!AY105&gt;'Indicator Data'!AY105,1,'Indicator Data'!AY105/'Indicator Data'!CA105)))</f>
        <v>1.8734220551733815E-5</v>
      </c>
      <c r="AA105" s="230">
        <f t="shared" si="44"/>
        <v>0</v>
      </c>
      <c r="AB105" s="238">
        <f t="shared" si="45"/>
        <v>0.4</v>
      </c>
      <c r="AC105" s="230">
        <f>IF('Indicator Data'!AS105="No data","x",ROUND(IF('Indicator Data'!AS105&gt;AC$4,10,IF('Indicator Data'!AS105&lt;AC$3,0,10-(AC$4-'Indicator Data'!AS105)/(AC$4-AC$3)*10)),1))</f>
        <v>0.3</v>
      </c>
      <c r="AD105" s="230" t="str">
        <f>IF('Indicator Data'!AT105="No data","x",ROUND(IF('Indicator Data'!AT105&gt;AD$4,10,IF('Indicator Data'!AT105&lt;AD$3,0,10-(AD$4-'Indicator Data'!AT105)/(AD$4-AD$3)*10)),1))</f>
        <v>x</v>
      </c>
      <c r="AE105" s="238">
        <f t="shared" si="40"/>
        <v>0.3</v>
      </c>
      <c r="AF105" s="234">
        <f>('Indicator Data'!BD105+'Indicator Data'!BC105*0.5+'Indicator Data'!BB105*0.25)/1000</f>
        <v>0</v>
      </c>
      <c r="AG105" s="239">
        <f>AF105*1000/'Indicator Data'!CA105</f>
        <v>0</v>
      </c>
      <c r="AH105" s="238">
        <f t="shared" si="46"/>
        <v>0</v>
      </c>
      <c r="AI105" s="230">
        <f>IF('Indicator Data'!BH105="No data","x",ROUND(IF('Indicator Data'!BH105&lt;$AI$3,10,IF('Indicator Data'!BH105&gt;$AI$4,0,($AI$4-'Indicator Data'!BH105)/($AI$4-$AI$3)*10)),1))</f>
        <v>1.3</v>
      </c>
      <c r="AJ105" s="230">
        <f>IF('Indicator Data'!BI105="No data","x",ROUND(IF('Indicator Data'!BI105&gt;$AJ$4,10,IF('Indicator Data'!BI105&lt;$AJ$3,0,10-($AJ$4-'Indicator Data'!BI105)/($AJ$4-$AJ$3)*10)),1))</f>
        <v>0</v>
      </c>
      <c r="AK105" s="238">
        <f t="shared" si="47"/>
        <v>0.7</v>
      </c>
      <c r="AL105" s="236">
        <f t="shared" si="48"/>
        <v>0.4</v>
      </c>
      <c r="AM105" s="240">
        <f t="shared" si="49"/>
        <v>1.2</v>
      </c>
    </row>
    <row r="106" spans="1:39" s="2" customFormat="1">
      <c r="A106" s="205" t="str">
        <f>'Indicator Data'!A106</f>
        <v>Luxembourg</v>
      </c>
      <c r="B106" s="206" t="str">
        <f>'Indicator Data'!B106</f>
        <v>LUX</v>
      </c>
      <c r="C106" s="241">
        <f>ROUND(IF('Indicator Data'!AL106="No data",IF((0.1022*LN('Indicator Data'!BZ106)-0.1711)&gt;C$4,0,IF((0.1022*LN('Indicator Data'!BZ106)-0.1711)&lt;C$3,10,(C$4-(0.1022*LN('Indicator Data'!BZ106)-0.1711))/(C$4-C$3)*10)),IF('Indicator Data'!AL106&gt;C$4,0,IF('Indicator Data'!AL106&lt;C$3,10,(C$4-'Indicator Data'!AL106)/(C$4-C$3)*10))),1)</f>
        <v>0</v>
      </c>
      <c r="D106" s="230" t="str">
        <f>IF('Indicator Data'!AM106="No data","x",ROUND((IF(LOG('Indicator Data'!AM106*1000)&gt;D$4,10,IF(LOG('Indicator Data'!AM106*1000)&lt;D$3,0,10-(D$4-LOG('Indicator Data'!AM106*1000))/(D$4-D$3)*10))),1))</f>
        <v>x</v>
      </c>
      <c r="E106" s="231">
        <f t="shared" si="34"/>
        <v>0</v>
      </c>
      <c r="F106" s="230">
        <f>IF('Indicator Data'!AZ106="No data","x",ROUND(IF('Indicator Data'!AZ106&gt;F$4,10,IF('Indicator Data'!AZ106&lt;F$3,0,10-(F$4-'Indicator Data'!AZ106)/(F$4-F$3)*10)),1))</f>
        <v>0.9</v>
      </c>
      <c r="G106" s="230">
        <f>IF('Indicator Data'!BA106="No data","x",ROUND(IF('Indicator Data'!BA106&gt;G$4,10,IF('Indicator Data'!BA106&lt;G$3,0,10-(G$4-'Indicator Data'!BA106)/(G$4-G$3)*10)),1))</f>
        <v>2.6</v>
      </c>
      <c r="H106" s="231">
        <f t="shared" si="35"/>
        <v>1.8</v>
      </c>
      <c r="I106" s="232">
        <f>SUM(IF('Indicator Data'!AN106=0,0,'Indicator Data'!AN106),SUM('Indicator Data'!AO106:AP106))</f>
        <v>-1.193181</v>
      </c>
      <c r="J106" s="232">
        <f>I106/'Indicator Data'!CA106*1000000</f>
        <v>-1.9061130139174667</v>
      </c>
      <c r="K106" s="230">
        <f t="shared" si="41"/>
        <v>0</v>
      </c>
      <c r="L106" s="230" t="str">
        <f>IF('Indicator Data'!AQ106="No data","x",ROUND(IF('Indicator Data'!AQ106&gt;L$4,10,IF('Indicator Data'!AQ106&lt;L$3,0,10-(L$4-'Indicator Data'!AQ106)/(L$4-L$3)*10)),1))</f>
        <v>x</v>
      </c>
      <c r="M106" s="230">
        <f>IF('Indicator Data'!AR106="No data","x",IF('Indicator Data'!AR106=0,0,ROUND(IF('Indicator Data'!AR106&gt;M$4,10,IF('Indicator Data'!AR106&lt;M$3,0,10-(M$4-'Indicator Data'!AR106)/(M$4-M$3)*10)),1)))</f>
        <v>1</v>
      </c>
      <c r="N106" s="231">
        <f t="shared" si="36"/>
        <v>0.5</v>
      </c>
      <c r="O106" s="233">
        <f t="shared" si="37"/>
        <v>0.6</v>
      </c>
      <c r="P106" s="234">
        <f>IF(AND('Indicator Data'!BE106="No data",'Indicator Data'!BF106="No data"),0,SUM('Indicator Data'!BE106:BG106)/1000)</f>
        <v>6.6130000000000004</v>
      </c>
      <c r="Q106" s="230">
        <f t="shared" si="42"/>
        <v>2.7</v>
      </c>
      <c r="R106" s="235">
        <f>P106*1000/'Indicator Data'!CA106</f>
        <v>1.0564302784771301E-2</v>
      </c>
      <c r="S106" s="230">
        <f t="shared" si="43"/>
        <v>5.7</v>
      </c>
      <c r="T106" s="236">
        <f t="shared" si="38"/>
        <v>4.2</v>
      </c>
      <c r="U106" s="237" t="str">
        <f>IF('Indicator Data'!AV106="No data","x",ROUND(IF('Indicator Data'!AV106&gt;U$4,10,IF('Indicator Data'!AV106&lt;U$3,0,10-(U$4-'Indicator Data'!AV106)/(U$4-U$3)*10)),1))</f>
        <v>x</v>
      </c>
      <c r="V106" s="237" t="str">
        <f>IF('Indicator Data'!AW106="No data","x",IF('Indicator Data'!AW106=0,0,ROUND(IF('Indicator Data'!AW106&gt;V$4,10,IF('Indicator Data'!AW106&lt;V$3,0,10-(V$4-'Indicator Data'!AW106)/(V$4-V$3)*10)),1)))</f>
        <v>x</v>
      </c>
      <c r="W106" s="230" t="str">
        <f t="shared" si="39"/>
        <v>x</v>
      </c>
      <c r="X106" s="230">
        <f>IF('Indicator Data'!AU106="No data","x",ROUND(IF('Indicator Data'!AU106&gt;X$4,10,IF('Indicator Data'!AU106&lt;X$3,0,10-(X$4-'Indicator Data'!AU106)/(X$4-X$3)*10)),1))</f>
        <v>0.2</v>
      </c>
      <c r="Y106" s="230" t="str">
        <f>IF('Indicator Data'!AX106="No data","x",ROUND(IF('Indicator Data'!AX106&gt;Y$4,10,IF('Indicator Data'!AX106&lt;Y$3,0,10-(Y$4-'Indicator Data'!AX106)/(Y$4-Y$3)*10)),1))</f>
        <v>x</v>
      </c>
      <c r="Z106" s="235">
        <f>IF('Indicator Data'!AY106="No data","x",IF(('Indicator Data'!AY106/'Indicator Data'!CA106)&gt;1,1,IF('Indicator Data'!AY106&gt;'Indicator Data'!AY106,1,'Indicator Data'!AY106/'Indicator Data'!CA106)))</f>
        <v>1.597505335667821E-6</v>
      </c>
      <c r="AA106" s="230">
        <f t="shared" si="44"/>
        <v>0</v>
      </c>
      <c r="AB106" s="238">
        <f t="shared" si="45"/>
        <v>0.1</v>
      </c>
      <c r="AC106" s="230">
        <f>IF('Indicator Data'!AS106="No data","x",ROUND(IF('Indicator Data'!AS106&gt;AC$4,10,IF('Indicator Data'!AS106&lt;AC$3,0,10-(AC$4-'Indicator Data'!AS106)/(AC$4-AC$3)*10)),1))</f>
        <v>0.2</v>
      </c>
      <c r="AD106" s="230" t="str">
        <f>IF('Indicator Data'!AT106="No data","x",ROUND(IF('Indicator Data'!AT106&gt;AD$4,10,IF('Indicator Data'!AT106&lt;AD$3,0,10-(AD$4-'Indicator Data'!AT106)/(AD$4-AD$3)*10)),1))</f>
        <v>x</v>
      </c>
      <c r="AE106" s="238">
        <f t="shared" si="40"/>
        <v>0.2</v>
      </c>
      <c r="AF106" s="234">
        <f>('Indicator Data'!BD106+'Indicator Data'!BC106*0.5+'Indicator Data'!BB106*0.25)/1000</f>
        <v>0.37974999999999998</v>
      </c>
      <c r="AG106" s="239">
        <f>AF106*1000/'Indicator Data'!CA106</f>
        <v>6.0665265121985512E-4</v>
      </c>
      <c r="AH106" s="238">
        <f t="shared" si="46"/>
        <v>0.1</v>
      </c>
      <c r="AI106" s="230">
        <f>IF('Indicator Data'!BH106="No data","x",ROUND(IF('Indicator Data'!BH106&lt;$AI$3,10,IF('Indicator Data'!BH106&gt;$AI$4,0,($AI$4-'Indicator Data'!BH106)/($AI$4-$AI$3)*10)),1))</f>
        <v>2</v>
      </c>
      <c r="AJ106" s="230">
        <f>IF('Indicator Data'!BI106="No data","x",ROUND(IF('Indicator Data'!BI106&gt;$AJ$4,10,IF('Indicator Data'!BI106&lt;$AJ$3,0,10-($AJ$4-'Indicator Data'!BI106)/($AJ$4-$AJ$3)*10)),1))</f>
        <v>0</v>
      </c>
      <c r="AK106" s="238">
        <f t="shared" si="47"/>
        <v>1</v>
      </c>
      <c r="AL106" s="236">
        <f t="shared" si="48"/>
        <v>0.4</v>
      </c>
      <c r="AM106" s="240">
        <f t="shared" si="49"/>
        <v>2.5</v>
      </c>
    </row>
    <row r="107" spans="1:39" s="2" customFormat="1">
      <c r="A107" s="205" t="str">
        <f>'Indicator Data'!A107</f>
        <v>Madagascar</v>
      </c>
      <c r="B107" s="206" t="str">
        <f>'Indicator Data'!B107</f>
        <v>MDG</v>
      </c>
      <c r="C107" s="241">
        <f>ROUND(IF('Indicator Data'!AL107="No data",IF((0.1022*LN('Indicator Data'!BZ107)-0.1711)&gt;C$4,0,IF((0.1022*LN('Indicator Data'!BZ107)-0.1711)&lt;C$3,10,(C$4-(0.1022*LN('Indicator Data'!BZ107)-0.1711))/(C$4-C$3)*10)),IF('Indicator Data'!AL107&gt;C$4,0,IF('Indicator Data'!AL107&lt;C$3,10,(C$4-'Indicator Data'!AL107)/(C$4-C$3)*10))),1)</f>
        <v>7.4</v>
      </c>
      <c r="D107" s="230">
        <f>IF('Indicator Data'!AM107="No data","x",ROUND((IF(LOG('Indicator Data'!AM107*1000)&gt;D$4,10,IF(LOG('Indicator Data'!AM107*1000)&lt;D$3,0,10-(D$4-LOG('Indicator Data'!AM107*1000))/(D$4-D$3)*10))),1))</f>
        <v>9.6</v>
      </c>
      <c r="E107" s="231">
        <f t="shared" si="34"/>
        <v>8.6999999999999993</v>
      </c>
      <c r="F107" s="230" t="str">
        <f>IF('Indicator Data'!AZ107="No data","x",ROUND(IF('Indicator Data'!AZ107&gt;F$4,10,IF('Indicator Data'!AZ107&lt;F$3,0,10-(F$4-'Indicator Data'!AZ107)/(F$4-F$3)*10)),1))</f>
        <v>x</v>
      </c>
      <c r="G107" s="230">
        <f>IF('Indicator Data'!BA107="No data","x",ROUND(IF('Indicator Data'!BA107&gt;G$4,10,IF('Indicator Data'!BA107&lt;G$3,0,10-(G$4-'Indicator Data'!BA107)/(G$4-G$3)*10)),1))</f>
        <v>4.4000000000000004</v>
      </c>
      <c r="H107" s="231">
        <f t="shared" si="35"/>
        <v>4.4000000000000004</v>
      </c>
      <c r="I107" s="232">
        <f>SUM(IF('Indicator Data'!AN107=0,0,'Indicator Data'!AN107),SUM('Indicator Data'!AO107:AP107))</f>
        <v>803.9434490000001</v>
      </c>
      <c r="J107" s="232">
        <f>I107/'Indicator Data'!CA107*1000000</f>
        <v>29.032642280155891</v>
      </c>
      <c r="K107" s="230">
        <f t="shared" si="41"/>
        <v>0.6</v>
      </c>
      <c r="L107" s="230">
        <f>IF('Indicator Data'!AQ107="No data","x",ROUND(IF('Indicator Data'!AQ107&gt;L$4,10,IF('Indicator Data'!AQ107&lt;L$3,0,10-(L$4-'Indicator Data'!AQ107)/(L$4-L$3)*10)),1))</f>
        <v>3.7</v>
      </c>
      <c r="M107" s="230">
        <f>IF('Indicator Data'!AR107="No data","x",IF('Indicator Data'!AR107=0,0,ROUND(IF('Indicator Data'!AR107&gt;M$4,10,IF('Indicator Data'!AR107&lt;M$3,0,10-(M$4-'Indicator Data'!AR107)/(M$4-M$3)*10)),1)))</f>
        <v>1</v>
      </c>
      <c r="N107" s="231">
        <f t="shared" si="36"/>
        <v>1.8</v>
      </c>
      <c r="O107" s="233">
        <f t="shared" si="37"/>
        <v>5.9</v>
      </c>
      <c r="P107" s="234">
        <f>IF(AND('Indicator Data'!BE107="No data",'Indicator Data'!BF107="No data"),0,SUM('Indicator Data'!BE107:BG107)/1000)</f>
        <v>1.8160000000000001</v>
      </c>
      <c r="Q107" s="230">
        <f t="shared" si="42"/>
        <v>0.9</v>
      </c>
      <c r="R107" s="235">
        <f>P107*1000/'Indicator Data'!CA107</f>
        <v>6.5580829654553343E-5</v>
      </c>
      <c r="S107" s="230">
        <f t="shared" si="43"/>
        <v>1.6</v>
      </c>
      <c r="T107" s="236">
        <f t="shared" si="38"/>
        <v>1.3</v>
      </c>
      <c r="U107" s="237">
        <f>IF('Indicator Data'!AV107="No data","x",ROUND(IF('Indicator Data'!AV107&gt;U$4,10,IF('Indicator Data'!AV107&lt;U$3,0,10-(U$4-'Indicator Data'!AV107)/(U$4-U$3)*10)),1))</f>
        <v>0.6</v>
      </c>
      <c r="V107" s="237">
        <f>IF('Indicator Data'!AW107="No data","x",IF('Indicator Data'!AW107=0,0,ROUND(IF('Indicator Data'!AW107&gt;V$4,10,IF('Indicator Data'!AW107&lt;V$3,0,10-(V$4-'Indicator Data'!AW107)/(V$4-V$3)*10)),1)))</f>
        <v>1.3</v>
      </c>
      <c r="W107" s="230">
        <f t="shared" si="39"/>
        <v>0.95</v>
      </c>
      <c r="X107" s="230">
        <f>IF('Indicator Data'!AU107="No data","x",ROUND(IF('Indicator Data'!AU107&gt;X$4,10,IF('Indicator Data'!AU107&lt;X$3,0,10-(X$4-'Indicator Data'!AU107)/(X$4-X$3)*10)),1))</f>
        <v>4.2</v>
      </c>
      <c r="Y107" s="230">
        <f>IF('Indicator Data'!AX107="No data","x",ROUND(IF('Indicator Data'!AX107&gt;Y$4,10,IF('Indicator Data'!AX107&lt;Y$3,0,10-(Y$4-'Indicator Data'!AX107)/(Y$4-Y$3)*10)),1))</f>
        <v>2.1</v>
      </c>
      <c r="Z107" s="235">
        <f>IF('Indicator Data'!AY107="No data","x",IF(('Indicator Data'!AY107/'Indicator Data'!CA107)&gt;1,1,IF('Indicator Data'!AY107&gt;'Indicator Data'!AY107,1,'Indicator Data'!AY107/'Indicator Data'!CA107)))</f>
        <v>0.76290915838091766</v>
      </c>
      <c r="AA107" s="230">
        <f t="shared" si="44"/>
        <v>8.5</v>
      </c>
      <c r="AB107" s="238">
        <f t="shared" si="45"/>
        <v>3.9</v>
      </c>
      <c r="AC107" s="230">
        <f>IF('Indicator Data'!AS107="No data","x",ROUND(IF('Indicator Data'!AS107&gt;AC$4,10,IF('Indicator Data'!AS107&lt;AC$3,0,10-(AC$4-'Indicator Data'!AS107)/(AC$4-AC$3)*10)),1))</f>
        <v>3.9</v>
      </c>
      <c r="AD107" s="230">
        <f>IF('Indicator Data'!AT107="No data","x",ROUND(IF('Indicator Data'!AT107&gt;AD$4,10,IF('Indicator Data'!AT107&lt;AD$3,0,10-(AD$4-'Indicator Data'!AT107)/(AD$4-AD$3)*10)),1))</f>
        <v>5.9</v>
      </c>
      <c r="AE107" s="238">
        <f t="shared" si="40"/>
        <v>4.9000000000000004</v>
      </c>
      <c r="AF107" s="234">
        <f>('Indicator Data'!BD107+'Indicator Data'!BC107*0.5+'Indicator Data'!BB107*0.25)/1000</f>
        <v>712.77125000000001</v>
      </c>
      <c r="AG107" s="239">
        <f>AF107*1000/'Indicator Data'!CA107</f>
        <v>2.5740159652485162E-2</v>
      </c>
      <c r="AH107" s="238">
        <f t="shared" si="46"/>
        <v>2.6</v>
      </c>
      <c r="AI107" s="230">
        <f>IF('Indicator Data'!BH107="No data","x",ROUND(IF('Indicator Data'!BH107&lt;$AI$3,10,IF('Indicator Data'!BH107&gt;$AI$4,0,($AI$4-'Indicator Data'!BH107)/($AI$4-$AI$3)*10)),1))</f>
        <v>8.3000000000000007</v>
      </c>
      <c r="AJ107" s="230">
        <f>IF('Indicator Data'!BI107="No data","x",ROUND(IF('Indicator Data'!BI107&gt;$AJ$4,10,IF('Indicator Data'!BI107&lt;$AJ$3,0,10-($AJ$4-'Indicator Data'!BI107)/($AJ$4-$AJ$3)*10)),1))</f>
        <v>10</v>
      </c>
      <c r="AK107" s="238">
        <f t="shared" si="47"/>
        <v>9.1999999999999993</v>
      </c>
      <c r="AL107" s="236">
        <f t="shared" si="48"/>
        <v>5.9</v>
      </c>
      <c r="AM107" s="240">
        <f t="shared" si="49"/>
        <v>4</v>
      </c>
    </row>
    <row r="108" spans="1:39" s="2" customFormat="1">
      <c r="A108" s="205" t="str">
        <f>'Indicator Data'!A108</f>
        <v>Malawi</v>
      </c>
      <c r="B108" s="206" t="str">
        <f>'Indicator Data'!B108</f>
        <v>MWI</v>
      </c>
      <c r="C108" s="241">
        <f>ROUND(IF('Indicator Data'!AL108="No data",IF((0.1022*LN('Indicator Data'!BZ108)-0.1711)&gt;C$4,0,IF((0.1022*LN('Indicator Data'!BZ108)-0.1711)&lt;C$3,10,(C$4-(0.1022*LN('Indicator Data'!BZ108)-0.1711))/(C$4-C$3)*10)),IF('Indicator Data'!AL108&gt;C$4,0,IF('Indicator Data'!AL108&lt;C$3,10,(C$4-'Indicator Data'!AL108)/(C$4-C$3)*10))),1)</f>
        <v>8.3000000000000007</v>
      </c>
      <c r="D108" s="230">
        <f>IF('Indicator Data'!AM108="No data","x",ROUND((IF(LOG('Indicator Data'!AM108*1000)&gt;D$4,10,IF(LOG('Indicator Data'!AM108*1000)&lt;D$3,0,10-(D$4-LOG('Indicator Data'!AM108*1000))/(D$4-D$3)*10))),1))</f>
        <v>8.8000000000000007</v>
      </c>
      <c r="E108" s="231">
        <f t="shared" si="34"/>
        <v>8.6</v>
      </c>
      <c r="F108" s="230">
        <f>IF('Indicator Data'!AZ108="No data","x",ROUND(IF('Indicator Data'!AZ108&gt;F$4,10,IF('Indicator Data'!AZ108&lt;F$3,0,10-(F$4-'Indicator Data'!AZ108)/(F$4-F$3)*10)),1))</f>
        <v>7.5</v>
      </c>
      <c r="G108" s="230">
        <f>IF('Indicator Data'!BA108="No data","x",ROUND(IF('Indicator Data'!BA108&gt;G$4,10,IF('Indicator Data'!BA108&lt;G$3,0,10-(G$4-'Indicator Data'!BA108)/(G$4-G$3)*10)),1))</f>
        <v>4.9000000000000004</v>
      </c>
      <c r="H108" s="231">
        <f t="shared" si="35"/>
        <v>6.2</v>
      </c>
      <c r="I108" s="232">
        <f>SUM(IF('Indicator Data'!AN108=0,0,'Indicator Data'!AN108),SUM('Indicator Data'!AO108:AP108))</f>
        <v>1475.3548539999999</v>
      </c>
      <c r="J108" s="232">
        <f>I108/'Indicator Data'!CA108*1000000</f>
        <v>77.122756117303979</v>
      </c>
      <c r="K108" s="230">
        <f t="shared" si="41"/>
        <v>1.5</v>
      </c>
      <c r="L108" s="230">
        <f>IF('Indicator Data'!AQ108="No data","x",ROUND(IF('Indicator Data'!AQ108&gt;L$4,10,IF('Indicator Data'!AQ108&lt;L$3,0,10-(L$4-'Indicator Data'!AQ108)/(L$4-L$3)*10)),1))</f>
        <v>7.5</v>
      </c>
      <c r="M108" s="230">
        <f>IF('Indicator Data'!AR108="No data","x",IF('Indicator Data'!AR108=0,0,ROUND(IF('Indicator Data'!AR108&gt;M$4,10,IF('Indicator Data'!AR108&lt;M$3,0,10-(M$4-'Indicator Data'!AR108)/(M$4-M$3)*10)),1)))</f>
        <v>0.5</v>
      </c>
      <c r="N108" s="231">
        <f t="shared" si="36"/>
        <v>3.2</v>
      </c>
      <c r="O108" s="233">
        <f t="shared" si="37"/>
        <v>6.7</v>
      </c>
      <c r="P108" s="234">
        <f>IF(AND('Indicator Data'!BE108="No data",'Indicator Data'!BF108="No data"),0,SUM('Indicator Data'!BE108:BG108)/1000)</f>
        <v>49.496000000000002</v>
      </c>
      <c r="Q108" s="230">
        <f t="shared" si="42"/>
        <v>5.6</v>
      </c>
      <c r="R108" s="235">
        <f>P108*1000/'Indicator Data'!CA108</f>
        <v>2.5873557987982723E-3</v>
      </c>
      <c r="S108" s="230">
        <f t="shared" si="43"/>
        <v>4</v>
      </c>
      <c r="T108" s="236">
        <f t="shared" si="38"/>
        <v>4.8</v>
      </c>
      <c r="U108" s="237">
        <f>IF('Indicator Data'!AV108="No data","x",ROUND(IF('Indicator Data'!AV108&gt;U$4,10,IF('Indicator Data'!AV108&lt;U$3,0,10-(U$4-'Indicator Data'!AV108)/(U$4-U$3)*10)),1))</f>
        <v>10</v>
      </c>
      <c r="V108" s="237">
        <f>IF('Indicator Data'!AW108="No data","x",IF('Indicator Data'!AW108=0,0,ROUND(IF('Indicator Data'!AW108&gt;V$4,10,IF('Indicator Data'!AW108&lt;V$3,0,10-(V$4-'Indicator Data'!AW108)/(V$4-V$3)*10)),1)))</f>
        <v>10</v>
      </c>
      <c r="W108" s="230">
        <f t="shared" si="39"/>
        <v>10</v>
      </c>
      <c r="X108" s="230">
        <f>IF('Indicator Data'!AU108="No data","x",ROUND(IF('Indicator Data'!AU108&gt;X$4,10,IF('Indicator Data'!AU108&lt;X$3,0,10-(X$4-'Indicator Data'!AU108)/(X$4-X$3)*10)),1))</f>
        <v>2.7</v>
      </c>
      <c r="Y108" s="230">
        <f>IF('Indicator Data'!AX108="No data","x",ROUND(IF('Indicator Data'!AX108&gt;Y$4,10,IF('Indicator Data'!AX108&lt;Y$3,0,10-(Y$4-'Indicator Data'!AX108)/(Y$4-Y$3)*10)),1))</f>
        <v>5.3</v>
      </c>
      <c r="Z108" s="235">
        <f>IF('Indicator Data'!AY108="No data","x",IF(('Indicator Data'!AY108/'Indicator Data'!CA108)&gt;1,1,IF('Indicator Data'!AY108&gt;'Indicator Data'!AY108,1,'Indicator Data'!AY108/'Indicator Data'!CA108)))</f>
        <v>0.64784015435478026</v>
      </c>
      <c r="AA108" s="230">
        <f t="shared" si="44"/>
        <v>7.2</v>
      </c>
      <c r="AB108" s="238">
        <f t="shared" si="45"/>
        <v>6.3</v>
      </c>
      <c r="AC108" s="230">
        <f>IF('Indicator Data'!AS108="No data","x",ROUND(IF('Indicator Data'!AS108&gt;AC$4,10,IF('Indicator Data'!AS108&lt;AC$3,0,10-(AC$4-'Indicator Data'!AS108)/(AC$4-AC$3)*10)),1))</f>
        <v>3.2</v>
      </c>
      <c r="AD108" s="230">
        <f>IF('Indicator Data'!AT108="No data","x",ROUND(IF('Indicator Data'!AT108&gt;AD$4,10,IF('Indicator Data'!AT108&lt;AD$3,0,10-(AD$4-'Indicator Data'!AT108)/(AD$4-AD$3)*10)),1))</f>
        <v>2.6</v>
      </c>
      <c r="AE108" s="238">
        <f t="shared" si="40"/>
        <v>2.9</v>
      </c>
      <c r="AF108" s="234">
        <f>('Indicator Data'!BD108+'Indicator Data'!BC108*0.5+'Indicator Data'!BB108*0.25)/1000</f>
        <v>249.06375</v>
      </c>
      <c r="AG108" s="239">
        <f>AF108*1000/'Indicator Data'!CA108</f>
        <v>1.3019568002120235E-2</v>
      </c>
      <c r="AH108" s="238">
        <f t="shared" si="46"/>
        <v>1.3</v>
      </c>
      <c r="AI108" s="230">
        <f>IF('Indicator Data'!BH108="No data","x",ROUND(IF('Indicator Data'!BH108&lt;$AI$3,10,IF('Indicator Data'!BH108&gt;$AI$4,0,($AI$4-'Indicator Data'!BH108)/($AI$4-$AI$3)*10)),1))</f>
        <v>4</v>
      </c>
      <c r="AJ108" s="230">
        <f>IF('Indicator Data'!BI108="No data","x",ROUND(IF('Indicator Data'!BI108&gt;$AJ$4,10,IF('Indicator Data'!BI108&lt;$AJ$3,0,10-($AJ$4-'Indicator Data'!BI108)/($AJ$4-$AJ$3)*10)),1))</f>
        <v>4.0999999999999996</v>
      </c>
      <c r="AK108" s="238">
        <f t="shared" si="47"/>
        <v>4.0999999999999996</v>
      </c>
      <c r="AL108" s="236">
        <f t="shared" si="48"/>
        <v>3.9</v>
      </c>
      <c r="AM108" s="240">
        <f t="shared" si="49"/>
        <v>4.4000000000000004</v>
      </c>
    </row>
    <row r="109" spans="1:39" s="2" customFormat="1">
      <c r="A109" s="205" t="str">
        <f>'Indicator Data'!A109</f>
        <v>Malaysia</v>
      </c>
      <c r="B109" s="206" t="str">
        <f>'Indicator Data'!B109</f>
        <v>MYS</v>
      </c>
      <c r="C109" s="241">
        <f>ROUND(IF('Indicator Data'!AL109="No data",IF((0.1022*LN('Indicator Data'!BZ109)-0.1711)&gt;C$4,0,IF((0.1022*LN('Indicator Data'!BZ109)-0.1711)&lt;C$3,10,(C$4-(0.1022*LN('Indicator Data'!BZ109)-0.1711))/(C$4-C$3)*10)),IF('Indicator Data'!AL109&gt;C$4,0,IF('Indicator Data'!AL109&lt;C$3,10,(C$4-'Indicator Data'!AL109)/(C$4-C$3)*10))),1)</f>
        <v>1.8</v>
      </c>
      <c r="D109" s="230" t="str">
        <f>IF('Indicator Data'!AM109="No data","x",ROUND((IF(LOG('Indicator Data'!AM109*1000)&gt;D$4,10,IF(LOG('Indicator Data'!AM109*1000)&lt;D$3,0,10-(D$4-LOG('Indicator Data'!AM109*1000))/(D$4-D$3)*10))),1))</f>
        <v>x</v>
      </c>
      <c r="E109" s="231">
        <f t="shared" si="34"/>
        <v>1.8</v>
      </c>
      <c r="F109" s="230">
        <f>IF('Indicator Data'!AZ109="No data","x",ROUND(IF('Indicator Data'!AZ109&gt;F$4,10,IF('Indicator Data'!AZ109&lt;F$3,0,10-(F$4-'Indicator Data'!AZ109)/(F$4-F$3)*10)),1))</f>
        <v>3.4</v>
      </c>
      <c r="G109" s="230">
        <f>IF('Indicator Data'!BA109="No data","x",ROUND(IF('Indicator Data'!BA109&gt;G$4,10,IF('Indicator Data'!BA109&lt;G$3,0,10-(G$4-'Indicator Data'!BA109)/(G$4-G$3)*10)),1))</f>
        <v>4</v>
      </c>
      <c r="H109" s="231">
        <f t="shared" si="35"/>
        <v>3.7</v>
      </c>
      <c r="I109" s="232">
        <f>SUM(IF('Indicator Data'!AN109=0,0,'Indicator Data'!AN109),SUM('Indicator Data'!AO109:AP109))</f>
        <v>-65.530247000000003</v>
      </c>
      <c r="J109" s="232">
        <f>I109/'Indicator Data'!CA109*1000000</f>
        <v>-2.024663259263626</v>
      </c>
      <c r="K109" s="230">
        <f t="shared" si="41"/>
        <v>0</v>
      </c>
      <c r="L109" s="230" t="str">
        <f>IF('Indicator Data'!AQ109="No data","x",ROUND(IF('Indicator Data'!AQ109&gt;L$4,10,IF('Indicator Data'!AQ109&lt;L$3,0,10-(L$4-'Indicator Data'!AQ109)/(L$4-L$3)*10)),1))</f>
        <v>x</v>
      </c>
      <c r="M109" s="230">
        <f>IF('Indicator Data'!AR109="No data","x",IF('Indicator Data'!AR109=0,0,ROUND(IF('Indicator Data'!AR109&gt;M$4,10,IF('Indicator Data'!AR109&lt;M$3,0,10-(M$4-'Indicator Data'!AR109)/(M$4-M$3)*10)),1)))</f>
        <v>0.1</v>
      </c>
      <c r="N109" s="231">
        <f t="shared" si="36"/>
        <v>0.1</v>
      </c>
      <c r="O109" s="233">
        <f t="shared" si="37"/>
        <v>1.9</v>
      </c>
      <c r="P109" s="234">
        <f>IF(AND('Indicator Data'!BE109="No data",'Indicator Data'!BF109="No data"),0,SUM('Indicator Data'!BE109:BG109)/1000)</f>
        <v>179.74600000000001</v>
      </c>
      <c r="Q109" s="230">
        <f t="shared" si="42"/>
        <v>7.5</v>
      </c>
      <c r="R109" s="235">
        <f>P109*1000/'Indicator Data'!CA109</f>
        <v>5.5535441854751393E-3</v>
      </c>
      <c r="S109" s="230">
        <f t="shared" si="43"/>
        <v>4.9000000000000004</v>
      </c>
      <c r="T109" s="236">
        <f t="shared" si="38"/>
        <v>6.2</v>
      </c>
      <c r="U109" s="237">
        <f>IF('Indicator Data'!AV109="No data","x",ROUND(IF('Indicator Data'!AV109&gt;U$4,10,IF('Indicator Data'!AV109&lt;U$3,0,10-(U$4-'Indicator Data'!AV109)/(U$4-U$3)*10)),1))</f>
        <v>0.8</v>
      </c>
      <c r="V109" s="237">
        <f>IF('Indicator Data'!AW109="No data","x",IF('Indicator Data'!AW109=0,0,ROUND(IF('Indicator Data'!AW109&gt;V$4,10,IF('Indicator Data'!AW109&lt;V$3,0,10-(V$4-'Indicator Data'!AW109)/(V$4-V$3)*10)),1)))</f>
        <v>1.1000000000000001</v>
      </c>
      <c r="W109" s="230">
        <f t="shared" si="39"/>
        <v>0.95000000000000007</v>
      </c>
      <c r="X109" s="230">
        <f>IF('Indicator Data'!AU109="No data","x",ROUND(IF('Indicator Data'!AU109&gt;X$4,10,IF('Indicator Data'!AU109&lt;X$3,0,10-(X$4-'Indicator Data'!AU109)/(X$4-X$3)*10)),1))</f>
        <v>1.7</v>
      </c>
      <c r="Y109" s="230" t="str">
        <f>IF('Indicator Data'!AX109="No data","x",ROUND(IF('Indicator Data'!AX109&gt;Y$4,10,IF('Indicator Data'!AX109&lt;Y$3,0,10-(Y$4-'Indicator Data'!AX109)/(Y$4-Y$3)*10)),1))</f>
        <v>x</v>
      </c>
      <c r="Z109" s="235">
        <f>IF('Indicator Data'!AY109="No data","x",IF(('Indicator Data'!AY109/'Indicator Data'!CA109)&gt;1,1,IF('Indicator Data'!AY109&gt;'Indicator Data'!AY109,1,'Indicator Data'!AY109/'Indicator Data'!CA109)))</f>
        <v>3.9424707373460263E-3</v>
      </c>
      <c r="AA109" s="230">
        <f t="shared" si="44"/>
        <v>0</v>
      </c>
      <c r="AB109" s="238">
        <f t="shared" si="45"/>
        <v>0.9</v>
      </c>
      <c r="AC109" s="230">
        <f>IF('Indicator Data'!AS109="No data","x",ROUND(IF('Indicator Data'!AS109&gt;AC$4,10,IF('Indicator Data'!AS109&lt;AC$3,0,10-(AC$4-'Indicator Data'!AS109)/(AC$4-AC$3)*10)),1))</f>
        <v>0.7</v>
      </c>
      <c r="AD109" s="230">
        <f>IF('Indicator Data'!AT109="No data","x",ROUND(IF('Indicator Data'!AT109&gt;AD$4,10,IF('Indicator Data'!AT109&lt;AD$3,0,10-(AD$4-'Indicator Data'!AT109)/(AD$4-AD$3)*10)),1))</f>
        <v>3</v>
      </c>
      <c r="AE109" s="238">
        <f t="shared" si="40"/>
        <v>1.9</v>
      </c>
      <c r="AF109" s="234">
        <f>('Indicator Data'!BD109+'Indicator Data'!BC109*0.5+'Indicator Data'!BB109*0.25)/1000</f>
        <v>55.118749999999999</v>
      </c>
      <c r="AG109" s="239">
        <f>AF109*1000/'Indicator Data'!CA109</f>
        <v>1.7029831738851371E-3</v>
      </c>
      <c r="AH109" s="238">
        <f t="shared" si="46"/>
        <v>0.2</v>
      </c>
      <c r="AI109" s="230">
        <f>IF('Indicator Data'!BH109="No data","x",ROUND(IF('Indicator Data'!BH109&lt;$AI$3,10,IF('Indicator Data'!BH109&gt;$AI$4,0,($AI$4-'Indicator Data'!BH109)/($AI$4-$AI$3)*10)),1))</f>
        <v>4</v>
      </c>
      <c r="AJ109" s="230">
        <f>IF('Indicator Data'!BI109="No data","x",ROUND(IF('Indicator Data'!BI109&gt;$AJ$4,10,IF('Indicator Data'!BI109&lt;$AJ$3,0,10-($AJ$4-'Indicator Data'!BI109)/($AJ$4-$AJ$3)*10)),1))</f>
        <v>0</v>
      </c>
      <c r="AK109" s="238">
        <f t="shared" si="47"/>
        <v>2</v>
      </c>
      <c r="AL109" s="236">
        <f t="shared" si="48"/>
        <v>1.3</v>
      </c>
      <c r="AM109" s="240">
        <f t="shared" si="49"/>
        <v>4.2</v>
      </c>
    </row>
    <row r="110" spans="1:39" s="2" customFormat="1">
      <c r="A110" s="205" t="str">
        <f>'Indicator Data'!A110</f>
        <v>Maldives</v>
      </c>
      <c r="B110" s="206" t="str">
        <f>'Indicator Data'!B110</f>
        <v>MDV</v>
      </c>
      <c r="C110" s="241">
        <f>ROUND(IF('Indicator Data'!AL110="No data",IF((0.1022*LN('Indicator Data'!BZ110)-0.1711)&gt;C$4,0,IF((0.1022*LN('Indicator Data'!BZ110)-0.1711)&lt;C$3,10,(C$4-(0.1022*LN('Indicator Data'!BZ110)-0.1711))/(C$4-C$3)*10)),IF('Indicator Data'!AL110&gt;C$4,0,IF('Indicator Data'!AL110&lt;C$3,10,(C$4-'Indicator Data'!AL110)/(C$4-C$3)*10))),1)</f>
        <v>3.2</v>
      </c>
      <c r="D110" s="230">
        <f>IF('Indicator Data'!AM110="No data","x",ROUND((IF(LOG('Indicator Data'!AM110*1000)&gt;D$4,10,IF(LOG('Indicator Data'!AM110*1000)&lt;D$3,0,10-(D$4-LOG('Indicator Data'!AM110*1000))/(D$4-D$3)*10))),1))</f>
        <v>1.6</v>
      </c>
      <c r="E110" s="231">
        <f t="shared" si="34"/>
        <v>2.4</v>
      </c>
      <c r="F110" s="230">
        <f>IF('Indicator Data'!AZ110="No data","x",ROUND(IF('Indicator Data'!AZ110&gt;F$4,10,IF('Indicator Data'!AZ110&lt;F$3,0,10-(F$4-'Indicator Data'!AZ110)/(F$4-F$3)*10)),1))</f>
        <v>4.9000000000000004</v>
      </c>
      <c r="G110" s="230">
        <f>IF('Indicator Data'!BA110="No data","x",ROUND(IF('Indicator Data'!BA110&gt;G$4,10,IF('Indicator Data'!BA110&lt;G$3,0,10-(G$4-'Indicator Data'!BA110)/(G$4-G$3)*10)),1))</f>
        <v>1.6</v>
      </c>
      <c r="H110" s="231">
        <f t="shared" si="35"/>
        <v>3.3</v>
      </c>
      <c r="I110" s="232">
        <f>SUM(IF('Indicator Data'!AN110=0,0,'Indicator Data'!AN110),SUM('Indicator Data'!AO110:AP110))</f>
        <v>36.724730999999998</v>
      </c>
      <c r="J110" s="232">
        <f>I110/'Indicator Data'!CA110*1000000</f>
        <v>67.940568910463938</v>
      </c>
      <c r="K110" s="230">
        <f t="shared" si="41"/>
        <v>1.4</v>
      </c>
      <c r="L110" s="230">
        <f>IF('Indicator Data'!AQ110="No data","x",ROUND(IF('Indicator Data'!AQ110&gt;L$4,10,IF('Indicator Data'!AQ110&lt;L$3,0,10-(L$4-'Indicator Data'!AQ110)/(L$4-L$3)*10)),1))</f>
        <v>0.9</v>
      </c>
      <c r="M110" s="230">
        <f>IF('Indicator Data'!AR110="No data","x",IF('Indicator Data'!AR110=0,0,ROUND(IF('Indicator Data'!AR110&gt;M$4,10,IF('Indicator Data'!AR110&lt;M$3,0,10-(M$4-'Indicator Data'!AR110)/(M$4-M$3)*10)),1)))</f>
        <v>0</v>
      </c>
      <c r="N110" s="231">
        <f t="shared" si="36"/>
        <v>0.8</v>
      </c>
      <c r="O110" s="233">
        <f t="shared" si="37"/>
        <v>2.2000000000000002</v>
      </c>
      <c r="P110" s="234">
        <f>IF(AND('Indicator Data'!BE110="No data",'Indicator Data'!BF110="No data"),0,SUM('Indicator Data'!BE110:BG110)/1000)</f>
        <v>0</v>
      </c>
      <c r="Q110" s="230">
        <f t="shared" si="42"/>
        <v>0</v>
      </c>
      <c r="R110" s="235">
        <f>P110*1000/'Indicator Data'!CA110</f>
        <v>0</v>
      </c>
      <c r="S110" s="230">
        <f t="shared" si="43"/>
        <v>0</v>
      </c>
      <c r="T110" s="236">
        <f t="shared" si="38"/>
        <v>0</v>
      </c>
      <c r="U110" s="237" t="str">
        <f>IF('Indicator Data'!AV110="No data","x",ROUND(IF('Indicator Data'!AV110&gt;U$4,10,IF('Indicator Data'!AV110&lt;U$3,0,10-(U$4-'Indicator Data'!AV110)/(U$4-U$3)*10)),1))</f>
        <v>x</v>
      </c>
      <c r="V110" s="237" t="str">
        <f>IF('Indicator Data'!AW110="No data","x",IF('Indicator Data'!AW110=0,0,ROUND(IF('Indicator Data'!AW110&gt;V$4,10,IF('Indicator Data'!AW110&lt;V$3,0,10-(V$4-'Indicator Data'!AW110)/(V$4-V$3)*10)),1)))</f>
        <v>x</v>
      </c>
      <c r="W110" s="230" t="str">
        <f t="shared" si="39"/>
        <v>x</v>
      </c>
      <c r="X110" s="230">
        <f>IF('Indicator Data'!AU110="No data","x",ROUND(IF('Indicator Data'!AU110&gt;X$4,10,IF('Indicator Data'!AU110&lt;X$3,0,10-(X$4-'Indicator Data'!AU110)/(X$4-X$3)*10)),1))</f>
        <v>0.7</v>
      </c>
      <c r="Y110" s="230" t="str">
        <f>IF('Indicator Data'!AX110="No data","x",ROUND(IF('Indicator Data'!AX110&gt;Y$4,10,IF('Indicator Data'!AX110&lt;Y$3,0,10-(Y$4-'Indicator Data'!AX110)/(Y$4-Y$3)*10)),1))</f>
        <v>x</v>
      </c>
      <c r="Z110" s="235">
        <f>IF('Indicator Data'!AY110="No data","x",IF(('Indicator Data'!AY110/'Indicator Data'!CA110)&gt;1,1,IF('Indicator Data'!AY110&gt;'Indicator Data'!AY110,1,'Indicator Data'!AY110/'Indicator Data'!CA110)))</f>
        <v>9.2740249601326076E-3</v>
      </c>
      <c r="AA110" s="230">
        <f t="shared" si="44"/>
        <v>0.1</v>
      </c>
      <c r="AB110" s="238">
        <f t="shared" si="45"/>
        <v>0.4</v>
      </c>
      <c r="AC110" s="230">
        <f>IF('Indicator Data'!AS110="No data","x",ROUND(IF('Indicator Data'!AS110&gt;AC$4,10,IF('Indicator Data'!AS110&lt;AC$3,0,10-(AC$4-'Indicator Data'!AS110)/(AC$4-AC$3)*10)),1))</f>
        <v>0.6</v>
      </c>
      <c r="AD110" s="230">
        <f>IF('Indicator Data'!AT110="No data","x",ROUND(IF('Indicator Data'!AT110&gt;AD$4,10,IF('Indicator Data'!AT110&lt;AD$3,0,10-(AD$4-'Indicator Data'!AT110)/(AD$4-AD$3)*10)),1))</f>
        <v>3.9</v>
      </c>
      <c r="AE110" s="238">
        <f t="shared" si="40"/>
        <v>2.2999999999999998</v>
      </c>
      <c r="AF110" s="234">
        <f>('Indicator Data'!BD110+'Indicator Data'!BC110*0.5+'Indicator Data'!BB110*0.25)/1000</f>
        <v>1.77</v>
      </c>
      <c r="AG110" s="239">
        <f>AF110*1000/'Indicator Data'!CA110</f>
        <v>3.2744911588738711E-3</v>
      </c>
      <c r="AH110" s="238">
        <f t="shared" si="46"/>
        <v>0.3</v>
      </c>
      <c r="AI110" s="230">
        <f>IF('Indicator Data'!BH110="No data","x",ROUND(IF('Indicator Data'!BH110&lt;$AI$3,10,IF('Indicator Data'!BH110&gt;$AI$4,0,($AI$4-'Indicator Data'!BH110)/($AI$4-$AI$3)*10)),1))</f>
        <v>8</v>
      </c>
      <c r="AJ110" s="230">
        <f>IF('Indicator Data'!BI110="No data","x",ROUND(IF('Indicator Data'!BI110&gt;$AJ$4,10,IF('Indicator Data'!BI110&lt;$AJ$3,0,10-($AJ$4-'Indicator Data'!BI110)/($AJ$4-$AJ$3)*10)),1))</f>
        <v>3</v>
      </c>
      <c r="AK110" s="238">
        <f t="shared" si="47"/>
        <v>5.5</v>
      </c>
      <c r="AL110" s="236">
        <f t="shared" si="48"/>
        <v>2.4</v>
      </c>
      <c r="AM110" s="240">
        <f t="shared" si="49"/>
        <v>1.3</v>
      </c>
    </row>
    <row r="111" spans="1:39" s="2" customFormat="1">
      <c r="A111" s="205" t="str">
        <f>'Indicator Data'!A111</f>
        <v>Mali</v>
      </c>
      <c r="B111" s="206" t="str">
        <f>'Indicator Data'!B111</f>
        <v>MLI</v>
      </c>
      <c r="C111" s="241">
        <f>ROUND(IF('Indicator Data'!AL111="No data",IF((0.1022*LN('Indicator Data'!BZ111)-0.1711)&gt;C$4,0,IF((0.1022*LN('Indicator Data'!BZ111)-0.1711)&lt;C$3,10,(C$4-(0.1022*LN('Indicator Data'!BZ111)-0.1711))/(C$4-C$3)*10)),IF('Indicator Data'!AL111&gt;C$4,0,IF('Indicator Data'!AL111&lt;C$3,10,(C$4-'Indicator Data'!AL111)/(C$4-C$3)*10))),1)</f>
        <v>9.3000000000000007</v>
      </c>
      <c r="D111" s="230">
        <f>IF('Indicator Data'!AM111="No data","x",ROUND((IF(LOG('Indicator Data'!AM111*1000)&gt;D$4,10,IF(LOG('Indicator Data'!AM111*1000)&lt;D$3,0,10-(D$4-LOG('Indicator Data'!AM111*1000))/(D$4-D$3)*10))),1))</f>
        <v>9.5</v>
      </c>
      <c r="E111" s="231">
        <f t="shared" si="34"/>
        <v>9.4</v>
      </c>
      <c r="F111" s="230">
        <f>IF('Indicator Data'!AZ111="No data","x",ROUND(IF('Indicator Data'!AZ111&gt;F$4,10,IF('Indicator Data'!AZ111&lt;F$3,0,10-(F$4-'Indicator Data'!AZ111)/(F$4-F$3)*10)),1))</f>
        <v>8.9</v>
      </c>
      <c r="G111" s="230">
        <f>IF('Indicator Data'!BA111="No data","x",ROUND(IF('Indicator Data'!BA111&gt;G$4,10,IF('Indicator Data'!BA111&lt;G$3,0,10-(G$4-'Indicator Data'!BA111)/(G$4-G$3)*10)),1))</f>
        <v>2</v>
      </c>
      <c r="H111" s="231">
        <f t="shared" si="35"/>
        <v>5.5</v>
      </c>
      <c r="I111" s="232">
        <f>SUM(IF('Indicator Data'!AN111=0,0,'Indicator Data'!AN111),SUM('Indicator Data'!AO111:AP111))</f>
        <v>2340.120453</v>
      </c>
      <c r="J111" s="232">
        <f>I111/'Indicator Data'!CA111*1000000</f>
        <v>115.55674462592503</v>
      </c>
      <c r="K111" s="230">
        <f t="shared" si="41"/>
        <v>2.2999999999999998</v>
      </c>
      <c r="L111" s="230">
        <f>IF('Indicator Data'!AQ111="No data","x",ROUND(IF('Indicator Data'!AQ111&gt;L$4,10,IF('Indicator Data'!AQ111&lt;L$3,0,10-(L$4-'Indicator Data'!AQ111)/(L$4-L$3)*10)),1))</f>
        <v>7.5</v>
      </c>
      <c r="M111" s="230">
        <f>IF('Indicator Data'!AR111="No data","x",IF('Indicator Data'!AR111=0,0,ROUND(IF('Indicator Data'!AR111&gt;M$4,10,IF('Indicator Data'!AR111&lt;M$3,0,10-(M$4-'Indicator Data'!AR111)/(M$4-M$3)*10)),1)))</f>
        <v>1.9</v>
      </c>
      <c r="N111" s="231">
        <f t="shared" si="36"/>
        <v>3.9</v>
      </c>
      <c r="O111" s="233">
        <f t="shared" si="37"/>
        <v>7.1</v>
      </c>
      <c r="P111" s="234">
        <f>IF(AND('Indicator Data'!BE111="No data",'Indicator Data'!BF111="No data"),0,SUM('Indicator Data'!BE111:BG111)/1000)</f>
        <v>342.07600000000002</v>
      </c>
      <c r="Q111" s="230">
        <f t="shared" si="42"/>
        <v>8.4</v>
      </c>
      <c r="R111" s="235">
        <f>P111*1000/'Indicator Data'!CA111</f>
        <v>1.689194627737307E-2</v>
      </c>
      <c r="S111" s="230">
        <f t="shared" si="43"/>
        <v>6.4</v>
      </c>
      <c r="T111" s="236">
        <f t="shared" si="38"/>
        <v>7.4</v>
      </c>
      <c r="U111" s="237">
        <f>IF('Indicator Data'!AV111="No data","x",ROUND(IF('Indicator Data'!AV111&gt;U$4,10,IF('Indicator Data'!AV111&lt;U$3,0,10-(U$4-'Indicator Data'!AV111)/(U$4-U$3)*10)),1))</f>
        <v>2.4</v>
      </c>
      <c r="V111" s="237" t="str">
        <f>IF('Indicator Data'!AW111="No data","x",IF('Indicator Data'!AW111=0,0,ROUND(IF('Indicator Data'!AW111&gt;V$4,10,IF('Indicator Data'!AW111&lt;V$3,0,10-(V$4-'Indicator Data'!AW111)/(V$4-V$3)*10)),1)))</f>
        <v>x</v>
      </c>
      <c r="W111" s="230">
        <f t="shared" si="39"/>
        <v>2.4</v>
      </c>
      <c r="X111" s="230">
        <f>IF('Indicator Data'!AU111="No data","x",ROUND(IF('Indicator Data'!AU111&gt;X$4,10,IF('Indicator Data'!AU111&lt;X$3,0,10-(X$4-'Indicator Data'!AU111)/(X$4-X$3)*10)),1))</f>
        <v>0.9</v>
      </c>
      <c r="Y111" s="230">
        <f>IF('Indicator Data'!AX111="No data","x",ROUND(IF('Indicator Data'!AX111&gt;Y$4,10,IF('Indicator Data'!AX111&lt;Y$3,0,10-(Y$4-'Indicator Data'!AX111)/(Y$4-Y$3)*10)),1))</f>
        <v>9.6999999999999993</v>
      </c>
      <c r="Z111" s="235">
        <f>IF('Indicator Data'!AY111="No data","x",IF(('Indicator Data'!AY111/'Indicator Data'!CA111)&gt;1,1,IF('Indicator Data'!AY111&gt;'Indicator Data'!AY111,1,'Indicator Data'!AY111/'Indicator Data'!CA111)))</f>
        <v>0.38200629169149281</v>
      </c>
      <c r="AA111" s="230">
        <f t="shared" si="44"/>
        <v>4.2</v>
      </c>
      <c r="AB111" s="238">
        <f t="shared" si="45"/>
        <v>4.3</v>
      </c>
      <c r="AC111" s="230">
        <f>IF('Indicator Data'!AS111="No data","x",ROUND(IF('Indicator Data'!AS111&gt;AC$4,10,IF('Indicator Data'!AS111&lt;AC$3,0,10-(AC$4-'Indicator Data'!AS111)/(AC$4-AC$3)*10)),1))</f>
        <v>7.2</v>
      </c>
      <c r="AD111" s="230">
        <f>IF('Indicator Data'!AT111="No data","x",ROUND(IF('Indicator Data'!AT111&gt;AD$4,10,IF('Indicator Data'!AT111&lt;AD$3,0,10-(AD$4-'Indicator Data'!AT111)/(AD$4-AD$3)*10)),1))</f>
        <v>4.0999999999999996</v>
      </c>
      <c r="AE111" s="238">
        <f t="shared" si="40"/>
        <v>5.7</v>
      </c>
      <c r="AF111" s="234">
        <f>('Indicator Data'!BD111+'Indicator Data'!BC111*0.5+'Indicator Data'!BB111*0.25)/1000</f>
        <v>3401.7452499999999</v>
      </c>
      <c r="AG111" s="239">
        <f>AF111*1000/'Indicator Data'!CA111</f>
        <v>0.16798050144502691</v>
      </c>
      <c r="AH111" s="238">
        <f t="shared" si="46"/>
        <v>10</v>
      </c>
      <c r="AI111" s="230">
        <f>IF('Indicator Data'!BH111="No data","x",ROUND(IF('Indicator Data'!BH111&lt;$AI$3,10,IF('Indicator Data'!BH111&gt;$AI$4,0,($AI$4-'Indicator Data'!BH111)/($AI$4-$AI$3)*10)),1))</f>
        <v>2.4</v>
      </c>
      <c r="AJ111" s="230">
        <f>IF('Indicator Data'!BI111="No data","x",ROUND(IF('Indicator Data'!BI111&gt;$AJ$4,10,IF('Indicator Data'!BI111&lt;$AJ$3,0,10-($AJ$4-'Indicator Data'!BI111)/($AJ$4-$AJ$3)*10)),1))</f>
        <v>1.8</v>
      </c>
      <c r="AK111" s="238">
        <f t="shared" si="47"/>
        <v>2.1</v>
      </c>
      <c r="AL111" s="236">
        <f t="shared" si="48"/>
        <v>6.7</v>
      </c>
      <c r="AM111" s="240">
        <f t="shared" si="49"/>
        <v>7.1</v>
      </c>
    </row>
    <row r="112" spans="1:39" s="2" customFormat="1">
      <c r="A112" s="205" t="str">
        <f>'Indicator Data'!A112</f>
        <v>Malta</v>
      </c>
      <c r="B112" s="206" t="str">
        <f>'Indicator Data'!B112</f>
        <v>MLT</v>
      </c>
      <c r="C112" s="241">
        <f>ROUND(IF('Indicator Data'!AL112="No data",IF((0.1022*LN('Indicator Data'!BZ112)-0.1711)&gt;C$4,0,IF((0.1022*LN('Indicator Data'!BZ112)-0.1711)&lt;C$3,10,(C$4-(0.1022*LN('Indicator Data'!BZ112)-0.1711))/(C$4-C$3)*10)),IF('Indicator Data'!AL112&gt;C$4,0,IF('Indicator Data'!AL112&lt;C$3,10,(C$4-'Indicator Data'!AL112)/(C$4-C$3)*10))),1)</f>
        <v>0.1</v>
      </c>
      <c r="D112" s="230" t="str">
        <f>IF('Indicator Data'!AM112="No data","x",ROUND((IF(LOG('Indicator Data'!AM112*1000)&gt;D$4,10,IF(LOG('Indicator Data'!AM112*1000)&lt;D$3,0,10-(D$4-LOG('Indicator Data'!AM112*1000))/(D$4-D$3)*10))),1))</f>
        <v>x</v>
      </c>
      <c r="E112" s="231">
        <f t="shared" si="34"/>
        <v>0.1</v>
      </c>
      <c r="F112" s="230">
        <f>IF('Indicator Data'!AZ112="No data","x",ROUND(IF('Indicator Data'!AZ112&gt;F$4,10,IF('Indicator Data'!AZ112&lt;F$3,0,10-(F$4-'Indicator Data'!AZ112)/(F$4-F$3)*10)),1))</f>
        <v>2.2999999999999998</v>
      </c>
      <c r="G112" s="230">
        <f>IF('Indicator Data'!BA112="No data","x",ROUND(IF('Indicator Data'!BA112&gt;G$4,10,IF('Indicator Data'!BA112&lt;G$3,0,10-(G$4-'Indicator Data'!BA112)/(G$4-G$3)*10)),1))</f>
        <v>0.9</v>
      </c>
      <c r="H112" s="231">
        <f t="shared" si="35"/>
        <v>1.6</v>
      </c>
      <c r="I112" s="232">
        <f>SUM(IF('Indicator Data'!AN112=0,0,'Indicator Data'!AN112),SUM('Indicator Data'!AO112:AP112))</f>
        <v>0</v>
      </c>
      <c r="J112" s="232">
        <f>I112/'Indicator Data'!CA112*1000000</f>
        <v>0</v>
      </c>
      <c r="K112" s="230">
        <f t="shared" si="41"/>
        <v>0</v>
      </c>
      <c r="L112" s="230" t="str">
        <f>IF('Indicator Data'!AQ112="No data","x",ROUND(IF('Indicator Data'!AQ112&gt;L$4,10,IF('Indicator Data'!AQ112&lt;L$3,0,10-(L$4-'Indicator Data'!AQ112)/(L$4-L$3)*10)),1))</f>
        <v>x</v>
      </c>
      <c r="M112" s="230">
        <f>IF('Indicator Data'!AR112="No data","x",IF('Indicator Data'!AR112=0,0,ROUND(IF('Indicator Data'!AR112&gt;M$4,10,IF('Indicator Data'!AR112&lt;M$3,0,10-(M$4-'Indicator Data'!AR112)/(M$4-M$3)*10)),1)))</f>
        <v>0.6</v>
      </c>
      <c r="N112" s="231">
        <f t="shared" si="36"/>
        <v>0.3</v>
      </c>
      <c r="O112" s="233">
        <f t="shared" si="37"/>
        <v>0.5</v>
      </c>
      <c r="P112" s="234">
        <f>IF(AND('Indicator Data'!BE112="No data",'Indicator Data'!BF112="No data"),0,SUM('Indicator Data'!BE112:BG112)/1000)</f>
        <v>13.255000000000001</v>
      </c>
      <c r="Q112" s="230">
        <f t="shared" si="42"/>
        <v>3.7</v>
      </c>
      <c r="R112" s="235">
        <f>P112*1000/'Indicator Data'!CA112</f>
        <v>3.0019998233451632E-2</v>
      </c>
      <c r="S112" s="230">
        <f t="shared" si="43"/>
        <v>7.4</v>
      </c>
      <c r="T112" s="236">
        <f t="shared" si="38"/>
        <v>5.6</v>
      </c>
      <c r="U112" s="237" t="str">
        <f>IF('Indicator Data'!AV112="No data","x",ROUND(IF('Indicator Data'!AV112&gt;U$4,10,IF('Indicator Data'!AV112&lt;U$3,0,10-(U$4-'Indicator Data'!AV112)/(U$4-U$3)*10)),1))</f>
        <v>x</v>
      </c>
      <c r="V112" s="237" t="str">
        <f>IF('Indicator Data'!AW112="No data","x",IF('Indicator Data'!AW112=0,0,ROUND(IF('Indicator Data'!AW112&gt;V$4,10,IF('Indicator Data'!AW112&lt;V$3,0,10-(V$4-'Indicator Data'!AW112)/(V$4-V$3)*10)),1)))</f>
        <v>x</v>
      </c>
      <c r="W112" s="230" t="str">
        <f t="shared" si="39"/>
        <v>x</v>
      </c>
      <c r="X112" s="230">
        <f>IF('Indicator Data'!AU112="No data","x",ROUND(IF('Indicator Data'!AU112&gt;X$4,10,IF('Indicator Data'!AU112&lt;X$3,0,10-(X$4-'Indicator Data'!AU112)/(X$4-X$3)*10)),1))</f>
        <v>0.3</v>
      </c>
      <c r="Y112" s="230" t="str">
        <f>IF('Indicator Data'!AX112="No data","x",ROUND(IF('Indicator Data'!AX112&gt;Y$4,10,IF('Indicator Data'!AX112&lt;Y$3,0,10-(Y$4-'Indicator Data'!AX112)/(Y$4-Y$3)*10)),1))</f>
        <v>x</v>
      </c>
      <c r="Z112" s="235">
        <f>IF('Indicator Data'!AY112="No data","x",IF(('Indicator Data'!AY112/'Indicator Data'!CA112)&gt;1,1,IF('Indicator Data'!AY112&gt;'Indicator Data'!AY112,1,'Indicator Data'!AY112/'Indicator Data'!CA112)))</f>
        <v>2.2648056004112886E-6</v>
      </c>
      <c r="AA112" s="230">
        <f t="shared" si="44"/>
        <v>0</v>
      </c>
      <c r="AB112" s="238">
        <f t="shared" si="45"/>
        <v>0.2</v>
      </c>
      <c r="AC112" s="230">
        <f>IF('Indicator Data'!AS112="No data","x",ROUND(IF('Indicator Data'!AS112&gt;AC$4,10,IF('Indicator Data'!AS112&lt;AC$3,0,10-(AC$4-'Indicator Data'!AS112)/(AC$4-AC$3)*10)),1))</f>
        <v>0.5</v>
      </c>
      <c r="AD112" s="230" t="str">
        <f>IF('Indicator Data'!AT112="No data","x",ROUND(IF('Indicator Data'!AT112&gt;AD$4,10,IF('Indicator Data'!AT112&lt;AD$3,0,10-(AD$4-'Indicator Data'!AT112)/(AD$4-AD$3)*10)),1))</f>
        <v>x</v>
      </c>
      <c r="AE112" s="238">
        <f t="shared" si="40"/>
        <v>0.5</v>
      </c>
      <c r="AF112" s="234">
        <f>('Indicator Data'!BD112+'Indicator Data'!BC112*0.5+'Indicator Data'!BB112*0.25)/1000</f>
        <v>0</v>
      </c>
      <c r="AG112" s="239">
        <f>AF112*1000/'Indicator Data'!CA112</f>
        <v>0</v>
      </c>
      <c r="AH112" s="238">
        <f t="shared" si="46"/>
        <v>0</v>
      </c>
      <c r="AI112" s="230">
        <f>IF('Indicator Data'!BH112="No data","x",ROUND(IF('Indicator Data'!BH112&lt;$AI$3,10,IF('Indicator Data'!BH112&gt;$AI$4,0,($AI$4-'Indicator Data'!BH112)/($AI$4-$AI$3)*10)),1))</f>
        <v>1.7</v>
      </c>
      <c r="AJ112" s="230">
        <f>IF('Indicator Data'!BI112="No data","x",ROUND(IF('Indicator Data'!BI112&gt;$AJ$4,10,IF('Indicator Data'!BI112&lt;$AJ$3,0,10-($AJ$4-'Indicator Data'!BI112)/($AJ$4-$AJ$3)*10)),1))</f>
        <v>0</v>
      </c>
      <c r="AK112" s="238">
        <f t="shared" si="47"/>
        <v>0.9</v>
      </c>
      <c r="AL112" s="236">
        <f t="shared" si="48"/>
        <v>0.4</v>
      </c>
      <c r="AM112" s="240">
        <f t="shared" si="49"/>
        <v>3.4</v>
      </c>
    </row>
    <row r="113" spans="1:39" s="2" customFormat="1">
      <c r="A113" s="205" t="str">
        <f>'Indicator Data'!A113</f>
        <v>Marshall Islands</v>
      </c>
      <c r="B113" s="206" t="str">
        <f>'Indicator Data'!B113</f>
        <v>MHL</v>
      </c>
      <c r="C113" s="241">
        <f>ROUND(IF('Indicator Data'!AL113="No data",IF((0.1022*LN('Indicator Data'!BZ113)-0.1711)&gt;C$4,0,IF((0.1022*LN('Indicator Data'!BZ113)-0.1711)&lt;C$3,10,(C$4-(0.1022*LN('Indicator Data'!BZ113)-0.1711))/(C$4-C$3)*10)),IF('Indicator Data'!AL113&gt;C$4,0,IF('Indicator Data'!AL113&lt;C$3,10,(C$4-'Indicator Data'!AL113)/(C$4-C$3)*10))),1)</f>
        <v>3.9</v>
      </c>
      <c r="D113" s="230" t="str">
        <f>IF('Indicator Data'!AM113="No data","x",ROUND((IF(LOG('Indicator Data'!AM113*1000)&gt;D$4,10,IF(LOG('Indicator Data'!AM113*1000)&lt;D$3,0,10-(D$4-LOG('Indicator Data'!AM113*1000))/(D$4-D$3)*10))),1))</f>
        <v>x</v>
      </c>
      <c r="E113" s="231">
        <f t="shared" si="34"/>
        <v>3.9</v>
      </c>
      <c r="F113" s="230" t="str">
        <f>IF('Indicator Data'!AZ113="No data","x",ROUND(IF('Indicator Data'!AZ113&gt;F$4,10,IF('Indicator Data'!AZ113&lt;F$3,0,10-(F$4-'Indicator Data'!AZ113)/(F$4-F$3)*10)),1))</f>
        <v>x</v>
      </c>
      <c r="G113" s="230" t="str">
        <f>IF('Indicator Data'!BA113="No data","x",ROUND(IF('Indicator Data'!BA113&gt;G$4,10,IF('Indicator Data'!BA113&lt;G$3,0,10-(G$4-'Indicator Data'!BA113)/(G$4-G$3)*10)),1))</f>
        <v>x</v>
      </c>
      <c r="H113" s="231" t="str">
        <f t="shared" si="35"/>
        <v>x</v>
      </c>
      <c r="I113" s="232">
        <f>SUM(IF('Indicator Data'!AN113=0,0,'Indicator Data'!AN113),SUM('Indicator Data'!AO113:AP113))</f>
        <v>124.91024299999999</v>
      </c>
      <c r="J113" s="232">
        <f>I113/'Indicator Data'!CA113*1000000</f>
        <v>2110.1841909653008</v>
      </c>
      <c r="K113" s="230">
        <f t="shared" si="41"/>
        <v>10</v>
      </c>
      <c r="L113" s="230">
        <f>IF('Indicator Data'!AQ113="No data","x",ROUND(IF('Indicator Data'!AQ113&gt;L$4,10,IF('Indicator Data'!AQ113&lt;L$3,0,10-(L$4-'Indicator Data'!AQ113)/(L$4-L$3)*10)),1))</f>
        <v>10</v>
      </c>
      <c r="M113" s="230">
        <f>IF('Indicator Data'!AR113="No data","x",IF('Indicator Data'!AR113=0,0,ROUND(IF('Indicator Data'!AR113&gt;M$4,10,IF('Indicator Data'!AR113&lt;M$3,0,10-(M$4-'Indicator Data'!AR113)/(M$4-M$3)*10)),1)))</f>
        <v>4.4000000000000004</v>
      </c>
      <c r="N113" s="231">
        <f t="shared" si="36"/>
        <v>8.1</v>
      </c>
      <c r="O113" s="233">
        <f t="shared" si="37"/>
        <v>5.3</v>
      </c>
      <c r="P113" s="234">
        <f>IF(AND('Indicator Data'!BE113="No data",'Indicator Data'!BF113="No data"),0,SUM('Indicator Data'!BE113:BG113)/1000)</f>
        <v>0</v>
      </c>
      <c r="Q113" s="230">
        <f t="shared" si="42"/>
        <v>0</v>
      </c>
      <c r="R113" s="235">
        <f>P113*1000/'Indicator Data'!CA113</f>
        <v>0</v>
      </c>
      <c r="S113" s="230">
        <f t="shared" si="43"/>
        <v>0</v>
      </c>
      <c r="T113" s="236">
        <f t="shared" si="38"/>
        <v>0</v>
      </c>
      <c r="U113" s="237" t="str">
        <f>IF('Indicator Data'!AV113="No data","x",ROUND(IF('Indicator Data'!AV113&gt;U$4,10,IF('Indicator Data'!AV113&lt;U$3,0,10-(U$4-'Indicator Data'!AV113)/(U$4-U$3)*10)),1))</f>
        <v>x</v>
      </c>
      <c r="V113" s="237" t="str">
        <f>IF('Indicator Data'!AW113="No data","x",IF('Indicator Data'!AW113=0,0,ROUND(IF('Indicator Data'!AW113&gt;V$4,10,IF('Indicator Data'!AW113&lt;V$3,0,10-(V$4-'Indicator Data'!AW113)/(V$4-V$3)*10)),1)))</f>
        <v>x</v>
      </c>
      <c r="W113" s="230" t="str">
        <f t="shared" si="39"/>
        <v>x</v>
      </c>
      <c r="X113" s="230">
        <f>IF('Indicator Data'!AU113="No data","x",ROUND(IF('Indicator Data'!AU113&gt;X$4,10,IF('Indicator Data'!AU113&lt;X$3,0,10-(X$4-'Indicator Data'!AU113)/(X$4-X$3)*10)),1))</f>
        <v>8.8000000000000007</v>
      </c>
      <c r="Y113" s="230" t="str">
        <f>IF('Indicator Data'!AX113="No data","x",ROUND(IF('Indicator Data'!AX113&gt;Y$4,10,IF('Indicator Data'!AX113&lt;Y$3,0,10-(Y$4-'Indicator Data'!AX113)/(Y$4-Y$3)*10)),1))</f>
        <v>x</v>
      </c>
      <c r="Z113" s="235">
        <f>IF('Indicator Data'!AY113="No data","x",IF(('Indicator Data'!AY113/'Indicator Data'!CA113)&gt;1,1,IF('Indicator Data'!AY113&gt;'Indicator Data'!AY113,1,'Indicator Data'!AY113/'Indicator Data'!CA113)))</f>
        <v>0.33101327837280803</v>
      </c>
      <c r="AA113" s="230">
        <f t="shared" si="44"/>
        <v>3.7</v>
      </c>
      <c r="AB113" s="238">
        <f t="shared" si="45"/>
        <v>6.3</v>
      </c>
      <c r="AC113" s="230">
        <f>IF('Indicator Data'!AS113="No data","x",ROUND(IF('Indicator Data'!AS113&gt;AC$4,10,IF('Indicator Data'!AS113&lt;AC$3,0,10-(AC$4-'Indicator Data'!AS113)/(AC$4-AC$3)*10)),1))</f>
        <v>2.4</v>
      </c>
      <c r="AD113" s="230">
        <f>IF('Indicator Data'!AT113="No data","x",ROUND(IF('Indicator Data'!AT113&gt;AD$4,10,IF('Indicator Data'!AT113&lt;AD$3,0,10-(AD$4-'Indicator Data'!AT113)/(AD$4-AD$3)*10)),1))</f>
        <v>2.6</v>
      </c>
      <c r="AE113" s="238">
        <f t="shared" si="40"/>
        <v>2.5</v>
      </c>
      <c r="AF113" s="234">
        <f>('Indicator Data'!BD113+'Indicator Data'!BC113*0.5+'Indicator Data'!BB113*0.25)/1000</f>
        <v>0</v>
      </c>
      <c r="AG113" s="239">
        <f>AF113*1000/'Indicator Data'!CA113</f>
        <v>0</v>
      </c>
      <c r="AH113" s="238">
        <f t="shared" si="46"/>
        <v>0</v>
      </c>
      <c r="AI113" s="230">
        <f>IF('Indicator Data'!BH113="No data","x",ROUND(IF('Indicator Data'!BH113&lt;$AI$3,10,IF('Indicator Data'!BH113&gt;$AI$4,0,($AI$4-'Indicator Data'!BH113)/($AI$4-$AI$3)*10)),1))</f>
        <v>10</v>
      </c>
      <c r="AJ113" s="230">
        <f>IF('Indicator Data'!BI113="No data","x",ROUND(IF('Indicator Data'!BI113&gt;$AJ$4,10,IF('Indicator Data'!BI113&lt;$AJ$3,0,10-($AJ$4-'Indicator Data'!BI113)/($AJ$4-$AJ$3)*10)),1))</f>
        <v>0</v>
      </c>
      <c r="AK113" s="238">
        <f t="shared" si="47"/>
        <v>5</v>
      </c>
      <c r="AL113" s="236">
        <f t="shared" si="48"/>
        <v>3.8</v>
      </c>
      <c r="AM113" s="240">
        <f t="shared" si="49"/>
        <v>2.1</v>
      </c>
    </row>
    <row r="114" spans="1:39" s="2" customFormat="1">
      <c r="A114" s="205" t="str">
        <f>'Indicator Data'!A114</f>
        <v>Mauritania</v>
      </c>
      <c r="B114" s="206" t="str">
        <f>'Indicator Data'!B114</f>
        <v>MRT</v>
      </c>
      <c r="C114" s="241">
        <f>ROUND(IF('Indicator Data'!AL114="No data",IF((0.1022*LN('Indicator Data'!BZ114)-0.1711)&gt;C$4,0,IF((0.1022*LN('Indicator Data'!BZ114)-0.1711)&lt;C$3,10,(C$4-(0.1022*LN('Indicator Data'!BZ114)-0.1711))/(C$4-C$3)*10)),IF('Indicator Data'!AL114&gt;C$4,0,IF('Indicator Data'!AL114&lt;C$3,10,(C$4-'Indicator Data'!AL114)/(C$4-C$3)*10))),1)</f>
        <v>7.1</v>
      </c>
      <c r="D114" s="230">
        <f>IF('Indicator Data'!AM114="No data","x",ROUND((IF(LOG('Indicator Data'!AM114*1000)&gt;D$4,10,IF(LOG('Indicator Data'!AM114*1000)&lt;D$3,0,10-(D$4-LOG('Indicator Data'!AM114*1000))/(D$4-D$3)*10))),1))</f>
        <v>8.9</v>
      </c>
      <c r="E114" s="231">
        <f t="shared" si="34"/>
        <v>8.1</v>
      </c>
      <c r="F114" s="230">
        <f>IF('Indicator Data'!AZ114="No data","x",ROUND(IF('Indicator Data'!AZ114&gt;F$4,10,IF('Indicator Data'!AZ114&lt;F$3,0,10-(F$4-'Indicator Data'!AZ114)/(F$4-F$3)*10)),1))</f>
        <v>8.5</v>
      </c>
      <c r="G114" s="230">
        <f>IF('Indicator Data'!BA114="No data","x",ROUND(IF('Indicator Data'!BA114&gt;G$4,10,IF('Indicator Data'!BA114&lt;G$3,0,10-(G$4-'Indicator Data'!BA114)/(G$4-G$3)*10)),1))</f>
        <v>1.9</v>
      </c>
      <c r="H114" s="231">
        <f t="shared" si="35"/>
        <v>5.2</v>
      </c>
      <c r="I114" s="232">
        <f>SUM(IF('Indicator Data'!AN114=0,0,'Indicator Data'!AN114),SUM('Indicator Data'!AO114:AP114))</f>
        <v>316.61820399999999</v>
      </c>
      <c r="J114" s="232">
        <f>I114/'Indicator Data'!CA114*1000000</f>
        <v>68.094915327142189</v>
      </c>
      <c r="K114" s="230">
        <f t="shared" si="41"/>
        <v>1.4</v>
      </c>
      <c r="L114" s="230">
        <f>IF('Indicator Data'!AQ114="No data","x",ROUND(IF('Indicator Data'!AQ114&gt;L$4,10,IF('Indicator Data'!AQ114&lt;L$3,0,10-(L$4-'Indicator Data'!AQ114)/(L$4-L$3)*10)),1))</f>
        <v>3.7</v>
      </c>
      <c r="M114" s="230">
        <f>IF('Indicator Data'!AR114="No data","x",IF('Indicator Data'!AR114=0,0,ROUND(IF('Indicator Data'!AR114&gt;M$4,10,IF('Indicator Data'!AR114&lt;M$3,0,10-(M$4-'Indicator Data'!AR114)/(M$4-M$3)*10)),1)))</f>
        <v>0.3</v>
      </c>
      <c r="N114" s="231">
        <f t="shared" si="36"/>
        <v>1.8</v>
      </c>
      <c r="O114" s="233">
        <f t="shared" si="37"/>
        <v>5.8</v>
      </c>
      <c r="P114" s="234">
        <f>IF(AND('Indicator Data'!BE114="No data",'Indicator Data'!BF114="No data"),0,SUM('Indicator Data'!BE114:BG114)/1000)</f>
        <v>101.806</v>
      </c>
      <c r="Q114" s="230">
        <f t="shared" si="42"/>
        <v>6.7</v>
      </c>
      <c r="R114" s="235">
        <f>P114*1000/'Indicator Data'!CA114</f>
        <v>2.189536439223513E-2</v>
      </c>
      <c r="S114" s="230">
        <f t="shared" si="43"/>
        <v>6.8</v>
      </c>
      <c r="T114" s="236">
        <f t="shared" si="38"/>
        <v>6.8</v>
      </c>
      <c r="U114" s="237">
        <f>IF('Indicator Data'!AV114="No data","x",ROUND(IF('Indicator Data'!AV114&gt;U$4,10,IF('Indicator Data'!AV114&lt;U$3,0,10-(U$4-'Indicator Data'!AV114)/(U$4-U$3)*10)),1))</f>
        <v>0.4</v>
      </c>
      <c r="V114" s="237" t="str">
        <f>IF('Indicator Data'!AW114="No data","x",IF('Indicator Data'!AW114=0,0,ROUND(IF('Indicator Data'!AW114&gt;V$4,10,IF('Indicator Data'!AW114&lt;V$3,0,10-(V$4-'Indicator Data'!AW114)/(V$4-V$3)*10)),1)))</f>
        <v>x</v>
      </c>
      <c r="W114" s="230">
        <f t="shared" si="39"/>
        <v>0.4</v>
      </c>
      <c r="X114" s="230">
        <f>IF('Indicator Data'!AU114="No data","x",ROUND(IF('Indicator Data'!AU114&gt;X$4,10,IF('Indicator Data'!AU114&lt;X$3,0,10-(X$4-'Indicator Data'!AU114)/(X$4-X$3)*10)),1))</f>
        <v>1.6</v>
      </c>
      <c r="Y114" s="230">
        <f>IF('Indicator Data'!AX114="No data","x",ROUND(IF('Indicator Data'!AX114&gt;Y$4,10,IF('Indicator Data'!AX114&lt;Y$3,0,10-(Y$4-'Indicator Data'!AX114)/(Y$4-Y$3)*10)),1))</f>
        <v>1</v>
      </c>
      <c r="Z114" s="235">
        <f>IF('Indicator Data'!AY114="No data","x",IF(('Indicator Data'!AY114/'Indicator Data'!CA114)&gt;1,1,IF('Indicator Data'!AY114&gt;'Indicator Data'!AY114,1,'Indicator Data'!AY114/'Indicator Data'!CA114)))</f>
        <v>0.17782526034161639</v>
      </c>
      <c r="AA114" s="230">
        <f t="shared" si="44"/>
        <v>2</v>
      </c>
      <c r="AB114" s="238">
        <f t="shared" si="45"/>
        <v>1.3</v>
      </c>
      <c r="AC114" s="230">
        <f>IF('Indicator Data'!AS114="No data","x",ROUND(IF('Indicator Data'!AS114&gt;AC$4,10,IF('Indicator Data'!AS114&lt;AC$3,0,10-(AC$4-'Indicator Data'!AS114)/(AC$4-AC$3)*10)),1))</f>
        <v>5.6</v>
      </c>
      <c r="AD114" s="230">
        <f>IF('Indicator Data'!AT114="No data","x",ROUND(IF('Indicator Data'!AT114&gt;AD$4,10,IF('Indicator Data'!AT114&lt;AD$3,0,10-(AD$4-'Indicator Data'!AT114)/(AD$4-AD$3)*10)),1))</f>
        <v>4.3</v>
      </c>
      <c r="AE114" s="238">
        <f t="shared" si="40"/>
        <v>5</v>
      </c>
      <c r="AF114" s="234">
        <f>('Indicator Data'!BD114+'Indicator Data'!BC114*0.5+'Indicator Data'!BB114*0.25)/1000</f>
        <v>322.98099999999999</v>
      </c>
      <c r="AG114" s="239">
        <f>AF114*1000/'Indicator Data'!CA114</f>
        <v>6.9463358611167272E-2</v>
      </c>
      <c r="AH114" s="238">
        <f t="shared" si="46"/>
        <v>6.9</v>
      </c>
      <c r="AI114" s="230">
        <f>IF('Indicator Data'!BH114="No data","x",ROUND(IF('Indicator Data'!BH114&lt;$AI$3,10,IF('Indicator Data'!BH114&gt;$AI$4,0,($AI$4-'Indicator Data'!BH114)/($AI$4-$AI$3)*10)),1))</f>
        <v>2.9</v>
      </c>
      <c r="AJ114" s="230">
        <f>IF('Indicator Data'!BI114="No data","x",ROUND(IF('Indicator Data'!BI114&gt;$AJ$4,10,IF('Indicator Data'!BI114&lt;$AJ$3,0,10-($AJ$4-'Indicator Data'!BI114)/($AJ$4-$AJ$3)*10)),1))</f>
        <v>1.4</v>
      </c>
      <c r="AK114" s="238">
        <f t="shared" si="47"/>
        <v>2.2000000000000002</v>
      </c>
      <c r="AL114" s="236">
        <f t="shared" si="48"/>
        <v>4.2</v>
      </c>
      <c r="AM114" s="240">
        <f t="shared" si="49"/>
        <v>5.7</v>
      </c>
    </row>
    <row r="115" spans="1:39" s="2" customFormat="1">
      <c r="A115" s="205" t="str">
        <f>'Indicator Data'!A115</f>
        <v>Mauritius</v>
      </c>
      <c r="B115" s="206" t="str">
        <f>'Indicator Data'!B115</f>
        <v>MUS</v>
      </c>
      <c r="C115" s="241">
        <f>ROUND(IF('Indicator Data'!AL115="No data",IF((0.1022*LN('Indicator Data'!BZ115)-0.1711)&gt;C$4,0,IF((0.1022*LN('Indicator Data'!BZ115)-0.1711)&lt;C$3,10,(C$4-(0.1022*LN('Indicator Data'!BZ115)-0.1711))/(C$4-C$3)*10)),IF('Indicator Data'!AL115&gt;C$4,0,IF('Indicator Data'!AL115&lt;C$3,10,(C$4-'Indicator Data'!AL115)/(C$4-C$3)*10))),1)</f>
        <v>1.9</v>
      </c>
      <c r="D115" s="230" t="str">
        <f>IF('Indicator Data'!AM115="No data","x",ROUND((IF(LOG('Indicator Data'!AM115*1000)&gt;D$4,10,IF(LOG('Indicator Data'!AM115*1000)&lt;D$3,0,10-(D$4-LOG('Indicator Data'!AM115*1000))/(D$4-D$3)*10))),1))</f>
        <v>x</v>
      </c>
      <c r="E115" s="231">
        <f t="shared" si="34"/>
        <v>1.9</v>
      </c>
      <c r="F115" s="230">
        <f>IF('Indicator Data'!AZ115="No data","x",ROUND(IF('Indicator Data'!AZ115&gt;F$4,10,IF('Indicator Data'!AZ115&lt;F$3,0,10-(F$4-'Indicator Data'!AZ115)/(F$4-F$3)*10)),1))</f>
        <v>4.5999999999999996</v>
      </c>
      <c r="G115" s="230">
        <f>IF('Indicator Data'!BA115="No data","x",ROUND(IF('Indicator Data'!BA115&gt;G$4,10,IF('Indicator Data'!BA115&lt;G$3,0,10-(G$4-'Indicator Data'!BA115)/(G$4-G$3)*10)),1))</f>
        <v>2.9</v>
      </c>
      <c r="H115" s="231">
        <f t="shared" si="35"/>
        <v>3.8</v>
      </c>
      <c r="I115" s="232">
        <f>SUM(IF('Indicator Data'!AN115=0,0,'Indicator Data'!AN115),SUM('Indicator Data'!AO115:AP115))</f>
        <v>47.526212999999998</v>
      </c>
      <c r="J115" s="232">
        <f>I115/'Indicator Data'!CA115*1000000</f>
        <v>37.370220331239913</v>
      </c>
      <c r="K115" s="230">
        <f t="shared" si="41"/>
        <v>0.7</v>
      </c>
      <c r="L115" s="230">
        <f>IF('Indicator Data'!AQ115="No data","x",ROUND(IF('Indicator Data'!AQ115&gt;L$4,10,IF('Indicator Data'!AQ115&lt;L$3,0,10-(L$4-'Indicator Data'!AQ115)/(L$4-L$3)*10)),1))</f>
        <v>0.1</v>
      </c>
      <c r="M115" s="230">
        <f>IF('Indicator Data'!AR115="No data","x",IF('Indicator Data'!AR115=0,0,ROUND(IF('Indicator Data'!AR115&gt;M$4,10,IF('Indicator Data'!AR115&lt;M$3,0,10-(M$4-'Indicator Data'!AR115)/(M$4-M$3)*10)),1)))</f>
        <v>0.8</v>
      </c>
      <c r="N115" s="231">
        <f t="shared" si="36"/>
        <v>0.5</v>
      </c>
      <c r="O115" s="233">
        <f t="shared" si="37"/>
        <v>2</v>
      </c>
      <c r="P115" s="234">
        <f>IF(AND('Indicator Data'!BE115="No data",'Indicator Data'!BF115="No data"),0,SUM('Indicator Data'!BE115:BG115)/1000)</f>
        <v>0.02</v>
      </c>
      <c r="Q115" s="230">
        <f t="shared" si="42"/>
        <v>0</v>
      </c>
      <c r="R115" s="235">
        <f>P115*1000/'Indicator Data'!CA115</f>
        <v>1.5726151095287108E-5</v>
      </c>
      <c r="S115" s="230">
        <f t="shared" si="43"/>
        <v>0</v>
      </c>
      <c r="T115" s="236">
        <f t="shared" si="38"/>
        <v>0</v>
      </c>
      <c r="U115" s="237">
        <f>IF('Indicator Data'!AV115="No data","x",ROUND(IF('Indicator Data'!AV115&gt;U$4,10,IF('Indicator Data'!AV115&lt;U$3,0,10-(U$4-'Indicator Data'!AV115)/(U$4-U$3)*10)),1))</f>
        <v>2.4</v>
      </c>
      <c r="V115" s="237">
        <f>IF('Indicator Data'!AW115="No data","x",IF('Indicator Data'!AW115=0,0,ROUND(IF('Indicator Data'!AW115&gt;V$4,10,IF('Indicator Data'!AW115&lt;V$3,0,10-(V$4-'Indicator Data'!AW115)/(V$4-V$3)*10)),1)))</f>
        <v>3.2</v>
      </c>
      <c r="W115" s="230">
        <f t="shared" si="39"/>
        <v>2.8</v>
      </c>
      <c r="X115" s="230">
        <f>IF('Indicator Data'!AU115="No data","x",ROUND(IF('Indicator Data'!AU115&gt;X$4,10,IF('Indicator Data'!AU115&lt;X$3,0,10-(X$4-'Indicator Data'!AU115)/(X$4-X$3)*10)),1))</f>
        <v>0.2</v>
      </c>
      <c r="Y115" s="230" t="str">
        <f>IF('Indicator Data'!AX115="No data","x",ROUND(IF('Indicator Data'!AX115&gt;Y$4,10,IF('Indicator Data'!AX115&lt;Y$3,0,10-(Y$4-'Indicator Data'!AX115)/(Y$4-Y$3)*10)),1))</f>
        <v>x</v>
      </c>
      <c r="Z115" s="235">
        <f>IF('Indicator Data'!AY115="No data","x",IF(('Indicator Data'!AY115/'Indicator Data'!CA115)&gt;1,1,IF('Indicator Data'!AY115&gt;'Indicator Data'!AY115,1,'Indicator Data'!AY115/'Indicator Data'!CA115)))</f>
        <v>0</v>
      </c>
      <c r="AA115" s="230">
        <f t="shared" si="44"/>
        <v>0</v>
      </c>
      <c r="AB115" s="238">
        <f t="shared" si="45"/>
        <v>1</v>
      </c>
      <c r="AC115" s="230">
        <f>IF('Indicator Data'!AS115="No data","x",ROUND(IF('Indicator Data'!AS115&gt;AC$4,10,IF('Indicator Data'!AS115&lt;AC$3,0,10-(AC$4-'Indicator Data'!AS115)/(AC$4-AC$3)*10)),1))</f>
        <v>1.2</v>
      </c>
      <c r="AD115" s="230" t="str">
        <f>IF('Indicator Data'!AT115="No data","x",ROUND(IF('Indicator Data'!AT115&gt;AD$4,10,IF('Indicator Data'!AT115&lt;AD$3,0,10-(AD$4-'Indicator Data'!AT115)/(AD$4-AD$3)*10)),1))</f>
        <v>x</v>
      </c>
      <c r="AE115" s="238">
        <f t="shared" si="40"/>
        <v>1.2</v>
      </c>
      <c r="AF115" s="234">
        <f>('Indicator Data'!BD115+'Indicator Data'!BC115*0.5+'Indicator Data'!BB115*0.25)/1000</f>
        <v>0</v>
      </c>
      <c r="AG115" s="239">
        <f>AF115*1000/'Indicator Data'!CA115</f>
        <v>0</v>
      </c>
      <c r="AH115" s="238">
        <f t="shared" si="46"/>
        <v>0</v>
      </c>
      <c r="AI115" s="230">
        <f>IF('Indicator Data'!BH115="No data","x",ROUND(IF('Indicator Data'!BH115&lt;$AI$3,10,IF('Indicator Data'!BH115&gt;$AI$4,0,($AI$4-'Indicator Data'!BH115)/($AI$4-$AI$3)*10)),1))</f>
        <v>3.2</v>
      </c>
      <c r="AJ115" s="230">
        <f>IF('Indicator Data'!BI115="No data","x",ROUND(IF('Indicator Data'!BI115&gt;$AJ$4,10,IF('Indicator Data'!BI115&lt;$AJ$3,0,10-($AJ$4-'Indicator Data'!BI115)/($AJ$4-$AJ$3)*10)),1))</f>
        <v>0.4</v>
      </c>
      <c r="AK115" s="238">
        <f t="shared" si="47"/>
        <v>1.8</v>
      </c>
      <c r="AL115" s="236">
        <f t="shared" si="48"/>
        <v>1</v>
      </c>
      <c r="AM115" s="240">
        <f t="shared" si="49"/>
        <v>0.5</v>
      </c>
    </row>
    <row r="116" spans="1:39" s="2" customFormat="1">
      <c r="A116" s="205" t="str">
        <f>'Indicator Data'!A116</f>
        <v>Mexico</v>
      </c>
      <c r="B116" s="206" t="str">
        <f>'Indicator Data'!B116</f>
        <v>MEX</v>
      </c>
      <c r="C116" s="241">
        <f>ROUND(IF('Indicator Data'!AL116="No data",IF((0.1022*LN('Indicator Data'!BZ116)-0.1711)&gt;C$4,0,IF((0.1022*LN('Indicator Data'!BZ116)-0.1711)&lt;C$3,10,(C$4-(0.1022*LN('Indicator Data'!BZ116)-0.1711))/(C$4-C$3)*10)),IF('Indicator Data'!AL116&gt;C$4,0,IF('Indicator Data'!AL116&lt;C$3,10,(C$4-'Indicator Data'!AL116)/(C$4-C$3)*10))),1)</f>
        <v>2.4</v>
      </c>
      <c r="D116" s="230">
        <f>IF('Indicator Data'!AM116="No data","x",ROUND((IF(LOG('Indicator Data'!AM116*1000)&gt;D$4,10,IF(LOG('Indicator Data'!AM116*1000)&lt;D$3,0,10-(D$4-LOG('Indicator Data'!AM116*1000))/(D$4-D$3)*10))),1))</f>
        <v>5.2</v>
      </c>
      <c r="E116" s="231">
        <f t="shared" si="34"/>
        <v>3.9</v>
      </c>
      <c r="F116" s="230">
        <f>IF('Indicator Data'!AZ116="No data","x",ROUND(IF('Indicator Data'!AZ116&gt;F$4,10,IF('Indicator Data'!AZ116&lt;F$3,0,10-(F$4-'Indicator Data'!AZ116)/(F$4-F$3)*10)),1))</f>
        <v>4.3</v>
      </c>
      <c r="G116" s="230">
        <f>IF('Indicator Data'!BA116="No data","x",ROUND(IF('Indicator Data'!BA116&gt;G$4,10,IF('Indicator Data'!BA116&lt;G$3,0,10-(G$4-'Indicator Data'!BA116)/(G$4-G$3)*10)),1))</f>
        <v>5.0999999999999996</v>
      </c>
      <c r="H116" s="231">
        <f t="shared" si="35"/>
        <v>4.7</v>
      </c>
      <c r="I116" s="232">
        <f>SUM(IF('Indicator Data'!AN116=0,0,'Indicator Data'!AN116),SUM('Indicator Data'!AO116:AP116))</f>
        <v>1135.263553</v>
      </c>
      <c r="J116" s="232">
        <f>I116/'Indicator Data'!CA116*1000000</f>
        <v>8.8050827007471106</v>
      </c>
      <c r="K116" s="230">
        <f t="shared" si="41"/>
        <v>0.2</v>
      </c>
      <c r="L116" s="230">
        <f>IF('Indicator Data'!AQ116="No data","x",ROUND(IF('Indicator Data'!AQ116&gt;L$4,10,IF('Indicator Data'!AQ116&lt;L$3,0,10-(L$4-'Indicator Data'!AQ116)/(L$4-L$3)*10)),1))</f>
        <v>0</v>
      </c>
      <c r="M116" s="230">
        <f>IF('Indicator Data'!AR116="No data","x",IF('Indicator Data'!AR116=0,0,ROUND(IF('Indicator Data'!AR116&gt;M$4,10,IF('Indicator Data'!AR116&lt;M$3,0,10-(M$4-'Indicator Data'!AR116)/(M$4-M$3)*10)),1)))</f>
        <v>1.3</v>
      </c>
      <c r="N116" s="231">
        <f t="shared" si="36"/>
        <v>0.5</v>
      </c>
      <c r="O116" s="233">
        <f t="shared" si="37"/>
        <v>3.3</v>
      </c>
      <c r="P116" s="234">
        <f>IF(AND('Indicator Data'!BE116="No data",'Indicator Data'!BF116="No data"),0,SUM('Indicator Data'!BE116:BG116)/1000)</f>
        <v>568.11300000000006</v>
      </c>
      <c r="Q116" s="230">
        <f t="shared" si="42"/>
        <v>9.1999999999999993</v>
      </c>
      <c r="R116" s="235">
        <f>P116*1000/'Indicator Data'!CA116</f>
        <v>4.4062737107614536E-3</v>
      </c>
      <c r="S116" s="230">
        <f t="shared" si="43"/>
        <v>4.5999999999999996</v>
      </c>
      <c r="T116" s="236">
        <f t="shared" si="38"/>
        <v>6.9</v>
      </c>
      <c r="U116" s="237" t="str">
        <f>IF('Indicator Data'!AV116="No data","x",ROUND(IF('Indicator Data'!AV116&gt;U$4,10,IF('Indicator Data'!AV116&lt;U$3,0,10-(U$4-'Indicator Data'!AV116)/(U$4-U$3)*10)),1))</f>
        <v>x</v>
      </c>
      <c r="V116" s="237" t="str">
        <f>IF('Indicator Data'!AW116="No data","x",IF('Indicator Data'!AW116=0,0,ROUND(IF('Indicator Data'!AW116&gt;V$4,10,IF('Indicator Data'!AW116&lt;V$3,0,10-(V$4-'Indicator Data'!AW116)/(V$4-V$3)*10)),1)))</f>
        <v>x</v>
      </c>
      <c r="W116" s="230" t="str">
        <f t="shared" si="39"/>
        <v>x</v>
      </c>
      <c r="X116" s="230">
        <f>IF('Indicator Data'!AU116="No data","x",ROUND(IF('Indicator Data'!AU116&gt;X$4,10,IF('Indicator Data'!AU116&lt;X$3,0,10-(X$4-'Indicator Data'!AU116)/(X$4-X$3)*10)),1))</f>
        <v>0.4</v>
      </c>
      <c r="Y116" s="230">
        <f>IF('Indicator Data'!AX116="No data","x",ROUND(IF('Indicator Data'!AX116&gt;Y$4,10,IF('Indicator Data'!AX116&lt;Y$3,0,10-(Y$4-'Indicator Data'!AX116)/(Y$4-Y$3)*10)),1))</f>
        <v>0</v>
      </c>
      <c r="Z116" s="235">
        <f>IF('Indicator Data'!AY116="No data","x",IF(('Indicator Data'!AY116/'Indicator Data'!CA116)&gt;1,1,IF('Indicator Data'!AY116&gt;'Indicator Data'!AY116,1,'Indicator Data'!AY116/'Indicator Data'!CA116)))</f>
        <v>0.15434539740262895</v>
      </c>
      <c r="AA116" s="230">
        <f t="shared" si="44"/>
        <v>1.7</v>
      </c>
      <c r="AB116" s="238">
        <f t="shared" si="45"/>
        <v>0.7</v>
      </c>
      <c r="AC116" s="230">
        <f>IF('Indicator Data'!AS116="No data","x",ROUND(IF('Indicator Data'!AS116&gt;AC$4,10,IF('Indicator Data'!AS116&lt;AC$3,0,10-(AC$4-'Indicator Data'!AS116)/(AC$4-AC$3)*10)),1))</f>
        <v>1.1000000000000001</v>
      </c>
      <c r="AD116" s="230">
        <f>IF('Indicator Data'!AT116="No data","x",ROUND(IF('Indicator Data'!AT116&gt;AD$4,10,IF('Indicator Data'!AT116&lt;AD$3,0,10-(AD$4-'Indicator Data'!AT116)/(AD$4-AD$3)*10)),1))</f>
        <v>0.9</v>
      </c>
      <c r="AE116" s="238">
        <f t="shared" si="40"/>
        <v>1</v>
      </c>
      <c r="AF116" s="234">
        <f>('Indicator Data'!BD116+'Indicator Data'!BC116*0.5+'Indicator Data'!BB116*0.25)/1000</f>
        <v>64.230999999999995</v>
      </c>
      <c r="AG116" s="239">
        <f>AF116*1000/'Indicator Data'!CA116</f>
        <v>4.9817442430628931E-4</v>
      </c>
      <c r="AH116" s="238">
        <f t="shared" si="46"/>
        <v>0</v>
      </c>
      <c r="AI116" s="230">
        <f>IF('Indicator Data'!BH116="No data","x",ROUND(IF('Indicator Data'!BH116&lt;$AI$3,10,IF('Indicator Data'!BH116&gt;$AI$4,0,($AI$4-'Indicator Data'!BH116)/($AI$4-$AI$3)*10)),1))</f>
        <v>2.2999999999999998</v>
      </c>
      <c r="AJ116" s="230">
        <f>IF('Indicator Data'!BI116="No data","x",ROUND(IF('Indicator Data'!BI116&gt;$AJ$4,10,IF('Indicator Data'!BI116&lt;$AJ$3,0,10-($AJ$4-'Indicator Data'!BI116)/($AJ$4-$AJ$3)*10)),1))</f>
        <v>0.7</v>
      </c>
      <c r="AK116" s="238">
        <f t="shared" si="47"/>
        <v>1.5</v>
      </c>
      <c r="AL116" s="236">
        <f t="shared" si="48"/>
        <v>0.8</v>
      </c>
      <c r="AM116" s="240">
        <f t="shared" si="49"/>
        <v>4.5</v>
      </c>
    </row>
    <row r="117" spans="1:39" s="2" customFormat="1">
      <c r="A117" s="205" t="str">
        <f>'Indicator Data'!A117</f>
        <v>Micronesia</v>
      </c>
      <c r="B117" s="206" t="str">
        <f>'Indicator Data'!B117</f>
        <v>FSM</v>
      </c>
      <c r="C117" s="241">
        <f>ROUND(IF('Indicator Data'!AL117="No data",IF((0.1022*LN('Indicator Data'!BZ117)-0.1711)&gt;C$4,0,IF((0.1022*LN('Indicator Data'!BZ117)-0.1711)&lt;C$3,10,(C$4-(0.1022*LN('Indicator Data'!BZ117)-0.1711))/(C$4-C$3)*10)),IF('Indicator Data'!AL117&gt;C$4,0,IF('Indicator Data'!AL117&lt;C$3,10,(C$4-'Indicator Data'!AL117)/(C$4-C$3)*10))),1)</f>
        <v>5.6</v>
      </c>
      <c r="D117" s="230" t="str">
        <f>IF('Indicator Data'!AM117="No data","x",ROUND((IF(LOG('Indicator Data'!AM117*1000)&gt;D$4,10,IF(LOG('Indicator Data'!AM117*1000)&lt;D$3,0,10-(D$4-LOG('Indicator Data'!AM117*1000))/(D$4-D$3)*10))),1))</f>
        <v>x</v>
      </c>
      <c r="E117" s="231">
        <f t="shared" si="34"/>
        <v>5.6</v>
      </c>
      <c r="F117" s="230" t="str">
        <f>IF('Indicator Data'!AZ117="No data","x",ROUND(IF('Indicator Data'!AZ117&gt;F$4,10,IF('Indicator Data'!AZ117&lt;F$3,0,10-(F$4-'Indicator Data'!AZ117)/(F$4-F$3)*10)),1))</f>
        <v>x</v>
      </c>
      <c r="G117" s="230">
        <f>IF('Indicator Data'!BA117="No data","x",ROUND(IF('Indicator Data'!BA117&gt;G$4,10,IF('Indicator Data'!BA117&lt;G$3,0,10-(G$4-'Indicator Data'!BA117)/(G$4-G$3)*10)),1))</f>
        <v>3.8</v>
      </c>
      <c r="H117" s="231">
        <f t="shared" si="35"/>
        <v>3.8</v>
      </c>
      <c r="I117" s="232">
        <f>SUM(IF('Indicator Data'!AN117=0,0,'Indicator Data'!AN117),SUM('Indicator Data'!AO117:AP117))</f>
        <v>183.297585</v>
      </c>
      <c r="J117" s="232">
        <f>I117/'Indicator Data'!CA117*1000000</f>
        <v>1593.6010380713087</v>
      </c>
      <c r="K117" s="230">
        <f t="shared" si="41"/>
        <v>10</v>
      </c>
      <c r="L117" s="230">
        <f>IF('Indicator Data'!AQ117="No data","x",ROUND(IF('Indicator Data'!AQ117&gt;L$4,10,IF('Indicator Data'!AQ117&lt;L$3,0,10-(L$4-'Indicator Data'!AQ117)/(L$4-L$3)*10)),1))</f>
        <v>10</v>
      </c>
      <c r="M117" s="230">
        <f>IF('Indicator Data'!AR117="No data","x",IF('Indicator Data'!AR117=0,0,ROUND(IF('Indicator Data'!AR117&gt;M$4,10,IF('Indicator Data'!AR117&lt;M$3,0,10-(M$4-'Indicator Data'!AR117)/(M$4-M$3)*10)),1)))</f>
        <v>1.9</v>
      </c>
      <c r="N117" s="231">
        <f t="shared" si="36"/>
        <v>7.3</v>
      </c>
      <c r="O117" s="233">
        <f t="shared" si="37"/>
        <v>5.6</v>
      </c>
      <c r="P117" s="234">
        <f>IF(AND('Indicator Data'!BE117="No data",'Indicator Data'!BF117="No data"),0,SUM('Indicator Data'!BE117:BG117)/1000)</f>
        <v>0</v>
      </c>
      <c r="Q117" s="230">
        <f t="shared" si="42"/>
        <v>0</v>
      </c>
      <c r="R117" s="235">
        <f>P117*1000/'Indicator Data'!CA117</f>
        <v>0</v>
      </c>
      <c r="S117" s="230">
        <f t="shared" si="43"/>
        <v>0</v>
      </c>
      <c r="T117" s="236">
        <f t="shared" si="38"/>
        <v>0</v>
      </c>
      <c r="U117" s="237" t="str">
        <f>IF('Indicator Data'!AV117="No data","x",ROUND(IF('Indicator Data'!AV117&gt;U$4,10,IF('Indicator Data'!AV117&lt;U$3,0,10-(U$4-'Indicator Data'!AV117)/(U$4-U$3)*10)),1))</f>
        <v>x</v>
      </c>
      <c r="V117" s="237" t="str">
        <f>IF('Indicator Data'!AW117="No data","x",IF('Indicator Data'!AW117=0,0,ROUND(IF('Indicator Data'!AW117&gt;V$4,10,IF('Indicator Data'!AW117&lt;V$3,0,10-(V$4-'Indicator Data'!AW117)/(V$4-V$3)*10)),1)))</f>
        <v>x</v>
      </c>
      <c r="W117" s="230" t="str">
        <f t="shared" si="39"/>
        <v>x</v>
      </c>
      <c r="X117" s="230">
        <f>IF('Indicator Data'!AU117="No data","x",ROUND(IF('Indicator Data'!AU117&gt;X$4,10,IF('Indicator Data'!AU117&lt;X$3,0,10-(X$4-'Indicator Data'!AU117)/(X$4-X$3)*10)),1))</f>
        <v>1.8</v>
      </c>
      <c r="Y117" s="230" t="str">
        <f>IF('Indicator Data'!AX117="No data","x",ROUND(IF('Indicator Data'!AX117&gt;Y$4,10,IF('Indicator Data'!AX117&lt;Y$3,0,10-(Y$4-'Indicator Data'!AX117)/(Y$4-Y$3)*10)),1))</f>
        <v>x</v>
      </c>
      <c r="Z117" s="235">
        <f>IF('Indicator Data'!AY117="No data","x",IF(('Indicator Data'!AY117/'Indicator Data'!CA117)&gt;1,1,IF('Indicator Data'!AY117&gt;'Indicator Data'!AY117,1,'Indicator Data'!AY117/'Indicator Data'!CA117)))</f>
        <v>0.61498335086636358</v>
      </c>
      <c r="AA117" s="230">
        <f t="shared" si="44"/>
        <v>6.8</v>
      </c>
      <c r="AB117" s="238">
        <f t="shared" si="45"/>
        <v>4.3</v>
      </c>
      <c r="AC117" s="230">
        <f>IF('Indicator Data'!AS117="No data","x",ROUND(IF('Indicator Data'!AS117&gt;AC$4,10,IF('Indicator Data'!AS117&lt;AC$3,0,10-(AC$4-'Indicator Data'!AS117)/(AC$4-AC$3)*10)),1))</f>
        <v>2.2999999999999998</v>
      </c>
      <c r="AD117" s="230" t="str">
        <f>IF('Indicator Data'!AT117="No data","x",ROUND(IF('Indicator Data'!AT117&gt;AD$4,10,IF('Indicator Data'!AT117&lt;AD$3,0,10-(AD$4-'Indicator Data'!AT117)/(AD$4-AD$3)*10)),1))</f>
        <v>x</v>
      </c>
      <c r="AE117" s="238">
        <f t="shared" si="40"/>
        <v>2.2999999999999998</v>
      </c>
      <c r="AF117" s="234">
        <f>('Indicator Data'!BD117+'Indicator Data'!BC117*0.5+'Indicator Data'!BB117*0.25)/1000</f>
        <v>2.5</v>
      </c>
      <c r="AG117" s="239">
        <f>AF117*1000/'Indicator Data'!CA117</f>
        <v>2.1735161405308595E-2</v>
      </c>
      <c r="AH117" s="238">
        <f t="shared" si="46"/>
        <v>2.2000000000000002</v>
      </c>
      <c r="AI117" s="230">
        <f>IF('Indicator Data'!BH117="No data","x",ROUND(IF('Indicator Data'!BH117&lt;$AI$3,10,IF('Indicator Data'!BH117&gt;$AI$4,0,($AI$4-'Indicator Data'!BH117)/($AI$4-$AI$3)*10)),1))</f>
        <v>10</v>
      </c>
      <c r="AJ117" s="230">
        <f>IF('Indicator Data'!BI117="No data","x",ROUND(IF('Indicator Data'!BI117&gt;$AJ$4,10,IF('Indicator Data'!BI117&lt;$AJ$3,0,10-($AJ$4-'Indicator Data'!BI117)/($AJ$4-$AJ$3)*10)),1))</f>
        <v>0</v>
      </c>
      <c r="AK117" s="238">
        <f t="shared" si="47"/>
        <v>5</v>
      </c>
      <c r="AL117" s="236">
        <f t="shared" si="48"/>
        <v>3.6</v>
      </c>
      <c r="AM117" s="240">
        <f t="shared" si="49"/>
        <v>2</v>
      </c>
    </row>
    <row r="118" spans="1:39" s="2" customFormat="1">
      <c r="A118" s="205" t="str">
        <f>'Indicator Data'!A118</f>
        <v>Moldova Republic of</v>
      </c>
      <c r="B118" s="206" t="str">
        <f>'Indicator Data'!B118</f>
        <v>MDA</v>
      </c>
      <c r="C118" s="241">
        <f>ROUND(IF('Indicator Data'!AL118="No data",IF((0.1022*LN('Indicator Data'!BZ118)-0.1711)&gt;C$4,0,IF((0.1022*LN('Indicator Data'!BZ118)-0.1711)&lt;C$3,10,(C$4-(0.1022*LN('Indicator Data'!BZ118)-0.1711))/(C$4-C$3)*10)),IF('Indicator Data'!AL118&gt;C$4,0,IF('Indicator Data'!AL118&lt;C$3,10,(C$4-'Indicator Data'!AL118)/(C$4-C$3)*10))),1)</f>
        <v>3</v>
      </c>
      <c r="D118" s="230">
        <f>IF('Indicator Data'!AM118="No data","x",ROUND((IF(LOG('Indicator Data'!AM118*1000)&gt;D$4,10,IF(LOG('Indicator Data'!AM118*1000)&lt;D$3,0,10-(D$4-LOG('Indicator Data'!AM118*1000))/(D$4-D$3)*10))),1))</f>
        <v>2</v>
      </c>
      <c r="E118" s="231">
        <f t="shared" si="34"/>
        <v>2.5</v>
      </c>
      <c r="F118" s="230">
        <f>IF('Indicator Data'!AZ118="No data","x",ROUND(IF('Indicator Data'!AZ118&gt;F$4,10,IF('Indicator Data'!AZ118&lt;F$3,0,10-(F$4-'Indicator Data'!AZ118)/(F$4-F$3)*10)),1))</f>
        <v>2.7</v>
      </c>
      <c r="G118" s="230">
        <f>IF('Indicator Data'!BA118="No data","x",ROUND(IF('Indicator Data'!BA118&gt;G$4,10,IF('Indicator Data'!BA118&lt;G$3,0,10-(G$4-'Indicator Data'!BA118)/(G$4-G$3)*10)),1))</f>
        <v>0.2</v>
      </c>
      <c r="H118" s="231">
        <f t="shared" si="35"/>
        <v>1.5</v>
      </c>
      <c r="I118" s="232">
        <f>SUM(IF('Indicator Data'!AN118=0,0,'Indicator Data'!AN118),SUM('Indicator Data'!AO118:AP118))</f>
        <v>201.97759499999998</v>
      </c>
      <c r="J118" s="232">
        <f>I118/'Indicator Data'!CA118*1000000</f>
        <v>50.069273069683575</v>
      </c>
      <c r="K118" s="230">
        <f t="shared" si="41"/>
        <v>1</v>
      </c>
      <c r="L118" s="230">
        <f>IF('Indicator Data'!AQ118="No data","x",ROUND(IF('Indicator Data'!AQ118&gt;L$4,10,IF('Indicator Data'!AQ118&lt;L$3,0,10-(L$4-'Indicator Data'!AQ118)/(L$4-L$3)*10)),1))</f>
        <v>1.8</v>
      </c>
      <c r="M118" s="230">
        <f>IF('Indicator Data'!AR118="No data","x",IF('Indicator Data'!AR118=0,0,ROUND(IF('Indicator Data'!AR118&gt;M$4,10,IF('Indicator Data'!AR118&lt;M$3,0,10-(M$4-'Indicator Data'!AR118)/(M$4-M$3)*10)),1)))</f>
        <v>5.2</v>
      </c>
      <c r="N118" s="231">
        <f t="shared" si="36"/>
        <v>2.7</v>
      </c>
      <c r="O118" s="233">
        <f t="shared" si="37"/>
        <v>2.2999999999999998</v>
      </c>
      <c r="P118" s="234">
        <f>IF(AND('Indicator Data'!BE118="No data",'Indicator Data'!BF118="No data"),0,SUM('Indicator Data'!BE118:BG118)/1000)</f>
        <v>0.49399999999999999</v>
      </c>
      <c r="Q118" s="230">
        <f t="shared" si="42"/>
        <v>0</v>
      </c>
      <c r="R118" s="235">
        <f>P118*1000/'Indicator Data'!CA118</f>
        <v>1.2246022087956682E-4</v>
      </c>
      <c r="S118" s="230">
        <f t="shared" si="43"/>
        <v>1.9</v>
      </c>
      <c r="T118" s="236">
        <f t="shared" si="38"/>
        <v>1</v>
      </c>
      <c r="U118" s="237">
        <f>IF('Indicator Data'!AV118="No data","x",ROUND(IF('Indicator Data'!AV118&gt;U$4,10,IF('Indicator Data'!AV118&lt;U$3,0,10-(U$4-'Indicator Data'!AV118)/(U$4-U$3)*10)),1))</f>
        <v>1.4</v>
      </c>
      <c r="V118" s="237">
        <f>IF('Indicator Data'!AW118="No data","x",IF('Indicator Data'!AW118=0,0,ROUND(IF('Indicator Data'!AW118&gt;V$4,10,IF('Indicator Data'!AW118&lt;V$3,0,10-(V$4-'Indicator Data'!AW118)/(V$4-V$3)*10)),1)))</f>
        <v>1.5</v>
      </c>
      <c r="W118" s="230">
        <f t="shared" si="39"/>
        <v>1.45</v>
      </c>
      <c r="X118" s="230">
        <f>IF('Indicator Data'!AU118="No data","x",ROUND(IF('Indicator Data'!AU118&gt;X$4,10,IF('Indicator Data'!AU118&lt;X$3,0,10-(X$4-'Indicator Data'!AU118)/(X$4-X$3)*10)),1))</f>
        <v>1.5</v>
      </c>
      <c r="Y118" s="230" t="str">
        <f>IF('Indicator Data'!AX118="No data","x",ROUND(IF('Indicator Data'!AX118&gt;Y$4,10,IF('Indicator Data'!AX118&lt;Y$3,0,10-(Y$4-'Indicator Data'!AX118)/(Y$4-Y$3)*10)),1))</f>
        <v>x</v>
      </c>
      <c r="Z118" s="235">
        <f>IF('Indicator Data'!AY118="No data","x",IF(('Indicator Data'!AY118/'Indicator Data'!CA118)&gt;1,1,IF('Indicator Data'!AY118&gt;'Indicator Data'!AY118,1,'Indicator Data'!AY118/'Indicator Data'!CA118)))</f>
        <v>0</v>
      </c>
      <c r="AA118" s="230">
        <f t="shared" si="44"/>
        <v>0</v>
      </c>
      <c r="AB118" s="238">
        <f t="shared" si="45"/>
        <v>1</v>
      </c>
      <c r="AC118" s="230">
        <f>IF('Indicator Data'!AS118="No data","x",ROUND(IF('Indicator Data'!AS118&gt;AC$4,10,IF('Indicator Data'!AS118&lt;AC$3,0,10-(AC$4-'Indicator Data'!AS118)/(AC$4-AC$3)*10)),1))</f>
        <v>1.1000000000000001</v>
      </c>
      <c r="AD118" s="230">
        <f>IF('Indicator Data'!AT118="No data","x",ROUND(IF('Indicator Data'!AT118&gt;AD$4,10,IF('Indicator Data'!AT118&lt;AD$3,0,10-(AD$4-'Indicator Data'!AT118)/(AD$4-AD$3)*10)),1))</f>
        <v>0.5</v>
      </c>
      <c r="AE118" s="238">
        <f t="shared" si="40"/>
        <v>0.8</v>
      </c>
      <c r="AF118" s="234">
        <f>('Indicator Data'!BD118+'Indicator Data'!BC118*0.5+'Indicator Data'!BB118*0.25)/1000</f>
        <v>1.365</v>
      </c>
      <c r="AG118" s="239">
        <f>AF118*1000/'Indicator Data'!CA118</f>
        <v>3.383769261145925E-4</v>
      </c>
      <c r="AH118" s="238">
        <f t="shared" si="46"/>
        <v>0</v>
      </c>
      <c r="AI118" s="230">
        <f>IF('Indicator Data'!BH118="No data","x",ROUND(IF('Indicator Data'!BH118&lt;$AI$3,10,IF('Indicator Data'!BH118&gt;$AI$4,0,($AI$4-'Indicator Data'!BH118)/($AI$4-$AI$3)*10)),1))</f>
        <v>7.2</v>
      </c>
      <c r="AJ118" s="230">
        <f>IF('Indicator Data'!BI118="No data","x",ROUND(IF('Indicator Data'!BI118&gt;$AJ$4,10,IF('Indicator Data'!BI118&lt;$AJ$3,0,10-($AJ$4-'Indicator Data'!BI118)/($AJ$4-$AJ$3)*10)),1))</f>
        <v>0</v>
      </c>
      <c r="AK118" s="238">
        <f t="shared" si="47"/>
        <v>3.6</v>
      </c>
      <c r="AL118" s="236">
        <f t="shared" si="48"/>
        <v>1.5</v>
      </c>
      <c r="AM118" s="240">
        <f t="shared" si="49"/>
        <v>1.3</v>
      </c>
    </row>
    <row r="119" spans="1:39" s="2" customFormat="1">
      <c r="A119" s="205" t="str">
        <f>'Indicator Data'!A119</f>
        <v>Mongolia</v>
      </c>
      <c r="B119" s="206" t="str">
        <f>'Indicator Data'!B119</f>
        <v>MNG</v>
      </c>
      <c r="C119" s="241">
        <f>ROUND(IF('Indicator Data'!AL119="No data",IF((0.1022*LN('Indicator Data'!BZ119)-0.1711)&gt;C$4,0,IF((0.1022*LN('Indicator Data'!BZ119)-0.1711)&lt;C$3,10,(C$4-(0.1022*LN('Indicator Data'!BZ119)-0.1711))/(C$4-C$3)*10)),IF('Indicator Data'!AL119&gt;C$4,0,IF('Indicator Data'!AL119&lt;C$3,10,(C$4-'Indicator Data'!AL119)/(C$4-C$3)*10))),1)</f>
        <v>3.3</v>
      </c>
      <c r="D119" s="230">
        <f>IF('Indicator Data'!AM119="No data","x",ROUND((IF(LOG('Indicator Data'!AM119*1000)&gt;D$4,10,IF(LOG('Indicator Data'!AM119*1000)&lt;D$3,0,10-(D$4-LOG('Indicator Data'!AM119*1000))/(D$4-D$3)*10))),1))</f>
        <v>5.4</v>
      </c>
      <c r="E119" s="231">
        <f t="shared" si="34"/>
        <v>4.4000000000000004</v>
      </c>
      <c r="F119" s="230">
        <f>IF('Indicator Data'!AZ119="No data","x",ROUND(IF('Indicator Data'!AZ119&gt;F$4,10,IF('Indicator Data'!AZ119&lt;F$3,0,10-(F$4-'Indicator Data'!AZ119)/(F$4-F$3)*10)),1))</f>
        <v>4.3</v>
      </c>
      <c r="G119" s="230">
        <f>IF('Indicator Data'!BA119="No data","x",ROUND(IF('Indicator Data'!BA119&gt;G$4,10,IF('Indicator Data'!BA119&lt;G$3,0,10-(G$4-'Indicator Data'!BA119)/(G$4-G$3)*10)),1))</f>
        <v>1.9</v>
      </c>
      <c r="H119" s="231">
        <f t="shared" si="35"/>
        <v>3.1</v>
      </c>
      <c r="I119" s="232">
        <f>SUM(IF('Indicator Data'!AN119=0,0,'Indicator Data'!AN119),SUM('Indicator Data'!AO119:AP119))</f>
        <v>500.53789499999999</v>
      </c>
      <c r="J119" s="232">
        <f>I119/'Indicator Data'!CA119*1000000</f>
        <v>152.68252339937993</v>
      </c>
      <c r="K119" s="230">
        <f t="shared" si="41"/>
        <v>3.1</v>
      </c>
      <c r="L119" s="230">
        <f>IF('Indicator Data'!AQ119="No data","x",ROUND(IF('Indicator Data'!AQ119&gt;L$4,10,IF('Indicator Data'!AQ119&lt;L$3,0,10-(L$4-'Indicator Data'!AQ119)/(L$4-L$3)*10)),1))</f>
        <v>1.7</v>
      </c>
      <c r="M119" s="230">
        <f>IF('Indicator Data'!AR119="No data","x",IF('Indicator Data'!AR119=0,0,ROUND(IF('Indicator Data'!AR119&gt;M$4,10,IF('Indicator Data'!AR119&lt;M$3,0,10-(M$4-'Indicator Data'!AR119)/(M$4-M$3)*10)),1)))</f>
        <v>1.4</v>
      </c>
      <c r="N119" s="231">
        <f t="shared" si="36"/>
        <v>2.1</v>
      </c>
      <c r="O119" s="233">
        <f t="shared" si="37"/>
        <v>3.5</v>
      </c>
      <c r="P119" s="234">
        <f>IF(AND('Indicator Data'!BE119="No data",'Indicator Data'!BF119="No data"),0,SUM('Indicator Data'!BE119:BG119)/1000)</f>
        <v>0.02</v>
      </c>
      <c r="Q119" s="230">
        <f t="shared" si="42"/>
        <v>0</v>
      </c>
      <c r="R119" s="235">
        <f>P119*1000/'Indicator Data'!CA119</f>
        <v>6.1007378232323415E-6</v>
      </c>
      <c r="S119" s="230">
        <f t="shared" si="43"/>
        <v>0</v>
      </c>
      <c r="T119" s="236">
        <f t="shared" si="38"/>
        <v>0</v>
      </c>
      <c r="U119" s="237">
        <f>IF('Indicator Data'!AV119="No data","x",ROUND(IF('Indicator Data'!AV119&gt;U$4,10,IF('Indicator Data'!AV119&lt;U$3,0,10-(U$4-'Indicator Data'!AV119)/(U$4-U$3)*10)),1))</f>
        <v>0.2</v>
      </c>
      <c r="V119" s="237">
        <f>IF('Indicator Data'!AW119="No data","x",IF('Indicator Data'!AW119=0,0,ROUND(IF('Indicator Data'!AW119&gt;V$4,10,IF('Indicator Data'!AW119&lt;V$3,0,10-(V$4-'Indicator Data'!AW119)/(V$4-V$3)*10)),1)))</f>
        <v>0.1</v>
      </c>
      <c r="W119" s="230">
        <f t="shared" si="39"/>
        <v>0.15000000000000002</v>
      </c>
      <c r="X119" s="230">
        <f>IF('Indicator Data'!AU119="No data","x",ROUND(IF('Indicator Data'!AU119&gt;X$4,10,IF('Indicator Data'!AU119&lt;X$3,0,10-(X$4-'Indicator Data'!AU119)/(X$4-X$3)*10)),1))</f>
        <v>7.8</v>
      </c>
      <c r="Y119" s="230" t="str">
        <f>IF('Indicator Data'!AX119="No data","x",ROUND(IF('Indicator Data'!AX119&gt;Y$4,10,IF('Indicator Data'!AX119&lt;Y$3,0,10-(Y$4-'Indicator Data'!AX119)/(Y$4-Y$3)*10)),1))</f>
        <v>x</v>
      </c>
      <c r="Z119" s="235">
        <f>IF('Indicator Data'!AY119="No data","x",IF(('Indicator Data'!AY119/'Indicator Data'!CA119)&gt;1,1,IF('Indicator Data'!AY119&gt;'Indicator Data'!AY119,1,'Indicator Data'!AY119/'Indicator Data'!CA119)))</f>
        <v>0</v>
      </c>
      <c r="AA119" s="230">
        <f t="shared" si="44"/>
        <v>0</v>
      </c>
      <c r="AB119" s="238">
        <f t="shared" si="45"/>
        <v>2.7</v>
      </c>
      <c r="AC119" s="230">
        <f>IF('Indicator Data'!AS119="No data","x",ROUND(IF('Indicator Data'!AS119&gt;AC$4,10,IF('Indicator Data'!AS119&lt;AC$3,0,10-(AC$4-'Indicator Data'!AS119)/(AC$4-AC$3)*10)),1))</f>
        <v>1.2</v>
      </c>
      <c r="AD119" s="230">
        <f>IF('Indicator Data'!AT119="No data","x",ROUND(IF('Indicator Data'!AT119&gt;AD$4,10,IF('Indicator Data'!AT119&lt;AD$3,0,10-(AD$4-'Indicator Data'!AT119)/(AD$4-AD$3)*10)),1))</f>
        <v>0.4</v>
      </c>
      <c r="AE119" s="238">
        <f t="shared" si="40"/>
        <v>0.8</v>
      </c>
      <c r="AF119" s="234">
        <f>('Indicator Data'!BD119+'Indicator Data'!BC119*0.5+'Indicator Data'!BB119*0.25)/1000</f>
        <v>38.978499999999997</v>
      </c>
      <c r="AG119" s="239">
        <f>AF119*1000/'Indicator Data'!CA119</f>
        <v>1.1889880462143091E-2</v>
      </c>
      <c r="AH119" s="238">
        <f t="shared" si="46"/>
        <v>1.2</v>
      </c>
      <c r="AI119" s="230">
        <f>IF('Indicator Data'!BH119="No data","x",ROUND(IF('Indicator Data'!BH119&lt;$AI$3,10,IF('Indicator Data'!BH119&gt;$AI$4,0,($AI$4-'Indicator Data'!BH119)/($AI$4-$AI$3)*10)),1))</f>
        <v>3.3</v>
      </c>
      <c r="AJ119" s="230">
        <f>IF('Indicator Data'!BI119="No data","x",ROUND(IF('Indicator Data'!BI119&gt;$AJ$4,10,IF('Indicator Data'!BI119&lt;$AJ$3,0,10-($AJ$4-'Indicator Data'!BI119)/($AJ$4-$AJ$3)*10)),1))</f>
        <v>0</v>
      </c>
      <c r="AK119" s="238">
        <f t="shared" si="47"/>
        <v>1.7</v>
      </c>
      <c r="AL119" s="236">
        <f t="shared" si="48"/>
        <v>1.6</v>
      </c>
      <c r="AM119" s="240">
        <f t="shared" si="49"/>
        <v>0.8</v>
      </c>
    </row>
    <row r="120" spans="1:39" s="2" customFormat="1">
      <c r="A120" s="205" t="str">
        <f>'Indicator Data'!A120</f>
        <v>Montenegro</v>
      </c>
      <c r="B120" s="206" t="str">
        <f>'Indicator Data'!B120</f>
        <v>MNE</v>
      </c>
      <c r="C120" s="241">
        <f>ROUND(IF('Indicator Data'!AL120="No data",IF((0.1022*LN('Indicator Data'!BZ120)-0.1711)&gt;C$4,0,IF((0.1022*LN('Indicator Data'!BZ120)-0.1711)&lt;C$3,10,(C$4-(0.1022*LN('Indicator Data'!BZ120)-0.1711))/(C$4-C$3)*10)),IF('Indicator Data'!AL120&gt;C$4,0,IF('Indicator Data'!AL120&lt;C$3,10,(C$4-'Indicator Data'!AL120)/(C$4-C$3)*10))),1)</f>
        <v>1.4</v>
      </c>
      <c r="D120" s="230">
        <f>IF('Indicator Data'!AM120="No data","x",ROUND((IF(LOG('Indicator Data'!AM120*1000)&gt;D$4,10,IF(LOG('Indicator Data'!AM120*1000)&lt;D$3,0,10-(D$4-LOG('Indicator Data'!AM120*1000))/(D$4-D$3)*10))),1))</f>
        <v>2.6</v>
      </c>
      <c r="E120" s="231">
        <f t="shared" si="34"/>
        <v>2</v>
      </c>
      <c r="F120" s="230">
        <f>IF('Indicator Data'!AZ120="No data","x",ROUND(IF('Indicator Data'!AZ120&gt;F$4,10,IF('Indicator Data'!AZ120&lt;F$3,0,10-(F$4-'Indicator Data'!AZ120)/(F$4-F$3)*10)),1))</f>
        <v>1.5</v>
      </c>
      <c r="G120" s="230">
        <f>IF('Indicator Data'!BA120="No data","x",ROUND(IF('Indicator Data'!BA120&gt;G$4,10,IF('Indicator Data'!BA120&lt;G$3,0,10-(G$4-'Indicator Data'!BA120)/(G$4-G$3)*10)),1))</f>
        <v>3.4</v>
      </c>
      <c r="H120" s="231">
        <f t="shared" si="35"/>
        <v>2.5</v>
      </c>
      <c r="I120" s="232">
        <f>SUM(IF('Indicator Data'!AN120=0,0,'Indicator Data'!AN120),SUM('Indicator Data'!AO120:AP120))</f>
        <v>18.886339</v>
      </c>
      <c r="J120" s="232">
        <f>I120/'Indicator Data'!CA120*1000000</f>
        <v>30.070819441392725</v>
      </c>
      <c r="K120" s="230">
        <f t="shared" si="41"/>
        <v>0.6</v>
      </c>
      <c r="L120" s="230">
        <f>IF('Indicator Data'!AQ120="No data","x",ROUND(IF('Indicator Data'!AQ120&gt;L$4,10,IF('Indicator Data'!AQ120&lt;L$3,0,10-(L$4-'Indicator Data'!AQ120)/(L$4-L$3)*10)),1))</f>
        <v>1.2</v>
      </c>
      <c r="M120" s="230">
        <f>IF('Indicator Data'!AR120="No data","x",IF('Indicator Data'!AR120=0,0,ROUND(IF('Indicator Data'!AR120&gt;M$4,10,IF('Indicator Data'!AR120&lt;M$3,0,10-(M$4-'Indicator Data'!AR120)/(M$4-M$3)*10)),1)))</f>
        <v>4.2</v>
      </c>
      <c r="N120" s="231">
        <f t="shared" si="36"/>
        <v>2</v>
      </c>
      <c r="O120" s="233">
        <f t="shared" si="37"/>
        <v>2.1</v>
      </c>
      <c r="P120" s="234">
        <f>IF(AND('Indicator Data'!BE120="No data",'Indicator Data'!BF120="No data"),0,SUM('Indicator Data'!BE120:BG120)/1000)</f>
        <v>0.36899999999999999</v>
      </c>
      <c r="Q120" s="230">
        <f t="shared" si="42"/>
        <v>0</v>
      </c>
      <c r="R120" s="235">
        <f>P120*1000/'Indicator Data'!CA120</f>
        <v>5.8752161410816127E-4</v>
      </c>
      <c r="S120" s="230">
        <f t="shared" si="43"/>
        <v>2.8</v>
      </c>
      <c r="T120" s="236">
        <f t="shared" si="38"/>
        <v>1.4</v>
      </c>
      <c r="U120" s="237">
        <f>IF('Indicator Data'!AV120="No data","x",ROUND(IF('Indicator Data'!AV120&gt;U$4,10,IF('Indicator Data'!AV120&lt;U$3,0,10-(U$4-'Indicator Data'!AV120)/(U$4-U$3)*10)),1))</f>
        <v>0.2</v>
      </c>
      <c r="V120" s="237">
        <f>IF('Indicator Data'!AW120="No data","x",IF('Indicator Data'!AW120=0,0,ROUND(IF('Indicator Data'!AW120&gt;V$4,10,IF('Indicator Data'!AW120&lt;V$3,0,10-(V$4-'Indicator Data'!AW120)/(V$4-V$3)*10)),1)))</f>
        <v>0.3</v>
      </c>
      <c r="W120" s="230">
        <f t="shared" si="39"/>
        <v>0.25</v>
      </c>
      <c r="X120" s="230">
        <f>IF('Indicator Data'!AU120="No data","x",ROUND(IF('Indicator Data'!AU120&gt;X$4,10,IF('Indicator Data'!AU120&lt;X$3,0,10-(X$4-'Indicator Data'!AU120)/(X$4-X$3)*10)),1))</f>
        <v>0.3</v>
      </c>
      <c r="Y120" s="230" t="str">
        <f>IF('Indicator Data'!AX120="No data","x",ROUND(IF('Indicator Data'!AX120&gt;Y$4,10,IF('Indicator Data'!AX120&lt;Y$3,0,10-(Y$4-'Indicator Data'!AX120)/(Y$4-Y$3)*10)),1))</f>
        <v>x</v>
      </c>
      <c r="Z120" s="235">
        <f>IF('Indicator Data'!AY120="No data","x",IF(('Indicator Data'!AY120/'Indicator Data'!CA120)&gt;1,1,IF('Indicator Data'!AY120&gt;'Indicator Data'!AY120,1,'Indicator Data'!AY120/'Indicator Data'!CA120)))</f>
        <v>0</v>
      </c>
      <c r="AA120" s="230">
        <f t="shared" si="44"/>
        <v>0</v>
      </c>
      <c r="AB120" s="238">
        <f t="shared" si="45"/>
        <v>0.2</v>
      </c>
      <c r="AC120" s="230">
        <f>IF('Indicator Data'!AS120="No data","x",ROUND(IF('Indicator Data'!AS120&gt;AC$4,10,IF('Indicator Data'!AS120&lt;AC$3,0,10-(AC$4-'Indicator Data'!AS120)/(AC$4-AC$3)*10)),1))</f>
        <v>0.2</v>
      </c>
      <c r="AD120" s="230">
        <f>IF('Indicator Data'!AT120="No data","x",ROUND(IF('Indicator Data'!AT120&gt;AD$4,10,IF('Indicator Data'!AT120&lt;AD$3,0,10-(AD$4-'Indicator Data'!AT120)/(AD$4-AD$3)*10)),1))</f>
        <v>0.2</v>
      </c>
      <c r="AE120" s="238">
        <f t="shared" si="40"/>
        <v>0.2</v>
      </c>
      <c r="AF120" s="234">
        <f>('Indicator Data'!BD120+'Indicator Data'!BC120*0.5+'Indicator Data'!BB120*0.25)/1000</f>
        <v>0</v>
      </c>
      <c r="AG120" s="239">
        <f>AF120*1000/'Indicator Data'!CA120</f>
        <v>0</v>
      </c>
      <c r="AH120" s="238">
        <f t="shared" si="46"/>
        <v>0</v>
      </c>
      <c r="AI120" s="230">
        <f>IF('Indicator Data'!BH120="No data","x",ROUND(IF('Indicator Data'!BH120&lt;$AI$3,10,IF('Indicator Data'!BH120&gt;$AI$4,0,($AI$4-'Indicator Data'!BH120)/($AI$4-$AI$3)*10)),1))</f>
        <v>0.9</v>
      </c>
      <c r="AJ120" s="230">
        <f>IF('Indicator Data'!BI120="No data","x",ROUND(IF('Indicator Data'!BI120&gt;$AJ$4,10,IF('Indicator Data'!BI120&lt;$AJ$3,0,10-($AJ$4-'Indicator Data'!BI120)/($AJ$4-$AJ$3)*10)),1))</f>
        <v>0</v>
      </c>
      <c r="AK120" s="238">
        <f t="shared" si="47"/>
        <v>0.5</v>
      </c>
      <c r="AL120" s="236">
        <f t="shared" si="48"/>
        <v>0.2</v>
      </c>
      <c r="AM120" s="240">
        <f t="shared" si="49"/>
        <v>0.8</v>
      </c>
    </row>
    <row r="121" spans="1:39" s="2" customFormat="1">
      <c r="A121" s="205" t="str">
        <f>'Indicator Data'!A121</f>
        <v>Morocco</v>
      </c>
      <c r="B121" s="206" t="str">
        <f>'Indicator Data'!B121</f>
        <v>MAR</v>
      </c>
      <c r="C121" s="241">
        <f>ROUND(IF('Indicator Data'!AL121="No data",IF((0.1022*LN('Indicator Data'!BZ121)-0.1711)&gt;C$4,0,IF((0.1022*LN('Indicator Data'!BZ121)-0.1711)&lt;C$3,10,(C$4-(0.1022*LN('Indicator Data'!BZ121)-0.1711))/(C$4-C$3)*10)),IF('Indicator Data'!AL121&gt;C$4,0,IF('Indicator Data'!AL121&lt;C$3,10,(C$4-'Indicator Data'!AL121)/(C$4-C$3)*10))),1)</f>
        <v>4.3</v>
      </c>
      <c r="D121" s="230">
        <f>IF('Indicator Data'!AM121="No data","x",ROUND((IF(LOG('Indicator Data'!AM121*1000)&gt;D$4,10,IF(LOG('Indicator Data'!AM121*1000)&lt;D$3,0,10-(D$4-LOG('Indicator Data'!AM121*1000))/(D$4-D$3)*10))),1))</f>
        <v>7.1</v>
      </c>
      <c r="E121" s="231">
        <f t="shared" si="34"/>
        <v>5.9</v>
      </c>
      <c r="F121" s="230">
        <f>IF('Indicator Data'!AZ121="No data","x",ROUND(IF('Indicator Data'!AZ121&gt;F$4,10,IF('Indicator Data'!AZ121&lt;F$3,0,10-(F$4-'Indicator Data'!AZ121)/(F$4-F$3)*10)),1))</f>
        <v>6.1</v>
      </c>
      <c r="G121" s="230">
        <f>IF('Indicator Data'!BA121="No data","x",ROUND(IF('Indicator Data'!BA121&gt;G$4,10,IF('Indicator Data'!BA121&lt;G$3,0,10-(G$4-'Indicator Data'!BA121)/(G$4-G$3)*10)),1))</f>
        <v>3.6</v>
      </c>
      <c r="H121" s="231">
        <f t="shared" si="35"/>
        <v>4.9000000000000004</v>
      </c>
      <c r="I121" s="232">
        <f>SUM(IF('Indicator Data'!AN121=0,0,'Indicator Data'!AN121),SUM('Indicator Data'!AO121:AP121))</f>
        <v>580.50370499999997</v>
      </c>
      <c r="J121" s="232">
        <f>I121/'Indicator Data'!CA121*1000000</f>
        <v>15.727307752974092</v>
      </c>
      <c r="K121" s="230">
        <f t="shared" si="41"/>
        <v>0.3</v>
      </c>
      <c r="L121" s="230">
        <f>IF('Indicator Data'!AQ121="No data","x",ROUND(IF('Indicator Data'!AQ121&gt;L$4,10,IF('Indicator Data'!AQ121&lt;L$3,0,10-(L$4-'Indicator Data'!AQ121)/(L$4-L$3)*10)),1))</f>
        <v>0.4</v>
      </c>
      <c r="M121" s="230">
        <f>IF('Indicator Data'!AR121="No data","x",IF('Indicator Data'!AR121=0,0,ROUND(IF('Indicator Data'!AR121&gt;M$4,10,IF('Indicator Data'!AR121&lt;M$3,0,10-(M$4-'Indicator Data'!AR121)/(M$4-M$3)*10)),1)))</f>
        <v>2.2000000000000002</v>
      </c>
      <c r="N121" s="231">
        <f t="shared" si="36"/>
        <v>1</v>
      </c>
      <c r="O121" s="233">
        <f t="shared" si="37"/>
        <v>4.4000000000000004</v>
      </c>
      <c r="P121" s="234">
        <f>IF(AND('Indicator Data'!BE121="No data",'Indicator Data'!BF121="No data"),0,SUM('Indicator Data'!BE121:BG121)/1000)</f>
        <v>13.551</v>
      </c>
      <c r="Q121" s="230">
        <f t="shared" si="42"/>
        <v>3.8</v>
      </c>
      <c r="R121" s="235">
        <f>P121*1000/'Indicator Data'!CA121</f>
        <v>3.6713072720276948E-4</v>
      </c>
      <c r="S121" s="230">
        <f t="shared" si="43"/>
        <v>2.5</v>
      </c>
      <c r="T121" s="236">
        <f t="shared" si="38"/>
        <v>3.2</v>
      </c>
      <c r="U121" s="237">
        <f>IF('Indicator Data'!AV121="No data","x",ROUND(IF('Indicator Data'!AV121&gt;U$4,10,IF('Indicator Data'!AV121&lt;U$3,0,10-(U$4-'Indicator Data'!AV121)/(U$4-U$3)*10)),1))</f>
        <v>0.2</v>
      </c>
      <c r="V121" s="237">
        <f>IF('Indicator Data'!AW121="No data","x",IF('Indicator Data'!AW121=0,0,ROUND(IF('Indicator Data'!AW121&gt;V$4,10,IF('Indicator Data'!AW121&lt;V$3,0,10-(V$4-'Indicator Data'!AW121)/(V$4-V$3)*10)),1)))</f>
        <v>0.1</v>
      </c>
      <c r="W121" s="230">
        <f t="shared" si="39"/>
        <v>0.15000000000000002</v>
      </c>
      <c r="X121" s="230">
        <f>IF('Indicator Data'!AU121="No data","x",ROUND(IF('Indicator Data'!AU121&gt;X$4,10,IF('Indicator Data'!AU121&lt;X$3,0,10-(X$4-'Indicator Data'!AU121)/(X$4-X$3)*10)),1))</f>
        <v>1.8</v>
      </c>
      <c r="Y121" s="230" t="str">
        <f>IF('Indicator Data'!AX121="No data","x",ROUND(IF('Indicator Data'!AX121&gt;Y$4,10,IF('Indicator Data'!AX121&lt;Y$3,0,10-(Y$4-'Indicator Data'!AX121)/(Y$4-Y$3)*10)),1))</f>
        <v>x</v>
      </c>
      <c r="Z121" s="235">
        <f>IF('Indicator Data'!AY121="No data","x",IF(('Indicator Data'!AY121/'Indicator Data'!CA121)&gt;1,1,IF('Indicator Data'!AY121&gt;'Indicator Data'!AY121,1,'Indicator Data'!AY121/'Indicator Data'!CA121)))</f>
        <v>1.5106788686315714E-4</v>
      </c>
      <c r="AA121" s="230">
        <f t="shared" si="44"/>
        <v>0</v>
      </c>
      <c r="AB121" s="238">
        <f t="shared" si="45"/>
        <v>0.7</v>
      </c>
      <c r="AC121" s="230">
        <f>IF('Indicator Data'!AS121="No data","x",ROUND(IF('Indicator Data'!AS121&gt;AC$4,10,IF('Indicator Data'!AS121&lt;AC$3,0,10-(AC$4-'Indicator Data'!AS121)/(AC$4-AC$3)*10)),1))</f>
        <v>1.6</v>
      </c>
      <c r="AD121" s="230">
        <f>IF('Indicator Data'!AT121="No data","x",ROUND(IF('Indicator Data'!AT121&gt;AD$4,10,IF('Indicator Data'!AT121&lt;AD$3,0,10-(AD$4-'Indicator Data'!AT121)/(AD$4-AD$3)*10)),1))</f>
        <v>0.6</v>
      </c>
      <c r="AE121" s="238">
        <f t="shared" si="40"/>
        <v>1.1000000000000001</v>
      </c>
      <c r="AF121" s="234">
        <f>('Indicator Data'!BD121+'Indicator Data'!BC121*0.5+'Indicator Data'!BB121*0.25)/1000</f>
        <v>1.44225</v>
      </c>
      <c r="AG121" s="239">
        <f>AF121*1000/'Indicator Data'!CA121</f>
        <v>3.9074185765492899E-5</v>
      </c>
      <c r="AH121" s="238">
        <f t="shared" si="46"/>
        <v>0</v>
      </c>
      <c r="AI121" s="230">
        <f>IF('Indicator Data'!BH121="No data","x",ROUND(IF('Indicator Data'!BH121&lt;$AI$3,10,IF('Indicator Data'!BH121&gt;$AI$4,0,($AI$4-'Indicator Data'!BH121)/($AI$4-$AI$3)*10)),1))</f>
        <v>0.8</v>
      </c>
      <c r="AJ121" s="230">
        <f>IF('Indicator Data'!BI121="No data","x",ROUND(IF('Indicator Data'!BI121&gt;$AJ$4,10,IF('Indicator Data'!BI121&lt;$AJ$3,0,10-($AJ$4-'Indicator Data'!BI121)/($AJ$4-$AJ$3)*10)),1))</f>
        <v>0</v>
      </c>
      <c r="AK121" s="238">
        <f t="shared" si="47"/>
        <v>0.4</v>
      </c>
      <c r="AL121" s="236">
        <f t="shared" si="48"/>
        <v>0.6</v>
      </c>
      <c r="AM121" s="240">
        <f t="shared" si="49"/>
        <v>2</v>
      </c>
    </row>
    <row r="122" spans="1:39" s="2" customFormat="1">
      <c r="A122" s="205" t="str">
        <f>'Indicator Data'!A122</f>
        <v>Mozambique</v>
      </c>
      <c r="B122" s="206" t="str">
        <f>'Indicator Data'!B122</f>
        <v>MOZ</v>
      </c>
      <c r="C122" s="241">
        <f>ROUND(IF('Indicator Data'!AL122="No data",IF((0.1022*LN('Indicator Data'!BZ122)-0.1711)&gt;C$4,0,IF((0.1022*LN('Indicator Data'!BZ122)-0.1711)&lt;C$3,10,(C$4-(0.1022*LN('Indicator Data'!BZ122)-0.1711))/(C$4-C$3)*10)),IF('Indicator Data'!AL122&gt;C$4,0,IF('Indicator Data'!AL122&lt;C$3,10,(C$4-'Indicator Data'!AL122)/(C$4-C$3)*10))),1)</f>
        <v>8.9</v>
      </c>
      <c r="D122" s="230">
        <f>IF('Indicator Data'!AM122="No data","x",ROUND((IF(LOG('Indicator Data'!AM122*1000)&gt;D$4,10,IF(LOG('Indicator Data'!AM122*1000)&lt;D$3,0,10-(D$4-LOG('Indicator Data'!AM122*1000))/(D$4-D$3)*10))),1))</f>
        <v>9.6999999999999993</v>
      </c>
      <c r="E122" s="231">
        <f t="shared" si="34"/>
        <v>9.3000000000000007</v>
      </c>
      <c r="F122" s="230">
        <f>IF('Indicator Data'!AZ122="No data","x",ROUND(IF('Indicator Data'!AZ122&gt;F$4,10,IF('Indicator Data'!AZ122&lt;F$3,0,10-(F$4-'Indicator Data'!AZ122)/(F$4-F$3)*10)),1))</f>
        <v>7</v>
      </c>
      <c r="G122" s="230">
        <f>IF('Indicator Data'!BA122="No data","x",ROUND(IF('Indicator Data'!BA122&gt;G$4,10,IF('Indicator Data'!BA122&lt;G$3,0,10-(G$4-'Indicator Data'!BA122)/(G$4-G$3)*10)),1))</f>
        <v>7.3</v>
      </c>
      <c r="H122" s="231">
        <f t="shared" si="35"/>
        <v>7.2</v>
      </c>
      <c r="I122" s="232">
        <f>SUM(IF('Indicator Data'!AN122=0,0,'Indicator Data'!AN122),SUM('Indicator Data'!AO122:AP122))</f>
        <v>3107.208889</v>
      </c>
      <c r="J122" s="232">
        <f>I122/'Indicator Data'!CA122*1000000</f>
        <v>99.413394470433701</v>
      </c>
      <c r="K122" s="230">
        <f t="shared" si="41"/>
        <v>2</v>
      </c>
      <c r="L122" s="230">
        <f>IF('Indicator Data'!AQ122="No data","x",ROUND(IF('Indicator Data'!AQ122&gt;L$4,10,IF('Indicator Data'!AQ122&lt;L$3,0,10-(L$4-'Indicator Data'!AQ122)/(L$4-L$3)*10)),1))</f>
        <v>8.5</v>
      </c>
      <c r="M122" s="230">
        <f>IF('Indicator Data'!AR122="No data","x",IF('Indicator Data'!AR122=0,0,ROUND(IF('Indicator Data'!AR122&gt;M$4,10,IF('Indicator Data'!AR122&lt;M$3,0,10-(M$4-'Indicator Data'!AR122)/(M$4-M$3)*10)),1)))</f>
        <v>0.8</v>
      </c>
      <c r="N122" s="231">
        <f t="shared" si="36"/>
        <v>3.8</v>
      </c>
      <c r="O122" s="233">
        <f t="shared" si="37"/>
        <v>7.4</v>
      </c>
      <c r="P122" s="234">
        <f>IF(AND('Indicator Data'!BE122="No data",'Indicator Data'!BF122="No data"),0,SUM('Indicator Data'!BE122:BG122)/1000)</f>
        <v>704.34699999999998</v>
      </c>
      <c r="Q122" s="230">
        <f t="shared" si="42"/>
        <v>9.5</v>
      </c>
      <c r="R122" s="235">
        <f>P122*1000/'Indicator Data'!CA122</f>
        <v>2.2535184680680335E-2</v>
      </c>
      <c r="S122" s="230">
        <f t="shared" si="43"/>
        <v>6.9</v>
      </c>
      <c r="T122" s="236">
        <f t="shared" si="38"/>
        <v>8.1999999999999993</v>
      </c>
      <c r="U122" s="237">
        <f>IF('Indicator Data'!AV122="No data","x",ROUND(IF('Indicator Data'!AV122&gt;U$4,10,IF('Indicator Data'!AV122&lt;U$3,0,10-(U$4-'Indicator Data'!AV122)/(U$4-U$3)*10)),1))</f>
        <v>10</v>
      </c>
      <c r="V122" s="237">
        <f>IF('Indicator Data'!AW122="No data","x",IF('Indicator Data'!AW122=0,0,ROUND(IF('Indicator Data'!AW122&gt;V$4,10,IF('Indicator Data'!AW122&lt;V$3,0,10-(V$4-'Indicator Data'!AW122)/(V$4-V$3)*10)),1)))</f>
        <v>10</v>
      </c>
      <c r="W122" s="230">
        <f t="shared" si="39"/>
        <v>10</v>
      </c>
      <c r="X122" s="230">
        <f>IF('Indicator Data'!AU122="No data","x",ROUND(IF('Indicator Data'!AU122&gt;X$4,10,IF('Indicator Data'!AU122&lt;X$3,0,10-(X$4-'Indicator Data'!AU122)/(X$4-X$3)*10)),1))</f>
        <v>6.6</v>
      </c>
      <c r="Y122" s="230">
        <f>IF('Indicator Data'!AX122="No data","x",ROUND(IF('Indicator Data'!AX122&gt;Y$4,10,IF('Indicator Data'!AX122&lt;Y$3,0,10-(Y$4-'Indicator Data'!AX122)/(Y$4-Y$3)*10)),1))</f>
        <v>7.6</v>
      </c>
      <c r="Z122" s="235">
        <f>IF('Indicator Data'!AY122="No data","x",IF(('Indicator Data'!AY122/'Indicator Data'!CA122)&gt;1,1,IF('Indicator Data'!AY122&gt;'Indicator Data'!AY122,1,'Indicator Data'!AY122/'Indicator Data'!CA122)))</f>
        <v>0.68843703503086739</v>
      </c>
      <c r="AA122" s="230">
        <f t="shared" si="44"/>
        <v>7.6</v>
      </c>
      <c r="AB122" s="238">
        <f t="shared" si="45"/>
        <v>8</v>
      </c>
      <c r="AC122" s="230">
        <f>IF('Indicator Data'!AS122="No data","x",ROUND(IF('Indicator Data'!AS122&gt;AC$4,10,IF('Indicator Data'!AS122&lt;AC$3,0,10-(AC$4-'Indicator Data'!AS122)/(AC$4-AC$3)*10)),1))</f>
        <v>5.7</v>
      </c>
      <c r="AD122" s="230">
        <f>IF('Indicator Data'!AT122="No data","x",ROUND(IF('Indicator Data'!AT122&gt;AD$4,10,IF('Indicator Data'!AT122&lt;AD$3,0,10-(AD$4-'Indicator Data'!AT122)/(AD$4-AD$3)*10)),1))</f>
        <v>3.5</v>
      </c>
      <c r="AE122" s="238">
        <f t="shared" si="40"/>
        <v>4.5999999999999996</v>
      </c>
      <c r="AF122" s="234">
        <f>('Indicator Data'!BD122+'Indicator Data'!BC122*0.5+'Indicator Data'!BB122*0.25)/1000</f>
        <v>2426.7202499999999</v>
      </c>
      <c r="AG122" s="239">
        <f>AF122*1000/'Indicator Data'!CA122</f>
        <v>7.7641544582566197E-2</v>
      </c>
      <c r="AH122" s="238">
        <f t="shared" si="46"/>
        <v>7.8</v>
      </c>
      <c r="AI122" s="230">
        <f>IF('Indicator Data'!BH122="No data","x",ROUND(IF('Indicator Data'!BH122&lt;$AI$3,10,IF('Indicator Data'!BH122&gt;$AI$4,0,($AI$4-'Indicator Data'!BH122)/($AI$4-$AI$3)*10)),1))</f>
        <v>6.9</v>
      </c>
      <c r="AJ122" s="230">
        <f>IF('Indicator Data'!BI122="No data","x",ROUND(IF('Indicator Data'!BI122&gt;$AJ$4,10,IF('Indicator Data'!BI122&lt;$AJ$3,0,10-($AJ$4-'Indicator Data'!BI122)/($AJ$4-$AJ$3)*10)),1))</f>
        <v>8.6999999999999993</v>
      </c>
      <c r="AK122" s="238">
        <f t="shared" si="47"/>
        <v>7.8</v>
      </c>
      <c r="AL122" s="236">
        <f t="shared" si="48"/>
        <v>7.3</v>
      </c>
      <c r="AM122" s="240">
        <f t="shared" si="49"/>
        <v>7.8</v>
      </c>
    </row>
    <row r="123" spans="1:39" s="2" customFormat="1">
      <c r="A123" s="205" t="str">
        <f>'Indicator Data'!A123</f>
        <v>Myanmar</v>
      </c>
      <c r="B123" s="206" t="str">
        <f>'Indicator Data'!B123</f>
        <v>MMR</v>
      </c>
      <c r="C123" s="241">
        <f>ROUND(IF('Indicator Data'!AL123="No data",IF((0.1022*LN('Indicator Data'!BZ123)-0.1711)&gt;C$4,0,IF((0.1022*LN('Indicator Data'!BZ123)-0.1711)&lt;C$3,10,(C$4-(0.1022*LN('Indicator Data'!BZ123)-0.1711))/(C$4-C$3)*10)),IF('Indicator Data'!AL123&gt;C$4,0,IF('Indicator Data'!AL123&lt;C$3,10,(C$4-'Indicator Data'!AL123)/(C$4-C$3)*10))),1)</f>
        <v>6.3</v>
      </c>
      <c r="D123" s="230">
        <f>IF('Indicator Data'!AM123="No data","x",ROUND((IF(LOG('Indicator Data'!AM123*1000)&gt;D$4,10,IF(LOG('Indicator Data'!AM123*1000)&lt;D$3,0,10-(D$4-LOG('Indicator Data'!AM123*1000))/(D$4-D$3)*10))),1))</f>
        <v>8.3000000000000007</v>
      </c>
      <c r="E123" s="231">
        <f t="shared" si="34"/>
        <v>7.4</v>
      </c>
      <c r="F123" s="230">
        <f>IF('Indicator Data'!AZ123="No data","x",ROUND(IF('Indicator Data'!AZ123&gt;F$4,10,IF('Indicator Data'!AZ123&lt;F$3,0,10-(F$4-'Indicator Data'!AZ123)/(F$4-F$3)*10)),1))</f>
        <v>6.4</v>
      </c>
      <c r="G123" s="230">
        <f>IF('Indicator Data'!BA123="No data","x",ROUND(IF('Indicator Data'!BA123&gt;G$4,10,IF('Indicator Data'!BA123&lt;G$3,0,10-(G$4-'Indicator Data'!BA123)/(G$4-G$3)*10)),1))</f>
        <v>1.4</v>
      </c>
      <c r="H123" s="231">
        <f t="shared" si="35"/>
        <v>3.9</v>
      </c>
      <c r="I123" s="232">
        <f>SUM(IF('Indicator Data'!AN123=0,0,'Indicator Data'!AN123),SUM('Indicator Data'!AO123:AP123))</f>
        <v>3441.5147889999998</v>
      </c>
      <c r="J123" s="232">
        <f>I123/'Indicator Data'!CA123*1000000</f>
        <v>63.251751862909082</v>
      </c>
      <c r="K123" s="230">
        <f t="shared" si="41"/>
        <v>1.3</v>
      </c>
      <c r="L123" s="230">
        <f>IF('Indicator Data'!AQ123="No data","x",ROUND(IF('Indicator Data'!AQ123&gt;L$4,10,IF('Indicator Data'!AQ123&lt;L$3,0,10-(L$4-'Indicator Data'!AQ123)/(L$4-L$3)*10)),1))</f>
        <v>1.8</v>
      </c>
      <c r="M123" s="230">
        <f>IF('Indicator Data'!AR123="No data","x",IF('Indicator Data'!AR123=0,0,ROUND(IF('Indicator Data'!AR123&gt;M$4,10,IF('Indicator Data'!AR123&lt;M$3,0,10-(M$4-'Indicator Data'!AR123)/(M$4-M$3)*10)),1)))</f>
        <v>1</v>
      </c>
      <c r="N123" s="231">
        <f t="shared" si="36"/>
        <v>1.4</v>
      </c>
      <c r="O123" s="233">
        <f t="shared" si="37"/>
        <v>5</v>
      </c>
      <c r="P123" s="234">
        <f>IF(AND('Indicator Data'!BE123="No data",'Indicator Data'!BF123="No data"),0,SUM('Indicator Data'!BE123:BG123)/1000)</f>
        <v>505.005</v>
      </c>
      <c r="Q123" s="230">
        <f t="shared" si="42"/>
        <v>9</v>
      </c>
      <c r="R123" s="235">
        <f>P123*1000/'Indicator Data'!CA123</f>
        <v>9.2815091341827173E-3</v>
      </c>
      <c r="S123" s="230">
        <f t="shared" si="43"/>
        <v>5.5</v>
      </c>
      <c r="T123" s="236">
        <f t="shared" si="38"/>
        <v>7.3</v>
      </c>
      <c r="U123" s="237">
        <f>IF('Indicator Data'!AV123="No data","x",ROUND(IF('Indicator Data'!AV123&gt;U$4,10,IF('Indicator Data'!AV123&lt;U$3,0,10-(U$4-'Indicator Data'!AV123)/(U$4-U$3)*10)),1))</f>
        <v>1.4</v>
      </c>
      <c r="V123" s="237">
        <f>IF('Indicator Data'!AW123="No data","x",IF('Indicator Data'!AW123=0,0,ROUND(IF('Indicator Data'!AW123&gt;V$4,10,IF('Indicator Data'!AW123&lt;V$3,0,10-(V$4-'Indicator Data'!AW123)/(V$4-V$3)*10)),1)))</f>
        <v>1</v>
      </c>
      <c r="W123" s="230">
        <f t="shared" si="39"/>
        <v>1.2</v>
      </c>
      <c r="X123" s="230">
        <f>IF('Indicator Data'!AU123="No data","x",ROUND(IF('Indicator Data'!AU123&gt;X$4,10,IF('Indicator Data'!AU123&lt;X$3,0,10-(X$4-'Indicator Data'!AU123)/(X$4-X$3)*10)),1))</f>
        <v>5.9</v>
      </c>
      <c r="Y123" s="230">
        <f>IF('Indicator Data'!AX123="No data","x",ROUND(IF('Indicator Data'!AX123&gt;Y$4,10,IF('Indicator Data'!AX123&lt;Y$3,0,10-(Y$4-'Indicator Data'!AX123)/(Y$4-Y$3)*10)),1))</f>
        <v>0.1</v>
      </c>
      <c r="Z123" s="235">
        <f>IF('Indicator Data'!AY123="No data","x",IF(('Indicator Data'!AY123/'Indicator Data'!CA123)&gt;1,1,IF('Indicator Data'!AY123&gt;'Indicator Data'!AY123,1,'Indicator Data'!AY123/'Indicator Data'!CA123)))</f>
        <v>0.43647680415772205</v>
      </c>
      <c r="AA123" s="230">
        <f t="shared" si="44"/>
        <v>4.8</v>
      </c>
      <c r="AB123" s="238">
        <f t="shared" si="45"/>
        <v>3</v>
      </c>
      <c r="AC123" s="230">
        <f>IF('Indicator Data'!AS123="No data","x",ROUND(IF('Indicator Data'!AS123&gt;AC$4,10,IF('Indicator Data'!AS123&lt;AC$3,0,10-(AC$4-'Indicator Data'!AS123)/(AC$4-AC$3)*10)),1))</f>
        <v>3.4</v>
      </c>
      <c r="AD123" s="230">
        <f>IF('Indicator Data'!AT123="No data","x",ROUND(IF('Indicator Data'!AT123&gt;AD$4,10,IF('Indicator Data'!AT123&lt;AD$3,0,10-(AD$4-'Indicator Data'!AT123)/(AD$4-AD$3)*10)),1))</f>
        <v>4.0999999999999996</v>
      </c>
      <c r="AE123" s="238">
        <f t="shared" si="40"/>
        <v>3.8</v>
      </c>
      <c r="AF123" s="234">
        <f>('Indicator Data'!BD123+'Indicator Data'!BC123*0.5+'Indicator Data'!BB123*0.25)/1000</f>
        <v>63.295749999999998</v>
      </c>
      <c r="AG123" s="239">
        <f>AF123*1000/'Indicator Data'!CA123</f>
        <v>1.1633153766397277E-3</v>
      </c>
      <c r="AH123" s="238">
        <f t="shared" si="46"/>
        <v>0.1</v>
      </c>
      <c r="AI123" s="230">
        <f>IF('Indicator Data'!BH123="No data","x",ROUND(IF('Indicator Data'!BH123&lt;$AI$3,10,IF('Indicator Data'!BH123&gt;$AI$4,0,($AI$4-'Indicator Data'!BH123)/($AI$4-$AI$3)*10)),1))</f>
        <v>3.6</v>
      </c>
      <c r="AJ123" s="230">
        <f>IF('Indicator Data'!BI123="No data","x",ROUND(IF('Indicator Data'!BI123&gt;$AJ$4,10,IF('Indicator Data'!BI123&lt;$AJ$3,0,10-($AJ$4-'Indicator Data'!BI123)/($AJ$4-$AJ$3)*10)),1))</f>
        <v>0.9</v>
      </c>
      <c r="AK123" s="238">
        <f t="shared" si="47"/>
        <v>2.2999999999999998</v>
      </c>
      <c r="AL123" s="236">
        <f t="shared" si="48"/>
        <v>2.4</v>
      </c>
      <c r="AM123" s="240">
        <f t="shared" si="49"/>
        <v>5.3</v>
      </c>
    </row>
    <row r="124" spans="1:39" s="2" customFormat="1">
      <c r="A124" s="205" t="str">
        <f>'Indicator Data'!A124</f>
        <v>Namibia</v>
      </c>
      <c r="B124" s="206" t="str">
        <f>'Indicator Data'!B124</f>
        <v>NAM</v>
      </c>
      <c r="C124" s="241">
        <f>ROUND(IF('Indicator Data'!AL124="No data",IF((0.1022*LN('Indicator Data'!BZ124)-0.1711)&gt;C$4,0,IF((0.1022*LN('Indicator Data'!BZ124)-0.1711)&lt;C$3,10,(C$4-(0.1022*LN('Indicator Data'!BZ124)-0.1711))/(C$4-C$3)*10)),IF('Indicator Data'!AL124&gt;C$4,0,IF('Indicator Data'!AL124&lt;C$3,10,(C$4-'Indicator Data'!AL124)/(C$4-C$3)*10))),1)</f>
        <v>5.0999999999999996</v>
      </c>
      <c r="D124" s="230">
        <f>IF('Indicator Data'!AM124="No data","x",ROUND((IF(LOG('Indicator Data'!AM124*1000)&gt;D$4,10,IF(LOG('Indicator Data'!AM124*1000)&lt;D$3,0,10-(D$4-LOG('Indicator Data'!AM124*1000))/(D$4-D$3)*10))),1))</f>
        <v>8.3000000000000007</v>
      </c>
      <c r="E124" s="231">
        <f t="shared" si="34"/>
        <v>7</v>
      </c>
      <c r="F124" s="230">
        <f>IF('Indicator Data'!AZ124="No data","x",ROUND(IF('Indicator Data'!AZ124&gt;F$4,10,IF('Indicator Data'!AZ124&lt;F$3,0,10-(F$4-'Indicator Data'!AZ124)/(F$4-F$3)*10)),1))</f>
        <v>5.9</v>
      </c>
      <c r="G124" s="230">
        <f>IF('Indicator Data'!BA124="No data","x",ROUND(IF('Indicator Data'!BA124&gt;G$4,10,IF('Indicator Data'!BA124&lt;G$3,0,10-(G$4-'Indicator Data'!BA124)/(G$4-G$3)*10)),1))</f>
        <v>8.5</v>
      </c>
      <c r="H124" s="231">
        <f t="shared" si="35"/>
        <v>7.2</v>
      </c>
      <c r="I124" s="232">
        <f>SUM(IF('Indicator Data'!AN124=0,0,'Indicator Data'!AN124),SUM('Indicator Data'!AO124:AP124))</f>
        <v>222.42055100000002</v>
      </c>
      <c r="J124" s="232">
        <f>I124/'Indicator Data'!CA124*1000000</f>
        <v>87.53557811434932</v>
      </c>
      <c r="K124" s="230">
        <f t="shared" si="41"/>
        <v>1.8</v>
      </c>
      <c r="L124" s="230">
        <f>IF('Indicator Data'!AQ124="No data","x",ROUND(IF('Indicator Data'!AQ124&gt;L$4,10,IF('Indicator Data'!AQ124&lt;L$3,0,10-(L$4-'Indicator Data'!AQ124)/(L$4-L$3)*10)),1))</f>
        <v>0.8</v>
      </c>
      <c r="M124" s="230">
        <f>IF('Indicator Data'!AR124="No data","x",IF('Indicator Data'!AR124=0,0,ROUND(IF('Indicator Data'!AR124&gt;M$4,10,IF('Indicator Data'!AR124&lt;M$3,0,10-(M$4-'Indicator Data'!AR124)/(M$4-M$3)*10)),1)))</f>
        <v>0.2</v>
      </c>
      <c r="N124" s="231">
        <f t="shared" si="36"/>
        <v>0.9</v>
      </c>
      <c r="O124" s="233">
        <f t="shared" si="37"/>
        <v>5.5</v>
      </c>
      <c r="P124" s="234">
        <f>IF(AND('Indicator Data'!BE124="No data",'Indicator Data'!BF124="No data"),0,SUM('Indicator Data'!BE124:BG124)/1000)</f>
        <v>5.8159999999999998</v>
      </c>
      <c r="Q124" s="230">
        <f t="shared" si="42"/>
        <v>2.5</v>
      </c>
      <c r="R124" s="235">
        <f>P124*1000/'Indicator Data'!CA124</f>
        <v>2.2889383198814914E-3</v>
      </c>
      <c r="S124" s="230">
        <f t="shared" si="43"/>
        <v>3.9</v>
      </c>
      <c r="T124" s="236">
        <f t="shared" si="38"/>
        <v>3.2</v>
      </c>
      <c r="U124" s="237">
        <f>IF('Indicator Data'!AV124="No data","x",ROUND(IF('Indicator Data'!AV124&gt;U$4,10,IF('Indicator Data'!AV124&lt;U$3,0,10-(U$4-'Indicator Data'!AV124)/(U$4-U$3)*10)),1))</f>
        <v>10</v>
      </c>
      <c r="V124" s="237">
        <f>IF('Indicator Data'!AW124="No data","x",IF('Indicator Data'!AW124=0,0,ROUND(IF('Indicator Data'!AW124&gt;V$4,10,IF('Indicator Data'!AW124&lt;V$3,0,10-(V$4-'Indicator Data'!AW124)/(V$4-V$3)*10)),1)))</f>
        <v>10</v>
      </c>
      <c r="W124" s="230">
        <f t="shared" si="39"/>
        <v>10</v>
      </c>
      <c r="X124" s="230">
        <f>IF('Indicator Data'!AU124="No data","x",ROUND(IF('Indicator Data'!AU124&gt;X$4,10,IF('Indicator Data'!AU124&lt;X$3,0,10-(X$4-'Indicator Data'!AU124)/(X$4-X$3)*10)),1))</f>
        <v>8.8000000000000007</v>
      </c>
      <c r="Y124" s="230">
        <f>IF('Indicator Data'!AX124="No data","x",ROUND(IF('Indicator Data'!AX124&gt;Y$4,10,IF('Indicator Data'!AX124&lt;Y$3,0,10-(Y$4-'Indicator Data'!AX124)/(Y$4-Y$3)*10)),1))</f>
        <v>0.7</v>
      </c>
      <c r="Z124" s="235">
        <f>IF('Indicator Data'!AY124="No data","x",IF(('Indicator Data'!AY124/'Indicator Data'!CA124)&gt;1,1,IF('Indicator Data'!AY124&gt;'Indicator Data'!AY124,1,'Indicator Data'!AY124/'Indicator Data'!CA124)))</f>
        <v>0.43056126215900092</v>
      </c>
      <c r="AA124" s="230">
        <f t="shared" si="44"/>
        <v>4.8</v>
      </c>
      <c r="AB124" s="238">
        <f t="shared" si="45"/>
        <v>6.1</v>
      </c>
      <c r="AC124" s="230">
        <f>IF('Indicator Data'!AS124="No data","x",ROUND(IF('Indicator Data'!AS124&gt;AC$4,10,IF('Indicator Data'!AS124&lt;AC$3,0,10-(AC$4-'Indicator Data'!AS124)/(AC$4-AC$3)*10)),1))</f>
        <v>3.3</v>
      </c>
      <c r="AD124" s="230">
        <f>IF('Indicator Data'!AT124="No data","x",ROUND(IF('Indicator Data'!AT124&gt;AD$4,10,IF('Indicator Data'!AT124&lt;AD$3,0,10-(AD$4-'Indicator Data'!AT124)/(AD$4-AD$3)*10)),1))</f>
        <v>2.9</v>
      </c>
      <c r="AE124" s="238">
        <f t="shared" si="40"/>
        <v>3.1</v>
      </c>
      <c r="AF124" s="234">
        <f>('Indicator Data'!BD124+'Indicator Data'!BC124*0.5+'Indicator Data'!BB124*0.25)/1000</f>
        <v>73.311999999999998</v>
      </c>
      <c r="AG124" s="239">
        <f>AF124*1000/'Indicator Data'!CA124</f>
        <v>2.8852587019799158E-2</v>
      </c>
      <c r="AH124" s="238">
        <f t="shared" si="46"/>
        <v>2.9</v>
      </c>
      <c r="AI124" s="230">
        <f>IF('Indicator Data'!BH124="No data","x",ROUND(IF('Indicator Data'!BH124&lt;$AI$3,10,IF('Indicator Data'!BH124&gt;$AI$4,0,($AI$4-'Indicator Data'!BH124)/($AI$4-$AI$3)*10)),1))</f>
        <v>5.3</v>
      </c>
      <c r="AJ124" s="230">
        <f>IF('Indicator Data'!BI124="No data","x",ROUND(IF('Indicator Data'!BI124&gt;$AJ$4,10,IF('Indicator Data'!BI124&lt;$AJ$3,0,10-($AJ$4-'Indicator Data'!BI124)/($AJ$4-$AJ$3)*10)),1))</f>
        <v>4.9000000000000004</v>
      </c>
      <c r="AK124" s="238">
        <f t="shared" si="47"/>
        <v>5.0999999999999996</v>
      </c>
      <c r="AL124" s="236">
        <f t="shared" si="48"/>
        <v>4.4000000000000004</v>
      </c>
      <c r="AM124" s="240">
        <f t="shared" si="49"/>
        <v>3.8</v>
      </c>
    </row>
    <row r="125" spans="1:39" s="2" customFormat="1">
      <c r="A125" s="205" t="str">
        <f>'Indicator Data'!A125</f>
        <v>Nauru</v>
      </c>
      <c r="B125" s="206" t="str">
        <f>'Indicator Data'!B125</f>
        <v>NRU</v>
      </c>
      <c r="C125" s="241">
        <f>ROUND(IF('Indicator Data'!AL125="No data",IF((0.1022*LN('Indicator Data'!BZ125)-0.1711)&gt;C$4,0,IF((0.1022*LN('Indicator Data'!BZ125)-0.1711)&lt;C$3,10,(C$4-(0.1022*LN('Indicator Data'!BZ125)-0.1711))/(C$4-C$3)*10)),IF('Indicator Data'!AL125&gt;C$4,0,IF('Indicator Data'!AL125&lt;C$3,10,(C$4-'Indicator Data'!AL125)/(C$4-C$3)*10))),1)</f>
        <v>2.4</v>
      </c>
      <c r="D125" s="230" t="str">
        <f>IF('Indicator Data'!AM125="No data","x",ROUND((IF(LOG('Indicator Data'!AM125*1000)&gt;D$4,10,IF(LOG('Indicator Data'!AM125*1000)&lt;D$3,0,10-(D$4-LOG('Indicator Data'!AM125*1000))/(D$4-D$3)*10))),1))</f>
        <v>x</v>
      </c>
      <c r="E125" s="231">
        <f t="shared" si="34"/>
        <v>2.4</v>
      </c>
      <c r="F125" s="230" t="str">
        <f>IF('Indicator Data'!AZ125="No data","x",ROUND(IF('Indicator Data'!AZ125&gt;F$4,10,IF('Indicator Data'!AZ125&lt;F$3,0,10-(F$4-'Indicator Data'!AZ125)/(F$4-F$3)*10)),1))</f>
        <v>x</v>
      </c>
      <c r="G125" s="230">
        <f>IF('Indicator Data'!BA125="No data","x",ROUND(IF('Indicator Data'!BA125&gt;G$4,10,IF('Indicator Data'!BA125&lt;G$3,0,10-(G$4-'Indicator Data'!BA125)/(G$4-G$3)*10)),1))</f>
        <v>2.4</v>
      </c>
      <c r="H125" s="231">
        <f t="shared" si="35"/>
        <v>2.4</v>
      </c>
      <c r="I125" s="232">
        <f>SUM(IF('Indicator Data'!AN125=0,0,'Indicator Data'!AN125),SUM('Indicator Data'!AO125:AP125))</f>
        <v>57.387759000000003</v>
      </c>
      <c r="J125" s="232">
        <f>I125/'Indicator Data'!CA125*1000000</f>
        <v>5297.0056304227428</v>
      </c>
      <c r="K125" s="230">
        <f t="shared" si="41"/>
        <v>10</v>
      </c>
      <c r="L125" s="230">
        <f>IF('Indicator Data'!AQ125="No data","x",ROUND(IF('Indicator Data'!AQ125&gt;L$4,10,IF('Indicator Data'!AQ125&lt;L$3,0,10-(L$4-'Indicator Data'!AQ125)/(L$4-L$3)*10)),1))</f>
        <v>10</v>
      </c>
      <c r="M125" s="230">
        <f>IF('Indicator Data'!AR125="No data","x",IF('Indicator Data'!AR125=0,0,ROUND(IF('Indicator Data'!AR125&gt;M$4,10,IF('Indicator Data'!AR125&lt;M$3,0,10-(M$4-'Indicator Data'!AR125)/(M$4-M$3)*10)),1)))</f>
        <v>1.8</v>
      </c>
      <c r="N125" s="231">
        <f t="shared" si="36"/>
        <v>7.3</v>
      </c>
      <c r="O125" s="233">
        <f t="shared" si="37"/>
        <v>3.6</v>
      </c>
      <c r="P125" s="234">
        <f>IF(AND('Indicator Data'!BE125="No data",'Indicator Data'!BF125="No data"),0,SUM('Indicator Data'!BE125:BG125)/1000)</f>
        <v>1.1739999999999999</v>
      </c>
      <c r="Q125" s="230">
        <f t="shared" si="42"/>
        <v>0.2</v>
      </c>
      <c r="R125" s="235">
        <f>P125*1000/'Indicator Data'!CA125</f>
        <v>0.10836256230385823</v>
      </c>
      <c r="S125" s="230">
        <f t="shared" si="43"/>
        <v>10</v>
      </c>
      <c r="T125" s="236">
        <f t="shared" si="38"/>
        <v>5.0999999999999996</v>
      </c>
      <c r="U125" s="237" t="str">
        <f>IF('Indicator Data'!AV125="No data","x",ROUND(IF('Indicator Data'!AV125&gt;U$4,10,IF('Indicator Data'!AV125&lt;U$3,0,10-(U$4-'Indicator Data'!AV125)/(U$4-U$3)*10)),1))</f>
        <v>x</v>
      </c>
      <c r="V125" s="237" t="str">
        <f>IF('Indicator Data'!AW125="No data","x",IF('Indicator Data'!AW125=0,0,ROUND(IF('Indicator Data'!AW125&gt;V$4,10,IF('Indicator Data'!AW125&lt;V$3,0,10-(V$4-'Indicator Data'!AW125)/(V$4-V$3)*10)),1)))</f>
        <v>x</v>
      </c>
      <c r="W125" s="230" t="str">
        <f t="shared" si="39"/>
        <v>x</v>
      </c>
      <c r="X125" s="230">
        <f>IF('Indicator Data'!AU125="No data","x",ROUND(IF('Indicator Data'!AU125&gt;X$4,10,IF('Indicator Data'!AU125&lt;X$3,0,10-(X$4-'Indicator Data'!AU125)/(X$4-X$3)*10)),1))</f>
        <v>3.3</v>
      </c>
      <c r="Y125" s="230" t="str">
        <f>IF('Indicator Data'!AX125="No data","x",ROUND(IF('Indicator Data'!AX125&gt;Y$4,10,IF('Indicator Data'!AX125&lt;Y$3,0,10-(Y$4-'Indicator Data'!AX125)/(Y$4-Y$3)*10)),1))</f>
        <v>x</v>
      </c>
      <c r="Z125" s="235">
        <f>IF('Indicator Data'!AY125="No data","x",IF(('Indicator Data'!AY125/'Indicator Data'!CA125)&gt;1,1,IF('Indicator Data'!AY125&gt;'Indicator Data'!AY125,1,'Indicator Data'!AY125/'Indicator Data'!CA125)))</f>
        <v>0.99446187926896812</v>
      </c>
      <c r="AA125" s="230">
        <f t="shared" si="44"/>
        <v>10</v>
      </c>
      <c r="AB125" s="238">
        <f t="shared" si="45"/>
        <v>6.7</v>
      </c>
      <c r="AC125" s="230">
        <f>IF('Indicator Data'!AS125="No data","x",ROUND(IF('Indicator Data'!AS125&gt;AC$4,10,IF('Indicator Data'!AS125&lt;AC$3,0,10-(AC$4-'Indicator Data'!AS125)/(AC$4-AC$3)*10)),1))</f>
        <v>2.4</v>
      </c>
      <c r="AD125" s="230" t="str">
        <f>IF('Indicator Data'!AT125="No data","x",ROUND(IF('Indicator Data'!AT125&gt;AD$4,10,IF('Indicator Data'!AT125&lt;AD$3,0,10-(AD$4-'Indicator Data'!AT125)/(AD$4-AD$3)*10)),1))</f>
        <v>x</v>
      </c>
      <c r="AE125" s="238">
        <f t="shared" si="40"/>
        <v>2.4</v>
      </c>
      <c r="AF125" s="234">
        <f>('Indicator Data'!BD125+'Indicator Data'!BC125*0.5+'Indicator Data'!BB125*0.25)/1000</f>
        <v>0</v>
      </c>
      <c r="AG125" s="239">
        <f>AF125*1000/'Indicator Data'!CA125</f>
        <v>0</v>
      </c>
      <c r="AH125" s="238">
        <f t="shared" si="46"/>
        <v>0</v>
      </c>
      <c r="AI125" s="230">
        <f>IF('Indicator Data'!BH125="No data","x",ROUND(IF('Indicator Data'!BH125&lt;$AI$3,10,IF('Indicator Data'!BH125&gt;$AI$4,0,($AI$4-'Indicator Data'!BH125)/($AI$4-$AI$3)*10)),1))</f>
        <v>10</v>
      </c>
      <c r="AJ125" s="230">
        <f>IF('Indicator Data'!BI125="No data","x",ROUND(IF('Indicator Data'!BI125&gt;$AJ$4,10,IF('Indicator Data'!BI125&lt;$AJ$3,0,10-($AJ$4-'Indicator Data'!BI125)/($AJ$4-$AJ$3)*10)),1))</f>
        <v>0</v>
      </c>
      <c r="AK125" s="238">
        <f t="shared" si="47"/>
        <v>5</v>
      </c>
      <c r="AL125" s="236">
        <f t="shared" si="48"/>
        <v>4</v>
      </c>
      <c r="AM125" s="240">
        <f t="shared" si="49"/>
        <v>4.5999999999999996</v>
      </c>
    </row>
    <row r="126" spans="1:39" s="2" customFormat="1">
      <c r="A126" s="205" t="str">
        <f>'Indicator Data'!A126</f>
        <v>Nepal</v>
      </c>
      <c r="B126" s="206" t="str">
        <f>'Indicator Data'!B126</f>
        <v>NPL</v>
      </c>
      <c r="C126" s="241">
        <f>ROUND(IF('Indicator Data'!AL126="No data",IF((0.1022*LN('Indicator Data'!BZ126)-0.1711)&gt;C$4,0,IF((0.1022*LN('Indicator Data'!BZ126)-0.1711)&lt;C$3,10,(C$4-(0.1022*LN('Indicator Data'!BZ126)-0.1711))/(C$4-C$3)*10)),IF('Indicator Data'!AL126&gt;C$4,0,IF('Indicator Data'!AL126&lt;C$3,10,(C$4-'Indicator Data'!AL126)/(C$4-C$3)*10))),1)</f>
        <v>6</v>
      </c>
      <c r="D126" s="230">
        <f>IF('Indicator Data'!AM126="No data","x",ROUND((IF(LOG('Indicator Data'!AM126*1000)&gt;D$4,10,IF(LOG('Indicator Data'!AM126*1000)&lt;D$3,0,10-(D$4-LOG('Indicator Data'!AM126*1000))/(D$4-D$3)*10))),1))</f>
        <v>8</v>
      </c>
      <c r="E126" s="231">
        <f t="shared" si="34"/>
        <v>7.1</v>
      </c>
      <c r="F126" s="230">
        <f>IF('Indicator Data'!AZ126="No data","x",ROUND(IF('Indicator Data'!AZ126&gt;F$4,10,IF('Indicator Data'!AZ126&lt;F$3,0,10-(F$4-'Indicator Data'!AZ126)/(F$4-F$3)*10)),1))</f>
        <v>6</v>
      </c>
      <c r="G126" s="230">
        <f>IF('Indicator Data'!BA126="No data","x",ROUND(IF('Indicator Data'!BA126&gt;G$4,10,IF('Indicator Data'!BA126&lt;G$3,0,10-(G$4-'Indicator Data'!BA126)/(G$4-G$3)*10)),1))</f>
        <v>1.9</v>
      </c>
      <c r="H126" s="231">
        <f t="shared" si="35"/>
        <v>4</v>
      </c>
      <c r="I126" s="232">
        <f>SUM(IF('Indicator Data'!AN126=0,0,'Indicator Data'!AN126),SUM('Indicator Data'!AO126:AP126))</f>
        <v>1227.0528710000001</v>
      </c>
      <c r="J126" s="232">
        <f>I126/'Indicator Data'!CA126*1000000</f>
        <v>42.113496818182696</v>
      </c>
      <c r="K126" s="230">
        <f t="shared" si="41"/>
        <v>0.8</v>
      </c>
      <c r="L126" s="230">
        <f>IF('Indicator Data'!AQ126="No data","x",ROUND(IF('Indicator Data'!AQ126&gt;L$4,10,IF('Indicator Data'!AQ126&lt;L$3,0,10-(L$4-'Indicator Data'!AQ126)/(L$4-L$3)*10)),1))</f>
        <v>2.6</v>
      </c>
      <c r="M126" s="230">
        <f>IF('Indicator Data'!AR126="No data","x",IF('Indicator Data'!AR126=0,0,ROUND(IF('Indicator Data'!AR126&gt;M$4,10,IF('Indicator Data'!AR126&lt;M$3,0,10-(M$4-'Indicator Data'!AR126)/(M$4-M$3)*10)),1)))</f>
        <v>8</v>
      </c>
      <c r="N126" s="231">
        <f t="shared" si="36"/>
        <v>3.8</v>
      </c>
      <c r="O126" s="233">
        <f t="shared" si="37"/>
        <v>5.5</v>
      </c>
      <c r="P126" s="234">
        <f>IF(AND('Indicator Data'!BE126="No data",'Indicator Data'!BF126="No data"),0,SUM('Indicator Data'!BE126:BG126)/1000)</f>
        <v>19.606999999999999</v>
      </c>
      <c r="Q126" s="230">
        <f t="shared" si="42"/>
        <v>4.3</v>
      </c>
      <c r="R126" s="235">
        <f>P126*1000/'Indicator Data'!CA126</f>
        <v>6.7292889461330145E-4</v>
      </c>
      <c r="S126" s="230">
        <f t="shared" si="43"/>
        <v>2.9</v>
      </c>
      <c r="T126" s="236">
        <f t="shared" si="38"/>
        <v>3.6</v>
      </c>
      <c r="U126" s="237">
        <f>IF('Indicator Data'!AV126="No data","x",ROUND(IF('Indicator Data'!AV126&gt;U$4,10,IF('Indicator Data'!AV126&lt;U$3,0,10-(U$4-'Indicator Data'!AV126)/(U$4-U$3)*10)),1))</f>
        <v>0.2</v>
      </c>
      <c r="V126" s="237">
        <f>IF('Indicator Data'!AW126="No data","x",IF('Indicator Data'!AW126=0,0,ROUND(IF('Indicator Data'!AW126&gt;V$4,10,IF('Indicator Data'!AW126&lt;V$3,0,10-(V$4-'Indicator Data'!AW126)/(V$4-V$3)*10)),1)))</f>
        <v>0.2</v>
      </c>
      <c r="W126" s="230">
        <f t="shared" si="39"/>
        <v>0.2</v>
      </c>
      <c r="X126" s="230">
        <f>IF('Indicator Data'!AU126="No data","x",ROUND(IF('Indicator Data'!AU126&gt;X$4,10,IF('Indicator Data'!AU126&lt;X$3,0,10-(X$4-'Indicator Data'!AU126)/(X$4-X$3)*10)),1))</f>
        <v>4.3</v>
      </c>
      <c r="Y126" s="230">
        <f>IF('Indicator Data'!AX126="No data","x",ROUND(IF('Indicator Data'!AX126&gt;Y$4,10,IF('Indicator Data'!AX126&lt;Y$3,0,10-(Y$4-'Indicator Data'!AX126)/(Y$4-Y$3)*10)),1))</f>
        <v>0</v>
      </c>
      <c r="Z126" s="235">
        <f>IF('Indicator Data'!AY126="No data","x",IF(('Indicator Data'!AY126/'Indicator Data'!CA126)&gt;1,1,IF('Indicator Data'!AY126&gt;'Indicator Data'!AY126,1,'Indicator Data'!AY126/'Indicator Data'!CA126)))</f>
        <v>0.48457092485903053</v>
      </c>
      <c r="AA126" s="230">
        <f t="shared" si="44"/>
        <v>5.4</v>
      </c>
      <c r="AB126" s="238">
        <f t="shared" si="45"/>
        <v>2.5</v>
      </c>
      <c r="AC126" s="230">
        <f>IF('Indicator Data'!AS126="No data","x",ROUND(IF('Indicator Data'!AS126&gt;AC$4,10,IF('Indicator Data'!AS126&lt;AC$3,0,10-(AC$4-'Indicator Data'!AS126)/(AC$4-AC$3)*10)),1))</f>
        <v>2.4</v>
      </c>
      <c r="AD126" s="230">
        <f>IF('Indicator Data'!AT126="No data","x",ROUND(IF('Indicator Data'!AT126&gt;AD$4,10,IF('Indicator Data'!AT126&lt;AD$3,0,10-(AD$4-'Indicator Data'!AT126)/(AD$4-AD$3)*10)),1))</f>
        <v>6</v>
      </c>
      <c r="AE126" s="238">
        <f t="shared" si="40"/>
        <v>4.2</v>
      </c>
      <c r="AF126" s="234">
        <f>('Indicator Data'!BD126+'Indicator Data'!BC126*0.5+'Indicator Data'!BB126*0.25)/1000</f>
        <v>86.108249999999998</v>
      </c>
      <c r="AG126" s="239">
        <f>AF126*1000/'Indicator Data'!CA126</f>
        <v>2.9553082822250123E-3</v>
      </c>
      <c r="AH126" s="238">
        <f t="shared" si="46"/>
        <v>0.3</v>
      </c>
      <c r="AI126" s="230">
        <f>IF('Indicator Data'!BH126="No data","x",ROUND(IF('Indicator Data'!BH126&lt;$AI$3,10,IF('Indicator Data'!BH126&gt;$AI$4,0,($AI$4-'Indicator Data'!BH126)/($AI$4-$AI$3)*10)),1))</f>
        <v>2.9</v>
      </c>
      <c r="AJ126" s="230">
        <f>IF('Indicator Data'!BI126="No data","x",ROUND(IF('Indicator Data'!BI126&gt;$AJ$4,10,IF('Indicator Data'!BI126&lt;$AJ$3,0,10-($AJ$4-'Indicator Data'!BI126)/($AJ$4-$AJ$3)*10)),1))</f>
        <v>0</v>
      </c>
      <c r="AK126" s="238">
        <f t="shared" si="47"/>
        <v>1.5</v>
      </c>
      <c r="AL126" s="236">
        <f t="shared" si="48"/>
        <v>2.2000000000000002</v>
      </c>
      <c r="AM126" s="240">
        <f t="shared" si="49"/>
        <v>2.9</v>
      </c>
    </row>
    <row r="127" spans="1:39" s="2" customFormat="1">
      <c r="A127" s="205" t="str">
        <f>'Indicator Data'!A127</f>
        <v>Netherlands</v>
      </c>
      <c r="B127" s="206" t="str">
        <f>'Indicator Data'!B127</f>
        <v>NLD</v>
      </c>
      <c r="C127" s="241">
        <f>ROUND(IF('Indicator Data'!AL127="No data",IF((0.1022*LN('Indicator Data'!BZ127)-0.1711)&gt;C$4,0,IF((0.1022*LN('Indicator Data'!BZ127)-0.1711)&lt;C$3,10,(C$4-(0.1022*LN('Indicator Data'!BZ127)-0.1711))/(C$4-C$3)*10)),IF('Indicator Data'!AL127&gt;C$4,0,IF('Indicator Data'!AL127&lt;C$3,10,(C$4-'Indicator Data'!AL127)/(C$4-C$3)*10))),1)</f>
        <v>0</v>
      </c>
      <c r="D127" s="230" t="str">
        <f>IF('Indicator Data'!AM127="No data","x",ROUND((IF(LOG('Indicator Data'!AM127*1000)&gt;D$4,10,IF(LOG('Indicator Data'!AM127*1000)&lt;D$3,0,10-(D$4-LOG('Indicator Data'!AM127*1000))/(D$4-D$3)*10))),1))</f>
        <v>x</v>
      </c>
      <c r="E127" s="231">
        <f t="shared" si="34"/>
        <v>0</v>
      </c>
      <c r="F127" s="230">
        <f>IF('Indicator Data'!AZ127="No data","x",ROUND(IF('Indicator Data'!AZ127&gt;F$4,10,IF('Indicator Data'!AZ127&lt;F$3,0,10-(F$4-'Indicator Data'!AZ127)/(F$4-F$3)*10)),1))</f>
        <v>0.6</v>
      </c>
      <c r="G127" s="230">
        <f>IF('Indicator Data'!BA127="No data","x",ROUND(IF('Indicator Data'!BA127&gt;G$4,10,IF('Indicator Data'!BA127&lt;G$3,0,10-(G$4-'Indicator Data'!BA127)/(G$4-G$3)*10)),1))</f>
        <v>0.8</v>
      </c>
      <c r="H127" s="231">
        <f t="shared" si="35"/>
        <v>0.7</v>
      </c>
      <c r="I127" s="232">
        <f>SUM(IF('Indicator Data'!AN127=0,0,'Indicator Data'!AN127),SUM('Indicator Data'!AO127:AP127))</f>
        <v>-2.2002199999999998</v>
      </c>
      <c r="J127" s="232">
        <f>I127/'Indicator Data'!CA127*1000000</f>
        <v>-0.12840597067745993</v>
      </c>
      <c r="K127" s="230">
        <f t="shared" si="41"/>
        <v>0</v>
      </c>
      <c r="L127" s="230" t="str">
        <f>IF('Indicator Data'!AQ127="No data","x",ROUND(IF('Indicator Data'!AQ127&gt;L$4,10,IF('Indicator Data'!AQ127&lt;L$3,0,10-(L$4-'Indicator Data'!AQ127)/(L$4-L$3)*10)),1))</f>
        <v>x</v>
      </c>
      <c r="M127" s="230">
        <f>IF('Indicator Data'!AR127="No data","x",IF('Indicator Data'!AR127=0,0,ROUND(IF('Indicator Data'!AR127&gt;M$4,10,IF('Indicator Data'!AR127&lt;M$3,0,10-(M$4-'Indicator Data'!AR127)/(M$4-M$3)*10)),1)))</f>
        <v>0.1</v>
      </c>
      <c r="N127" s="231">
        <f t="shared" si="36"/>
        <v>0.1</v>
      </c>
      <c r="O127" s="233">
        <f t="shared" si="37"/>
        <v>0.2</v>
      </c>
      <c r="P127" s="234">
        <f>IF(AND('Indicator Data'!BE127="No data",'Indicator Data'!BF127="No data"),0,SUM('Indicator Data'!BE127:BG127)/1000)</f>
        <v>90.793000000000006</v>
      </c>
      <c r="Q127" s="230">
        <f t="shared" si="42"/>
        <v>6.5</v>
      </c>
      <c r="R127" s="235">
        <f>P127*1000/'Indicator Data'!CA127</f>
        <v>5.298726170891375E-3</v>
      </c>
      <c r="S127" s="230">
        <f t="shared" si="43"/>
        <v>4.8</v>
      </c>
      <c r="T127" s="236">
        <f t="shared" si="38"/>
        <v>5.7</v>
      </c>
      <c r="U127" s="237">
        <f>IF('Indicator Data'!AV127="No data","x",ROUND(IF('Indicator Data'!AV127&gt;U$4,10,IF('Indicator Data'!AV127&lt;U$3,0,10-(U$4-'Indicator Data'!AV127)/(U$4-U$3)*10)),1))</f>
        <v>0.4</v>
      </c>
      <c r="V127" s="237">
        <f>IF('Indicator Data'!AW127="No data","x",IF('Indicator Data'!AW127=0,0,ROUND(IF('Indicator Data'!AW127&gt;V$4,10,IF('Indicator Data'!AW127&lt;V$3,0,10-(V$4-'Indicator Data'!AW127)/(V$4-V$3)*10)),1)))</f>
        <v>0.1</v>
      </c>
      <c r="W127" s="230">
        <f t="shared" si="39"/>
        <v>0.25</v>
      </c>
      <c r="X127" s="230">
        <f>IF('Indicator Data'!AU127="No data","x",ROUND(IF('Indicator Data'!AU127&gt;X$4,10,IF('Indicator Data'!AU127&lt;X$3,0,10-(X$4-'Indicator Data'!AU127)/(X$4-X$3)*10)),1))</f>
        <v>0.1</v>
      </c>
      <c r="Y127" s="230" t="str">
        <f>IF('Indicator Data'!AX127="No data","x",ROUND(IF('Indicator Data'!AX127&gt;Y$4,10,IF('Indicator Data'!AX127&lt;Y$3,0,10-(Y$4-'Indicator Data'!AX127)/(Y$4-Y$3)*10)),1))</f>
        <v>x</v>
      </c>
      <c r="Z127" s="235">
        <f>IF('Indicator Data'!AY127="No data","x",IF(('Indicator Data'!AY127/'Indicator Data'!CA127)&gt;1,1,IF('Indicator Data'!AY127&gt;'Indicator Data'!AY127,1,'Indicator Data'!AY127/'Indicator Data'!CA127)))</f>
        <v>0</v>
      </c>
      <c r="AA127" s="230">
        <f t="shared" si="44"/>
        <v>0</v>
      </c>
      <c r="AB127" s="238">
        <f t="shared" si="45"/>
        <v>0.1</v>
      </c>
      <c r="AC127" s="230">
        <f>IF('Indicator Data'!AS127="No data","x",ROUND(IF('Indicator Data'!AS127&gt;AC$4,10,IF('Indicator Data'!AS127&lt;AC$3,0,10-(AC$4-'Indicator Data'!AS127)/(AC$4-AC$3)*10)),1))</f>
        <v>0.3</v>
      </c>
      <c r="AD127" s="230" t="str">
        <f>IF('Indicator Data'!AT127="No data","x",ROUND(IF('Indicator Data'!AT127&gt;AD$4,10,IF('Indicator Data'!AT127&lt;AD$3,0,10-(AD$4-'Indicator Data'!AT127)/(AD$4-AD$3)*10)),1))</f>
        <v>x</v>
      </c>
      <c r="AE127" s="238">
        <f t="shared" si="40"/>
        <v>0.3</v>
      </c>
      <c r="AF127" s="234">
        <f>('Indicator Data'!BD127+'Indicator Data'!BC127*0.5+'Indicator Data'!BB127*0.25)/1000</f>
        <v>0</v>
      </c>
      <c r="AG127" s="239">
        <f>AF127*1000/'Indicator Data'!CA127</f>
        <v>0</v>
      </c>
      <c r="AH127" s="238">
        <f t="shared" si="46"/>
        <v>0</v>
      </c>
      <c r="AI127" s="230">
        <f>IF('Indicator Data'!BH127="No data","x",ROUND(IF('Indicator Data'!BH127&lt;$AI$3,10,IF('Indicator Data'!BH127&gt;$AI$4,0,($AI$4-'Indicator Data'!BH127)/($AI$4-$AI$3)*10)),1))</f>
        <v>2.8</v>
      </c>
      <c r="AJ127" s="230">
        <f>IF('Indicator Data'!BI127="No data","x",ROUND(IF('Indicator Data'!BI127&gt;$AJ$4,10,IF('Indicator Data'!BI127&lt;$AJ$3,0,10-($AJ$4-'Indicator Data'!BI127)/($AJ$4-$AJ$3)*10)),1))</f>
        <v>0</v>
      </c>
      <c r="AK127" s="238">
        <f t="shared" si="47"/>
        <v>1.4</v>
      </c>
      <c r="AL127" s="236">
        <f t="shared" si="48"/>
        <v>0.5</v>
      </c>
      <c r="AM127" s="240">
        <f t="shared" si="49"/>
        <v>3.5</v>
      </c>
    </row>
    <row r="128" spans="1:39" s="2" customFormat="1">
      <c r="A128" s="205" t="str">
        <f>'Indicator Data'!A128</f>
        <v>New Zealand</v>
      </c>
      <c r="B128" s="206" t="str">
        <f>'Indicator Data'!B128</f>
        <v>NZL</v>
      </c>
      <c r="C128" s="241">
        <f>ROUND(IF('Indicator Data'!AL128="No data",IF((0.1022*LN('Indicator Data'!BZ128)-0.1711)&gt;C$4,0,IF((0.1022*LN('Indicator Data'!BZ128)-0.1711)&lt;C$3,10,(C$4-(0.1022*LN('Indicator Data'!BZ128)-0.1711))/(C$4-C$3)*10)),IF('Indicator Data'!AL128&gt;C$4,0,IF('Indicator Data'!AL128&lt;C$3,10,(C$4-'Indicator Data'!AL128)/(C$4-C$3)*10))),1)</f>
        <v>0</v>
      </c>
      <c r="D128" s="230" t="str">
        <f>IF('Indicator Data'!AM128="No data","x",ROUND((IF(LOG('Indicator Data'!AM128*1000)&gt;D$4,10,IF(LOG('Indicator Data'!AM128*1000)&lt;D$3,0,10-(D$4-LOG('Indicator Data'!AM128*1000))/(D$4-D$3)*10))),1))</f>
        <v>x</v>
      </c>
      <c r="E128" s="231">
        <f t="shared" si="34"/>
        <v>0</v>
      </c>
      <c r="F128" s="230">
        <f>IF('Indicator Data'!AZ128="No data","x",ROUND(IF('Indicator Data'!AZ128&gt;F$4,10,IF('Indicator Data'!AZ128&lt;F$3,0,10-(F$4-'Indicator Data'!AZ128)/(F$4-F$3)*10)),1))</f>
        <v>1.6</v>
      </c>
      <c r="G128" s="230" t="str">
        <f>IF('Indicator Data'!BA128="No data","x",ROUND(IF('Indicator Data'!BA128&gt;G$4,10,IF('Indicator Data'!BA128&lt;G$3,0,10-(G$4-'Indicator Data'!BA128)/(G$4-G$3)*10)),1))</f>
        <v>x</v>
      </c>
      <c r="H128" s="231">
        <f t="shared" si="35"/>
        <v>1.6</v>
      </c>
      <c r="I128" s="232">
        <f>SUM(IF('Indicator Data'!AN128=0,0,'Indicator Data'!AN128),SUM('Indicator Data'!AO128:AP128))</f>
        <v>2.10643</v>
      </c>
      <c r="J128" s="232">
        <f>I128/'Indicator Data'!CA128*1000000</f>
        <v>0.43681630481148465</v>
      </c>
      <c r="K128" s="230">
        <f t="shared" si="41"/>
        <v>0</v>
      </c>
      <c r="L128" s="230" t="str">
        <f>IF('Indicator Data'!AQ128="No data","x",ROUND(IF('Indicator Data'!AQ128&gt;L$4,10,IF('Indicator Data'!AQ128&lt;L$3,0,10-(L$4-'Indicator Data'!AQ128)/(L$4-L$3)*10)),1))</f>
        <v>x</v>
      </c>
      <c r="M128" s="230">
        <f>IF('Indicator Data'!AR128="No data","x",IF('Indicator Data'!AR128=0,0,ROUND(IF('Indicator Data'!AR128&gt;M$4,10,IF('Indicator Data'!AR128&lt;M$3,0,10-(M$4-'Indicator Data'!AR128)/(M$4-M$3)*10)),1)))</f>
        <v>0.1</v>
      </c>
      <c r="N128" s="231">
        <f t="shared" si="36"/>
        <v>0.1</v>
      </c>
      <c r="O128" s="233">
        <f t="shared" si="37"/>
        <v>0.4</v>
      </c>
      <c r="P128" s="234">
        <f>IF(AND('Indicator Data'!BE128="No data",'Indicator Data'!BF128="No data"),0,SUM('Indicator Data'!BE128:BG128)/1000)</f>
        <v>2.4990000000000001</v>
      </c>
      <c r="Q128" s="230">
        <f t="shared" si="42"/>
        <v>1.3</v>
      </c>
      <c r="R128" s="235">
        <f>P128*1000/'Indicator Data'!CA128</f>
        <v>5.1822464820758349E-4</v>
      </c>
      <c r="S128" s="230">
        <f t="shared" si="43"/>
        <v>2.7</v>
      </c>
      <c r="T128" s="236">
        <f t="shared" si="38"/>
        <v>2</v>
      </c>
      <c r="U128" s="237">
        <f>IF('Indicator Data'!AV128="No data","x",ROUND(IF('Indicator Data'!AV128&gt;U$4,10,IF('Indicator Data'!AV128&lt;U$3,0,10-(U$4-'Indicator Data'!AV128)/(U$4-U$3)*10)),1))</f>
        <v>0.2</v>
      </c>
      <c r="V128" s="237">
        <f>IF('Indicator Data'!AW128="No data","x",IF('Indicator Data'!AW128=0,0,ROUND(IF('Indicator Data'!AW128&gt;V$4,10,IF('Indicator Data'!AW128&lt;V$3,0,10-(V$4-'Indicator Data'!AW128)/(V$4-V$3)*10)),1)))</f>
        <v>0.2</v>
      </c>
      <c r="W128" s="230">
        <f t="shared" si="39"/>
        <v>0.2</v>
      </c>
      <c r="X128" s="230">
        <f>IF('Indicator Data'!AU128="No data","x",ROUND(IF('Indicator Data'!AU128&gt;X$4,10,IF('Indicator Data'!AU128&lt;X$3,0,10-(X$4-'Indicator Data'!AU128)/(X$4-X$3)*10)),1))</f>
        <v>0.1</v>
      </c>
      <c r="Y128" s="230" t="str">
        <f>IF('Indicator Data'!AX128="No data","x",ROUND(IF('Indicator Data'!AX128&gt;Y$4,10,IF('Indicator Data'!AX128&lt;Y$3,0,10-(Y$4-'Indicator Data'!AX128)/(Y$4-Y$3)*10)),1))</f>
        <v>x</v>
      </c>
      <c r="Z128" s="235">
        <f>IF('Indicator Data'!AY128="No data","x",IF(('Indicator Data'!AY128/'Indicator Data'!CA128)&gt;1,1,IF('Indicator Data'!AY128&gt;'Indicator Data'!AY128,1,'Indicator Data'!AY128/'Indicator Data'!CA128)))</f>
        <v>1.2442368504383757E-6</v>
      </c>
      <c r="AA128" s="230">
        <f t="shared" si="44"/>
        <v>0</v>
      </c>
      <c r="AB128" s="238">
        <f t="shared" si="45"/>
        <v>0.1</v>
      </c>
      <c r="AC128" s="230">
        <f>IF('Indicator Data'!AS128="No data","x",ROUND(IF('Indicator Data'!AS128&gt;AC$4,10,IF('Indicator Data'!AS128&lt;AC$3,0,10-(AC$4-'Indicator Data'!AS128)/(AC$4-AC$3)*10)),1))</f>
        <v>0.4</v>
      </c>
      <c r="AD128" s="230" t="str">
        <f>IF('Indicator Data'!AT128="No data","x",ROUND(IF('Indicator Data'!AT128&gt;AD$4,10,IF('Indicator Data'!AT128&lt;AD$3,0,10-(AD$4-'Indicator Data'!AT128)/(AD$4-AD$3)*10)),1))</f>
        <v>x</v>
      </c>
      <c r="AE128" s="238">
        <f t="shared" si="40"/>
        <v>0.4</v>
      </c>
      <c r="AF128" s="234">
        <f>('Indicator Data'!BD128+'Indicator Data'!BC128*0.5+'Indicator Data'!BB128*0.25)/1000</f>
        <v>2.9532500000000002</v>
      </c>
      <c r="AG128" s="239">
        <f>AF128*1000/'Indicator Data'!CA128</f>
        <v>6.1242374642618883E-4</v>
      </c>
      <c r="AH128" s="238">
        <f t="shared" si="46"/>
        <v>0.1</v>
      </c>
      <c r="AI128" s="230">
        <f>IF('Indicator Data'!BH128="No data","x",ROUND(IF('Indicator Data'!BH128&lt;$AI$3,10,IF('Indicator Data'!BH128&gt;$AI$4,0,($AI$4-'Indicator Data'!BH128)/($AI$4-$AI$3)*10)),1))</f>
        <v>2.8</v>
      </c>
      <c r="AJ128" s="230">
        <f>IF('Indicator Data'!BI128="No data","x",ROUND(IF('Indicator Data'!BI128&gt;$AJ$4,10,IF('Indicator Data'!BI128&lt;$AJ$3,0,10-($AJ$4-'Indicator Data'!BI128)/($AJ$4-$AJ$3)*10)),1))</f>
        <v>0</v>
      </c>
      <c r="AK128" s="238">
        <f t="shared" si="47"/>
        <v>1.4</v>
      </c>
      <c r="AL128" s="236">
        <f t="shared" si="48"/>
        <v>0.5</v>
      </c>
      <c r="AM128" s="240">
        <f t="shared" si="49"/>
        <v>1.3</v>
      </c>
    </row>
    <row r="129" spans="1:39" s="2" customFormat="1">
      <c r="A129" s="205" t="str">
        <f>'Indicator Data'!A129</f>
        <v>Nicaragua</v>
      </c>
      <c r="B129" s="206" t="str">
        <f>'Indicator Data'!B129</f>
        <v>NIC</v>
      </c>
      <c r="C129" s="241">
        <f>ROUND(IF('Indicator Data'!AL129="No data",IF((0.1022*LN('Indicator Data'!BZ129)-0.1711)&gt;C$4,0,IF((0.1022*LN('Indicator Data'!BZ129)-0.1711)&lt;C$3,10,(C$4-(0.1022*LN('Indicator Data'!BZ129)-0.1711))/(C$4-C$3)*10)),IF('Indicator Data'!AL129&gt;C$4,0,IF('Indicator Data'!AL129&lt;C$3,10,(C$4-'Indicator Data'!AL129)/(C$4-C$3)*10))),1)</f>
        <v>4.8</v>
      </c>
      <c r="D129" s="230">
        <f>IF('Indicator Data'!AM129="No data","x",ROUND((IF(LOG('Indicator Data'!AM129*1000)&gt;D$4,10,IF(LOG('Indicator Data'!AM129*1000)&lt;D$3,0,10-(D$4-LOG('Indicator Data'!AM129*1000))/(D$4-D$3)*10))),1))</f>
        <v>6.9</v>
      </c>
      <c r="E129" s="231">
        <f t="shared" si="34"/>
        <v>6</v>
      </c>
      <c r="F129" s="230">
        <f>IF('Indicator Data'!AZ129="No data","x",ROUND(IF('Indicator Data'!AZ129&gt;F$4,10,IF('Indicator Data'!AZ129&lt;F$3,0,10-(F$4-'Indicator Data'!AZ129)/(F$4-F$3)*10)),1))</f>
        <v>5.7</v>
      </c>
      <c r="G129" s="230">
        <f>IF('Indicator Data'!BA129="No data","x",ROUND(IF('Indicator Data'!BA129&gt;G$4,10,IF('Indicator Data'!BA129&lt;G$3,0,10-(G$4-'Indicator Data'!BA129)/(G$4-G$3)*10)),1))</f>
        <v>5.3</v>
      </c>
      <c r="H129" s="231">
        <f t="shared" si="35"/>
        <v>5.5</v>
      </c>
      <c r="I129" s="232">
        <f>SUM(IF('Indicator Data'!AN129=0,0,'Indicator Data'!AN129),SUM('Indicator Data'!AO129:AP129))</f>
        <v>379.12238199999996</v>
      </c>
      <c r="J129" s="232">
        <f>I129/'Indicator Data'!CA129*1000000</f>
        <v>57.229872682749658</v>
      </c>
      <c r="K129" s="230">
        <f t="shared" si="41"/>
        <v>1.1000000000000001</v>
      </c>
      <c r="L129" s="230">
        <f>IF('Indicator Data'!AQ129="No data","x",ROUND(IF('Indicator Data'!AQ129&gt;L$4,10,IF('Indicator Data'!AQ129&lt;L$3,0,10-(L$4-'Indicator Data'!AQ129)/(L$4-L$3)*10)),1))</f>
        <v>2.1</v>
      </c>
      <c r="M129" s="230">
        <f>IF('Indicator Data'!AR129="No data","x",IF('Indicator Data'!AR129=0,0,ROUND(IF('Indicator Data'!AR129&gt;M$4,10,IF('Indicator Data'!AR129&lt;M$3,0,10-(M$4-'Indicator Data'!AR129)/(M$4-M$3)*10)),1)))</f>
        <v>4.9000000000000004</v>
      </c>
      <c r="N129" s="231">
        <f t="shared" si="36"/>
        <v>2.7</v>
      </c>
      <c r="O129" s="233">
        <f t="shared" si="37"/>
        <v>5.0999999999999996</v>
      </c>
      <c r="P129" s="234">
        <f>IF(AND('Indicator Data'!BE129="No data",'Indicator Data'!BF129="No data"),0,SUM('Indicator Data'!BE129:BG129)/1000)</f>
        <v>0.47199999999999998</v>
      </c>
      <c r="Q129" s="230">
        <f t="shared" si="42"/>
        <v>0</v>
      </c>
      <c r="R129" s="235">
        <f>P129*1000/'Indicator Data'!CA129</f>
        <v>7.1250079628002133E-5</v>
      </c>
      <c r="S129" s="230">
        <f t="shared" si="43"/>
        <v>1.7</v>
      </c>
      <c r="T129" s="236">
        <f t="shared" si="38"/>
        <v>0.9</v>
      </c>
      <c r="U129" s="237">
        <f>IF('Indicator Data'!AV129="No data","x",ROUND(IF('Indicator Data'!AV129&gt;U$4,10,IF('Indicator Data'!AV129&lt;U$3,0,10-(U$4-'Indicator Data'!AV129)/(U$4-U$3)*10)),1))</f>
        <v>0.4</v>
      </c>
      <c r="V129" s="237">
        <f>IF('Indicator Data'!AW129="No data","x",IF('Indicator Data'!AW129=0,0,ROUND(IF('Indicator Data'!AW129&gt;V$4,10,IF('Indicator Data'!AW129&lt;V$3,0,10-(V$4-'Indicator Data'!AW129)/(V$4-V$3)*10)),1)))</f>
        <v>0.3</v>
      </c>
      <c r="W129" s="230">
        <f t="shared" si="39"/>
        <v>0.35</v>
      </c>
      <c r="X129" s="230">
        <f>IF('Indicator Data'!AU129="No data","x",ROUND(IF('Indicator Data'!AU129&gt;X$4,10,IF('Indicator Data'!AU129&lt;X$3,0,10-(X$4-'Indicator Data'!AU129)/(X$4-X$3)*10)),1))</f>
        <v>0.8</v>
      </c>
      <c r="Y129" s="230">
        <f>IF('Indicator Data'!AX129="No data","x",ROUND(IF('Indicator Data'!AX129&gt;Y$4,10,IF('Indicator Data'!AX129&lt;Y$3,0,10-(Y$4-'Indicator Data'!AX129)/(Y$4-Y$3)*10)),1))</f>
        <v>0.2</v>
      </c>
      <c r="Z129" s="235">
        <f>IF('Indicator Data'!AY129="No data","x",IF(('Indicator Data'!AY129/'Indicator Data'!CA129)&gt;1,1,IF('Indicator Data'!AY129&gt;'Indicator Data'!AY129,1,'Indicator Data'!AY129/'Indicator Data'!CA129)))</f>
        <v>0.24320142910752934</v>
      </c>
      <c r="AA129" s="230">
        <f t="shared" si="44"/>
        <v>2.7</v>
      </c>
      <c r="AB129" s="238">
        <f t="shared" si="45"/>
        <v>1</v>
      </c>
      <c r="AC129" s="230">
        <f>IF('Indicator Data'!AS129="No data","x",ROUND(IF('Indicator Data'!AS129&gt;AC$4,10,IF('Indicator Data'!AS129&lt;AC$3,0,10-(AC$4-'Indicator Data'!AS129)/(AC$4-AC$3)*10)),1))</f>
        <v>1.3</v>
      </c>
      <c r="AD129" s="230">
        <f>IF('Indicator Data'!AT129="No data","x",ROUND(IF('Indicator Data'!AT129&gt;AD$4,10,IF('Indicator Data'!AT129&lt;AD$3,0,10-(AD$4-'Indicator Data'!AT129)/(AD$4-AD$3)*10)),1))</f>
        <v>1</v>
      </c>
      <c r="AE129" s="238">
        <f t="shared" si="40"/>
        <v>1.2</v>
      </c>
      <c r="AF129" s="234">
        <f>('Indicator Data'!BD129+'Indicator Data'!BC129*0.5+'Indicator Data'!BB129*0.25)/1000</f>
        <v>488.62824999999998</v>
      </c>
      <c r="AG129" s="239">
        <f>AF129*1000/'Indicator Data'!CA129</f>
        <v>7.3760173137693494E-2</v>
      </c>
      <c r="AH129" s="238">
        <f t="shared" si="46"/>
        <v>7.4</v>
      </c>
      <c r="AI129" s="230">
        <f>IF('Indicator Data'!BH129="No data","x",ROUND(IF('Indicator Data'!BH129&lt;$AI$3,10,IF('Indicator Data'!BH129&gt;$AI$4,0,($AI$4-'Indicator Data'!BH129)/($AI$4-$AI$3)*10)),1))</f>
        <v>5.0999999999999996</v>
      </c>
      <c r="AJ129" s="230">
        <f>IF('Indicator Data'!BI129="No data","x",ROUND(IF('Indicator Data'!BI129&gt;$AJ$4,10,IF('Indicator Data'!BI129&lt;$AJ$3,0,10-($AJ$4-'Indicator Data'!BI129)/($AJ$4-$AJ$3)*10)),1))</f>
        <v>4.8</v>
      </c>
      <c r="AK129" s="238">
        <f t="shared" si="47"/>
        <v>5</v>
      </c>
      <c r="AL129" s="236">
        <f t="shared" si="48"/>
        <v>4.2</v>
      </c>
      <c r="AM129" s="240">
        <f t="shared" si="49"/>
        <v>2.7</v>
      </c>
    </row>
    <row r="130" spans="1:39" s="2" customFormat="1">
      <c r="A130" s="205" t="str">
        <f>'Indicator Data'!A130</f>
        <v>Niger</v>
      </c>
      <c r="B130" s="206" t="str">
        <f>'Indicator Data'!B130</f>
        <v>NER</v>
      </c>
      <c r="C130" s="241">
        <f>ROUND(IF('Indicator Data'!AL130="No data",IF((0.1022*LN('Indicator Data'!BZ130)-0.1711)&gt;C$4,0,IF((0.1022*LN('Indicator Data'!BZ130)-0.1711)&lt;C$3,10,(C$4-(0.1022*LN('Indicator Data'!BZ130)-0.1711))/(C$4-C$3)*10)),IF('Indicator Data'!AL130&gt;C$4,0,IF('Indicator Data'!AL130&lt;C$3,10,(C$4-'Indicator Data'!AL130)/(C$4-C$3)*10))),1)</f>
        <v>10</v>
      </c>
      <c r="D130" s="230">
        <f>IF('Indicator Data'!AM130="No data","x",ROUND((IF(LOG('Indicator Data'!AM130*1000)&gt;D$4,10,IF(LOG('Indicator Data'!AM130*1000)&lt;D$3,0,10-(D$4-LOG('Indicator Data'!AM130*1000))/(D$4-D$3)*10))),1))</f>
        <v>10</v>
      </c>
      <c r="E130" s="231">
        <f t="shared" si="34"/>
        <v>10</v>
      </c>
      <c r="F130" s="230">
        <f>IF('Indicator Data'!AZ130="No data","x",ROUND(IF('Indicator Data'!AZ130&gt;F$4,10,IF('Indicator Data'!AZ130&lt;F$3,0,10-(F$4-'Indicator Data'!AZ130)/(F$4-F$3)*10)),1))</f>
        <v>8.6</v>
      </c>
      <c r="G130" s="230">
        <f>IF('Indicator Data'!BA130="No data","x",ROUND(IF('Indicator Data'!BA130&gt;G$4,10,IF('Indicator Data'!BA130&lt;G$3,0,10-(G$4-'Indicator Data'!BA130)/(G$4-G$3)*10)),1))</f>
        <v>2.2999999999999998</v>
      </c>
      <c r="H130" s="231">
        <f t="shared" si="35"/>
        <v>5.5</v>
      </c>
      <c r="I130" s="232">
        <f>SUM(IF('Indicator Data'!AN130=0,0,'Indicator Data'!AN130),SUM('Indicator Data'!AO130:AP130))</f>
        <v>2045.235306</v>
      </c>
      <c r="J130" s="232">
        <f>I130/'Indicator Data'!CA130*1000000</f>
        <v>84.490687016568515</v>
      </c>
      <c r="K130" s="230">
        <f t="shared" si="41"/>
        <v>1.7</v>
      </c>
      <c r="L130" s="230">
        <f>IF('Indicator Data'!AQ130="No data","x",ROUND(IF('Indicator Data'!AQ130&gt;L$4,10,IF('Indicator Data'!AQ130&lt;L$3,0,10-(L$4-'Indicator Data'!AQ130)/(L$4-L$3)*10)),1))</f>
        <v>7.4</v>
      </c>
      <c r="M130" s="230">
        <f>IF('Indicator Data'!AR130="No data","x",IF('Indicator Data'!AR130=0,0,ROUND(IF('Indicator Data'!AR130&gt;M$4,10,IF('Indicator Data'!AR130&lt;M$3,0,10-(M$4-'Indicator Data'!AR130)/(M$4-M$3)*10)),1)))</f>
        <v>0.7</v>
      </c>
      <c r="N130" s="231">
        <f t="shared" si="36"/>
        <v>3.3</v>
      </c>
      <c r="O130" s="233">
        <f t="shared" si="37"/>
        <v>7.2</v>
      </c>
      <c r="P130" s="234">
        <f>IF(AND('Indicator Data'!BE130="No data",'Indicator Data'!BF130="No data"),0,SUM('Indicator Data'!BE130:BG130)/1000)</f>
        <v>513.61300000000006</v>
      </c>
      <c r="Q130" s="230">
        <f t="shared" si="42"/>
        <v>9</v>
      </c>
      <c r="R130" s="235">
        <f>P130*1000/'Indicator Data'!CA130</f>
        <v>2.1217859433256239E-2</v>
      </c>
      <c r="S130" s="230">
        <f t="shared" si="43"/>
        <v>6.8</v>
      </c>
      <c r="T130" s="236">
        <f t="shared" si="38"/>
        <v>7.9</v>
      </c>
      <c r="U130" s="237">
        <f>IF('Indicator Data'!AV130="No data","x",ROUND(IF('Indicator Data'!AV130&gt;U$4,10,IF('Indicator Data'!AV130&lt;U$3,0,10-(U$4-'Indicator Data'!AV130)/(U$4-U$3)*10)),1))</f>
        <v>0.4</v>
      </c>
      <c r="V130" s="237">
        <f>IF('Indicator Data'!AW130="No data","x",IF('Indicator Data'!AW130=0,0,ROUND(IF('Indicator Data'!AW130&gt;V$4,10,IF('Indicator Data'!AW130&lt;V$3,0,10-(V$4-'Indicator Data'!AW130)/(V$4-V$3)*10)),1)))</f>
        <v>0.3</v>
      </c>
      <c r="W130" s="230">
        <f t="shared" si="39"/>
        <v>0.35</v>
      </c>
      <c r="X130" s="230">
        <f>IF('Indicator Data'!AU130="No data","x",ROUND(IF('Indicator Data'!AU130&gt;X$4,10,IF('Indicator Data'!AU130&lt;X$3,0,10-(X$4-'Indicator Data'!AU130)/(X$4-X$3)*10)),1))</f>
        <v>1.5</v>
      </c>
      <c r="Y130" s="230">
        <f>IF('Indicator Data'!AX130="No data","x",ROUND(IF('Indicator Data'!AX130&gt;Y$4,10,IF('Indicator Data'!AX130&lt;Y$3,0,10-(Y$4-'Indicator Data'!AX130)/(Y$4-Y$3)*10)),1))</f>
        <v>8.9</v>
      </c>
      <c r="Z130" s="235">
        <f>IF('Indicator Data'!AY130="No data","x",IF(('Indicator Data'!AY130/'Indicator Data'!CA130)&gt;1,1,IF('Indicator Data'!AY130&gt;'Indicator Data'!AY130,1,'Indicator Data'!AY130/'Indicator Data'!CA130)))</f>
        <v>0.58026427133452163</v>
      </c>
      <c r="AA130" s="230">
        <f t="shared" si="44"/>
        <v>6.4</v>
      </c>
      <c r="AB130" s="238">
        <f t="shared" si="45"/>
        <v>4.3</v>
      </c>
      <c r="AC130" s="230">
        <f>IF('Indicator Data'!AS130="No data","x",ROUND(IF('Indicator Data'!AS130&gt;AC$4,10,IF('Indicator Data'!AS130&lt;AC$3,0,10-(AC$4-'Indicator Data'!AS130)/(AC$4-AC$3)*10)),1))</f>
        <v>6.2</v>
      </c>
      <c r="AD130" s="230">
        <f>IF('Indicator Data'!AT130="No data","x",ROUND(IF('Indicator Data'!AT130&gt;AD$4,10,IF('Indicator Data'!AT130&lt;AD$3,0,10-(AD$4-'Indicator Data'!AT130)/(AD$4-AD$3)*10)),1))</f>
        <v>8.3000000000000007</v>
      </c>
      <c r="AE130" s="238">
        <f t="shared" si="40"/>
        <v>7.3</v>
      </c>
      <c r="AF130" s="234">
        <f>('Indicator Data'!BD130+'Indicator Data'!BC130*0.5+'Indicator Data'!BB130*0.25)/1000</f>
        <v>2316.5990000000002</v>
      </c>
      <c r="AG130" s="239">
        <f>AF130*1000/'Indicator Data'!CA130</f>
        <v>9.5700988770186818E-2</v>
      </c>
      <c r="AH130" s="238">
        <f t="shared" si="46"/>
        <v>9.6</v>
      </c>
      <c r="AI130" s="230">
        <f>IF('Indicator Data'!BH130="No data","x",ROUND(IF('Indicator Data'!BH130&lt;$AI$3,10,IF('Indicator Data'!BH130&gt;$AI$4,0,($AI$4-'Indicator Data'!BH130)/($AI$4-$AI$3)*10)),1))</f>
        <v>3.5</v>
      </c>
      <c r="AJ130" s="230">
        <f>IF('Indicator Data'!BI130="No data","x",ROUND(IF('Indicator Data'!BI130&gt;$AJ$4,10,IF('Indicator Data'!BI130&lt;$AJ$3,0,10-($AJ$4-'Indicator Data'!BI130)/($AJ$4-$AJ$3)*10)),1))</f>
        <v>3.3</v>
      </c>
      <c r="AK130" s="238">
        <f t="shared" si="47"/>
        <v>3.4</v>
      </c>
      <c r="AL130" s="236">
        <f t="shared" si="48"/>
        <v>6.9</v>
      </c>
      <c r="AM130" s="240">
        <f t="shared" si="49"/>
        <v>7.4</v>
      </c>
    </row>
    <row r="131" spans="1:39" s="2" customFormat="1">
      <c r="A131" s="205" t="str">
        <f>'Indicator Data'!A131</f>
        <v>Nigeria</v>
      </c>
      <c r="B131" s="206" t="str">
        <f>'Indicator Data'!B131</f>
        <v>NGA</v>
      </c>
      <c r="C131" s="241">
        <f>ROUND(IF('Indicator Data'!AL131="No data",IF((0.1022*LN('Indicator Data'!BZ131)-0.1711)&gt;C$4,0,IF((0.1022*LN('Indicator Data'!BZ131)-0.1711)&lt;C$3,10,(C$4-(0.1022*LN('Indicator Data'!BZ131)-0.1711))/(C$4-C$3)*10)),IF('Indicator Data'!AL131&gt;C$4,0,IF('Indicator Data'!AL131&lt;C$3,10,(C$4-'Indicator Data'!AL131)/(C$4-C$3)*10))),1)</f>
        <v>7.2</v>
      </c>
      <c r="D131" s="230">
        <f>IF('Indicator Data'!AM131="No data","x",ROUND((IF(LOG('Indicator Data'!AM131*1000)&gt;D$4,10,IF(LOG('Indicator Data'!AM131*1000)&lt;D$3,0,10-(D$4-LOG('Indicator Data'!AM131*1000))/(D$4-D$3)*10))),1))</f>
        <v>8.9</v>
      </c>
      <c r="E131" s="231">
        <f t="shared" si="34"/>
        <v>8.1999999999999993</v>
      </c>
      <c r="F131" s="230" t="str">
        <f>IF('Indicator Data'!AZ131="No data","x",ROUND(IF('Indicator Data'!AZ131&gt;F$4,10,IF('Indicator Data'!AZ131&lt;F$3,0,10-(F$4-'Indicator Data'!AZ131)/(F$4-F$3)*10)),1))</f>
        <v>x</v>
      </c>
      <c r="G131" s="230">
        <f>IF('Indicator Data'!BA131="No data","x",ROUND(IF('Indicator Data'!BA131&gt;G$4,10,IF('Indicator Data'!BA131&lt;G$3,0,10-(G$4-'Indicator Data'!BA131)/(G$4-G$3)*10)),1))</f>
        <v>2.5</v>
      </c>
      <c r="H131" s="231">
        <f t="shared" si="35"/>
        <v>2.5</v>
      </c>
      <c r="I131" s="232">
        <f>SUM(IF('Indicator Data'!AN131=0,0,'Indicator Data'!AN131),SUM('Indicator Data'!AO131:AP131))</f>
        <v>5192.6503240000002</v>
      </c>
      <c r="J131" s="232">
        <f>I131/'Indicator Data'!CA131*1000000</f>
        <v>25.189971511876564</v>
      </c>
      <c r="K131" s="230">
        <f t="shared" si="41"/>
        <v>0.5</v>
      </c>
      <c r="L131" s="230">
        <f>IF('Indicator Data'!AQ131="No data","x",ROUND(IF('Indicator Data'!AQ131&gt;L$4,10,IF('Indicator Data'!AQ131&lt;L$3,0,10-(L$4-'Indicator Data'!AQ131)/(L$4-L$3)*10)),1))</f>
        <v>0.5</v>
      </c>
      <c r="M131" s="230">
        <f>IF('Indicator Data'!AR131="No data","x",IF('Indicator Data'!AR131=0,0,ROUND(IF('Indicator Data'!AR131&gt;M$4,10,IF('Indicator Data'!AR131&lt;M$3,0,10-(M$4-'Indicator Data'!AR131)/(M$4-M$3)*10)),1)))</f>
        <v>1.3</v>
      </c>
      <c r="N131" s="231">
        <f t="shared" si="36"/>
        <v>0.8</v>
      </c>
      <c r="O131" s="233">
        <f t="shared" si="37"/>
        <v>4.9000000000000004</v>
      </c>
      <c r="P131" s="234">
        <f>IF(AND('Indicator Data'!BE131="No data",'Indicator Data'!BF131="No data"),0,SUM('Indicator Data'!BE131:BG131)/1000)</f>
        <v>2811.203</v>
      </c>
      <c r="Q131" s="230">
        <f t="shared" si="42"/>
        <v>10</v>
      </c>
      <c r="R131" s="235">
        <f>P131*1000/'Indicator Data'!CA131</f>
        <v>1.3637375726380978E-2</v>
      </c>
      <c r="S131" s="230">
        <f t="shared" si="43"/>
        <v>6.1</v>
      </c>
      <c r="T131" s="236">
        <f t="shared" si="38"/>
        <v>8.1</v>
      </c>
      <c r="U131" s="237">
        <f>IF('Indicator Data'!AV131="No data","x",ROUND(IF('Indicator Data'!AV131&gt;U$4,10,IF('Indicator Data'!AV131&lt;U$3,0,10-(U$4-'Indicator Data'!AV131)/(U$4-U$3)*10)),1))</f>
        <v>2.6</v>
      </c>
      <c r="V131" s="237">
        <f>IF('Indicator Data'!AW131="No data","x",IF('Indicator Data'!AW131=0,0,ROUND(IF('Indicator Data'!AW131&gt;V$4,10,IF('Indicator Data'!AW131&lt;V$3,0,10-(V$4-'Indicator Data'!AW131)/(V$4-V$3)*10)),1)))</f>
        <v>2.6</v>
      </c>
      <c r="W131" s="230">
        <f t="shared" si="39"/>
        <v>2.6</v>
      </c>
      <c r="X131" s="230">
        <f>IF('Indicator Data'!AU131="No data","x",ROUND(IF('Indicator Data'!AU131&gt;X$4,10,IF('Indicator Data'!AU131&lt;X$3,0,10-(X$4-'Indicator Data'!AU131)/(X$4-X$3)*10)),1))</f>
        <v>4</v>
      </c>
      <c r="Y131" s="230">
        <f>IF('Indicator Data'!AX131="No data","x",ROUND(IF('Indicator Data'!AX131&gt;Y$4,10,IF('Indicator Data'!AX131&lt;Y$3,0,10-(Y$4-'Indicator Data'!AX131)/(Y$4-Y$3)*10)),1))</f>
        <v>7.3</v>
      </c>
      <c r="Z131" s="235">
        <f>IF('Indicator Data'!AY131="No data","x",IF(('Indicator Data'!AY131/'Indicator Data'!CA131)&gt;1,1,IF('Indicator Data'!AY131&gt;'Indicator Data'!AY131,1,'Indicator Data'!AY131/'Indicator Data'!CA131)))</f>
        <v>0.65268981061847187</v>
      </c>
      <c r="AA131" s="230">
        <f t="shared" si="44"/>
        <v>7.3</v>
      </c>
      <c r="AB131" s="238">
        <f t="shared" si="45"/>
        <v>5.3</v>
      </c>
      <c r="AC131" s="230">
        <f>IF('Indicator Data'!AS131="No data","x",ROUND(IF('Indicator Data'!AS131&gt;AC$4,10,IF('Indicator Data'!AS131&lt;AC$3,0,10-(AC$4-'Indicator Data'!AS131)/(AC$4-AC$3)*10)),1))</f>
        <v>9</v>
      </c>
      <c r="AD131" s="230">
        <f>IF('Indicator Data'!AT131="No data","x",ROUND(IF('Indicator Data'!AT131&gt;AD$4,10,IF('Indicator Data'!AT131&lt;AD$3,0,10-(AD$4-'Indicator Data'!AT131)/(AD$4-AD$3)*10)),1))</f>
        <v>4.8</v>
      </c>
      <c r="AE131" s="238">
        <f t="shared" si="40"/>
        <v>6.9</v>
      </c>
      <c r="AF131" s="234">
        <f>('Indicator Data'!BD131+'Indicator Data'!BC131*0.5+'Indicator Data'!BB131*0.25)/1000</f>
        <v>133.77449999999999</v>
      </c>
      <c r="AG131" s="239">
        <f>AF131*1000/'Indicator Data'!CA131</f>
        <v>6.4895104306190348E-4</v>
      </c>
      <c r="AH131" s="238">
        <f t="shared" si="46"/>
        <v>0.1</v>
      </c>
      <c r="AI131" s="230">
        <f>IF('Indicator Data'!BH131="No data","x",ROUND(IF('Indicator Data'!BH131&lt;$AI$3,10,IF('Indicator Data'!BH131&gt;$AI$4,0,($AI$4-'Indicator Data'!BH131)/($AI$4-$AI$3)*10)),1))</f>
        <v>4.3</v>
      </c>
      <c r="AJ131" s="230">
        <f>IF('Indicator Data'!BI131="No data","x",ROUND(IF('Indicator Data'!BI131&gt;$AJ$4,10,IF('Indicator Data'!BI131&lt;$AJ$3,0,10-($AJ$4-'Indicator Data'!BI131)/($AJ$4-$AJ$3)*10)),1))</f>
        <v>3.2</v>
      </c>
      <c r="AK131" s="238">
        <f t="shared" si="47"/>
        <v>3.8</v>
      </c>
      <c r="AL131" s="236">
        <f t="shared" si="48"/>
        <v>4.4000000000000004</v>
      </c>
      <c r="AM131" s="240">
        <f t="shared" si="49"/>
        <v>6.6</v>
      </c>
    </row>
    <row r="132" spans="1:39" s="2" customFormat="1">
      <c r="A132" s="205" t="str">
        <f>'Indicator Data'!A132</f>
        <v>North Macedonia</v>
      </c>
      <c r="B132" s="206" t="str">
        <f>'Indicator Data'!B132</f>
        <v>MKD</v>
      </c>
      <c r="C132" s="241">
        <f>ROUND(IF('Indicator Data'!AL132="No data",IF((0.1022*LN('Indicator Data'!BZ132)-0.1711)&gt;C$4,0,IF((0.1022*LN('Indicator Data'!BZ132)-0.1711)&lt;C$3,10,(C$4-(0.1022*LN('Indicator Data'!BZ132)-0.1711))/(C$4-C$3)*10)),IF('Indicator Data'!AL132&gt;C$4,0,IF('Indicator Data'!AL132&lt;C$3,10,(C$4-'Indicator Data'!AL132)/(C$4-C$3)*10))),1)</f>
        <v>2.5</v>
      </c>
      <c r="D132" s="230">
        <f>IF('Indicator Data'!AM132="No data","x",ROUND((IF(LOG('Indicator Data'!AM132*1000)&gt;D$4,10,IF(LOG('Indicator Data'!AM132*1000)&lt;D$3,0,10-(D$4-LOG('Indicator Data'!AM132*1000))/(D$4-D$3)*10))),1))</f>
        <v>3.6</v>
      </c>
      <c r="E132" s="231">
        <f t="shared" si="34"/>
        <v>3.1</v>
      </c>
      <c r="F132" s="230">
        <f>IF('Indicator Data'!AZ132="No data","x",ROUND(IF('Indicator Data'!AZ132&gt;F$4,10,IF('Indicator Data'!AZ132&lt;F$3,0,10-(F$4-'Indicator Data'!AZ132)/(F$4-F$3)*10)),1))</f>
        <v>1.9</v>
      </c>
      <c r="G132" s="230">
        <f>IF('Indicator Data'!BA132="No data","x",ROUND(IF('Indicator Data'!BA132&gt;G$4,10,IF('Indicator Data'!BA132&lt;G$3,0,10-(G$4-'Indicator Data'!BA132)/(G$4-G$3)*10)),1))</f>
        <v>2</v>
      </c>
      <c r="H132" s="231">
        <f t="shared" si="35"/>
        <v>2</v>
      </c>
      <c r="I132" s="232">
        <f>SUM(IF('Indicator Data'!AN132=0,0,'Indicator Data'!AN132),SUM('Indicator Data'!AO132:AP132))</f>
        <v>141.82917799999998</v>
      </c>
      <c r="J132" s="232">
        <f>I132/'Indicator Data'!CA132*1000000</f>
        <v>68.076480526836193</v>
      </c>
      <c r="K132" s="230">
        <f t="shared" si="41"/>
        <v>1.4</v>
      </c>
      <c r="L132" s="230">
        <f>IF('Indicator Data'!AQ132="No data","x",ROUND(IF('Indicator Data'!AQ132&gt;L$4,10,IF('Indicator Data'!AQ132&lt;L$3,0,10-(L$4-'Indicator Data'!AQ132)/(L$4-L$3)*10)),1))</f>
        <v>0.8</v>
      </c>
      <c r="M132" s="230">
        <f>IF('Indicator Data'!AR132="No data","x",IF('Indicator Data'!AR132=0,0,ROUND(IF('Indicator Data'!AR132&gt;M$4,10,IF('Indicator Data'!AR132&lt;M$3,0,10-(M$4-'Indicator Data'!AR132)/(M$4-M$3)*10)),1)))</f>
        <v>1.1000000000000001</v>
      </c>
      <c r="N132" s="231">
        <f t="shared" si="36"/>
        <v>1.1000000000000001</v>
      </c>
      <c r="O132" s="233">
        <f t="shared" si="37"/>
        <v>2.2999999999999998</v>
      </c>
      <c r="P132" s="234">
        <f>IF(AND('Indicator Data'!BE132="No data",'Indicator Data'!BF132="No data"),0,SUM('Indicator Data'!BE132:BG132)/1000)</f>
        <v>0.65100000000000002</v>
      </c>
      <c r="Q132" s="230">
        <f t="shared" si="42"/>
        <v>0</v>
      </c>
      <c r="R132" s="235">
        <f>P132*1000/'Indicator Data'!CA132</f>
        <v>3.1247300060478647E-4</v>
      </c>
      <c r="S132" s="230">
        <f t="shared" si="43"/>
        <v>2.4</v>
      </c>
      <c r="T132" s="236">
        <f t="shared" si="38"/>
        <v>1.2</v>
      </c>
      <c r="U132" s="237" t="str">
        <f>IF('Indicator Data'!AV132="No data","x",ROUND(IF('Indicator Data'!AV132&gt;U$4,10,IF('Indicator Data'!AV132&lt;U$3,0,10-(U$4-'Indicator Data'!AV132)/(U$4-U$3)*10)),1))</f>
        <v>x</v>
      </c>
      <c r="V132" s="237" t="str">
        <f>IF('Indicator Data'!AW132="No data","x",IF('Indicator Data'!AW132=0,0,ROUND(IF('Indicator Data'!AW132&gt;V$4,10,IF('Indicator Data'!AW132&lt;V$3,0,10-(V$4-'Indicator Data'!AW132)/(V$4-V$3)*10)),1)))</f>
        <v>x</v>
      </c>
      <c r="W132" s="230" t="str">
        <f t="shared" si="39"/>
        <v>x</v>
      </c>
      <c r="X132" s="230">
        <f>IF('Indicator Data'!AU132="No data","x",ROUND(IF('Indicator Data'!AU132&gt;X$4,10,IF('Indicator Data'!AU132&lt;X$3,0,10-(X$4-'Indicator Data'!AU132)/(X$4-X$3)*10)),1))</f>
        <v>0.2</v>
      </c>
      <c r="Y132" s="230" t="str">
        <f>IF('Indicator Data'!AX132="No data","x",ROUND(IF('Indicator Data'!AX132&gt;Y$4,10,IF('Indicator Data'!AX132&lt;Y$3,0,10-(Y$4-'Indicator Data'!AX132)/(Y$4-Y$3)*10)),1))</f>
        <v>x</v>
      </c>
      <c r="Z132" s="235">
        <f>IF('Indicator Data'!AY132="No data","x",IF(('Indicator Data'!AY132/'Indicator Data'!CA132)&gt;1,1,IF('Indicator Data'!AY132&gt;'Indicator Data'!AY132,1,'Indicator Data'!AY132/'Indicator Data'!CA132)))</f>
        <v>0</v>
      </c>
      <c r="AA132" s="230">
        <f t="shared" si="44"/>
        <v>0</v>
      </c>
      <c r="AB132" s="238">
        <f t="shared" si="45"/>
        <v>0.1</v>
      </c>
      <c r="AC132" s="230">
        <f>IF('Indicator Data'!AS132="No data","x",ROUND(IF('Indicator Data'!AS132&gt;AC$4,10,IF('Indicator Data'!AS132&lt;AC$3,0,10-(AC$4-'Indicator Data'!AS132)/(AC$4-AC$3)*10)),1))</f>
        <v>0.5</v>
      </c>
      <c r="AD132" s="230">
        <f>IF('Indicator Data'!AT132="No data","x",ROUND(IF('Indicator Data'!AT132&gt;AD$4,10,IF('Indicator Data'!AT132&lt;AD$3,0,10-(AD$4-'Indicator Data'!AT132)/(AD$4-AD$3)*10)),1))</f>
        <v>0.3</v>
      </c>
      <c r="AE132" s="238">
        <f t="shared" si="40"/>
        <v>0.4</v>
      </c>
      <c r="AF132" s="234">
        <f>('Indicator Data'!BD132+'Indicator Data'!BC132*0.5+'Indicator Data'!BB132*0.25)/1000</f>
        <v>5</v>
      </c>
      <c r="AG132" s="239">
        <f>AF132*1000/'Indicator Data'!CA132</f>
        <v>2.3999462412041968E-3</v>
      </c>
      <c r="AH132" s="238">
        <f t="shared" si="46"/>
        <v>0.2</v>
      </c>
      <c r="AI132" s="230">
        <f>IF('Indicator Data'!BH132="No data","x",ROUND(IF('Indicator Data'!BH132&lt;$AI$3,10,IF('Indicator Data'!BH132&gt;$AI$4,0,($AI$4-'Indicator Data'!BH132)/($AI$4-$AI$3)*10)),1))</f>
        <v>3.5</v>
      </c>
      <c r="AJ132" s="230">
        <f>IF('Indicator Data'!BI132="No data","x",ROUND(IF('Indicator Data'!BI132&gt;$AJ$4,10,IF('Indicator Data'!BI132&lt;$AJ$3,0,10-($AJ$4-'Indicator Data'!BI132)/($AJ$4-$AJ$3)*10)),1))</f>
        <v>0</v>
      </c>
      <c r="AK132" s="238">
        <f t="shared" si="47"/>
        <v>1.8</v>
      </c>
      <c r="AL132" s="236">
        <f t="shared" si="48"/>
        <v>0.6</v>
      </c>
      <c r="AM132" s="240">
        <f t="shared" si="49"/>
        <v>0.9</v>
      </c>
    </row>
    <row r="133" spans="1:39" s="2" customFormat="1">
      <c r="A133" s="205" t="str">
        <f>'Indicator Data'!A133</f>
        <v>Norway</v>
      </c>
      <c r="B133" s="206" t="str">
        <f>'Indicator Data'!B133</f>
        <v>NOR</v>
      </c>
      <c r="C133" s="241">
        <f>ROUND(IF('Indicator Data'!AL133="No data",IF((0.1022*LN('Indicator Data'!BZ133)-0.1711)&gt;C$4,0,IF((0.1022*LN('Indicator Data'!BZ133)-0.1711)&lt;C$3,10,(C$4-(0.1022*LN('Indicator Data'!BZ133)-0.1711))/(C$4-C$3)*10)),IF('Indicator Data'!AL133&gt;C$4,0,IF('Indicator Data'!AL133&lt;C$3,10,(C$4-'Indicator Data'!AL133)/(C$4-C$3)*10))),1)</f>
        <v>0</v>
      </c>
      <c r="D133" s="230" t="str">
        <f>IF('Indicator Data'!AM133="No data","x",ROUND((IF(LOG('Indicator Data'!AM133*1000)&gt;D$4,10,IF(LOG('Indicator Data'!AM133*1000)&lt;D$3,0,10-(D$4-LOG('Indicator Data'!AM133*1000))/(D$4-D$3)*10))),1))</f>
        <v>x</v>
      </c>
      <c r="E133" s="231">
        <f t="shared" si="34"/>
        <v>0</v>
      </c>
      <c r="F133" s="230">
        <f>IF('Indicator Data'!AZ133="No data","x",ROUND(IF('Indicator Data'!AZ133&gt;F$4,10,IF('Indicator Data'!AZ133&lt;F$3,0,10-(F$4-'Indicator Data'!AZ133)/(F$4-F$3)*10)),1))</f>
        <v>0.6</v>
      </c>
      <c r="G133" s="230">
        <f>IF('Indicator Data'!BA133="No data","x",ROUND(IF('Indicator Data'!BA133&gt;G$4,10,IF('Indicator Data'!BA133&lt;G$3,0,10-(G$4-'Indicator Data'!BA133)/(G$4-G$3)*10)),1))</f>
        <v>0.7</v>
      </c>
      <c r="H133" s="231">
        <f t="shared" si="35"/>
        <v>0.7</v>
      </c>
      <c r="I133" s="232">
        <f>SUM(IF('Indicator Data'!AN133=0,0,'Indicator Data'!AN133),SUM('Indicator Data'!AO133:AP133))</f>
        <v>-10.521074</v>
      </c>
      <c r="J133" s="232">
        <f>I133/'Indicator Data'!CA133*1000000</f>
        <v>-1.9407128477201352</v>
      </c>
      <c r="K133" s="230">
        <f t="shared" si="41"/>
        <v>0</v>
      </c>
      <c r="L133" s="230" t="str">
        <f>IF('Indicator Data'!AQ133="No data","x",ROUND(IF('Indicator Data'!AQ133&gt;L$4,10,IF('Indicator Data'!AQ133&lt;L$3,0,10-(L$4-'Indicator Data'!AQ133)/(L$4-L$3)*10)),1))</f>
        <v>x</v>
      </c>
      <c r="M133" s="230">
        <f>IF('Indicator Data'!AR133="No data","x",IF('Indicator Data'!AR133=0,0,ROUND(IF('Indicator Data'!AR133&gt;M$4,10,IF('Indicator Data'!AR133&lt;M$3,0,10-(M$4-'Indicator Data'!AR133)/(M$4-M$3)*10)),1)))</f>
        <v>0.1</v>
      </c>
      <c r="N133" s="231">
        <f t="shared" si="36"/>
        <v>0.1</v>
      </c>
      <c r="O133" s="233">
        <f t="shared" si="37"/>
        <v>0.2</v>
      </c>
      <c r="P133" s="234">
        <f>IF(AND('Indicator Data'!BE133="No data",'Indicator Data'!BF133="No data"),0,SUM('Indicator Data'!BE133:BG133)/1000)</f>
        <v>50.795999999999999</v>
      </c>
      <c r="Q133" s="230">
        <f t="shared" si="42"/>
        <v>5.7</v>
      </c>
      <c r="R133" s="235">
        <f>P133*1000/'Indicator Data'!CA133</f>
        <v>9.3698086158116537E-3</v>
      </c>
      <c r="S133" s="230">
        <f t="shared" si="43"/>
        <v>5.5</v>
      </c>
      <c r="T133" s="236">
        <f t="shared" si="38"/>
        <v>5.6</v>
      </c>
      <c r="U133" s="237" t="str">
        <f>IF('Indicator Data'!AV133="No data","x",ROUND(IF('Indicator Data'!AV133&gt;U$4,10,IF('Indicator Data'!AV133&lt;U$3,0,10-(U$4-'Indicator Data'!AV133)/(U$4-U$3)*10)),1))</f>
        <v>x</v>
      </c>
      <c r="V133" s="237" t="str">
        <f>IF('Indicator Data'!AW133="No data","x",IF('Indicator Data'!AW133=0,0,ROUND(IF('Indicator Data'!AW133&gt;V$4,10,IF('Indicator Data'!AW133&lt;V$3,0,10-(V$4-'Indicator Data'!AW133)/(V$4-V$3)*10)),1)))</f>
        <v>x</v>
      </c>
      <c r="W133" s="230" t="str">
        <f t="shared" si="39"/>
        <v>x</v>
      </c>
      <c r="X133" s="230">
        <f>IF('Indicator Data'!AU133="No data","x",ROUND(IF('Indicator Data'!AU133&gt;X$4,10,IF('Indicator Data'!AU133&lt;X$3,0,10-(X$4-'Indicator Data'!AU133)/(X$4-X$3)*10)),1))</f>
        <v>0.1</v>
      </c>
      <c r="Y133" s="230" t="str">
        <f>IF('Indicator Data'!AX133="No data","x",ROUND(IF('Indicator Data'!AX133&gt;Y$4,10,IF('Indicator Data'!AX133&lt;Y$3,0,10-(Y$4-'Indicator Data'!AX133)/(Y$4-Y$3)*10)),1))</f>
        <v>x</v>
      </c>
      <c r="Z133" s="235">
        <f>IF('Indicator Data'!AY133="No data","x",IF(('Indicator Data'!AY133/'Indicator Data'!CA133)&gt;1,1,IF('Indicator Data'!AY133&gt;'Indicator Data'!AY133,1,'Indicator Data'!AY133/'Indicator Data'!CA133)))</f>
        <v>5.5337872760522408E-7</v>
      </c>
      <c r="AA133" s="230">
        <f t="shared" si="44"/>
        <v>0</v>
      </c>
      <c r="AB133" s="238">
        <f t="shared" si="45"/>
        <v>0.1</v>
      </c>
      <c r="AC133" s="230">
        <f>IF('Indicator Data'!AS133="No data","x",ROUND(IF('Indicator Data'!AS133&gt;AC$4,10,IF('Indicator Data'!AS133&lt;AC$3,0,10-(AC$4-'Indicator Data'!AS133)/(AC$4-AC$3)*10)),1))</f>
        <v>0.2</v>
      </c>
      <c r="AD133" s="230" t="str">
        <f>IF('Indicator Data'!AT133="No data","x",ROUND(IF('Indicator Data'!AT133&gt;AD$4,10,IF('Indicator Data'!AT133&lt;AD$3,0,10-(AD$4-'Indicator Data'!AT133)/(AD$4-AD$3)*10)),1))</f>
        <v>x</v>
      </c>
      <c r="AE133" s="238">
        <f t="shared" si="40"/>
        <v>0.2</v>
      </c>
      <c r="AF133" s="234">
        <f>('Indicator Data'!BD133+'Indicator Data'!BC133*0.5+'Indicator Data'!BB133*0.25)/1000</f>
        <v>0.54249999999999998</v>
      </c>
      <c r="AG133" s="239">
        <f>AF133*1000/'Indicator Data'!CA133</f>
        <v>1.0006931990861135E-4</v>
      </c>
      <c r="AH133" s="238">
        <f t="shared" si="46"/>
        <v>0</v>
      </c>
      <c r="AI133" s="230">
        <f>IF('Indicator Data'!BH133="No data","x",ROUND(IF('Indicator Data'!BH133&lt;$AI$3,10,IF('Indicator Data'!BH133&gt;$AI$4,0,($AI$4-'Indicator Data'!BH133)/($AI$4-$AI$3)*10)),1))</f>
        <v>2.4</v>
      </c>
      <c r="AJ133" s="230">
        <f>IF('Indicator Data'!BI133="No data","x",ROUND(IF('Indicator Data'!BI133&gt;$AJ$4,10,IF('Indicator Data'!BI133&lt;$AJ$3,0,10-($AJ$4-'Indicator Data'!BI133)/($AJ$4-$AJ$3)*10)),1))</f>
        <v>0</v>
      </c>
      <c r="AK133" s="238">
        <f t="shared" si="47"/>
        <v>1.2</v>
      </c>
      <c r="AL133" s="236">
        <f t="shared" si="48"/>
        <v>0.4</v>
      </c>
      <c r="AM133" s="240">
        <f t="shared" si="49"/>
        <v>3.4</v>
      </c>
    </row>
    <row r="134" spans="1:39" s="2" customFormat="1">
      <c r="A134" s="205" t="str">
        <f>'Indicator Data'!A134</f>
        <v>Oman</v>
      </c>
      <c r="B134" s="206" t="str">
        <f>'Indicator Data'!B134</f>
        <v>OMN</v>
      </c>
      <c r="C134" s="241">
        <f>ROUND(IF('Indicator Data'!AL134="No data",IF((0.1022*LN('Indicator Data'!BZ134)-0.1711)&gt;C$4,0,IF((0.1022*LN('Indicator Data'!BZ134)-0.1711)&lt;C$3,10,(C$4-(0.1022*LN('Indicator Data'!BZ134)-0.1711))/(C$4-C$3)*10)),IF('Indicator Data'!AL134&gt;C$4,0,IF('Indicator Data'!AL134&lt;C$3,10,(C$4-'Indicator Data'!AL134)/(C$4-C$3)*10))),1)</f>
        <v>1.7</v>
      </c>
      <c r="D134" s="230" t="str">
        <f>IF('Indicator Data'!AM134="No data","x",ROUND((IF(LOG('Indicator Data'!AM134*1000)&gt;D$4,10,IF(LOG('Indicator Data'!AM134*1000)&lt;D$3,0,10-(D$4-LOG('Indicator Data'!AM134*1000))/(D$4-D$3)*10))),1))</f>
        <v>x</v>
      </c>
      <c r="E134" s="231">
        <f t="shared" si="34"/>
        <v>1.7</v>
      </c>
      <c r="F134" s="230">
        <f>IF('Indicator Data'!AZ134="No data","x",ROUND(IF('Indicator Data'!AZ134&gt;F$4,10,IF('Indicator Data'!AZ134&lt;F$3,0,10-(F$4-'Indicator Data'!AZ134)/(F$4-F$3)*10)),1))</f>
        <v>4.0999999999999996</v>
      </c>
      <c r="G134" s="230" t="str">
        <f>IF('Indicator Data'!BA134="No data","x",ROUND(IF('Indicator Data'!BA134&gt;G$4,10,IF('Indicator Data'!BA134&lt;G$3,0,10-(G$4-'Indicator Data'!BA134)/(G$4-G$3)*10)),1))</f>
        <v>x</v>
      </c>
      <c r="H134" s="231">
        <f t="shared" si="35"/>
        <v>4.0999999999999996</v>
      </c>
      <c r="I134" s="232">
        <f>SUM(IF('Indicator Data'!AN134=0,0,'Indicator Data'!AN134),SUM('Indicator Data'!AO134:AP134))</f>
        <v>0.224913</v>
      </c>
      <c r="J134" s="232">
        <f>I134/'Indicator Data'!CA134*1000000</f>
        <v>4.4043400901809457E-2</v>
      </c>
      <c r="K134" s="230">
        <f t="shared" ref="K134:K165" si="50">IF(J134="x","x",ROUND(IF(J134&gt;K$4,10,IF(J134&lt;K$3,0,10-(K$4-J134)/(K$4-K$3)*10)),1))</f>
        <v>0</v>
      </c>
      <c r="L134" s="230" t="str">
        <f>IF('Indicator Data'!AQ134="No data","x",ROUND(IF('Indicator Data'!AQ134&gt;L$4,10,IF('Indicator Data'!AQ134&lt;L$3,0,10-(L$4-'Indicator Data'!AQ134)/(L$4-L$3)*10)),1))</f>
        <v>x</v>
      </c>
      <c r="M134" s="230">
        <f>IF('Indicator Data'!AR134="No data","x",IF('Indicator Data'!AR134=0,0,ROUND(IF('Indicator Data'!AR134&gt;M$4,10,IF('Indicator Data'!AR134&lt;M$3,0,10-(M$4-'Indicator Data'!AR134)/(M$4-M$3)*10)),1)))</f>
        <v>0</v>
      </c>
      <c r="N134" s="231">
        <f t="shared" si="36"/>
        <v>0</v>
      </c>
      <c r="O134" s="233">
        <f t="shared" si="37"/>
        <v>1.9</v>
      </c>
      <c r="P134" s="234">
        <f>IF(AND('Indicator Data'!BE134="No data",'Indicator Data'!BF134="No data"),0,SUM('Indicator Data'!BE134:BG134)/1000)</f>
        <v>0.64300000000000002</v>
      </c>
      <c r="Q134" s="230">
        <f t="shared" ref="Q134:Q165" si="51">ROUND(IF(P134=0,0,IF(LOG(P134*1000)&gt;$Q$4,10,IF(LOG(P134*1000)&lt;Q$3,0,10-(Q$4-LOG(P134*1000))/(Q$4-Q$3)*10))),1)</f>
        <v>0</v>
      </c>
      <c r="R134" s="235">
        <f>P134*1000/'Indicator Data'!CA134</f>
        <v>1.2591493946487523E-4</v>
      </c>
      <c r="S134" s="230">
        <f t="shared" ref="S134:S165" si="52">IF(R134="x","x",ROUND(IF(R134&gt;$S$4,10,IF(R134&lt;$S$3,0,((R134*100)/0.0052)^(1/4.0545)/6.5*10)),1))</f>
        <v>1.9</v>
      </c>
      <c r="T134" s="236">
        <f t="shared" si="38"/>
        <v>1</v>
      </c>
      <c r="U134" s="237">
        <f>IF('Indicator Data'!AV134="No data","x",ROUND(IF('Indicator Data'!AV134&gt;U$4,10,IF('Indicator Data'!AV134&lt;U$3,0,10-(U$4-'Indicator Data'!AV134)/(U$4-U$3)*10)),1))</f>
        <v>0.2</v>
      </c>
      <c r="V134" s="237">
        <f>IF('Indicator Data'!AW134="No data","x",IF('Indicator Data'!AW134=0,0,ROUND(IF('Indicator Data'!AW134&gt;V$4,10,IF('Indicator Data'!AW134&lt;V$3,0,10-(V$4-'Indicator Data'!AW134)/(V$4-V$3)*10)),1)))</f>
        <v>0.2</v>
      </c>
      <c r="W134" s="230">
        <f t="shared" si="39"/>
        <v>0.2</v>
      </c>
      <c r="X134" s="230">
        <f>IF('Indicator Data'!AU134="No data","x",ROUND(IF('Indicator Data'!AU134&gt;X$4,10,IF('Indicator Data'!AU134&lt;X$3,0,10-(X$4-'Indicator Data'!AU134)/(X$4-X$3)*10)),1))</f>
        <v>0.2</v>
      </c>
      <c r="Y134" s="230" t="str">
        <f>IF('Indicator Data'!AX134="No data","x",ROUND(IF('Indicator Data'!AX134&gt;Y$4,10,IF('Indicator Data'!AX134&lt;Y$3,0,10-(Y$4-'Indicator Data'!AX134)/(Y$4-Y$3)*10)),1))</f>
        <v>x</v>
      </c>
      <c r="Z134" s="235">
        <f>IF('Indicator Data'!AY134="No data","x",IF(('Indicator Data'!AY134/'Indicator Data'!CA134)&gt;1,1,IF('Indicator Data'!AY134&gt;'Indicator Data'!AY134,1,'Indicator Data'!AY134/'Indicator Data'!CA134)))</f>
        <v>1.5665933370435486E-5</v>
      </c>
      <c r="AA134" s="230">
        <f t="shared" ref="AA134:AA165" si="53">IF(Z134="x","x",ROUND(IF(Z134&gt;AA$4,10,IF(Z134&lt;AA$3,0,10-(AA$4-Z134)/(AA$4-AA$3)*10)),1))</f>
        <v>0</v>
      </c>
      <c r="AB134" s="238">
        <f t="shared" ref="AB134:AB165" si="54">IF(AND(W134="x",X134="x",Y134="x",AA134="x"),"x",ROUND(AVERAGE(W134,X134,Y134,AA134),1))</f>
        <v>0.1</v>
      </c>
      <c r="AC134" s="230">
        <f>IF('Indicator Data'!AS134="No data","x",ROUND(IF('Indicator Data'!AS134&gt;AC$4,10,IF('Indicator Data'!AS134&lt;AC$3,0,10-(AC$4-'Indicator Data'!AS134)/(AC$4-AC$3)*10)),1))</f>
        <v>0.9</v>
      </c>
      <c r="AD134" s="230">
        <f>IF('Indicator Data'!AT134="No data","x",ROUND(IF('Indicator Data'!AT134&gt;AD$4,10,IF('Indicator Data'!AT134&lt;AD$3,0,10-(AD$4-'Indicator Data'!AT134)/(AD$4-AD$3)*10)),1))</f>
        <v>2.5</v>
      </c>
      <c r="AE134" s="238">
        <f t="shared" si="40"/>
        <v>1.7</v>
      </c>
      <c r="AF134" s="234">
        <f>('Indicator Data'!BD134+'Indicator Data'!BC134*0.5+'Indicator Data'!BB134*0.25)/1000</f>
        <v>0.05</v>
      </c>
      <c r="AG134" s="239">
        <f>AF134*1000/'Indicator Data'!CA134</f>
        <v>9.7912083565221786E-6</v>
      </c>
      <c r="AH134" s="238">
        <f t="shared" ref="AH134:AH165" si="55">IF(AG134="x","x",ROUND(IF(AG134&gt;AH$4,10,IF(AG134&lt;AH$3,0,10-(AH$4-AG134)/(AH$4-AH$3)*10)),1))</f>
        <v>0</v>
      </c>
      <c r="AI134" s="230">
        <f>IF('Indicator Data'!BH134="No data","x",ROUND(IF('Indicator Data'!BH134&lt;$AI$3,10,IF('Indicator Data'!BH134&gt;$AI$4,0,($AI$4-'Indicator Data'!BH134)/($AI$4-$AI$3)*10)),1))</f>
        <v>4.4000000000000004</v>
      </c>
      <c r="AJ134" s="230">
        <f>IF('Indicator Data'!BI134="No data","x",ROUND(IF('Indicator Data'!BI134&gt;$AJ$4,10,IF('Indicator Data'!BI134&lt;$AJ$3,0,10-($AJ$4-'Indicator Data'!BI134)/($AJ$4-$AJ$3)*10)),1))</f>
        <v>1.1000000000000001</v>
      </c>
      <c r="AK134" s="238">
        <f t="shared" ref="AK134:AK165" si="56">ROUND(AVERAGE(AJ134,AI134),1)</f>
        <v>2.8</v>
      </c>
      <c r="AL134" s="236">
        <f t="shared" ref="AL134:AL165" si="57">ROUND(IF(AND(AB134="x",AE134="x",AK134="x"),AH134,IF(AND(AB134="x",AE134="x"),(10-GEOMEAN(((10-AK134)/10*9+1),((10-AH134)/10*9+1)))/9*10,IF(AK134="x",(10-GEOMEAN(((10-AB134)/10*9+1),((10-AE134)/10*9+1),((10-AH134)/10*9+1)))/9*10,IF(AB134="x",(10-GEOMEAN(((10-AK134)/10*9+1),((10-AE134)/10*9+1),((10-AH134)/10*9+1)))/9*10,(10-GEOMEAN(((10-AB134)/10*9+1),((10-AE134)/10*9+1),((10-AH134)/10*9+1),((10-AK134)/10*9+1)))/9*10)))),1)</f>
        <v>1.2</v>
      </c>
      <c r="AM134" s="240">
        <f t="shared" ref="AM134:AM165" si="58">ROUND((10-GEOMEAN(((10-T134)/10*9+1),((10-AL134)/10*9+1)))/9*10,1)</f>
        <v>1.1000000000000001</v>
      </c>
    </row>
    <row r="135" spans="1:39" s="2" customFormat="1">
      <c r="A135" s="205" t="str">
        <f>'Indicator Data'!A135</f>
        <v>Pakistan</v>
      </c>
      <c r="B135" s="206" t="str">
        <f>'Indicator Data'!B135</f>
        <v>PAK</v>
      </c>
      <c r="C135" s="241">
        <f>ROUND(IF('Indicator Data'!AL135="No data",IF((0.1022*LN('Indicator Data'!BZ135)-0.1711)&gt;C$4,0,IF((0.1022*LN('Indicator Data'!BZ135)-0.1711)&lt;C$3,10,(C$4-(0.1022*LN('Indicator Data'!BZ135)-0.1711))/(C$4-C$3)*10)),IF('Indicator Data'!AL135&gt;C$4,0,IF('Indicator Data'!AL135&lt;C$3,10,(C$4-'Indicator Data'!AL135)/(C$4-C$3)*10))),1)</f>
        <v>6.9</v>
      </c>
      <c r="D135" s="230">
        <f>IF('Indicator Data'!AM135="No data","x",ROUND((IF(LOG('Indicator Data'!AM135*1000)&gt;D$4,10,IF(LOG('Indicator Data'!AM135*1000)&lt;D$3,0,10-(D$4-LOG('Indicator Data'!AM135*1000))/(D$4-D$3)*10))),1))</f>
        <v>8.5</v>
      </c>
      <c r="E135" s="231">
        <f t="shared" ref="E135:E196" si="59">ROUND(IF(D135="x",C135,(10-GEOMEAN(((10-C135)/10*9+1),((10-D135)/10*9+1)))/9*10),1)</f>
        <v>7.8</v>
      </c>
      <c r="F135" s="230">
        <f>IF('Indicator Data'!AZ135="No data","x",ROUND(IF('Indicator Data'!AZ135&gt;F$4,10,IF('Indicator Data'!AZ135&lt;F$3,0,10-(F$4-'Indicator Data'!AZ135)/(F$4-F$3)*10)),1))</f>
        <v>7.2</v>
      </c>
      <c r="G135" s="230">
        <f>IF('Indicator Data'!BA135="No data","x",ROUND(IF('Indicator Data'!BA135&gt;G$4,10,IF('Indicator Data'!BA135&lt;G$3,0,10-(G$4-'Indicator Data'!BA135)/(G$4-G$3)*10)),1))</f>
        <v>1.7</v>
      </c>
      <c r="H135" s="231">
        <f t="shared" ref="H135:H196" si="60">IF(AND(F135="x",G135="x"),"x",ROUND(AVERAGE(F135,G135),1))</f>
        <v>4.5</v>
      </c>
      <c r="I135" s="232">
        <f>SUM(IF('Indicator Data'!AN135=0,0,'Indicator Data'!AN135),SUM('Indicator Data'!AO135:AP135))</f>
        <v>2230.550467</v>
      </c>
      <c r="J135" s="232">
        <f>I135/'Indicator Data'!CA135*1000000</f>
        <v>10.097908138784593</v>
      </c>
      <c r="K135" s="230">
        <f t="shared" si="50"/>
        <v>0.2</v>
      </c>
      <c r="L135" s="230">
        <f>IF('Indicator Data'!AQ135="No data","x",ROUND(IF('Indicator Data'!AQ135&gt;L$4,10,IF('Indicator Data'!AQ135&lt;L$3,0,10-(L$4-'Indicator Data'!AQ135)/(L$4-L$3)*10)),1))</f>
        <v>0.5</v>
      </c>
      <c r="M135" s="230">
        <f>IF('Indicator Data'!AR135="No data","x",IF('Indicator Data'!AR135=0,0,ROUND(IF('Indicator Data'!AR135&gt;M$4,10,IF('Indicator Data'!AR135&lt;M$3,0,10-(M$4-'Indicator Data'!AR135)/(M$4-M$3)*10)),1)))</f>
        <v>3.3</v>
      </c>
      <c r="N135" s="231">
        <f t="shared" ref="N135:N196" si="61">ROUND(AVERAGE(K135,L135,M135),1)</f>
        <v>1.3</v>
      </c>
      <c r="O135" s="233">
        <f t="shared" ref="O135:O196" si="62">ROUND(AVERAGE(E135,E135,H135,N135),1)</f>
        <v>5.4</v>
      </c>
      <c r="P135" s="234">
        <f>IF(AND('Indicator Data'!BE135="No data",'Indicator Data'!BF135="No data"),0,SUM('Indicator Data'!BE135:BG135)/1000)</f>
        <v>1552.7629999999999</v>
      </c>
      <c r="Q135" s="230">
        <f t="shared" si="51"/>
        <v>10</v>
      </c>
      <c r="R135" s="235">
        <f>P135*1000/'Indicator Data'!CA135</f>
        <v>7.0295016262923136E-3</v>
      </c>
      <c r="S135" s="230">
        <f t="shared" si="52"/>
        <v>5.2</v>
      </c>
      <c r="T135" s="236">
        <f t="shared" ref="T135:T196" si="63">ROUND(AVERAGE(Q135,S135),1)</f>
        <v>7.6</v>
      </c>
      <c r="U135" s="237">
        <f>IF('Indicator Data'!AV135="No data","x",ROUND(IF('Indicator Data'!AV135&gt;U$4,10,IF('Indicator Data'!AV135&lt;U$3,0,10-(U$4-'Indicator Data'!AV135)/(U$4-U$3)*10)),1))</f>
        <v>0.2</v>
      </c>
      <c r="V135" s="237">
        <f>IF('Indicator Data'!AW135="No data","x",IF('Indicator Data'!AW135=0,0,ROUND(IF('Indicator Data'!AW135&gt;V$4,10,IF('Indicator Data'!AW135&lt;V$3,0,10-(V$4-'Indicator Data'!AW135)/(V$4-V$3)*10)),1)))</f>
        <v>0.7</v>
      </c>
      <c r="W135" s="230">
        <f t="shared" ref="W135:W196" si="64">IF(AND(U135="x",V135="x"),"x",AVERAGE(U135,V135))</f>
        <v>0.44999999999999996</v>
      </c>
      <c r="X135" s="230">
        <f>IF('Indicator Data'!AU135="No data","x",ROUND(IF('Indicator Data'!AU135&gt;X$4,10,IF('Indicator Data'!AU135&lt;X$3,0,10-(X$4-'Indicator Data'!AU135)/(X$4-X$3)*10)),1))</f>
        <v>4.8</v>
      </c>
      <c r="Y135" s="230">
        <f>IF('Indicator Data'!AX135="No data","x",ROUND(IF('Indicator Data'!AX135&gt;Y$4,10,IF('Indicator Data'!AX135&lt;Y$3,0,10-(Y$4-'Indicator Data'!AX135)/(Y$4-Y$3)*10)),1))</f>
        <v>0.1</v>
      </c>
      <c r="Z135" s="235">
        <f>IF('Indicator Data'!AY135="No data","x",IF(('Indicator Data'!AY135/'Indicator Data'!CA135)&gt;1,1,IF('Indicator Data'!AY135&gt;'Indicator Data'!AY135,1,'Indicator Data'!AY135/'Indicator Data'!CA135)))</f>
        <v>0.11423868762560163</v>
      </c>
      <c r="AA135" s="230">
        <f t="shared" si="53"/>
        <v>1.3</v>
      </c>
      <c r="AB135" s="238">
        <f t="shared" si="54"/>
        <v>1.7</v>
      </c>
      <c r="AC135" s="230">
        <f>IF('Indicator Data'!AS135="No data","x",ROUND(IF('Indicator Data'!AS135&gt;AC$4,10,IF('Indicator Data'!AS135&lt;AC$3,0,10-(AC$4-'Indicator Data'!AS135)/(AC$4-AC$3)*10)),1))</f>
        <v>5.2</v>
      </c>
      <c r="AD135" s="230">
        <f>IF('Indicator Data'!AT135="No data","x",ROUND(IF('Indicator Data'!AT135&gt;AD$4,10,IF('Indicator Data'!AT135&lt;AD$3,0,10-(AD$4-'Indicator Data'!AT135)/(AD$4-AD$3)*10)),1))</f>
        <v>5.0999999999999996</v>
      </c>
      <c r="AE135" s="238">
        <f t="shared" ref="AE135:AE196" si="65">IF(AND(AC135="x",AD135="x"),"x",ROUND(AVERAGE(AD135,AC135),1))</f>
        <v>5.2</v>
      </c>
      <c r="AF135" s="234">
        <f>('Indicator Data'!BD135+'Indicator Data'!BC135*0.5+'Indicator Data'!BB135*0.25)/1000</f>
        <v>2496.9504999999999</v>
      </c>
      <c r="AG135" s="239">
        <f>AF135*1000/'Indicator Data'!CA135</f>
        <v>1.1303925712115375E-2</v>
      </c>
      <c r="AH135" s="238">
        <f t="shared" si="55"/>
        <v>1.1000000000000001</v>
      </c>
      <c r="AI135" s="230">
        <f>IF('Indicator Data'!BH135="No data","x",ROUND(IF('Indicator Data'!BH135&lt;$AI$3,10,IF('Indicator Data'!BH135&gt;$AI$4,0,($AI$4-'Indicator Data'!BH135)/($AI$4-$AI$3)*10)),1))</f>
        <v>5.2</v>
      </c>
      <c r="AJ135" s="230">
        <f>IF('Indicator Data'!BI135="No data","x",ROUND(IF('Indicator Data'!BI135&gt;$AJ$4,10,IF('Indicator Data'!BI135&lt;$AJ$3,0,10-($AJ$4-'Indicator Data'!BI135)/($AJ$4-$AJ$3)*10)),1))</f>
        <v>2.6</v>
      </c>
      <c r="AK135" s="238">
        <f t="shared" si="56"/>
        <v>3.9</v>
      </c>
      <c r="AL135" s="236">
        <f t="shared" si="57"/>
        <v>3.2</v>
      </c>
      <c r="AM135" s="240">
        <f t="shared" si="58"/>
        <v>5.8</v>
      </c>
    </row>
    <row r="136" spans="1:39" s="2" customFormat="1">
      <c r="A136" s="205" t="str">
        <f>'Indicator Data'!A136</f>
        <v>Palau</v>
      </c>
      <c r="B136" s="206" t="str">
        <f>'Indicator Data'!B136</f>
        <v>PLW</v>
      </c>
      <c r="C136" s="241">
        <f>ROUND(IF('Indicator Data'!AL136="No data",IF((0.1022*LN('Indicator Data'!BZ136)-0.1711)&gt;C$4,0,IF((0.1022*LN('Indicator Data'!BZ136)-0.1711)&lt;C$3,10,(C$4-(0.1022*LN('Indicator Data'!BZ136)-0.1711))/(C$4-C$3)*10)),IF('Indicator Data'!AL136&gt;C$4,0,IF('Indicator Data'!AL136&lt;C$3,10,(C$4-'Indicator Data'!AL136)/(C$4-C$3)*10))),1)</f>
        <v>1.5</v>
      </c>
      <c r="D136" s="230" t="str">
        <f>IF('Indicator Data'!AM136="No data","x",ROUND((IF(LOG('Indicator Data'!AM136*1000)&gt;D$4,10,IF(LOG('Indicator Data'!AM136*1000)&lt;D$3,0,10-(D$4-LOG('Indicator Data'!AM136*1000))/(D$4-D$3)*10))),1))</f>
        <v>x</v>
      </c>
      <c r="E136" s="231">
        <f t="shared" si="59"/>
        <v>1.5</v>
      </c>
      <c r="F136" s="230" t="str">
        <f>IF('Indicator Data'!AZ136="No data","x",ROUND(IF('Indicator Data'!AZ136&gt;F$4,10,IF('Indicator Data'!AZ136&lt;F$3,0,10-(F$4-'Indicator Data'!AZ136)/(F$4-F$3)*10)),1))</f>
        <v>x</v>
      </c>
      <c r="G136" s="230" t="str">
        <f>IF('Indicator Data'!BA136="No data","x",ROUND(IF('Indicator Data'!BA136&gt;G$4,10,IF('Indicator Data'!BA136&lt;G$3,0,10-(G$4-'Indicator Data'!BA136)/(G$4-G$3)*10)),1))</f>
        <v>x</v>
      </c>
      <c r="H136" s="231" t="str">
        <f t="shared" si="60"/>
        <v>x</v>
      </c>
      <c r="I136" s="232">
        <f>SUM(IF('Indicator Data'!AN136=0,0,'Indicator Data'!AN136),SUM('Indicator Data'!AO136:AP136))</f>
        <v>111.15644500000001</v>
      </c>
      <c r="J136" s="232">
        <f>I136/'Indicator Data'!CA136*1000000</f>
        <v>6143.9556157417646</v>
      </c>
      <c r="K136" s="230">
        <f t="shared" si="50"/>
        <v>10</v>
      </c>
      <c r="L136" s="230">
        <f>IF('Indicator Data'!AQ136="No data","x",ROUND(IF('Indicator Data'!AQ136&gt;L$4,10,IF('Indicator Data'!AQ136&lt;L$3,0,10-(L$4-'Indicator Data'!AQ136)/(L$4-L$3)*10)),1))</f>
        <v>5.8</v>
      </c>
      <c r="M136" s="230">
        <f>IF('Indicator Data'!AR136="No data","x",IF('Indicator Data'!AR136=0,0,ROUND(IF('Indicator Data'!AR136&gt;M$4,10,IF('Indicator Data'!AR136&lt;M$3,0,10-(M$4-'Indicator Data'!AR136)/(M$4-M$3)*10)),1)))</f>
        <v>0.3</v>
      </c>
      <c r="N136" s="231">
        <f t="shared" si="61"/>
        <v>5.4</v>
      </c>
      <c r="O136" s="233">
        <f t="shared" si="62"/>
        <v>2.8</v>
      </c>
      <c r="P136" s="234">
        <f>IF(AND('Indicator Data'!BE136="No data",'Indicator Data'!BF136="No data"),0,SUM('Indicator Data'!BE136:BG136)/1000)</f>
        <v>0</v>
      </c>
      <c r="Q136" s="230">
        <f t="shared" si="51"/>
        <v>0</v>
      </c>
      <c r="R136" s="235">
        <f>P136*1000/'Indicator Data'!CA136</f>
        <v>0</v>
      </c>
      <c r="S136" s="230">
        <f t="shared" si="52"/>
        <v>0</v>
      </c>
      <c r="T136" s="236">
        <f t="shared" si="63"/>
        <v>0</v>
      </c>
      <c r="U136" s="237" t="str">
        <f>IF('Indicator Data'!AV136="No data","x",ROUND(IF('Indicator Data'!AV136&gt;U$4,10,IF('Indicator Data'!AV136&lt;U$3,0,10-(U$4-'Indicator Data'!AV136)/(U$4-U$3)*10)),1))</f>
        <v>x</v>
      </c>
      <c r="V136" s="237" t="str">
        <f>IF('Indicator Data'!AW136="No data","x",IF('Indicator Data'!AW136=0,0,ROUND(IF('Indicator Data'!AW136&gt;V$4,10,IF('Indicator Data'!AW136&lt;V$3,0,10-(V$4-'Indicator Data'!AW136)/(V$4-V$3)*10)),1)))</f>
        <v>x</v>
      </c>
      <c r="W136" s="230" t="str">
        <f t="shared" si="64"/>
        <v>x</v>
      </c>
      <c r="X136" s="230">
        <f>IF('Indicator Data'!AU136="No data","x",ROUND(IF('Indicator Data'!AU136&gt;X$4,10,IF('Indicator Data'!AU136&lt;X$3,0,10-(X$4-'Indicator Data'!AU136)/(X$4-X$3)*10)),1))</f>
        <v>0.7</v>
      </c>
      <c r="Y136" s="230" t="str">
        <f>IF('Indicator Data'!AX136="No data","x",ROUND(IF('Indicator Data'!AX136&gt;Y$4,10,IF('Indicator Data'!AX136&lt;Y$3,0,10-(Y$4-'Indicator Data'!AX136)/(Y$4-Y$3)*10)),1))</f>
        <v>x</v>
      </c>
      <c r="Z136" s="235">
        <f>IF('Indicator Data'!AY136="No data","x",IF(('Indicator Data'!AY136/'Indicator Data'!CA136)&gt;1,1,IF('Indicator Data'!AY136&gt;'Indicator Data'!AY136,1,'Indicator Data'!AY136/'Indicator Data'!CA136)))</f>
        <v>1.6581914658412558E-4</v>
      </c>
      <c r="AA136" s="230">
        <f t="shared" si="53"/>
        <v>0</v>
      </c>
      <c r="AB136" s="238">
        <f t="shared" si="54"/>
        <v>0.4</v>
      </c>
      <c r="AC136" s="230">
        <f>IF('Indicator Data'!AS136="No data","x",ROUND(IF('Indicator Data'!AS136&gt;AC$4,10,IF('Indicator Data'!AS136&lt;AC$3,0,10-(AC$4-'Indicator Data'!AS136)/(AC$4-AC$3)*10)),1))</f>
        <v>1.3</v>
      </c>
      <c r="AD136" s="230" t="str">
        <f>IF('Indicator Data'!AT136="No data","x",ROUND(IF('Indicator Data'!AT136&gt;AD$4,10,IF('Indicator Data'!AT136&lt;AD$3,0,10-(AD$4-'Indicator Data'!AT136)/(AD$4-AD$3)*10)),1))</f>
        <v>x</v>
      </c>
      <c r="AE136" s="238">
        <f t="shared" si="65"/>
        <v>1.3</v>
      </c>
      <c r="AF136" s="234">
        <f>('Indicator Data'!BD136+'Indicator Data'!BC136*0.5+'Indicator Data'!BB136*0.25)/1000</f>
        <v>7.2880000000000003</v>
      </c>
      <c r="AG136" s="239">
        <f>AF136*1000/'Indicator Data'!CA136</f>
        <v>0.4028299801017024</v>
      </c>
      <c r="AH136" s="238">
        <f t="shared" si="55"/>
        <v>10</v>
      </c>
      <c r="AI136" s="230">
        <f>IF('Indicator Data'!BH136="No data","x",ROUND(IF('Indicator Data'!BH136&lt;$AI$3,10,IF('Indicator Data'!BH136&gt;$AI$4,0,($AI$4-'Indicator Data'!BH136)/($AI$4-$AI$3)*10)),1))</f>
        <v>10</v>
      </c>
      <c r="AJ136" s="230">
        <f>IF('Indicator Data'!BI136="No data","x",ROUND(IF('Indicator Data'!BI136&gt;$AJ$4,10,IF('Indicator Data'!BI136&lt;$AJ$3,0,10-($AJ$4-'Indicator Data'!BI136)/($AJ$4-$AJ$3)*10)),1))</f>
        <v>0</v>
      </c>
      <c r="AK136" s="238">
        <f t="shared" si="56"/>
        <v>5</v>
      </c>
      <c r="AL136" s="236">
        <f t="shared" si="57"/>
        <v>5.9</v>
      </c>
      <c r="AM136" s="240">
        <f t="shared" si="58"/>
        <v>3.5</v>
      </c>
    </row>
    <row r="137" spans="1:39" s="2" customFormat="1">
      <c r="A137" s="205" t="str">
        <f>'Indicator Data'!A137</f>
        <v>Palestine</v>
      </c>
      <c r="B137" s="206" t="str">
        <f>'Indicator Data'!B137</f>
        <v>PSE</v>
      </c>
      <c r="C137" s="241">
        <f>ROUND(IF('Indicator Data'!AL137="No data",IF((0.1022*LN('Indicator Data'!BZ137)-0.1711)&gt;C$4,0,IF((0.1022*LN('Indicator Data'!BZ137)-0.1711)&lt;C$3,10,(C$4-(0.1022*LN('Indicator Data'!BZ137)-0.1711))/(C$4-C$3)*10)),IF('Indicator Data'!AL137&gt;C$4,0,IF('Indicator Data'!AL137&lt;C$3,10,(C$4-'Indicator Data'!AL137)/(C$4-C$3)*10))),1)</f>
        <v>3.8</v>
      </c>
      <c r="D137" s="230">
        <f>IF('Indicator Data'!AM137="No data","x",ROUND((IF(LOG('Indicator Data'!AM137*1000)&gt;D$4,10,IF(LOG('Indicator Data'!AM137*1000)&lt;D$3,0,10-(D$4-LOG('Indicator Data'!AM137*1000))/(D$4-D$3)*10))),1))</f>
        <v>2.1</v>
      </c>
      <c r="E137" s="231">
        <f t="shared" si="59"/>
        <v>3</v>
      </c>
      <c r="F137" s="230" t="str">
        <f>IF('Indicator Data'!AZ137="No data","x",ROUND(IF('Indicator Data'!AZ137&gt;F$4,10,IF('Indicator Data'!AZ137&lt;F$3,0,10-(F$4-'Indicator Data'!AZ137)/(F$4-F$3)*10)),1))</f>
        <v>x</v>
      </c>
      <c r="G137" s="230">
        <f>IF('Indicator Data'!BA137="No data","x",ROUND(IF('Indicator Data'!BA137&gt;G$4,10,IF('Indicator Data'!BA137&lt;G$3,0,10-(G$4-'Indicator Data'!BA137)/(G$4-G$3)*10)),1))</f>
        <v>2.2000000000000002</v>
      </c>
      <c r="H137" s="231">
        <f t="shared" si="60"/>
        <v>2.2000000000000002</v>
      </c>
      <c r="I137" s="232">
        <f>SUM(IF('Indicator Data'!AN137=0,0,'Indicator Data'!AN137),SUM('Indicator Data'!AO137:AP137))</f>
        <v>3185.5883650000001</v>
      </c>
      <c r="J137" s="232">
        <f>I137/'Indicator Data'!CA137*1000000</f>
        <v>624.45179240430502</v>
      </c>
      <c r="K137" s="230">
        <f t="shared" si="50"/>
        <v>10</v>
      </c>
      <c r="L137" s="230">
        <f>IF('Indicator Data'!AQ137="No data","x",ROUND(IF('Indicator Data'!AQ137&gt;L$4,10,IF('Indicator Data'!AQ137&lt;L$3,0,10-(L$4-'Indicator Data'!AQ137)/(L$4-L$3)*10)),1))</f>
        <v>7.4</v>
      </c>
      <c r="M137" s="230">
        <f>IF('Indicator Data'!AR137="No data","x",IF('Indicator Data'!AR137=0,0,ROUND(IF('Indicator Data'!AR137&gt;M$4,10,IF('Indicator Data'!AR137&lt;M$3,0,10-(M$4-'Indicator Data'!AR137)/(M$4-M$3)*10)),1)))</f>
        <v>5.7</v>
      </c>
      <c r="N137" s="231">
        <f t="shared" si="61"/>
        <v>7.7</v>
      </c>
      <c r="O137" s="233">
        <f t="shared" si="62"/>
        <v>4</v>
      </c>
      <c r="P137" s="234">
        <f>IF(AND('Indicator Data'!BE137="No data",'Indicator Data'!BF137="No data"),0,SUM('Indicator Data'!BE137:BG137)/1000)</f>
        <v>2479.2550000000001</v>
      </c>
      <c r="Q137" s="230">
        <f t="shared" si="51"/>
        <v>10</v>
      </c>
      <c r="R137" s="235">
        <f>P137*1000/'Indicator Data'!CA137</f>
        <v>0.4859934967075808</v>
      </c>
      <c r="S137" s="230">
        <f t="shared" si="52"/>
        <v>10</v>
      </c>
      <c r="T137" s="236">
        <f t="shared" si="63"/>
        <v>10</v>
      </c>
      <c r="U137" s="237" t="str">
        <f>IF('Indicator Data'!AV137="No data","x",ROUND(IF('Indicator Data'!AV137&gt;U$4,10,IF('Indicator Data'!AV137&lt;U$3,0,10-(U$4-'Indicator Data'!AV137)/(U$4-U$3)*10)),1))</f>
        <v>x</v>
      </c>
      <c r="V137" s="237" t="str">
        <f>IF('Indicator Data'!AW137="No data","x",IF('Indicator Data'!AW137=0,0,ROUND(IF('Indicator Data'!AW137&gt;V$4,10,IF('Indicator Data'!AW137&lt;V$3,0,10-(V$4-'Indicator Data'!AW137)/(V$4-V$3)*10)),1)))</f>
        <v>x</v>
      </c>
      <c r="W137" s="230" t="str">
        <f t="shared" si="64"/>
        <v>x</v>
      </c>
      <c r="X137" s="230">
        <f>IF('Indicator Data'!AU137="No data","x",ROUND(IF('Indicator Data'!AU137&gt;X$4,10,IF('Indicator Data'!AU137&lt;X$3,0,10-(X$4-'Indicator Data'!AU137)/(X$4-X$3)*10)),1))</f>
        <v>0</v>
      </c>
      <c r="Y137" s="230" t="str">
        <f>IF('Indicator Data'!AX137="No data","x",ROUND(IF('Indicator Data'!AX137&gt;Y$4,10,IF('Indicator Data'!AX137&lt;Y$3,0,10-(Y$4-'Indicator Data'!AX137)/(Y$4-Y$3)*10)),1))</f>
        <v>x</v>
      </c>
      <c r="Z137" s="235">
        <f>IF('Indicator Data'!AY137="No data","x",IF(('Indicator Data'!AY137/'Indicator Data'!CA137)&gt;1,1,IF('Indicator Data'!AY137&gt;'Indicator Data'!AY137,1,'Indicator Data'!AY137/'Indicator Data'!CA137)))</f>
        <v>0</v>
      </c>
      <c r="AA137" s="230">
        <f t="shared" si="53"/>
        <v>0</v>
      </c>
      <c r="AB137" s="238">
        <f t="shared" si="54"/>
        <v>0</v>
      </c>
      <c r="AC137" s="230">
        <f>IF('Indicator Data'!AS137="No data","x",ROUND(IF('Indicator Data'!AS137&gt;AC$4,10,IF('Indicator Data'!AS137&lt;AC$3,0,10-(AC$4-'Indicator Data'!AS137)/(AC$4-AC$3)*10)),1))</f>
        <v>1.5</v>
      </c>
      <c r="AD137" s="230">
        <f>IF('Indicator Data'!AT137="No data","x",ROUND(IF('Indicator Data'!AT137&gt;AD$4,10,IF('Indicator Data'!AT137&lt;AD$3,0,10-(AD$4-'Indicator Data'!AT137)/(AD$4-AD$3)*10)),1))</f>
        <v>0.3</v>
      </c>
      <c r="AE137" s="238">
        <f t="shared" si="65"/>
        <v>0.9</v>
      </c>
      <c r="AF137" s="234">
        <f>('Indicator Data'!BD137+'Indicator Data'!BC137*0.5+'Indicator Data'!BB137*0.25)/1000</f>
        <v>15</v>
      </c>
      <c r="AG137" s="239">
        <f>AF137*1000/'Indicator Data'!CA137</f>
        <v>2.9403600882578484E-3</v>
      </c>
      <c r="AH137" s="238">
        <f t="shared" si="55"/>
        <v>0.3</v>
      </c>
      <c r="AI137" s="230">
        <f>IF('Indicator Data'!BH137="No data","x",ROUND(IF('Indicator Data'!BH137&lt;$AI$3,10,IF('Indicator Data'!BH137&gt;$AI$4,0,($AI$4-'Indicator Data'!BH137)/($AI$4-$AI$3)*10)),1))</f>
        <v>3.5</v>
      </c>
      <c r="AJ137" s="230">
        <f>IF('Indicator Data'!BI137="No data","x",ROUND(IF('Indicator Data'!BI137&gt;$AJ$4,10,IF('Indicator Data'!BI137&lt;$AJ$3,0,10-($AJ$4-'Indicator Data'!BI137)/($AJ$4-$AJ$3)*10)),1))</f>
        <v>3.2</v>
      </c>
      <c r="AK137" s="238">
        <f t="shared" si="56"/>
        <v>3.4</v>
      </c>
      <c r="AL137" s="236">
        <f t="shared" si="57"/>
        <v>1.2</v>
      </c>
      <c r="AM137" s="240">
        <f t="shared" si="58"/>
        <v>7.8</v>
      </c>
    </row>
    <row r="138" spans="1:39" s="2" customFormat="1">
      <c r="A138" s="205" t="str">
        <f>'Indicator Data'!A138</f>
        <v>Panama</v>
      </c>
      <c r="B138" s="206" t="str">
        <f>'Indicator Data'!B138</f>
        <v>PAN</v>
      </c>
      <c r="C138" s="241">
        <f>ROUND(IF('Indicator Data'!AL138="No data",IF((0.1022*LN('Indicator Data'!BZ138)-0.1711)&gt;C$4,0,IF((0.1022*LN('Indicator Data'!BZ138)-0.1711)&lt;C$3,10,(C$4-(0.1022*LN('Indicator Data'!BZ138)-0.1711))/(C$4-C$3)*10)),IF('Indicator Data'!AL138&gt;C$4,0,IF('Indicator Data'!AL138&lt;C$3,10,(C$4-'Indicator Data'!AL138)/(C$4-C$3)*10))),1)</f>
        <v>1.7</v>
      </c>
      <c r="D138" s="230" t="str">
        <f>IF('Indicator Data'!AM138="No data","x",ROUND((IF(LOG('Indicator Data'!AM138*1000)&gt;D$4,10,IF(LOG('Indicator Data'!AM138*1000)&lt;D$3,0,10-(D$4-LOG('Indicator Data'!AM138*1000))/(D$4-D$3)*10))),1))</f>
        <v>x</v>
      </c>
      <c r="E138" s="231">
        <f t="shared" si="59"/>
        <v>1.7</v>
      </c>
      <c r="F138" s="230">
        <f>IF('Indicator Data'!AZ138="No data","x",ROUND(IF('Indicator Data'!AZ138&gt;F$4,10,IF('Indicator Data'!AZ138&lt;F$3,0,10-(F$4-'Indicator Data'!AZ138)/(F$4-F$3)*10)),1))</f>
        <v>5.4</v>
      </c>
      <c r="G138" s="230">
        <f>IF('Indicator Data'!BA138="No data","x",ROUND(IF('Indicator Data'!BA138&gt;G$4,10,IF('Indicator Data'!BA138&lt;G$3,0,10-(G$4-'Indicator Data'!BA138)/(G$4-G$3)*10)),1))</f>
        <v>6.2</v>
      </c>
      <c r="H138" s="231">
        <f t="shared" si="60"/>
        <v>5.8</v>
      </c>
      <c r="I138" s="232">
        <f>SUM(IF('Indicator Data'!AN138=0,0,'Indicator Data'!AN138),SUM('Indicator Data'!AO138:AP138))</f>
        <v>89.444457999999997</v>
      </c>
      <c r="J138" s="232">
        <f>I138/'Indicator Data'!CA138*1000000</f>
        <v>20.729841789871436</v>
      </c>
      <c r="K138" s="230">
        <f t="shared" si="50"/>
        <v>0.4</v>
      </c>
      <c r="L138" s="230">
        <f>IF('Indicator Data'!AQ138="No data","x",ROUND(IF('Indicator Data'!AQ138&gt;L$4,10,IF('Indicator Data'!AQ138&lt;L$3,0,10-(L$4-'Indicator Data'!AQ138)/(L$4-L$3)*10)),1))</f>
        <v>0.1</v>
      </c>
      <c r="M138" s="230">
        <f>IF('Indicator Data'!AR138="No data","x",IF('Indicator Data'!AR138=0,0,ROUND(IF('Indicator Data'!AR138&gt;M$4,10,IF('Indicator Data'!AR138&lt;M$3,0,10-(M$4-'Indicator Data'!AR138)/(M$4-M$3)*10)),1)))</f>
        <v>0.3</v>
      </c>
      <c r="N138" s="231">
        <f t="shared" si="61"/>
        <v>0.3</v>
      </c>
      <c r="O138" s="233">
        <f t="shared" si="62"/>
        <v>2.4</v>
      </c>
      <c r="P138" s="234">
        <f>IF(AND('Indicator Data'!BE138="No data",'Indicator Data'!BF138="No data"),0,SUM('Indicator Data'!BE138:BG138)/1000)</f>
        <v>134.58099999999999</v>
      </c>
      <c r="Q138" s="230">
        <f t="shared" si="51"/>
        <v>7.1</v>
      </c>
      <c r="R138" s="235">
        <f>P138*1000/'Indicator Data'!CA138</f>
        <v>3.1190784765252732E-2</v>
      </c>
      <c r="S138" s="230">
        <f t="shared" si="52"/>
        <v>7.5</v>
      </c>
      <c r="T138" s="236">
        <f t="shared" si="63"/>
        <v>7.3</v>
      </c>
      <c r="U138" s="237" t="str">
        <f>IF('Indicator Data'!AV138="No data","x",ROUND(IF('Indicator Data'!AV138&gt;U$4,10,IF('Indicator Data'!AV138&lt;U$3,0,10-(U$4-'Indicator Data'!AV138)/(U$4-U$3)*10)),1))</f>
        <v>x</v>
      </c>
      <c r="V138" s="237" t="str">
        <f>IF('Indicator Data'!AW138="No data","x",IF('Indicator Data'!AW138=0,0,ROUND(IF('Indicator Data'!AW138&gt;V$4,10,IF('Indicator Data'!AW138&lt;V$3,0,10-(V$4-'Indicator Data'!AW138)/(V$4-V$3)*10)),1)))</f>
        <v>x</v>
      </c>
      <c r="W138" s="230" t="str">
        <f t="shared" si="64"/>
        <v>x</v>
      </c>
      <c r="X138" s="230">
        <f>IF('Indicator Data'!AU138="No data","x",ROUND(IF('Indicator Data'!AU138&gt;X$4,10,IF('Indicator Data'!AU138&lt;X$3,0,10-(X$4-'Indicator Data'!AU138)/(X$4-X$3)*10)),1))</f>
        <v>0.7</v>
      </c>
      <c r="Y138" s="230">
        <f>IF('Indicator Data'!AX138="No data","x",ROUND(IF('Indicator Data'!AX138&gt;Y$4,10,IF('Indicator Data'!AX138&lt;Y$3,0,10-(Y$4-'Indicator Data'!AX138)/(Y$4-Y$3)*10)),1))</f>
        <v>0</v>
      </c>
      <c r="Z138" s="235">
        <f>IF('Indicator Data'!AY138="No data","x",IF(('Indicator Data'!AY138/'Indicator Data'!CA138)&gt;1,1,IF('Indicator Data'!AY138&gt;'Indicator Data'!AY138,1,'Indicator Data'!AY138/'Indicator Data'!CA138)))</f>
        <v>1.1860429112295262E-2</v>
      </c>
      <c r="AA138" s="230">
        <f t="shared" si="53"/>
        <v>0.1</v>
      </c>
      <c r="AB138" s="238">
        <f t="shared" si="54"/>
        <v>0.3</v>
      </c>
      <c r="AC138" s="230">
        <f>IF('Indicator Data'!AS138="No data","x",ROUND(IF('Indicator Data'!AS138&gt;AC$4,10,IF('Indicator Data'!AS138&lt;AC$3,0,10-(AC$4-'Indicator Data'!AS138)/(AC$4-AC$3)*10)),1))</f>
        <v>1.1000000000000001</v>
      </c>
      <c r="AD138" s="230" t="str">
        <f>IF('Indicator Data'!AT138="No data","x",ROUND(IF('Indicator Data'!AT138&gt;AD$4,10,IF('Indicator Data'!AT138&lt;AD$3,0,10-(AD$4-'Indicator Data'!AT138)/(AD$4-AD$3)*10)),1))</f>
        <v>x</v>
      </c>
      <c r="AE138" s="238">
        <f t="shared" si="65"/>
        <v>1.1000000000000001</v>
      </c>
      <c r="AF138" s="234">
        <f>('Indicator Data'!BD138+'Indicator Data'!BC138*0.5+'Indicator Data'!BB138*0.25)/1000</f>
        <v>32.765000000000001</v>
      </c>
      <c r="AG138" s="239">
        <f>AF138*1000/'Indicator Data'!CA138</f>
        <v>7.593687540094856E-3</v>
      </c>
      <c r="AH138" s="238">
        <f t="shared" si="55"/>
        <v>0.8</v>
      </c>
      <c r="AI138" s="230">
        <f>IF('Indicator Data'!BH138="No data","x",ROUND(IF('Indicator Data'!BH138&lt;$AI$3,10,IF('Indicator Data'!BH138&gt;$AI$4,0,($AI$4-'Indicator Data'!BH138)/($AI$4-$AI$3)*10)),1))</f>
        <v>3.5</v>
      </c>
      <c r="AJ138" s="230">
        <f>IF('Indicator Data'!BI138="No data","x",ROUND(IF('Indicator Data'!BI138&gt;$AJ$4,10,IF('Indicator Data'!BI138&lt;$AJ$3,0,10-($AJ$4-'Indicator Data'!BI138)/($AJ$4-$AJ$3)*10)),1))</f>
        <v>0.8</v>
      </c>
      <c r="AK138" s="238">
        <f t="shared" si="56"/>
        <v>2.2000000000000002</v>
      </c>
      <c r="AL138" s="236">
        <f t="shared" si="57"/>
        <v>1.1000000000000001</v>
      </c>
      <c r="AM138" s="240">
        <f t="shared" si="58"/>
        <v>4.9000000000000004</v>
      </c>
    </row>
    <row r="139" spans="1:39" s="2" customFormat="1">
      <c r="A139" s="205" t="str">
        <f>'Indicator Data'!A139</f>
        <v>Papua New Guinea</v>
      </c>
      <c r="B139" s="206" t="str">
        <f>'Indicator Data'!B139</f>
        <v>PNG</v>
      </c>
      <c r="C139" s="241">
        <f>ROUND(IF('Indicator Data'!AL139="No data",IF((0.1022*LN('Indicator Data'!BZ139)-0.1711)&gt;C$4,0,IF((0.1022*LN('Indicator Data'!BZ139)-0.1711)&lt;C$3,10,(C$4-(0.1022*LN('Indicator Data'!BZ139)-0.1711))/(C$4-C$3)*10)),IF('Indicator Data'!AL139&gt;C$4,0,IF('Indicator Data'!AL139&lt;C$3,10,(C$4-'Indicator Data'!AL139)/(C$4-C$3)*10))),1)</f>
        <v>6.9</v>
      </c>
      <c r="D139" s="230">
        <f>IF('Indicator Data'!AM139="No data","x",ROUND((IF(LOG('Indicator Data'!AM139*1000)&gt;D$4,10,IF(LOG('Indicator Data'!AM139*1000)&lt;D$3,0,10-(D$4-LOG('Indicator Data'!AM139*1000))/(D$4-D$3)*10))),1))</f>
        <v>9</v>
      </c>
      <c r="E139" s="231">
        <f t="shared" si="59"/>
        <v>8.1</v>
      </c>
      <c r="F139" s="230">
        <f>IF('Indicator Data'!AZ139="No data","x",ROUND(IF('Indicator Data'!AZ139&gt;F$4,10,IF('Indicator Data'!AZ139&lt;F$3,0,10-(F$4-'Indicator Data'!AZ139)/(F$4-F$3)*10)),1))</f>
        <v>9.6999999999999993</v>
      </c>
      <c r="G139" s="230">
        <f>IF('Indicator Data'!BA139="No data","x",ROUND(IF('Indicator Data'!BA139&gt;G$4,10,IF('Indicator Data'!BA139&lt;G$3,0,10-(G$4-'Indicator Data'!BA139)/(G$4-G$3)*10)),1))</f>
        <v>4.2</v>
      </c>
      <c r="H139" s="231">
        <f t="shared" si="60"/>
        <v>7</v>
      </c>
      <c r="I139" s="232">
        <f>SUM(IF('Indicator Data'!AN139=0,0,'Indicator Data'!AN139),SUM('Indicator Data'!AO139:AP139))</f>
        <v>1048.6943879999999</v>
      </c>
      <c r="J139" s="232">
        <f>I139/'Indicator Data'!CA139*1000000</f>
        <v>117.21149248795157</v>
      </c>
      <c r="K139" s="230">
        <f t="shared" si="50"/>
        <v>2.2999999999999998</v>
      </c>
      <c r="L139" s="230">
        <f>IF('Indicator Data'!AQ139="No data","x",ROUND(IF('Indicator Data'!AQ139&gt;L$4,10,IF('Indicator Data'!AQ139&lt;L$3,0,10-(L$4-'Indicator Data'!AQ139)/(L$4-L$3)*10)),1))</f>
        <v>1.9</v>
      </c>
      <c r="M139" s="230">
        <f>IF('Indicator Data'!AR139="No data","x",IF('Indicator Data'!AR139=0,0,ROUND(IF('Indicator Data'!AR139&gt;M$4,10,IF('Indicator Data'!AR139&lt;M$3,0,10-(M$4-'Indicator Data'!AR139)/(M$4-M$3)*10)),1)))</f>
        <v>0</v>
      </c>
      <c r="N139" s="231">
        <f t="shared" si="61"/>
        <v>1.4</v>
      </c>
      <c r="O139" s="233">
        <f t="shared" si="62"/>
        <v>6.2</v>
      </c>
      <c r="P139" s="234">
        <f>IF(AND('Indicator Data'!BE139="No data",'Indicator Data'!BF139="No data"),0,SUM('Indicator Data'!BE139:BG139)/1000)</f>
        <v>24.908999999999999</v>
      </c>
      <c r="Q139" s="230">
        <f t="shared" si="51"/>
        <v>4.7</v>
      </c>
      <c r="R139" s="235">
        <f>P139*1000/'Indicator Data'!CA139</f>
        <v>2.7840532950219104E-3</v>
      </c>
      <c r="S139" s="230">
        <f t="shared" si="52"/>
        <v>4.0999999999999996</v>
      </c>
      <c r="T139" s="236">
        <f t="shared" si="63"/>
        <v>4.4000000000000004</v>
      </c>
      <c r="U139" s="237">
        <f>IF('Indicator Data'!AV139="No data","x",ROUND(IF('Indicator Data'!AV139&gt;U$4,10,IF('Indicator Data'!AV139&lt;U$3,0,10-(U$4-'Indicator Data'!AV139)/(U$4-U$3)*10)),1))</f>
        <v>1.8</v>
      </c>
      <c r="V139" s="237">
        <f>IF('Indicator Data'!AW139="No data","x",IF('Indicator Data'!AW139=0,0,ROUND(IF('Indicator Data'!AW139&gt;V$4,10,IF('Indicator Data'!AW139&lt;V$3,0,10-(V$4-'Indicator Data'!AW139)/(V$4-V$3)*10)),1)))</f>
        <v>2</v>
      </c>
      <c r="W139" s="230">
        <f t="shared" si="64"/>
        <v>1.9</v>
      </c>
      <c r="X139" s="230">
        <f>IF('Indicator Data'!AU139="No data","x",ROUND(IF('Indicator Data'!AU139&gt;X$4,10,IF('Indicator Data'!AU139&lt;X$3,0,10-(X$4-'Indicator Data'!AU139)/(X$4-X$3)*10)),1))</f>
        <v>7.9</v>
      </c>
      <c r="Y139" s="230">
        <f>IF('Indicator Data'!AX139="No data","x",ROUND(IF('Indicator Data'!AX139&gt;Y$4,10,IF('Indicator Data'!AX139&lt;Y$3,0,10-(Y$4-'Indicator Data'!AX139)/(Y$4-Y$3)*10)),1))</f>
        <v>4.5999999999999996</v>
      </c>
      <c r="Z139" s="235">
        <f>IF('Indicator Data'!AY139="No data","x",IF(('Indicator Data'!AY139/'Indicator Data'!CA139)&gt;1,1,IF('Indicator Data'!AY139&gt;'Indicator Data'!AY139,1,'Indicator Data'!AY139/'Indicator Data'!CA139)))</f>
        <v>0.78038067840859315</v>
      </c>
      <c r="AA139" s="230">
        <f t="shared" si="53"/>
        <v>8.6999999999999993</v>
      </c>
      <c r="AB139" s="238">
        <f t="shared" si="54"/>
        <v>5.8</v>
      </c>
      <c r="AC139" s="230">
        <f>IF('Indicator Data'!AS139="No data","x",ROUND(IF('Indicator Data'!AS139&gt;AC$4,10,IF('Indicator Data'!AS139&lt;AC$3,0,10-(AC$4-'Indicator Data'!AS139)/(AC$4-AC$3)*10)),1))</f>
        <v>3.4</v>
      </c>
      <c r="AD139" s="230">
        <f>IF('Indicator Data'!AT139="No data","x",ROUND(IF('Indicator Data'!AT139&gt;AD$4,10,IF('Indicator Data'!AT139&lt;AD$3,0,10-(AD$4-'Indicator Data'!AT139)/(AD$4-AD$3)*10)),1))</f>
        <v>6.2</v>
      </c>
      <c r="AE139" s="238">
        <f t="shared" si="65"/>
        <v>4.8</v>
      </c>
      <c r="AF139" s="234">
        <f>('Indicator Data'!BD139+'Indicator Data'!BC139*0.5+'Indicator Data'!BB139*0.25)/1000</f>
        <v>34.700249999999997</v>
      </c>
      <c r="AG139" s="239">
        <f>AF139*1000/'Indicator Data'!CA139</f>
        <v>3.878411230903852E-3</v>
      </c>
      <c r="AH139" s="238">
        <f t="shared" si="55"/>
        <v>0.4</v>
      </c>
      <c r="AI139" s="230">
        <f>IF('Indicator Data'!BH139="No data","x",ROUND(IF('Indicator Data'!BH139&lt;$AI$3,10,IF('Indicator Data'!BH139&gt;$AI$4,0,($AI$4-'Indicator Data'!BH139)/($AI$4-$AI$3)*10)),1))</f>
        <v>6.7</v>
      </c>
      <c r="AJ139" s="230">
        <f>IF('Indicator Data'!BI139="No data","x",ROUND(IF('Indicator Data'!BI139&gt;$AJ$4,10,IF('Indicator Data'!BI139&lt;$AJ$3,0,10-($AJ$4-'Indicator Data'!BI139)/($AJ$4-$AJ$3)*10)),1))</f>
        <v>6.5</v>
      </c>
      <c r="AK139" s="238">
        <f t="shared" si="56"/>
        <v>6.6</v>
      </c>
      <c r="AL139" s="236">
        <f t="shared" si="57"/>
        <v>4.8</v>
      </c>
      <c r="AM139" s="240">
        <f t="shared" si="58"/>
        <v>4.5999999999999996</v>
      </c>
    </row>
    <row r="140" spans="1:39" s="2" customFormat="1">
      <c r="A140" s="205" t="str">
        <f>'Indicator Data'!A140</f>
        <v>Paraguay</v>
      </c>
      <c r="B140" s="206" t="str">
        <f>'Indicator Data'!B140</f>
        <v>PRY</v>
      </c>
      <c r="C140" s="241">
        <f>ROUND(IF('Indicator Data'!AL140="No data",IF((0.1022*LN('Indicator Data'!BZ140)-0.1711)&gt;C$4,0,IF((0.1022*LN('Indicator Data'!BZ140)-0.1711)&lt;C$3,10,(C$4-(0.1022*LN('Indicator Data'!BZ140)-0.1711))/(C$4-C$3)*10)),IF('Indicator Data'!AL140&gt;C$4,0,IF('Indicator Data'!AL140&lt;C$3,10,(C$4-'Indicator Data'!AL140)/(C$4-C$3)*10))),1)</f>
        <v>3.4</v>
      </c>
      <c r="D140" s="230">
        <f>IF('Indicator Data'!AM140="No data","x",ROUND((IF(LOG('Indicator Data'!AM140*1000)&gt;D$4,10,IF(LOG('Indicator Data'!AM140*1000)&lt;D$3,0,10-(D$4-LOG('Indicator Data'!AM140*1000))/(D$4-D$3)*10))),1))</f>
        <v>4.7</v>
      </c>
      <c r="E140" s="231">
        <f t="shared" si="59"/>
        <v>4.0999999999999996</v>
      </c>
      <c r="F140" s="230">
        <f>IF('Indicator Data'!AZ140="No data","x",ROUND(IF('Indicator Data'!AZ140&gt;F$4,10,IF('Indicator Data'!AZ140&lt;F$3,0,10-(F$4-'Indicator Data'!AZ140)/(F$4-F$3)*10)),1))</f>
        <v>5.9</v>
      </c>
      <c r="G140" s="230">
        <f>IF('Indicator Data'!BA140="No data","x",ROUND(IF('Indicator Data'!BA140&gt;G$4,10,IF('Indicator Data'!BA140&lt;G$3,0,10-(G$4-'Indicator Data'!BA140)/(G$4-G$3)*10)),1))</f>
        <v>5.2</v>
      </c>
      <c r="H140" s="231">
        <f t="shared" si="60"/>
        <v>5.6</v>
      </c>
      <c r="I140" s="232">
        <f>SUM(IF('Indicator Data'!AN140=0,0,'Indicator Data'!AN140),SUM('Indicator Data'!AO140:AP140))</f>
        <v>153.585139</v>
      </c>
      <c r="J140" s="232">
        <f>I140/'Indicator Data'!CA140*1000000</f>
        <v>21.533051946504255</v>
      </c>
      <c r="K140" s="230">
        <f t="shared" si="50"/>
        <v>0.4</v>
      </c>
      <c r="L140" s="230">
        <f>IF('Indicator Data'!AQ140="No data","x",ROUND(IF('Indicator Data'!AQ140&gt;L$4,10,IF('Indicator Data'!AQ140&lt;L$3,0,10-(L$4-'Indicator Data'!AQ140)/(L$4-L$3)*10)),1))</f>
        <v>0.2</v>
      </c>
      <c r="M140" s="230">
        <f>IF('Indicator Data'!AR140="No data","x",IF('Indicator Data'!AR140=0,0,ROUND(IF('Indicator Data'!AR140&gt;M$4,10,IF('Indicator Data'!AR140&lt;M$3,0,10-(M$4-'Indicator Data'!AR140)/(M$4-M$3)*10)),1)))</f>
        <v>0.6</v>
      </c>
      <c r="N140" s="231">
        <f t="shared" si="61"/>
        <v>0.4</v>
      </c>
      <c r="O140" s="233">
        <f t="shared" si="62"/>
        <v>3.6</v>
      </c>
      <c r="P140" s="234">
        <f>IF(AND('Indicator Data'!BE140="No data",'Indicator Data'!BF140="No data"),0,SUM('Indicator Data'!BE140:BG140)/1000)</f>
        <v>6.032</v>
      </c>
      <c r="Q140" s="230">
        <f t="shared" si="51"/>
        <v>2.6</v>
      </c>
      <c r="R140" s="235">
        <f>P140*1000/'Indicator Data'!CA140</f>
        <v>8.4570271698822155E-4</v>
      </c>
      <c r="S140" s="230">
        <f t="shared" si="52"/>
        <v>3.1</v>
      </c>
      <c r="T140" s="236">
        <f t="shared" si="63"/>
        <v>2.9</v>
      </c>
      <c r="U140" s="237">
        <f>IF('Indicator Data'!AV140="No data","x",ROUND(IF('Indicator Data'!AV140&gt;U$4,10,IF('Indicator Data'!AV140&lt;U$3,0,10-(U$4-'Indicator Data'!AV140)/(U$4-U$3)*10)),1))</f>
        <v>1</v>
      </c>
      <c r="V140" s="237">
        <f>IF('Indicator Data'!AW140="No data","x",IF('Indicator Data'!AW140=0,0,ROUND(IF('Indicator Data'!AW140&gt;V$4,10,IF('Indicator Data'!AW140&lt;V$3,0,10-(V$4-'Indicator Data'!AW140)/(V$4-V$3)*10)),1)))</f>
        <v>0.9</v>
      </c>
      <c r="W140" s="230">
        <f t="shared" si="64"/>
        <v>0.95</v>
      </c>
      <c r="X140" s="230">
        <f>IF('Indicator Data'!AU140="No data","x",ROUND(IF('Indicator Data'!AU140&gt;X$4,10,IF('Indicator Data'!AU140&lt;X$3,0,10-(X$4-'Indicator Data'!AU140)/(X$4-X$3)*10)),1))</f>
        <v>0.8</v>
      </c>
      <c r="Y140" s="230">
        <f>IF('Indicator Data'!AX140="No data","x",ROUND(IF('Indicator Data'!AX140&gt;Y$4,10,IF('Indicator Data'!AX140&lt;Y$3,0,10-(Y$4-'Indicator Data'!AX140)/(Y$4-Y$3)*10)),1))</f>
        <v>0</v>
      </c>
      <c r="Z140" s="235">
        <f>IF('Indicator Data'!AY140="No data","x",IF(('Indicator Data'!AY140/'Indicator Data'!CA140)&gt;1,1,IF('Indicator Data'!AY140&gt;'Indicator Data'!AY140,1,'Indicator Data'!AY140/'Indicator Data'!CA140)))</f>
        <v>0.27687734927157687</v>
      </c>
      <c r="AA140" s="230">
        <f t="shared" si="53"/>
        <v>3.1</v>
      </c>
      <c r="AB140" s="238">
        <f t="shared" si="54"/>
        <v>1.2</v>
      </c>
      <c r="AC140" s="230">
        <f>IF('Indicator Data'!AS140="No data","x",ROUND(IF('Indicator Data'!AS140&gt;AC$4,10,IF('Indicator Data'!AS140&lt;AC$3,0,10-(AC$4-'Indicator Data'!AS140)/(AC$4-AC$3)*10)),1))</f>
        <v>1.5</v>
      </c>
      <c r="AD140" s="230">
        <f>IF('Indicator Data'!AT140="No data","x",ROUND(IF('Indicator Data'!AT140&gt;AD$4,10,IF('Indicator Data'!AT140&lt;AD$3,0,10-(AD$4-'Indicator Data'!AT140)/(AD$4-AD$3)*10)),1))</f>
        <v>0.3</v>
      </c>
      <c r="AE140" s="238">
        <f t="shared" si="65"/>
        <v>0.9</v>
      </c>
      <c r="AF140" s="234">
        <f>('Indicator Data'!BD140+'Indicator Data'!BC140*0.5+'Indicator Data'!BB140*0.25)/1000</f>
        <v>189.36275000000001</v>
      </c>
      <c r="AG140" s="239">
        <f>AF140*1000/'Indicator Data'!CA140</f>
        <v>2.6549169789681921E-2</v>
      </c>
      <c r="AH140" s="238">
        <f t="shared" si="55"/>
        <v>2.7</v>
      </c>
      <c r="AI140" s="230">
        <f>IF('Indicator Data'!BH140="No data","x",ROUND(IF('Indicator Data'!BH140&lt;$AI$3,10,IF('Indicator Data'!BH140&gt;$AI$4,0,($AI$4-'Indicator Data'!BH140)/($AI$4-$AI$3)*10)),1))</f>
        <v>4.4000000000000004</v>
      </c>
      <c r="AJ140" s="230">
        <f>IF('Indicator Data'!BI140="No data","x",ROUND(IF('Indicator Data'!BI140&gt;$AJ$4,10,IF('Indicator Data'!BI140&lt;$AJ$3,0,10-($AJ$4-'Indicator Data'!BI140)/($AJ$4-$AJ$3)*10)),1))</f>
        <v>1.4</v>
      </c>
      <c r="AK140" s="238">
        <f t="shared" si="56"/>
        <v>2.9</v>
      </c>
      <c r="AL140" s="236">
        <f t="shared" si="57"/>
        <v>2</v>
      </c>
      <c r="AM140" s="240">
        <f t="shared" si="58"/>
        <v>2.5</v>
      </c>
    </row>
    <row r="141" spans="1:39" s="2" customFormat="1">
      <c r="A141" s="205" t="str">
        <f>'Indicator Data'!A141</f>
        <v>Peru</v>
      </c>
      <c r="B141" s="206" t="str">
        <f>'Indicator Data'!B141</f>
        <v>PER</v>
      </c>
      <c r="C141" s="241">
        <f>ROUND(IF('Indicator Data'!AL141="No data",IF((0.1022*LN('Indicator Data'!BZ141)-0.1711)&gt;C$4,0,IF((0.1022*LN('Indicator Data'!BZ141)-0.1711)&lt;C$3,10,(C$4-(0.1022*LN('Indicator Data'!BZ141)-0.1711))/(C$4-C$3)*10)),IF('Indicator Data'!AL141&gt;C$4,0,IF('Indicator Data'!AL141&lt;C$3,10,(C$4-'Indicator Data'!AL141)/(C$4-C$3)*10))),1)</f>
        <v>2.5</v>
      </c>
      <c r="D141" s="230">
        <f>IF('Indicator Data'!AM141="No data","x",ROUND((IF(LOG('Indicator Data'!AM141*1000)&gt;D$4,10,IF(LOG('Indicator Data'!AM141*1000)&lt;D$3,0,10-(D$4-LOG('Indicator Data'!AM141*1000))/(D$4-D$3)*10))),1))</f>
        <v>5.4</v>
      </c>
      <c r="E141" s="231">
        <f t="shared" si="59"/>
        <v>4.0999999999999996</v>
      </c>
      <c r="F141" s="230">
        <f>IF('Indicator Data'!AZ141="No data","x",ROUND(IF('Indicator Data'!AZ141&gt;F$4,10,IF('Indicator Data'!AZ141&lt;F$3,0,10-(F$4-'Indicator Data'!AZ141)/(F$4-F$3)*10)),1))</f>
        <v>5.3</v>
      </c>
      <c r="G141" s="230">
        <f>IF('Indicator Data'!BA141="No data","x",ROUND(IF('Indicator Data'!BA141&gt;G$4,10,IF('Indicator Data'!BA141&lt;G$3,0,10-(G$4-'Indicator Data'!BA141)/(G$4-G$3)*10)),1))</f>
        <v>4.0999999999999996</v>
      </c>
      <c r="H141" s="231">
        <f t="shared" si="60"/>
        <v>4.7</v>
      </c>
      <c r="I141" s="232">
        <f>SUM(IF('Indicator Data'!AN141=0,0,'Indicator Data'!AN141),SUM('Indicator Data'!AO141:AP141))</f>
        <v>967.47349800000006</v>
      </c>
      <c r="J141" s="232">
        <f>I141/'Indicator Data'!CA141*1000000</f>
        <v>29.342412250742651</v>
      </c>
      <c r="K141" s="230">
        <f t="shared" si="50"/>
        <v>0.6</v>
      </c>
      <c r="L141" s="230">
        <f>IF('Indicator Data'!AQ141="No data","x",ROUND(IF('Indicator Data'!AQ141&gt;L$4,10,IF('Indicator Data'!AQ141&lt;L$3,0,10-(L$4-'Indicator Data'!AQ141)/(L$4-L$3)*10)),1))</f>
        <v>0.1</v>
      </c>
      <c r="M141" s="230">
        <f>IF('Indicator Data'!AR141="No data","x",IF('Indicator Data'!AR141=0,0,ROUND(IF('Indicator Data'!AR141&gt;M$4,10,IF('Indicator Data'!AR141&lt;M$3,0,10-(M$4-'Indicator Data'!AR141)/(M$4-M$3)*10)),1)))</f>
        <v>0.5</v>
      </c>
      <c r="N141" s="231">
        <f t="shared" si="61"/>
        <v>0.4</v>
      </c>
      <c r="O141" s="233">
        <f t="shared" si="62"/>
        <v>3.3</v>
      </c>
      <c r="P141" s="234">
        <f>IF(AND('Indicator Data'!BE141="No data",'Indicator Data'!BF141="No data"),0,SUM('Indicator Data'!BE141:BG141)/1000)</f>
        <v>1116.923</v>
      </c>
      <c r="Q141" s="230">
        <f t="shared" si="51"/>
        <v>10</v>
      </c>
      <c r="R141" s="235">
        <f>P141*1000/'Indicator Data'!CA141</f>
        <v>3.3875052067148442E-2</v>
      </c>
      <c r="S141" s="230">
        <f t="shared" si="52"/>
        <v>7.6</v>
      </c>
      <c r="T141" s="236">
        <f t="shared" si="63"/>
        <v>8.8000000000000007</v>
      </c>
      <c r="U141" s="237">
        <f>IF('Indicator Data'!AV141="No data","x",ROUND(IF('Indicator Data'!AV141&gt;U$4,10,IF('Indicator Data'!AV141&lt;U$3,0,10-(U$4-'Indicator Data'!AV141)/(U$4-U$3)*10)),1))</f>
        <v>0.6</v>
      </c>
      <c r="V141" s="237">
        <f>IF('Indicator Data'!AW141="No data","x",IF('Indicator Data'!AW141=0,0,ROUND(IF('Indicator Data'!AW141&gt;V$4,10,IF('Indicator Data'!AW141&lt;V$3,0,10-(V$4-'Indicator Data'!AW141)/(V$4-V$3)*10)),1)))</f>
        <v>0.6</v>
      </c>
      <c r="W141" s="230">
        <f t="shared" si="64"/>
        <v>0.6</v>
      </c>
      <c r="X141" s="230">
        <f>IF('Indicator Data'!AU141="No data","x",ROUND(IF('Indicator Data'!AU141&gt;X$4,10,IF('Indicator Data'!AU141&lt;X$3,0,10-(X$4-'Indicator Data'!AU141)/(X$4-X$3)*10)),1))</f>
        <v>2.2000000000000002</v>
      </c>
      <c r="Y141" s="230">
        <f>IF('Indicator Data'!AX141="No data","x",ROUND(IF('Indicator Data'!AX141&gt;Y$4,10,IF('Indicator Data'!AX141&lt;Y$3,0,10-(Y$4-'Indicator Data'!AX141)/(Y$4-Y$3)*10)),1))</f>
        <v>0.1</v>
      </c>
      <c r="Z141" s="235">
        <f>IF('Indicator Data'!AY141="No data","x",IF(('Indicator Data'!AY141/'Indicator Data'!CA141)&gt;1,1,IF('Indicator Data'!AY141&gt;'Indicator Data'!AY141,1,'Indicator Data'!AY141/'Indicator Data'!CA141)))</f>
        <v>1.0378096513006885E-2</v>
      </c>
      <c r="AA141" s="230">
        <f t="shared" si="53"/>
        <v>0.1</v>
      </c>
      <c r="AB141" s="238">
        <f t="shared" si="54"/>
        <v>0.8</v>
      </c>
      <c r="AC141" s="230">
        <f>IF('Indicator Data'!AS141="No data","x",ROUND(IF('Indicator Data'!AS141&gt;AC$4,10,IF('Indicator Data'!AS141&lt;AC$3,0,10-(AC$4-'Indicator Data'!AS141)/(AC$4-AC$3)*10)),1))</f>
        <v>1</v>
      </c>
      <c r="AD141" s="230">
        <f>IF('Indicator Data'!AT141="No data","x",ROUND(IF('Indicator Data'!AT141&gt;AD$4,10,IF('Indicator Data'!AT141&lt;AD$3,0,10-(AD$4-'Indicator Data'!AT141)/(AD$4-AD$3)*10)),1))</f>
        <v>0.6</v>
      </c>
      <c r="AE141" s="238">
        <f t="shared" si="65"/>
        <v>0.8</v>
      </c>
      <c r="AF141" s="234">
        <f>('Indicator Data'!BD141+'Indicator Data'!BC141*0.5+'Indicator Data'!BB141*0.25)/1000</f>
        <v>42.167749999999998</v>
      </c>
      <c r="AG141" s="239">
        <f>AF141*1000/'Indicator Data'!CA141</f>
        <v>1.2789017029862387E-3</v>
      </c>
      <c r="AH141" s="238">
        <f t="shared" si="55"/>
        <v>0.1</v>
      </c>
      <c r="AI141" s="230">
        <f>IF('Indicator Data'!BH141="No data","x",ROUND(IF('Indicator Data'!BH141&lt;$AI$3,10,IF('Indicator Data'!BH141&gt;$AI$4,0,($AI$4-'Indicator Data'!BH141)/($AI$4-$AI$3)*10)),1))</f>
        <v>3.9</v>
      </c>
      <c r="AJ141" s="230">
        <f>IF('Indicator Data'!BI141="No data","x",ROUND(IF('Indicator Data'!BI141&gt;$AJ$4,10,IF('Indicator Data'!BI141&lt;$AJ$3,0,10-($AJ$4-'Indicator Data'!BI141)/($AJ$4-$AJ$3)*10)),1))</f>
        <v>1.2</v>
      </c>
      <c r="AK141" s="238">
        <f t="shared" si="56"/>
        <v>2.6</v>
      </c>
      <c r="AL141" s="236">
        <f t="shared" si="57"/>
        <v>1.1000000000000001</v>
      </c>
      <c r="AM141" s="240">
        <f t="shared" si="58"/>
        <v>6.3</v>
      </c>
    </row>
    <row r="142" spans="1:39" s="2" customFormat="1">
      <c r="A142" s="205" t="str">
        <f>'Indicator Data'!A142</f>
        <v>Philippines</v>
      </c>
      <c r="B142" s="206" t="str">
        <f>'Indicator Data'!B142</f>
        <v>PHL</v>
      </c>
      <c r="C142" s="241">
        <f>ROUND(IF('Indicator Data'!AL142="No data",IF((0.1022*LN('Indicator Data'!BZ142)-0.1711)&gt;C$4,0,IF((0.1022*LN('Indicator Data'!BZ142)-0.1711)&lt;C$3,10,(C$4-(0.1022*LN('Indicator Data'!BZ142)-0.1711))/(C$4-C$3)*10)),IF('Indicator Data'!AL142&gt;C$4,0,IF('Indicator Data'!AL142&lt;C$3,10,(C$4-'Indicator Data'!AL142)/(C$4-C$3)*10))),1)</f>
        <v>3.6</v>
      </c>
      <c r="D142" s="230">
        <f>IF('Indicator Data'!AM142="No data","x",ROUND((IF(LOG('Indicator Data'!AM142*1000)&gt;D$4,10,IF(LOG('Indicator Data'!AM142*1000)&lt;D$3,0,10-(D$4-LOG('Indicator Data'!AM142*1000))/(D$4-D$3)*10))),1))</f>
        <v>5.0999999999999996</v>
      </c>
      <c r="E142" s="231">
        <f t="shared" si="59"/>
        <v>4.4000000000000004</v>
      </c>
      <c r="F142" s="230">
        <f>IF('Indicator Data'!AZ142="No data","x",ROUND(IF('Indicator Data'!AZ142&gt;F$4,10,IF('Indicator Data'!AZ142&lt;F$3,0,10-(F$4-'Indicator Data'!AZ142)/(F$4-F$3)*10)),1))</f>
        <v>5.7</v>
      </c>
      <c r="G142" s="230">
        <f>IF('Indicator Data'!BA142="No data","x",ROUND(IF('Indicator Data'!BA142&gt;G$4,10,IF('Indicator Data'!BA142&lt;G$3,0,10-(G$4-'Indicator Data'!BA142)/(G$4-G$3)*10)),1))</f>
        <v>4.3</v>
      </c>
      <c r="H142" s="231">
        <f t="shared" si="60"/>
        <v>5</v>
      </c>
      <c r="I142" s="232">
        <f>SUM(IF('Indicator Data'!AN142=0,0,'Indicator Data'!AN142),SUM('Indicator Data'!AO142:AP142))</f>
        <v>1393.524459</v>
      </c>
      <c r="J142" s="232">
        <f>I142/'Indicator Data'!CA142*1000000</f>
        <v>12.716833922569757</v>
      </c>
      <c r="K142" s="230">
        <f t="shared" si="50"/>
        <v>0.3</v>
      </c>
      <c r="L142" s="230">
        <f>IF('Indicator Data'!AQ142="No data","x",ROUND(IF('Indicator Data'!AQ142&gt;L$4,10,IF('Indicator Data'!AQ142&lt;L$3,0,10-(L$4-'Indicator Data'!AQ142)/(L$4-L$3)*10)),1))</f>
        <v>0.1</v>
      </c>
      <c r="M142" s="230">
        <f>IF('Indicator Data'!AR142="No data","x",IF('Indicator Data'!AR142=0,0,ROUND(IF('Indicator Data'!AR142&gt;M$4,10,IF('Indicator Data'!AR142&lt;M$3,0,10-(M$4-'Indicator Data'!AR142)/(M$4-M$3)*10)),1)))</f>
        <v>3.2</v>
      </c>
      <c r="N142" s="231">
        <f t="shared" si="61"/>
        <v>1.2</v>
      </c>
      <c r="O142" s="233">
        <f t="shared" si="62"/>
        <v>3.8</v>
      </c>
      <c r="P142" s="234">
        <f>IF(AND('Indicator Data'!BE142="No data",'Indicator Data'!BF142="No data"),0,SUM('Indicator Data'!BE142:BG142)/1000)</f>
        <v>154.14599999999999</v>
      </c>
      <c r="Q142" s="230">
        <f t="shared" si="51"/>
        <v>7.3</v>
      </c>
      <c r="R142" s="235">
        <f>P142*1000/'Indicator Data'!CA142</f>
        <v>1.4066843744064042E-3</v>
      </c>
      <c r="S142" s="230">
        <f t="shared" si="52"/>
        <v>3.5</v>
      </c>
      <c r="T142" s="236">
        <f t="shared" si="63"/>
        <v>5.4</v>
      </c>
      <c r="U142" s="237">
        <f>IF('Indicator Data'!AV142="No data","x",ROUND(IF('Indicator Data'!AV142&gt;U$4,10,IF('Indicator Data'!AV142&lt;U$3,0,10-(U$4-'Indicator Data'!AV142)/(U$4-U$3)*10)),1))</f>
        <v>0.4</v>
      </c>
      <c r="V142" s="237">
        <f>IF('Indicator Data'!AW142="No data","x",IF('Indicator Data'!AW142=0,0,ROUND(IF('Indicator Data'!AW142&gt;V$4,10,IF('Indicator Data'!AW142&lt;V$3,0,10-(V$4-'Indicator Data'!AW142)/(V$4-V$3)*10)),1)))</f>
        <v>0.9</v>
      </c>
      <c r="W142" s="230">
        <f t="shared" si="64"/>
        <v>0.65</v>
      </c>
      <c r="X142" s="230">
        <f>IF('Indicator Data'!AU142="No data","x",ROUND(IF('Indicator Data'!AU142&gt;X$4,10,IF('Indicator Data'!AU142&lt;X$3,0,10-(X$4-'Indicator Data'!AU142)/(X$4-X$3)*10)),1))</f>
        <v>10</v>
      </c>
      <c r="Y142" s="230">
        <f>IF('Indicator Data'!AX142="No data","x",ROUND(IF('Indicator Data'!AX142&gt;Y$4,10,IF('Indicator Data'!AX142&lt;Y$3,0,10-(Y$4-'Indicator Data'!AX142)/(Y$4-Y$3)*10)),1))</f>
        <v>0</v>
      </c>
      <c r="Z142" s="235">
        <f>IF('Indicator Data'!AY142="No data","x",IF(('Indicator Data'!AY142/'Indicator Data'!CA142)&gt;1,1,IF('Indicator Data'!AY142&gt;'Indicator Data'!AY142,1,'Indicator Data'!AY142/'Indicator Data'!CA142)))</f>
        <v>0.43343504948869599</v>
      </c>
      <c r="AA142" s="230">
        <f t="shared" si="53"/>
        <v>4.8</v>
      </c>
      <c r="AB142" s="238">
        <f t="shared" si="54"/>
        <v>3.9</v>
      </c>
      <c r="AC142" s="230">
        <f>IF('Indicator Data'!AS142="No data","x",ROUND(IF('Indicator Data'!AS142&gt;AC$4,10,IF('Indicator Data'!AS142&lt;AC$3,0,10-(AC$4-'Indicator Data'!AS142)/(AC$4-AC$3)*10)),1))</f>
        <v>2.1</v>
      </c>
      <c r="AD142" s="230">
        <f>IF('Indicator Data'!AT142="No data","x",ROUND(IF('Indicator Data'!AT142&gt;AD$4,10,IF('Indicator Data'!AT142&lt;AD$3,0,10-(AD$4-'Indicator Data'!AT142)/(AD$4-AD$3)*10)),1))</f>
        <v>4.2</v>
      </c>
      <c r="AE142" s="238">
        <f t="shared" si="65"/>
        <v>3.2</v>
      </c>
      <c r="AF142" s="234">
        <f>('Indicator Data'!BD142+'Indicator Data'!BC142*0.5+'Indicator Data'!BB142*0.25)/1000</f>
        <v>7454.3772499999995</v>
      </c>
      <c r="AG142" s="239">
        <f>AF142*1000/'Indicator Data'!CA142</f>
        <v>6.8026131060848691E-2</v>
      </c>
      <c r="AH142" s="238">
        <f t="shared" si="55"/>
        <v>6.8</v>
      </c>
      <c r="AI142" s="230">
        <f>IF('Indicator Data'!BH142="No data","x",ROUND(IF('Indicator Data'!BH142&lt;$AI$3,10,IF('Indicator Data'!BH142&gt;$AI$4,0,($AI$4-'Indicator Data'!BH142)/($AI$4-$AI$3)*10)),1))</f>
        <v>3.6</v>
      </c>
      <c r="AJ142" s="230">
        <f>IF('Indicator Data'!BI142="No data","x",ROUND(IF('Indicator Data'!BI142&gt;$AJ$4,10,IF('Indicator Data'!BI142&lt;$AJ$3,0,10-($AJ$4-'Indicator Data'!BI142)/($AJ$4-$AJ$3)*10)),1))</f>
        <v>1.5</v>
      </c>
      <c r="AK142" s="238">
        <f t="shared" si="56"/>
        <v>2.6</v>
      </c>
      <c r="AL142" s="236">
        <f t="shared" si="57"/>
        <v>4.3</v>
      </c>
      <c r="AM142" s="240">
        <f t="shared" si="58"/>
        <v>4.9000000000000004</v>
      </c>
    </row>
    <row r="143" spans="1:39" s="2" customFormat="1">
      <c r="A143" s="205" t="str">
        <f>'Indicator Data'!A143</f>
        <v>Poland</v>
      </c>
      <c r="B143" s="206" t="str">
        <f>'Indicator Data'!B143</f>
        <v>POL</v>
      </c>
      <c r="C143" s="241">
        <f>ROUND(IF('Indicator Data'!AL143="No data",IF((0.1022*LN('Indicator Data'!BZ143)-0.1711)&gt;C$4,0,IF((0.1022*LN('Indicator Data'!BZ143)-0.1711)&lt;C$3,10,(C$4-(0.1022*LN('Indicator Data'!BZ143)-0.1711))/(C$4-C$3)*10)),IF('Indicator Data'!AL143&gt;C$4,0,IF('Indicator Data'!AL143&lt;C$3,10,(C$4-'Indicator Data'!AL143)/(C$4-C$3)*10))),1)</f>
        <v>0.4</v>
      </c>
      <c r="D143" s="230" t="str">
        <f>IF('Indicator Data'!AM143="No data","x",ROUND((IF(LOG('Indicator Data'!AM143*1000)&gt;D$4,10,IF(LOG('Indicator Data'!AM143*1000)&lt;D$3,0,10-(D$4-LOG('Indicator Data'!AM143*1000))/(D$4-D$3)*10))),1))</f>
        <v>x</v>
      </c>
      <c r="E143" s="231">
        <f t="shared" si="59"/>
        <v>0.4</v>
      </c>
      <c r="F143" s="230">
        <f>IF('Indicator Data'!AZ143="No data","x",ROUND(IF('Indicator Data'!AZ143&gt;F$4,10,IF('Indicator Data'!AZ143&lt;F$3,0,10-(F$4-'Indicator Data'!AZ143)/(F$4-F$3)*10)),1))</f>
        <v>1.5</v>
      </c>
      <c r="G143" s="230">
        <f>IF('Indicator Data'!BA143="No data","x",ROUND(IF('Indicator Data'!BA143&gt;G$4,10,IF('Indicator Data'!BA143&lt;G$3,0,10-(G$4-'Indicator Data'!BA143)/(G$4-G$3)*10)),1))</f>
        <v>1.3</v>
      </c>
      <c r="H143" s="231">
        <f t="shared" si="60"/>
        <v>1.4</v>
      </c>
      <c r="I143" s="232">
        <f>SUM(IF('Indicator Data'!AN143=0,0,'Indicator Data'!AN143),SUM('Indicator Data'!AO143:AP143))</f>
        <v>0</v>
      </c>
      <c r="J143" s="232">
        <f>I143/'Indicator Data'!CA143*1000000</f>
        <v>0</v>
      </c>
      <c r="K143" s="230">
        <f t="shared" si="50"/>
        <v>0</v>
      </c>
      <c r="L143" s="230" t="str">
        <f>IF('Indicator Data'!AQ143="No data","x",ROUND(IF('Indicator Data'!AQ143&gt;L$4,10,IF('Indicator Data'!AQ143&lt;L$3,0,10-(L$4-'Indicator Data'!AQ143)/(L$4-L$3)*10)),1))</f>
        <v>x</v>
      </c>
      <c r="M143" s="230">
        <f>IF('Indicator Data'!AR143="No data","x",IF('Indicator Data'!AR143=0,0,ROUND(IF('Indicator Data'!AR143&gt;M$4,10,IF('Indicator Data'!AR143&lt;M$3,0,10-(M$4-'Indicator Data'!AR143)/(M$4-M$3)*10)),1)))</f>
        <v>0.3</v>
      </c>
      <c r="N143" s="231">
        <f t="shared" si="61"/>
        <v>0.2</v>
      </c>
      <c r="O143" s="233">
        <f t="shared" si="62"/>
        <v>0.6</v>
      </c>
      <c r="P143" s="234">
        <f>IF(AND('Indicator Data'!BE143="No data",'Indicator Data'!BF143="No data"),0,SUM('Indicator Data'!BE143:BG143)/1000)</f>
        <v>6.4130000000000003</v>
      </c>
      <c r="Q143" s="230">
        <f t="shared" si="51"/>
        <v>2.7</v>
      </c>
      <c r="R143" s="235">
        <f>P143*1000/'Indicator Data'!CA143</f>
        <v>1.6944716705765285E-4</v>
      </c>
      <c r="S143" s="230">
        <f t="shared" si="52"/>
        <v>2.1</v>
      </c>
      <c r="T143" s="236">
        <f t="shared" si="63"/>
        <v>2.4</v>
      </c>
      <c r="U143" s="237" t="str">
        <f>IF('Indicator Data'!AV143="No data","x",ROUND(IF('Indicator Data'!AV143&gt;U$4,10,IF('Indicator Data'!AV143&lt;U$3,0,10-(U$4-'Indicator Data'!AV143)/(U$4-U$3)*10)),1))</f>
        <v>x</v>
      </c>
      <c r="V143" s="237" t="str">
        <f>IF('Indicator Data'!AW143="No data","x",IF('Indicator Data'!AW143=0,0,ROUND(IF('Indicator Data'!AW143&gt;V$4,10,IF('Indicator Data'!AW143&lt;V$3,0,10-(V$4-'Indicator Data'!AW143)/(V$4-V$3)*10)),1)))</f>
        <v>x</v>
      </c>
      <c r="W143" s="230" t="str">
        <f t="shared" si="64"/>
        <v>x</v>
      </c>
      <c r="X143" s="230">
        <f>IF('Indicator Data'!AU143="No data","x",ROUND(IF('Indicator Data'!AU143&gt;X$4,10,IF('Indicator Data'!AU143&lt;X$3,0,10-(X$4-'Indicator Data'!AU143)/(X$4-X$3)*10)),1))</f>
        <v>0.3</v>
      </c>
      <c r="Y143" s="230" t="str">
        <f>IF('Indicator Data'!AX143="No data","x",ROUND(IF('Indicator Data'!AX143&gt;Y$4,10,IF('Indicator Data'!AX143&lt;Y$3,0,10-(Y$4-'Indicator Data'!AX143)/(Y$4-Y$3)*10)),1))</f>
        <v>x</v>
      </c>
      <c r="Z143" s="235">
        <f>IF('Indicator Data'!AY143="No data","x",IF(('Indicator Data'!AY143/'Indicator Data'!CA143)&gt;1,1,IF('Indicator Data'!AY143&gt;'Indicator Data'!AY143,1,'Indicator Data'!AY143/'Indicator Data'!CA143)))</f>
        <v>1.2154326656248296E-6</v>
      </c>
      <c r="AA143" s="230">
        <f t="shared" si="53"/>
        <v>0</v>
      </c>
      <c r="AB143" s="238">
        <f t="shared" si="54"/>
        <v>0.2</v>
      </c>
      <c r="AC143" s="230">
        <f>IF('Indicator Data'!AS143="No data","x",ROUND(IF('Indicator Data'!AS143&gt;AC$4,10,IF('Indicator Data'!AS143&lt;AC$3,0,10-(AC$4-'Indicator Data'!AS143)/(AC$4-AC$3)*10)),1))</f>
        <v>0.3</v>
      </c>
      <c r="AD143" s="230" t="str">
        <f>IF('Indicator Data'!AT143="No data","x",ROUND(IF('Indicator Data'!AT143&gt;AD$4,10,IF('Indicator Data'!AT143&lt;AD$3,0,10-(AD$4-'Indicator Data'!AT143)/(AD$4-AD$3)*10)),1))</f>
        <v>x</v>
      </c>
      <c r="AE143" s="238">
        <f t="shared" si="65"/>
        <v>0.3</v>
      </c>
      <c r="AF143" s="234">
        <f>('Indicator Data'!BD143+'Indicator Data'!BC143*0.5+'Indicator Data'!BB143*0.25)/1000</f>
        <v>2.2392500000000002</v>
      </c>
      <c r="AG143" s="239">
        <f>AF143*1000/'Indicator Data'!CA143</f>
        <v>5.9166469489139117E-5</v>
      </c>
      <c r="AH143" s="238">
        <f t="shared" si="55"/>
        <v>0</v>
      </c>
      <c r="AI143" s="230">
        <f>IF('Indicator Data'!BH143="No data","x",ROUND(IF('Indicator Data'!BH143&lt;$AI$3,10,IF('Indicator Data'!BH143&gt;$AI$4,0,($AI$4-'Indicator Data'!BH143)/($AI$4-$AI$3)*10)),1))</f>
        <v>1.1000000000000001</v>
      </c>
      <c r="AJ143" s="230">
        <f>IF('Indicator Data'!BI143="No data","x",ROUND(IF('Indicator Data'!BI143&gt;$AJ$4,10,IF('Indicator Data'!BI143&lt;$AJ$3,0,10-($AJ$4-'Indicator Data'!BI143)/($AJ$4-$AJ$3)*10)),1))</f>
        <v>0</v>
      </c>
      <c r="AK143" s="238">
        <f t="shared" si="56"/>
        <v>0.6</v>
      </c>
      <c r="AL143" s="236">
        <f t="shared" si="57"/>
        <v>0.3</v>
      </c>
      <c r="AM143" s="240">
        <f t="shared" si="58"/>
        <v>1.4</v>
      </c>
    </row>
    <row r="144" spans="1:39" s="2" customFormat="1">
      <c r="A144" s="205" t="str">
        <f>'Indicator Data'!A144</f>
        <v>Portugal</v>
      </c>
      <c r="B144" s="206" t="str">
        <f>'Indicator Data'!B144</f>
        <v>PRT</v>
      </c>
      <c r="C144" s="241">
        <f>ROUND(IF('Indicator Data'!AL144="No data",IF((0.1022*LN('Indicator Data'!BZ144)-0.1711)&gt;C$4,0,IF((0.1022*LN('Indicator Data'!BZ144)-0.1711)&lt;C$3,10,(C$4-(0.1022*LN('Indicator Data'!BZ144)-0.1711))/(C$4-C$3)*10)),IF('Indicator Data'!AL144&gt;C$4,0,IF('Indicator Data'!AL144&lt;C$3,10,(C$4-'Indicator Data'!AL144)/(C$4-C$3)*10))),1)</f>
        <v>0.7</v>
      </c>
      <c r="D144" s="230" t="str">
        <f>IF('Indicator Data'!AM144="No data","x",ROUND((IF(LOG('Indicator Data'!AM144*1000)&gt;D$4,10,IF(LOG('Indicator Data'!AM144*1000)&lt;D$3,0,10-(D$4-LOG('Indicator Data'!AM144*1000))/(D$4-D$3)*10))),1))</f>
        <v>x</v>
      </c>
      <c r="E144" s="231">
        <f t="shared" si="59"/>
        <v>0.7</v>
      </c>
      <c r="F144" s="230">
        <f>IF('Indicator Data'!AZ144="No data","x",ROUND(IF('Indicator Data'!AZ144&gt;F$4,10,IF('Indicator Data'!AZ144&lt;F$3,0,10-(F$4-'Indicator Data'!AZ144)/(F$4-F$3)*10)),1))</f>
        <v>1</v>
      </c>
      <c r="G144" s="230">
        <f>IF('Indicator Data'!BA144="No data","x",ROUND(IF('Indicator Data'!BA144&gt;G$4,10,IF('Indicator Data'!BA144&lt;G$3,0,10-(G$4-'Indicator Data'!BA144)/(G$4-G$3)*10)),1))</f>
        <v>2.1</v>
      </c>
      <c r="H144" s="231">
        <f t="shared" si="60"/>
        <v>1.6</v>
      </c>
      <c r="I144" s="232">
        <f>SUM(IF('Indicator Data'!AN144=0,0,'Indicator Data'!AN144),SUM('Indicator Data'!AO144:AP144))</f>
        <v>0</v>
      </c>
      <c r="J144" s="232">
        <f>I144/'Indicator Data'!CA144*1000000</f>
        <v>0</v>
      </c>
      <c r="K144" s="230">
        <f t="shared" si="50"/>
        <v>0</v>
      </c>
      <c r="L144" s="230" t="str">
        <f>IF('Indicator Data'!AQ144="No data","x",ROUND(IF('Indicator Data'!AQ144&gt;L$4,10,IF('Indicator Data'!AQ144&lt;L$3,0,10-(L$4-'Indicator Data'!AQ144)/(L$4-L$3)*10)),1))</f>
        <v>x</v>
      </c>
      <c r="M144" s="230">
        <f>IF('Indicator Data'!AR144="No data","x",IF('Indicator Data'!AR144=0,0,ROUND(IF('Indicator Data'!AR144&gt;M$4,10,IF('Indicator Data'!AR144&lt;M$3,0,10-(M$4-'Indicator Data'!AR144)/(M$4-M$3)*10)),1)))</f>
        <v>0.1</v>
      </c>
      <c r="N144" s="231">
        <f t="shared" si="61"/>
        <v>0.1</v>
      </c>
      <c r="O144" s="233">
        <f t="shared" si="62"/>
        <v>0.8</v>
      </c>
      <c r="P144" s="234">
        <f>IF(AND('Indicator Data'!BE144="No data",'Indicator Data'!BF144="No data"),0,SUM('Indicator Data'!BE144:BG144)/1000)</f>
        <v>3.5990000000000002</v>
      </c>
      <c r="Q144" s="230">
        <f t="shared" si="51"/>
        <v>1.9</v>
      </c>
      <c r="R144" s="235">
        <f>P144*1000/'Indicator Data'!CA144</f>
        <v>3.5295708702819448E-4</v>
      </c>
      <c r="S144" s="230">
        <f t="shared" si="52"/>
        <v>2.5</v>
      </c>
      <c r="T144" s="236">
        <f t="shared" si="63"/>
        <v>2.2000000000000002</v>
      </c>
      <c r="U144" s="237" t="str">
        <f>IF('Indicator Data'!AV144="No data","x",ROUND(IF('Indicator Data'!AV144&gt;U$4,10,IF('Indicator Data'!AV144&lt;U$3,0,10-(U$4-'Indicator Data'!AV144)/(U$4-U$3)*10)),1))</f>
        <v>x</v>
      </c>
      <c r="V144" s="237" t="str">
        <f>IF('Indicator Data'!AW144="No data","x",IF('Indicator Data'!AW144=0,0,ROUND(IF('Indicator Data'!AW144&gt;V$4,10,IF('Indicator Data'!AW144&lt;V$3,0,10-(V$4-'Indicator Data'!AW144)/(V$4-V$3)*10)),1)))</f>
        <v>x</v>
      </c>
      <c r="W144" s="230" t="str">
        <f t="shared" si="64"/>
        <v>x</v>
      </c>
      <c r="X144" s="230">
        <f>IF('Indicator Data'!AU144="No data","x",ROUND(IF('Indicator Data'!AU144&gt;X$4,10,IF('Indicator Data'!AU144&lt;X$3,0,10-(X$4-'Indicator Data'!AU144)/(X$4-X$3)*10)),1))</f>
        <v>0.3</v>
      </c>
      <c r="Y144" s="230" t="str">
        <f>IF('Indicator Data'!AX144="No data","x",ROUND(IF('Indicator Data'!AX144&gt;Y$4,10,IF('Indicator Data'!AX144&lt;Y$3,0,10-(Y$4-'Indicator Data'!AX144)/(Y$4-Y$3)*10)),1))</f>
        <v>x</v>
      </c>
      <c r="Z144" s="235">
        <f>IF('Indicator Data'!AY144="No data","x",IF(('Indicator Data'!AY144/'Indicator Data'!CA144)&gt;1,1,IF('Indicator Data'!AY144&gt;'Indicator Data'!AY144,1,'Indicator Data'!AY144/'Indicator Data'!CA144)))</f>
        <v>1.0787796491553597E-6</v>
      </c>
      <c r="AA144" s="230">
        <f t="shared" si="53"/>
        <v>0</v>
      </c>
      <c r="AB144" s="238">
        <f t="shared" si="54"/>
        <v>0.2</v>
      </c>
      <c r="AC144" s="230">
        <f>IF('Indicator Data'!AS144="No data","x",ROUND(IF('Indicator Data'!AS144&gt;AC$4,10,IF('Indicator Data'!AS144&lt;AC$3,0,10-(AC$4-'Indicator Data'!AS144)/(AC$4-AC$3)*10)),1))</f>
        <v>0.3</v>
      </c>
      <c r="AD144" s="230" t="str">
        <f>IF('Indicator Data'!AT144="No data","x",ROUND(IF('Indicator Data'!AT144&gt;AD$4,10,IF('Indicator Data'!AT144&lt;AD$3,0,10-(AD$4-'Indicator Data'!AT144)/(AD$4-AD$3)*10)),1))</f>
        <v>x</v>
      </c>
      <c r="AE144" s="238">
        <f t="shared" si="65"/>
        <v>0.3</v>
      </c>
      <c r="AF144" s="234">
        <f>('Indicator Data'!BD144+'Indicator Data'!BC144*0.5+'Indicator Data'!BB144*0.25)/1000</f>
        <v>0</v>
      </c>
      <c r="AG144" s="239">
        <f>AF144*1000/'Indicator Data'!CA144</f>
        <v>0</v>
      </c>
      <c r="AH144" s="238">
        <f t="shared" si="55"/>
        <v>0</v>
      </c>
      <c r="AI144" s="230">
        <f>IF('Indicator Data'!BH144="No data","x",ROUND(IF('Indicator Data'!BH144&lt;$AI$3,10,IF('Indicator Data'!BH144&gt;$AI$4,0,($AI$4-'Indicator Data'!BH144)/($AI$4-$AI$3)*10)),1))</f>
        <v>1.3</v>
      </c>
      <c r="AJ144" s="230">
        <f>IF('Indicator Data'!BI144="No data","x",ROUND(IF('Indicator Data'!BI144&gt;$AJ$4,10,IF('Indicator Data'!BI144&lt;$AJ$3,0,10-($AJ$4-'Indicator Data'!BI144)/($AJ$4-$AJ$3)*10)),1))</f>
        <v>0</v>
      </c>
      <c r="AK144" s="238">
        <f t="shared" si="56"/>
        <v>0.7</v>
      </c>
      <c r="AL144" s="236">
        <f t="shared" si="57"/>
        <v>0.3</v>
      </c>
      <c r="AM144" s="240">
        <f t="shared" si="58"/>
        <v>1.3</v>
      </c>
    </row>
    <row r="145" spans="1:39" s="2" customFormat="1">
      <c r="A145" s="205" t="str">
        <f>'Indicator Data'!A145</f>
        <v>Qatar</v>
      </c>
      <c r="B145" s="206" t="str">
        <f>'Indicator Data'!B145</f>
        <v>QAT</v>
      </c>
      <c r="C145" s="241">
        <f>ROUND(IF('Indicator Data'!AL145="No data",IF((0.1022*LN('Indicator Data'!BZ145)-0.1711)&gt;C$4,0,IF((0.1022*LN('Indicator Data'!BZ145)-0.1711)&lt;C$3,10,(C$4-(0.1022*LN('Indicator Data'!BZ145)-0.1711))/(C$4-C$3)*10)),IF('Indicator Data'!AL145&gt;C$4,0,IF('Indicator Data'!AL145&lt;C$3,10,(C$4-'Indicator Data'!AL145)/(C$4-C$3)*10))),1)</f>
        <v>1</v>
      </c>
      <c r="D145" s="230" t="str">
        <f>IF('Indicator Data'!AM145="No data","x",ROUND((IF(LOG('Indicator Data'!AM145*1000)&gt;D$4,10,IF(LOG('Indicator Data'!AM145*1000)&lt;D$3,0,10-(D$4-LOG('Indicator Data'!AM145*1000))/(D$4-D$3)*10))),1))</f>
        <v>x</v>
      </c>
      <c r="E145" s="231">
        <f t="shared" si="59"/>
        <v>1</v>
      </c>
      <c r="F145" s="230">
        <f>IF('Indicator Data'!AZ145="No data","x",ROUND(IF('Indicator Data'!AZ145&gt;F$4,10,IF('Indicator Data'!AZ145&lt;F$3,0,10-(F$4-'Indicator Data'!AZ145)/(F$4-F$3)*10)),1))</f>
        <v>2.5</v>
      </c>
      <c r="G145" s="230" t="str">
        <f>IF('Indicator Data'!BA145="No data","x",ROUND(IF('Indicator Data'!BA145&gt;G$4,10,IF('Indicator Data'!BA145&lt;G$3,0,10-(G$4-'Indicator Data'!BA145)/(G$4-G$3)*10)),1))</f>
        <v>x</v>
      </c>
      <c r="H145" s="231">
        <f t="shared" si="60"/>
        <v>2.5</v>
      </c>
      <c r="I145" s="232">
        <f>SUM(IF('Indicator Data'!AN145=0,0,'Indicator Data'!AN145),SUM('Indicator Data'!AO145:AP145))</f>
        <v>-12.311500000000001</v>
      </c>
      <c r="J145" s="232">
        <f>I145/'Indicator Data'!CA145*1000000</f>
        <v>-4.2732535941632603</v>
      </c>
      <c r="K145" s="230">
        <f t="shared" si="50"/>
        <v>0</v>
      </c>
      <c r="L145" s="230" t="str">
        <f>IF('Indicator Data'!AQ145="No data","x",ROUND(IF('Indicator Data'!AQ145&gt;L$4,10,IF('Indicator Data'!AQ145&lt;L$3,0,10-(L$4-'Indicator Data'!AQ145)/(L$4-L$3)*10)),1))</f>
        <v>x</v>
      </c>
      <c r="M145" s="230">
        <f>IF('Indicator Data'!AR145="No data","x",IF('Indicator Data'!AR145=0,0,ROUND(IF('Indicator Data'!AR145&gt;M$4,10,IF('Indicator Data'!AR145&lt;M$3,0,10-(M$4-'Indicator Data'!AR145)/(M$4-M$3)*10)),1)))</f>
        <v>0.1</v>
      </c>
      <c r="N145" s="231">
        <f t="shared" si="61"/>
        <v>0.1</v>
      </c>
      <c r="O145" s="233">
        <f t="shared" si="62"/>
        <v>1.2</v>
      </c>
      <c r="P145" s="234">
        <f>IF(AND('Indicator Data'!BE145="No data",'Indicator Data'!BF145="No data"),0,SUM('Indicator Data'!BE145:BG145)/1000)</f>
        <v>0.44400000000000001</v>
      </c>
      <c r="Q145" s="230">
        <f t="shared" si="51"/>
        <v>0</v>
      </c>
      <c r="R145" s="235">
        <f>P145*1000/'Indicator Data'!CA145</f>
        <v>1.5410994564500564E-4</v>
      </c>
      <c r="S145" s="230">
        <f t="shared" si="52"/>
        <v>2</v>
      </c>
      <c r="T145" s="236">
        <f t="shared" si="63"/>
        <v>1</v>
      </c>
      <c r="U145" s="237" t="str">
        <f>IF('Indicator Data'!AV145="No data","x",ROUND(IF('Indicator Data'!AV145&gt;U$4,10,IF('Indicator Data'!AV145&lt;U$3,0,10-(U$4-'Indicator Data'!AV145)/(U$4-U$3)*10)),1))</f>
        <v>x</v>
      </c>
      <c r="V145" s="237" t="str">
        <f>IF('Indicator Data'!AW145="No data","x",IF('Indicator Data'!AW145=0,0,ROUND(IF('Indicator Data'!AW145&gt;V$4,10,IF('Indicator Data'!AW145&lt;V$3,0,10-(V$4-'Indicator Data'!AW145)/(V$4-V$3)*10)),1)))</f>
        <v>x</v>
      </c>
      <c r="W145" s="230" t="str">
        <f t="shared" si="64"/>
        <v>x</v>
      </c>
      <c r="X145" s="230">
        <f>IF('Indicator Data'!AU145="No data","x",ROUND(IF('Indicator Data'!AU145&gt;X$4,10,IF('Indicator Data'!AU145&lt;X$3,0,10-(X$4-'Indicator Data'!AU145)/(X$4-X$3)*10)),1))</f>
        <v>0.6</v>
      </c>
      <c r="Y145" s="230" t="str">
        <f>IF('Indicator Data'!AX145="No data","x",ROUND(IF('Indicator Data'!AX145&gt;Y$4,10,IF('Indicator Data'!AX145&lt;Y$3,0,10-(Y$4-'Indicator Data'!AX145)/(Y$4-Y$3)*10)),1))</f>
        <v>x</v>
      </c>
      <c r="Z145" s="235">
        <f>IF('Indicator Data'!AY145="No data","x",IF(('Indicator Data'!AY145/'Indicator Data'!CA145)&gt;1,1,IF('Indicator Data'!AY145&gt;'Indicator Data'!AY145,1,'Indicator Data'!AY145/'Indicator Data'!CA145)))</f>
        <v>7.6360783878155963E-6</v>
      </c>
      <c r="AA145" s="230">
        <f t="shared" si="53"/>
        <v>0</v>
      </c>
      <c r="AB145" s="238">
        <f t="shared" si="54"/>
        <v>0.3</v>
      </c>
      <c r="AC145" s="230">
        <f>IF('Indicator Data'!AS145="No data","x",ROUND(IF('Indicator Data'!AS145&gt;AC$4,10,IF('Indicator Data'!AS145&lt;AC$3,0,10-(AC$4-'Indicator Data'!AS145)/(AC$4-AC$3)*10)),1))</f>
        <v>0.5</v>
      </c>
      <c r="AD145" s="230" t="str">
        <f>IF('Indicator Data'!AT145="No data","x",ROUND(IF('Indicator Data'!AT145&gt;AD$4,10,IF('Indicator Data'!AT145&lt;AD$3,0,10-(AD$4-'Indicator Data'!AT145)/(AD$4-AD$3)*10)),1))</f>
        <v>x</v>
      </c>
      <c r="AE145" s="238">
        <f t="shared" si="65"/>
        <v>0.5</v>
      </c>
      <c r="AF145" s="234">
        <f>('Indicator Data'!BD145+'Indicator Data'!BC145*0.5+'Indicator Data'!BB145*0.25)/1000</f>
        <v>0</v>
      </c>
      <c r="AG145" s="239">
        <f>AF145*1000/'Indicator Data'!CA145</f>
        <v>0</v>
      </c>
      <c r="AH145" s="238">
        <f t="shared" si="55"/>
        <v>0</v>
      </c>
      <c r="AI145" s="230">
        <f>IF('Indicator Data'!BH145="No data","x",ROUND(IF('Indicator Data'!BH145&lt;$AI$3,10,IF('Indicator Data'!BH145&gt;$AI$4,0,($AI$4-'Indicator Data'!BH145)/($AI$4-$AI$3)*10)),1))</f>
        <v>3.5</v>
      </c>
      <c r="AJ145" s="230">
        <f>IF('Indicator Data'!BI145="No data","x",ROUND(IF('Indicator Data'!BI145&gt;$AJ$4,10,IF('Indicator Data'!BI145&lt;$AJ$3,0,10-($AJ$4-'Indicator Data'!BI145)/($AJ$4-$AJ$3)*10)),1))</f>
        <v>3.2</v>
      </c>
      <c r="AK145" s="238">
        <f t="shared" si="56"/>
        <v>3.4</v>
      </c>
      <c r="AL145" s="236">
        <f t="shared" si="57"/>
        <v>1.2</v>
      </c>
      <c r="AM145" s="240">
        <f t="shared" si="58"/>
        <v>1.1000000000000001</v>
      </c>
    </row>
    <row r="146" spans="1:39" s="2" customFormat="1">
      <c r="A146" s="205" t="str">
        <f>'Indicator Data'!A146</f>
        <v>Romania</v>
      </c>
      <c r="B146" s="206" t="str">
        <f>'Indicator Data'!B146</f>
        <v>ROU</v>
      </c>
      <c r="C146" s="241">
        <f>ROUND(IF('Indicator Data'!AL146="No data",IF((0.1022*LN('Indicator Data'!BZ146)-0.1711)&gt;C$4,0,IF((0.1022*LN('Indicator Data'!BZ146)-0.1711)&lt;C$3,10,(C$4-(0.1022*LN('Indicator Data'!BZ146)-0.1711))/(C$4-C$3)*10)),IF('Indicator Data'!AL146&gt;C$4,0,IF('Indicator Data'!AL146&lt;C$3,10,(C$4-'Indicator Data'!AL146)/(C$4-C$3)*10))),1)</f>
        <v>1.4</v>
      </c>
      <c r="D146" s="230" t="str">
        <f>IF('Indicator Data'!AM146="No data","x",ROUND((IF(LOG('Indicator Data'!AM146*1000)&gt;D$4,10,IF(LOG('Indicator Data'!AM146*1000)&lt;D$3,0,10-(D$4-LOG('Indicator Data'!AM146*1000))/(D$4-D$3)*10))),1))</f>
        <v>x</v>
      </c>
      <c r="E146" s="231">
        <f t="shared" si="59"/>
        <v>1.4</v>
      </c>
      <c r="F146" s="230">
        <f>IF('Indicator Data'!AZ146="No data","x",ROUND(IF('Indicator Data'!AZ146&gt;F$4,10,IF('Indicator Data'!AZ146&lt;F$3,0,10-(F$4-'Indicator Data'!AZ146)/(F$4-F$3)*10)),1))</f>
        <v>3.7</v>
      </c>
      <c r="G146" s="230">
        <f>IF('Indicator Data'!BA146="No data","x",ROUND(IF('Indicator Data'!BA146&gt;G$4,10,IF('Indicator Data'!BA146&lt;G$3,0,10-(G$4-'Indicator Data'!BA146)/(G$4-G$3)*10)),1))</f>
        <v>2.7</v>
      </c>
      <c r="H146" s="231">
        <f t="shared" si="60"/>
        <v>3.2</v>
      </c>
      <c r="I146" s="232">
        <f>SUM(IF('Indicator Data'!AN146=0,0,'Indicator Data'!AN146),SUM('Indicator Data'!AO146:AP146))</f>
        <v>2.2725149999999998</v>
      </c>
      <c r="J146" s="232">
        <f>I146/'Indicator Data'!CA146*1000000</f>
        <v>0.11812831712261382</v>
      </c>
      <c r="K146" s="230">
        <f t="shared" si="50"/>
        <v>0</v>
      </c>
      <c r="L146" s="230" t="str">
        <f>IF('Indicator Data'!AQ146="No data","x",ROUND(IF('Indicator Data'!AQ146&gt;L$4,10,IF('Indicator Data'!AQ146&lt;L$3,0,10-(L$4-'Indicator Data'!AQ146)/(L$4-L$3)*10)),1))</f>
        <v>x</v>
      </c>
      <c r="M146" s="230">
        <f>IF('Indicator Data'!AR146="No data","x",IF('Indicator Data'!AR146=0,0,ROUND(IF('Indicator Data'!AR146&gt;M$4,10,IF('Indicator Data'!AR146&lt;M$3,0,10-(M$4-'Indicator Data'!AR146)/(M$4-M$3)*10)),1)))</f>
        <v>1</v>
      </c>
      <c r="N146" s="231">
        <f t="shared" si="61"/>
        <v>0.5</v>
      </c>
      <c r="O146" s="233">
        <f t="shared" si="62"/>
        <v>1.6</v>
      </c>
      <c r="P146" s="234">
        <f>IF(AND('Indicator Data'!BE146="No data",'Indicator Data'!BF146="No data"),0,SUM('Indicator Data'!BE146:BG146)/1000)</f>
        <v>5.8730000000000002</v>
      </c>
      <c r="Q146" s="230">
        <f t="shared" si="51"/>
        <v>2.6</v>
      </c>
      <c r="R146" s="235">
        <f>P146*1000/'Indicator Data'!CA146</f>
        <v>3.0528626057962699E-4</v>
      </c>
      <c r="S146" s="230">
        <f t="shared" si="52"/>
        <v>2.4</v>
      </c>
      <c r="T146" s="236">
        <f t="shared" si="63"/>
        <v>2.5</v>
      </c>
      <c r="U146" s="237">
        <f>IF('Indicator Data'!AV146="No data","x",ROUND(IF('Indicator Data'!AV146&gt;U$4,10,IF('Indicator Data'!AV146&lt;U$3,0,10-(U$4-'Indicator Data'!AV146)/(U$4-U$3)*10)),1))</f>
        <v>0.2</v>
      </c>
      <c r="V146" s="237">
        <f>IF('Indicator Data'!AW146="No data","x",IF('Indicator Data'!AW146=0,0,ROUND(IF('Indicator Data'!AW146&gt;V$4,10,IF('Indicator Data'!AW146&lt;V$3,0,10-(V$4-'Indicator Data'!AW146)/(V$4-V$3)*10)),1)))</f>
        <v>0.3</v>
      </c>
      <c r="W146" s="230">
        <f t="shared" si="64"/>
        <v>0.25</v>
      </c>
      <c r="X146" s="230">
        <f>IF('Indicator Data'!AU146="No data","x",ROUND(IF('Indicator Data'!AU146&gt;X$4,10,IF('Indicator Data'!AU146&lt;X$3,0,10-(X$4-'Indicator Data'!AU146)/(X$4-X$3)*10)),1))</f>
        <v>1.2</v>
      </c>
      <c r="Y146" s="230" t="str">
        <f>IF('Indicator Data'!AX146="No data","x",ROUND(IF('Indicator Data'!AX146&gt;Y$4,10,IF('Indicator Data'!AX146&lt;Y$3,0,10-(Y$4-'Indicator Data'!AX146)/(Y$4-Y$3)*10)),1))</f>
        <v>x</v>
      </c>
      <c r="Z146" s="235">
        <f>IF('Indicator Data'!AY146="No data","x",IF(('Indicator Data'!AY146/'Indicator Data'!CA146)&gt;1,1,IF('Indicator Data'!AY146&gt;'Indicator Data'!AY146,1,'Indicator Data'!AY146/'Indicator Data'!CA146)))</f>
        <v>0</v>
      </c>
      <c r="AA146" s="230">
        <f t="shared" si="53"/>
        <v>0</v>
      </c>
      <c r="AB146" s="238">
        <f t="shared" si="54"/>
        <v>0.5</v>
      </c>
      <c r="AC146" s="230">
        <f>IF('Indicator Data'!AS146="No data","x",ROUND(IF('Indicator Data'!AS146&gt;AC$4,10,IF('Indicator Data'!AS146&lt;AC$3,0,10-(AC$4-'Indicator Data'!AS146)/(AC$4-AC$3)*10)),1))</f>
        <v>0.5</v>
      </c>
      <c r="AD146" s="230" t="str">
        <f>IF('Indicator Data'!AT146="No data","x",ROUND(IF('Indicator Data'!AT146&gt;AD$4,10,IF('Indicator Data'!AT146&lt;AD$3,0,10-(AD$4-'Indicator Data'!AT146)/(AD$4-AD$3)*10)),1))</f>
        <v>x</v>
      </c>
      <c r="AE146" s="238">
        <f t="shared" si="65"/>
        <v>0.5</v>
      </c>
      <c r="AF146" s="234">
        <f>('Indicator Data'!BD146+'Indicator Data'!BC146*0.5+'Indicator Data'!BB146*0.25)/1000</f>
        <v>0.77100000000000002</v>
      </c>
      <c r="AG146" s="239">
        <f>AF146*1000/'Indicator Data'!CA146</f>
        <v>4.0077593547912896E-5</v>
      </c>
      <c r="AH146" s="238">
        <f t="shared" si="55"/>
        <v>0</v>
      </c>
      <c r="AI146" s="230">
        <f>IF('Indicator Data'!BH146="No data","x",ROUND(IF('Indicator Data'!BH146&lt;$AI$3,10,IF('Indicator Data'!BH146&gt;$AI$4,0,($AI$4-'Indicator Data'!BH146)/($AI$4-$AI$3)*10)),1))</f>
        <v>0.7</v>
      </c>
      <c r="AJ146" s="230">
        <f>IF('Indicator Data'!BI146="No data","x",ROUND(IF('Indicator Data'!BI146&gt;$AJ$4,10,IF('Indicator Data'!BI146&lt;$AJ$3,0,10-($AJ$4-'Indicator Data'!BI146)/($AJ$4-$AJ$3)*10)),1))</f>
        <v>0</v>
      </c>
      <c r="AK146" s="238">
        <f t="shared" si="56"/>
        <v>0.4</v>
      </c>
      <c r="AL146" s="236">
        <f t="shared" si="57"/>
        <v>0.4</v>
      </c>
      <c r="AM146" s="240">
        <f t="shared" si="58"/>
        <v>1.5</v>
      </c>
    </row>
    <row r="147" spans="1:39" s="2" customFormat="1">
      <c r="A147" s="205" t="str">
        <f>'Indicator Data'!A147</f>
        <v>Russian Federation</v>
      </c>
      <c r="B147" s="206" t="str">
        <f>'Indicator Data'!B147</f>
        <v>RUS</v>
      </c>
      <c r="C147" s="241">
        <f>ROUND(IF('Indicator Data'!AL147="No data",IF((0.1022*LN('Indicator Data'!BZ147)-0.1711)&gt;C$4,0,IF((0.1022*LN('Indicator Data'!BZ147)-0.1711)&lt;C$3,10,(C$4-(0.1022*LN('Indicator Data'!BZ147)-0.1711))/(C$4-C$3)*10)),IF('Indicator Data'!AL147&gt;C$4,0,IF('Indicator Data'!AL147&lt;C$3,10,(C$4-'Indicator Data'!AL147)/(C$4-C$3)*10))),1)</f>
        <v>1.5</v>
      </c>
      <c r="D147" s="230" t="str">
        <f>IF('Indicator Data'!AM147="No data","x",ROUND((IF(LOG('Indicator Data'!AM147*1000)&gt;D$4,10,IF(LOG('Indicator Data'!AM147*1000)&lt;D$3,0,10-(D$4-LOG('Indicator Data'!AM147*1000))/(D$4-D$3)*10))),1))</f>
        <v>x</v>
      </c>
      <c r="E147" s="231">
        <f t="shared" si="59"/>
        <v>1.5</v>
      </c>
      <c r="F147" s="230">
        <f>IF('Indicator Data'!AZ147="No data","x",ROUND(IF('Indicator Data'!AZ147&gt;F$4,10,IF('Indicator Data'!AZ147&lt;F$3,0,10-(F$4-'Indicator Data'!AZ147)/(F$4-F$3)*10)),1))</f>
        <v>3</v>
      </c>
      <c r="G147" s="230">
        <f>IF('Indicator Data'!BA147="No data","x",ROUND(IF('Indicator Data'!BA147&gt;G$4,10,IF('Indicator Data'!BA147&lt;G$3,0,10-(G$4-'Indicator Data'!BA147)/(G$4-G$3)*10)),1))</f>
        <v>3.1</v>
      </c>
      <c r="H147" s="231">
        <f t="shared" si="60"/>
        <v>3.1</v>
      </c>
      <c r="I147" s="232">
        <f>SUM(IF('Indicator Data'!AN147=0,0,'Indicator Data'!AN147),SUM('Indicator Data'!AO147:AP147))</f>
        <v>0.323625</v>
      </c>
      <c r="J147" s="232">
        <f>I147/'Indicator Data'!CA147*1000000</f>
        <v>2.2176050810754364E-3</v>
      </c>
      <c r="K147" s="230">
        <f t="shared" si="50"/>
        <v>0</v>
      </c>
      <c r="L147" s="230" t="str">
        <f>IF('Indicator Data'!AQ147="No data","x",ROUND(IF('Indicator Data'!AQ147&gt;L$4,10,IF('Indicator Data'!AQ147&lt;L$3,0,10-(L$4-'Indicator Data'!AQ147)/(L$4-L$3)*10)),1))</f>
        <v>x</v>
      </c>
      <c r="M147" s="230">
        <f>IF('Indicator Data'!AR147="No data","x",IF('Indicator Data'!AR147=0,0,ROUND(IF('Indicator Data'!AR147&gt;M$4,10,IF('Indicator Data'!AR147&lt;M$3,0,10-(M$4-'Indicator Data'!AR147)/(M$4-M$3)*10)),1)))</f>
        <v>0.2</v>
      </c>
      <c r="N147" s="231">
        <f t="shared" si="61"/>
        <v>0.1</v>
      </c>
      <c r="O147" s="233">
        <f t="shared" si="62"/>
        <v>1.6</v>
      </c>
      <c r="P147" s="234">
        <f>IF(AND('Indicator Data'!BE147="No data",'Indicator Data'!BF147="No data"),0,SUM('Indicator Data'!BE147:BG147)/1000)</f>
        <v>22.242999999999999</v>
      </c>
      <c r="Q147" s="230">
        <f t="shared" si="51"/>
        <v>4.5</v>
      </c>
      <c r="R147" s="235">
        <f>P147*1000/'Indicator Data'!CA147</f>
        <v>1.5241773601656526E-4</v>
      </c>
      <c r="S147" s="230">
        <f t="shared" si="52"/>
        <v>2</v>
      </c>
      <c r="T147" s="236">
        <f t="shared" si="63"/>
        <v>3.3</v>
      </c>
      <c r="U147" s="237" t="str">
        <f>IF('Indicator Data'!AV147="No data","x",ROUND(IF('Indicator Data'!AV147&gt;U$4,10,IF('Indicator Data'!AV147&lt;U$3,0,10-(U$4-'Indicator Data'!AV147)/(U$4-U$3)*10)),1))</f>
        <v>x</v>
      </c>
      <c r="V147" s="237" t="str">
        <f>IF('Indicator Data'!AW147="No data","x",IF('Indicator Data'!AW147=0,0,ROUND(IF('Indicator Data'!AW147&gt;V$4,10,IF('Indicator Data'!AW147&lt;V$3,0,10-(V$4-'Indicator Data'!AW147)/(V$4-V$3)*10)),1)))</f>
        <v>x</v>
      </c>
      <c r="W147" s="230" t="str">
        <f t="shared" si="64"/>
        <v>x</v>
      </c>
      <c r="X147" s="230">
        <f>IF('Indicator Data'!AU147="No data","x",ROUND(IF('Indicator Data'!AU147&gt;X$4,10,IF('Indicator Data'!AU147&lt;X$3,0,10-(X$4-'Indicator Data'!AU147)/(X$4-X$3)*10)),1))</f>
        <v>0.9</v>
      </c>
      <c r="Y147" s="230" t="str">
        <f>IF('Indicator Data'!AX147="No data","x",ROUND(IF('Indicator Data'!AX147&gt;Y$4,10,IF('Indicator Data'!AX147&lt;Y$3,0,10-(Y$4-'Indicator Data'!AX147)/(Y$4-Y$3)*10)),1))</f>
        <v>x</v>
      </c>
      <c r="Z147" s="235">
        <f>IF('Indicator Data'!AY147="No data","x",IF(('Indicator Data'!AY147/'Indicator Data'!CA147)&gt;1,1,IF('Indicator Data'!AY147&gt;'Indicator Data'!AY147,1,'Indicator Data'!AY147/'Indicator Data'!CA147)))</f>
        <v>6.852391135034179E-9</v>
      </c>
      <c r="AA147" s="230">
        <f t="shared" si="53"/>
        <v>0</v>
      </c>
      <c r="AB147" s="238">
        <f t="shared" si="54"/>
        <v>0.5</v>
      </c>
      <c r="AC147" s="230">
        <f>IF('Indicator Data'!AS147="No data","x",ROUND(IF('Indicator Data'!AS147&gt;AC$4,10,IF('Indicator Data'!AS147&lt;AC$3,0,10-(AC$4-'Indicator Data'!AS147)/(AC$4-AC$3)*10)),1))</f>
        <v>0.4</v>
      </c>
      <c r="AD147" s="230" t="str">
        <f>IF('Indicator Data'!AT147="No data","x",ROUND(IF('Indicator Data'!AT147&gt;AD$4,10,IF('Indicator Data'!AT147&lt;AD$3,0,10-(AD$4-'Indicator Data'!AT147)/(AD$4-AD$3)*10)),1))</f>
        <v>x</v>
      </c>
      <c r="AE147" s="238">
        <f t="shared" si="65"/>
        <v>0.4</v>
      </c>
      <c r="AF147" s="234">
        <f>('Indicator Data'!BD147+'Indicator Data'!BC147*0.5+'Indicator Data'!BB147*0.25)/1000</f>
        <v>36.808999999999997</v>
      </c>
      <c r="AG147" s="239">
        <f>AF147*1000/'Indicator Data'!CA147</f>
        <v>2.5222966528947312E-4</v>
      </c>
      <c r="AH147" s="238">
        <f t="shared" si="55"/>
        <v>0</v>
      </c>
      <c r="AI147" s="230">
        <f>IF('Indicator Data'!BH147="No data","x",ROUND(IF('Indicator Data'!BH147&lt;$AI$3,10,IF('Indicator Data'!BH147&gt;$AI$4,0,($AI$4-'Indicator Data'!BH147)/($AI$4-$AI$3)*10)),1))</f>
        <v>1.6</v>
      </c>
      <c r="AJ147" s="230">
        <f>IF('Indicator Data'!BI147="No data","x",ROUND(IF('Indicator Data'!BI147&gt;$AJ$4,10,IF('Indicator Data'!BI147&lt;$AJ$3,0,10-($AJ$4-'Indicator Data'!BI147)/($AJ$4-$AJ$3)*10)),1))</f>
        <v>0</v>
      </c>
      <c r="AK147" s="238">
        <f t="shared" si="56"/>
        <v>0.8</v>
      </c>
      <c r="AL147" s="236">
        <f t="shared" si="57"/>
        <v>0.4</v>
      </c>
      <c r="AM147" s="240">
        <f t="shared" si="58"/>
        <v>2</v>
      </c>
    </row>
    <row r="148" spans="1:39" s="2" customFormat="1">
      <c r="A148" s="205" t="str">
        <f>'Indicator Data'!A148</f>
        <v>Rwanda</v>
      </c>
      <c r="B148" s="206" t="str">
        <f>'Indicator Data'!B148</f>
        <v>RWA</v>
      </c>
      <c r="C148" s="241">
        <f>ROUND(IF('Indicator Data'!AL148="No data",IF((0.1022*LN('Indicator Data'!BZ148)-0.1711)&gt;C$4,0,IF((0.1022*LN('Indicator Data'!BZ148)-0.1711)&lt;C$3,10,(C$4-(0.1022*LN('Indicator Data'!BZ148)-0.1711))/(C$4-C$3)*10)),IF('Indicator Data'!AL148&gt;C$4,0,IF('Indicator Data'!AL148&lt;C$3,10,(C$4-'Indicator Data'!AL148)/(C$4-C$3)*10))),1)</f>
        <v>7.1</v>
      </c>
      <c r="D148" s="230">
        <f>IF('Indicator Data'!AM148="No data","x",ROUND((IF(LOG('Indicator Data'!AM148*1000)&gt;D$4,10,IF(LOG('Indicator Data'!AM148*1000)&lt;D$3,0,10-(D$4-LOG('Indicator Data'!AM148*1000))/(D$4-D$3)*10))),1))</f>
        <v>8.9</v>
      </c>
      <c r="E148" s="231">
        <f t="shared" si="59"/>
        <v>8.1</v>
      </c>
      <c r="F148" s="230">
        <f>IF('Indicator Data'!AZ148="No data","x",ROUND(IF('Indicator Data'!AZ148&gt;F$4,10,IF('Indicator Data'!AZ148&lt;F$3,0,10-(F$4-'Indicator Data'!AZ148)/(F$4-F$3)*10)),1))</f>
        <v>5.4</v>
      </c>
      <c r="G148" s="230">
        <f>IF('Indicator Data'!BA148="No data","x",ROUND(IF('Indicator Data'!BA148&gt;G$4,10,IF('Indicator Data'!BA148&lt;G$3,0,10-(G$4-'Indicator Data'!BA148)/(G$4-G$3)*10)),1))</f>
        <v>4.7</v>
      </c>
      <c r="H148" s="231">
        <f t="shared" si="60"/>
        <v>5.0999999999999996</v>
      </c>
      <c r="I148" s="232">
        <f>SUM(IF('Indicator Data'!AN148=0,0,'Indicator Data'!AN148),SUM('Indicator Data'!AO148:AP148))</f>
        <v>1137.9485629999999</v>
      </c>
      <c r="J148" s="232">
        <f>I148/'Indicator Data'!CA148*1000000</f>
        <v>87.857489251447376</v>
      </c>
      <c r="K148" s="230">
        <f t="shared" si="50"/>
        <v>1.8</v>
      </c>
      <c r="L148" s="230">
        <f>IF('Indicator Data'!AQ148="No data","x",ROUND(IF('Indicator Data'!AQ148&gt;L$4,10,IF('Indicator Data'!AQ148&lt;L$3,0,10-(L$4-'Indicator Data'!AQ148)/(L$4-L$3)*10)),1))</f>
        <v>7.9</v>
      </c>
      <c r="M148" s="230">
        <f>IF('Indicator Data'!AR148="No data","x",IF('Indicator Data'!AR148=0,0,ROUND(IF('Indicator Data'!AR148&gt;M$4,10,IF('Indicator Data'!AR148&lt;M$3,0,10-(M$4-'Indicator Data'!AR148)/(M$4-M$3)*10)),1)))</f>
        <v>0.8</v>
      </c>
      <c r="N148" s="231">
        <f t="shared" si="61"/>
        <v>3.5</v>
      </c>
      <c r="O148" s="233">
        <f t="shared" si="62"/>
        <v>6.2</v>
      </c>
      <c r="P148" s="234">
        <f>IF(AND('Indicator Data'!BE148="No data",'Indicator Data'!BF148="No data"),0,SUM('Indicator Data'!BE148:BG148)/1000)</f>
        <v>124.089</v>
      </c>
      <c r="Q148" s="230">
        <f t="shared" si="51"/>
        <v>7</v>
      </c>
      <c r="R148" s="235">
        <f>P148*1000/'Indicator Data'!CA148</f>
        <v>9.5805279238468117E-3</v>
      </c>
      <c r="S148" s="230">
        <f t="shared" si="52"/>
        <v>5.6</v>
      </c>
      <c r="T148" s="236">
        <f t="shared" si="63"/>
        <v>6.3</v>
      </c>
      <c r="U148" s="237">
        <f>IF('Indicator Data'!AV148="No data","x",ROUND(IF('Indicator Data'!AV148&gt;U$4,10,IF('Indicator Data'!AV148&lt;U$3,0,10-(U$4-'Indicator Data'!AV148)/(U$4-U$3)*10)),1))</f>
        <v>5.2</v>
      </c>
      <c r="V148" s="237">
        <f>IF('Indicator Data'!AW148="No data","x",IF('Indicator Data'!AW148=0,0,ROUND(IF('Indicator Data'!AW148&gt;V$4,10,IF('Indicator Data'!AW148&lt;V$3,0,10-(V$4-'Indicator Data'!AW148)/(V$4-V$3)*10)),1)))</f>
        <v>2.5</v>
      </c>
      <c r="W148" s="230">
        <f t="shared" si="64"/>
        <v>3.85</v>
      </c>
      <c r="X148" s="230">
        <f>IF('Indicator Data'!AU148="No data","x",ROUND(IF('Indicator Data'!AU148&gt;X$4,10,IF('Indicator Data'!AU148&lt;X$3,0,10-(X$4-'Indicator Data'!AU148)/(X$4-X$3)*10)),1))</f>
        <v>1</v>
      </c>
      <c r="Y148" s="230">
        <f>IF('Indicator Data'!AX148="No data","x",ROUND(IF('Indicator Data'!AX148&gt;Y$4,10,IF('Indicator Data'!AX148&lt;Y$3,0,10-(Y$4-'Indicator Data'!AX148)/(Y$4-Y$3)*10)),1))</f>
        <v>10</v>
      </c>
      <c r="Z148" s="235">
        <f>IF('Indicator Data'!AY148="No data","x",IF(('Indicator Data'!AY148/'Indicator Data'!CA148)&gt;1,1,IF('Indicator Data'!AY148&gt;'Indicator Data'!AY148,1,'Indicator Data'!AY148/'Indicator Data'!CA148)))</f>
        <v>0.38726822582927745</v>
      </c>
      <c r="AA148" s="230">
        <f t="shared" si="53"/>
        <v>4.3</v>
      </c>
      <c r="AB148" s="238">
        <f t="shared" si="54"/>
        <v>4.8</v>
      </c>
      <c r="AC148" s="230">
        <f>IF('Indicator Data'!AS148="No data","x",ROUND(IF('Indicator Data'!AS148&gt;AC$4,10,IF('Indicator Data'!AS148&lt;AC$3,0,10-(AC$4-'Indicator Data'!AS148)/(AC$4-AC$3)*10)),1))</f>
        <v>2.6</v>
      </c>
      <c r="AD148" s="230">
        <f>IF('Indicator Data'!AT148="No data","x",ROUND(IF('Indicator Data'!AT148&gt;AD$4,10,IF('Indicator Data'!AT148&lt;AD$3,0,10-(AD$4-'Indicator Data'!AT148)/(AD$4-AD$3)*10)),1))</f>
        <v>2</v>
      </c>
      <c r="AE148" s="238">
        <f t="shared" si="65"/>
        <v>2.2999999999999998</v>
      </c>
      <c r="AF148" s="234">
        <f>('Indicator Data'!BD148+'Indicator Data'!BC148*0.5+'Indicator Data'!BB148*0.25)/1000</f>
        <v>26.082000000000001</v>
      </c>
      <c r="AG148" s="239">
        <f>AF148*1000/'Indicator Data'!CA148</f>
        <v>2.0137105570177255E-3</v>
      </c>
      <c r="AH148" s="238">
        <f t="shared" si="55"/>
        <v>0.2</v>
      </c>
      <c r="AI148" s="230">
        <f>IF('Indicator Data'!BH148="No data","x",ROUND(IF('Indicator Data'!BH148&lt;$AI$3,10,IF('Indicator Data'!BH148&gt;$AI$4,0,($AI$4-'Indicator Data'!BH148)/($AI$4-$AI$3)*10)),1))</f>
        <v>6.7</v>
      </c>
      <c r="AJ148" s="230">
        <f>IF('Indicator Data'!BI148="No data","x",ROUND(IF('Indicator Data'!BI148&gt;$AJ$4,10,IF('Indicator Data'!BI148&lt;$AJ$3,0,10-($AJ$4-'Indicator Data'!BI148)/($AJ$4-$AJ$3)*10)),1))</f>
        <v>10</v>
      </c>
      <c r="AK148" s="238">
        <f t="shared" si="56"/>
        <v>8.4</v>
      </c>
      <c r="AL148" s="236">
        <f t="shared" si="57"/>
        <v>4.7</v>
      </c>
      <c r="AM148" s="240">
        <f t="shared" si="58"/>
        <v>5.6</v>
      </c>
    </row>
    <row r="149" spans="1:39" s="2" customFormat="1">
      <c r="A149" s="205" t="str">
        <f>'Indicator Data'!A149</f>
        <v>Saint Kitts and Nevis</v>
      </c>
      <c r="B149" s="206" t="str">
        <f>'Indicator Data'!B149</f>
        <v>KNA</v>
      </c>
      <c r="C149" s="241">
        <f>ROUND(IF('Indicator Data'!AL149="No data",IF((0.1022*LN('Indicator Data'!BZ149)-0.1711)&gt;C$4,0,IF((0.1022*LN('Indicator Data'!BZ149)-0.1711)&lt;C$3,10,(C$4-(0.1022*LN('Indicator Data'!BZ149)-0.1711))/(C$4-C$3)*10)),IF('Indicator Data'!AL149&gt;C$4,0,IF('Indicator Data'!AL149&lt;C$3,10,(C$4-'Indicator Data'!AL149)/(C$4-C$3)*10))),1)</f>
        <v>2.4</v>
      </c>
      <c r="D149" s="230" t="str">
        <f>IF('Indicator Data'!AM149="No data","x",ROUND((IF(LOG('Indicator Data'!AM149*1000)&gt;D$4,10,IF(LOG('Indicator Data'!AM149*1000)&lt;D$3,0,10-(D$4-LOG('Indicator Data'!AM149*1000))/(D$4-D$3)*10))),1))</f>
        <v>x</v>
      </c>
      <c r="E149" s="231">
        <f t="shared" si="59"/>
        <v>2.4</v>
      </c>
      <c r="F149" s="230" t="str">
        <f>IF('Indicator Data'!AZ149="No data","x",ROUND(IF('Indicator Data'!AZ149&gt;F$4,10,IF('Indicator Data'!AZ149&lt;F$3,0,10-(F$4-'Indicator Data'!AZ149)/(F$4-F$3)*10)),1))</f>
        <v>x</v>
      </c>
      <c r="G149" s="230" t="str">
        <f>IF('Indicator Data'!BA149="No data","x",ROUND(IF('Indicator Data'!BA149&gt;G$4,10,IF('Indicator Data'!BA149&lt;G$3,0,10-(G$4-'Indicator Data'!BA149)/(G$4-G$3)*10)),1))</f>
        <v>x</v>
      </c>
      <c r="H149" s="231" t="str">
        <f t="shared" si="60"/>
        <v>x</v>
      </c>
      <c r="I149" s="232">
        <f>SUM(IF('Indicator Data'!AN149=0,0,'Indicator Data'!AN149),SUM('Indicator Data'!AO149:AP149))</f>
        <v>0.28628599999999998</v>
      </c>
      <c r="J149" s="232">
        <f>I149/'Indicator Data'!CA149*1000000</f>
        <v>5.3821251315987366</v>
      </c>
      <c r="K149" s="230">
        <f t="shared" si="50"/>
        <v>0.1</v>
      </c>
      <c r="L149" s="230" t="str">
        <f>IF('Indicator Data'!AQ149="No data","x",ROUND(IF('Indicator Data'!AQ149&gt;L$4,10,IF('Indicator Data'!AQ149&lt;L$3,0,10-(L$4-'Indicator Data'!AQ149)/(L$4-L$3)*10)),1))</f>
        <v>x</v>
      </c>
      <c r="M149" s="230">
        <f>IF('Indicator Data'!AR149="No data","x",IF('Indicator Data'!AR149=0,0,ROUND(IF('Indicator Data'!AR149&gt;M$4,10,IF('Indicator Data'!AR149&lt;M$3,0,10-(M$4-'Indicator Data'!AR149)/(M$4-M$3)*10)),1)))</f>
        <v>0.9</v>
      </c>
      <c r="N149" s="231">
        <f t="shared" si="61"/>
        <v>0.5</v>
      </c>
      <c r="O149" s="233">
        <f t="shared" si="62"/>
        <v>1.8</v>
      </c>
      <c r="P149" s="234">
        <f>IF(AND('Indicator Data'!BE149="No data",'Indicator Data'!BF149="No data"),0,SUM('Indicator Data'!BE149:BG149)/1000)</f>
        <v>1.9E-2</v>
      </c>
      <c r="Q149" s="230">
        <f t="shared" si="51"/>
        <v>0</v>
      </c>
      <c r="R149" s="235">
        <f>P149*1000/'Indicator Data'!CA149</f>
        <v>3.5719657091291926E-4</v>
      </c>
      <c r="S149" s="230">
        <f t="shared" si="52"/>
        <v>2.5</v>
      </c>
      <c r="T149" s="236">
        <f t="shared" si="63"/>
        <v>1.3</v>
      </c>
      <c r="U149" s="237" t="str">
        <f>IF('Indicator Data'!AV149="No data","x",ROUND(IF('Indicator Data'!AV149&gt;U$4,10,IF('Indicator Data'!AV149&lt;U$3,0,10-(U$4-'Indicator Data'!AV149)/(U$4-U$3)*10)),1))</f>
        <v>x</v>
      </c>
      <c r="V149" s="237" t="str">
        <f>IF('Indicator Data'!AW149="No data","x",IF('Indicator Data'!AW149=0,0,ROUND(IF('Indicator Data'!AW149&gt;V$4,10,IF('Indicator Data'!AW149&lt;V$3,0,10-(V$4-'Indicator Data'!AW149)/(V$4-V$3)*10)),1)))</f>
        <v>x</v>
      </c>
      <c r="W149" s="230" t="str">
        <f t="shared" si="64"/>
        <v>x</v>
      </c>
      <c r="X149" s="230">
        <f>IF('Indicator Data'!AU149="No data","x",ROUND(IF('Indicator Data'!AU149&gt;X$4,10,IF('Indicator Data'!AU149&lt;X$3,0,10-(X$4-'Indicator Data'!AU149)/(X$4-X$3)*10)),1))</f>
        <v>0</v>
      </c>
      <c r="Y149" s="230" t="str">
        <f>IF('Indicator Data'!AX149="No data","x",ROUND(IF('Indicator Data'!AX149&gt;Y$4,10,IF('Indicator Data'!AX149&lt;Y$3,0,10-(Y$4-'Indicator Data'!AX149)/(Y$4-Y$3)*10)),1))</f>
        <v>x</v>
      </c>
      <c r="Z149" s="235">
        <f>IF('Indicator Data'!AY149="No data","x",IF(('Indicator Data'!AY149/'Indicator Data'!CA149)&gt;1,1,IF('Indicator Data'!AY149&gt;'Indicator Data'!AY149,1,'Indicator Data'!AY149/'Indicator Data'!CA149)))</f>
        <v>8.6479169799969923E-4</v>
      </c>
      <c r="AA149" s="230">
        <f t="shared" si="53"/>
        <v>0</v>
      </c>
      <c r="AB149" s="238">
        <f t="shared" si="54"/>
        <v>0</v>
      </c>
      <c r="AC149" s="230">
        <f>IF('Indicator Data'!AS149="No data","x",ROUND(IF('Indicator Data'!AS149&gt;AC$4,10,IF('Indicator Data'!AS149&lt;AC$3,0,10-(AC$4-'Indicator Data'!AS149)/(AC$4-AC$3)*10)),1))</f>
        <v>1.2</v>
      </c>
      <c r="AD149" s="230" t="str">
        <f>IF('Indicator Data'!AT149="No data","x",ROUND(IF('Indicator Data'!AT149&gt;AD$4,10,IF('Indicator Data'!AT149&lt;AD$3,0,10-(AD$4-'Indicator Data'!AT149)/(AD$4-AD$3)*10)),1))</f>
        <v>x</v>
      </c>
      <c r="AE149" s="238">
        <f t="shared" si="65"/>
        <v>1.2</v>
      </c>
      <c r="AF149" s="234">
        <f>('Indicator Data'!BD149+'Indicator Data'!BC149*0.5+'Indicator Data'!BB149*0.25)/1000</f>
        <v>0</v>
      </c>
      <c r="AG149" s="239">
        <f>AF149*1000/'Indicator Data'!CA149</f>
        <v>0</v>
      </c>
      <c r="AH149" s="238">
        <f t="shared" si="55"/>
        <v>0</v>
      </c>
      <c r="AI149" s="230">
        <f>IF('Indicator Data'!BH149="No data","x",ROUND(IF('Indicator Data'!BH149&lt;$AI$3,10,IF('Indicator Data'!BH149&gt;$AI$4,0,($AI$4-'Indicator Data'!BH149)/($AI$4-$AI$3)*10)),1))</f>
        <v>6</v>
      </c>
      <c r="AJ149" s="230">
        <f>IF('Indicator Data'!BI149="No data","x",ROUND(IF('Indicator Data'!BI149&gt;$AJ$4,10,IF('Indicator Data'!BI149&lt;$AJ$3,0,10-($AJ$4-'Indicator Data'!BI149)/($AJ$4-$AJ$3)*10)),1))</f>
        <v>3.7</v>
      </c>
      <c r="AK149" s="238">
        <f t="shared" si="56"/>
        <v>4.9000000000000004</v>
      </c>
      <c r="AL149" s="236">
        <f t="shared" si="57"/>
        <v>1.8</v>
      </c>
      <c r="AM149" s="240">
        <f t="shared" si="58"/>
        <v>1.6</v>
      </c>
    </row>
    <row r="150" spans="1:39" s="2" customFormat="1">
      <c r="A150" s="205" t="str">
        <f>'Indicator Data'!A150</f>
        <v>Saint Lucia</v>
      </c>
      <c r="B150" s="206" t="str">
        <f>'Indicator Data'!B150</f>
        <v>LCA</v>
      </c>
      <c r="C150" s="241">
        <f>ROUND(IF('Indicator Data'!AL150="No data",IF((0.1022*LN('Indicator Data'!BZ150)-0.1711)&gt;C$4,0,IF((0.1022*LN('Indicator Data'!BZ150)-0.1711)&lt;C$3,10,(C$4-(0.1022*LN('Indicator Data'!BZ150)-0.1711))/(C$4-C$3)*10)),IF('Indicator Data'!AL150&gt;C$4,0,IF('Indicator Data'!AL150&lt;C$3,10,(C$4-'Indicator Data'!AL150)/(C$4-C$3)*10))),1)</f>
        <v>2.8</v>
      </c>
      <c r="D150" s="230">
        <f>IF('Indicator Data'!AM150="No data","x",ROUND((IF(LOG('Indicator Data'!AM150*1000)&gt;D$4,10,IF(LOG('Indicator Data'!AM150*1000)&lt;D$3,0,10-(D$4-LOG('Indicator Data'!AM150*1000))/(D$4-D$3)*10))),1))</f>
        <v>3.2</v>
      </c>
      <c r="E150" s="231">
        <f t="shared" si="59"/>
        <v>3</v>
      </c>
      <c r="F150" s="230">
        <f>IF('Indicator Data'!AZ150="No data","x",ROUND(IF('Indicator Data'!AZ150&gt;F$4,10,IF('Indicator Data'!AZ150&lt;F$3,0,10-(F$4-'Indicator Data'!AZ150)/(F$4-F$3)*10)),1))</f>
        <v>5.3</v>
      </c>
      <c r="G150" s="230">
        <f>IF('Indicator Data'!BA150="No data","x",ROUND(IF('Indicator Data'!BA150&gt;G$4,10,IF('Indicator Data'!BA150&lt;G$3,0,10-(G$4-'Indicator Data'!BA150)/(G$4-G$3)*10)),1))</f>
        <v>6.6</v>
      </c>
      <c r="H150" s="231">
        <f t="shared" si="60"/>
        <v>6</v>
      </c>
      <c r="I150" s="232">
        <f>SUM(IF('Indicator Data'!AN150=0,0,'Indicator Data'!AN150),SUM('Indicator Data'!AO150:AP150))</f>
        <v>8.5422089999999997</v>
      </c>
      <c r="J150" s="232">
        <f>I150/'Indicator Data'!CA150*1000000</f>
        <v>46.518845062599041</v>
      </c>
      <c r="K150" s="230">
        <f t="shared" si="50"/>
        <v>0.9</v>
      </c>
      <c r="L150" s="230">
        <f>IF('Indicator Data'!AQ150="No data","x",ROUND(IF('Indicator Data'!AQ150&gt;L$4,10,IF('Indicator Data'!AQ150&lt;L$3,0,10-(L$4-'Indicator Data'!AQ150)/(L$4-L$3)*10)),1))</f>
        <v>1.1000000000000001</v>
      </c>
      <c r="M150" s="230">
        <f>IF('Indicator Data'!AR150="No data","x",IF('Indicator Data'!AR150=0,0,ROUND(IF('Indicator Data'!AR150&gt;M$4,10,IF('Indicator Data'!AR150&lt;M$3,0,10-(M$4-'Indicator Data'!AR150)/(M$4-M$3)*10)),1)))</f>
        <v>0.8</v>
      </c>
      <c r="N150" s="231">
        <f t="shared" si="61"/>
        <v>0.9</v>
      </c>
      <c r="O150" s="233">
        <f t="shared" si="62"/>
        <v>3.2</v>
      </c>
      <c r="P150" s="234">
        <f>IF(AND('Indicator Data'!BE150="No data",'Indicator Data'!BF150="No data"),0,SUM('Indicator Data'!BE150:BG150)/1000)</f>
        <v>0</v>
      </c>
      <c r="Q150" s="230">
        <f t="shared" si="51"/>
        <v>0</v>
      </c>
      <c r="R150" s="235">
        <f>P150*1000/'Indicator Data'!CA150</f>
        <v>0</v>
      </c>
      <c r="S150" s="230">
        <f t="shared" si="52"/>
        <v>0</v>
      </c>
      <c r="T150" s="236">
        <f t="shared" si="63"/>
        <v>0</v>
      </c>
      <c r="U150" s="237" t="str">
        <f>IF('Indicator Data'!AV150="No data","x",ROUND(IF('Indicator Data'!AV150&gt;U$4,10,IF('Indicator Data'!AV150&lt;U$3,0,10-(U$4-'Indicator Data'!AV150)/(U$4-U$3)*10)),1))</f>
        <v>x</v>
      </c>
      <c r="V150" s="237" t="str">
        <f>IF('Indicator Data'!AW150="No data","x",IF('Indicator Data'!AW150=0,0,ROUND(IF('Indicator Data'!AW150&gt;V$4,10,IF('Indicator Data'!AW150&lt;V$3,0,10-(V$4-'Indicator Data'!AW150)/(V$4-V$3)*10)),1)))</f>
        <v>x</v>
      </c>
      <c r="W150" s="230" t="str">
        <f t="shared" si="64"/>
        <v>x</v>
      </c>
      <c r="X150" s="230">
        <f>IF('Indicator Data'!AU150="No data","x",ROUND(IF('Indicator Data'!AU150&gt;X$4,10,IF('Indicator Data'!AU150&lt;X$3,0,10-(X$4-'Indicator Data'!AU150)/(X$4-X$3)*10)),1))</f>
        <v>0.1</v>
      </c>
      <c r="Y150" s="230" t="str">
        <f>IF('Indicator Data'!AX150="No data","x",ROUND(IF('Indicator Data'!AX150&gt;Y$4,10,IF('Indicator Data'!AX150&lt;Y$3,0,10-(Y$4-'Indicator Data'!AX150)/(Y$4-Y$3)*10)),1))</f>
        <v>x</v>
      </c>
      <c r="Z150" s="235">
        <f>IF('Indicator Data'!AY150="No data","x",IF(('Indicator Data'!AY150/'Indicator Data'!CA150)&gt;1,1,IF('Indicator Data'!AY150&gt;'Indicator Data'!AY150,1,'Indicator Data'!AY150/'Indicator Data'!CA150)))</f>
        <v>1.4158983602807835E-4</v>
      </c>
      <c r="AA150" s="230">
        <f t="shared" si="53"/>
        <v>0</v>
      </c>
      <c r="AB150" s="238">
        <f t="shared" si="54"/>
        <v>0.1</v>
      </c>
      <c r="AC150" s="230">
        <f>IF('Indicator Data'!AS150="No data","x",ROUND(IF('Indicator Data'!AS150&gt;AC$4,10,IF('Indicator Data'!AS150&lt;AC$3,0,10-(AC$4-'Indicator Data'!AS150)/(AC$4-AC$3)*10)),1))</f>
        <v>1.7</v>
      </c>
      <c r="AD150" s="230">
        <f>IF('Indicator Data'!AT150="No data","x",ROUND(IF('Indicator Data'!AT150&gt;AD$4,10,IF('Indicator Data'!AT150&lt;AD$3,0,10-(AD$4-'Indicator Data'!AT150)/(AD$4-AD$3)*10)),1))</f>
        <v>0.6</v>
      </c>
      <c r="AE150" s="238">
        <f t="shared" si="65"/>
        <v>1.2</v>
      </c>
      <c r="AF150" s="234">
        <f>('Indicator Data'!BD150+'Indicator Data'!BC150*0.5+'Indicator Data'!BB150*0.25)/1000</f>
        <v>0.40050000000000002</v>
      </c>
      <c r="AG150" s="239">
        <f>AF150*1000/'Indicator Data'!CA150</f>
        <v>2.1810280511248225E-3</v>
      </c>
      <c r="AH150" s="238">
        <f t="shared" si="55"/>
        <v>0.2</v>
      </c>
      <c r="AI150" s="230">
        <f>IF('Indicator Data'!BH150="No data","x",ROUND(IF('Indicator Data'!BH150&lt;$AI$3,10,IF('Indicator Data'!BH150&gt;$AI$4,0,($AI$4-'Indicator Data'!BH150)/($AI$4-$AI$3)*10)),1))</f>
        <v>6.1</v>
      </c>
      <c r="AJ150" s="230">
        <f>IF('Indicator Data'!BI150="No data","x",ROUND(IF('Indicator Data'!BI150&gt;$AJ$4,10,IF('Indicator Data'!BI150&lt;$AJ$3,0,10-($AJ$4-'Indicator Data'!BI150)/($AJ$4-$AJ$3)*10)),1))</f>
        <v>3.7</v>
      </c>
      <c r="AK150" s="238">
        <f t="shared" si="56"/>
        <v>4.9000000000000004</v>
      </c>
      <c r="AL150" s="236">
        <f t="shared" si="57"/>
        <v>1.8</v>
      </c>
      <c r="AM150" s="240">
        <f t="shared" si="58"/>
        <v>0.9</v>
      </c>
    </row>
    <row r="151" spans="1:39" s="2" customFormat="1">
      <c r="A151" s="205" t="str">
        <f>'Indicator Data'!A151</f>
        <v>Saint Vincent and the Grenadines</v>
      </c>
      <c r="B151" s="206" t="str">
        <f>'Indicator Data'!B151</f>
        <v>VCT</v>
      </c>
      <c r="C151" s="241">
        <f>ROUND(IF('Indicator Data'!AL151="No data",IF((0.1022*LN('Indicator Data'!BZ151)-0.1711)&gt;C$4,0,IF((0.1022*LN('Indicator Data'!BZ151)-0.1711)&lt;C$3,10,(C$4-(0.1022*LN('Indicator Data'!BZ151)-0.1711))/(C$4-C$3)*10)),IF('Indicator Data'!AL151&gt;C$4,0,IF('Indicator Data'!AL151&lt;C$3,10,(C$4-'Indicator Data'!AL151)/(C$4-C$3)*10))),1)</f>
        <v>3.2</v>
      </c>
      <c r="D151" s="230" t="str">
        <f>IF('Indicator Data'!AM151="No data","x",ROUND((IF(LOG('Indicator Data'!AM151*1000)&gt;D$4,10,IF(LOG('Indicator Data'!AM151*1000)&lt;D$3,0,10-(D$4-LOG('Indicator Data'!AM151*1000))/(D$4-D$3)*10))),1))</f>
        <v>x</v>
      </c>
      <c r="E151" s="231">
        <f t="shared" si="59"/>
        <v>3.2</v>
      </c>
      <c r="F151" s="230" t="str">
        <f>IF('Indicator Data'!AZ151="No data","x",ROUND(IF('Indicator Data'!AZ151&gt;F$4,10,IF('Indicator Data'!AZ151&lt;F$3,0,10-(F$4-'Indicator Data'!AZ151)/(F$4-F$3)*10)),1))</f>
        <v>x</v>
      </c>
      <c r="G151" s="230" t="str">
        <f>IF('Indicator Data'!BA151="No data","x",ROUND(IF('Indicator Data'!BA151&gt;G$4,10,IF('Indicator Data'!BA151&lt;G$3,0,10-(G$4-'Indicator Data'!BA151)/(G$4-G$3)*10)),1))</f>
        <v>x</v>
      </c>
      <c r="H151" s="231" t="str">
        <f t="shared" si="60"/>
        <v>x</v>
      </c>
      <c r="I151" s="232">
        <f>SUM(IF('Indicator Data'!AN151=0,0,'Indicator Data'!AN151),SUM('Indicator Data'!AO151:AP151))</f>
        <v>16.28154</v>
      </c>
      <c r="J151" s="232">
        <f>I151/'Indicator Data'!CA151*1000000</f>
        <v>146.7506106519329</v>
      </c>
      <c r="K151" s="230">
        <f t="shared" si="50"/>
        <v>2.9</v>
      </c>
      <c r="L151" s="230">
        <f>IF('Indicator Data'!AQ151="No data","x",ROUND(IF('Indicator Data'!AQ151&gt;L$4,10,IF('Indicator Data'!AQ151&lt;L$3,0,10-(L$4-'Indicator Data'!AQ151)/(L$4-L$3)*10)),1))</f>
        <v>6.9</v>
      </c>
      <c r="M151" s="230">
        <f>IF('Indicator Data'!AR151="No data","x",IF('Indicator Data'!AR151=0,0,ROUND(IF('Indicator Data'!AR151&gt;M$4,10,IF('Indicator Data'!AR151&lt;M$3,0,10-(M$4-'Indicator Data'!AR151)/(M$4-M$3)*10)),1)))</f>
        <v>1.8</v>
      </c>
      <c r="N151" s="231">
        <f t="shared" si="61"/>
        <v>3.9</v>
      </c>
      <c r="O151" s="233">
        <f t="shared" si="62"/>
        <v>3.4</v>
      </c>
      <c r="P151" s="234">
        <f>IF(AND('Indicator Data'!BE151="No data",'Indicator Data'!BF151="No data"),0,SUM('Indicator Data'!BE151:BG151)/1000)</f>
        <v>1.4E-2</v>
      </c>
      <c r="Q151" s="230">
        <f t="shared" si="51"/>
        <v>0</v>
      </c>
      <c r="R151" s="235">
        <f>P151*1000/'Indicator Data'!CA151</f>
        <v>1.2618637727924143E-4</v>
      </c>
      <c r="S151" s="230">
        <f t="shared" si="52"/>
        <v>1.9</v>
      </c>
      <c r="T151" s="236">
        <f t="shared" si="63"/>
        <v>1</v>
      </c>
      <c r="U151" s="237" t="str">
        <f>IF('Indicator Data'!AV151="No data","x",ROUND(IF('Indicator Data'!AV151&gt;U$4,10,IF('Indicator Data'!AV151&lt;U$3,0,10-(U$4-'Indicator Data'!AV151)/(U$4-U$3)*10)),1))</f>
        <v>x</v>
      </c>
      <c r="V151" s="237" t="str">
        <f>IF('Indicator Data'!AW151="No data","x",IF('Indicator Data'!AW151=0,0,ROUND(IF('Indicator Data'!AW151&gt;V$4,10,IF('Indicator Data'!AW151&lt;V$3,0,10-(V$4-'Indicator Data'!AW151)/(V$4-V$3)*10)),1)))</f>
        <v>x</v>
      </c>
      <c r="W151" s="230" t="str">
        <f t="shared" si="64"/>
        <v>x</v>
      </c>
      <c r="X151" s="230">
        <f>IF('Indicator Data'!AU151="No data","x",ROUND(IF('Indicator Data'!AU151&gt;X$4,10,IF('Indicator Data'!AU151&lt;X$3,0,10-(X$4-'Indicator Data'!AU151)/(X$4-X$3)*10)),1))</f>
        <v>0.1</v>
      </c>
      <c r="Y151" s="230" t="str">
        <f>IF('Indicator Data'!AX151="No data","x",ROUND(IF('Indicator Data'!AX151&gt;Y$4,10,IF('Indicator Data'!AX151&lt;Y$3,0,10-(Y$4-'Indicator Data'!AX151)/(Y$4-Y$3)*10)),1))</f>
        <v>x</v>
      </c>
      <c r="Z151" s="235">
        <f>IF('Indicator Data'!AY151="No data","x",IF(('Indicator Data'!AY151/'Indicator Data'!CA151)&gt;1,1,IF('Indicator Data'!AY151&gt;'Indicator Data'!AY151,1,'Indicator Data'!AY151/'Indicator Data'!CA151)))</f>
        <v>6.3273454892876779E-3</v>
      </c>
      <c r="AA151" s="230">
        <f t="shared" si="53"/>
        <v>0.1</v>
      </c>
      <c r="AB151" s="238">
        <f t="shared" si="54"/>
        <v>0.1</v>
      </c>
      <c r="AC151" s="230">
        <f>IF('Indicator Data'!AS151="No data","x",ROUND(IF('Indicator Data'!AS151&gt;AC$4,10,IF('Indicator Data'!AS151&lt;AC$3,0,10-(AC$4-'Indicator Data'!AS151)/(AC$4-AC$3)*10)),1))</f>
        <v>1.1000000000000001</v>
      </c>
      <c r="AD151" s="230" t="str">
        <f>IF('Indicator Data'!AT151="No data","x",ROUND(IF('Indicator Data'!AT151&gt;AD$4,10,IF('Indicator Data'!AT151&lt;AD$3,0,10-(AD$4-'Indicator Data'!AT151)/(AD$4-AD$3)*10)),1))</f>
        <v>x</v>
      </c>
      <c r="AE151" s="238">
        <f t="shared" si="65"/>
        <v>1.1000000000000001</v>
      </c>
      <c r="AF151" s="234">
        <f>('Indicator Data'!BD151+'Indicator Data'!BC151*0.5+'Indicator Data'!BB151*0.25)/1000</f>
        <v>24.1065</v>
      </c>
      <c r="AG151" s="239">
        <f>AF151*1000/'Indicator Data'!CA151</f>
        <v>0.21727942170585957</v>
      </c>
      <c r="AH151" s="238">
        <f t="shared" si="55"/>
        <v>10</v>
      </c>
      <c r="AI151" s="230">
        <f>IF('Indicator Data'!BH151="No data","x",ROUND(IF('Indicator Data'!BH151&lt;$AI$3,10,IF('Indicator Data'!BH151&gt;$AI$4,0,($AI$4-'Indicator Data'!BH151)/($AI$4-$AI$3)*10)),1))</f>
        <v>4</v>
      </c>
      <c r="AJ151" s="230">
        <f>IF('Indicator Data'!BI151="No data","x",ROUND(IF('Indicator Data'!BI151&gt;$AJ$4,10,IF('Indicator Data'!BI151&lt;$AJ$3,0,10-($AJ$4-'Indicator Data'!BI151)/($AJ$4-$AJ$3)*10)),1))</f>
        <v>0.2</v>
      </c>
      <c r="AK151" s="238">
        <f t="shared" si="56"/>
        <v>2.1</v>
      </c>
      <c r="AL151" s="236">
        <f t="shared" si="57"/>
        <v>5.3</v>
      </c>
      <c r="AM151" s="240">
        <f t="shared" si="58"/>
        <v>3.4</v>
      </c>
    </row>
    <row r="152" spans="1:39" s="2" customFormat="1">
      <c r="A152" s="205" t="str">
        <f>'Indicator Data'!A152</f>
        <v>Samoa</v>
      </c>
      <c r="B152" s="206" t="str">
        <f>'Indicator Data'!B152</f>
        <v>WSM</v>
      </c>
      <c r="C152" s="241">
        <f>ROUND(IF('Indicator Data'!AL152="No data",IF((0.1022*LN('Indicator Data'!BZ152)-0.1711)&gt;C$4,0,IF((0.1022*LN('Indicator Data'!BZ152)-0.1711)&lt;C$3,10,(C$4-(0.1022*LN('Indicator Data'!BZ152)-0.1711))/(C$4-C$3)*10)),IF('Indicator Data'!AL152&gt;C$4,0,IF('Indicator Data'!AL152&lt;C$3,10,(C$4-'Indicator Data'!AL152)/(C$4-C$3)*10))),1)</f>
        <v>3.7</v>
      </c>
      <c r="D152" s="230" t="str">
        <f>IF('Indicator Data'!AM152="No data","x",ROUND((IF(LOG('Indicator Data'!AM152*1000)&gt;D$4,10,IF(LOG('Indicator Data'!AM152*1000)&lt;D$3,0,10-(D$4-LOG('Indicator Data'!AM152*1000))/(D$4-D$3)*10))),1))</f>
        <v>x</v>
      </c>
      <c r="E152" s="231">
        <f t="shared" si="59"/>
        <v>3.7</v>
      </c>
      <c r="F152" s="230">
        <f>IF('Indicator Data'!AZ152="No data","x",ROUND(IF('Indicator Data'!AZ152&gt;F$4,10,IF('Indicator Data'!AZ152&lt;F$3,0,10-(F$4-'Indicator Data'!AZ152)/(F$4-F$3)*10)),1))</f>
        <v>4.8</v>
      </c>
      <c r="G152" s="230">
        <f>IF('Indicator Data'!BA152="No data","x",ROUND(IF('Indicator Data'!BA152&gt;G$4,10,IF('Indicator Data'!BA152&lt;G$3,0,10-(G$4-'Indicator Data'!BA152)/(G$4-G$3)*10)),1))</f>
        <v>3.4</v>
      </c>
      <c r="H152" s="231">
        <f t="shared" si="60"/>
        <v>4.0999999999999996</v>
      </c>
      <c r="I152" s="232">
        <f>SUM(IF('Indicator Data'!AN152=0,0,'Indicator Data'!AN152),SUM('Indicator Data'!AO152:AP152))</f>
        <v>168.24013200000002</v>
      </c>
      <c r="J152" s="232">
        <f>I152/'Indicator Data'!CA152*1000000</f>
        <v>847.94179728844324</v>
      </c>
      <c r="K152" s="230">
        <f t="shared" si="50"/>
        <v>10</v>
      </c>
      <c r="L152" s="230">
        <f>IF('Indicator Data'!AQ152="No data","x",ROUND(IF('Indicator Data'!AQ152&gt;L$4,10,IF('Indicator Data'!AQ152&lt;L$3,0,10-(L$4-'Indicator Data'!AQ152)/(L$4-L$3)*10)),1))</f>
        <v>10</v>
      </c>
      <c r="M152" s="230">
        <f>IF('Indicator Data'!AR152="No data","x",IF('Indicator Data'!AR152=0,0,ROUND(IF('Indicator Data'!AR152&gt;M$4,10,IF('Indicator Data'!AR152&lt;M$3,0,10-(M$4-'Indicator Data'!AR152)/(M$4-M$3)*10)),1)))</f>
        <v>6.2</v>
      </c>
      <c r="N152" s="231">
        <f t="shared" si="61"/>
        <v>8.6999999999999993</v>
      </c>
      <c r="O152" s="233">
        <f t="shared" si="62"/>
        <v>5.0999999999999996</v>
      </c>
      <c r="P152" s="234">
        <f>IF(AND('Indicator Data'!BE152="No data",'Indicator Data'!BF152="No data"),0,SUM('Indicator Data'!BE152:BG152)/1000)</f>
        <v>0</v>
      </c>
      <c r="Q152" s="230">
        <f t="shared" si="51"/>
        <v>0</v>
      </c>
      <c r="R152" s="235">
        <f>P152*1000/'Indicator Data'!CA152</f>
        <v>0</v>
      </c>
      <c r="S152" s="230">
        <f t="shared" si="52"/>
        <v>0</v>
      </c>
      <c r="T152" s="236">
        <f t="shared" si="63"/>
        <v>0</v>
      </c>
      <c r="U152" s="237" t="str">
        <f>IF('Indicator Data'!AV152="No data","x",ROUND(IF('Indicator Data'!AV152&gt;U$4,10,IF('Indicator Data'!AV152&lt;U$3,0,10-(U$4-'Indicator Data'!AV152)/(U$4-U$3)*10)),1))</f>
        <v>x</v>
      </c>
      <c r="V152" s="237" t="str">
        <f>IF('Indicator Data'!AW152="No data","x",IF('Indicator Data'!AW152=0,0,ROUND(IF('Indicator Data'!AW152&gt;V$4,10,IF('Indicator Data'!AW152&lt;V$3,0,10-(V$4-'Indicator Data'!AW152)/(V$4-V$3)*10)),1)))</f>
        <v>x</v>
      </c>
      <c r="W152" s="230" t="str">
        <f t="shared" si="64"/>
        <v>x</v>
      </c>
      <c r="X152" s="230">
        <f>IF('Indicator Data'!AU152="No data","x",ROUND(IF('Indicator Data'!AU152&gt;X$4,10,IF('Indicator Data'!AU152&lt;X$3,0,10-(X$4-'Indicator Data'!AU152)/(X$4-X$3)*10)),1))</f>
        <v>0.2</v>
      </c>
      <c r="Y152" s="230" t="str">
        <f>IF('Indicator Data'!AX152="No data","x",ROUND(IF('Indicator Data'!AX152&gt;Y$4,10,IF('Indicator Data'!AX152&lt;Y$3,0,10-(Y$4-'Indicator Data'!AX152)/(Y$4-Y$3)*10)),1))</f>
        <v>x</v>
      </c>
      <c r="Z152" s="235">
        <f>IF('Indicator Data'!AY152="No data","x",IF(('Indicator Data'!AY152/'Indicator Data'!CA152)&gt;1,1,IF('Indicator Data'!AY152&gt;'Indicator Data'!AY152,1,'Indicator Data'!AY152/'Indicator Data'!CA152)))</f>
        <v>0.96375686709339248</v>
      </c>
      <c r="AA152" s="230">
        <f t="shared" si="53"/>
        <v>10</v>
      </c>
      <c r="AB152" s="238">
        <f t="shared" si="54"/>
        <v>5.0999999999999996</v>
      </c>
      <c r="AC152" s="230">
        <f>IF('Indicator Data'!AS152="No data","x",ROUND(IF('Indicator Data'!AS152&gt;AC$4,10,IF('Indicator Data'!AS152&lt;AC$3,0,10-(AC$4-'Indicator Data'!AS152)/(AC$4-AC$3)*10)),1))</f>
        <v>1.2</v>
      </c>
      <c r="AD152" s="230">
        <f>IF('Indicator Data'!AT152="No data","x",ROUND(IF('Indicator Data'!AT152&gt;AD$4,10,IF('Indicator Data'!AT152&lt;AD$3,0,10-(AD$4-'Indicator Data'!AT152)/(AD$4-AD$3)*10)),1))</f>
        <v>0.7</v>
      </c>
      <c r="AE152" s="238">
        <f t="shared" si="65"/>
        <v>1</v>
      </c>
      <c r="AF152" s="234">
        <f>('Indicator Data'!BD152+'Indicator Data'!BC152*0.5+'Indicator Data'!BB152*0.25)/1000</f>
        <v>0.73399999999999999</v>
      </c>
      <c r="AG152" s="239">
        <f>AF152*1000/'Indicator Data'!CA152</f>
        <v>3.6994103119802431E-3</v>
      </c>
      <c r="AH152" s="238">
        <f t="shared" si="55"/>
        <v>0.4</v>
      </c>
      <c r="AI152" s="230">
        <f>IF('Indicator Data'!BH152="No data","x",ROUND(IF('Indicator Data'!BH152&lt;$AI$3,10,IF('Indicator Data'!BH152&gt;$AI$4,0,($AI$4-'Indicator Data'!BH152)/($AI$4-$AI$3)*10)),1))</f>
        <v>2.5</v>
      </c>
      <c r="AJ152" s="230">
        <f>IF('Indicator Data'!BI152="No data","x",ROUND(IF('Indicator Data'!BI152&gt;$AJ$4,10,IF('Indicator Data'!BI152&lt;$AJ$3,0,10-($AJ$4-'Indicator Data'!BI152)/($AJ$4-$AJ$3)*10)),1))</f>
        <v>0</v>
      </c>
      <c r="AK152" s="238">
        <f t="shared" si="56"/>
        <v>1.3</v>
      </c>
      <c r="AL152" s="236">
        <f t="shared" si="57"/>
        <v>2.2000000000000002</v>
      </c>
      <c r="AM152" s="240">
        <f t="shared" si="58"/>
        <v>1.2</v>
      </c>
    </row>
    <row r="153" spans="1:39" s="2" customFormat="1">
      <c r="A153" s="205" t="str">
        <f>'Indicator Data'!A153</f>
        <v>Sao Tome and Principe</v>
      </c>
      <c r="B153" s="206" t="str">
        <f>'Indicator Data'!B153</f>
        <v>STP</v>
      </c>
      <c r="C153" s="241">
        <f>ROUND(IF('Indicator Data'!AL153="No data",IF((0.1022*LN('Indicator Data'!BZ153)-0.1711)&gt;C$4,0,IF((0.1022*LN('Indicator Data'!BZ153)-0.1711)&lt;C$3,10,(C$4-(0.1022*LN('Indicator Data'!BZ153)-0.1711))/(C$4-C$3)*10)),IF('Indicator Data'!AL153&gt;C$4,0,IF('Indicator Data'!AL153&lt;C$3,10,(C$4-'Indicator Data'!AL153)/(C$4-C$3)*10))),1)</f>
        <v>5.5</v>
      </c>
      <c r="D153" s="230">
        <f>IF('Indicator Data'!AM153="No data","x",ROUND((IF(LOG('Indicator Data'!AM153*1000)&gt;D$4,10,IF(LOG('Indicator Data'!AM153*1000)&lt;D$3,0,10-(D$4-LOG('Indicator Data'!AM153*1000))/(D$4-D$3)*10))),1))</f>
        <v>7.3</v>
      </c>
      <c r="E153" s="231">
        <f t="shared" si="59"/>
        <v>6.5</v>
      </c>
      <c r="F153" s="230">
        <f>IF('Indicator Data'!AZ153="No data","x",ROUND(IF('Indicator Data'!AZ153&gt;F$4,10,IF('Indicator Data'!AZ153&lt;F$3,0,10-(F$4-'Indicator Data'!AZ153)/(F$4-F$3)*10)),1))</f>
        <v>7.2</v>
      </c>
      <c r="G153" s="230">
        <f>IF('Indicator Data'!BA153="No data","x",ROUND(IF('Indicator Data'!BA153&gt;G$4,10,IF('Indicator Data'!BA153&lt;G$3,0,10-(G$4-'Indicator Data'!BA153)/(G$4-G$3)*10)),1))</f>
        <v>7.8</v>
      </c>
      <c r="H153" s="231">
        <f t="shared" si="60"/>
        <v>7.5</v>
      </c>
      <c r="I153" s="232">
        <f>SUM(IF('Indicator Data'!AN153=0,0,'Indicator Data'!AN153),SUM('Indicator Data'!AO153:AP153))</f>
        <v>34.93</v>
      </c>
      <c r="J153" s="232">
        <f>I153/'Indicator Data'!CA153*1000000</f>
        <v>159.38054672136008</v>
      </c>
      <c r="K153" s="230">
        <f t="shared" si="50"/>
        <v>3.2</v>
      </c>
      <c r="L153" s="230">
        <f>IF('Indicator Data'!AQ153="No data","x",ROUND(IF('Indicator Data'!AQ153&gt;L$4,10,IF('Indicator Data'!AQ153&lt;L$3,0,10-(L$4-'Indicator Data'!AQ153)/(L$4-L$3)*10)),1))</f>
        <v>8</v>
      </c>
      <c r="M153" s="230">
        <f>IF('Indicator Data'!AR153="No data","x",IF('Indicator Data'!AR153=0,0,ROUND(IF('Indicator Data'!AR153&gt;M$4,10,IF('Indicator Data'!AR153&lt;M$3,0,10-(M$4-'Indicator Data'!AR153)/(M$4-M$3)*10)),1)))</f>
        <v>0.6</v>
      </c>
      <c r="N153" s="231">
        <f t="shared" si="61"/>
        <v>3.9</v>
      </c>
      <c r="O153" s="233">
        <f t="shared" si="62"/>
        <v>6.1</v>
      </c>
      <c r="P153" s="234">
        <f>IF(AND('Indicator Data'!BE153="No data",'Indicator Data'!BF153="No data"),0,SUM('Indicator Data'!BE153:BG153)/1000)</f>
        <v>0</v>
      </c>
      <c r="Q153" s="230">
        <f t="shared" si="51"/>
        <v>0</v>
      </c>
      <c r="R153" s="235">
        <f>P153*1000/'Indicator Data'!CA153</f>
        <v>0</v>
      </c>
      <c r="S153" s="230">
        <f t="shared" si="52"/>
        <v>0</v>
      </c>
      <c r="T153" s="236">
        <f t="shared" si="63"/>
        <v>0</v>
      </c>
      <c r="U153" s="237" t="str">
        <f>IF('Indicator Data'!AV153="No data","x",ROUND(IF('Indicator Data'!AV153&gt;U$4,10,IF('Indicator Data'!AV153&lt;U$3,0,10-(U$4-'Indicator Data'!AV153)/(U$4-U$3)*10)),1))</f>
        <v>x</v>
      </c>
      <c r="V153" s="237" t="str">
        <f>IF('Indicator Data'!AW153="No data","x",IF('Indicator Data'!AW153=0,0,ROUND(IF('Indicator Data'!AW153&gt;V$4,10,IF('Indicator Data'!AW153&lt;V$3,0,10-(V$4-'Indicator Data'!AW153)/(V$4-V$3)*10)),1)))</f>
        <v>x</v>
      </c>
      <c r="W153" s="230" t="str">
        <f t="shared" si="64"/>
        <v>x</v>
      </c>
      <c r="X153" s="230">
        <f>IF('Indicator Data'!AU153="No data","x",ROUND(IF('Indicator Data'!AU153&gt;X$4,10,IF('Indicator Data'!AU153&lt;X$3,0,10-(X$4-'Indicator Data'!AU153)/(X$4-X$3)*10)),1))</f>
        <v>2.1</v>
      </c>
      <c r="Y153" s="230">
        <f>IF('Indicator Data'!AX153="No data","x",ROUND(IF('Indicator Data'!AX153&gt;Y$4,10,IF('Indicator Data'!AX153&lt;Y$3,0,10-(Y$4-'Indicator Data'!AX153)/(Y$4-Y$3)*10)),1))</f>
        <v>0.3</v>
      </c>
      <c r="Z153" s="235">
        <f>IF('Indicator Data'!AY153="No data","x",IF(('Indicator Data'!AY153/'Indicator Data'!CA153)&gt;1,1,IF('Indicator Data'!AY153&gt;'Indicator Data'!AY153,1,'Indicator Data'!AY153/'Indicator Data'!CA153)))</f>
        <v>0.91765414466990025</v>
      </c>
      <c r="AA153" s="230">
        <f t="shared" si="53"/>
        <v>10</v>
      </c>
      <c r="AB153" s="238">
        <f t="shared" si="54"/>
        <v>4.0999999999999996</v>
      </c>
      <c r="AC153" s="230">
        <f>IF('Indicator Data'!AS153="No data","x",ROUND(IF('Indicator Data'!AS153&gt;AC$4,10,IF('Indicator Data'!AS153&lt;AC$3,0,10-(AC$4-'Indicator Data'!AS153)/(AC$4-AC$3)*10)),1))</f>
        <v>2.2999999999999998</v>
      </c>
      <c r="AD153" s="230">
        <f>IF('Indicator Data'!AT153="No data","x",ROUND(IF('Indicator Data'!AT153&gt;AD$4,10,IF('Indicator Data'!AT153&lt;AD$3,0,10-(AD$4-'Indicator Data'!AT153)/(AD$4-AD$3)*10)),1))</f>
        <v>2</v>
      </c>
      <c r="AE153" s="238">
        <f t="shared" si="65"/>
        <v>2.2000000000000002</v>
      </c>
      <c r="AF153" s="234">
        <f>('Indicator Data'!BD153+'Indicator Data'!BC153*0.5+'Indicator Data'!BB153*0.25)/1000</f>
        <v>0</v>
      </c>
      <c r="AG153" s="239">
        <f>AF153*1000/'Indicator Data'!CA153</f>
        <v>0</v>
      </c>
      <c r="AH153" s="238">
        <f t="shared" si="55"/>
        <v>0</v>
      </c>
      <c r="AI153" s="230">
        <f>IF('Indicator Data'!BH153="No data","x",ROUND(IF('Indicator Data'!BH153&lt;$AI$3,10,IF('Indicator Data'!BH153&gt;$AI$4,0,($AI$4-'Indicator Data'!BH153)/($AI$4-$AI$3)*10)),1))</f>
        <v>5.6</v>
      </c>
      <c r="AJ153" s="230">
        <f>IF('Indicator Data'!BI153="No data","x",ROUND(IF('Indicator Data'!BI153&gt;$AJ$4,10,IF('Indicator Data'!BI153&lt;$AJ$3,0,10-($AJ$4-'Indicator Data'!BI153)/($AJ$4-$AJ$3)*10)),1))</f>
        <v>2.2999999999999998</v>
      </c>
      <c r="AK153" s="238">
        <f t="shared" si="56"/>
        <v>4</v>
      </c>
      <c r="AL153" s="236">
        <f t="shared" si="57"/>
        <v>2.7</v>
      </c>
      <c r="AM153" s="240">
        <f t="shared" si="58"/>
        <v>1.4</v>
      </c>
    </row>
    <row r="154" spans="1:39" s="2" customFormat="1">
      <c r="A154" s="205" t="str">
        <f>'Indicator Data'!A154</f>
        <v>Saudi Arabia</v>
      </c>
      <c r="B154" s="206" t="str">
        <f>'Indicator Data'!B154</f>
        <v>SAU</v>
      </c>
      <c r="C154" s="241">
        <f>ROUND(IF('Indicator Data'!AL154="No data",IF((0.1022*LN('Indicator Data'!BZ154)-0.1711)&gt;C$4,0,IF((0.1022*LN('Indicator Data'!BZ154)-0.1711)&lt;C$3,10,(C$4-(0.1022*LN('Indicator Data'!BZ154)-0.1711))/(C$4-C$3)*10)),IF('Indicator Data'!AL154&gt;C$4,0,IF('Indicator Data'!AL154&lt;C$3,10,(C$4-'Indicator Data'!AL154)/(C$4-C$3)*10))),1)</f>
        <v>0.9</v>
      </c>
      <c r="D154" s="230" t="str">
        <f>IF('Indicator Data'!AM154="No data","x",ROUND((IF(LOG('Indicator Data'!AM154*1000)&gt;D$4,10,IF(LOG('Indicator Data'!AM154*1000)&lt;D$3,0,10-(D$4-LOG('Indicator Data'!AM154*1000))/(D$4-D$3)*10))),1))</f>
        <v>x</v>
      </c>
      <c r="E154" s="231">
        <f t="shared" si="59"/>
        <v>0.9</v>
      </c>
      <c r="F154" s="230">
        <f>IF('Indicator Data'!AZ154="No data","x",ROUND(IF('Indicator Data'!AZ154&gt;F$4,10,IF('Indicator Data'!AZ154&lt;F$3,0,10-(F$4-'Indicator Data'!AZ154)/(F$4-F$3)*10)),1))</f>
        <v>3.4</v>
      </c>
      <c r="G154" s="230" t="str">
        <f>IF('Indicator Data'!BA154="No data","x",ROUND(IF('Indicator Data'!BA154&gt;G$4,10,IF('Indicator Data'!BA154&lt;G$3,0,10-(G$4-'Indicator Data'!BA154)/(G$4-G$3)*10)),1))</f>
        <v>x</v>
      </c>
      <c r="H154" s="231">
        <f t="shared" si="60"/>
        <v>3.4</v>
      </c>
      <c r="I154" s="232">
        <f>SUM(IF('Indicator Data'!AN154=0,0,'Indicator Data'!AN154),SUM('Indicator Data'!AO154:AP154))</f>
        <v>0.205682</v>
      </c>
      <c r="J154" s="232">
        <f>I154/'Indicator Data'!CA154*1000000</f>
        <v>5.9080480775088847E-3</v>
      </c>
      <c r="K154" s="230">
        <f t="shared" si="50"/>
        <v>0</v>
      </c>
      <c r="L154" s="230">
        <f>IF('Indicator Data'!AQ154="No data","x",ROUND(IF('Indicator Data'!AQ154&gt;L$4,10,IF('Indicator Data'!AQ154&lt;L$3,0,10-(L$4-'Indicator Data'!AQ154)/(L$4-L$3)*10)),1))</f>
        <v>0</v>
      </c>
      <c r="M154" s="230">
        <f>IF('Indicator Data'!AR154="No data","x",IF('Indicator Data'!AR154=0,0,ROUND(IF('Indicator Data'!AR154&gt;M$4,10,IF('Indicator Data'!AR154&lt;M$3,0,10-(M$4-'Indicator Data'!AR154)/(M$4-M$3)*10)),1)))</f>
        <v>0</v>
      </c>
      <c r="N154" s="231">
        <f t="shared" si="61"/>
        <v>0</v>
      </c>
      <c r="O154" s="233">
        <f t="shared" si="62"/>
        <v>1.3</v>
      </c>
      <c r="P154" s="234">
        <f>IF(AND('Indicator Data'!BE154="No data",'Indicator Data'!BF154="No data"),0,SUM('Indicator Data'!BE154:BG154)/1000)</f>
        <v>9.7739999999999991</v>
      </c>
      <c r="Q154" s="230">
        <f t="shared" si="51"/>
        <v>3.3</v>
      </c>
      <c r="R154" s="235">
        <f>P154*1000/'Indicator Data'!CA154</f>
        <v>2.8075019646625296E-4</v>
      </c>
      <c r="S154" s="230">
        <f t="shared" si="52"/>
        <v>2.2999999999999998</v>
      </c>
      <c r="T154" s="236">
        <f t="shared" si="63"/>
        <v>2.8</v>
      </c>
      <c r="U154" s="237" t="str">
        <f>IF('Indicator Data'!AV154="No data","x",ROUND(IF('Indicator Data'!AV154&gt;U$4,10,IF('Indicator Data'!AV154&lt;U$3,0,10-(U$4-'Indicator Data'!AV154)/(U$4-U$3)*10)),1))</f>
        <v>x</v>
      </c>
      <c r="V154" s="237" t="str">
        <f>IF('Indicator Data'!AW154="No data","x",IF('Indicator Data'!AW154=0,0,ROUND(IF('Indicator Data'!AW154&gt;V$4,10,IF('Indicator Data'!AW154&lt;V$3,0,10-(V$4-'Indicator Data'!AW154)/(V$4-V$3)*10)),1)))</f>
        <v>x</v>
      </c>
      <c r="W154" s="230" t="str">
        <f t="shared" si="64"/>
        <v>x</v>
      </c>
      <c r="X154" s="230">
        <f>IF('Indicator Data'!AU154="No data","x",ROUND(IF('Indicator Data'!AU154&gt;X$4,10,IF('Indicator Data'!AU154&lt;X$3,0,10-(X$4-'Indicator Data'!AU154)/(X$4-X$3)*10)),1))</f>
        <v>0.2</v>
      </c>
      <c r="Y154" s="230">
        <f>IF('Indicator Data'!AX154="No data","x",ROUND(IF('Indicator Data'!AX154&gt;Y$4,10,IF('Indicator Data'!AX154&lt;Y$3,0,10-(Y$4-'Indicator Data'!AX154)/(Y$4-Y$3)*10)),1))</f>
        <v>0</v>
      </c>
      <c r="Z154" s="235">
        <f>IF('Indicator Data'!AY154="No data","x",IF(('Indicator Data'!AY154/'Indicator Data'!CA154)&gt;1,1,IF('Indicator Data'!AY154&gt;'Indicator Data'!AY154,1,'Indicator Data'!AY154/'Indicator Data'!CA154)))</f>
        <v>3.1970019302940404E-5</v>
      </c>
      <c r="AA154" s="230">
        <f t="shared" si="53"/>
        <v>0</v>
      </c>
      <c r="AB154" s="238">
        <f t="shared" si="54"/>
        <v>0.1</v>
      </c>
      <c r="AC154" s="230">
        <f>IF('Indicator Data'!AS154="No data","x",ROUND(IF('Indicator Data'!AS154&gt;AC$4,10,IF('Indicator Data'!AS154&lt;AC$3,0,10-(AC$4-'Indicator Data'!AS154)/(AC$4-AC$3)*10)),1))</f>
        <v>0.5</v>
      </c>
      <c r="AD154" s="230" t="str">
        <f>IF('Indicator Data'!AT154="No data","x",ROUND(IF('Indicator Data'!AT154&gt;AD$4,10,IF('Indicator Data'!AT154&lt;AD$3,0,10-(AD$4-'Indicator Data'!AT154)/(AD$4-AD$3)*10)),1))</f>
        <v>x</v>
      </c>
      <c r="AE154" s="238">
        <f t="shared" si="65"/>
        <v>0.5</v>
      </c>
      <c r="AF154" s="234">
        <f>('Indicator Data'!BD154+'Indicator Data'!BC154*0.5+'Indicator Data'!BB154*0.25)/1000</f>
        <v>0.65449999999999997</v>
      </c>
      <c r="AG154" s="239">
        <f>AF154*1000/'Indicator Data'!CA154</f>
        <v>1.8799979904559294E-5</v>
      </c>
      <c r="AH154" s="238">
        <f t="shared" si="55"/>
        <v>0</v>
      </c>
      <c r="AI154" s="230">
        <f>IF('Indicator Data'!BH154="No data","x",ROUND(IF('Indicator Data'!BH154&lt;$AI$3,10,IF('Indicator Data'!BH154&gt;$AI$4,0,($AI$4-'Indicator Data'!BH154)/($AI$4-$AI$3)*10)),1))</f>
        <v>1.9</v>
      </c>
      <c r="AJ154" s="230">
        <f>IF('Indicator Data'!BI154="No data","x",ROUND(IF('Indicator Data'!BI154&gt;$AJ$4,10,IF('Indicator Data'!BI154&lt;$AJ$3,0,10-($AJ$4-'Indicator Data'!BI154)/($AJ$4-$AJ$3)*10)),1))</f>
        <v>0</v>
      </c>
      <c r="AK154" s="238">
        <f t="shared" si="56"/>
        <v>1</v>
      </c>
      <c r="AL154" s="236">
        <f t="shared" si="57"/>
        <v>0.4</v>
      </c>
      <c r="AM154" s="240">
        <f t="shared" si="58"/>
        <v>1.7</v>
      </c>
    </row>
    <row r="155" spans="1:39" s="2" customFormat="1">
      <c r="A155" s="205" t="str">
        <f>'Indicator Data'!A155</f>
        <v>Senegal</v>
      </c>
      <c r="B155" s="206" t="str">
        <f>'Indicator Data'!B155</f>
        <v>SEN</v>
      </c>
      <c r="C155" s="241">
        <f>ROUND(IF('Indicator Data'!AL155="No data",IF((0.1022*LN('Indicator Data'!BZ155)-0.1711)&gt;C$4,0,IF((0.1022*LN('Indicator Data'!BZ155)-0.1711)&lt;C$3,10,(C$4-(0.1022*LN('Indicator Data'!BZ155)-0.1711))/(C$4-C$3)*10)),IF('Indicator Data'!AL155&gt;C$4,0,IF('Indicator Data'!AL155&lt;C$3,10,(C$4-'Indicator Data'!AL155)/(C$4-C$3)*10))),1)</f>
        <v>7.8</v>
      </c>
      <c r="D155" s="230">
        <f>IF('Indicator Data'!AM155="No data","x",ROUND((IF(LOG('Indicator Data'!AM155*1000)&gt;D$4,10,IF(LOG('Indicator Data'!AM155*1000)&lt;D$3,0,10-(D$4-LOG('Indicator Data'!AM155*1000))/(D$4-D$3)*10))),1))</f>
        <v>9.1</v>
      </c>
      <c r="E155" s="231">
        <f t="shared" si="59"/>
        <v>8.5</v>
      </c>
      <c r="F155" s="230">
        <f>IF('Indicator Data'!AZ155="No data","x",ROUND(IF('Indicator Data'!AZ155&gt;F$4,10,IF('Indicator Data'!AZ155&lt;F$3,0,10-(F$4-'Indicator Data'!AZ155)/(F$4-F$3)*10)),1))</f>
        <v>7.1</v>
      </c>
      <c r="G155" s="230">
        <f>IF('Indicator Data'!BA155="No data","x",ROUND(IF('Indicator Data'!BA155&gt;G$4,10,IF('Indicator Data'!BA155&lt;G$3,0,10-(G$4-'Indicator Data'!BA155)/(G$4-G$3)*10)),1))</f>
        <v>3.8</v>
      </c>
      <c r="H155" s="231">
        <f t="shared" si="60"/>
        <v>5.5</v>
      </c>
      <c r="I155" s="232">
        <f>SUM(IF('Indicator Data'!AN155=0,0,'Indicator Data'!AN155),SUM('Indicator Data'!AO155:AP155))</f>
        <v>1333.0857040000001</v>
      </c>
      <c r="J155" s="232">
        <f>I155/'Indicator Data'!CA155*1000000</f>
        <v>79.616058117777612</v>
      </c>
      <c r="K155" s="230">
        <f t="shared" si="50"/>
        <v>1.6</v>
      </c>
      <c r="L155" s="230">
        <f>IF('Indicator Data'!AQ155="No data","x",ROUND(IF('Indicator Data'!AQ155&gt;L$4,10,IF('Indicator Data'!AQ155&lt;L$3,0,10-(L$4-'Indicator Data'!AQ155)/(L$4-L$3)*10)),1))</f>
        <v>4.2</v>
      </c>
      <c r="M155" s="230">
        <f>IF('Indicator Data'!AR155="No data","x",IF('Indicator Data'!AR155=0,0,ROUND(IF('Indicator Data'!AR155&gt;M$4,10,IF('Indicator Data'!AR155&lt;M$3,0,10-(M$4-'Indicator Data'!AR155)/(M$4-M$3)*10)),1)))</f>
        <v>3.4</v>
      </c>
      <c r="N155" s="231">
        <f t="shared" si="61"/>
        <v>3.1</v>
      </c>
      <c r="O155" s="233">
        <f t="shared" si="62"/>
        <v>6.4</v>
      </c>
      <c r="P155" s="234">
        <f>IF(AND('Indicator Data'!BE155="No data",'Indicator Data'!BF155="No data"),0,SUM('Indicator Data'!BE155:BG155)/1000)</f>
        <v>24.686</v>
      </c>
      <c r="Q155" s="230">
        <f t="shared" si="51"/>
        <v>4.5999999999999996</v>
      </c>
      <c r="R155" s="235">
        <f>P155*1000/'Indicator Data'!CA155</f>
        <v>1.4743253226691703E-3</v>
      </c>
      <c r="S155" s="230">
        <f t="shared" si="52"/>
        <v>3.5</v>
      </c>
      <c r="T155" s="236">
        <f t="shared" si="63"/>
        <v>4.0999999999999996</v>
      </c>
      <c r="U155" s="237">
        <f>IF('Indicator Data'!AV155="No data","x",ROUND(IF('Indicator Data'!AV155&gt;U$4,10,IF('Indicator Data'!AV155&lt;U$3,0,10-(U$4-'Indicator Data'!AV155)/(U$4-U$3)*10)),1))</f>
        <v>0.8</v>
      </c>
      <c r="V155" s="237">
        <f>IF('Indicator Data'!AW155="No data","x",IF('Indicator Data'!AW155=0,0,ROUND(IF('Indicator Data'!AW155&gt;V$4,10,IF('Indicator Data'!AW155&lt;V$3,0,10-(V$4-'Indicator Data'!AW155)/(V$4-V$3)*10)),1)))</f>
        <v>0.5</v>
      </c>
      <c r="W155" s="230">
        <f t="shared" si="64"/>
        <v>0.65</v>
      </c>
      <c r="X155" s="230">
        <f>IF('Indicator Data'!AU155="No data","x",ROUND(IF('Indicator Data'!AU155&gt;X$4,10,IF('Indicator Data'!AU155&lt;X$3,0,10-(X$4-'Indicator Data'!AU155)/(X$4-X$3)*10)),1))</f>
        <v>2.1</v>
      </c>
      <c r="Y155" s="230">
        <f>IF('Indicator Data'!AX155="No data","x",ROUND(IF('Indicator Data'!AX155&gt;Y$4,10,IF('Indicator Data'!AX155&lt;Y$3,0,10-(Y$4-'Indicator Data'!AX155)/(Y$4-Y$3)*10)),1))</f>
        <v>1.4</v>
      </c>
      <c r="Z155" s="235">
        <f>IF('Indicator Data'!AY155="No data","x",IF(('Indicator Data'!AY155/'Indicator Data'!CA155)&gt;1,1,IF('Indicator Data'!AY155&gt;'Indicator Data'!AY155,1,'Indicator Data'!AY155/'Indicator Data'!CA155)))</f>
        <v>0.52649640795201602</v>
      </c>
      <c r="AA155" s="230">
        <f t="shared" si="53"/>
        <v>5.8</v>
      </c>
      <c r="AB155" s="238">
        <f t="shared" si="54"/>
        <v>2.5</v>
      </c>
      <c r="AC155" s="230">
        <f>IF('Indicator Data'!AS155="No data","x",ROUND(IF('Indicator Data'!AS155&gt;AC$4,10,IF('Indicator Data'!AS155&lt;AC$3,0,10-(AC$4-'Indicator Data'!AS155)/(AC$4-AC$3)*10)),1))</f>
        <v>3.5</v>
      </c>
      <c r="AD155" s="230">
        <f>IF('Indicator Data'!AT155="No data","x",ROUND(IF('Indicator Data'!AT155&gt;AD$4,10,IF('Indicator Data'!AT155&lt;AD$3,0,10-(AD$4-'Indicator Data'!AT155)/(AD$4-AD$3)*10)),1))</f>
        <v>3</v>
      </c>
      <c r="AE155" s="238">
        <f t="shared" si="65"/>
        <v>3.3</v>
      </c>
      <c r="AF155" s="234">
        <f>('Indicator Data'!BD155+'Indicator Data'!BC155*0.5+'Indicator Data'!BB155*0.25)/1000</f>
        <v>10.641</v>
      </c>
      <c r="AG155" s="239">
        <f>AF155*1000/'Indicator Data'!CA155</f>
        <v>6.3551388473315402E-4</v>
      </c>
      <c r="AH155" s="238">
        <f t="shared" si="55"/>
        <v>0.1</v>
      </c>
      <c r="AI155" s="230">
        <f>IF('Indicator Data'!BH155="No data","x",ROUND(IF('Indicator Data'!BH155&lt;$AI$3,10,IF('Indicator Data'!BH155&gt;$AI$4,0,($AI$4-'Indicator Data'!BH155)/($AI$4-$AI$3)*10)),1))</f>
        <v>4.5</v>
      </c>
      <c r="AJ155" s="230">
        <f>IF('Indicator Data'!BI155="No data","x",ROUND(IF('Indicator Data'!BI155&gt;$AJ$4,10,IF('Indicator Data'!BI155&lt;$AJ$3,0,10-($AJ$4-'Indicator Data'!BI155)/($AJ$4-$AJ$3)*10)),1))</f>
        <v>0.8</v>
      </c>
      <c r="AK155" s="238">
        <f t="shared" si="56"/>
        <v>2.7</v>
      </c>
      <c r="AL155" s="236">
        <f t="shared" si="57"/>
        <v>2.2000000000000002</v>
      </c>
      <c r="AM155" s="240">
        <f t="shared" si="58"/>
        <v>3.2</v>
      </c>
    </row>
    <row r="156" spans="1:39" s="2" customFormat="1">
      <c r="A156" s="205" t="str">
        <f>'Indicator Data'!A156</f>
        <v>Serbia</v>
      </c>
      <c r="B156" s="206" t="str">
        <f>'Indicator Data'!B156</f>
        <v>SRB</v>
      </c>
      <c r="C156" s="241">
        <f>ROUND(IF('Indicator Data'!AL156="No data",IF((0.1022*LN('Indicator Data'!BZ156)-0.1711)&gt;C$4,0,IF((0.1022*LN('Indicator Data'!BZ156)-0.1711)&lt;C$3,10,(C$4-(0.1022*LN('Indicator Data'!BZ156)-0.1711))/(C$4-C$3)*10)),IF('Indicator Data'!AL156&gt;C$4,0,IF('Indicator Data'!AL156&lt;C$3,10,(C$4-'Indicator Data'!AL156)/(C$4-C$3)*10))),1)</f>
        <v>1.9</v>
      </c>
      <c r="D156" s="230">
        <f>IF('Indicator Data'!AM156="No data","x",ROUND((IF(LOG('Indicator Data'!AM156*1000)&gt;D$4,10,IF(LOG('Indicator Data'!AM156*1000)&lt;D$3,0,10-(D$4-LOG('Indicator Data'!AM156*1000))/(D$4-D$3)*10))),1))</f>
        <v>0.6</v>
      </c>
      <c r="E156" s="231">
        <f t="shared" si="59"/>
        <v>1.3</v>
      </c>
      <c r="F156" s="230">
        <f>IF('Indicator Data'!AZ156="No data","x",ROUND(IF('Indicator Data'!AZ156&gt;F$4,10,IF('Indicator Data'!AZ156&lt;F$3,0,10-(F$4-'Indicator Data'!AZ156)/(F$4-F$3)*10)),1))</f>
        <v>1.8</v>
      </c>
      <c r="G156" s="230">
        <f>IF('Indicator Data'!BA156="No data","x",ROUND(IF('Indicator Data'!BA156&gt;G$4,10,IF('Indicator Data'!BA156&lt;G$3,0,10-(G$4-'Indicator Data'!BA156)/(G$4-G$3)*10)),1))</f>
        <v>2.8</v>
      </c>
      <c r="H156" s="231">
        <f t="shared" si="60"/>
        <v>2.2999999999999998</v>
      </c>
      <c r="I156" s="232">
        <f>SUM(IF('Indicator Data'!AN156=0,0,'Indicator Data'!AN156),SUM('Indicator Data'!AO156:AP156))</f>
        <v>475.67447599999997</v>
      </c>
      <c r="J156" s="232">
        <f>I156/'Indicator Data'!CA156*1000000</f>
        <v>54.441379499780822</v>
      </c>
      <c r="K156" s="230">
        <f t="shared" si="50"/>
        <v>1.1000000000000001</v>
      </c>
      <c r="L156" s="230">
        <f>IF('Indicator Data'!AQ156="No data","x",ROUND(IF('Indicator Data'!AQ156&gt;L$4,10,IF('Indicator Data'!AQ156&lt;L$3,0,10-(L$4-'Indicator Data'!AQ156)/(L$4-L$3)*10)),1))</f>
        <v>0.8</v>
      </c>
      <c r="M156" s="230">
        <f>IF('Indicator Data'!AR156="No data","x",IF('Indicator Data'!AR156=0,0,ROUND(IF('Indicator Data'!AR156&gt;M$4,10,IF('Indicator Data'!AR156&lt;M$3,0,10-(M$4-'Indicator Data'!AR156)/(M$4-M$3)*10)),1)))</f>
        <v>2.4</v>
      </c>
      <c r="N156" s="231">
        <f t="shared" si="61"/>
        <v>1.4</v>
      </c>
      <c r="O156" s="233">
        <f t="shared" si="62"/>
        <v>1.6</v>
      </c>
      <c r="P156" s="234">
        <f>IF(AND('Indicator Data'!BE156="No data",'Indicator Data'!BF156="No data"),0,SUM('Indicator Data'!BE156:BG156)/1000)</f>
        <v>42.451000000000001</v>
      </c>
      <c r="Q156" s="230">
        <f t="shared" si="51"/>
        <v>5.4</v>
      </c>
      <c r="R156" s="235">
        <f>P156*1000/'Indicator Data'!CA156</f>
        <v>4.8585558354516294E-3</v>
      </c>
      <c r="S156" s="230">
        <f t="shared" si="52"/>
        <v>4.7</v>
      </c>
      <c r="T156" s="236">
        <f t="shared" si="63"/>
        <v>5.0999999999999996</v>
      </c>
      <c r="U156" s="237">
        <f>IF('Indicator Data'!AV156="No data","x",ROUND(IF('Indicator Data'!AV156&gt;U$4,10,IF('Indicator Data'!AV156&lt;U$3,0,10-(U$4-'Indicator Data'!AV156)/(U$4-U$3)*10)),1))</f>
        <v>0.2</v>
      </c>
      <c r="V156" s="237">
        <f>IF('Indicator Data'!AW156="No data","x",IF('Indicator Data'!AW156=0,0,ROUND(IF('Indicator Data'!AW156&gt;V$4,10,IF('Indicator Data'!AW156&lt;V$3,0,10-(V$4-'Indicator Data'!AW156)/(V$4-V$3)*10)),1)))</f>
        <v>0.2</v>
      </c>
      <c r="W156" s="230">
        <f t="shared" si="64"/>
        <v>0.2</v>
      </c>
      <c r="X156" s="230">
        <f>IF('Indicator Data'!AU156="No data","x",ROUND(IF('Indicator Data'!AU156&gt;X$4,10,IF('Indicator Data'!AU156&lt;X$3,0,10-(X$4-'Indicator Data'!AU156)/(X$4-X$3)*10)),1))</f>
        <v>0.3</v>
      </c>
      <c r="Y156" s="230" t="str">
        <f>IF('Indicator Data'!AX156="No data","x",ROUND(IF('Indicator Data'!AX156&gt;Y$4,10,IF('Indicator Data'!AX156&lt;Y$3,0,10-(Y$4-'Indicator Data'!AX156)/(Y$4-Y$3)*10)),1))</f>
        <v>x</v>
      </c>
      <c r="Z156" s="235">
        <f>IF('Indicator Data'!AY156="No data","x",IF(('Indicator Data'!AY156/'Indicator Data'!CA156)&gt;1,1,IF('Indicator Data'!AY156&gt;'Indicator Data'!AY156,1,'Indicator Data'!AY156/'Indicator Data'!CA156)))</f>
        <v>0</v>
      </c>
      <c r="AA156" s="230">
        <f t="shared" si="53"/>
        <v>0</v>
      </c>
      <c r="AB156" s="238">
        <f t="shared" si="54"/>
        <v>0.2</v>
      </c>
      <c r="AC156" s="230">
        <f>IF('Indicator Data'!AS156="No data","x",ROUND(IF('Indicator Data'!AS156&gt;AC$4,10,IF('Indicator Data'!AS156&lt;AC$3,0,10-(AC$4-'Indicator Data'!AS156)/(AC$4-AC$3)*10)),1))</f>
        <v>0.4</v>
      </c>
      <c r="AD156" s="230">
        <f>IF('Indicator Data'!AT156="No data","x",ROUND(IF('Indicator Data'!AT156&gt;AD$4,10,IF('Indicator Data'!AT156&lt;AD$3,0,10-(AD$4-'Indicator Data'!AT156)/(AD$4-AD$3)*10)),1))</f>
        <v>0.4</v>
      </c>
      <c r="AE156" s="238">
        <f t="shared" si="65"/>
        <v>0.4</v>
      </c>
      <c r="AF156" s="234">
        <f>('Indicator Data'!BD156+'Indicator Data'!BC156*0.5+'Indicator Data'!BB156*0.25)/1000</f>
        <v>3.9845000000000002</v>
      </c>
      <c r="AG156" s="239">
        <f>AF156*1000/'Indicator Data'!CA156</f>
        <v>4.5602967483350255E-4</v>
      </c>
      <c r="AH156" s="238">
        <f t="shared" si="55"/>
        <v>0</v>
      </c>
      <c r="AI156" s="230">
        <f>IF('Indicator Data'!BH156="No data","x",ROUND(IF('Indicator Data'!BH156&lt;$AI$3,10,IF('Indicator Data'!BH156&gt;$AI$4,0,($AI$4-'Indicator Data'!BH156)/($AI$4-$AI$3)*10)),1))</f>
        <v>4.7</v>
      </c>
      <c r="AJ156" s="230">
        <f>IF('Indicator Data'!BI156="No data","x",ROUND(IF('Indicator Data'!BI156&gt;$AJ$4,10,IF('Indicator Data'!BI156&lt;$AJ$3,0,10-($AJ$4-'Indicator Data'!BI156)/($AJ$4-$AJ$3)*10)),1))</f>
        <v>0</v>
      </c>
      <c r="AK156" s="238">
        <f t="shared" si="56"/>
        <v>2.4</v>
      </c>
      <c r="AL156" s="236">
        <f t="shared" si="57"/>
        <v>0.8</v>
      </c>
      <c r="AM156" s="240">
        <f t="shared" si="58"/>
        <v>3.2</v>
      </c>
    </row>
    <row r="157" spans="1:39" s="2" customFormat="1">
      <c r="A157" s="205" t="str">
        <f>'Indicator Data'!A157</f>
        <v>Seychelles</v>
      </c>
      <c r="B157" s="206" t="str">
        <f>'Indicator Data'!B157</f>
        <v>SYC</v>
      </c>
      <c r="C157" s="241">
        <f>ROUND(IF('Indicator Data'!AL157="No data",IF((0.1022*LN('Indicator Data'!BZ157)-0.1711)&gt;C$4,0,IF((0.1022*LN('Indicator Data'!BZ157)-0.1711)&lt;C$3,10,(C$4-(0.1022*LN('Indicator Data'!BZ157)-0.1711))/(C$4-C$3)*10)),IF('Indicator Data'!AL157&gt;C$4,0,IF('Indicator Data'!AL157&lt;C$3,10,(C$4-'Indicator Data'!AL157)/(C$4-C$3)*10))),1)</f>
        <v>2.1</v>
      </c>
      <c r="D157" s="230">
        <f>IF('Indicator Data'!AM157="No data","x",ROUND((IF(LOG('Indicator Data'!AM157*1000)&gt;D$4,10,IF(LOG('Indicator Data'!AM157*1000)&lt;D$3,0,10-(D$4-LOG('Indicator Data'!AM157*1000))/(D$4-D$3)*10))),1))</f>
        <v>1.7</v>
      </c>
      <c r="E157" s="231">
        <f t="shared" si="59"/>
        <v>1.9</v>
      </c>
      <c r="F157" s="230" t="str">
        <f>IF('Indicator Data'!AZ157="No data","x",ROUND(IF('Indicator Data'!AZ157&gt;F$4,10,IF('Indicator Data'!AZ157&lt;F$3,0,10-(F$4-'Indicator Data'!AZ157)/(F$4-F$3)*10)),1))</f>
        <v>x</v>
      </c>
      <c r="G157" s="230">
        <f>IF('Indicator Data'!BA157="No data","x",ROUND(IF('Indicator Data'!BA157&gt;G$4,10,IF('Indicator Data'!BA157&lt;G$3,0,10-(G$4-'Indicator Data'!BA157)/(G$4-G$3)*10)),1))</f>
        <v>1.8</v>
      </c>
      <c r="H157" s="231">
        <f t="shared" si="60"/>
        <v>1.8</v>
      </c>
      <c r="I157" s="232">
        <f>SUM(IF('Indicator Data'!AN157=0,0,'Indicator Data'!AN157),SUM('Indicator Data'!AO157:AP157))</f>
        <v>1.8</v>
      </c>
      <c r="J157" s="232">
        <f>I157/'Indicator Data'!CA157*1000000</f>
        <v>18.303843807199513</v>
      </c>
      <c r="K157" s="230">
        <f t="shared" si="50"/>
        <v>0.4</v>
      </c>
      <c r="L157" s="230">
        <f>IF('Indicator Data'!AQ157="No data","x",ROUND(IF('Indicator Data'!AQ157&gt;L$4,10,IF('Indicator Data'!AQ157&lt;L$3,0,10-(L$4-'Indicator Data'!AQ157)/(L$4-L$3)*10)),1))</f>
        <v>0.8</v>
      </c>
      <c r="M157" s="230">
        <f>IF('Indicator Data'!AR157="No data","x",IF('Indicator Data'!AR157=0,0,ROUND(IF('Indicator Data'!AR157&gt;M$4,10,IF('Indicator Data'!AR157&lt;M$3,0,10-(M$4-'Indicator Data'!AR157)/(M$4-M$3)*10)),1)))</f>
        <v>0.3</v>
      </c>
      <c r="N157" s="231">
        <f t="shared" si="61"/>
        <v>0.5</v>
      </c>
      <c r="O157" s="233">
        <f t="shared" si="62"/>
        <v>1.5</v>
      </c>
      <c r="P157" s="234">
        <f>IF(AND('Indicator Data'!BE157="No data",'Indicator Data'!BF157="No data"),0,SUM('Indicator Data'!BE157:BG157)/1000)</f>
        <v>0</v>
      </c>
      <c r="Q157" s="230">
        <f t="shared" si="51"/>
        <v>0</v>
      </c>
      <c r="R157" s="235">
        <f>P157*1000/'Indicator Data'!CA157</f>
        <v>0</v>
      </c>
      <c r="S157" s="230">
        <f t="shared" si="52"/>
        <v>0</v>
      </c>
      <c r="T157" s="236">
        <f t="shared" si="63"/>
        <v>0</v>
      </c>
      <c r="U157" s="237" t="str">
        <f>IF('Indicator Data'!AV157="No data","x",ROUND(IF('Indicator Data'!AV157&gt;U$4,10,IF('Indicator Data'!AV157&lt;U$3,0,10-(U$4-'Indicator Data'!AV157)/(U$4-U$3)*10)),1))</f>
        <v>x</v>
      </c>
      <c r="V157" s="237" t="str">
        <f>IF('Indicator Data'!AW157="No data","x",IF('Indicator Data'!AW157=0,0,ROUND(IF('Indicator Data'!AW157&gt;V$4,10,IF('Indicator Data'!AW157&lt;V$3,0,10-(V$4-'Indicator Data'!AW157)/(V$4-V$3)*10)),1)))</f>
        <v>x</v>
      </c>
      <c r="W157" s="230" t="str">
        <f t="shared" si="64"/>
        <v>x</v>
      </c>
      <c r="X157" s="230">
        <f>IF('Indicator Data'!AU157="No data","x",ROUND(IF('Indicator Data'!AU157&gt;X$4,10,IF('Indicator Data'!AU157&lt;X$3,0,10-(X$4-'Indicator Data'!AU157)/(X$4-X$3)*10)),1))</f>
        <v>0.3</v>
      </c>
      <c r="Y157" s="230" t="str">
        <f>IF('Indicator Data'!AX157="No data","x",ROUND(IF('Indicator Data'!AX157&gt;Y$4,10,IF('Indicator Data'!AX157&lt;Y$3,0,10-(Y$4-'Indicator Data'!AX157)/(Y$4-Y$3)*10)),1))</f>
        <v>x</v>
      </c>
      <c r="Z157" s="235">
        <f>IF('Indicator Data'!AY157="No data","x",IF(('Indicator Data'!AY157/'Indicator Data'!CA157)&gt;1,1,IF('Indicator Data'!AY157&gt;'Indicator Data'!AY157,1,'Indicator Data'!AY157/'Indicator Data'!CA157)))</f>
        <v>0</v>
      </c>
      <c r="AA157" s="230">
        <f t="shared" si="53"/>
        <v>0</v>
      </c>
      <c r="AB157" s="238">
        <f t="shared" si="54"/>
        <v>0.2</v>
      </c>
      <c r="AC157" s="230">
        <f>IF('Indicator Data'!AS157="No data","x",ROUND(IF('Indicator Data'!AS157&gt;AC$4,10,IF('Indicator Data'!AS157&lt;AC$3,0,10-(AC$4-'Indicator Data'!AS157)/(AC$4-AC$3)*10)),1))</f>
        <v>1.1000000000000001</v>
      </c>
      <c r="AD157" s="230">
        <f>IF('Indicator Data'!AT157="No data","x",ROUND(IF('Indicator Data'!AT157&gt;AD$4,10,IF('Indicator Data'!AT157&lt;AD$3,0,10-(AD$4-'Indicator Data'!AT157)/(AD$4-AD$3)*10)),1))</f>
        <v>0.8</v>
      </c>
      <c r="AE157" s="238">
        <f t="shared" si="65"/>
        <v>1</v>
      </c>
      <c r="AF157" s="234">
        <f>('Indicator Data'!BD157+'Indicator Data'!BC157*0.5+'Indicator Data'!BB157*0.25)/1000</f>
        <v>0</v>
      </c>
      <c r="AG157" s="239">
        <f>AF157*1000/'Indicator Data'!CA157</f>
        <v>0</v>
      </c>
      <c r="AH157" s="238">
        <f t="shared" si="55"/>
        <v>0</v>
      </c>
      <c r="AI157" s="230">
        <f>IF('Indicator Data'!BH157="No data","x",ROUND(IF('Indicator Data'!BH157&lt;$AI$3,10,IF('Indicator Data'!BH157&gt;$AI$4,0,($AI$4-'Indicator Data'!BH157)/($AI$4-$AI$3)*10)),1))</f>
        <v>2.8</v>
      </c>
      <c r="AJ157" s="230">
        <f>IF('Indicator Data'!BI157="No data","x",ROUND(IF('Indicator Data'!BI157&gt;$AJ$4,10,IF('Indicator Data'!BI157&lt;$AJ$3,0,10-($AJ$4-'Indicator Data'!BI157)/($AJ$4-$AJ$3)*10)),1))</f>
        <v>7.2</v>
      </c>
      <c r="AK157" s="238">
        <f t="shared" si="56"/>
        <v>5</v>
      </c>
      <c r="AL157" s="236">
        <f t="shared" si="57"/>
        <v>1.8</v>
      </c>
      <c r="AM157" s="240">
        <f t="shared" si="58"/>
        <v>0.9</v>
      </c>
    </row>
    <row r="158" spans="1:39" s="2" customFormat="1">
      <c r="A158" s="205" t="str">
        <f>'Indicator Data'!A158</f>
        <v>Sierra Leone</v>
      </c>
      <c r="B158" s="206" t="str">
        <f>'Indicator Data'!B158</f>
        <v>SLE</v>
      </c>
      <c r="C158" s="241">
        <f>ROUND(IF('Indicator Data'!AL158="No data",IF((0.1022*LN('Indicator Data'!BZ158)-0.1711)&gt;C$4,0,IF((0.1022*LN('Indicator Data'!BZ158)-0.1711)&lt;C$3,10,(C$4-(0.1022*LN('Indicator Data'!BZ158)-0.1711))/(C$4-C$3)*10)),IF('Indicator Data'!AL158&gt;C$4,0,IF('Indicator Data'!AL158&lt;C$3,10,(C$4-'Indicator Data'!AL158)/(C$4-C$3)*10))),1)</f>
        <v>9</v>
      </c>
      <c r="D158" s="230">
        <f>IF('Indicator Data'!AM158="No data","x",ROUND((IF(LOG('Indicator Data'!AM158*1000)&gt;D$4,10,IF(LOG('Indicator Data'!AM158*1000)&lt;D$3,0,10-(D$4-LOG('Indicator Data'!AM158*1000))/(D$4-D$3)*10))),1))</f>
        <v>9.1999999999999993</v>
      </c>
      <c r="E158" s="231">
        <f t="shared" si="59"/>
        <v>9.1</v>
      </c>
      <c r="F158" s="230">
        <f>IF('Indicator Data'!AZ158="No data","x",ROUND(IF('Indicator Data'!AZ158&gt;F$4,10,IF('Indicator Data'!AZ158&lt;F$3,0,10-(F$4-'Indicator Data'!AZ158)/(F$4-F$3)*10)),1))</f>
        <v>8.6</v>
      </c>
      <c r="G158" s="230">
        <f>IF('Indicator Data'!BA158="No data","x",ROUND(IF('Indicator Data'!BA158&gt;G$4,10,IF('Indicator Data'!BA158&lt;G$3,0,10-(G$4-'Indicator Data'!BA158)/(G$4-G$3)*10)),1))</f>
        <v>2.7</v>
      </c>
      <c r="H158" s="231">
        <f t="shared" si="60"/>
        <v>5.7</v>
      </c>
      <c r="I158" s="232">
        <f>SUM(IF('Indicator Data'!AN158=0,0,'Indicator Data'!AN158),SUM('Indicator Data'!AO158:AP158))</f>
        <v>553.64356100000009</v>
      </c>
      <c r="J158" s="232">
        <f>I158/'Indicator Data'!CA158*1000000</f>
        <v>69.405114965115274</v>
      </c>
      <c r="K158" s="230">
        <f t="shared" si="50"/>
        <v>1.4</v>
      </c>
      <c r="L158" s="230">
        <f>IF('Indicator Data'!AQ158="No data","x",ROUND(IF('Indicator Data'!AQ158&gt;L$4,10,IF('Indicator Data'!AQ158&lt;L$3,0,10-(L$4-'Indicator Data'!AQ158)/(L$4-L$3)*10)),1))</f>
        <v>9.6999999999999993</v>
      </c>
      <c r="M158" s="230">
        <f>IF('Indicator Data'!AR158="No data","x",IF('Indicator Data'!AR158=0,0,ROUND(IF('Indicator Data'!AR158&gt;M$4,10,IF('Indicator Data'!AR158&lt;M$3,0,10-(M$4-'Indicator Data'!AR158)/(M$4-M$3)*10)),1)))</f>
        <v>0.5</v>
      </c>
      <c r="N158" s="231">
        <f t="shared" si="61"/>
        <v>3.9</v>
      </c>
      <c r="O158" s="233">
        <f t="shared" si="62"/>
        <v>7</v>
      </c>
      <c r="P158" s="234">
        <f>IF(AND('Indicator Data'!BE158="No data",'Indicator Data'!BF158="No data"),0,SUM('Indicator Data'!BE158:BG158)/1000)</f>
        <v>5.8470000000000004</v>
      </c>
      <c r="Q158" s="230">
        <f t="shared" si="51"/>
        <v>2.6</v>
      </c>
      <c r="R158" s="235">
        <f>P158*1000/'Indicator Data'!CA158</f>
        <v>7.3298370248909834E-4</v>
      </c>
      <c r="S158" s="230">
        <f t="shared" si="52"/>
        <v>3</v>
      </c>
      <c r="T158" s="236">
        <f t="shared" si="63"/>
        <v>2.8</v>
      </c>
      <c r="U158" s="237">
        <f>IF('Indicator Data'!AV158="No data","x",ROUND(IF('Indicator Data'!AV158&gt;U$4,10,IF('Indicator Data'!AV158&lt;U$3,0,10-(U$4-'Indicator Data'!AV158)/(U$4-U$3)*10)),1))</f>
        <v>3.2</v>
      </c>
      <c r="V158" s="237">
        <f>IF('Indicator Data'!AW158="No data","x",IF('Indicator Data'!AW158=0,0,ROUND(IF('Indicator Data'!AW158&gt;V$4,10,IF('Indicator Data'!AW158&lt;V$3,0,10-(V$4-'Indicator Data'!AW158)/(V$4-V$3)*10)),1)))</f>
        <v>3.1</v>
      </c>
      <c r="W158" s="230">
        <f t="shared" si="64"/>
        <v>3.1500000000000004</v>
      </c>
      <c r="X158" s="230">
        <f>IF('Indicator Data'!AU158="No data","x",ROUND(IF('Indicator Data'!AU158&gt;X$4,10,IF('Indicator Data'!AU158&lt;X$3,0,10-(X$4-'Indicator Data'!AU158)/(X$4-X$3)*10)),1))</f>
        <v>5.4</v>
      </c>
      <c r="Y158" s="230">
        <f>IF('Indicator Data'!AX158="No data","x",ROUND(IF('Indicator Data'!AX158&gt;Y$4,10,IF('Indicator Data'!AX158&lt;Y$3,0,10-(Y$4-'Indicator Data'!AX158)/(Y$4-Y$3)*10)),1))</f>
        <v>8</v>
      </c>
      <c r="Z158" s="235">
        <f>IF('Indicator Data'!AY158="No data","x",IF(('Indicator Data'!AY158/'Indicator Data'!CA158)&gt;1,1,IF('Indicator Data'!AY158&gt;'Indicator Data'!AY158,1,'Indicator Data'!AY158/'Indicator Data'!CA158)))</f>
        <v>0.86625548374479833</v>
      </c>
      <c r="AA158" s="230">
        <f t="shared" si="53"/>
        <v>9.6</v>
      </c>
      <c r="AB158" s="238">
        <f t="shared" si="54"/>
        <v>6.5</v>
      </c>
      <c r="AC158" s="230">
        <f>IF('Indicator Data'!AS158="No data","x",ROUND(IF('Indicator Data'!AS158&gt;AC$4,10,IF('Indicator Data'!AS158&lt;AC$3,0,10-(AC$4-'Indicator Data'!AS158)/(AC$4-AC$3)*10)),1))</f>
        <v>8.4</v>
      </c>
      <c r="AD158" s="230">
        <f>IF('Indicator Data'!AT158="No data","x",ROUND(IF('Indicator Data'!AT158&gt;AD$4,10,IF('Indicator Data'!AT158&lt;AD$3,0,10-(AD$4-'Indicator Data'!AT158)/(AD$4-AD$3)*10)),1))</f>
        <v>3</v>
      </c>
      <c r="AE158" s="238">
        <f t="shared" si="65"/>
        <v>5.7</v>
      </c>
      <c r="AF158" s="234">
        <f>('Indicator Data'!BD158+'Indicator Data'!BC158*0.5+'Indicator Data'!BB158*0.25)/1000</f>
        <v>2.5952500000000001</v>
      </c>
      <c r="AG158" s="239">
        <f>AF158*1000/'Indicator Data'!CA158</f>
        <v>3.2534221889598641E-4</v>
      </c>
      <c r="AH158" s="238">
        <f t="shared" si="55"/>
        <v>0</v>
      </c>
      <c r="AI158" s="230">
        <f>IF('Indicator Data'!BH158="No data","x",ROUND(IF('Indicator Data'!BH158&lt;$AI$3,10,IF('Indicator Data'!BH158&gt;$AI$4,0,($AI$4-'Indicator Data'!BH158)/($AI$4-$AI$3)*10)),1))</f>
        <v>6</v>
      </c>
      <c r="AJ158" s="230">
        <f>IF('Indicator Data'!BI158="No data","x",ROUND(IF('Indicator Data'!BI158&gt;$AJ$4,10,IF('Indicator Data'!BI158&lt;$AJ$3,0,10-($AJ$4-'Indicator Data'!BI158)/($AJ$4-$AJ$3)*10)),1))</f>
        <v>7.1</v>
      </c>
      <c r="AK158" s="238">
        <f t="shared" si="56"/>
        <v>6.6</v>
      </c>
      <c r="AL158" s="236">
        <f t="shared" si="57"/>
        <v>5.2</v>
      </c>
      <c r="AM158" s="240">
        <f t="shared" si="58"/>
        <v>4.0999999999999996</v>
      </c>
    </row>
    <row r="159" spans="1:39" s="2" customFormat="1">
      <c r="A159" s="205" t="str">
        <f>'Indicator Data'!A159</f>
        <v>Singapore</v>
      </c>
      <c r="B159" s="206" t="str">
        <f>'Indicator Data'!B159</f>
        <v>SGP</v>
      </c>
      <c r="C159" s="241">
        <f>ROUND(IF('Indicator Data'!AL159="No data",IF((0.1022*LN('Indicator Data'!BZ159)-0.1711)&gt;C$4,0,IF((0.1022*LN('Indicator Data'!BZ159)-0.1711)&lt;C$3,10,(C$4-(0.1022*LN('Indicator Data'!BZ159)-0.1711))/(C$4-C$3)*10)),IF('Indicator Data'!AL159&gt;C$4,0,IF('Indicator Data'!AL159&lt;C$3,10,(C$4-'Indicator Data'!AL159)/(C$4-C$3)*10))),1)</f>
        <v>0</v>
      </c>
      <c r="D159" s="230" t="str">
        <f>IF('Indicator Data'!AM159="No data","x",ROUND((IF(LOG('Indicator Data'!AM159*1000)&gt;D$4,10,IF(LOG('Indicator Data'!AM159*1000)&lt;D$3,0,10-(D$4-LOG('Indicator Data'!AM159*1000))/(D$4-D$3)*10))),1))</f>
        <v>x</v>
      </c>
      <c r="E159" s="231">
        <f t="shared" si="59"/>
        <v>0</v>
      </c>
      <c r="F159" s="230">
        <f>IF('Indicator Data'!AZ159="No data","x",ROUND(IF('Indicator Data'!AZ159&gt;F$4,10,IF('Indicator Data'!AZ159&lt;F$3,0,10-(F$4-'Indicator Data'!AZ159)/(F$4-F$3)*10)),1))</f>
        <v>0.9</v>
      </c>
      <c r="G159" s="230" t="str">
        <f>IF('Indicator Data'!BA159="No data","x",ROUND(IF('Indicator Data'!BA159&gt;G$4,10,IF('Indicator Data'!BA159&lt;G$3,0,10-(G$4-'Indicator Data'!BA159)/(G$4-G$3)*10)),1))</f>
        <v>x</v>
      </c>
      <c r="H159" s="231">
        <f t="shared" si="60"/>
        <v>0.9</v>
      </c>
      <c r="I159" s="232">
        <f>SUM(IF('Indicator Data'!AN159=0,0,'Indicator Data'!AN159),SUM('Indicator Data'!AO159:AP159))</f>
        <v>0.10786900000000001</v>
      </c>
      <c r="J159" s="232">
        <f>I159/'Indicator Data'!CA159*1000000</f>
        <v>1.8438064229738323E-2</v>
      </c>
      <c r="K159" s="230">
        <f t="shared" si="50"/>
        <v>0</v>
      </c>
      <c r="L159" s="230" t="str">
        <f>IF('Indicator Data'!AQ159="No data","x",ROUND(IF('Indicator Data'!AQ159&gt;L$4,10,IF('Indicator Data'!AQ159&lt;L$3,0,10-(L$4-'Indicator Data'!AQ159)/(L$4-L$3)*10)),1))</f>
        <v>x</v>
      </c>
      <c r="M159" s="230">
        <f>IF('Indicator Data'!AR159="No data","x",IF('Indicator Data'!AR159=0,0,ROUND(IF('Indicator Data'!AR159&gt;M$4,10,IF('Indicator Data'!AR159&lt;M$3,0,10-(M$4-'Indicator Data'!AR159)/(M$4-M$3)*10)),1)))</f>
        <v>0</v>
      </c>
      <c r="N159" s="231">
        <f t="shared" si="61"/>
        <v>0</v>
      </c>
      <c r="O159" s="233">
        <f t="shared" si="62"/>
        <v>0.2</v>
      </c>
      <c r="P159" s="234">
        <f>IF(AND('Indicator Data'!BE159="No data",'Indicator Data'!BF159="No data"),0,SUM('Indicator Data'!BE159:BG159)/1000)</f>
        <v>5.0000000000000001E-3</v>
      </c>
      <c r="Q159" s="230">
        <f t="shared" si="51"/>
        <v>0</v>
      </c>
      <c r="R159" s="235">
        <f>P159*1000/'Indicator Data'!CA159</f>
        <v>8.5465074440934486E-7</v>
      </c>
      <c r="S159" s="230">
        <f t="shared" si="52"/>
        <v>0</v>
      </c>
      <c r="T159" s="236">
        <f t="shared" si="63"/>
        <v>0</v>
      </c>
      <c r="U159" s="237">
        <f>IF('Indicator Data'!AV159="No data","x",ROUND(IF('Indicator Data'!AV159&gt;U$4,10,IF('Indicator Data'!AV159&lt;U$3,0,10-(U$4-'Indicator Data'!AV159)/(U$4-U$3)*10)),1))</f>
        <v>0.4</v>
      </c>
      <c r="V159" s="237">
        <f>IF('Indicator Data'!AW159="No data","x",IF('Indicator Data'!AW159=0,0,ROUND(IF('Indicator Data'!AW159&gt;V$4,10,IF('Indicator Data'!AW159&lt;V$3,0,10-(V$4-'Indicator Data'!AW159)/(V$4-V$3)*10)),1)))</f>
        <v>0.1</v>
      </c>
      <c r="W159" s="230">
        <f t="shared" si="64"/>
        <v>0.25</v>
      </c>
      <c r="X159" s="230">
        <f>IF('Indicator Data'!AU159="No data","x",ROUND(IF('Indicator Data'!AU159&gt;X$4,10,IF('Indicator Data'!AU159&lt;X$3,0,10-(X$4-'Indicator Data'!AU159)/(X$4-X$3)*10)),1))</f>
        <v>0.7</v>
      </c>
      <c r="Y159" s="230" t="str">
        <f>IF('Indicator Data'!AX159="No data","x",ROUND(IF('Indicator Data'!AX159&gt;Y$4,10,IF('Indicator Data'!AX159&lt;Y$3,0,10-(Y$4-'Indicator Data'!AX159)/(Y$4-Y$3)*10)),1))</f>
        <v>x</v>
      </c>
      <c r="Z159" s="235">
        <f>IF('Indicator Data'!AY159="No data","x",IF(('Indicator Data'!AY159/'Indicator Data'!CA159)&gt;1,1,IF('Indicator Data'!AY159&gt;'Indicator Data'!AY159,1,'Indicator Data'!AY159/'Indicator Data'!CA159)))</f>
        <v>2.7345405218121401E-3</v>
      </c>
      <c r="AA159" s="230">
        <f t="shared" si="53"/>
        <v>0</v>
      </c>
      <c r="AB159" s="238">
        <f t="shared" si="54"/>
        <v>0.3</v>
      </c>
      <c r="AC159" s="230">
        <f>IF('Indicator Data'!AS159="No data","x",ROUND(IF('Indicator Data'!AS159&gt;AC$4,10,IF('Indicator Data'!AS159&lt;AC$3,0,10-(AC$4-'Indicator Data'!AS159)/(AC$4-AC$3)*10)),1))</f>
        <v>0.2</v>
      </c>
      <c r="AD159" s="230" t="str">
        <f>IF('Indicator Data'!AT159="No data","x",ROUND(IF('Indicator Data'!AT159&gt;AD$4,10,IF('Indicator Data'!AT159&lt;AD$3,0,10-(AD$4-'Indicator Data'!AT159)/(AD$4-AD$3)*10)),1))</f>
        <v>x</v>
      </c>
      <c r="AE159" s="238">
        <f t="shared" si="65"/>
        <v>0.2</v>
      </c>
      <c r="AF159" s="234">
        <f>('Indicator Data'!BD159+'Indicator Data'!BC159*0.5+'Indicator Data'!BB159*0.25)/1000</f>
        <v>0</v>
      </c>
      <c r="AG159" s="239">
        <f>AF159*1000/'Indicator Data'!CA159</f>
        <v>0</v>
      </c>
      <c r="AH159" s="238">
        <f t="shared" si="55"/>
        <v>0</v>
      </c>
      <c r="AI159" s="230">
        <f>IF('Indicator Data'!BH159="No data","x",ROUND(IF('Indicator Data'!BH159&lt;$AI$3,10,IF('Indicator Data'!BH159&gt;$AI$4,0,($AI$4-'Indicator Data'!BH159)/($AI$4-$AI$3)*10)),1))</f>
        <v>3.6</v>
      </c>
      <c r="AJ159" s="230">
        <f>IF('Indicator Data'!BI159="No data","x",ROUND(IF('Indicator Data'!BI159&gt;$AJ$4,10,IF('Indicator Data'!BI159&lt;$AJ$3,0,10-($AJ$4-'Indicator Data'!BI159)/($AJ$4-$AJ$3)*10)),1))</f>
        <v>0.7</v>
      </c>
      <c r="AK159" s="238">
        <f t="shared" si="56"/>
        <v>2.2000000000000002</v>
      </c>
      <c r="AL159" s="236">
        <f t="shared" si="57"/>
        <v>0.7</v>
      </c>
      <c r="AM159" s="240">
        <f t="shared" si="58"/>
        <v>0.4</v>
      </c>
    </row>
    <row r="160" spans="1:39" s="2" customFormat="1">
      <c r="A160" s="205" t="str">
        <f>'Indicator Data'!A160</f>
        <v>Slovakia</v>
      </c>
      <c r="B160" s="206" t="str">
        <f>'Indicator Data'!B160</f>
        <v>SVK</v>
      </c>
      <c r="C160" s="241">
        <f>ROUND(IF('Indicator Data'!AL160="No data",IF((0.1022*LN('Indicator Data'!BZ160)-0.1711)&gt;C$4,0,IF((0.1022*LN('Indicator Data'!BZ160)-0.1711)&lt;C$3,10,(C$4-(0.1022*LN('Indicator Data'!BZ160)-0.1711))/(C$4-C$3)*10)),IF('Indicator Data'!AL160&gt;C$4,0,IF('Indicator Data'!AL160&lt;C$3,10,(C$4-'Indicator Data'!AL160)/(C$4-C$3)*10))),1)</f>
        <v>0.8</v>
      </c>
      <c r="D160" s="230" t="str">
        <f>IF('Indicator Data'!AM160="No data","x",ROUND((IF(LOG('Indicator Data'!AM160*1000)&gt;D$4,10,IF(LOG('Indicator Data'!AM160*1000)&lt;D$3,0,10-(D$4-LOG('Indicator Data'!AM160*1000))/(D$4-D$3)*10))),1))</f>
        <v>x</v>
      </c>
      <c r="E160" s="231">
        <f t="shared" si="59"/>
        <v>0.8</v>
      </c>
      <c r="F160" s="230">
        <f>IF('Indicator Data'!AZ160="No data","x",ROUND(IF('Indicator Data'!AZ160&gt;F$4,10,IF('Indicator Data'!AZ160&lt;F$3,0,10-(F$4-'Indicator Data'!AZ160)/(F$4-F$3)*10)),1))</f>
        <v>2.5</v>
      </c>
      <c r="G160" s="230">
        <f>IF('Indicator Data'!BA160="No data","x",ROUND(IF('Indicator Data'!BA160&gt;G$4,10,IF('Indicator Data'!BA160&lt;G$3,0,10-(G$4-'Indicator Data'!BA160)/(G$4-G$3)*10)),1))</f>
        <v>0</v>
      </c>
      <c r="H160" s="231">
        <f t="shared" si="60"/>
        <v>1.3</v>
      </c>
      <c r="I160" s="232">
        <f>SUM(IF('Indicator Data'!AN160=0,0,'Indicator Data'!AN160),SUM('Indicator Data'!AO160:AP160))</f>
        <v>0</v>
      </c>
      <c r="J160" s="232">
        <f>I160/'Indicator Data'!CA160*1000000</f>
        <v>0</v>
      </c>
      <c r="K160" s="230">
        <f t="shared" si="50"/>
        <v>0</v>
      </c>
      <c r="L160" s="230" t="str">
        <f>IF('Indicator Data'!AQ160="No data","x",ROUND(IF('Indicator Data'!AQ160&gt;L$4,10,IF('Indicator Data'!AQ160&lt;L$3,0,10-(L$4-'Indicator Data'!AQ160)/(L$4-L$3)*10)),1))</f>
        <v>x</v>
      </c>
      <c r="M160" s="230">
        <f>IF('Indicator Data'!AR160="No data","x",IF('Indicator Data'!AR160=0,0,ROUND(IF('Indicator Data'!AR160&gt;M$4,10,IF('Indicator Data'!AR160&lt;M$3,0,10-(M$4-'Indicator Data'!AR160)/(M$4-M$3)*10)),1)))</f>
        <v>0.6</v>
      </c>
      <c r="N160" s="231">
        <f t="shared" si="61"/>
        <v>0.3</v>
      </c>
      <c r="O160" s="233">
        <f t="shared" si="62"/>
        <v>0.8</v>
      </c>
      <c r="P160" s="234">
        <f>IF(AND('Indicator Data'!BE160="No data",'Indicator Data'!BF160="No data"),0,SUM('Indicator Data'!BE160:BG160)/1000)</f>
        <v>1.08</v>
      </c>
      <c r="Q160" s="230">
        <f t="shared" si="51"/>
        <v>0.1</v>
      </c>
      <c r="R160" s="235">
        <f>P160*1000/'Indicator Data'!CA160</f>
        <v>1.9781513186851229E-4</v>
      </c>
      <c r="S160" s="230">
        <f t="shared" si="52"/>
        <v>2.1</v>
      </c>
      <c r="T160" s="236">
        <f t="shared" si="63"/>
        <v>1.1000000000000001</v>
      </c>
      <c r="U160" s="237" t="str">
        <f>IF('Indicator Data'!AV160="No data","x",ROUND(IF('Indicator Data'!AV160&gt;U$4,10,IF('Indicator Data'!AV160&lt;U$3,0,10-(U$4-'Indicator Data'!AV160)/(U$4-U$3)*10)),1))</f>
        <v>x</v>
      </c>
      <c r="V160" s="237" t="str">
        <f>IF('Indicator Data'!AW160="No data","x",IF('Indicator Data'!AW160=0,0,ROUND(IF('Indicator Data'!AW160&gt;V$4,10,IF('Indicator Data'!AW160&lt;V$3,0,10-(V$4-'Indicator Data'!AW160)/(V$4-V$3)*10)),1)))</f>
        <v>x</v>
      </c>
      <c r="W160" s="230" t="str">
        <f t="shared" si="64"/>
        <v>x</v>
      </c>
      <c r="X160" s="230">
        <f>IF('Indicator Data'!AU160="No data","x",ROUND(IF('Indicator Data'!AU160&gt;X$4,10,IF('Indicator Data'!AU160&lt;X$3,0,10-(X$4-'Indicator Data'!AU160)/(X$4-X$3)*10)),1))</f>
        <v>0.1</v>
      </c>
      <c r="Y160" s="230" t="str">
        <f>IF('Indicator Data'!AX160="No data","x",ROUND(IF('Indicator Data'!AX160&gt;Y$4,10,IF('Indicator Data'!AX160&lt;Y$3,0,10-(Y$4-'Indicator Data'!AX160)/(Y$4-Y$3)*10)),1))</f>
        <v>x</v>
      </c>
      <c r="Z160" s="235">
        <f>IF('Indicator Data'!AY160="No data","x",IF(('Indicator Data'!AY160/'Indicator Data'!CA160)&gt;1,1,IF('Indicator Data'!AY160&gt;'Indicator Data'!AY160,1,'Indicator Data'!AY160/'Indicator Data'!CA160)))</f>
        <v>2.0147837505126251E-6</v>
      </c>
      <c r="AA160" s="230">
        <f t="shared" si="53"/>
        <v>0</v>
      </c>
      <c r="AB160" s="238">
        <f t="shared" si="54"/>
        <v>0.1</v>
      </c>
      <c r="AC160" s="230">
        <f>IF('Indicator Data'!AS160="No data","x",ROUND(IF('Indicator Data'!AS160&gt;AC$4,10,IF('Indicator Data'!AS160&lt;AC$3,0,10-(AC$4-'Indicator Data'!AS160)/(AC$4-AC$3)*10)),1))</f>
        <v>0.4</v>
      </c>
      <c r="AD160" s="230" t="str">
        <f>IF('Indicator Data'!AT160="No data","x",ROUND(IF('Indicator Data'!AT160&gt;AD$4,10,IF('Indicator Data'!AT160&lt;AD$3,0,10-(AD$4-'Indicator Data'!AT160)/(AD$4-AD$3)*10)),1))</f>
        <v>x</v>
      </c>
      <c r="AE160" s="238">
        <f t="shared" si="65"/>
        <v>0.4</v>
      </c>
      <c r="AF160" s="234">
        <f>('Indicator Data'!BD160+'Indicator Data'!BC160*0.5+'Indicator Data'!BB160*0.25)/1000</f>
        <v>0.125</v>
      </c>
      <c r="AG160" s="239">
        <f>AF160*1000/'Indicator Data'!CA160</f>
        <v>2.289526989218892E-5</v>
      </c>
      <c r="AH160" s="238">
        <f t="shared" si="55"/>
        <v>0</v>
      </c>
      <c r="AI160" s="230">
        <f>IF('Indicator Data'!BH160="No data","x",ROUND(IF('Indicator Data'!BH160&lt;$AI$3,10,IF('Indicator Data'!BH160&gt;$AI$4,0,($AI$4-'Indicator Data'!BH160)/($AI$4-$AI$3)*10)),1))</f>
        <v>4.8</v>
      </c>
      <c r="AJ160" s="230">
        <f>IF('Indicator Data'!BI160="No data","x",ROUND(IF('Indicator Data'!BI160&gt;$AJ$4,10,IF('Indicator Data'!BI160&lt;$AJ$3,0,10-($AJ$4-'Indicator Data'!BI160)/($AJ$4-$AJ$3)*10)),1))</f>
        <v>0</v>
      </c>
      <c r="AK160" s="238">
        <f t="shared" si="56"/>
        <v>2.4</v>
      </c>
      <c r="AL160" s="236">
        <f t="shared" si="57"/>
        <v>0.8</v>
      </c>
      <c r="AM160" s="240">
        <f t="shared" si="58"/>
        <v>1</v>
      </c>
    </row>
    <row r="161" spans="1:39" s="2" customFormat="1">
      <c r="A161" s="205" t="str">
        <f>'Indicator Data'!A161</f>
        <v>Slovenia</v>
      </c>
      <c r="B161" s="206" t="str">
        <f>'Indicator Data'!B161</f>
        <v>SVN</v>
      </c>
      <c r="C161" s="241">
        <f>ROUND(IF('Indicator Data'!AL161="No data",IF((0.1022*LN('Indicator Data'!BZ161)-0.1711)&gt;C$4,0,IF((0.1022*LN('Indicator Data'!BZ161)-0.1711)&lt;C$3,10,(C$4-(0.1022*LN('Indicator Data'!BZ161)-0.1711))/(C$4-C$3)*10)),IF('Indicator Data'!AL161&gt;C$4,0,IF('Indicator Data'!AL161&lt;C$3,10,(C$4-'Indicator Data'!AL161)/(C$4-C$3)*10))),1)</f>
        <v>0</v>
      </c>
      <c r="D161" s="230" t="str">
        <f>IF('Indicator Data'!AM161="No data","x",ROUND((IF(LOG('Indicator Data'!AM161*1000)&gt;D$4,10,IF(LOG('Indicator Data'!AM161*1000)&lt;D$3,0,10-(D$4-LOG('Indicator Data'!AM161*1000))/(D$4-D$3)*10))),1))</f>
        <v>x</v>
      </c>
      <c r="E161" s="231">
        <f t="shared" si="59"/>
        <v>0</v>
      </c>
      <c r="F161" s="230">
        <f>IF('Indicator Data'!AZ161="No data","x",ROUND(IF('Indicator Data'!AZ161&gt;F$4,10,IF('Indicator Data'!AZ161&lt;F$3,0,10-(F$4-'Indicator Data'!AZ161)/(F$4-F$3)*10)),1))</f>
        <v>0.8</v>
      </c>
      <c r="G161" s="230">
        <f>IF('Indicator Data'!BA161="No data","x",ROUND(IF('Indicator Data'!BA161&gt;G$4,10,IF('Indicator Data'!BA161&lt;G$3,0,10-(G$4-'Indicator Data'!BA161)/(G$4-G$3)*10)),1))</f>
        <v>0</v>
      </c>
      <c r="H161" s="231">
        <f t="shared" si="60"/>
        <v>0.4</v>
      </c>
      <c r="I161" s="232">
        <f>SUM(IF('Indicator Data'!AN161=0,0,'Indicator Data'!AN161),SUM('Indicator Data'!AO161:AP161))</f>
        <v>0</v>
      </c>
      <c r="J161" s="232">
        <f>I161/'Indicator Data'!CA161*1000000</f>
        <v>0</v>
      </c>
      <c r="K161" s="230">
        <f t="shared" si="50"/>
        <v>0</v>
      </c>
      <c r="L161" s="230" t="str">
        <f>IF('Indicator Data'!AQ161="No data","x",ROUND(IF('Indicator Data'!AQ161&gt;L$4,10,IF('Indicator Data'!AQ161&lt;L$3,0,10-(L$4-'Indicator Data'!AQ161)/(L$4-L$3)*10)),1))</f>
        <v>x</v>
      </c>
      <c r="M161" s="230">
        <f>IF('Indicator Data'!AR161="No data","x",IF('Indicator Data'!AR161=0,0,ROUND(IF('Indicator Data'!AR161&gt;M$4,10,IF('Indicator Data'!AR161&lt;M$3,0,10-(M$4-'Indicator Data'!AR161)/(M$4-M$3)*10)),1)))</f>
        <v>0.4</v>
      </c>
      <c r="N161" s="231">
        <f t="shared" si="61"/>
        <v>0.2</v>
      </c>
      <c r="O161" s="233">
        <f t="shared" si="62"/>
        <v>0.2</v>
      </c>
      <c r="P161" s="234">
        <f>IF(AND('Indicator Data'!BE161="No data",'Indicator Data'!BF161="No data"),0,SUM('Indicator Data'!BE161:BG161)/1000)</f>
        <v>1.135</v>
      </c>
      <c r="Q161" s="230">
        <f t="shared" si="51"/>
        <v>0.2</v>
      </c>
      <c r="R161" s="235">
        <f>P161*1000/'Indicator Data'!CA161</f>
        <v>5.4595340299730822E-4</v>
      </c>
      <c r="S161" s="230">
        <f t="shared" si="52"/>
        <v>2.7</v>
      </c>
      <c r="T161" s="236">
        <f t="shared" si="63"/>
        <v>1.5</v>
      </c>
      <c r="U161" s="237" t="str">
        <f>IF('Indicator Data'!AV161="No data","x",ROUND(IF('Indicator Data'!AV161&gt;U$4,10,IF('Indicator Data'!AV161&lt;U$3,0,10-(U$4-'Indicator Data'!AV161)/(U$4-U$3)*10)),1))</f>
        <v>x</v>
      </c>
      <c r="V161" s="237" t="str">
        <f>IF('Indicator Data'!AW161="No data","x",IF('Indicator Data'!AW161=0,0,ROUND(IF('Indicator Data'!AW161&gt;V$4,10,IF('Indicator Data'!AW161&lt;V$3,0,10-(V$4-'Indicator Data'!AW161)/(V$4-V$3)*10)),1)))</f>
        <v>x</v>
      </c>
      <c r="W161" s="230" t="str">
        <f t="shared" si="64"/>
        <v>x</v>
      </c>
      <c r="X161" s="230">
        <f>IF('Indicator Data'!AU161="No data","x",ROUND(IF('Indicator Data'!AU161&gt;X$4,10,IF('Indicator Data'!AU161&lt;X$3,0,10-(X$4-'Indicator Data'!AU161)/(X$4-X$3)*10)),1))</f>
        <v>0.1</v>
      </c>
      <c r="Y161" s="230" t="str">
        <f>IF('Indicator Data'!AX161="No data","x",ROUND(IF('Indicator Data'!AX161&gt;Y$4,10,IF('Indicator Data'!AX161&lt;Y$3,0,10-(Y$4-'Indicator Data'!AX161)/(Y$4-Y$3)*10)),1))</f>
        <v>x</v>
      </c>
      <c r="Z161" s="235">
        <f>IF('Indicator Data'!AY161="No data","x",IF(('Indicator Data'!AY161/'Indicator Data'!CA161)&gt;1,1,IF('Indicator Data'!AY161&gt;'Indicator Data'!AY161,1,'Indicator Data'!AY161/'Indicator Data'!CA161)))</f>
        <v>4.8101621409454474E-7</v>
      </c>
      <c r="AA161" s="230">
        <f t="shared" si="53"/>
        <v>0</v>
      </c>
      <c r="AB161" s="238">
        <f t="shared" si="54"/>
        <v>0.1</v>
      </c>
      <c r="AC161" s="230">
        <f>IF('Indicator Data'!AS161="No data","x",ROUND(IF('Indicator Data'!AS161&gt;AC$4,10,IF('Indicator Data'!AS161&lt;AC$3,0,10-(AC$4-'Indicator Data'!AS161)/(AC$4-AC$3)*10)),1))</f>
        <v>0.2</v>
      </c>
      <c r="AD161" s="230" t="str">
        <f>IF('Indicator Data'!AT161="No data","x",ROUND(IF('Indicator Data'!AT161&gt;AD$4,10,IF('Indicator Data'!AT161&lt;AD$3,0,10-(AD$4-'Indicator Data'!AT161)/(AD$4-AD$3)*10)),1))</f>
        <v>x</v>
      </c>
      <c r="AE161" s="238">
        <f t="shared" si="65"/>
        <v>0.2</v>
      </c>
      <c r="AF161" s="234">
        <f>('Indicator Data'!BD161+'Indicator Data'!BC161*0.5+'Indicator Data'!BB161*0.25)/1000</f>
        <v>0</v>
      </c>
      <c r="AG161" s="239">
        <f>AF161*1000/'Indicator Data'!CA161</f>
        <v>0</v>
      </c>
      <c r="AH161" s="238">
        <f t="shared" si="55"/>
        <v>0</v>
      </c>
      <c r="AI161" s="230">
        <f>IF('Indicator Data'!BH161="No data","x",ROUND(IF('Indicator Data'!BH161&lt;$AI$3,10,IF('Indicator Data'!BH161&gt;$AI$4,0,($AI$4-'Indicator Data'!BH161)/($AI$4-$AI$3)*10)),1))</f>
        <v>2.8</v>
      </c>
      <c r="AJ161" s="230">
        <f>IF('Indicator Data'!BI161="No data","x",ROUND(IF('Indicator Data'!BI161&gt;$AJ$4,10,IF('Indicator Data'!BI161&lt;$AJ$3,0,10-($AJ$4-'Indicator Data'!BI161)/($AJ$4-$AJ$3)*10)),1))</f>
        <v>0</v>
      </c>
      <c r="AK161" s="238">
        <f t="shared" si="56"/>
        <v>1.4</v>
      </c>
      <c r="AL161" s="236">
        <f t="shared" si="57"/>
        <v>0.4</v>
      </c>
      <c r="AM161" s="240">
        <f t="shared" si="58"/>
        <v>1</v>
      </c>
    </row>
    <row r="162" spans="1:39" s="2" customFormat="1">
      <c r="A162" s="205" t="str">
        <f>'Indicator Data'!A162</f>
        <v>Solomon Islands</v>
      </c>
      <c r="B162" s="206" t="str">
        <f>'Indicator Data'!B162</f>
        <v>SLB</v>
      </c>
      <c r="C162" s="241">
        <f>ROUND(IF('Indicator Data'!AL162="No data",IF((0.1022*LN('Indicator Data'!BZ162)-0.1711)&gt;C$4,0,IF((0.1022*LN('Indicator Data'!BZ162)-0.1711)&lt;C$3,10,(C$4-(0.1022*LN('Indicator Data'!BZ162)-0.1711))/(C$4-C$3)*10)),IF('Indicator Data'!AL162&gt;C$4,0,IF('Indicator Data'!AL162&lt;C$3,10,(C$4-'Indicator Data'!AL162)/(C$4-C$3)*10))),1)</f>
        <v>6.7</v>
      </c>
      <c r="D162" s="230" t="str">
        <f>IF('Indicator Data'!AM162="No data","x",ROUND((IF(LOG('Indicator Data'!AM162*1000)&gt;D$4,10,IF(LOG('Indicator Data'!AM162*1000)&lt;D$3,0,10-(D$4-LOG('Indicator Data'!AM162*1000))/(D$4-D$3)*10))),1))</f>
        <v>x</v>
      </c>
      <c r="E162" s="231">
        <f t="shared" si="59"/>
        <v>6.7</v>
      </c>
      <c r="F162" s="230" t="str">
        <f>IF('Indicator Data'!AZ162="No data","x",ROUND(IF('Indicator Data'!AZ162&gt;F$4,10,IF('Indicator Data'!AZ162&lt;F$3,0,10-(F$4-'Indicator Data'!AZ162)/(F$4-F$3)*10)),1))</f>
        <v>x</v>
      </c>
      <c r="G162" s="230">
        <f>IF('Indicator Data'!BA162="No data","x",ROUND(IF('Indicator Data'!BA162&gt;G$4,10,IF('Indicator Data'!BA162&lt;G$3,0,10-(G$4-'Indicator Data'!BA162)/(G$4-G$3)*10)),1))</f>
        <v>3</v>
      </c>
      <c r="H162" s="231">
        <f t="shared" si="60"/>
        <v>3</v>
      </c>
      <c r="I162" s="232">
        <f>SUM(IF('Indicator Data'!AN162=0,0,'Indicator Data'!AN162),SUM('Indicator Data'!AO162:AP162))</f>
        <v>347.53366800000003</v>
      </c>
      <c r="J162" s="232">
        <f>I162/'Indicator Data'!CA162*1000000</f>
        <v>505.9612740544901</v>
      </c>
      <c r="K162" s="230">
        <f t="shared" si="50"/>
        <v>10</v>
      </c>
      <c r="L162" s="230">
        <f>IF('Indicator Data'!AQ162="No data","x",ROUND(IF('Indicator Data'!AQ162&gt;L$4,10,IF('Indicator Data'!AQ162&lt;L$3,0,10-(L$4-'Indicator Data'!AQ162)/(L$4-L$3)*10)),1))</f>
        <v>9.6</v>
      </c>
      <c r="M162" s="230">
        <f>IF('Indicator Data'!AR162="No data","x",IF('Indicator Data'!AR162=0,0,ROUND(IF('Indicator Data'!AR162&gt;M$4,10,IF('Indicator Data'!AR162&lt;M$3,0,10-(M$4-'Indicator Data'!AR162)/(M$4-M$3)*10)),1)))</f>
        <v>0.6</v>
      </c>
      <c r="N162" s="231">
        <f t="shared" si="61"/>
        <v>6.7</v>
      </c>
      <c r="O162" s="233">
        <f t="shared" si="62"/>
        <v>5.8</v>
      </c>
      <c r="P162" s="234">
        <f>IF(AND('Indicator Data'!BE162="No data",'Indicator Data'!BF162="No data"),0,SUM('Indicator Data'!BE162:BG162)/1000)</f>
        <v>0</v>
      </c>
      <c r="Q162" s="230">
        <f t="shared" si="51"/>
        <v>0</v>
      </c>
      <c r="R162" s="235">
        <f>P162*1000/'Indicator Data'!CA162</f>
        <v>0</v>
      </c>
      <c r="S162" s="230">
        <f t="shared" si="52"/>
        <v>0</v>
      </c>
      <c r="T162" s="236">
        <f t="shared" si="63"/>
        <v>0</v>
      </c>
      <c r="U162" s="237" t="str">
        <f>IF('Indicator Data'!AV162="No data","x",ROUND(IF('Indicator Data'!AV162&gt;U$4,10,IF('Indicator Data'!AV162&lt;U$3,0,10-(U$4-'Indicator Data'!AV162)/(U$4-U$3)*10)),1))</f>
        <v>x</v>
      </c>
      <c r="V162" s="237" t="str">
        <f>IF('Indicator Data'!AW162="No data","x",IF('Indicator Data'!AW162=0,0,ROUND(IF('Indicator Data'!AW162&gt;V$4,10,IF('Indicator Data'!AW162&lt;V$3,0,10-(V$4-'Indicator Data'!AW162)/(V$4-V$3)*10)),1)))</f>
        <v>x</v>
      </c>
      <c r="W162" s="230" t="str">
        <f t="shared" si="64"/>
        <v>x</v>
      </c>
      <c r="X162" s="230">
        <f>IF('Indicator Data'!AU162="No data","x",ROUND(IF('Indicator Data'!AU162&gt;X$4,10,IF('Indicator Data'!AU162&lt;X$3,0,10-(X$4-'Indicator Data'!AU162)/(X$4-X$3)*10)),1))</f>
        <v>1.2</v>
      </c>
      <c r="Y162" s="230">
        <f>IF('Indicator Data'!AX162="No data","x",ROUND(IF('Indicator Data'!AX162&gt;Y$4,10,IF('Indicator Data'!AX162&lt;Y$3,0,10-(Y$4-'Indicator Data'!AX162)/(Y$4-Y$3)*10)),1))</f>
        <v>3.3</v>
      </c>
      <c r="Z162" s="235">
        <f>IF('Indicator Data'!AY162="No data","x",IF(('Indicator Data'!AY162/'Indicator Data'!CA162)&gt;1,1,IF('Indicator Data'!AY162&gt;'Indicator Data'!AY162,1,'Indicator Data'!AY162/'Indicator Data'!CA162)))</f>
        <v>0.71862980034300128</v>
      </c>
      <c r="AA162" s="230">
        <f t="shared" si="53"/>
        <v>8</v>
      </c>
      <c r="AB162" s="238">
        <f t="shared" si="54"/>
        <v>4.2</v>
      </c>
      <c r="AC162" s="230">
        <f>IF('Indicator Data'!AS162="No data","x",ROUND(IF('Indicator Data'!AS162&gt;AC$4,10,IF('Indicator Data'!AS162&lt;AC$3,0,10-(AC$4-'Indicator Data'!AS162)/(AC$4-AC$3)*10)),1))</f>
        <v>1.5</v>
      </c>
      <c r="AD162" s="230">
        <f>IF('Indicator Data'!AT162="No data","x",ROUND(IF('Indicator Data'!AT162&gt;AD$4,10,IF('Indicator Data'!AT162&lt;AD$3,0,10-(AD$4-'Indicator Data'!AT162)/(AD$4-AD$3)*10)),1))</f>
        <v>3.6</v>
      </c>
      <c r="AE162" s="238">
        <f t="shared" si="65"/>
        <v>2.6</v>
      </c>
      <c r="AF162" s="234">
        <f>('Indicator Data'!BD162+'Indicator Data'!BC162*0.5+'Indicator Data'!BB162*0.25)/1000</f>
        <v>0</v>
      </c>
      <c r="AG162" s="239">
        <f>AF162*1000/'Indicator Data'!CA162</f>
        <v>0</v>
      </c>
      <c r="AH162" s="238">
        <f t="shared" si="55"/>
        <v>0</v>
      </c>
      <c r="AI162" s="230">
        <f>IF('Indicator Data'!BH162="No data","x",ROUND(IF('Indicator Data'!BH162&lt;$AI$3,10,IF('Indicator Data'!BH162&gt;$AI$4,0,($AI$4-'Indicator Data'!BH162)/($AI$4-$AI$3)*10)),1))</f>
        <v>4.9000000000000004</v>
      </c>
      <c r="AJ162" s="230">
        <f>IF('Indicator Data'!BI162="No data","x",ROUND(IF('Indicator Data'!BI162&gt;$AJ$4,10,IF('Indicator Data'!BI162&lt;$AJ$3,0,10-($AJ$4-'Indicator Data'!BI162)/($AJ$4-$AJ$3)*10)),1))</f>
        <v>3.8</v>
      </c>
      <c r="AK162" s="238">
        <f t="shared" si="56"/>
        <v>4.4000000000000004</v>
      </c>
      <c r="AL162" s="236">
        <f t="shared" si="57"/>
        <v>3</v>
      </c>
      <c r="AM162" s="240">
        <f t="shared" si="58"/>
        <v>1.6</v>
      </c>
    </row>
    <row r="163" spans="1:39" s="2" customFormat="1">
      <c r="A163" s="205" t="str">
        <f>'Indicator Data'!A163</f>
        <v>Somalia</v>
      </c>
      <c r="B163" s="206" t="str">
        <f>'Indicator Data'!B163</f>
        <v>SOM</v>
      </c>
      <c r="C163" s="241">
        <f>ROUND(IF('Indicator Data'!AL163="No data",IF((0.1022*LN('Indicator Data'!BZ163)-0.1711)&gt;C$4,0,IF((0.1022*LN('Indicator Data'!BZ163)-0.1711)&lt;C$3,10,(C$4-(0.1022*LN('Indicator Data'!BZ163)-0.1711))/(C$4-C$3)*10)),IF('Indicator Data'!AL163&gt;C$4,0,IF('Indicator Data'!AL163&lt;C$3,10,(C$4-'Indicator Data'!AL163)/(C$4-C$3)*10))),1)</f>
        <v>9.6999999999999993</v>
      </c>
      <c r="D163" s="230" t="str">
        <f>IF('Indicator Data'!AM163="No data","x",ROUND((IF(LOG('Indicator Data'!AM163*1000)&gt;D$4,10,IF(LOG('Indicator Data'!AM163*1000)&lt;D$3,0,10-(D$4-LOG('Indicator Data'!AM163*1000))/(D$4-D$3)*10))),1))</f>
        <v>x</v>
      </c>
      <c r="E163" s="231">
        <f t="shared" si="59"/>
        <v>9.6999999999999993</v>
      </c>
      <c r="F163" s="230" t="str">
        <f>IF('Indicator Data'!AZ163="No data","x",ROUND(IF('Indicator Data'!AZ163&gt;F$4,10,IF('Indicator Data'!AZ163&lt;F$3,0,10-(F$4-'Indicator Data'!AZ163)/(F$4-F$3)*10)),1))</f>
        <v>x</v>
      </c>
      <c r="G163" s="230">
        <f>IF('Indicator Data'!BA163="No data","x",ROUND(IF('Indicator Data'!BA163&gt;G$4,10,IF('Indicator Data'!BA163&lt;G$3,0,10-(G$4-'Indicator Data'!BA163)/(G$4-G$3)*10)),1))</f>
        <v>2.9</v>
      </c>
      <c r="H163" s="231">
        <f t="shared" si="60"/>
        <v>2.9</v>
      </c>
      <c r="I163" s="232">
        <f>SUM(IF('Indicator Data'!AN163=0,0,'Indicator Data'!AN163),SUM('Indicator Data'!AO163:AP163))</f>
        <v>5318.1421369999998</v>
      </c>
      <c r="J163" s="232">
        <f>I163/'Indicator Data'!CA163*1000000</f>
        <v>334.61705504718708</v>
      </c>
      <c r="K163" s="230">
        <f t="shared" si="50"/>
        <v>6.7</v>
      </c>
      <c r="L163" s="230">
        <f>IF('Indicator Data'!AQ163="No data","x",ROUND(IF('Indicator Data'!AQ163&gt;L$4,10,IF('Indicator Data'!AQ163&lt;L$3,0,10-(L$4-'Indicator Data'!AQ163)/(L$4-L$3)*10)),1))</f>
        <v>10</v>
      </c>
      <c r="M163" s="230">
        <f>IF('Indicator Data'!AR163="No data","x",IF('Indicator Data'!AR163=0,0,ROUND(IF('Indicator Data'!AR163&gt;M$4,10,IF('Indicator Data'!AR163&lt;M$3,0,10-(M$4-'Indicator Data'!AR163)/(M$4-M$3)*10)),1)))</f>
        <v>10</v>
      </c>
      <c r="N163" s="231">
        <f t="shared" si="61"/>
        <v>8.9</v>
      </c>
      <c r="O163" s="233">
        <f t="shared" si="62"/>
        <v>7.8</v>
      </c>
      <c r="P163" s="234">
        <f>IF(AND('Indicator Data'!BE163="No data",'Indicator Data'!BF163="No data"),0,SUM('Indicator Data'!BE163:BG163)/1000)</f>
        <v>2994.0239999999999</v>
      </c>
      <c r="Q163" s="230">
        <f t="shared" si="51"/>
        <v>10</v>
      </c>
      <c r="R163" s="235">
        <f>P163*1000/'Indicator Data'!CA163</f>
        <v>0.18838373774375097</v>
      </c>
      <c r="S163" s="230">
        <f t="shared" si="52"/>
        <v>10</v>
      </c>
      <c r="T163" s="236">
        <f t="shared" si="63"/>
        <v>10</v>
      </c>
      <c r="U163" s="237">
        <f>IF('Indicator Data'!AV163="No data","x",ROUND(IF('Indicator Data'!AV163&gt;U$4,10,IF('Indicator Data'!AV163&lt;U$3,0,10-(U$4-'Indicator Data'!AV163)/(U$4-U$3)*10)),1))</f>
        <v>0.2</v>
      </c>
      <c r="V163" s="237">
        <f>IF('Indicator Data'!AW163="No data","x",IF('Indicator Data'!AW163=0,0,ROUND(IF('Indicator Data'!AW163&gt;V$4,10,IF('Indicator Data'!AW163&lt;V$3,0,10-(V$4-'Indicator Data'!AW163)/(V$4-V$3)*10)),1)))</f>
        <v>0.1</v>
      </c>
      <c r="W163" s="230">
        <f t="shared" si="64"/>
        <v>0.15000000000000002</v>
      </c>
      <c r="X163" s="230">
        <f>IF('Indicator Data'!AU163="No data","x",ROUND(IF('Indicator Data'!AU163&gt;X$4,10,IF('Indicator Data'!AU163&lt;X$3,0,10-(X$4-'Indicator Data'!AU163)/(X$4-X$3)*10)),1))</f>
        <v>4.7</v>
      </c>
      <c r="Y163" s="230">
        <f>IF('Indicator Data'!AX163="No data","x",ROUND(IF('Indicator Data'!AX163&gt;Y$4,10,IF('Indicator Data'!AX163&lt;Y$3,0,10-(Y$4-'Indicator Data'!AX163)/(Y$4-Y$3)*10)),1))</f>
        <v>0.9</v>
      </c>
      <c r="Z163" s="235">
        <f>IF('Indicator Data'!AY163="No data","x",IF(('Indicator Data'!AY163/'Indicator Data'!CA163)&gt;1,1,IF('Indicator Data'!AY163&gt;'Indicator Data'!AY163,1,'Indicator Data'!AY163/'Indicator Data'!CA163)))</f>
        <v>0.14385374039079182</v>
      </c>
      <c r="AA163" s="230">
        <f t="shared" si="53"/>
        <v>1.6</v>
      </c>
      <c r="AB163" s="238">
        <f t="shared" si="54"/>
        <v>1.8</v>
      </c>
      <c r="AC163" s="230">
        <f>IF('Indicator Data'!AS163="No data","x",ROUND(IF('Indicator Data'!AS163&gt;AC$4,10,IF('Indicator Data'!AS163&lt;AC$3,0,10-(AC$4-'Indicator Data'!AS163)/(AC$4-AC$3)*10)),1))</f>
        <v>9</v>
      </c>
      <c r="AD163" s="230" t="str">
        <f>IF('Indicator Data'!AT163="No data","x",ROUND(IF('Indicator Data'!AT163&gt;AD$4,10,IF('Indicator Data'!AT163&lt;AD$3,0,10-(AD$4-'Indicator Data'!AT163)/(AD$4-AD$3)*10)),1))</f>
        <v>x</v>
      </c>
      <c r="AE163" s="238">
        <f t="shared" si="65"/>
        <v>9</v>
      </c>
      <c r="AF163" s="234">
        <f>('Indicator Data'!BD163+'Indicator Data'!BC163*0.5+'Indicator Data'!BB163*0.25)/1000</f>
        <v>7163.01</v>
      </c>
      <c r="AG163" s="239">
        <f>AF163*1000/'Indicator Data'!CA163</f>
        <v>0.45069598550174134</v>
      </c>
      <c r="AH163" s="238">
        <f t="shared" si="55"/>
        <v>10</v>
      </c>
      <c r="AI163" s="230">
        <f>IF('Indicator Data'!BH163="No data","x",ROUND(IF('Indicator Data'!BH163&lt;$AI$3,10,IF('Indicator Data'!BH163&gt;$AI$4,0,($AI$4-'Indicator Data'!BH163)/($AI$4-$AI$3)*10)),1))</f>
        <v>9.5</v>
      </c>
      <c r="AJ163" s="230">
        <f>IF('Indicator Data'!BI163="No data","x",ROUND(IF('Indicator Data'!BI163&gt;$AJ$4,10,IF('Indicator Data'!BI163&lt;$AJ$3,0,10-($AJ$4-'Indicator Data'!BI163)/($AJ$4-$AJ$3)*10)),1))</f>
        <v>10</v>
      </c>
      <c r="AK163" s="238">
        <f t="shared" si="56"/>
        <v>9.8000000000000007</v>
      </c>
      <c r="AL163" s="236">
        <f t="shared" si="57"/>
        <v>8.8000000000000007</v>
      </c>
      <c r="AM163" s="240">
        <f t="shared" si="58"/>
        <v>9.5</v>
      </c>
    </row>
    <row r="164" spans="1:39" s="2" customFormat="1">
      <c r="A164" s="205" t="str">
        <f>'Indicator Data'!A164</f>
        <v>South Africa</v>
      </c>
      <c r="B164" s="206" t="str">
        <f>'Indicator Data'!B164</f>
        <v>ZAF</v>
      </c>
      <c r="C164" s="241">
        <f>ROUND(IF('Indicator Data'!AL164="No data",IF((0.1022*LN('Indicator Data'!BZ164)-0.1711)&gt;C$4,0,IF((0.1022*LN('Indicator Data'!BZ164)-0.1711)&lt;C$3,10,(C$4-(0.1022*LN('Indicator Data'!BZ164)-0.1711))/(C$4-C$3)*10)),IF('Indicator Data'!AL164&gt;C$4,0,IF('Indicator Data'!AL164&lt;C$3,10,(C$4-'Indicator Data'!AL164)/(C$4-C$3)*10))),1)</f>
        <v>3.8</v>
      </c>
      <c r="D164" s="230">
        <f>IF('Indicator Data'!AM164="No data","x",ROUND((IF(LOG('Indicator Data'!AM164*1000)&gt;D$4,10,IF(LOG('Indicator Data'!AM164*1000)&lt;D$3,0,10-(D$4-LOG('Indicator Data'!AM164*1000))/(D$4-D$3)*10))),1))</f>
        <v>5.2</v>
      </c>
      <c r="E164" s="231">
        <f t="shared" si="59"/>
        <v>4.5</v>
      </c>
      <c r="F164" s="230">
        <f>IF('Indicator Data'!AZ164="No data","x",ROUND(IF('Indicator Data'!AZ164&gt;F$4,10,IF('Indicator Data'!AZ164&lt;F$3,0,10-(F$4-'Indicator Data'!AZ164)/(F$4-F$3)*10)),1))</f>
        <v>5.4</v>
      </c>
      <c r="G164" s="230">
        <f>IF('Indicator Data'!BA164="No data","x",ROUND(IF('Indicator Data'!BA164&gt;G$4,10,IF('Indicator Data'!BA164&lt;G$3,0,10-(G$4-'Indicator Data'!BA164)/(G$4-G$3)*10)),1))</f>
        <v>9.5</v>
      </c>
      <c r="H164" s="231">
        <f t="shared" si="60"/>
        <v>7.5</v>
      </c>
      <c r="I164" s="232">
        <f>SUM(IF('Indicator Data'!AN164=0,0,'Indicator Data'!AN164),SUM('Indicator Data'!AO164:AP164))</f>
        <v>1501.5590689999999</v>
      </c>
      <c r="J164" s="232">
        <f>I164/'Indicator Data'!CA164*1000000</f>
        <v>25.317690695916568</v>
      </c>
      <c r="K164" s="230">
        <f t="shared" si="50"/>
        <v>0.5</v>
      </c>
      <c r="L164" s="230">
        <f>IF('Indicator Data'!AQ164="No data","x",ROUND(IF('Indicator Data'!AQ164&gt;L$4,10,IF('Indicator Data'!AQ164&lt;L$3,0,10-(L$4-'Indicator Data'!AQ164)/(L$4-L$3)*10)),1))</f>
        <v>0.2</v>
      </c>
      <c r="M164" s="230">
        <f>IF('Indicator Data'!AR164="No data","x",IF('Indicator Data'!AR164=0,0,ROUND(IF('Indicator Data'!AR164&gt;M$4,10,IF('Indicator Data'!AR164&lt;M$3,0,10-(M$4-'Indicator Data'!AR164)/(M$4-M$3)*10)),1)))</f>
        <v>0.1</v>
      </c>
      <c r="N164" s="231">
        <f t="shared" si="61"/>
        <v>0.3</v>
      </c>
      <c r="O164" s="233">
        <f t="shared" si="62"/>
        <v>4.2</v>
      </c>
      <c r="P164" s="234">
        <f>IF(AND('Indicator Data'!BE164="No data",'Indicator Data'!BF164="No data"),0,SUM('Indicator Data'!BE164:BG164)/1000)</f>
        <v>255.22</v>
      </c>
      <c r="Q164" s="230">
        <f t="shared" si="51"/>
        <v>8</v>
      </c>
      <c r="R164" s="235">
        <f>P164*1000/'Indicator Data'!CA164</f>
        <v>4.3032479725989567E-3</v>
      </c>
      <c r="S164" s="230">
        <f t="shared" si="52"/>
        <v>4.5999999999999996</v>
      </c>
      <c r="T164" s="236">
        <f t="shared" si="63"/>
        <v>6.3</v>
      </c>
      <c r="U164" s="237">
        <f>IF('Indicator Data'!AV164="No data","x",ROUND(IF('Indicator Data'!AV164&gt;U$4,10,IF('Indicator Data'!AV164&lt;U$3,0,10-(U$4-'Indicator Data'!AV164)/(U$4-U$3)*10)),1))</f>
        <v>10</v>
      </c>
      <c r="V164" s="237">
        <f>IF('Indicator Data'!AW164="No data","x",IF('Indicator Data'!AW164=0,0,ROUND(IF('Indicator Data'!AW164&gt;V$4,10,IF('Indicator Data'!AW164&lt;V$3,0,10-(V$4-'Indicator Data'!AW164)/(V$4-V$3)*10)),1)))</f>
        <v>10</v>
      </c>
      <c r="W164" s="230">
        <f t="shared" si="64"/>
        <v>10</v>
      </c>
      <c r="X164" s="230">
        <f>IF('Indicator Data'!AU164="No data","x",ROUND(IF('Indicator Data'!AU164&gt;X$4,10,IF('Indicator Data'!AU164&lt;X$3,0,10-(X$4-'Indicator Data'!AU164)/(X$4-X$3)*10)),1))</f>
        <v>10</v>
      </c>
      <c r="Y164" s="230">
        <f>IF('Indicator Data'!AX164="No data","x",ROUND(IF('Indicator Data'!AX164&gt;Y$4,10,IF('Indicator Data'!AX164&lt;Y$3,0,10-(Y$4-'Indicator Data'!AX164)/(Y$4-Y$3)*10)),1))</f>
        <v>0</v>
      </c>
      <c r="Z164" s="235">
        <f>IF('Indicator Data'!AY164="No data","x",IF(('Indicator Data'!AY164/'Indicator Data'!CA164)&gt;1,1,IF('Indicator Data'!AY164&gt;'Indicator Data'!AY164,1,'Indicator Data'!AY164/'Indicator Data'!CA164)))</f>
        <v>0.31711145533647767</v>
      </c>
      <c r="AA164" s="230">
        <f t="shared" si="53"/>
        <v>3.5</v>
      </c>
      <c r="AB164" s="238">
        <f t="shared" si="54"/>
        <v>5.9</v>
      </c>
      <c r="AC164" s="230">
        <f>IF('Indicator Data'!AS164="No data","x",ROUND(IF('Indicator Data'!AS164&gt;AC$4,10,IF('Indicator Data'!AS164&lt;AC$3,0,10-(AC$4-'Indicator Data'!AS164)/(AC$4-AC$3)*10)),1))</f>
        <v>2.7</v>
      </c>
      <c r="AD164" s="230">
        <f>IF('Indicator Data'!AT164="No data","x",ROUND(IF('Indicator Data'!AT164&gt;AD$4,10,IF('Indicator Data'!AT164&lt;AD$3,0,10-(AD$4-'Indicator Data'!AT164)/(AD$4-AD$3)*10)),1))</f>
        <v>1.3</v>
      </c>
      <c r="AE164" s="238">
        <f t="shared" si="65"/>
        <v>2</v>
      </c>
      <c r="AF164" s="234">
        <f>('Indicator Data'!BD164+'Indicator Data'!BC164*0.5+'Indicator Data'!BB164*0.25)/1000</f>
        <v>192.435</v>
      </c>
      <c r="AG164" s="239">
        <f>AF164*1000/'Indicator Data'!CA164</f>
        <v>3.2446341337163238E-3</v>
      </c>
      <c r="AH164" s="238">
        <f t="shared" si="55"/>
        <v>0.3</v>
      </c>
      <c r="AI164" s="230">
        <f>IF('Indicator Data'!BH164="No data","x",ROUND(IF('Indicator Data'!BH164&lt;$AI$3,10,IF('Indicator Data'!BH164&gt;$AI$4,0,($AI$4-'Indicator Data'!BH164)/($AI$4-$AI$3)*10)),1))</f>
        <v>4</v>
      </c>
      <c r="AJ164" s="230">
        <f>IF('Indicator Data'!BI164="No data","x",ROUND(IF('Indicator Data'!BI164&gt;$AJ$4,10,IF('Indicator Data'!BI164&lt;$AJ$3,0,10-($AJ$4-'Indicator Data'!BI164)/($AJ$4-$AJ$3)*10)),1))</f>
        <v>0.5</v>
      </c>
      <c r="AK164" s="238">
        <f t="shared" si="56"/>
        <v>2.2999999999999998</v>
      </c>
      <c r="AL164" s="236">
        <f t="shared" si="57"/>
        <v>2.9</v>
      </c>
      <c r="AM164" s="240">
        <f t="shared" si="58"/>
        <v>4.8</v>
      </c>
    </row>
    <row r="165" spans="1:39" s="2" customFormat="1">
      <c r="A165" s="205" t="str">
        <f>'Indicator Data'!A165</f>
        <v>South Sudan</v>
      </c>
      <c r="B165" s="206" t="str">
        <f>'Indicator Data'!B165</f>
        <v>SSD</v>
      </c>
      <c r="C165" s="241">
        <f>ROUND(IF('Indicator Data'!AL165="No data",IF((0.1022*LN('Indicator Data'!BZ165)-0.1711)&gt;C$4,0,IF((0.1022*LN('Indicator Data'!BZ165)-0.1711)&lt;C$3,10,(C$4-(0.1022*LN('Indicator Data'!BZ165)-0.1711))/(C$4-C$3)*10)),IF('Indicator Data'!AL165&gt;C$4,0,IF('Indicator Data'!AL165&lt;C$3,10,(C$4-'Indicator Data'!AL165)/(C$4-C$3)*10))),1)</f>
        <v>9.3000000000000007</v>
      </c>
      <c r="D165" s="230">
        <f>IF('Indicator Data'!AM165="No data","x",ROUND((IF(LOG('Indicator Data'!AM165*1000)&gt;D$4,10,IF(LOG('Indicator Data'!AM165*1000)&lt;D$3,0,10-(D$4-LOG('Indicator Data'!AM165*1000))/(D$4-D$3)*10))),1))</f>
        <v>10</v>
      </c>
      <c r="E165" s="231">
        <f t="shared" si="59"/>
        <v>9.6999999999999993</v>
      </c>
      <c r="F165" s="230" t="str">
        <f>IF('Indicator Data'!AZ165="No data","x",ROUND(IF('Indicator Data'!AZ165&gt;F$4,10,IF('Indicator Data'!AZ165&lt;F$3,0,10-(F$4-'Indicator Data'!AZ165)/(F$4-F$3)*10)),1))</f>
        <v>x</v>
      </c>
      <c r="G165" s="230">
        <f>IF('Indicator Data'!BA165="No data","x",ROUND(IF('Indicator Data'!BA165&gt;G$4,10,IF('Indicator Data'!BA165&lt;G$3,0,10-(G$4-'Indicator Data'!BA165)/(G$4-G$3)*10)),1))</f>
        <v>4.8</v>
      </c>
      <c r="H165" s="231">
        <f t="shared" si="60"/>
        <v>4.8</v>
      </c>
      <c r="I165" s="232">
        <f>SUM(IF('Indicator Data'!AN165=0,0,'Indicator Data'!AN165),SUM('Indicator Data'!AO165:AP165))</f>
        <v>6520.2357059999995</v>
      </c>
      <c r="J165" s="232">
        <f>I165/'Indicator Data'!CA165*1000000</f>
        <v>582.49004473844229</v>
      </c>
      <c r="K165" s="230">
        <f t="shared" si="50"/>
        <v>10</v>
      </c>
      <c r="L165" s="230" t="str">
        <f>IF('Indicator Data'!AQ165="No data","x",ROUND(IF('Indicator Data'!AQ165&gt;L$4,10,IF('Indicator Data'!AQ165&lt;L$3,0,10-(L$4-'Indicator Data'!AQ165)/(L$4-L$3)*10)),1))</f>
        <v>x</v>
      </c>
      <c r="M165" s="230" t="str">
        <f>IF('Indicator Data'!AR165="No data","x",IF('Indicator Data'!AR165=0,0,ROUND(IF('Indicator Data'!AR165&gt;M$4,10,IF('Indicator Data'!AR165&lt;M$3,0,10-(M$4-'Indicator Data'!AR165)/(M$4-M$3)*10)),1)))</f>
        <v>x</v>
      </c>
      <c r="N165" s="231">
        <f t="shared" si="61"/>
        <v>10</v>
      </c>
      <c r="O165" s="233">
        <f t="shared" si="62"/>
        <v>8.6</v>
      </c>
      <c r="P165" s="234">
        <f>IF(AND('Indicator Data'!BE165="No data",'Indicator Data'!BF165="No data"),0,SUM('Indicator Data'!BE165:BG165)/1000)</f>
        <v>2151.8249999999998</v>
      </c>
      <c r="Q165" s="230">
        <f t="shared" si="51"/>
        <v>10</v>
      </c>
      <c r="R165" s="235">
        <f>P165*1000/'Indicator Data'!CA165</f>
        <v>0.19223486650427216</v>
      </c>
      <c r="S165" s="230">
        <f t="shared" si="52"/>
        <v>10</v>
      </c>
      <c r="T165" s="236">
        <f t="shared" si="63"/>
        <v>10</v>
      </c>
      <c r="U165" s="237">
        <f>IF('Indicator Data'!AV165="No data","x",ROUND(IF('Indicator Data'!AV165&gt;U$4,10,IF('Indicator Data'!AV165&lt;U$3,0,10-(U$4-'Indicator Data'!AV165)/(U$4-U$3)*10)),1))</f>
        <v>5</v>
      </c>
      <c r="V165" s="237">
        <f>IF('Indicator Data'!AW165="No data","x",IF('Indicator Data'!AW165=0,0,ROUND(IF('Indicator Data'!AW165&gt;V$4,10,IF('Indicator Data'!AW165&lt;V$3,0,10-(V$4-'Indicator Data'!AW165)/(V$4-V$3)*10)),1)))</f>
        <v>8.4</v>
      </c>
      <c r="W165" s="230">
        <f t="shared" si="64"/>
        <v>6.7</v>
      </c>
      <c r="X165" s="230">
        <f>IF('Indicator Data'!AU165="No data","x",ROUND(IF('Indicator Data'!AU165&gt;X$4,10,IF('Indicator Data'!AU165&lt;X$3,0,10-(X$4-'Indicator Data'!AU165)/(X$4-X$3)*10)),1))</f>
        <v>4.0999999999999996</v>
      </c>
      <c r="Y165" s="230">
        <f>IF('Indicator Data'!AX165="No data","x",ROUND(IF('Indicator Data'!AX165&gt;Y$4,10,IF('Indicator Data'!AX165&lt;Y$3,0,10-(Y$4-'Indicator Data'!AX165)/(Y$4-Y$3)*10)),1))</f>
        <v>5.9</v>
      </c>
      <c r="Z165" s="235">
        <f>IF('Indicator Data'!AY165="No data","x",IF(('Indicator Data'!AY165/'Indicator Data'!CA165)&gt;1,1,IF('Indicator Data'!AY165&gt;'Indicator Data'!AY165,1,'Indicator Data'!AY165/'Indicator Data'!CA165)))</f>
        <v>0.75688253664172145</v>
      </c>
      <c r="AA165" s="230">
        <f t="shared" si="53"/>
        <v>8.4</v>
      </c>
      <c r="AB165" s="238">
        <f t="shared" si="54"/>
        <v>6.3</v>
      </c>
      <c r="AC165" s="230">
        <f>IF('Indicator Data'!AS165="No data","x",ROUND(IF('Indicator Data'!AS165&gt;AC$4,10,IF('Indicator Data'!AS165&lt;AC$3,0,10-(AC$4-'Indicator Data'!AS165)/(AC$4-AC$3)*10)),1))</f>
        <v>7.4</v>
      </c>
      <c r="AD165" s="230">
        <f>IF('Indicator Data'!AT165="No data","x",ROUND(IF('Indicator Data'!AT165&gt;AD$4,10,IF('Indicator Data'!AT165&lt;AD$3,0,10-(AD$4-'Indicator Data'!AT165)/(AD$4-AD$3)*10)),1))</f>
        <v>6.2</v>
      </c>
      <c r="AE165" s="238">
        <f t="shared" si="65"/>
        <v>6.8</v>
      </c>
      <c r="AF165" s="234">
        <f>('Indicator Data'!BD165+'Indicator Data'!BC165*0.5+'Indicator Data'!BB165*0.25)/1000</f>
        <v>844.93724999999995</v>
      </c>
      <c r="AG165" s="239">
        <f>AF165*1000/'Indicator Data'!CA165</f>
        <v>7.5483089683518328E-2</v>
      </c>
      <c r="AH165" s="238">
        <f t="shared" si="55"/>
        <v>7.5</v>
      </c>
      <c r="AI165" s="230">
        <f>IF('Indicator Data'!BH165="No data","x",ROUND(IF('Indicator Data'!BH165&lt;$AI$3,10,IF('Indicator Data'!BH165&gt;$AI$4,0,($AI$4-'Indicator Data'!BH165)/($AI$4-$AI$3)*10)),1))</f>
        <v>7.2</v>
      </c>
      <c r="AJ165" s="230">
        <f>IF('Indicator Data'!BI165="No data","x",ROUND(IF('Indicator Data'!BI165&gt;$AJ$4,10,IF('Indicator Data'!BI165&lt;$AJ$3,0,10-($AJ$4-'Indicator Data'!BI165)/($AJ$4-$AJ$3)*10)),1))</f>
        <v>7.2</v>
      </c>
      <c r="AK165" s="238">
        <f t="shared" si="56"/>
        <v>7.2</v>
      </c>
      <c r="AL165" s="236">
        <f t="shared" si="57"/>
        <v>7</v>
      </c>
      <c r="AM165" s="240">
        <f t="shared" si="58"/>
        <v>9</v>
      </c>
    </row>
    <row r="166" spans="1:39" s="2" customFormat="1">
      <c r="A166" s="205" t="str">
        <f>'Indicator Data'!A166</f>
        <v>Spain</v>
      </c>
      <c r="B166" s="206" t="str">
        <f>'Indicator Data'!B166</f>
        <v>ESP</v>
      </c>
      <c r="C166" s="241">
        <f>ROUND(IF('Indicator Data'!AL166="No data",IF((0.1022*LN('Indicator Data'!BZ166)-0.1711)&gt;C$4,0,IF((0.1022*LN('Indicator Data'!BZ166)-0.1711)&lt;C$3,10,(C$4-(0.1022*LN('Indicator Data'!BZ166)-0.1711))/(C$4-C$3)*10)),IF('Indicator Data'!AL166&gt;C$4,0,IF('Indicator Data'!AL166&lt;C$3,10,(C$4-'Indicator Data'!AL166)/(C$4-C$3)*10))),1)</f>
        <v>0</v>
      </c>
      <c r="D166" s="230" t="str">
        <f>IF('Indicator Data'!AM166="No data","x",ROUND((IF(LOG('Indicator Data'!AM166*1000)&gt;D$4,10,IF(LOG('Indicator Data'!AM166*1000)&lt;D$3,0,10-(D$4-LOG('Indicator Data'!AM166*1000))/(D$4-D$3)*10))),1))</f>
        <v>x</v>
      </c>
      <c r="E166" s="231">
        <f t="shared" si="59"/>
        <v>0</v>
      </c>
      <c r="F166" s="230">
        <f>IF('Indicator Data'!AZ166="No data","x",ROUND(IF('Indicator Data'!AZ166&gt;F$4,10,IF('Indicator Data'!AZ166&lt;F$3,0,10-(F$4-'Indicator Data'!AZ166)/(F$4-F$3)*10)),1))</f>
        <v>0.9</v>
      </c>
      <c r="G166" s="230">
        <f>IF('Indicator Data'!BA166="No data","x",ROUND(IF('Indicator Data'!BA166&gt;G$4,10,IF('Indicator Data'!BA166&lt;G$3,0,10-(G$4-'Indicator Data'!BA166)/(G$4-G$3)*10)),1))</f>
        <v>2.4</v>
      </c>
      <c r="H166" s="231">
        <f t="shared" si="60"/>
        <v>1.7</v>
      </c>
      <c r="I166" s="232">
        <f>SUM(IF('Indicator Data'!AN166=0,0,'Indicator Data'!AN166),SUM('Indicator Data'!AO166:AP166))</f>
        <v>-0.49154599999999998</v>
      </c>
      <c r="J166" s="232">
        <f>I166/'Indicator Data'!CA166*1000000</f>
        <v>-1.0513277326086616E-2</v>
      </c>
      <c r="K166" s="230">
        <f t="shared" ref="K166:K196" si="66">IF(J166="x","x",ROUND(IF(J166&gt;K$4,10,IF(J166&lt;K$3,0,10-(K$4-J166)/(K$4-K$3)*10)),1))</f>
        <v>0</v>
      </c>
      <c r="L166" s="230" t="str">
        <f>IF('Indicator Data'!AQ166="No data","x",ROUND(IF('Indicator Data'!AQ166&gt;L$4,10,IF('Indicator Data'!AQ166&lt;L$3,0,10-(L$4-'Indicator Data'!AQ166)/(L$4-L$3)*10)),1))</f>
        <v>x</v>
      </c>
      <c r="M166" s="230">
        <f>IF('Indicator Data'!AR166="No data","x",IF('Indicator Data'!AR166=0,0,ROUND(IF('Indicator Data'!AR166&gt;M$4,10,IF('Indicator Data'!AR166&lt;M$3,0,10-(M$4-'Indicator Data'!AR166)/(M$4-M$3)*10)),1)))</f>
        <v>0.1</v>
      </c>
      <c r="N166" s="231">
        <f t="shared" si="61"/>
        <v>0.1</v>
      </c>
      <c r="O166" s="233">
        <f t="shared" si="62"/>
        <v>0.5</v>
      </c>
      <c r="P166" s="234">
        <f>IF(AND('Indicator Data'!BE166="No data",'Indicator Data'!BF166="No data"),0,SUM('Indicator Data'!BE166:BG166)/1000)</f>
        <v>207.06399999999999</v>
      </c>
      <c r="Q166" s="230">
        <f t="shared" ref="Q166:Q196" si="67">ROUND(IF(P166=0,0,IF(LOG(P166*1000)&gt;$Q$4,10,IF(LOG(P166*1000)&lt;Q$3,0,10-(Q$4-LOG(P166*1000))/(Q$4-Q$3)*10))),1)</f>
        <v>7.7</v>
      </c>
      <c r="R166" s="235">
        <f>P166*1000/'Indicator Data'!CA166</f>
        <v>4.4287233671900473E-3</v>
      </c>
      <c r="S166" s="230">
        <f t="shared" ref="S166:S196" si="68">IF(R166="x","x",ROUND(IF(R166&gt;$S$4,10,IF(R166&lt;$S$3,0,((R166*100)/0.0052)^(1/4.0545)/6.5*10)),1))</f>
        <v>4.5999999999999996</v>
      </c>
      <c r="T166" s="236">
        <f t="shared" si="63"/>
        <v>6.2</v>
      </c>
      <c r="U166" s="237">
        <f>IF('Indicator Data'!AV166="No data","x",ROUND(IF('Indicator Data'!AV166&gt;U$4,10,IF('Indicator Data'!AV166&lt;U$3,0,10-(U$4-'Indicator Data'!AV166)/(U$4-U$3)*10)),1))</f>
        <v>0.8</v>
      </c>
      <c r="V166" s="237">
        <f>IF('Indicator Data'!AW166="No data","x",IF('Indicator Data'!AW166=0,0,ROUND(IF('Indicator Data'!AW166&gt;V$4,10,IF('Indicator Data'!AW166&lt;V$3,0,10-(V$4-'Indicator Data'!AW166)/(V$4-V$3)*10)),1)))</f>
        <v>0.4</v>
      </c>
      <c r="W166" s="230">
        <f t="shared" si="64"/>
        <v>0.60000000000000009</v>
      </c>
      <c r="X166" s="230">
        <f>IF('Indicator Data'!AU166="No data","x",ROUND(IF('Indicator Data'!AU166&gt;X$4,10,IF('Indicator Data'!AU166&lt;X$3,0,10-(X$4-'Indicator Data'!AU166)/(X$4-X$3)*10)),1))</f>
        <v>0.2</v>
      </c>
      <c r="Y166" s="230" t="str">
        <f>IF('Indicator Data'!AX166="No data","x",ROUND(IF('Indicator Data'!AX166&gt;Y$4,10,IF('Indicator Data'!AX166&lt;Y$3,0,10-(Y$4-'Indicator Data'!AX166)/(Y$4-Y$3)*10)),1))</f>
        <v>x</v>
      </c>
      <c r="Z166" s="235">
        <f>IF('Indicator Data'!AY166="No data","x",IF(('Indicator Data'!AY166/'Indicator Data'!CA166)&gt;1,1,IF('Indicator Data'!AY166&gt;'Indicator Data'!AY166,1,'Indicator Data'!AY166/'Indicator Data'!CA166)))</f>
        <v>1.4971730271959554E-7</v>
      </c>
      <c r="AA166" s="230">
        <f t="shared" ref="AA166:AA196" si="69">IF(Z166="x","x",ROUND(IF(Z166&gt;AA$4,10,IF(Z166&lt;AA$3,0,10-(AA$4-Z166)/(AA$4-AA$3)*10)),1))</f>
        <v>0</v>
      </c>
      <c r="AB166" s="238">
        <f t="shared" ref="AB166:AB196" si="70">IF(AND(W166="x",X166="x",Y166="x",AA166="x"),"x",ROUND(AVERAGE(W166,X166,Y166,AA166),1))</f>
        <v>0.3</v>
      </c>
      <c r="AC166" s="230">
        <f>IF('Indicator Data'!AS166="No data","x",ROUND(IF('Indicator Data'!AS166&gt;AC$4,10,IF('Indicator Data'!AS166&lt;AC$3,0,10-(AC$4-'Indicator Data'!AS166)/(AC$4-AC$3)*10)),1))</f>
        <v>0.2</v>
      </c>
      <c r="AD166" s="230" t="str">
        <f>IF('Indicator Data'!AT166="No data","x",ROUND(IF('Indicator Data'!AT166&gt;AD$4,10,IF('Indicator Data'!AT166&lt;AD$3,0,10-(AD$4-'Indicator Data'!AT166)/(AD$4-AD$3)*10)),1))</f>
        <v>x</v>
      </c>
      <c r="AE166" s="238">
        <f t="shared" si="65"/>
        <v>0.2</v>
      </c>
      <c r="AF166" s="234">
        <f>('Indicator Data'!BD166+'Indicator Data'!BC166*0.5+'Indicator Data'!BB166*0.25)/1000</f>
        <v>1.9557500000000001</v>
      </c>
      <c r="AG166" s="239">
        <f>AF166*1000/'Indicator Data'!CA166</f>
        <v>4.1829944970549858E-5</v>
      </c>
      <c r="AH166" s="238">
        <f t="shared" ref="AH166:AH196" si="71">IF(AG166="x","x",ROUND(IF(AG166&gt;AH$4,10,IF(AG166&lt;AH$3,0,10-(AH$4-AG166)/(AH$4-AH$3)*10)),1))</f>
        <v>0</v>
      </c>
      <c r="AI166" s="230">
        <f>IF('Indicator Data'!BH166="No data","x",ROUND(IF('Indicator Data'!BH166&lt;$AI$3,10,IF('Indicator Data'!BH166&gt;$AI$4,0,($AI$4-'Indicator Data'!BH166)/($AI$4-$AI$3)*10)),1))</f>
        <v>2.1</v>
      </c>
      <c r="AJ166" s="230">
        <f>IF('Indicator Data'!BI166="No data","x",ROUND(IF('Indicator Data'!BI166&gt;$AJ$4,10,IF('Indicator Data'!BI166&lt;$AJ$3,0,10-($AJ$4-'Indicator Data'!BI166)/($AJ$4-$AJ$3)*10)),1))</f>
        <v>0</v>
      </c>
      <c r="AK166" s="238">
        <f t="shared" ref="AK166:AK196" si="72">ROUND(AVERAGE(AJ166,AI166),1)</f>
        <v>1.1000000000000001</v>
      </c>
      <c r="AL166" s="236">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40">
        <f t="shared" ref="AM166:AM196" si="74">ROUND((10-GEOMEAN(((10-T166)/10*9+1),((10-AL166)/10*9+1)))/9*10,1)</f>
        <v>3.9</v>
      </c>
    </row>
    <row r="167" spans="1:39" s="2" customFormat="1">
      <c r="A167" s="205" t="str">
        <f>'Indicator Data'!A167</f>
        <v>Sri Lanka</v>
      </c>
      <c r="B167" s="206" t="str">
        <f>'Indicator Data'!B167</f>
        <v>LKA</v>
      </c>
      <c r="C167" s="241">
        <f>ROUND(IF('Indicator Data'!AL167="No data",IF((0.1022*LN('Indicator Data'!BZ167)-0.1711)&gt;C$4,0,IF((0.1022*LN('Indicator Data'!BZ167)-0.1711)&lt;C$3,10,(C$4-(0.1022*LN('Indicator Data'!BZ167)-0.1711))/(C$4-C$3)*10)),IF('Indicator Data'!AL167&gt;C$4,0,IF('Indicator Data'!AL167&lt;C$3,10,(C$4-'Indicator Data'!AL167)/(C$4-C$3)*10))),1)</f>
        <v>2.4</v>
      </c>
      <c r="D167" s="230">
        <f>IF('Indicator Data'!AM167="No data","x",ROUND((IF(LOG('Indicator Data'!AM167*1000)&gt;D$4,10,IF(LOG('Indicator Data'!AM167*1000)&lt;D$3,0,10-(D$4-LOG('Indicator Data'!AM167*1000))/(D$4-D$3)*10))),1))</f>
        <v>3.9</v>
      </c>
      <c r="E167" s="231">
        <f t="shared" si="59"/>
        <v>3.2</v>
      </c>
      <c r="F167" s="230">
        <f>IF('Indicator Data'!AZ167="No data","x",ROUND(IF('Indicator Data'!AZ167&gt;F$4,10,IF('Indicator Data'!AZ167&lt;F$3,0,10-(F$4-'Indicator Data'!AZ167)/(F$4-F$3)*10)),1))</f>
        <v>5.3</v>
      </c>
      <c r="G167" s="230">
        <f>IF('Indicator Data'!BA167="No data","x",ROUND(IF('Indicator Data'!BA167&gt;G$4,10,IF('Indicator Data'!BA167&lt;G$3,0,10-(G$4-'Indicator Data'!BA167)/(G$4-G$3)*10)),1))</f>
        <v>3.6</v>
      </c>
      <c r="H167" s="231">
        <f t="shared" si="60"/>
        <v>4.5</v>
      </c>
      <c r="I167" s="232">
        <f>SUM(IF('Indicator Data'!AN167=0,0,'Indicator Data'!AN167),SUM('Indicator Data'!AO167:AP167))</f>
        <v>320.20513</v>
      </c>
      <c r="J167" s="232">
        <f>I167/'Indicator Data'!CA167*1000000</f>
        <v>14.953597889157415</v>
      </c>
      <c r="K167" s="230">
        <f t="shared" si="66"/>
        <v>0.3</v>
      </c>
      <c r="L167" s="230">
        <f>IF('Indicator Data'!AQ167="No data","x",ROUND(IF('Indicator Data'!AQ167&gt;L$4,10,IF('Indicator Data'!AQ167&lt;L$3,0,10-(L$4-'Indicator Data'!AQ167)/(L$4-L$3)*10)),1))</f>
        <v>0.2</v>
      </c>
      <c r="M167" s="230">
        <f>IF('Indicator Data'!AR167="No data","x",IF('Indicator Data'!AR167=0,0,ROUND(IF('Indicator Data'!AR167&gt;M$4,10,IF('Indicator Data'!AR167&lt;M$3,0,10-(M$4-'Indicator Data'!AR167)/(M$4-M$3)*10)),1)))</f>
        <v>2.9</v>
      </c>
      <c r="N167" s="231">
        <f t="shared" si="61"/>
        <v>1.1000000000000001</v>
      </c>
      <c r="O167" s="233">
        <f t="shared" si="62"/>
        <v>3</v>
      </c>
      <c r="P167" s="234">
        <f>IF(AND('Indicator Data'!BE167="No data",'Indicator Data'!BF167="No data"),0,SUM('Indicator Data'!BE167:BG167)/1000)</f>
        <v>28.449000000000002</v>
      </c>
      <c r="Q167" s="230">
        <f t="shared" si="67"/>
        <v>4.8</v>
      </c>
      <c r="R167" s="235">
        <f>P167*1000/'Indicator Data'!CA167</f>
        <v>1.3285699274981611E-3</v>
      </c>
      <c r="S167" s="230">
        <f t="shared" si="68"/>
        <v>3.4</v>
      </c>
      <c r="T167" s="236">
        <f t="shared" si="63"/>
        <v>4.0999999999999996</v>
      </c>
      <c r="U167" s="237">
        <f>IF('Indicator Data'!AV167="No data","x",ROUND(IF('Indicator Data'!AV167&gt;U$4,10,IF('Indicator Data'!AV167&lt;U$3,0,10-(U$4-'Indicator Data'!AV167)/(U$4-U$3)*10)),1))</f>
        <v>0.2</v>
      </c>
      <c r="V167" s="237">
        <f>IF('Indicator Data'!AW167="No data","x",IF('Indicator Data'!AW167=0,0,ROUND(IF('Indicator Data'!AW167&gt;V$4,10,IF('Indicator Data'!AW167&lt;V$3,0,10-(V$4-'Indicator Data'!AW167)/(V$4-V$3)*10)),1)))</f>
        <v>0</v>
      </c>
      <c r="W167" s="230">
        <f t="shared" si="64"/>
        <v>0.1</v>
      </c>
      <c r="X167" s="230">
        <f>IF('Indicator Data'!AU167="No data","x",ROUND(IF('Indicator Data'!AU167&gt;X$4,10,IF('Indicator Data'!AU167&lt;X$3,0,10-(X$4-'Indicator Data'!AU167)/(X$4-X$3)*10)),1))</f>
        <v>1.2</v>
      </c>
      <c r="Y167" s="230" t="str">
        <f>IF('Indicator Data'!AX167="No data","x",ROUND(IF('Indicator Data'!AX167&gt;Y$4,10,IF('Indicator Data'!AX167&lt;Y$3,0,10-(Y$4-'Indicator Data'!AX167)/(Y$4-Y$3)*10)),1))</f>
        <v>x</v>
      </c>
      <c r="Z167" s="235">
        <f>IF('Indicator Data'!AY167="No data","x",IF(('Indicator Data'!AY167/'Indicator Data'!CA167)&gt;1,1,IF('Indicator Data'!AY167&gt;'Indicator Data'!AY167,1,'Indicator Data'!AY167/'Indicator Data'!CA167)))</f>
        <v>4.9666911841967009E-3</v>
      </c>
      <c r="AA167" s="230">
        <f t="shared" si="69"/>
        <v>0.1</v>
      </c>
      <c r="AB167" s="238">
        <f t="shared" si="70"/>
        <v>0.5</v>
      </c>
      <c r="AC167" s="230">
        <f>IF('Indicator Data'!AS167="No data","x",ROUND(IF('Indicator Data'!AS167&gt;AC$4,10,IF('Indicator Data'!AS167&lt;AC$3,0,10-(AC$4-'Indicator Data'!AS167)/(AC$4-AC$3)*10)),1))</f>
        <v>0.5</v>
      </c>
      <c r="AD167" s="230">
        <f>IF('Indicator Data'!AT167="No data","x",ROUND(IF('Indicator Data'!AT167&gt;AD$4,10,IF('Indicator Data'!AT167&lt;AD$3,0,10-(AD$4-'Indicator Data'!AT167)/(AD$4-AD$3)*10)),1))</f>
        <v>4.5999999999999996</v>
      </c>
      <c r="AE167" s="238">
        <f t="shared" si="65"/>
        <v>2.6</v>
      </c>
      <c r="AF167" s="234">
        <f>('Indicator Data'!BD167+'Indicator Data'!BC167*0.5+'Indicator Data'!BB167*0.25)/1000</f>
        <v>327.68774999999999</v>
      </c>
      <c r="AG167" s="239">
        <f>AF167*1000/'Indicator Data'!CA167</f>
        <v>1.5303036671219922E-2</v>
      </c>
      <c r="AH167" s="238">
        <f t="shared" si="71"/>
        <v>1.5</v>
      </c>
      <c r="AI167" s="230">
        <f>IF('Indicator Data'!BH167="No data","x",ROUND(IF('Indicator Data'!BH167&lt;$AI$3,10,IF('Indicator Data'!BH167&gt;$AI$4,0,($AI$4-'Indicator Data'!BH167)/($AI$4-$AI$3)*10)),1))</f>
        <v>4</v>
      </c>
      <c r="AJ167" s="230">
        <f>IF('Indicator Data'!BI167="No data","x",ROUND(IF('Indicator Data'!BI167&gt;$AJ$4,10,IF('Indicator Data'!BI167&lt;$AJ$3,0,10-($AJ$4-'Indicator Data'!BI167)/($AJ$4-$AJ$3)*10)),1))</f>
        <v>0.6</v>
      </c>
      <c r="AK167" s="238">
        <f t="shared" si="72"/>
        <v>2.2999999999999998</v>
      </c>
      <c r="AL167" s="236">
        <f t="shared" si="73"/>
        <v>1.8</v>
      </c>
      <c r="AM167" s="240">
        <f t="shared" si="74"/>
        <v>3</v>
      </c>
    </row>
    <row r="168" spans="1:39" s="2" customFormat="1">
      <c r="A168" s="205" t="str">
        <f>'Indicator Data'!A168</f>
        <v>Sudan</v>
      </c>
      <c r="B168" s="206" t="str">
        <f>'Indicator Data'!B168</f>
        <v>SDN</v>
      </c>
      <c r="C168" s="241">
        <f>ROUND(IF('Indicator Data'!AL168="No data",IF((0.1022*LN('Indicator Data'!BZ168)-0.1711)&gt;C$4,0,IF((0.1022*LN('Indicator Data'!BZ168)-0.1711)&lt;C$3,10,(C$4-(0.1022*LN('Indicator Data'!BZ168)-0.1711))/(C$4-C$3)*10)),IF('Indicator Data'!AL168&gt;C$4,0,IF('Indicator Data'!AL168&lt;C$3,10,(C$4-'Indicator Data'!AL168)/(C$4-C$3)*10))),1)</f>
        <v>7.8</v>
      </c>
      <c r="D168" s="230">
        <f>IF('Indicator Data'!AM168="No data","x",ROUND((IF(LOG('Indicator Data'!AM168*1000)&gt;D$4,10,IF(LOG('Indicator Data'!AM168*1000)&lt;D$3,0,10-(D$4-LOG('Indicator Data'!AM168*1000))/(D$4-D$3)*10))),1))</f>
        <v>9.1</v>
      </c>
      <c r="E168" s="231">
        <f t="shared" si="59"/>
        <v>8.5</v>
      </c>
      <c r="F168" s="230">
        <f>IF('Indicator Data'!AZ168="No data","x",ROUND(IF('Indicator Data'!AZ168&gt;F$4,10,IF('Indicator Data'!AZ168&lt;F$3,0,10-(F$4-'Indicator Data'!AZ168)/(F$4-F$3)*10)),1))</f>
        <v>7.3</v>
      </c>
      <c r="G168" s="230">
        <f>IF('Indicator Data'!BA168="No data","x",ROUND(IF('Indicator Data'!BA168&gt;G$4,10,IF('Indicator Data'!BA168&lt;G$3,0,10-(G$4-'Indicator Data'!BA168)/(G$4-G$3)*10)),1))</f>
        <v>2.2999999999999998</v>
      </c>
      <c r="H168" s="231">
        <f t="shared" si="60"/>
        <v>4.8</v>
      </c>
      <c r="I168" s="232">
        <f>SUM(IF('Indicator Data'!AN168=0,0,'Indicator Data'!AN168),SUM('Indicator Data'!AO168:AP168))</f>
        <v>3458.9298290000002</v>
      </c>
      <c r="J168" s="232">
        <f>I168/'Indicator Data'!CA168*1000000</f>
        <v>78.882268915360953</v>
      </c>
      <c r="K168" s="230">
        <f t="shared" si="66"/>
        <v>1.6</v>
      </c>
      <c r="L168" s="230">
        <f>IF('Indicator Data'!AQ168="No data","x",ROUND(IF('Indicator Data'!AQ168&gt;L$4,10,IF('Indicator Data'!AQ168&lt;L$3,0,10-(L$4-'Indicator Data'!AQ168)/(L$4-L$3)*10)),1))</f>
        <v>3.5</v>
      </c>
      <c r="M168" s="230">
        <f>IF('Indicator Data'!AR168="No data","x",IF('Indicator Data'!AR168=0,0,ROUND(IF('Indicator Data'!AR168&gt;M$4,10,IF('Indicator Data'!AR168&lt;M$3,0,10-(M$4-'Indicator Data'!AR168)/(M$4-M$3)*10)),1)))</f>
        <v>0.6</v>
      </c>
      <c r="N168" s="231">
        <f t="shared" si="61"/>
        <v>1.9</v>
      </c>
      <c r="O168" s="233">
        <f t="shared" si="62"/>
        <v>5.9</v>
      </c>
      <c r="P168" s="234">
        <f>IF(AND('Indicator Data'!BE168="No data",'Indicator Data'!BF168="No data"),0,SUM('Indicator Data'!BE168:BG168)/1000)</f>
        <v>3372.8249999999998</v>
      </c>
      <c r="Q168" s="230">
        <f t="shared" si="67"/>
        <v>10</v>
      </c>
      <c r="R168" s="235">
        <f>P168*1000/'Indicator Data'!CA168</f>
        <v>7.6918614082255282E-2</v>
      </c>
      <c r="S168" s="230">
        <f t="shared" si="68"/>
        <v>9.3000000000000007</v>
      </c>
      <c r="T168" s="236">
        <f t="shared" si="63"/>
        <v>9.6999999999999993</v>
      </c>
      <c r="U168" s="237">
        <f>IF('Indicator Data'!AV168="No data","x",ROUND(IF('Indicator Data'!AV168&gt;U$4,10,IF('Indicator Data'!AV168&lt;U$3,0,10-(U$4-'Indicator Data'!AV168)/(U$4-U$3)*10)),1))</f>
        <v>0.4</v>
      </c>
      <c r="V168" s="237">
        <f>IF('Indicator Data'!AW168="No data","x",IF('Indicator Data'!AW168=0,0,ROUND(IF('Indicator Data'!AW168&gt;V$4,10,IF('Indicator Data'!AW168&lt;V$3,0,10-(V$4-'Indicator Data'!AW168)/(V$4-V$3)*10)),1)))</f>
        <v>0.4</v>
      </c>
      <c r="W168" s="230">
        <f t="shared" si="64"/>
        <v>0.4</v>
      </c>
      <c r="X168" s="230">
        <f>IF('Indicator Data'!AU168="No data","x",ROUND(IF('Indicator Data'!AU168&gt;X$4,10,IF('Indicator Data'!AU168&lt;X$3,0,10-(X$4-'Indicator Data'!AU168)/(X$4-X$3)*10)),1))</f>
        <v>1.2</v>
      </c>
      <c r="Y168" s="230">
        <f>IF('Indicator Data'!AX168="No data","x",ROUND(IF('Indicator Data'!AX168&gt;Y$4,10,IF('Indicator Data'!AX168&lt;Y$3,0,10-(Y$4-'Indicator Data'!AX168)/(Y$4-Y$3)*10)),1))</f>
        <v>1.2</v>
      </c>
      <c r="Z168" s="235">
        <f>IF('Indicator Data'!AY168="No data","x",IF(('Indicator Data'!AY168/'Indicator Data'!CA168)&gt;1,1,IF('Indicator Data'!AY168&gt;'Indicator Data'!AY168,1,'Indicator Data'!AY168/'Indicator Data'!CA168)))</f>
        <v>0.27400833067479413</v>
      </c>
      <c r="AA168" s="230">
        <f t="shared" si="69"/>
        <v>3</v>
      </c>
      <c r="AB168" s="238">
        <f t="shared" si="70"/>
        <v>1.5</v>
      </c>
      <c r="AC168" s="230">
        <f>IF('Indicator Data'!AS168="No data","x",ROUND(IF('Indicator Data'!AS168&gt;AC$4,10,IF('Indicator Data'!AS168&lt;AC$3,0,10-(AC$4-'Indicator Data'!AS168)/(AC$4-AC$3)*10)),1))</f>
        <v>4.5</v>
      </c>
      <c r="AD168" s="230">
        <f>IF('Indicator Data'!AT168="No data","x",ROUND(IF('Indicator Data'!AT168&gt;AD$4,10,IF('Indicator Data'!AT168&lt;AD$3,0,10-(AD$4-'Indicator Data'!AT168)/(AD$4-AD$3)*10)),1))</f>
        <v>7.3</v>
      </c>
      <c r="AE168" s="238">
        <f t="shared" si="65"/>
        <v>5.9</v>
      </c>
      <c r="AF168" s="234">
        <f>('Indicator Data'!BD168+'Indicator Data'!BC168*0.5+'Indicator Data'!BB168*0.25)/1000</f>
        <v>571.80349999999999</v>
      </c>
      <c r="AG168" s="239">
        <f>AF168*1000/'Indicator Data'!CA168</f>
        <v>1.3040205983821532E-2</v>
      </c>
      <c r="AH168" s="238">
        <f t="shared" si="71"/>
        <v>1.3</v>
      </c>
      <c r="AI168" s="230">
        <f>IF('Indicator Data'!BH168="No data","x",ROUND(IF('Indicator Data'!BH168&lt;$AI$3,10,IF('Indicator Data'!BH168&gt;$AI$4,0,($AI$4-'Indicator Data'!BH168)/($AI$4-$AI$3)*10)),1))</f>
        <v>4.5</v>
      </c>
      <c r="AJ168" s="230">
        <f>IF('Indicator Data'!BI168="No data","x",ROUND(IF('Indicator Data'!BI168&gt;$AJ$4,10,IF('Indicator Data'!BI168&lt;$AJ$3,0,10-($AJ$4-'Indicator Data'!BI168)/($AJ$4-$AJ$3)*10)),1))</f>
        <v>2.4</v>
      </c>
      <c r="AK168" s="238">
        <f t="shared" si="72"/>
        <v>3.5</v>
      </c>
      <c r="AL168" s="236">
        <f t="shared" si="73"/>
        <v>3.3</v>
      </c>
      <c r="AM168" s="240">
        <f t="shared" si="74"/>
        <v>7.8</v>
      </c>
    </row>
    <row r="169" spans="1:39" s="2" customFormat="1">
      <c r="A169" s="205" t="str">
        <f>'Indicator Data'!A169</f>
        <v>Suriname</v>
      </c>
      <c r="B169" s="206" t="str">
        <f>'Indicator Data'!B169</f>
        <v>SUR</v>
      </c>
      <c r="C169" s="241">
        <f>ROUND(IF('Indicator Data'!AL169="No data",IF((0.1022*LN('Indicator Data'!BZ169)-0.1711)&gt;C$4,0,IF((0.1022*LN('Indicator Data'!BZ169)-0.1711)&lt;C$3,10,(C$4-(0.1022*LN('Indicator Data'!BZ169)-0.1711))/(C$4-C$3)*10)),IF('Indicator Data'!AL169&gt;C$4,0,IF('Indicator Data'!AL169&lt;C$3,10,(C$4-'Indicator Data'!AL169)/(C$4-C$3)*10))),1)</f>
        <v>3.2</v>
      </c>
      <c r="D169" s="230">
        <f>IF('Indicator Data'!AM169="No data","x",ROUND((IF(LOG('Indicator Data'!AM169*1000)&gt;D$4,10,IF(LOG('Indicator Data'!AM169*1000)&lt;D$3,0,10-(D$4-LOG('Indicator Data'!AM169*1000))/(D$4-D$3)*10))),1))</f>
        <v>3.9</v>
      </c>
      <c r="E169" s="231">
        <f t="shared" si="59"/>
        <v>3.6</v>
      </c>
      <c r="F169" s="230">
        <f>IF('Indicator Data'!AZ169="No data","x",ROUND(IF('Indicator Data'!AZ169&gt;F$4,10,IF('Indicator Data'!AZ169&lt;F$3,0,10-(F$4-'Indicator Data'!AZ169)/(F$4-F$3)*10)),1))</f>
        <v>5.8</v>
      </c>
      <c r="G169" s="230" t="str">
        <f>IF('Indicator Data'!BA169="No data","x",ROUND(IF('Indicator Data'!BA169&gt;G$4,10,IF('Indicator Data'!BA169&lt;G$3,0,10-(G$4-'Indicator Data'!BA169)/(G$4-G$3)*10)),1))</f>
        <v>x</v>
      </c>
      <c r="H169" s="231">
        <f t="shared" si="60"/>
        <v>5.8</v>
      </c>
      <c r="I169" s="232">
        <f>SUM(IF('Indicator Data'!AN169=0,0,'Indicator Data'!AN169),SUM('Indicator Data'!AO169:AP169))</f>
        <v>12.150323000000002</v>
      </c>
      <c r="J169" s="232">
        <f>I169/'Indicator Data'!CA169*1000000</f>
        <v>20.711931118891851</v>
      </c>
      <c r="K169" s="230">
        <f t="shared" si="66"/>
        <v>0.4</v>
      </c>
      <c r="L169" s="230">
        <f>IF('Indicator Data'!AQ169="No data","x",ROUND(IF('Indicator Data'!AQ169&gt;L$4,10,IF('Indicator Data'!AQ169&lt;L$3,0,10-(L$4-'Indicator Data'!AQ169)/(L$4-L$3)*10)),1))</f>
        <v>0.4</v>
      </c>
      <c r="M169" s="230">
        <f>IF('Indicator Data'!AR169="No data","x",IF('Indicator Data'!AR169=0,0,ROUND(IF('Indicator Data'!AR169&gt;M$4,10,IF('Indicator Data'!AR169&lt;M$3,0,10-(M$4-'Indicator Data'!AR169)/(M$4-M$3)*10)),1)))</f>
        <v>0</v>
      </c>
      <c r="N169" s="231">
        <f t="shared" si="61"/>
        <v>0.3</v>
      </c>
      <c r="O169" s="233">
        <f t="shared" si="62"/>
        <v>3.3</v>
      </c>
      <c r="P169" s="234">
        <f>IF(AND('Indicator Data'!BE169="No data",'Indicator Data'!BF169="No data"),0,SUM('Indicator Data'!BE169:BG169)/1000)</f>
        <v>2.0169999999999999</v>
      </c>
      <c r="Q169" s="230">
        <f t="shared" si="67"/>
        <v>1</v>
      </c>
      <c r="R169" s="235">
        <f>P169*1000/'Indicator Data'!CA169</f>
        <v>3.4382596303657816E-3</v>
      </c>
      <c r="S169" s="230">
        <f t="shared" si="68"/>
        <v>4.3</v>
      </c>
      <c r="T169" s="236">
        <f t="shared" si="63"/>
        <v>2.7</v>
      </c>
      <c r="U169" s="237">
        <f>IF('Indicator Data'!AV169="No data","x",ROUND(IF('Indicator Data'!AV169&gt;U$4,10,IF('Indicator Data'!AV169&lt;U$3,0,10-(U$4-'Indicator Data'!AV169)/(U$4-U$3)*10)),1))</f>
        <v>2.6</v>
      </c>
      <c r="V169" s="237">
        <f>IF('Indicator Data'!AW169="No data","x",IF('Indicator Data'!AW169=0,0,ROUND(IF('Indicator Data'!AW169&gt;V$4,10,IF('Indicator Data'!AW169&lt;V$3,0,10-(V$4-'Indicator Data'!AW169)/(V$4-V$3)*10)),1)))</f>
        <v>2.5</v>
      </c>
      <c r="W169" s="230">
        <f t="shared" si="64"/>
        <v>2.5499999999999998</v>
      </c>
      <c r="X169" s="230">
        <f>IF('Indicator Data'!AU169="No data","x",ROUND(IF('Indicator Data'!AU169&gt;X$4,10,IF('Indicator Data'!AU169&lt;X$3,0,10-(X$4-'Indicator Data'!AU169)/(X$4-X$3)*10)),1))</f>
        <v>0.5</v>
      </c>
      <c r="Y169" s="230">
        <f>IF('Indicator Data'!AX169="No data","x",ROUND(IF('Indicator Data'!AX169&gt;Y$4,10,IF('Indicator Data'!AX169&lt;Y$3,0,10-(Y$4-'Indicator Data'!AX169)/(Y$4-Y$3)*10)),1))</f>
        <v>0</v>
      </c>
      <c r="Z169" s="235">
        <f>IF('Indicator Data'!AY169="No data","x",IF(('Indicator Data'!AY169/'Indicator Data'!CA169)&gt;1,1,IF('Indicator Data'!AY169&gt;'Indicator Data'!AY169,1,'Indicator Data'!AY169/'Indicator Data'!CA169)))</f>
        <v>4.1081832965699227E-4</v>
      </c>
      <c r="AA169" s="230">
        <f t="shared" si="69"/>
        <v>0</v>
      </c>
      <c r="AB169" s="238">
        <f t="shared" si="70"/>
        <v>0.8</v>
      </c>
      <c r="AC169" s="230">
        <f>IF('Indicator Data'!AS169="No data","x",ROUND(IF('Indicator Data'!AS169&gt;AC$4,10,IF('Indicator Data'!AS169&lt;AC$3,0,10-(AC$4-'Indicator Data'!AS169)/(AC$4-AC$3)*10)),1))</f>
        <v>1.4</v>
      </c>
      <c r="AD169" s="230">
        <f>IF('Indicator Data'!AT169="No data","x",ROUND(IF('Indicator Data'!AT169&gt;AD$4,10,IF('Indicator Data'!AT169&lt;AD$3,0,10-(AD$4-'Indicator Data'!AT169)/(AD$4-AD$3)*10)),1))</f>
        <v>1.3</v>
      </c>
      <c r="AE169" s="238">
        <f t="shared" si="65"/>
        <v>1.4</v>
      </c>
      <c r="AF169" s="234">
        <f>('Indicator Data'!BD169+'Indicator Data'!BC169*0.5+'Indicator Data'!BB169*0.25)/1000</f>
        <v>10.1</v>
      </c>
      <c r="AG169" s="239">
        <f>AF169*1000/'Indicator Data'!CA169</f>
        <v>1.7216867757409219E-2</v>
      </c>
      <c r="AH169" s="238">
        <f t="shared" si="71"/>
        <v>1.7</v>
      </c>
      <c r="AI169" s="230">
        <f>IF('Indicator Data'!BH169="No data","x",ROUND(IF('Indicator Data'!BH169&lt;$AI$3,10,IF('Indicator Data'!BH169&gt;$AI$4,0,($AI$4-'Indicator Data'!BH169)/($AI$4-$AI$3)*10)),1))</f>
        <v>4.9000000000000004</v>
      </c>
      <c r="AJ169" s="230">
        <f>IF('Indicator Data'!BI169="No data","x",ROUND(IF('Indicator Data'!BI169&gt;$AJ$4,10,IF('Indicator Data'!BI169&lt;$AJ$3,0,10-($AJ$4-'Indicator Data'!BI169)/($AJ$4-$AJ$3)*10)),1))</f>
        <v>1.2</v>
      </c>
      <c r="AK169" s="238">
        <f t="shared" si="72"/>
        <v>3.1</v>
      </c>
      <c r="AL169" s="236">
        <f t="shared" si="73"/>
        <v>1.8</v>
      </c>
      <c r="AM169" s="240">
        <f t="shared" si="74"/>
        <v>2.2999999999999998</v>
      </c>
    </row>
    <row r="170" spans="1:39" s="2" customFormat="1">
      <c r="A170" s="205" t="str">
        <f>'Indicator Data'!A170</f>
        <v>Sweden</v>
      </c>
      <c r="B170" s="206" t="str">
        <f>'Indicator Data'!B170</f>
        <v>SWE</v>
      </c>
      <c r="C170" s="241">
        <f>ROUND(IF('Indicator Data'!AL170="No data",IF((0.1022*LN('Indicator Data'!BZ170)-0.1711)&gt;C$4,0,IF((0.1022*LN('Indicator Data'!BZ170)-0.1711)&lt;C$3,10,(C$4-(0.1022*LN('Indicator Data'!BZ170)-0.1711))/(C$4-C$3)*10)),IF('Indicator Data'!AL170&gt;C$4,0,IF('Indicator Data'!AL170&lt;C$3,10,(C$4-'Indicator Data'!AL170)/(C$4-C$3)*10))),1)</f>
        <v>0</v>
      </c>
      <c r="D170" s="230" t="str">
        <f>IF('Indicator Data'!AM170="No data","x",ROUND((IF(LOG('Indicator Data'!AM170*1000)&gt;D$4,10,IF(LOG('Indicator Data'!AM170*1000)&lt;D$3,0,10-(D$4-LOG('Indicator Data'!AM170*1000))/(D$4-D$3)*10))),1))</f>
        <v>x</v>
      </c>
      <c r="E170" s="231">
        <f t="shared" si="59"/>
        <v>0</v>
      </c>
      <c r="F170" s="230">
        <f>IF('Indicator Data'!AZ170="No data","x",ROUND(IF('Indicator Data'!AZ170&gt;F$4,10,IF('Indicator Data'!AZ170&lt;F$3,0,10-(F$4-'Indicator Data'!AZ170)/(F$4-F$3)*10)),1))</f>
        <v>0.5</v>
      </c>
      <c r="G170" s="230">
        <f>IF('Indicator Data'!BA170="No data","x",ROUND(IF('Indicator Data'!BA170&gt;G$4,10,IF('Indicator Data'!BA170&lt;G$3,0,10-(G$4-'Indicator Data'!BA170)/(G$4-G$3)*10)),1))</f>
        <v>1.3</v>
      </c>
      <c r="H170" s="231">
        <f t="shared" si="60"/>
        <v>0.9</v>
      </c>
      <c r="I170" s="232">
        <f>SUM(IF('Indicator Data'!AN170=0,0,'Indicator Data'!AN170),SUM('Indicator Data'!AO170:AP170))</f>
        <v>-9.0052660000000007</v>
      </c>
      <c r="J170" s="232">
        <f>I170/'Indicator Data'!CA170*1000000</f>
        <v>-0.89167494284240356</v>
      </c>
      <c r="K170" s="230">
        <f t="shared" si="66"/>
        <v>0</v>
      </c>
      <c r="L170" s="230" t="str">
        <f>IF('Indicator Data'!AQ170="No data","x",ROUND(IF('Indicator Data'!AQ170&gt;L$4,10,IF('Indicator Data'!AQ170&lt;L$3,0,10-(L$4-'Indicator Data'!AQ170)/(L$4-L$3)*10)),1))</f>
        <v>x</v>
      </c>
      <c r="M170" s="230">
        <f>IF('Indicator Data'!AR170="No data","x",IF('Indicator Data'!AR170=0,0,ROUND(IF('Indicator Data'!AR170&gt;M$4,10,IF('Indicator Data'!AR170&lt;M$3,0,10-(M$4-'Indicator Data'!AR170)/(M$4-M$3)*10)),1)))</f>
        <v>0.2</v>
      </c>
      <c r="N170" s="231">
        <f t="shared" si="61"/>
        <v>0.1</v>
      </c>
      <c r="O170" s="233">
        <f t="shared" si="62"/>
        <v>0.3</v>
      </c>
      <c r="P170" s="234">
        <f>IF(AND('Indicator Data'!BE170="No data",'Indicator Data'!BF170="No data"),0,SUM('Indicator Data'!BE170:BG170)/1000)</f>
        <v>267.02800000000002</v>
      </c>
      <c r="Q170" s="230">
        <f t="shared" si="67"/>
        <v>8.1</v>
      </c>
      <c r="R170" s="235">
        <f>P170*1000/'Indicator Data'!CA170</f>
        <v>2.6440326875110776E-2</v>
      </c>
      <c r="S170" s="230">
        <f t="shared" si="68"/>
        <v>7.2</v>
      </c>
      <c r="T170" s="236">
        <f t="shared" si="63"/>
        <v>7.7</v>
      </c>
      <c r="U170" s="237" t="str">
        <f>IF('Indicator Data'!AV170="No data","x",ROUND(IF('Indicator Data'!AV170&gt;U$4,10,IF('Indicator Data'!AV170&lt;U$3,0,10-(U$4-'Indicator Data'!AV170)/(U$4-U$3)*10)),1))</f>
        <v>x</v>
      </c>
      <c r="V170" s="237" t="str">
        <f>IF('Indicator Data'!AW170="No data","x",IF('Indicator Data'!AW170=0,0,ROUND(IF('Indicator Data'!AW170&gt;V$4,10,IF('Indicator Data'!AW170&lt;V$3,0,10-(V$4-'Indicator Data'!AW170)/(V$4-V$3)*10)),1)))</f>
        <v>x</v>
      </c>
      <c r="W170" s="230" t="str">
        <f t="shared" si="64"/>
        <v>x</v>
      </c>
      <c r="X170" s="230">
        <f>IF('Indicator Data'!AU170="No data","x",ROUND(IF('Indicator Data'!AU170&gt;X$4,10,IF('Indicator Data'!AU170&lt;X$3,0,10-(X$4-'Indicator Data'!AU170)/(X$4-X$3)*10)),1))</f>
        <v>0.1</v>
      </c>
      <c r="Y170" s="230" t="str">
        <f>IF('Indicator Data'!AX170="No data","x",ROUND(IF('Indicator Data'!AX170&gt;Y$4,10,IF('Indicator Data'!AX170&lt;Y$3,0,10-(Y$4-'Indicator Data'!AX170)/(Y$4-Y$3)*10)),1))</f>
        <v>x</v>
      </c>
      <c r="Z170" s="235">
        <f>IF('Indicator Data'!AY170="No data","x",IF(('Indicator Data'!AY170/'Indicator Data'!CA170)&gt;1,1,IF('Indicator Data'!AY170&gt;'Indicator Data'!AY170,1,'Indicator Data'!AY170/'Indicator Data'!CA170)))</f>
        <v>2.7724776147186876E-6</v>
      </c>
      <c r="AA170" s="230">
        <f t="shared" si="69"/>
        <v>0</v>
      </c>
      <c r="AB170" s="238">
        <f t="shared" si="70"/>
        <v>0.1</v>
      </c>
      <c r="AC170" s="230">
        <f>IF('Indicator Data'!AS170="No data","x",ROUND(IF('Indicator Data'!AS170&gt;AC$4,10,IF('Indicator Data'!AS170&lt;AC$3,0,10-(AC$4-'Indicator Data'!AS170)/(AC$4-AC$3)*10)),1))</f>
        <v>0.2</v>
      </c>
      <c r="AD170" s="230" t="str">
        <f>IF('Indicator Data'!AT170="No data","x",ROUND(IF('Indicator Data'!AT170&gt;AD$4,10,IF('Indicator Data'!AT170&lt;AD$3,0,10-(AD$4-'Indicator Data'!AT170)/(AD$4-AD$3)*10)),1))</f>
        <v>x</v>
      </c>
      <c r="AE170" s="238">
        <f t="shared" si="65"/>
        <v>0.2</v>
      </c>
      <c r="AF170" s="234">
        <f>('Indicator Data'!BD170+'Indicator Data'!BC170*0.5+'Indicator Data'!BB170*0.25)/1000</f>
        <v>0</v>
      </c>
      <c r="AG170" s="239">
        <f>AF170*1000/'Indicator Data'!CA170</f>
        <v>0</v>
      </c>
      <c r="AH170" s="238">
        <f t="shared" si="71"/>
        <v>0</v>
      </c>
      <c r="AI170" s="230">
        <f>IF('Indicator Data'!BH170="No data","x",ROUND(IF('Indicator Data'!BH170&lt;$AI$3,10,IF('Indicator Data'!BH170&gt;$AI$4,0,($AI$4-'Indicator Data'!BH170)/($AI$4-$AI$3)*10)),1))</f>
        <v>3.1</v>
      </c>
      <c r="AJ170" s="230">
        <f>IF('Indicator Data'!BI170="No data","x",ROUND(IF('Indicator Data'!BI170&gt;$AJ$4,10,IF('Indicator Data'!BI170&lt;$AJ$3,0,10-($AJ$4-'Indicator Data'!BI170)/($AJ$4-$AJ$3)*10)),1))</f>
        <v>0</v>
      </c>
      <c r="AK170" s="238">
        <f t="shared" si="72"/>
        <v>1.6</v>
      </c>
      <c r="AL170" s="236">
        <f t="shared" si="73"/>
        <v>0.5</v>
      </c>
      <c r="AM170" s="240">
        <f t="shared" si="74"/>
        <v>5.0999999999999996</v>
      </c>
    </row>
    <row r="171" spans="1:39" s="2" customFormat="1">
      <c r="A171" s="205" t="str">
        <f>'Indicator Data'!A171</f>
        <v>Switzerland</v>
      </c>
      <c r="B171" s="206" t="str">
        <f>'Indicator Data'!B171</f>
        <v>CHE</v>
      </c>
      <c r="C171" s="241">
        <f>ROUND(IF('Indicator Data'!AL171="No data",IF((0.1022*LN('Indicator Data'!BZ171)-0.1711)&gt;C$4,0,IF((0.1022*LN('Indicator Data'!BZ171)-0.1711)&lt;C$3,10,(C$4-(0.1022*LN('Indicator Data'!BZ171)-0.1711))/(C$4-C$3)*10)),IF('Indicator Data'!AL171&gt;C$4,0,IF('Indicator Data'!AL171&lt;C$3,10,(C$4-'Indicator Data'!AL171)/(C$4-C$3)*10))),1)</f>
        <v>0</v>
      </c>
      <c r="D171" s="230" t="str">
        <f>IF('Indicator Data'!AM171="No data","x",ROUND((IF(LOG('Indicator Data'!AM171*1000)&gt;D$4,10,IF(LOG('Indicator Data'!AM171*1000)&lt;D$3,0,10-(D$4-LOG('Indicator Data'!AM171*1000))/(D$4-D$3)*10))),1))</f>
        <v>x</v>
      </c>
      <c r="E171" s="231">
        <f t="shared" si="59"/>
        <v>0</v>
      </c>
      <c r="F171" s="230">
        <f>IF('Indicator Data'!AZ171="No data","x",ROUND(IF('Indicator Data'!AZ171&gt;F$4,10,IF('Indicator Data'!AZ171&lt;F$3,0,10-(F$4-'Indicator Data'!AZ171)/(F$4-F$3)*10)),1))</f>
        <v>0.3</v>
      </c>
      <c r="G171" s="230">
        <f>IF('Indicator Data'!BA171="No data","x",ROUND(IF('Indicator Data'!BA171&gt;G$4,10,IF('Indicator Data'!BA171&lt;G$3,0,10-(G$4-'Indicator Data'!BA171)/(G$4-G$3)*10)),1))</f>
        <v>2</v>
      </c>
      <c r="H171" s="231">
        <f t="shared" si="60"/>
        <v>1.2</v>
      </c>
      <c r="I171" s="232">
        <f>SUM(IF('Indicator Data'!AN171=0,0,'Indicator Data'!AN171),SUM('Indicator Data'!AO171:AP171))</f>
        <v>-1.114482</v>
      </c>
      <c r="J171" s="232">
        <f>I171/'Indicator Data'!CA171*1000000</f>
        <v>-0.12877310125068489</v>
      </c>
      <c r="K171" s="230">
        <f t="shared" si="66"/>
        <v>0</v>
      </c>
      <c r="L171" s="230" t="str">
        <f>IF('Indicator Data'!AQ171="No data","x",ROUND(IF('Indicator Data'!AQ171&gt;L$4,10,IF('Indicator Data'!AQ171&lt;L$3,0,10-(L$4-'Indicator Data'!AQ171)/(L$4-L$3)*10)),1))</f>
        <v>x</v>
      </c>
      <c r="M171" s="230">
        <f>IF('Indicator Data'!AR171="No data","x",IF('Indicator Data'!AR171=0,0,ROUND(IF('Indicator Data'!AR171&gt;M$4,10,IF('Indicator Data'!AR171&lt;M$3,0,10-(M$4-'Indicator Data'!AR171)/(M$4-M$3)*10)),1)))</f>
        <v>0.1</v>
      </c>
      <c r="N171" s="231">
        <f t="shared" si="61"/>
        <v>0.1</v>
      </c>
      <c r="O171" s="233">
        <f t="shared" si="62"/>
        <v>0.3</v>
      </c>
      <c r="P171" s="234">
        <f>IF(AND('Indicator Data'!BE171="No data",'Indicator Data'!BF171="No data"),0,SUM('Indicator Data'!BE171:BG171)/1000)</f>
        <v>122.41500000000001</v>
      </c>
      <c r="Q171" s="230">
        <f t="shared" si="67"/>
        <v>7</v>
      </c>
      <c r="R171" s="235">
        <f>P171*1000/'Indicator Data'!CA171</f>
        <v>1.4144471772179893E-2</v>
      </c>
      <c r="S171" s="230">
        <f t="shared" si="68"/>
        <v>6.1</v>
      </c>
      <c r="T171" s="236">
        <f t="shared" si="63"/>
        <v>6.6</v>
      </c>
      <c r="U171" s="237">
        <f>IF('Indicator Data'!AV171="No data","x",ROUND(IF('Indicator Data'!AV171&gt;U$4,10,IF('Indicator Data'!AV171&lt;U$3,0,10-(U$4-'Indicator Data'!AV171)/(U$4-U$3)*10)),1))</f>
        <v>0.4</v>
      </c>
      <c r="V171" s="237">
        <f>IF('Indicator Data'!AW171="No data","x",IF('Indicator Data'!AW171=0,0,ROUND(IF('Indicator Data'!AW171&gt;V$4,10,IF('Indicator Data'!AW171&lt;V$3,0,10-(V$4-'Indicator Data'!AW171)/(V$4-V$3)*10)),1)))</f>
        <v>0.2</v>
      </c>
      <c r="W171" s="230">
        <f t="shared" si="64"/>
        <v>0.30000000000000004</v>
      </c>
      <c r="X171" s="230">
        <f>IF('Indicator Data'!AU171="No data","x",ROUND(IF('Indicator Data'!AU171&gt;X$4,10,IF('Indicator Data'!AU171&lt;X$3,0,10-(X$4-'Indicator Data'!AU171)/(X$4-X$3)*10)),1))</f>
        <v>0.1</v>
      </c>
      <c r="Y171" s="230" t="str">
        <f>IF('Indicator Data'!AX171="No data","x",ROUND(IF('Indicator Data'!AX171&gt;Y$4,10,IF('Indicator Data'!AX171&lt;Y$3,0,10-(Y$4-'Indicator Data'!AX171)/(Y$4-Y$3)*10)),1))</f>
        <v>x</v>
      </c>
      <c r="Z171" s="235">
        <f>IF('Indicator Data'!AY171="No data","x",IF(('Indicator Data'!AY171/'Indicator Data'!CA171)&gt;1,1,IF('Indicator Data'!AY171&gt;'Indicator Data'!AY171,1,'Indicator Data'!AY171/'Indicator Data'!CA171)))</f>
        <v>0</v>
      </c>
      <c r="AA171" s="230">
        <f t="shared" si="69"/>
        <v>0</v>
      </c>
      <c r="AB171" s="238">
        <f t="shared" si="70"/>
        <v>0.1</v>
      </c>
      <c r="AC171" s="230">
        <f>IF('Indicator Data'!AS171="No data","x",ROUND(IF('Indicator Data'!AS171&gt;AC$4,10,IF('Indicator Data'!AS171&lt;AC$3,0,10-(AC$4-'Indicator Data'!AS171)/(AC$4-AC$3)*10)),1))</f>
        <v>0.3</v>
      </c>
      <c r="AD171" s="230" t="str">
        <f>IF('Indicator Data'!AT171="No data","x",ROUND(IF('Indicator Data'!AT171&gt;AD$4,10,IF('Indicator Data'!AT171&lt;AD$3,0,10-(AD$4-'Indicator Data'!AT171)/(AD$4-AD$3)*10)),1))</f>
        <v>x</v>
      </c>
      <c r="AE171" s="238">
        <f t="shared" si="65"/>
        <v>0.3</v>
      </c>
      <c r="AF171" s="234">
        <f>('Indicator Data'!BD171+'Indicator Data'!BC171*0.5+'Indicator Data'!BB171*0.25)/1000</f>
        <v>1.15E-2</v>
      </c>
      <c r="AG171" s="239">
        <f>AF171*1000/'Indicator Data'!CA171</f>
        <v>1.3287703743827862E-6</v>
      </c>
      <c r="AH171" s="238">
        <f t="shared" si="71"/>
        <v>0</v>
      </c>
      <c r="AI171" s="230">
        <f>IF('Indicator Data'!BH171="No data","x",ROUND(IF('Indicator Data'!BH171&lt;$AI$3,10,IF('Indicator Data'!BH171&gt;$AI$4,0,($AI$4-'Indicator Data'!BH171)/($AI$4-$AI$3)*10)),1))</f>
        <v>2.7</v>
      </c>
      <c r="AJ171" s="230">
        <f>IF('Indicator Data'!BI171="No data","x",ROUND(IF('Indicator Data'!BI171&gt;$AJ$4,10,IF('Indicator Data'!BI171&lt;$AJ$3,0,10-($AJ$4-'Indicator Data'!BI171)/($AJ$4-$AJ$3)*10)),1))</f>
        <v>0</v>
      </c>
      <c r="AK171" s="238">
        <f t="shared" si="72"/>
        <v>1.4</v>
      </c>
      <c r="AL171" s="236">
        <f t="shared" si="73"/>
        <v>0.5</v>
      </c>
      <c r="AM171" s="240">
        <f t="shared" si="74"/>
        <v>4.2</v>
      </c>
    </row>
    <row r="172" spans="1:39" s="2" customFormat="1">
      <c r="A172" s="205" t="str">
        <f>'Indicator Data'!A172</f>
        <v>Syria</v>
      </c>
      <c r="B172" s="206" t="str">
        <f>'Indicator Data'!B172</f>
        <v>SYR</v>
      </c>
      <c r="C172" s="241">
        <f>ROUND(IF('Indicator Data'!AL172="No data",IF((0.1022*LN('Indicator Data'!BZ172)-0.1711)&gt;C$4,0,IF((0.1022*LN('Indicator Data'!BZ172)-0.1711)&lt;C$3,10,(C$4-(0.1022*LN('Indicator Data'!BZ172)-0.1711))/(C$4-C$3)*10)),IF('Indicator Data'!AL172&gt;C$4,0,IF('Indicator Data'!AL172&lt;C$3,10,(C$4-'Indicator Data'!AL172)/(C$4-C$3)*10))),1)</f>
        <v>6.7</v>
      </c>
      <c r="D172" s="230">
        <f>IF('Indicator Data'!AM172="No data","x",ROUND((IF(LOG('Indicator Data'!AM172*1000)&gt;D$4,10,IF(LOG('Indicator Data'!AM172*1000)&lt;D$3,0,10-(D$4-LOG('Indicator Data'!AM172*1000))/(D$4-D$3)*10))),1))</f>
        <v>5.4</v>
      </c>
      <c r="E172" s="231">
        <f t="shared" si="59"/>
        <v>6.1</v>
      </c>
      <c r="F172" s="230">
        <f>IF('Indicator Data'!AZ172="No data","x",ROUND(IF('Indicator Data'!AZ172&gt;F$4,10,IF('Indicator Data'!AZ172&lt;F$3,0,10-(F$4-'Indicator Data'!AZ172)/(F$4-F$3)*10)),1))</f>
        <v>6.4</v>
      </c>
      <c r="G172" s="230" t="str">
        <f>IF('Indicator Data'!BA172="No data","x",ROUND(IF('Indicator Data'!BA172&gt;G$4,10,IF('Indicator Data'!BA172&lt;G$3,0,10-(G$4-'Indicator Data'!BA172)/(G$4-G$3)*10)),1))</f>
        <v>x</v>
      </c>
      <c r="H172" s="231">
        <f t="shared" si="60"/>
        <v>6.4</v>
      </c>
      <c r="I172" s="232">
        <f>SUM(IF('Indicator Data'!AN172=0,0,'Indicator Data'!AN172),SUM('Indicator Data'!AO172:AP172))</f>
        <v>11369.558686999999</v>
      </c>
      <c r="J172" s="232">
        <f>I172/'Indicator Data'!CA172*1000000</f>
        <v>649.66467756039094</v>
      </c>
      <c r="K172" s="230">
        <f t="shared" si="66"/>
        <v>10</v>
      </c>
      <c r="L172" s="230" t="str">
        <f>IF('Indicator Data'!AQ172="No data","x",ROUND(IF('Indicator Data'!AQ172&gt;L$4,10,IF('Indicator Data'!AQ172&lt;L$3,0,10-(L$4-'Indicator Data'!AQ172)/(L$4-L$3)*10)),1))</f>
        <v>x</v>
      </c>
      <c r="M172" s="230" t="str">
        <f>IF('Indicator Data'!AR172="No data","x",IF('Indicator Data'!AR172=0,0,ROUND(IF('Indicator Data'!AR172&gt;M$4,10,IF('Indicator Data'!AR172&lt;M$3,0,10-(M$4-'Indicator Data'!AR172)/(M$4-M$3)*10)),1)))</f>
        <v>x</v>
      </c>
      <c r="N172" s="231">
        <f t="shared" si="61"/>
        <v>10</v>
      </c>
      <c r="O172" s="233">
        <f t="shared" si="62"/>
        <v>7.2</v>
      </c>
      <c r="P172" s="234">
        <f>IF(AND('Indicator Data'!BE172="No data",'Indicator Data'!BF172="No data"),0,SUM('Indicator Data'!BE172:BG172)/1000)</f>
        <v>7199.3909999999996</v>
      </c>
      <c r="Q172" s="230">
        <f t="shared" si="67"/>
        <v>10</v>
      </c>
      <c r="R172" s="235">
        <f>P172*1000/'Indicator Data'!CA172</f>
        <v>0.41137832711080502</v>
      </c>
      <c r="S172" s="230">
        <f t="shared" si="68"/>
        <v>10</v>
      </c>
      <c r="T172" s="236">
        <f t="shared" si="63"/>
        <v>10</v>
      </c>
      <c r="U172" s="237">
        <f>IF('Indicator Data'!AV172="No data","x",ROUND(IF('Indicator Data'!AV172&gt;U$4,10,IF('Indicator Data'!AV172&lt;U$3,0,10-(U$4-'Indicator Data'!AV172)/(U$4-U$3)*10)),1))</f>
        <v>0.2</v>
      </c>
      <c r="V172" s="237">
        <f>IF('Indicator Data'!AW172="No data","x",IF('Indicator Data'!AW172=0,0,ROUND(IF('Indicator Data'!AW172&gt;V$4,10,IF('Indicator Data'!AW172&lt;V$3,0,10-(V$4-'Indicator Data'!AW172)/(V$4-V$3)*10)),1)))</f>
        <v>0</v>
      </c>
      <c r="W172" s="230">
        <f t="shared" si="64"/>
        <v>0.1</v>
      </c>
      <c r="X172" s="230">
        <f>IF('Indicator Data'!AU172="No data","x",ROUND(IF('Indicator Data'!AU172&gt;X$4,10,IF('Indicator Data'!AU172&lt;X$3,0,10-(X$4-'Indicator Data'!AU172)/(X$4-X$3)*10)),1))</f>
        <v>0.3</v>
      </c>
      <c r="Y172" s="230" t="str">
        <f>IF('Indicator Data'!AX172="No data","x",ROUND(IF('Indicator Data'!AX172&gt;Y$4,10,IF('Indicator Data'!AX172&lt;Y$3,0,10-(Y$4-'Indicator Data'!AX172)/(Y$4-Y$3)*10)),1))</f>
        <v>x</v>
      </c>
      <c r="Z172" s="235">
        <f>IF('Indicator Data'!AY172="No data","x",IF(('Indicator Data'!AY172/'Indicator Data'!CA172)&gt;1,1,IF('Indicator Data'!AY172&gt;'Indicator Data'!AY172,1,'Indicator Data'!AY172/'Indicator Data'!CA172)))</f>
        <v>0.13943967932175347</v>
      </c>
      <c r="AA172" s="230">
        <f t="shared" si="69"/>
        <v>1.5</v>
      </c>
      <c r="AB172" s="238">
        <f t="shared" si="70"/>
        <v>0.6</v>
      </c>
      <c r="AC172" s="230">
        <f>IF('Indicator Data'!AS172="No data","x",ROUND(IF('Indicator Data'!AS172&gt;AC$4,10,IF('Indicator Data'!AS172&lt;AC$3,0,10-(AC$4-'Indicator Data'!AS172)/(AC$4-AC$3)*10)),1))</f>
        <v>1.7</v>
      </c>
      <c r="AD172" s="230">
        <f>IF('Indicator Data'!AT172="No data","x",ROUND(IF('Indicator Data'!AT172&gt;AD$4,10,IF('Indicator Data'!AT172&lt;AD$3,0,10-(AD$4-'Indicator Data'!AT172)/(AD$4-AD$3)*10)),1))</f>
        <v>2.2999999999999998</v>
      </c>
      <c r="AE172" s="238">
        <f t="shared" si="65"/>
        <v>2</v>
      </c>
      <c r="AF172" s="234">
        <f>('Indicator Data'!BD172+'Indicator Data'!BC172*0.5+'Indicator Data'!BB172*0.25)/1000</f>
        <v>270.79250000000002</v>
      </c>
      <c r="AG172" s="239">
        <f>AF172*1000/'Indicator Data'!CA172</f>
        <v>1.5473276231858039E-2</v>
      </c>
      <c r="AH172" s="238">
        <f t="shared" si="71"/>
        <v>1.5</v>
      </c>
      <c r="AI172" s="230">
        <f>IF('Indicator Data'!BH172="No data","x",ROUND(IF('Indicator Data'!BH172&lt;$AI$3,10,IF('Indicator Data'!BH172&gt;$AI$4,0,($AI$4-'Indicator Data'!BH172)/($AI$4-$AI$3)*10)),1))</f>
        <v>4.4000000000000004</v>
      </c>
      <c r="AJ172" s="230">
        <f>IF('Indicator Data'!BI172="No data","x",ROUND(IF('Indicator Data'!BI172&gt;$AJ$4,10,IF('Indicator Data'!BI172&lt;$AJ$3,0,10-($AJ$4-'Indicator Data'!BI172)/($AJ$4-$AJ$3)*10)),1))</f>
        <v>3.2</v>
      </c>
      <c r="AK172" s="238">
        <f t="shared" si="72"/>
        <v>3.8</v>
      </c>
      <c r="AL172" s="236">
        <f t="shared" si="73"/>
        <v>2.1</v>
      </c>
      <c r="AM172" s="240">
        <f t="shared" si="74"/>
        <v>7.9</v>
      </c>
    </row>
    <row r="173" spans="1:39" s="2" customFormat="1">
      <c r="A173" s="205" t="str">
        <f>'Indicator Data'!A173</f>
        <v>Tajikistan</v>
      </c>
      <c r="B173" s="206" t="str">
        <f>'Indicator Data'!B173</f>
        <v>TJK</v>
      </c>
      <c r="C173" s="241">
        <f>ROUND(IF('Indicator Data'!AL173="No data",IF((0.1022*LN('Indicator Data'!BZ173)-0.1711)&gt;C$4,0,IF((0.1022*LN('Indicator Data'!BZ173)-0.1711)&lt;C$3,10,(C$4-(0.1022*LN('Indicator Data'!BZ173)-0.1711))/(C$4-C$3)*10)),IF('Indicator Data'!AL173&gt;C$4,0,IF('Indicator Data'!AL173&lt;C$3,10,(C$4-'Indicator Data'!AL173)/(C$4-C$3)*10))),1)</f>
        <v>4.5999999999999996</v>
      </c>
      <c r="D173" s="230">
        <f>IF('Indicator Data'!AM173="No data","x",ROUND((IF(LOG('Indicator Data'!AM173*1000)&gt;D$4,10,IF(LOG('Indicator Data'!AM173*1000)&lt;D$3,0,10-(D$4-LOG('Indicator Data'!AM173*1000))/(D$4-D$3)*10))),1))</f>
        <v>5.4</v>
      </c>
      <c r="E173" s="231">
        <f t="shared" si="59"/>
        <v>5</v>
      </c>
      <c r="F173" s="230">
        <f>IF('Indicator Data'!AZ173="No data","x",ROUND(IF('Indicator Data'!AZ173&gt;F$4,10,IF('Indicator Data'!AZ173&lt;F$3,0,10-(F$4-'Indicator Data'!AZ173)/(F$4-F$3)*10)),1))</f>
        <v>4.2</v>
      </c>
      <c r="G173" s="230">
        <f>IF('Indicator Data'!BA173="No data","x",ROUND(IF('Indicator Data'!BA173&gt;G$4,10,IF('Indicator Data'!BA173&lt;G$3,0,10-(G$4-'Indicator Data'!BA173)/(G$4-G$3)*10)),1))</f>
        <v>2.2999999999999998</v>
      </c>
      <c r="H173" s="231">
        <f t="shared" si="60"/>
        <v>3.3</v>
      </c>
      <c r="I173" s="232">
        <f>SUM(IF('Indicator Data'!AN173=0,0,'Indicator Data'!AN173),SUM('Indicator Data'!AO173:AP173))</f>
        <v>276.39377099999996</v>
      </c>
      <c r="J173" s="232">
        <f>I173/'Indicator Data'!CA173*1000000</f>
        <v>28.979256193511976</v>
      </c>
      <c r="K173" s="230">
        <f t="shared" si="66"/>
        <v>0.6</v>
      </c>
      <c r="L173" s="230">
        <f>IF('Indicator Data'!AQ173="No data","x",ROUND(IF('Indicator Data'!AQ173&gt;L$4,10,IF('Indicator Data'!AQ173&lt;L$3,0,10-(L$4-'Indicator Data'!AQ173)/(L$4-L$3)*10)),1))</f>
        <v>2.5</v>
      </c>
      <c r="M173" s="230">
        <f>IF('Indicator Data'!AR173="No data","x",IF('Indicator Data'!AR173=0,0,ROUND(IF('Indicator Data'!AR173&gt;M$4,10,IF('Indicator Data'!AR173&lt;M$3,0,10-(M$4-'Indicator Data'!AR173)/(M$4-M$3)*10)),1)))</f>
        <v>8.9</v>
      </c>
      <c r="N173" s="231">
        <f t="shared" si="61"/>
        <v>4</v>
      </c>
      <c r="O173" s="233">
        <f t="shared" si="62"/>
        <v>4.3</v>
      </c>
      <c r="P173" s="234">
        <f>IF(AND('Indicator Data'!BE173="No data",'Indicator Data'!BF173="No data"),0,SUM('Indicator Data'!BE173:BG173)/1000)</f>
        <v>6.1379999999999999</v>
      </c>
      <c r="Q173" s="230">
        <f t="shared" si="67"/>
        <v>2.6</v>
      </c>
      <c r="R173" s="235">
        <f>P173*1000/'Indicator Data'!CA173</f>
        <v>6.4355529385565116E-4</v>
      </c>
      <c r="S173" s="230">
        <f t="shared" si="68"/>
        <v>2.9</v>
      </c>
      <c r="T173" s="236">
        <f t="shared" si="63"/>
        <v>2.8</v>
      </c>
      <c r="U173" s="237">
        <f>IF('Indicator Data'!AV173="No data","x",ROUND(IF('Indicator Data'!AV173&gt;U$4,10,IF('Indicator Data'!AV173&lt;U$3,0,10-(U$4-'Indicator Data'!AV173)/(U$4-U$3)*10)),1))</f>
        <v>0.4</v>
      </c>
      <c r="V173" s="237">
        <f>IF('Indicator Data'!AW173="No data","x",IF('Indicator Data'!AW173=0,0,ROUND(IF('Indicator Data'!AW173&gt;V$4,10,IF('Indicator Data'!AW173&lt;V$3,0,10-(V$4-'Indicator Data'!AW173)/(V$4-V$3)*10)),1)))</f>
        <v>0.8</v>
      </c>
      <c r="W173" s="230">
        <f t="shared" si="64"/>
        <v>0.60000000000000009</v>
      </c>
      <c r="X173" s="230">
        <f>IF('Indicator Data'!AU173="No data","x",ROUND(IF('Indicator Data'!AU173&gt;X$4,10,IF('Indicator Data'!AU173&lt;X$3,0,10-(X$4-'Indicator Data'!AU173)/(X$4-X$3)*10)),1))</f>
        <v>1.5</v>
      </c>
      <c r="Y173" s="230" t="str">
        <f>IF('Indicator Data'!AX173="No data","x",ROUND(IF('Indicator Data'!AX173&gt;Y$4,10,IF('Indicator Data'!AX173&lt;Y$3,0,10-(Y$4-'Indicator Data'!AX173)/(Y$4-Y$3)*10)),1))</f>
        <v>x</v>
      </c>
      <c r="Z173" s="235">
        <f>IF('Indicator Data'!AY173="No data","x",IF(('Indicator Data'!AY173/'Indicator Data'!CA173)&gt;1,1,IF('Indicator Data'!AY173&gt;'Indicator Data'!AY173,1,'Indicator Data'!AY173/'Indicator Data'!CA173)))</f>
        <v>0.33150185339311333</v>
      </c>
      <c r="AA173" s="230">
        <f t="shared" si="69"/>
        <v>3.7</v>
      </c>
      <c r="AB173" s="238">
        <f t="shared" si="70"/>
        <v>1.9</v>
      </c>
      <c r="AC173" s="230">
        <f>IF('Indicator Data'!AS173="No data","x",ROUND(IF('Indicator Data'!AS173&gt;AC$4,10,IF('Indicator Data'!AS173&lt;AC$3,0,10-(AC$4-'Indicator Data'!AS173)/(AC$4-AC$3)*10)),1))</f>
        <v>2.6</v>
      </c>
      <c r="AD173" s="230">
        <f>IF('Indicator Data'!AT173="No data","x",ROUND(IF('Indicator Data'!AT173&gt;AD$4,10,IF('Indicator Data'!AT173&lt;AD$3,0,10-(AD$4-'Indicator Data'!AT173)/(AD$4-AD$3)*10)),1))</f>
        <v>1.7</v>
      </c>
      <c r="AE173" s="238">
        <f t="shared" si="65"/>
        <v>2.2000000000000002</v>
      </c>
      <c r="AF173" s="234">
        <f>('Indicator Data'!BD173+'Indicator Data'!BC173*0.5+'Indicator Data'!BB173*0.25)/1000</f>
        <v>3.3325</v>
      </c>
      <c r="AG173" s="239">
        <f>AF173*1000/'Indicator Data'!CA173</f>
        <v>3.4940502065395197E-4</v>
      </c>
      <c r="AH173" s="238">
        <f t="shared" si="71"/>
        <v>0</v>
      </c>
      <c r="AI173" s="230">
        <f>IF('Indicator Data'!BH173="No data","x",ROUND(IF('Indicator Data'!BH173&lt;$AI$3,10,IF('Indicator Data'!BH173&gt;$AI$4,0,($AI$4-'Indicator Data'!BH173)/($AI$4-$AI$3)*10)),1))</f>
        <v>6.8</v>
      </c>
      <c r="AJ173" s="230">
        <f>IF('Indicator Data'!BI173="No data","x",ROUND(IF('Indicator Data'!BI173&gt;$AJ$4,10,IF('Indicator Data'!BI173&lt;$AJ$3,0,10-($AJ$4-'Indicator Data'!BI173)/($AJ$4-$AJ$3)*10)),1))</f>
        <v>0</v>
      </c>
      <c r="AK173" s="238">
        <f t="shared" si="72"/>
        <v>3.4</v>
      </c>
      <c r="AL173" s="236">
        <f t="shared" si="73"/>
        <v>2</v>
      </c>
      <c r="AM173" s="240">
        <f t="shared" si="74"/>
        <v>2.4</v>
      </c>
    </row>
    <row r="174" spans="1:39" s="2" customFormat="1">
      <c r="A174" s="205" t="str">
        <f>'Indicator Data'!A174</f>
        <v>Tanzania</v>
      </c>
      <c r="B174" s="206" t="str">
        <f>'Indicator Data'!B174</f>
        <v>TZA</v>
      </c>
      <c r="C174" s="241">
        <f>ROUND(IF('Indicator Data'!AL174="No data",IF((0.1022*LN('Indicator Data'!BZ174)-0.1711)&gt;C$4,0,IF((0.1022*LN('Indicator Data'!BZ174)-0.1711)&lt;C$3,10,(C$4-(0.1022*LN('Indicator Data'!BZ174)-0.1711))/(C$4-C$3)*10)),IF('Indicator Data'!AL174&gt;C$4,0,IF('Indicator Data'!AL174&lt;C$3,10,(C$4-'Indicator Data'!AL174)/(C$4-C$3)*10))),1)</f>
        <v>7.4</v>
      </c>
      <c r="D174" s="230">
        <f>IF('Indicator Data'!AM174="No data","x",ROUND((IF(LOG('Indicator Data'!AM174*1000)&gt;D$4,10,IF(LOG('Indicator Data'!AM174*1000)&lt;D$3,0,10-(D$4-LOG('Indicator Data'!AM174*1000))/(D$4-D$3)*10))),1))</f>
        <v>9</v>
      </c>
      <c r="E174" s="231">
        <f t="shared" si="59"/>
        <v>8.3000000000000007</v>
      </c>
      <c r="F174" s="230">
        <f>IF('Indicator Data'!AZ174="No data","x",ROUND(IF('Indicator Data'!AZ174&gt;F$4,10,IF('Indicator Data'!AZ174&lt;F$3,0,10-(F$4-'Indicator Data'!AZ174)/(F$4-F$3)*10)),1))</f>
        <v>7.4</v>
      </c>
      <c r="G174" s="230">
        <f>IF('Indicator Data'!BA174="No data","x",ROUND(IF('Indicator Data'!BA174&gt;G$4,10,IF('Indicator Data'!BA174&lt;G$3,0,10-(G$4-'Indicator Data'!BA174)/(G$4-G$3)*10)),1))</f>
        <v>3.9</v>
      </c>
      <c r="H174" s="231">
        <f t="shared" si="60"/>
        <v>5.7</v>
      </c>
      <c r="I174" s="232">
        <f>SUM(IF('Indicator Data'!AN174=0,0,'Indicator Data'!AN174),SUM('Indicator Data'!AO174:AP174))</f>
        <v>2786.3526320000001</v>
      </c>
      <c r="J174" s="232">
        <f>I174/'Indicator Data'!CA174*1000000</f>
        <v>46.645841504599716</v>
      </c>
      <c r="K174" s="230">
        <f t="shared" si="66"/>
        <v>0.9</v>
      </c>
      <c r="L174" s="230">
        <f>IF('Indicator Data'!AQ174="No data","x",ROUND(IF('Indicator Data'!AQ174&gt;L$4,10,IF('Indicator Data'!AQ174&lt;L$3,0,10-(L$4-'Indicator Data'!AQ174)/(L$4-L$3)*10)),1))</f>
        <v>2.2999999999999998</v>
      </c>
      <c r="M174" s="230">
        <f>IF('Indicator Data'!AR174="No data","x",IF('Indicator Data'!AR174=0,0,ROUND(IF('Indicator Data'!AR174&gt;M$4,10,IF('Indicator Data'!AR174&lt;M$3,0,10-(M$4-'Indicator Data'!AR174)/(M$4-M$3)*10)),1)))</f>
        <v>0.2</v>
      </c>
      <c r="N174" s="231">
        <f t="shared" si="61"/>
        <v>1.1000000000000001</v>
      </c>
      <c r="O174" s="233">
        <f t="shared" si="62"/>
        <v>5.9</v>
      </c>
      <c r="P174" s="234">
        <f>IF(AND('Indicator Data'!BE174="No data",'Indicator Data'!BF174="No data"),0,SUM('Indicator Data'!BE174:BG174)/1000)</f>
        <v>202.221</v>
      </c>
      <c r="Q174" s="230">
        <f t="shared" si="67"/>
        <v>7.7</v>
      </c>
      <c r="R174" s="235">
        <f>P174*1000/'Indicator Data'!CA174</f>
        <v>3.385346350842523E-3</v>
      </c>
      <c r="S174" s="230">
        <f t="shared" si="68"/>
        <v>4.3</v>
      </c>
      <c r="T174" s="236">
        <f t="shared" si="63"/>
        <v>6</v>
      </c>
      <c r="U174" s="237">
        <f>IF('Indicator Data'!AV174="No data","x",ROUND(IF('Indicator Data'!AV174&gt;U$4,10,IF('Indicator Data'!AV174&lt;U$3,0,10-(U$4-'Indicator Data'!AV174)/(U$4-U$3)*10)),1))</f>
        <v>9.6</v>
      </c>
      <c r="V174" s="237">
        <f>IF('Indicator Data'!AW174="No data","x",IF('Indicator Data'!AW174=0,0,ROUND(IF('Indicator Data'!AW174&gt;V$4,10,IF('Indicator Data'!AW174&lt;V$3,0,10-(V$4-'Indicator Data'!AW174)/(V$4-V$3)*10)),1)))</f>
        <v>8.6</v>
      </c>
      <c r="W174" s="230">
        <f t="shared" si="64"/>
        <v>9.1</v>
      </c>
      <c r="X174" s="230">
        <f>IF('Indicator Data'!AU174="No data","x",ROUND(IF('Indicator Data'!AU174&gt;X$4,10,IF('Indicator Data'!AU174&lt;X$3,0,10-(X$4-'Indicator Data'!AU174)/(X$4-X$3)*10)),1))</f>
        <v>4.3</v>
      </c>
      <c r="Y174" s="230">
        <f>IF('Indicator Data'!AX174="No data","x",ROUND(IF('Indicator Data'!AX174&gt;Y$4,10,IF('Indicator Data'!AX174&lt;Y$3,0,10-(Y$4-'Indicator Data'!AX174)/(Y$4-Y$3)*10)),1))</f>
        <v>3.1</v>
      </c>
      <c r="Z174" s="235">
        <f>IF('Indicator Data'!AY174="No data","x",IF(('Indicator Data'!AY174/'Indicator Data'!CA174)&gt;1,1,IF('Indicator Data'!AY174&gt;'Indicator Data'!AY174,1,'Indicator Data'!AY174/'Indicator Data'!CA174)))</f>
        <v>0.45345189364091898</v>
      </c>
      <c r="AA174" s="230">
        <f t="shared" si="69"/>
        <v>5</v>
      </c>
      <c r="AB174" s="238">
        <f t="shared" si="70"/>
        <v>5.4</v>
      </c>
      <c r="AC174" s="230">
        <f>IF('Indicator Data'!AS174="No data","x",ROUND(IF('Indicator Data'!AS174&gt;AC$4,10,IF('Indicator Data'!AS174&lt;AC$3,0,10-(AC$4-'Indicator Data'!AS174)/(AC$4-AC$3)*10)),1))</f>
        <v>3.9</v>
      </c>
      <c r="AD174" s="230">
        <f>IF('Indicator Data'!AT174="No data","x",ROUND(IF('Indicator Data'!AT174&gt;AD$4,10,IF('Indicator Data'!AT174&lt;AD$3,0,10-(AD$4-'Indicator Data'!AT174)/(AD$4-AD$3)*10)),1))</f>
        <v>3.2</v>
      </c>
      <c r="AE174" s="238">
        <f t="shared" si="65"/>
        <v>3.6</v>
      </c>
      <c r="AF174" s="234">
        <f>('Indicator Data'!BD174+'Indicator Data'!BC174*0.5+'Indicator Data'!BB174*0.25)/1000</f>
        <v>565.84550000000002</v>
      </c>
      <c r="AG174" s="239">
        <f>AF174*1000/'Indicator Data'!CA174</f>
        <v>9.4727204324262203E-3</v>
      </c>
      <c r="AH174" s="238">
        <f t="shared" si="71"/>
        <v>0.9</v>
      </c>
      <c r="AI174" s="230">
        <f>IF('Indicator Data'!BH174="No data","x",ROUND(IF('Indicator Data'!BH174&lt;$AI$3,10,IF('Indicator Data'!BH174&gt;$AI$4,0,($AI$4-'Indicator Data'!BH174)/($AI$4-$AI$3)*10)),1))</f>
        <v>5.2</v>
      </c>
      <c r="AJ174" s="230">
        <f>IF('Indicator Data'!BI174="No data","x",ROUND(IF('Indicator Data'!BI174&gt;$AJ$4,10,IF('Indicator Data'!BI174&lt;$AJ$3,0,10-($AJ$4-'Indicator Data'!BI174)/($AJ$4-$AJ$3)*10)),1))</f>
        <v>6.7</v>
      </c>
      <c r="AK174" s="238">
        <f t="shared" si="72"/>
        <v>6</v>
      </c>
      <c r="AL174" s="236">
        <f t="shared" si="73"/>
        <v>4.2</v>
      </c>
      <c r="AM174" s="240">
        <f t="shared" si="74"/>
        <v>5.2</v>
      </c>
    </row>
    <row r="175" spans="1:39" s="2" customFormat="1">
      <c r="A175" s="205" t="str">
        <f>'Indicator Data'!A175</f>
        <v>Thailand</v>
      </c>
      <c r="B175" s="206" t="str">
        <f>'Indicator Data'!B175</f>
        <v>THA</v>
      </c>
      <c r="C175" s="241">
        <f>ROUND(IF('Indicator Data'!AL175="No data",IF((0.1022*LN('Indicator Data'!BZ175)-0.1711)&gt;C$4,0,IF((0.1022*LN('Indicator Data'!BZ175)-0.1711)&lt;C$3,10,(C$4-(0.1022*LN('Indicator Data'!BZ175)-0.1711))/(C$4-C$3)*10)),IF('Indicator Data'!AL175&gt;C$4,0,IF('Indicator Data'!AL175&lt;C$3,10,(C$4-'Indicator Data'!AL175)/(C$4-C$3)*10))),1)</f>
        <v>2.5</v>
      </c>
      <c r="D175" s="230">
        <f>IF('Indicator Data'!AM175="No data","x",ROUND((IF(LOG('Indicator Data'!AM175*1000)&gt;D$4,10,IF(LOG('Indicator Data'!AM175*1000)&lt;D$3,0,10-(D$4-LOG('Indicator Data'!AM175*1000))/(D$4-D$3)*10))),1))</f>
        <v>1.8</v>
      </c>
      <c r="E175" s="231">
        <f t="shared" si="59"/>
        <v>2.2000000000000002</v>
      </c>
      <c r="F175" s="230">
        <f>IF('Indicator Data'!AZ175="No data","x",ROUND(IF('Indicator Data'!AZ175&gt;F$4,10,IF('Indicator Data'!AZ175&lt;F$3,0,10-(F$4-'Indicator Data'!AZ175)/(F$4-F$3)*10)),1))</f>
        <v>4.8</v>
      </c>
      <c r="G175" s="230">
        <f>IF('Indicator Data'!BA175="No data","x",ROUND(IF('Indicator Data'!BA175&gt;G$4,10,IF('Indicator Data'!BA175&lt;G$3,0,10-(G$4-'Indicator Data'!BA175)/(G$4-G$3)*10)),1))</f>
        <v>2.5</v>
      </c>
      <c r="H175" s="231">
        <f t="shared" si="60"/>
        <v>3.7</v>
      </c>
      <c r="I175" s="232">
        <f>SUM(IF('Indicator Data'!AN175=0,0,'Indicator Data'!AN175),SUM('Indicator Data'!AO175:AP175))</f>
        <v>-740.88362200000006</v>
      </c>
      <c r="J175" s="232">
        <f>I175/'Indicator Data'!CA175*1000000</f>
        <v>-10.614381884189132</v>
      </c>
      <c r="K175" s="230">
        <f t="shared" si="66"/>
        <v>0</v>
      </c>
      <c r="L175" s="230">
        <f>IF('Indicator Data'!AQ175="No data","x",ROUND(IF('Indicator Data'!AQ175&gt;L$4,10,IF('Indicator Data'!AQ175&lt;L$3,0,10-(L$4-'Indicator Data'!AQ175)/(L$4-L$3)*10)),1))</f>
        <v>0</v>
      </c>
      <c r="M175" s="230">
        <f>IF('Indicator Data'!AR175="No data","x",IF('Indicator Data'!AR175=0,0,ROUND(IF('Indicator Data'!AR175&gt;M$4,10,IF('Indicator Data'!AR175&lt;M$3,0,10-(M$4-'Indicator Data'!AR175)/(M$4-M$3)*10)),1)))</f>
        <v>0.5</v>
      </c>
      <c r="N175" s="231">
        <f t="shared" si="61"/>
        <v>0.2</v>
      </c>
      <c r="O175" s="233">
        <f t="shared" si="62"/>
        <v>2.1</v>
      </c>
      <c r="P175" s="234">
        <f>IF(AND('Indicator Data'!BE175="No data",'Indicator Data'!BF175="No data"),0,SUM('Indicator Data'!BE175:BG175)/1000)</f>
        <v>138.066</v>
      </c>
      <c r="Q175" s="230">
        <f t="shared" si="67"/>
        <v>7.1</v>
      </c>
      <c r="R175" s="235">
        <f>P175*1000/'Indicator Data'!CA175</f>
        <v>1.9780235460819199E-3</v>
      </c>
      <c r="S175" s="230">
        <f t="shared" si="68"/>
        <v>3.8</v>
      </c>
      <c r="T175" s="236">
        <f t="shared" si="63"/>
        <v>5.5</v>
      </c>
      <c r="U175" s="237">
        <f>IF('Indicator Data'!AV175="No data","x",ROUND(IF('Indicator Data'!AV175&gt;U$4,10,IF('Indicator Data'!AV175&lt;U$3,0,10-(U$4-'Indicator Data'!AV175)/(U$4-U$3)*10)),1))</f>
        <v>2</v>
      </c>
      <c r="V175" s="237">
        <f>IF('Indicator Data'!AW175="No data","x",IF('Indicator Data'!AW175=0,0,ROUND(IF('Indicator Data'!AW175&gt;V$4,10,IF('Indicator Data'!AW175&lt;V$3,0,10-(V$4-'Indicator Data'!AW175)/(V$4-V$3)*10)),1)))</f>
        <v>0.5</v>
      </c>
      <c r="W175" s="230">
        <f t="shared" si="64"/>
        <v>1.25</v>
      </c>
      <c r="X175" s="230">
        <f>IF('Indicator Data'!AU175="No data","x",ROUND(IF('Indicator Data'!AU175&gt;X$4,10,IF('Indicator Data'!AU175&lt;X$3,0,10-(X$4-'Indicator Data'!AU175)/(X$4-X$3)*10)),1))</f>
        <v>2.7</v>
      </c>
      <c r="Y175" s="230">
        <f>IF('Indicator Data'!AX175="No data","x",ROUND(IF('Indicator Data'!AX175&gt;Y$4,10,IF('Indicator Data'!AX175&lt;Y$3,0,10-(Y$4-'Indicator Data'!AX175)/(Y$4-Y$3)*10)),1))</f>
        <v>0</v>
      </c>
      <c r="Z175" s="235">
        <f>IF('Indicator Data'!AY175="No data","x",IF(('Indicator Data'!AY175/'Indicator Data'!CA175)&gt;1,1,IF('Indicator Data'!AY175&gt;'Indicator Data'!AY175,1,'Indicator Data'!AY175/'Indicator Data'!CA175)))</f>
        <v>1.8495994368364988E-3</v>
      </c>
      <c r="AA175" s="230">
        <f t="shared" si="69"/>
        <v>0</v>
      </c>
      <c r="AB175" s="238">
        <f t="shared" si="70"/>
        <v>1</v>
      </c>
      <c r="AC175" s="230">
        <f>IF('Indicator Data'!AS175="No data","x",ROUND(IF('Indicator Data'!AS175&gt;AC$4,10,IF('Indicator Data'!AS175&lt;AC$3,0,10-(AC$4-'Indicator Data'!AS175)/(AC$4-AC$3)*10)),1))</f>
        <v>0.7</v>
      </c>
      <c r="AD175" s="230">
        <f>IF('Indicator Data'!AT175="No data","x",ROUND(IF('Indicator Data'!AT175&gt;AD$4,10,IF('Indicator Data'!AT175&lt;AD$3,0,10-(AD$4-'Indicator Data'!AT175)/(AD$4-AD$3)*10)),1))</f>
        <v>1.5</v>
      </c>
      <c r="AE175" s="238">
        <f t="shared" si="65"/>
        <v>1.1000000000000001</v>
      </c>
      <c r="AF175" s="234">
        <f>('Indicator Data'!BD175+'Indicator Data'!BC175*0.5+'Indicator Data'!BB175*0.25)/1000</f>
        <v>994.15625</v>
      </c>
      <c r="AG175" s="239">
        <f>AF175*1000/'Indicator Data'!CA175</f>
        <v>1.4242930706940911E-2</v>
      </c>
      <c r="AH175" s="238">
        <f t="shared" si="71"/>
        <v>1.4</v>
      </c>
      <c r="AI175" s="230">
        <f>IF('Indicator Data'!BH175="No data","x",ROUND(IF('Indicator Data'!BH175&lt;$AI$3,10,IF('Indicator Data'!BH175&gt;$AI$4,0,($AI$4-'Indicator Data'!BH175)/($AI$4-$AI$3)*10)),1))</f>
        <v>4.7</v>
      </c>
      <c r="AJ175" s="230">
        <f>IF('Indicator Data'!BI175="No data","x",ROUND(IF('Indicator Data'!BI175&gt;$AJ$4,10,IF('Indicator Data'!BI175&lt;$AJ$3,0,10-($AJ$4-'Indicator Data'!BI175)/($AJ$4-$AJ$3)*10)),1))</f>
        <v>1.1000000000000001</v>
      </c>
      <c r="AK175" s="238">
        <f t="shared" si="72"/>
        <v>2.9</v>
      </c>
      <c r="AL175" s="236">
        <f t="shared" si="73"/>
        <v>1.6</v>
      </c>
      <c r="AM175" s="240">
        <f t="shared" si="74"/>
        <v>3.8</v>
      </c>
    </row>
    <row r="176" spans="1:39" s="2" customFormat="1">
      <c r="A176" s="205" t="str">
        <f>'Indicator Data'!A176</f>
        <v>Timor-Leste</v>
      </c>
      <c r="B176" s="206" t="str">
        <f>'Indicator Data'!B176</f>
        <v>TLS</v>
      </c>
      <c r="C176" s="241">
        <f>ROUND(IF('Indicator Data'!AL176="No data",IF((0.1022*LN('Indicator Data'!BZ176)-0.1711)&gt;C$4,0,IF((0.1022*LN('Indicator Data'!BZ176)-0.1711)&lt;C$3,10,(C$4-(0.1022*LN('Indicator Data'!BZ176)-0.1711))/(C$4-C$3)*10)),IF('Indicator Data'!AL176&gt;C$4,0,IF('Indicator Data'!AL176&lt;C$3,10,(C$4-'Indicator Data'!AL176)/(C$4-C$3)*10))),1)</f>
        <v>5.9</v>
      </c>
      <c r="D176" s="230">
        <f>IF('Indicator Data'!AM176="No data","x",ROUND((IF(LOG('Indicator Data'!AM176*1000)&gt;D$4,10,IF(LOG('Indicator Data'!AM176*1000)&lt;D$3,0,10-(D$4-LOG('Indicator Data'!AM176*1000))/(D$4-D$3)*10))),1))</f>
        <v>8.6</v>
      </c>
      <c r="E176" s="231">
        <f t="shared" si="59"/>
        <v>7.5</v>
      </c>
      <c r="F176" s="230" t="str">
        <f>IF('Indicator Data'!AZ176="No data","x",ROUND(IF('Indicator Data'!AZ176&gt;F$4,10,IF('Indicator Data'!AZ176&lt;F$3,0,10-(F$4-'Indicator Data'!AZ176)/(F$4-F$3)*10)),1))</f>
        <v>x</v>
      </c>
      <c r="G176" s="230">
        <f>IF('Indicator Data'!BA176="No data","x",ROUND(IF('Indicator Data'!BA176&gt;G$4,10,IF('Indicator Data'!BA176&lt;G$3,0,10-(G$4-'Indicator Data'!BA176)/(G$4-G$3)*10)),1))</f>
        <v>0.9</v>
      </c>
      <c r="H176" s="231">
        <f t="shared" si="60"/>
        <v>0.9</v>
      </c>
      <c r="I176" s="232">
        <f>SUM(IF('Indicator Data'!AN176=0,0,'Indicator Data'!AN176),SUM('Indicator Data'!AO176:AP176))</f>
        <v>366.47510499999999</v>
      </c>
      <c r="J176" s="232">
        <f>I176/'Indicator Data'!CA176*1000000</f>
        <v>277.96073319873005</v>
      </c>
      <c r="K176" s="230">
        <f t="shared" si="66"/>
        <v>5.6</v>
      </c>
      <c r="L176" s="230">
        <f>IF('Indicator Data'!AQ176="No data","x",ROUND(IF('Indicator Data'!AQ176&gt;L$4,10,IF('Indicator Data'!AQ176&lt;L$3,0,10-(L$4-'Indicator Data'!AQ176)/(L$4-L$3)*10)),1))</f>
        <v>5.8</v>
      </c>
      <c r="M176" s="230">
        <f>IF('Indicator Data'!AR176="No data","x",IF('Indicator Data'!AR176=0,0,ROUND(IF('Indicator Data'!AR176&gt;M$4,10,IF('Indicator Data'!AR176&lt;M$3,0,10-(M$4-'Indicator Data'!AR176)/(M$4-M$3)*10)),1)))</f>
        <v>2.8</v>
      </c>
      <c r="N176" s="231">
        <f t="shared" si="61"/>
        <v>4.7</v>
      </c>
      <c r="O176" s="233">
        <f t="shared" si="62"/>
        <v>5.2</v>
      </c>
      <c r="P176" s="234">
        <f>IF(AND('Indicator Data'!BE176="No data",'Indicator Data'!BF176="No data"),0,SUM('Indicator Data'!BE176:BG176)/1000)</f>
        <v>0</v>
      </c>
      <c r="Q176" s="230">
        <f t="shared" si="67"/>
        <v>0</v>
      </c>
      <c r="R176" s="235">
        <f>P176*1000/'Indicator Data'!CA176</f>
        <v>0</v>
      </c>
      <c r="S176" s="230">
        <f t="shared" si="68"/>
        <v>0</v>
      </c>
      <c r="T176" s="236">
        <f t="shared" si="63"/>
        <v>0</v>
      </c>
      <c r="U176" s="237">
        <f>IF('Indicator Data'!AV176="No data","x",ROUND(IF('Indicator Data'!AV176&gt;U$4,10,IF('Indicator Data'!AV176&lt;U$3,0,10-(U$4-'Indicator Data'!AV176)/(U$4-U$3)*10)),1))</f>
        <v>0.4</v>
      </c>
      <c r="V176" s="237">
        <f>IF('Indicator Data'!AW176="No data","x",IF('Indicator Data'!AW176=0,0,ROUND(IF('Indicator Data'!AW176&gt;V$4,10,IF('Indicator Data'!AW176&lt;V$3,0,10-(V$4-'Indicator Data'!AW176)/(V$4-V$3)*10)),1)))</f>
        <v>0.9</v>
      </c>
      <c r="W176" s="230">
        <f t="shared" si="64"/>
        <v>0.65</v>
      </c>
      <c r="X176" s="230">
        <f>IF('Indicator Data'!AU176="No data","x",ROUND(IF('Indicator Data'!AU176&gt;X$4,10,IF('Indicator Data'!AU176&lt;X$3,0,10-(X$4-'Indicator Data'!AU176)/(X$4-X$3)*10)),1))</f>
        <v>9.1</v>
      </c>
      <c r="Y176" s="230" t="str">
        <f>IF('Indicator Data'!AX176="No data","x",ROUND(IF('Indicator Data'!AX176&gt;Y$4,10,IF('Indicator Data'!AX176&lt;Y$3,0,10-(Y$4-'Indicator Data'!AX176)/(Y$4-Y$3)*10)),1))</f>
        <v>x</v>
      </c>
      <c r="Z176" s="235">
        <f>IF('Indicator Data'!AY176="No data","x",IF(('Indicator Data'!AY176/'Indicator Data'!CA176)&gt;1,1,IF('Indicator Data'!AY176&gt;'Indicator Data'!AY176,1,'Indicator Data'!AY176/'Indicator Data'!CA176)))</f>
        <v>1</v>
      </c>
      <c r="AA176" s="230">
        <f t="shared" si="69"/>
        <v>10</v>
      </c>
      <c r="AB176" s="238">
        <f t="shared" si="70"/>
        <v>6.6</v>
      </c>
      <c r="AC176" s="230">
        <f>IF('Indicator Data'!AS176="No data","x",ROUND(IF('Indicator Data'!AS176&gt;AC$4,10,IF('Indicator Data'!AS176&lt;AC$3,0,10-(AC$4-'Indicator Data'!AS176)/(AC$4-AC$3)*10)),1))</f>
        <v>3.4</v>
      </c>
      <c r="AD176" s="230">
        <f>IF('Indicator Data'!AT176="No data","x",ROUND(IF('Indicator Data'!AT176&gt;AD$4,10,IF('Indicator Data'!AT176&lt;AD$3,0,10-(AD$4-'Indicator Data'!AT176)/(AD$4-AD$3)*10)),1))</f>
        <v>8.3000000000000007</v>
      </c>
      <c r="AE176" s="238">
        <f t="shared" si="65"/>
        <v>5.9</v>
      </c>
      <c r="AF176" s="234">
        <f>('Indicator Data'!BD176+'Indicator Data'!BC176*0.5+'Indicator Data'!BB176*0.25)/1000</f>
        <v>148.2355</v>
      </c>
      <c r="AG176" s="239">
        <f>AF176*1000/'Indicator Data'!CA176</f>
        <v>0.11243232542652616</v>
      </c>
      <c r="AH176" s="238">
        <f t="shared" si="71"/>
        <v>10</v>
      </c>
      <c r="AI176" s="230">
        <f>IF('Indicator Data'!BH176="No data","x",ROUND(IF('Indicator Data'!BH176&lt;$AI$3,10,IF('Indicator Data'!BH176&gt;$AI$4,0,($AI$4-'Indicator Data'!BH176)/($AI$4-$AI$3)*10)),1))</f>
        <v>5.9</v>
      </c>
      <c r="AJ176" s="230">
        <f>IF('Indicator Data'!BI176="No data","x",ROUND(IF('Indicator Data'!BI176&gt;$AJ$4,10,IF('Indicator Data'!BI176&lt;$AJ$3,0,10-($AJ$4-'Indicator Data'!BI176)/($AJ$4-$AJ$3)*10)),1))</f>
        <v>5.9</v>
      </c>
      <c r="AK176" s="238">
        <f t="shared" si="72"/>
        <v>5.9</v>
      </c>
      <c r="AL176" s="236">
        <f t="shared" si="73"/>
        <v>7.7</v>
      </c>
      <c r="AM176" s="240">
        <f t="shared" si="74"/>
        <v>5</v>
      </c>
    </row>
    <row r="177" spans="1:39" s="2" customFormat="1">
      <c r="A177" s="205" t="str">
        <f>'Indicator Data'!A177</f>
        <v>Togo</v>
      </c>
      <c r="B177" s="206" t="str">
        <f>'Indicator Data'!B177</f>
        <v>TGO</v>
      </c>
      <c r="C177" s="241">
        <f>ROUND(IF('Indicator Data'!AL177="No data",IF((0.1022*LN('Indicator Data'!BZ177)-0.1711)&gt;C$4,0,IF((0.1022*LN('Indicator Data'!BZ177)-0.1711)&lt;C$3,10,(C$4-(0.1022*LN('Indicator Data'!BZ177)-0.1711))/(C$4-C$3)*10)),IF('Indicator Data'!AL177&gt;C$4,0,IF('Indicator Data'!AL177&lt;C$3,10,(C$4-'Indicator Data'!AL177)/(C$4-C$3)*10))),1)</f>
        <v>7.7</v>
      </c>
      <c r="D177" s="230">
        <f>IF('Indicator Data'!AM177="No data","x",ROUND((IF(LOG('Indicator Data'!AM177*1000)&gt;D$4,10,IF(LOG('Indicator Data'!AM177*1000)&lt;D$3,0,10-(D$4-LOG('Indicator Data'!AM177*1000))/(D$4-D$3)*10))),1))</f>
        <v>8.3000000000000007</v>
      </c>
      <c r="E177" s="231">
        <f t="shared" si="59"/>
        <v>8</v>
      </c>
      <c r="F177" s="230">
        <f>IF('Indicator Data'!AZ177="No data","x",ROUND(IF('Indicator Data'!AZ177&gt;F$4,10,IF('Indicator Data'!AZ177&lt;F$3,0,10-(F$4-'Indicator Data'!AZ177)/(F$4-F$3)*10)),1))</f>
        <v>7.6</v>
      </c>
      <c r="G177" s="230">
        <f>IF('Indicator Data'!BA177="No data","x",ROUND(IF('Indicator Data'!BA177&gt;G$4,10,IF('Indicator Data'!BA177&lt;G$3,0,10-(G$4-'Indicator Data'!BA177)/(G$4-G$3)*10)),1))</f>
        <v>4.5</v>
      </c>
      <c r="H177" s="231">
        <f t="shared" si="60"/>
        <v>6.1</v>
      </c>
      <c r="I177" s="232">
        <f>SUM(IF('Indicator Data'!AN177=0,0,'Indicator Data'!AN177),SUM('Indicator Data'!AO177:AP177))</f>
        <v>196.86593200000002</v>
      </c>
      <c r="J177" s="232">
        <f>I177/'Indicator Data'!CA177*1000000</f>
        <v>23.779706010711539</v>
      </c>
      <c r="K177" s="230">
        <f t="shared" si="66"/>
        <v>0.5</v>
      </c>
      <c r="L177" s="230">
        <f>IF('Indicator Data'!AQ177="No data","x",ROUND(IF('Indicator Data'!AQ177&gt;L$4,10,IF('Indicator Data'!AQ177&lt;L$3,0,10-(L$4-'Indicator Data'!AQ177)/(L$4-L$3)*10)),1))</f>
        <v>3.8</v>
      </c>
      <c r="M177" s="230">
        <f>IF('Indicator Data'!AR177="No data","x",IF('Indicator Data'!AR177=0,0,ROUND(IF('Indicator Data'!AR177&gt;M$4,10,IF('Indicator Data'!AR177&lt;M$3,0,10-(M$4-'Indicator Data'!AR177)/(M$4-M$3)*10)),1)))</f>
        <v>1.9</v>
      </c>
      <c r="N177" s="231">
        <f t="shared" si="61"/>
        <v>2.1</v>
      </c>
      <c r="O177" s="233">
        <f t="shared" si="62"/>
        <v>6.1</v>
      </c>
      <c r="P177" s="234">
        <f>IF(AND('Indicator Data'!BE177="No data",'Indicator Data'!BF177="No data"),0,SUM('Indicator Data'!BE177:BG177)/1000)</f>
        <v>11.473000000000001</v>
      </c>
      <c r="Q177" s="230">
        <f t="shared" si="67"/>
        <v>3.5</v>
      </c>
      <c r="R177" s="235">
        <f>P177*1000/'Indicator Data'!CA177</f>
        <v>1.3858394100452762E-3</v>
      </c>
      <c r="S177" s="230">
        <f t="shared" si="68"/>
        <v>3.5</v>
      </c>
      <c r="T177" s="236">
        <f t="shared" si="63"/>
        <v>3.5</v>
      </c>
      <c r="U177" s="237">
        <f>IF('Indicator Data'!AV177="No data","x",ROUND(IF('Indicator Data'!AV177&gt;U$4,10,IF('Indicator Data'!AV177&lt;U$3,0,10-(U$4-'Indicator Data'!AV177)/(U$4-U$3)*10)),1))</f>
        <v>4.4000000000000004</v>
      </c>
      <c r="V177" s="237">
        <f>IF('Indicator Data'!AW177="No data","x",IF('Indicator Data'!AW177=0,0,ROUND(IF('Indicator Data'!AW177&gt;V$4,10,IF('Indicator Data'!AW177&lt;V$3,0,10-(V$4-'Indicator Data'!AW177)/(V$4-V$3)*10)),1)))</f>
        <v>3</v>
      </c>
      <c r="W177" s="230">
        <f t="shared" si="64"/>
        <v>3.7</v>
      </c>
      <c r="X177" s="230">
        <f>IF('Indicator Data'!AU177="No data","x",ROUND(IF('Indicator Data'!AU177&gt;X$4,10,IF('Indicator Data'!AU177&lt;X$3,0,10-(X$4-'Indicator Data'!AU177)/(X$4-X$3)*10)),1))</f>
        <v>0.7</v>
      </c>
      <c r="Y177" s="230">
        <f>IF('Indicator Data'!AX177="No data","x",ROUND(IF('Indicator Data'!AX177&gt;Y$4,10,IF('Indicator Data'!AX177&lt;Y$3,0,10-(Y$4-'Indicator Data'!AX177)/(Y$4-Y$3)*10)),1))</f>
        <v>6.7</v>
      </c>
      <c r="Z177" s="235">
        <f>IF('Indicator Data'!AY177="No data","x",IF(('Indicator Data'!AY177/'Indicator Data'!CA177)&gt;1,1,IF('Indicator Data'!AY177&gt;'Indicator Data'!AY177,1,'Indicator Data'!AY177/'Indicator Data'!CA177)))</f>
        <v>0.52078716838087746</v>
      </c>
      <c r="AA177" s="230">
        <f t="shared" si="69"/>
        <v>5.8</v>
      </c>
      <c r="AB177" s="238">
        <f t="shared" si="70"/>
        <v>4.2</v>
      </c>
      <c r="AC177" s="230">
        <f>IF('Indicator Data'!AS177="No data","x",ROUND(IF('Indicator Data'!AS177&gt;AC$4,10,IF('Indicator Data'!AS177&lt;AC$3,0,10-(AC$4-'Indicator Data'!AS177)/(AC$4-AC$3)*10)),1))</f>
        <v>5.0999999999999996</v>
      </c>
      <c r="AD177" s="230">
        <f>IF('Indicator Data'!AT177="No data","x",ROUND(IF('Indicator Data'!AT177&gt;AD$4,10,IF('Indicator Data'!AT177&lt;AD$3,0,10-(AD$4-'Indicator Data'!AT177)/(AD$4-AD$3)*10)),1))</f>
        <v>3.4</v>
      </c>
      <c r="AE177" s="238">
        <f t="shared" si="65"/>
        <v>4.3</v>
      </c>
      <c r="AF177" s="234">
        <f>('Indicator Data'!BD177+'Indicator Data'!BC177*0.5+'Indicator Data'!BB177*0.25)/1000</f>
        <v>28.5</v>
      </c>
      <c r="AG177" s="239">
        <f>AF177*1000/'Indicator Data'!CA177</f>
        <v>3.4425540997376773E-3</v>
      </c>
      <c r="AH177" s="238">
        <f t="shared" si="71"/>
        <v>0.3</v>
      </c>
      <c r="AI177" s="230">
        <f>IF('Indicator Data'!BH177="No data","x",ROUND(IF('Indicator Data'!BH177&lt;$AI$3,10,IF('Indicator Data'!BH177&gt;$AI$4,0,($AI$4-'Indicator Data'!BH177)/($AI$4-$AI$3)*10)),1))</f>
        <v>5.5</v>
      </c>
      <c r="AJ177" s="230">
        <f>IF('Indicator Data'!BI177="No data","x",ROUND(IF('Indicator Data'!BI177&gt;$AJ$4,10,IF('Indicator Data'!BI177&lt;$AJ$3,0,10-($AJ$4-'Indicator Data'!BI177)/($AJ$4-$AJ$3)*10)),1))</f>
        <v>5.0999999999999996</v>
      </c>
      <c r="AK177" s="238">
        <f t="shared" si="72"/>
        <v>5.3</v>
      </c>
      <c r="AL177" s="236">
        <f t="shared" si="73"/>
        <v>3.7</v>
      </c>
      <c r="AM177" s="240">
        <f t="shared" si="74"/>
        <v>3.6</v>
      </c>
    </row>
    <row r="178" spans="1:39" s="2" customFormat="1">
      <c r="A178" s="205" t="str">
        <f>'Indicator Data'!A178</f>
        <v>Tonga</v>
      </c>
      <c r="B178" s="206" t="str">
        <f>'Indicator Data'!B178</f>
        <v>TON</v>
      </c>
      <c r="C178" s="241">
        <f>ROUND(IF('Indicator Data'!AL178="No data",IF((0.1022*LN('Indicator Data'!BZ178)-0.1711)&gt;C$4,0,IF((0.1022*LN('Indicator Data'!BZ178)-0.1711)&lt;C$3,10,(C$4-(0.1022*LN('Indicator Data'!BZ178)-0.1711))/(C$4-C$3)*10)),IF('Indicator Data'!AL178&gt;C$4,0,IF('Indicator Data'!AL178&lt;C$3,10,(C$4-'Indicator Data'!AL178)/(C$4-C$3)*10))),1)</f>
        <v>3.5</v>
      </c>
      <c r="D178" s="230" t="str">
        <f>IF('Indicator Data'!AM178="No data","x",ROUND((IF(LOG('Indicator Data'!AM178*1000)&gt;D$4,10,IF(LOG('Indicator Data'!AM178*1000)&lt;D$3,0,10-(D$4-LOG('Indicator Data'!AM178*1000))/(D$4-D$3)*10))),1))</f>
        <v>x</v>
      </c>
      <c r="E178" s="231">
        <f t="shared" si="59"/>
        <v>3.5</v>
      </c>
      <c r="F178" s="230">
        <f>IF('Indicator Data'!AZ178="No data","x",ROUND(IF('Indicator Data'!AZ178&gt;F$4,10,IF('Indicator Data'!AZ178&lt;F$3,0,10-(F$4-'Indicator Data'!AZ178)/(F$4-F$3)*10)),1))</f>
        <v>4.7</v>
      </c>
      <c r="G178" s="230">
        <f>IF('Indicator Data'!BA178="No data","x",ROUND(IF('Indicator Data'!BA178&gt;G$4,10,IF('Indicator Data'!BA178&lt;G$3,0,10-(G$4-'Indicator Data'!BA178)/(G$4-G$3)*10)),1))</f>
        <v>3.1</v>
      </c>
      <c r="H178" s="231">
        <f t="shared" si="60"/>
        <v>3.9</v>
      </c>
      <c r="I178" s="232">
        <f>SUM(IF('Indicator Data'!AN178=0,0,'Indicator Data'!AN178),SUM('Indicator Data'!AO178:AP178))</f>
        <v>115.075467</v>
      </c>
      <c r="J178" s="232">
        <f>I178/'Indicator Data'!CA178*1000000</f>
        <v>1088.7297368894103</v>
      </c>
      <c r="K178" s="230">
        <f t="shared" si="66"/>
        <v>10</v>
      </c>
      <c r="L178" s="230">
        <f>IF('Indicator Data'!AQ178="No data","x",ROUND(IF('Indicator Data'!AQ178&gt;L$4,10,IF('Indicator Data'!AQ178&lt;L$3,0,10-(L$4-'Indicator Data'!AQ178)/(L$4-L$3)*10)),1))</f>
        <v>10</v>
      </c>
      <c r="M178" s="230">
        <f>IF('Indicator Data'!AR178="No data","x",IF('Indicator Data'!AR178=0,0,ROUND(IF('Indicator Data'!AR178&gt;M$4,10,IF('Indicator Data'!AR178&lt;M$3,0,10-(M$4-'Indicator Data'!AR178)/(M$4-M$3)*10)),1)))</f>
        <v>10</v>
      </c>
      <c r="N178" s="231">
        <f t="shared" si="61"/>
        <v>10</v>
      </c>
      <c r="O178" s="233">
        <f t="shared" si="62"/>
        <v>5.2</v>
      </c>
      <c r="P178" s="234">
        <f>IF(AND('Indicator Data'!BE178="No data",'Indicator Data'!BF178="No data"),0,SUM('Indicator Data'!BE178:BG178)/1000)</f>
        <v>0</v>
      </c>
      <c r="Q178" s="230">
        <f t="shared" si="67"/>
        <v>0</v>
      </c>
      <c r="R178" s="235">
        <f>P178*1000/'Indicator Data'!CA178</f>
        <v>0</v>
      </c>
      <c r="S178" s="230">
        <f t="shared" si="68"/>
        <v>0</v>
      </c>
      <c r="T178" s="236">
        <f t="shared" si="63"/>
        <v>0</v>
      </c>
      <c r="U178" s="237" t="str">
        <f>IF('Indicator Data'!AV178="No data","x",ROUND(IF('Indicator Data'!AV178&gt;U$4,10,IF('Indicator Data'!AV178&lt;U$3,0,10-(U$4-'Indicator Data'!AV178)/(U$4-U$3)*10)),1))</f>
        <v>x</v>
      </c>
      <c r="V178" s="237" t="str">
        <f>IF('Indicator Data'!AW178="No data","x",IF('Indicator Data'!AW178=0,0,ROUND(IF('Indicator Data'!AW178&gt;V$4,10,IF('Indicator Data'!AW178&lt;V$3,0,10-(V$4-'Indicator Data'!AW178)/(V$4-V$3)*10)),1)))</f>
        <v>x</v>
      </c>
      <c r="W178" s="230" t="str">
        <f t="shared" si="64"/>
        <v>x</v>
      </c>
      <c r="X178" s="230">
        <f>IF('Indicator Data'!AU178="No data","x",ROUND(IF('Indicator Data'!AU178&gt;X$4,10,IF('Indicator Data'!AU178&lt;X$3,0,10-(X$4-'Indicator Data'!AU178)/(X$4-X$3)*10)),1))</f>
        <v>0.2</v>
      </c>
      <c r="Y178" s="230" t="str">
        <f>IF('Indicator Data'!AX178="No data","x",ROUND(IF('Indicator Data'!AX178&gt;Y$4,10,IF('Indicator Data'!AX178&lt;Y$3,0,10-(Y$4-'Indicator Data'!AX178)/(Y$4-Y$3)*10)),1))</f>
        <v>x</v>
      </c>
      <c r="Z178" s="235">
        <f>IF('Indicator Data'!AY178="No data","x",IF(('Indicator Data'!AY178/'Indicator Data'!CA178)&gt;1,1,IF('Indicator Data'!AY178&gt;'Indicator Data'!AY178,1,'Indicator Data'!AY178/'Indicator Data'!CA178)))</f>
        <v>0.35129663093559893</v>
      </c>
      <c r="AA178" s="230">
        <f t="shared" si="69"/>
        <v>3.9</v>
      </c>
      <c r="AB178" s="238">
        <f t="shared" si="70"/>
        <v>2.1</v>
      </c>
      <c r="AC178" s="230">
        <f>IF('Indicator Data'!AS178="No data","x",ROUND(IF('Indicator Data'!AS178&gt;AC$4,10,IF('Indicator Data'!AS178&lt;AC$3,0,10-(AC$4-'Indicator Data'!AS178)/(AC$4-AC$3)*10)),1))</f>
        <v>1.3</v>
      </c>
      <c r="AD178" s="230">
        <f>IF('Indicator Data'!AT178="No data","x",ROUND(IF('Indicator Data'!AT178&gt;AD$4,10,IF('Indicator Data'!AT178&lt;AD$3,0,10-(AD$4-'Indicator Data'!AT178)/(AD$4-AD$3)*10)),1))</f>
        <v>0.4</v>
      </c>
      <c r="AE178" s="238">
        <f t="shared" si="65"/>
        <v>0.9</v>
      </c>
      <c r="AF178" s="234">
        <f>('Indicator Data'!BD178+'Indicator Data'!BC178*0.5+'Indicator Data'!BB178*0.25)/1000</f>
        <v>0.76975000000000005</v>
      </c>
      <c r="AG178" s="239">
        <f>AF178*1000/'Indicator Data'!CA178</f>
        <v>7.2826097240224416E-3</v>
      </c>
      <c r="AH178" s="238">
        <f t="shared" si="71"/>
        <v>0.7</v>
      </c>
      <c r="AI178" s="230">
        <f>IF('Indicator Data'!BH178="No data","x",ROUND(IF('Indicator Data'!BH178&lt;$AI$3,10,IF('Indicator Data'!BH178&gt;$AI$4,0,($AI$4-'Indicator Data'!BH178)/($AI$4-$AI$3)*10)),1))</f>
        <v>8.4</v>
      </c>
      <c r="AJ178" s="230">
        <f>IF('Indicator Data'!BI178="No data","x",ROUND(IF('Indicator Data'!BI178&gt;$AJ$4,10,IF('Indicator Data'!BI178&lt;$AJ$3,0,10-($AJ$4-'Indicator Data'!BI178)/($AJ$4-$AJ$3)*10)),1))</f>
        <v>0</v>
      </c>
      <c r="AK178" s="238">
        <f t="shared" si="72"/>
        <v>4.2</v>
      </c>
      <c r="AL178" s="236">
        <f t="shared" si="73"/>
        <v>2.1</v>
      </c>
      <c r="AM178" s="240">
        <f t="shared" si="74"/>
        <v>1.1000000000000001</v>
      </c>
    </row>
    <row r="179" spans="1:39" s="2" customFormat="1">
      <c r="A179" s="205" t="str">
        <f>'Indicator Data'!A179</f>
        <v>Trinidad and Tobago</v>
      </c>
      <c r="B179" s="206" t="str">
        <f>'Indicator Data'!B179</f>
        <v>TTO</v>
      </c>
      <c r="C179" s="241">
        <f>ROUND(IF('Indicator Data'!AL179="No data",IF((0.1022*LN('Indicator Data'!BZ179)-0.1711)&gt;C$4,0,IF((0.1022*LN('Indicator Data'!BZ179)-0.1711)&lt;C$3,10,(C$4-(0.1022*LN('Indicator Data'!BZ179)-0.1711))/(C$4-C$3)*10)),IF('Indicator Data'!AL179&gt;C$4,0,IF('Indicator Data'!AL179&lt;C$3,10,(C$4-'Indicator Data'!AL179)/(C$4-C$3)*10))),1)</f>
        <v>2.1</v>
      </c>
      <c r="D179" s="230">
        <f>IF('Indicator Data'!AM179="No data","x",ROUND((IF(LOG('Indicator Data'!AM179*1000)&gt;D$4,10,IF(LOG('Indicator Data'!AM179*1000)&lt;D$3,0,10-(D$4-LOG('Indicator Data'!AM179*1000))/(D$4-D$3)*10))),1))</f>
        <v>1.4</v>
      </c>
      <c r="E179" s="231">
        <f t="shared" si="59"/>
        <v>1.8</v>
      </c>
      <c r="F179" s="230">
        <f>IF('Indicator Data'!AZ179="No data","x",ROUND(IF('Indicator Data'!AZ179&gt;F$4,10,IF('Indicator Data'!AZ179&lt;F$3,0,10-(F$4-'Indicator Data'!AZ179)/(F$4-F$3)*10)),1))</f>
        <v>4.3</v>
      </c>
      <c r="G179" s="230" t="str">
        <f>IF('Indicator Data'!BA179="No data","x",ROUND(IF('Indicator Data'!BA179&gt;G$4,10,IF('Indicator Data'!BA179&lt;G$3,0,10-(G$4-'Indicator Data'!BA179)/(G$4-G$3)*10)),1))</f>
        <v>x</v>
      </c>
      <c r="H179" s="231">
        <f t="shared" si="60"/>
        <v>4.3</v>
      </c>
      <c r="I179" s="232">
        <f>SUM(IF('Indicator Data'!AN179=0,0,'Indicator Data'!AN179),SUM('Indicator Data'!AO179:AP179))</f>
        <v>18.062387000000001</v>
      </c>
      <c r="J179" s="232">
        <f>I179/'Indicator Data'!CA179*1000000</f>
        <v>12.906397397339461</v>
      </c>
      <c r="K179" s="230">
        <f t="shared" si="66"/>
        <v>0.3</v>
      </c>
      <c r="L179" s="230" t="str">
        <f>IF('Indicator Data'!AQ179="No data","x",ROUND(IF('Indicator Data'!AQ179&gt;L$4,10,IF('Indicator Data'!AQ179&lt;L$3,0,10-(L$4-'Indicator Data'!AQ179)/(L$4-L$3)*10)),1))</f>
        <v>x</v>
      </c>
      <c r="M179" s="230">
        <f>IF('Indicator Data'!AR179="No data","x",IF('Indicator Data'!AR179=0,0,ROUND(IF('Indicator Data'!AR179&gt;M$4,10,IF('Indicator Data'!AR179&lt;M$3,0,10-(M$4-'Indicator Data'!AR179)/(M$4-M$3)*10)),1)))</f>
        <v>0.3</v>
      </c>
      <c r="N179" s="231">
        <f t="shared" si="61"/>
        <v>0.3</v>
      </c>
      <c r="O179" s="233">
        <f t="shared" si="62"/>
        <v>2.1</v>
      </c>
      <c r="P179" s="234">
        <f>IF(AND('Indicator Data'!BE179="No data",'Indicator Data'!BF179="No data"),0,SUM('Indicator Data'!BE179:BG179)/1000)</f>
        <v>27.812999999999999</v>
      </c>
      <c r="Q179" s="230">
        <f t="shared" si="67"/>
        <v>4.8</v>
      </c>
      <c r="R179" s="235">
        <f>P179*1000/'Indicator Data'!CA179</f>
        <v>1.9873654064227638E-2</v>
      </c>
      <c r="S179" s="230">
        <f t="shared" si="68"/>
        <v>6.7</v>
      </c>
      <c r="T179" s="236">
        <f t="shared" si="63"/>
        <v>5.8</v>
      </c>
      <c r="U179" s="237">
        <f>IF('Indicator Data'!AV179="No data","x",ROUND(IF('Indicator Data'!AV179&gt;U$4,10,IF('Indicator Data'!AV179&lt;U$3,0,10-(U$4-'Indicator Data'!AV179)/(U$4-U$3)*10)),1))</f>
        <v>1.4</v>
      </c>
      <c r="V179" s="237">
        <f>IF('Indicator Data'!AW179="No data","x",IF('Indicator Data'!AW179=0,0,ROUND(IF('Indicator Data'!AW179&gt;V$4,10,IF('Indicator Data'!AW179&lt;V$3,0,10-(V$4-'Indicator Data'!AW179)/(V$4-V$3)*10)),1)))</f>
        <v>0.4</v>
      </c>
      <c r="W179" s="230">
        <f t="shared" si="64"/>
        <v>0.89999999999999991</v>
      </c>
      <c r="X179" s="230">
        <f>IF('Indicator Data'!AU179="No data","x",ROUND(IF('Indicator Data'!AU179&gt;X$4,10,IF('Indicator Data'!AU179&lt;X$3,0,10-(X$4-'Indicator Data'!AU179)/(X$4-X$3)*10)),1))</f>
        <v>0.3</v>
      </c>
      <c r="Y179" s="230" t="str">
        <f>IF('Indicator Data'!AX179="No data","x",ROUND(IF('Indicator Data'!AX179&gt;Y$4,10,IF('Indicator Data'!AX179&lt;Y$3,0,10-(Y$4-'Indicator Data'!AX179)/(Y$4-Y$3)*10)),1))</f>
        <v>x</v>
      </c>
      <c r="Z179" s="235">
        <f>IF('Indicator Data'!AY179="No data","x",IF(('Indicator Data'!AY179/'Indicator Data'!CA179)&gt;1,1,IF('Indicator Data'!AY179&gt;'Indicator Data'!AY179,1,'Indicator Data'!AY179/'Indicator Data'!CA179)))</f>
        <v>3.1582911215577664E-4</v>
      </c>
      <c r="AA179" s="230">
        <f t="shared" si="69"/>
        <v>0</v>
      </c>
      <c r="AB179" s="238">
        <f t="shared" si="70"/>
        <v>0.4</v>
      </c>
      <c r="AC179" s="230">
        <f>IF('Indicator Data'!AS179="No data","x",ROUND(IF('Indicator Data'!AS179&gt;AC$4,10,IF('Indicator Data'!AS179&lt;AC$3,0,10-(AC$4-'Indicator Data'!AS179)/(AC$4-AC$3)*10)),1))</f>
        <v>1.3</v>
      </c>
      <c r="AD179" s="230">
        <f>IF('Indicator Data'!AT179="No data","x",ROUND(IF('Indicator Data'!AT179&gt;AD$4,10,IF('Indicator Data'!AT179&lt;AD$3,0,10-(AD$4-'Indicator Data'!AT179)/(AD$4-AD$3)*10)),1))</f>
        <v>1.1000000000000001</v>
      </c>
      <c r="AE179" s="238">
        <f t="shared" si="65"/>
        <v>1.2</v>
      </c>
      <c r="AF179" s="234">
        <f>('Indicator Data'!BD179+'Indicator Data'!BC179*0.5+'Indicator Data'!BB179*0.25)/1000</f>
        <v>0</v>
      </c>
      <c r="AG179" s="239">
        <f>AF179*1000/'Indicator Data'!CA179</f>
        <v>0</v>
      </c>
      <c r="AH179" s="238">
        <f t="shared" si="71"/>
        <v>0</v>
      </c>
      <c r="AI179" s="230">
        <f>IF('Indicator Data'!BH179="No data","x",ROUND(IF('Indicator Data'!BH179&lt;$AI$3,10,IF('Indicator Data'!BH179&gt;$AI$4,0,($AI$4-'Indicator Data'!BH179)/($AI$4-$AI$3)*10)),1))</f>
        <v>3.6</v>
      </c>
      <c r="AJ179" s="230">
        <f>IF('Indicator Data'!BI179="No data","x",ROUND(IF('Indicator Data'!BI179&gt;$AJ$4,10,IF('Indicator Data'!BI179&lt;$AJ$3,0,10-($AJ$4-'Indicator Data'!BI179)/($AJ$4-$AJ$3)*10)),1))</f>
        <v>0.6</v>
      </c>
      <c r="AK179" s="238">
        <f t="shared" si="72"/>
        <v>2.1</v>
      </c>
      <c r="AL179" s="236">
        <f t="shared" si="73"/>
        <v>1</v>
      </c>
      <c r="AM179" s="240">
        <f t="shared" si="74"/>
        <v>3.8</v>
      </c>
    </row>
    <row r="180" spans="1:39" s="2" customFormat="1">
      <c r="A180" s="205" t="str">
        <f>'Indicator Data'!A180</f>
        <v>Tunisia</v>
      </c>
      <c r="B180" s="206" t="str">
        <f>'Indicator Data'!B180</f>
        <v>TUN</v>
      </c>
      <c r="C180" s="241">
        <f>ROUND(IF('Indicator Data'!AL180="No data",IF((0.1022*LN('Indicator Data'!BZ180)-0.1711)&gt;C$4,0,IF((0.1022*LN('Indicator Data'!BZ180)-0.1711)&lt;C$3,10,(C$4-(0.1022*LN('Indicator Data'!BZ180)-0.1711))/(C$4-C$3)*10)),IF('Indicator Data'!AL180&gt;C$4,0,IF('Indicator Data'!AL180&lt;C$3,10,(C$4-'Indicator Data'!AL180)/(C$4-C$3)*10))),1)</f>
        <v>3.2</v>
      </c>
      <c r="D180" s="230">
        <f>IF('Indicator Data'!AM180="No data","x",ROUND((IF(LOG('Indicator Data'!AM180*1000)&gt;D$4,10,IF(LOG('Indicator Data'!AM180*1000)&lt;D$3,0,10-(D$4-LOG('Indicator Data'!AM180*1000))/(D$4-D$3)*10))),1))</f>
        <v>1.7</v>
      </c>
      <c r="E180" s="231">
        <f t="shared" si="59"/>
        <v>2.5</v>
      </c>
      <c r="F180" s="230">
        <f>IF('Indicator Data'!AZ180="No data","x",ROUND(IF('Indicator Data'!AZ180&gt;F$4,10,IF('Indicator Data'!AZ180&lt;F$3,0,10-(F$4-'Indicator Data'!AZ180)/(F$4-F$3)*10)),1))</f>
        <v>3.9</v>
      </c>
      <c r="G180" s="230">
        <f>IF('Indicator Data'!BA180="No data","x",ROUND(IF('Indicator Data'!BA180&gt;G$4,10,IF('Indicator Data'!BA180&lt;G$3,0,10-(G$4-'Indicator Data'!BA180)/(G$4-G$3)*10)),1))</f>
        <v>1.9</v>
      </c>
      <c r="H180" s="231">
        <f t="shared" si="60"/>
        <v>2.9</v>
      </c>
      <c r="I180" s="232">
        <f>SUM(IF('Indicator Data'!AN180=0,0,'Indicator Data'!AN180),SUM('Indicator Data'!AO180:AP180))</f>
        <v>1193.8227240000001</v>
      </c>
      <c r="J180" s="232">
        <f>I180/'Indicator Data'!CA180*1000000</f>
        <v>101.01204083252374</v>
      </c>
      <c r="K180" s="230">
        <f t="shared" si="66"/>
        <v>2</v>
      </c>
      <c r="L180" s="230">
        <f>IF('Indicator Data'!AQ180="No data","x",ROUND(IF('Indicator Data'!AQ180&gt;L$4,10,IF('Indicator Data'!AQ180&lt;L$3,0,10-(L$4-'Indicator Data'!AQ180)/(L$4-L$3)*10)),1))</f>
        <v>1.8</v>
      </c>
      <c r="M180" s="230">
        <f>IF('Indicator Data'!AR180="No data","x",IF('Indicator Data'!AR180=0,0,ROUND(IF('Indicator Data'!AR180&gt;M$4,10,IF('Indicator Data'!AR180&lt;M$3,0,10-(M$4-'Indicator Data'!AR180)/(M$4-M$3)*10)),1)))</f>
        <v>1.8</v>
      </c>
      <c r="N180" s="231">
        <f t="shared" si="61"/>
        <v>1.9</v>
      </c>
      <c r="O180" s="233">
        <f t="shared" si="62"/>
        <v>2.5</v>
      </c>
      <c r="P180" s="234">
        <f>IF(AND('Indicator Data'!BE180="No data",'Indicator Data'!BF180="No data"),0,SUM('Indicator Data'!BE180:BG180)/1000)</f>
        <v>6.3250000000000002</v>
      </c>
      <c r="Q180" s="230">
        <f t="shared" si="67"/>
        <v>2.7</v>
      </c>
      <c r="R180" s="235">
        <f>P180*1000/'Indicator Data'!CA180</f>
        <v>5.3517255570829014E-4</v>
      </c>
      <c r="S180" s="230">
        <f t="shared" si="68"/>
        <v>2.7</v>
      </c>
      <c r="T180" s="236">
        <f t="shared" si="63"/>
        <v>2.7</v>
      </c>
      <c r="U180" s="237">
        <f>IF('Indicator Data'!AV180="No data","x",ROUND(IF('Indicator Data'!AV180&gt;U$4,10,IF('Indicator Data'!AV180&lt;U$3,0,10-(U$4-'Indicator Data'!AV180)/(U$4-U$3)*10)),1))</f>
        <v>0.2</v>
      </c>
      <c r="V180" s="237">
        <f>IF('Indicator Data'!AW180="No data","x",IF('Indicator Data'!AW180=0,0,ROUND(IF('Indicator Data'!AW180&gt;V$4,10,IF('Indicator Data'!AW180&lt;V$3,0,10-(V$4-'Indicator Data'!AW180)/(V$4-V$3)*10)),1)))</f>
        <v>0.3</v>
      </c>
      <c r="W180" s="230">
        <f t="shared" si="64"/>
        <v>0.25</v>
      </c>
      <c r="X180" s="230">
        <f>IF('Indicator Data'!AU180="No data","x",ROUND(IF('Indicator Data'!AU180&gt;X$4,10,IF('Indicator Data'!AU180&lt;X$3,0,10-(X$4-'Indicator Data'!AU180)/(X$4-X$3)*10)),1))</f>
        <v>0.6</v>
      </c>
      <c r="Y180" s="230" t="str">
        <f>IF('Indicator Data'!AX180="No data","x",ROUND(IF('Indicator Data'!AX180&gt;Y$4,10,IF('Indicator Data'!AX180&lt;Y$3,0,10-(Y$4-'Indicator Data'!AX180)/(Y$4-Y$3)*10)),1))</f>
        <v>x</v>
      </c>
      <c r="Z180" s="235">
        <f>IF('Indicator Data'!AY180="No data","x",IF(('Indicator Data'!AY180/'Indicator Data'!CA180)&gt;1,1,IF('Indicator Data'!AY180&gt;'Indicator Data'!AY180,1,'Indicator Data'!AY180/'Indicator Data'!CA180)))</f>
        <v>5.9947787465505699E-4</v>
      </c>
      <c r="AA180" s="230">
        <f t="shared" si="69"/>
        <v>0</v>
      </c>
      <c r="AB180" s="238">
        <f t="shared" si="70"/>
        <v>0.3</v>
      </c>
      <c r="AC180" s="230">
        <f>IF('Indicator Data'!AS180="No data","x",ROUND(IF('Indicator Data'!AS180&gt;AC$4,10,IF('Indicator Data'!AS180&lt;AC$3,0,10-(AC$4-'Indicator Data'!AS180)/(AC$4-AC$3)*10)),1))</f>
        <v>1.3</v>
      </c>
      <c r="AD180" s="230">
        <f>IF('Indicator Data'!AT180="No data","x",ROUND(IF('Indicator Data'!AT180&gt;AD$4,10,IF('Indicator Data'!AT180&lt;AD$3,0,10-(AD$4-'Indicator Data'!AT180)/(AD$4-AD$3)*10)),1))</f>
        <v>0.4</v>
      </c>
      <c r="AE180" s="238">
        <f t="shared" si="65"/>
        <v>0.9</v>
      </c>
      <c r="AF180" s="234">
        <f>('Indicator Data'!BD180+'Indicator Data'!BC180*0.5+'Indicator Data'!BB180*0.25)/1000</f>
        <v>21</v>
      </c>
      <c r="AG180" s="239">
        <f>AF180*1000/'Indicator Data'!CA180</f>
        <v>1.7768574972132952E-3</v>
      </c>
      <c r="AH180" s="238">
        <f t="shared" si="71"/>
        <v>0.2</v>
      </c>
      <c r="AI180" s="230">
        <f>IF('Indicator Data'!BH180="No data","x",ROUND(IF('Indicator Data'!BH180&lt;$AI$3,10,IF('Indicator Data'!BH180&gt;$AI$4,0,($AI$4-'Indicator Data'!BH180)/($AI$4-$AI$3)*10)),1))</f>
        <v>0.4</v>
      </c>
      <c r="AJ180" s="230">
        <f>IF('Indicator Data'!BI180="No data","x",ROUND(IF('Indicator Data'!BI180&gt;$AJ$4,10,IF('Indicator Data'!BI180&lt;$AJ$3,0,10-($AJ$4-'Indicator Data'!BI180)/($AJ$4-$AJ$3)*10)),1))</f>
        <v>0</v>
      </c>
      <c r="AK180" s="238">
        <f t="shared" si="72"/>
        <v>0.2</v>
      </c>
      <c r="AL180" s="236">
        <f t="shared" si="73"/>
        <v>0.4</v>
      </c>
      <c r="AM180" s="240">
        <f t="shared" si="74"/>
        <v>1.6</v>
      </c>
    </row>
    <row r="181" spans="1:39" s="2" customFormat="1">
      <c r="A181" s="205" t="str">
        <f>'Indicator Data'!A181</f>
        <v>Turkey</v>
      </c>
      <c r="B181" s="206" t="str">
        <f>'Indicator Data'!B181</f>
        <v>TUR</v>
      </c>
      <c r="C181" s="241">
        <f>ROUND(IF('Indicator Data'!AL181="No data",IF((0.1022*LN('Indicator Data'!BZ181)-0.1711)&gt;C$4,0,IF((0.1022*LN('Indicator Data'!BZ181)-0.1711)&lt;C$3,10,(C$4-(0.1022*LN('Indicator Data'!BZ181)-0.1711))/(C$4-C$3)*10)),IF('Indicator Data'!AL181&gt;C$4,0,IF('Indicator Data'!AL181&lt;C$3,10,(C$4-'Indicator Data'!AL181)/(C$4-C$3)*10))),1)</f>
        <v>1.6</v>
      </c>
      <c r="D181" s="230" t="str">
        <f>IF('Indicator Data'!AM181="No data","x",ROUND((IF(LOG('Indicator Data'!AM181*1000)&gt;D$4,10,IF(LOG('Indicator Data'!AM181*1000)&lt;D$3,0,10-(D$4-LOG('Indicator Data'!AM181*1000))/(D$4-D$3)*10))),1))</f>
        <v>x</v>
      </c>
      <c r="E181" s="231">
        <f t="shared" si="59"/>
        <v>1.6</v>
      </c>
      <c r="F181" s="230">
        <f>IF('Indicator Data'!AZ181="No data","x",ROUND(IF('Indicator Data'!AZ181&gt;F$4,10,IF('Indicator Data'!AZ181&lt;F$3,0,10-(F$4-'Indicator Data'!AZ181)/(F$4-F$3)*10)),1))</f>
        <v>4.0999999999999996</v>
      </c>
      <c r="G181" s="230">
        <f>IF('Indicator Data'!BA181="No data","x",ROUND(IF('Indicator Data'!BA181&gt;G$4,10,IF('Indicator Data'!BA181&lt;G$3,0,10-(G$4-'Indicator Data'!BA181)/(G$4-G$3)*10)),1))</f>
        <v>4.2</v>
      </c>
      <c r="H181" s="231">
        <f t="shared" si="60"/>
        <v>4.2</v>
      </c>
      <c r="I181" s="232">
        <f>SUM(IF('Indicator Data'!AN181=0,0,'Indicator Data'!AN181),SUM('Indicator Data'!AO181:AP181))</f>
        <v>3828.6379369999995</v>
      </c>
      <c r="J181" s="232">
        <f>I181/'Indicator Data'!CA181*1000000</f>
        <v>45.395782443265581</v>
      </c>
      <c r="K181" s="230">
        <f t="shared" si="66"/>
        <v>0.9</v>
      </c>
      <c r="L181" s="230">
        <f>IF('Indicator Data'!AQ181="No data","x",ROUND(IF('Indicator Data'!AQ181&gt;L$4,10,IF('Indicator Data'!AQ181&lt;L$3,0,10-(L$4-'Indicator Data'!AQ181)/(L$4-L$3)*10)),1))</f>
        <v>0.1</v>
      </c>
      <c r="M181" s="230">
        <f>IF('Indicator Data'!AR181="No data","x",IF('Indicator Data'!AR181=0,0,ROUND(IF('Indicator Data'!AR181&gt;M$4,10,IF('Indicator Data'!AR181&lt;M$3,0,10-(M$4-'Indicator Data'!AR181)/(M$4-M$3)*10)),1)))</f>
        <v>0</v>
      </c>
      <c r="N181" s="231">
        <f t="shared" si="61"/>
        <v>0.3</v>
      </c>
      <c r="O181" s="233">
        <f t="shared" si="62"/>
        <v>1.9</v>
      </c>
      <c r="P181" s="234">
        <f>IF(AND('Indicator Data'!BE181="No data",'Indicator Data'!BF181="No data"),0,SUM('Indicator Data'!BE181:BG181)/1000)</f>
        <v>5134.0190000000002</v>
      </c>
      <c r="Q181" s="230">
        <f t="shared" si="67"/>
        <v>10</v>
      </c>
      <c r="R181" s="235">
        <f>P181*1000/'Indicator Data'!CA181</f>
        <v>6.0873556972120643E-2</v>
      </c>
      <c r="S181" s="230">
        <f t="shared" si="68"/>
        <v>8.8000000000000007</v>
      </c>
      <c r="T181" s="236">
        <f t="shared" si="63"/>
        <v>9.4</v>
      </c>
      <c r="U181" s="237" t="str">
        <f>IF('Indicator Data'!AV181="No data","x",ROUND(IF('Indicator Data'!AV181&gt;U$4,10,IF('Indicator Data'!AV181&lt;U$3,0,10-(U$4-'Indicator Data'!AV181)/(U$4-U$3)*10)),1))</f>
        <v>x</v>
      </c>
      <c r="V181" s="237" t="str">
        <f>IF('Indicator Data'!AW181="No data","x",IF('Indicator Data'!AW181=0,0,ROUND(IF('Indicator Data'!AW181&gt;V$4,10,IF('Indicator Data'!AW181&lt;V$3,0,10-(V$4-'Indicator Data'!AW181)/(V$4-V$3)*10)),1)))</f>
        <v>x</v>
      </c>
      <c r="W181" s="230" t="str">
        <f t="shared" si="64"/>
        <v>x</v>
      </c>
      <c r="X181" s="230">
        <f>IF('Indicator Data'!AU181="No data","x",ROUND(IF('Indicator Data'!AU181&gt;X$4,10,IF('Indicator Data'!AU181&lt;X$3,0,10-(X$4-'Indicator Data'!AU181)/(X$4-X$3)*10)),1))</f>
        <v>0.3</v>
      </c>
      <c r="Y181" s="230" t="str">
        <f>IF('Indicator Data'!AX181="No data","x",ROUND(IF('Indicator Data'!AX181&gt;Y$4,10,IF('Indicator Data'!AX181&lt;Y$3,0,10-(Y$4-'Indicator Data'!AX181)/(Y$4-Y$3)*10)),1))</f>
        <v>x</v>
      </c>
      <c r="Z181" s="235">
        <f>IF('Indicator Data'!AY181="No data","x",IF(('Indicator Data'!AY181/'Indicator Data'!CA181)&gt;1,1,IF('Indicator Data'!AY181&gt;'Indicator Data'!AY181,1,'Indicator Data'!AY181/'Indicator Data'!CA181)))</f>
        <v>0</v>
      </c>
      <c r="AA181" s="230">
        <f t="shared" si="69"/>
        <v>0</v>
      </c>
      <c r="AB181" s="238">
        <f t="shared" si="70"/>
        <v>0.2</v>
      </c>
      <c r="AC181" s="230">
        <f>IF('Indicator Data'!AS181="No data","x",ROUND(IF('Indicator Data'!AS181&gt;AC$4,10,IF('Indicator Data'!AS181&lt;AC$3,0,10-(AC$4-'Indicator Data'!AS181)/(AC$4-AC$3)*10)),1))</f>
        <v>0.8</v>
      </c>
      <c r="AD181" s="230">
        <f>IF('Indicator Data'!AT181="No data","x",ROUND(IF('Indicator Data'!AT181&gt;AD$4,10,IF('Indicator Data'!AT181&lt;AD$3,0,10-(AD$4-'Indicator Data'!AT181)/(AD$4-AD$3)*10)),1))</f>
        <v>0.3</v>
      </c>
      <c r="AE181" s="238">
        <f t="shared" si="65"/>
        <v>0.6</v>
      </c>
      <c r="AF181" s="234">
        <f>('Indicator Data'!BD181+'Indicator Data'!BC181*0.5+'Indicator Data'!BB181*0.25)/1000</f>
        <v>611.83875</v>
      </c>
      <c r="AG181" s="239">
        <f>AF181*1000/'Indicator Data'!CA181</f>
        <v>7.2545117199363848E-3</v>
      </c>
      <c r="AH181" s="238">
        <f t="shared" si="71"/>
        <v>0.7</v>
      </c>
      <c r="AI181" s="230">
        <f>IF('Indicator Data'!BH181="No data","x",ROUND(IF('Indicator Data'!BH181&lt;$AI$3,10,IF('Indicator Data'!BH181&gt;$AI$4,0,($AI$4-'Indicator Data'!BH181)/($AI$4-$AI$3)*10)),1))</f>
        <v>0</v>
      </c>
      <c r="AJ181" s="230">
        <f>IF('Indicator Data'!BI181="No data","x",ROUND(IF('Indicator Data'!BI181&gt;$AJ$4,10,IF('Indicator Data'!BI181&lt;$AJ$3,0,10-($AJ$4-'Indicator Data'!BI181)/($AJ$4-$AJ$3)*10)),1))</f>
        <v>0</v>
      </c>
      <c r="AK181" s="238">
        <f t="shared" si="72"/>
        <v>0</v>
      </c>
      <c r="AL181" s="236">
        <f t="shared" si="73"/>
        <v>0.4</v>
      </c>
      <c r="AM181" s="240">
        <f t="shared" si="74"/>
        <v>6.8</v>
      </c>
    </row>
    <row r="182" spans="1:39" s="2" customFormat="1">
      <c r="A182" s="205" t="str">
        <f>'Indicator Data'!A182</f>
        <v>Turkmenistan</v>
      </c>
      <c r="B182" s="206" t="str">
        <f>'Indicator Data'!B182</f>
        <v>TKM</v>
      </c>
      <c r="C182" s="241">
        <f>ROUND(IF('Indicator Data'!AL182="No data",IF((0.1022*LN('Indicator Data'!BZ182)-0.1711)&gt;C$4,0,IF((0.1022*LN('Indicator Data'!BZ182)-0.1711)&lt;C$3,10,(C$4-(0.1022*LN('Indicator Data'!BZ182)-0.1711))/(C$4-C$3)*10)),IF('Indicator Data'!AL182&gt;C$4,0,IF('Indicator Data'!AL182&lt;C$3,10,(C$4-'Indicator Data'!AL182)/(C$4-C$3)*10))),1)</f>
        <v>3.7</v>
      </c>
      <c r="D182" s="230">
        <f>IF('Indicator Data'!AM182="No data","x",ROUND((IF(LOG('Indicator Data'!AM182*1000)&gt;D$4,10,IF(LOG('Indicator Data'!AM182*1000)&lt;D$3,0,10-(D$4-LOG('Indicator Data'!AM182*1000))/(D$4-D$3)*10))),1))</f>
        <v>0.6</v>
      </c>
      <c r="E182" s="231">
        <f t="shared" si="59"/>
        <v>2.2999999999999998</v>
      </c>
      <c r="F182" s="230" t="str">
        <f>IF('Indicator Data'!AZ182="No data","x",ROUND(IF('Indicator Data'!AZ182&gt;F$4,10,IF('Indicator Data'!AZ182&lt;F$3,0,10-(F$4-'Indicator Data'!AZ182)/(F$4-F$3)*10)),1))</f>
        <v>x</v>
      </c>
      <c r="G182" s="230" t="str">
        <f>IF('Indicator Data'!BA182="No data","x",ROUND(IF('Indicator Data'!BA182&gt;G$4,10,IF('Indicator Data'!BA182&lt;G$3,0,10-(G$4-'Indicator Data'!BA182)/(G$4-G$3)*10)),1))</f>
        <v>x</v>
      </c>
      <c r="H182" s="231" t="str">
        <f t="shared" si="60"/>
        <v>x</v>
      </c>
      <c r="I182" s="232">
        <f>SUM(IF('Indicator Data'!AN182=0,0,'Indicator Data'!AN182),SUM('Indicator Data'!AO182:AP182))</f>
        <v>23.330624999999998</v>
      </c>
      <c r="J182" s="232">
        <f>I182/'Indicator Data'!CA182*1000000</f>
        <v>3.868330562458103</v>
      </c>
      <c r="K182" s="230">
        <f t="shared" si="66"/>
        <v>0.1</v>
      </c>
      <c r="L182" s="230">
        <f>IF('Indicator Data'!AQ182="No data","x",ROUND(IF('Indicator Data'!AQ182&gt;L$4,10,IF('Indicator Data'!AQ182&lt;L$3,0,10-(L$4-'Indicator Data'!AQ182)/(L$4-L$3)*10)),1))</f>
        <v>0</v>
      </c>
      <c r="M182" s="230" t="str">
        <f>IF('Indicator Data'!AR182="No data","x",IF('Indicator Data'!AR182=0,0,ROUND(IF('Indicator Data'!AR182&gt;M$4,10,IF('Indicator Data'!AR182&lt;M$3,0,10-(M$4-'Indicator Data'!AR182)/(M$4-M$3)*10)),1)))</f>
        <v>x</v>
      </c>
      <c r="N182" s="231">
        <f t="shared" si="61"/>
        <v>0.1</v>
      </c>
      <c r="O182" s="233">
        <f t="shared" si="62"/>
        <v>1.6</v>
      </c>
      <c r="P182" s="234">
        <f>IF(AND('Indicator Data'!BE182="No data",'Indicator Data'!BF182="No data"),0,SUM('Indicator Data'!BE182:BG182)/1000)</f>
        <v>4.7E-2</v>
      </c>
      <c r="Q182" s="230">
        <f t="shared" si="67"/>
        <v>0</v>
      </c>
      <c r="R182" s="235">
        <f>P182*1000/'Indicator Data'!CA182</f>
        <v>7.7928275147164228E-6</v>
      </c>
      <c r="S182" s="230">
        <f t="shared" si="68"/>
        <v>0</v>
      </c>
      <c r="T182" s="236">
        <f t="shared" si="63"/>
        <v>0</v>
      </c>
      <c r="U182" s="237" t="str">
        <f>IF('Indicator Data'!AV182="No data","x",ROUND(IF('Indicator Data'!AV182&gt;U$4,10,IF('Indicator Data'!AV182&lt;U$3,0,10-(U$4-'Indicator Data'!AV182)/(U$4-U$3)*10)),1))</f>
        <v>x</v>
      </c>
      <c r="V182" s="237" t="str">
        <f>IF('Indicator Data'!AW182="No data","x",IF('Indicator Data'!AW182=0,0,ROUND(IF('Indicator Data'!AW182&gt;V$4,10,IF('Indicator Data'!AW182&lt;V$3,0,10-(V$4-'Indicator Data'!AW182)/(V$4-V$3)*10)),1)))</f>
        <v>x</v>
      </c>
      <c r="W182" s="230" t="str">
        <f t="shared" si="64"/>
        <v>x</v>
      </c>
      <c r="X182" s="230">
        <f>IF('Indicator Data'!AU182="No data","x",ROUND(IF('Indicator Data'!AU182&gt;X$4,10,IF('Indicator Data'!AU182&lt;X$3,0,10-(X$4-'Indicator Data'!AU182)/(X$4-X$3)*10)),1))</f>
        <v>0.8</v>
      </c>
      <c r="Y182" s="230" t="str">
        <f>IF('Indicator Data'!AX182="No data","x",ROUND(IF('Indicator Data'!AX182&gt;Y$4,10,IF('Indicator Data'!AX182&lt;Y$3,0,10-(Y$4-'Indicator Data'!AX182)/(Y$4-Y$3)*10)),1))</f>
        <v>x</v>
      </c>
      <c r="Z182" s="235">
        <f>IF('Indicator Data'!AY182="No data","x",IF(('Indicator Data'!AY182/'Indicator Data'!CA182)&gt;1,1,IF('Indicator Data'!AY182&gt;'Indicator Data'!AY182,1,'Indicator Data'!AY182/'Indicator Data'!CA182)))</f>
        <v>1.7409508277557967E-5</v>
      </c>
      <c r="AA182" s="230">
        <f t="shared" si="69"/>
        <v>0</v>
      </c>
      <c r="AB182" s="238">
        <f t="shared" si="70"/>
        <v>0.4</v>
      </c>
      <c r="AC182" s="230">
        <f>IF('Indicator Data'!AS182="No data","x",ROUND(IF('Indicator Data'!AS182&gt;AC$4,10,IF('Indicator Data'!AS182&lt;AC$3,0,10-(AC$4-'Indicator Data'!AS182)/(AC$4-AC$3)*10)),1))</f>
        <v>3.2</v>
      </c>
      <c r="AD182" s="230">
        <f>IF('Indicator Data'!AT182="No data","x",ROUND(IF('Indicator Data'!AT182&gt;AD$4,10,IF('Indicator Data'!AT182&lt;AD$3,0,10-(AD$4-'Indicator Data'!AT182)/(AD$4-AD$3)*10)),1))</f>
        <v>0.7</v>
      </c>
      <c r="AE182" s="238">
        <f t="shared" si="65"/>
        <v>2</v>
      </c>
      <c r="AF182" s="234">
        <f>('Indicator Data'!BD182+'Indicator Data'!BC182*0.5+'Indicator Data'!BB182*0.25)/1000</f>
        <v>0</v>
      </c>
      <c r="AG182" s="239">
        <f>AF182*1000/'Indicator Data'!CA182</f>
        <v>0</v>
      </c>
      <c r="AH182" s="238">
        <f t="shared" si="71"/>
        <v>0</v>
      </c>
      <c r="AI182" s="230">
        <f>IF('Indicator Data'!BH182="No data","x",ROUND(IF('Indicator Data'!BH182&lt;$AI$3,10,IF('Indicator Data'!BH182&gt;$AI$4,0,($AI$4-'Indicator Data'!BH182)/($AI$4-$AI$3)*10)),1))</f>
        <v>3.6</v>
      </c>
      <c r="AJ182" s="230">
        <f>IF('Indicator Data'!BI182="No data","x",ROUND(IF('Indicator Data'!BI182&gt;$AJ$4,10,IF('Indicator Data'!BI182&lt;$AJ$3,0,10-($AJ$4-'Indicator Data'!BI182)/($AJ$4-$AJ$3)*10)),1))</f>
        <v>0</v>
      </c>
      <c r="AK182" s="238">
        <f t="shared" si="72"/>
        <v>1.8</v>
      </c>
      <c r="AL182" s="236">
        <f t="shared" si="73"/>
        <v>1.1000000000000001</v>
      </c>
      <c r="AM182" s="240">
        <f t="shared" si="74"/>
        <v>0.6</v>
      </c>
    </row>
    <row r="183" spans="1:39" s="2" customFormat="1">
      <c r="A183" s="205" t="str">
        <f>'Indicator Data'!A183</f>
        <v>Tuvalu</v>
      </c>
      <c r="B183" s="206" t="str">
        <f>'Indicator Data'!B183</f>
        <v>TUV</v>
      </c>
      <c r="C183" s="241">
        <f>ROUND(IF('Indicator Data'!AL183="No data",IF((0.1022*LN('Indicator Data'!BZ183)-0.1711)&gt;C$4,0,IF((0.1022*LN('Indicator Data'!BZ183)-0.1711)&lt;C$3,10,(C$4-(0.1022*LN('Indicator Data'!BZ183)-0.1711))/(C$4-C$3)*10)),IF('Indicator Data'!AL183&gt;C$4,0,IF('Indicator Data'!AL183&lt;C$3,10,(C$4-'Indicator Data'!AL183)/(C$4-C$3)*10))),1)</f>
        <v>4.4000000000000004</v>
      </c>
      <c r="D183" s="230" t="str">
        <f>IF('Indicator Data'!AM183="No data","x",ROUND((IF(LOG('Indicator Data'!AM183*1000)&gt;D$4,10,IF(LOG('Indicator Data'!AM183*1000)&lt;D$3,0,10-(D$4-LOG('Indicator Data'!AM183*1000))/(D$4-D$3)*10))),1))</f>
        <v>x</v>
      </c>
      <c r="E183" s="231">
        <f t="shared" si="59"/>
        <v>4.4000000000000004</v>
      </c>
      <c r="F183" s="230" t="str">
        <f>IF('Indicator Data'!AZ183="No data","x",ROUND(IF('Indicator Data'!AZ183&gt;F$4,10,IF('Indicator Data'!AZ183&lt;F$3,0,10-(F$4-'Indicator Data'!AZ183)/(F$4-F$3)*10)),1))</f>
        <v>x</v>
      </c>
      <c r="G183" s="230">
        <f>IF('Indicator Data'!BA183="No data","x",ROUND(IF('Indicator Data'!BA183&gt;G$4,10,IF('Indicator Data'!BA183&lt;G$3,0,10-(G$4-'Indicator Data'!BA183)/(G$4-G$3)*10)),1))</f>
        <v>3.5</v>
      </c>
      <c r="H183" s="231">
        <f t="shared" si="60"/>
        <v>3.5</v>
      </c>
      <c r="I183" s="232">
        <f>SUM(IF('Indicator Data'!AN183=0,0,'Indicator Data'!AN183),SUM('Indicator Data'!AO183:AP183))</f>
        <v>33.486795999999998</v>
      </c>
      <c r="J183" s="232">
        <f>I183/'Indicator Data'!CA183*1000000</f>
        <v>2839.7893487109905</v>
      </c>
      <c r="K183" s="230">
        <f t="shared" si="66"/>
        <v>10</v>
      </c>
      <c r="L183" s="230">
        <f>IF('Indicator Data'!AQ183="No data","x",ROUND(IF('Indicator Data'!AQ183&gt;L$4,10,IF('Indicator Data'!AQ183&lt;L$3,0,10-(L$4-'Indicator Data'!AQ183)/(L$4-L$3)*10)),1))</f>
        <v>10</v>
      </c>
      <c r="M183" s="230">
        <f>IF('Indicator Data'!AR183="No data","x",IF('Indicator Data'!AR183=0,0,ROUND(IF('Indicator Data'!AR183&gt;M$4,10,IF('Indicator Data'!AR183&lt;M$3,0,10-(M$4-'Indicator Data'!AR183)/(M$4-M$3)*10)),1)))</f>
        <v>0</v>
      </c>
      <c r="N183" s="231">
        <f t="shared" si="61"/>
        <v>6.7</v>
      </c>
      <c r="O183" s="233">
        <f t="shared" si="62"/>
        <v>4.8</v>
      </c>
      <c r="P183" s="234">
        <f>IF(AND('Indicator Data'!BE183="No data",'Indicator Data'!BF183="No data"),0,SUM('Indicator Data'!BE183:BG183)/1000)</f>
        <v>0</v>
      </c>
      <c r="Q183" s="230">
        <f t="shared" si="67"/>
        <v>0</v>
      </c>
      <c r="R183" s="235">
        <f>P183*1000/'Indicator Data'!CA183</f>
        <v>0</v>
      </c>
      <c r="S183" s="230">
        <f t="shared" si="68"/>
        <v>0</v>
      </c>
      <c r="T183" s="236">
        <f t="shared" si="63"/>
        <v>0</v>
      </c>
      <c r="U183" s="237" t="str">
        <f>IF('Indicator Data'!AV183="No data","x",ROUND(IF('Indicator Data'!AV183&gt;U$4,10,IF('Indicator Data'!AV183&lt;U$3,0,10-(U$4-'Indicator Data'!AV183)/(U$4-U$3)*10)),1))</f>
        <v>x</v>
      </c>
      <c r="V183" s="237" t="str">
        <f>IF('Indicator Data'!AW183="No data","x",IF('Indicator Data'!AW183=0,0,ROUND(IF('Indicator Data'!AW183&gt;V$4,10,IF('Indicator Data'!AW183&lt;V$3,0,10-(V$4-'Indicator Data'!AW183)/(V$4-V$3)*10)),1)))</f>
        <v>x</v>
      </c>
      <c r="W183" s="230" t="str">
        <f t="shared" si="64"/>
        <v>x</v>
      </c>
      <c r="X183" s="230">
        <f>IF('Indicator Data'!AU183="No data","x",ROUND(IF('Indicator Data'!AU183&gt;X$4,10,IF('Indicator Data'!AU183&lt;X$3,0,10-(X$4-'Indicator Data'!AU183)/(X$4-X$3)*10)),1))</f>
        <v>5.4</v>
      </c>
      <c r="Y183" s="230" t="str">
        <f>IF('Indicator Data'!AX183="No data","x",ROUND(IF('Indicator Data'!AX183&gt;Y$4,10,IF('Indicator Data'!AX183&lt;Y$3,0,10-(Y$4-'Indicator Data'!AX183)/(Y$4-Y$3)*10)),1))</f>
        <v>x</v>
      </c>
      <c r="Z183" s="235">
        <f>IF('Indicator Data'!AY183="No data","x",IF(('Indicator Data'!AY183/'Indicator Data'!CA183)&gt;1,1,IF('Indicator Data'!AY183&gt;'Indicator Data'!AY183,1,'Indicator Data'!AY183/'Indicator Data'!CA183)))</f>
        <v>0.97523744911804611</v>
      </c>
      <c r="AA183" s="230">
        <f t="shared" si="69"/>
        <v>10</v>
      </c>
      <c r="AB183" s="238">
        <f t="shared" si="70"/>
        <v>7.7</v>
      </c>
      <c r="AC183" s="230">
        <f>IF('Indicator Data'!AS183="No data","x",ROUND(IF('Indicator Data'!AS183&gt;AC$4,10,IF('Indicator Data'!AS183&lt;AC$3,0,10-(AC$4-'Indicator Data'!AS183)/(AC$4-AC$3)*10)),1))</f>
        <v>1.8</v>
      </c>
      <c r="AD183" s="230" t="str">
        <f>IF('Indicator Data'!AT183="No data","x",ROUND(IF('Indicator Data'!AT183&gt;AD$4,10,IF('Indicator Data'!AT183&lt;AD$3,0,10-(AD$4-'Indicator Data'!AT183)/(AD$4-AD$3)*10)),1))</f>
        <v>x</v>
      </c>
      <c r="AE183" s="238">
        <f t="shared" si="65"/>
        <v>1.8</v>
      </c>
      <c r="AF183" s="234">
        <f>('Indicator Data'!BD183+'Indicator Data'!BC183*0.5+'Indicator Data'!BB183*0.25)/1000</f>
        <v>2.75</v>
      </c>
      <c r="AG183" s="239">
        <f>AF183*1000/'Indicator Data'!CA183</f>
        <v>0.2332089552238806</v>
      </c>
      <c r="AH183" s="238">
        <f t="shared" si="71"/>
        <v>10</v>
      </c>
      <c r="AI183" s="230">
        <f>IF('Indicator Data'!BH183="No data","x",ROUND(IF('Indicator Data'!BH183&lt;$AI$3,10,IF('Indicator Data'!BH183&gt;$AI$4,0,($AI$4-'Indicator Data'!BH183)/($AI$4-$AI$3)*10)),1))</f>
        <v>8.4</v>
      </c>
      <c r="AJ183" s="230">
        <f>IF('Indicator Data'!BI183="No data","x",ROUND(IF('Indicator Data'!BI183&gt;$AJ$4,10,IF('Indicator Data'!BI183&lt;$AJ$3,0,10-($AJ$4-'Indicator Data'!BI183)/($AJ$4-$AJ$3)*10)),1))</f>
        <v>0</v>
      </c>
      <c r="AK183" s="238">
        <f t="shared" si="72"/>
        <v>4.2</v>
      </c>
      <c r="AL183" s="236">
        <f t="shared" si="73"/>
        <v>7.2</v>
      </c>
      <c r="AM183" s="240">
        <f t="shared" si="74"/>
        <v>4.5</v>
      </c>
    </row>
    <row r="184" spans="1:39" s="2" customFormat="1">
      <c r="A184" s="205" t="str">
        <f>'Indicator Data'!A184</f>
        <v>Uganda</v>
      </c>
      <c r="B184" s="206" t="str">
        <f>'Indicator Data'!B184</f>
        <v>UGA</v>
      </c>
      <c r="C184" s="241">
        <f>ROUND(IF('Indicator Data'!AL184="No data",IF((0.1022*LN('Indicator Data'!BZ184)-0.1711)&gt;C$4,0,IF((0.1022*LN('Indicator Data'!BZ184)-0.1711)&lt;C$3,10,(C$4-(0.1022*LN('Indicator Data'!BZ184)-0.1711))/(C$4-C$3)*10)),IF('Indicator Data'!AL184&gt;C$4,0,IF('Indicator Data'!AL184&lt;C$3,10,(C$4-'Indicator Data'!AL184)/(C$4-C$3)*10))),1)</f>
        <v>7.1</v>
      </c>
      <c r="D184" s="230">
        <f>IF('Indicator Data'!AM184="No data","x",ROUND((IF(LOG('Indicator Data'!AM184*1000)&gt;D$4,10,IF(LOG('Indicator Data'!AM184*1000)&lt;D$3,0,10-(D$4-LOG('Indicator Data'!AM184*1000))/(D$4-D$3)*10))),1))</f>
        <v>9</v>
      </c>
      <c r="E184" s="231">
        <f t="shared" si="59"/>
        <v>8.1999999999999993</v>
      </c>
      <c r="F184" s="230">
        <f>IF('Indicator Data'!AZ184="No data","x",ROUND(IF('Indicator Data'!AZ184&gt;F$4,10,IF('Indicator Data'!AZ184&lt;F$3,0,10-(F$4-'Indicator Data'!AZ184)/(F$4-F$3)*10)),1))</f>
        <v>7.1</v>
      </c>
      <c r="G184" s="230">
        <f>IF('Indicator Data'!BA184="No data","x",ROUND(IF('Indicator Data'!BA184&gt;G$4,10,IF('Indicator Data'!BA184&lt;G$3,0,10-(G$4-'Indicator Data'!BA184)/(G$4-G$3)*10)),1))</f>
        <v>4.4000000000000004</v>
      </c>
      <c r="H184" s="231">
        <f t="shared" si="60"/>
        <v>5.8</v>
      </c>
      <c r="I184" s="232">
        <f>SUM(IF('Indicator Data'!AN184=0,0,'Indicator Data'!AN184),SUM('Indicator Data'!AO184:AP184))</f>
        <v>3013.531759</v>
      </c>
      <c r="J184" s="232">
        <f>I184/'Indicator Data'!CA184*1000000</f>
        <v>65.882507138016223</v>
      </c>
      <c r="K184" s="230">
        <f t="shared" si="66"/>
        <v>1.3</v>
      </c>
      <c r="L184" s="230">
        <f>IF('Indicator Data'!AQ184="No data","x",ROUND(IF('Indicator Data'!AQ184&gt;L$4,10,IF('Indicator Data'!AQ184&lt;L$3,0,10-(L$4-'Indicator Data'!AQ184)/(L$4-L$3)*10)),1))</f>
        <v>4.0999999999999996</v>
      </c>
      <c r="M184" s="230">
        <f>IF('Indicator Data'!AR184="No data","x",IF('Indicator Data'!AR184=0,0,ROUND(IF('Indicator Data'!AR184&gt;M$4,10,IF('Indicator Data'!AR184&lt;M$3,0,10-(M$4-'Indicator Data'!AR184)/(M$4-M$3)*10)),1)))</f>
        <v>0.9</v>
      </c>
      <c r="N184" s="231">
        <f t="shared" si="61"/>
        <v>2.1</v>
      </c>
      <c r="O184" s="233">
        <f t="shared" si="62"/>
        <v>6.1</v>
      </c>
      <c r="P184" s="234">
        <f>IF(AND('Indicator Data'!BE184="No data",'Indicator Data'!BF184="No data"),0,SUM('Indicator Data'!BE184:BG184)/1000)</f>
        <v>1499.5809999999999</v>
      </c>
      <c r="Q184" s="230">
        <f t="shared" si="67"/>
        <v>10</v>
      </c>
      <c r="R184" s="235">
        <f>P184*1000/'Indicator Data'!CA184</f>
        <v>3.2784176122078658E-2</v>
      </c>
      <c r="S184" s="230">
        <f t="shared" si="68"/>
        <v>7.5</v>
      </c>
      <c r="T184" s="236">
        <f t="shared" si="63"/>
        <v>8.8000000000000007</v>
      </c>
      <c r="U184" s="237">
        <f>IF('Indicator Data'!AV184="No data","x",ROUND(IF('Indicator Data'!AV184&gt;U$4,10,IF('Indicator Data'!AV184&lt;U$3,0,10-(U$4-'Indicator Data'!AV184)/(U$4-U$3)*10)),1))</f>
        <v>10</v>
      </c>
      <c r="V184" s="237">
        <f>IF('Indicator Data'!AW184="No data","x",IF('Indicator Data'!AW184=0,0,ROUND(IF('Indicator Data'!AW184&gt;V$4,10,IF('Indicator Data'!AW184&lt;V$3,0,10-(V$4-'Indicator Data'!AW184)/(V$4-V$3)*10)),1)))</f>
        <v>8.6999999999999993</v>
      </c>
      <c r="W184" s="230">
        <f t="shared" si="64"/>
        <v>9.35</v>
      </c>
      <c r="X184" s="230">
        <f>IF('Indicator Data'!AU184="No data","x",ROUND(IF('Indicator Data'!AU184&gt;X$4,10,IF('Indicator Data'!AU184&lt;X$3,0,10-(X$4-'Indicator Data'!AU184)/(X$4-X$3)*10)),1))</f>
        <v>3.6</v>
      </c>
      <c r="Y184" s="230">
        <f>IF('Indicator Data'!AX184="No data","x",ROUND(IF('Indicator Data'!AX184&gt;Y$4,10,IF('Indicator Data'!AX184&lt;Y$3,0,10-(Y$4-'Indicator Data'!AX184)/(Y$4-Y$3)*10)),1))</f>
        <v>7.2</v>
      </c>
      <c r="Z184" s="235">
        <f>IF('Indicator Data'!AY184="No data","x",IF(('Indicator Data'!AY184/'Indicator Data'!CA184)&gt;1,1,IF('Indicator Data'!AY184&gt;'Indicator Data'!AY184,1,'Indicator Data'!AY184/'Indicator Data'!CA184)))</f>
        <v>0.53868509652172014</v>
      </c>
      <c r="AA184" s="230">
        <f t="shared" si="69"/>
        <v>6</v>
      </c>
      <c r="AB184" s="238">
        <f t="shared" si="70"/>
        <v>6.5</v>
      </c>
      <c r="AC184" s="230">
        <f>IF('Indicator Data'!AS184="No data","x",ROUND(IF('Indicator Data'!AS184&gt;AC$4,10,IF('Indicator Data'!AS184&lt;AC$3,0,10-(AC$4-'Indicator Data'!AS184)/(AC$4-AC$3)*10)),1))</f>
        <v>3.5</v>
      </c>
      <c r="AD184" s="230">
        <f>IF('Indicator Data'!AT184="No data","x",ROUND(IF('Indicator Data'!AT184&gt;AD$4,10,IF('Indicator Data'!AT184&lt;AD$3,0,10-(AD$4-'Indicator Data'!AT184)/(AD$4-AD$3)*10)),1))</f>
        <v>2.2999999999999998</v>
      </c>
      <c r="AE184" s="238">
        <f t="shared" si="65"/>
        <v>2.9</v>
      </c>
      <c r="AF184" s="234">
        <f>('Indicator Data'!BD184+'Indicator Data'!BC184*0.5+'Indicator Data'!BB184*0.25)/1000</f>
        <v>197.62225000000001</v>
      </c>
      <c r="AG184" s="239">
        <f>AF184*1000/'Indicator Data'!CA184</f>
        <v>4.320461948798671E-3</v>
      </c>
      <c r="AH184" s="238">
        <f t="shared" si="71"/>
        <v>0.4</v>
      </c>
      <c r="AI184" s="230">
        <f>IF('Indicator Data'!BH184="No data","x",ROUND(IF('Indicator Data'!BH184&lt;$AI$3,10,IF('Indicator Data'!BH184&gt;$AI$4,0,($AI$4-'Indicator Data'!BH184)/($AI$4-$AI$3)*10)),1))</f>
        <v>7.3</v>
      </c>
      <c r="AJ184" s="230">
        <f>IF('Indicator Data'!BI184="No data","x",ROUND(IF('Indicator Data'!BI184&gt;$AJ$4,10,IF('Indicator Data'!BI184&lt;$AJ$3,0,10-($AJ$4-'Indicator Data'!BI184)/($AJ$4-$AJ$3)*10)),1))</f>
        <v>7.2</v>
      </c>
      <c r="AK184" s="238">
        <f t="shared" si="72"/>
        <v>7.3</v>
      </c>
      <c r="AL184" s="236">
        <f t="shared" si="73"/>
        <v>4.8</v>
      </c>
      <c r="AM184" s="240">
        <f t="shared" si="74"/>
        <v>7.3</v>
      </c>
    </row>
    <row r="185" spans="1:39" s="2" customFormat="1">
      <c r="A185" s="205" t="str">
        <f>'Indicator Data'!A185</f>
        <v>Ukraine</v>
      </c>
      <c r="B185" s="206" t="str">
        <f>'Indicator Data'!B185</f>
        <v>UKR</v>
      </c>
      <c r="C185" s="241">
        <f>ROUND(IF('Indicator Data'!AL185="No data",IF((0.1022*LN('Indicator Data'!BZ185)-0.1711)&gt;C$4,0,IF((0.1022*LN('Indicator Data'!BZ185)-0.1711)&lt;C$3,10,(C$4-(0.1022*LN('Indicator Data'!BZ185)-0.1711))/(C$4-C$3)*10)),IF('Indicator Data'!AL185&gt;C$4,0,IF('Indicator Data'!AL185&lt;C$3,10,(C$4-'Indicator Data'!AL185)/(C$4-C$3)*10))),1)</f>
        <v>2.4</v>
      </c>
      <c r="D185" s="230">
        <f>IF('Indicator Data'!AM185="No data","x",ROUND((IF(LOG('Indicator Data'!AM185*1000)&gt;D$4,10,IF(LOG('Indicator Data'!AM185*1000)&lt;D$3,0,10-(D$4-LOG('Indicator Data'!AM185*1000))/(D$4-D$3)*10))),1))</f>
        <v>0</v>
      </c>
      <c r="E185" s="231">
        <f t="shared" si="59"/>
        <v>1.3</v>
      </c>
      <c r="F185" s="230">
        <f>IF('Indicator Data'!AZ185="No data","x",ROUND(IF('Indicator Data'!AZ185&gt;F$4,10,IF('Indicator Data'!AZ185&lt;F$3,0,10-(F$4-'Indicator Data'!AZ185)/(F$4-F$3)*10)),1))</f>
        <v>3.1</v>
      </c>
      <c r="G185" s="230">
        <f>IF('Indicator Data'!BA185="No data","x",ROUND(IF('Indicator Data'!BA185&gt;G$4,10,IF('Indicator Data'!BA185&lt;G$3,0,10-(G$4-'Indicator Data'!BA185)/(G$4-G$3)*10)),1))</f>
        <v>0.4</v>
      </c>
      <c r="H185" s="231">
        <f t="shared" si="60"/>
        <v>1.8</v>
      </c>
      <c r="I185" s="232">
        <f>SUM(IF('Indicator Data'!AN185=0,0,'Indicator Data'!AN185),SUM('Indicator Data'!AO185:AP185))</f>
        <v>1840.9891130000001</v>
      </c>
      <c r="J185" s="232">
        <f>I185/'Indicator Data'!CA185*1000000</f>
        <v>42.095377920749968</v>
      </c>
      <c r="K185" s="230">
        <f t="shared" si="66"/>
        <v>0.8</v>
      </c>
      <c r="L185" s="230">
        <f>IF('Indicator Data'!AQ185="No data","x",ROUND(IF('Indicator Data'!AQ185&gt;L$4,10,IF('Indicator Data'!AQ185&lt;L$3,0,10-(L$4-'Indicator Data'!AQ185)/(L$4-L$3)*10)),1))</f>
        <v>0.5</v>
      </c>
      <c r="M185" s="230">
        <f>IF('Indicator Data'!AR185="No data","x",IF('Indicator Data'!AR185=0,0,ROUND(IF('Indicator Data'!AR185&gt;M$4,10,IF('Indicator Data'!AR185&lt;M$3,0,10-(M$4-'Indicator Data'!AR185)/(M$4-M$3)*10)),1)))</f>
        <v>3.2</v>
      </c>
      <c r="N185" s="231">
        <f t="shared" si="61"/>
        <v>1.5</v>
      </c>
      <c r="O185" s="233">
        <f t="shared" si="62"/>
        <v>1.5</v>
      </c>
      <c r="P185" s="234">
        <f>IF(AND('Indicator Data'!BE185="No data",'Indicator Data'!BF185="No data"),0,SUM('Indicator Data'!BE185:BG185)/1000)</f>
        <v>738.63800000000003</v>
      </c>
      <c r="Q185" s="230">
        <f t="shared" si="67"/>
        <v>9.6</v>
      </c>
      <c r="R185" s="235">
        <f>P185*1000/'Indicator Data'!CA185</f>
        <v>1.6889424025956699E-2</v>
      </c>
      <c r="S185" s="230">
        <f t="shared" si="68"/>
        <v>6.4</v>
      </c>
      <c r="T185" s="236">
        <f t="shared" si="63"/>
        <v>8</v>
      </c>
      <c r="U185" s="237">
        <f>IF('Indicator Data'!AV185="No data","x",ROUND(IF('Indicator Data'!AV185&gt;U$4,10,IF('Indicator Data'!AV185&lt;U$3,0,10-(U$4-'Indicator Data'!AV185)/(U$4-U$3)*10)),1))</f>
        <v>2</v>
      </c>
      <c r="V185" s="237">
        <f>IF('Indicator Data'!AW185="No data","x",IF('Indicator Data'!AW185=0,0,ROUND(IF('Indicator Data'!AW185&gt;V$4,10,IF('Indicator Data'!AW185&lt;V$3,0,10-(V$4-'Indicator Data'!AW185)/(V$4-V$3)*10)),1)))</f>
        <v>1.9</v>
      </c>
      <c r="W185" s="230">
        <f t="shared" si="64"/>
        <v>1.95</v>
      </c>
      <c r="X185" s="230">
        <f>IF('Indicator Data'!AU185="No data","x",ROUND(IF('Indicator Data'!AU185&gt;X$4,10,IF('Indicator Data'!AU185&lt;X$3,0,10-(X$4-'Indicator Data'!AU185)/(X$4-X$3)*10)),1))</f>
        <v>1.4</v>
      </c>
      <c r="Y185" s="230" t="str">
        <f>IF('Indicator Data'!AX185="No data","x",ROUND(IF('Indicator Data'!AX185&gt;Y$4,10,IF('Indicator Data'!AX185&lt;Y$3,0,10-(Y$4-'Indicator Data'!AX185)/(Y$4-Y$3)*10)),1))</f>
        <v>x</v>
      </c>
      <c r="Z185" s="235">
        <f>IF('Indicator Data'!AY185="No data","x",IF(('Indicator Data'!AY185/'Indicator Data'!CA185)&gt;1,1,IF('Indicator Data'!AY185&gt;'Indicator Data'!AY185,1,'Indicator Data'!AY185/'Indicator Data'!CA185)))</f>
        <v>0</v>
      </c>
      <c r="AA185" s="230">
        <f t="shared" si="69"/>
        <v>0</v>
      </c>
      <c r="AB185" s="238">
        <f t="shared" si="70"/>
        <v>1.1000000000000001</v>
      </c>
      <c r="AC185" s="230">
        <f>IF('Indicator Data'!AS185="No data","x",ROUND(IF('Indicator Data'!AS185&gt;AC$4,10,IF('Indicator Data'!AS185&lt;AC$3,0,10-(AC$4-'Indicator Data'!AS185)/(AC$4-AC$3)*10)),1))</f>
        <v>0.6</v>
      </c>
      <c r="AD185" s="230" t="str">
        <f>IF('Indicator Data'!AT185="No data","x",ROUND(IF('Indicator Data'!AT185&gt;AD$4,10,IF('Indicator Data'!AT185&lt;AD$3,0,10-(AD$4-'Indicator Data'!AT185)/(AD$4-AD$3)*10)),1))</f>
        <v>x</v>
      </c>
      <c r="AE185" s="238">
        <f t="shared" si="65"/>
        <v>0.6</v>
      </c>
      <c r="AF185" s="234">
        <f>('Indicator Data'!BD185+'Indicator Data'!BC185*0.5+'Indicator Data'!BB185*0.25)/1000</f>
        <v>30.184000000000001</v>
      </c>
      <c r="AG185" s="239">
        <f>AF185*1000/'Indicator Data'!CA185</f>
        <v>6.9017620918430543E-4</v>
      </c>
      <c r="AH185" s="238">
        <f t="shared" si="71"/>
        <v>0.1</v>
      </c>
      <c r="AI185" s="230">
        <f>IF('Indicator Data'!BH185="No data","x",ROUND(IF('Indicator Data'!BH185&lt;$AI$3,10,IF('Indicator Data'!BH185&gt;$AI$4,0,($AI$4-'Indicator Data'!BH185)/($AI$4-$AI$3)*10)),1))</f>
        <v>3.3</v>
      </c>
      <c r="AJ185" s="230">
        <f>IF('Indicator Data'!BI185="No data","x",ROUND(IF('Indicator Data'!BI185&gt;$AJ$4,10,IF('Indicator Data'!BI185&lt;$AJ$3,0,10-($AJ$4-'Indicator Data'!BI185)/($AJ$4-$AJ$3)*10)),1))</f>
        <v>0</v>
      </c>
      <c r="AK185" s="238">
        <f t="shared" si="72"/>
        <v>1.7</v>
      </c>
      <c r="AL185" s="236">
        <f t="shared" si="73"/>
        <v>0.9</v>
      </c>
      <c r="AM185" s="240">
        <f t="shared" si="74"/>
        <v>5.5</v>
      </c>
    </row>
    <row r="186" spans="1:39" s="2" customFormat="1">
      <c r="A186" s="205" t="str">
        <f>'Indicator Data'!A186</f>
        <v>United Arab Emirates</v>
      </c>
      <c r="B186" s="206" t="str">
        <f>'Indicator Data'!B186</f>
        <v>ARE</v>
      </c>
      <c r="C186" s="241">
        <f>ROUND(IF('Indicator Data'!AL186="No data",IF((0.1022*LN('Indicator Data'!BZ186)-0.1711)&gt;C$4,0,IF((0.1022*LN('Indicator Data'!BZ186)-0.1711)&lt;C$3,10,(C$4-(0.1022*LN('Indicator Data'!BZ186)-0.1711))/(C$4-C$3)*10)),IF('Indicator Data'!AL186&gt;C$4,0,IF('Indicator Data'!AL186&lt;C$3,10,(C$4-'Indicator Data'!AL186)/(C$4-C$3)*10))),1)</f>
        <v>0.2</v>
      </c>
      <c r="D186" s="230" t="str">
        <f>IF('Indicator Data'!AM186="No data","x",ROUND((IF(LOG('Indicator Data'!AM186*1000)&gt;D$4,10,IF(LOG('Indicator Data'!AM186*1000)&lt;D$3,0,10-(D$4-LOG('Indicator Data'!AM186*1000))/(D$4-D$3)*10))),1))</f>
        <v>x</v>
      </c>
      <c r="E186" s="231">
        <f t="shared" si="59"/>
        <v>0.2</v>
      </c>
      <c r="F186" s="230">
        <f>IF('Indicator Data'!AZ186="No data","x",ROUND(IF('Indicator Data'!AZ186&gt;F$4,10,IF('Indicator Data'!AZ186&lt;F$3,0,10-(F$4-'Indicator Data'!AZ186)/(F$4-F$3)*10)),1))</f>
        <v>1.1000000000000001</v>
      </c>
      <c r="G186" s="230">
        <f>IF('Indicator Data'!BA186="No data","x",ROUND(IF('Indicator Data'!BA186&gt;G$4,10,IF('Indicator Data'!BA186&lt;G$3,0,10-(G$4-'Indicator Data'!BA186)/(G$4-G$3)*10)),1))</f>
        <v>0.3</v>
      </c>
      <c r="H186" s="231">
        <f t="shared" si="60"/>
        <v>0.7</v>
      </c>
      <c r="I186" s="232">
        <f>SUM(IF('Indicator Data'!AN186=0,0,'Indicator Data'!AN186),SUM('Indicator Data'!AO186:AP186))</f>
        <v>-26.365372000000001</v>
      </c>
      <c r="J186" s="232">
        <f>I186/'Indicator Data'!CA186*1000000</f>
        <v>-2.6657538623311492</v>
      </c>
      <c r="K186" s="230">
        <f t="shared" si="66"/>
        <v>0</v>
      </c>
      <c r="L186" s="230" t="str">
        <f>IF('Indicator Data'!AQ186="No data","x",ROUND(IF('Indicator Data'!AQ186&gt;L$4,10,IF('Indicator Data'!AQ186&lt;L$3,0,10-(L$4-'Indicator Data'!AQ186)/(L$4-L$3)*10)),1))</f>
        <v>x</v>
      </c>
      <c r="M186" s="230" t="str">
        <f>IF('Indicator Data'!AR186="No data","x",IF('Indicator Data'!AR186=0,0,ROUND(IF('Indicator Data'!AR186&gt;M$4,10,IF('Indicator Data'!AR186&lt;M$3,0,10-(M$4-'Indicator Data'!AR186)/(M$4-M$3)*10)),1)))</f>
        <v>x</v>
      </c>
      <c r="N186" s="231">
        <f t="shared" si="61"/>
        <v>0</v>
      </c>
      <c r="O186" s="233">
        <f t="shared" si="62"/>
        <v>0.3</v>
      </c>
      <c r="P186" s="234">
        <f>IF(AND('Indicator Data'!BE186="No data",'Indicator Data'!BF186="No data"),0,SUM('Indicator Data'!BE186:BG186)/1000)</f>
        <v>8.5589999999999993</v>
      </c>
      <c r="Q186" s="230">
        <f t="shared" si="67"/>
        <v>3.1</v>
      </c>
      <c r="R186" s="235">
        <f>P186*1000/'Indicator Data'!CA186</f>
        <v>8.6538461538461541E-4</v>
      </c>
      <c r="S186" s="230">
        <f t="shared" si="68"/>
        <v>3.1</v>
      </c>
      <c r="T186" s="236">
        <f t="shared" si="63"/>
        <v>3.1</v>
      </c>
      <c r="U186" s="237" t="str">
        <f>IF('Indicator Data'!AV186="No data","x",ROUND(IF('Indicator Data'!AV186&gt;U$4,10,IF('Indicator Data'!AV186&lt;U$3,0,10-(U$4-'Indicator Data'!AV186)/(U$4-U$3)*10)),1))</f>
        <v>x</v>
      </c>
      <c r="V186" s="237" t="str">
        <f>IF('Indicator Data'!AW186="No data","x",IF('Indicator Data'!AW186=0,0,ROUND(IF('Indicator Data'!AW186&gt;V$4,10,IF('Indicator Data'!AW186&lt;V$3,0,10-(V$4-'Indicator Data'!AW186)/(V$4-V$3)*10)),1)))</f>
        <v>x</v>
      </c>
      <c r="W186" s="230" t="str">
        <f t="shared" si="64"/>
        <v>x</v>
      </c>
      <c r="X186" s="230">
        <f>IF('Indicator Data'!AU186="No data","x",ROUND(IF('Indicator Data'!AU186&gt;X$4,10,IF('Indicator Data'!AU186&lt;X$3,0,10-(X$4-'Indicator Data'!AU186)/(X$4-X$3)*10)),1))</f>
        <v>0</v>
      </c>
      <c r="Y186" s="230" t="str">
        <f>IF('Indicator Data'!AX186="No data","x",ROUND(IF('Indicator Data'!AX186&gt;Y$4,10,IF('Indicator Data'!AX186&lt;Y$3,0,10-(Y$4-'Indicator Data'!AX186)/(Y$4-Y$3)*10)),1))</f>
        <v>x</v>
      </c>
      <c r="Z186" s="235">
        <f>IF('Indicator Data'!AY186="No data","x",IF(('Indicator Data'!AY186/'Indicator Data'!CA186)&gt;1,1,IF('Indicator Data'!AY186&gt;'Indicator Data'!AY186,1,'Indicator Data'!AY186/'Indicator Data'!CA186)))</f>
        <v>5.560947989970072E-6</v>
      </c>
      <c r="AA186" s="230">
        <f t="shared" si="69"/>
        <v>0</v>
      </c>
      <c r="AB186" s="238">
        <f t="shared" si="70"/>
        <v>0</v>
      </c>
      <c r="AC186" s="230">
        <f>IF('Indicator Data'!AS186="No data","x",ROUND(IF('Indicator Data'!AS186&gt;AC$4,10,IF('Indicator Data'!AS186&lt;AC$3,0,10-(AC$4-'Indicator Data'!AS186)/(AC$4-AC$3)*10)),1))</f>
        <v>0.6</v>
      </c>
      <c r="AD186" s="230" t="str">
        <f>IF('Indicator Data'!AT186="No data","x",ROUND(IF('Indicator Data'!AT186&gt;AD$4,10,IF('Indicator Data'!AT186&lt;AD$3,0,10-(AD$4-'Indicator Data'!AT186)/(AD$4-AD$3)*10)),1))</f>
        <v>x</v>
      </c>
      <c r="AE186" s="238">
        <f t="shared" si="65"/>
        <v>0.6</v>
      </c>
      <c r="AF186" s="234">
        <f>('Indicator Data'!BD186+'Indicator Data'!BC186*0.5+'Indicator Data'!BB186*0.25)/1000</f>
        <v>0</v>
      </c>
      <c r="AG186" s="239">
        <f>AF186*1000/'Indicator Data'!CA186</f>
        <v>0</v>
      </c>
      <c r="AH186" s="238">
        <f t="shared" si="71"/>
        <v>0</v>
      </c>
      <c r="AI186" s="230">
        <f>IF('Indicator Data'!BH186="No data","x",ROUND(IF('Indicator Data'!BH186&lt;$AI$3,10,IF('Indicator Data'!BH186&gt;$AI$4,0,($AI$4-'Indicator Data'!BH186)/($AI$4-$AI$3)*10)),1))</f>
        <v>3.5</v>
      </c>
      <c r="AJ186" s="230">
        <f>IF('Indicator Data'!BI186="No data","x",ROUND(IF('Indicator Data'!BI186&gt;$AJ$4,10,IF('Indicator Data'!BI186&lt;$AJ$3,0,10-($AJ$4-'Indicator Data'!BI186)/($AJ$4-$AJ$3)*10)),1))</f>
        <v>0</v>
      </c>
      <c r="AK186" s="238">
        <f t="shared" si="72"/>
        <v>1.8</v>
      </c>
      <c r="AL186" s="236">
        <f t="shared" si="73"/>
        <v>0.6</v>
      </c>
      <c r="AM186" s="240">
        <f t="shared" si="74"/>
        <v>1.9</v>
      </c>
    </row>
    <row r="187" spans="1:39" s="2" customFormat="1">
      <c r="A187" s="205" t="str">
        <f>'Indicator Data'!A187</f>
        <v>United Kingdom</v>
      </c>
      <c r="B187" s="206" t="str">
        <f>'Indicator Data'!B187</f>
        <v>GBR</v>
      </c>
      <c r="C187" s="241">
        <f>ROUND(IF('Indicator Data'!AL187="No data",IF((0.1022*LN('Indicator Data'!BZ187)-0.1711)&gt;C$4,0,IF((0.1022*LN('Indicator Data'!BZ187)-0.1711)&lt;C$3,10,(C$4-(0.1022*LN('Indicator Data'!BZ187)-0.1711))/(C$4-C$3)*10)),IF('Indicator Data'!AL187&gt;C$4,0,IF('Indicator Data'!AL187&lt;C$3,10,(C$4-'Indicator Data'!AL187)/(C$4-C$3)*10))),1)</f>
        <v>0</v>
      </c>
      <c r="D187" s="230" t="str">
        <f>IF('Indicator Data'!AM187="No data","x",ROUND((IF(LOG('Indicator Data'!AM187*1000)&gt;D$4,10,IF(LOG('Indicator Data'!AM187*1000)&lt;D$3,0,10-(D$4-LOG('Indicator Data'!AM187*1000))/(D$4-D$3)*10))),1))</f>
        <v>x</v>
      </c>
      <c r="E187" s="231">
        <f t="shared" si="59"/>
        <v>0</v>
      </c>
      <c r="F187" s="230">
        <f>IF('Indicator Data'!AZ187="No data","x",ROUND(IF('Indicator Data'!AZ187&gt;F$4,10,IF('Indicator Data'!AZ187&lt;F$3,0,10-(F$4-'Indicator Data'!AZ187)/(F$4-F$3)*10)),1))</f>
        <v>1.6</v>
      </c>
      <c r="G187" s="230">
        <f>IF('Indicator Data'!BA187="No data","x",ROUND(IF('Indicator Data'!BA187&gt;G$4,10,IF('Indicator Data'!BA187&lt;G$3,0,10-(G$4-'Indicator Data'!BA187)/(G$4-G$3)*10)),1))</f>
        <v>2.5</v>
      </c>
      <c r="H187" s="231">
        <f t="shared" si="60"/>
        <v>2.1</v>
      </c>
      <c r="I187" s="232">
        <f>SUM(IF('Indicator Data'!AN187=0,0,'Indicator Data'!AN187),SUM('Indicator Data'!AO187:AP187))</f>
        <v>-0.22328300000000001</v>
      </c>
      <c r="J187" s="232">
        <f>I187/'Indicator Data'!CA187*1000000</f>
        <v>-3.289087394214572E-3</v>
      </c>
      <c r="K187" s="230">
        <f t="shared" si="66"/>
        <v>0</v>
      </c>
      <c r="L187" s="230" t="str">
        <f>IF('Indicator Data'!AQ187="No data","x",ROUND(IF('Indicator Data'!AQ187&gt;L$4,10,IF('Indicator Data'!AQ187&lt;L$3,0,10-(L$4-'Indicator Data'!AQ187)/(L$4-L$3)*10)),1))</f>
        <v>x</v>
      </c>
      <c r="M187" s="230">
        <f>IF('Indicator Data'!AR187="No data","x",IF('Indicator Data'!AR187=0,0,ROUND(IF('Indicator Data'!AR187&gt;M$4,10,IF('Indicator Data'!AR187&lt;M$3,0,10-(M$4-'Indicator Data'!AR187)/(M$4-M$3)*10)),1)))</f>
        <v>0</v>
      </c>
      <c r="N187" s="231">
        <f t="shared" si="61"/>
        <v>0</v>
      </c>
      <c r="O187" s="233">
        <f t="shared" si="62"/>
        <v>0.5</v>
      </c>
      <c r="P187" s="234">
        <f>IF(AND('Indicator Data'!BE187="No data",'Indicator Data'!BF187="No data"),0,SUM('Indicator Data'!BE187:BG187)/1000)</f>
        <v>209.59399999999999</v>
      </c>
      <c r="Q187" s="230">
        <f t="shared" si="67"/>
        <v>7.7</v>
      </c>
      <c r="R187" s="235">
        <f>P187*1000/'Indicator Data'!CA187</f>
        <v>3.0874405275054927E-3</v>
      </c>
      <c r="S187" s="230">
        <f t="shared" si="68"/>
        <v>4.2</v>
      </c>
      <c r="T187" s="236">
        <f t="shared" si="63"/>
        <v>6</v>
      </c>
      <c r="U187" s="237" t="str">
        <f>IF('Indicator Data'!AV187="No data","x",ROUND(IF('Indicator Data'!AV187&gt;U$4,10,IF('Indicator Data'!AV187&lt;U$3,0,10-(U$4-'Indicator Data'!AV187)/(U$4-U$3)*10)),1))</f>
        <v>x</v>
      </c>
      <c r="V187" s="237" t="str">
        <f>IF('Indicator Data'!AW187="No data","x",IF('Indicator Data'!AW187=0,0,ROUND(IF('Indicator Data'!AW187&gt;V$4,10,IF('Indicator Data'!AW187&lt;V$3,0,10-(V$4-'Indicator Data'!AW187)/(V$4-V$3)*10)),1)))</f>
        <v>x</v>
      </c>
      <c r="W187" s="230" t="str">
        <f t="shared" si="64"/>
        <v>x</v>
      </c>
      <c r="X187" s="230">
        <f>IF('Indicator Data'!AU187="No data","x",ROUND(IF('Indicator Data'!AU187&gt;X$4,10,IF('Indicator Data'!AU187&lt;X$3,0,10-(X$4-'Indicator Data'!AU187)/(X$4-X$3)*10)),1))</f>
        <v>0.1</v>
      </c>
      <c r="Y187" s="230" t="str">
        <f>IF('Indicator Data'!AX187="No data","x",ROUND(IF('Indicator Data'!AX187&gt;Y$4,10,IF('Indicator Data'!AX187&lt;Y$3,0,10-(Y$4-'Indicator Data'!AX187)/(Y$4-Y$3)*10)),1))</f>
        <v>x</v>
      </c>
      <c r="Z187" s="235">
        <f>IF('Indicator Data'!AY187="No data","x",IF(('Indicator Data'!AY187/'Indicator Data'!CA187)&gt;1,1,IF('Indicator Data'!AY187&gt;'Indicator Data'!AY187,1,'Indicator Data'!AY187/'Indicator Data'!CA187)))</f>
        <v>7.3652884326495342E-8</v>
      </c>
      <c r="AA187" s="230">
        <f t="shared" si="69"/>
        <v>0</v>
      </c>
      <c r="AB187" s="238">
        <f t="shared" si="70"/>
        <v>0.1</v>
      </c>
      <c r="AC187" s="230">
        <f>IF('Indicator Data'!AS187="No data","x",ROUND(IF('Indicator Data'!AS187&gt;AC$4,10,IF('Indicator Data'!AS187&lt;AC$3,0,10-(AC$4-'Indicator Data'!AS187)/(AC$4-AC$3)*10)),1))</f>
        <v>0.3</v>
      </c>
      <c r="AD187" s="230" t="str">
        <f>IF('Indicator Data'!AT187="No data","x",ROUND(IF('Indicator Data'!AT187&gt;AD$4,10,IF('Indicator Data'!AT187&lt;AD$3,0,10-(AD$4-'Indicator Data'!AT187)/(AD$4-AD$3)*10)),1))</f>
        <v>x</v>
      </c>
      <c r="AE187" s="238">
        <f t="shared" si="65"/>
        <v>0.3</v>
      </c>
      <c r="AF187" s="234">
        <f>('Indicator Data'!BD187+'Indicator Data'!BC187*0.5+'Indicator Data'!BB187*0.25)/1000</f>
        <v>0.26500000000000001</v>
      </c>
      <c r="AG187" s="239">
        <f>AF187*1000/'Indicator Data'!CA187</f>
        <v>3.9036028693042529E-6</v>
      </c>
      <c r="AH187" s="238">
        <f t="shared" si="71"/>
        <v>0</v>
      </c>
      <c r="AI187" s="230">
        <f>IF('Indicator Data'!BH187="No data","x",ROUND(IF('Indicator Data'!BH187&lt;$AI$3,10,IF('Indicator Data'!BH187&gt;$AI$4,0,($AI$4-'Indicator Data'!BH187)/($AI$4-$AI$3)*10)),1))</f>
        <v>2.2999999999999998</v>
      </c>
      <c r="AJ187" s="230">
        <f>IF('Indicator Data'!BI187="No data","x",ROUND(IF('Indicator Data'!BI187&gt;$AJ$4,10,IF('Indicator Data'!BI187&lt;$AJ$3,0,10-($AJ$4-'Indicator Data'!BI187)/($AJ$4-$AJ$3)*10)),1))</f>
        <v>0</v>
      </c>
      <c r="AK187" s="238">
        <f t="shared" si="72"/>
        <v>1.2</v>
      </c>
      <c r="AL187" s="236">
        <f t="shared" si="73"/>
        <v>0.4</v>
      </c>
      <c r="AM187" s="240">
        <f t="shared" si="74"/>
        <v>3.7</v>
      </c>
    </row>
    <row r="188" spans="1:39" s="2" customFormat="1">
      <c r="A188" s="205" t="str">
        <f>'Indicator Data'!A188</f>
        <v>United States of America</v>
      </c>
      <c r="B188" s="206" t="str">
        <f>'Indicator Data'!B188</f>
        <v>USA</v>
      </c>
      <c r="C188" s="241">
        <f>ROUND(IF('Indicator Data'!AL188="No data",IF((0.1022*LN('Indicator Data'!BZ188)-0.1711)&gt;C$4,0,IF((0.1022*LN('Indicator Data'!BZ188)-0.1711)&lt;C$3,10,(C$4-(0.1022*LN('Indicator Data'!BZ188)-0.1711))/(C$4-C$3)*10)),IF('Indicator Data'!AL188&gt;C$4,0,IF('Indicator Data'!AL188&lt;C$3,10,(C$4-'Indicator Data'!AL188)/(C$4-C$3)*10))),1)</f>
        <v>0</v>
      </c>
      <c r="D188" s="230" t="str">
        <f>IF('Indicator Data'!AM188="No data","x",ROUND((IF(LOG('Indicator Data'!AM188*1000)&gt;D$4,10,IF(LOG('Indicator Data'!AM188*1000)&lt;D$3,0,10-(D$4-LOG('Indicator Data'!AM188*1000))/(D$4-D$3)*10))),1))</f>
        <v>x</v>
      </c>
      <c r="E188" s="231">
        <f t="shared" si="59"/>
        <v>0</v>
      </c>
      <c r="F188" s="230">
        <f>IF('Indicator Data'!AZ188="No data","x",ROUND(IF('Indicator Data'!AZ188&gt;F$4,10,IF('Indicator Data'!AZ188&lt;F$3,0,10-(F$4-'Indicator Data'!AZ188)/(F$4-F$3)*10)),1))</f>
        <v>2.7</v>
      </c>
      <c r="G188" s="230">
        <f>IF('Indicator Data'!BA188="No data","x",ROUND(IF('Indicator Data'!BA188&gt;G$4,10,IF('Indicator Data'!BA188&lt;G$3,0,10-(G$4-'Indicator Data'!BA188)/(G$4-G$3)*10)),1))</f>
        <v>4.0999999999999996</v>
      </c>
      <c r="H188" s="231">
        <f t="shared" si="60"/>
        <v>3.4</v>
      </c>
      <c r="I188" s="232">
        <f>SUM(IF('Indicator Data'!AN188=0,0,'Indicator Data'!AN188),SUM('Indicator Data'!AO188:AP188))</f>
        <v>-8.8460710000000002</v>
      </c>
      <c r="J188" s="232">
        <f>I188/'Indicator Data'!CA188*1000000</f>
        <v>-2.6725076310341413E-2</v>
      </c>
      <c r="K188" s="230">
        <f t="shared" si="66"/>
        <v>0</v>
      </c>
      <c r="L188" s="230" t="str">
        <f>IF('Indicator Data'!AQ188="No data","x",ROUND(IF('Indicator Data'!AQ188&gt;L$4,10,IF('Indicator Data'!AQ188&lt;L$3,0,10-(L$4-'Indicator Data'!AQ188)/(L$4-L$3)*10)),1))</f>
        <v>x</v>
      </c>
      <c r="M188" s="230">
        <f>IF('Indicator Data'!AR188="No data","x",IF('Indicator Data'!AR188=0,0,ROUND(IF('Indicator Data'!AR188&gt;M$4,10,IF('Indicator Data'!AR188&lt;M$3,0,10-(M$4-'Indicator Data'!AR188)/(M$4-M$3)*10)),1)))</f>
        <v>0</v>
      </c>
      <c r="N188" s="231">
        <f t="shared" si="61"/>
        <v>0</v>
      </c>
      <c r="O188" s="233">
        <f t="shared" si="62"/>
        <v>0.9</v>
      </c>
      <c r="P188" s="234">
        <f>IF(AND('Indicator Data'!BE188="No data",'Indicator Data'!BF188="No data"),0,SUM('Indicator Data'!BE188:BG188)/1000)</f>
        <v>1338.877</v>
      </c>
      <c r="Q188" s="230">
        <f t="shared" si="67"/>
        <v>10</v>
      </c>
      <c r="R188" s="235">
        <f>P188*1000/'Indicator Data'!CA188</f>
        <v>4.0449132722494511E-3</v>
      </c>
      <c r="S188" s="230">
        <f t="shared" si="68"/>
        <v>4.5</v>
      </c>
      <c r="T188" s="236">
        <f t="shared" si="63"/>
        <v>7.3</v>
      </c>
      <c r="U188" s="237">
        <f>IF('Indicator Data'!AV188="No data","x",ROUND(IF('Indicator Data'!AV188&gt;U$4,10,IF('Indicator Data'!AV188&lt;U$3,0,10-(U$4-'Indicator Data'!AV188)/(U$4-U$3)*10)),1))</f>
        <v>0.8</v>
      </c>
      <c r="V188" s="237">
        <f>IF('Indicator Data'!AW188="No data","x",IF('Indicator Data'!AW188=0,0,ROUND(IF('Indicator Data'!AW188&gt;V$4,10,IF('Indicator Data'!AW188&lt;V$3,0,10-(V$4-'Indicator Data'!AW188)/(V$4-V$3)*10)),1)))</f>
        <v>0.7</v>
      </c>
      <c r="W188" s="230">
        <f t="shared" si="64"/>
        <v>0.75</v>
      </c>
      <c r="X188" s="230">
        <f>IF('Indicator Data'!AU188="No data","x",ROUND(IF('Indicator Data'!AU188&gt;X$4,10,IF('Indicator Data'!AU188&lt;X$3,0,10-(X$4-'Indicator Data'!AU188)/(X$4-X$3)*10)),1))</f>
        <v>0.1</v>
      </c>
      <c r="Y188" s="230" t="str">
        <f>IF('Indicator Data'!AX188="No data","x",ROUND(IF('Indicator Data'!AX188&gt;Y$4,10,IF('Indicator Data'!AX188&lt;Y$3,0,10-(Y$4-'Indicator Data'!AX188)/(Y$4-Y$3)*10)),1))</f>
        <v>x</v>
      </c>
      <c r="Z188" s="235">
        <f>IF('Indicator Data'!AY188="No data","x",IF(('Indicator Data'!AY188/'Indicator Data'!CA188)&gt;1,1,IF('Indicator Data'!AY188&gt;'Indicator Data'!AY188,1,'Indicator Data'!AY188/'Indicator Data'!CA188)))</f>
        <v>3.498461448859652E-6</v>
      </c>
      <c r="AA188" s="230">
        <f t="shared" si="69"/>
        <v>0</v>
      </c>
      <c r="AB188" s="238">
        <f t="shared" si="70"/>
        <v>0.3</v>
      </c>
      <c r="AC188" s="230">
        <f>IF('Indicator Data'!AS188="No data","x",ROUND(IF('Indicator Data'!AS188&gt;AC$4,10,IF('Indicator Data'!AS188&lt;AC$3,0,10-(AC$4-'Indicator Data'!AS188)/(AC$4-AC$3)*10)),1))</f>
        <v>0.5</v>
      </c>
      <c r="AD188" s="230">
        <f>IF('Indicator Data'!AT188="No data","x",ROUND(IF('Indicator Data'!AT188&gt;AD$4,10,IF('Indicator Data'!AT188&lt;AD$3,0,10-(AD$4-'Indicator Data'!AT188)/(AD$4-AD$3)*10)),1))</f>
        <v>0.1</v>
      </c>
      <c r="AE188" s="238">
        <f t="shared" si="65"/>
        <v>0.3</v>
      </c>
      <c r="AF188" s="234">
        <f>('Indicator Data'!BD188+'Indicator Data'!BC188*0.5+'Indicator Data'!BB188*0.25)/1000</f>
        <v>27.735749999999999</v>
      </c>
      <c r="AG188" s="239">
        <f>AF188*1000/'Indicator Data'!CA188</f>
        <v>8.3793136554584713E-5</v>
      </c>
      <c r="AH188" s="238">
        <f t="shared" si="71"/>
        <v>0</v>
      </c>
      <c r="AI188" s="230">
        <f>IF('Indicator Data'!BH188="No data","x",ROUND(IF('Indicator Data'!BH188&lt;$AI$3,10,IF('Indicator Data'!BH188&gt;$AI$4,0,($AI$4-'Indicator Data'!BH188)/($AI$4-$AI$3)*10)),1))</f>
        <v>0.1</v>
      </c>
      <c r="AJ188" s="230">
        <f>IF('Indicator Data'!BI188="No data","x",ROUND(IF('Indicator Data'!BI188&gt;$AJ$4,10,IF('Indicator Data'!BI188&lt;$AJ$3,0,10-($AJ$4-'Indicator Data'!BI188)/($AJ$4-$AJ$3)*10)),1))</f>
        <v>0</v>
      </c>
      <c r="AK188" s="238">
        <f t="shared" si="72"/>
        <v>0.1</v>
      </c>
      <c r="AL188" s="236">
        <f t="shared" si="73"/>
        <v>0.2</v>
      </c>
      <c r="AM188" s="240">
        <f t="shared" si="74"/>
        <v>4.7</v>
      </c>
    </row>
    <row r="189" spans="1:39" s="2" customFormat="1">
      <c r="A189" s="205" t="str">
        <f>'Indicator Data'!A189</f>
        <v>Uruguay</v>
      </c>
      <c r="B189" s="206" t="str">
        <f>'Indicator Data'!B189</f>
        <v>URY</v>
      </c>
      <c r="C189" s="241">
        <f>ROUND(IF('Indicator Data'!AL189="No data",IF((0.1022*LN('Indicator Data'!BZ189)-0.1711)&gt;C$4,0,IF((0.1022*LN('Indicator Data'!BZ189)-0.1711)&lt;C$3,10,(C$4-(0.1022*LN('Indicator Data'!BZ189)-0.1711))/(C$4-C$3)*10)),IF('Indicator Data'!AL189&gt;C$4,0,IF('Indicator Data'!AL189&lt;C$3,10,(C$4-'Indicator Data'!AL189)/(C$4-C$3)*10))),1)</f>
        <v>1.7</v>
      </c>
      <c r="D189" s="230" t="str">
        <f>IF('Indicator Data'!AM189="No data","x",ROUND((IF(LOG('Indicator Data'!AM189*1000)&gt;D$4,10,IF(LOG('Indicator Data'!AM189*1000)&lt;D$3,0,10-(D$4-LOG('Indicator Data'!AM189*1000))/(D$4-D$3)*10))),1))</f>
        <v>x</v>
      </c>
      <c r="E189" s="231">
        <f t="shared" si="59"/>
        <v>1.7</v>
      </c>
      <c r="F189" s="230">
        <f>IF('Indicator Data'!AZ189="No data","x",ROUND(IF('Indicator Data'!AZ189&gt;F$4,10,IF('Indicator Data'!AZ189&lt;F$3,0,10-(F$4-'Indicator Data'!AZ189)/(F$4-F$3)*10)),1))</f>
        <v>3.8</v>
      </c>
      <c r="G189" s="230">
        <f>IF('Indicator Data'!BA189="No data","x",ROUND(IF('Indicator Data'!BA189&gt;G$4,10,IF('Indicator Data'!BA189&lt;G$3,0,10-(G$4-'Indicator Data'!BA189)/(G$4-G$3)*10)),1))</f>
        <v>3.7</v>
      </c>
      <c r="H189" s="231">
        <f t="shared" si="60"/>
        <v>3.8</v>
      </c>
      <c r="I189" s="232">
        <f>SUM(IF('Indicator Data'!AN189=0,0,'Indicator Data'!AN189),SUM('Indicator Data'!AO189:AP189))</f>
        <v>3.8818640000000002</v>
      </c>
      <c r="J189" s="232">
        <f>I189/'Indicator Data'!CA189*1000000</f>
        <v>1.1174925375540452</v>
      </c>
      <c r="K189" s="230">
        <f t="shared" si="66"/>
        <v>0</v>
      </c>
      <c r="L189" s="230">
        <f>IF('Indicator Data'!AQ189="No data","x",ROUND(IF('Indicator Data'!AQ189&gt;L$4,10,IF('Indicator Data'!AQ189&lt;L$3,0,10-(L$4-'Indicator Data'!AQ189)/(L$4-L$3)*10)),1))</f>
        <v>0</v>
      </c>
      <c r="M189" s="230">
        <f>IF('Indicator Data'!AR189="No data","x",IF('Indicator Data'!AR189=0,0,ROUND(IF('Indicator Data'!AR189&gt;M$4,10,IF('Indicator Data'!AR189&lt;M$3,0,10-(M$4-'Indicator Data'!AR189)/(M$4-M$3)*10)),1)))</f>
        <v>0.1</v>
      </c>
      <c r="N189" s="231">
        <f t="shared" si="61"/>
        <v>0</v>
      </c>
      <c r="O189" s="233">
        <f t="shared" si="62"/>
        <v>1.8</v>
      </c>
      <c r="P189" s="234">
        <f>IF(AND('Indicator Data'!BE189="No data",'Indicator Data'!BF189="No data"),0,SUM('Indicator Data'!BE189:BG189)/1000)</f>
        <v>25.417999999999999</v>
      </c>
      <c r="Q189" s="230">
        <f t="shared" si="67"/>
        <v>4.7</v>
      </c>
      <c r="R189" s="235">
        <f>P189*1000/'Indicator Data'!CA189</f>
        <v>7.3172128955441805E-3</v>
      </c>
      <c r="S189" s="230">
        <f t="shared" si="68"/>
        <v>5.2</v>
      </c>
      <c r="T189" s="236">
        <f t="shared" si="63"/>
        <v>5</v>
      </c>
      <c r="U189" s="237" t="str">
        <f>IF('Indicator Data'!AV189="No data","x",ROUND(IF('Indicator Data'!AV189&gt;U$4,10,IF('Indicator Data'!AV189&lt;U$3,0,10-(U$4-'Indicator Data'!AV189)/(U$4-U$3)*10)),1))</f>
        <v>x</v>
      </c>
      <c r="V189" s="237" t="str">
        <f>IF('Indicator Data'!AW189="No data","x",IF('Indicator Data'!AW189=0,0,ROUND(IF('Indicator Data'!AW189&gt;V$4,10,IF('Indicator Data'!AW189&lt;V$3,0,10-(V$4-'Indicator Data'!AW189)/(V$4-V$3)*10)),1)))</f>
        <v>x</v>
      </c>
      <c r="W189" s="230" t="str">
        <f t="shared" si="64"/>
        <v>x</v>
      </c>
      <c r="X189" s="230">
        <f>IF('Indicator Data'!AU189="No data","x",ROUND(IF('Indicator Data'!AU189&gt;X$4,10,IF('Indicator Data'!AU189&lt;X$3,0,10-(X$4-'Indicator Data'!AU189)/(X$4-X$3)*10)),1))</f>
        <v>0.6</v>
      </c>
      <c r="Y189" s="230" t="str">
        <f>IF('Indicator Data'!AX189="No data","x",ROUND(IF('Indicator Data'!AX189&gt;Y$4,10,IF('Indicator Data'!AX189&lt;Y$3,0,10-(Y$4-'Indicator Data'!AX189)/(Y$4-Y$3)*10)),1))</f>
        <v>x</v>
      </c>
      <c r="Z189" s="235">
        <f>IF('Indicator Data'!AY189="No data","x",IF(('Indicator Data'!AY189/'Indicator Data'!CA189)&gt;1,1,IF('Indicator Data'!AY189&gt;'Indicator Data'!AY189,1,'Indicator Data'!AY189/'Indicator Data'!CA189)))</f>
        <v>3.7423781431298429E-6</v>
      </c>
      <c r="AA189" s="230">
        <f t="shared" si="69"/>
        <v>0</v>
      </c>
      <c r="AB189" s="238">
        <f t="shared" si="70"/>
        <v>0.3</v>
      </c>
      <c r="AC189" s="230">
        <f>IF('Indicator Data'!AS189="No data","x",ROUND(IF('Indicator Data'!AS189&gt;AC$4,10,IF('Indicator Data'!AS189&lt;AC$3,0,10-(AC$4-'Indicator Data'!AS189)/(AC$4-AC$3)*10)),1))</f>
        <v>0.5</v>
      </c>
      <c r="AD189" s="230">
        <f>IF('Indicator Data'!AT189="No data","x",ROUND(IF('Indicator Data'!AT189&gt;AD$4,10,IF('Indicator Data'!AT189&lt;AD$3,0,10-(AD$4-'Indicator Data'!AT189)/(AD$4-AD$3)*10)),1))</f>
        <v>0.9</v>
      </c>
      <c r="AE189" s="238">
        <f t="shared" si="65"/>
        <v>0.7</v>
      </c>
      <c r="AF189" s="234">
        <f>('Indicator Data'!BD189+'Indicator Data'!BC189*0.5+'Indicator Data'!BB189*0.25)/1000</f>
        <v>3.6357499999999998</v>
      </c>
      <c r="AG189" s="239">
        <f>AF189*1000/'Indicator Data'!CA189</f>
        <v>1.0466424102987943E-3</v>
      </c>
      <c r="AH189" s="238">
        <f t="shared" si="71"/>
        <v>0.1</v>
      </c>
      <c r="AI189" s="230">
        <f>IF('Indicator Data'!BH189="No data","x",ROUND(IF('Indicator Data'!BH189&lt;$AI$3,10,IF('Indicator Data'!BH189&gt;$AI$4,0,($AI$4-'Indicator Data'!BH189)/($AI$4-$AI$3)*10)),1))</f>
        <v>2.2999999999999998</v>
      </c>
      <c r="AJ189" s="230">
        <f>IF('Indicator Data'!BI189="No data","x",ROUND(IF('Indicator Data'!BI189&gt;$AJ$4,10,IF('Indicator Data'!BI189&lt;$AJ$3,0,10-($AJ$4-'Indicator Data'!BI189)/($AJ$4-$AJ$3)*10)),1))</f>
        <v>0</v>
      </c>
      <c r="AK189" s="238">
        <f t="shared" si="72"/>
        <v>1.2</v>
      </c>
      <c r="AL189" s="236">
        <f t="shared" si="73"/>
        <v>0.6</v>
      </c>
      <c r="AM189" s="240">
        <f t="shared" si="74"/>
        <v>3.1</v>
      </c>
    </row>
    <row r="190" spans="1:39" s="2" customFormat="1">
      <c r="A190" s="205" t="str">
        <f>'Indicator Data'!A190</f>
        <v>Uzbekistan</v>
      </c>
      <c r="B190" s="206" t="str">
        <f>'Indicator Data'!B190</f>
        <v>UZB</v>
      </c>
      <c r="C190" s="241">
        <f>ROUND(IF('Indicator Data'!AL190="No data",IF((0.1022*LN('Indicator Data'!BZ190)-0.1711)&gt;C$4,0,IF((0.1022*LN('Indicator Data'!BZ190)-0.1711)&lt;C$3,10,(C$4-(0.1022*LN('Indicator Data'!BZ190)-0.1711))/(C$4-C$3)*10)),IF('Indicator Data'!AL190&gt;C$4,0,IF('Indicator Data'!AL190&lt;C$3,10,(C$4-'Indicator Data'!AL190)/(C$4-C$3)*10))),1)</f>
        <v>3.6</v>
      </c>
      <c r="D190" s="230" t="str">
        <f>IF('Indicator Data'!AM190="No data","x",ROUND((IF(LOG('Indicator Data'!AM190*1000)&gt;D$4,10,IF(LOG('Indicator Data'!AM190*1000)&lt;D$3,0,10-(D$4-LOG('Indicator Data'!AM190*1000))/(D$4-D$3)*10))),1))</f>
        <v>x</v>
      </c>
      <c r="E190" s="231">
        <f t="shared" si="59"/>
        <v>3.6</v>
      </c>
      <c r="F190" s="230">
        <f>IF('Indicator Data'!AZ190="No data","x",ROUND(IF('Indicator Data'!AZ190&gt;F$4,10,IF('Indicator Data'!AZ190&lt;F$3,0,10-(F$4-'Indicator Data'!AZ190)/(F$4-F$3)*10)),1))</f>
        <v>3.8</v>
      </c>
      <c r="G190" s="230" t="str">
        <f>IF('Indicator Data'!BA190="No data","x",ROUND(IF('Indicator Data'!BA190&gt;G$4,10,IF('Indicator Data'!BA190&lt;G$3,0,10-(G$4-'Indicator Data'!BA190)/(G$4-G$3)*10)),1))</f>
        <v>x</v>
      </c>
      <c r="H190" s="231">
        <f t="shared" si="60"/>
        <v>3.8</v>
      </c>
      <c r="I190" s="232">
        <f>SUM(IF('Indicator Data'!AN190=0,0,'Indicator Data'!AN190),SUM('Indicator Data'!AO190:AP190))</f>
        <v>936.56354500000009</v>
      </c>
      <c r="J190" s="232">
        <f>I190/'Indicator Data'!CA190*1000000</f>
        <v>27.982849096567865</v>
      </c>
      <c r="K190" s="230">
        <f t="shared" si="66"/>
        <v>0.6</v>
      </c>
      <c r="L190" s="230">
        <f>IF('Indicator Data'!AQ190="No data","x",ROUND(IF('Indicator Data'!AQ190&gt;L$4,10,IF('Indicator Data'!AQ190&lt;L$3,0,10-(L$4-'Indicator Data'!AQ190)/(L$4-L$3)*10)),1))</f>
        <v>1.3</v>
      </c>
      <c r="M190" s="230">
        <f>IF('Indicator Data'!AR190="No data","x",IF('Indicator Data'!AR190=0,0,ROUND(IF('Indicator Data'!AR190&gt;M$4,10,IF('Indicator Data'!AR190&lt;M$3,0,10-(M$4-'Indicator Data'!AR190)/(M$4-M$3)*10)),1)))</f>
        <v>4</v>
      </c>
      <c r="N190" s="231">
        <f t="shared" si="61"/>
        <v>2</v>
      </c>
      <c r="O190" s="233">
        <f t="shared" si="62"/>
        <v>3.3</v>
      </c>
      <c r="P190" s="234">
        <f>IF(AND('Indicator Data'!BE190="No data",'Indicator Data'!BF190="No data"),0,SUM('Indicator Data'!BE190:BG190)/1000)</f>
        <v>2.3E-2</v>
      </c>
      <c r="Q190" s="230">
        <f t="shared" si="67"/>
        <v>0</v>
      </c>
      <c r="R190" s="235">
        <f>P190*1000/'Indicator Data'!CA190</f>
        <v>6.8719899750215112E-7</v>
      </c>
      <c r="S190" s="230">
        <f t="shared" si="68"/>
        <v>0</v>
      </c>
      <c r="T190" s="236">
        <f t="shared" si="63"/>
        <v>0</v>
      </c>
      <c r="U190" s="237">
        <f>IF('Indicator Data'!AV190="No data","x",ROUND(IF('Indicator Data'!AV190&gt;U$4,10,IF('Indicator Data'!AV190&lt;U$3,0,10-(U$4-'Indicator Data'!AV190)/(U$4-U$3)*10)),1))</f>
        <v>0.4</v>
      </c>
      <c r="V190" s="237">
        <f>IF('Indicator Data'!AW190="No data","x",IF('Indicator Data'!AW190=0,0,ROUND(IF('Indicator Data'!AW190&gt;V$4,10,IF('Indicator Data'!AW190&lt;V$3,0,10-(V$4-'Indicator Data'!AW190)/(V$4-V$3)*10)),1)))</f>
        <v>0.6</v>
      </c>
      <c r="W190" s="230">
        <f t="shared" si="64"/>
        <v>0.5</v>
      </c>
      <c r="X190" s="230">
        <f>IF('Indicator Data'!AU190="No data","x",ROUND(IF('Indicator Data'!AU190&gt;X$4,10,IF('Indicator Data'!AU190&lt;X$3,0,10-(X$4-'Indicator Data'!AU190)/(X$4-X$3)*10)),1))</f>
        <v>1.2</v>
      </c>
      <c r="Y190" s="230" t="str">
        <f>IF('Indicator Data'!AX190="No data","x",ROUND(IF('Indicator Data'!AX190&gt;Y$4,10,IF('Indicator Data'!AX190&lt;Y$3,0,10-(Y$4-'Indicator Data'!AX190)/(Y$4-Y$3)*10)),1))</f>
        <v>x</v>
      </c>
      <c r="Z190" s="235">
        <f>IF('Indicator Data'!AY190="No data","x",IF(('Indicator Data'!AY190/'Indicator Data'!CA190)&gt;1,1,IF('Indicator Data'!AY190&gt;'Indicator Data'!AY190,1,'Indicator Data'!AY190/'Indicator Data'!CA190)))</f>
        <v>1.212909218413025E-2</v>
      </c>
      <c r="AA190" s="230">
        <f t="shared" si="69"/>
        <v>0.1</v>
      </c>
      <c r="AB190" s="238">
        <f t="shared" si="70"/>
        <v>0.6</v>
      </c>
      <c r="AC190" s="230">
        <f>IF('Indicator Data'!AS190="No data","x",ROUND(IF('Indicator Data'!AS190&gt;AC$4,10,IF('Indicator Data'!AS190&lt;AC$3,0,10-(AC$4-'Indicator Data'!AS190)/(AC$4-AC$3)*10)),1))</f>
        <v>1.3</v>
      </c>
      <c r="AD190" s="230">
        <f>IF('Indicator Data'!AT190="No data","x",ROUND(IF('Indicator Data'!AT190&gt;AD$4,10,IF('Indicator Data'!AT190&lt;AD$3,0,10-(AD$4-'Indicator Data'!AT190)/(AD$4-AD$3)*10)),1))</f>
        <v>0.6</v>
      </c>
      <c r="AE190" s="238">
        <f t="shared" si="65"/>
        <v>1</v>
      </c>
      <c r="AF190" s="234">
        <f>('Indicator Data'!BD190+'Indicator Data'!BC190*0.5+'Indicator Data'!BB190*0.25)/1000</f>
        <v>35.030999999999999</v>
      </c>
      <c r="AG190" s="239">
        <f>AF190*1000/'Indicator Data'!CA190</f>
        <v>1.0466638296303416E-3</v>
      </c>
      <c r="AH190" s="238">
        <f t="shared" si="71"/>
        <v>0.1</v>
      </c>
      <c r="AI190" s="230">
        <f>IF('Indicator Data'!BH190="No data","x",ROUND(IF('Indicator Data'!BH190&lt;$AI$3,10,IF('Indicator Data'!BH190&gt;$AI$4,0,($AI$4-'Indicator Data'!BH190)/($AI$4-$AI$3)*10)),1))</f>
        <v>1.9</v>
      </c>
      <c r="AJ190" s="230">
        <f>IF('Indicator Data'!BI190="No data","x",ROUND(IF('Indicator Data'!BI190&gt;$AJ$4,10,IF('Indicator Data'!BI190&lt;$AJ$3,0,10-($AJ$4-'Indicator Data'!BI190)/($AJ$4-$AJ$3)*10)),1))</f>
        <v>0</v>
      </c>
      <c r="AK190" s="238">
        <f t="shared" si="72"/>
        <v>1</v>
      </c>
      <c r="AL190" s="236">
        <f t="shared" si="73"/>
        <v>0.7</v>
      </c>
      <c r="AM190" s="240">
        <f t="shared" si="74"/>
        <v>0.4</v>
      </c>
    </row>
    <row r="191" spans="1:39" s="2" customFormat="1">
      <c r="A191" s="205" t="str">
        <f>'Indicator Data'!A191</f>
        <v>Vanuatu</v>
      </c>
      <c r="B191" s="206" t="str">
        <f>'Indicator Data'!B191</f>
        <v>VUT</v>
      </c>
      <c r="C191" s="241">
        <f>ROUND(IF('Indicator Data'!AL191="No data",IF((0.1022*LN('Indicator Data'!BZ191)-0.1711)&gt;C$4,0,IF((0.1022*LN('Indicator Data'!BZ191)-0.1711)&lt;C$3,10,(C$4-(0.1022*LN('Indicator Data'!BZ191)-0.1711))/(C$4-C$3)*10)),IF('Indicator Data'!AL191&gt;C$4,0,IF('Indicator Data'!AL191&lt;C$3,10,(C$4-'Indicator Data'!AL191)/(C$4-C$3)*10))),1)</f>
        <v>5.8</v>
      </c>
      <c r="D191" s="230" t="str">
        <f>IF('Indicator Data'!AM191="No data","x",ROUND((IF(LOG('Indicator Data'!AM191*1000)&gt;D$4,10,IF(LOG('Indicator Data'!AM191*1000)&lt;D$3,0,10-(D$4-LOG('Indicator Data'!AM191*1000))/(D$4-D$3)*10))),1))</f>
        <v>x</v>
      </c>
      <c r="E191" s="231">
        <f t="shared" si="59"/>
        <v>5.8</v>
      </c>
      <c r="F191" s="230" t="str">
        <f>IF('Indicator Data'!AZ191="No data","x",ROUND(IF('Indicator Data'!AZ191&gt;F$4,10,IF('Indicator Data'!AZ191&lt;F$3,0,10-(F$4-'Indicator Data'!AZ191)/(F$4-F$3)*10)),1))</f>
        <v>x</v>
      </c>
      <c r="G191" s="230">
        <f>IF('Indicator Data'!BA191="No data","x",ROUND(IF('Indicator Data'!BA191&gt;G$4,10,IF('Indicator Data'!BA191&lt;G$3,0,10-(G$4-'Indicator Data'!BA191)/(G$4-G$3)*10)),1))</f>
        <v>3.1</v>
      </c>
      <c r="H191" s="231">
        <f t="shared" si="60"/>
        <v>3.1</v>
      </c>
      <c r="I191" s="232">
        <f>SUM(IF('Indicator Data'!AN191=0,0,'Indicator Data'!AN191),SUM('Indicator Data'!AO191:AP191))</f>
        <v>173.58440400000001</v>
      </c>
      <c r="J191" s="232">
        <f>I191/'Indicator Data'!CA191*1000000</f>
        <v>565.14538173530843</v>
      </c>
      <c r="K191" s="230">
        <f t="shared" si="66"/>
        <v>10</v>
      </c>
      <c r="L191" s="230">
        <f>IF('Indicator Data'!AQ191="No data","x",ROUND(IF('Indicator Data'!AQ191&gt;L$4,10,IF('Indicator Data'!AQ191&lt;L$3,0,10-(L$4-'Indicator Data'!AQ191)/(L$4-L$3)*10)),1))</f>
        <v>8.8000000000000007</v>
      </c>
      <c r="M191" s="230">
        <f>IF('Indicator Data'!AR191="No data","x",IF('Indicator Data'!AR191=0,0,ROUND(IF('Indicator Data'!AR191&gt;M$4,10,IF('Indicator Data'!AR191&lt;M$3,0,10-(M$4-'Indicator Data'!AR191)/(M$4-M$3)*10)),1)))</f>
        <v>3</v>
      </c>
      <c r="N191" s="231">
        <f t="shared" si="61"/>
        <v>7.3</v>
      </c>
      <c r="O191" s="233">
        <f t="shared" si="62"/>
        <v>5.5</v>
      </c>
      <c r="P191" s="234">
        <f>IF(AND('Indicator Data'!BE191="No data",'Indicator Data'!BF191="No data"),0,SUM('Indicator Data'!BE191:BG191)/1000)</f>
        <v>0</v>
      </c>
      <c r="Q191" s="230">
        <f t="shared" si="67"/>
        <v>0</v>
      </c>
      <c r="R191" s="235">
        <f>P191*1000/'Indicator Data'!CA191</f>
        <v>0</v>
      </c>
      <c r="S191" s="230">
        <f t="shared" si="68"/>
        <v>0</v>
      </c>
      <c r="T191" s="236">
        <f t="shared" si="63"/>
        <v>0</v>
      </c>
      <c r="U191" s="237" t="str">
        <f>IF('Indicator Data'!AV191="No data","x",ROUND(IF('Indicator Data'!AV191&gt;U$4,10,IF('Indicator Data'!AV191&lt;U$3,0,10-(U$4-'Indicator Data'!AV191)/(U$4-U$3)*10)),1))</f>
        <v>x</v>
      </c>
      <c r="V191" s="237" t="str">
        <f>IF('Indicator Data'!AW191="No data","x",IF('Indicator Data'!AW191=0,0,ROUND(IF('Indicator Data'!AW191&gt;V$4,10,IF('Indicator Data'!AW191&lt;V$3,0,10-(V$4-'Indicator Data'!AW191)/(V$4-V$3)*10)),1)))</f>
        <v>x</v>
      </c>
      <c r="W191" s="230" t="str">
        <f t="shared" si="64"/>
        <v>x</v>
      </c>
      <c r="X191" s="230">
        <f>IF('Indicator Data'!AU191="No data","x",ROUND(IF('Indicator Data'!AU191&gt;X$4,10,IF('Indicator Data'!AU191&lt;X$3,0,10-(X$4-'Indicator Data'!AU191)/(X$4-X$3)*10)),1))</f>
        <v>0.7</v>
      </c>
      <c r="Y191" s="230">
        <f>IF('Indicator Data'!AX191="No data","x",ROUND(IF('Indicator Data'!AX191&gt;Y$4,10,IF('Indicator Data'!AX191&lt;Y$3,0,10-(Y$4-'Indicator Data'!AX191)/(Y$4-Y$3)*10)),1))</f>
        <v>0.1</v>
      </c>
      <c r="Z191" s="235">
        <f>IF('Indicator Data'!AY191="No data","x",IF(('Indicator Data'!AY191/'Indicator Data'!CA191)&gt;1,1,IF('Indicator Data'!AY191&gt;'Indicator Data'!AY191,1,'Indicator Data'!AY191/'Indicator Data'!CA191)))</f>
        <v>0.94898583753866184</v>
      </c>
      <c r="AA191" s="230">
        <f t="shared" si="69"/>
        <v>10</v>
      </c>
      <c r="AB191" s="238">
        <f t="shared" si="70"/>
        <v>3.6</v>
      </c>
      <c r="AC191" s="230">
        <f>IF('Indicator Data'!AS191="No data","x",ROUND(IF('Indicator Data'!AS191&gt;AC$4,10,IF('Indicator Data'!AS191&lt;AC$3,0,10-(AC$4-'Indicator Data'!AS191)/(AC$4-AC$3)*10)),1))</f>
        <v>2</v>
      </c>
      <c r="AD191" s="230">
        <f>IF('Indicator Data'!AT191="No data","x",ROUND(IF('Indicator Data'!AT191&gt;AD$4,10,IF('Indicator Data'!AT191&lt;AD$3,0,10-(AD$4-'Indicator Data'!AT191)/(AD$4-AD$3)*10)),1))</f>
        <v>2.6</v>
      </c>
      <c r="AE191" s="238">
        <f t="shared" si="65"/>
        <v>2.2999999999999998</v>
      </c>
      <c r="AF191" s="234">
        <f>('Indicator Data'!BD191+'Indicator Data'!BC191*0.5+'Indicator Data'!BB191*0.25)/1000</f>
        <v>41.918500000000002</v>
      </c>
      <c r="AG191" s="239">
        <f>AF191*1000/'Indicator Data'!CA191</f>
        <v>0.13647566335666611</v>
      </c>
      <c r="AH191" s="238">
        <f t="shared" si="71"/>
        <v>10</v>
      </c>
      <c r="AI191" s="230">
        <f>IF('Indicator Data'!BH191="No data","x",ROUND(IF('Indicator Data'!BH191&lt;$AI$3,10,IF('Indicator Data'!BH191&gt;$AI$4,0,($AI$4-'Indicator Data'!BH191)/($AI$4-$AI$3)*10)),1))</f>
        <v>3.9</v>
      </c>
      <c r="AJ191" s="230">
        <f>IF('Indicator Data'!BI191="No data","x",ROUND(IF('Indicator Data'!BI191&gt;$AJ$4,10,IF('Indicator Data'!BI191&lt;$AJ$3,0,10-($AJ$4-'Indicator Data'!BI191)/($AJ$4-$AJ$3)*10)),1))</f>
        <v>1.4</v>
      </c>
      <c r="AK191" s="238">
        <f t="shared" si="72"/>
        <v>2.7</v>
      </c>
      <c r="AL191" s="236">
        <f t="shared" si="73"/>
        <v>6.1</v>
      </c>
      <c r="AM191" s="240">
        <f t="shared" si="74"/>
        <v>3.6</v>
      </c>
    </row>
    <row r="192" spans="1:39" s="2" customFormat="1">
      <c r="A192" s="205" t="str">
        <f>'Indicator Data'!A192</f>
        <v>Venezuela</v>
      </c>
      <c r="B192" s="206" t="str">
        <f>'Indicator Data'!B192</f>
        <v>VEN</v>
      </c>
      <c r="C192" s="241">
        <f>ROUND(IF('Indicator Data'!AL192="No data",IF((0.1022*LN('Indicator Data'!BZ192)-0.1711)&gt;C$4,0,IF((0.1022*LN('Indicator Data'!BZ192)-0.1711)&lt;C$3,10,(C$4-(0.1022*LN('Indicator Data'!BZ192)-0.1711))/(C$4-C$3)*10)),IF('Indicator Data'!AL192&gt;C$4,0,IF('Indicator Data'!AL192&lt;C$3,10,(C$4-'Indicator Data'!AL192)/(C$4-C$3)*10))),1)</f>
        <v>3.8</v>
      </c>
      <c r="D192" s="230" t="str">
        <f>IF('Indicator Data'!AM192="No data","x",ROUND((IF(LOG('Indicator Data'!AM192*1000)&gt;D$4,10,IF(LOG('Indicator Data'!AM192*1000)&lt;D$3,0,10-(D$4-LOG('Indicator Data'!AM192*1000))/(D$4-D$3)*10))),1))</f>
        <v>x</v>
      </c>
      <c r="E192" s="231">
        <f t="shared" si="59"/>
        <v>3.8</v>
      </c>
      <c r="F192" s="230">
        <f>IF('Indicator Data'!AZ192="No data","x",ROUND(IF('Indicator Data'!AZ192&gt;F$4,10,IF('Indicator Data'!AZ192&lt;F$3,0,10-(F$4-'Indicator Data'!AZ192)/(F$4-F$3)*10)),1))</f>
        <v>6.4</v>
      </c>
      <c r="G192" s="230" t="str">
        <f>IF('Indicator Data'!BA192="No data","x",ROUND(IF('Indicator Data'!BA192&gt;G$4,10,IF('Indicator Data'!BA192&lt;G$3,0,10-(G$4-'Indicator Data'!BA192)/(G$4-G$3)*10)),1))</f>
        <v>x</v>
      </c>
      <c r="H192" s="231">
        <f t="shared" si="60"/>
        <v>6.4</v>
      </c>
      <c r="I192" s="232">
        <f>SUM(IF('Indicator Data'!AN192=0,0,'Indicator Data'!AN192),SUM('Indicator Data'!AO192:AP192))</f>
        <v>463.065968</v>
      </c>
      <c r="J192" s="232">
        <f>I192/'Indicator Data'!CA192*1000000</f>
        <v>16.284530040027157</v>
      </c>
      <c r="K192" s="230">
        <f t="shared" si="66"/>
        <v>0.3</v>
      </c>
      <c r="L192" s="230" t="str">
        <f>IF('Indicator Data'!AQ192="No data","x",ROUND(IF('Indicator Data'!AQ192&gt;L$4,10,IF('Indicator Data'!AQ192&lt;L$3,0,10-(L$4-'Indicator Data'!AQ192)/(L$4-L$3)*10)),1))</f>
        <v>x</v>
      </c>
      <c r="M192" s="230">
        <f>IF('Indicator Data'!AR192="No data","x",IF('Indicator Data'!AR192=0,0,ROUND(IF('Indicator Data'!AR192&gt;M$4,10,IF('Indicator Data'!AR192&lt;M$3,0,10-(M$4-'Indicator Data'!AR192)/(M$4-M$3)*10)),1)))</f>
        <v>0</v>
      </c>
      <c r="N192" s="231">
        <f t="shared" si="61"/>
        <v>0.2</v>
      </c>
      <c r="O192" s="233">
        <f t="shared" si="62"/>
        <v>3.6</v>
      </c>
      <c r="P192" s="234">
        <f>IF(AND('Indicator Data'!BE192="No data",'Indicator Data'!BF192="No data"),0,SUM('Indicator Data'!BE192:BG192)/1000)</f>
        <v>68.408000000000001</v>
      </c>
      <c r="Q192" s="230">
        <f t="shared" si="67"/>
        <v>6.1</v>
      </c>
      <c r="R192" s="235">
        <f>P192*1000/'Indicator Data'!CA192</f>
        <v>2.4056877593262864E-3</v>
      </c>
      <c r="S192" s="230">
        <f t="shared" si="68"/>
        <v>4</v>
      </c>
      <c r="T192" s="236">
        <f t="shared" si="63"/>
        <v>5.0999999999999996</v>
      </c>
      <c r="U192" s="237">
        <f>IF('Indicator Data'!AV192="No data","x",ROUND(IF('Indicator Data'!AV192&gt;U$4,10,IF('Indicator Data'!AV192&lt;U$3,0,10-(U$4-'Indicator Data'!AV192)/(U$4-U$3)*10)),1))</f>
        <v>1.2</v>
      </c>
      <c r="V192" s="237">
        <f>IF('Indicator Data'!AW192="No data","x",IF('Indicator Data'!AW192=0,0,ROUND(IF('Indicator Data'!AW192&gt;V$4,10,IF('Indicator Data'!AW192&lt;V$3,0,10-(V$4-'Indicator Data'!AW192)/(V$4-V$3)*10)),1)))</f>
        <v>1.1000000000000001</v>
      </c>
      <c r="W192" s="230">
        <f t="shared" si="64"/>
        <v>1.1499999999999999</v>
      </c>
      <c r="X192" s="230">
        <f>IF('Indicator Data'!AU192="No data","x",ROUND(IF('Indicator Data'!AU192&gt;X$4,10,IF('Indicator Data'!AU192&lt;X$3,0,10-(X$4-'Indicator Data'!AU192)/(X$4-X$3)*10)),1))</f>
        <v>0.8</v>
      </c>
      <c r="Y192" s="230">
        <f>IF('Indicator Data'!AX192="No data","x",ROUND(IF('Indicator Data'!AX192&gt;Y$4,10,IF('Indicator Data'!AX192&lt;Y$3,0,10-(Y$4-'Indicator Data'!AX192)/(Y$4-Y$3)*10)),1))</f>
        <v>0.8</v>
      </c>
      <c r="Z192" s="235">
        <f>IF('Indicator Data'!AY192="No data","x",IF(('Indicator Data'!AY192/'Indicator Data'!CA192)&gt;1,1,IF('Indicator Data'!AY192&gt;'Indicator Data'!AY192,1,'Indicator Data'!AY192/'Indicator Data'!CA192)))</f>
        <v>0.28351941766095112</v>
      </c>
      <c r="AA192" s="230">
        <f t="shared" si="69"/>
        <v>3.2</v>
      </c>
      <c r="AB192" s="238">
        <f t="shared" si="70"/>
        <v>1.5</v>
      </c>
      <c r="AC192" s="230">
        <f>IF('Indicator Data'!AS192="No data","x",ROUND(IF('Indicator Data'!AS192&gt;AC$4,10,IF('Indicator Data'!AS192&lt;AC$3,0,10-(AC$4-'Indicator Data'!AS192)/(AC$4-AC$3)*10)),1))</f>
        <v>1.9</v>
      </c>
      <c r="AD192" s="230" t="str">
        <f>IF('Indicator Data'!AT192="No data","x",ROUND(IF('Indicator Data'!AT192&gt;AD$4,10,IF('Indicator Data'!AT192&lt;AD$3,0,10-(AD$4-'Indicator Data'!AT192)/(AD$4-AD$3)*10)),1))</f>
        <v>x</v>
      </c>
      <c r="AE192" s="238">
        <f t="shared" si="65"/>
        <v>1.9</v>
      </c>
      <c r="AF192" s="234">
        <f>('Indicator Data'!BD192+'Indicator Data'!BC192*0.5+'Indicator Data'!BB192*0.25)/1000</f>
        <v>3.5449999999999999</v>
      </c>
      <c r="AG192" s="239">
        <f>AF192*1000/'Indicator Data'!CA192</f>
        <v>1.2466616633744133E-4</v>
      </c>
      <c r="AH192" s="238">
        <f t="shared" si="71"/>
        <v>0</v>
      </c>
      <c r="AI192" s="230">
        <f>IF('Indicator Data'!BH192="No data","x",ROUND(IF('Indicator Data'!BH192&lt;$AI$3,10,IF('Indicator Data'!BH192&gt;$AI$4,0,($AI$4-'Indicator Data'!BH192)/($AI$4-$AI$3)*10)),1))</f>
        <v>7.5</v>
      </c>
      <c r="AJ192" s="230">
        <f>IF('Indicator Data'!BI192="No data","x",ROUND(IF('Indicator Data'!BI192&gt;$AJ$4,10,IF('Indicator Data'!BI192&lt;$AJ$3,0,10-($AJ$4-'Indicator Data'!BI192)/($AJ$4-$AJ$3)*10)),1))</f>
        <v>7.5</v>
      </c>
      <c r="AK192" s="238">
        <f t="shared" si="72"/>
        <v>7.5</v>
      </c>
      <c r="AL192" s="236">
        <f t="shared" si="73"/>
        <v>3.4</v>
      </c>
      <c r="AM192" s="240">
        <f t="shared" si="74"/>
        <v>4.3</v>
      </c>
    </row>
    <row r="193" spans="1:39" s="2" customFormat="1">
      <c r="A193" s="205" t="str">
        <f>'Indicator Data'!A193</f>
        <v>Viet Nam</v>
      </c>
      <c r="B193" s="206" t="str">
        <f>'Indicator Data'!B193</f>
        <v>VNM</v>
      </c>
      <c r="C193" s="241">
        <f>ROUND(IF('Indicator Data'!AL193="No data",IF((0.1022*LN('Indicator Data'!BZ193)-0.1711)&gt;C$4,0,IF((0.1022*LN('Indicator Data'!BZ193)-0.1711)&lt;C$3,10,(C$4-(0.1022*LN('Indicator Data'!BZ193)-0.1711))/(C$4-C$3)*10)),IF('Indicator Data'!AL193&gt;C$4,0,IF('Indicator Data'!AL193&lt;C$3,10,(C$4-'Indicator Data'!AL193)/(C$4-C$3)*10))),1)</f>
        <v>3.9</v>
      </c>
      <c r="D193" s="230">
        <f>IF('Indicator Data'!AM193="No data","x",ROUND((IF(LOG('Indicator Data'!AM193*1000)&gt;D$4,10,IF(LOG('Indicator Data'!AM193*1000)&lt;D$3,0,10-(D$4-LOG('Indicator Data'!AM193*1000))/(D$4-D$3)*10))),1))</f>
        <v>4.8</v>
      </c>
      <c r="E193" s="231">
        <f t="shared" si="59"/>
        <v>4.4000000000000004</v>
      </c>
      <c r="F193" s="230">
        <f>IF('Indicator Data'!AZ193="No data","x",ROUND(IF('Indicator Data'!AZ193&gt;F$4,10,IF('Indicator Data'!AZ193&lt;F$3,0,10-(F$4-'Indicator Data'!AZ193)/(F$4-F$3)*10)),1))</f>
        <v>3.9</v>
      </c>
      <c r="G193" s="230">
        <f>IF('Indicator Data'!BA193="No data","x",ROUND(IF('Indicator Data'!BA193&gt;G$4,10,IF('Indicator Data'!BA193&lt;G$3,0,10-(G$4-'Indicator Data'!BA193)/(G$4-G$3)*10)),1))</f>
        <v>2.7</v>
      </c>
      <c r="H193" s="231">
        <f t="shared" si="60"/>
        <v>3.3</v>
      </c>
      <c r="I193" s="232">
        <f>SUM(IF('Indicator Data'!AN193=0,0,'Indicator Data'!AN193),SUM('Indicator Data'!AO193:AP193))</f>
        <v>1522.8828880000001</v>
      </c>
      <c r="J193" s="232">
        <f>I193/'Indicator Data'!CA193*1000000</f>
        <v>15.645213244988373</v>
      </c>
      <c r="K193" s="230">
        <f t="shared" si="66"/>
        <v>0.3</v>
      </c>
      <c r="L193" s="230">
        <f>IF('Indicator Data'!AQ193="No data","x",ROUND(IF('Indicator Data'!AQ193&gt;L$4,10,IF('Indicator Data'!AQ193&lt;L$3,0,10-(L$4-'Indicator Data'!AQ193)/(L$4-L$3)*10)),1))</f>
        <v>0.3</v>
      </c>
      <c r="M193" s="230">
        <f>IF('Indicator Data'!AR193="No data","x",IF('Indicator Data'!AR193=0,0,ROUND(IF('Indicator Data'!AR193&gt;M$4,10,IF('Indicator Data'!AR193&lt;M$3,0,10-(M$4-'Indicator Data'!AR193)/(M$4-M$3)*10)),1)))</f>
        <v>2.1</v>
      </c>
      <c r="N193" s="231">
        <f t="shared" si="61"/>
        <v>0.9</v>
      </c>
      <c r="O193" s="233">
        <f t="shared" si="62"/>
        <v>3.3</v>
      </c>
      <c r="P193" s="234">
        <f>IF(AND('Indicator Data'!BE193="No data",'Indicator Data'!BF193="No data"),0,SUM('Indicator Data'!BE193:BG193)/1000)</f>
        <v>2.5999999999999999E-2</v>
      </c>
      <c r="Q193" s="230">
        <f t="shared" si="67"/>
        <v>0</v>
      </c>
      <c r="R193" s="235">
        <f>P193*1000/'Indicator Data'!CA193</f>
        <v>2.6710888117202199E-7</v>
      </c>
      <c r="S193" s="230">
        <f t="shared" si="68"/>
        <v>0</v>
      </c>
      <c r="T193" s="236">
        <f t="shared" si="63"/>
        <v>0</v>
      </c>
      <c r="U193" s="237">
        <f>IF('Indicator Data'!AV193="No data","x",ROUND(IF('Indicator Data'!AV193&gt;U$4,10,IF('Indicator Data'!AV193&lt;U$3,0,10-(U$4-'Indicator Data'!AV193)/(U$4-U$3)*10)),1))</f>
        <v>0.6</v>
      </c>
      <c r="V193" s="237">
        <f>IF('Indicator Data'!AW193="No data","x",IF('Indicator Data'!AW193=0,0,ROUND(IF('Indicator Data'!AW193&gt;V$4,10,IF('Indicator Data'!AW193&lt;V$3,0,10-(V$4-'Indicator Data'!AW193)/(V$4-V$3)*10)),1)))</f>
        <v>0.3</v>
      </c>
      <c r="W193" s="230">
        <f t="shared" si="64"/>
        <v>0.44999999999999996</v>
      </c>
      <c r="X193" s="230">
        <f>IF('Indicator Data'!AU193="No data","x",ROUND(IF('Indicator Data'!AU193&gt;X$4,10,IF('Indicator Data'!AU193&lt;X$3,0,10-(X$4-'Indicator Data'!AU193)/(X$4-X$3)*10)),1))</f>
        <v>3.2</v>
      </c>
      <c r="Y193" s="230">
        <f>IF('Indicator Data'!AX193="No data","x",ROUND(IF('Indicator Data'!AX193&gt;Y$4,10,IF('Indicator Data'!AX193&lt;Y$3,0,10-(Y$4-'Indicator Data'!AX193)/(Y$4-Y$3)*10)),1))</f>
        <v>0</v>
      </c>
      <c r="Z193" s="235">
        <f>IF('Indicator Data'!AY193="No data","x",IF(('Indicator Data'!AY193/'Indicator Data'!CA193)&gt;1,1,IF('Indicator Data'!AY193&gt;'Indicator Data'!AY193,1,'Indicator Data'!AY193/'Indicator Data'!CA193)))</f>
        <v>7.5701759496540025E-2</v>
      </c>
      <c r="AA193" s="230">
        <f t="shared" si="69"/>
        <v>0.8</v>
      </c>
      <c r="AB193" s="238">
        <f t="shared" si="70"/>
        <v>1.1000000000000001</v>
      </c>
      <c r="AC193" s="230">
        <f>IF('Indicator Data'!AS193="No data","x",ROUND(IF('Indicator Data'!AS193&gt;AC$4,10,IF('Indicator Data'!AS193&lt;AC$3,0,10-(AC$4-'Indicator Data'!AS193)/(AC$4-AC$3)*10)),1))</f>
        <v>1.5</v>
      </c>
      <c r="AD193" s="230">
        <f>IF('Indicator Data'!AT193="No data","x",ROUND(IF('Indicator Data'!AT193&gt;AD$4,10,IF('Indicator Data'!AT193&lt;AD$3,0,10-(AD$4-'Indicator Data'!AT193)/(AD$4-AD$3)*10)),1))</f>
        <v>3</v>
      </c>
      <c r="AE193" s="238">
        <f t="shared" si="65"/>
        <v>2.2999999999999998</v>
      </c>
      <c r="AF193" s="234">
        <f>('Indicator Data'!BD193+'Indicator Data'!BC193*0.5+'Indicator Data'!BB193*0.25)/1000</f>
        <v>1309.1479999999999</v>
      </c>
      <c r="AG193" s="239">
        <f>AF193*1000/'Indicator Data'!CA193</f>
        <v>1.3449425291099625E-2</v>
      </c>
      <c r="AH193" s="238">
        <f t="shared" si="71"/>
        <v>1.3</v>
      </c>
      <c r="AI193" s="230">
        <f>IF('Indicator Data'!BH193="No data","x",ROUND(IF('Indicator Data'!BH193&lt;$AI$3,10,IF('Indicator Data'!BH193&gt;$AI$4,0,($AI$4-'Indicator Data'!BH193)/($AI$4-$AI$3)*10)),1))</f>
        <v>3.1</v>
      </c>
      <c r="AJ193" s="230">
        <f>IF('Indicator Data'!BI193="No data","x",ROUND(IF('Indicator Data'!BI193&gt;$AJ$4,10,IF('Indicator Data'!BI193&lt;$AJ$3,0,10-($AJ$4-'Indicator Data'!BI193)/($AJ$4-$AJ$3)*10)),1))</f>
        <v>0.6</v>
      </c>
      <c r="AK193" s="238">
        <f t="shared" si="72"/>
        <v>1.9</v>
      </c>
      <c r="AL193" s="236">
        <f t="shared" si="73"/>
        <v>1.7</v>
      </c>
      <c r="AM193" s="240">
        <f t="shared" si="74"/>
        <v>0.9</v>
      </c>
    </row>
    <row r="194" spans="1:39" s="2" customFormat="1">
      <c r="A194" s="205" t="str">
        <f>'Indicator Data'!A194</f>
        <v>Yemen</v>
      </c>
      <c r="B194" s="206" t="str">
        <f>'Indicator Data'!B194</f>
        <v>YEM</v>
      </c>
      <c r="C194" s="241">
        <f>ROUND(IF('Indicator Data'!AL194="No data",IF((0.1022*LN('Indicator Data'!BZ194)-0.1711)&gt;C$4,0,IF((0.1022*LN('Indicator Data'!BZ194)-0.1711)&lt;C$3,10,(C$4-(0.1022*LN('Indicator Data'!BZ194)-0.1711))/(C$4-C$3)*10)),IF('Indicator Data'!AL194&gt;C$4,0,IF('Indicator Data'!AL194&lt;C$3,10,(C$4-'Indicator Data'!AL194)/(C$4-C$3)*10))),1)</f>
        <v>8.6</v>
      </c>
      <c r="D194" s="230">
        <f>IF('Indicator Data'!AM194="No data","x",ROUND((IF(LOG('Indicator Data'!AM194*1000)&gt;D$4,10,IF(LOG('Indicator Data'!AM194*1000)&lt;D$3,0,10-(D$4-LOG('Indicator Data'!AM194*1000))/(D$4-D$3)*10))),1))</f>
        <v>8.8000000000000007</v>
      </c>
      <c r="E194" s="231">
        <f t="shared" si="59"/>
        <v>8.6999999999999993</v>
      </c>
      <c r="F194" s="230">
        <f>IF('Indicator Data'!AZ194="No data","x",ROUND(IF('Indicator Data'!AZ194&gt;F$4,10,IF('Indicator Data'!AZ194&lt;F$3,0,10-(F$4-'Indicator Data'!AZ194)/(F$4-F$3)*10)),1))</f>
        <v>10</v>
      </c>
      <c r="G194" s="230">
        <f>IF('Indicator Data'!BA194="No data","x",ROUND(IF('Indicator Data'!BA194&gt;G$4,10,IF('Indicator Data'!BA194&lt;G$3,0,10-(G$4-'Indicator Data'!BA194)/(G$4-G$3)*10)),1))</f>
        <v>2.9</v>
      </c>
      <c r="H194" s="231">
        <f t="shared" si="60"/>
        <v>6.5</v>
      </c>
      <c r="I194" s="232">
        <f>SUM(IF('Indicator Data'!AN194=0,0,'Indicator Data'!AN194),SUM('Indicator Data'!AO194:AP194))</f>
        <v>11677.788778</v>
      </c>
      <c r="J194" s="232">
        <f>I194/'Indicator Data'!CA194*1000000</f>
        <v>391.53092291924946</v>
      </c>
      <c r="K194" s="230">
        <f t="shared" si="66"/>
        <v>7.8</v>
      </c>
      <c r="L194" s="230">
        <f>IF('Indicator Data'!AQ194="No data","x",ROUND(IF('Indicator Data'!AQ194&gt;L$4,10,IF('Indicator Data'!AQ194&lt;L$3,0,10-(L$4-'Indicator Data'!AQ194)/(L$4-L$3)*10)),1))</f>
        <v>10</v>
      </c>
      <c r="M194" s="230">
        <f>IF('Indicator Data'!AR194="No data","x",IF('Indicator Data'!AR194=0,0,ROUND(IF('Indicator Data'!AR194&gt;M$4,10,IF('Indicator Data'!AR194&lt;M$3,0,10-(M$4-'Indicator Data'!AR194)/(M$4-M$3)*10)),1)))</f>
        <v>4.0999999999999996</v>
      </c>
      <c r="N194" s="231">
        <f t="shared" si="61"/>
        <v>7.3</v>
      </c>
      <c r="O194" s="233">
        <f t="shared" si="62"/>
        <v>7.8</v>
      </c>
      <c r="P194" s="234">
        <f>IF(AND('Indicator Data'!BE194="No data",'Indicator Data'!BF194="No data"),0,SUM('Indicator Data'!BE194:BG194)/1000)</f>
        <v>4141.7560000000003</v>
      </c>
      <c r="Q194" s="230">
        <f t="shared" si="67"/>
        <v>10</v>
      </c>
      <c r="R194" s="235">
        <f>P194*1000/'Indicator Data'!CA194</f>
        <v>0.13886409319556706</v>
      </c>
      <c r="S194" s="230">
        <f t="shared" si="68"/>
        <v>10</v>
      </c>
      <c r="T194" s="236">
        <f t="shared" si="63"/>
        <v>10</v>
      </c>
      <c r="U194" s="237">
        <f>IF('Indicator Data'!AV194="No data","x",ROUND(IF('Indicator Data'!AV194&gt;U$4,10,IF('Indicator Data'!AV194&lt;U$3,0,10-(U$4-'Indicator Data'!AV194)/(U$4-U$3)*10)),1))</f>
        <v>0.2</v>
      </c>
      <c r="V194" s="237">
        <f>IF('Indicator Data'!AW194="No data","x",IF('Indicator Data'!AW194=0,0,ROUND(IF('Indicator Data'!AW194&gt;V$4,10,IF('Indicator Data'!AW194&lt;V$3,0,10-(V$4-'Indicator Data'!AW194)/(V$4-V$3)*10)),1)))</f>
        <v>0.2</v>
      </c>
      <c r="W194" s="230">
        <f t="shared" si="64"/>
        <v>0.2</v>
      </c>
      <c r="X194" s="230">
        <f>IF('Indicator Data'!AU194="No data","x",ROUND(IF('Indicator Data'!AU194&gt;X$4,10,IF('Indicator Data'!AU194&lt;X$3,0,10-(X$4-'Indicator Data'!AU194)/(X$4-X$3)*10)),1))</f>
        <v>0.9</v>
      </c>
      <c r="Y194" s="230">
        <f>IF('Indicator Data'!AX194="No data","x",ROUND(IF('Indicator Data'!AX194&gt;Y$4,10,IF('Indicator Data'!AX194&lt;Y$3,0,10-(Y$4-'Indicator Data'!AX194)/(Y$4-Y$3)*10)),1))</f>
        <v>1.1000000000000001</v>
      </c>
      <c r="Z194" s="235">
        <f>IF('Indicator Data'!AY194="No data","x",IF(('Indicator Data'!AY194/'Indicator Data'!CA194)&gt;1,1,IF('Indicator Data'!AY194&gt;'Indicator Data'!AY194,1,'Indicator Data'!AY194/'Indicator Data'!CA194)))</f>
        <v>0.35109717143128433</v>
      </c>
      <c r="AA194" s="230">
        <f t="shared" si="69"/>
        <v>3.9</v>
      </c>
      <c r="AB194" s="238">
        <f t="shared" si="70"/>
        <v>1.5</v>
      </c>
      <c r="AC194" s="230">
        <f>IF('Indicator Data'!AS194="No data","x",ROUND(IF('Indicator Data'!AS194&gt;AC$4,10,IF('Indicator Data'!AS194&lt;AC$3,0,10-(AC$4-'Indicator Data'!AS194)/(AC$4-AC$3)*10)),1))</f>
        <v>4.5</v>
      </c>
      <c r="AD194" s="230">
        <f>IF('Indicator Data'!AT194="No data","x",ROUND(IF('Indicator Data'!AT194&gt;AD$4,10,IF('Indicator Data'!AT194&lt;AD$3,0,10-(AD$4-'Indicator Data'!AT194)/(AD$4-AD$3)*10)),1))</f>
        <v>8.9</v>
      </c>
      <c r="AE194" s="238">
        <f t="shared" si="65"/>
        <v>6.7</v>
      </c>
      <c r="AF194" s="234">
        <f>('Indicator Data'!BD194+'Indicator Data'!BC194*0.5+'Indicator Data'!BB194*0.25)/1000</f>
        <v>332.00700000000001</v>
      </c>
      <c r="AG194" s="239">
        <f>AF194*1000/'Indicator Data'!CA194</f>
        <v>1.1131474425239107E-2</v>
      </c>
      <c r="AH194" s="238">
        <f t="shared" si="71"/>
        <v>1.1000000000000001</v>
      </c>
      <c r="AI194" s="230">
        <f>IF('Indicator Data'!BH194="No data","x",ROUND(IF('Indicator Data'!BH194&lt;$AI$3,10,IF('Indicator Data'!BH194&gt;$AI$4,0,($AI$4-'Indicator Data'!BH194)/($AI$4-$AI$3)*10)),1))</f>
        <v>7.7</v>
      </c>
      <c r="AJ194" s="230">
        <f>IF('Indicator Data'!BI194="No data","x",ROUND(IF('Indicator Data'!BI194&gt;$AJ$4,10,IF('Indicator Data'!BI194&lt;$AJ$3,0,10-($AJ$4-'Indicator Data'!BI194)/($AJ$4-$AJ$3)*10)),1))</f>
        <v>10</v>
      </c>
      <c r="AK194" s="238">
        <f t="shared" si="72"/>
        <v>8.9</v>
      </c>
      <c r="AL194" s="236">
        <f t="shared" si="73"/>
        <v>5.6</v>
      </c>
      <c r="AM194" s="240">
        <f t="shared" si="74"/>
        <v>8.6</v>
      </c>
    </row>
    <row r="195" spans="1:39" s="2" customFormat="1">
      <c r="A195" s="205" t="str">
        <f>'Indicator Data'!A195</f>
        <v>Zambia</v>
      </c>
      <c r="B195" s="206" t="str">
        <f>'Indicator Data'!B195</f>
        <v>ZMB</v>
      </c>
      <c r="C195" s="241">
        <f>ROUND(IF('Indicator Data'!AL195="No data",IF((0.1022*LN('Indicator Data'!BZ195)-0.1711)&gt;C$4,0,IF((0.1022*LN('Indicator Data'!BZ195)-0.1711)&lt;C$3,10,(C$4-(0.1022*LN('Indicator Data'!BZ195)-0.1711))/(C$4-C$3)*10)),IF('Indicator Data'!AL195&gt;C$4,0,IF('Indicator Data'!AL195&lt;C$3,10,(C$4-'Indicator Data'!AL195)/(C$4-C$3)*10))),1)</f>
        <v>6.3</v>
      </c>
      <c r="D195" s="230">
        <f>IF('Indicator Data'!AM195="No data","x",ROUND((IF(LOG('Indicator Data'!AM195*1000)&gt;D$4,10,IF(LOG('Indicator Data'!AM195*1000)&lt;D$3,0,10-(D$4-LOG('Indicator Data'!AM195*1000))/(D$4-D$3)*10))),1))</f>
        <v>8.8000000000000007</v>
      </c>
      <c r="E195" s="231">
        <f t="shared" si="59"/>
        <v>7.8</v>
      </c>
      <c r="F195" s="230">
        <f>IF('Indicator Data'!AZ195="No data","x",ROUND(IF('Indicator Data'!AZ195&gt;F$4,10,IF('Indicator Data'!AZ195&lt;F$3,0,10-(F$4-'Indicator Data'!AZ195)/(F$4-F$3)*10)),1))</f>
        <v>7.2</v>
      </c>
      <c r="G195" s="230">
        <f>IF('Indicator Data'!BA195="No data","x",ROUND(IF('Indicator Data'!BA195&gt;G$4,10,IF('Indicator Data'!BA195&lt;G$3,0,10-(G$4-'Indicator Data'!BA195)/(G$4-G$3)*10)),1))</f>
        <v>8</v>
      </c>
      <c r="H195" s="231">
        <f t="shared" si="60"/>
        <v>7.6</v>
      </c>
      <c r="I195" s="232">
        <f>SUM(IF('Indicator Data'!AN195=0,0,'Indicator Data'!AN195),SUM('Indicator Data'!AO195:AP195))</f>
        <v>1301.0270370000001</v>
      </c>
      <c r="J195" s="232">
        <f>I195/'Indicator Data'!CA195*1000000</f>
        <v>70.769699242100017</v>
      </c>
      <c r="K195" s="230">
        <f t="shared" si="66"/>
        <v>1.4</v>
      </c>
      <c r="L195" s="230">
        <f>IF('Indicator Data'!AQ195="No data","x",ROUND(IF('Indicator Data'!AQ195&gt;L$4,10,IF('Indicator Data'!AQ195&lt;L$3,0,10-(L$4-'Indicator Data'!AQ195)/(L$4-L$3)*10)),1))</f>
        <v>2.8</v>
      </c>
      <c r="M195" s="230">
        <f>IF('Indicator Data'!AR195="No data","x",IF('Indicator Data'!AR195=0,0,ROUND(IF('Indicator Data'!AR195&gt;M$4,10,IF('Indicator Data'!AR195&lt;M$3,0,10-(M$4-'Indicator Data'!AR195)/(M$4-M$3)*10)),1)))</f>
        <v>0.2</v>
      </c>
      <c r="N195" s="231">
        <f t="shared" si="61"/>
        <v>1.5</v>
      </c>
      <c r="O195" s="233">
        <f t="shared" si="62"/>
        <v>6.2</v>
      </c>
      <c r="P195" s="234">
        <f>IF(AND('Indicator Data'!BE195="No data",'Indicator Data'!BF195="No data"),0,SUM('Indicator Data'!BE195:BG195)/1000)</f>
        <v>74.448999999999998</v>
      </c>
      <c r="Q195" s="230">
        <f t="shared" si="67"/>
        <v>6.2</v>
      </c>
      <c r="R195" s="235">
        <f>P195*1000/'Indicator Data'!CA195</f>
        <v>4.0496724426450975E-3</v>
      </c>
      <c r="S195" s="230">
        <f t="shared" si="68"/>
        <v>4.5</v>
      </c>
      <c r="T195" s="236">
        <f t="shared" si="63"/>
        <v>5.4</v>
      </c>
      <c r="U195" s="237">
        <f>IF('Indicator Data'!AV195="No data","x",ROUND(IF('Indicator Data'!AV195&gt;U$4,10,IF('Indicator Data'!AV195&lt;U$3,0,10-(U$4-'Indicator Data'!AV195)/(U$4-U$3)*10)),1))</f>
        <v>10</v>
      </c>
      <c r="V195" s="237">
        <f>IF('Indicator Data'!AW195="No data","x",IF('Indicator Data'!AW195=0,0,ROUND(IF('Indicator Data'!AW195&gt;V$4,10,IF('Indicator Data'!AW195&lt;V$3,0,10-(V$4-'Indicator Data'!AW195)/(V$4-V$3)*10)),1)))</f>
        <v>10</v>
      </c>
      <c r="W195" s="230">
        <f t="shared" si="64"/>
        <v>10</v>
      </c>
      <c r="X195" s="230">
        <f>IF('Indicator Data'!AU195="No data","x",ROUND(IF('Indicator Data'!AU195&gt;X$4,10,IF('Indicator Data'!AU195&lt;X$3,0,10-(X$4-'Indicator Data'!AU195)/(X$4-X$3)*10)),1))</f>
        <v>6.1</v>
      </c>
      <c r="Y195" s="230">
        <f>IF('Indicator Data'!AX195="No data","x",ROUND(IF('Indicator Data'!AX195&gt;Y$4,10,IF('Indicator Data'!AX195&lt;Y$3,0,10-(Y$4-'Indicator Data'!AX195)/(Y$4-Y$3)*10)),1))</f>
        <v>3.9</v>
      </c>
      <c r="Z195" s="235">
        <f>IF('Indicator Data'!AY195="No data","x",IF(('Indicator Data'!AY195/'Indicator Data'!CA195)&gt;1,1,IF('Indicator Data'!AY195&gt;'Indicator Data'!AY195,1,'Indicator Data'!AY195/'Indicator Data'!CA195)))</f>
        <v>0.65450738676702669</v>
      </c>
      <c r="AA195" s="230">
        <f t="shared" si="69"/>
        <v>7.3</v>
      </c>
      <c r="AB195" s="238">
        <f t="shared" si="70"/>
        <v>6.8</v>
      </c>
      <c r="AC195" s="230">
        <f>IF('Indicator Data'!AS195="No data","x",ROUND(IF('Indicator Data'!AS195&gt;AC$4,10,IF('Indicator Data'!AS195&lt;AC$3,0,10-(AC$4-'Indicator Data'!AS195)/(AC$4-AC$3)*10)),1))</f>
        <v>4.7</v>
      </c>
      <c r="AD195" s="230">
        <f>IF('Indicator Data'!AT195="No data","x",ROUND(IF('Indicator Data'!AT195&gt;AD$4,10,IF('Indicator Data'!AT195&lt;AD$3,0,10-(AD$4-'Indicator Data'!AT195)/(AD$4-AD$3)*10)),1))</f>
        <v>2.6</v>
      </c>
      <c r="AE195" s="238">
        <f t="shared" si="65"/>
        <v>3.7</v>
      </c>
      <c r="AF195" s="234">
        <f>('Indicator Data'!BD195+'Indicator Data'!BC195*0.5+'Indicator Data'!BB195*0.25)/1000</f>
        <v>352.88600000000002</v>
      </c>
      <c r="AG195" s="239">
        <f>AF195*1000/'Indicator Data'!CA195</f>
        <v>1.919532444485833E-2</v>
      </c>
      <c r="AH195" s="238">
        <f t="shared" si="71"/>
        <v>1.9</v>
      </c>
      <c r="AI195" s="230">
        <f>IF('Indicator Data'!BH195="No data","x",ROUND(IF('Indicator Data'!BH195&lt;$AI$3,10,IF('Indicator Data'!BH195&gt;$AI$4,0,($AI$4-'Indicator Data'!BH195)/($AI$4-$AI$3)*10)),1))</f>
        <v>7.7</v>
      </c>
      <c r="AJ195" s="230">
        <f>IF('Indicator Data'!BI195="No data","x",ROUND(IF('Indicator Data'!BI195&gt;$AJ$4,10,IF('Indicator Data'!BI195&lt;$AJ$3,0,10-($AJ$4-'Indicator Data'!BI195)/($AJ$4-$AJ$3)*10)),1))</f>
        <v>7.2</v>
      </c>
      <c r="AK195" s="238">
        <f t="shared" si="72"/>
        <v>7.5</v>
      </c>
      <c r="AL195" s="236">
        <f t="shared" si="73"/>
        <v>5.4</v>
      </c>
      <c r="AM195" s="240">
        <f t="shared" si="74"/>
        <v>5.4</v>
      </c>
    </row>
    <row r="196" spans="1:39" s="2" customFormat="1">
      <c r="A196" s="205" t="str">
        <f>'Indicator Data'!A196</f>
        <v>Zimbabwe</v>
      </c>
      <c r="B196" s="206" t="str">
        <f>'Indicator Data'!B196</f>
        <v>ZWE</v>
      </c>
      <c r="C196" s="241">
        <f>ROUND(IF('Indicator Data'!AL196="No data",IF((0.1022*LN('Indicator Data'!BZ196)-0.1711)&gt;C$4,0,IF((0.1022*LN('Indicator Data'!BZ196)-0.1711)&lt;C$3,10,(C$4-(0.1022*LN('Indicator Data'!BZ196)-0.1711))/(C$4-C$3)*10)),IF('Indicator Data'!AL196&gt;C$4,0,IF('Indicator Data'!AL196&lt;C$3,10,(C$4-'Indicator Data'!AL196)/(C$4-C$3)*10))),1)</f>
        <v>6.6</v>
      </c>
      <c r="D196" s="230">
        <f>IF('Indicator Data'!AM196="No data","x",ROUND((IF(LOG('Indicator Data'!AM196*1000)&gt;D$4,10,IF(LOG('Indicator Data'!AM196*1000)&lt;D$3,0,10-(D$4-LOG('Indicator Data'!AM196*1000))/(D$4-D$3)*10))),1))</f>
        <v>7.6</v>
      </c>
      <c r="E196" s="231">
        <f t="shared" si="59"/>
        <v>7.1</v>
      </c>
      <c r="F196" s="230">
        <f>IF('Indicator Data'!AZ196="No data","x",ROUND(IF('Indicator Data'!AZ196&gt;F$4,10,IF('Indicator Data'!AZ196&lt;F$3,0,10-(F$4-'Indicator Data'!AZ196)/(F$4-F$3)*10)),1))</f>
        <v>7</v>
      </c>
      <c r="G196" s="230">
        <f>IF('Indicator Data'!BA196="No data","x",ROUND(IF('Indicator Data'!BA196&gt;G$4,10,IF('Indicator Data'!BA196&lt;G$3,0,10-(G$4-'Indicator Data'!BA196)/(G$4-G$3)*10)),1))</f>
        <v>6.3</v>
      </c>
      <c r="H196" s="231">
        <f t="shared" si="60"/>
        <v>6.7</v>
      </c>
      <c r="I196" s="232">
        <f>SUM(IF('Indicator Data'!AN196=0,0,'Indicator Data'!AN196),SUM('Indicator Data'!AO196:AP196))</f>
        <v>1622.4970559999999</v>
      </c>
      <c r="J196" s="232">
        <f>I196/'Indicator Data'!CA196*1000000</f>
        <v>109.16403316789484</v>
      </c>
      <c r="K196" s="230">
        <f t="shared" si="66"/>
        <v>2.2000000000000002</v>
      </c>
      <c r="L196" s="230">
        <f>IF('Indicator Data'!AQ196="No data","x",ROUND(IF('Indicator Data'!AQ196&gt;L$4,10,IF('Indicator Data'!AQ196&lt;L$3,0,10-(L$4-'Indicator Data'!AQ196)/(L$4-L$3)*10)),1))</f>
        <v>3.9</v>
      </c>
      <c r="M196" s="230">
        <f>IF('Indicator Data'!AR196="No data","x",IF('Indicator Data'!AR196=0,0,ROUND(IF('Indicator Data'!AR196&gt;M$4,10,IF('Indicator Data'!AR196&lt;M$3,0,10-(M$4-'Indicator Data'!AR196)/(M$4-M$3)*10)),1)))</f>
        <v>2.4</v>
      </c>
      <c r="N196" s="231">
        <f t="shared" si="61"/>
        <v>2.8</v>
      </c>
      <c r="O196" s="233">
        <f t="shared" si="62"/>
        <v>5.9</v>
      </c>
      <c r="P196" s="234">
        <f>IF(AND('Indicator Data'!BE196="No data",'Indicator Data'!BF196="No data"),0,SUM('Indicator Data'!BE196:BG196)/1000)</f>
        <v>21.792000000000002</v>
      </c>
      <c r="Q196" s="230">
        <f t="shared" si="67"/>
        <v>4.5</v>
      </c>
      <c r="R196" s="235">
        <f>P196*1000/'Indicator Data'!CA196</f>
        <v>1.4661984143500132E-3</v>
      </c>
      <c r="S196" s="230">
        <f t="shared" si="68"/>
        <v>3.5</v>
      </c>
      <c r="T196" s="236">
        <f t="shared" si="63"/>
        <v>4</v>
      </c>
      <c r="U196" s="237">
        <f>IF('Indicator Data'!AV196="No data","x",ROUND(IF('Indicator Data'!AV196&gt;U$4,10,IF('Indicator Data'!AV196&lt;U$3,0,10-(U$4-'Indicator Data'!AV196)/(U$4-U$3)*10)),1))</f>
        <v>10</v>
      </c>
      <c r="V196" s="237">
        <f>IF('Indicator Data'!AW196="No data","x",IF('Indicator Data'!AW196=0,0,ROUND(IF('Indicator Data'!AW196&gt;V$4,10,IF('Indicator Data'!AW196&lt;V$3,0,10-(V$4-'Indicator Data'!AW196)/(V$4-V$3)*10)),1)))</f>
        <v>10</v>
      </c>
      <c r="W196" s="230">
        <f t="shared" si="64"/>
        <v>10</v>
      </c>
      <c r="X196" s="230">
        <f>IF('Indicator Data'!AU196="No data","x",ROUND(IF('Indicator Data'!AU196&gt;X$4,10,IF('Indicator Data'!AU196&lt;X$3,0,10-(X$4-'Indicator Data'!AU196)/(X$4-X$3)*10)),1))</f>
        <v>3.6</v>
      </c>
      <c r="Y196" s="230">
        <f>IF('Indicator Data'!AX196="No data","x",ROUND(IF('Indicator Data'!AX196&gt;Y$4,10,IF('Indicator Data'!AX196&lt;Y$3,0,10-(Y$4-'Indicator Data'!AX196)/(Y$4-Y$3)*10)),1))</f>
        <v>1.3</v>
      </c>
      <c r="Z196" s="235">
        <f>IF('Indicator Data'!AY196="No data","x",IF(('Indicator Data'!AY196/'Indicator Data'!CA196)&gt;1,1,IF('Indicator Data'!AY196&gt;'Indicator Data'!AY196,1,'Indicator Data'!AY196/'Indicator Data'!CA196)))</f>
        <v>0.71727547339766928</v>
      </c>
      <c r="AA196" s="230">
        <f t="shared" si="69"/>
        <v>8</v>
      </c>
      <c r="AB196" s="238">
        <f t="shared" si="70"/>
        <v>5.7</v>
      </c>
      <c r="AC196" s="230">
        <f>IF('Indicator Data'!AS196="No data","x",ROUND(IF('Indicator Data'!AS196&gt;AC$4,10,IF('Indicator Data'!AS196&lt;AC$3,0,10-(AC$4-'Indicator Data'!AS196)/(AC$4-AC$3)*10)),1))</f>
        <v>4.2</v>
      </c>
      <c r="AD196" s="230">
        <f>IF('Indicator Data'!AT196="No data","x",ROUND(IF('Indicator Data'!AT196&gt;AD$4,10,IF('Indicator Data'!AT196&lt;AD$3,0,10-(AD$4-'Indicator Data'!AT196)/(AD$4-AD$3)*10)),1))</f>
        <v>2.2000000000000002</v>
      </c>
      <c r="AE196" s="238">
        <f t="shared" si="65"/>
        <v>3.2</v>
      </c>
      <c r="AF196" s="234">
        <f>('Indicator Data'!BD196+'Indicator Data'!BC196*0.5+'Indicator Data'!BB196*0.25)/1000</f>
        <v>1969.5464999999999</v>
      </c>
      <c r="AG196" s="239">
        <f>AF196*1000/'Indicator Data'!CA196</f>
        <v>0.13251403979848653</v>
      </c>
      <c r="AH196" s="238">
        <f t="shared" si="71"/>
        <v>10</v>
      </c>
      <c r="AI196" s="230">
        <f>IF('Indicator Data'!BH196="No data","x",ROUND(IF('Indicator Data'!BH196&lt;$AI$3,10,IF('Indicator Data'!BH196&gt;$AI$4,0,($AI$4-'Indicator Data'!BH196)/($AI$4-$AI$3)*10)),1))</f>
        <v>9.5</v>
      </c>
      <c r="AJ196" s="230">
        <f>IF('Indicator Data'!BI196="No data","x",ROUND(IF('Indicator Data'!BI196&gt;$AJ$4,10,IF('Indicator Data'!BI196&lt;$AJ$3,0,10-($AJ$4-'Indicator Data'!BI196)/($AJ$4-$AJ$3)*10)),1))</f>
        <v>7.2</v>
      </c>
      <c r="AK196" s="238">
        <f t="shared" si="72"/>
        <v>8.4</v>
      </c>
      <c r="AL196" s="236">
        <f t="shared" si="73"/>
        <v>7.7</v>
      </c>
      <c r="AM196" s="240">
        <f t="shared" si="74"/>
        <v>6.2</v>
      </c>
    </row>
  </sheetData>
  <sortState xmlns:xlrd2="http://schemas.microsoft.com/office/spreadsheetml/2017/richdata2"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R11" sqref="R11"/>
    </sheetView>
  </sheetViews>
  <sheetFormatPr defaultColWidth="9.109375" defaultRowHeight="14.4"/>
  <cols>
    <col min="1" max="1" width="25.6640625" style="1" customWidth="1"/>
    <col min="2" max="2" width="8.109375" style="11" customWidth="1"/>
    <col min="3" max="3" width="7.88671875" style="1" customWidth="1"/>
    <col min="4" max="4" width="7.88671875" style="12" customWidth="1"/>
    <col min="5" max="6" width="7.88671875" style="1" customWidth="1"/>
    <col min="7" max="8" width="7.88671875" style="12" customWidth="1"/>
    <col min="9" max="12" width="7.88671875" style="1" customWidth="1"/>
    <col min="13" max="14" width="7.88671875" style="12" customWidth="1"/>
    <col min="15" max="15" width="7.88671875" style="1" customWidth="1"/>
    <col min="16" max="17" width="7.88671875" style="7" customWidth="1"/>
    <col min="18" max="18" width="7.88671875" style="1" customWidth="1"/>
    <col min="19" max="25" width="7.88671875" style="7" customWidth="1"/>
    <col min="26" max="26" width="7.88671875" style="1" customWidth="1"/>
    <col min="27" max="27" width="7.88671875" style="12" customWidth="1"/>
    <col min="28" max="16384" width="9.109375" style="1"/>
  </cols>
  <sheetData>
    <row r="1" spans="1:28">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row>
    <row r="2" spans="1:28" s="2" customFormat="1" ht="109.5" customHeight="1" thickBot="1">
      <c r="A2" s="32"/>
      <c r="B2" s="22"/>
      <c r="C2" s="179" t="s">
        <v>453</v>
      </c>
      <c r="D2" s="178" t="s">
        <v>408</v>
      </c>
      <c r="E2" s="179" t="s">
        <v>403</v>
      </c>
      <c r="F2" s="179" t="s">
        <v>359</v>
      </c>
      <c r="G2" s="178" t="s">
        <v>409</v>
      </c>
      <c r="H2" s="177" t="s">
        <v>790</v>
      </c>
      <c r="I2" s="179" t="s">
        <v>360</v>
      </c>
      <c r="J2" s="179" t="s">
        <v>361</v>
      </c>
      <c r="K2" s="179" t="s">
        <v>362</v>
      </c>
      <c r="L2" s="179" t="s">
        <v>363</v>
      </c>
      <c r="M2" s="178" t="s">
        <v>380</v>
      </c>
      <c r="N2" s="181" t="s">
        <v>417</v>
      </c>
      <c r="O2" s="179" t="s">
        <v>417</v>
      </c>
      <c r="P2" s="179" t="s">
        <v>1197</v>
      </c>
      <c r="Q2" s="179" t="s">
        <v>1198</v>
      </c>
      <c r="R2" s="178" t="s">
        <v>381</v>
      </c>
      <c r="S2" s="179" t="s">
        <v>830</v>
      </c>
      <c r="T2" s="180" t="s">
        <v>1144</v>
      </c>
      <c r="U2" s="180" t="s">
        <v>1145</v>
      </c>
      <c r="V2" s="180" t="s">
        <v>1146</v>
      </c>
      <c r="W2" s="179" t="s">
        <v>1154</v>
      </c>
      <c r="X2" s="179" t="s">
        <v>401</v>
      </c>
      <c r="Y2" s="179" t="s">
        <v>915</v>
      </c>
      <c r="Z2" s="178" t="s">
        <v>400</v>
      </c>
      <c r="AA2" s="177" t="s">
        <v>789</v>
      </c>
    </row>
    <row r="3" spans="1:28" s="2" customFormat="1">
      <c r="A3" s="23"/>
      <c r="B3" s="168" t="s">
        <v>390</v>
      </c>
      <c r="C3" s="169">
        <v>5</v>
      </c>
      <c r="D3" s="170"/>
      <c r="E3" s="169">
        <v>100</v>
      </c>
      <c r="F3" s="171">
        <v>2.5</v>
      </c>
      <c r="G3" s="172"/>
      <c r="H3" s="172"/>
      <c r="I3" s="169">
        <v>10000</v>
      </c>
      <c r="J3" s="169">
        <v>100</v>
      </c>
      <c r="K3" s="169">
        <v>100</v>
      </c>
      <c r="L3" s="169">
        <v>200</v>
      </c>
      <c r="M3" s="172"/>
      <c r="N3" s="172"/>
      <c r="O3" s="169">
        <v>100</v>
      </c>
      <c r="P3" s="169">
        <v>100</v>
      </c>
      <c r="Q3" s="169">
        <v>100</v>
      </c>
      <c r="R3" s="172"/>
      <c r="S3" s="173">
        <v>40</v>
      </c>
      <c r="T3" s="173">
        <v>99</v>
      </c>
      <c r="U3" s="173">
        <v>99</v>
      </c>
      <c r="V3" s="173">
        <v>99</v>
      </c>
      <c r="W3" s="173"/>
      <c r="X3" s="173">
        <v>3000</v>
      </c>
      <c r="Y3" s="173">
        <v>900</v>
      </c>
      <c r="Z3" s="173"/>
      <c r="AA3" s="172"/>
      <c r="AB3" s="57"/>
    </row>
    <row r="4" spans="1:28" s="2" customFormat="1">
      <c r="A4" s="23"/>
      <c r="B4" s="168" t="s">
        <v>389</v>
      </c>
      <c r="C4" s="169">
        <v>1</v>
      </c>
      <c r="D4" s="170"/>
      <c r="E4" s="169">
        <v>0</v>
      </c>
      <c r="F4" s="171">
        <v>-2.5</v>
      </c>
      <c r="G4" s="172"/>
      <c r="H4" s="172"/>
      <c r="I4" s="169">
        <v>900</v>
      </c>
      <c r="J4" s="169">
        <v>0</v>
      </c>
      <c r="K4" s="169">
        <v>0</v>
      </c>
      <c r="L4" s="169">
        <v>5</v>
      </c>
      <c r="M4" s="172"/>
      <c r="N4" s="172"/>
      <c r="O4" s="169">
        <v>1</v>
      </c>
      <c r="P4" s="169">
        <v>10</v>
      </c>
      <c r="Q4" s="169">
        <v>50</v>
      </c>
      <c r="R4" s="172"/>
      <c r="S4" s="169">
        <v>0</v>
      </c>
      <c r="T4" s="169">
        <v>40</v>
      </c>
      <c r="U4" s="169">
        <v>40</v>
      </c>
      <c r="V4" s="169">
        <v>40</v>
      </c>
      <c r="W4" s="169"/>
      <c r="X4" s="169">
        <v>50</v>
      </c>
      <c r="Y4" s="169">
        <v>0</v>
      </c>
      <c r="Z4" s="174"/>
      <c r="AA4" s="172"/>
      <c r="AB4" s="57"/>
    </row>
    <row r="5" spans="1:28" s="2" customFormat="1">
      <c r="A5" s="175" t="s">
        <v>379</v>
      </c>
      <c r="B5" s="176" t="s">
        <v>357</v>
      </c>
      <c r="C5" s="163"/>
      <c r="D5" s="164"/>
      <c r="E5" s="163"/>
      <c r="F5" s="165"/>
      <c r="G5" s="166"/>
      <c r="H5" s="166"/>
      <c r="I5" s="163"/>
      <c r="J5" s="163"/>
      <c r="K5" s="163"/>
      <c r="L5" s="163"/>
      <c r="M5" s="166"/>
      <c r="N5" s="166"/>
      <c r="O5" s="163"/>
      <c r="P5" s="163"/>
      <c r="Q5" s="163"/>
      <c r="R5" s="166"/>
      <c r="S5" s="163"/>
      <c r="T5" s="163"/>
      <c r="U5" s="163"/>
      <c r="V5" s="163"/>
      <c r="W5" s="163"/>
      <c r="X5" s="163"/>
      <c r="Y5" s="163"/>
      <c r="Z5" s="167"/>
      <c r="AA5" s="166"/>
      <c r="AB5" s="57"/>
    </row>
    <row r="6" spans="1:28" s="2" customFormat="1">
      <c r="A6" s="110" t="str">
        <f>'Indicator Data'!A6</f>
        <v>Afghanistan</v>
      </c>
      <c r="B6" s="185" t="str">
        <f>'Indicator Data'!B6</f>
        <v>AFG</v>
      </c>
      <c r="C6" s="182">
        <f>IF('Indicator Data'!BJ6="No data","x",ROUND(IF('Indicator Data'!BJ6&gt;C$3,0,IF('Indicator Data'!BJ6&lt;C$4,10,(C$3-'Indicator Data'!BJ6)/(C$3-C$4)*10)),1))</f>
        <v>6.3</v>
      </c>
      <c r="D6" s="183">
        <f>IF(C6="x","x",C6)</f>
        <v>6.3</v>
      </c>
      <c r="E6" s="182">
        <f>IF('Indicator Data'!BL6="No data","x",ROUND(IF('Indicator Data'!BL6&gt;E$3,0,IF('Indicator Data'!BL6&lt;E$4,10,(E$3-'Indicator Data'!BL6)/(E$3-E$4)*10)),1))</f>
        <v>8.1</v>
      </c>
      <c r="F6" s="182">
        <f>IF('Indicator Data'!BK6="No data","x",ROUND(IF('Indicator Data'!BK6&gt;F$3,0,IF('Indicator Data'!BK6&lt;F$4,10,(F$3-'Indicator Data'!BK6)/(F$3-F$4)*10)),1))</f>
        <v>7.9</v>
      </c>
      <c r="G6" s="183">
        <f>IF(AND(E6="x",F6="x"),"x",ROUND(AVERAGE(E6,F6),1))</f>
        <v>8</v>
      </c>
      <c r="H6" s="184">
        <f>ROUND(AVERAGE(D6,G6),1)</f>
        <v>7.2</v>
      </c>
      <c r="I6" s="182">
        <f>IF('Indicator Data'!BN6="No data","x",ROUND(IF('Indicator Data'!BN6^2&gt;I$3,0,IF('Indicator Data'!BN6^2&lt;I$4,10,(I$3-'Indicator Data'!BN6^2)/(I$3-I$4)*10)),1))</f>
        <v>9</v>
      </c>
      <c r="J6" s="182">
        <f>IF(OR('Indicator Data'!BM6=0,'Indicator Data'!BM6="No data"),"x",ROUND(IF('Indicator Data'!BM6&gt;J$3,0,IF('Indicator Data'!BM6&lt;J$4,10,(J$3-'Indicator Data'!BM6)/(J$3-J$4)*10)),1))</f>
        <v>0.2</v>
      </c>
      <c r="K6" s="182">
        <f>IF('Indicator Data'!BO6="No data","x",ROUND(IF('Indicator Data'!BO6&gt;K$3,0,IF('Indicator Data'!BO6&lt;K$4,10,(K$3-'Indicator Data'!BO6)/(K$3-K$4)*10)),1))</f>
        <v>8.9</v>
      </c>
      <c r="L6" s="182">
        <f>IF('Indicator Data'!BP6="No data","x",ROUND(IF('Indicator Data'!BP6&gt;L$3,0,IF('Indicator Data'!BP6&lt;L$4,10,(L$3-'Indicator Data'!BP6)/(L$3-L$4)*10)),1))</f>
        <v>7.2</v>
      </c>
      <c r="M6" s="183">
        <f>IF(AND(I6="x",J6="x",K6="x",L6="x"),"x",ROUND(AVERAGE(I6,J6,K6,L6),1))</f>
        <v>6.3</v>
      </c>
      <c r="N6" s="186">
        <f>IF('Indicator Data'!BQ6="No data","x",'Indicator Data'!BQ6/'Indicator Data'!CC6*100)</f>
        <v>11.039050641644819</v>
      </c>
      <c r="O6" s="182">
        <f t="shared" ref="O6:O37" si="0">IF(N6="x","x",ROUND(IF(N6&gt;O$3,0,IF(N6&lt;O$4,10,(O$3-N6)/(O$3-O$4)*10)),1))</f>
        <v>9</v>
      </c>
      <c r="P6" s="182">
        <f>IF('Indicator Data'!BR6="No data","x",ROUND(IF('Indicator Data'!BR6&gt;P$3,0,IF('Indicator Data'!BR6&lt;P$4,10,(P$3-'Indicator Data'!BR6)/(P$3-P$4)*10)),1))</f>
        <v>6.3</v>
      </c>
      <c r="Q6" s="182">
        <f>IF('Indicator Data'!BS6="No data","x",ROUND(IF('Indicator Data'!BS6&gt;Q$3,0,IF('Indicator Data'!BS6&lt;Q$4,10,(Q$3-'Indicator Data'!BS6)/(Q$3-Q$4)*10)),1))</f>
        <v>6.6</v>
      </c>
      <c r="R6" s="183">
        <f>IF(AND(O6="x",P6="x",Q6="x"),"x",ROUND(AVERAGE(O6,Q6,P6),1))</f>
        <v>7.3</v>
      </c>
      <c r="S6" s="182">
        <f>IF('Indicator Data'!BT6="No data","x",ROUND(IF('Indicator Data'!BT6&gt;S$3,0,IF('Indicator Data'!BT6&lt;S$4,10,(S$3-'Indicator Data'!BT6)/(S$3-S$4)*10)),1))</f>
        <v>9.3000000000000007</v>
      </c>
      <c r="T6" s="187">
        <f>IF('Indicator Data'!BU6="No data","x",ROUND(IF('Indicator Data'!BU6&gt;T$3,0,IF('Indicator Data'!BU6&lt;T$4,10,(T$3-'Indicator Data'!BU6)/(T$3-T$4)*10)),1))</f>
        <v>5.6</v>
      </c>
      <c r="U6" s="187">
        <f>IF('Indicator Data'!BV6="No data","x",ROUND(IF('Indicator Data'!BV6&gt;U$3,0,IF('Indicator Data'!BV6&lt;U$4,10,(U$3-'Indicator Data'!BV6)/(U$3-U$4)*10)),1))</f>
        <v>10</v>
      </c>
      <c r="V6" s="187">
        <f>IF('Indicator Data'!BW6="No data","x",ROUND(IF('Indicator Data'!BW6&gt;V$3,0,IF('Indicator Data'!BW6&lt;V$4,10,(V$3-'Indicator Data'!BW6)/(V$3-V$4)*10)),1))</f>
        <v>5.8</v>
      </c>
      <c r="W6" s="182">
        <f>IF(AND(T6="X",U6="x",V6="x"),"x",AVERAGE(T6:V6))</f>
        <v>7.1333333333333329</v>
      </c>
      <c r="X6" s="182">
        <f>IF('Indicator Data'!BX6="No data","x",ROUND(IF('Indicator Data'!BX6&gt;X$3,0,IF('Indicator Data'!BX6&lt;X$4,10,(X$3-'Indicator Data'!BX6)/(X$3-X$4)*10)),1))</f>
        <v>9.5</v>
      </c>
      <c r="Y6" s="182">
        <f>IF('Indicator Data'!BY6="No data","x",ROUND(IF('Indicator Data'!BY6&gt;Y$3,10,IF('Indicator Data'!BY6&lt;Y$4,0,10-(Y$3-'Indicator Data'!BY6)/(Y$3-Y$4)*10)),1))</f>
        <v>7.1</v>
      </c>
      <c r="Z6" s="183">
        <f t="shared" ref="Z6:Z37" si="1">IF(AND(S6="x",W6="x",X6="x",Y6="x"),"x",ROUND(AVERAGE(S6,W6,X6,Y6),1))</f>
        <v>8.3000000000000007</v>
      </c>
      <c r="AA6" s="184">
        <f t="shared" ref="AA6:AA37" si="2">ROUND(AVERAGE(R6,M6,Z6),1)</f>
        <v>7.3</v>
      </c>
      <c r="AB6" s="57"/>
    </row>
    <row r="7" spans="1:28" s="2" customFormat="1">
      <c r="A7" s="110" t="str">
        <f>'Indicator Data'!A7</f>
        <v>Albania</v>
      </c>
      <c r="B7" s="185" t="str">
        <f>'Indicator Data'!B7</f>
        <v>ALB</v>
      </c>
      <c r="C7" s="182" t="str">
        <f>IF('Indicator Data'!BJ7="No data","x",ROUND(IF('Indicator Data'!BJ7&gt;C$3,0,IF('Indicator Data'!BJ7&lt;C$4,10,(C$3-'Indicator Data'!BJ7)/(C$3-C$4)*10)),1))</f>
        <v>x</v>
      </c>
      <c r="D7" s="183" t="str">
        <f t="shared" ref="D7:D70" si="3">IF(C7="x","x",C7)</f>
        <v>x</v>
      </c>
      <c r="E7" s="182">
        <f>IF('Indicator Data'!BL7="No data","x",ROUND(IF('Indicator Data'!BL7&gt;E$3,0,IF('Indicator Data'!BL7&lt;E$4,10,(E$3-'Indicator Data'!BL7)/(E$3-E$4)*10)),1))</f>
        <v>6.4</v>
      </c>
      <c r="F7" s="182">
        <f>IF('Indicator Data'!BK7="No data","x",ROUND(IF('Indicator Data'!BK7&gt;F$3,0,IF('Indicator Data'!BK7&lt;F$4,10,(F$3-'Indicator Data'!BK7)/(F$3-F$4)*10)),1))</f>
        <v>5.0999999999999996</v>
      </c>
      <c r="G7" s="183">
        <f t="shared" ref="G7:G70" si="4">IF(AND(E7="x",F7="x"),"x",ROUND(AVERAGE(E7,F7),1))</f>
        <v>5.8</v>
      </c>
      <c r="H7" s="184">
        <f t="shared" ref="H7:H70" si="5">ROUND(AVERAGE(D7,G7),1)</f>
        <v>5.8</v>
      </c>
      <c r="I7" s="182">
        <f>IF('Indicator Data'!BN7="No data","x",ROUND(IF('Indicator Data'!BN7^2&gt;I$3,0,IF('Indicator Data'!BN7^2&lt;I$4,10,(I$3-'Indicator Data'!BN7^2)/(I$3-I$4)*10)),1))</f>
        <v>0.4</v>
      </c>
      <c r="J7" s="182">
        <f>IF(OR('Indicator Data'!BM7=0,'Indicator Data'!BM7="No data"),"x",ROUND(IF('Indicator Data'!BM7&gt;J$3,0,IF('Indicator Data'!BM7&lt;J$4,10,(J$3-'Indicator Data'!BM7)/(J$3-J$4)*10)),1))</f>
        <v>0</v>
      </c>
      <c r="K7" s="182">
        <f>IF('Indicator Data'!BO7="No data","x",ROUND(IF('Indicator Data'!BO7&gt;K$3,0,IF('Indicator Data'!BO7&lt;K$4,10,(K$3-'Indicator Data'!BO7)/(K$3-K$4)*10)),1))</f>
        <v>3</v>
      </c>
      <c r="L7" s="182">
        <f>IF('Indicator Data'!BP7="No data","x",ROUND(IF('Indicator Data'!BP7&gt;L$3,0,IF('Indicator Data'!BP7&lt;L$4,10,(L$3-'Indicator Data'!BP7)/(L$3-L$4)*10)),1))</f>
        <v>5.6</v>
      </c>
      <c r="M7" s="183">
        <f t="shared" ref="M7:M70" si="6">IF(AND(I7="x",J7="x",K7="x",L7="x"),"x",ROUND(AVERAGE(I7,J7,K7,L7),1))</f>
        <v>2.2999999999999998</v>
      </c>
      <c r="N7" s="186">
        <f>IF('Indicator Data'!BQ7="No data","x",'Indicator Data'!BQ7/'Indicator Data'!CC7*100)</f>
        <v>69.34306569343066</v>
      </c>
      <c r="O7" s="182">
        <f t="shared" si="0"/>
        <v>3.1</v>
      </c>
      <c r="P7" s="182">
        <f>IF('Indicator Data'!BR7="No data","x",ROUND(IF('Indicator Data'!BR7&gt;P$3,0,IF('Indicator Data'!BR7&lt;P$4,10,(P$3-'Indicator Data'!BR7)/(P$3-P$4)*10)),1))</f>
        <v>0.3</v>
      </c>
      <c r="Q7" s="182">
        <f>IF('Indicator Data'!BS7="No data","x",ROUND(IF('Indicator Data'!BS7&gt;Q$3,0,IF('Indicator Data'!BS7&lt;Q$4,10,(Q$3-'Indicator Data'!BS7)/(Q$3-Q$4)*10)),1))</f>
        <v>1.8</v>
      </c>
      <c r="R7" s="183">
        <f t="shared" ref="R7:R70" si="7">IF(AND(O7="x",P7="x",Q7="x"),"x",ROUND(AVERAGE(O7,Q7,P7),1))</f>
        <v>1.7</v>
      </c>
      <c r="S7" s="182">
        <f>IF('Indicator Data'!BT7="No data","x",ROUND(IF('Indicator Data'!BT7&gt;S$3,0,IF('Indicator Data'!BT7&lt;S$4,10,(S$3-'Indicator Data'!BT7)/(S$3-S$4)*10)),1))</f>
        <v>7</v>
      </c>
      <c r="T7" s="187">
        <f>IF('Indicator Data'!BU7="No data","x",ROUND(IF('Indicator Data'!BU7&gt;T$3,0,IF('Indicator Data'!BU7&lt;T$4,10,(T$3-'Indicator Data'!BU7)/(T$3-T$4)*10)),1))</f>
        <v>0</v>
      </c>
      <c r="U7" s="187">
        <f>IF('Indicator Data'!BV7="No data","x",ROUND(IF('Indicator Data'!BV7&gt;U$3,0,IF('Indicator Data'!BV7&lt;U$4,10,(U$3-'Indicator Data'!BV7)/(U$3-U$4)*10)),1))</f>
        <v>0.5</v>
      </c>
      <c r="V7" s="187">
        <f>IF('Indicator Data'!BW7="No data","x",ROUND(IF('Indicator Data'!BW7&gt;V$3,0,IF('Indicator Data'!BW7&lt;V$4,10,(V$3-'Indicator Data'!BW7)/(V$3-V$4)*10)),1))</f>
        <v>0.5</v>
      </c>
      <c r="W7" s="182">
        <f t="shared" ref="W7:W70" si="8">IF(AND(T7="X",U7="x",V7="x"),"x",AVERAGE(T7:V7))</f>
        <v>0.33333333333333331</v>
      </c>
      <c r="X7" s="182">
        <f>IF('Indicator Data'!BX7="No data","x",ROUND(IF('Indicator Data'!BX7&gt;X$3,0,IF('Indicator Data'!BX7&lt;X$4,10,(X$3-'Indicator Data'!BX7)/(X$3-X$4)*10)),1))</f>
        <v>7.8</v>
      </c>
      <c r="Y7" s="182">
        <f>IF('Indicator Data'!BY7="No data","x",ROUND(IF('Indicator Data'!BY7&gt;Y$3,10,IF('Indicator Data'!BY7&lt;Y$4,0,10-(Y$3-'Indicator Data'!BY7)/(Y$3-Y$4)*10)),1))</f>
        <v>0.2</v>
      </c>
      <c r="Z7" s="183">
        <f t="shared" si="1"/>
        <v>3.8</v>
      </c>
      <c r="AA7" s="184">
        <f t="shared" si="2"/>
        <v>2.6</v>
      </c>
      <c r="AB7" s="57"/>
    </row>
    <row r="8" spans="1:28" s="2" customFormat="1">
      <c r="A8" s="110" t="str">
        <f>'Indicator Data'!A8</f>
        <v>Algeria</v>
      </c>
      <c r="B8" s="185" t="str">
        <f>'Indicator Data'!B8</f>
        <v>DZA</v>
      </c>
      <c r="C8" s="182">
        <f>IF('Indicator Data'!BJ8="No data","x",ROUND(IF('Indicator Data'!BJ8&gt;C$3,0,IF('Indicator Data'!BJ8&lt;C$4,10,(C$3-'Indicator Data'!BJ8)/(C$3-C$4)*10)),1))</f>
        <v>3.5</v>
      </c>
      <c r="D8" s="183">
        <f t="shared" si="3"/>
        <v>3.5</v>
      </c>
      <c r="E8" s="182">
        <f>IF('Indicator Data'!BL8="No data","x",ROUND(IF('Indicator Data'!BL8&gt;E$3,0,IF('Indicator Data'!BL8&lt;E$4,10,(E$3-'Indicator Data'!BL8)/(E$3-E$4)*10)),1))</f>
        <v>6.4</v>
      </c>
      <c r="F8" s="182">
        <f>IF('Indicator Data'!BK8="No data","x",ROUND(IF('Indicator Data'!BK8&gt;F$3,0,IF('Indicator Data'!BK8&lt;F$4,10,(F$3-'Indicator Data'!BK8)/(F$3-F$4)*10)),1))</f>
        <v>6</v>
      </c>
      <c r="G8" s="183">
        <f t="shared" si="4"/>
        <v>6.2</v>
      </c>
      <c r="H8" s="184">
        <f t="shared" si="5"/>
        <v>4.9000000000000004</v>
      </c>
      <c r="I8" s="182">
        <f>IF('Indicator Data'!BN8="No data","x",ROUND(IF('Indicator Data'!BN8^2&gt;I$3,0,IF('Indicator Data'!BN8^2&lt;I$4,10,(I$3-'Indicator Data'!BN8^2)/(I$3-I$4)*10)),1))</f>
        <v>3.7</v>
      </c>
      <c r="J8" s="182">
        <f>IF(OR('Indicator Data'!BM8=0,'Indicator Data'!BM8="No data"),"x",ROUND(IF('Indicator Data'!BM8&gt;J$3,0,IF('Indicator Data'!BM8&lt;J$4,10,(J$3-'Indicator Data'!BM8)/(J$3-J$4)*10)),1))</f>
        <v>0.1</v>
      </c>
      <c r="K8" s="182">
        <f>IF('Indicator Data'!BO8="No data","x",ROUND(IF('Indicator Data'!BO8&gt;K$3,0,IF('Indicator Data'!BO8&lt;K$4,10,(K$3-'Indicator Data'!BO8)/(K$3-K$4)*10)),1))</f>
        <v>5.0999999999999996</v>
      </c>
      <c r="L8" s="182">
        <f>IF('Indicator Data'!BP8="No data","x",ROUND(IF('Indicator Data'!BP8&gt;L$3,0,IF('Indicator Data'!BP8&lt;L$4,10,(L$3-'Indicator Data'!BP8)/(L$3-L$4)*10)),1))</f>
        <v>4.5999999999999996</v>
      </c>
      <c r="M8" s="183">
        <f t="shared" si="6"/>
        <v>3.4</v>
      </c>
      <c r="N8" s="186">
        <f>IF('Indicator Data'!BQ8="No data","x",'Indicator Data'!BQ8/'Indicator Data'!CC8*100)</f>
        <v>4.6184722093931327</v>
      </c>
      <c r="O8" s="182">
        <f t="shared" si="0"/>
        <v>9.6</v>
      </c>
      <c r="P8" s="182">
        <f>IF('Indicator Data'!BR8="No data","x",ROUND(IF('Indicator Data'!BR8&gt;P$3,0,IF('Indicator Data'!BR8&lt;P$4,10,(P$3-'Indicator Data'!BR8)/(P$3-P$4)*10)),1))</f>
        <v>1.4</v>
      </c>
      <c r="Q8" s="182">
        <f>IF('Indicator Data'!BS8="No data","x",ROUND(IF('Indicator Data'!BS8&gt;Q$3,0,IF('Indicator Data'!BS8&lt;Q$4,10,(Q$3-'Indicator Data'!BS8)/(Q$3-Q$4)*10)),1))</f>
        <v>1.3</v>
      </c>
      <c r="R8" s="183">
        <f t="shared" si="7"/>
        <v>4.0999999999999996</v>
      </c>
      <c r="S8" s="182">
        <f>IF('Indicator Data'!BT8="No data","x",ROUND(IF('Indicator Data'!BT8&gt;S$3,0,IF('Indicator Data'!BT8&lt;S$4,10,(S$3-'Indicator Data'!BT8)/(S$3-S$4)*10)),1))</f>
        <v>5.4</v>
      </c>
      <c r="T8" s="187">
        <f>IF('Indicator Data'!BU8="No data","x",ROUND(IF('Indicator Data'!BU8&gt;T$3,0,IF('Indicator Data'!BU8&lt;T$4,10,(T$3-'Indicator Data'!BU8)/(T$3-T$4)*10)),1))</f>
        <v>1.4</v>
      </c>
      <c r="U8" s="187">
        <f>IF('Indicator Data'!BV8="No data","x",ROUND(IF('Indicator Data'!BV8&gt;U$3,0,IF('Indicator Data'!BV8&lt;U$4,10,(U$3-'Indicator Data'!BV8)/(U$3-U$4)*10)),1))</f>
        <v>3.7</v>
      </c>
      <c r="V8" s="187">
        <f>IF('Indicator Data'!BW8="No data","x",ROUND(IF('Indicator Data'!BW8&gt;V$3,0,IF('Indicator Data'!BW8&lt;V$4,10,(V$3-'Indicator Data'!BW8)/(V$3-V$4)*10)),1))</f>
        <v>1.4</v>
      </c>
      <c r="W8" s="182">
        <f t="shared" si="8"/>
        <v>2.1666666666666665</v>
      </c>
      <c r="X8" s="182">
        <f>IF('Indicator Data'!BX8="No data","x",ROUND(IF('Indicator Data'!BX8&gt;X$3,0,IF('Indicator Data'!BX8&lt;X$4,10,(X$3-'Indicator Data'!BX8)/(X$3-X$4)*10)),1))</f>
        <v>6.9</v>
      </c>
      <c r="Y8" s="182">
        <f>IF('Indicator Data'!BY8="No data","x",ROUND(IF('Indicator Data'!BY8&gt;Y$3,10,IF('Indicator Data'!BY8&lt;Y$4,0,10-(Y$3-'Indicator Data'!BY8)/(Y$3-Y$4)*10)),1))</f>
        <v>1.2</v>
      </c>
      <c r="Z8" s="183">
        <f t="shared" si="1"/>
        <v>3.9</v>
      </c>
      <c r="AA8" s="184">
        <f t="shared" si="2"/>
        <v>3.8</v>
      </c>
      <c r="AB8" s="57"/>
    </row>
    <row r="9" spans="1:28" s="2" customFormat="1">
      <c r="A9" s="110" t="str">
        <f>'Indicator Data'!A9</f>
        <v>Angola</v>
      </c>
      <c r="B9" s="185" t="str">
        <f>'Indicator Data'!B9</f>
        <v>AGO</v>
      </c>
      <c r="C9" s="182">
        <f>IF('Indicator Data'!BJ9="No data","x",ROUND(IF('Indicator Data'!BJ9&gt;C$3,0,IF('Indicator Data'!BJ9&lt;C$4,10,(C$3-'Indicator Data'!BJ9)/(C$3-C$4)*10)),1))</f>
        <v>5.3</v>
      </c>
      <c r="D9" s="183">
        <f t="shared" si="3"/>
        <v>5.3</v>
      </c>
      <c r="E9" s="182">
        <f>IF('Indicator Data'!BL9="No data","x",ROUND(IF('Indicator Data'!BL9&gt;E$3,0,IF('Indicator Data'!BL9&lt;E$4,10,(E$3-'Indicator Data'!BL9)/(E$3-E$4)*10)),1))</f>
        <v>7.3</v>
      </c>
      <c r="F9" s="182">
        <f>IF('Indicator Data'!BK9="No data","x",ROUND(IF('Indicator Data'!BK9&gt;F$3,0,IF('Indicator Data'!BK9&lt;F$4,10,(F$3-'Indicator Data'!BK9)/(F$3-F$4)*10)),1))</f>
        <v>7.2</v>
      </c>
      <c r="G9" s="183">
        <f t="shared" si="4"/>
        <v>7.3</v>
      </c>
      <c r="H9" s="184">
        <f t="shared" si="5"/>
        <v>6.3</v>
      </c>
      <c r="I9" s="182">
        <f>IF('Indicator Data'!BN9="No data","x",ROUND(IF('Indicator Data'!BN9^2&gt;I$3,0,IF('Indicator Data'!BN9^2&lt;I$4,10,(I$3-'Indicator Data'!BN9^2)/(I$3-I$4)*10)),1))</f>
        <v>6.2</v>
      </c>
      <c r="J9" s="182">
        <f>IF(OR('Indicator Data'!BM9=0,'Indicator Data'!BM9="No data"),"x",ROUND(IF('Indicator Data'!BM9&gt;J$3,0,IF('Indicator Data'!BM9&lt;J$4,10,(J$3-'Indicator Data'!BM9)/(J$3-J$4)*10)),1))</f>
        <v>5.4</v>
      </c>
      <c r="K9" s="182">
        <f>IF('Indicator Data'!BO9="No data","x",ROUND(IF('Indicator Data'!BO9&gt;K$3,0,IF('Indicator Data'!BO9&lt;K$4,10,(K$3-'Indicator Data'!BO9)/(K$3-K$4)*10)),1))</f>
        <v>8.6</v>
      </c>
      <c r="L9" s="182">
        <f>IF('Indicator Data'!BP9="No data","x",ROUND(IF('Indicator Data'!BP9&gt;L$3,0,IF('Indicator Data'!BP9&lt;L$4,10,(L$3-'Indicator Data'!BP9)/(L$3-L$4)*10)),1))</f>
        <v>7.9</v>
      </c>
      <c r="M9" s="183">
        <f t="shared" si="6"/>
        <v>7</v>
      </c>
      <c r="N9" s="186">
        <f>IF('Indicator Data'!BQ9="No data","x",'Indicator Data'!BQ9/'Indicator Data'!CC9*100)</f>
        <v>4.0907997112376675</v>
      </c>
      <c r="O9" s="182">
        <f t="shared" si="0"/>
        <v>9.6999999999999993</v>
      </c>
      <c r="P9" s="182">
        <f>IF('Indicator Data'!BR9="No data","x",ROUND(IF('Indicator Data'!BR9&gt;P$3,0,IF('Indicator Data'!BR9&lt;P$4,10,(P$3-'Indicator Data'!BR9)/(P$3-P$4)*10)),1))</f>
        <v>5.6</v>
      </c>
      <c r="Q9" s="182">
        <f>IF('Indicator Data'!BS9="No data","x",ROUND(IF('Indicator Data'!BS9&gt;Q$3,0,IF('Indicator Data'!BS9&lt;Q$4,10,(Q$3-'Indicator Data'!BS9)/(Q$3-Q$4)*10)),1))</f>
        <v>8.8000000000000007</v>
      </c>
      <c r="R9" s="183">
        <f t="shared" si="7"/>
        <v>8</v>
      </c>
      <c r="S9" s="182">
        <f>IF('Indicator Data'!BT9="No data","x",ROUND(IF('Indicator Data'!BT9&gt;S$3,0,IF('Indicator Data'!BT9&lt;S$4,10,(S$3-'Indicator Data'!BT9)/(S$3-S$4)*10)),1))</f>
        <v>9.5</v>
      </c>
      <c r="T9" s="187">
        <f>IF('Indicator Data'!BU9="No data","x",ROUND(IF('Indicator Data'!BU9&gt;T$3,0,IF('Indicator Data'!BU9&lt;T$4,10,(T$3-'Indicator Data'!BU9)/(T$3-T$4)*10)),1))</f>
        <v>7.1</v>
      </c>
      <c r="U9" s="187">
        <f>IF('Indicator Data'!BV9="No data","x",ROUND(IF('Indicator Data'!BV9&gt;U$3,0,IF('Indicator Data'!BV9&lt;U$4,10,(U$3-'Indicator Data'!BV9)/(U$3-U$4)*10)),1))</f>
        <v>9.1999999999999993</v>
      </c>
      <c r="V9" s="187">
        <f>IF('Indicator Data'!BW9="No data","x",ROUND(IF('Indicator Data'!BW9&gt;V$3,0,IF('Indicator Data'!BW9&lt;V$4,10,(V$3-'Indicator Data'!BW9)/(V$3-V$4)*10)),1))</f>
        <v>7.8</v>
      </c>
      <c r="W9" s="182">
        <f t="shared" si="8"/>
        <v>8.0333333333333332</v>
      </c>
      <c r="X9" s="182">
        <f>IF('Indicator Data'!BX9="No data","x",ROUND(IF('Indicator Data'!BX9&gt;X$3,0,IF('Indicator Data'!BX9&lt;X$4,10,(X$3-'Indicator Data'!BX9)/(X$3-X$4)*10)),1))</f>
        <v>9.6</v>
      </c>
      <c r="Y9" s="182">
        <f>IF('Indicator Data'!BY9="No data","x",ROUND(IF('Indicator Data'!BY9&gt;Y$3,10,IF('Indicator Data'!BY9&lt;Y$4,0,10-(Y$3-'Indicator Data'!BY9)/(Y$3-Y$4)*10)),1))</f>
        <v>2.7</v>
      </c>
      <c r="Z9" s="183">
        <f t="shared" si="1"/>
        <v>7.5</v>
      </c>
      <c r="AA9" s="184">
        <f t="shared" si="2"/>
        <v>7.5</v>
      </c>
      <c r="AB9" s="57"/>
    </row>
    <row r="10" spans="1:28" s="2" customFormat="1">
      <c r="A10" s="110" t="str">
        <f>'Indicator Data'!A10</f>
        <v>Antigua and Barbuda</v>
      </c>
      <c r="B10" s="185" t="str">
        <f>'Indicator Data'!B10</f>
        <v>ATG</v>
      </c>
      <c r="C10" s="182">
        <f>IF('Indicator Data'!BJ10="No data","x",ROUND(IF('Indicator Data'!BJ10&gt;C$3,0,IF('Indicator Data'!BJ10&lt;C$4,10,(C$3-'Indicator Data'!BJ10)/(C$3-C$4)*10)),1))</f>
        <v>5.4</v>
      </c>
      <c r="D10" s="183">
        <f t="shared" si="3"/>
        <v>5.4</v>
      </c>
      <c r="E10" s="182" t="str">
        <f>IF('Indicator Data'!BL10="No data","x",ROUND(IF('Indicator Data'!BL10&gt;E$3,0,IF('Indicator Data'!BL10&lt;E$4,10,(E$3-'Indicator Data'!BL10)/(E$3-E$4)*10)),1))</f>
        <v>x</v>
      </c>
      <c r="F10" s="182">
        <f>IF('Indicator Data'!BK10="No data","x",ROUND(IF('Indicator Data'!BK10&gt;F$3,0,IF('Indicator Data'!BK10&lt;F$4,10,(F$3-'Indicator Data'!BK10)/(F$3-F$4)*10)),1))</f>
        <v>5</v>
      </c>
      <c r="G10" s="183">
        <f t="shared" si="4"/>
        <v>5</v>
      </c>
      <c r="H10" s="184">
        <f t="shared" si="5"/>
        <v>5.2</v>
      </c>
      <c r="I10" s="182">
        <f>IF('Indicator Data'!BN10="No data","x",ROUND(IF('Indicator Data'!BN10^2&gt;I$3,0,IF('Indicator Data'!BN10^2&lt;I$4,10,(I$3-'Indicator Data'!BN10^2)/(I$3-I$4)*10)),1))</f>
        <v>0.2</v>
      </c>
      <c r="J10" s="182">
        <f>IF(OR('Indicator Data'!BM10=0,'Indicator Data'!BM10="No data"),"x",ROUND(IF('Indicator Data'!BM10&gt;J$3,0,IF('Indicator Data'!BM10&lt;J$4,10,(J$3-'Indicator Data'!BM10)/(J$3-J$4)*10)),1))</f>
        <v>0</v>
      </c>
      <c r="K10" s="182">
        <f>IF('Indicator Data'!BO10="No data","x",ROUND(IF('Indicator Data'!BO10&gt;K$3,0,IF('Indicator Data'!BO10&lt;K$4,10,(K$3-'Indicator Data'!BO10)/(K$3-K$4)*10)),1))</f>
        <v>2.7</v>
      </c>
      <c r="L10" s="182">
        <f>IF('Indicator Data'!BP10="No data","x",ROUND(IF('Indicator Data'!BP10&gt;L$3,0,IF('Indicator Data'!BP10&lt;L$4,10,(L$3-'Indicator Data'!BP10)/(L$3-L$4)*10)),1))</f>
        <v>0.4</v>
      </c>
      <c r="M10" s="183">
        <f t="shared" si="6"/>
        <v>0.8</v>
      </c>
      <c r="N10" s="186">
        <f>IF('Indicator Data'!BQ10="No data","x",'Indicator Data'!BQ10/'Indicator Data'!CC10*100)</f>
        <v>222.72727272727272</v>
      </c>
      <c r="O10" s="182">
        <f t="shared" si="0"/>
        <v>0</v>
      </c>
      <c r="P10" s="182">
        <f>IF('Indicator Data'!BR10="No data","x",ROUND(IF('Indicator Data'!BR10&gt;P$3,0,IF('Indicator Data'!BR10&lt;P$4,10,(P$3-'Indicator Data'!BR10)/(P$3-P$4)*10)),1))</f>
        <v>1.4</v>
      </c>
      <c r="Q10" s="182">
        <f>IF('Indicator Data'!BS10="No data","x",ROUND(IF('Indicator Data'!BS10&gt;Q$3,0,IF('Indicator Data'!BS10&lt;Q$4,10,(Q$3-'Indicator Data'!BS10)/(Q$3-Q$4)*10)),1))</f>
        <v>0.7</v>
      </c>
      <c r="R10" s="183">
        <f t="shared" si="7"/>
        <v>0.7</v>
      </c>
      <c r="S10" s="182">
        <f>IF('Indicator Data'!BT10="No data","x",ROUND(IF('Indicator Data'!BT10&gt;S$3,0,IF('Indicator Data'!BT10&lt;S$4,10,(S$3-'Indicator Data'!BT10)/(S$3-S$4)*10)),1))</f>
        <v>3.1</v>
      </c>
      <c r="T10" s="187">
        <f>IF('Indicator Data'!BU10="No data","x",ROUND(IF('Indicator Data'!BU10&gt;T$3,0,IF('Indicator Data'!BU10&lt;T$4,10,(T$3-'Indicator Data'!BU10)/(T$3-T$4)*10)),1))</f>
        <v>0.7</v>
      </c>
      <c r="U10" s="187">
        <f>IF('Indicator Data'!BV10="No data","x",ROUND(IF('Indicator Data'!BV10&gt;U$3,0,IF('Indicator Data'!BV10&lt;U$4,10,(U$3-'Indicator Data'!BV10)/(U$3-U$4)*10)),1))</f>
        <v>0.7</v>
      </c>
      <c r="V10" s="187" t="str">
        <f>IF('Indicator Data'!BW10="No data","x",ROUND(IF('Indicator Data'!BW10&gt;V$3,0,IF('Indicator Data'!BW10&lt;V$4,10,(V$3-'Indicator Data'!BW10)/(V$3-V$4)*10)),1))</f>
        <v>x</v>
      </c>
      <c r="W10" s="182">
        <f t="shared" si="8"/>
        <v>0.7</v>
      </c>
      <c r="X10" s="182">
        <f>IF('Indicator Data'!BX10="No data","x",ROUND(IF('Indicator Data'!BX10&gt;X$3,0,IF('Indicator Data'!BX10&lt;X$4,10,(X$3-'Indicator Data'!BX10)/(X$3-X$4)*10)),1))</f>
        <v>5.4</v>
      </c>
      <c r="Y10" s="182">
        <f>IF('Indicator Data'!BY10="No data","x",ROUND(IF('Indicator Data'!BY10&gt;Y$3,10,IF('Indicator Data'!BY10&lt;Y$4,0,10-(Y$3-'Indicator Data'!BY10)/(Y$3-Y$4)*10)),1))</f>
        <v>0.5</v>
      </c>
      <c r="Z10" s="183">
        <f t="shared" si="1"/>
        <v>2.4</v>
      </c>
      <c r="AA10" s="184">
        <f t="shared" si="2"/>
        <v>1.3</v>
      </c>
      <c r="AB10" s="57"/>
    </row>
    <row r="11" spans="1:28" s="2" customFormat="1">
      <c r="A11" s="110" t="str">
        <f>'Indicator Data'!A11</f>
        <v>Argentina</v>
      </c>
      <c r="B11" s="185" t="str">
        <f>'Indicator Data'!B11</f>
        <v>ARG</v>
      </c>
      <c r="C11" s="182">
        <f>IF('Indicator Data'!BJ11="No data","x",ROUND(IF('Indicator Data'!BJ11&gt;C$3,0,IF('Indicator Data'!BJ11&lt;C$4,10,(C$3-'Indicator Data'!BJ11)/(C$3-C$4)*10)),1))</f>
        <v>3.8</v>
      </c>
      <c r="D11" s="183">
        <f t="shared" si="3"/>
        <v>3.8</v>
      </c>
      <c r="E11" s="182">
        <f>IF('Indicator Data'!BL11="No data","x",ROUND(IF('Indicator Data'!BL11&gt;E$3,0,IF('Indicator Data'!BL11&lt;E$4,10,(E$3-'Indicator Data'!BL11)/(E$3-E$4)*10)),1))</f>
        <v>5.8</v>
      </c>
      <c r="F11" s="182">
        <f>IF('Indicator Data'!BK11="No data","x",ROUND(IF('Indicator Data'!BK11&gt;F$3,0,IF('Indicator Data'!BK11&lt;F$4,10,(F$3-'Indicator Data'!BK11)/(F$3-F$4)*10)),1))</f>
        <v>5.2</v>
      </c>
      <c r="G11" s="183">
        <f t="shared" si="4"/>
        <v>5.5</v>
      </c>
      <c r="H11" s="184">
        <f t="shared" si="5"/>
        <v>4.7</v>
      </c>
      <c r="I11" s="182">
        <f>IF('Indicator Data'!BN11="No data","x",ROUND(IF('Indicator Data'!BN11^2&gt;I$3,0,IF('Indicator Data'!BN11^2&lt;I$4,10,(I$3-'Indicator Data'!BN11^2)/(I$3-I$4)*10)),1))</f>
        <v>0.2</v>
      </c>
      <c r="J11" s="182">
        <f>IF(OR('Indicator Data'!BM11=0,'Indicator Data'!BM11="No data"),"x",ROUND(IF('Indicator Data'!BM11&gt;J$3,0,IF('Indicator Data'!BM11&lt;J$4,10,(J$3-'Indicator Data'!BM11)/(J$3-J$4)*10)),1))</f>
        <v>0</v>
      </c>
      <c r="K11" s="182">
        <f>IF('Indicator Data'!BO11="No data","x",ROUND(IF('Indicator Data'!BO11&gt;K$3,0,IF('Indicator Data'!BO11&lt;K$4,10,(K$3-'Indicator Data'!BO11)/(K$3-K$4)*10)),1))</f>
        <v>2.6</v>
      </c>
      <c r="L11" s="182">
        <f>IF('Indicator Data'!BP11="No data","x",ROUND(IF('Indicator Data'!BP11&gt;L$3,0,IF('Indicator Data'!BP11&lt;L$4,10,(L$3-'Indicator Data'!BP11)/(L$3-L$4)*10)),1))</f>
        <v>3.8</v>
      </c>
      <c r="M11" s="183">
        <f t="shared" si="6"/>
        <v>1.7</v>
      </c>
      <c r="N11" s="186">
        <f>IF('Indicator Data'!BQ11="No data","x",'Indicator Data'!BQ11/'Indicator Data'!CC11*100)</f>
        <v>19.001056020228816</v>
      </c>
      <c r="O11" s="182">
        <f t="shared" si="0"/>
        <v>8.1999999999999993</v>
      </c>
      <c r="P11" s="182">
        <f>IF('Indicator Data'!BR11="No data","x",ROUND(IF('Indicator Data'!BR11&gt;P$3,0,IF('Indicator Data'!BR11&lt;P$4,10,(P$3-'Indicator Data'!BR11)/(P$3-P$4)*10)),1))</f>
        <v>0.6</v>
      </c>
      <c r="Q11" s="182">
        <f>IF('Indicator Data'!BS11="No data","x",ROUND(IF('Indicator Data'!BS11&gt;Q$3,0,IF('Indicator Data'!BS11&lt;Q$4,10,(Q$3-'Indicator Data'!BS11)/(Q$3-Q$4)*10)),1))</f>
        <v>0.2</v>
      </c>
      <c r="R11" s="183">
        <f t="shared" si="7"/>
        <v>3</v>
      </c>
      <c r="S11" s="182">
        <f>IF('Indicator Data'!BT11="No data","x",ROUND(IF('Indicator Data'!BT11&gt;S$3,0,IF('Indicator Data'!BT11&lt;S$4,10,(S$3-'Indicator Data'!BT11)/(S$3-S$4)*10)),1))</f>
        <v>0.1</v>
      </c>
      <c r="T11" s="187">
        <f>IF('Indicator Data'!BU11="No data","x",ROUND(IF('Indicator Data'!BU11&gt;T$3,0,IF('Indicator Data'!BU11&lt;T$4,10,(T$3-'Indicator Data'!BU11)/(T$3-T$4)*10)),1))</f>
        <v>2.2000000000000002</v>
      </c>
      <c r="U11" s="187">
        <f>IF('Indicator Data'!BV11="No data","x",ROUND(IF('Indicator Data'!BV11&gt;U$3,0,IF('Indicator Data'!BV11&lt;U$4,10,(U$3-'Indicator Data'!BV11)/(U$3-U$4)*10)),1))</f>
        <v>1.7</v>
      </c>
      <c r="V11" s="187">
        <f>IF('Indicator Data'!BW11="No data","x",ROUND(IF('Indicator Data'!BW11&gt;V$3,0,IF('Indicator Data'!BW11&lt;V$4,10,(V$3-'Indicator Data'!BW11)/(V$3-V$4)*10)),1))</f>
        <v>1.9</v>
      </c>
      <c r="W11" s="182">
        <f t="shared" si="8"/>
        <v>1.9333333333333336</v>
      </c>
      <c r="X11" s="182">
        <f>IF('Indicator Data'!BX11="No data","x",ROUND(IF('Indicator Data'!BX11&gt;X$3,0,IF('Indicator Data'!BX11&lt;X$4,10,(X$3-'Indicator Data'!BX11)/(X$3-X$4)*10)),1))</f>
        <v>3.4</v>
      </c>
      <c r="Y11" s="182">
        <f>IF('Indicator Data'!BY11="No data","x",ROUND(IF('Indicator Data'!BY11&gt;Y$3,10,IF('Indicator Data'!BY11&lt;Y$4,0,10-(Y$3-'Indicator Data'!BY11)/(Y$3-Y$4)*10)),1))</f>
        <v>0.4</v>
      </c>
      <c r="Z11" s="183">
        <f t="shared" si="1"/>
        <v>1.5</v>
      </c>
      <c r="AA11" s="184">
        <f t="shared" si="2"/>
        <v>2.1</v>
      </c>
      <c r="AB11" s="57"/>
    </row>
    <row r="12" spans="1:28" s="2" customFormat="1">
      <c r="A12" s="110" t="str">
        <f>'Indicator Data'!A12</f>
        <v>Armenia</v>
      </c>
      <c r="B12" s="185" t="str">
        <f>'Indicator Data'!B12</f>
        <v>ARM</v>
      </c>
      <c r="C12" s="182">
        <f>IF('Indicator Data'!BJ12="No data","x",ROUND(IF('Indicator Data'!BJ12&gt;C$3,0,IF('Indicator Data'!BJ12&lt;C$4,10,(C$3-'Indicator Data'!BJ12)/(C$3-C$4)*10)),1))</f>
        <v>7.5</v>
      </c>
      <c r="D12" s="183">
        <f t="shared" si="3"/>
        <v>7.5</v>
      </c>
      <c r="E12" s="182">
        <f>IF('Indicator Data'!BL12="No data","x",ROUND(IF('Indicator Data'!BL12&gt;E$3,0,IF('Indicator Data'!BL12&lt;E$4,10,(E$3-'Indicator Data'!BL12)/(E$3-E$4)*10)),1))</f>
        <v>5.0999999999999996</v>
      </c>
      <c r="F12" s="182">
        <f>IF('Indicator Data'!BK12="No data","x",ROUND(IF('Indicator Data'!BK12&gt;F$3,0,IF('Indicator Data'!BK12&lt;F$4,10,(F$3-'Indicator Data'!BK12)/(F$3-F$4)*10)),1))</f>
        <v>5.0999999999999996</v>
      </c>
      <c r="G12" s="183">
        <f t="shared" si="4"/>
        <v>5.0999999999999996</v>
      </c>
      <c r="H12" s="184">
        <f t="shared" si="5"/>
        <v>6.3</v>
      </c>
      <c r="I12" s="182">
        <f>IF('Indicator Data'!BN12="No data","x",ROUND(IF('Indicator Data'!BN12^2&gt;I$3,0,IF('Indicator Data'!BN12^2&lt;I$4,10,(I$3-'Indicator Data'!BN12^2)/(I$3-I$4)*10)),1))</f>
        <v>0.1</v>
      </c>
      <c r="J12" s="182">
        <f>IF(OR('Indicator Data'!BM12=0,'Indicator Data'!BM12="No data"),"x",ROUND(IF('Indicator Data'!BM12&gt;J$3,0,IF('Indicator Data'!BM12&lt;J$4,10,(J$3-'Indicator Data'!BM12)/(J$3-J$4)*10)),1))</f>
        <v>0</v>
      </c>
      <c r="K12" s="182">
        <f>IF('Indicator Data'!BO12="No data","x",ROUND(IF('Indicator Data'!BO12&gt;K$3,0,IF('Indicator Data'!BO12&lt;K$4,10,(K$3-'Indicator Data'!BO12)/(K$3-K$4)*10)),1))</f>
        <v>3.2</v>
      </c>
      <c r="L12" s="182">
        <f>IF('Indicator Data'!BP12="No data","x",ROUND(IF('Indicator Data'!BP12&gt;L$3,0,IF('Indicator Data'!BP12&lt;L$4,10,(L$3-'Indicator Data'!BP12)/(L$3-L$4)*10)),1))</f>
        <v>4</v>
      </c>
      <c r="M12" s="183">
        <f t="shared" si="6"/>
        <v>1.8</v>
      </c>
      <c r="N12" s="186">
        <f>IF('Indicator Data'!BQ12="No data","x",'Indicator Data'!BQ12/'Indicator Data'!CC12*100)</f>
        <v>70.224719101123597</v>
      </c>
      <c r="O12" s="182">
        <f t="shared" si="0"/>
        <v>3</v>
      </c>
      <c r="P12" s="182">
        <f>IF('Indicator Data'!BR12="No data","x",ROUND(IF('Indicator Data'!BR12&gt;P$3,0,IF('Indicator Data'!BR12&lt;P$4,10,(P$3-'Indicator Data'!BR12)/(P$3-P$4)*10)),1))</f>
        <v>0.7</v>
      </c>
      <c r="Q12" s="182">
        <f>IF('Indicator Data'!BS12="No data","x",ROUND(IF('Indicator Data'!BS12&gt;Q$3,0,IF('Indicator Data'!BS12&lt;Q$4,10,(Q$3-'Indicator Data'!BS12)/(Q$3-Q$4)*10)),1))</f>
        <v>0</v>
      </c>
      <c r="R12" s="183">
        <f t="shared" si="7"/>
        <v>1.2</v>
      </c>
      <c r="S12" s="182">
        <f>IF('Indicator Data'!BT12="No data","x",ROUND(IF('Indicator Data'!BT12&gt;S$3,0,IF('Indicator Data'!BT12&lt;S$4,10,(S$3-'Indicator Data'!BT12)/(S$3-S$4)*10)),1))</f>
        <v>2.8</v>
      </c>
      <c r="T12" s="187">
        <f>IF('Indicator Data'!BU12="No data","x",ROUND(IF('Indicator Data'!BU12&gt;T$3,0,IF('Indicator Data'!BU12&lt;T$4,10,(T$3-'Indicator Data'!BU12)/(T$3-T$4)*10)),1))</f>
        <v>1.2</v>
      </c>
      <c r="U12" s="187">
        <f>IF('Indicator Data'!BV12="No data","x",ROUND(IF('Indicator Data'!BV12&gt;U$3,0,IF('Indicator Data'!BV12&lt;U$4,10,(U$3-'Indicator Data'!BV12)/(U$3-U$4)*10)),1))</f>
        <v>0.5</v>
      </c>
      <c r="V12" s="187">
        <f>IF('Indicator Data'!BW12="No data","x",ROUND(IF('Indicator Data'!BW12&gt;V$3,0,IF('Indicator Data'!BW12&lt;V$4,10,(V$3-'Indicator Data'!BW12)/(V$3-V$4)*10)),1))</f>
        <v>1.2</v>
      </c>
      <c r="W12" s="182">
        <f t="shared" si="8"/>
        <v>0.96666666666666667</v>
      </c>
      <c r="X12" s="182">
        <f>IF('Indicator Data'!BX12="No data","x",ROUND(IF('Indicator Data'!BX12&gt;X$3,0,IF('Indicator Data'!BX12&lt;X$4,10,(X$3-'Indicator Data'!BX12)/(X$3-X$4)*10)),1))</f>
        <v>6.7</v>
      </c>
      <c r="Y12" s="182">
        <f>IF('Indicator Data'!BY12="No data","x",ROUND(IF('Indicator Data'!BY12&gt;Y$3,10,IF('Indicator Data'!BY12&lt;Y$4,0,10-(Y$3-'Indicator Data'!BY12)/(Y$3-Y$4)*10)),1))</f>
        <v>0.3</v>
      </c>
      <c r="Z12" s="183">
        <f t="shared" si="1"/>
        <v>2.7</v>
      </c>
      <c r="AA12" s="184">
        <f t="shared" si="2"/>
        <v>1.9</v>
      </c>
      <c r="AB12" s="57"/>
    </row>
    <row r="13" spans="1:28" s="2" customFormat="1">
      <c r="A13" s="110" t="str">
        <f>'Indicator Data'!A13</f>
        <v>Australia</v>
      </c>
      <c r="B13" s="185" t="str">
        <f>'Indicator Data'!B13</f>
        <v>AUS</v>
      </c>
      <c r="C13" s="182">
        <f>IF('Indicator Data'!BJ13="No data","x",ROUND(IF('Indicator Data'!BJ13&gt;C$3,0,IF('Indicator Data'!BJ13&lt;C$4,10,(C$3-'Indicator Data'!BJ13)/(C$3-C$4)*10)),1))</f>
        <v>2.4</v>
      </c>
      <c r="D13" s="183">
        <f t="shared" si="3"/>
        <v>2.4</v>
      </c>
      <c r="E13" s="182">
        <f>IF('Indicator Data'!BL13="No data","x",ROUND(IF('Indicator Data'!BL13&gt;E$3,0,IF('Indicator Data'!BL13&lt;E$4,10,(E$3-'Indicator Data'!BL13)/(E$3-E$4)*10)),1))</f>
        <v>2.2999999999999998</v>
      </c>
      <c r="F13" s="182">
        <f>IF('Indicator Data'!BK13="No data","x",ROUND(IF('Indicator Data'!BK13&gt;F$3,0,IF('Indicator Data'!BK13&lt;F$4,10,(F$3-'Indicator Data'!BK13)/(F$3-F$4)*10)),1))</f>
        <v>1.9</v>
      </c>
      <c r="G13" s="183">
        <f t="shared" si="4"/>
        <v>2.1</v>
      </c>
      <c r="H13" s="184">
        <f t="shared" si="5"/>
        <v>2.2999999999999998</v>
      </c>
      <c r="I13" s="182" t="str">
        <f>IF('Indicator Data'!BN13="No data","x",ROUND(IF('Indicator Data'!BN13^2&gt;I$3,0,IF('Indicator Data'!BN13^2&lt;I$4,10,(I$3-'Indicator Data'!BN13^2)/(I$3-I$4)*10)),1))</f>
        <v>x</v>
      </c>
      <c r="J13" s="182">
        <f>IF(OR('Indicator Data'!BM13=0,'Indicator Data'!BM13="No data"),"x",ROUND(IF('Indicator Data'!BM13&gt;J$3,0,IF('Indicator Data'!BM13&lt;J$4,10,(J$3-'Indicator Data'!BM13)/(J$3-J$4)*10)),1))</f>
        <v>0</v>
      </c>
      <c r="K13" s="182">
        <f>IF('Indicator Data'!BO13="No data","x",ROUND(IF('Indicator Data'!BO13&gt;K$3,0,IF('Indicator Data'!BO13&lt;K$4,10,(K$3-'Indicator Data'!BO13)/(K$3-K$4)*10)),1))</f>
        <v>1.3</v>
      </c>
      <c r="L13" s="182">
        <f>IF('Indicator Data'!BP13="No data","x",ROUND(IF('Indicator Data'!BP13&gt;L$3,0,IF('Indicator Data'!BP13&lt;L$4,10,(L$3-'Indicator Data'!BP13)/(L$3-L$4)*10)),1))</f>
        <v>4.5999999999999996</v>
      </c>
      <c r="M13" s="183">
        <f t="shared" si="6"/>
        <v>2</v>
      </c>
      <c r="N13" s="186">
        <f>IF('Indicator Data'!BQ13="No data","x",'Indicator Data'!BQ13/'Indicator Data'!CC13*100)</f>
        <v>10.023039975007485</v>
      </c>
      <c r="O13" s="182">
        <f t="shared" si="0"/>
        <v>9.1</v>
      </c>
      <c r="P13" s="182">
        <f>IF('Indicator Data'!BR13="No data","x",ROUND(IF('Indicator Data'!BR13&gt;P$3,0,IF('Indicator Data'!BR13&lt;P$4,10,(P$3-'Indicator Data'!BR13)/(P$3-P$4)*10)),1))</f>
        <v>0</v>
      </c>
      <c r="Q13" s="182">
        <f>IF('Indicator Data'!BS13="No data","x",ROUND(IF('Indicator Data'!BS13&gt;Q$3,0,IF('Indicator Data'!BS13&lt;Q$4,10,(Q$3-'Indicator Data'!BS13)/(Q$3-Q$4)*10)),1))</f>
        <v>0</v>
      </c>
      <c r="R13" s="183">
        <f t="shared" si="7"/>
        <v>3</v>
      </c>
      <c r="S13" s="182">
        <f>IF('Indicator Data'!BT13="No data","x",ROUND(IF('Indicator Data'!BT13&gt;S$3,0,IF('Indicator Data'!BT13&lt;S$4,10,(S$3-'Indicator Data'!BT13)/(S$3-S$4)*10)),1))</f>
        <v>1</v>
      </c>
      <c r="T13" s="187">
        <f>IF('Indicator Data'!BU13="No data","x",ROUND(IF('Indicator Data'!BU13&gt;T$3,0,IF('Indicator Data'!BU13&lt;T$4,10,(T$3-'Indicator Data'!BU13)/(T$3-T$4)*10)),1))</f>
        <v>0.7</v>
      </c>
      <c r="U13" s="187">
        <f>IF('Indicator Data'!BV13="No data","x",ROUND(IF('Indicator Data'!BV13&gt;U$3,0,IF('Indicator Data'!BV13&lt;U$4,10,(U$3-'Indicator Data'!BV13)/(U$3-U$4)*10)),1))</f>
        <v>0.8</v>
      </c>
      <c r="V13" s="187">
        <f>IF('Indicator Data'!BW13="No data","x",ROUND(IF('Indicator Data'!BW13&gt;V$3,0,IF('Indicator Data'!BW13&lt;V$4,10,(V$3-'Indicator Data'!BW13)/(V$3-V$4)*10)),1))</f>
        <v>0.5</v>
      </c>
      <c r="W13" s="182">
        <f t="shared" si="8"/>
        <v>0.66666666666666663</v>
      </c>
      <c r="X13" s="182">
        <f>IF('Indicator Data'!BX13="No data","x",ROUND(IF('Indicator Data'!BX13&gt;X$3,0,IF('Indicator Data'!BX13&lt;X$4,10,(X$3-'Indicator Data'!BX13)/(X$3-X$4)*10)),1))</f>
        <v>0</v>
      </c>
      <c r="Y13" s="182">
        <f>IF('Indicator Data'!BY13="No data","x",ROUND(IF('Indicator Data'!BY13&gt;Y$3,10,IF('Indicator Data'!BY13&lt;Y$4,0,10-(Y$3-'Indicator Data'!BY13)/(Y$3-Y$4)*10)),1))</f>
        <v>0.1</v>
      </c>
      <c r="Z13" s="183">
        <f t="shared" si="1"/>
        <v>0.4</v>
      </c>
      <c r="AA13" s="184">
        <f t="shared" si="2"/>
        <v>1.8</v>
      </c>
      <c r="AB13" s="57"/>
    </row>
    <row r="14" spans="1:28" s="2" customFormat="1">
      <c r="A14" s="110" t="str">
        <f>'Indicator Data'!A14</f>
        <v>Austria</v>
      </c>
      <c r="B14" s="185" t="str">
        <f>'Indicator Data'!B14</f>
        <v>AUT</v>
      </c>
      <c r="C14" s="182">
        <f>IF('Indicator Data'!BJ14="No data","x",ROUND(IF('Indicator Data'!BJ14&gt;C$3,0,IF('Indicator Data'!BJ14&lt;C$4,10,(C$3-'Indicator Data'!BJ14)/(C$3-C$4)*10)),1))</f>
        <v>2</v>
      </c>
      <c r="D14" s="183">
        <f t="shared" si="3"/>
        <v>2</v>
      </c>
      <c r="E14" s="182">
        <f>IF('Indicator Data'!BL14="No data","x",ROUND(IF('Indicator Data'!BL14&gt;E$3,0,IF('Indicator Data'!BL14&lt;E$4,10,(E$3-'Indicator Data'!BL14)/(E$3-E$4)*10)),1))</f>
        <v>2.4</v>
      </c>
      <c r="F14" s="182">
        <f>IF('Indicator Data'!BK14="No data","x",ROUND(IF('Indicator Data'!BK14&gt;F$3,0,IF('Indicator Data'!BK14&lt;F$4,10,(F$3-'Indicator Data'!BK14)/(F$3-F$4)*10)),1))</f>
        <v>2</v>
      </c>
      <c r="G14" s="183">
        <f t="shared" si="4"/>
        <v>2.2000000000000002</v>
      </c>
      <c r="H14" s="184">
        <f t="shared" si="5"/>
        <v>2.1</v>
      </c>
      <c r="I14" s="182" t="str">
        <f>IF('Indicator Data'!BN14="No data","x",ROUND(IF('Indicator Data'!BN14^2&gt;I$3,0,IF('Indicator Data'!BN14^2&lt;I$4,10,(I$3-'Indicator Data'!BN14^2)/(I$3-I$4)*10)),1))</f>
        <v>x</v>
      </c>
      <c r="J14" s="182">
        <f>IF(OR('Indicator Data'!BM14=0,'Indicator Data'!BM14="No data"),"x",ROUND(IF('Indicator Data'!BM14&gt;J$3,0,IF('Indicator Data'!BM14&lt;J$4,10,(J$3-'Indicator Data'!BM14)/(J$3-J$4)*10)),1))</f>
        <v>0</v>
      </c>
      <c r="K14" s="182">
        <f>IF('Indicator Data'!BO14="No data","x",ROUND(IF('Indicator Data'!BO14&gt;K$3,0,IF('Indicator Data'!BO14&lt;K$4,10,(K$3-'Indicator Data'!BO14)/(K$3-K$4)*10)),1))</f>
        <v>1.2</v>
      </c>
      <c r="L14" s="182">
        <f>IF('Indicator Data'!BP14="No data","x",ROUND(IF('Indicator Data'!BP14&gt;L$3,0,IF('Indicator Data'!BP14&lt;L$4,10,(L$3-'Indicator Data'!BP14)/(L$3-L$4)*10)),1))</f>
        <v>4.0999999999999996</v>
      </c>
      <c r="M14" s="183">
        <f t="shared" si="6"/>
        <v>1.8</v>
      </c>
      <c r="N14" s="186">
        <f>IF('Indicator Data'!BQ14="No data","x",'Indicator Data'!BQ14/'Indicator Data'!CC14*100)</f>
        <v>351.90331153150748</v>
      </c>
      <c r="O14" s="182">
        <f t="shared" si="0"/>
        <v>0</v>
      </c>
      <c r="P14" s="182">
        <f>IF('Indicator Data'!BR14="No data","x",ROUND(IF('Indicator Data'!BR14&gt;P$3,0,IF('Indicator Data'!BR14&lt;P$4,10,(P$3-'Indicator Data'!BR14)/(P$3-P$4)*10)),1))</f>
        <v>0</v>
      </c>
      <c r="Q14" s="182">
        <f>IF('Indicator Data'!BS14="No data","x",ROUND(IF('Indicator Data'!BS14&gt;Q$3,0,IF('Indicator Data'!BS14&lt;Q$4,10,(Q$3-'Indicator Data'!BS14)/(Q$3-Q$4)*10)),1))</f>
        <v>0</v>
      </c>
      <c r="R14" s="183">
        <f t="shared" si="7"/>
        <v>0</v>
      </c>
      <c r="S14" s="182">
        <f>IF('Indicator Data'!BT14="No data","x",ROUND(IF('Indicator Data'!BT14&gt;S$3,0,IF('Indicator Data'!BT14&lt;S$4,10,(S$3-'Indicator Data'!BT14)/(S$3-S$4)*10)),1))</f>
        <v>0</v>
      </c>
      <c r="T14" s="187">
        <f>IF('Indicator Data'!BU14="No data","x",ROUND(IF('Indicator Data'!BU14&gt;T$3,0,IF('Indicator Data'!BU14&lt;T$4,10,(T$3-'Indicator Data'!BU14)/(T$3-T$4)*10)),1))</f>
        <v>2.4</v>
      </c>
      <c r="U14" s="187">
        <f>IF('Indicator Data'!BV14="No data","x",ROUND(IF('Indicator Data'!BV14&gt;U$3,0,IF('Indicator Data'!BV14&lt;U$4,10,(U$3-'Indicator Data'!BV14)/(U$3-U$4)*10)),1))</f>
        <v>2.5</v>
      </c>
      <c r="V14" s="187" t="str">
        <f>IF('Indicator Data'!BW14="No data","x",ROUND(IF('Indicator Data'!BW14&gt;V$3,0,IF('Indicator Data'!BW14&lt;V$4,10,(V$3-'Indicator Data'!BW14)/(V$3-V$4)*10)),1))</f>
        <v>x</v>
      </c>
      <c r="W14" s="182">
        <f t="shared" si="8"/>
        <v>2.4500000000000002</v>
      </c>
      <c r="X14" s="182">
        <f>IF('Indicator Data'!BX14="No data","x",ROUND(IF('Indicator Data'!BX14&gt;X$3,0,IF('Indicator Data'!BX14&lt;X$4,10,(X$3-'Indicator Data'!BX14)/(X$3-X$4)*10)),1))</f>
        <v>0</v>
      </c>
      <c r="Y14" s="182">
        <f>IF('Indicator Data'!BY14="No data","x",ROUND(IF('Indicator Data'!BY14&gt;Y$3,10,IF('Indicator Data'!BY14&lt;Y$4,0,10-(Y$3-'Indicator Data'!BY14)/(Y$3-Y$4)*10)),1))</f>
        <v>0.1</v>
      </c>
      <c r="Z14" s="183">
        <f t="shared" si="1"/>
        <v>0.6</v>
      </c>
      <c r="AA14" s="184">
        <f t="shared" si="2"/>
        <v>0.8</v>
      </c>
      <c r="AB14" s="57"/>
    </row>
    <row r="15" spans="1:28" s="2" customFormat="1">
      <c r="A15" s="110" t="str">
        <f>'Indicator Data'!A15</f>
        <v>Azerbaijan</v>
      </c>
      <c r="B15" s="185" t="str">
        <f>'Indicator Data'!B15</f>
        <v>AZE</v>
      </c>
      <c r="C15" s="182" t="str">
        <f>IF('Indicator Data'!BJ15="No data","x",ROUND(IF('Indicator Data'!BJ15&gt;C$3,0,IF('Indicator Data'!BJ15&lt;C$4,10,(C$3-'Indicator Data'!BJ15)/(C$3-C$4)*10)),1))</f>
        <v>x</v>
      </c>
      <c r="D15" s="183" t="str">
        <f t="shared" si="3"/>
        <v>x</v>
      </c>
      <c r="E15" s="182">
        <f>IF('Indicator Data'!BL15="No data","x",ROUND(IF('Indicator Data'!BL15&gt;E$3,0,IF('Indicator Data'!BL15&lt;E$4,10,(E$3-'Indicator Data'!BL15)/(E$3-E$4)*10)),1))</f>
        <v>7</v>
      </c>
      <c r="F15" s="182">
        <f>IF('Indicator Data'!BK15="No data","x",ROUND(IF('Indicator Data'!BK15&gt;F$3,0,IF('Indicator Data'!BK15&lt;F$4,10,(F$3-'Indicator Data'!BK15)/(F$3-F$4)*10)),1))</f>
        <v>5.3</v>
      </c>
      <c r="G15" s="183">
        <f t="shared" si="4"/>
        <v>6.2</v>
      </c>
      <c r="H15" s="184">
        <f t="shared" si="5"/>
        <v>6.2</v>
      </c>
      <c r="I15" s="182">
        <f>IF('Indicator Data'!BN15="No data","x",ROUND(IF('Indicator Data'!BN15^2&gt;I$3,0,IF('Indicator Data'!BN15^2&lt;I$4,10,(I$3-'Indicator Data'!BN15^2)/(I$3-I$4)*10)),1))</f>
        <v>0</v>
      </c>
      <c r="J15" s="182">
        <f>IF(OR('Indicator Data'!BM15=0,'Indicator Data'!BM15="No data"),"x",ROUND(IF('Indicator Data'!BM15&gt;J$3,0,IF('Indicator Data'!BM15&lt;J$4,10,(J$3-'Indicator Data'!BM15)/(J$3-J$4)*10)),1))</f>
        <v>0</v>
      </c>
      <c r="K15" s="182">
        <f>IF('Indicator Data'!BO15="No data","x",ROUND(IF('Indicator Data'!BO15&gt;K$3,0,IF('Indicator Data'!BO15&lt;K$4,10,(K$3-'Indicator Data'!BO15)/(K$3-K$4)*10)),1))</f>
        <v>2</v>
      </c>
      <c r="L15" s="182">
        <f>IF('Indicator Data'!BP15="No data","x",ROUND(IF('Indicator Data'!BP15&gt;L$3,0,IF('Indicator Data'!BP15&lt;L$4,10,(L$3-'Indicator Data'!BP15)/(L$3-L$4)*10)),1))</f>
        <v>4.8</v>
      </c>
      <c r="M15" s="183">
        <f t="shared" si="6"/>
        <v>1.7</v>
      </c>
      <c r="N15" s="186">
        <f>IF('Indicator Data'!BQ15="No data","x",'Indicator Data'!BQ15/'Indicator Data'!CC15*100)</f>
        <v>31.454910595465652</v>
      </c>
      <c r="O15" s="182">
        <f t="shared" si="0"/>
        <v>6.9</v>
      </c>
      <c r="P15" s="182">
        <f>IF('Indicator Data'!BR15="No data","x",ROUND(IF('Indicator Data'!BR15&gt;P$3,0,IF('Indicator Data'!BR15&lt;P$4,10,(P$3-'Indicator Data'!BR15)/(P$3-P$4)*10)),1))</f>
        <v>0.8</v>
      </c>
      <c r="Q15" s="182">
        <f>IF('Indicator Data'!BS15="No data","x",ROUND(IF('Indicator Data'!BS15&gt;Q$3,0,IF('Indicator Data'!BS15&lt;Q$4,10,(Q$3-'Indicator Data'!BS15)/(Q$3-Q$4)*10)),1))</f>
        <v>1.7</v>
      </c>
      <c r="R15" s="183">
        <f t="shared" si="7"/>
        <v>3.1</v>
      </c>
      <c r="S15" s="182">
        <f>IF('Indicator Data'!BT15="No data","x",ROUND(IF('Indicator Data'!BT15&gt;S$3,0,IF('Indicator Data'!BT15&lt;S$4,10,(S$3-'Indicator Data'!BT15)/(S$3-S$4)*10)),1))</f>
        <v>1.4</v>
      </c>
      <c r="T15" s="187">
        <f>IF('Indicator Data'!BU15="No data","x",ROUND(IF('Indicator Data'!BU15&gt;T$3,0,IF('Indicator Data'!BU15&lt;T$4,10,(T$3-'Indicator Data'!BU15)/(T$3-T$4)*10)),1))</f>
        <v>0.8</v>
      </c>
      <c r="U15" s="187">
        <f>IF('Indicator Data'!BV15="No data","x",ROUND(IF('Indicator Data'!BV15&gt;U$3,0,IF('Indicator Data'!BV15&lt;U$4,10,(U$3-'Indicator Data'!BV15)/(U$3-U$4)*10)),1))</f>
        <v>0.3</v>
      </c>
      <c r="V15" s="187">
        <f>IF('Indicator Data'!BW15="No data","x",ROUND(IF('Indicator Data'!BW15&gt;V$3,0,IF('Indicator Data'!BW15&lt;V$4,10,(V$3-'Indicator Data'!BW15)/(V$3-V$4)*10)),1))</f>
        <v>0.7</v>
      </c>
      <c r="W15" s="182">
        <f t="shared" si="8"/>
        <v>0.6</v>
      </c>
      <c r="X15" s="182">
        <f>IF('Indicator Data'!BX15="No data","x",ROUND(IF('Indicator Data'!BX15&gt;X$3,0,IF('Indicator Data'!BX15&lt;X$4,10,(X$3-'Indicator Data'!BX15)/(X$3-X$4)*10)),1))</f>
        <v>8</v>
      </c>
      <c r="Y15" s="182">
        <f>IF('Indicator Data'!BY15="No data","x",ROUND(IF('Indicator Data'!BY15&gt;Y$3,10,IF('Indicator Data'!BY15&lt;Y$4,0,10-(Y$3-'Indicator Data'!BY15)/(Y$3-Y$4)*10)),1))</f>
        <v>0.3</v>
      </c>
      <c r="Z15" s="183">
        <f t="shared" si="1"/>
        <v>2.6</v>
      </c>
      <c r="AA15" s="184">
        <f t="shared" si="2"/>
        <v>2.5</v>
      </c>
      <c r="AB15" s="57"/>
    </row>
    <row r="16" spans="1:28" s="2" customFormat="1">
      <c r="A16" s="110" t="str">
        <f>'Indicator Data'!A16</f>
        <v>Bahamas</v>
      </c>
      <c r="B16" s="185" t="str">
        <f>'Indicator Data'!B16</f>
        <v>BHS</v>
      </c>
      <c r="C16" s="182" t="str">
        <f>IF('Indicator Data'!BJ16="No data","x",ROUND(IF('Indicator Data'!BJ16&gt;C$3,0,IF('Indicator Data'!BJ16&lt;C$4,10,(C$3-'Indicator Data'!BJ16)/(C$3-C$4)*10)),1))</f>
        <v>x</v>
      </c>
      <c r="D16" s="183" t="str">
        <f t="shared" si="3"/>
        <v>x</v>
      </c>
      <c r="E16" s="182">
        <f>IF('Indicator Data'!BL16="No data","x",ROUND(IF('Indicator Data'!BL16&gt;E$3,0,IF('Indicator Data'!BL16&lt;E$4,10,(E$3-'Indicator Data'!BL16)/(E$3-E$4)*10)),1))</f>
        <v>3.7</v>
      </c>
      <c r="F16" s="182">
        <f>IF('Indicator Data'!BK16="No data","x",ROUND(IF('Indicator Data'!BK16&gt;F$3,0,IF('Indicator Data'!BK16&lt;F$4,10,(F$3-'Indicator Data'!BK16)/(F$3-F$4)*10)),1))</f>
        <v>4</v>
      </c>
      <c r="G16" s="183">
        <f t="shared" si="4"/>
        <v>3.9</v>
      </c>
      <c r="H16" s="184">
        <f t="shared" si="5"/>
        <v>3.9</v>
      </c>
      <c r="I16" s="182" t="str">
        <f>IF('Indicator Data'!BN16="No data","x",ROUND(IF('Indicator Data'!BN16^2&gt;I$3,0,IF('Indicator Data'!BN16^2&lt;I$4,10,(I$3-'Indicator Data'!BN16^2)/(I$3-I$4)*10)),1))</f>
        <v>x</v>
      </c>
      <c r="J16" s="182">
        <f>IF(OR('Indicator Data'!BM16=0,'Indicator Data'!BM16="No data"),"x",ROUND(IF('Indicator Data'!BM16&gt;J$3,0,IF('Indicator Data'!BM16&lt;J$4,10,(J$3-'Indicator Data'!BM16)/(J$3-J$4)*10)),1))</f>
        <v>0</v>
      </c>
      <c r="K16" s="182">
        <f>IF('Indicator Data'!BO16="No data","x",ROUND(IF('Indicator Data'!BO16&gt;K$3,0,IF('Indicator Data'!BO16&lt;K$4,10,(K$3-'Indicator Data'!BO16)/(K$3-K$4)*10)),1))</f>
        <v>1.5</v>
      </c>
      <c r="L16" s="182">
        <f>IF('Indicator Data'!BP16="No data","x",ROUND(IF('Indicator Data'!BP16&gt;L$3,0,IF('Indicator Data'!BP16&lt;L$4,10,(L$3-'Indicator Data'!BP16)/(L$3-L$4)*10)),1))</f>
        <v>4.7</v>
      </c>
      <c r="M16" s="183">
        <f t="shared" si="6"/>
        <v>2.1</v>
      </c>
      <c r="N16" s="186">
        <f>IF('Indicator Data'!BQ16="No data","x",'Indicator Data'!BQ16/'Indicator Data'!CC16*100)</f>
        <v>47.952047952047955</v>
      </c>
      <c r="O16" s="182">
        <f t="shared" si="0"/>
        <v>5.3</v>
      </c>
      <c r="P16" s="182">
        <f>IF('Indicator Data'!BR16="No data","x",ROUND(IF('Indicator Data'!BR16&gt;P$3,0,IF('Indicator Data'!BR16&lt;P$4,10,(P$3-'Indicator Data'!BR16)/(P$3-P$4)*10)),1))</f>
        <v>0.6</v>
      </c>
      <c r="Q16" s="182">
        <f>IF('Indicator Data'!BS16="No data","x",ROUND(IF('Indicator Data'!BS16&gt;Q$3,0,IF('Indicator Data'!BS16&lt;Q$4,10,(Q$3-'Indicator Data'!BS16)/(Q$3-Q$4)*10)),1))</f>
        <v>0.2</v>
      </c>
      <c r="R16" s="183">
        <f t="shared" si="7"/>
        <v>2</v>
      </c>
      <c r="S16" s="182">
        <f>IF('Indicator Data'!BT16="No data","x",ROUND(IF('Indicator Data'!BT16&gt;S$3,0,IF('Indicator Data'!BT16&lt;S$4,10,(S$3-'Indicator Data'!BT16)/(S$3-S$4)*10)),1))</f>
        <v>5.2</v>
      </c>
      <c r="T16" s="187">
        <f>IF('Indicator Data'!BU16="No data","x",ROUND(IF('Indicator Data'!BU16&gt;T$3,0,IF('Indicator Data'!BU16&lt;T$4,10,(T$3-'Indicator Data'!BU16)/(T$3-T$4)*10)),1))</f>
        <v>2.2000000000000002</v>
      </c>
      <c r="U16" s="187">
        <f>IF('Indicator Data'!BV16="No data","x",ROUND(IF('Indicator Data'!BV16&gt;U$3,0,IF('Indicator Data'!BV16&lt;U$4,10,(U$3-'Indicator Data'!BV16)/(U$3-U$4)*10)),1))</f>
        <v>2.9</v>
      </c>
      <c r="V16" s="187">
        <f>IF('Indicator Data'!BW16="No data","x",ROUND(IF('Indicator Data'!BW16&gt;V$3,0,IF('Indicator Data'!BW16&lt;V$4,10,(V$3-'Indicator Data'!BW16)/(V$3-V$4)*10)),1))</f>
        <v>2.2000000000000002</v>
      </c>
      <c r="W16" s="182">
        <f t="shared" si="8"/>
        <v>2.4333333333333331</v>
      </c>
      <c r="X16" s="182">
        <f>IF('Indicator Data'!BX16="No data","x",ROUND(IF('Indicator Data'!BX16&gt;X$3,0,IF('Indicator Data'!BX16&lt;X$4,10,(X$3-'Indicator Data'!BX16)/(X$3-X$4)*10)),1))</f>
        <v>3.4</v>
      </c>
      <c r="Y16" s="182">
        <f>IF('Indicator Data'!BY16="No data","x",ROUND(IF('Indicator Data'!BY16&gt;Y$3,10,IF('Indicator Data'!BY16&lt;Y$4,0,10-(Y$3-'Indicator Data'!BY16)/(Y$3-Y$4)*10)),1))</f>
        <v>0.8</v>
      </c>
      <c r="Z16" s="183">
        <f t="shared" si="1"/>
        <v>3</v>
      </c>
      <c r="AA16" s="184">
        <f t="shared" si="2"/>
        <v>2.4</v>
      </c>
      <c r="AB16" s="57"/>
    </row>
    <row r="17" spans="1:28" s="2" customFormat="1">
      <c r="A17" s="110" t="str">
        <f>'Indicator Data'!A17</f>
        <v>Bahrain</v>
      </c>
      <c r="B17" s="185" t="str">
        <f>'Indicator Data'!B17</f>
        <v>BHR</v>
      </c>
      <c r="C17" s="182">
        <f>IF('Indicator Data'!BJ17="No data","x",ROUND(IF('Indicator Data'!BJ17&gt;C$3,0,IF('Indicator Data'!BJ17&lt;C$4,10,(C$3-'Indicator Data'!BJ17)/(C$3-C$4)*10)),1))</f>
        <v>3.8</v>
      </c>
      <c r="D17" s="183">
        <f t="shared" si="3"/>
        <v>3.8</v>
      </c>
      <c r="E17" s="182">
        <f>IF('Indicator Data'!BL17="No data","x",ROUND(IF('Indicator Data'!BL17&gt;E$3,0,IF('Indicator Data'!BL17&lt;E$4,10,(E$3-'Indicator Data'!BL17)/(E$3-E$4)*10)),1))</f>
        <v>5.8</v>
      </c>
      <c r="F17" s="182">
        <f>IF('Indicator Data'!BK17="No data","x",ROUND(IF('Indicator Data'!BK17&gt;F$3,0,IF('Indicator Data'!BK17&lt;F$4,10,(F$3-'Indicator Data'!BK17)/(F$3-F$4)*10)),1))</f>
        <v>4.4000000000000004</v>
      </c>
      <c r="G17" s="183">
        <f t="shared" si="4"/>
        <v>5.0999999999999996</v>
      </c>
      <c r="H17" s="184">
        <f t="shared" si="5"/>
        <v>4.5</v>
      </c>
      <c r="I17" s="182">
        <f>IF('Indicator Data'!BN17="No data","x",ROUND(IF('Indicator Data'!BN17^2&gt;I$3,0,IF('Indicator Data'!BN17^2&lt;I$4,10,(I$3-'Indicator Data'!BN17^2)/(I$3-I$4)*10)),1))</f>
        <v>0.6</v>
      </c>
      <c r="J17" s="182">
        <f>IF(OR('Indicator Data'!BM17=0,'Indicator Data'!BM17="No data"),"x",ROUND(IF('Indicator Data'!BM17&gt;J$3,0,IF('Indicator Data'!BM17&lt;J$4,10,(J$3-'Indicator Data'!BM17)/(J$3-J$4)*10)),1))</f>
        <v>0</v>
      </c>
      <c r="K17" s="182">
        <f>IF('Indicator Data'!BO17="No data","x",ROUND(IF('Indicator Data'!BO17&gt;K$3,0,IF('Indicator Data'!BO17&lt;K$4,10,(K$3-'Indicator Data'!BO17)/(K$3-K$4)*10)),1))</f>
        <v>0</v>
      </c>
      <c r="L17" s="182">
        <f>IF('Indicator Data'!BP17="No data","x",ROUND(IF('Indicator Data'!BP17&gt;L$3,0,IF('Indicator Data'!BP17&lt;L$4,10,(L$3-'Indicator Data'!BP17)/(L$3-L$4)*10)),1))</f>
        <v>4.3</v>
      </c>
      <c r="M17" s="183">
        <f t="shared" si="6"/>
        <v>1.2</v>
      </c>
      <c r="N17" s="186">
        <f>IF('Indicator Data'!BQ17="No data","x",'Indicator Data'!BQ17/'Indicator Data'!CC17*100)</f>
        <v>447.36842105263162</v>
      </c>
      <c r="O17" s="182">
        <f t="shared" si="0"/>
        <v>0</v>
      </c>
      <c r="P17" s="182">
        <f>IF('Indicator Data'!BR17="No data","x",ROUND(IF('Indicator Data'!BR17&gt;P$3,0,IF('Indicator Data'!BR17&lt;P$4,10,(P$3-'Indicator Data'!BR17)/(P$3-P$4)*10)),1))</f>
        <v>0</v>
      </c>
      <c r="Q17" s="182">
        <f>IF('Indicator Data'!BS17="No data","x",ROUND(IF('Indicator Data'!BS17&gt;Q$3,0,IF('Indicator Data'!BS17&lt;Q$4,10,(Q$3-'Indicator Data'!BS17)/(Q$3-Q$4)*10)),1))</f>
        <v>0</v>
      </c>
      <c r="R17" s="183">
        <f t="shared" si="7"/>
        <v>0</v>
      </c>
      <c r="S17" s="182">
        <f>IF('Indicator Data'!BT17="No data","x",ROUND(IF('Indicator Data'!BT17&gt;S$3,0,IF('Indicator Data'!BT17&lt;S$4,10,(S$3-'Indicator Data'!BT17)/(S$3-S$4)*10)),1))</f>
        <v>7.7</v>
      </c>
      <c r="T17" s="187">
        <f>IF('Indicator Data'!BU17="No data","x",ROUND(IF('Indicator Data'!BU17&gt;T$3,0,IF('Indicator Data'!BU17&lt;T$4,10,(T$3-'Indicator Data'!BU17)/(T$3-T$4)*10)),1))</f>
        <v>0</v>
      </c>
      <c r="U17" s="187">
        <f>IF('Indicator Data'!BV17="No data","x",ROUND(IF('Indicator Data'!BV17&gt;U$3,0,IF('Indicator Data'!BV17&lt;U$4,10,(U$3-'Indicator Data'!BV17)/(U$3-U$4)*10)),1))</f>
        <v>0</v>
      </c>
      <c r="V17" s="187">
        <f>IF('Indicator Data'!BW17="No data","x",ROUND(IF('Indicator Data'!BW17&gt;V$3,0,IF('Indicator Data'!BW17&lt;V$4,10,(V$3-'Indicator Data'!BW17)/(V$3-V$4)*10)),1))</f>
        <v>0.3</v>
      </c>
      <c r="W17" s="182">
        <f t="shared" si="8"/>
        <v>9.9999999999999992E-2</v>
      </c>
      <c r="X17" s="182">
        <f>IF('Indicator Data'!BX17="No data","x",ROUND(IF('Indicator Data'!BX17&gt;X$3,0,IF('Indicator Data'!BX17&lt;X$4,10,(X$3-'Indicator Data'!BX17)/(X$3-X$4)*10)),1))</f>
        <v>3.5</v>
      </c>
      <c r="Y17" s="182">
        <f>IF('Indicator Data'!BY17="No data","x",ROUND(IF('Indicator Data'!BY17&gt;Y$3,10,IF('Indicator Data'!BY17&lt;Y$4,0,10-(Y$3-'Indicator Data'!BY17)/(Y$3-Y$4)*10)),1))</f>
        <v>0.2</v>
      </c>
      <c r="Z17" s="183">
        <f t="shared" si="1"/>
        <v>2.9</v>
      </c>
      <c r="AA17" s="184">
        <f t="shared" si="2"/>
        <v>1.4</v>
      </c>
      <c r="AB17" s="57"/>
    </row>
    <row r="18" spans="1:28" s="2" customFormat="1">
      <c r="A18" s="110" t="str">
        <f>'Indicator Data'!A18</f>
        <v>Bangladesh</v>
      </c>
      <c r="B18" s="185" t="str">
        <f>'Indicator Data'!B18</f>
        <v>BGD</v>
      </c>
      <c r="C18" s="182">
        <f>IF('Indicator Data'!BJ18="No data","x",ROUND(IF('Indicator Data'!BJ18&gt;C$3,0,IF('Indicator Data'!BJ18&lt;C$4,10,(C$3-'Indicator Data'!BJ18)/(C$3-C$4)*10)),1))</f>
        <v>3</v>
      </c>
      <c r="D18" s="183">
        <f t="shared" si="3"/>
        <v>3</v>
      </c>
      <c r="E18" s="182">
        <f>IF('Indicator Data'!BL18="No data","x",ROUND(IF('Indicator Data'!BL18&gt;E$3,0,IF('Indicator Data'!BL18&lt;E$4,10,(E$3-'Indicator Data'!BL18)/(E$3-E$4)*10)),1))</f>
        <v>7.4</v>
      </c>
      <c r="F18" s="182">
        <f>IF('Indicator Data'!BK18="No data","x",ROUND(IF('Indicator Data'!BK18&gt;F$3,0,IF('Indicator Data'!BK18&lt;F$4,10,(F$3-'Indicator Data'!BK18)/(F$3-F$4)*10)),1))</f>
        <v>6.5</v>
      </c>
      <c r="G18" s="183">
        <f t="shared" si="4"/>
        <v>7</v>
      </c>
      <c r="H18" s="184">
        <f t="shared" si="5"/>
        <v>5</v>
      </c>
      <c r="I18" s="182">
        <f>IF('Indicator Data'!BN18="No data","x",ROUND(IF('Indicator Data'!BN18^2&gt;I$3,0,IF('Indicator Data'!BN18^2&lt;I$4,10,(I$3-'Indicator Data'!BN18^2)/(I$3-I$4)*10)),1))</f>
        <v>4.9000000000000004</v>
      </c>
      <c r="J18" s="182">
        <f>IF(OR('Indicator Data'!BM18=0,'Indicator Data'!BM18="No data"),"x",ROUND(IF('Indicator Data'!BM18&gt;J$3,0,IF('Indicator Data'!BM18&lt;J$4,10,(J$3-'Indicator Data'!BM18)/(J$3-J$4)*10)),1))</f>
        <v>0.8</v>
      </c>
      <c r="K18" s="182">
        <f>IF('Indicator Data'!BO18="No data","x",ROUND(IF('Indicator Data'!BO18&gt;K$3,0,IF('Indicator Data'!BO18&lt;K$4,10,(K$3-'Indicator Data'!BO18)/(K$3-K$4)*10)),1))</f>
        <v>8.6999999999999993</v>
      </c>
      <c r="L18" s="182">
        <f>IF('Indicator Data'!BP18="No data","x",ROUND(IF('Indicator Data'!BP18&gt;L$3,0,IF('Indicator Data'!BP18&lt;L$4,10,(L$3-'Indicator Data'!BP18)/(L$3-L$4)*10)),1))</f>
        <v>5</v>
      </c>
      <c r="M18" s="183">
        <f t="shared" si="6"/>
        <v>4.9000000000000004</v>
      </c>
      <c r="N18" s="186">
        <f>IF('Indicator Data'!BQ18="No data","x",'Indicator Data'!BQ18/'Indicator Data'!CC18*100)</f>
        <v>18.437427978796958</v>
      </c>
      <c r="O18" s="182">
        <f t="shared" si="0"/>
        <v>8.1999999999999993</v>
      </c>
      <c r="P18" s="182">
        <f>IF('Indicator Data'!BR18="No data","x",ROUND(IF('Indicator Data'!BR18&gt;P$3,0,IF('Indicator Data'!BR18&lt;P$4,10,(P$3-'Indicator Data'!BR18)/(P$3-P$4)*10)),1))</f>
        <v>5.8</v>
      </c>
      <c r="Q18" s="182">
        <f>IF('Indicator Data'!BS18="No data","x",ROUND(IF('Indicator Data'!BS18&gt;Q$3,0,IF('Indicator Data'!BS18&lt;Q$4,10,(Q$3-'Indicator Data'!BS18)/(Q$3-Q$4)*10)),1))</f>
        <v>0.6</v>
      </c>
      <c r="R18" s="183">
        <f t="shared" si="7"/>
        <v>4.9000000000000004</v>
      </c>
      <c r="S18" s="182">
        <f>IF('Indicator Data'!BT18="No data","x",ROUND(IF('Indicator Data'!BT18&gt;S$3,0,IF('Indicator Data'!BT18&lt;S$4,10,(S$3-'Indicator Data'!BT18)/(S$3-S$4)*10)),1))</f>
        <v>8.6999999999999993</v>
      </c>
      <c r="T18" s="187">
        <f>IF('Indicator Data'!BU18="No data","x",ROUND(IF('Indicator Data'!BU18&gt;T$3,0,IF('Indicator Data'!BU18&lt;T$4,10,(T$3-'Indicator Data'!BU18)/(T$3-T$4)*10)),1))</f>
        <v>0.2</v>
      </c>
      <c r="U18" s="187">
        <f>IF('Indicator Data'!BV18="No data","x",ROUND(IF('Indicator Data'!BV18&gt;U$3,0,IF('Indicator Data'!BV18&lt;U$4,10,(U$3-'Indicator Data'!BV18)/(U$3-U$4)*10)),1))</f>
        <v>0.7</v>
      </c>
      <c r="V18" s="187">
        <f>IF('Indicator Data'!BW18="No data","x",ROUND(IF('Indicator Data'!BW18&gt;V$3,0,IF('Indicator Data'!BW18&lt;V$4,10,(V$3-'Indicator Data'!BW18)/(V$3-V$4)*10)),1))</f>
        <v>0.3</v>
      </c>
      <c r="W18" s="182">
        <f t="shared" si="8"/>
        <v>0.39999999999999997</v>
      </c>
      <c r="X18" s="182">
        <f>IF('Indicator Data'!BX18="No data","x",ROUND(IF('Indicator Data'!BX18&gt;X$3,0,IF('Indicator Data'!BX18&lt;X$4,10,(X$3-'Indicator Data'!BX18)/(X$3-X$4)*10)),1))</f>
        <v>9.8000000000000007</v>
      </c>
      <c r="Y18" s="182">
        <f>IF('Indicator Data'!BY18="No data","x",ROUND(IF('Indicator Data'!BY18&gt;Y$3,10,IF('Indicator Data'!BY18&lt;Y$4,0,10-(Y$3-'Indicator Data'!BY18)/(Y$3-Y$4)*10)),1))</f>
        <v>1.9</v>
      </c>
      <c r="Z18" s="183">
        <f t="shared" si="1"/>
        <v>5.2</v>
      </c>
      <c r="AA18" s="184">
        <f t="shared" si="2"/>
        <v>5</v>
      </c>
      <c r="AB18" s="57"/>
    </row>
    <row r="19" spans="1:28" s="2" customFormat="1">
      <c r="A19" s="110" t="str">
        <f>'Indicator Data'!A19</f>
        <v>Barbados</v>
      </c>
      <c r="B19" s="185" t="str">
        <f>'Indicator Data'!B19</f>
        <v>BRB</v>
      </c>
      <c r="C19" s="182">
        <f>IF('Indicator Data'!BJ19="No data","x",ROUND(IF('Indicator Data'!BJ19&gt;C$3,0,IF('Indicator Data'!BJ19&lt;C$4,10,(C$3-'Indicator Data'!BJ19)/(C$3-C$4)*10)),1))</f>
        <v>2.8</v>
      </c>
      <c r="D19" s="183">
        <f t="shared" si="3"/>
        <v>2.8</v>
      </c>
      <c r="E19" s="182">
        <f>IF('Indicator Data'!BL19="No data","x",ROUND(IF('Indicator Data'!BL19&gt;E$3,0,IF('Indicator Data'!BL19&lt;E$4,10,(E$3-'Indicator Data'!BL19)/(E$3-E$4)*10)),1))</f>
        <v>3.6</v>
      </c>
      <c r="F19" s="182">
        <f>IF('Indicator Data'!BK19="No data","x",ROUND(IF('Indicator Data'!BK19&gt;F$3,0,IF('Indicator Data'!BK19&lt;F$4,10,(F$3-'Indicator Data'!BK19)/(F$3-F$4)*10)),1))</f>
        <v>3.7</v>
      </c>
      <c r="G19" s="183">
        <f t="shared" si="4"/>
        <v>3.7</v>
      </c>
      <c r="H19" s="184">
        <f t="shared" si="5"/>
        <v>3.3</v>
      </c>
      <c r="I19" s="182">
        <f>IF('Indicator Data'!BN19="No data","x",ROUND(IF('Indicator Data'!BN19^2&gt;I$3,0,IF('Indicator Data'!BN19^2&lt;I$4,10,(I$3-'Indicator Data'!BN19^2)/(I$3-I$4)*10)),1))</f>
        <v>0.1</v>
      </c>
      <c r="J19" s="182">
        <f>IF(OR('Indicator Data'!BM19=0,'Indicator Data'!BM19="No data"),"x",ROUND(IF('Indicator Data'!BM19&gt;J$3,0,IF('Indicator Data'!BM19&lt;J$4,10,(J$3-'Indicator Data'!BM19)/(J$3-J$4)*10)),1))</f>
        <v>0</v>
      </c>
      <c r="K19" s="182">
        <f>IF('Indicator Data'!BO19="No data","x",ROUND(IF('Indicator Data'!BO19&gt;K$3,0,IF('Indicator Data'!BO19&lt;K$4,10,(K$3-'Indicator Data'!BO19)/(K$3-K$4)*10)),1))</f>
        <v>1.8</v>
      </c>
      <c r="L19" s="182">
        <f>IF('Indicator Data'!BP19="No data","x",ROUND(IF('Indicator Data'!BP19&gt;L$3,0,IF('Indicator Data'!BP19&lt;L$4,10,(L$3-'Indicator Data'!BP19)/(L$3-L$4)*10)),1))</f>
        <v>4.4000000000000004</v>
      </c>
      <c r="M19" s="183">
        <f t="shared" si="6"/>
        <v>1.6</v>
      </c>
      <c r="N19" s="186">
        <f>IF('Indicator Data'!BQ19="No data","x",'Indicator Data'!BQ19/'Indicator Data'!CC19*100)</f>
        <v>418.60465116279073</v>
      </c>
      <c r="O19" s="182">
        <f t="shared" si="0"/>
        <v>0</v>
      </c>
      <c r="P19" s="182">
        <f>IF('Indicator Data'!BR19="No data","x",ROUND(IF('Indicator Data'!BR19&gt;P$3,0,IF('Indicator Data'!BR19&lt;P$4,10,(P$3-'Indicator Data'!BR19)/(P$3-P$4)*10)),1))</f>
        <v>0.3</v>
      </c>
      <c r="Q19" s="182">
        <f>IF('Indicator Data'!BS19="No data","x",ROUND(IF('Indicator Data'!BS19&gt;Q$3,0,IF('Indicator Data'!BS19&lt;Q$4,10,(Q$3-'Indicator Data'!BS19)/(Q$3-Q$4)*10)),1))</f>
        <v>0.3</v>
      </c>
      <c r="R19" s="183">
        <f t="shared" si="7"/>
        <v>0.2</v>
      </c>
      <c r="S19" s="182">
        <f>IF('Indicator Data'!BT19="No data","x",ROUND(IF('Indicator Data'!BT19&gt;S$3,0,IF('Indicator Data'!BT19&lt;S$4,10,(S$3-'Indicator Data'!BT19)/(S$3-S$4)*10)),1))</f>
        <v>3.8</v>
      </c>
      <c r="T19" s="187">
        <f>IF('Indicator Data'!BU19="No data","x",ROUND(IF('Indicator Data'!BU19&gt;T$3,0,IF('Indicator Data'!BU19&lt;T$4,10,(T$3-'Indicator Data'!BU19)/(T$3-T$4)*10)),1))</f>
        <v>1.5</v>
      </c>
      <c r="U19" s="187">
        <f>IF('Indicator Data'!BV19="No data","x",ROUND(IF('Indicator Data'!BV19&gt;U$3,0,IF('Indicator Data'!BV19&lt;U$4,10,(U$3-'Indicator Data'!BV19)/(U$3-U$4)*10)),1))</f>
        <v>3.7</v>
      </c>
      <c r="V19" s="187">
        <f>IF('Indicator Data'!BW19="No data","x",ROUND(IF('Indicator Data'!BW19&gt;V$3,0,IF('Indicator Data'!BW19&lt;V$4,10,(V$3-'Indicator Data'!BW19)/(V$3-V$4)*10)),1))</f>
        <v>1</v>
      </c>
      <c r="W19" s="182">
        <f t="shared" si="8"/>
        <v>2.0666666666666669</v>
      </c>
      <c r="X19" s="182">
        <f>IF('Indicator Data'!BX19="No data","x",ROUND(IF('Indicator Data'!BX19&gt;X$3,0,IF('Indicator Data'!BX19&lt;X$4,10,(X$3-'Indicator Data'!BX19)/(X$3-X$4)*10)),1))</f>
        <v>6.1</v>
      </c>
      <c r="Y19" s="182">
        <f>IF('Indicator Data'!BY19="No data","x",ROUND(IF('Indicator Data'!BY19&gt;Y$3,10,IF('Indicator Data'!BY19&lt;Y$4,0,10-(Y$3-'Indicator Data'!BY19)/(Y$3-Y$4)*10)),1))</f>
        <v>0.3</v>
      </c>
      <c r="Z19" s="183">
        <f t="shared" si="1"/>
        <v>3.1</v>
      </c>
      <c r="AA19" s="184">
        <f t="shared" si="2"/>
        <v>1.6</v>
      </c>
      <c r="AB19" s="57"/>
    </row>
    <row r="20" spans="1:28" s="2" customFormat="1">
      <c r="A20" s="110" t="str">
        <f>'Indicator Data'!A20</f>
        <v>Belarus</v>
      </c>
      <c r="B20" s="185" t="str">
        <f>'Indicator Data'!B20</f>
        <v>BLR</v>
      </c>
      <c r="C20" s="182">
        <f>IF('Indicator Data'!BJ20="No data","x",ROUND(IF('Indicator Data'!BJ20&gt;C$3,0,IF('Indicator Data'!BJ20&lt;C$4,10,(C$3-'Indicator Data'!BJ20)/(C$3-C$4)*10)),1))</f>
        <v>2.8</v>
      </c>
      <c r="D20" s="183">
        <f t="shared" si="3"/>
        <v>2.8</v>
      </c>
      <c r="E20" s="182">
        <f>IF('Indicator Data'!BL20="No data","x",ROUND(IF('Indicator Data'!BL20&gt;E$3,0,IF('Indicator Data'!BL20&lt;E$4,10,(E$3-'Indicator Data'!BL20)/(E$3-E$4)*10)),1))</f>
        <v>5.3</v>
      </c>
      <c r="F20" s="182">
        <f>IF('Indicator Data'!BK20="No data","x",ROUND(IF('Indicator Data'!BK20&gt;F$3,0,IF('Indicator Data'!BK20&lt;F$4,10,(F$3-'Indicator Data'!BK20)/(F$3-F$4)*10)),1))</f>
        <v>5.4</v>
      </c>
      <c r="G20" s="183">
        <f t="shared" si="4"/>
        <v>5.4</v>
      </c>
      <c r="H20" s="184">
        <f t="shared" si="5"/>
        <v>4.0999999999999996</v>
      </c>
      <c r="I20" s="182">
        <f>IF('Indicator Data'!BN20="No data","x",ROUND(IF('Indicator Data'!BN20^2&gt;I$3,0,IF('Indicator Data'!BN20^2&lt;I$4,10,(I$3-'Indicator Data'!BN20^2)/(I$3-I$4)*10)),1))</f>
        <v>0.1</v>
      </c>
      <c r="J20" s="182">
        <f>IF(OR('Indicator Data'!BM20=0,'Indicator Data'!BM20="No data"),"x",ROUND(IF('Indicator Data'!BM20&gt;J$3,0,IF('Indicator Data'!BM20&lt;J$4,10,(J$3-'Indicator Data'!BM20)/(J$3-J$4)*10)),1))</f>
        <v>0</v>
      </c>
      <c r="K20" s="182">
        <f>IF('Indicator Data'!BO20="No data","x",ROUND(IF('Indicator Data'!BO20&gt;K$3,0,IF('Indicator Data'!BO20&lt;K$4,10,(K$3-'Indicator Data'!BO20)/(K$3-K$4)*10)),1))</f>
        <v>1.7</v>
      </c>
      <c r="L20" s="182">
        <f>IF('Indicator Data'!BP20="No data","x",ROUND(IF('Indicator Data'!BP20&gt;L$3,0,IF('Indicator Data'!BP20&lt;L$4,10,(L$3-'Indicator Data'!BP20)/(L$3-L$4)*10)),1))</f>
        <v>3.9</v>
      </c>
      <c r="M20" s="183">
        <f t="shared" si="6"/>
        <v>1.4</v>
      </c>
      <c r="N20" s="186">
        <f>IF('Indicator Data'!BQ20="No data","x",'Indicator Data'!BQ20/'Indicator Data'!CC20*100)</f>
        <v>98.565866640382438</v>
      </c>
      <c r="O20" s="182">
        <f t="shared" si="0"/>
        <v>0.1</v>
      </c>
      <c r="P20" s="182">
        <f>IF('Indicator Data'!BR20="No data","x",ROUND(IF('Indicator Data'!BR20&gt;P$3,0,IF('Indicator Data'!BR20&lt;P$4,10,(P$3-'Indicator Data'!BR20)/(P$3-P$4)*10)),1))</f>
        <v>0.2</v>
      </c>
      <c r="Q20" s="182">
        <f>IF('Indicator Data'!BS20="No data","x",ROUND(IF('Indicator Data'!BS20&gt;Q$3,0,IF('Indicator Data'!BS20&lt;Q$4,10,(Q$3-'Indicator Data'!BS20)/(Q$3-Q$4)*10)),1))</f>
        <v>0.7</v>
      </c>
      <c r="R20" s="183">
        <f t="shared" si="7"/>
        <v>0.3</v>
      </c>
      <c r="S20" s="182">
        <f>IF('Indicator Data'!BT20="No data","x",ROUND(IF('Indicator Data'!BT20&gt;S$3,0,IF('Indicator Data'!BT20&lt;S$4,10,(S$3-'Indicator Data'!BT20)/(S$3-S$4)*10)),1))</f>
        <v>0</v>
      </c>
      <c r="T20" s="187">
        <f>IF('Indicator Data'!BU20="No data","x",ROUND(IF('Indicator Data'!BU20&gt;T$3,0,IF('Indicator Data'!BU20&lt;T$4,10,(T$3-'Indicator Data'!BU20)/(T$3-T$4)*10)),1))</f>
        <v>0.2</v>
      </c>
      <c r="U20" s="187">
        <f>IF('Indicator Data'!BV20="No data","x",ROUND(IF('Indicator Data'!BV20&gt;U$3,0,IF('Indicator Data'!BV20&lt;U$4,10,(U$3-'Indicator Data'!BV20)/(U$3-U$4)*10)),1))</f>
        <v>0.2</v>
      </c>
      <c r="V20" s="187" t="str">
        <f>IF('Indicator Data'!BW20="No data","x",ROUND(IF('Indicator Data'!BW20&gt;V$3,0,IF('Indicator Data'!BW20&lt;V$4,10,(V$3-'Indicator Data'!BW20)/(V$3-V$4)*10)),1))</f>
        <v>x</v>
      </c>
      <c r="W20" s="182">
        <f t="shared" si="8"/>
        <v>0.2</v>
      </c>
      <c r="X20" s="182">
        <f>IF('Indicator Data'!BX20="No data","x",ROUND(IF('Indicator Data'!BX20&gt;X$3,0,IF('Indicator Data'!BX20&lt;X$4,10,(X$3-'Indicator Data'!BX20)/(X$3-X$4)*10)),1))</f>
        <v>6.3</v>
      </c>
      <c r="Y20" s="182">
        <f>IF('Indicator Data'!BY20="No data","x",ROUND(IF('Indicator Data'!BY20&gt;Y$3,10,IF('Indicator Data'!BY20&lt;Y$4,0,10-(Y$3-'Indicator Data'!BY20)/(Y$3-Y$4)*10)),1))</f>
        <v>0</v>
      </c>
      <c r="Z20" s="183">
        <f t="shared" si="1"/>
        <v>1.6</v>
      </c>
      <c r="AA20" s="184">
        <f t="shared" si="2"/>
        <v>1.1000000000000001</v>
      </c>
      <c r="AB20" s="57"/>
    </row>
    <row r="21" spans="1:28" s="2" customFormat="1">
      <c r="A21" s="110" t="str">
        <f>'Indicator Data'!A21</f>
        <v>Belgium</v>
      </c>
      <c r="B21" s="185" t="str">
        <f>'Indicator Data'!B21</f>
        <v>BEL</v>
      </c>
      <c r="C21" s="182" t="str">
        <f>IF('Indicator Data'!BJ21="No data","x",ROUND(IF('Indicator Data'!BJ21&gt;C$3,0,IF('Indicator Data'!BJ21&lt;C$4,10,(C$3-'Indicator Data'!BJ21)/(C$3-C$4)*10)),1))</f>
        <v>x</v>
      </c>
      <c r="D21" s="183" t="str">
        <f t="shared" si="3"/>
        <v>x</v>
      </c>
      <c r="E21" s="182">
        <f>IF('Indicator Data'!BL21="No data","x",ROUND(IF('Indicator Data'!BL21&gt;E$3,0,IF('Indicator Data'!BL21&lt;E$4,10,(E$3-'Indicator Data'!BL21)/(E$3-E$4)*10)),1))</f>
        <v>2.4</v>
      </c>
      <c r="F21" s="182">
        <f>IF('Indicator Data'!BK21="No data","x",ROUND(IF('Indicator Data'!BK21&gt;F$3,0,IF('Indicator Data'!BK21&lt;F$4,10,(F$3-'Indicator Data'!BK21)/(F$3-F$4)*10)),1))</f>
        <v>2.9</v>
      </c>
      <c r="G21" s="183">
        <f t="shared" si="4"/>
        <v>2.7</v>
      </c>
      <c r="H21" s="184">
        <f t="shared" si="5"/>
        <v>2.7</v>
      </c>
      <c r="I21" s="182" t="str">
        <f>IF('Indicator Data'!BN21="No data","x",ROUND(IF('Indicator Data'!BN21^2&gt;I$3,0,IF('Indicator Data'!BN21^2&lt;I$4,10,(I$3-'Indicator Data'!BN21^2)/(I$3-I$4)*10)),1))</f>
        <v>x</v>
      </c>
      <c r="J21" s="182">
        <f>IF(OR('Indicator Data'!BM21=0,'Indicator Data'!BM21="No data"),"x",ROUND(IF('Indicator Data'!BM21&gt;J$3,0,IF('Indicator Data'!BM21&lt;J$4,10,(J$3-'Indicator Data'!BM21)/(J$3-J$4)*10)),1))</f>
        <v>0</v>
      </c>
      <c r="K21" s="182">
        <f>IF('Indicator Data'!BO21="No data","x",ROUND(IF('Indicator Data'!BO21&gt;K$3,0,IF('Indicator Data'!BO21&lt;K$4,10,(K$3-'Indicator Data'!BO21)/(K$3-K$4)*10)),1))</f>
        <v>1</v>
      </c>
      <c r="L21" s="182">
        <f>IF('Indicator Data'!BP21="No data","x",ROUND(IF('Indicator Data'!BP21&gt;L$3,0,IF('Indicator Data'!BP21&lt;L$4,10,(L$3-'Indicator Data'!BP21)/(L$3-L$4)*10)),1))</f>
        <v>5.0999999999999996</v>
      </c>
      <c r="M21" s="183">
        <f t="shared" si="6"/>
        <v>2</v>
      </c>
      <c r="N21" s="186">
        <f>IF('Indicator Data'!BQ21="No data","x",'Indicator Data'!BQ21/'Indicator Data'!CC21*100)</f>
        <v>495.37648612945839</v>
      </c>
      <c r="O21" s="182">
        <f t="shared" si="0"/>
        <v>0</v>
      </c>
      <c r="P21" s="182">
        <f>IF('Indicator Data'!BR21="No data","x",ROUND(IF('Indicator Data'!BR21&gt;P$3,0,IF('Indicator Data'!BR21&lt;P$4,10,(P$3-'Indicator Data'!BR21)/(P$3-P$4)*10)),1))</f>
        <v>0.1</v>
      </c>
      <c r="Q21" s="182">
        <f>IF('Indicator Data'!BS21="No data","x",ROUND(IF('Indicator Data'!BS21&gt;Q$3,0,IF('Indicator Data'!BS21&lt;Q$4,10,(Q$3-'Indicator Data'!BS21)/(Q$3-Q$4)*10)),1))</f>
        <v>0</v>
      </c>
      <c r="R21" s="183">
        <f t="shared" si="7"/>
        <v>0</v>
      </c>
      <c r="S21" s="182">
        <f>IF('Indicator Data'!BT21="No data","x",ROUND(IF('Indicator Data'!BT21&gt;S$3,0,IF('Indicator Data'!BT21&lt;S$4,10,(S$3-'Indicator Data'!BT21)/(S$3-S$4)*10)),1))</f>
        <v>1.7</v>
      </c>
      <c r="T21" s="187">
        <f>IF('Indicator Data'!BU21="No data","x",ROUND(IF('Indicator Data'!BU21&gt;T$3,0,IF('Indicator Data'!BU21&lt;T$4,10,(T$3-'Indicator Data'!BU21)/(T$3-T$4)*10)),1))</f>
        <v>0.2</v>
      </c>
      <c r="U21" s="187">
        <f>IF('Indicator Data'!BV21="No data","x",ROUND(IF('Indicator Data'!BV21&gt;U$3,0,IF('Indicator Data'!BV21&lt;U$4,10,(U$3-'Indicator Data'!BV21)/(U$3-U$4)*10)),1))</f>
        <v>2.4</v>
      </c>
      <c r="V21" s="187">
        <f>IF('Indicator Data'!BW21="No data","x",ROUND(IF('Indicator Data'!BW21&gt;V$3,0,IF('Indicator Data'!BW21&lt;V$4,10,(V$3-'Indicator Data'!BW21)/(V$3-V$4)*10)),1))</f>
        <v>0.8</v>
      </c>
      <c r="W21" s="182">
        <f t="shared" si="8"/>
        <v>1.1333333333333335</v>
      </c>
      <c r="X21" s="182">
        <f>IF('Indicator Data'!BX21="No data","x",ROUND(IF('Indicator Data'!BX21&gt;X$3,0,IF('Indicator Data'!BX21&lt;X$4,10,(X$3-'Indicator Data'!BX21)/(X$3-X$4)*10)),1))</f>
        <v>0</v>
      </c>
      <c r="Y21" s="182">
        <f>IF('Indicator Data'!BY21="No data","x",ROUND(IF('Indicator Data'!BY21&gt;Y$3,10,IF('Indicator Data'!BY21&lt;Y$4,0,10-(Y$3-'Indicator Data'!BY21)/(Y$3-Y$4)*10)),1))</f>
        <v>0.1</v>
      </c>
      <c r="Z21" s="183">
        <f t="shared" si="1"/>
        <v>0.7</v>
      </c>
      <c r="AA21" s="184">
        <f t="shared" si="2"/>
        <v>0.9</v>
      </c>
      <c r="AB21" s="57"/>
    </row>
    <row r="22" spans="1:28" s="2" customFormat="1">
      <c r="A22" s="110" t="str">
        <f>'Indicator Data'!A22</f>
        <v>Belize</v>
      </c>
      <c r="B22" s="185" t="str">
        <f>'Indicator Data'!B22</f>
        <v>BLZ</v>
      </c>
      <c r="C22" s="182" t="str">
        <f>IF('Indicator Data'!BJ22="No data","x",ROUND(IF('Indicator Data'!BJ22&gt;C$3,0,IF('Indicator Data'!BJ22&lt;C$4,10,(C$3-'Indicator Data'!BJ22)/(C$3-C$4)*10)),1))</f>
        <v>x</v>
      </c>
      <c r="D22" s="183" t="str">
        <f t="shared" si="3"/>
        <v>x</v>
      </c>
      <c r="E22" s="182" t="str">
        <f>IF('Indicator Data'!BL22="No data","x",ROUND(IF('Indicator Data'!BL22&gt;E$3,0,IF('Indicator Data'!BL22&lt;E$4,10,(E$3-'Indicator Data'!BL22)/(E$3-E$4)*10)),1))</f>
        <v>x</v>
      </c>
      <c r="F22" s="182">
        <f>IF('Indicator Data'!BK22="No data","x",ROUND(IF('Indicator Data'!BK22&gt;F$3,0,IF('Indicator Data'!BK22&lt;F$4,10,(F$3-'Indicator Data'!BK22)/(F$3-F$4)*10)),1))</f>
        <v>6.4</v>
      </c>
      <c r="G22" s="183">
        <f t="shared" si="4"/>
        <v>6.4</v>
      </c>
      <c r="H22" s="184">
        <f t="shared" si="5"/>
        <v>6.4</v>
      </c>
      <c r="I22" s="182" t="str">
        <f>IF('Indicator Data'!BN22="No data","x",ROUND(IF('Indicator Data'!BN22^2&gt;I$3,0,IF('Indicator Data'!BN22^2&lt;I$4,10,(I$3-'Indicator Data'!BN22^2)/(I$3-I$4)*10)),1))</f>
        <v>x</v>
      </c>
      <c r="J22" s="182">
        <f>IF(OR('Indicator Data'!BM22=0,'Indicator Data'!BM22="No data"),"x",ROUND(IF('Indicator Data'!BM22&gt;J$3,0,IF('Indicator Data'!BM22&lt;J$4,10,(J$3-'Indicator Data'!BM22)/(J$3-J$4)*10)),1))</f>
        <v>0.7</v>
      </c>
      <c r="K22" s="182">
        <f>IF('Indicator Data'!BO22="No data","x",ROUND(IF('Indicator Data'!BO22&gt;K$3,0,IF('Indicator Data'!BO22&lt;K$4,10,(K$3-'Indicator Data'!BO22)/(K$3-K$4)*10)),1))</f>
        <v>5.3</v>
      </c>
      <c r="L22" s="182">
        <f>IF('Indicator Data'!BP22="No data","x",ROUND(IF('Indicator Data'!BP22&gt;L$3,0,IF('Indicator Data'!BP22&lt;L$4,10,(L$3-'Indicator Data'!BP22)/(L$3-L$4)*10)),1))</f>
        <v>6.9</v>
      </c>
      <c r="M22" s="183">
        <f t="shared" si="6"/>
        <v>4.3</v>
      </c>
      <c r="N22" s="186">
        <f>IF('Indicator Data'!BQ22="No data","x",'Indicator Data'!BQ22/'Indicator Data'!CC22*100)</f>
        <v>26.3042525208242</v>
      </c>
      <c r="O22" s="182">
        <f t="shared" si="0"/>
        <v>7.4</v>
      </c>
      <c r="P22" s="182">
        <f>IF('Indicator Data'!BR22="No data","x",ROUND(IF('Indicator Data'!BR22&gt;P$3,0,IF('Indicator Data'!BR22&lt;P$4,10,(P$3-'Indicator Data'!BR22)/(P$3-P$4)*10)),1))</f>
        <v>1.3</v>
      </c>
      <c r="Q22" s="182">
        <f>IF('Indicator Data'!BS22="No data","x",ROUND(IF('Indicator Data'!BS22&gt;Q$3,0,IF('Indicator Data'!BS22&lt;Q$4,10,(Q$3-'Indicator Data'!BS22)/(Q$3-Q$4)*10)),1))</f>
        <v>0.4</v>
      </c>
      <c r="R22" s="183">
        <f t="shared" si="7"/>
        <v>3</v>
      </c>
      <c r="S22" s="182">
        <f>IF('Indicator Data'!BT22="No data","x",ROUND(IF('Indicator Data'!BT22&gt;S$3,0,IF('Indicator Data'!BT22&lt;S$4,10,(S$3-'Indicator Data'!BT22)/(S$3-S$4)*10)),1))</f>
        <v>7.2</v>
      </c>
      <c r="T22" s="187">
        <f>IF('Indicator Data'!BU22="No data","x",ROUND(IF('Indicator Data'!BU22&gt;T$3,0,IF('Indicator Data'!BU22&lt;T$4,10,(T$3-'Indicator Data'!BU22)/(T$3-T$4)*10)),1))</f>
        <v>0.2</v>
      </c>
      <c r="U22" s="187">
        <f>IF('Indicator Data'!BV22="No data","x",ROUND(IF('Indicator Data'!BV22&gt;U$3,0,IF('Indicator Data'!BV22&lt;U$4,10,(U$3-'Indicator Data'!BV22)/(U$3-U$4)*10)),1))</f>
        <v>0.7</v>
      </c>
      <c r="V22" s="187" t="str">
        <f>IF('Indicator Data'!BW22="No data","x",ROUND(IF('Indicator Data'!BW22&gt;V$3,0,IF('Indicator Data'!BW22&lt;V$4,10,(V$3-'Indicator Data'!BW22)/(V$3-V$4)*10)),1))</f>
        <v>x</v>
      </c>
      <c r="W22" s="182">
        <f t="shared" si="8"/>
        <v>0.44999999999999996</v>
      </c>
      <c r="X22" s="182">
        <f>IF('Indicator Data'!BX22="No data","x",ROUND(IF('Indicator Data'!BX22&gt;X$3,0,IF('Indicator Data'!BX22&lt;X$4,10,(X$3-'Indicator Data'!BX22)/(X$3-X$4)*10)),1))</f>
        <v>8.5</v>
      </c>
      <c r="Y22" s="182">
        <f>IF('Indicator Data'!BY22="No data","x",ROUND(IF('Indicator Data'!BY22&gt;Y$3,10,IF('Indicator Data'!BY22&lt;Y$4,0,10-(Y$3-'Indicator Data'!BY22)/(Y$3-Y$4)*10)),1))</f>
        <v>0.4</v>
      </c>
      <c r="Z22" s="183">
        <f t="shared" si="1"/>
        <v>4.0999999999999996</v>
      </c>
      <c r="AA22" s="184">
        <f t="shared" si="2"/>
        <v>3.8</v>
      </c>
      <c r="AB22" s="57"/>
    </row>
    <row r="23" spans="1:28" s="2" customFormat="1">
      <c r="A23" s="110" t="str">
        <f>'Indicator Data'!A23</f>
        <v>Benin</v>
      </c>
      <c r="B23" s="185" t="str">
        <f>'Indicator Data'!B23</f>
        <v>BEN</v>
      </c>
      <c r="C23" s="182">
        <f>IF('Indicator Data'!BJ23="No data","x",ROUND(IF('Indicator Data'!BJ23&gt;C$3,0,IF('Indicator Data'!BJ23&lt;C$4,10,(C$3-'Indicator Data'!BJ23)/(C$3-C$4)*10)),1))</f>
        <v>5.5</v>
      </c>
      <c r="D23" s="183">
        <f t="shared" si="3"/>
        <v>5.5</v>
      </c>
      <c r="E23" s="182">
        <f>IF('Indicator Data'!BL23="No data","x",ROUND(IF('Indicator Data'!BL23&gt;E$3,0,IF('Indicator Data'!BL23&lt;E$4,10,(E$3-'Indicator Data'!BL23)/(E$3-E$4)*10)),1))</f>
        <v>5.9</v>
      </c>
      <c r="F23" s="182">
        <f>IF('Indicator Data'!BK23="No data","x",ROUND(IF('Indicator Data'!BK23&gt;F$3,0,IF('Indicator Data'!BK23&lt;F$4,10,(F$3-'Indicator Data'!BK23)/(F$3-F$4)*10)),1))</f>
        <v>5.9</v>
      </c>
      <c r="G23" s="183">
        <f t="shared" si="4"/>
        <v>5.9</v>
      </c>
      <c r="H23" s="184">
        <f t="shared" si="5"/>
        <v>5.7</v>
      </c>
      <c r="I23" s="182">
        <f>IF('Indicator Data'!BN23="No data","x",ROUND(IF('Indicator Data'!BN23^2&gt;I$3,0,IF('Indicator Data'!BN23^2&lt;I$4,10,(I$3-'Indicator Data'!BN23^2)/(I$3-I$4)*10)),1))</f>
        <v>9</v>
      </c>
      <c r="J23" s="182">
        <f>IF(OR('Indicator Data'!BM23=0,'Indicator Data'!BM23="No data"),"x",ROUND(IF('Indicator Data'!BM23&gt;J$3,0,IF('Indicator Data'!BM23&lt;J$4,10,(J$3-'Indicator Data'!BM23)/(J$3-J$4)*10)),1))</f>
        <v>6</v>
      </c>
      <c r="K23" s="182">
        <f>IF('Indicator Data'!BO23="No data","x",ROUND(IF('Indicator Data'!BO23&gt;K$3,0,IF('Indicator Data'!BO23&lt;K$4,10,(K$3-'Indicator Data'!BO23)/(K$3-K$4)*10)),1))</f>
        <v>8.6</v>
      </c>
      <c r="L23" s="182">
        <f>IF('Indicator Data'!BP23="No data","x",ROUND(IF('Indicator Data'!BP23&gt;L$3,0,IF('Indicator Data'!BP23&lt;L$4,10,(L$3-'Indicator Data'!BP23)/(L$3-L$4)*10)),1))</f>
        <v>5.8</v>
      </c>
      <c r="M23" s="183">
        <f t="shared" si="6"/>
        <v>7.4</v>
      </c>
      <c r="N23" s="186">
        <f>IF('Indicator Data'!BQ23="No data","x",'Indicator Data'!BQ23/'Indicator Data'!CC23*100)</f>
        <v>11.528910961333807</v>
      </c>
      <c r="O23" s="182">
        <f t="shared" si="0"/>
        <v>8.9</v>
      </c>
      <c r="P23" s="182">
        <f>IF('Indicator Data'!BR23="No data","x",ROUND(IF('Indicator Data'!BR23&gt;P$3,0,IF('Indicator Data'!BR23&lt;P$4,10,(P$3-'Indicator Data'!BR23)/(P$3-P$4)*10)),1))</f>
        <v>9.3000000000000007</v>
      </c>
      <c r="Q23" s="182">
        <f>IF('Indicator Data'!BS23="No data","x",ROUND(IF('Indicator Data'!BS23&gt;Q$3,0,IF('Indicator Data'!BS23&lt;Q$4,10,(Q$3-'Indicator Data'!BS23)/(Q$3-Q$4)*10)),1))</f>
        <v>6.7</v>
      </c>
      <c r="R23" s="183">
        <f t="shared" si="7"/>
        <v>8.3000000000000007</v>
      </c>
      <c r="S23" s="182">
        <f>IF('Indicator Data'!BT23="No data","x",ROUND(IF('Indicator Data'!BT23&gt;S$3,0,IF('Indicator Data'!BT23&lt;S$4,10,(S$3-'Indicator Data'!BT23)/(S$3-S$4)*10)),1))</f>
        <v>9.6</v>
      </c>
      <c r="T23" s="187">
        <f>IF('Indicator Data'!BU23="No data","x",ROUND(IF('Indicator Data'!BU23&gt;T$3,0,IF('Indicator Data'!BU23&lt;T$4,10,(T$3-'Indicator Data'!BU23)/(T$3-T$4)*10)),1))</f>
        <v>3.9</v>
      </c>
      <c r="U23" s="187" t="str">
        <f>IF('Indicator Data'!BV23="No data","x",ROUND(IF('Indicator Data'!BV23&gt;U$3,0,IF('Indicator Data'!BV23&lt;U$4,10,(U$3-'Indicator Data'!BV23)/(U$3-U$4)*10)),1))</f>
        <v>x</v>
      </c>
      <c r="V23" s="187">
        <f>IF('Indicator Data'!BW23="No data","x",ROUND(IF('Indicator Data'!BW23&gt;V$3,0,IF('Indicator Data'!BW23&lt;V$4,10,(V$3-'Indicator Data'!BW23)/(V$3-V$4)*10)),1))</f>
        <v>4.4000000000000004</v>
      </c>
      <c r="W23" s="182">
        <f t="shared" si="8"/>
        <v>4.1500000000000004</v>
      </c>
      <c r="X23" s="182">
        <f>IF('Indicator Data'!BX23="No data","x",ROUND(IF('Indicator Data'!BX23&gt;X$3,0,IF('Indicator Data'!BX23&lt;X$4,10,(X$3-'Indicator Data'!BX23)/(X$3-X$4)*10)),1))</f>
        <v>9.9</v>
      </c>
      <c r="Y23" s="182">
        <f>IF('Indicator Data'!BY23="No data","x",ROUND(IF('Indicator Data'!BY23&gt;Y$3,10,IF('Indicator Data'!BY23&lt;Y$4,0,10-(Y$3-'Indicator Data'!BY23)/(Y$3-Y$4)*10)),1))</f>
        <v>4.4000000000000004</v>
      </c>
      <c r="Z23" s="183">
        <f t="shared" si="1"/>
        <v>7</v>
      </c>
      <c r="AA23" s="184">
        <f t="shared" si="2"/>
        <v>7.6</v>
      </c>
      <c r="AB23" s="57"/>
    </row>
    <row r="24" spans="1:28" s="2" customFormat="1">
      <c r="A24" s="110" t="str">
        <f>'Indicator Data'!A24</f>
        <v>Bhutan</v>
      </c>
      <c r="B24" s="185" t="str">
        <f>'Indicator Data'!B24</f>
        <v>BTN</v>
      </c>
      <c r="C24" s="182">
        <f>IF('Indicator Data'!BJ24="No data","x",ROUND(IF('Indicator Data'!BJ24&gt;C$3,0,IF('Indicator Data'!BJ24&lt;C$4,10,(C$3-'Indicator Data'!BJ24)/(C$3-C$4)*10)),1))</f>
        <v>4.5</v>
      </c>
      <c r="D24" s="183">
        <f t="shared" si="3"/>
        <v>4.5</v>
      </c>
      <c r="E24" s="182">
        <f>IF('Indicator Data'!BL24="No data","x",ROUND(IF('Indicator Data'!BL24&gt;E$3,0,IF('Indicator Data'!BL24&lt;E$4,10,(E$3-'Indicator Data'!BL24)/(E$3-E$4)*10)),1))</f>
        <v>3.2</v>
      </c>
      <c r="F24" s="182">
        <f>IF('Indicator Data'!BK24="No data","x",ROUND(IF('Indicator Data'!BK24&gt;F$3,0,IF('Indicator Data'!BK24&lt;F$4,10,(F$3-'Indicator Data'!BK24)/(F$3-F$4)*10)),1))</f>
        <v>4.4000000000000004</v>
      </c>
      <c r="G24" s="183">
        <f t="shared" si="4"/>
        <v>3.8</v>
      </c>
      <c r="H24" s="184">
        <f t="shared" si="5"/>
        <v>4.2</v>
      </c>
      <c r="I24" s="182">
        <f>IF('Indicator Data'!BN24="No data","x",ROUND(IF('Indicator Data'!BN24^2&gt;I$3,0,IF('Indicator Data'!BN24^2&lt;I$4,10,(I$3-'Indicator Data'!BN24^2)/(I$3-I$4)*10)),1))</f>
        <v>6.1</v>
      </c>
      <c r="J24" s="182">
        <f>IF(OR('Indicator Data'!BM24=0,'Indicator Data'!BM24="No data"),"x",ROUND(IF('Indicator Data'!BM24&gt;J$3,0,IF('Indicator Data'!BM24&lt;J$4,10,(J$3-'Indicator Data'!BM24)/(J$3-J$4)*10)),1))</f>
        <v>0</v>
      </c>
      <c r="K24" s="182">
        <f>IF('Indicator Data'!BO24="No data","x",ROUND(IF('Indicator Data'!BO24&gt;K$3,0,IF('Indicator Data'!BO24&lt;K$4,10,(K$3-'Indicator Data'!BO24)/(K$3-K$4)*10)),1))</f>
        <v>5.8</v>
      </c>
      <c r="L24" s="182">
        <f>IF('Indicator Data'!BP24="No data","x",ROUND(IF('Indicator Data'!BP24&gt;L$3,0,IF('Indicator Data'!BP24&lt;L$4,10,(L$3-'Indicator Data'!BP24)/(L$3-L$4)*10)),1))</f>
        <v>5.4</v>
      </c>
      <c r="M24" s="183">
        <f t="shared" si="6"/>
        <v>4.3</v>
      </c>
      <c r="N24" s="186">
        <f>IF('Indicator Data'!BQ24="No data","x",'Indicator Data'!BQ24/'Indicator Data'!CC24*100)</f>
        <v>4.1673178100744908</v>
      </c>
      <c r="O24" s="182">
        <f t="shared" si="0"/>
        <v>9.6999999999999993</v>
      </c>
      <c r="P24" s="182">
        <f>IF('Indicator Data'!BR24="No data","x",ROUND(IF('Indicator Data'!BR24&gt;P$3,0,IF('Indicator Data'!BR24&lt;P$4,10,(P$3-'Indicator Data'!BR24)/(P$3-P$4)*10)),1))</f>
        <v>3.4</v>
      </c>
      <c r="Q24" s="182">
        <f>IF('Indicator Data'!BS24="No data","x",ROUND(IF('Indicator Data'!BS24&gt;Q$3,0,IF('Indicator Data'!BS24&lt;Q$4,10,(Q$3-'Indicator Data'!BS24)/(Q$3-Q$4)*10)),1))</f>
        <v>0.6</v>
      </c>
      <c r="R24" s="183">
        <f t="shared" si="7"/>
        <v>4.5999999999999996</v>
      </c>
      <c r="S24" s="182">
        <f>IF('Indicator Data'!BT24="No data","x",ROUND(IF('Indicator Data'!BT24&gt;S$3,0,IF('Indicator Data'!BT24&lt;S$4,10,(S$3-'Indicator Data'!BT24)/(S$3-S$4)*10)),1))</f>
        <v>9.1</v>
      </c>
      <c r="T24" s="187">
        <f>IF('Indicator Data'!BU24="No data","x",ROUND(IF('Indicator Data'!BU24&gt;T$3,0,IF('Indicator Data'!BU24&lt;T$4,10,(T$3-'Indicator Data'!BU24)/(T$3-T$4)*10)),1))</f>
        <v>0.3</v>
      </c>
      <c r="U24" s="187">
        <f>IF('Indicator Data'!BV24="No data","x",ROUND(IF('Indicator Data'!BV24&gt;U$3,0,IF('Indicator Data'!BV24&lt;U$4,10,(U$3-'Indicator Data'!BV24)/(U$3-U$4)*10)),1))</f>
        <v>1.2</v>
      </c>
      <c r="V24" s="187">
        <f>IF('Indicator Data'!BW24="No data","x",ROUND(IF('Indicator Data'!BW24&gt;V$3,0,IF('Indicator Data'!BW24&lt;V$4,10,(V$3-'Indicator Data'!BW24)/(V$3-V$4)*10)),1))</f>
        <v>10</v>
      </c>
      <c r="W24" s="182">
        <f t="shared" si="8"/>
        <v>3.8333333333333335</v>
      </c>
      <c r="X24" s="182">
        <f>IF('Indicator Data'!BX24="No data","x",ROUND(IF('Indicator Data'!BX24&gt;X$3,0,IF('Indicator Data'!BX24&lt;X$4,10,(X$3-'Indicator Data'!BX24)/(X$3-X$4)*10)),1))</f>
        <v>9.1</v>
      </c>
      <c r="Y24" s="182">
        <f>IF('Indicator Data'!BY24="No data","x",ROUND(IF('Indicator Data'!BY24&gt;Y$3,10,IF('Indicator Data'!BY24&lt;Y$4,0,10-(Y$3-'Indicator Data'!BY24)/(Y$3-Y$4)*10)),1))</f>
        <v>2</v>
      </c>
      <c r="Z24" s="183">
        <f t="shared" si="1"/>
        <v>6</v>
      </c>
      <c r="AA24" s="184">
        <f t="shared" si="2"/>
        <v>5</v>
      </c>
      <c r="AB24" s="57"/>
    </row>
    <row r="25" spans="1:28" s="2" customFormat="1">
      <c r="A25" s="110" t="str">
        <f>'Indicator Data'!A25</f>
        <v>Bolivia</v>
      </c>
      <c r="B25" s="185" t="str">
        <f>'Indicator Data'!B25</f>
        <v>BOL</v>
      </c>
      <c r="C25" s="182">
        <f>IF('Indicator Data'!BJ25="No data","x",ROUND(IF('Indicator Data'!BJ25&gt;C$3,0,IF('Indicator Data'!BJ25&lt;C$4,10,(C$3-'Indicator Data'!BJ25)/(C$3-C$4)*10)),1))</f>
        <v>5.6</v>
      </c>
      <c r="D25" s="183">
        <f t="shared" si="3"/>
        <v>5.6</v>
      </c>
      <c r="E25" s="182">
        <f>IF('Indicator Data'!BL25="No data","x",ROUND(IF('Indicator Data'!BL25&gt;E$3,0,IF('Indicator Data'!BL25&lt;E$4,10,(E$3-'Indicator Data'!BL25)/(E$3-E$4)*10)),1))</f>
        <v>6.9</v>
      </c>
      <c r="F25" s="182">
        <f>IF('Indicator Data'!BK25="No data","x",ROUND(IF('Indicator Data'!BK25&gt;F$3,0,IF('Indicator Data'!BK25&lt;F$4,10,(F$3-'Indicator Data'!BK25)/(F$3-F$4)*10)),1))</f>
        <v>6.4</v>
      </c>
      <c r="G25" s="183">
        <f t="shared" si="4"/>
        <v>6.7</v>
      </c>
      <c r="H25" s="184">
        <f t="shared" si="5"/>
        <v>6.2</v>
      </c>
      <c r="I25" s="182">
        <f>IF('Indicator Data'!BN25="No data","x",ROUND(IF('Indicator Data'!BN25^2&gt;I$3,0,IF('Indicator Data'!BN25^2&lt;I$4,10,(I$3-'Indicator Data'!BN25^2)/(I$3-I$4)*10)),1))</f>
        <v>1.6</v>
      </c>
      <c r="J25" s="182">
        <f>IF(OR('Indicator Data'!BM25=0,'Indicator Data'!BM25="No data"),"x",ROUND(IF('Indicator Data'!BM25&gt;J$3,0,IF('Indicator Data'!BM25&lt;J$4,10,(J$3-'Indicator Data'!BM25)/(J$3-J$4)*10)),1))</f>
        <v>0.4</v>
      </c>
      <c r="K25" s="182">
        <f>IF('Indicator Data'!BO25="No data","x",ROUND(IF('Indicator Data'!BO25&gt;K$3,0,IF('Indicator Data'!BO25&lt;K$4,10,(K$3-'Indicator Data'!BO25)/(K$3-K$4)*10)),1))</f>
        <v>5.6</v>
      </c>
      <c r="L25" s="182">
        <f>IF('Indicator Data'!BP25="No data","x",ROUND(IF('Indicator Data'!BP25&gt;L$3,0,IF('Indicator Data'!BP25&lt;L$4,10,(L$3-'Indicator Data'!BP25)/(L$3-L$4)*10)),1))</f>
        <v>5</v>
      </c>
      <c r="M25" s="183">
        <f t="shared" si="6"/>
        <v>3.2</v>
      </c>
      <c r="N25" s="186">
        <f>IF('Indicator Data'!BQ25="No data","x",'Indicator Data'!BQ25/'Indicator Data'!CC25*100)</f>
        <v>8.7695006000184623</v>
      </c>
      <c r="O25" s="182">
        <f t="shared" si="0"/>
        <v>9.1999999999999993</v>
      </c>
      <c r="P25" s="182">
        <f>IF('Indicator Data'!BR25="No data","x",ROUND(IF('Indicator Data'!BR25&gt;P$3,0,IF('Indicator Data'!BR25&lt;P$4,10,(P$3-'Indicator Data'!BR25)/(P$3-P$4)*10)),1))</f>
        <v>4.4000000000000004</v>
      </c>
      <c r="Q25" s="182">
        <f>IF('Indicator Data'!BS25="No data","x",ROUND(IF('Indicator Data'!BS25&gt;Q$3,0,IF('Indicator Data'!BS25&lt;Q$4,10,(Q$3-'Indicator Data'!BS25)/(Q$3-Q$4)*10)),1))</f>
        <v>1.4</v>
      </c>
      <c r="R25" s="183">
        <f t="shared" si="7"/>
        <v>5</v>
      </c>
      <c r="S25" s="182">
        <f>IF('Indicator Data'!BT25="No data","x",ROUND(IF('Indicator Data'!BT25&gt;S$3,0,IF('Indicator Data'!BT25&lt;S$4,10,(S$3-'Indicator Data'!BT25)/(S$3-S$4)*10)),1))</f>
        <v>6</v>
      </c>
      <c r="T25" s="187">
        <f>IF('Indicator Data'!BU25="No data","x",ROUND(IF('Indicator Data'!BU25&gt;T$3,0,IF('Indicator Data'!BU25&lt;T$4,10,(T$3-'Indicator Data'!BU25)/(T$3-T$4)*10)),1))</f>
        <v>4.0999999999999996</v>
      </c>
      <c r="U25" s="187">
        <f>IF('Indicator Data'!BV25="No data","x",ROUND(IF('Indicator Data'!BV25&gt;U$3,0,IF('Indicator Data'!BV25&lt;U$4,10,(U$3-'Indicator Data'!BV25)/(U$3-U$4)*10)),1))</f>
        <v>9.3000000000000007</v>
      </c>
      <c r="V25" s="187">
        <f>IF('Indicator Data'!BW25="No data","x",ROUND(IF('Indicator Data'!BW25&gt;V$3,0,IF('Indicator Data'!BW25&lt;V$4,10,(V$3-'Indicator Data'!BW25)/(V$3-V$4)*10)),1))</f>
        <v>4.0999999999999996</v>
      </c>
      <c r="W25" s="182">
        <f t="shared" si="8"/>
        <v>5.833333333333333</v>
      </c>
      <c r="X25" s="182">
        <f>IF('Indicator Data'!BX25="No data","x",ROUND(IF('Indicator Data'!BX25&gt;X$3,0,IF('Indicator Data'!BX25&lt;X$4,10,(X$3-'Indicator Data'!BX25)/(X$3-X$4)*10)),1))</f>
        <v>8.5</v>
      </c>
      <c r="Y25" s="182">
        <f>IF('Indicator Data'!BY25="No data","x",ROUND(IF('Indicator Data'!BY25&gt;Y$3,10,IF('Indicator Data'!BY25&lt;Y$4,0,10-(Y$3-'Indicator Data'!BY25)/(Y$3-Y$4)*10)),1))</f>
        <v>1.7</v>
      </c>
      <c r="Z25" s="183">
        <f t="shared" si="1"/>
        <v>5.5</v>
      </c>
      <c r="AA25" s="184">
        <f t="shared" si="2"/>
        <v>4.5999999999999996</v>
      </c>
      <c r="AB25" s="57"/>
    </row>
    <row r="26" spans="1:28" s="2" customFormat="1">
      <c r="A26" s="110" t="str">
        <f>'Indicator Data'!A26</f>
        <v>Bosnia and Herzegovina</v>
      </c>
      <c r="B26" s="185" t="str">
        <f>'Indicator Data'!B26</f>
        <v>BIH</v>
      </c>
      <c r="C26" s="182" t="str">
        <f>IF('Indicator Data'!BJ26="No data","x",ROUND(IF('Indicator Data'!BJ26&gt;C$3,0,IF('Indicator Data'!BJ26&lt;C$4,10,(C$3-'Indicator Data'!BJ26)/(C$3-C$4)*10)),1))</f>
        <v>x</v>
      </c>
      <c r="D26" s="183" t="str">
        <f t="shared" si="3"/>
        <v>x</v>
      </c>
      <c r="E26" s="182">
        <f>IF('Indicator Data'!BL26="No data","x",ROUND(IF('Indicator Data'!BL26&gt;E$3,0,IF('Indicator Data'!BL26&lt;E$4,10,(E$3-'Indicator Data'!BL26)/(E$3-E$4)*10)),1))</f>
        <v>6.5</v>
      </c>
      <c r="F26" s="182">
        <f>IF('Indicator Data'!BK26="No data","x",ROUND(IF('Indicator Data'!BK26&gt;F$3,0,IF('Indicator Data'!BK26&lt;F$4,10,(F$3-'Indicator Data'!BK26)/(F$3-F$4)*10)),1))</f>
        <v>6.3</v>
      </c>
      <c r="G26" s="183">
        <f t="shared" si="4"/>
        <v>6.4</v>
      </c>
      <c r="H26" s="184">
        <f t="shared" si="5"/>
        <v>6.4</v>
      </c>
      <c r="I26" s="182">
        <f>IF('Indicator Data'!BN26="No data","x",ROUND(IF('Indicator Data'!BN26^2&gt;I$3,0,IF('Indicator Data'!BN26^2&lt;I$4,10,(I$3-'Indicator Data'!BN26^2)/(I$3-I$4)*10)),1))</f>
        <v>0.7</v>
      </c>
      <c r="J26" s="182">
        <f>IF(OR('Indicator Data'!BM26=0,'Indicator Data'!BM26="No data"),"x",ROUND(IF('Indicator Data'!BM26&gt;J$3,0,IF('Indicator Data'!BM26&lt;J$4,10,(J$3-'Indicator Data'!BM26)/(J$3-J$4)*10)),1))</f>
        <v>0</v>
      </c>
      <c r="K26" s="182">
        <f>IF('Indicator Data'!BO26="No data","x",ROUND(IF('Indicator Data'!BO26&gt;K$3,0,IF('Indicator Data'!BO26&lt;K$4,10,(K$3-'Indicator Data'!BO26)/(K$3-K$4)*10)),1))</f>
        <v>3</v>
      </c>
      <c r="L26" s="182">
        <f>IF('Indicator Data'!BP26="No data","x",ROUND(IF('Indicator Data'!BP26&gt;L$3,0,IF('Indicator Data'!BP26&lt;L$4,10,(L$3-'Indicator Data'!BP26)/(L$3-L$4)*10)),1))</f>
        <v>4.4000000000000004</v>
      </c>
      <c r="M26" s="183">
        <f t="shared" si="6"/>
        <v>2</v>
      </c>
      <c r="N26" s="186">
        <f>IF('Indicator Data'!BQ26="No data","x",'Indicator Data'!BQ26/'Indicator Data'!CC26*100)</f>
        <v>74.509803921568633</v>
      </c>
      <c r="O26" s="182">
        <f t="shared" si="0"/>
        <v>2.6</v>
      </c>
      <c r="P26" s="182">
        <f>IF('Indicator Data'!BR26="No data","x",ROUND(IF('Indicator Data'!BR26&gt;P$3,0,IF('Indicator Data'!BR26&lt;P$4,10,(P$3-'Indicator Data'!BR26)/(P$3-P$4)*10)),1))</f>
        <v>0.5</v>
      </c>
      <c r="Q26" s="182">
        <f>IF('Indicator Data'!BS26="No data","x",ROUND(IF('Indicator Data'!BS26&gt;Q$3,0,IF('Indicator Data'!BS26&lt;Q$4,10,(Q$3-'Indicator Data'!BS26)/(Q$3-Q$4)*10)),1))</f>
        <v>0.8</v>
      </c>
      <c r="R26" s="183">
        <f t="shared" si="7"/>
        <v>1.3</v>
      </c>
      <c r="S26" s="182">
        <f>IF('Indicator Data'!BT26="No data","x",ROUND(IF('Indicator Data'!BT26&gt;S$3,0,IF('Indicator Data'!BT26&lt;S$4,10,(S$3-'Indicator Data'!BT26)/(S$3-S$4)*10)),1))</f>
        <v>5</v>
      </c>
      <c r="T26" s="187">
        <f>IF('Indicator Data'!BU26="No data","x",ROUND(IF('Indicator Data'!BU26&gt;T$3,0,IF('Indicator Data'!BU26&lt;T$4,10,(T$3-'Indicator Data'!BU26)/(T$3-T$4)*10)),1))</f>
        <v>4.4000000000000004</v>
      </c>
      <c r="U26" s="187">
        <f>IF('Indicator Data'!BV26="No data","x",ROUND(IF('Indicator Data'!BV26&gt;U$3,0,IF('Indicator Data'!BV26&lt;U$4,10,(U$3-'Indicator Data'!BV26)/(U$3-U$4)*10)),1))</f>
        <v>3.9</v>
      </c>
      <c r="V26" s="187" t="str">
        <f>IF('Indicator Data'!BW26="No data","x",ROUND(IF('Indicator Data'!BW26&gt;V$3,0,IF('Indicator Data'!BW26&lt;V$4,10,(V$3-'Indicator Data'!BW26)/(V$3-V$4)*10)),1))</f>
        <v>x</v>
      </c>
      <c r="W26" s="182">
        <f t="shared" si="8"/>
        <v>4.1500000000000004</v>
      </c>
      <c r="X26" s="182">
        <f>IF('Indicator Data'!BX26="No data","x",ROUND(IF('Indicator Data'!BX26&gt;X$3,0,IF('Indicator Data'!BX26&lt;X$4,10,(X$3-'Indicator Data'!BX26)/(X$3-X$4)*10)),1))</f>
        <v>5.8</v>
      </c>
      <c r="Y26" s="182">
        <f>IF('Indicator Data'!BY26="No data","x",ROUND(IF('Indicator Data'!BY26&gt;Y$3,10,IF('Indicator Data'!BY26&lt;Y$4,0,10-(Y$3-'Indicator Data'!BY26)/(Y$3-Y$4)*10)),1))</f>
        <v>0.1</v>
      </c>
      <c r="Z26" s="183">
        <f t="shared" si="1"/>
        <v>3.8</v>
      </c>
      <c r="AA26" s="184">
        <f t="shared" si="2"/>
        <v>2.4</v>
      </c>
      <c r="AB26" s="57"/>
    </row>
    <row r="27" spans="1:28" s="2" customFormat="1">
      <c r="A27" s="110" t="str">
        <f>'Indicator Data'!A27</f>
        <v>Botswana</v>
      </c>
      <c r="B27" s="185" t="str">
        <f>'Indicator Data'!B27</f>
        <v>BWA</v>
      </c>
      <c r="C27" s="182">
        <f>IF('Indicator Data'!BJ27="No data","x",ROUND(IF('Indicator Data'!BJ27&gt;C$3,0,IF('Indicator Data'!BJ27&lt;C$4,10,(C$3-'Indicator Data'!BJ27)/(C$3-C$4)*10)),1))</f>
        <v>5.6</v>
      </c>
      <c r="D27" s="183">
        <f t="shared" si="3"/>
        <v>5.6</v>
      </c>
      <c r="E27" s="182">
        <f>IF('Indicator Data'!BL27="No data","x",ROUND(IF('Indicator Data'!BL27&gt;E$3,0,IF('Indicator Data'!BL27&lt;E$4,10,(E$3-'Indicator Data'!BL27)/(E$3-E$4)*10)),1))</f>
        <v>4</v>
      </c>
      <c r="F27" s="182">
        <f>IF('Indicator Data'!BK27="No data","x",ROUND(IF('Indicator Data'!BK27&gt;F$3,0,IF('Indicator Data'!BK27&lt;F$4,10,(F$3-'Indicator Data'!BK27)/(F$3-F$4)*10)),1))</f>
        <v>4.0999999999999996</v>
      </c>
      <c r="G27" s="183">
        <f t="shared" si="4"/>
        <v>4.0999999999999996</v>
      </c>
      <c r="H27" s="184">
        <f t="shared" si="5"/>
        <v>4.9000000000000004</v>
      </c>
      <c r="I27" s="182">
        <f>IF('Indicator Data'!BN27="No data","x",ROUND(IF('Indicator Data'!BN27^2&gt;I$3,0,IF('Indicator Data'!BN27^2&lt;I$4,10,(I$3-'Indicator Data'!BN27^2)/(I$3-I$4)*10)),1))</f>
        <v>2.7</v>
      </c>
      <c r="J27" s="182">
        <f>IF(OR('Indicator Data'!BM27=0,'Indicator Data'!BM27="No data"),"x",ROUND(IF('Indicator Data'!BM27&gt;J$3,0,IF('Indicator Data'!BM27&lt;J$4,10,(J$3-'Indicator Data'!BM27)/(J$3-J$4)*10)),1))</f>
        <v>3</v>
      </c>
      <c r="K27" s="182">
        <f>IF('Indicator Data'!BO27="No data","x",ROUND(IF('Indicator Data'!BO27&gt;K$3,0,IF('Indicator Data'!BO27&lt;K$4,10,(K$3-'Indicator Data'!BO27)/(K$3-K$4)*10)),1))</f>
        <v>5.9</v>
      </c>
      <c r="L27" s="182">
        <f>IF('Indicator Data'!BP27="No data","x",ROUND(IF('Indicator Data'!BP27&gt;L$3,0,IF('Indicator Data'!BP27&lt;L$4,10,(L$3-'Indicator Data'!BP27)/(L$3-L$4)*10)),1))</f>
        <v>1.9</v>
      </c>
      <c r="M27" s="183">
        <f t="shared" si="6"/>
        <v>3.4</v>
      </c>
      <c r="N27" s="186">
        <f>IF('Indicator Data'!BQ27="No data","x",'Indicator Data'!BQ27/'Indicator Data'!CC27*100)</f>
        <v>7.0580346902405031</v>
      </c>
      <c r="O27" s="182">
        <f t="shared" si="0"/>
        <v>9.4</v>
      </c>
      <c r="P27" s="182">
        <f>IF('Indicator Data'!BR27="No data","x",ROUND(IF('Indicator Data'!BR27&gt;P$3,0,IF('Indicator Data'!BR27&lt;P$4,10,(P$3-'Indicator Data'!BR27)/(P$3-P$4)*10)),1))</f>
        <v>2.5</v>
      </c>
      <c r="Q27" s="182">
        <f>IF('Indicator Data'!BS27="No data","x",ROUND(IF('Indicator Data'!BS27&gt;Q$3,0,IF('Indicator Data'!BS27&lt;Q$4,10,(Q$3-'Indicator Data'!BS27)/(Q$3-Q$4)*10)),1))</f>
        <v>1.9</v>
      </c>
      <c r="R27" s="183">
        <f t="shared" si="7"/>
        <v>4.5999999999999996</v>
      </c>
      <c r="S27" s="182">
        <f>IF('Indicator Data'!BT27="No data","x",ROUND(IF('Indicator Data'!BT27&gt;S$3,0,IF('Indicator Data'!BT27&lt;S$4,10,(S$3-'Indicator Data'!BT27)/(S$3-S$4)*10)),1))</f>
        <v>9.1</v>
      </c>
      <c r="T27" s="187">
        <f>IF('Indicator Data'!BU27="No data","x",ROUND(IF('Indicator Data'!BU27&gt;T$3,0,IF('Indicator Data'!BU27&lt;T$4,10,(T$3-'Indicator Data'!BU27)/(T$3-T$4)*10)),1))</f>
        <v>0.7</v>
      </c>
      <c r="U27" s="187">
        <f>IF('Indicator Data'!BV27="No data","x",ROUND(IF('Indicator Data'!BV27&gt;U$3,0,IF('Indicator Data'!BV27&lt;U$4,10,(U$3-'Indicator Data'!BV27)/(U$3-U$4)*10)),1))</f>
        <v>3.9</v>
      </c>
      <c r="V27" s="187">
        <f>IF('Indicator Data'!BW27="No data","x",ROUND(IF('Indicator Data'!BW27&gt;V$3,0,IF('Indicator Data'!BW27&lt;V$4,10,(V$3-'Indicator Data'!BW27)/(V$3-V$4)*10)),1))</f>
        <v>1.2</v>
      </c>
      <c r="W27" s="182">
        <f t="shared" si="8"/>
        <v>1.9333333333333333</v>
      </c>
      <c r="X27" s="182">
        <f>IF('Indicator Data'!BX27="No data","x",ROUND(IF('Indicator Data'!BX27&gt;X$3,0,IF('Indicator Data'!BX27&lt;X$4,10,(X$3-'Indicator Data'!BX27)/(X$3-X$4)*10)),1))</f>
        <v>6.5</v>
      </c>
      <c r="Y27" s="182">
        <f>IF('Indicator Data'!BY27="No data","x",ROUND(IF('Indicator Data'!BY27&gt;Y$3,10,IF('Indicator Data'!BY27&lt;Y$4,0,10-(Y$3-'Indicator Data'!BY27)/(Y$3-Y$4)*10)),1))</f>
        <v>1.6</v>
      </c>
      <c r="Z27" s="183">
        <f t="shared" si="1"/>
        <v>4.8</v>
      </c>
      <c r="AA27" s="184">
        <f t="shared" si="2"/>
        <v>4.3</v>
      </c>
      <c r="AB27" s="57"/>
    </row>
    <row r="28" spans="1:28" s="2" customFormat="1">
      <c r="A28" s="110" t="str">
        <f>'Indicator Data'!A28</f>
        <v>Brazil</v>
      </c>
      <c r="B28" s="185" t="str">
        <f>'Indicator Data'!B28</f>
        <v>BRA</v>
      </c>
      <c r="C28" s="182">
        <f>IF('Indicator Data'!BJ28="No data","x",ROUND(IF('Indicator Data'!BJ28&gt;C$3,0,IF('Indicator Data'!BJ28&lt;C$4,10,(C$3-'Indicator Data'!BJ28)/(C$3-C$4)*10)),1))</f>
        <v>4.3</v>
      </c>
      <c r="D28" s="183">
        <f t="shared" si="3"/>
        <v>4.3</v>
      </c>
      <c r="E28" s="182">
        <f>IF('Indicator Data'!BL28="No data","x",ROUND(IF('Indicator Data'!BL28&gt;E$3,0,IF('Indicator Data'!BL28&lt;E$4,10,(E$3-'Indicator Data'!BL28)/(E$3-E$4)*10)),1))</f>
        <v>6.2</v>
      </c>
      <c r="F28" s="182">
        <f>IF('Indicator Data'!BK28="No data","x",ROUND(IF('Indicator Data'!BK28&gt;F$3,0,IF('Indicator Data'!BK28&lt;F$4,10,(F$3-'Indicator Data'!BK28)/(F$3-F$4)*10)),1))</f>
        <v>5.4</v>
      </c>
      <c r="G28" s="183">
        <f t="shared" si="4"/>
        <v>5.8</v>
      </c>
      <c r="H28" s="184">
        <f t="shared" si="5"/>
        <v>5.0999999999999996</v>
      </c>
      <c r="I28" s="182">
        <f>IF('Indicator Data'!BN28="No data","x",ROUND(IF('Indicator Data'!BN28^2&gt;I$3,0,IF('Indicator Data'!BN28^2&lt;I$4,10,(I$3-'Indicator Data'!BN28^2)/(I$3-I$4)*10)),1))</f>
        <v>1.4</v>
      </c>
      <c r="J28" s="182">
        <f>IF(OR('Indicator Data'!BM28=0,'Indicator Data'!BM28="No data"),"x",ROUND(IF('Indicator Data'!BM28&gt;J$3,0,IF('Indicator Data'!BM28&lt;J$4,10,(J$3-'Indicator Data'!BM28)/(J$3-J$4)*10)),1))</f>
        <v>0</v>
      </c>
      <c r="K28" s="182">
        <f>IF('Indicator Data'!BO28="No data","x",ROUND(IF('Indicator Data'!BO28&gt;K$3,0,IF('Indicator Data'!BO28&lt;K$4,10,(K$3-'Indicator Data'!BO28)/(K$3-K$4)*10)),1))</f>
        <v>3</v>
      </c>
      <c r="L28" s="182">
        <f>IF('Indicator Data'!BP28="No data","x",ROUND(IF('Indicator Data'!BP28&gt;L$3,0,IF('Indicator Data'!BP28&lt;L$4,10,(L$3-'Indicator Data'!BP28)/(L$3-L$4)*10)),1))</f>
        <v>5.3</v>
      </c>
      <c r="M28" s="183">
        <f t="shared" si="6"/>
        <v>2.4</v>
      </c>
      <c r="N28" s="186">
        <f>IF('Indicator Data'!BQ28="No data","x",'Indicator Data'!BQ28/'Indicator Data'!CC28*100)</f>
        <v>10.639027261916302</v>
      </c>
      <c r="O28" s="182">
        <f t="shared" si="0"/>
        <v>9</v>
      </c>
      <c r="P28" s="182">
        <f>IF('Indicator Data'!BR28="No data","x",ROUND(IF('Indicator Data'!BR28&gt;P$3,0,IF('Indicator Data'!BR28&lt;P$4,10,(P$3-'Indicator Data'!BR28)/(P$3-P$4)*10)),1))</f>
        <v>1.3</v>
      </c>
      <c r="Q28" s="182">
        <f>IF('Indicator Data'!BS28="No data","x",ROUND(IF('Indicator Data'!BS28&gt;Q$3,0,IF('Indicator Data'!BS28&lt;Q$4,10,(Q$3-'Indicator Data'!BS28)/(Q$3-Q$4)*10)),1))</f>
        <v>0.4</v>
      </c>
      <c r="R28" s="183">
        <f t="shared" si="7"/>
        <v>3.6</v>
      </c>
      <c r="S28" s="182">
        <f>IF('Indicator Data'!BT28="No data","x",ROUND(IF('Indicator Data'!BT28&gt;S$3,0,IF('Indicator Data'!BT28&lt;S$4,10,(S$3-'Indicator Data'!BT28)/(S$3-S$4)*10)),1))</f>
        <v>4.5999999999999996</v>
      </c>
      <c r="T28" s="187">
        <f>IF('Indicator Data'!BU28="No data","x",ROUND(IF('Indicator Data'!BU28&gt;T$3,0,IF('Indicator Data'!BU28&lt;T$4,10,(T$3-'Indicator Data'!BU28)/(T$3-T$4)*10)),1))</f>
        <v>4.4000000000000004</v>
      </c>
      <c r="U28" s="187">
        <f>IF('Indicator Data'!BV28="No data","x",ROUND(IF('Indicator Data'!BV28&gt;U$3,0,IF('Indicator Data'!BV28&lt;U$4,10,(U$3-'Indicator Data'!BV28)/(U$3-U$4)*10)),1))</f>
        <v>7.6</v>
      </c>
      <c r="V28" s="187">
        <f>IF('Indicator Data'!BW28="No data","x",ROUND(IF('Indicator Data'!BW28&gt;V$3,0,IF('Indicator Data'!BW28&lt;V$4,10,(V$3-'Indicator Data'!BW28)/(V$3-V$4)*10)),1))</f>
        <v>2.5</v>
      </c>
      <c r="W28" s="182">
        <f t="shared" si="8"/>
        <v>4.833333333333333</v>
      </c>
      <c r="X28" s="182">
        <f>IF('Indicator Data'!BX28="No data","x",ROUND(IF('Indicator Data'!BX28&gt;X$3,0,IF('Indicator Data'!BX28&lt;X$4,10,(X$3-'Indicator Data'!BX28)/(X$3-X$4)*10)),1))</f>
        <v>5</v>
      </c>
      <c r="Y28" s="182">
        <f>IF('Indicator Data'!BY28="No data","x",ROUND(IF('Indicator Data'!BY28&gt;Y$3,10,IF('Indicator Data'!BY28&lt;Y$4,0,10-(Y$3-'Indicator Data'!BY28)/(Y$3-Y$4)*10)),1))</f>
        <v>0.7</v>
      </c>
      <c r="Z28" s="183">
        <f t="shared" si="1"/>
        <v>3.8</v>
      </c>
      <c r="AA28" s="184">
        <f t="shared" si="2"/>
        <v>3.3</v>
      </c>
      <c r="AB28" s="57"/>
    </row>
    <row r="29" spans="1:28" s="2" customFormat="1">
      <c r="A29" s="110" t="str">
        <f>'Indicator Data'!A29</f>
        <v>Brunei Darussalam</v>
      </c>
      <c r="B29" s="185" t="str">
        <f>'Indicator Data'!B29</f>
        <v>BRN</v>
      </c>
      <c r="C29" s="182">
        <f>IF('Indicator Data'!BJ29="No data","x",ROUND(IF('Indicator Data'!BJ29&gt;C$3,0,IF('Indicator Data'!BJ29&lt;C$4,10,(C$3-'Indicator Data'!BJ29)/(C$3-C$4)*10)),1))</f>
        <v>6</v>
      </c>
      <c r="D29" s="183">
        <f t="shared" si="3"/>
        <v>6</v>
      </c>
      <c r="E29" s="182">
        <f>IF('Indicator Data'!BL29="No data","x",ROUND(IF('Indicator Data'!BL29&gt;E$3,0,IF('Indicator Data'!BL29&lt;E$4,10,(E$3-'Indicator Data'!BL29)/(E$3-E$4)*10)),1))</f>
        <v>4</v>
      </c>
      <c r="F29" s="182">
        <f>IF('Indicator Data'!BK29="No data","x",ROUND(IF('Indicator Data'!BK29&gt;F$3,0,IF('Indicator Data'!BK29&lt;F$4,10,(F$3-'Indicator Data'!BK29)/(F$3-F$4)*10)),1))</f>
        <v>2.4</v>
      </c>
      <c r="G29" s="183">
        <f t="shared" si="4"/>
        <v>3.2</v>
      </c>
      <c r="H29" s="184">
        <f t="shared" si="5"/>
        <v>4.5999999999999996</v>
      </c>
      <c r="I29" s="182">
        <f>IF('Indicator Data'!BN29="No data","x",ROUND(IF('Indicator Data'!BN29^2&gt;I$3,0,IF('Indicator Data'!BN29^2&lt;I$4,10,(I$3-'Indicator Data'!BN29^2)/(I$3-I$4)*10)),1))</f>
        <v>0.6</v>
      </c>
      <c r="J29" s="182">
        <f>IF(OR('Indicator Data'!BM29=0,'Indicator Data'!BM29="No data"),"x",ROUND(IF('Indicator Data'!BM29&gt;J$3,0,IF('Indicator Data'!BM29&lt;J$4,10,(J$3-'Indicator Data'!BM29)/(J$3-J$4)*10)),1))</f>
        <v>0</v>
      </c>
      <c r="K29" s="182">
        <f>IF('Indicator Data'!BO29="No data","x",ROUND(IF('Indicator Data'!BO29&gt;K$3,0,IF('Indicator Data'!BO29&lt;K$4,10,(K$3-'Indicator Data'!BO29)/(K$3-K$4)*10)),1))</f>
        <v>0.5</v>
      </c>
      <c r="L29" s="182">
        <f>IF('Indicator Data'!BP29="No data","x",ROUND(IF('Indicator Data'!BP29&gt;L$3,0,IF('Indicator Data'!BP29&lt;L$4,10,(L$3-'Indicator Data'!BP29)/(L$3-L$4)*10)),1))</f>
        <v>3.5</v>
      </c>
      <c r="M29" s="183">
        <f t="shared" si="6"/>
        <v>1.2</v>
      </c>
      <c r="N29" s="186">
        <f>IF('Indicator Data'!BQ29="No data","x",'Indicator Data'!BQ29/'Indicator Data'!CC29*100)</f>
        <v>28.462998102466791</v>
      </c>
      <c r="O29" s="182">
        <f t="shared" si="0"/>
        <v>7.2</v>
      </c>
      <c r="P29" s="182">
        <f>IF('Indicator Data'!BR29="No data","x",ROUND(IF('Indicator Data'!BR29&gt;P$3,0,IF('Indicator Data'!BR29&lt;P$4,10,(P$3-'Indicator Data'!BR29)/(P$3-P$4)*10)),1))</f>
        <v>0.4</v>
      </c>
      <c r="Q29" s="182">
        <f>IF('Indicator Data'!BS29="No data","x",ROUND(IF('Indicator Data'!BS29&gt;Q$3,0,IF('Indicator Data'!BS29&lt;Q$4,10,(Q$3-'Indicator Data'!BS29)/(Q$3-Q$4)*10)),1))</f>
        <v>0</v>
      </c>
      <c r="R29" s="183">
        <f t="shared" si="7"/>
        <v>2.5</v>
      </c>
      <c r="S29" s="182">
        <f>IF('Indicator Data'!BT29="No data","x",ROUND(IF('Indicator Data'!BT29&gt;S$3,0,IF('Indicator Data'!BT29&lt;S$4,10,(S$3-'Indicator Data'!BT29)/(S$3-S$4)*10)),1))</f>
        <v>5.6</v>
      </c>
      <c r="T29" s="187">
        <f>IF('Indicator Data'!BU29="No data","x",ROUND(IF('Indicator Data'!BU29&gt;T$3,0,IF('Indicator Data'!BU29&lt;T$4,10,(T$3-'Indicator Data'!BU29)/(T$3-T$4)*10)),1))</f>
        <v>0</v>
      </c>
      <c r="U29" s="187">
        <f>IF('Indicator Data'!BV29="No data","x",ROUND(IF('Indicator Data'!BV29&gt;U$3,0,IF('Indicator Data'!BV29&lt;U$4,10,(U$3-'Indicator Data'!BV29)/(U$3-U$4)*10)),1))</f>
        <v>0.2</v>
      </c>
      <c r="V29" s="187" t="str">
        <f>IF('Indicator Data'!BW29="No data","x",ROUND(IF('Indicator Data'!BW29&gt;V$3,0,IF('Indicator Data'!BW29&lt;V$4,10,(V$3-'Indicator Data'!BW29)/(V$3-V$4)*10)),1))</f>
        <v>x</v>
      </c>
      <c r="W29" s="182">
        <f t="shared" si="8"/>
        <v>0.1</v>
      </c>
      <c r="X29" s="182">
        <f>IF('Indicator Data'!BX29="No data","x",ROUND(IF('Indicator Data'!BX29&gt;X$3,0,IF('Indicator Data'!BX29&lt;X$4,10,(X$3-'Indicator Data'!BX29)/(X$3-X$4)*10)),1))</f>
        <v>3.6</v>
      </c>
      <c r="Y29" s="182">
        <f>IF('Indicator Data'!BY29="No data","x",ROUND(IF('Indicator Data'!BY29&gt;Y$3,10,IF('Indicator Data'!BY29&lt;Y$4,0,10-(Y$3-'Indicator Data'!BY29)/(Y$3-Y$4)*10)),1))</f>
        <v>0.3</v>
      </c>
      <c r="Z29" s="183">
        <f t="shared" si="1"/>
        <v>2.4</v>
      </c>
      <c r="AA29" s="184">
        <f t="shared" si="2"/>
        <v>2</v>
      </c>
      <c r="AB29" s="57"/>
    </row>
    <row r="30" spans="1:28" s="2" customFormat="1">
      <c r="A30" s="110" t="str">
        <f>'Indicator Data'!A30</f>
        <v>Bulgaria</v>
      </c>
      <c r="B30" s="185" t="str">
        <f>'Indicator Data'!B30</f>
        <v>BGR</v>
      </c>
      <c r="C30" s="182">
        <f>IF('Indicator Data'!BJ30="No data","x",ROUND(IF('Indicator Data'!BJ30&gt;C$3,0,IF('Indicator Data'!BJ30&lt;C$4,10,(C$3-'Indicator Data'!BJ30)/(C$3-C$4)*10)),1))</f>
        <v>3.2</v>
      </c>
      <c r="D30" s="183">
        <f t="shared" si="3"/>
        <v>3.2</v>
      </c>
      <c r="E30" s="182">
        <f>IF('Indicator Data'!BL30="No data","x",ROUND(IF('Indicator Data'!BL30&gt;E$3,0,IF('Indicator Data'!BL30&lt;E$4,10,(E$3-'Indicator Data'!BL30)/(E$3-E$4)*10)),1))</f>
        <v>5.6</v>
      </c>
      <c r="F30" s="182">
        <f>IF('Indicator Data'!BK30="No data","x",ROUND(IF('Indicator Data'!BK30&gt;F$3,0,IF('Indicator Data'!BK30&lt;F$4,10,(F$3-'Indicator Data'!BK30)/(F$3-F$4)*10)),1))</f>
        <v>4.3</v>
      </c>
      <c r="G30" s="183">
        <f t="shared" si="4"/>
        <v>5</v>
      </c>
      <c r="H30" s="184">
        <f t="shared" si="5"/>
        <v>4.0999999999999996</v>
      </c>
      <c r="I30" s="182">
        <f>IF('Indicator Data'!BN30="No data","x",ROUND(IF('Indicator Data'!BN30^2&gt;I$3,0,IF('Indicator Data'!BN30^2&lt;I$4,10,(I$3-'Indicator Data'!BN30^2)/(I$3-I$4)*10)),1))</f>
        <v>0.4</v>
      </c>
      <c r="J30" s="182">
        <f>IF(OR('Indicator Data'!BM30=0,'Indicator Data'!BM30="No data"),"x",ROUND(IF('Indicator Data'!BM30&gt;J$3,0,IF('Indicator Data'!BM30&lt;J$4,10,(J$3-'Indicator Data'!BM30)/(J$3-J$4)*10)),1))</f>
        <v>0</v>
      </c>
      <c r="K30" s="182">
        <f>IF('Indicator Data'!BO30="No data","x",ROUND(IF('Indicator Data'!BO30&gt;K$3,0,IF('Indicator Data'!BO30&lt;K$4,10,(K$3-'Indicator Data'!BO30)/(K$3-K$4)*10)),1))</f>
        <v>3.2</v>
      </c>
      <c r="L30" s="182">
        <f>IF('Indicator Data'!BP30="No data","x",ROUND(IF('Indicator Data'!BP30&gt;L$3,0,IF('Indicator Data'!BP30&lt;L$4,10,(L$3-'Indicator Data'!BP30)/(L$3-L$4)*10)),1))</f>
        <v>4.3</v>
      </c>
      <c r="M30" s="183">
        <f t="shared" si="6"/>
        <v>2</v>
      </c>
      <c r="N30" s="186">
        <f>IF('Indicator Data'!BQ30="No data","x",'Indicator Data'!BQ30/'Indicator Data'!CC30*100)</f>
        <v>77.376565954310976</v>
      </c>
      <c r="O30" s="182">
        <f t="shared" si="0"/>
        <v>2.2999999999999998</v>
      </c>
      <c r="P30" s="182">
        <f>IF('Indicator Data'!BR30="No data","x",ROUND(IF('Indicator Data'!BR30&gt;P$3,0,IF('Indicator Data'!BR30&lt;P$4,10,(P$3-'Indicator Data'!BR30)/(P$3-P$4)*10)),1))</f>
        <v>1.6</v>
      </c>
      <c r="Q30" s="182">
        <f>IF('Indicator Data'!BS30="No data","x",ROUND(IF('Indicator Data'!BS30&gt;Q$3,0,IF('Indicator Data'!BS30&lt;Q$4,10,(Q$3-'Indicator Data'!BS30)/(Q$3-Q$4)*10)),1))</f>
        <v>0.2</v>
      </c>
      <c r="R30" s="183">
        <f t="shared" si="7"/>
        <v>1.4</v>
      </c>
      <c r="S30" s="182">
        <f>IF('Indicator Data'!BT30="No data","x",ROUND(IF('Indicator Data'!BT30&gt;S$3,0,IF('Indicator Data'!BT30&lt;S$4,10,(S$3-'Indicator Data'!BT30)/(S$3-S$4)*10)),1))</f>
        <v>0</v>
      </c>
      <c r="T30" s="187">
        <f>IF('Indicator Data'!BU30="No data","x",ROUND(IF('Indicator Data'!BU30&gt;T$3,0,IF('Indicator Data'!BU30&lt;T$4,10,(T$3-'Indicator Data'!BU30)/(T$3-T$4)*10)),1))</f>
        <v>1.2</v>
      </c>
      <c r="U30" s="187">
        <f>IF('Indicator Data'!BV30="No data","x",ROUND(IF('Indicator Data'!BV30&gt;U$3,0,IF('Indicator Data'!BV30&lt;U$4,10,(U$3-'Indicator Data'!BV30)/(U$3-U$4)*10)),1))</f>
        <v>2</v>
      </c>
      <c r="V30" s="187">
        <f>IF('Indicator Data'!BW30="No data","x",ROUND(IF('Indicator Data'!BW30&gt;V$3,0,IF('Indicator Data'!BW30&lt;V$4,10,(V$3-'Indicator Data'!BW30)/(V$3-V$4)*10)),1))</f>
        <v>1.9</v>
      </c>
      <c r="W30" s="182">
        <f t="shared" si="8"/>
        <v>1.7</v>
      </c>
      <c r="X30" s="182">
        <f>IF('Indicator Data'!BX30="No data","x",ROUND(IF('Indicator Data'!BX30&gt;X$3,0,IF('Indicator Data'!BX30&lt;X$4,10,(X$3-'Indicator Data'!BX30)/(X$3-X$4)*10)),1))</f>
        <v>4.5999999999999996</v>
      </c>
      <c r="Y30" s="182">
        <f>IF('Indicator Data'!BY30="No data","x",ROUND(IF('Indicator Data'!BY30&gt;Y$3,10,IF('Indicator Data'!BY30&lt;Y$4,0,10-(Y$3-'Indicator Data'!BY30)/(Y$3-Y$4)*10)),1))</f>
        <v>0.1</v>
      </c>
      <c r="Z30" s="183">
        <f t="shared" si="1"/>
        <v>1.6</v>
      </c>
      <c r="AA30" s="184">
        <f t="shared" si="2"/>
        <v>1.7</v>
      </c>
      <c r="AB30" s="57"/>
    </row>
    <row r="31" spans="1:28" s="2" customFormat="1">
      <c r="A31" s="110" t="str">
        <f>'Indicator Data'!A31</f>
        <v>Burkina Faso</v>
      </c>
      <c r="B31" s="185" t="str">
        <f>'Indicator Data'!B31</f>
        <v>BFA</v>
      </c>
      <c r="C31" s="182">
        <f>IF('Indicator Data'!BJ31="No data","x",ROUND(IF('Indicator Data'!BJ31&gt;C$3,0,IF('Indicator Data'!BJ31&lt;C$4,10,(C$3-'Indicator Data'!BJ31)/(C$3-C$4)*10)),1))</f>
        <v>3.2</v>
      </c>
      <c r="D31" s="183">
        <f t="shared" si="3"/>
        <v>3.2</v>
      </c>
      <c r="E31" s="182">
        <f>IF('Indicator Data'!BL31="No data","x",ROUND(IF('Indicator Data'!BL31&gt;E$3,0,IF('Indicator Data'!BL31&lt;E$4,10,(E$3-'Indicator Data'!BL31)/(E$3-E$4)*10)),1))</f>
        <v>6</v>
      </c>
      <c r="F31" s="182">
        <f>IF('Indicator Data'!BK31="No data","x",ROUND(IF('Indicator Data'!BK31&gt;F$3,0,IF('Indicator Data'!BK31&lt;F$4,10,(F$3-'Indicator Data'!BK31)/(F$3-F$4)*10)),1))</f>
        <v>6.5</v>
      </c>
      <c r="G31" s="183">
        <f t="shared" si="4"/>
        <v>6.3</v>
      </c>
      <c r="H31" s="184">
        <f t="shared" si="5"/>
        <v>4.8</v>
      </c>
      <c r="I31" s="182">
        <f>IF('Indicator Data'!BN31="No data","x",ROUND(IF('Indicator Data'!BN31^2&gt;I$3,0,IF('Indicator Data'!BN31^2&lt;I$4,10,(I$3-'Indicator Data'!BN31^2)/(I$3-I$4)*10)),1))</f>
        <v>9.1</v>
      </c>
      <c r="J31" s="182">
        <f>IF(OR('Indicator Data'!BM31=0,'Indicator Data'!BM31="No data"),"x",ROUND(IF('Indicator Data'!BM31&gt;J$3,0,IF('Indicator Data'!BM31&lt;J$4,10,(J$3-'Indicator Data'!BM31)/(J$3-J$4)*10)),1))</f>
        <v>8.1999999999999993</v>
      </c>
      <c r="K31" s="182">
        <f>IF('Indicator Data'!BO31="No data","x",ROUND(IF('Indicator Data'!BO31&gt;K$3,0,IF('Indicator Data'!BO31&lt;K$4,10,(K$3-'Indicator Data'!BO31)/(K$3-K$4)*10)),1))</f>
        <v>8.4</v>
      </c>
      <c r="L31" s="182">
        <f>IF('Indicator Data'!BP31="No data","x",ROUND(IF('Indicator Data'!BP31&gt;L$3,0,IF('Indicator Data'!BP31&lt;L$4,10,(L$3-'Indicator Data'!BP31)/(L$3-L$4)*10)),1))</f>
        <v>5.0999999999999996</v>
      </c>
      <c r="M31" s="183">
        <f t="shared" si="6"/>
        <v>7.7</v>
      </c>
      <c r="N31" s="186">
        <f>IF('Indicator Data'!BQ31="No data","x",'Indicator Data'!BQ31/'Indicator Data'!CC31*100)</f>
        <v>14.985380116959066</v>
      </c>
      <c r="O31" s="182">
        <f t="shared" si="0"/>
        <v>8.6</v>
      </c>
      <c r="P31" s="182">
        <f>IF('Indicator Data'!BR31="No data","x",ROUND(IF('Indicator Data'!BR31&gt;P$3,0,IF('Indicator Data'!BR31&lt;P$4,10,(P$3-'Indicator Data'!BR31)/(P$3-P$4)*10)),1))</f>
        <v>9</v>
      </c>
      <c r="Q31" s="182">
        <f>IF('Indicator Data'!BS31="No data","x",ROUND(IF('Indicator Data'!BS31&gt;Q$3,0,IF('Indicator Data'!BS31&lt;Q$4,10,(Q$3-'Indicator Data'!BS31)/(Q$3-Q$4)*10)),1))</f>
        <v>10</v>
      </c>
      <c r="R31" s="183">
        <f t="shared" si="7"/>
        <v>9.1999999999999993</v>
      </c>
      <c r="S31" s="182">
        <f>IF('Indicator Data'!BT31="No data","x",ROUND(IF('Indicator Data'!BT31&gt;S$3,0,IF('Indicator Data'!BT31&lt;S$4,10,(S$3-'Indicator Data'!BT31)/(S$3-S$4)*10)),1))</f>
        <v>9.9</v>
      </c>
      <c r="T31" s="187">
        <f>IF('Indicator Data'!BU31="No data","x",ROUND(IF('Indicator Data'!BU31&gt;T$3,0,IF('Indicator Data'!BU31&lt;T$4,10,(T$3-'Indicator Data'!BU31)/(T$3-T$4)*10)),1))</f>
        <v>1.4</v>
      </c>
      <c r="U31" s="187">
        <f>IF('Indicator Data'!BV31="No data","x",ROUND(IF('Indicator Data'!BV31&gt;U$3,0,IF('Indicator Data'!BV31&lt;U$4,10,(U$3-'Indicator Data'!BV31)/(U$3-U$4)*10)),1))</f>
        <v>4.7</v>
      </c>
      <c r="V31" s="187">
        <f>IF('Indicator Data'!BW31="No data","x",ROUND(IF('Indicator Data'!BW31&gt;V$3,0,IF('Indicator Data'!BW31&lt;V$4,10,(V$3-'Indicator Data'!BW31)/(V$3-V$4)*10)),1))</f>
        <v>1.4</v>
      </c>
      <c r="W31" s="182">
        <f t="shared" si="8"/>
        <v>2.5</v>
      </c>
      <c r="X31" s="182">
        <f>IF('Indicator Data'!BX31="No data","x",ROUND(IF('Indicator Data'!BX31&gt;X$3,0,IF('Indicator Data'!BX31&lt;X$4,10,(X$3-'Indicator Data'!BX31)/(X$3-X$4)*10)),1))</f>
        <v>9.8000000000000007</v>
      </c>
      <c r="Y31" s="182">
        <f>IF('Indicator Data'!BY31="No data","x",ROUND(IF('Indicator Data'!BY31&gt;Y$3,10,IF('Indicator Data'!BY31&lt;Y$4,0,10-(Y$3-'Indicator Data'!BY31)/(Y$3-Y$4)*10)),1))</f>
        <v>3.6</v>
      </c>
      <c r="Z31" s="183">
        <f t="shared" si="1"/>
        <v>6.5</v>
      </c>
      <c r="AA31" s="184">
        <f t="shared" si="2"/>
        <v>7.8</v>
      </c>
      <c r="AB31" s="57"/>
    </row>
    <row r="32" spans="1:28" s="2" customFormat="1">
      <c r="A32" s="110" t="str">
        <f>'Indicator Data'!A32</f>
        <v>Burundi</v>
      </c>
      <c r="B32" s="185" t="str">
        <f>'Indicator Data'!B32</f>
        <v>BDI</v>
      </c>
      <c r="C32" s="182">
        <f>IF('Indicator Data'!BJ32="No data","x",ROUND(IF('Indicator Data'!BJ32&gt;C$3,0,IF('Indicator Data'!BJ32&lt;C$4,10,(C$3-'Indicator Data'!BJ32)/(C$3-C$4)*10)),1))</f>
        <v>4.5999999999999996</v>
      </c>
      <c r="D32" s="183">
        <f t="shared" si="3"/>
        <v>4.5999999999999996</v>
      </c>
      <c r="E32" s="182">
        <f>IF('Indicator Data'!BL32="No data","x",ROUND(IF('Indicator Data'!BL32&gt;E$3,0,IF('Indicator Data'!BL32&lt;E$4,10,(E$3-'Indicator Data'!BL32)/(E$3-E$4)*10)),1))</f>
        <v>8.1</v>
      </c>
      <c r="F32" s="182">
        <f>IF('Indicator Data'!BK32="No data","x",ROUND(IF('Indicator Data'!BK32&gt;F$3,0,IF('Indicator Data'!BK32&lt;F$4,10,(F$3-'Indicator Data'!BK32)/(F$3-F$4)*10)),1))</f>
        <v>7.7</v>
      </c>
      <c r="G32" s="183">
        <f t="shared" si="4"/>
        <v>7.9</v>
      </c>
      <c r="H32" s="184">
        <f t="shared" si="5"/>
        <v>6.3</v>
      </c>
      <c r="I32" s="182">
        <f>IF('Indicator Data'!BN32="No data","x",ROUND(IF('Indicator Data'!BN32^2&gt;I$3,0,IF('Indicator Data'!BN32^2&lt;I$4,10,(I$3-'Indicator Data'!BN32^2)/(I$3-I$4)*10)),1))</f>
        <v>5.9</v>
      </c>
      <c r="J32" s="182">
        <f>IF(OR('Indicator Data'!BM32=0,'Indicator Data'!BM32="No data"),"x",ROUND(IF('Indicator Data'!BM32&gt;J$3,0,IF('Indicator Data'!BM32&lt;J$4,10,(J$3-'Indicator Data'!BM32)/(J$3-J$4)*10)),1))</f>
        <v>8.9</v>
      </c>
      <c r="K32" s="182">
        <f>IF('Indicator Data'!BO32="No data","x",ROUND(IF('Indicator Data'!BO32&gt;K$3,0,IF('Indicator Data'!BO32&lt;K$4,10,(K$3-'Indicator Data'!BO32)/(K$3-K$4)*10)),1))</f>
        <v>9.6999999999999993</v>
      </c>
      <c r="L32" s="182">
        <f>IF('Indicator Data'!BP32="No data","x",ROUND(IF('Indicator Data'!BP32&gt;L$3,0,IF('Indicator Data'!BP32&lt;L$4,10,(L$3-'Indicator Data'!BP32)/(L$3-L$4)*10)),1))</f>
        <v>7.4</v>
      </c>
      <c r="M32" s="183">
        <f t="shared" si="6"/>
        <v>8</v>
      </c>
      <c r="N32" s="186">
        <f>IF('Indicator Data'!BQ32="No data","x",'Indicator Data'!BQ32/'Indicator Data'!CC32*100)</f>
        <v>23.364485981308412</v>
      </c>
      <c r="O32" s="182">
        <f t="shared" si="0"/>
        <v>7.7</v>
      </c>
      <c r="P32" s="182">
        <f>IF('Indicator Data'!BR32="No data","x",ROUND(IF('Indicator Data'!BR32&gt;P$3,0,IF('Indicator Data'!BR32&lt;P$4,10,(P$3-'Indicator Data'!BR32)/(P$3-P$4)*10)),1))</f>
        <v>6</v>
      </c>
      <c r="Q32" s="182">
        <f>IF('Indicator Data'!BS32="No data","x",ROUND(IF('Indicator Data'!BS32&gt;Q$3,0,IF('Indicator Data'!BS32&lt;Q$4,10,(Q$3-'Indicator Data'!BS32)/(Q$3-Q$4)*10)),1))</f>
        <v>7.8</v>
      </c>
      <c r="R32" s="183">
        <f t="shared" si="7"/>
        <v>7.2</v>
      </c>
      <c r="S32" s="182">
        <f>IF('Indicator Data'!BT32="No data","x",ROUND(IF('Indicator Data'!BT32&gt;S$3,0,IF('Indicator Data'!BT32&lt;S$4,10,(S$3-'Indicator Data'!BT32)/(S$3-S$4)*10)),1))</f>
        <v>9.9</v>
      </c>
      <c r="T32" s="187">
        <f>IF('Indicator Data'!BU32="No data","x",ROUND(IF('Indicator Data'!BU32&gt;T$3,0,IF('Indicator Data'!BU32&lt;T$4,10,(T$3-'Indicator Data'!BU32)/(T$3-T$4)*10)),1))</f>
        <v>1</v>
      </c>
      <c r="U32" s="187">
        <f>IF('Indicator Data'!BV32="No data","x",ROUND(IF('Indicator Data'!BV32&gt;U$3,0,IF('Indicator Data'!BV32&lt;U$4,10,(U$3-'Indicator Data'!BV32)/(U$3-U$4)*10)),1))</f>
        <v>3.2</v>
      </c>
      <c r="V32" s="187">
        <f>IF('Indicator Data'!BW32="No data","x",ROUND(IF('Indicator Data'!BW32&gt;V$3,0,IF('Indicator Data'!BW32&lt;V$4,10,(V$3-'Indicator Data'!BW32)/(V$3-V$4)*10)),1))</f>
        <v>1</v>
      </c>
      <c r="W32" s="182">
        <f t="shared" si="8"/>
        <v>1.7333333333333334</v>
      </c>
      <c r="X32" s="182">
        <f>IF('Indicator Data'!BX32="No data","x",ROUND(IF('Indicator Data'!BX32&gt;X$3,0,IF('Indicator Data'!BX32&lt;X$4,10,(X$3-'Indicator Data'!BX32)/(X$3-X$4)*10)),1))</f>
        <v>9.9</v>
      </c>
      <c r="Y32" s="182">
        <f>IF('Indicator Data'!BY32="No data","x",ROUND(IF('Indicator Data'!BY32&gt;Y$3,10,IF('Indicator Data'!BY32&lt;Y$4,0,10-(Y$3-'Indicator Data'!BY32)/(Y$3-Y$4)*10)),1))</f>
        <v>6.1</v>
      </c>
      <c r="Z32" s="183">
        <f t="shared" si="1"/>
        <v>6.9</v>
      </c>
      <c r="AA32" s="184">
        <f t="shared" si="2"/>
        <v>7.4</v>
      </c>
      <c r="AB32" s="57"/>
    </row>
    <row r="33" spans="1:28" s="2" customFormat="1">
      <c r="A33" s="110" t="str">
        <f>'Indicator Data'!A33</f>
        <v>Cabo Verde</v>
      </c>
      <c r="B33" s="185" t="str">
        <f>'Indicator Data'!B33</f>
        <v>CPV</v>
      </c>
      <c r="C33" s="182">
        <f>IF('Indicator Data'!BJ33="No data","x",ROUND(IF('Indicator Data'!BJ33&gt;C$3,0,IF('Indicator Data'!BJ33&lt;C$4,10,(C$3-'Indicator Data'!BJ33)/(C$3-C$4)*10)),1))</f>
        <v>3.4</v>
      </c>
      <c r="D33" s="183">
        <f t="shared" si="3"/>
        <v>3.4</v>
      </c>
      <c r="E33" s="182">
        <f>IF('Indicator Data'!BL33="No data","x",ROUND(IF('Indicator Data'!BL33&gt;E$3,0,IF('Indicator Data'!BL33&lt;E$4,10,(E$3-'Indicator Data'!BL33)/(E$3-E$4)*10)),1))</f>
        <v>4.2</v>
      </c>
      <c r="F33" s="182">
        <f>IF('Indicator Data'!BK33="No data","x",ROUND(IF('Indicator Data'!BK33&gt;F$3,0,IF('Indicator Data'!BK33&lt;F$4,10,(F$3-'Indicator Data'!BK33)/(F$3-F$4)*10)),1))</f>
        <v>4.4000000000000004</v>
      </c>
      <c r="G33" s="183">
        <f t="shared" si="4"/>
        <v>4.3</v>
      </c>
      <c r="H33" s="184">
        <f t="shared" si="5"/>
        <v>3.9</v>
      </c>
      <c r="I33" s="182">
        <f>IF('Indicator Data'!BN33="No data","x",ROUND(IF('Indicator Data'!BN33^2&gt;I$3,0,IF('Indicator Data'!BN33^2&lt;I$4,10,(I$3-'Indicator Data'!BN33^2)/(I$3-I$4)*10)),1))</f>
        <v>2.7</v>
      </c>
      <c r="J33" s="182">
        <f>IF(OR('Indicator Data'!BM33=0,'Indicator Data'!BM33="No data"),"x",ROUND(IF('Indicator Data'!BM33&gt;J$3,0,IF('Indicator Data'!BM33&lt;J$4,10,(J$3-'Indicator Data'!BM33)/(J$3-J$4)*10)),1))</f>
        <v>0.4</v>
      </c>
      <c r="K33" s="182">
        <f>IF('Indicator Data'!BO33="No data","x",ROUND(IF('Indicator Data'!BO33&gt;K$3,0,IF('Indicator Data'!BO33&lt;K$4,10,(K$3-'Indicator Data'!BO33)/(K$3-K$4)*10)),1))</f>
        <v>4.3</v>
      </c>
      <c r="L33" s="182">
        <f>IF('Indicator Data'!BP33="No data","x",ROUND(IF('Indicator Data'!BP33&gt;L$3,0,IF('Indicator Data'!BP33&lt;L$4,10,(L$3-'Indicator Data'!BP33)/(L$3-L$4)*10)),1))</f>
        <v>4.7</v>
      </c>
      <c r="M33" s="183">
        <f t="shared" si="6"/>
        <v>3</v>
      </c>
      <c r="N33" s="186">
        <f>IF('Indicator Data'!BQ33="No data","x",'Indicator Data'!BQ33/'Indicator Data'!CC33*100)</f>
        <v>59.553349875930515</v>
      </c>
      <c r="O33" s="182">
        <f t="shared" si="0"/>
        <v>4.0999999999999996</v>
      </c>
      <c r="P33" s="182">
        <f>IF('Indicator Data'!BR33="No data","x",ROUND(IF('Indicator Data'!BR33&gt;P$3,0,IF('Indicator Data'!BR33&lt;P$4,10,(P$3-'Indicator Data'!BR33)/(P$3-P$4)*10)),1))</f>
        <v>2.9</v>
      </c>
      <c r="Q33" s="182">
        <f>IF('Indicator Data'!BS33="No data","x",ROUND(IF('Indicator Data'!BS33&gt;Q$3,0,IF('Indicator Data'!BS33&lt;Q$4,10,(Q$3-'Indicator Data'!BS33)/(Q$3-Q$4)*10)),1))</f>
        <v>2.6</v>
      </c>
      <c r="R33" s="183">
        <f t="shared" si="7"/>
        <v>3.2</v>
      </c>
      <c r="S33" s="182">
        <f>IF('Indicator Data'!BT33="No data","x",ROUND(IF('Indicator Data'!BT33&gt;S$3,0,IF('Indicator Data'!BT33&lt;S$4,10,(S$3-'Indicator Data'!BT33)/(S$3-S$4)*10)),1))</f>
        <v>8.1</v>
      </c>
      <c r="T33" s="187">
        <f>IF('Indicator Data'!BU33="No data","x",ROUND(IF('Indicator Data'!BU33&gt;T$3,0,IF('Indicator Data'!BU33&lt;T$4,10,(T$3-'Indicator Data'!BU33)/(T$3-T$4)*10)),1))</f>
        <v>0.5</v>
      </c>
      <c r="U33" s="187">
        <f>IF('Indicator Data'!BV33="No data","x",ROUND(IF('Indicator Data'!BV33&gt;U$3,0,IF('Indicator Data'!BV33&lt;U$4,10,(U$3-'Indicator Data'!BV33)/(U$3-U$4)*10)),1))</f>
        <v>1.4</v>
      </c>
      <c r="V33" s="187" t="str">
        <f>IF('Indicator Data'!BW33="No data","x",ROUND(IF('Indicator Data'!BW33&gt;V$3,0,IF('Indicator Data'!BW33&lt;V$4,10,(V$3-'Indicator Data'!BW33)/(V$3-V$4)*10)),1))</f>
        <v>x</v>
      </c>
      <c r="W33" s="182">
        <f t="shared" si="8"/>
        <v>0.95</v>
      </c>
      <c r="X33" s="182">
        <f>IF('Indicator Data'!BX33="No data","x",ROUND(IF('Indicator Data'!BX33&gt;X$3,0,IF('Indicator Data'!BX33&lt;X$4,10,(X$3-'Indicator Data'!BX33)/(X$3-X$4)*10)),1))</f>
        <v>8.8000000000000007</v>
      </c>
      <c r="Y33" s="182">
        <f>IF('Indicator Data'!BY33="No data","x",ROUND(IF('Indicator Data'!BY33&gt;Y$3,10,IF('Indicator Data'!BY33&lt;Y$4,0,10-(Y$3-'Indicator Data'!BY33)/(Y$3-Y$4)*10)),1))</f>
        <v>0.6</v>
      </c>
      <c r="Z33" s="183">
        <f t="shared" si="1"/>
        <v>4.5999999999999996</v>
      </c>
      <c r="AA33" s="184">
        <f t="shared" si="2"/>
        <v>3.6</v>
      </c>
      <c r="AB33" s="57"/>
    </row>
    <row r="34" spans="1:28" s="2" customFormat="1">
      <c r="A34" s="110" t="str">
        <f>'Indicator Data'!A34</f>
        <v>Cambodia</v>
      </c>
      <c r="B34" s="185" t="str">
        <f>'Indicator Data'!B34</f>
        <v>KHM</v>
      </c>
      <c r="C34" s="182">
        <f>IF('Indicator Data'!BJ34="No data","x",ROUND(IF('Indicator Data'!BJ34&gt;C$3,0,IF('Indicator Data'!BJ34&lt;C$4,10,(C$3-'Indicator Data'!BJ34)/(C$3-C$4)*10)),1))</f>
        <v>6.8</v>
      </c>
      <c r="D34" s="183">
        <f t="shared" si="3"/>
        <v>6.8</v>
      </c>
      <c r="E34" s="182">
        <f>IF('Indicator Data'!BL34="No data","x",ROUND(IF('Indicator Data'!BL34&gt;E$3,0,IF('Indicator Data'!BL34&lt;E$4,10,(E$3-'Indicator Data'!BL34)/(E$3-E$4)*10)),1))</f>
        <v>7.9</v>
      </c>
      <c r="F34" s="182">
        <f>IF('Indicator Data'!BK34="No data","x",ROUND(IF('Indicator Data'!BK34&gt;F$3,0,IF('Indicator Data'!BK34&lt;F$4,10,(F$3-'Indicator Data'!BK34)/(F$3-F$4)*10)),1))</f>
        <v>6.2</v>
      </c>
      <c r="G34" s="183">
        <f t="shared" si="4"/>
        <v>7.1</v>
      </c>
      <c r="H34" s="184">
        <f t="shared" si="5"/>
        <v>7</v>
      </c>
      <c r="I34" s="182">
        <f>IF('Indicator Data'!BN34="No data","x",ROUND(IF('Indicator Data'!BN34^2&gt;I$3,0,IF('Indicator Data'!BN34^2&lt;I$4,10,(I$3-'Indicator Data'!BN34^2)/(I$3-I$4)*10)),1))</f>
        <v>3.9</v>
      </c>
      <c r="J34" s="182">
        <f>IF(OR('Indicator Data'!BM34=0,'Indicator Data'!BM34="No data"),"x",ROUND(IF('Indicator Data'!BM34&gt;J$3,0,IF('Indicator Data'!BM34&lt;J$4,10,(J$3-'Indicator Data'!BM34)/(J$3-J$4)*10)),1))</f>
        <v>0.7</v>
      </c>
      <c r="K34" s="182">
        <f>IF('Indicator Data'!BO34="No data","x",ROUND(IF('Indicator Data'!BO34&gt;K$3,0,IF('Indicator Data'!BO34&lt;K$4,10,(K$3-'Indicator Data'!BO34)/(K$3-K$4)*10)),1))</f>
        <v>5.9</v>
      </c>
      <c r="L34" s="182">
        <f>IF('Indicator Data'!BP34="No data","x",ROUND(IF('Indicator Data'!BP34&gt;L$3,0,IF('Indicator Data'!BP34&lt;L$4,10,(L$3-'Indicator Data'!BP34)/(L$3-L$4)*10)),1))</f>
        <v>3.6</v>
      </c>
      <c r="M34" s="183">
        <f t="shared" si="6"/>
        <v>3.5</v>
      </c>
      <c r="N34" s="186">
        <f>IF('Indicator Data'!BQ34="No data","x",'Indicator Data'!BQ34/'Indicator Data'!CC34*100)</f>
        <v>18.694765465669612</v>
      </c>
      <c r="O34" s="182">
        <f t="shared" si="0"/>
        <v>8.1999999999999993</v>
      </c>
      <c r="P34" s="182">
        <f>IF('Indicator Data'!BR34="No data","x",ROUND(IF('Indicator Data'!BR34&gt;P$3,0,IF('Indicator Data'!BR34&lt;P$4,10,(P$3-'Indicator Data'!BR34)/(P$3-P$4)*10)),1))</f>
        <v>4.5</v>
      </c>
      <c r="Q34" s="182">
        <f>IF('Indicator Data'!BS34="No data","x",ROUND(IF('Indicator Data'!BS34&gt;Q$3,0,IF('Indicator Data'!BS34&lt;Q$4,10,(Q$3-'Indicator Data'!BS34)/(Q$3-Q$4)*10)),1))</f>
        <v>4.3</v>
      </c>
      <c r="R34" s="183">
        <f t="shared" si="7"/>
        <v>5.7</v>
      </c>
      <c r="S34" s="182">
        <f>IF('Indicator Data'!BT34="No data","x",ROUND(IF('Indicator Data'!BT34&gt;S$3,0,IF('Indicator Data'!BT34&lt;S$4,10,(S$3-'Indicator Data'!BT34)/(S$3-S$4)*10)),1))</f>
        <v>9.6</v>
      </c>
      <c r="T34" s="187">
        <f>IF('Indicator Data'!BU34="No data","x",ROUND(IF('Indicator Data'!BU34&gt;T$3,0,IF('Indicator Data'!BU34&lt;T$4,10,(T$3-'Indicator Data'!BU34)/(T$3-T$4)*10)),1))</f>
        <v>1.2</v>
      </c>
      <c r="U34" s="187">
        <f>IF('Indicator Data'!BV34="No data","x",ROUND(IF('Indicator Data'!BV34&gt;U$3,0,IF('Indicator Data'!BV34&lt;U$4,10,(U$3-'Indicator Data'!BV34)/(U$3-U$4)*10)),1))</f>
        <v>2.9</v>
      </c>
      <c r="V34" s="187">
        <f>IF('Indicator Data'!BW34="No data","x",ROUND(IF('Indicator Data'!BW34&gt;V$3,0,IF('Indicator Data'!BW34&lt;V$4,10,(V$3-'Indicator Data'!BW34)/(V$3-V$4)*10)),1))</f>
        <v>1.7</v>
      </c>
      <c r="W34" s="182">
        <f t="shared" si="8"/>
        <v>1.9333333333333333</v>
      </c>
      <c r="X34" s="182">
        <f>IF('Indicator Data'!BX34="No data","x",ROUND(IF('Indicator Data'!BX34&gt;X$3,0,IF('Indicator Data'!BX34&lt;X$4,10,(X$3-'Indicator Data'!BX34)/(X$3-X$4)*10)),1))</f>
        <v>9.3000000000000007</v>
      </c>
      <c r="Y34" s="182">
        <f>IF('Indicator Data'!BY34="No data","x",ROUND(IF('Indicator Data'!BY34&gt;Y$3,10,IF('Indicator Data'!BY34&lt;Y$4,0,10-(Y$3-'Indicator Data'!BY34)/(Y$3-Y$4)*10)),1))</f>
        <v>1.8</v>
      </c>
      <c r="Z34" s="183">
        <f t="shared" si="1"/>
        <v>5.7</v>
      </c>
      <c r="AA34" s="184">
        <f t="shared" si="2"/>
        <v>5</v>
      </c>
      <c r="AB34" s="57"/>
    </row>
    <row r="35" spans="1:28" s="2" customFormat="1">
      <c r="A35" s="110" t="str">
        <f>'Indicator Data'!A35</f>
        <v>Cameroon</v>
      </c>
      <c r="B35" s="185" t="str">
        <f>'Indicator Data'!B35</f>
        <v>CMR</v>
      </c>
      <c r="C35" s="182">
        <f>IF('Indicator Data'!BJ35="No data","x",ROUND(IF('Indicator Data'!BJ35&gt;C$3,0,IF('Indicator Data'!BJ35&lt;C$4,10,(C$3-'Indicator Data'!BJ35)/(C$3-C$4)*10)),1))</f>
        <v>2.6</v>
      </c>
      <c r="D35" s="183">
        <f t="shared" si="3"/>
        <v>2.6</v>
      </c>
      <c r="E35" s="182">
        <f>IF('Indicator Data'!BL35="No data","x",ROUND(IF('Indicator Data'!BL35&gt;E$3,0,IF('Indicator Data'!BL35&lt;E$4,10,(E$3-'Indicator Data'!BL35)/(E$3-E$4)*10)),1))</f>
        <v>7.5</v>
      </c>
      <c r="F35" s="182">
        <f>IF('Indicator Data'!BK35="No data","x",ROUND(IF('Indicator Data'!BK35&gt;F$3,0,IF('Indicator Data'!BK35&lt;F$4,10,(F$3-'Indicator Data'!BK35)/(F$3-F$4)*10)),1))</f>
        <v>6.6</v>
      </c>
      <c r="G35" s="183">
        <f t="shared" si="4"/>
        <v>7.1</v>
      </c>
      <c r="H35" s="184">
        <f t="shared" si="5"/>
        <v>4.9000000000000004</v>
      </c>
      <c r="I35" s="182">
        <f>IF('Indicator Data'!BN35="No data","x",ROUND(IF('Indicator Data'!BN35^2&gt;I$3,0,IF('Indicator Data'!BN35^2&lt;I$4,10,(I$3-'Indicator Data'!BN35^2)/(I$3-I$4)*10)),1))</f>
        <v>4.5</v>
      </c>
      <c r="J35" s="182">
        <f>IF(OR('Indicator Data'!BM35=0,'Indicator Data'!BM35="No data"),"x",ROUND(IF('Indicator Data'!BM35&gt;J$3,0,IF('Indicator Data'!BM35&lt;J$4,10,(J$3-'Indicator Data'!BM35)/(J$3-J$4)*10)),1))</f>
        <v>3.7</v>
      </c>
      <c r="K35" s="182">
        <f>IF('Indicator Data'!BO35="No data","x",ROUND(IF('Indicator Data'!BO35&gt;K$3,0,IF('Indicator Data'!BO35&lt;K$4,10,(K$3-'Indicator Data'!BO35)/(K$3-K$4)*10)),1))</f>
        <v>7.7</v>
      </c>
      <c r="L35" s="182">
        <f>IF('Indicator Data'!BP35="No data","x",ROUND(IF('Indicator Data'!BP35&gt;L$3,0,IF('Indicator Data'!BP35&lt;L$4,10,(L$3-'Indicator Data'!BP35)/(L$3-L$4)*10)),1))</f>
        <v>6</v>
      </c>
      <c r="M35" s="183">
        <f t="shared" si="6"/>
        <v>5.5</v>
      </c>
      <c r="N35" s="186">
        <f>IF('Indicator Data'!BQ35="No data","x",'Indicator Data'!BQ35/'Indicator Data'!CC35*100)</f>
        <v>7.8272090711006745</v>
      </c>
      <c r="O35" s="182">
        <f t="shared" si="0"/>
        <v>9.3000000000000007</v>
      </c>
      <c r="P35" s="182">
        <f>IF('Indicator Data'!BR35="No data","x",ROUND(IF('Indicator Data'!BR35&gt;P$3,0,IF('Indicator Data'!BR35&lt;P$4,10,(P$3-'Indicator Data'!BR35)/(P$3-P$4)*10)),1))</f>
        <v>6.8</v>
      </c>
      <c r="Q35" s="182">
        <f>IF('Indicator Data'!BS35="No data","x",ROUND(IF('Indicator Data'!BS35&gt;Q$3,0,IF('Indicator Data'!BS35&lt;Q$4,10,(Q$3-'Indicator Data'!BS35)/(Q$3-Q$4)*10)),1))</f>
        <v>7.9</v>
      </c>
      <c r="R35" s="183">
        <f t="shared" si="7"/>
        <v>8</v>
      </c>
      <c r="S35" s="182">
        <f>IF('Indicator Data'!BT35="No data","x",ROUND(IF('Indicator Data'!BT35&gt;S$3,0,IF('Indicator Data'!BT35&lt;S$4,10,(S$3-'Indicator Data'!BT35)/(S$3-S$4)*10)),1))</f>
        <v>9.8000000000000007</v>
      </c>
      <c r="T35" s="187">
        <f>IF('Indicator Data'!BU35="No data","x",ROUND(IF('Indicator Data'!BU35&gt;T$3,0,IF('Indicator Data'!BU35&lt;T$4,10,(T$3-'Indicator Data'!BU35)/(T$3-T$4)*10)),1))</f>
        <v>5.4</v>
      </c>
      <c r="U35" s="187" t="str">
        <f>IF('Indicator Data'!BV35="No data","x",ROUND(IF('Indicator Data'!BV35&gt;U$3,0,IF('Indicator Data'!BV35&lt;U$4,10,(U$3-'Indicator Data'!BV35)/(U$3-U$4)*10)),1))</f>
        <v>x</v>
      </c>
      <c r="V35" s="187">
        <f>IF('Indicator Data'!BW35="No data","x",ROUND(IF('Indicator Data'!BW35&gt;V$3,0,IF('Indicator Data'!BW35&lt;V$4,10,(V$3-'Indicator Data'!BW35)/(V$3-V$4)*10)),1))</f>
        <v>5.4</v>
      </c>
      <c r="W35" s="182">
        <f t="shared" si="8"/>
        <v>5.4</v>
      </c>
      <c r="X35" s="182">
        <f>IF('Indicator Data'!BX35="No data","x",ROUND(IF('Indicator Data'!BX35&gt;X$3,0,IF('Indicator Data'!BX35&lt;X$4,10,(X$3-'Indicator Data'!BX35)/(X$3-X$4)*10)),1))</f>
        <v>9.6999999999999993</v>
      </c>
      <c r="Y35" s="182">
        <f>IF('Indicator Data'!BY35="No data","x",ROUND(IF('Indicator Data'!BY35&gt;Y$3,10,IF('Indicator Data'!BY35&lt;Y$4,0,10-(Y$3-'Indicator Data'!BY35)/(Y$3-Y$4)*10)),1))</f>
        <v>5.9</v>
      </c>
      <c r="Z35" s="183">
        <f t="shared" si="1"/>
        <v>7.7</v>
      </c>
      <c r="AA35" s="184">
        <f t="shared" si="2"/>
        <v>7.1</v>
      </c>
      <c r="AB35" s="57"/>
    </row>
    <row r="36" spans="1:28" s="2" customFormat="1">
      <c r="A36" s="110" t="str">
        <f>'Indicator Data'!A36</f>
        <v>Canada</v>
      </c>
      <c r="B36" s="185" t="str">
        <f>'Indicator Data'!B36</f>
        <v>CAN</v>
      </c>
      <c r="C36" s="182">
        <f>IF('Indicator Data'!BJ36="No data","x",ROUND(IF('Indicator Data'!BJ36&gt;C$3,0,IF('Indicator Data'!BJ36&lt;C$4,10,(C$3-'Indicator Data'!BJ36)/(C$3-C$4)*10)),1))</f>
        <v>3</v>
      </c>
      <c r="D36" s="183">
        <f t="shared" si="3"/>
        <v>3</v>
      </c>
      <c r="E36" s="182">
        <f>IF('Indicator Data'!BL36="No data","x",ROUND(IF('Indicator Data'!BL36&gt;E$3,0,IF('Indicator Data'!BL36&lt;E$4,10,(E$3-'Indicator Data'!BL36)/(E$3-E$4)*10)),1))</f>
        <v>2.2999999999999998</v>
      </c>
      <c r="F36" s="182">
        <f>IF('Indicator Data'!BK36="No data","x",ROUND(IF('Indicator Data'!BK36&gt;F$3,0,IF('Indicator Data'!BK36&lt;F$4,10,(F$3-'Indicator Data'!BK36)/(F$3-F$4)*10)),1))</f>
        <v>1.5</v>
      </c>
      <c r="G36" s="183">
        <f t="shared" si="4"/>
        <v>1.9</v>
      </c>
      <c r="H36" s="184">
        <f t="shared" si="5"/>
        <v>2.5</v>
      </c>
      <c r="I36" s="182" t="str">
        <f>IF('Indicator Data'!BN36="No data","x",ROUND(IF('Indicator Data'!BN36^2&gt;I$3,0,IF('Indicator Data'!BN36^2&lt;I$4,10,(I$3-'Indicator Data'!BN36^2)/(I$3-I$4)*10)),1))</f>
        <v>x</v>
      </c>
      <c r="J36" s="182">
        <f>IF(OR('Indicator Data'!BM36=0,'Indicator Data'!BM36="No data"),"x",ROUND(IF('Indicator Data'!BM36&gt;J$3,0,IF('Indicator Data'!BM36&lt;J$4,10,(J$3-'Indicator Data'!BM36)/(J$3-J$4)*10)),1))</f>
        <v>0</v>
      </c>
      <c r="K36" s="182">
        <f>IF('Indicator Data'!BO36="No data","x",ROUND(IF('Indicator Data'!BO36&gt;K$3,0,IF('Indicator Data'!BO36&lt;K$4,10,(K$3-'Indicator Data'!BO36)/(K$3-K$4)*10)),1))</f>
        <v>0.7</v>
      </c>
      <c r="L36" s="182">
        <f>IF('Indicator Data'!BP36="No data","x",ROUND(IF('Indicator Data'!BP36&gt;L$3,0,IF('Indicator Data'!BP36&lt;L$4,10,(L$3-'Indicator Data'!BP36)/(L$3-L$4)*10)),1))</f>
        <v>5.5</v>
      </c>
      <c r="M36" s="183">
        <f t="shared" si="6"/>
        <v>2.1</v>
      </c>
      <c r="N36" s="186">
        <f>IF('Indicator Data'!BQ36="No data","x",'Indicator Data'!BQ36/'Indicator Data'!CC36*100)</f>
        <v>13.196224560153341</v>
      </c>
      <c r="O36" s="182">
        <f t="shared" si="0"/>
        <v>8.8000000000000007</v>
      </c>
      <c r="P36" s="182">
        <f>IF('Indicator Data'!BR36="No data","x",ROUND(IF('Indicator Data'!BR36&gt;P$3,0,IF('Indicator Data'!BR36&lt;P$4,10,(P$3-'Indicator Data'!BR36)/(P$3-P$4)*10)),1))</f>
        <v>0.1</v>
      </c>
      <c r="Q36" s="182">
        <f>IF('Indicator Data'!BS36="No data","x",ROUND(IF('Indicator Data'!BS36&gt;Q$3,0,IF('Indicator Data'!BS36&lt;Q$4,10,(Q$3-'Indicator Data'!BS36)/(Q$3-Q$4)*10)),1))</f>
        <v>0.1</v>
      </c>
      <c r="R36" s="183">
        <f t="shared" si="7"/>
        <v>3</v>
      </c>
      <c r="S36" s="182">
        <f>IF('Indicator Data'!BT36="No data","x",ROUND(IF('Indicator Data'!BT36&gt;S$3,0,IF('Indicator Data'!BT36&lt;S$4,10,(S$3-'Indicator Data'!BT36)/(S$3-S$4)*10)),1))</f>
        <v>3.5</v>
      </c>
      <c r="T36" s="187">
        <f>IF('Indicator Data'!BU36="No data","x",ROUND(IF('Indicator Data'!BU36&gt;T$3,0,IF('Indicator Data'!BU36&lt;T$4,10,(T$3-'Indicator Data'!BU36)/(T$3-T$4)*10)),1))</f>
        <v>1.4</v>
      </c>
      <c r="U36" s="187">
        <f>IF('Indicator Data'!BV36="No data","x",ROUND(IF('Indicator Data'!BV36&gt;U$3,0,IF('Indicator Data'!BV36&lt;U$4,10,(U$3-'Indicator Data'!BV36)/(U$3-U$4)*10)),1))</f>
        <v>2</v>
      </c>
      <c r="V36" s="187">
        <f>IF('Indicator Data'!BW36="No data","x",ROUND(IF('Indicator Data'!BW36&gt;V$3,0,IF('Indicator Data'!BW36&lt;V$4,10,(V$3-'Indicator Data'!BW36)/(V$3-V$4)*10)),1))</f>
        <v>3.1</v>
      </c>
      <c r="W36" s="182">
        <f t="shared" si="8"/>
        <v>2.1666666666666665</v>
      </c>
      <c r="X36" s="182">
        <f>IF('Indicator Data'!BX36="No data","x",ROUND(IF('Indicator Data'!BX36&gt;X$3,0,IF('Indicator Data'!BX36&lt;X$4,10,(X$3-'Indicator Data'!BX36)/(X$3-X$4)*10)),1))</f>
        <v>0</v>
      </c>
      <c r="Y36" s="182">
        <f>IF('Indicator Data'!BY36="No data","x",ROUND(IF('Indicator Data'!BY36&gt;Y$3,10,IF('Indicator Data'!BY36&lt;Y$4,0,10-(Y$3-'Indicator Data'!BY36)/(Y$3-Y$4)*10)),1))</f>
        <v>0.1</v>
      </c>
      <c r="Z36" s="183">
        <f t="shared" si="1"/>
        <v>1.4</v>
      </c>
      <c r="AA36" s="184">
        <f t="shared" si="2"/>
        <v>2.2000000000000002</v>
      </c>
      <c r="AB36" s="57"/>
    </row>
    <row r="37" spans="1:28" s="2" customFormat="1">
      <c r="A37" s="110" t="str">
        <f>'Indicator Data'!A37</f>
        <v>Central African Republic</v>
      </c>
      <c r="B37" s="185" t="str">
        <f>'Indicator Data'!B37</f>
        <v>CAF</v>
      </c>
      <c r="C37" s="182" t="str">
        <f>IF('Indicator Data'!BJ37="No data","x",ROUND(IF('Indicator Data'!BJ37&gt;C$3,0,IF('Indicator Data'!BJ37&lt;C$4,10,(C$3-'Indicator Data'!BJ37)/(C$3-C$4)*10)),1))</f>
        <v>x</v>
      </c>
      <c r="D37" s="183" t="str">
        <f t="shared" si="3"/>
        <v>x</v>
      </c>
      <c r="E37" s="182">
        <f>IF('Indicator Data'!BL37="No data","x",ROUND(IF('Indicator Data'!BL37&gt;E$3,0,IF('Indicator Data'!BL37&lt;E$4,10,(E$3-'Indicator Data'!BL37)/(E$3-E$4)*10)),1))</f>
        <v>7.4</v>
      </c>
      <c r="F37" s="182">
        <f>IF('Indicator Data'!BK37="No data","x",ROUND(IF('Indicator Data'!BK37&gt;F$3,0,IF('Indicator Data'!BK37&lt;F$4,10,(F$3-'Indicator Data'!BK37)/(F$3-F$4)*10)),1))</f>
        <v>8.5</v>
      </c>
      <c r="G37" s="183">
        <f t="shared" si="4"/>
        <v>8</v>
      </c>
      <c r="H37" s="184">
        <f t="shared" si="5"/>
        <v>8</v>
      </c>
      <c r="I37" s="182">
        <f>IF('Indicator Data'!BN37="No data","x",ROUND(IF('Indicator Data'!BN37^2&gt;I$3,0,IF('Indicator Data'!BN37^2&lt;I$4,10,(I$3-'Indicator Data'!BN37^2)/(I$3-I$4)*10)),1))</f>
        <v>9.5</v>
      </c>
      <c r="J37" s="182">
        <f>IF(OR('Indicator Data'!BM37=0,'Indicator Data'!BM37="No data"),"x",ROUND(IF('Indicator Data'!BM37&gt;J$3,0,IF('Indicator Data'!BM37&lt;J$4,10,(J$3-'Indicator Data'!BM37)/(J$3-J$4)*10)),1))</f>
        <v>8.6</v>
      </c>
      <c r="K37" s="182">
        <f>IF('Indicator Data'!BO37="No data","x",ROUND(IF('Indicator Data'!BO37&gt;K$3,0,IF('Indicator Data'!BO37&lt;K$4,10,(K$3-'Indicator Data'!BO37)/(K$3-K$4)*10)),1))</f>
        <v>9.6</v>
      </c>
      <c r="L37" s="182">
        <f>IF('Indicator Data'!BP37="No data","x",ROUND(IF('Indicator Data'!BP37&gt;L$3,0,IF('Indicator Data'!BP37&lt;L$4,10,(L$3-'Indicator Data'!BP37)/(L$3-L$4)*10)),1))</f>
        <v>8.5</v>
      </c>
      <c r="M37" s="183">
        <f t="shared" si="6"/>
        <v>9.1</v>
      </c>
      <c r="N37" s="186">
        <f>IF('Indicator Data'!BQ37="No data","x",'Indicator Data'!BQ37/'Indicator Data'!CC37*100)</f>
        <v>4.8155639025329862</v>
      </c>
      <c r="O37" s="182">
        <f t="shared" si="0"/>
        <v>9.6</v>
      </c>
      <c r="P37" s="182">
        <f>IF('Indicator Data'!BR37="No data","x",ROUND(IF('Indicator Data'!BR37&gt;P$3,0,IF('Indicator Data'!BR37&lt;P$4,10,(P$3-'Indicator Data'!BR37)/(P$3-P$4)*10)),1))</f>
        <v>8.3000000000000007</v>
      </c>
      <c r="Q37" s="182">
        <f>IF('Indicator Data'!BS37="No data","x",ROUND(IF('Indicator Data'!BS37&gt;Q$3,0,IF('Indicator Data'!BS37&lt;Q$4,10,(Q$3-'Indicator Data'!BS37)/(Q$3-Q$4)*10)),1))</f>
        <v>10</v>
      </c>
      <c r="R37" s="183">
        <f t="shared" si="7"/>
        <v>9.3000000000000007</v>
      </c>
      <c r="S37" s="182">
        <f>IF('Indicator Data'!BT37="No data","x",ROUND(IF('Indicator Data'!BT37&gt;S$3,0,IF('Indicator Data'!BT37&lt;S$4,10,(S$3-'Indicator Data'!BT37)/(S$3-S$4)*10)),1))</f>
        <v>9.8000000000000007</v>
      </c>
      <c r="T37" s="187">
        <f>IF('Indicator Data'!BU37="No data","x",ROUND(IF('Indicator Data'!BU37&gt;T$3,0,IF('Indicator Data'!BU37&lt;T$4,10,(T$3-'Indicator Data'!BU37)/(T$3-T$4)*10)),1))</f>
        <v>8.8000000000000007</v>
      </c>
      <c r="U37" s="187" t="str">
        <f>IF('Indicator Data'!BV37="No data","x",ROUND(IF('Indicator Data'!BV37&gt;U$3,0,IF('Indicator Data'!BV37&lt;U$4,10,(U$3-'Indicator Data'!BV37)/(U$3-U$4)*10)),1))</f>
        <v>x</v>
      </c>
      <c r="V37" s="187">
        <f>IF('Indicator Data'!BW37="No data","x",ROUND(IF('Indicator Data'!BW37&gt;V$3,0,IF('Indicator Data'!BW37&lt;V$4,10,(V$3-'Indicator Data'!BW37)/(V$3-V$4)*10)),1))</f>
        <v>8.8000000000000007</v>
      </c>
      <c r="W37" s="182">
        <f t="shared" si="8"/>
        <v>8.8000000000000007</v>
      </c>
      <c r="X37" s="182">
        <f>IF('Indicator Data'!BX37="No data","x",ROUND(IF('Indicator Data'!BX37&gt;X$3,0,IF('Indicator Data'!BX37&lt;X$4,10,(X$3-'Indicator Data'!BX37)/(X$3-X$4)*10)),1))</f>
        <v>9.8000000000000007</v>
      </c>
      <c r="Y37" s="182">
        <f>IF('Indicator Data'!BY37="No data","x",ROUND(IF('Indicator Data'!BY37&gt;Y$3,10,IF('Indicator Data'!BY37&lt;Y$4,0,10-(Y$3-'Indicator Data'!BY37)/(Y$3-Y$4)*10)),1))</f>
        <v>9.1999999999999993</v>
      </c>
      <c r="Z37" s="183">
        <f t="shared" si="1"/>
        <v>9.4</v>
      </c>
      <c r="AA37" s="184">
        <f t="shared" si="2"/>
        <v>9.3000000000000007</v>
      </c>
      <c r="AB37" s="57"/>
    </row>
    <row r="38" spans="1:28" s="2" customFormat="1">
      <c r="A38" s="110" t="str">
        <f>'Indicator Data'!A38</f>
        <v>Chad</v>
      </c>
      <c r="B38" s="185" t="str">
        <f>'Indicator Data'!B38</f>
        <v>TCD</v>
      </c>
      <c r="C38" s="182" t="str">
        <f>IF('Indicator Data'!BJ38="No data","x",ROUND(IF('Indicator Data'!BJ38&gt;C$3,0,IF('Indicator Data'!BJ38&lt;C$4,10,(C$3-'Indicator Data'!BJ38)/(C$3-C$4)*10)),1))</f>
        <v>x</v>
      </c>
      <c r="D38" s="183" t="str">
        <f t="shared" si="3"/>
        <v>x</v>
      </c>
      <c r="E38" s="182">
        <f>IF('Indicator Data'!BL38="No data","x",ROUND(IF('Indicator Data'!BL38&gt;E$3,0,IF('Indicator Data'!BL38&lt;E$4,10,(E$3-'Indicator Data'!BL38)/(E$3-E$4)*10)),1))</f>
        <v>7.9</v>
      </c>
      <c r="F38" s="182">
        <f>IF('Indicator Data'!BK38="No data","x",ROUND(IF('Indicator Data'!BK38&gt;F$3,0,IF('Indicator Data'!BK38&lt;F$4,10,(F$3-'Indicator Data'!BK38)/(F$3-F$4)*10)),1))</f>
        <v>8.1</v>
      </c>
      <c r="G38" s="183">
        <f t="shared" si="4"/>
        <v>8</v>
      </c>
      <c r="H38" s="184">
        <f t="shared" si="5"/>
        <v>8</v>
      </c>
      <c r="I38" s="182">
        <f>IF('Indicator Data'!BN38="No data","x",ROUND(IF('Indicator Data'!BN38^2&gt;I$3,0,IF('Indicator Data'!BN38^2&lt;I$4,10,(I$3-'Indicator Data'!BN38^2)/(I$3-I$4)*10)),1))</f>
        <v>10</v>
      </c>
      <c r="J38" s="182">
        <f>IF(OR('Indicator Data'!BM38=0,'Indicator Data'!BM38="No data"),"x",ROUND(IF('Indicator Data'!BM38&gt;J$3,0,IF('Indicator Data'!BM38&lt;J$4,10,(J$3-'Indicator Data'!BM38)/(J$3-J$4)*10)),1))</f>
        <v>9.1999999999999993</v>
      </c>
      <c r="K38" s="182">
        <f>IF('Indicator Data'!BO38="No data","x",ROUND(IF('Indicator Data'!BO38&gt;K$3,0,IF('Indicator Data'!BO38&lt;K$4,10,(K$3-'Indicator Data'!BO38)/(K$3-K$4)*10)),1))</f>
        <v>9.4</v>
      </c>
      <c r="L38" s="182">
        <f>IF('Indicator Data'!BP38="No data","x",ROUND(IF('Indicator Data'!BP38&gt;L$3,0,IF('Indicator Data'!BP38&lt;L$4,10,(L$3-'Indicator Data'!BP38)/(L$3-L$4)*10)),1))</f>
        <v>7.8</v>
      </c>
      <c r="M38" s="183">
        <f t="shared" si="6"/>
        <v>9.1</v>
      </c>
      <c r="N38" s="186">
        <f>IF('Indicator Data'!BQ38="No data","x",'Indicator Data'!BQ38/'Indicator Data'!CC38*100)</f>
        <v>2.4618805590851336</v>
      </c>
      <c r="O38" s="182">
        <f t="shared" ref="O38:O69" si="9">IF(N38="x","x",ROUND(IF(N38&gt;O$3,0,IF(N38&lt;O$4,10,(O$3-N38)/(O$3-O$4)*10)),1))</f>
        <v>9.9</v>
      </c>
      <c r="P38" s="182">
        <f>IF('Indicator Data'!BR38="No data","x",ROUND(IF('Indicator Data'!BR38&gt;P$3,0,IF('Indicator Data'!BR38&lt;P$4,10,(P$3-'Indicator Data'!BR38)/(P$3-P$4)*10)),1))</f>
        <v>10</v>
      </c>
      <c r="Q38" s="182">
        <f>IF('Indicator Data'!BS38="No data","x",ROUND(IF('Indicator Data'!BS38&gt;Q$3,0,IF('Indicator Data'!BS38&lt;Q$4,10,(Q$3-'Indicator Data'!BS38)/(Q$3-Q$4)*10)),1))</f>
        <v>10</v>
      </c>
      <c r="R38" s="183">
        <f t="shared" si="7"/>
        <v>10</v>
      </c>
      <c r="S38" s="182">
        <f>IF('Indicator Data'!BT38="No data","x",ROUND(IF('Indicator Data'!BT38&gt;S$3,0,IF('Indicator Data'!BT38&lt;S$4,10,(S$3-'Indicator Data'!BT38)/(S$3-S$4)*10)),1))</f>
        <v>9.9</v>
      </c>
      <c r="T38" s="187">
        <f>IF('Indicator Data'!BU38="No data","x",ROUND(IF('Indicator Data'!BU38&gt;T$3,0,IF('Indicator Data'!BU38&lt;T$4,10,(T$3-'Indicator Data'!BU38)/(T$3-T$4)*10)),1))</f>
        <v>8.3000000000000007</v>
      </c>
      <c r="U38" s="187" t="str">
        <f>IF('Indicator Data'!BV38="No data","x",ROUND(IF('Indicator Data'!BV38&gt;U$3,0,IF('Indicator Data'!BV38&lt;U$4,10,(U$3-'Indicator Data'!BV38)/(U$3-U$4)*10)),1))</f>
        <v>x</v>
      </c>
      <c r="V38" s="187" t="str">
        <f>IF('Indicator Data'!BW38="No data","x",ROUND(IF('Indicator Data'!BW38&gt;V$3,0,IF('Indicator Data'!BW38&lt;V$4,10,(V$3-'Indicator Data'!BW38)/(V$3-V$4)*10)),1))</f>
        <v>x</v>
      </c>
      <c r="W38" s="182">
        <f t="shared" si="8"/>
        <v>8.3000000000000007</v>
      </c>
      <c r="X38" s="182">
        <f>IF('Indicator Data'!BX38="No data","x",ROUND(IF('Indicator Data'!BX38&gt;X$3,0,IF('Indicator Data'!BX38&lt;X$4,10,(X$3-'Indicator Data'!BX38)/(X$3-X$4)*10)),1))</f>
        <v>9.9</v>
      </c>
      <c r="Y38" s="182">
        <f>IF('Indicator Data'!BY38="No data","x",ROUND(IF('Indicator Data'!BY38&gt;Y$3,10,IF('Indicator Data'!BY38&lt;Y$4,0,10-(Y$3-'Indicator Data'!BY38)/(Y$3-Y$4)*10)),1))</f>
        <v>10</v>
      </c>
      <c r="Z38" s="183">
        <f t="shared" ref="Z38:Z69" si="10">IF(AND(S38="x",W38="x",X38="x",Y38="x"),"x",ROUND(AVERAGE(S38,W38,X38,Y38),1))</f>
        <v>9.5</v>
      </c>
      <c r="AA38" s="184">
        <f t="shared" ref="AA38:AA69" si="11">ROUND(AVERAGE(R38,M38,Z38),1)</f>
        <v>9.5</v>
      </c>
      <c r="AB38" s="57"/>
    </row>
    <row r="39" spans="1:28" s="2" customFormat="1">
      <c r="A39" s="110" t="str">
        <f>'Indicator Data'!A39</f>
        <v>Chile</v>
      </c>
      <c r="B39" s="185" t="str">
        <f>'Indicator Data'!B39</f>
        <v>CHL</v>
      </c>
      <c r="C39" s="182">
        <f>IF('Indicator Data'!BJ39="No data","x",ROUND(IF('Indicator Data'!BJ39&gt;C$3,0,IF('Indicator Data'!BJ39&lt;C$4,10,(C$3-'Indicator Data'!BJ39)/(C$3-C$4)*10)),1))</f>
        <v>3.2</v>
      </c>
      <c r="D39" s="183">
        <f t="shared" si="3"/>
        <v>3.2</v>
      </c>
      <c r="E39" s="182">
        <f>IF('Indicator Data'!BL39="No data","x",ROUND(IF('Indicator Data'!BL39&gt;E$3,0,IF('Indicator Data'!BL39&lt;E$4,10,(E$3-'Indicator Data'!BL39)/(E$3-E$4)*10)),1))</f>
        <v>3.3</v>
      </c>
      <c r="F39" s="182">
        <f>IF('Indicator Data'!BK39="No data","x",ROUND(IF('Indicator Data'!BK39&gt;F$3,0,IF('Indicator Data'!BK39&lt;F$4,10,(F$3-'Indicator Data'!BK39)/(F$3-F$4)*10)),1))</f>
        <v>2.9</v>
      </c>
      <c r="G39" s="183">
        <f t="shared" si="4"/>
        <v>3.1</v>
      </c>
      <c r="H39" s="184">
        <f t="shared" si="5"/>
        <v>3.2</v>
      </c>
      <c r="I39" s="182">
        <f>IF('Indicator Data'!BN39="No data","x",ROUND(IF('Indicator Data'!BN39^2&gt;I$3,0,IF('Indicator Data'!BN39^2&lt;I$4,10,(I$3-'Indicator Data'!BN39^2)/(I$3-I$4)*10)),1))</f>
        <v>0.8</v>
      </c>
      <c r="J39" s="182">
        <f>IF(OR('Indicator Data'!BM39=0,'Indicator Data'!BM39="No data"),"x",ROUND(IF('Indicator Data'!BM39&gt;J$3,0,IF('Indicator Data'!BM39&lt;J$4,10,(J$3-'Indicator Data'!BM39)/(J$3-J$4)*10)),1))</f>
        <v>0</v>
      </c>
      <c r="K39" s="182">
        <f>IF('Indicator Data'!BO39="No data","x",ROUND(IF('Indicator Data'!BO39&gt;K$3,0,IF('Indicator Data'!BO39&lt;K$4,10,(K$3-'Indicator Data'!BO39)/(K$3-K$4)*10)),1))</f>
        <v>1.8</v>
      </c>
      <c r="L39" s="182">
        <f>IF('Indicator Data'!BP39="No data","x",ROUND(IF('Indicator Data'!BP39&gt;L$3,0,IF('Indicator Data'!BP39&lt;L$4,10,(L$3-'Indicator Data'!BP39)/(L$3-L$4)*10)),1))</f>
        <v>3.5</v>
      </c>
      <c r="M39" s="183">
        <f t="shared" si="6"/>
        <v>1.5</v>
      </c>
      <c r="N39" s="186">
        <f>IF('Indicator Data'!BQ39="No data","x",'Indicator Data'!BQ39/'Indicator Data'!CC39*100)</f>
        <v>20.173980407030228</v>
      </c>
      <c r="O39" s="182">
        <f t="shared" si="9"/>
        <v>8.1</v>
      </c>
      <c r="P39" s="182">
        <f>IF('Indicator Data'!BR39="No data","x",ROUND(IF('Indicator Data'!BR39&gt;P$3,0,IF('Indicator Data'!BR39&lt;P$4,10,(P$3-'Indicator Data'!BR39)/(P$3-P$4)*10)),1))</f>
        <v>0</v>
      </c>
      <c r="Q39" s="182">
        <f>IF('Indicator Data'!BS39="No data","x",ROUND(IF('Indicator Data'!BS39&gt;Q$3,0,IF('Indicator Data'!BS39&lt;Q$4,10,(Q$3-'Indicator Data'!BS39)/(Q$3-Q$4)*10)),1))</f>
        <v>0</v>
      </c>
      <c r="R39" s="183">
        <f t="shared" si="7"/>
        <v>2.7</v>
      </c>
      <c r="S39" s="182">
        <f>IF('Indicator Data'!BT39="No data","x",ROUND(IF('Indicator Data'!BT39&gt;S$3,0,IF('Indicator Data'!BT39&lt;S$4,10,(S$3-'Indicator Data'!BT39)/(S$3-S$4)*10)),1))</f>
        <v>7.3</v>
      </c>
      <c r="T39" s="187">
        <f>IF('Indicator Data'!BU39="No data","x",ROUND(IF('Indicator Data'!BU39&gt;T$3,0,IF('Indicator Data'!BU39&lt;T$4,10,(T$3-'Indicator Data'!BU39)/(T$3-T$4)*10)),1))</f>
        <v>0.5</v>
      </c>
      <c r="U39" s="187">
        <f>IF('Indicator Data'!BV39="No data","x",ROUND(IF('Indicator Data'!BV39&gt;U$3,0,IF('Indicator Data'!BV39&lt;U$4,10,(U$3-'Indicator Data'!BV39)/(U$3-U$4)*10)),1))</f>
        <v>1.4</v>
      </c>
      <c r="V39" s="187">
        <f>IF('Indicator Data'!BW39="No data","x",ROUND(IF('Indicator Data'!BW39&gt;V$3,0,IF('Indicator Data'!BW39&lt;V$4,10,(V$3-'Indicator Data'!BW39)/(V$3-V$4)*10)),1))</f>
        <v>0.7</v>
      </c>
      <c r="W39" s="182">
        <f t="shared" si="8"/>
        <v>0.86666666666666659</v>
      </c>
      <c r="X39" s="182">
        <f>IF('Indicator Data'!BX39="No data","x",ROUND(IF('Indicator Data'!BX39&gt;X$3,0,IF('Indicator Data'!BX39&lt;X$4,10,(X$3-'Indicator Data'!BX39)/(X$3-X$4)*10)),1))</f>
        <v>2.4</v>
      </c>
      <c r="Y39" s="182">
        <f>IF('Indicator Data'!BY39="No data","x",ROUND(IF('Indicator Data'!BY39&gt;Y$3,10,IF('Indicator Data'!BY39&lt;Y$4,0,10-(Y$3-'Indicator Data'!BY39)/(Y$3-Y$4)*10)),1))</f>
        <v>0.1</v>
      </c>
      <c r="Z39" s="183">
        <f t="shared" si="10"/>
        <v>2.7</v>
      </c>
      <c r="AA39" s="184">
        <f t="shared" si="11"/>
        <v>2.2999999999999998</v>
      </c>
      <c r="AB39" s="57"/>
    </row>
    <row r="40" spans="1:28" s="2" customFormat="1">
      <c r="A40" s="110" t="str">
        <f>'Indicator Data'!A40</f>
        <v>China</v>
      </c>
      <c r="B40" s="185" t="str">
        <f>'Indicator Data'!B40</f>
        <v>CHN</v>
      </c>
      <c r="C40" s="182">
        <f>IF('Indicator Data'!BJ40="No data","x",ROUND(IF('Indicator Data'!BJ40&gt;C$3,0,IF('Indicator Data'!BJ40&lt;C$4,10,(C$3-'Indicator Data'!BJ40)/(C$3-C$4)*10)),1))</f>
        <v>2.5</v>
      </c>
      <c r="D40" s="183">
        <f t="shared" si="3"/>
        <v>2.5</v>
      </c>
      <c r="E40" s="182">
        <f>IF('Indicator Data'!BL40="No data","x",ROUND(IF('Indicator Data'!BL40&gt;E$3,0,IF('Indicator Data'!BL40&lt;E$4,10,(E$3-'Indicator Data'!BL40)/(E$3-E$4)*10)),1))</f>
        <v>5.8</v>
      </c>
      <c r="F40" s="182">
        <f>IF('Indicator Data'!BK40="No data","x",ROUND(IF('Indicator Data'!BK40&gt;F$3,0,IF('Indicator Data'!BK40&lt;F$4,10,(F$3-'Indicator Data'!BK40)/(F$3-F$4)*10)),1))</f>
        <v>4</v>
      </c>
      <c r="G40" s="183">
        <f t="shared" si="4"/>
        <v>4.9000000000000004</v>
      </c>
      <c r="H40" s="184">
        <f t="shared" si="5"/>
        <v>3.7</v>
      </c>
      <c r="I40" s="182">
        <f>IF('Indicator Data'!BN40="No data","x",ROUND(IF('Indicator Data'!BN40^2&gt;I$3,0,IF('Indicator Data'!BN40^2&lt;I$4,10,(I$3-'Indicator Data'!BN40^2)/(I$3-I$4)*10)),1))</f>
        <v>0.7</v>
      </c>
      <c r="J40" s="182">
        <f>IF(OR('Indicator Data'!BM40=0,'Indicator Data'!BM40="No data"),"x",ROUND(IF('Indicator Data'!BM40&gt;J$3,0,IF('Indicator Data'!BM40&lt;J$4,10,(J$3-'Indicator Data'!BM40)/(J$3-J$4)*10)),1))</f>
        <v>0</v>
      </c>
      <c r="K40" s="182">
        <f>IF('Indicator Data'!BO40="No data","x",ROUND(IF('Indicator Data'!BO40&gt;K$3,0,IF('Indicator Data'!BO40&lt;K$4,10,(K$3-'Indicator Data'!BO40)/(K$3-K$4)*10)),1))</f>
        <v>4.5999999999999996</v>
      </c>
      <c r="L40" s="182">
        <f>IF('Indicator Data'!BP40="No data","x",ROUND(IF('Indicator Data'!BP40&gt;L$3,0,IF('Indicator Data'!BP40&lt;L$4,10,(L$3-'Indicator Data'!BP40)/(L$3-L$4)*10)),1))</f>
        <v>4</v>
      </c>
      <c r="M40" s="183">
        <f t="shared" si="6"/>
        <v>2.2999999999999998</v>
      </c>
      <c r="N40" s="186">
        <f>IF('Indicator Data'!BQ40="No data","x",'Indicator Data'!BQ40/'Indicator Data'!CC40*100)</f>
        <v>10.720997939649337</v>
      </c>
      <c r="O40" s="182">
        <f t="shared" si="9"/>
        <v>9</v>
      </c>
      <c r="P40" s="182">
        <f>IF('Indicator Data'!BR40="No data","x",ROUND(IF('Indicator Data'!BR40&gt;P$3,0,IF('Indicator Data'!BR40&lt;P$4,10,(P$3-'Indicator Data'!BR40)/(P$3-P$4)*10)),1))</f>
        <v>1.7</v>
      </c>
      <c r="Q40" s="182">
        <f>IF('Indicator Data'!BS40="No data","x",ROUND(IF('Indicator Data'!BS40&gt;Q$3,0,IF('Indicator Data'!BS40&lt;Q$4,10,(Q$3-'Indicator Data'!BS40)/(Q$3-Q$4)*10)),1))</f>
        <v>1.4</v>
      </c>
      <c r="R40" s="183">
        <f t="shared" si="7"/>
        <v>4</v>
      </c>
      <c r="S40" s="182">
        <f>IF('Indicator Data'!BT40="No data","x",ROUND(IF('Indicator Data'!BT40&gt;S$3,0,IF('Indicator Data'!BT40&lt;S$4,10,(S$3-'Indicator Data'!BT40)/(S$3-S$4)*10)),1))</f>
        <v>5.5</v>
      </c>
      <c r="T40" s="187">
        <f>IF('Indicator Data'!BU40="No data","x",ROUND(IF('Indicator Data'!BU40&gt;T$3,0,IF('Indicator Data'!BU40&lt;T$4,10,(T$3-'Indicator Data'!BU40)/(T$3-T$4)*10)),1))</f>
        <v>0</v>
      </c>
      <c r="U40" s="187">
        <f>IF('Indicator Data'!BV40="No data","x",ROUND(IF('Indicator Data'!BV40&gt;U$3,0,IF('Indicator Data'!BV40&lt;U$4,10,(U$3-'Indicator Data'!BV40)/(U$3-U$4)*10)),1))</f>
        <v>0.2</v>
      </c>
      <c r="V40" s="187" t="str">
        <f>IF('Indicator Data'!BW40="No data","x",ROUND(IF('Indicator Data'!BW40&gt;V$3,0,IF('Indicator Data'!BW40&lt;V$4,10,(V$3-'Indicator Data'!BW40)/(V$3-V$4)*10)),1))</f>
        <v>x</v>
      </c>
      <c r="W40" s="182">
        <f t="shared" si="8"/>
        <v>0.1</v>
      </c>
      <c r="X40" s="182">
        <f>IF('Indicator Data'!BX40="No data","x",ROUND(IF('Indicator Data'!BX40&gt;X$3,0,IF('Indicator Data'!BX40&lt;X$4,10,(X$3-'Indicator Data'!BX40)/(X$3-X$4)*10)),1))</f>
        <v>7</v>
      </c>
      <c r="Y40" s="182">
        <f>IF('Indicator Data'!BY40="No data","x",ROUND(IF('Indicator Data'!BY40&gt;Y$3,10,IF('Indicator Data'!BY40&lt;Y$4,0,10-(Y$3-'Indicator Data'!BY40)/(Y$3-Y$4)*10)),1))</f>
        <v>0.3</v>
      </c>
      <c r="Z40" s="183">
        <f t="shared" si="10"/>
        <v>3.2</v>
      </c>
      <c r="AA40" s="184">
        <f t="shared" si="11"/>
        <v>3.2</v>
      </c>
      <c r="AB40" s="57"/>
    </row>
    <row r="41" spans="1:28" s="2" customFormat="1">
      <c r="A41" s="110" t="str">
        <f>'Indicator Data'!A41</f>
        <v>Colombia</v>
      </c>
      <c r="B41" s="185" t="str">
        <f>'Indicator Data'!B41</f>
        <v>COL</v>
      </c>
      <c r="C41" s="182">
        <f>IF('Indicator Data'!BJ41="No data","x",ROUND(IF('Indicator Data'!BJ41&gt;C$3,0,IF('Indicator Data'!BJ41&lt;C$4,10,(C$3-'Indicator Data'!BJ41)/(C$3-C$4)*10)),1))</f>
        <v>3</v>
      </c>
      <c r="D41" s="183">
        <f t="shared" si="3"/>
        <v>3</v>
      </c>
      <c r="E41" s="182">
        <f>IF('Indicator Data'!BL41="No data","x",ROUND(IF('Indicator Data'!BL41&gt;E$3,0,IF('Indicator Data'!BL41&lt;E$4,10,(E$3-'Indicator Data'!BL41)/(E$3-E$4)*10)),1))</f>
        <v>6.1</v>
      </c>
      <c r="F41" s="182">
        <f>IF('Indicator Data'!BK41="No data","x",ROUND(IF('Indicator Data'!BK41&gt;F$3,0,IF('Indicator Data'!BK41&lt;F$4,10,(F$3-'Indicator Data'!BK41)/(F$3-F$4)*10)),1))</f>
        <v>4.9000000000000004</v>
      </c>
      <c r="G41" s="183">
        <f t="shared" si="4"/>
        <v>5.5</v>
      </c>
      <c r="H41" s="184">
        <f t="shared" si="5"/>
        <v>4.3</v>
      </c>
      <c r="I41" s="182">
        <f>IF('Indicator Data'!BN41="No data","x",ROUND(IF('Indicator Data'!BN41^2&gt;I$3,0,IF('Indicator Data'!BN41^2&lt;I$4,10,(I$3-'Indicator Data'!BN41^2)/(I$3-I$4)*10)),1))</f>
        <v>1.1000000000000001</v>
      </c>
      <c r="J41" s="182">
        <f>IF(OR('Indicator Data'!BM41=0,'Indicator Data'!BM41="No data"),"x",ROUND(IF('Indicator Data'!BM41&gt;J$3,0,IF('Indicator Data'!BM41&lt;J$4,10,(J$3-'Indicator Data'!BM41)/(J$3-J$4)*10)),1))</f>
        <v>0</v>
      </c>
      <c r="K41" s="182">
        <f>IF('Indicator Data'!BO41="No data","x",ROUND(IF('Indicator Data'!BO41&gt;K$3,0,IF('Indicator Data'!BO41&lt;K$4,10,(K$3-'Indicator Data'!BO41)/(K$3-K$4)*10)),1))</f>
        <v>3.5</v>
      </c>
      <c r="L41" s="182">
        <f>IF('Indicator Data'!BP41="No data","x",ROUND(IF('Indicator Data'!BP41&gt;L$3,0,IF('Indicator Data'!BP41&lt;L$4,10,(L$3-'Indicator Data'!BP41)/(L$3-L$4)*10)),1))</f>
        <v>3.5</v>
      </c>
      <c r="M41" s="183">
        <f t="shared" si="6"/>
        <v>2</v>
      </c>
      <c r="N41" s="186">
        <f>IF('Indicator Data'!BQ41="No data","x",'Indicator Data'!BQ41/'Indicator Data'!CC41*100)</f>
        <v>10.81568273997296</v>
      </c>
      <c r="O41" s="182">
        <f t="shared" si="9"/>
        <v>9</v>
      </c>
      <c r="P41" s="182">
        <f>IF('Indicator Data'!BR41="No data","x",ROUND(IF('Indicator Data'!BR41&gt;P$3,0,IF('Indicator Data'!BR41&lt;P$4,10,(P$3-'Indicator Data'!BR41)/(P$3-P$4)*10)),1))</f>
        <v>1.2</v>
      </c>
      <c r="Q41" s="182">
        <f>IF('Indicator Data'!BS41="No data","x",ROUND(IF('Indicator Data'!BS41&gt;Q$3,0,IF('Indicator Data'!BS41&lt;Q$4,10,(Q$3-'Indicator Data'!BS41)/(Q$3-Q$4)*10)),1))</f>
        <v>0.5</v>
      </c>
      <c r="R41" s="183">
        <f t="shared" si="7"/>
        <v>3.6</v>
      </c>
      <c r="S41" s="182">
        <f>IF('Indicator Data'!BT41="No data","x",ROUND(IF('Indicator Data'!BT41&gt;S$3,0,IF('Indicator Data'!BT41&lt;S$4,10,(S$3-'Indicator Data'!BT41)/(S$3-S$4)*10)),1))</f>
        <v>4.8</v>
      </c>
      <c r="T41" s="187">
        <f>IF('Indicator Data'!BU41="No data","x",ROUND(IF('Indicator Data'!BU41&gt;T$3,0,IF('Indicator Data'!BU41&lt;T$4,10,(T$3-'Indicator Data'!BU41)/(T$3-T$4)*10)),1))</f>
        <v>1.2</v>
      </c>
      <c r="U41" s="187">
        <f>IF('Indicator Data'!BV41="No data","x",ROUND(IF('Indicator Data'!BV41&gt;U$3,0,IF('Indicator Data'!BV41&lt;U$4,10,(U$3-'Indicator Data'!BV41)/(U$3-U$4)*10)),1))</f>
        <v>1.9</v>
      </c>
      <c r="V41" s="187">
        <f>IF('Indicator Data'!BW41="No data","x",ROUND(IF('Indicator Data'!BW41&gt;V$3,0,IF('Indicator Data'!BW41&lt;V$4,10,(V$3-'Indicator Data'!BW41)/(V$3-V$4)*10)),1))</f>
        <v>0.8</v>
      </c>
      <c r="W41" s="182">
        <f t="shared" si="8"/>
        <v>1.2999999999999998</v>
      </c>
      <c r="X41" s="182">
        <f>IF('Indicator Data'!BX41="No data","x",ROUND(IF('Indicator Data'!BX41&gt;X$3,0,IF('Indicator Data'!BX41&lt;X$4,10,(X$3-'Indicator Data'!BX41)/(X$3-X$4)*10)),1))</f>
        <v>6.3</v>
      </c>
      <c r="Y41" s="182">
        <f>IF('Indicator Data'!BY41="No data","x",ROUND(IF('Indicator Data'!BY41&gt;Y$3,10,IF('Indicator Data'!BY41&lt;Y$4,0,10-(Y$3-'Indicator Data'!BY41)/(Y$3-Y$4)*10)),1))</f>
        <v>0.9</v>
      </c>
      <c r="Z41" s="183">
        <f t="shared" si="10"/>
        <v>3.3</v>
      </c>
      <c r="AA41" s="184">
        <f t="shared" si="11"/>
        <v>3</v>
      </c>
      <c r="AB41" s="57"/>
    </row>
    <row r="42" spans="1:28" s="2" customFormat="1">
      <c r="A42" s="110" t="str">
        <f>'Indicator Data'!A42</f>
        <v>Comoros</v>
      </c>
      <c r="B42" s="185" t="str">
        <f>'Indicator Data'!B42</f>
        <v>COM</v>
      </c>
      <c r="C42" s="182">
        <f>IF('Indicator Data'!BJ42="No data","x",ROUND(IF('Indicator Data'!BJ42&gt;C$3,0,IF('Indicator Data'!BJ42&lt;C$4,10,(C$3-'Indicator Data'!BJ42)/(C$3-C$4)*10)),1))</f>
        <v>7.8</v>
      </c>
      <c r="D42" s="183">
        <f t="shared" si="3"/>
        <v>7.8</v>
      </c>
      <c r="E42" s="182">
        <f>IF('Indicator Data'!BL42="No data","x",ROUND(IF('Indicator Data'!BL42&gt;E$3,0,IF('Indicator Data'!BL42&lt;E$4,10,(E$3-'Indicator Data'!BL42)/(E$3-E$4)*10)),1))</f>
        <v>7.9</v>
      </c>
      <c r="F42" s="182">
        <f>IF('Indicator Data'!BK42="No data","x",ROUND(IF('Indicator Data'!BK42&gt;F$3,0,IF('Indicator Data'!BK42&lt;F$4,10,(F$3-'Indicator Data'!BK42)/(F$3-F$4)*10)),1))</f>
        <v>8.3000000000000007</v>
      </c>
      <c r="G42" s="183">
        <f t="shared" si="4"/>
        <v>8.1</v>
      </c>
      <c r="H42" s="184">
        <f t="shared" si="5"/>
        <v>8</v>
      </c>
      <c r="I42" s="182">
        <f>IF('Indicator Data'!BN42="No data","x",ROUND(IF('Indicator Data'!BN42^2&gt;I$3,0,IF('Indicator Data'!BN42^2&lt;I$4,10,(I$3-'Indicator Data'!BN42^2)/(I$3-I$4)*10)),1))</f>
        <v>7.2</v>
      </c>
      <c r="J42" s="182">
        <f>IF(OR('Indicator Data'!BM42=0,'Indicator Data'!BM42="No data"),"x",ROUND(IF('Indicator Data'!BM42&gt;J$3,0,IF('Indicator Data'!BM42&lt;J$4,10,(J$3-'Indicator Data'!BM42)/(J$3-J$4)*10)),1))</f>
        <v>1.6</v>
      </c>
      <c r="K42" s="182">
        <f>IF('Indicator Data'!BO42="No data","x",ROUND(IF('Indicator Data'!BO42&gt;K$3,0,IF('Indicator Data'!BO42&lt;K$4,10,(K$3-'Indicator Data'!BO42)/(K$3-K$4)*10)),1))</f>
        <v>9.1999999999999993</v>
      </c>
      <c r="L42" s="182">
        <f>IF('Indicator Data'!BP42="No data","x",ROUND(IF('Indicator Data'!BP42&gt;L$3,0,IF('Indicator Data'!BP42&lt;L$4,10,(L$3-'Indicator Data'!BP42)/(L$3-L$4)*10)),1))</f>
        <v>6.8</v>
      </c>
      <c r="M42" s="183">
        <f t="shared" si="6"/>
        <v>6.2</v>
      </c>
      <c r="N42" s="186">
        <f>IF('Indicator Data'!BQ42="No data","x",'Indicator Data'!BQ42/'Indicator Data'!CC42*100)</f>
        <v>37.076840408382587</v>
      </c>
      <c r="O42" s="182">
        <f t="shared" si="9"/>
        <v>6.4</v>
      </c>
      <c r="P42" s="182">
        <f>IF('Indicator Data'!BR42="No data","x",ROUND(IF('Indicator Data'!BR42&gt;P$3,0,IF('Indicator Data'!BR42&lt;P$4,10,(P$3-'Indicator Data'!BR42)/(P$3-P$4)*10)),1))</f>
        <v>7.1</v>
      </c>
      <c r="Q42" s="182">
        <f>IF('Indicator Data'!BS42="No data","x",ROUND(IF('Indicator Data'!BS42&gt;Q$3,0,IF('Indicator Data'!BS42&lt;Q$4,10,(Q$3-'Indicator Data'!BS42)/(Q$3-Q$4)*10)),1))</f>
        <v>4</v>
      </c>
      <c r="R42" s="183">
        <f t="shared" si="7"/>
        <v>5.8</v>
      </c>
      <c r="S42" s="182">
        <f>IF('Indicator Data'!BT42="No data","x",ROUND(IF('Indicator Data'!BT42&gt;S$3,0,IF('Indicator Data'!BT42&lt;S$4,10,(S$3-'Indicator Data'!BT42)/(S$3-S$4)*10)),1))</f>
        <v>9.6</v>
      </c>
      <c r="T42" s="187">
        <f>IF('Indicator Data'!BU42="No data","x",ROUND(IF('Indicator Data'!BU42&gt;T$3,0,IF('Indicator Data'!BU42&lt;T$4,10,(T$3-'Indicator Data'!BU42)/(T$3-T$4)*10)),1))</f>
        <v>1.4</v>
      </c>
      <c r="U42" s="187" t="str">
        <f>IF('Indicator Data'!BV42="No data","x",ROUND(IF('Indicator Data'!BV42&gt;U$3,0,IF('Indicator Data'!BV42&lt;U$4,10,(U$3-'Indicator Data'!BV42)/(U$3-U$4)*10)),1))</f>
        <v>x</v>
      </c>
      <c r="V42" s="187" t="str">
        <f>IF('Indicator Data'!BW42="No data","x",ROUND(IF('Indicator Data'!BW42&gt;V$3,0,IF('Indicator Data'!BW42&lt;V$4,10,(V$3-'Indicator Data'!BW42)/(V$3-V$4)*10)),1))</f>
        <v>x</v>
      </c>
      <c r="W42" s="182">
        <f t="shared" si="8"/>
        <v>1.4</v>
      </c>
      <c r="X42" s="182">
        <f>IF('Indicator Data'!BX42="No data","x",ROUND(IF('Indicator Data'!BX42&gt;X$3,0,IF('Indicator Data'!BX42&lt;X$4,10,(X$3-'Indicator Data'!BX42)/(X$3-X$4)*10)),1))</f>
        <v>9.6999999999999993</v>
      </c>
      <c r="Y42" s="182">
        <f>IF('Indicator Data'!BY42="No data","x",ROUND(IF('Indicator Data'!BY42&gt;Y$3,10,IF('Indicator Data'!BY42&lt;Y$4,0,10-(Y$3-'Indicator Data'!BY42)/(Y$3-Y$4)*10)),1))</f>
        <v>3</v>
      </c>
      <c r="Z42" s="183">
        <f t="shared" si="10"/>
        <v>5.9</v>
      </c>
      <c r="AA42" s="184">
        <f t="shared" si="11"/>
        <v>6</v>
      </c>
      <c r="AB42" s="57"/>
    </row>
    <row r="43" spans="1:28" s="2" customFormat="1">
      <c r="A43" s="110" t="str">
        <f>'Indicator Data'!A43</f>
        <v>Congo</v>
      </c>
      <c r="B43" s="185" t="str">
        <f>'Indicator Data'!B43</f>
        <v>COG</v>
      </c>
      <c r="C43" s="182" t="str">
        <f>IF('Indicator Data'!BJ43="No data","x",ROUND(IF('Indicator Data'!BJ43&gt;C$3,0,IF('Indicator Data'!BJ43&lt;C$4,10,(C$3-'Indicator Data'!BJ43)/(C$3-C$4)*10)),1))</f>
        <v>x</v>
      </c>
      <c r="D43" s="183" t="str">
        <f t="shared" si="3"/>
        <v>x</v>
      </c>
      <c r="E43" s="182">
        <f>IF('Indicator Data'!BL43="No data","x",ROUND(IF('Indicator Data'!BL43&gt;E$3,0,IF('Indicator Data'!BL43&lt;E$4,10,(E$3-'Indicator Data'!BL43)/(E$3-E$4)*10)),1))</f>
        <v>8.1</v>
      </c>
      <c r="F43" s="182">
        <f>IF('Indicator Data'!BK43="No data","x",ROUND(IF('Indicator Data'!BK43&gt;F$3,0,IF('Indicator Data'!BK43&lt;F$4,10,(F$3-'Indicator Data'!BK43)/(F$3-F$4)*10)),1))</f>
        <v>7.8</v>
      </c>
      <c r="G43" s="183">
        <f t="shared" si="4"/>
        <v>8</v>
      </c>
      <c r="H43" s="184">
        <f t="shared" si="5"/>
        <v>8</v>
      </c>
      <c r="I43" s="182">
        <f>IF('Indicator Data'!BN43="No data","x",ROUND(IF('Indicator Data'!BN43^2&gt;I$3,0,IF('Indicator Data'!BN43^2&lt;I$4,10,(I$3-'Indicator Data'!BN43^2)/(I$3-I$4)*10)),1))</f>
        <v>3.9</v>
      </c>
      <c r="J43" s="182">
        <f>IF(OR('Indicator Data'!BM43=0,'Indicator Data'!BM43="No data"),"x",ROUND(IF('Indicator Data'!BM43&gt;J$3,0,IF('Indicator Data'!BM43&lt;J$4,10,(J$3-'Indicator Data'!BM43)/(J$3-J$4)*10)),1))</f>
        <v>5.2</v>
      </c>
      <c r="K43" s="182">
        <f>IF('Indicator Data'!BO43="No data","x",ROUND(IF('Indicator Data'!BO43&gt;K$3,0,IF('Indicator Data'!BO43&lt;K$4,10,(K$3-'Indicator Data'!BO43)/(K$3-K$4)*10)),1))</f>
        <v>9.1</v>
      </c>
      <c r="L43" s="182">
        <f>IF('Indicator Data'!BP43="No data","x",ROUND(IF('Indicator Data'!BP43&gt;L$3,0,IF('Indicator Data'!BP43&lt;L$4,10,(L$3-'Indicator Data'!BP43)/(L$3-L$4)*10)),1))</f>
        <v>5.4</v>
      </c>
      <c r="M43" s="183">
        <f t="shared" si="6"/>
        <v>5.9</v>
      </c>
      <c r="N43" s="186">
        <f>IF('Indicator Data'!BQ43="No data","x",'Indicator Data'!BQ43/'Indicator Data'!CC43*100)</f>
        <v>1.7276720351390922</v>
      </c>
      <c r="O43" s="182">
        <f t="shared" si="9"/>
        <v>9.9</v>
      </c>
      <c r="P43" s="182">
        <f>IF('Indicator Data'!BR43="No data","x",ROUND(IF('Indicator Data'!BR43&gt;P$3,0,IF('Indicator Data'!BR43&lt;P$4,10,(P$3-'Indicator Data'!BR43)/(P$3-P$4)*10)),1))</f>
        <v>8.9</v>
      </c>
      <c r="Q43" s="182">
        <f>IF('Indicator Data'!BS43="No data","x",ROUND(IF('Indicator Data'!BS43&gt;Q$3,0,IF('Indicator Data'!BS43&lt;Q$4,10,(Q$3-'Indicator Data'!BS43)/(Q$3-Q$4)*10)),1))</f>
        <v>5.4</v>
      </c>
      <c r="R43" s="183">
        <f t="shared" si="7"/>
        <v>8.1</v>
      </c>
      <c r="S43" s="182">
        <f>IF('Indicator Data'!BT43="No data","x",ROUND(IF('Indicator Data'!BT43&gt;S$3,0,IF('Indicator Data'!BT43&lt;S$4,10,(S$3-'Indicator Data'!BT43)/(S$3-S$4)*10)),1))</f>
        <v>9.6999999999999993</v>
      </c>
      <c r="T43" s="187">
        <f>IF('Indicator Data'!BU43="No data","x",ROUND(IF('Indicator Data'!BU43&gt;T$3,0,IF('Indicator Data'!BU43&lt;T$4,10,(T$3-'Indicator Data'!BU43)/(T$3-T$4)*10)),1))</f>
        <v>3.4</v>
      </c>
      <c r="U43" s="187">
        <f>IF('Indicator Data'!BV43="No data","x",ROUND(IF('Indicator Data'!BV43&gt;U$3,0,IF('Indicator Data'!BV43&lt;U$4,10,(U$3-'Indicator Data'!BV43)/(U$3-U$4)*10)),1))</f>
        <v>10</v>
      </c>
      <c r="V43" s="187">
        <f>IF('Indicator Data'!BW43="No data","x",ROUND(IF('Indicator Data'!BW43&gt;V$3,0,IF('Indicator Data'!BW43&lt;V$4,10,(V$3-'Indicator Data'!BW43)/(V$3-V$4)*10)),1))</f>
        <v>5.3</v>
      </c>
      <c r="W43" s="182">
        <f t="shared" si="8"/>
        <v>6.2333333333333334</v>
      </c>
      <c r="X43" s="182">
        <f>IF('Indicator Data'!BX43="No data","x",ROUND(IF('Indicator Data'!BX43&gt;X$3,0,IF('Indicator Data'!BX43&lt;X$4,10,(X$3-'Indicator Data'!BX43)/(X$3-X$4)*10)),1))</f>
        <v>9.6999999999999993</v>
      </c>
      <c r="Y43" s="182">
        <f>IF('Indicator Data'!BY43="No data","x",ROUND(IF('Indicator Data'!BY43&gt;Y$3,10,IF('Indicator Data'!BY43&lt;Y$4,0,10-(Y$3-'Indicator Data'!BY43)/(Y$3-Y$4)*10)),1))</f>
        <v>4.2</v>
      </c>
      <c r="Z43" s="183">
        <f t="shared" si="10"/>
        <v>7.5</v>
      </c>
      <c r="AA43" s="184">
        <f t="shared" si="11"/>
        <v>7.2</v>
      </c>
      <c r="AB43" s="57"/>
    </row>
    <row r="44" spans="1:28" s="2" customFormat="1">
      <c r="A44" s="110" t="str">
        <f>'Indicator Data'!A44</f>
        <v>Congo DR</v>
      </c>
      <c r="B44" s="185" t="str">
        <f>'Indicator Data'!B44</f>
        <v>COD</v>
      </c>
      <c r="C44" s="182">
        <f>IF('Indicator Data'!BJ44="No data","x",ROUND(IF('Indicator Data'!BJ44&gt;C$3,0,IF('Indicator Data'!BJ44&lt;C$4,10,(C$3-'Indicator Data'!BJ44)/(C$3-C$4)*10)),1))</f>
        <v>7.5</v>
      </c>
      <c r="D44" s="183">
        <f t="shared" si="3"/>
        <v>7.5</v>
      </c>
      <c r="E44" s="182">
        <f>IF('Indicator Data'!BL44="No data","x",ROUND(IF('Indicator Data'!BL44&gt;E$3,0,IF('Indicator Data'!BL44&lt;E$4,10,(E$3-'Indicator Data'!BL44)/(E$3-E$4)*10)),1))</f>
        <v>8.1999999999999993</v>
      </c>
      <c r="F44" s="182">
        <f>IF('Indicator Data'!BK44="No data","x",ROUND(IF('Indicator Data'!BK44&gt;F$3,0,IF('Indicator Data'!BK44&lt;F$4,10,(F$3-'Indicator Data'!BK44)/(F$3-F$4)*10)),1))</f>
        <v>8.3000000000000007</v>
      </c>
      <c r="G44" s="183">
        <f t="shared" si="4"/>
        <v>8.3000000000000007</v>
      </c>
      <c r="H44" s="184">
        <f t="shared" si="5"/>
        <v>7.9</v>
      </c>
      <c r="I44" s="182">
        <f>IF('Indicator Data'!BN44="No data","x",ROUND(IF('Indicator Data'!BN44^2&gt;I$3,0,IF('Indicator Data'!BN44^2&lt;I$4,10,(I$3-'Indicator Data'!BN44^2)/(I$3-I$4)*10)),1))</f>
        <v>4.5</v>
      </c>
      <c r="J44" s="182">
        <f>IF(OR('Indicator Data'!BM44=0,'Indicator Data'!BM44="No data"),"x",ROUND(IF('Indicator Data'!BM44&gt;J$3,0,IF('Indicator Data'!BM44&lt;J$4,10,(J$3-'Indicator Data'!BM44)/(J$3-J$4)*10)),1))</f>
        <v>8.1</v>
      </c>
      <c r="K44" s="182">
        <f>IF('Indicator Data'!BO44="No data","x",ROUND(IF('Indicator Data'!BO44&gt;K$3,0,IF('Indicator Data'!BO44&lt;K$4,10,(K$3-'Indicator Data'!BO44)/(K$3-K$4)*10)),1))</f>
        <v>9.1</v>
      </c>
      <c r="L44" s="182">
        <f>IF('Indicator Data'!BP44="No data","x",ROUND(IF('Indicator Data'!BP44&gt;L$3,0,IF('Indicator Data'!BP44&lt;L$4,10,(L$3-'Indicator Data'!BP44)/(L$3-L$4)*10)),1))</f>
        <v>8.1</v>
      </c>
      <c r="M44" s="183">
        <f t="shared" si="6"/>
        <v>7.5</v>
      </c>
      <c r="N44" s="186">
        <f>IF('Indicator Data'!BQ44="No data","x",'Indicator Data'!BQ44/'Indicator Data'!CC44*100)</f>
        <v>7.9398337045940766</v>
      </c>
      <c r="O44" s="182">
        <f t="shared" si="9"/>
        <v>9.3000000000000007</v>
      </c>
      <c r="P44" s="182">
        <f>IF('Indicator Data'!BR44="No data","x",ROUND(IF('Indicator Data'!BR44&gt;P$3,0,IF('Indicator Data'!BR44&lt;P$4,10,(P$3-'Indicator Data'!BR44)/(P$3-P$4)*10)),1))</f>
        <v>8.8000000000000007</v>
      </c>
      <c r="Q44" s="182">
        <f>IF('Indicator Data'!BS44="No data","x",ROUND(IF('Indicator Data'!BS44&gt;Q$3,0,IF('Indicator Data'!BS44&lt;Q$4,10,(Q$3-'Indicator Data'!BS44)/(Q$3-Q$4)*10)),1))</f>
        <v>10</v>
      </c>
      <c r="R44" s="183">
        <f t="shared" si="7"/>
        <v>9.4</v>
      </c>
      <c r="S44" s="182">
        <f>IF('Indicator Data'!BT44="No data","x",ROUND(IF('Indicator Data'!BT44&gt;S$3,0,IF('Indicator Data'!BT44&lt;S$4,10,(S$3-'Indicator Data'!BT44)/(S$3-S$4)*10)),1))</f>
        <v>9.8000000000000007</v>
      </c>
      <c r="T44" s="187">
        <f>IF('Indicator Data'!BU44="No data","x",ROUND(IF('Indicator Data'!BU44&gt;T$3,0,IF('Indicator Data'!BU44&lt;T$4,10,(T$3-'Indicator Data'!BU44)/(T$3-T$4)*10)),1))</f>
        <v>7.1</v>
      </c>
      <c r="U44" s="187" t="str">
        <f>IF('Indicator Data'!BV44="No data","x",ROUND(IF('Indicator Data'!BV44&gt;U$3,0,IF('Indicator Data'!BV44&lt;U$4,10,(U$3-'Indicator Data'!BV44)/(U$3-U$4)*10)),1))</f>
        <v>x</v>
      </c>
      <c r="V44" s="187">
        <f>IF('Indicator Data'!BW44="No data","x",ROUND(IF('Indicator Data'!BW44&gt;V$3,0,IF('Indicator Data'!BW44&lt;V$4,10,(V$3-'Indicator Data'!BW44)/(V$3-V$4)*10)),1))</f>
        <v>6.9</v>
      </c>
      <c r="W44" s="182">
        <f t="shared" si="8"/>
        <v>7</v>
      </c>
      <c r="X44" s="182">
        <f>IF('Indicator Data'!BX44="No data","x",ROUND(IF('Indicator Data'!BX44&gt;X$3,0,IF('Indicator Data'!BX44&lt;X$4,10,(X$3-'Indicator Data'!BX44)/(X$3-X$4)*10)),1))</f>
        <v>10</v>
      </c>
      <c r="Y44" s="182">
        <f>IF('Indicator Data'!BY44="No data","x",ROUND(IF('Indicator Data'!BY44&gt;Y$3,10,IF('Indicator Data'!BY44&lt;Y$4,0,10-(Y$3-'Indicator Data'!BY44)/(Y$3-Y$4)*10)),1))</f>
        <v>5.3</v>
      </c>
      <c r="Z44" s="183">
        <f t="shared" si="10"/>
        <v>8</v>
      </c>
      <c r="AA44" s="184">
        <f t="shared" si="11"/>
        <v>8.3000000000000007</v>
      </c>
      <c r="AB44" s="57"/>
    </row>
    <row r="45" spans="1:28" s="2" customFormat="1">
      <c r="A45" s="110" t="str">
        <f>'Indicator Data'!A45</f>
        <v>Costa Rica</v>
      </c>
      <c r="B45" s="185" t="str">
        <f>'Indicator Data'!B45</f>
        <v>CRI</v>
      </c>
      <c r="C45" s="182">
        <f>IF('Indicator Data'!BJ45="No data","x",ROUND(IF('Indicator Data'!BJ45&gt;C$3,0,IF('Indicator Data'!BJ45&lt;C$4,10,(C$3-'Indicator Data'!BJ45)/(C$3-C$4)*10)),1))</f>
        <v>1.5</v>
      </c>
      <c r="D45" s="183">
        <f t="shared" si="3"/>
        <v>1.5</v>
      </c>
      <c r="E45" s="182">
        <f>IF('Indicator Data'!BL45="No data","x",ROUND(IF('Indicator Data'!BL45&gt;E$3,0,IF('Indicator Data'!BL45&lt;E$4,10,(E$3-'Indicator Data'!BL45)/(E$3-E$4)*10)),1))</f>
        <v>4.3</v>
      </c>
      <c r="F45" s="182">
        <f>IF('Indicator Data'!BK45="No data","x",ROUND(IF('Indicator Data'!BK45&gt;F$3,0,IF('Indicator Data'!BK45&lt;F$4,10,(F$3-'Indicator Data'!BK45)/(F$3-F$4)*10)),1))</f>
        <v>4.2</v>
      </c>
      <c r="G45" s="183">
        <f t="shared" si="4"/>
        <v>4.3</v>
      </c>
      <c r="H45" s="184">
        <f t="shared" si="5"/>
        <v>2.9</v>
      </c>
      <c r="I45" s="182">
        <f>IF('Indicator Data'!BN45="No data","x",ROUND(IF('Indicator Data'!BN45^2&gt;I$3,0,IF('Indicator Data'!BN45^2&lt;I$4,10,(I$3-'Indicator Data'!BN45^2)/(I$3-I$4)*10)),1))</f>
        <v>0.5</v>
      </c>
      <c r="J45" s="182">
        <f>IF(OR('Indicator Data'!BM45=0,'Indicator Data'!BM45="No data"),"x",ROUND(IF('Indicator Data'!BM45&gt;J$3,0,IF('Indicator Data'!BM45&lt;J$4,10,(J$3-'Indicator Data'!BM45)/(J$3-J$4)*10)),1))</f>
        <v>0</v>
      </c>
      <c r="K45" s="182">
        <f>IF('Indicator Data'!BO45="No data","x",ROUND(IF('Indicator Data'!BO45&gt;K$3,0,IF('Indicator Data'!BO45&lt;K$4,10,(K$3-'Indicator Data'!BO45)/(K$3-K$4)*10)),1))</f>
        <v>1.9</v>
      </c>
      <c r="L45" s="182">
        <f>IF('Indicator Data'!BP45="No data","x",ROUND(IF('Indicator Data'!BP45&gt;L$3,0,IF('Indicator Data'!BP45&lt;L$4,10,(L$3-'Indicator Data'!BP45)/(L$3-L$4)*10)),1))</f>
        <v>1.6</v>
      </c>
      <c r="M45" s="183">
        <f t="shared" si="6"/>
        <v>1</v>
      </c>
      <c r="N45" s="186">
        <f>IF('Indicator Data'!BQ45="No data","x",'Indicator Data'!BQ45/'Indicator Data'!CC45*100)</f>
        <v>45.045045045045043</v>
      </c>
      <c r="O45" s="182">
        <f t="shared" si="9"/>
        <v>5.6</v>
      </c>
      <c r="P45" s="182">
        <f>IF('Indicator Data'!BR45="No data","x",ROUND(IF('Indicator Data'!BR45&gt;P$3,0,IF('Indicator Data'!BR45&lt;P$4,10,(P$3-'Indicator Data'!BR45)/(P$3-P$4)*10)),1))</f>
        <v>0.2</v>
      </c>
      <c r="Q45" s="182">
        <f>IF('Indicator Data'!BS45="No data","x",ROUND(IF('Indicator Data'!BS45&gt;Q$3,0,IF('Indicator Data'!BS45&lt;Q$4,10,(Q$3-'Indicator Data'!BS45)/(Q$3-Q$4)*10)),1))</f>
        <v>0.1</v>
      </c>
      <c r="R45" s="183">
        <f t="shared" si="7"/>
        <v>2</v>
      </c>
      <c r="S45" s="182">
        <f>IF('Indicator Data'!BT45="No data","x",ROUND(IF('Indicator Data'!BT45&gt;S$3,0,IF('Indicator Data'!BT45&lt;S$4,10,(S$3-'Indicator Data'!BT45)/(S$3-S$4)*10)),1))</f>
        <v>7.1</v>
      </c>
      <c r="T45" s="187">
        <f>IF('Indicator Data'!BU45="No data","x",ROUND(IF('Indicator Data'!BU45&gt;T$3,0,IF('Indicator Data'!BU45&lt;T$4,10,(T$3-'Indicator Data'!BU45)/(T$3-T$4)*10)),1))</f>
        <v>0.7</v>
      </c>
      <c r="U45" s="187">
        <f>IF('Indicator Data'!BV45="No data","x",ROUND(IF('Indicator Data'!BV45&gt;U$3,0,IF('Indicator Data'!BV45&lt;U$4,10,(U$3-'Indicator Data'!BV45)/(U$3-U$4)*10)),1))</f>
        <v>1</v>
      </c>
      <c r="V45" s="187">
        <f>IF('Indicator Data'!BW45="No data","x",ROUND(IF('Indicator Data'!BW45&gt;V$3,0,IF('Indicator Data'!BW45&lt;V$4,10,(V$3-'Indicator Data'!BW45)/(V$3-V$4)*10)),1))</f>
        <v>0.7</v>
      </c>
      <c r="W45" s="182">
        <f t="shared" si="8"/>
        <v>0.79999999999999993</v>
      </c>
      <c r="X45" s="182">
        <f>IF('Indicator Data'!BX45="No data","x",ROUND(IF('Indicator Data'!BX45&gt;X$3,0,IF('Indicator Data'!BX45&lt;X$4,10,(X$3-'Indicator Data'!BX45)/(X$3-X$4)*10)),1))</f>
        <v>5.6</v>
      </c>
      <c r="Y45" s="182">
        <f>IF('Indicator Data'!BY45="No data","x",ROUND(IF('Indicator Data'!BY45&gt;Y$3,10,IF('Indicator Data'!BY45&lt;Y$4,0,10-(Y$3-'Indicator Data'!BY45)/(Y$3-Y$4)*10)),1))</f>
        <v>0.3</v>
      </c>
      <c r="Z45" s="183">
        <f t="shared" si="10"/>
        <v>3.5</v>
      </c>
      <c r="AA45" s="184">
        <f t="shared" si="11"/>
        <v>2.2000000000000002</v>
      </c>
      <c r="AB45" s="57"/>
    </row>
    <row r="46" spans="1:28" s="2" customFormat="1">
      <c r="A46" s="110" t="str">
        <f>'Indicator Data'!A46</f>
        <v>Côte d'Ivoire</v>
      </c>
      <c r="B46" s="185" t="str">
        <f>'Indicator Data'!B46</f>
        <v>CIV</v>
      </c>
      <c r="C46" s="182">
        <f>IF('Indicator Data'!BJ46="No data","x",ROUND(IF('Indicator Data'!BJ46&gt;C$3,0,IF('Indicator Data'!BJ46&lt;C$4,10,(C$3-'Indicator Data'!BJ46)/(C$3-C$4)*10)),1))</f>
        <v>7.8</v>
      </c>
      <c r="D46" s="183">
        <f t="shared" si="3"/>
        <v>7.8</v>
      </c>
      <c r="E46" s="182">
        <f>IF('Indicator Data'!BL46="No data","x",ROUND(IF('Indicator Data'!BL46&gt;E$3,0,IF('Indicator Data'!BL46&lt;E$4,10,(E$3-'Indicator Data'!BL46)/(E$3-E$4)*10)),1))</f>
        <v>6.4</v>
      </c>
      <c r="F46" s="182">
        <f>IF('Indicator Data'!BK46="No data","x",ROUND(IF('Indicator Data'!BK46&gt;F$3,0,IF('Indicator Data'!BK46&lt;F$4,10,(F$3-'Indicator Data'!BK46)/(F$3-F$4)*10)),1))</f>
        <v>6</v>
      </c>
      <c r="G46" s="183">
        <f t="shared" si="4"/>
        <v>6.2</v>
      </c>
      <c r="H46" s="184">
        <f t="shared" si="5"/>
        <v>7</v>
      </c>
      <c r="I46" s="182">
        <f>IF('Indicator Data'!BN46="No data","x",ROUND(IF('Indicator Data'!BN46^2&gt;I$3,0,IF('Indicator Data'!BN46^2&lt;I$4,10,(I$3-'Indicator Data'!BN46^2)/(I$3-I$4)*10)),1))</f>
        <v>8.5</v>
      </c>
      <c r="J46" s="182">
        <f>IF(OR('Indicator Data'!BM46=0,'Indicator Data'!BM46="No data"),"x",ROUND(IF('Indicator Data'!BM46&gt;J$3,0,IF('Indicator Data'!BM46&lt;J$4,10,(J$3-'Indicator Data'!BM46)/(J$3-J$4)*10)),1))</f>
        <v>3.1</v>
      </c>
      <c r="K46" s="182">
        <f>IF('Indicator Data'!BO46="No data","x",ROUND(IF('Indicator Data'!BO46&gt;K$3,0,IF('Indicator Data'!BO46&lt;K$4,10,(K$3-'Indicator Data'!BO46)/(K$3-K$4)*10)),1))</f>
        <v>6.4</v>
      </c>
      <c r="L46" s="182">
        <f>IF('Indicator Data'!BP46="No data","x",ROUND(IF('Indicator Data'!BP46&gt;L$3,0,IF('Indicator Data'!BP46&lt;L$4,10,(L$3-'Indicator Data'!BP46)/(L$3-L$4)*10)),1))</f>
        <v>2.8</v>
      </c>
      <c r="M46" s="183">
        <f t="shared" si="6"/>
        <v>5.2</v>
      </c>
      <c r="N46" s="186">
        <f>IF('Indicator Data'!BQ46="No data","x",'Indicator Data'!BQ46/'Indicator Data'!CC46*100)</f>
        <v>10.062893081761008</v>
      </c>
      <c r="O46" s="182">
        <f t="shared" si="9"/>
        <v>9.1</v>
      </c>
      <c r="P46" s="182">
        <f>IF('Indicator Data'!BR46="No data","x",ROUND(IF('Indicator Data'!BR46&gt;P$3,0,IF('Indicator Data'!BR46&lt;P$4,10,(P$3-'Indicator Data'!BR46)/(P$3-P$4)*10)),1))</f>
        <v>7.5</v>
      </c>
      <c r="Q46" s="182">
        <f>IF('Indicator Data'!BS46="No data","x",ROUND(IF('Indicator Data'!BS46&gt;Q$3,0,IF('Indicator Data'!BS46&lt;Q$4,10,(Q$3-'Indicator Data'!BS46)/(Q$3-Q$4)*10)),1))</f>
        <v>5.4</v>
      </c>
      <c r="R46" s="183">
        <f t="shared" si="7"/>
        <v>7.3</v>
      </c>
      <c r="S46" s="182">
        <f>IF('Indicator Data'!BT46="No data","x",ROUND(IF('Indicator Data'!BT46&gt;S$3,0,IF('Indicator Data'!BT46&lt;S$4,10,(S$3-'Indicator Data'!BT46)/(S$3-S$4)*10)),1))</f>
        <v>9.4</v>
      </c>
      <c r="T46" s="187">
        <f>IF('Indicator Data'!BU46="No data","x",ROUND(IF('Indicator Data'!BU46&gt;T$3,0,IF('Indicator Data'!BU46&lt;T$4,10,(T$3-'Indicator Data'!BU46)/(T$3-T$4)*10)),1))</f>
        <v>2.5</v>
      </c>
      <c r="U46" s="187" t="str">
        <f>IF('Indicator Data'!BV46="No data","x",ROUND(IF('Indicator Data'!BV46&gt;U$3,0,IF('Indicator Data'!BV46&lt;U$4,10,(U$3-'Indicator Data'!BV46)/(U$3-U$4)*10)),1))</f>
        <v>x</v>
      </c>
      <c r="V46" s="187">
        <f>IF('Indicator Data'!BW46="No data","x",ROUND(IF('Indicator Data'!BW46&gt;V$3,0,IF('Indicator Data'!BW46&lt;V$4,10,(V$3-'Indicator Data'!BW46)/(V$3-V$4)*10)),1))</f>
        <v>2.5</v>
      </c>
      <c r="W46" s="182">
        <f t="shared" si="8"/>
        <v>2.5</v>
      </c>
      <c r="X46" s="182">
        <f>IF('Indicator Data'!BX46="No data","x",ROUND(IF('Indicator Data'!BX46&gt;X$3,0,IF('Indicator Data'!BX46&lt;X$4,10,(X$3-'Indicator Data'!BX46)/(X$3-X$4)*10)),1))</f>
        <v>9.6</v>
      </c>
      <c r="Y46" s="182">
        <f>IF('Indicator Data'!BY46="No data","x",ROUND(IF('Indicator Data'!BY46&gt;Y$3,10,IF('Indicator Data'!BY46&lt;Y$4,0,10-(Y$3-'Indicator Data'!BY46)/(Y$3-Y$4)*10)),1))</f>
        <v>6.9</v>
      </c>
      <c r="Z46" s="183">
        <f t="shared" si="10"/>
        <v>7.1</v>
      </c>
      <c r="AA46" s="184">
        <f t="shared" si="11"/>
        <v>6.5</v>
      </c>
      <c r="AB46" s="57"/>
    </row>
    <row r="47" spans="1:28" s="2" customFormat="1">
      <c r="A47" s="110" t="str">
        <f>'Indicator Data'!A47</f>
        <v>Croatia</v>
      </c>
      <c r="B47" s="185" t="str">
        <f>'Indicator Data'!B47</f>
        <v>HRV</v>
      </c>
      <c r="C47" s="182">
        <f>IF('Indicator Data'!BJ47="No data","x",ROUND(IF('Indicator Data'!BJ47&gt;C$3,0,IF('Indicator Data'!BJ47&lt;C$4,10,(C$3-'Indicator Data'!BJ47)/(C$3-C$4)*10)),1))</f>
        <v>4.4000000000000004</v>
      </c>
      <c r="D47" s="183">
        <f t="shared" si="3"/>
        <v>4.4000000000000004</v>
      </c>
      <c r="E47" s="182">
        <f>IF('Indicator Data'!BL47="No data","x",ROUND(IF('Indicator Data'!BL47&gt;E$3,0,IF('Indicator Data'!BL47&lt;E$4,10,(E$3-'Indicator Data'!BL47)/(E$3-E$4)*10)),1))</f>
        <v>5.3</v>
      </c>
      <c r="F47" s="182">
        <f>IF('Indicator Data'!BK47="No data","x",ROUND(IF('Indicator Data'!BK47&gt;F$3,0,IF('Indicator Data'!BK47&lt;F$4,10,(F$3-'Indicator Data'!BK47)/(F$3-F$4)*10)),1))</f>
        <v>4.2</v>
      </c>
      <c r="G47" s="183">
        <f t="shared" si="4"/>
        <v>4.8</v>
      </c>
      <c r="H47" s="184">
        <f t="shared" si="5"/>
        <v>4.5999999999999996</v>
      </c>
      <c r="I47" s="182">
        <f>IF('Indicator Data'!BN47="No data","x",ROUND(IF('Indicator Data'!BN47^2&gt;I$3,0,IF('Indicator Data'!BN47^2&lt;I$4,10,(I$3-'Indicator Data'!BN47^2)/(I$3-I$4)*10)),1))</f>
        <v>0.2</v>
      </c>
      <c r="J47" s="182">
        <f>IF(OR('Indicator Data'!BM47=0,'Indicator Data'!BM47="No data"),"x",ROUND(IF('Indicator Data'!BM47&gt;J$3,0,IF('Indicator Data'!BM47&lt;J$4,10,(J$3-'Indicator Data'!BM47)/(J$3-J$4)*10)),1))</f>
        <v>0</v>
      </c>
      <c r="K47" s="182">
        <f>IF('Indicator Data'!BO47="No data","x",ROUND(IF('Indicator Data'!BO47&gt;K$3,0,IF('Indicator Data'!BO47&lt;K$4,10,(K$3-'Indicator Data'!BO47)/(K$3-K$4)*10)),1))</f>
        <v>2.1</v>
      </c>
      <c r="L47" s="182">
        <f>IF('Indicator Data'!BP47="No data","x",ROUND(IF('Indicator Data'!BP47&gt;L$3,0,IF('Indicator Data'!BP47&lt;L$4,10,(L$3-'Indicator Data'!BP47)/(L$3-L$4)*10)),1))</f>
        <v>4.8</v>
      </c>
      <c r="M47" s="183">
        <f t="shared" si="6"/>
        <v>1.8</v>
      </c>
      <c r="N47" s="186">
        <f>IF('Indicator Data'!BQ47="No data","x",'Indicator Data'!BQ47/'Indicator Data'!CC47*100)</f>
        <v>148.3202287348106</v>
      </c>
      <c r="O47" s="182">
        <f t="shared" si="9"/>
        <v>0</v>
      </c>
      <c r="P47" s="182">
        <f>IF('Indicator Data'!BR47="No data","x",ROUND(IF('Indicator Data'!BR47&gt;P$3,0,IF('Indicator Data'!BR47&lt;P$4,10,(P$3-'Indicator Data'!BR47)/(P$3-P$4)*10)),1))</f>
        <v>0.4</v>
      </c>
      <c r="Q47" s="182">
        <f>IF('Indicator Data'!BS47="No data","x",ROUND(IF('Indicator Data'!BS47&gt;Q$3,0,IF('Indicator Data'!BS47&lt;Q$4,10,(Q$3-'Indicator Data'!BS47)/(Q$3-Q$4)*10)),1))</f>
        <v>0.1</v>
      </c>
      <c r="R47" s="183">
        <f t="shared" si="7"/>
        <v>0.2</v>
      </c>
      <c r="S47" s="182">
        <f>IF('Indicator Data'!BT47="No data","x",ROUND(IF('Indicator Data'!BT47&gt;S$3,0,IF('Indicator Data'!BT47&lt;S$4,10,(S$3-'Indicator Data'!BT47)/(S$3-S$4)*10)),1))</f>
        <v>2.5</v>
      </c>
      <c r="T47" s="187">
        <f>IF('Indicator Data'!BU47="No data","x",ROUND(IF('Indicator Data'!BU47&gt;T$3,0,IF('Indicator Data'!BU47&lt;T$4,10,(T$3-'Indicator Data'!BU47)/(T$3-T$4)*10)),1))</f>
        <v>0.8</v>
      </c>
      <c r="U47" s="187">
        <f>IF('Indicator Data'!BV47="No data","x",ROUND(IF('Indicator Data'!BV47&gt;U$3,0,IF('Indicator Data'!BV47&lt;U$4,10,(U$3-'Indicator Data'!BV47)/(U$3-U$4)*10)),1))</f>
        <v>0.7</v>
      </c>
      <c r="V47" s="187" t="str">
        <f>IF('Indicator Data'!BW47="No data","x",ROUND(IF('Indicator Data'!BW47&gt;V$3,0,IF('Indicator Data'!BW47&lt;V$4,10,(V$3-'Indicator Data'!BW47)/(V$3-V$4)*10)),1))</f>
        <v>x</v>
      </c>
      <c r="W47" s="182">
        <f t="shared" si="8"/>
        <v>0.75</v>
      </c>
      <c r="X47" s="182">
        <f>IF('Indicator Data'!BX47="No data","x",ROUND(IF('Indicator Data'!BX47&gt;X$3,0,IF('Indicator Data'!BX47&lt;X$4,10,(X$3-'Indicator Data'!BX47)/(X$3-X$4)*10)),1))</f>
        <v>3.8</v>
      </c>
      <c r="Y47" s="182">
        <f>IF('Indicator Data'!BY47="No data","x",ROUND(IF('Indicator Data'!BY47&gt;Y$3,10,IF('Indicator Data'!BY47&lt;Y$4,0,10-(Y$3-'Indicator Data'!BY47)/(Y$3-Y$4)*10)),1))</f>
        <v>0.1</v>
      </c>
      <c r="Z47" s="183">
        <f t="shared" si="10"/>
        <v>1.8</v>
      </c>
      <c r="AA47" s="184">
        <f t="shared" si="11"/>
        <v>1.3</v>
      </c>
      <c r="AB47" s="57"/>
    </row>
    <row r="48" spans="1:28" s="2" customFormat="1">
      <c r="A48" s="110" t="str">
        <f>'Indicator Data'!A48</f>
        <v>Cuba</v>
      </c>
      <c r="B48" s="185" t="str">
        <f>'Indicator Data'!B48</f>
        <v>CUB</v>
      </c>
      <c r="C48" s="182">
        <f>IF('Indicator Data'!BJ48="No data","x",ROUND(IF('Indicator Data'!BJ48&gt;C$3,0,IF('Indicator Data'!BJ48&lt;C$4,10,(C$3-'Indicator Data'!BJ48)/(C$3-C$4)*10)),1))</f>
        <v>2.5</v>
      </c>
      <c r="D48" s="183">
        <f t="shared" si="3"/>
        <v>2.5</v>
      </c>
      <c r="E48" s="182">
        <f>IF('Indicator Data'!BL48="No data","x",ROUND(IF('Indicator Data'!BL48&gt;E$3,0,IF('Indicator Data'!BL48&lt;E$4,10,(E$3-'Indicator Data'!BL48)/(E$3-E$4)*10)),1))</f>
        <v>5.3</v>
      </c>
      <c r="F48" s="182">
        <f>IF('Indicator Data'!BK48="No data","x",ROUND(IF('Indicator Data'!BK48&gt;F$3,0,IF('Indicator Data'!BK48&lt;F$4,10,(F$3-'Indicator Data'!BK48)/(F$3-F$4)*10)),1))</f>
        <v>5.3</v>
      </c>
      <c r="G48" s="183">
        <f t="shared" si="4"/>
        <v>5.3</v>
      </c>
      <c r="H48" s="184">
        <f t="shared" si="5"/>
        <v>3.9</v>
      </c>
      <c r="I48" s="182">
        <f>IF('Indicator Data'!BN48="No data","x",ROUND(IF('Indicator Data'!BN48^2&gt;I$3,0,IF('Indicator Data'!BN48^2&lt;I$4,10,(I$3-'Indicator Data'!BN48^2)/(I$3-I$4)*10)),1))</f>
        <v>0.1</v>
      </c>
      <c r="J48" s="182">
        <f>IF(OR('Indicator Data'!BM48=0,'Indicator Data'!BM48="No data"),"x",ROUND(IF('Indicator Data'!BM48&gt;J$3,0,IF('Indicator Data'!BM48&lt;J$4,10,(J$3-'Indicator Data'!BM48)/(J$3-J$4)*10)),1))</f>
        <v>0</v>
      </c>
      <c r="K48" s="182">
        <f>IF('Indicator Data'!BO48="No data","x",ROUND(IF('Indicator Data'!BO48&gt;K$3,0,IF('Indicator Data'!BO48&lt;K$4,10,(K$3-'Indicator Data'!BO48)/(K$3-K$4)*10)),1))</f>
        <v>3.8</v>
      </c>
      <c r="L48" s="182">
        <f>IF('Indicator Data'!BP48="No data","x",ROUND(IF('Indicator Data'!BP48&gt;L$3,0,IF('Indicator Data'!BP48&lt;L$4,10,(L$3-'Indicator Data'!BP48)/(L$3-L$4)*10)),1))</f>
        <v>7.5</v>
      </c>
      <c r="M48" s="183">
        <f t="shared" si="6"/>
        <v>2.9</v>
      </c>
      <c r="N48" s="186">
        <f>IF('Indicator Data'!BQ48="No data","x",'Indicator Data'!BQ48/'Indicator Data'!CC48*100)</f>
        <v>62.94626080420894</v>
      </c>
      <c r="O48" s="182">
        <f t="shared" si="9"/>
        <v>3.7</v>
      </c>
      <c r="P48" s="182">
        <f>IF('Indicator Data'!BR48="No data","x",ROUND(IF('Indicator Data'!BR48&gt;P$3,0,IF('Indicator Data'!BR48&lt;P$4,10,(P$3-'Indicator Data'!BR48)/(P$3-P$4)*10)),1))</f>
        <v>0.8</v>
      </c>
      <c r="Q48" s="182">
        <f>IF('Indicator Data'!BS48="No data","x",ROUND(IF('Indicator Data'!BS48&gt;Q$3,0,IF('Indicator Data'!BS48&lt;Q$4,10,(Q$3-'Indicator Data'!BS48)/(Q$3-Q$4)*10)),1))</f>
        <v>0.9</v>
      </c>
      <c r="R48" s="183">
        <f t="shared" si="7"/>
        <v>1.8</v>
      </c>
      <c r="S48" s="182">
        <f>IF('Indicator Data'!BT48="No data","x",ROUND(IF('Indicator Data'!BT48&gt;S$3,0,IF('Indicator Data'!BT48&lt;S$4,10,(S$3-'Indicator Data'!BT48)/(S$3-S$4)*10)),1))</f>
        <v>0</v>
      </c>
      <c r="T48" s="187">
        <f>IF('Indicator Data'!BU48="No data","x",ROUND(IF('Indicator Data'!BU48&gt;T$3,0,IF('Indicator Data'!BU48&lt;T$4,10,(T$3-'Indicator Data'!BU48)/(T$3-T$4)*10)),1))</f>
        <v>0</v>
      </c>
      <c r="U48" s="187">
        <f>IF('Indicator Data'!BV48="No data","x",ROUND(IF('Indicator Data'!BV48&gt;U$3,0,IF('Indicator Data'!BV48&lt;U$4,10,(U$3-'Indicator Data'!BV48)/(U$3-U$4)*10)),1))</f>
        <v>0</v>
      </c>
      <c r="V48" s="187" t="str">
        <f>IF('Indicator Data'!BW48="No data","x",ROUND(IF('Indicator Data'!BW48&gt;V$3,0,IF('Indicator Data'!BW48&lt;V$4,10,(V$3-'Indicator Data'!BW48)/(V$3-V$4)*10)),1))</f>
        <v>x</v>
      </c>
      <c r="W48" s="182">
        <f t="shared" si="8"/>
        <v>0</v>
      </c>
      <c r="X48" s="182">
        <f>IF('Indicator Data'!BX48="No data","x",ROUND(IF('Indicator Data'!BX48&gt;X$3,0,IF('Indicator Data'!BX48&lt;X$4,10,(X$3-'Indicator Data'!BX48)/(X$3-X$4)*10)),1))</f>
        <v>1.6</v>
      </c>
      <c r="Y48" s="182">
        <f>IF('Indicator Data'!BY48="No data","x",ROUND(IF('Indicator Data'!BY48&gt;Y$3,10,IF('Indicator Data'!BY48&lt;Y$4,0,10-(Y$3-'Indicator Data'!BY48)/(Y$3-Y$4)*10)),1))</f>
        <v>0.4</v>
      </c>
      <c r="Z48" s="183">
        <f t="shared" si="10"/>
        <v>0.5</v>
      </c>
      <c r="AA48" s="184">
        <f t="shared" si="11"/>
        <v>1.7</v>
      </c>
      <c r="AB48" s="57"/>
    </row>
    <row r="49" spans="1:28" s="2" customFormat="1">
      <c r="A49" s="110" t="str">
        <f>'Indicator Data'!A49</f>
        <v>Cyprus</v>
      </c>
      <c r="B49" s="185" t="str">
        <f>'Indicator Data'!B49</f>
        <v>CYP</v>
      </c>
      <c r="C49" s="182" t="str">
        <f>IF('Indicator Data'!BJ49="No data","x",ROUND(IF('Indicator Data'!BJ49&gt;C$3,0,IF('Indicator Data'!BJ49&lt;C$4,10,(C$3-'Indicator Data'!BJ49)/(C$3-C$4)*10)),1))</f>
        <v>x</v>
      </c>
      <c r="D49" s="183" t="str">
        <f t="shared" si="3"/>
        <v>x</v>
      </c>
      <c r="E49" s="182">
        <f>IF('Indicator Data'!BL49="No data","x",ROUND(IF('Indicator Data'!BL49&gt;E$3,0,IF('Indicator Data'!BL49&lt;E$4,10,(E$3-'Indicator Data'!BL49)/(E$3-E$4)*10)),1))</f>
        <v>4.3</v>
      </c>
      <c r="F49" s="182">
        <f>IF('Indicator Data'!BK49="No data","x",ROUND(IF('Indicator Data'!BK49&gt;F$3,0,IF('Indicator Data'!BK49&lt;F$4,10,(F$3-'Indicator Data'!BK49)/(F$3-F$4)*10)),1))</f>
        <v>3</v>
      </c>
      <c r="G49" s="183">
        <f t="shared" si="4"/>
        <v>3.7</v>
      </c>
      <c r="H49" s="184">
        <f t="shared" si="5"/>
        <v>3.7</v>
      </c>
      <c r="I49" s="182">
        <f>IF('Indicator Data'!BN49="No data","x",ROUND(IF('Indicator Data'!BN49^2&gt;I$3,0,IF('Indicator Data'!BN49^2&lt;I$4,10,(I$3-'Indicator Data'!BN49^2)/(I$3-I$4)*10)),1))</f>
        <v>0.3</v>
      </c>
      <c r="J49" s="182">
        <f>IF(OR('Indicator Data'!BM49=0,'Indicator Data'!BM49="No data"),"x",ROUND(IF('Indicator Data'!BM49&gt;J$3,0,IF('Indicator Data'!BM49&lt;J$4,10,(J$3-'Indicator Data'!BM49)/(J$3-J$4)*10)),1))</f>
        <v>0</v>
      </c>
      <c r="K49" s="182">
        <f>IF('Indicator Data'!BO49="No data","x",ROUND(IF('Indicator Data'!BO49&gt;K$3,0,IF('Indicator Data'!BO49&lt;K$4,10,(K$3-'Indicator Data'!BO49)/(K$3-K$4)*10)),1))</f>
        <v>1.4</v>
      </c>
      <c r="L49" s="182">
        <f>IF('Indicator Data'!BP49="No data","x",ROUND(IF('Indicator Data'!BP49&gt;L$3,0,IF('Indicator Data'!BP49&lt;L$4,10,(L$3-'Indicator Data'!BP49)/(L$3-L$4)*10)),1))</f>
        <v>2.9</v>
      </c>
      <c r="M49" s="183">
        <f t="shared" si="6"/>
        <v>1.2</v>
      </c>
      <c r="N49" s="186">
        <f>IF('Indicator Data'!BQ49="No data","x",'Indicator Data'!BQ49/'Indicator Data'!CC49*100)</f>
        <v>205.62770562770564</v>
      </c>
      <c r="O49" s="182">
        <f t="shared" si="9"/>
        <v>0</v>
      </c>
      <c r="P49" s="182">
        <f>IF('Indicator Data'!BR49="No data","x",ROUND(IF('Indicator Data'!BR49&gt;P$3,0,IF('Indicator Data'!BR49&lt;P$4,10,(P$3-'Indicator Data'!BR49)/(P$3-P$4)*10)),1))</f>
        <v>0.1</v>
      </c>
      <c r="Q49" s="182">
        <f>IF('Indicator Data'!BS49="No data","x",ROUND(IF('Indicator Data'!BS49&gt;Q$3,0,IF('Indicator Data'!BS49&lt;Q$4,10,(Q$3-'Indicator Data'!BS49)/(Q$3-Q$4)*10)),1))</f>
        <v>0.1</v>
      </c>
      <c r="R49" s="183">
        <f t="shared" si="7"/>
        <v>0.1</v>
      </c>
      <c r="S49" s="182">
        <f>IF('Indicator Data'!BT49="No data","x",ROUND(IF('Indicator Data'!BT49&gt;S$3,0,IF('Indicator Data'!BT49&lt;S$4,10,(S$3-'Indicator Data'!BT49)/(S$3-S$4)*10)),1))</f>
        <v>5.0999999999999996</v>
      </c>
      <c r="T49" s="187">
        <f>IF('Indicator Data'!BU49="No data","x",ROUND(IF('Indicator Data'!BU49&gt;T$3,0,IF('Indicator Data'!BU49&lt;T$4,10,(T$3-'Indicator Data'!BU49)/(T$3-T$4)*10)),1))</f>
        <v>0.5</v>
      </c>
      <c r="U49" s="187">
        <f>IF('Indicator Data'!BV49="No data","x",ROUND(IF('Indicator Data'!BV49&gt;U$3,0,IF('Indicator Data'!BV49&lt;U$4,10,(U$3-'Indicator Data'!BV49)/(U$3-U$4)*10)),1))</f>
        <v>1.9</v>
      </c>
      <c r="V49" s="187">
        <f>IF('Indicator Data'!BW49="No data","x",ROUND(IF('Indicator Data'!BW49&gt;V$3,0,IF('Indicator Data'!BW49&lt;V$4,10,(V$3-'Indicator Data'!BW49)/(V$3-V$4)*10)),1))</f>
        <v>3.1</v>
      </c>
      <c r="W49" s="182">
        <f t="shared" si="8"/>
        <v>1.8333333333333333</v>
      </c>
      <c r="X49" s="182">
        <f>IF('Indicator Data'!BX49="No data","x",ROUND(IF('Indicator Data'!BX49&gt;X$3,0,IF('Indicator Data'!BX49&lt;X$4,10,(X$3-'Indicator Data'!BX49)/(X$3-X$4)*10)),1))</f>
        <v>1.3</v>
      </c>
      <c r="Y49" s="182">
        <f>IF('Indicator Data'!BY49="No data","x",ROUND(IF('Indicator Data'!BY49&gt;Y$3,10,IF('Indicator Data'!BY49&lt;Y$4,0,10-(Y$3-'Indicator Data'!BY49)/(Y$3-Y$4)*10)),1))</f>
        <v>0.1</v>
      </c>
      <c r="Z49" s="183">
        <f t="shared" si="10"/>
        <v>2.1</v>
      </c>
      <c r="AA49" s="184">
        <f t="shared" si="11"/>
        <v>1.1000000000000001</v>
      </c>
      <c r="AB49" s="57"/>
    </row>
    <row r="50" spans="1:28" s="2" customFormat="1">
      <c r="A50" s="110" t="str">
        <f>'Indicator Data'!A50</f>
        <v>Czech Republic</v>
      </c>
      <c r="B50" s="185" t="str">
        <f>'Indicator Data'!B50</f>
        <v>CZE</v>
      </c>
      <c r="C50" s="182">
        <f>IF('Indicator Data'!BJ50="No data","x",ROUND(IF('Indicator Data'!BJ50&gt;C$3,0,IF('Indicator Data'!BJ50&lt;C$4,10,(C$3-'Indicator Data'!BJ50)/(C$3-C$4)*10)),1))</f>
        <v>2.5</v>
      </c>
      <c r="D50" s="183">
        <f t="shared" si="3"/>
        <v>2.5</v>
      </c>
      <c r="E50" s="182">
        <f>IF('Indicator Data'!BL50="No data","x",ROUND(IF('Indicator Data'!BL50&gt;E$3,0,IF('Indicator Data'!BL50&lt;E$4,10,(E$3-'Indicator Data'!BL50)/(E$3-E$4)*10)),1))</f>
        <v>4.5999999999999996</v>
      </c>
      <c r="F50" s="182">
        <f>IF('Indicator Data'!BK50="No data","x",ROUND(IF('Indicator Data'!BK50&gt;F$3,0,IF('Indicator Data'!BK50&lt;F$4,10,(F$3-'Indicator Data'!BK50)/(F$3-F$4)*10)),1))</f>
        <v>3.2</v>
      </c>
      <c r="G50" s="183">
        <f t="shared" si="4"/>
        <v>3.9</v>
      </c>
      <c r="H50" s="184">
        <f t="shared" si="5"/>
        <v>3.2</v>
      </c>
      <c r="I50" s="182">
        <f>IF('Indicator Data'!BN50="No data","x",ROUND(IF('Indicator Data'!BN50^2&gt;I$3,0,IF('Indicator Data'!BN50^2&lt;I$4,10,(I$3-'Indicator Data'!BN50^2)/(I$3-I$4)*10)),1))</f>
        <v>0</v>
      </c>
      <c r="J50" s="182">
        <f>IF(OR('Indicator Data'!BM50=0,'Indicator Data'!BM50="No data"),"x",ROUND(IF('Indicator Data'!BM50&gt;J$3,0,IF('Indicator Data'!BM50&lt;J$4,10,(J$3-'Indicator Data'!BM50)/(J$3-J$4)*10)),1))</f>
        <v>0</v>
      </c>
      <c r="K50" s="182">
        <f>IF('Indicator Data'!BO50="No data","x",ROUND(IF('Indicator Data'!BO50&gt;K$3,0,IF('Indicator Data'!BO50&lt;K$4,10,(K$3-'Indicator Data'!BO50)/(K$3-K$4)*10)),1))</f>
        <v>1.9</v>
      </c>
      <c r="L50" s="182">
        <f>IF('Indicator Data'!BP50="No data","x",ROUND(IF('Indicator Data'!BP50&gt;L$3,0,IF('Indicator Data'!BP50&lt;L$4,10,(L$3-'Indicator Data'!BP50)/(L$3-L$4)*10)),1))</f>
        <v>4</v>
      </c>
      <c r="M50" s="183">
        <f t="shared" si="6"/>
        <v>1.5</v>
      </c>
      <c r="N50" s="186">
        <f>IF('Indicator Data'!BQ50="No data","x",'Indicator Data'!BQ50/'Indicator Data'!CC50*100)</f>
        <v>271.87985499741069</v>
      </c>
      <c r="O50" s="182">
        <f t="shared" si="9"/>
        <v>0</v>
      </c>
      <c r="P50" s="182">
        <f>IF('Indicator Data'!BR50="No data","x",ROUND(IF('Indicator Data'!BR50&gt;P$3,0,IF('Indicator Data'!BR50&lt;P$4,10,(P$3-'Indicator Data'!BR50)/(P$3-P$4)*10)),1))</f>
        <v>0.1</v>
      </c>
      <c r="Q50" s="182">
        <f>IF('Indicator Data'!BS50="No data","x",ROUND(IF('Indicator Data'!BS50&gt;Q$3,0,IF('Indicator Data'!BS50&lt;Q$4,10,(Q$3-'Indicator Data'!BS50)/(Q$3-Q$4)*10)),1))</f>
        <v>0</v>
      </c>
      <c r="R50" s="183">
        <f t="shared" si="7"/>
        <v>0</v>
      </c>
      <c r="S50" s="182">
        <f>IF('Indicator Data'!BT50="No data","x",ROUND(IF('Indicator Data'!BT50&gt;S$3,0,IF('Indicator Data'!BT50&lt;S$4,10,(S$3-'Indicator Data'!BT50)/(S$3-S$4)*10)),1))</f>
        <v>0</v>
      </c>
      <c r="T50" s="187">
        <f>IF('Indicator Data'!BU50="No data","x",ROUND(IF('Indicator Data'!BU50&gt;T$3,0,IF('Indicator Data'!BU50&lt;T$4,10,(T$3-'Indicator Data'!BU50)/(T$3-T$4)*10)),1))</f>
        <v>0.3</v>
      </c>
      <c r="U50" s="187">
        <f>IF('Indicator Data'!BV50="No data","x",ROUND(IF('Indicator Data'!BV50&gt;U$3,0,IF('Indicator Data'!BV50&lt;U$4,10,(U$3-'Indicator Data'!BV50)/(U$3-U$4)*10)),1))</f>
        <v>2.5</v>
      </c>
      <c r="V50" s="187" t="str">
        <f>IF('Indicator Data'!BW50="No data","x",ROUND(IF('Indicator Data'!BW50&gt;V$3,0,IF('Indicator Data'!BW50&lt;V$4,10,(V$3-'Indicator Data'!BW50)/(V$3-V$4)*10)),1))</f>
        <v>x</v>
      </c>
      <c r="W50" s="182">
        <f t="shared" si="8"/>
        <v>1.4</v>
      </c>
      <c r="X50" s="182">
        <f>IF('Indicator Data'!BX50="No data","x",ROUND(IF('Indicator Data'!BX50&gt;X$3,0,IF('Indicator Data'!BX50&lt;X$4,10,(X$3-'Indicator Data'!BX50)/(X$3-X$4)*10)),1))</f>
        <v>0</v>
      </c>
      <c r="Y50" s="182">
        <f>IF('Indicator Data'!BY50="No data","x",ROUND(IF('Indicator Data'!BY50&gt;Y$3,10,IF('Indicator Data'!BY50&lt;Y$4,0,10-(Y$3-'Indicator Data'!BY50)/(Y$3-Y$4)*10)),1))</f>
        <v>0</v>
      </c>
      <c r="Z50" s="183">
        <f t="shared" si="10"/>
        <v>0.4</v>
      </c>
      <c r="AA50" s="184">
        <f t="shared" si="11"/>
        <v>0.6</v>
      </c>
      <c r="AB50" s="57"/>
    </row>
    <row r="51" spans="1:28" s="2" customFormat="1">
      <c r="A51" s="110" t="str">
        <f>'Indicator Data'!A51</f>
        <v>Denmark</v>
      </c>
      <c r="B51" s="185" t="str">
        <f>'Indicator Data'!B51</f>
        <v>DNK</v>
      </c>
      <c r="C51" s="182">
        <f>IF('Indicator Data'!BJ51="No data","x",ROUND(IF('Indicator Data'!BJ51&gt;C$3,0,IF('Indicator Data'!BJ51&lt;C$4,10,(C$3-'Indicator Data'!BJ51)/(C$3-C$4)*10)),1))</f>
        <v>2.7</v>
      </c>
      <c r="D51" s="183">
        <f t="shared" si="3"/>
        <v>2.7</v>
      </c>
      <c r="E51" s="182">
        <f>IF('Indicator Data'!BL51="No data","x",ROUND(IF('Indicator Data'!BL51&gt;E$3,0,IF('Indicator Data'!BL51&lt;E$4,10,(E$3-'Indicator Data'!BL51)/(E$3-E$4)*10)),1))</f>
        <v>1.2</v>
      </c>
      <c r="F51" s="182">
        <f>IF('Indicator Data'!BK51="No data","x",ROUND(IF('Indicator Data'!BK51&gt;F$3,0,IF('Indicator Data'!BK51&lt;F$4,10,(F$3-'Indicator Data'!BK51)/(F$3-F$4)*10)),1))</f>
        <v>1.1000000000000001</v>
      </c>
      <c r="G51" s="183">
        <f t="shared" si="4"/>
        <v>1.2</v>
      </c>
      <c r="H51" s="184">
        <f t="shared" si="5"/>
        <v>2</v>
      </c>
      <c r="I51" s="182" t="str">
        <f>IF('Indicator Data'!BN51="No data","x",ROUND(IF('Indicator Data'!BN51^2&gt;I$3,0,IF('Indicator Data'!BN51^2&lt;I$4,10,(I$3-'Indicator Data'!BN51^2)/(I$3-I$4)*10)),1))</f>
        <v>x</v>
      </c>
      <c r="J51" s="182">
        <f>IF(OR('Indicator Data'!BM51=0,'Indicator Data'!BM51="No data"),"x",ROUND(IF('Indicator Data'!BM51&gt;J$3,0,IF('Indicator Data'!BM51&lt;J$4,10,(J$3-'Indicator Data'!BM51)/(J$3-J$4)*10)),1))</f>
        <v>0</v>
      </c>
      <c r="K51" s="182">
        <f>IF('Indicator Data'!BO51="No data","x",ROUND(IF('Indicator Data'!BO51&gt;K$3,0,IF('Indicator Data'!BO51&lt;K$4,10,(K$3-'Indicator Data'!BO51)/(K$3-K$4)*10)),1))</f>
        <v>0.2</v>
      </c>
      <c r="L51" s="182">
        <f>IF('Indicator Data'!BP51="No data","x",ROUND(IF('Indicator Data'!BP51&gt;L$3,0,IF('Indicator Data'!BP51&lt;L$4,10,(L$3-'Indicator Data'!BP51)/(L$3-L$4)*10)),1))</f>
        <v>3.8</v>
      </c>
      <c r="M51" s="183">
        <f t="shared" si="6"/>
        <v>1.3</v>
      </c>
      <c r="N51" s="186">
        <f>IF('Indicator Data'!BQ51="No data","x",'Indicator Data'!BQ51/'Indicator Data'!CC51*100)</f>
        <v>353.5234503888758</v>
      </c>
      <c r="O51" s="182">
        <f t="shared" si="9"/>
        <v>0</v>
      </c>
      <c r="P51" s="182">
        <f>IF('Indicator Data'!BR51="No data","x",ROUND(IF('Indicator Data'!BR51&gt;P$3,0,IF('Indicator Data'!BR51&lt;P$4,10,(P$3-'Indicator Data'!BR51)/(P$3-P$4)*10)),1))</f>
        <v>0</v>
      </c>
      <c r="Q51" s="182">
        <f>IF('Indicator Data'!BS51="No data","x",ROUND(IF('Indicator Data'!BS51&gt;Q$3,0,IF('Indicator Data'!BS51&lt;Q$4,10,(Q$3-'Indicator Data'!BS51)/(Q$3-Q$4)*10)),1))</f>
        <v>0</v>
      </c>
      <c r="R51" s="183">
        <f t="shared" si="7"/>
        <v>0</v>
      </c>
      <c r="S51" s="182">
        <f>IF('Indicator Data'!BT51="No data","x",ROUND(IF('Indicator Data'!BT51&gt;S$3,0,IF('Indicator Data'!BT51&lt;S$4,10,(S$3-'Indicator Data'!BT51)/(S$3-S$4)*10)),1))</f>
        <v>0</v>
      </c>
      <c r="T51" s="187">
        <f>IF('Indicator Data'!BU51="No data","x",ROUND(IF('Indicator Data'!BU51&gt;T$3,0,IF('Indicator Data'!BU51&lt;T$4,10,(T$3-'Indicator Data'!BU51)/(T$3-T$4)*10)),1))</f>
        <v>0.3</v>
      </c>
      <c r="U51" s="187">
        <f>IF('Indicator Data'!BV51="No data","x",ROUND(IF('Indicator Data'!BV51&gt;U$3,0,IF('Indicator Data'!BV51&lt;U$4,10,(U$3-'Indicator Data'!BV51)/(U$3-U$4)*10)),1))</f>
        <v>1.5</v>
      </c>
      <c r="V51" s="187">
        <f>IF('Indicator Data'!BW51="No data","x",ROUND(IF('Indicator Data'!BW51&gt;V$3,0,IF('Indicator Data'!BW51&lt;V$4,10,(V$3-'Indicator Data'!BW51)/(V$3-V$4)*10)),1))</f>
        <v>0.3</v>
      </c>
      <c r="W51" s="182">
        <f t="shared" si="8"/>
        <v>0.70000000000000007</v>
      </c>
      <c r="X51" s="182">
        <f>IF('Indicator Data'!BX51="No data","x",ROUND(IF('Indicator Data'!BX51&gt;X$3,0,IF('Indicator Data'!BX51&lt;X$4,10,(X$3-'Indicator Data'!BX51)/(X$3-X$4)*10)),1))</f>
        <v>0</v>
      </c>
      <c r="Y51" s="182">
        <f>IF('Indicator Data'!BY51="No data","x",ROUND(IF('Indicator Data'!BY51&gt;Y$3,10,IF('Indicator Data'!BY51&lt;Y$4,0,10-(Y$3-'Indicator Data'!BY51)/(Y$3-Y$4)*10)),1))</f>
        <v>0</v>
      </c>
      <c r="Z51" s="183">
        <f t="shared" si="10"/>
        <v>0.2</v>
      </c>
      <c r="AA51" s="184">
        <f t="shared" si="11"/>
        <v>0.5</v>
      </c>
      <c r="AB51" s="57"/>
    </row>
    <row r="52" spans="1:28" s="2" customFormat="1">
      <c r="A52" s="110" t="str">
        <f>'Indicator Data'!A52</f>
        <v>Djibouti</v>
      </c>
      <c r="B52" s="185" t="str">
        <f>'Indicator Data'!B52</f>
        <v>DJI</v>
      </c>
      <c r="C52" s="182">
        <f>IF('Indicator Data'!BJ52="No data","x",ROUND(IF('Indicator Data'!BJ52&gt;C$3,0,IF('Indicator Data'!BJ52&lt;C$4,10,(C$3-'Indicator Data'!BJ52)/(C$3-C$4)*10)),1))</f>
        <v>5.5</v>
      </c>
      <c r="D52" s="183">
        <f t="shared" si="3"/>
        <v>5.5</v>
      </c>
      <c r="E52" s="182">
        <f>IF('Indicator Data'!BL52="No data","x",ROUND(IF('Indicator Data'!BL52&gt;E$3,0,IF('Indicator Data'!BL52&lt;E$4,10,(E$3-'Indicator Data'!BL52)/(E$3-E$4)*10)),1))</f>
        <v>7.3</v>
      </c>
      <c r="F52" s="182">
        <f>IF('Indicator Data'!BK52="No data","x",ROUND(IF('Indicator Data'!BK52&gt;F$3,0,IF('Indicator Data'!BK52&lt;F$4,10,(F$3-'Indicator Data'!BK52)/(F$3-F$4)*10)),1))</f>
        <v>6.4</v>
      </c>
      <c r="G52" s="183">
        <f t="shared" si="4"/>
        <v>6.9</v>
      </c>
      <c r="H52" s="184">
        <f t="shared" si="5"/>
        <v>6.2</v>
      </c>
      <c r="I52" s="182" t="str">
        <f>IF('Indicator Data'!BN52="No data","x",ROUND(IF('Indicator Data'!BN52^2&gt;I$3,0,IF('Indicator Data'!BN52^2&lt;I$4,10,(I$3-'Indicator Data'!BN52^2)/(I$3-I$4)*10)),1))</f>
        <v>x</v>
      </c>
      <c r="J52" s="182">
        <f>IF(OR('Indicator Data'!BM52=0,'Indicator Data'!BM52="No data"),"x",ROUND(IF('Indicator Data'!BM52&gt;J$3,0,IF('Indicator Data'!BM52&lt;J$4,10,(J$3-'Indicator Data'!BM52)/(J$3-J$4)*10)),1))</f>
        <v>3.9</v>
      </c>
      <c r="K52" s="182">
        <f>IF('Indicator Data'!BO52="No data","x",ROUND(IF('Indicator Data'!BO52&gt;K$3,0,IF('Indicator Data'!BO52&lt;K$4,10,(K$3-'Indicator Data'!BO52)/(K$3-K$4)*10)),1))</f>
        <v>4.4000000000000004</v>
      </c>
      <c r="L52" s="182">
        <f>IF('Indicator Data'!BP52="No data","x",ROUND(IF('Indicator Data'!BP52&gt;L$3,0,IF('Indicator Data'!BP52&lt;L$4,10,(L$3-'Indicator Data'!BP52)/(L$3-L$4)*10)),1))</f>
        <v>8.1</v>
      </c>
      <c r="M52" s="183">
        <f t="shared" si="6"/>
        <v>5.5</v>
      </c>
      <c r="N52" s="186">
        <f>IF('Indicator Data'!BQ52="No data","x",'Indicator Data'!BQ52/'Indicator Data'!CC52*100)</f>
        <v>11.216566005176878</v>
      </c>
      <c r="O52" s="182">
        <f t="shared" si="9"/>
        <v>9</v>
      </c>
      <c r="P52" s="182">
        <f>IF('Indicator Data'!BR52="No data","x",ROUND(IF('Indicator Data'!BR52&gt;P$3,0,IF('Indicator Data'!BR52&lt;P$4,10,(P$3-'Indicator Data'!BR52)/(P$3-P$4)*10)),1))</f>
        <v>4</v>
      </c>
      <c r="Q52" s="182">
        <f>IF('Indicator Data'!BS52="No data","x",ROUND(IF('Indicator Data'!BS52&gt;Q$3,0,IF('Indicator Data'!BS52&lt;Q$4,10,(Q$3-'Indicator Data'!BS52)/(Q$3-Q$4)*10)),1))</f>
        <v>4.9000000000000004</v>
      </c>
      <c r="R52" s="183">
        <f t="shared" si="7"/>
        <v>6</v>
      </c>
      <c r="S52" s="182">
        <f>IF('Indicator Data'!BT52="No data","x",ROUND(IF('Indicator Data'!BT52&gt;S$3,0,IF('Indicator Data'!BT52&lt;S$4,10,(S$3-'Indicator Data'!BT52)/(S$3-S$4)*10)),1))</f>
        <v>9.4</v>
      </c>
      <c r="T52" s="187">
        <f>IF('Indicator Data'!BU52="No data","x",ROUND(IF('Indicator Data'!BU52&gt;T$3,0,IF('Indicator Data'!BU52&lt;T$4,10,(T$3-'Indicator Data'!BU52)/(T$3-T$4)*10)),1))</f>
        <v>2.4</v>
      </c>
      <c r="U52" s="187">
        <f>IF('Indicator Data'!BV52="No data","x",ROUND(IF('Indicator Data'!BV52&gt;U$3,0,IF('Indicator Data'!BV52&lt;U$4,10,(U$3-'Indicator Data'!BV52)/(U$3-U$4)*10)),1))</f>
        <v>3.1</v>
      </c>
      <c r="V52" s="187">
        <f>IF('Indicator Data'!BW52="No data","x",ROUND(IF('Indicator Data'!BW52&gt;V$3,0,IF('Indicator Data'!BW52&lt;V$4,10,(V$3-'Indicator Data'!BW52)/(V$3-V$4)*10)),1))</f>
        <v>2.4</v>
      </c>
      <c r="W52" s="182">
        <f t="shared" si="8"/>
        <v>2.6333333333333333</v>
      </c>
      <c r="X52" s="182">
        <f>IF('Indicator Data'!BX52="No data","x",ROUND(IF('Indicator Data'!BX52&gt;X$3,0,IF('Indicator Data'!BX52&lt;X$4,10,(X$3-'Indicator Data'!BX52)/(X$3-X$4)*10)),1))</f>
        <v>9.6999999999999993</v>
      </c>
      <c r="Y52" s="182">
        <f>IF('Indicator Data'!BY52="No data","x",ROUND(IF('Indicator Data'!BY52&gt;Y$3,10,IF('Indicator Data'!BY52&lt;Y$4,0,10-(Y$3-'Indicator Data'!BY52)/(Y$3-Y$4)*10)),1))</f>
        <v>2.8</v>
      </c>
      <c r="Z52" s="183">
        <f t="shared" si="10"/>
        <v>6.1</v>
      </c>
      <c r="AA52" s="184">
        <f t="shared" si="11"/>
        <v>5.9</v>
      </c>
      <c r="AB52" s="57"/>
    </row>
    <row r="53" spans="1:28" s="2" customFormat="1">
      <c r="A53" s="110" t="str">
        <f>'Indicator Data'!A53</f>
        <v>Dominica</v>
      </c>
      <c r="B53" s="185" t="str">
        <f>'Indicator Data'!B53</f>
        <v>DMA</v>
      </c>
      <c r="C53" s="182" t="str">
        <f>IF('Indicator Data'!BJ53="No data","x",ROUND(IF('Indicator Data'!BJ53&gt;C$3,0,IF('Indicator Data'!BJ53&lt;C$4,10,(C$3-'Indicator Data'!BJ53)/(C$3-C$4)*10)),1))</f>
        <v>x</v>
      </c>
      <c r="D53" s="183" t="str">
        <f t="shared" si="3"/>
        <v>x</v>
      </c>
      <c r="E53" s="182">
        <f>IF('Indicator Data'!BL53="No data","x",ROUND(IF('Indicator Data'!BL53&gt;E$3,0,IF('Indicator Data'!BL53&lt;E$4,10,(E$3-'Indicator Data'!BL53)/(E$3-E$4)*10)),1))</f>
        <v>4.5</v>
      </c>
      <c r="F53" s="182">
        <f>IF('Indicator Data'!BK53="No data","x",ROUND(IF('Indicator Data'!BK53&gt;F$3,0,IF('Indicator Data'!BK53&lt;F$4,10,(F$3-'Indicator Data'!BK53)/(F$3-F$4)*10)),1))</f>
        <v>5.5</v>
      </c>
      <c r="G53" s="183">
        <f t="shared" si="4"/>
        <v>5</v>
      </c>
      <c r="H53" s="184">
        <f t="shared" si="5"/>
        <v>5</v>
      </c>
      <c r="I53" s="182" t="str">
        <f>IF('Indicator Data'!BN53="No data","x",ROUND(IF('Indicator Data'!BN53^2&gt;I$3,0,IF('Indicator Data'!BN53^2&lt;I$4,10,(I$3-'Indicator Data'!BN53^2)/(I$3-I$4)*10)),1))</f>
        <v>x</v>
      </c>
      <c r="J53" s="182">
        <f>IF(OR('Indicator Data'!BM53=0,'Indicator Data'!BM53="No data"),"x",ROUND(IF('Indicator Data'!BM53&gt;J$3,0,IF('Indicator Data'!BM53&lt;J$4,10,(J$3-'Indicator Data'!BM53)/(J$3-J$4)*10)),1))</f>
        <v>0</v>
      </c>
      <c r="K53" s="182">
        <f>IF('Indicator Data'!BO53="No data","x",ROUND(IF('Indicator Data'!BO53&gt;K$3,0,IF('Indicator Data'!BO53&lt;K$4,10,(K$3-'Indicator Data'!BO53)/(K$3-K$4)*10)),1))</f>
        <v>3</v>
      </c>
      <c r="L53" s="182">
        <f>IF('Indicator Data'!BP53="No data","x",ROUND(IF('Indicator Data'!BP53&gt;L$3,0,IF('Indicator Data'!BP53&lt;L$4,10,(L$3-'Indicator Data'!BP53)/(L$3-L$4)*10)),1))</f>
        <v>4.8</v>
      </c>
      <c r="M53" s="183">
        <f t="shared" si="6"/>
        <v>2.6</v>
      </c>
      <c r="N53" s="186">
        <f>IF('Indicator Data'!BQ53="No data","x",'Indicator Data'!BQ53/'Indicator Data'!CC53*100)</f>
        <v>133.33333333333331</v>
      </c>
      <c r="O53" s="182">
        <f t="shared" si="9"/>
        <v>0</v>
      </c>
      <c r="P53" s="182">
        <f>IF('Indicator Data'!BR53="No data","x",ROUND(IF('Indicator Data'!BR53&gt;P$3,0,IF('Indicator Data'!BR53&lt;P$4,10,(P$3-'Indicator Data'!BR53)/(P$3-P$4)*10)),1))</f>
        <v>2.5</v>
      </c>
      <c r="Q53" s="182">
        <f>IF('Indicator Data'!BS53="No data","x",ROUND(IF('Indicator Data'!BS53&gt;Q$3,0,IF('Indicator Data'!BS53&lt;Q$4,10,(Q$3-'Indicator Data'!BS53)/(Q$3-Q$4)*10)),1))</f>
        <v>0.7</v>
      </c>
      <c r="R53" s="183">
        <f t="shared" si="7"/>
        <v>1.1000000000000001</v>
      </c>
      <c r="S53" s="182">
        <f>IF('Indicator Data'!BT53="No data","x",ROUND(IF('Indicator Data'!BT53&gt;S$3,0,IF('Indicator Data'!BT53&lt;S$4,10,(S$3-'Indicator Data'!BT53)/(S$3-S$4)*10)),1))</f>
        <v>7.3</v>
      </c>
      <c r="T53" s="187">
        <f>IF('Indicator Data'!BU53="No data","x",ROUND(IF('Indicator Data'!BU53&gt;T$3,0,IF('Indicator Data'!BU53&lt;T$4,10,(T$3-'Indicator Data'!BU53)/(T$3-T$4)*10)),1))</f>
        <v>0</v>
      </c>
      <c r="U53" s="187">
        <f>IF('Indicator Data'!BV53="No data","x",ROUND(IF('Indicator Data'!BV53&gt;U$3,0,IF('Indicator Data'!BV53&lt;U$4,10,(U$3-'Indicator Data'!BV53)/(U$3-U$4)*10)),1))</f>
        <v>1.2</v>
      </c>
      <c r="V53" s="187" t="str">
        <f>IF('Indicator Data'!BW53="No data","x",ROUND(IF('Indicator Data'!BW53&gt;V$3,0,IF('Indicator Data'!BW53&lt;V$4,10,(V$3-'Indicator Data'!BW53)/(V$3-V$4)*10)),1))</f>
        <v>x</v>
      </c>
      <c r="W53" s="182">
        <f t="shared" si="8"/>
        <v>0.6</v>
      </c>
      <c r="X53" s="182">
        <f>IF('Indicator Data'!BX53="No data","x",ROUND(IF('Indicator Data'!BX53&gt;X$3,0,IF('Indicator Data'!BX53&lt;X$4,10,(X$3-'Indicator Data'!BX53)/(X$3-X$4)*10)),1))</f>
        <v>7.8</v>
      </c>
      <c r="Y53" s="182" t="str">
        <f>IF('Indicator Data'!BY53="No data","x",ROUND(IF('Indicator Data'!BY53&gt;Y$3,10,IF('Indicator Data'!BY53&lt;Y$4,0,10-(Y$3-'Indicator Data'!BY53)/(Y$3-Y$4)*10)),1))</f>
        <v>x</v>
      </c>
      <c r="Z53" s="183">
        <f t="shared" si="10"/>
        <v>5.2</v>
      </c>
      <c r="AA53" s="184">
        <f t="shared" si="11"/>
        <v>3</v>
      </c>
      <c r="AB53" s="57"/>
    </row>
    <row r="54" spans="1:28" s="2" customFormat="1">
      <c r="A54" s="110" t="str">
        <f>'Indicator Data'!A54</f>
        <v>Dominican Republic</v>
      </c>
      <c r="B54" s="185" t="str">
        <f>'Indicator Data'!B54</f>
        <v>DOM</v>
      </c>
      <c r="C54" s="182">
        <f>IF('Indicator Data'!BJ54="No data","x",ROUND(IF('Indicator Data'!BJ54&gt;C$3,0,IF('Indicator Data'!BJ54&lt;C$4,10,(C$3-'Indicator Data'!BJ54)/(C$3-C$4)*10)),1))</f>
        <v>4.5999999999999996</v>
      </c>
      <c r="D54" s="183">
        <f t="shared" si="3"/>
        <v>4.5999999999999996</v>
      </c>
      <c r="E54" s="182">
        <f>IF('Indicator Data'!BL54="No data","x",ROUND(IF('Indicator Data'!BL54&gt;E$3,0,IF('Indicator Data'!BL54&lt;E$4,10,(E$3-'Indicator Data'!BL54)/(E$3-E$4)*10)),1))</f>
        <v>7.2</v>
      </c>
      <c r="F54" s="182">
        <f>IF('Indicator Data'!BK54="No data","x",ROUND(IF('Indicator Data'!BK54&gt;F$3,0,IF('Indicator Data'!BK54&lt;F$4,10,(F$3-'Indicator Data'!BK54)/(F$3-F$4)*10)),1))</f>
        <v>5.7</v>
      </c>
      <c r="G54" s="183">
        <f t="shared" si="4"/>
        <v>6.5</v>
      </c>
      <c r="H54" s="184">
        <f t="shared" si="5"/>
        <v>5.6</v>
      </c>
      <c r="I54" s="182">
        <f>IF('Indicator Data'!BN54="No data","x",ROUND(IF('Indicator Data'!BN54^2&gt;I$3,0,IF('Indicator Data'!BN54^2&lt;I$4,10,(I$3-'Indicator Data'!BN54^2)/(I$3-I$4)*10)),1))</f>
        <v>1.3</v>
      </c>
      <c r="J54" s="182">
        <f>IF(OR('Indicator Data'!BM54=0,'Indicator Data'!BM54="No data"),"x",ROUND(IF('Indicator Data'!BM54&gt;J$3,0,IF('Indicator Data'!BM54&lt;J$4,10,(J$3-'Indicator Data'!BM54)/(J$3-J$4)*10)),1))</f>
        <v>0</v>
      </c>
      <c r="K54" s="182">
        <f>IF('Indicator Data'!BO54="No data","x",ROUND(IF('Indicator Data'!BO54&gt;K$3,0,IF('Indicator Data'!BO54&lt;K$4,10,(K$3-'Indicator Data'!BO54)/(K$3-K$4)*10)),1))</f>
        <v>2.5</v>
      </c>
      <c r="L54" s="182">
        <f>IF('Indicator Data'!BP54="No data","x",ROUND(IF('Indicator Data'!BP54&gt;L$3,0,IF('Indicator Data'!BP54&lt;L$4,10,(L$3-'Indicator Data'!BP54)/(L$3-L$4)*10)),1))</f>
        <v>6</v>
      </c>
      <c r="M54" s="183">
        <f t="shared" si="6"/>
        <v>2.5</v>
      </c>
      <c r="N54" s="186">
        <f>IF('Indicator Data'!BQ54="No data","x",'Indicator Data'!BQ54/'Indicator Data'!CC54*100)</f>
        <v>60.016556291390735</v>
      </c>
      <c r="O54" s="182">
        <f t="shared" si="9"/>
        <v>4</v>
      </c>
      <c r="P54" s="182">
        <f>IF('Indicator Data'!BR54="No data","x",ROUND(IF('Indicator Data'!BR54&gt;P$3,0,IF('Indicator Data'!BR54&lt;P$4,10,(P$3-'Indicator Data'!BR54)/(P$3-P$4)*10)),1))</f>
        <v>1.8</v>
      </c>
      <c r="Q54" s="182">
        <f>IF('Indicator Data'!BS54="No data","x",ROUND(IF('Indicator Data'!BS54&gt;Q$3,0,IF('Indicator Data'!BS54&lt;Q$4,10,(Q$3-'Indicator Data'!BS54)/(Q$3-Q$4)*10)),1))</f>
        <v>0.7</v>
      </c>
      <c r="R54" s="183">
        <f t="shared" si="7"/>
        <v>2.2000000000000002</v>
      </c>
      <c r="S54" s="182">
        <f>IF('Indicator Data'!BT54="No data","x",ROUND(IF('Indicator Data'!BT54&gt;S$3,0,IF('Indicator Data'!BT54&lt;S$4,10,(S$3-'Indicator Data'!BT54)/(S$3-S$4)*10)),1))</f>
        <v>6.1</v>
      </c>
      <c r="T54" s="187">
        <f>IF('Indicator Data'!BU54="No data","x",ROUND(IF('Indicator Data'!BU54&gt;T$3,0,IF('Indicator Data'!BU54&lt;T$4,10,(T$3-'Indicator Data'!BU54)/(T$3-T$4)*10)),1))</f>
        <v>1.7</v>
      </c>
      <c r="U54" s="187">
        <f>IF('Indicator Data'!BV54="No data","x",ROUND(IF('Indicator Data'!BV54&gt;U$3,0,IF('Indicator Data'!BV54&lt;U$4,10,(U$3-'Indicator Data'!BV54)/(U$3-U$4)*10)),1))</f>
        <v>6.6</v>
      </c>
      <c r="V54" s="187">
        <f>IF('Indicator Data'!BW54="No data","x",ROUND(IF('Indicator Data'!BW54&gt;V$3,0,IF('Indicator Data'!BW54&lt;V$4,10,(V$3-'Indicator Data'!BW54)/(V$3-V$4)*10)),1))</f>
        <v>4.9000000000000004</v>
      </c>
      <c r="W54" s="182">
        <f t="shared" si="8"/>
        <v>4.3999999999999995</v>
      </c>
      <c r="X54" s="182">
        <f>IF('Indicator Data'!BX54="No data","x",ROUND(IF('Indicator Data'!BX54&gt;X$3,0,IF('Indicator Data'!BX54&lt;X$4,10,(X$3-'Indicator Data'!BX54)/(X$3-X$4)*10)),1))</f>
        <v>6.7</v>
      </c>
      <c r="Y54" s="182">
        <f>IF('Indicator Data'!BY54="No data","x",ROUND(IF('Indicator Data'!BY54&gt;Y$3,10,IF('Indicator Data'!BY54&lt;Y$4,0,10-(Y$3-'Indicator Data'!BY54)/(Y$3-Y$4)*10)),1))</f>
        <v>1.1000000000000001</v>
      </c>
      <c r="Z54" s="183">
        <f t="shared" si="10"/>
        <v>4.5999999999999996</v>
      </c>
      <c r="AA54" s="184">
        <f t="shared" si="11"/>
        <v>3.1</v>
      </c>
      <c r="AB54" s="57"/>
    </row>
    <row r="55" spans="1:28" s="2" customFormat="1">
      <c r="A55" s="110" t="str">
        <f>'Indicator Data'!A55</f>
        <v>Ecuador</v>
      </c>
      <c r="B55" s="185" t="str">
        <f>'Indicator Data'!B55</f>
        <v>ECU</v>
      </c>
      <c r="C55" s="182">
        <f>IF('Indicator Data'!BJ55="No data","x",ROUND(IF('Indicator Data'!BJ55&gt;C$3,0,IF('Indicator Data'!BJ55&lt;C$4,10,(C$3-'Indicator Data'!BJ55)/(C$3-C$4)*10)),1))</f>
        <v>3</v>
      </c>
      <c r="D55" s="183">
        <f t="shared" si="3"/>
        <v>3</v>
      </c>
      <c r="E55" s="182">
        <f>IF('Indicator Data'!BL55="No data","x",ROUND(IF('Indicator Data'!BL55&gt;E$3,0,IF('Indicator Data'!BL55&lt;E$4,10,(E$3-'Indicator Data'!BL55)/(E$3-E$4)*10)),1))</f>
        <v>6.1</v>
      </c>
      <c r="F55" s="182">
        <f>IF('Indicator Data'!BK55="No data","x",ROUND(IF('Indicator Data'!BK55&gt;F$3,0,IF('Indicator Data'!BK55&lt;F$4,10,(F$3-'Indicator Data'!BK55)/(F$3-F$4)*10)),1))</f>
        <v>5.8</v>
      </c>
      <c r="G55" s="183">
        <f t="shared" si="4"/>
        <v>6</v>
      </c>
      <c r="H55" s="184">
        <f t="shared" si="5"/>
        <v>4.5</v>
      </c>
      <c r="I55" s="182">
        <f>IF('Indicator Data'!BN55="No data","x",ROUND(IF('Indicator Data'!BN55^2&gt;I$3,0,IF('Indicator Data'!BN55^2&lt;I$4,10,(I$3-'Indicator Data'!BN55^2)/(I$3-I$4)*10)),1))</f>
        <v>1.5</v>
      </c>
      <c r="J55" s="182">
        <f>IF(OR('Indicator Data'!BM55=0,'Indicator Data'!BM55="No data"),"x",ROUND(IF('Indicator Data'!BM55&gt;J$3,0,IF('Indicator Data'!BM55&lt;J$4,10,(J$3-'Indicator Data'!BM55)/(J$3-J$4)*10)),1))</f>
        <v>0</v>
      </c>
      <c r="K55" s="182">
        <f>IF('Indicator Data'!BO55="No data","x",ROUND(IF('Indicator Data'!BO55&gt;K$3,0,IF('Indicator Data'!BO55&lt;K$4,10,(K$3-'Indicator Data'!BO55)/(K$3-K$4)*10)),1))</f>
        <v>4.5999999999999996</v>
      </c>
      <c r="L55" s="182">
        <f>IF('Indicator Data'!BP55="No data","x",ROUND(IF('Indicator Data'!BP55&gt;L$3,0,IF('Indicator Data'!BP55&lt;L$4,10,(L$3-'Indicator Data'!BP55)/(L$3-L$4)*10)),1))</f>
        <v>5.6</v>
      </c>
      <c r="M55" s="183">
        <f t="shared" si="6"/>
        <v>2.9</v>
      </c>
      <c r="N55" s="186">
        <f>IF('Indicator Data'!BQ55="No data","x",'Indicator Data'!BQ55/'Indicator Data'!CC55*100)</f>
        <v>24.963762280560477</v>
      </c>
      <c r="O55" s="182">
        <f t="shared" si="9"/>
        <v>7.6</v>
      </c>
      <c r="P55" s="182">
        <f>IF('Indicator Data'!BR55="No data","x",ROUND(IF('Indicator Data'!BR55&gt;P$3,0,IF('Indicator Data'!BR55&lt;P$4,10,(P$3-'Indicator Data'!BR55)/(P$3-P$4)*10)),1))</f>
        <v>1.3</v>
      </c>
      <c r="Q55" s="182">
        <f>IF('Indicator Data'!BS55="No data","x",ROUND(IF('Indicator Data'!BS55&gt;Q$3,0,IF('Indicator Data'!BS55&lt;Q$4,10,(Q$3-'Indicator Data'!BS55)/(Q$3-Q$4)*10)),1))</f>
        <v>1.2</v>
      </c>
      <c r="R55" s="183">
        <f t="shared" si="7"/>
        <v>3.4</v>
      </c>
      <c r="S55" s="182">
        <f>IF('Indicator Data'!BT55="No data","x",ROUND(IF('Indicator Data'!BT55&gt;S$3,0,IF('Indicator Data'!BT55&lt;S$4,10,(S$3-'Indicator Data'!BT55)/(S$3-S$4)*10)),1))</f>
        <v>4.9000000000000004</v>
      </c>
      <c r="T55" s="187">
        <f>IF('Indicator Data'!BU55="No data","x",ROUND(IF('Indicator Data'!BU55&gt;T$3,0,IF('Indicator Data'!BU55&lt;T$4,10,(T$3-'Indicator Data'!BU55)/(T$3-T$4)*10)),1))</f>
        <v>2.4</v>
      </c>
      <c r="U55" s="187">
        <f>IF('Indicator Data'!BV55="No data","x",ROUND(IF('Indicator Data'!BV55&gt;U$3,0,IF('Indicator Data'!BV55&lt;U$4,10,(U$3-'Indicator Data'!BV55)/(U$3-U$4)*10)),1))</f>
        <v>3.9</v>
      </c>
      <c r="V55" s="187">
        <f>IF('Indicator Data'!BW55="No data","x",ROUND(IF('Indicator Data'!BW55&gt;V$3,0,IF('Indicator Data'!BW55&lt;V$4,10,(V$3-'Indicator Data'!BW55)/(V$3-V$4)*10)),1))</f>
        <v>2.7</v>
      </c>
      <c r="W55" s="182">
        <f t="shared" si="8"/>
        <v>3</v>
      </c>
      <c r="X55" s="182">
        <f>IF('Indicator Data'!BX55="No data","x",ROUND(IF('Indicator Data'!BX55&gt;X$3,0,IF('Indicator Data'!BX55&lt;X$4,10,(X$3-'Indicator Data'!BX55)/(X$3-X$4)*10)),1))</f>
        <v>6.9</v>
      </c>
      <c r="Y55" s="182">
        <f>IF('Indicator Data'!BY55="No data","x",ROUND(IF('Indicator Data'!BY55&gt;Y$3,10,IF('Indicator Data'!BY55&lt;Y$4,0,10-(Y$3-'Indicator Data'!BY55)/(Y$3-Y$4)*10)),1))</f>
        <v>0.7</v>
      </c>
      <c r="Z55" s="183">
        <f t="shared" si="10"/>
        <v>3.9</v>
      </c>
      <c r="AA55" s="184">
        <f t="shared" si="11"/>
        <v>3.4</v>
      </c>
      <c r="AB55" s="57"/>
    </row>
    <row r="56" spans="1:28" s="2" customFormat="1">
      <c r="A56" s="110" t="str">
        <f>'Indicator Data'!A56</f>
        <v>Egypt</v>
      </c>
      <c r="B56" s="185" t="str">
        <f>'Indicator Data'!B56</f>
        <v>EGY</v>
      </c>
      <c r="C56" s="182">
        <f>IF('Indicator Data'!BJ56="No data","x",ROUND(IF('Indicator Data'!BJ56&gt;C$3,0,IF('Indicator Data'!BJ56&lt;C$4,10,(C$3-'Indicator Data'!BJ56)/(C$3-C$4)*10)),1))</f>
        <v>4.2</v>
      </c>
      <c r="D56" s="183">
        <f t="shared" si="3"/>
        <v>4.2</v>
      </c>
      <c r="E56" s="182">
        <f>IF('Indicator Data'!BL56="No data","x",ROUND(IF('Indicator Data'!BL56&gt;E$3,0,IF('Indicator Data'!BL56&lt;E$4,10,(E$3-'Indicator Data'!BL56)/(E$3-E$4)*10)),1))</f>
        <v>6.7</v>
      </c>
      <c r="F56" s="182">
        <f>IF('Indicator Data'!BK56="No data","x",ROUND(IF('Indicator Data'!BK56&gt;F$3,0,IF('Indicator Data'!BK56&lt;F$4,10,(F$3-'Indicator Data'!BK56)/(F$3-F$4)*10)),1))</f>
        <v>5.8</v>
      </c>
      <c r="G56" s="183">
        <f t="shared" si="4"/>
        <v>6.3</v>
      </c>
      <c r="H56" s="184">
        <f t="shared" si="5"/>
        <v>5.3</v>
      </c>
      <c r="I56" s="182">
        <f>IF('Indicator Data'!BN56="No data","x",ROUND(IF('Indicator Data'!BN56^2&gt;I$3,0,IF('Indicator Data'!BN56^2&lt;I$4,10,(I$3-'Indicator Data'!BN56^2)/(I$3-I$4)*10)),1))</f>
        <v>5.4</v>
      </c>
      <c r="J56" s="182">
        <f>IF(OR('Indicator Data'!BM56=0,'Indicator Data'!BM56="No data"),"x",ROUND(IF('Indicator Data'!BM56&gt;J$3,0,IF('Indicator Data'!BM56&lt;J$4,10,(J$3-'Indicator Data'!BM56)/(J$3-J$4)*10)),1))</f>
        <v>0</v>
      </c>
      <c r="K56" s="182">
        <f>IF('Indicator Data'!BO56="No data","x",ROUND(IF('Indicator Data'!BO56&gt;K$3,0,IF('Indicator Data'!BO56&lt;K$4,10,(K$3-'Indicator Data'!BO56)/(K$3-K$4)*10)),1))</f>
        <v>4.3</v>
      </c>
      <c r="L56" s="182">
        <f>IF('Indicator Data'!BP56="No data","x",ROUND(IF('Indicator Data'!BP56&gt;L$3,0,IF('Indicator Data'!BP56&lt;L$4,10,(L$3-'Indicator Data'!BP56)/(L$3-L$4)*10)),1))</f>
        <v>5.4</v>
      </c>
      <c r="M56" s="183">
        <f t="shared" si="6"/>
        <v>3.8</v>
      </c>
      <c r="N56" s="186">
        <f>IF('Indicator Data'!BQ56="No data","x",'Indicator Data'!BQ56/'Indicator Data'!CC56*100)</f>
        <v>8.3379376161534982</v>
      </c>
      <c r="O56" s="182">
        <f t="shared" si="9"/>
        <v>9.3000000000000007</v>
      </c>
      <c r="P56" s="182">
        <f>IF('Indicator Data'!BR56="No data","x",ROUND(IF('Indicator Data'!BR56&gt;P$3,0,IF('Indicator Data'!BR56&lt;P$4,10,(P$3-'Indicator Data'!BR56)/(P$3-P$4)*10)),1))</f>
        <v>0.6</v>
      </c>
      <c r="Q56" s="182">
        <f>IF('Indicator Data'!BS56="No data","x",ROUND(IF('Indicator Data'!BS56&gt;Q$3,0,IF('Indicator Data'!BS56&lt;Q$4,10,(Q$3-'Indicator Data'!BS56)/(Q$3-Q$4)*10)),1))</f>
        <v>0.2</v>
      </c>
      <c r="R56" s="183">
        <f t="shared" si="7"/>
        <v>3.4</v>
      </c>
      <c r="S56" s="182">
        <f>IF('Indicator Data'!BT56="No data","x",ROUND(IF('Indicator Data'!BT56&gt;S$3,0,IF('Indicator Data'!BT56&lt;S$4,10,(S$3-'Indicator Data'!BT56)/(S$3-S$4)*10)),1))</f>
        <v>8</v>
      </c>
      <c r="T56" s="187">
        <f>IF('Indicator Data'!BU56="No data","x",ROUND(IF('Indicator Data'!BU56&gt;T$3,0,IF('Indicator Data'!BU56&lt;T$4,10,(T$3-'Indicator Data'!BU56)/(T$3-T$4)*10)),1))</f>
        <v>0.7</v>
      </c>
      <c r="U56" s="187">
        <f>IF('Indicator Data'!BV56="No data","x",ROUND(IF('Indicator Data'!BV56&gt;U$3,0,IF('Indicator Data'!BV56&lt;U$4,10,(U$3-'Indicator Data'!BV56)/(U$3-U$4)*10)),1))</f>
        <v>0.8</v>
      </c>
      <c r="V56" s="187" t="str">
        <f>IF('Indicator Data'!BW56="No data","x",ROUND(IF('Indicator Data'!BW56&gt;V$3,0,IF('Indicator Data'!BW56&lt;V$4,10,(V$3-'Indicator Data'!BW56)/(V$3-V$4)*10)),1))</f>
        <v>x</v>
      </c>
      <c r="W56" s="182">
        <f t="shared" si="8"/>
        <v>0.75</v>
      </c>
      <c r="X56" s="182">
        <f>IF('Indicator Data'!BX56="No data","x",ROUND(IF('Indicator Data'!BX56&gt;X$3,0,IF('Indicator Data'!BX56&lt;X$4,10,(X$3-'Indicator Data'!BX56)/(X$3-X$4)*10)),1))</f>
        <v>8.1</v>
      </c>
      <c r="Y56" s="182">
        <f>IF('Indicator Data'!BY56="No data","x",ROUND(IF('Indicator Data'!BY56&gt;Y$3,10,IF('Indicator Data'!BY56&lt;Y$4,0,10-(Y$3-'Indicator Data'!BY56)/(Y$3-Y$4)*10)),1))</f>
        <v>0.4</v>
      </c>
      <c r="Z56" s="183">
        <f t="shared" si="10"/>
        <v>4.3</v>
      </c>
      <c r="AA56" s="184">
        <f t="shared" si="11"/>
        <v>3.8</v>
      </c>
      <c r="AB56" s="57"/>
    </row>
    <row r="57" spans="1:28" s="2" customFormat="1">
      <c r="A57" s="110" t="str">
        <f>'Indicator Data'!A57</f>
        <v>El Salvador</v>
      </c>
      <c r="B57" s="185" t="str">
        <f>'Indicator Data'!B57</f>
        <v>SLV</v>
      </c>
      <c r="C57" s="182">
        <f>IF('Indicator Data'!BJ57="No data","x",ROUND(IF('Indicator Data'!BJ57&gt;C$3,0,IF('Indicator Data'!BJ57&lt;C$4,10,(C$3-'Indicator Data'!BJ57)/(C$3-C$4)*10)),1))</f>
        <v>5.2</v>
      </c>
      <c r="D57" s="183">
        <f t="shared" si="3"/>
        <v>5.2</v>
      </c>
      <c r="E57" s="182">
        <f>IF('Indicator Data'!BL57="No data","x",ROUND(IF('Indicator Data'!BL57&gt;E$3,0,IF('Indicator Data'!BL57&lt;E$4,10,(E$3-'Indicator Data'!BL57)/(E$3-E$4)*10)),1))</f>
        <v>6.4</v>
      </c>
      <c r="F57" s="182">
        <f>IF('Indicator Data'!BK57="No data","x",ROUND(IF('Indicator Data'!BK57&gt;F$3,0,IF('Indicator Data'!BK57&lt;F$4,10,(F$3-'Indicator Data'!BK57)/(F$3-F$4)*10)),1))</f>
        <v>5.9</v>
      </c>
      <c r="G57" s="183">
        <f t="shared" si="4"/>
        <v>6.2</v>
      </c>
      <c r="H57" s="184">
        <f t="shared" si="5"/>
        <v>5.7</v>
      </c>
      <c r="I57" s="182">
        <f>IF('Indicator Data'!BN57="No data","x",ROUND(IF('Indicator Data'!BN57^2&gt;I$3,0,IF('Indicator Data'!BN57^2&lt;I$4,10,(I$3-'Indicator Data'!BN57^2)/(I$3-I$4)*10)),1))</f>
        <v>2.2999999999999998</v>
      </c>
      <c r="J57" s="182">
        <f>IF(OR('Indicator Data'!BM57=0,'Indicator Data'!BM57="No data"),"x",ROUND(IF('Indicator Data'!BM57&gt;J$3,0,IF('Indicator Data'!BM57&lt;J$4,10,(J$3-'Indicator Data'!BM57)/(J$3-J$4)*10)),1))</f>
        <v>0</v>
      </c>
      <c r="K57" s="182">
        <f>IF('Indicator Data'!BO57="No data","x",ROUND(IF('Indicator Data'!BO57&gt;K$3,0,IF('Indicator Data'!BO57&lt;K$4,10,(K$3-'Indicator Data'!BO57)/(K$3-K$4)*10)),1))</f>
        <v>6.6</v>
      </c>
      <c r="L57" s="182">
        <f>IF('Indicator Data'!BP57="No data","x",ROUND(IF('Indicator Data'!BP57&gt;L$3,0,IF('Indicator Data'!BP57&lt;L$4,10,(L$3-'Indicator Data'!BP57)/(L$3-L$4)*10)),1))</f>
        <v>2.7</v>
      </c>
      <c r="M57" s="183">
        <f t="shared" si="6"/>
        <v>2.9</v>
      </c>
      <c r="N57" s="186">
        <f>IF('Indicator Data'!BQ57="No data","x",'Indicator Data'!BQ57/'Indicator Data'!CC57*100)</f>
        <v>53.088803088803097</v>
      </c>
      <c r="O57" s="182">
        <f t="shared" si="9"/>
        <v>4.7</v>
      </c>
      <c r="P57" s="182">
        <f>IF('Indicator Data'!BR57="No data","x",ROUND(IF('Indicator Data'!BR57&gt;P$3,0,IF('Indicator Data'!BR57&lt;P$4,10,(P$3-'Indicator Data'!BR57)/(P$3-P$4)*10)),1))</f>
        <v>1.4</v>
      </c>
      <c r="Q57" s="182">
        <f>IF('Indicator Data'!BS57="No data","x",ROUND(IF('Indicator Data'!BS57&gt;Q$3,0,IF('Indicator Data'!BS57&lt;Q$4,10,(Q$3-'Indicator Data'!BS57)/(Q$3-Q$4)*10)),1))</f>
        <v>0.5</v>
      </c>
      <c r="R57" s="183">
        <f t="shared" si="7"/>
        <v>2.2000000000000002</v>
      </c>
      <c r="S57" s="182">
        <f>IF('Indicator Data'!BT57="No data","x",ROUND(IF('Indicator Data'!BT57&gt;S$3,0,IF('Indicator Data'!BT57&lt;S$4,10,(S$3-'Indicator Data'!BT57)/(S$3-S$4)*10)),1))</f>
        <v>6.1</v>
      </c>
      <c r="T57" s="187">
        <f>IF('Indicator Data'!BU57="No data","x",ROUND(IF('Indicator Data'!BU57&gt;T$3,0,IF('Indicator Data'!BU57&lt;T$4,10,(T$3-'Indicator Data'!BU57)/(T$3-T$4)*10)),1))</f>
        <v>3.1</v>
      </c>
      <c r="U57" s="187">
        <f>IF('Indicator Data'!BV57="No data","x",ROUND(IF('Indicator Data'!BV57&gt;U$3,0,IF('Indicator Data'!BV57&lt;U$4,10,(U$3-'Indicator Data'!BV57)/(U$3-U$4)*10)),1))</f>
        <v>2</v>
      </c>
      <c r="V57" s="187">
        <f>IF('Indicator Data'!BW57="No data","x",ROUND(IF('Indicator Data'!BW57&gt;V$3,0,IF('Indicator Data'!BW57&lt;V$4,10,(V$3-'Indicator Data'!BW57)/(V$3-V$4)*10)),1))</f>
        <v>2.9</v>
      </c>
      <c r="W57" s="182">
        <f t="shared" si="8"/>
        <v>2.6666666666666665</v>
      </c>
      <c r="X57" s="182">
        <f>IF('Indicator Data'!BX57="No data","x",ROUND(IF('Indicator Data'!BX57&gt;X$3,0,IF('Indicator Data'!BX57&lt;X$4,10,(X$3-'Indicator Data'!BX57)/(X$3-X$4)*10)),1))</f>
        <v>8.1999999999999993</v>
      </c>
      <c r="Y57" s="182">
        <f>IF('Indicator Data'!BY57="No data","x",ROUND(IF('Indicator Data'!BY57&gt;Y$3,10,IF('Indicator Data'!BY57&lt;Y$4,0,10-(Y$3-'Indicator Data'!BY57)/(Y$3-Y$4)*10)),1))</f>
        <v>0.5</v>
      </c>
      <c r="Z57" s="183">
        <f t="shared" si="10"/>
        <v>4.4000000000000004</v>
      </c>
      <c r="AA57" s="184">
        <f t="shared" si="11"/>
        <v>3.2</v>
      </c>
      <c r="AB57" s="57"/>
    </row>
    <row r="58" spans="1:28" s="2" customFormat="1">
      <c r="A58" s="110" t="str">
        <f>'Indicator Data'!A58</f>
        <v>Equatorial Guinea</v>
      </c>
      <c r="B58" s="185" t="str">
        <f>'Indicator Data'!B58</f>
        <v>GNQ</v>
      </c>
      <c r="C58" s="182" t="str">
        <f>IF('Indicator Data'!BJ58="No data","x",ROUND(IF('Indicator Data'!BJ58&gt;C$3,0,IF('Indicator Data'!BJ58&lt;C$4,10,(C$3-'Indicator Data'!BJ58)/(C$3-C$4)*10)),1))</f>
        <v>x</v>
      </c>
      <c r="D58" s="183" t="str">
        <f t="shared" si="3"/>
        <v>x</v>
      </c>
      <c r="E58" s="182">
        <f>IF('Indicator Data'!BL58="No data","x",ROUND(IF('Indicator Data'!BL58&gt;E$3,0,IF('Indicator Data'!BL58&lt;E$4,10,(E$3-'Indicator Data'!BL58)/(E$3-E$4)*10)),1))</f>
        <v>8.4</v>
      </c>
      <c r="F58" s="182">
        <f>IF('Indicator Data'!BK58="No data","x",ROUND(IF('Indicator Data'!BK58&gt;F$3,0,IF('Indicator Data'!BK58&lt;F$4,10,(F$3-'Indicator Data'!BK58)/(F$3-F$4)*10)),1))</f>
        <v>7.7</v>
      </c>
      <c r="G58" s="183">
        <f t="shared" si="4"/>
        <v>8.1</v>
      </c>
      <c r="H58" s="184">
        <f t="shared" si="5"/>
        <v>8.1</v>
      </c>
      <c r="I58" s="182">
        <f>IF('Indicator Data'!BN58="No data","x",ROUND(IF('Indicator Data'!BN58^2&gt;I$3,0,IF('Indicator Data'!BN58^2&lt;I$4,10,(I$3-'Indicator Data'!BN58^2)/(I$3-I$4)*10)),1))</f>
        <v>1.2</v>
      </c>
      <c r="J58" s="182">
        <f>IF(OR('Indicator Data'!BM58=0,'Indicator Data'!BM58="No data"),"x",ROUND(IF('Indicator Data'!BM58&gt;J$3,0,IF('Indicator Data'!BM58&lt;J$4,10,(J$3-'Indicator Data'!BM58)/(J$3-J$4)*10)),1))</f>
        <v>3.3</v>
      </c>
      <c r="K58" s="182">
        <f>IF('Indicator Data'!BO58="No data","x",ROUND(IF('Indicator Data'!BO58&gt;K$3,0,IF('Indicator Data'!BO58&lt;K$4,10,(K$3-'Indicator Data'!BO58)/(K$3-K$4)*10)),1))</f>
        <v>7.4</v>
      </c>
      <c r="L58" s="182">
        <f>IF('Indicator Data'!BP58="No data","x",ROUND(IF('Indicator Data'!BP58&gt;L$3,0,IF('Indicator Data'!BP58&lt;L$4,10,(L$3-'Indicator Data'!BP58)/(L$3-L$4)*10)),1))</f>
        <v>7.9</v>
      </c>
      <c r="M58" s="183">
        <f t="shared" si="6"/>
        <v>5</v>
      </c>
      <c r="N58" s="186">
        <f>IF('Indicator Data'!BQ58="No data","x",'Indicator Data'!BQ58/'Indicator Data'!CC58*100)</f>
        <v>11.408199643493761</v>
      </c>
      <c r="O58" s="182">
        <f t="shared" si="9"/>
        <v>8.9</v>
      </c>
      <c r="P58" s="182">
        <f>IF('Indicator Data'!BR58="No data","x",ROUND(IF('Indicator Data'!BR58&gt;P$3,0,IF('Indicator Data'!BR58&lt;P$4,10,(P$3-'Indicator Data'!BR58)/(P$3-P$4)*10)),1))</f>
        <v>3.7</v>
      </c>
      <c r="Q58" s="182">
        <f>IF('Indicator Data'!BS58="No data","x",ROUND(IF('Indicator Data'!BS58&gt;Q$3,0,IF('Indicator Data'!BS58&lt;Q$4,10,(Q$3-'Indicator Data'!BS58)/(Q$3-Q$4)*10)),1))</f>
        <v>7.1</v>
      </c>
      <c r="R58" s="183">
        <f t="shared" si="7"/>
        <v>6.6</v>
      </c>
      <c r="S58" s="182">
        <f>IF('Indicator Data'!BT58="No data","x",ROUND(IF('Indicator Data'!BT58&gt;S$3,0,IF('Indicator Data'!BT58&lt;S$4,10,(S$3-'Indicator Data'!BT58)/(S$3-S$4)*10)),1))</f>
        <v>9</v>
      </c>
      <c r="T58" s="187">
        <f>IF('Indicator Data'!BU58="No data","x",ROUND(IF('Indicator Data'!BU58&gt;T$3,0,IF('Indicator Data'!BU58&lt;T$4,10,(T$3-'Indicator Data'!BU58)/(T$3-T$4)*10)),1))</f>
        <v>7.8</v>
      </c>
      <c r="U58" s="187" t="str">
        <f>IF('Indicator Data'!BV58="No data","x",ROUND(IF('Indicator Data'!BV58&gt;U$3,0,IF('Indicator Data'!BV58&lt;U$4,10,(U$3-'Indicator Data'!BV58)/(U$3-U$4)*10)),1))</f>
        <v>x</v>
      </c>
      <c r="V58" s="187" t="str">
        <f>IF('Indicator Data'!BW58="No data","x",ROUND(IF('Indicator Data'!BW58&gt;V$3,0,IF('Indicator Data'!BW58&lt;V$4,10,(V$3-'Indicator Data'!BW58)/(V$3-V$4)*10)),1))</f>
        <v>x</v>
      </c>
      <c r="W58" s="182">
        <f t="shared" si="8"/>
        <v>7.8</v>
      </c>
      <c r="X58" s="182">
        <f>IF('Indicator Data'!BX58="No data","x",ROUND(IF('Indicator Data'!BX58&gt;X$3,0,IF('Indicator Data'!BX58&lt;X$4,10,(X$3-'Indicator Data'!BX58)/(X$3-X$4)*10)),1))</f>
        <v>7.8</v>
      </c>
      <c r="Y58" s="182">
        <f>IF('Indicator Data'!BY58="No data","x",ROUND(IF('Indicator Data'!BY58&gt;Y$3,10,IF('Indicator Data'!BY58&lt;Y$4,0,10-(Y$3-'Indicator Data'!BY58)/(Y$3-Y$4)*10)),1))</f>
        <v>3.3</v>
      </c>
      <c r="Z58" s="183">
        <f t="shared" si="10"/>
        <v>7</v>
      </c>
      <c r="AA58" s="184">
        <f t="shared" si="11"/>
        <v>6.2</v>
      </c>
      <c r="AB58" s="57"/>
    </row>
    <row r="59" spans="1:28" s="2" customFormat="1">
      <c r="A59" s="110" t="str">
        <f>'Indicator Data'!A59</f>
        <v>Eritrea</v>
      </c>
      <c r="B59" s="185" t="str">
        <f>'Indicator Data'!B59</f>
        <v>ERI</v>
      </c>
      <c r="C59" s="182" t="str">
        <f>IF('Indicator Data'!BJ59="No data","x",ROUND(IF('Indicator Data'!BJ59&gt;C$3,0,IF('Indicator Data'!BJ59&lt;C$4,10,(C$3-'Indicator Data'!BJ59)/(C$3-C$4)*10)),1))</f>
        <v>x</v>
      </c>
      <c r="D59" s="183" t="str">
        <f t="shared" si="3"/>
        <v>x</v>
      </c>
      <c r="E59" s="182">
        <f>IF('Indicator Data'!BL59="No data","x",ROUND(IF('Indicator Data'!BL59&gt;E$3,0,IF('Indicator Data'!BL59&lt;E$4,10,(E$3-'Indicator Data'!BL59)/(E$3-E$4)*10)),1))</f>
        <v>7.9</v>
      </c>
      <c r="F59" s="182">
        <f>IF('Indicator Data'!BK59="No data","x",ROUND(IF('Indicator Data'!BK59&gt;F$3,0,IF('Indicator Data'!BK59&lt;F$4,10,(F$3-'Indicator Data'!BK59)/(F$3-F$4)*10)),1))</f>
        <v>8.5</v>
      </c>
      <c r="G59" s="183">
        <f t="shared" si="4"/>
        <v>8.1999999999999993</v>
      </c>
      <c r="H59" s="184">
        <f t="shared" si="5"/>
        <v>8.1999999999999993</v>
      </c>
      <c r="I59" s="182">
        <f>IF('Indicator Data'!BN59="No data","x",ROUND(IF('Indicator Data'!BN59^2&gt;I$3,0,IF('Indicator Data'!BN59^2&lt;I$4,10,(I$3-'Indicator Data'!BN59^2)/(I$3-I$4)*10)),1))</f>
        <v>4.5</v>
      </c>
      <c r="J59" s="182">
        <f>IF(OR('Indicator Data'!BM59=0,'Indicator Data'!BM59="No data"),"x",ROUND(IF('Indicator Data'!BM59&gt;J$3,0,IF('Indicator Data'!BM59&lt;J$4,10,(J$3-'Indicator Data'!BM59)/(J$3-J$4)*10)),1))</f>
        <v>5</v>
      </c>
      <c r="K59" s="182">
        <f>IF('Indicator Data'!BO59="No data","x",ROUND(IF('Indicator Data'!BO59&gt;K$3,0,IF('Indicator Data'!BO59&lt;K$4,10,(K$3-'Indicator Data'!BO59)/(K$3-K$4)*10)),1))</f>
        <v>9.9</v>
      </c>
      <c r="L59" s="182">
        <f>IF('Indicator Data'!BP59="No data","x",ROUND(IF('Indicator Data'!BP59&gt;L$3,0,IF('Indicator Data'!BP59&lt;L$4,10,(L$3-'Indicator Data'!BP59)/(L$3-L$4)*10)),1))</f>
        <v>9.1999999999999993</v>
      </c>
      <c r="M59" s="183">
        <f t="shared" si="6"/>
        <v>7.2</v>
      </c>
      <c r="N59" s="186">
        <f>IF('Indicator Data'!BQ59="No data","x",'Indicator Data'!BQ59/'Indicator Data'!CC59*100)</f>
        <v>4.6534653465346532</v>
      </c>
      <c r="O59" s="182">
        <f t="shared" si="9"/>
        <v>9.6</v>
      </c>
      <c r="P59" s="182">
        <f>IF('Indicator Data'!BR59="No data","x",ROUND(IF('Indicator Data'!BR59&gt;P$3,0,IF('Indicator Data'!BR59&lt;P$4,10,(P$3-'Indicator Data'!BR59)/(P$3-P$4)*10)),1))</f>
        <v>9.8000000000000007</v>
      </c>
      <c r="Q59" s="182">
        <f>IF('Indicator Data'!BS59="No data","x",ROUND(IF('Indicator Data'!BS59&gt;Q$3,0,IF('Indicator Data'!BS59&lt;Q$4,10,(Q$3-'Indicator Data'!BS59)/(Q$3-Q$4)*10)),1))</f>
        <v>9.6</v>
      </c>
      <c r="R59" s="183">
        <f t="shared" si="7"/>
        <v>9.6999999999999993</v>
      </c>
      <c r="S59" s="182" t="str">
        <f>IF('Indicator Data'!BT59="No data","x",ROUND(IF('Indicator Data'!BT59&gt;S$3,0,IF('Indicator Data'!BT59&lt;S$4,10,(S$3-'Indicator Data'!BT59)/(S$3-S$4)*10)),1))</f>
        <v>x</v>
      </c>
      <c r="T59" s="187">
        <f>IF('Indicator Data'!BU59="No data","x",ROUND(IF('Indicator Data'!BU59&gt;T$3,0,IF('Indicator Data'!BU59&lt;T$4,10,(T$3-'Indicator Data'!BU59)/(T$3-T$4)*10)),1))</f>
        <v>0.7</v>
      </c>
      <c r="U59" s="187">
        <f>IF('Indicator Data'!BV59="No data","x",ROUND(IF('Indicator Data'!BV59&gt;U$3,0,IF('Indicator Data'!BV59&lt;U$4,10,(U$3-'Indicator Data'!BV59)/(U$3-U$4)*10)),1))</f>
        <v>1.9</v>
      </c>
      <c r="V59" s="187">
        <f>IF('Indicator Data'!BW59="No data","x",ROUND(IF('Indicator Data'!BW59&gt;V$3,0,IF('Indicator Data'!BW59&lt;V$4,10,(V$3-'Indicator Data'!BW59)/(V$3-V$4)*10)),1))</f>
        <v>0.7</v>
      </c>
      <c r="W59" s="182">
        <f t="shared" si="8"/>
        <v>1.0999999999999999</v>
      </c>
      <c r="X59" s="182">
        <f>IF('Indicator Data'!BX59="No data","x",ROUND(IF('Indicator Data'!BX59&gt;X$3,0,IF('Indicator Data'!BX59&lt;X$4,10,(X$3-'Indicator Data'!BX59)/(X$3-X$4)*10)),1))</f>
        <v>9.9</v>
      </c>
      <c r="Y59" s="182">
        <f>IF('Indicator Data'!BY59="No data","x",ROUND(IF('Indicator Data'!BY59&gt;Y$3,10,IF('Indicator Data'!BY59&lt;Y$4,0,10-(Y$3-'Indicator Data'!BY59)/(Y$3-Y$4)*10)),1))</f>
        <v>5.3</v>
      </c>
      <c r="Z59" s="183">
        <f t="shared" si="10"/>
        <v>5.4</v>
      </c>
      <c r="AA59" s="184">
        <f t="shared" si="11"/>
        <v>7.4</v>
      </c>
      <c r="AB59" s="57"/>
    </row>
    <row r="60" spans="1:28" s="2" customFormat="1">
      <c r="A60" s="110" t="str">
        <f>'Indicator Data'!A60</f>
        <v>Estonia</v>
      </c>
      <c r="B60" s="185" t="str">
        <f>'Indicator Data'!B60</f>
        <v>EST</v>
      </c>
      <c r="C60" s="182" t="str">
        <f>IF('Indicator Data'!BJ60="No data","x",ROUND(IF('Indicator Data'!BJ60&gt;C$3,0,IF('Indicator Data'!BJ60&lt;C$4,10,(C$3-'Indicator Data'!BJ60)/(C$3-C$4)*10)),1))</f>
        <v>x</v>
      </c>
      <c r="D60" s="183" t="str">
        <f t="shared" si="3"/>
        <v>x</v>
      </c>
      <c r="E60" s="182">
        <f>IF('Indicator Data'!BL60="No data","x",ROUND(IF('Indicator Data'!BL60&gt;E$3,0,IF('Indicator Data'!BL60&lt;E$4,10,(E$3-'Indicator Data'!BL60)/(E$3-E$4)*10)),1))</f>
        <v>2.5</v>
      </c>
      <c r="F60" s="182">
        <f>IF('Indicator Data'!BK60="No data","x",ROUND(IF('Indicator Data'!BK60&gt;F$3,0,IF('Indicator Data'!BK60&lt;F$4,10,(F$3-'Indicator Data'!BK60)/(F$3-F$4)*10)),1))</f>
        <v>2.7</v>
      </c>
      <c r="G60" s="183">
        <f t="shared" si="4"/>
        <v>2.6</v>
      </c>
      <c r="H60" s="184">
        <f t="shared" si="5"/>
        <v>2.6</v>
      </c>
      <c r="I60" s="182">
        <f>IF('Indicator Data'!BN60="No data","x",ROUND(IF('Indicator Data'!BN60^2&gt;I$3,0,IF('Indicator Data'!BN60^2&lt;I$4,10,(I$3-'Indicator Data'!BN60^2)/(I$3-I$4)*10)),1))</f>
        <v>0</v>
      </c>
      <c r="J60" s="182">
        <f>IF(OR('Indicator Data'!BM60=0,'Indicator Data'!BM60="No data"),"x",ROUND(IF('Indicator Data'!BM60&gt;J$3,0,IF('Indicator Data'!BM60&lt;J$4,10,(J$3-'Indicator Data'!BM60)/(J$3-J$4)*10)),1))</f>
        <v>0</v>
      </c>
      <c r="K60" s="182">
        <f>IF('Indicator Data'!BO60="No data","x",ROUND(IF('Indicator Data'!BO60&gt;K$3,0,IF('Indicator Data'!BO60&lt;K$4,10,(K$3-'Indicator Data'!BO60)/(K$3-K$4)*10)),1))</f>
        <v>1</v>
      </c>
      <c r="L60" s="182">
        <f>IF('Indicator Data'!BP60="No data","x",ROUND(IF('Indicator Data'!BP60&gt;L$3,0,IF('Indicator Data'!BP60&lt;L$4,10,(L$3-'Indicator Data'!BP60)/(L$3-L$4)*10)),1))</f>
        <v>2.7</v>
      </c>
      <c r="M60" s="183">
        <f t="shared" si="6"/>
        <v>0.9</v>
      </c>
      <c r="N60" s="186">
        <f>IF('Indicator Data'!BQ60="No data","x",'Indicator Data'!BQ60/'Indicator Data'!CC60*100)</f>
        <v>125.02948808681293</v>
      </c>
      <c r="O60" s="182">
        <f t="shared" si="9"/>
        <v>0</v>
      </c>
      <c r="P60" s="182">
        <f>IF('Indicator Data'!BR60="No data","x",ROUND(IF('Indicator Data'!BR60&gt;P$3,0,IF('Indicator Data'!BR60&lt;P$4,10,(P$3-'Indicator Data'!BR60)/(P$3-P$4)*10)),1))</f>
        <v>0.1</v>
      </c>
      <c r="Q60" s="182">
        <f>IF('Indicator Data'!BS60="No data","x",ROUND(IF('Indicator Data'!BS60&gt;Q$3,0,IF('Indicator Data'!BS60&lt;Q$4,10,(Q$3-'Indicator Data'!BS60)/(Q$3-Q$4)*10)),1))</f>
        <v>0.1</v>
      </c>
      <c r="R60" s="183">
        <f t="shared" si="7"/>
        <v>0.1</v>
      </c>
      <c r="S60" s="182">
        <f>IF('Indicator Data'!BT60="No data","x",ROUND(IF('Indicator Data'!BT60&gt;S$3,0,IF('Indicator Data'!BT60&lt;S$4,10,(S$3-'Indicator Data'!BT60)/(S$3-S$4)*10)),1))</f>
        <v>1.3</v>
      </c>
      <c r="T60" s="187">
        <f>IF('Indicator Data'!BU60="No data","x",ROUND(IF('Indicator Data'!BU60&gt;T$3,0,IF('Indicator Data'!BU60&lt;T$4,10,(T$3-'Indicator Data'!BU60)/(T$3-T$4)*10)),1))</f>
        <v>1.4</v>
      </c>
      <c r="U60" s="187">
        <f>IF('Indicator Data'!BV60="No data","x",ROUND(IF('Indicator Data'!BV60&gt;U$3,0,IF('Indicator Data'!BV60&lt;U$4,10,(U$3-'Indicator Data'!BV60)/(U$3-U$4)*10)),1))</f>
        <v>1.5</v>
      </c>
      <c r="V60" s="187" t="str">
        <f>IF('Indicator Data'!BW60="No data","x",ROUND(IF('Indicator Data'!BW60&gt;V$3,0,IF('Indicator Data'!BW60&lt;V$4,10,(V$3-'Indicator Data'!BW60)/(V$3-V$4)*10)),1))</f>
        <v>x</v>
      </c>
      <c r="W60" s="182">
        <f t="shared" si="8"/>
        <v>1.45</v>
      </c>
      <c r="X60" s="182">
        <f>IF('Indicator Data'!BX60="No data","x",ROUND(IF('Indicator Data'!BX60&gt;X$3,0,IF('Indicator Data'!BX60&lt;X$4,10,(X$3-'Indicator Data'!BX60)/(X$3-X$4)*10)),1))</f>
        <v>1.9</v>
      </c>
      <c r="Y60" s="182">
        <f>IF('Indicator Data'!BY60="No data","x",ROUND(IF('Indicator Data'!BY60&gt;Y$3,10,IF('Indicator Data'!BY60&lt;Y$4,0,10-(Y$3-'Indicator Data'!BY60)/(Y$3-Y$4)*10)),1))</f>
        <v>0.1</v>
      </c>
      <c r="Z60" s="183">
        <f t="shared" si="10"/>
        <v>1.2</v>
      </c>
      <c r="AA60" s="184">
        <f t="shared" si="11"/>
        <v>0.7</v>
      </c>
      <c r="AB60" s="57"/>
    </row>
    <row r="61" spans="1:28" s="2" customFormat="1">
      <c r="A61" s="110" t="str">
        <f>'Indicator Data'!A61</f>
        <v>Eswatini</v>
      </c>
      <c r="B61" s="185" t="str">
        <f>'Indicator Data'!B61</f>
        <v>SWZ</v>
      </c>
      <c r="C61" s="182">
        <f>IF('Indicator Data'!BJ61="No data","x",ROUND(IF('Indicator Data'!BJ61&gt;C$3,0,IF('Indicator Data'!BJ61&lt;C$4,10,(C$3-'Indicator Data'!BJ61)/(C$3-C$4)*10)),1))</f>
        <v>4.4000000000000004</v>
      </c>
      <c r="D61" s="183">
        <f t="shared" si="3"/>
        <v>4.4000000000000004</v>
      </c>
      <c r="E61" s="182">
        <f>IF('Indicator Data'!BL61="No data","x",ROUND(IF('Indicator Data'!BL61&gt;E$3,0,IF('Indicator Data'!BL61&lt;E$4,10,(E$3-'Indicator Data'!BL61)/(E$3-E$4)*10)),1))</f>
        <v>6.7</v>
      </c>
      <c r="F61" s="182">
        <f>IF('Indicator Data'!BK61="No data","x",ROUND(IF('Indicator Data'!BK61&gt;F$3,0,IF('Indicator Data'!BK61&lt;F$4,10,(F$3-'Indicator Data'!BK61)/(F$3-F$4)*10)),1))</f>
        <v>6.4</v>
      </c>
      <c r="G61" s="183">
        <f t="shared" si="4"/>
        <v>6.6</v>
      </c>
      <c r="H61" s="184">
        <f t="shared" si="5"/>
        <v>5.5</v>
      </c>
      <c r="I61" s="182">
        <f>IF('Indicator Data'!BN61="No data","x",ROUND(IF('Indicator Data'!BN61^2&gt;I$3,0,IF('Indicator Data'!BN61^2&lt;I$4,10,(I$3-'Indicator Data'!BN61^2)/(I$3-I$4)*10)),1))</f>
        <v>2.4</v>
      </c>
      <c r="J61" s="182">
        <f>IF(OR('Indicator Data'!BM61=0,'Indicator Data'!BM61="No data"),"x",ROUND(IF('Indicator Data'!BM61&gt;J$3,0,IF('Indicator Data'!BM61&lt;J$4,10,(J$3-'Indicator Data'!BM61)/(J$3-J$4)*10)),1))</f>
        <v>2.2999999999999998</v>
      </c>
      <c r="K61" s="182">
        <f>IF('Indicator Data'!BO61="No data","x",ROUND(IF('Indicator Data'!BO61&gt;K$3,0,IF('Indicator Data'!BO61&lt;K$4,10,(K$3-'Indicator Data'!BO61)/(K$3-K$4)*10)),1))</f>
        <v>7</v>
      </c>
      <c r="L61" s="182">
        <f>IF('Indicator Data'!BP61="No data","x",ROUND(IF('Indicator Data'!BP61&gt;L$3,0,IF('Indicator Data'!BP61&lt;L$4,10,(L$3-'Indicator Data'!BP61)/(L$3-L$4)*10)),1))</f>
        <v>5.5</v>
      </c>
      <c r="M61" s="183">
        <f t="shared" si="6"/>
        <v>4.3</v>
      </c>
      <c r="N61" s="186">
        <f>IF('Indicator Data'!BQ61="No data","x",'Indicator Data'!BQ61/'Indicator Data'!CC61*100)</f>
        <v>41.860465116279073</v>
      </c>
      <c r="O61" s="182">
        <f t="shared" si="9"/>
        <v>5.9</v>
      </c>
      <c r="P61" s="182">
        <f>IF('Indicator Data'!BR61="No data","x",ROUND(IF('Indicator Data'!BR61&gt;P$3,0,IF('Indicator Data'!BR61&lt;P$4,10,(P$3-'Indicator Data'!BR61)/(P$3-P$4)*10)),1))</f>
        <v>4.5999999999999996</v>
      </c>
      <c r="Q61" s="182">
        <f>IF('Indicator Data'!BS61="No data","x",ROUND(IF('Indicator Data'!BS61&gt;Q$3,0,IF('Indicator Data'!BS61&lt;Q$4,10,(Q$3-'Indicator Data'!BS61)/(Q$3-Q$4)*10)),1))</f>
        <v>6.2</v>
      </c>
      <c r="R61" s="183">
        <f t="shared" si="7"/>
        <v>5.6</v>
      </c>
      <c r="S61" s="182">
        <f>IF('Indicator Data'!BT61="No data","x",ROUND(IF('Indicator Data'!BT61&gt;S$3,0,IF('Indicator Data'!BT61&lt;S$4,10,(S$3-'Indicator Data'!BT61)/(S$3-S$4)*10)),1))</f>
        <v>9.8000000000000007</v>
      </c>
      <c r="T61" s="187">
        <f>IF('Indicator Data'!BU61="No data","x",ROUND(IF('Indicator Data'!BU61&gt;T$3,0,IF('Indicator Data'!BU61&lt;T$4,10,(T$3-'Indicator Data'!BU61)/(T$3-T$4)*10)),1))</f>
        <v>1.5</v>
      </c>
      <c r="U61" s="187">
        <f>IF('Indicator Data'!BV61="No data","x",ROUND(IF('Indicator Data'!BV61&gt;U$3,0,IF('Indicator Data'!BV61&lt;U$4,10,(U$3-'Indicator Data'!BV61)/(U$3-U$4)*10)),1))</f>
        <v>4.0999999999999996</v>
      </c>
      <c r="V61" s="187">
        <f>IF('Indicator Data'!BW61="No data","x",ROUND(IF('Indicator Data'!BW61&gt;V$3,0,IF('Indicator Data'!BW61&lt;V$4,10,(V$3-'Indicator Data'!BW61)/(V$3-V$4)*10)),1))</f>
        <v>2</v>
      </c>
      <c r="W61" s="182">
        <f t="shared" si="8"/>
        <v>2.5333333333333332</v>
      </c>
      <c r="X61" s="182">
        <f>IF('Indicator Data'!BX61="No data","x",ROUND(IF('Indicator Data'!BX61&gt;X$3,0,IF('Indicator Data'!BX61&lt;X$4,10,(X$3-'Indicator Data'!BX61)/(X$3-X$4)*10)),1))</f>
        <v>7.8</v>
      </c>
      <c r="Y61" s="182">
        <f>IF('Indicator Data'!BY61="No data","x",ROUND(IF('Indicator Data'!BY61&gt;Y$3,10,IF('Indicator Data'!BY61&lt;Y$4,0,10-(Y$3-'Indicator Data'!BY61)/(Y$3-Y$4)*10)),1))</f>
        <v>4.9000000000000004</v>
      </c>
      <c r="Z61" s="183">
        <f t="shared" si="10"/>
        <v>6.3</v>
      </c>
      <c r="AA61" s="184">
        <f t="shared" si="11"/>
        <v>5.4</v>
      </c>
      <c r="AB61" s="57"/>
    </row>
    <row r="62" spans="1:28" s="2" customFormat="1">
      <c r="A62" s="110" t="str">
        <f>'Indicator Data'!A62</f>
        <v>Ethiopia</v>
      </c>
      <c r="B62" s="185" t="str">
        <f>'Indicator Data'!B62</f>
        <v>ETH</v>
      </c>
      <c r="C62" s="182">
        <f>IF('Indicator Data'!BJ62="No data","x",ROUND(IF('Indicator Data'!BJ62&gt;C$3,0,IF('Indicator Data'!BJ62&lt;C$4,10,(C$3-'Indicator Data'!BJ62)/(C$3-C$4)*10)),1))</f>
        <v>2.9</v>
      </c>
      <c r="D62" s="183">
        <f t="shared" si="3"/>
        <v>2.9</v>
      </c>
      <c r="E62" s="182">
        <f>IF('Indicator Data'!BL62="No data","x",ROUND(IF('Indicator Data'!BL62&gt;E$3,0,IF('Indicator Data'!BL62&lt;E$4,10,(E$3-'Indicator Data'!BL62)/(E$3-E$4)*10)),1))</f>
        <v>6.2</v>
      </c>
      <c r="F62" s="182">
        <f>IF('Indicator Data'!BK62="No data","x",ROUND(IF('Indicator Data'!BK62&gt;F$3,0,IF('Indicator Data'!BK62&lt;F$4,10,(F$3-'Indicator Data'!BK62)/(F$3-F$4)*10)),1))</f>
        <v>6.3</v>
      </c>
      <c r="G62" s="183">
        <f t="shared" si="4"/>
        <v>6.3</v>
      </c>
      <c r="H62" s="184">
        <f t="shared" si="5"/>
        <v>4.5999999999999996</v>
      </c>
      <c r="I62" s="182">
        <f>IF('Indicator Data'!BN62="No data","x",ROUND(IF('Indicator Data'!BN62^2&gt;I$3,0,IF('Indicator Data'!BN62^2&lt;I$4,10,(I$3-'Indicator Data'!BN62^2)/(I$3-I$4)*10)),1))</f>
        <v>8</v>
      </c>
      <c r="J62" s="182">
        <f>IF(OR('Indicator Data'!BM62=0,'Indicator Data'!BM62="No data"),"x",ROUND(IF('Indicator Data'!BM62&gt;J$3,0,IF('Indicator Data'!BM62&lt;J$4,10,(J$3-'Indicator Data'!BM62)/(J$3-J$4)*10)),1))</f>
        <v>5.2</v>
      </c>
      <c r="K62" s="182">
        <f>IF('Indicator Data'!BO62="No data","x",ROUND(IF('Indicator Data'!BO62&gt;K$3,0,IF('Indicator Data'!BO62&lt;K$4,10,(K$3-'Indicator Data'!BO62)/(K$3-K$4)*10)),1))</f>
        <v>8.1</v>
      </c>
      <c r="L62" s="182">
        <f>IF('Indicator Data'!BP62="No data","x",ROUND(IF('Indicator Data'!BP62&gt;L$3,0,IF('Indicator Data'!BP62&lt;L$4,10,(L$3-'Indicator Data'!BP62)/(L$3-L$4)*10)),1))</f>
        <v>8.3000000000000007</v>
      </c>
      <c r="M62" s="183">
        <f t="shared" si="6"/>
        <v>7.4</v>
      </c>
      <c r="N62" s="186">
        <f>IF('Indicator Data'!BQ62="No data","x",'Indicator Data'!BQ62/'Indicator Data'!CC62*100)</f>
        <v>8.4</v>
      </c>
      <c r="O62" s="182">
        <f t="shared" si="9"/>
        <v>9.3000000000000007</v>
      </c>
      <c r="P62" s="182">
        <f>IF('Indicator Data'!BR62="No data","x",ROUND(IF('Indicator Data'!BR62&gt;P$3,0,IF('Indicator Data'!BR62&lt;P$4,10,(P$3-'Indicator Data'!BR62)/(P$3-P$4)*10)),1))</f>
        <v>10</v>
      </c>
      <c r="Q62" s="182">
        <f>IF('Indicator Data'!BS62="No data","x",ROUND(IF('Indicator Data'!BS62&gt;Q$3,0,IF('Indicator Data'!BS62&lt;Q$4,10,(Q$3-'Indicator Data'!BS62)/(Q$3-Q$4)*10)),1))</f>
        <v>10</v>
      </c>
      <c r="R62" s="183">
        <f t="shared" si="7"/>
        <v>9.8000000000000007</v>
      </c>
      <c r="S62" s="182">
        <f>IF('Indicator Data'!BT62="No data","x",ROUND(IF('Indicator Data'!BT62&gt;S$3,0,IF('Indicator Data'!BT62&lt;S$4,10,(S$3-'Indicator Data'!BT62)/(S$3-S$4)*10)),1))</f>
        <v>9.8000000000000007</v>
      </c>
      <c r="T62" s="187">
        <f>IF('Indicator Data'!BU62="No data","x",ROUND(IF('Indicator Data'!BU62&gt;T$3,0,IF('Indicator Data'!BU62&lt;T$4,10,(T$3-'Indicator Data'!BU62)/(T$3-T$4)*10)),1))</f>
        <v>5.0999999999999996</v>
      </c>
      <c r="U62" s="187">
        <f>IF('Indicator Data'!BV62="No data","x",ROUND(IF('Indicator Data'!BV62&gt;U$3,0,IF('Indicator Data'!BV62&lt;U$4,10,(U$3-'Indicator Data'!BV62)/(U$3-U$4)*10)),1))</f>
        <v>9.8000000000000007</v>
      </c>
      <c r="V62" s="187">
        <f>IF('Indicator Data'!BW62="No data","x",ROUND(IF('Indicator Data'!BW62&gt;V$3,0,IF('Indicator Data'!BW62&lt;V$4,10,(V$3-'Indicator Data'!BW62)/(V$3-V$4)*10)),1))</f>
        <v>6.1</v>
      </c>
      <c r="W62" s="182">
        <f t="shared" si="8"/>
        <v>7</v>
      </c>
      <c r="X62" s="182">
        <f>IF('Indicator Data'!BX62="No data","x",ROUND(IF('Indicator Data'!BX62&gt;X$3,0,IF('Indicator Data'!BX62&lt;X$4,10,(X$3-'Indicator Data'!BX62)/(X$3-X$4)*10)),1))</f>
        <v>9.9</v>
      </c>
      <c r="Y62" s="182">
        <f>IF('Indicator Data'!BY62="No data","x",ROUND(IF('Indicator Data'!BY62&gt;Y$3,10,IF('Indicator Data'!BY62&lt;Y$4,0,10-(Y$3-'Indicator Data'!BY62)/(Y$3-Y$4)*10)),1))</f>
        <v>4.5</v>
      </c>
      <c r="Z62" s="183">
        <f t="shared" si="10"/>
        <v>7.8</v>
      </c>
      <c r="AA62" s="184">
        <f t="shared" si="11"/>
        <v>8.3000000000000007</v>
      </c>
      <c r="AB62" s="57"/>
    </row>
    <row r="63" spans="1:28" s="2" customFormat="1">
      <c r="A63" s="110" t="str">
        <f>'Indicator Data'!A63</f>
        <v>Fiji</v>
      </c>
      <c r="B63" s="185" t="str">
        <f>'Indicator Data'!B63</f>
        <v>FJI</v>
      </c>
      <c r="C63" s="182">
        <f>IF('Indicator Data'!BJ63="No data","x",ROUND(IF('Indicator Data'!BJ63&gt;C$3,0,IF('Indicator Data'!BJ63&lt;C$4,10,(C$3-'Indicator Data'!BJ63)/(C$3-C$4)*10)),1))</f>
        <v>0.1</v>
      </c>
      <c r="D63" s="183">
        <f t="shared" si="3"/>
        <v>0.1</v>
      </c>
      <c r="E63" s="182" t="str">
        <f>IF('Indicator Data'!BL63="No data","x",ROUND(IF('Indicator Data'!BL63&gt;E$3,0,IF('Indicator Data'!BL63&lt;E$4,10,(E$3-'Indicator Data'!BL63)/(E$3-E$4)*10)),1))</f>
        <v>x</v>
      </c>
      <c r="F63" s="182">
        <f>IF('Indicator Data'!BK63="No data","x",ROUND(IF('Indicator Data'!BK63&gt;F$3,0,IF('Indicator Data'!BK63&lt;F$4,10,(F$3-'Indicator Data'!BK63)/(F$3-F$4)*10)),1))</f>
        <v>4.5999999999999996</v>
      </c>
      <c r="G63" s="183">
        <f t="shared" si="4"/>
        <v>4.5999999999999996</v>
      </c>
      <c r="H63" s="184">
        <f t="shared" si="5"/>
        <v>2.4</v>
      </c>
      <c r="I63" s="182">
        <f>IF('Indicator Data'!BN63="No data","x",ROUND(IF('Indicator Data'!BN63^2&gt;I$3,0,IF('Indicator Data'!BN63^2&lt;I$4,10,(I$3-'Indicator Data'!BN63^2)/(I$3-I$4)*10)),1))</f>
        <v>0.2</v>
      </c>
      <c r="J63" s="182">
        <f>IF(OR('Indicator Data'!BM63=0,'Indicator Data'!BM63="No data"),"x",ROUND(IF('Indicator Data'!BM63&gt;J$3,0,IF('Indicator Data'!BM63&lt;J$4,10,(J$3-'Indicator Data'!BM63)/(J$3-J$4)*10)),1))</f>
        <v>0</v>
      </c>
      <c r="K63" s="182">
        <f>IF('Indicator Data'!BO63="No data","x",ROUND(IF('Indicator Data'!BO63&gt;K$3,0,IF('Indicator Data'!BO63&lt;K$4,10,(K$3-'Indicator Data'!BO63)/(K$3-K$4)*10)),1))</f>
        <v>5</v>
      </c>
      <c r="L63" s="182">
        <f>IF('Indicator Data'!BP63="No data","x",ROUND(IF('Indicator Data'!BP63&gt;L$3,0,IF('Indicator Data'!BP63&lt;L$4,10,(L$3-'Indicator Data'!BP63)/(L$3-L$4)*10)),1))</f>
        <v>4.2</v>
      </c>
      <c r="M63" s="183">
        <f t="shared" si="6"/>
        <v>2.4</v>
      </c>
      <c r="N63" s="186">
        <f>IF('Indicator Data'!BQ63="No data","x",'Indicator Data'!BQ63/'Indicator Data'!CC63*100)</f>
        <v>18.609742747673781</v>
      </c>
      <c r="O63" s="182">
        <f t="shared" si="9"/>
        <v>8.1999999999999993</v>
      </c>
      <c r="P63" s="182">
        <f>IF('Indicator Data'!BR63="No data","x",ROUND(IF('Indicator Data'!BR63&gt;P$3,0,IF('Indicator Data'!BR63&lt;P$4,10,(P$3-'Indicator Data'!BR63)/(P$3-P$4)*10)),1))</f>
        <v>0.5</v>
      </c>
      <c r="Q63" s="182">
        <f>IF('Indicator Data'!BS63="No data","x",ROUND(IF('Indicator Data'!BS63&gt;Q$3,0,IF('Indicator Data'!BS63&lt;Q$4,10,(Q$3-'Indicator Data'!BS63)/(Q$3-Q$4)*10)),1))</f>
        <v>1.2</v>
      </c>
      <c r="R63" s="183">
        <f t="shared" si="7"/>
        <v>3.3</v>
      </c>
      <c r="S63" s="182">
        <f>IF('Indicator Data'!BT63="No data","x",ROUND(IF('Indicator Data'!BT63&gt;S$3,0,IF('Indicator Data'!BT63&lt;S$4,10,(S$3-'Indicator Data'!BT63)/(S$3-S$4)*10)),1))</f>
        <v>7.9</v>
      </c>
      <c r="T63" s="187">
        <f>IF('Indicator Data'!BU63="No data","x",ROUND(IF('Indicator Data'!BU63&gt;T$3,0,IF('Indicator Data'!BU63&lt;T$4,10,(T$3-'Indicator Data'!BU63)/(T$3-T$4)*10)),1))</f>
        <v>0</v>
      </c>
      <c r="U63" s="187">
        <f>IF('Indicator Data'!BV63="No data","x",ROUND(IF('Indicator Data'!BV63&gt;U$3,0,IF('Indicator Data'!BV63&lt;U$4,10,(U$3-'Indicator Data'!BV63)/(U$3-U$4)*10)),1))</f>
        <v>0.8</v>
      </c>
      <c r="V63" s="187">
        <f>IF('Indicator Data'!BW63="No data","x",ROUND(IF('Indicator Data'!BW63&gt;V$3,0,IF('Indicator Data'!BW63&lt;V$4,10,(V$3-'Indicator Data'!BW63)/(V$3-V$4)*10)),1))</f>
        <v>0</v>
      </c>
      <c r="W63" s="182">
        <f t="shared" si="8"/>
        <v>0.26666666666666666</v>
      </c>
      <c r="X63" s="182">
        <f>IF('Indicator Data'!BX63="No data","x",ROUND(IF('Indicator Data'!BX63&gt;X$3,0,IF('Indicator Data'!BX63&lt;X$4,10,(X$3-'Indicator Data'!BX63)/(X$3-X$4)*10)),1))</f>
        <v>8.9</v>
      </c>
      <c r="Y63" s="182">
        <f>IF('Indicator Data'!BY63="No data","x",ROUND(IF('Indicator Data'!BY63&gt;Y$3,10,IF('Indicator Data'!BY63&lt;Y$4,0,10-(Y$3-'Indicator Data'!BY63)/(Y$3-Y$4)*10)),1))</f>
        <v>0.4</v>
      </c>
      <c r="Z63" s="183">
        <f t="shared" si="10"/>
        <v>4.4000000000000004</v>
      </c>
      <c r="AA63" s="184">
        <f t="shared" si="11"/>
        <v>3.4</v>
      </c>
      <c r="AB63" s="57"/>
    </row>
    <row r="64" spans="1:28" s="2" customFormat="1">
      <c r="A64" s="110" t="str">
        <f>'Indicator Data'!A64</f>
        <v>Finland</v>
      </c>
      <c r="B64" s="185" t="str">
        <f>'Indicator Data'!B64</f>
        <v>FIN</v>
      </c>
      <c r="C64" s="182">
        <f>IF('Indicator Data'!BJ64="No data","x",ROUND(IF('Indicator Data'!BJ64&gt;C$3,0,IF('Indicator Data'!BJ64&lt;C$4,10,(C$3-'Indicator Data'!BJ64)/(C$3-C$4)*10)),1))</f>
        <v>2.2000000000000002</v>
      </c>
      <c r="D64" s="183">
        <f t="shared" si="3"/>
        <v>2.2000000000000002</v>
      </c>
      <c r="E64" s="182">
        <f>IF('Indicator Data'!BL64="No data","x",ROUND(IF('Indicator Data'!BL64&gt;E$3,0,IF('Indicator Data'!BL64&lt;E$4,10,(E$3-'Indicator Data'!BL64)/(E$3-E$4)*10)),1))</f>
        <v>1.5</v>
      </c>
      <c r="F64" s="182">
        <f>IF('Indicator Data'!BK64="No data","x",ROUND(IF('Indicator Data'!BK64&gt;F$3,0,IF('Indicator Data'!BK64&lt;F$4,10,(F$3-'Indicator Data'!BK64)/(F$3-F$4)*10)),1))</f>
        <v>1.1000000000000001</v>
      </c>
      <c r="G64" s="183">
        <f t="shared" si="4"/>
        <v>1.3</v>
      </c>
      <c r="H64" s="184">
        <f t="shared" si="5"/>
        <v>1.8</v>
      </c>
      <c r="I64" s="182" t="str">
        <f>IF('Indicator Data'!BN64="No data","x",ROUND(IF('Indicator Data'!BN64^2&gt;I$3,0,IF('Indicator Data'!BN64^2&lt;I$4,10,(I$3-'Indicator Data'!BN64^2)/(I$3-I$4)*10)),1))</f>
        <v>x</v>
      </c>
      <c r="J64" s="182">
        <f>IF(OR('Indicator Data'!BM64=0,'Indicator Data'!BM64="No data"),"x",ROUND(IF('Indicator Data'!BM64&gt;J$3,0,IF('Indicator Data'!BM64&lt;J$4,10,(J$3-'Indicator Data'!BM64)/(J$3-J$4)*10)),1))</f>
        <v>0</v>
      </c>
      <c r="K64" s="182">
        <f>IF('Indicator Data'!BO64="No data","x",ROUND(IF('Indicator Data'!BO64&gt;K$3,0,IF('Indicator Data'!BO64&lt;K$4,10,(K$3-'Indicator Data'!BO64)/(K$3-K$4)*10)),1))</f>
        <v>1</v>
      </c>
      <c r="L64" s="182">
        <f>IF('Indicator Data'!BP64="No data","x",ROUND(IF('Indicator Data'!BP64&gt;L$3,0,IF('Indicator Data'!BP64&lt;L$4,10,(L$3-'Indicator Data'!BP64)/(L$3-L$4)*10)),1))</f>
        <v>3.6</v>
      </c>
      <c r="M64" s="183">
        <f t="shared" si="6"/>
        <v>1.5</v>
      </c>
      <c r="N64" s="186">
        <f>IF('Indicator Data'!BQ64="No data","x",'Indicator Data'!BQ64/'Indicator Data'!CC64*100)</f>
        <v>85.557274013623356</v>
      </c>
      <c r="O64" s="182">
        <f t="shared" si="9"/>
        <v>1.5</v>
      </c>
      <c r="P64" s="182">
        <f>IF('Indicator Data'!BR64="No data","x",ROUND(IF('Indicator Data'!BR64&gt;P$3,0,IF('Indicator Data'!BR64&lt;P$4,10,(P$3-'Indicator Data'!BR64)/(P$3-P$4)*10)),1))</f>
        <v>0.1</v>
      </c>
      <c r="Q64" s="182">
        <f>IF('Indicator Data'!BS64="No data","x",ROUND(IF('Indicator Data'!BS64&gt;Q$3,0,IF('Indicator Data'!BS64&lt;Q$4,10,(Q$3-'Indicator Data'!BS64)/(Q$3-Q$4)*10)),1))</f>
        <v>0</v>
      </c>
      <c r="R64" s="183">
        <f t="shared" si="7"/>
        <v>0.5</v>
      </c>
      <c r="S64" s="182">
        <f>IF('Indicator Data'!BT64="No data","x",ROUND(IF('Indicator Data'!BT64&gt;S$3,0,IF('Indicator Data'!BT64&lt;S$4,10,(S$3-'Indicator Data'!BT64)/(S$3-S$4)*10)),1))</f>
        <v>0.5</v>
      </c>
      <c r="T64" s="187">
        <f>IF('Indicator Data'!BU64="No data","x",ROUND(IF('Indicator Data'!BU64&gt;T$3,0,IF('Indicator Data'!BU64&lt;T$4,10,(T$3-'Indicator Data'!BU64)/(T$3-T$4)*10)),1))</f>
        <v>1.4</v>
      </c>
      <c r="U64" s="187">
        <f>IF('Indicator Data'!BV64="No data","x",ROUND(IF('Indicator Data'!BV64&gt;U$3,0,IF('Indicator Data'!BV64&lt;U$4,10,(U$3-'Indicator Data'!BV64)/(U$3-U$4)*10)),1))</f>
        <v>1</v>
      </c>
      <c r="V64" s="187">
        <f>IF('Indicator Data'!BW64="No data","x",ROUND(IF('Indicator Data'!BW64&gt;V$3,0,IF('Indicator Data'!BW64&lt;V$4,10,(V$3-'Indicator Data'!BW64)/(V$3-V$4)*10)),1))</f>
        <v>1.7</v>
      </c>
      <c r="W64" s="182">
        <f t="shared" si="8"/>
        <v>1.3666666666666665</v>
      </c>
      <c r="X64" s="182">
        <f>IF('Indicator Data'!BX64="No data","x",ROUND(IF('Indicator Data'!BX64&gt;X$3,0,IF('Indicator Data'!BX64&lt;X$4,10,(X$3-'Indicator Data'!BX64)/(X$3-X$4)*10)),1))</f>
        <v>0</v>
      </c>
      <c r="Y64" s="182">
        <f>IF('Indicator Data'!BY64="No data","x",ROUND(IF('Indicator Data'!BY64&gt;Y$3,10,IF('Indicator Data'!BY64&lt;Y$4,0,10-(Y$3-'Indicator Data'!BY64)/(Y$3-Y$4)*10)),1))</f>
        <v>0</v>
      </c>
      <c r="Z64" s="183">
        <f t="shared" si="10"/>
        <v>0.5</v>
      </c>
      <c r="AA64" s="184">
        <f t="shared" si="11"/>
        <v>0.8</v>
      </c>
      <c r="AB64" s="57"/>
    </row>
    <row r="65" spans="1:28" s="2" customFormat="1">
      <c r="A65" s="110" t="str">
        <f>'Indicator Data'!A65</f>
        <v>France</v>
      </c>
      <c r="B65" s="185" t="str">
        <f>'Indicator Data'!B65</f>
        <v>FRA</v>
      </c>
      <c r="C65" s="182">
        <f>IF('Indicator Data'!BJ65="No data","x",ROUND(IF('Indicator Data'!BJ65&gt;C$3,0,IF('Indicator Data'!BJ65&lt;C$4,10,(C$3-'Indicator Data'!BJ65)/(C$3-C$4)*10)),1))</f>
        <v>2.9</v>
      </c>
      <c r="D65" s="183">
        <f t="shared" si="3"/>
        <v>2.9</v>
      </c>
      <c r="E65" s="182">
        <f>IF('Indicator Data'!BL65="No data","x",ROUND(IF('Indicator Data'!BL65&gt;E$3,0,IF('Indicator Data'!BL65&lt;E$4,10,(E$3-'Indicator Data'!BL65)/(E$3-E$4)*10)),1))</f>
        <v>3.1</v>
      </c>
      <c r="F65" s="182">
        <f>IF('Indicator Data'!BK65="No data","x",ROUND(IF('Indicator Data'!BK65&gt;F$3,0,IF('Indicator Data'!BK65&lt;F$4,10,(F$3-'Indicator Data'!BK65)/(F$3-F$4)*10)),1))</f>
        <v>2.2000000000000002</v>
      </c>
      <c r="G65" s="183">
        <f t="shared" si="4"/>
        <v>2.7</v>
      </c>
      <c r="H65" s="184">
        <f t="shared" si="5"/>
        <v>2.8</v>
      </c>
      <c r="I65" s="182" t="str">
        <f>IF('Indicator Data'!BN65="No data","x",ROUND(IF('Indicator Data'!BN65^2&gt;I$3,0,IF('Indicator Data'!BN65^2&lt;I$4,10,(I$3-'Indicator Data'!BN65^2)/(I$3-I$4)*10)),1))</f>
        <v>x</v>
      </c>
      <c r="J65" s="182">
        <f>IF(OR('Indicator Data'!BM65=0,'Indicator Data'!BM65="No data"),"x",ROUND(IF('Indicator Data'!BM65&gt;J$3,0,IF('Indicator Data'!BM65&lt;J$4,10,(J$3-'Indicator Data'!BM65)/(J$3-J$4)*10)),1))</f>
        <v>0</v>
      </c>
      <c r="K65" s="182">
        <f>IF('Indicator Data'!BO65="No data","x",ROUND(IF('Indicator Data'!BO65&gt;K$3,0,IF('Indicator Data'!BO65&lt;K$4,10,(K$3-'Indicator Data'!BO65)/(K$3-K$4)*10)),1))</f>
        <v>1.7</v>
      </c>
      <c r="L65" s="182">
        <f>IF('Indicator Data'!BP65="No data","x",ROUND(IF('Indicator Data'!BP65&gt;L$3,0,IF('Indicator Data'!BP65&lt;L$4,10,(L$3-'Indicator Data'!BP65)/(L$3-L$4)*10)),1))</f>
        <v>4.5999999999999996</v>
      </c>
      <c r="M65" s="183">
        <f t="shared" si="6"/>
        <v>2.1</v>
      </c>
      <c r="N65" s="186">
        <f>IF('Indicator Data'!BQ65="No data","x",'Indicator Data'!BQ65/'Indicator Data'!CC65*100)</f>
        <v>255.6330570061717</v>
      </c>
      <c r="O65" s="182">
        <f t="shared" si="9"/>
        <v>0</v>
      </c>
      <c r="P65" s="182">
        <f>IF('Indicator Data'!BR65="No data","x",ROUND(IF('Indicator Data'!BR65&gt;P$3,0,IF('Indicator Data'!BR65&lt;P$4,10,(P$3-'Indicator Data'!BR65)/(P$3-P$4)*10)),1))</f>
        <v>0.1</v>
      </c>
      <c r="Q65" s="182">
        <f>IF('Indicator Data'!BS65="No data","x",ROUND(IF('Indicator Data'!BS65&gt;Q$3,0,IF('Indicator Data'!BS65&lt;Q$4,10,(Q$3-'Indicator Data'!BS65)/(Q$3-Q$4)*10)),1))</f>
        <v>0</v>
      </c>
      <c r="R65" s="183">
        <f t="shared" si="7"/>
        <v>0</v>
      </c>
      <c r="S65" s="182">
        <f>IF('Indicator Data'!BT65="No data","x",ROUND(IF('Indicator Data'!BT65&gt;S$3,0,IF('Indicator Data'!BT65&lt;S$4,10,(S$3-'Indicator Data'!BT65)/(S$3-S$4)*10)),1))</f>
        <v>1.9</v>
      </c>
      <c r="T65" s="187">
        <f>IF('Indicator Data'!BU65="No data","x",ROUND(IF('Indicator Data'!BU65&gt;T$3,0,IF('Indicator Data'!BU65&lt;T$4,10,(T$3-'Indicator Data'!BU65)/(T$3-T$4)*10)),1))</f>
        <v>0.5</v>
      </c>
      <c r="U65" s="187">
        <f>IF('Indicator Data'!BV65="No data","x",ROUND(IF('Indicator Data'!BV65&gt;U$3,0,IF('Indicator Data'!BV65&lt;U$4,10,(U$3-'Indicator Data'!BV65)/(U$3-U$4)*10)),1))</f>
        <v>2.7</v>
      </c>
      <c r="V65" s="187">
        <f>IF('Indicator Data'!BW65="No data","x",ROUND(IF('Indicator Data'!BW65&gt;V$3,0,IF('Indicator Data'!BW65&lt;V$4,10,(V$3-'Indicator Data'!BW65)/(V$3-V$4)*10)),1))</f>
        <v>1.2</v>
      </c>
      <c r="W65" s="182">
        <f t="shared" si="8"/>
        <v>1.4666666666666668</v>
      </c>
      <c r="X65" s="182">
        <f>IF('Indicator Data'!BX65="No data","x",ROUND(IF('Indicator Data'!BX65&gt;X$3,0,IF('Indicator Data'!BX65&lt;X$4,10,(X$3-'Indicator Data'!BX65)/(X$3-X$4)*10)),1))</f>
        <v>0</v>
      </c>
      <c r="Y65" s="182">
        <f>IF('Indicator Data'!BY65="No data","x",ROUND(IF('Indicator Data'!BY65&gt;Y$3,10,IF('Indicator Data'!BY65&lt;Y$4,0,10-(Y$3-'Indicator Data'!BY65)/(Y$3-Y$4)*10)),1))</f>
        <v>0.1</v>
      </c>
      <c r="Z65" s="183">
        <f t="shared" si="10"/>
        <v>0.9</v>
      </c>
      <c r="AA65" s="184">
        <f t="shared" si="11"/>
        <v>1</v>
      </c>
      <c r="AB65" s="57"/>
    </row>
    <row r="66" spans="1:28" s="2" customFormat="1">
      <c r="A66" s="110" t="str">
        <f>'Indicator Data'!A66</f>
        <v>Gabon</v>
      </c>
      <c r="B66" s="185" t="str">
        <f>'Indicator Data'!B66</f>
        <v>GAB</v>
      </c>
      <c r="C66" s="182">
        <f>IF('Indicator Data'!BJ66="No data","x",ROUND(IF('Indicator Data'!BJ66&gt;C$3,0,IF('Indicator Data'!BJ66&lt;C$4,10,(C$3-'Indicator Data'!BJ66)/(C$3-C$4)*10)),1))</f>
        <v>6.7</v>
      </c>
      <c r="D66" s="183">
        <f t="shared" si="3"/>
        <v>6.7</v>
      </c>
      <c r="E66" s="182">
        <f>IF('Indicator Data'!BL66="No data","x",ROUND(IF('Indicator Data'!BL66&gt;E$3,0,IF('Indicator Data'!BL66&lt;E$4,10,(E$3-'Indicator Data'!BL66)/(E$3-E$4)*10)),1))</f>
        <v>7</v>
      </c>
      <c r="F66" s="182">
        <f>IF('Indicator Data'!BK66="No data","x",ROUND(IF('Indicator Data'!BK66&gt;F$3,0,IF('Indicator Data'!BK66&lt;F$4,10,(F$3-'Indicator Data'!BK66)/(F$3-F$4)*10)),1))</f>
        <v>6.8</v>
      </c>
      <c r="G66" s="183">
        <f t="shared" si="4"/>
        <v>6.9</v>
      </c>
      <c r="H66" s="184">
        <f t="shared" si="5"/>
        <v>6.8</v>
      </c>
      <c r="I66" s="182">
        <f>IF('Indicator Data'!BN66="No data","x",ROUND(IF('Indicator Data'!BN66^2&gt;I$3,0,IF('Indicator Data'!BN66^2&lt;I$4,10,(I$3-'Indicator Data'!BN66^2)/(I$3-I$4)*10)),1))</f>
        <v>3.1</v>
      </c>
      <c r="J66" s="182">
        <f>IF(OR('Indicator Data'!BM66=0,'Indicator Data'!BM66="No data"),"x",ROUND(IF('Indicator Data'!BM66&gt;J$3,0,IF('Indicator Data'!BM66&lt;J$4,10,(J$3-'Indicator Data'!BM66)/(J$3-J$4)*10)),1))</f>
        <v>0.9</v>
      </c>
      <c r="K66" s="182">
        <f>IF('Indicator Data'!BO66="No data","x",ROUND(IF('Indicator Data'!BO66&gt;K$3,0,IF('Indicator Data'!BO66&lt;K$4,10,(K$3-'Indicator Data'!BO66)/(K$3-K$4)*10)),1))</f>
        <v>5</v>
      </c>
      <c r="L66" s="182">
        <f>IF('Indicator Data'!BP66="No data","x",ROUND(IF('Indicator Data'!BP66&gt;L$3,0,IF('Indicator Data'!BP66&lt;L$4,10,(L$3-'Indicator Data'!BP66)/(L$3-L$4)*10)),1))</f>
        <v>3.2</v>
      </c>
      <c r="M66" s="183">
        <f t="shared" si="6"/>
        <v>3.1</v>
      </c>
      <c r="N66" s="186">
        <f>IF('Indicator Data'!BQ66="No data","x",'Indicator Data'!BQ66/'Indicator Data'!CC66*100)</f>
        <v>1.7464198393293748</v>
      </c>
      <c r="O66" s="182">
        <f t="shared" si="9"/>
        <v>9.9</v>
      </c>
      <c r="P66" s="182">
        <f>IF('Indicator Data'!BR66="No data","x",ROUND(IF('Indicator Data'!BR66&gt;P$3,0,IF('Indicator Data'!BR66&lt;P$4,10,(P$3-'Indicator Data'!BR66)/(P$3-P$4)*10)),1))</f>
        <v>5.8</v>
      </c>
      <c r="Q66" s="182">
        <f>IF('Indicator Data'!BS66="No data","x",ROUND(IF('Indicator Data'!BS66&gt;Q$3,0,IF('Indicator Data'!BS66&lt;Q$4,10,(Q$3-'Indicator Data'!BS66)/(Q$3-Q$4)*10)),1))</f>
        <v>2.8</v>
      </c>
      <c r="R66" s="183">
        <f t="shared" si="7"/>
        <v>6.2</v>
      </c>
      <c r="S66" s="182">
        <f>IF('Indicator Data'!BT66="No data","x",ROUND(IF('Indicator Data'!BT66&gt;S$3,0,IF('Indicator Data'!BT66&lt;S$4,10,(S$3-'Indicator Data'!BT66)/(S$3-S$4)*10)),1))</f>
        <v>9.1</v>
      </c>
      <c r="T66" s="187">
        <f>IF('Indicator Data'!BU66="No data","x",ROUND(IF('Indicator Data'!BU66&gt;T$3,0,IF('Indicator Data'!BU66&lt;T$4,10,(T$3-'Indicator Data'!BU66)/(T$3-T$4)*10)),1))</f>
        <v>4.9000000000000004</v>
      </c>
      <c r="U66" s="187" t="str">
        <f>IF('Indicator Data'!BV66="No data","x",ROUND(IF('Indicator Data'!BV66&gt;U$3,0,IF('Indicator Data'!BV66&lt;U$4,10,(U$3-'Indicator Data'!BV66)/(U$3-U$4)*10)),1))</f>
        <v>x</v>
      </c>
      <c r="V66" s="187" t="str">
        <f>IF('Indicator Data'!BW66="No data","x",ROUND(IF('Indicator Data'!BW66&gt;V$3,0,IF('Indicator Data'!BW66&lt;V$4,10,(V$3-'Indicator Data'!BW66)/(V$3-V$4)*10)),1))</f>
        <v>x</v>
      </c>
      <c r="W66" s="182">
        <f t="shared" si="8"/>
        <v>4.9000000000000004</v>
      </c>
      <c r="X66" s="182">
        <f>IF('Indicator Data'!BX66="No data","x",ROUND(IF('Indicator Data'!BX66&gt;X$3,0,IF('Indicator Data'!BX66&lt;X$4,10,(X$3-'Indicator Data'!BX66)/(X$3-X$4)*10)),1))</f>
        <v>8.5</v>
      </c>
      <c r="Y66" s="182">
        <f>IF('Indicator Data'!BY66="No data","x",ROUND(IF('Indicator Data'!BY66&gt;Y$3,10,IF('Indicator Data'!BY66&lt;Y$4,0,10-(Y$3-'Indicator Data'!BY66)/(Y$3-Y$4)*10)),1))</f>
        <v>2.8</v>
      </c>
      <c r="Z66" s="183">
        <f t="shared" si="10"/>
        <v>6.3</v>
      </c>
      <c r="AA66" s="184">
        <f t="shared" si="11"/>
        <v>5.2</v>
      </c>
      <c r="AB66" s="57"/>
    </row>
    <row r="67" spans="1:28" s="2" customFormat="1">
      <c r="A67" s="110" t="str">
        <f>'Indicator Data'!A67</f>
        <v>Gambia</v>
      </c>
      <c r="B67" s="185" t="str">
        <f>'Indicator Data'!B67</f>
        <v>GMB</v>
      </c>
      <c r="C67" s="182">
        <f>IF('Indicator Data'!BJ67="No data","x",ROUND(IF('Indicator Data'!BJ67&gt;C$3,0,IF('Indicator Data'!BJ67&lt;C$4,10,(C$3-'Indicator Data'!BJ67)/(C$3-C$4)*10)),1))</f>
        <v>3</v>
      </c>
      <c r="D67" s="183">
        <f t="shared" si="3"/>
        <v>3</v>
      </c>
      <c r="E67" s="182">
        <f>IF('Indicator Data'!BL67="No data","x",ROUND(IF('Indicator Data'!BL67&gt;E$3,0,IF('Indicator Data'!BL67&lt;E$4,10,(E$3-'Indicator Data'!BL67)/(E$3-E$4)*10)),1))</f>
        <v>6.3</v>
      </c>
      <c r="F67" s="182">
        <f>IF('Indicator Data'!BK67="No data","x",ROUND(IF('Indicator Data'!BK67&gt;F$3,0,IF('Indicator Data'!BK67&lt;F$4,10,(F$3-'Indicator Data'!BK67)/(F$3-F$4)*10)),1))</f>
        <v>6.3</v>
      </c>
      <c r="G67" s="183">
        <f t="shared" si="4"/>
        <v>6.3</v>
      </c>
      <c r="H67" s="184">
        <f t="shared" si="5"/>
        <v>4.7</v>
      </c>
      <c r="I67" s="182">
        <f>IF('Indicator Data'!BN67="No data","x",ROUND(IF('Indicator Data'!BN67^2&gt;I$3,0,IF('Indicator Data'!BN67^2&lt;I$4,10,(I$3-'Indicator Data'!BN67^2)/(I$3-I$4)*10)),1))</f>
        <v>8.1999999999999993</v>
      </c>
      <c r="J67" s="182">
        <f>IF(OR('Indicator Data'!BM67=0,'Indicator Data'!BM67="No data"),"x",ROUND(IF('Indicator Data'!BM67&gt;J$3,0,IF('Indicator Data'!BM67&lt;J$4,10,(J$3-'Indicator Data'!BM67)/(J$3-J$4)*10)),1))</f>
        <v>4</v>
      </c>
      <c r="K67" s="182">
        <f>IF('Indicator Data'!BO67="No data","x",ROUND(IF('Indicator Data'!BO67&gt;K$3,0,IF('Indicator Data'!BO67&lt;K$4,10,(K$3-'Indicator Data'!BO67)/(K$3-K$4)*10)),1))</f>
        <v>8</v>
      </c>
      <c r="L67" s="182">
        <f>IF('Indicator Data'!BP67="No data","x",ROUND(IF('Indicator Data'!BP67&gt;L$3,0,IF('Indicator Data'!BP67&lt;L$4,10,(L$3-'Indicator Data'!BP67)/(L$3-L$4)*10)),1))</f>
        <v>3.1</v>
      </c>
      <c r="M67" s="183">
        <f t="shared" si="6"/>
        <v>5.8</v>
      </c>
      <c r="N67" s="186">
        <f>IF('Indicator Data'!BQ67="No data","x",'Indicator Data'!BQ67/'Indicator Data'!CC67*100)</f>
        <v>41.501976284584977</v>
      </c>
      <c r="O67" s="182">
        <f t="shared" si="9"/>
        <v>5.9</v>
      </c>
      <c r="P67" s="182">
        <f>IF('Indicator Data'!BR67="No data","x",ROUND(IF('Indicator Data'!BR67&gt;P$3,0,IF('Indicator Data'!BR67&lt;P$4,10,(P$3-'Indicator Data'!BR67)/(P$3-P$4)*10)),1))</f>
        <v>6.8</v>
      </c>
      <c r="Q67" s="182">
        <f>IF('Indicator Data'!BS67="No data","x",ROUND(IF('Indicator Data'!BS67&gt;Q$3,0,IF('Indicator Data'!BS67&lt;Q$4,10,(Q$3-'Indicator Data'!BS67)/(Q$3-Q$4)*10)),1))</f>
        <v>4.4000000000000004</v>
      </c>
      <c r="R67" s="183">
        <f t="shared" si="7"/>
        <v>5.7</v>
      </c>
      <c r="S67" s="182">
        <f>IF('Indicator Data'!BT67="No data","x",ROUND(IF('Indicator Data'!BT67&gt;S$3,0,IF('Indicator Data'!BT67&lt;S$4,10,(S$3-'Indicator Data'!BT67)/(S$3-S$4)*10)),1))</f>
        <v>9.6999999999999993</v>
      </c>
      <c r="T67" s="187">
        <f>IF('Indicator Data'!BU67="No data","x",ROUND(IF('Indicator Data'!BU67&gt;T$3,0,IF('Indicator Data'!BU67&lt;T$4,10,(T$3-'Indicator Data'!BU67)/(T$3-T$4)*10)),1))</f>
        <v>1.9</v>
      </c>
      <c r="U67" s="187">
        <f>IF('Indicator Data'!BV67="No data","x",ROUND(IF('Indicator Data'!BV67&gt;U$3,0,IF('Indicator Data'!BV67&lt;U$4,10,(U$3-'Indicator Data'!BV67)/(U$3-U$4)*10)),1))</f>
        <v>6.4</v>
      </c>
      <c r="V67" s="187">
        <f>IF('Indicator Data'!BW67="No data","x",ROUND(IF('Indicator Data'!BW67&gt;V$3,0,IF('Indicator Data'!BW67&lt;V$4,10,(V$3-'Indicator Data'!BW67)/(V$3-V$4)*10)),1))</f>
        <v>2</v>
      </c>
      <c r="W67" s="182">
        <f t="shared" si="8"/>
        <v>3.4333333333333336</v>
      </c>
      <c r="X67" s="182">
        <f>IF('Indicator Data'!BX67="No data","x",ROUND(IF('Indicator Data'!BX67&gt;X$3,0,IF('Indicator Data'!BX67&lt;X$4,10,(X$3-'Indicator Data'!BX67)/(X$3-X$4)*10)),1))</f>
        <v>9.9</v>
      </c>
      <c r="Y67" s="182">
        <f>IF('Indicator Data'!BY67="No data","x",ROUND(IF('Indicator Data'!BY67&gt;Y$3,10,IF('Indicator Data'!BY67&lt;Y$4,0,10-(Y$3-'Indicator Data'!BY67)/(Y$3-Y$4)*10)),1))</f>
        <v>6.6</v>
      </c>
      <c r="Z67" s="183">
        <f t="shared" si="10"/>
        <v>7.4</v>
      </c>
      <c r="AA67" s="184">
        <f t="shared" si="11"/>
        <v>6.3</v>
      </c>
      <c r="AB67" s="57"/>
    </row>
    <row r="68" spans="1:28" s="2" customFormat="1">
      <c r="A68" s="110" t="str">
        <f>'Indicator Data'!A68</f>
        <v>Georgia</v>
      </c>
      <c r="B68" s="185" t="str">
        <f>'Indicator Data'!B68</f>
        <v>GEO</v>
      </c>
      <c r="C68" s="182">
        <f>IF('Indicator Data'!BJ68="No data","x",ROUND(IF('Indicator Data'!BJ68&gt;C$3,0,IF('Indicator Data'!BJ68&lt;C$4,10,(C$3-'Indicator Data'!BJ68)/(C$3-C$4)*10)),1))</f>
        <v>4.7</v>
      </c>
      <c r="D68" s="183">
        <f t="shared" si="3"/>
        <v>4.7</v>
      </c>
      <c r="E68" s="182">
        <f>IF('Indicator Data'!BL68="No data","x",ROUND(IF('Indicator Data'!BL68&gt;E$3,0,IF('Indicator Data'!BL68&lt;E$4,10,(E$3-'Indicator Data'!BL68)/(E$3-E$4)*10)),1))</f>
        <v>4.4000000000000004</v>
      </c>
      <c r="F68" s="182">
        <f>IF('Indicator Data'!BK68="No data","x",ROUND(IF('Indicator Data'!BK68&gt;F$3,0,IF('Indicator Data'!BK68&lt;F$4,10,(F$3-'Indicator Data'!BK68)/(F$3-F$4)*10)),1))</f>
        <v>3.3</v>
      </c>
      <c r="G68" s="183">
        <f t="shared" si="4"/>
        <v>3.9</v>
      </c>
      <c r="H68" s="184">
        <f t="shared" si="5"/>
        <v>4.3</v>
      </c>
      <c r="I68" s="182">
        <f>IF('Indicator Data'!BN68="No data","x",ROUND(IF('Indicator Data'!BN68^2&gt;I$3,0,IF('Indicator Data'!BN68^2&lt;I$4,10,(I$3-'Indicator Data'!BN68^2)/(I$3-I$4)*10)),1))</f>
        <v>0.1</v>
      </c>
      <c r="J68" s="182">
        <f>IF(OR('Indicator Data'!BM68=0,'Indicator Data'!BM68="No data"),"x",ROUND(IF('Indicator Data'!BM68&gt;J$3,0,IF('Indicator Data'!BM68&lt;J$4,10,(J$3-'Indicator Data'!BM68)/(J$3-J$4)*10)),1))</f>
        <v>0</v>
      </c>
      <c r="K68" s="182">
        <f>IF('Indicator Data'!BO68="No data","x",ROUND(IF('Indicator Data'!BO68&gt;K$3,0,IF('Indicator Data'!BO68&lt;K$4,10,(K$3-'Indicator Data'!BO68)/(K$3-K$4)*10)),1))</f>
        <v>3.1</v>
      </c>
      <c r="L68" s="182">
        <f>IF('Indicator Data'!BP68="No data","x",ROUND(IF('Indicator Data'!BP68&gt;L$3,0,IF('Indicator Data'!BP68&lt;L$4,10,(L$3-'Indicator Data'!BP68)/(L$3-L$4)*10)),1))</f>
        <v>3.3</v>
      </c>
      <c r="M68" s="183">
        <f t="shared" si="6"/>
        <v>1.6</v>
      </c>
      <c r="N68" s="186">
        <f>IF('Indicator Data'!BQ68="No data","x",'Indicator Data'!BQ68/'Indicator Data'!CC68*100)</f>
        <v>82.026190818822855</v>
      </c>
      <c r="O68" s="182">
        <f t="shared" si="9"/>
        <v>1.8</v>
      </c>
      <c r="P68" s="182">
        <f>IF('Indicator Data'!BR68="No data","x",ROUND(IF('Indicator Data'!BR68&gt;P$3,0,IF('Indicator Data'!BR68&lt;P$4,10,(P$3-'Indicator Data'!BR68)/(P$3-P$4)*10)),1))</f>
        <v>1.1000000000000001</v>
      </c>
      <c r="Q68" s="182">
        <f>IF('Indicator Data'!BS68="No data","x",ROUND(IF('Indicator Data'!BS68&gt;Q$3,0,IF('Indicator Data'!BS68&lt;Q$4,10,(Q$3-'Indicator Data'!BS68)/(Q$3-Q$4)*10)),1))</f>
        <v>0.3</v>
      </c>
      <c r="R68" s="183">
        <f t="shared" si="7"/>
        <v>1.1000000000000001</v>
      </c>
      <c r="S68" s="182">
        <f>IF('Indicator Data'!BT68="No data","x",ROUND(IF('Indicator Data'!BT68&gt;S$3,0,IF('Indicator Data'!BT68&lt;S$4,10,(S$3-'Indicator Data'!BT68)/(S$3-S$4)*10)),1))</f>
        <v>0</v>
      </c>
      <c r="T68" s="187">
        <f>IF('Indicator Data'!BU68="No data","x",ROUND(IF('Indicator Data'!BU68&gt;T$3,0,IF('Indicator Data'!BU68&lt;T$4,10,(T$3-'Indicator Data'!BU68)/(T$3-T$4)*10)),1))</f>
        <v>0.8</v>
      </c>
      <c r="U68" s="187">
        <f>IF('Indicator Data'!BV68="No data","x",ROUND(IF('Indicator Data'!BV68&gt;U$3,0,IF('Indicator Data'!BV68&lt;U$4,10,(U$3-'Indicator Data'!BV68)/(U$3-U$4)*10)),1))</f>
        <v>0.3</v>
      </c>
      <c r="V68" s="187">
        <f>IF('Indicator Data'!BW68="No data","x",ROUND(IF('Indicator Data'!BW68&gt;V$3,0,IF('Indicator Data'!BW68&lt;V$4,10,(V$3-'Indicator Data'!BW68)/(V$3-V$4)*10)),1))</f>
        <v>2.5</v>
      </c>
      <c r="W68" s="182">
        <f t="shared" si="8"/>
        <v>1.2</v>
      </c>
      <c r="X68" s="182">
        <f>IF('Indicator Data'!BX68="No data","x",ROUND(IF('Indicator Data'!BX68&gt;X$3,0,IF('Indicator Data'!BX68&lt;X$4,10,(X$3-'Indicator Data'!BX68)/(X$3-X$4)*10)),1))</f>
        <v>7.5</v>
      </c>
      <c r="Y68" s="182">
        <f>IF('Indicator Data'!BY68="No data","x",ROUND(IF('Indicator Data'!BY68&gt;Y$3,10,IF('Indicator Data'!BY68&lt;Y$4,0,10-(Y$3-'Indicator Data'!BY68)/(Y$3-Y$4)*10)),1))</f>
        <v>0.3</v>
      </c>
      <c r="Z68" s="183">
        <f t="shared" si="10"/>
        <v>2.2999999999999998</v>
      </c>
      <c r="AA68" s="184">
        <f t="shared" si="11"/>
        <v>1.7</v>
      </c>
      <c r="AB68" s="57"/>
    </row>
    <row r="69" spans="1:28" s="2" customFormat="1">
      <c r="A69" s="110" t="str">
        <f>'Indicator Data'!A69</f>
        <v>Germany</v>
      </c>
      <c r="B69" s="185" t="str">
        <f>'Indicator Data'!B69</f>
        <v>DEU</v>
      </c>
      <c r="C69" s="182">
        <f>IF('Indicator Data'!BJ69="No data","x",ROUND(IF('Indicator Data'!BJ69&gt;C$3,0,IF('Indicator Data'!BJ69&lt;C$4,10,(C$3-'Indicator Data'!BJ69)/(C$3-C$4)*10)),1))</f>
        <v>2.7</v>
      </c>
      <c r="D69" s="183">
        <f t="shared" si="3"/>
        <v>2.7</v>
      </c>
      <c r="E69" s="182">
        <f>IF('Indicator Data'!BL69="No data","x",ROUND(IF('Indicator Data'!BL69&gt;E$3,0,IF('Indicator Data'!BL69&lt;E$4,10,(E$3-'Indicator Data'!BL69)/(E$3-E$4)*10)),1))</f>
        <v>2</v>
      </c>
      <c r="F69" s="182">
        <f>IF('Indicator Data'!BK69="No data","x",ROUND(IF('Indicator Data'!BK69&gt;F$3,0,IF('Indicator Data'!BK69&lt;F$4,10,(F$3-'Indicator Data'!BK69)/(F$3-F$4)*10)),1))</f>
        <v>1.8</v>
      </c>
      <c r="G69" s="183">
        <f t="shared" si="4"/>
        <v>1.9</v>
      </c>
      <c r="H69" s="184">
        <f t="shared" si="5"/>
        <v>2.2999999999999998</v>
      </c>
      <c r="I69" s="182" t="str">
        <f>IF('Indicator Data'!BN69="No data","x",ROUND(IF('Indicator Data'!BN69^2&gt;I$3,0,IF('Indicator Data'!BN69^2&lt;I$4,10,(I$3-'Indicator Data'!BN69^2)/(I$3-I$4)*10)),1))</f>
        <v>x</v>
      </c>
      <c r="J69" s="182">
        <f>IF(OR('Indicator Data'!BM69=0,'Indicator Data'!BM69="No data"),"x",ROUND(IF('Indicator Data'!BM69&gt;J$3,0,IF('Indicator Data'!BM69&lt;J$4,10,(J$3-'Indicator Data'!BM69)/(J$3-J$4)*10)),1))</f>
        <v>0</v>
      </c>
      <c r="K69" s="182">
        <f>IF('Indicator Data'!BO69="No data","x",ROUND(IF('Indicator Data'!BO69&gt;K$3,0,IF('Indicator Data'!BO69&lt;K$4,10,(K$3-'Indicator Data'!BO69)/(K$3-K$4)*10)),1))</f>
        <v>1.2</v>
      </c>
      <c r="L69" s="182">
        <f>IF('Indicator Data'!BP69="No data","x",ROUND(IF('Indicator Data'!BP69&gt;L$3,0,IF('Indicator Data'!BP69&lt;L$4,10,(L$3-'Indicator Data'!BP69)/(L$3-L$4)*10)),1))</f>
        <v>3.7</v>
      </c>
      <c r="M69" s="183">
        <f t="shared" si="6"/>
        <v>1.6</v>
      </c>
      <c r="N69" s="186">
        <f>IF('Indicator Data'!BQ69="No data","x",'Indicator Data'!BQ69/'Indicator Data'!CC69*100)</f>
        <v>516.39555899819266</v>
      </c>
      <c r="O69" s="182">
        <f t="shared" si="9"/>
        <v>0</v>
      </c>
      <c r="P69" s="182">
        <f>IF('Indicator Data'!BR69="No data","x",ROUND(IF('Indicator Data'!BR69&gt;P$3,0,IF('Indicator Data'!BR69&lt;P$4,10,(P$3-'Indicator Data'!BR69)/(P$3-P$4)*10)),1))</f>
        <v>0.1</v>
      </c>
      <c r="Q69" s="182">
        <f>IF('Indicator Data'!BS69="No data","x",ROUND(IF('Indicator Data'!BS69&gt;Q$3,0,IF('Indicator Data'!BS69&lt;Q$4,10,(Q$3-'Indicator Data'!BS69)/(Q$3-Q$4)*10)),1))</f>
        <v>0</v>
      </c>
      <c r="R69" s="183">
        <f t="shared" si="7"/>
        <v>0</v>
      </c>
      <c r="S69" s="182">
        <f>IF('Indicator Data'!BT69="No data","x",ROUND(IF('Indicator Data'!BT69&gt;S$3,0,IF('Indicator Data'!BT69&lt;S$4,10,(S$3-'Indicator Data'!BT69)/(S$3-S$4)*10)),1))</f>
        <v>0</v>
      </c>
      <c r="T69" s="187">
        <f>IF('Indicator Data'!BU69="No data","x",ROUND(IF('Indicator Data'!BU69&gt;T$3,0,IF('Indicator Data'!BU69&lt;T$4,10,(T$3-'Indicator Data'!BU69)/(T$3-T$4)*10)),1))</f>
        <v>1</v>
      </c>
      <c r="U69" s="187">
        <f>IF('Indicator Data'!BV69="No data","x",ROUND(IF('Indicator Data'!BV69&gt;U$3,0,IF('Indicator Data'!BV69&lt;U$4,10,(U$3-'Indicator Data'!BV69)/(U$3-U$4)*10)),1))</f>
        <v>1</v>
      </c>
      <c r="V69" s="187">
        <f>IF('Indicator Data'!BW69="No data","x",ROUND(IF('Indicator Data'!BW69&gt;V$3,0,IF('Indicator Data'!BW69&lt;V$4,10,(V$3-'Indicator Data'!BW69)/(V$3-V$4)*10)),1))</f>
        <v>2.5</v>
      </c>
      <c r="W69" s="182">
        <f t="shared" si="8"/>
        <v>1.5</v>
      </c>
      <c r="X69" s="182">
        <f>IF('Indicator Data'!BX69="No data","x",ROUND(IF('Indicator Data'!BX69&gt;X$3,0,IF('Indicator Data'!BX69&lt;X$4,10,(X$3-'Indicator Data'!BX69)/(X$3-X$4)*10)),1))</f>
        <v>0</v>
      </c>
      <c r="Y69" s="182">
        <f>IF('Indicator Data'!BY69="No data","x",ROUND(IF('Indicator Data'!BY69&gt;Y$3,10,IF('Indicator Data'!BY69&lt;Y$4,0,10-(Y$3-'Indicator Data'!BY69)/(Y$3-Y$4)*10)),1))</f>
        <v>0.1</v>
      </c>
      <c r="Z69" s="183">
        <f t="shared" si="10"/>
        <v>0.4</v>
      </c>
      <c r="AA69" s="184">
        <f t="shared" si="11"/>
        <v>0.7</v>
      </c>
      <c r="AB69" s="57"/>
    </row>
    <row r="70" spans="1:28" s="2" customFormat="1">
      <c r="A70" s="110" t="str">
        <f>'Indicator Data'!A70</f>
        <v>Ghana</v>
      </c>
      <c r="B70" s="185" t="str">
        <f>'Indicator Data'!B70</f>
        <v>GHA</v>
      </c>
      <c r="C70" s="182">
        <f>IF('Indicator Data'!BJ70="No data","x",ROUND(IF('Indicator Data'!BJ70&gt;C$3,0,IF('Indicator Data'!BJ70&lt;C$4,10,(C$3-'Indicator Data'!BJ70)/(C$3-C$4)*10)),1))</f>
        <v>3.4</v>
      </c>
      <c r="D70" s="183">
        <f t="shared" si="3"/>
        <v>3.4</v>
      </c>
      <c r="E70" s="182">
        <f>IF('Indicator Data'!BL70="No data","x",ROUND(IF('Indicator Data'!BL70&gt;E$3,0,IF('Indicator Data'!BL70&lt;E$4,10,(E$3-'Indicator Data'!BL70)/(E$3-E$4)*10)),1))</f>
        <v>5.7</v>
      </c>
      <c r="F70" s="182">
        <f>IF('Indicator Data'!BK70="No data","x",ROUND(IF('Indicator Data'!BK70&gt;F$3,0,IF('Indicator Data'!BK70&lt;F$4,10,(F$3-'Indicator Data'!BK70)/(F$3-F$4)*10)),1))</f>
        <v>5.4</v>
      </c>
      <c r="G70" s="183">
        <f t="shared" si="4"/>
        <v>5.6</v>
      </c>
      <c r="H70" s="184">
        <f t="shared" si="5"/>
        <v>4.5</v>
      </c>
      <c r="I70" s="182">
        <f>IF('Indicator Data'!BN70="No data","x",ROUND(IF('Indicator Data'!BN70^2&gt;I$3,0,IF('Indicator Data'!BN70^2&lt;I$4,10,(I$3-'Indicator Data'!BN70^2)/(I$3-I$4)*10)),1))</f>
        <v>4.0999999999999996</v>
      </c>
      <c r="J70" s="182">
        <f>IF(OR('Indicator Data'!BM70=0,'Indicator Data'!BM70="No data"),"x",ROUND(IF('Indicator Data'!BM70&gt;J$3,0,IF('Indicator Data'!BM70&lt;J$4,10,(J$3-'Indicator Data'!BM70)/(J$3-J$4)*10)),1))</f>
        <v>1.7</v>
      </c>
      <c r="K70" s="182">
        <f>IF('Indicator Data'!BO70="No data","x",ROUND(IF('Indicator Data'!BO70&gt;K$3,0,IF('Indicator Data'!BO70&lt;K$4,10,(K$3-'Indicator Data'!BO70)/(K$3-K$4)*10)),1))</f>
        <v>6.2</v>
      </c>
      <c r="L70" s="182">
        <f>IF('Indicator Data'!BP70="No data","x",ROUND(IF('Indicator Data'!BP70&gt;L$3,0,IF('Indicator Data'!BP70&lt;L$4,10,(L$3-'Indicator Data'!BP70)/(L$3-L$4)*10)),1))</f>
        <v>3.4</v>
      </c>
      <c r="M70" s="183">
        <f t="shared" si="6"/>
        <v>3.9</v>
      </c>
      <c r="N70" s="186">
        <f>IF('Indicator Data'!BQ70="No data","x",'Indicator Data'!BQ70/'Indicator Data'!CC70*100)</f>
        <v>18.458293047376287</v>
      </c>
      <c r="O70" s="182">
        <f t="shared" ref="O70:O101" si="12">IF(N70="x","x",ROUND(IF(N70&gt;O$3,0,IF(N70&lt;O$4,10,(O$3-N70)/(O$3-O$4)*10)),1))</f>
        <v>8.1999999999999993</v>
      </c>
      <c r="P70" s="182">
        <f>IF('Indicator Data'!BR70="No data","x",ROUND(IF('Indicator Data'!BR70&gt;P$3,0,IF('Indicator Data'!BR70&lt;P$4,10,(P$3-'Indicator Data'!BR70)/(P$3-P$4)*10)),1))</f>
        <v>9.1</v>
      </c>
      <c r="Q70" s="182">
        <f>IF('Indicator Data'!BS70="No data","x",ROUND(IF('Indicator Data'!BS70&gt;Q$3,0,IF('Indicator Data'!BS70&lt;Q$4,10,(Q$3-'Indicator Data'!BS70)/(Q$3-Q$4)*10)),1))</f>
        <v>3.7</v>
      </c>
      <c r="R70" s="183">
        <f t="shared" si="7"/>
        <v>7</v>
      </c>
      <c r="S70" s="182">
        <f>IF('Indicator Data'!BT70="No data","x",ROUND(IF('Indicator Data'!BT70&gt;S$3,0,IF('Indicator Data'!BT70&lt;S$4,10,(S$3-'Indicator Data'!BT70)/(S$3-S$4)*10)),1))</f>
        <v>9.6</v>
      </c>
      <c r="T70" s="187">
        <f>IF('Indicator Data'!BU70="No data","x",ROUND(IF('Indicator Data'!BU70&gt;T$3,0,IF('Indicator Data'!BU70&lt;T$4,10,(T$3-'Indicator Data'!BU70)/(T$3-T$4)*10)),1))</f>
        <v>0.3</v>
      </c>
      <c r="U70" s="187">
        <f>IF('Indicator Data'!BV70="No data","x",ROUND(IF('Indicator Data'!BV70&gt;U$3,0,IF('Indicator Data'!BV70&lt;U$4,10,(U$3-'Indicator Data'!BV70)/(U$3-U$4)*10)),1))</f>
        <v>2.7</v>
      </c>
      <c r="V70" s="187">
        <f>IF('Indicator Data'!BW70="No data","x",ROUND(IF('Indicator Data'!BW70&gt;V$3,0,IF('Indicator Data'!BW70&lt;V$4,10,(V$3-'Indicator Data'!BW70)/(V$3-V$4)*10)),1))</f>
        <v>0.3</v>
      </c>
      <c r="W70" s="182">
        <f t="shared" si="8"/>
        <v>1.0999999999999999</v>
      </c>
      <c r="X70" s="182">
        <f>IF('Indicator Data'!BX70="No data","x",ROUND(IF('Indicator Data'!BX70&gt;X$3,0,IF('Indicator Data'!BX70&lt;X$4,10,(X$3-'Indicator Data'!BX70)/(X$3-X$4)*10)),1))</f>
        <v>9.6</v>
      </c>
      <c r="Y70" s="182">
        <f>IF('Indicator Data'!BY70="No data","x",ROUND(IF('Indicator Data'!BY70&gt;Y$3,10,IF('Indicator Data'!BY70&lt;Y$4,0,10-(Y$3-'Indicator Data'!BY70)/(Y$3-Y$4)*10)),1))</f>
        <v>3.4</v>
      </c>
      <c r="Z70" s="183">
        <f t="shared" ref="Z70:Z101" si="13">IF(AND(S70="x",W70="x",X70="x",Y70="x"),"x",ROUND(AVERAGE(S70,W70,X70,Y70),1))</f>
        <v>5.9</v>
      </c>
      <c r="AA70" s="184">
        <f t="shared" ref="AA70:AA101" si="14">ROUND(AVERAGE(R70,M70,Z70),1)</f>
        <v>5.6</v>
      </c>
      <c r="AB70" s="57"/>
    </row>
    <row r="71" spans="1:28" s="2" customFormat="1">
      <c r="A71" s="110" t="str">
        <f>'Indicator Data'!A71</f>
        <v>Greece</v>
      </c>
      <c r="B71" s="185" t="str">
        <f>'Indicator Data'!B71</f>
        <v>GRC</v>
      </c>
      <c r="C71" s="182">
        <f>IF('Indicator Data'!BJ71="No data","x",ROUND(IF('Indicator Data'!BJ71&gt;C$3,0,IF('Indicator Data'!BJ71&lt;C$4,10,(C$3-'Indicator Data'!BJ71)/(C$3-C$4)*10)),1))</f>
        <v>2.2999999999999998</v>
      </c>
      <c r="D71" s="183">
        <f t="shared" ref="D71:D134" si="15">IF(C71="x","x",C71)</f>
        <v>2.2999999999999998</v>
      </c>
      <c r="E71" s="182">
        <f>IF('Indicator Data'!BL71="No data","x",ROUND(IF('Indicator Data'!BL71&gt;E$3,0,IF('Indicator Data'!BL71&lt;E$4,10,(E$3-'Indicator Data'!BL71)/(E$3-E$4)*10)),1))</f>
        <v>5</v>
      </c>
      <c r="F71" s="182">
        <f>IF('Indicator Data'!BK71="No data","x",ROUND(IF('Indicator Data'!BK71&gt;F$3,0,IF('Indicator Data'!BK71&lt;F$4,10,(F$3-'Indicator Data'!BK71)/(F$3-F$4)*10)),1))</f>
        <v>4.2</v>
      </c>
      <c r="G71" s="183">
        <f t="shared" ref="G71:G134" si="16">IF(AND(E71="x",F71="x"),"x",ROUND(AVERAGE(E71,F71),1))</f>
        <v>4.5999999999999996</v>
      </c>
      <c r="H71" s="184">
        <f t="shared" ref="H71:H134" si="17">ROUND(AVERAGE(D71,G71),1)</f>
        <v>3.5</v>
      </c>
      <c r="I71" s="182">
        <f>IF('Indicator Data'!BN71="No data","x",ROUND(IF('Indicator Data'!BN71^2&gt;I$3,0,IF('Indicator Data'!BN71^2&lt;I$4,10,(I$3-'Indicator Data'!BN71^2)/(I$3-I$4)*10)),1))</f>
        <v>0.4</v>
      </c>
      <c r="J71" s="182">
        <f>IF(OR('Indicator Data'!BM71=0,'Indicator Data'!BM71="No data"),"x",ROUND(IF('Indicator Data'!BM71&gt;J$3,0,IF('Indicator Data'!BM71&lt;J$4,10,(J$3-'Indicator Data'!BM71)/(J$3-J$4)*10)),1))</f>
        <v>0</v>
      </c>
      <c r="K71" s="182">
        <f>IF('Indicator Data'!BO71="No data","x",ROUND(IF('Indicator Data'!BO71&gt;K$3,0,IF('Indicator Data'!BO71&lt;K$4,10,(K$3-'Indicator Data'!BO71)/(K$3-K$4)*10)),1))</f>
        <v>2.4</v>
      </c>
      <c r="L71" s="182">
        <f>IF('Indicator Data'!BP71="No data","x",ROUND(IF('Indicator Data'!BP71&gt;L$3,0,IF('Indicator Data'!BP71&lt;L$4,10,(L$3-'Indicator Data'!BP71)/(L$3-L$4)*10)),1))</f>
        <v>4.4000000000000004</v>
      </c>
      <c r="M71" s="183">
        <f t="shared" ref="M71:M134" si="18">IF(AND(I71="x",J71="x",K71="x",L71="x"),"x",ROUND(AVERAGE(I71,J71,K71,L71),1))</f>
        <v>1.8</v>
      </c>
      <c r="N71" s="186">
        <f>IF('Indicator Data'!BQ71="No data","x",'Indicator Data'!BQ71/'Indicator Data'!CC71*100)</f>
        <v>131.88518231186967</v>
      </c>
      <c r="O71" s="182">
        <f t="shared" si="12"/>
        <v>0</v>
      </c>
      <c r="P71" s="182">
        <f>IF('Indicator Data'!BR71="No data","x",ROUND(IF('Indicator Data'!BR71&gt;P$3,0,IF('Indicator Data'!BR71&lt;P$4,10,(P$3-'Indicator Data'!BR71)/(P$3-P$4)*10)),1))</f>
        <v>0.1</v>
      </c>
      <c r="Q71" s="182">
        <f>IF('Indicator Data'!BS71="No data","x",ROUND(IF('Indicator Data'!BS71&gt;Q$3,0,IF('Indicator Data'!BS71&lt;Q$4,10,(Q$3-'Indicator Data'!BS71)/(Q$3-Q$4)*10)),1))</f>
        <v>0</v>
      </c>
      <c r="R71" s="183">
        <f t="shared" ref="R71:R134" si="19">IF(AND(O71="x",P71="x",Q71="x"),"x",ROUND(AVERAGE(O71,Q71,P71),1))</f>
        <v>0</v>
      </c>
      <c r="S71" s="182">
        <f>IF('Indicator Data'!BT71="No data","x",ROUND(IF('Indicator Data'!BT71&gt;S$3,0,IF('Indicator Data'!BT71&lt;S$4,10,(S$3-'Indicator Data'!BT71)/(S$3-S$4)*10)),1))</f>
        <v>0</v>
      </c>
      <c r="T71" s="187">
        <f>IF('Indicator Data'!BU71="No data","x",ROUND(IF('Indicator Data'!BU71&gt;T$3,0,IF('Indicator Data'!BU71&lt;T$4,10,(T$3-'Indicator Data'!BU71)/(T$3-T$4)*10)),1))</f>
        <v>0</v>
      </c>
      <c r="U71" s="187">
        <f>IF('Indicator Data'!BV71="No data","x",ROUND(IF('Indicator Data'!BV71&gt;U$3,0,IF('Indicator Data'!BV71&lt;U$4,10,(U$3-'Indicator Data'!BV71)/(U$3-U$4)*10)),1))</f>
        <v>2.7</v>
      </c>
      <c r="V71" s="187">
        <f>IF('Indicator Data'!BW71="No data","x",ROUND(IF('Indicator Data'!BW71&gt;V$3,0,IF('Indicator Data'!BW71&lt;V$4,10,(V$3-'Indicator Data'!BW71)/(V$3-V$4)*10)),1))</f>
        <v>0.5</v>
      </c>
      <c r="W71" s="182">
        <f t="shared" ref="W71:W134" si="20">IF(AND(T71="X",U71="x",V71="x"),"x",AVERAGE(T71:V71))</f>
        <v>1.0666666666666667</v>
      </c>
      <c r="X71" s="182">
        <f>IF('Indicator Data'!BX71="No data","x",ROUND(IF('Indicator Data'!BX71&gt;X$3,0,IF('Indicator Data'!BX71&lt;X$4,10,(X$3-'Indicator Data'!BX71)/(X$3-X$4)*10)),1))</f>
        <v>2.2000000000000002</v>
      </c>
      <c r="Y71" s="182">
        <f>IF('Indicator Data'!BY71="No data","x",ROUND(IF('Indicator Data'!BY71&gt;Y$3,10,IF('Indicator Data'!BY71&lt;Y$4,0,10-(Y$3-'Indicator Data'!BY71)/(Y$3-Y$4)*10)),1))</f>
        <v>0</v>
      </c>
      <c r="Z71" s="183">
        <f t="shared" si="13"/>
        <v>0.8</v>
      </c>
      <c r="AA71" s="184">
        <f t="shared" si="14"/>
        <v>0.9</v>
      </c>
      <c r="AB71" s="57"/>
    </row>
    <row r="72" spans="1:28" s="2" customFormat="1">
      <c r="A72" s="110" t="str">
        <f>'Indicator Data'!A72</f>
        <v>Grenada</v>
      </c>
      <c r="B72" s="185" t="str">
        <f>'Indicator Data'!B72</f>
        <v>GRD</v>
      </c>
      <c r="C72" s="182">
        <f>IF('Indicator Data'!BJ72="No data","x",ROUND(IF('Indicator Data'!BJ72&gt;C$3,0,IF('Indicator Data'!BJ72&lt;C$4,10,(C$3-'Indicator Data'!BJ72)/(C$3-C$4)*10)),1))</f>
        <v>4.7</v>
      </c>
      <c r="D72" s="183">
        <f t="shared" si="15"/>
        <v>4.7</v>
      </c>
      <c r="E72" s="182">
        <f>IF('Indicator Data'!BL72="No data","x",ROUND(IF('Indicator Data'!BL72&gt;E$3,0,IF('Indicator Data'!BL72&lt;E$4,10,(E$3-'Indicator Data'!BL72)/(E$3-E$4)*10)),1))</f>
        <v>4.7</v>
      </c>
      <c r="F72" s="182">
        <f>IF('Indicator Data'!BK72="No data","x",ROUND(IF('Indicator Data'!BK72&gt;F$3,0,IF('Indicator Data'!BK72&lt;F$4,10,(F$3-'Indicator Data'!BK72)/(F$3-F$4)*10)),1))</f>
        <v>5.3</v>
      </c>
      <c r="G72" s="183">
        <f t="shared" si="16"/>
        <v>5</v>
      </c>
      <c r="H72" s="184">
        <f t="shared" si="17"/>
        <v>4.9000000000000004</v>
      </c>
      <c r="I72" s="182">
        <f>IF('Indicator Data'!BN72="No data","x",ROUND(IF('Indicator Data'!BN72^2&gt;I$3,0,IF('Indicator Data'!BN72^2&lt;I$4,10,(I$3-'Indicator Data'!BN72^2)/(I$3-I$4)*10)),1))</f>
        <v>0.3</v>
      </c>
      <c r="J72" s="182">
        <f>IF(OR('Indicator Data'!BM72=0,'Indicator Data'!BM72="No data"),"x",ROUND(IF('Indicator Data'!BM72&gt;J$3,0,IF('Indicator Data'!BM72&lt;J$4,10,(J$3-'Indicator Data'!BM72)/(J$3-J$4)*10)),1))</f>
        <v>0.5</v>
      </c>
      <c r="K72" s="182">
        <f>IF('Indicator Data'!BO72="No data","x",ROUND(IF('Indicator Data'!BO72&gt;K$3,0,IF('Indicator Data'!BO72&lt;K$4,10,(K$3-'Indicator Data'!BO72)/(K$3-K$4)*10)),1))</f>
        <v>4.0999999999999996</v>
      </c>
      <c r="L72" s="182">
        <f>IF('Indicator Data'!BP72="No data","x",ROUND(IF('Indicator Data'!BP72&gt;L$3,0,IF('Indicator Data'!BP72&lt;L$4,10,(L$3-'Indicator Data'!BP72)/(L$3-L$4)*10)),1))</f>
        <v>4.9000000000000004</v>
      </c>
      <c r="M72" s="183">
        <f t="shared" si="18"/>
        <v>2.5</v>
      </c>
      <c r="N72" s="186">
        <f>IF('Indicator Data'!BQ72="No data","x",'Indicator Data'!BQ72/'Indicator Data'!CC72*100)</f>
        <v>232.35294117647061</v>
      </c>
      <c r="O72" s="182">
        <f t="shared" si="12"/>
        <v>0</v>
      </c>
      <c r="P72" s="182">
        <f>IF('Indicator Data'!BR72="No data","x",ROUND(IF('Indicator Data'!BR72&gt;P$3,0,IF('Indicator Data'!BR72&lt;P$4,10,(P$3-'Indicator Data'!BR72)/(P$3-P$4)*10)),1))</f>
        <v>0.9</v>
      </c>
      <c r="Q72" s="182">
        <f>IF('Indicator Data'!BS72="No data","x",ROUND(IF('Indicator Data'!BS72&gt;Q$3,0,IF('Indicator Data'!BS72&lt;Q$4,10,(Q$3-'Indicator Data'!BS72)/(Q$3-Q$4)*10)),1))</f>
        <v>0.9</v>
      </c>
      <c r="R72" s="183">
        <f t="shared" si="19"/>
        <v>0.6</v>
      </c>
      <c r="S72" s="182">
        <f>IF('Indicator Data'!BT72="No data","x",ROUND(IF('Indicator Data'!BT72&gt;S$3,0,IF('Indicator Data'!BT72&lt;S$4,10,(S$3-'Indicator Data'!BT72)/(S$3-S$4)*10)),1))</f>
        <v>6.4</v>
      </c>
      <c r="T72" s="187">
        <f>IF('Indicator Data'!BU72="No data","x",ROUND(IF('Indicator Data'!BU72&gt;T$3,0,IF('Indicator Data'!BU72&lt;T$4,10,(T$3-'Indicator Data'!BU72)/(T$3-T$4)*10)),1))</f>
        <v>1.2</v>
      </c>
      <c r="U72" s="187">
        <f>IF('Indicator Data'!BV72="No data","x",ROUND(IF('Indicator Data'!BV72&gt;U$3,0,IF('Indicator Data'!BV72&lt;U$4,10,(U$3-'Indicator Data'!BV72)/(U$3-U$4)*10)),1))</f>
        <v>2.9</v>
      </c>
      <c r="V72" s="187" t="str">
        <f>IF('Indicator Data'!BW72="No data","x",ROUND(IF('Indicator Data'!BW72&gt;V$3,0,IF('Indicator Data'!BW72&lt;V$4,10,(V$3-'Indicator Data'!BW72)/(V$3-V$4)*10)),1))</f>
        <v>x</v>
      </c>
      <c r="W72" s="182">
        <f t="shared" si="20"/>
        <v>2.0499999999999998</v>
      </c>
      <c r="X72" s="182">
        <f>IF('Indicator Data'!BX72="No data","x",ROUND(IF('Indicator Data'!BX72&gt;X$3,0,IF('Indicator Data'!BX72&lt;X$4,10,(X$3-'Indicator Data'!BX72)/(X$3-X$4)*10)),1))</f>
        <v>7.8</v>
      </c>
      <c r="Y72" s="182">
        <f>IF('Indicator Data'!BY72="No data","x",ROUND(IF('Indicator Data'!BY72&gt;Y$3,10,IF('Indicator Data'!BY72&lt;Y$4,0,10-(Y$3-'Indicator Data'!BY72)/(Y$3-Y$4)*10)),1))</f>
        <v>0.3</v>
      </c>
      <c r="Z72" s="183">
        <f t="shared" si="13"/>
        <v>4.0999999999999996</v>
      </c>
      <c r="AA72" s="184">
        <f t="shared" si="14"/>
        <v>2.4</v>
      </c>
      <c r="AB72" s="57"/>
    </row>
    <row r="73" spans="1:28" s="2" customFormat="1">
      <c r="A73" s="110" t="str">
        <f>'Indicator Data'!A73</f>
        <v>Guatemala</v>
      </c>
      <c r="B73" s="185" t="str">
        <f>'Indicator Data'!B73</f>
        <v>GTM</v>
      </c>
      <c r="C73" s="182">
        <f>IF('Indicator Data'!BJ73="No data","x",ROUND(IF('Indicator Data'!BJ73&gt;C$3,0,IF('Indicator Data'!BJ73&lt;C$4,10,(C$3-'Indicator Data'!BJ73)/(C$3-C$4)*10)),1))</f>
        <v>5.5</v>
      </c>
      <c r="D73" s="183">
        <f t="shared" si="15"/>
        <v>5.5</v>
      </c>
      <c r="E73" s="182">
        <f>IF('Indicator Data'!BL73="No data","x",ROUND(IF('Indicator Data'!BL73&gt;E$3,0,IF('Indicator Data'!BL73&lt;E$4,10,(E$3-'Indicator Data'!BL73)/(E$3-E$4)*10)),1))</f>
        <v>7.5</v>
      </c>
      <c r="F73" s="182">
        <f>IF('Indicator Data'!BK73="No data","x",ROUND(IF('Indicator Data'!BK73&gt;F$3,0,IF('Indicator Data'!BK73&lt;F$4,10,(F$3-'Indicator Data'!BK73)/(F$3-F$4)*10)),1))</f>
        <v>6.4</v>
      </c>
      <c r="G73" s="183">
        <f t="shared" si="16"/>
        <v>7</v>
      </c>
      <c r="H73" s="184">
        <f t="shared" si="17"/>
        <v>6.3</v>
      </c>
      <c r="I73" s="182">
        <f>IF('Indicator Data'!BN73="No data","x",ROUND(IF('Indicator Data'!BN73^2&gt;I$3,0,IF('Indicator Data'!BN73^2&lt;I$4,10,(I$3-'Indicator Data'!BN73^2)/(I$3-I$4)*10)),1))</f>
        <v>3.7</v>
      </c>
      <c r="J73" s="182">
        <f>IF(OR('Indicator Data'!BM73=0,'Indicator Data'!BM73="No data"),"x",ROUND(IF('Indicator Data'!BM73&gt;J$3,0,IF('Indicator Data'!BM73&lt;J$4,10,(J$3-'Indicator Data'!BM73)/(J$3-J$4)*10)),1))</f>
        <v>0.4</v>
      </c>
      <c r="K73" s="182">
        <f>IF('Indicator Data'!BO73="No data","x",ROUND(IF('Indicator Data'!BO73&gt;K$3,0,IF('Indicator Data'!BO73&lt;K$4,10,(K$3-'Indicator Data'!BO73)/(K$3-K$4)*10)),1))</f>
        <v>5.9</v>
      </c>
      <c r="L73" s="182">
        <f>IF('Indicator Data'!BP73="No data","x",ROUND(IF('Indicator Data'!BP73&gt;L$3,0,IF('Indicator Data'!BP73&lt;L$4,10,(L$3-'Indicator Data'!BP73)/(L$3-L$4)*10)),1))</f>
        <v>4.2</v>
      </c>
      <c r="M73" s="183">
        <f t="shared" si="18"/>
        <v>3.6</v>
      </c>
      <c r="N73" s="186">
        <f>IF('Indicator Data'!BQ73="No data","x",'Indicator Data'!BQ73/'Indicator Data'!CC73*100)</f>
        <v>19.596864501679732</v>
      </c>
      <c r="O73" s="182">
        <f t="shared" si="12"/>
        <v>8.1</v>
      </c>
      <c r="P73" s="182">
        <f>IF('Indicator Data'!BR73="No data","x",ROUND(IF('Indicator Data'!BR73&gt;P$3,0,IF('Indicator Data'!BR73&lt;P$4,10,(P$3-'Indicator Data'!BR73)/(P$3-P$4)*10)),1))</f>
        <v>3.9</v>
      </c>
      <c r="Q73" s="182">
        <f>IF('Indicator Data'!BS73="No data","x",ROUND(IF('Indicator Data'!BS73&gt;Q$3,0,IF('Indicator Data'!BS73&lt;Q$4,10,(Q$3-'Indicator Data'!BS73)/(Q$3-Q$4)*10)),1))</f>
        <v>1.2</v>
      </c>
      <c r="R73" s="183">
        <f t="shared" si="19"/>
        <v>4.4000000000000004</v>
      </c>
      <c r="S73" s="182">
        <f>IF('Indicator Data'!BT73="No data","x",ROUND(IF('Indicator Data'!BT73&gt;S$3,0,IF('Indicator Data'!BT73&lt;S$4,10,(S$3-'Indicator Data'!BT73)/(S$3-S$4)*10)),1))</f>
        <v>9.1</v>
      </c>
      <c r="T73" s="187">
        <f>IF('Indicator Data'!BU73="No data","x",ROUND(IF('Indicator Data'!BU73&gt;T$3,0,IF('Indicator Data'!BU73&lt;T$4,10,(T$3-'Indicator Data'!BU73)/(T$3-T$4)*10)),1))</f>
        <v>2.4</v>
      </c>
      <c r="U73" s="187">
        <f>IF('Indicator Data'!BV73="No data","x",ROUND(IF('Indicator Data'!BV73&gt;U$3,0,IF('Indicator Data'!BV73&lt;U$4,10,(U$3-'Indicator Data'!BV73)/(U$3-U$4)*10)),1))</f>
        <v>3.6</v>
      </c>
      <c r="V73" s="187">
        <f>IF('Indicator Data'!BW73="No data","x",ROUND(IF('Indicator Data'!BW73&gt;V$3,0,IF('Indicator Data'!BW73&lt;V$4,10,(V$3-'Indicator Data'!BW73)/(V$3-V$4)*10)),1))</f>
        <v>1.9</v>
      </c>
      <c r="W73" s="182">
        <f t="shared" si="20"/>
        <v>2.6333333333333333</v>
      </c>
      <c r="X73" s="182">
        <f>IF('Indicator Data'!BX73="No data","x",ROUND(IF('Indicator Data'!BX73&gt;X$3,0,IF('Indicator Data'!BX73&lt;X$4,10,(X$3-'Indicator Data'!BX73)/(X$3-X$4)*10)),1))</f>
        <v>8.5</v>
      </c>
      <c r="Y73" s="182">
        <f>IF('Indicator Data'!BY73="No data","x",ROUND(IF('Indicator Data'!BY73&gt;Y$3,10,IF('Indicator Data'!BY73&lt;Y$4,0,10-(Y$3-'Indicator Data'!BY73)/(Y$3-Y$4)*10)),1))</f>
        <v>1.1000000000000001</v>
      </c>
      <c r="Z73" s="183">
        <f t="shared" si="13"/>
        <v>5.3</v>
      </c>
      <c r="AA73" s="184">
        <f t="shared" si="14"/>
        <v>4.4000000000000004</v>
      </c>
      <c r="AB73" s="57"/>
    </row>
    <row r="74" spans="1:28" s="2" customFormat="1">
      <c r="A74" s="110" t="str">
        <f>'Indicator Data'!A74</f>
        <v>Guinea</v>
      </c>
      <c r="B74" s="185" t="str">
        <f>'Indicator Data'!B74</f>
        <v>GIN</v>
      </c>
      <c r="C74" s="182">
        <f>IF('Indicator Data'!BJ74="No data","x",ROUND(IF('Indicator Data'!BJ74&gt;C$3,0,IF('Indicator Data'!BJ74&lt;C$4,10,(C$3-'Indicator Data'!BJ74)/(C$3-C$4)*10)),1))</f>
        <v>5</v>
      </c>
      <c r="D74" s="183">
        <f t="shared" si="15"/>
        <v>5</v>
      </c>
      <c r="E74" s="182">
        <f>IF('Indicator Data'!BL74="No data","x",ROUND(IF('Indicator Data'!BL74&gt;E$3,0,IF('Indicator Data'!BL74&lt;E$4,10,(E$3-'Indicator Data'!BL74)/(E$3-E$4)*10)),1))</f>
        <v>7.2</v>
      </c>
      <c r="F74" s="182">
        <f>IF('Indicator Data'!BK74="No data","x",ROUND(IF('Indicator Data'!BK74&gt;F$3,0,IF('Indicator Data'!BK74&lt;F$4,10,(F$3-'Indicator Data'!BK74)/(F$3-F$4)*10)),1))</f>
        <v>6.6</v>
      </c>
      <c r="G74" s="183">
        <f t="shared" si="16"/>
        <v>6.9</v>
      </c>
      <c r="H74" s="184">
        <f t="shared" si="17"/>
        <v>6</v>
      </c>
      <c r="I74" s="182">
        <f>IF('Indicator Data'!BN74="No data","x",ROUND(IF('Indicator Data'!BN74^2&gt;I$3,0,IF('Indicator Data'!BN74^2&lt;I$4,10,(I$3-'Indicator Data'!BN74^2)/(I$3-I$4)*10)),1))</f>
        <v>9.9</v>
      </c>
      <c r="J74" s="182">
        <f>IF(OR('Indicator Data'!BM74=0,'Indicator Data'!BM74="No data"),"x",ROUND(IF('Indicator Data'!BM74&gt;J$3,0,IF('Indicator Data'!BM74&lt;J$4,10,(J$3-'Indicator Data'!BM74)/(J$3-J$4)*10)),1))</f>
        <v>5.8</v>
      </c>
      <c r="K74" s="182">
        <f>IF('Indicator Data'!BO74="No data","x",ROUND(IF('Indicator Data'!BO74&gt;K$3,0,IF('Indicator Data'!BO74&lt;K$4,10,(K$3-'Indicator Data'!BO74)/(K$3-K$4)*10)),1))</f>
        <v>7.8</v>
      </c>
      <c r="L74" s="182">
        <f>IF('Indicator Data'!BP74="No data","x",ROUND(IF('Indicator Data'!BP74&gt;L$3,0,IF('Indicator Data'!BP74&lt;L$4,10,(L$3-'Indicator Data'!BP74)/(L$3-L$4)*10)),1))</f>
        <v>5.0999999999999996</v>
      </c>
      <c r="M74" s="183">
        <f t="shared" si="18"/>
        <v>7.2</v>
      </c>
      <c r="N74" s="186">
        <f>IF('Indicator Data'!BQ74="No data","x",'Indicator Data'!BQ74/'Indicator Data'!CC74*100)</f>
        <v>13.836887514243854</v>
      </c>
      <c r="O74" s="182">
        <f t="shared" si="12"/>
        <v>8.6999999999999993</v>
      </c>
      <c r="P74" s="182">
        <f>IF('Indicator Data'!BR74="No data","x",ROUND(IF('Indicator Data'!BR74&gt;P$3,0,IF('Indicator Data'!BR74&lt;P$4,10,(P$3-'Indicator Data'!BR74)/(P$3-P$4)*10)),1))</f>
        <v>8.6</v>
      </c>
      <c r="Q74" s="182">
        <f>IF('Indicator Data'!BS74="No data","x",ROUND(IF('Indicator Data'!BS74&gt;Q$3,0,IF('Indicator Data'!BS74&lt;Q$4,10,(Q$3-'Indicator Data'!BS74)/(Q$3-Q$4)*10)),1))</f>
        <v>7.6</v>
      </c>
      <c r="R74" s="183">
        <f t="shared" si="19"/>
        <v>8.3000000000000007</v>
      </c>
      <c r="S74" s="182">
        <f>IF('Indicator Data'!BT74="No data","x",ROUND(IF('Indicator Data'!BT74&gt;S$3,0,IF('Indicator Data'!BT74&lt;S$4,10,(S$3-'Indicator Data'!BT74)/(S$3-S$4)*10)),1))</f>
        <v>9.8000000000000007</v>
      </c>
      <c r="T74" s="187">
        <f>IF('Indicator Data'!BU74="No data","x",ROUND(IF('Indicator Data'!BU74&gt;T$3,0,IF('Indicator Data'!BU74&lt;T$4,10,(T$3-'Indicator Data'!BU74)/(T$3-T$4)*10)),1))</f>
        <v>8.8000000000000007</v>
      </c>
      <c r="U74" s="187" t="str">
        <f>IF('Indicator Data'!BV74="No data","x",ROUND(IF('Indicator Data'!BV74&gt;U$3,0,IF('Indicator Data'!BV74&lt;U$4,10,(U$3-'Indicator Data'!BV74)/(U$3-U$4)*10)),1))</f>
        <v>x</v>
      </c>
      <c r="V74" s="187" t="str">
        <f>IF('Indicator Data'!BW74="No data","x",ROUND(IF('Indicator Data'!BW74&gt;V$3,0,IF('Indicator Data'!BW74&lt;V$4,10,(V$3-'Indicator Data'!BW74)/(V$3-V$4)*10)),1))</f>
        <v>x</v>
      </c>
      <c r="W74" s="182">
        <f t="shared" si="20"/>
        <v>8.8000000000000007</v>
      </c>
      <c r="X74" s="182">
        <f>IF('Indicator Data'!BX74="No data","x",ROUND(IF('Indicator Data'!BX74&gt;X$3,0,IF('Indicator Data'!BX74&lt;X$4,10,(X$3-'Indicator Data'!BX74)/(X$3-X$4)*10)),1))</f>
        <v>9.8000000000000007</v>
      </c>
      <c r="Y74" s="182">
        <f>IF('Indicator Data'!BY74="No data","x",ROUND(IF('Indicator Data'!BY74&gt;Y$3,10,IF('Indicator Data'!BY74&lt;Y$4,0,10-(Y$3-'Indicator Data'!BY74)/(Y$3-Y$4)*10)),1))</f>
        <v>6.4</v>
      </c>
      <c r="Z74" s="183">
        <f t="shared" si="13"/>
        <v>8.6999999999999993</v>
      </c>
      <c r="AA74" s="184">
        <f t="shared" si="14"/>
        <v>8.1</v>
      </c>
      <c r="AB74" s="57"/>
    </row>
    <row r="75" spans="1:28" s="2" customFormat="1">
      <c r="A75" s="110" t="str">
        <f>'Indicator Data'!A75</f>
        <v>Guinea-Bissau</v>
      </c>
      <c r="B75" s="185" t="str">
        <f>'Indicator Data'!B75</f>
        <v>GNB</v>
      </c>
      <c r="C75" s="182">
        <f>IF('Indicator Data'!BJ75="No data","x",ROUND(IF('Indicator Data'!BJ75&gt;C$3,0,IF('Indicator Data'!BJ75&lt;C$4,10,(C$3-'Indicator Data'!BJ75)/(C$3-C$4)*10)),1))</f>
        <v>7.8</v>
      </c>
      <c r="D75" s="183">
        <f t="shared" si="15"/>
        <v>7.8</v>
      </c>
      <c r="E75" s="182">
        <f>IF('Indicator Data'!BL75="No data","x",ROUND(IF('Indicator Data'!BL75&gt;E$3,0,IF('Indicator Data'!BL75&lt;E$4,10,(E$3-'Indicator Data'!BL75)/(E$3-E$4)*10)),1))</f>
        <v>8.1</v>
      </c>
      <c r="F75" s="182">
        <f>IF('Indicator Data'!BK75="No data","x",ROUND(IF('Indicator Data'!BK75&gt;F$3,0,IF('Indicator Data'!BK75&lt;F$4,10,(F$3-'Indicator Data'!BK75)/(F$3-F$4)*10)),1))</f>
        <v>8</v>
      </c>
      <c r="G75" s="183">
        <f t="shared" si="16"/>
        <v>8.1</v>
      </c>
      <c r="H75" s="184">
        <f t="shared" si="17"/>
        <v>8</v>
      </c>
      <c r="I75" s="182">
        <f>IF('Indicator Data'!BN75="No data","x",ROUND(IF('Indicator Data'!BN75^2&gt;I$3,0,IF('Indicator Data'!BN75^2&lt;I$4,10,(I$3-'Indicator Data'!BN75^2)/(I$3-I$4)*10)),1))</f>
        <v>8.6999999999999993</v>
      </c>
      <c r="J75" s="182">
        <f>IF(OR('Indicator Data'!BM75=0,'Indicator Data'!BM75="No data"),"x",ROUND(IF('Indicator Data'!BM75&gt;J$3,0,IF('Indicator Data'!BM75&lt;J$4,10,(J$3-'Indicator Data'!BM75)/(J$3-J$4)*10)),1))</f>
        <v>6.9</v>
      </c>
      <c r="K75" s="182">
        <f>IF('Indicator Data'!BO75="No data","x",ROUND(IF('Indicator Data'!BO75&gt;K$3,0,IF('Indicator Data'!BO75&lt;K$4,10,(K$3-'Indicator Data'!BO75)/(K$3-K$4)*10)),1))</f>
        <v>9.6</v>
      </c>
      <c r="L75" s="182">
        <f>IF('Indicator Data'!BP75="No data","x",ROUND(IF('Indicator Data'!BP75&gt;L$3,0,IF('Indicator Data'!BP75&lt;L$4,10,(L$3-'Indicator Data'!BP75)/(L$3-L$4)*10)),1))</f>
        <v>6</v>
      </c>
      <c r="M75" s="183">
        <f t="shared" si="18"/>
        <v>7.8</v>
      </c>
      <c r="N75" s="186">
        <f>IF('Indicator Data'!BQ75="No data","x",'Indicator Data'!BQ75/'Indicator Data'!CC75*100)</f>
        <v>12.091038406827881</v>
      </c>
      <c r="O75" s="182">
        <f t="shared" si="12"/>
        <v>8.9</v>
      </c>
      <c r="P75" s="182">
        <f>IF('Indicator Data'!BR75="No data","x",ROUND(IF('Indicator Data'!BR75&gt;P$3,0,IF('Indicator Data'!BR75&lt;P$4,10,(P$3-'Indicator Data'!BR75)/(P$3-P$4)*10)),1))</f>
        <v>8.8000000000000007</v>
      </c>
      <c r="Q75" s="182">
        <f>IF('Indicator Data'!BS75="No data","x",ROUND(IF('Indicator Data'!BS75&gt;Q$3,0,IF('Indicator Data'!BS75&lt;Q$4,10,(Q$3-'Indicator Data'!BS75)/(Q$3-Q$4)*10)),1))</f>
        <v>6.7</v>
      </c>
      <c r="R75" s="183">
        <f t="shared" si="19"/>
        <v>8.1</v>
      </c>
      <c r="S75" s="182">
        <f>IF('Indicator Data'!BT75="No data","x",ROUND(IF('Indicator Data'!BT75&gt;S$3,0,IF('Indicator Data'!BT75&lt;S$4,10,(S$3-'Indicator Data'!BT75)/(S$3-S$4)*10)),1))</f>
        <v>9.5</v>
      </c>
      <c r="T75" s="187">
        <f>IF('Indicator Data'!BU75="No data","x",ROUND(IF('Indicator Data'!BU75&gt;T$3,0,IF('Indicator Data'!BU75&lt;T$4,10,(T$3-'Indicator Data'!BU75)/(T$3-T$4)*10)),1))</f>
        <v>2.5</v>
      </c>
      <c r="U75" s="187" t="str">
        <f>IF('Indicator Data'!BV75="No data","x",ROUND(IF('Indicator Data'!BV75&gt;U$3,0,IF('Indicator Data'!BV75&lt;U$4,10,(U$3-'Indicator Data'!BV75)/(U$3-U$4)*10)),1))</f>
        <v>x</v>
      </c>
      <c r="V75" s="187">
        <f>IF('Indicator Data'!BW75="No data","x",ROUND(IF('Indicator Data'!BW75&gt;V$3,0,IF('Indicator Data'!BW75&lt;V$4,10,(V$3-'Indicator Data'!BW75)/(V$3-V$4)*10)),1))</f>
        <v>2.5</v>
      </c>
      <c r="W75" s="182">
        <f t="shared" si="20"/>
        <v>2.5</v>
      </c>
      <c r="X75" s="182">
        <f>IF('Indicator Data'!BX75="No data","x",ROUND(IF('Indicator Data'!BX75&gt;X$3,0,IF('Indicator Data'!BX75&lt;X$4,10,(X$3-'Indicator Data'!BX75)/(X$3-X$4)*10)),1))</f>
        <v>9.8000000000000007</v>
      </c>
      <c r="Y75" s="182">
        <f>IF('Indicator Data'!BY75="No data","x",ROUND(IF('Indicator Data'!BY75&gt;Y$3,10,IF('Indicator Data'!BY75&lt;Y$4,0,10-(Y$3-'Indicator Data'!BY75)/(Y$3-Y$4)*10)),1))</f>
        <v>7.4</v>
      </c>
      <c r="Z75" s="183">
        <f t="shared" si="13"/>
        <v>7.3</v>
      </c>
      <c r="AA75" s="184">
        <f t="shared" si="14"/>
        <v>7.7</v>
      </c>
      <c r="AB75" s="57"/>
    </row>
    <row r="76" spans="1:28" s="2" customFormat="1">
      <c r="A76" s="110" t="str">
        <f>'Indicator Data'!A76</f>
        <v>Guyana</v>
      </c>
      <c r="B76" s="185" t="str">
        <f>'Indicator Data'!B76</f>
        <v>GUY</v>
      </c>
      <c r="C76" s="182" t="str">
        <f>IF('Indicator Data'!BJ76="No data","x",ROUND(IF('Indicator Data'!BJ76&gt;C$3,0,IF('Indicator Data'!BJ76&lt;C$4,10,(C$3-'Indicator Data'!BJ76)/(C$3-C$4)*10)),1))</f>
        <v>x</v>
      </c>
      <c r="D76" s="183" t="str">
        <f t="shared" si="15"/>
        <v>x</v>
      </c>
      <c r="E76" s="182">
        <f>IF('Indicator Data'!BL76="No data","x",ROUND(IF('Indicator Data'!BL76&gt;E$3,0,IF('Indicator Data'!BL76&lt;E$4,10,(E$3-'Indicator Data'!BL76)/(E$3-E$4)*10)),1))</f>
        <v>5.9</v>
      </c>
      <c r="F76" s="182">
        <f>IF('Indicator Data'!BK76="No data","x",ROUND(IF('Indicator Data'!BK76&gt;F$3,0,IF('Indicator Data'!BK76&lt;F$4,10,(F$3-'Indicator Data'!BK76)/(F$3-F$4)*10)),1))</f>
        <v>5.8</v>
      </c>
      <c r="G76" s="183">
        <f t="shared" si="16"/>
        <v>5.9</v>
      </c>
      <c r="H76" s="184">
        <f t="shared" si="17"/>
        <v>5.9</v>
      </c>
      <c r="I76" s="182">
        <f>IF('Indicator Data'!BN76="No data","x",ROUND(IF('Indicator Data'!BN76^2&gt;I$3,0,IF('Indicator Data'!BN76^2&lt;I$4,10,(I$3-'Indicator Data'!BN76^2)/(I$3-I$4)*10)),1))</f>
        <v>2.9</v>
      </c>
      <c r="J76" s="182">
        <f>IF(OR('Indicator Data'!BM76=0,'Indicator Data'!BM76="No data"),"x",ROUND(IF('Indicator Data'!BM76&gt;J$3,0,IF('Indicator Data'!BM76&lt;J$4,10,(J$3-'Indicator Data'!BM76)/(J$3-J$4)*10)),1))</f>
        <v>0.8</v>
      </c>
      <c r="K76" s="182">
        <f>IF('Indicator Data'!BO76="No data","x",ROUND(IF('Indicator Data'!BO76&gt;K$3,0,IF('Indicator Data'!BO76&lt;K$4,10,(K$3-'Indicator Data'!BO76)/(K$3-K$4)*10)),1))</f>
        <v>6.3</v>
      </c>
      <c r="L76" s="182">
        <f>IF('Indicator Data'!BP76="No data","x",ROUND(IF('Indicator Data'!BP76&gt;L$3,0,IF('Indicator Data'!BP76&lt;L$4,10,(L$3-'Indicator Data'!BP76)/(L$3-L$4)*10)),1))</f>
        <v>6</v>
      </c>
      <c r="M76" s="183">
        <f t="shared" si="18"/>
        <v>4</v>
      </c>
      <c r="N76" s="186">
        <f>IF('Indicator Data'!BQ76="No data","x",'Indicator Data'!BQ76/'Indicator Data'!CC76*100)</f>
        <v>2.1336042672085345</v>
      </c>
      <c r="O76" s="182">
        <f t="shared" si="12"/>
        <v>9.9</v>
      </c>
      <c r="P76" s="182">
        <f>IF('Indicator Data'!BR76="No data","x",ROUND(IF('Indicator Data'!BR76&gt;P$3,0,IF('Indicator Data'!BR76&lt;P$4,10,(P$3-'Indicator Data'!BR76)/(P$3-P$4)*10)),1))</f>
        <v>1.6</v>
      </c>
      <c r="Q76" s="182">
        <f>IF('Indicator Data'!BS76="No data","x",ROUND(IF('Indicator Data'!BS76&gt;Q$3,0,IF('Indicator Data'!BS76&lt;Q$4,10,(Q$3-'Indicator Data'!BS76)/(Q$3-Q$4)*10)),1))</f>
        <v>0.9</v>
      </c>
      <c r="R76" s="183">
        <f t="shared" si="19"/>
        <v>4.0999999999999996</v>
      </c>
      <c r="S76" s="182">
        <f>IF('Indicator Data'!BT76="No data","x",ROUND(IF('Indicator Data'!BT76&gt;S$3,0,IF('Indicator Data'!BT76&lt;S$4,10,(S$3-'Indicator Data'!BT76)/(S$3-S$4)*10)),1))</f>
        <v>8</v>
      </c>
      <c r="T76" s="187">
        <f>IF('Indicator Data'!BU76="No data","x",ROUND(IF('Indicator Data'!BU76&gt;T$3,0,IF('Indicator Data'!BU76&lt;T$4,10,(T$3-'Indicator Data'!BU76)/(T$3-T$4)*10)),1))</f>
        <v>0</v>
      </c>
      <c r="U76" s="187">
        <f>IF('Indicator Data'!BV76="No data","x",ROUND(IF('Indicator Data'!BV76&gt;U$3,0,IF('Indicator Data'!BV76&lt;U$4,10,(U$3-'Indicator Data'!BV76)/(U$3-U$4)*10)),1))</f>
        <v>1.2</v>
      </c>
      <c r="V76" s="187">
        <f>IF('Indicator Data'!BW76="No data","x",ROUND(IF('Indicator Data'!BW76&gt;V$3,0,IF('Indicator Data'!BW76&lt;V$4,10,(V$3-'Indicator Data'!BW76)/(V$3-V$4)*10)),1))</f>
        <v>0.2</v>
      </c>
      <c r="W76" s="182">
        <f t="shared" si="20"/>
        <v>0.46666666666666662</v>
      </c>
      <c r="X76" s="182">
        <f>IF('Indicator Data'!BX76="No data","x",ROUND(IF('Indicator Data'!BX76&gt;X$3,0,IF('Indicator Data'!BX76&lt;X$4,10,(X$3-'Indicator Data'!BX76)/(X$3-X$4)*10)),1))</f>
        <v>8.4</v>
      </c>
      <c r="Y76" s="182">
        <f>IF('Indicator Data'!BY76="No data","x",ROUND(IF('Indicator Data'!BY76&gt;Y$3,10,IF('Indicator Data'!BY76&lt;Y$4,0,10-(Y$3-'Indicator Data'!BY76)/(Y$3-Y$4)*10)),1))</f>
        <v>1.9</v>
      </c>
      <c r="Z76" s="183">
        <f t="shared" si="13"/>
        <v>4.7</v>
      </c>
      <c r="AA76" s="184">
        <f t="shared" si="14"/>
        <v>4.3</v>
      </c>
      <c r="AB76" s="57"/>
    </row>
    <row r="77" spans="1:28" s="2" customFormat="1">
      <c r="A77" s="110" t="str">
        <f>'Indicator Data'!A77</f>
        <v>Haiti</v>
      </c>
      <c r="B77" s="185" t="str">
        <f>'Indicator Data'!B77</f>
        <v>HTI</v>
      </c>
      <c r="C77" s="182">
        <f>IF('Indicator Data'!BJ77="No data","x",ROUND(IF('Indicator Data'!BJ77&gt;C$3,0,IF('Indicator Data'!BJ77&lt;C$4,10,(C$3-'Indicator Data'!BJ77)/(C$3-C$4)*10)),1))</f>
        <v>6.7</v>
      </c>
      <c r="D77" s="183">
        <f t="shared" si="15"/>
        <v>6.7</v>
      </c>
      <c r="E77" s="182">
        <f>IF('Indicator Data'!BL77="No data","x",ROUND(IF('Indicator Data'!BL77&gt;E$3,0,IF('Indicator Data'!BL77&lt;E$4,10,(E$3-'Indicator Data'!BL77)/(E$3-E$4)*10)),1))</f>
        <v>8.1999999999999993</v>
      </c>
      <c r="F77" s="182">
        <f>IF('Indicator Data'!BK77="No data","x",ROUND(IF('Indicator Data'!BK77&gt;F$3,0,IF('Indicator Data'!BK77&lt;F$4,10,(F$3-'Indicator Data'!BK77)/(F$3-F$4)*10)),1))</f>
        <v>9</v>
      </c>
      <c r="G77" s="183">
        <f t="shared" si="16"/>
        <v>8.6</v>
      </c>
      <c r="H77" s="184">
        <f t="shared" si="17"/>
        <v>7.7</v>
      </c>
      <c r="I77" s="182">
        <f>IF('Indicator Data'!BN77="No data","x",ROUND(IF('Indicator Data'!BN77^2&gt;I$3,0,IF('Indicator Data'!BN77^2&lt;I$4,10,(I$3-'Indicator Data'!BN77^2)/(I$3-I$4)*10)),1))</f>
        <v>6.8</v>
      </c>
      <c r="J77" s="182">
        <f>IF(OR('Indicator Data'!BM77=0,'Indicator Data'!BM77="No data"),"x",ROUND(IF('Indicator Data'!BM77&gt;J$3,0,IF('Indicator Data'!BM77&lt;J$4,10,(J$3-'Indicator Data'!BM77)/(J$3-J$4)*10)),1))</f>
        <v>5.5</v>
      </c>
      <c r="K77" s="182">
        <f>IF('Indicator Data'!BO77="No data","x",ROUND(IF('Indicator Data'!BO77&gt;K$3,0,IF('Indicator Data'!BO77&lt;K$4,10,(K$3-'Indicator Data'!BO77)/(K$3-K$4)*10)),1))</f>
        <v>6.8</v>
      </c>
      <c r="L77" s="182">
        <f>IF('Indicator Data'!BP77="No data","x",ROUND(IF('Indicator Data'!BP77&gt;L$3,0,IF('Indicator Data'!BP77&lt;L$4,10,(L$3-'Indicator Data'!BP77)/(L$3-L$4)*10)),1))</f>
        <v>7.1</v>
      </c>
      <c r="M77" s="183">
        <f t="shared" si="18"/>
        <v>6.6</v>
      </c>
      <c r="N77" s="186">
        <f>IF('Indicator Data'!BQ77="No data","x",'Indicator Data'!BQ77/'Indicator Data'!CC77*100)</f>
        <v>83.454281567489119</v>
      </c>
      <c r="O77" s="182">
        <f t="shared" si="12"/>
        <v>1.7</v>
      </c>
      <c r="P77" s="182">
        <f>IF('Indicator Data'!BR77="No data","x",ROUND(IF('Indicator Data'!BR77&gt;P$3,0,IF('Indicator Data'!BR77&lt;P$4,10,(P$3-'Indicator Data'!BR77)/(P$3-P$4)*10)),1))</f>
        <v>7.3</v>
      </c>
      <c r="Q77" s="182">
        <f>IF('Indicator Data'!BS77="No data","x",ROUND(IF('Indicator Data'!BS77&gt;Q$3,0,IF('Indicator Data'!BS77&lt;Q$4,10,(Q$3-'Indicator Data'!BS77)/(Q$3-Q$4)*10)),1))</f>
        <v>6.9</v>
      </c>
      <c r="R77" s="183">
        <f t="shared" si="19"/>
        <v>5.3</v>
      </c>
      <c r="S77" s="182">
        <f>IF('Indicator Data'!BT77="No data","x",ROUND(IF('Indicator Data'!BT77&gt;S$3,0,IF('Indicator Data'!BT77&lt;S$4,10,(S$3-'Indicator Data'!BT77)/(S$3-S$4)*10)),1))</f>
        <v>9.4</v>
      </c>
      <c r="T77" s="187">
        <f>IF('Indicator Data'!BU77="No data","x",ROUND(IF('Indicator Data'!BU77&gt;T$3,0,IF('Indicator Data'!BU77&lt;T$4,10,(T$3-'Indicator Data'!BU77)/(T$3-T$4)*10)),1))</f>
        <v>8.1</v>
      </c>
      <c r="U77" s="187">
        <f>IF('Indicator Data'!BV77="No data","x",ROUND(IF('Indicator Data'!BV77&gt;U$3,0,IF('Indicator Data'!BV77&lt;U$4,10,(U$3-'Indicator Data'!BV77)/(U$3-U$4)*10)),1))</f>
        <v>9.8000000000000007</v>
      </c>
      <c r="V77" s="187">
        <f>IF('Indicator Data'!BW77="No data","x",ROUND(IF('Indicator Data'!BW77&gt;V$3,0,IF('Indicator Data'!BW77&lt;V$4,10,(V$3-'Indicator Data'!BW77)/(V$3-V$4)*10)),1))</f>
        <v>9.6999999999999993</v>
      </c>
      <c r="W77" s="182">
        <f t="shared" si="20"/>
        <v>9.1999999999999993</v>
      </c>
      <c r="X77" s="182">
        <f>IF('Indicator Data'!BX77="No data","x",ROUND(IF('Indicator Data'!BX77&gt;X$3,0,IF('Indicator Data'!BX77&lt;X$4,10,(X$3-'Indicator Data'!BX77)/(X$3-X$4)*10)),1))</f>
        <v>9.6999999999999993</v>
      </c>
      <c r="Y77" s="182">
        <f>IF('Indicator Data'!BY77="No data","x",ROUND(IF('Indicator Data'!BY77&gt;Y$3,10,IF('Indicator Data'!BY77&lt;Y$4,0,10-(Y$3-'Indicator Data'!BY77)/(Y$3-Y$4)*10)),1))</f>
        <v>5.3</v>
      </c>
      <c r="Z77" s="183">
        <f t="shared" si="13"/>
        <v>8.4</v>
      </c>
      <c r="AA77" s="184">
        <f t="shared" si="14"/>
        <v>6.8</v>
      </c>
      <c r="AB77" s="57"/>
    </row>
    <row r="78" spans="1:28" s="2" customFormat="1">
      <c r="A78" s="110" t="str">
        <f>'Indicator Data'!A78</f>
        <v>Honduras</v>
      </c>
      <c r="B78" s="185" t="str">
        <f>'Indicator Data'!B78</f>
        <v>HND</v>
      </c>
      <c r="C78" s="182">
        <f>IF('Indicator Data'!BJ78="No data","x",ROUND(IF('Indicator Data'!BJ78&gt;C$3,0,IF('Indicator Data'!BJ78&lt;C$4,10,(C$3-'Indicator Data'!BJ78)/(C$3-C$4)*10)),1))</f>
        <v>5.2</v>
      </c>
      <c r="D78" s="183">
        <f t="shared" si="15"/>
        <v>5.2</v>
      </c>
      <c r="E78" s="182">
        <f>IF('Indicator Data'!BL78="No data","x",ROUND(IF('Indicator Data'!BL78&gt;E$3,0,IF('Indicator Data'!BL78&lt;E$4,10,(E$3-'Indicator Data'!BL78)/(E$3-E$4)*10)),1))</f>
        <v>7.6</v>
      </c>
      <c r="F78" s="182">
        <f>IF('Indicator Data'!BK78="No data","x",ROUND(IF('Indicator Data'!BK78&gt;F$3,0,IF('Indicator Data'!BK78&lt;F$4,10,(F$3-'Indicator Data'!BK78)/(F$3-F$4)*10)),1))</f>
        <v>6.2</v>
      </c>
      <c r="G78" s="183">
        <f t="shared" si="16"/>
        <v>6.9</v>
      </c>
      <c r="H78" s="184">
        <f t="shared" si="17"/>
        <v>6.1</v>
      </c>
      <c r="I78" s="182">
        <f>IF('Indicator Data'!BN78="No data","x",ROUND(IF('Indicator Data'!BN78^2&gt;I$3,0,IF('Indicator Data'!BN78^2&lt;I$4,10,(I$3-'Indicator Data'!BN78^2)/(I$3-I$4)*10)),1))</f>
        <v>2.6</v>
      </c>
      <c r="J78" s="182">
        <f>IF(OR('Indicator Data'!BM78=0,'Indicator Data'!BM78="No data"),"x",ROUND(IF('Indicator Data'!BM78&gt;J$3,0,IF('Indicator Data'!BM78&lt;J$4,10,(J$3-'Indicator Data'!BM78)/(J$3-J$4)*10)),1))</f>
        <v>0.7</v>
      </c>
      <c r="K78" s="182">
        <f>IF('Indicator Data'!BO78="No data","x",ROUND(IF('Indicator Data'!BO78&gt;K$3,0,IF('Indicator Data'!BO78&lt;K$4,10,(K$3-'Indicator Data'!BO78)/(K$3-K$4)*10)),1))</f>
        <v>6.8</v>
      </c>
      <c r="L78" s="182">
        <f>IF('Indicator Data'!BP78="No data","x",ROUND(IF('Indicator Data'!BP78&gt;L$3,0,IF('Indicator Data'!BP78&lt;L$4,10,(L$3-'Indicator Data'!BP78)/(L$3-L$4)*10)),1))</f>
        <v>6.3</v>
      </c>
      <c r="M78" s="183">
        <f t="shared" si="18"/>
        <v>4.0999999999999996</v>
      </c>
      <c r="N78" s="186">
        <f>IF('Indicator Data'!BQ78="No data","x",'Indicator Data'!BQ78/'Indicator Data'!CC78*100)</f>
        <v>13.406023773348824</v>
      </c>
      <c r="O78" s="182">
        <f t="shared" si="12"/>
        <v>8.6999999999999993</v>
      </c>
      <c r="P78" s="182">
        <f>IF('Indicator Data'!BR78="No data","x",ROUND(IF('Indicator Data'!BR78&gt;P$3,0,IF('Indicator Data'!BR78&lt;P$4,10,(P$3-'Indicator Data'!BR78)/(P$3-P$4)*10)),1))</f>
        <v>2.1</v>
      </c>
      <c r="Q78" s="182">
        <f>IF('Indicator Data'!BS78="No data","x",ROUND(IF('Indicator Data'!BS78&gt;Q$3,0,IF('Indicator Data'!BS78&lt;Q$4,10,(Q$3-'Indicator Data'!BS78)/(Q$3-Q$4)*10)),1))</f>
        <v>1</v>
      </c>
      <c r="R78" s="183">
        <f t="shared" si="19"/>
        <v>3.9</v>
      </c>
      <c r="S78" s="182">
        <f>IF('Indicator Data'!BT78="No data","x",ROUND(IF('Indicator Data'!BT78&gt;S$3,0,IF('Indicator Data'!BT78&lt;S$4,10,(S$3-'Indicator Data'!BT78)/(S$3-S$4)*10)),1))</f>
        <v>9.1999999999999993</v>
      </c>
      <c r="T78" s="187">
        <f>IF('Indicator Data'!BU78="No data","x",ROUND(IF('Indicator Data'!BU78&gt;T$3,0,IF('Indicator Data'!BU78&lt;T$4,10,(T$3-'Indicator Data'!BU78)/(T$3-T$4)*10)),1))</f>
        <v>2</v>
      </c>
      <c r="U78" s="187">
        <f>IF('Indicator Data'!BV78="No data","x",ROUND(IF('Indicator Data'!BV78&gt;U$3,0,IF('Indicator Data'!BV78&lt;U$4,10,(U$3-'Indicator Data'!BV78)/(U$3-U$4)*10)),1))</f>
        <v>2.4</v>
      </c>
      <c r="V78" s="187">
        <f>IF('Indicator Data'!BW78="No data","x",ROUND(IF('Indicator Data'!BW78&gt;V$3,0,IF('Indicator Data'!BW78&lt;V$4,10,(V$3-'Indicator Data'!BW78)/(V$3-V$4)*10)),1))</f>
        <v>2</v>
      </c>
      <c r="W78" s="182">
        <f t="shared" si="20"/>
        <v>2.1333333333333333</v>
      </c>
      <c r="X78" s="182">
        <f>IF('Indicator Data'!BX78="No data","x",ROUND(IF('Indicator Data'!BX78&gt;X$3,0,IF('Indicator Data'!BX78&lt;X$4,10,(X$3-'Indicator Data'!BX78)/(X$3-X$4)*10)),1))</f>
        <v>8.9</v>
      </c>
      <c r="Y78" s="182">
        <f>IF('Indicator Data'!BY78="No data","x",ROUND(IF('Indicator Data'!BY78&gt;Y$3,10,IF('Indicator Data'!BY78&lt;Y$4,0,10-(Y$3-'Indicator Data'!BY78)/(Y$3-Y$4)*10)),1))</f>
        <v>0.7</v>
      </c>
      <c r="Z78" s="183">
        <f t="shared" si="13"/>
        <v>5.2</v>
      </c>
      <c r="AA78" s="184">
        <f t="shared" si="14"/>
        <v>4.4000000000000004</v>
      </c>
      <c r="AB78" s="57"/>
    </row>
    <row r="79" spans="1:28" s="2" customFormat="1">
      <c r="A79" s="110" t="str">
        <f>'Indicator Data'!A79</f>
        <v>Hungary</v>
      </c>
      <c r="B79" s="185" t="str">
        <f>'Indicator Data'!B79</f>
        <v>HUN</v>
      </c>
      <c r="C79" s="182">
        <f>IF('Indicator Data'!BJ79="No data","x",ROUND(IF('Indicator Data'!BJ79&gt;C$3,0,IF('Indicator Data'!BJ79&lt;C$4,10,(C$3-'Indicator Data'!BJ79)/(C$3-C$4)*10)),1))</f>
        <v>1.4</v>
      </c>
      <c r="D79" s="183">
        <f t="shared" si="15"/>
        <v>1.4</v>
      </c>
      <c r="E79" s="182">
        <f>IF('Indicator Data'!BL79="No data","x",ROUND(IF('Indicator Data'!BL79&gt;E$3,0,IF('Indicator Data'!BL79&lt;E$4,10,(E$3-'Indicator Data'!BL79)/(E$3-E$4)*10)),1))</f>
        <v>5.6</v>
      </c>
      <c r="F79" s="182">
        <f>IF('Indicator Data'!BK79="No data","x",ROUND(IF('Indicator Data'!BK79&gt;F$3,0,IF('Indicator Data'!BK79&lt;F$4,10,(F$3-'Indicator Data'!BK79)/(F$3-F$4)*10)),1))</f>
        <v>4</v>
      </c>
      <c r="G79" s="183">
        <f t="shared" si="16"/>
        <v>4.8</v>
      </c>
      <c r="H79" s="184">
        <f t="shared" si="17"/>
        <v>3.1</v>
      </c>
      <c r="I79" s="182">
        <f>IF('Indicator Data'!BN79="No data","x",ROUND(IF('Indicator Data'!BN79^2&gt;I$3,0,IF('Indicator Data'!BN79^2&lt;I$4,10,(I$3-'Indicator Data'!BN79^2)/(I$3-I$4)*10)),1))</f>
        <v>0.2</v>
      </c>
      <c r="J79" s="182">
        <f>IF(OR('Indicator Data'!BM79=0,'Indicator Data'!BM79="No data"),"x",ROUND(IF('Indicator Data'!BM79&gt;J$3,0,IF('Indicator Data'!BM79&lt;J$4,10,(J$3-'Indicator Data'!BM79)/(J$3-J$4)*10)),1))</f>
        <v>0</v>
      </c>
      <c r="K79" s="182">
        <f>IF('Indicator Data'!BO79="No data","x",ROUND(IF('Indicator Data'!BO79&gt;K$3,0,IF('Indicator Data'!BO79&lt;K$4,10,(K$3-'Indicator Data'!BO79)/(K$3-K$4)*10)),1))</f>
        <v>2</v>
      </c>
      <c r="L79" s="182">
        <f>IF('Indicator Data'!BP79="No data","x",ROUND(IF('Indicator Data'!BP79&gt;L$3,0,IF('Indicator Data'!BP79&lt;L$4,10,(L$3-'Indicator Data'!BP79)/(L$3-L$4)*10)),1))</f>
        <v>4.8</v>
      </c>
      <c r="M79" s="183">
        <f t="shared" si="18"/>
        <v>1.8</v>
      </c>
      <c r="N79" s="186">
        <f>IF('Indicator Data'!BQ79="No data","x",'Indicator Data'!BQ79/'Indicator Data'!CC79*100)</f>
        <v>176.73699326190214</v>
      </c>
      <c r="O79" s="182">
        <f t="shared" si="12"/>
        <v>0</v>
      </c>
      <c r="P79" s="182">
        <f>IF('Indicator Data'!BR79="No data","x",ROUND(IF('Indicator Data'!BR79&gt;P$3,0,IF('Indicator Data'!BR79&lt;P$4,10,(P$3-'Indicator Data'!BR79)/(P$3-P$4)*10)),1))</f>
        <v>0.2</v>
      </c>
      <c r="Q79" s="182">
        <f>IF('Indicator Data'!BS79="No data","x",ROUND(IF('Indicator Data'!BS79&gt;Q$3,0,IF('Indicator Data'!BS79&lt;Q$4,10,(Q$3-'Indicator Data'!BS79)/(Q$3-Q$4)*10)),1))</f>
        <v>0</v>
      </c>
      <c r="R79" s="183">
        <f t="shared" si="19"/>
        <v>0.1</v>
      </c>
      <c r="S79" s="182">
        <f>IF('Indicator Data'!BT79="No data","x",ROUND(IF('Indicator Data'!BT79&gt;S$3,0,IF('Indicator Data'!BT79&lt;S$4,10,(S$3-'Indicator Data'!BT79)/(S$3-S$4)*10)),1))</f>
        <v>1.9</v>
      </c>
      <c r="T79" s="187">
        <f>IF('Indicator Data'!BU79="No data","x",ROUND(IF('Indicator Data'!BU79&gt;T$3,0,IF('Indicator Data'!BU79&lt;T$4,10,(T$3-'Indicator Data'!BU79)/(T$3-T$4)*10)),1))</f>
        <v>0</v>
      </c>
      <c r="U79" s="187">
        <f>IF('Indicator Data'!BV79="No data","x",ROUND(IF('Indicator Data'!BV79&gt;U$3,0,IF('Indicator Data'!BV79&lt;U$4,10,(U$3-'Indicator Data'!BV79)/(U$3-U$4)*10)),1))</f>
        <v>0</v>
      </c>
      <c r="V79" s="187">
        <f>IF('Indicator Data'!BW79="No data","x",ROUND(IF('Indicator Data'!BW79&gt;V$3,0,IF('Indicator Data'!BW79&lt;V$4,10,(V$3-'Indicator Data'!BW79)/(V$3-V$4)*10)),1))</f>
        <v>0</v>
      </c>
      <c r="W79" s="182">
        <f t="shared" si="20"/>
        <v>0</v>
      </c>
      <c r="X79" s="182">
        <f>IF('Indicator Data'!BX79="No data","x",ROUND(IF('Indicator Data'!BX79&gt;X$3,0,IF('Indicator Data'!BX79&lt;X$4,10,(X$3-'Indicator Data'!BX79)/(X$3-X$4)*10)),1))</f>
        <v>3</v>
      </c>
      <c r="Y79" s="182">
        <f>IF('Indicator Data'!BY79="No data","x",ROUND(IF('Indicator Data'!BY79&gt;Y$3,10,IF('Indicator Data'!BY79&lt;Y$4,0,10-(Y$3-'Indicator Data'!BY79)/(Y$3-Y$4)*10)),1))</f>
        <v>0.1</v>
      </c>
      <c r="Z79" s="183">
        <f t="shared" si="13"/>
        <v>1.3</v>
      </c>
      <c r="AA79" s="184">
        <f t="shared" si="14"/>
        <v>1.1000000000000001</v>
      </c>
      <c r="AB79" s="57"/>
    </row>
    <row r="80" spans="1:28" s="2" customFormat="1">
      <c r="A80" s="110" t="str">
        <f>'Indicator Data'!A80</f>
        <v>Iceland</v>
      </c>
      <c r="B80" s="185" t="str">
        <f>'Indicator Data'!B80</f>
        <v>ISL</v>
      </c>
      <c r="C80" s="182" t="str">
        <f>IF('Indicator Data'!BJ80="No data","x",ROUND(IF('Indicator Data'!BJ80&gt;C$3,0,IF('Indicator Data'!BJ80&lt;C$4,10,(C$3-'Indicator Data'!BJ80)/(C$3-C$4)*10)),1))</f>
        <v>x</v>
      </c>
      <c r="D80" s="183" t="str">
        <f t="shared" si="15"/>
        <v>x</v>
      </c>
      <c r="E80" s="182">
        <f>IF('Indicator Data'!BL80="No data","x",ROUND(IF('Indicator Data'!BL80&gt;E$3,0,IF('Indicator Data'!BL80&lt;E$4,10,(E$3-'Indicator Data'!BL80)/(E$3-E$4)*10)),1))</f>
        <v>2.5</v>
      </c>
      <c r="F80" s="182">
        <f>IF('Indicator Data'!BK80="No data","x",ROUND(IF('Indicator Data'!BK80&gt;F$3,0,IF('Indicator Data'!BK80&lt;F$4,10,(F$3-'Indicator Data'!BK80)/(F$3-F$4)*10)),1))</f>
        <v>2</v>
      </c>
      <c r="G80" s="183">
        <f t="shared" si="16"/>
        <v>2.2999999999999998</v>
      </c>
      <c r="H80" s="184">
        <f t="shared" si="17"/>
        <v>2.2999999999999998</v>
      </c>
      <c r="I80" s="182" t="str">
        <f>IF('Indicator Data'!BN80="No data","x",ROUND(IF('Indicator Data'!BN80^2&gt;I$3,0,IF('Indicator Data'!BN80^2&lt;I$4,10,(I$3-'Indicator Data'!BN80^2)/(I$3-I$4)*10)),1))</f>
        <v>x</v>
      </c>
      <c r="J80" s="182">
        <f>IF(OR('Indicator Data'!BM80=0,'Indicator Data'!BM80="No data"),"x",ROUND(IF('Indicator Data'!BM80&gt;J$3,0,IF('Indicator Data'!BM80&lt;J$4,10,(J$3-'Indicator Data'!BM80)/(J$3-J$4)*10)),1))</f>
        <v>0</v>
      </c>
      <c r="K80" s="182">
        <f>IF('Indicator Data'!BO80="No data","x",ROUND(IF('Indicator Data'!BO80&gt;K$3,0,IF('Indicator Data'!BO80&lt;K$4,10,(K$3-'Indicator Data'!BO80)/(K$3-K$4)*10)),1))</f>
        <v>0.1</v>
      </c>
      <c r="L80" s="182">
        <f>IF('Indicator Data'!BP80="No data","x",ROUND(IF('Indicator Data'!BP80&gt;L$3,0,IF('Indicator Data'!BP80&lt;L$4,10,(L$3-'Indicator Data'!BP80)/(L$3-L$4)*10)),1))</f>
        <v>4</v>
      </c>
      <c r="M80" s="183">
        <f t="shared" si="18"/>
        <v>1.4</v>
      </c>
      <c r="N80" s="186">
        <f>IF('Indicator Data'!BQ80="No data","x",'Indicator Data'!BQ80/'Indicator Data'!CC80*100)</f>
        <v>23.940149625935163</v>
      </c>
      <c r="O80" s="182">
        <f t="shared" si="12"/>
        <v>7.7</v>
      </c>
      <c r="P80" s="182">
        <f>IF('Indicator Data'!BR80="No data","x",ROUND(IF('Indicator Data'!BR80&gt;P$3,0,IF('Indicator Data'!BR80&lt;P$4,10,(P$3-'Indicator Data'!BR80)/(P$3-P$4)*10)),1))</f>
        <v>0.1</v>
      </c>
      <c r="Q80" s="182">
        <f>IF('Indicator Data'!BS80="No data","x",ROUND(IF('Indicator Data'!BS80&gt;Q$3,0,IF('Indicator Data'!BS80&lt;Q$4,10,(Q$3-'Indicator Data'!BS80)/(Q$3-Q$4)*10)),1))</f>
        <v>0</v>
      </c>
      <c r="R80" s="183">
        <f t="shared" si="19"/>
        <v>2.6</v>
      </c>
      <c r="S80" s="182">
        <f>IF('Indicator Data'!BT80="No data","x",ROUND(IF('Indicator Data'!BT80&gt;S$3,0,IF('Indicator Data'!BT80&lt;S$4,10,(S$3-'Indicator Data'!BT80)/(S$3-S$4)*10)),1))</f>
        <v>0.1</v>
      </c>
      <c r="T80" s="187">
        <f>IF('Indicator Data'!BU80="No data","x",ROUND(IF('Indicator Data'!BU80&gt;T$3,0,IF('Indicator Data'!BU80&lt;T$4,10,(T$3-'Indicator Data'!BU80)/(T$3-T$4)*10)),1))</f>
        <v>1.4</v>
      </c>
      <c r="U80" s="187">
        <f>IF('Indicator Data'!BV80="No data","x",ROUND(IF('Indicator Data'!BV80&gt;U$3,0,IF('Indicator Data'!BV80&lt;U$4,10,(U$3-'Indicator Data'!BV80)/(U$3-U$4)*10)),1))</f>
        <v>0.7</v>
      </c>
      <c r="V80" s="187">
        <f>IF('Indicator Data'!BW80="No data","x",ROUND(IF('Indicator Data'!BW80&gt;V$3,0,IF('Indicator Data'!BW80&lt;V$4,10,(V$3-'Indicator Data'!BW80)/(V$3-V$4)*10)),1))</f>
        <v>1.5</v>
      </c>
      <c r="W80" s="182">
        <f t="shared" si="20"/>
        <v>1.2</v>
      </c>
      <c r="X80" s="182">
        <f>IF('Indicator Data'!BX80="No data","x",ROUND(IF('Indicator Data'!BX80&gt;X$3,0,IF('Indicator Data'!BX80&lt;X$4,10,(X$3-'Indicator Data'!BX80)/(X$3-X$4)*10)),1))</f>
        <v>0</v>
      </c>
      <c r="Y80" s="182">
        <f>IF('Indicator Data'!BY80="No data","x",ROUND(IF('Indicator Data'!BY80&gt;Y$3,10,IF('Indicator Data'!BY80&lt;Y$4,0,10-(Y$3-'Indicator Data'!BY80)/(Y$3-Y$4)*10)),1))</f>
        <v>0</v>
      </c>
      <c r="Z80" s="183">
        <f t="shared" si="13"/>
        <v>0.3</v>
      </c>
      <c r="AA80" s="184">
        <f t="shared" si="14"/>
        <v>1.4</v>
      </c>
      <c r="AB80" s="57"/>
    </row>
    <row r="81" spans="1:28" s="2" customFormat="1">
      <c r="A81" s="110" t="str">
        <f>'Indicator Data'!A81</f>
        <v>India</v>
      </c>
      <c r="B81" s="185" t="str">
        <f>'Indicator Data'!B81</f>
        <v>IND</v>
      </c>
      <c r="C81" s="182">
        <f>IF('Indicator Data'!BJ81="No data","x",ROUND(IF('Indicator Data'!BJ81&gt;C$3,0,IF('Indicator Data'!BJ81&lt;C$4,10,(C$3-'Indicator Data'!BJ81)/(C$3-C$4)*10)),1))</f>
        <v>1.8</v>
      </c>
      <c r="D81" s="183">
        <f t="shared" si="15"/>
        <v>1.8</v>
      </c>
      <c r="E81" s="182">
        <f>IF('Indicator Data'!BL81="No data","x",ROUND(IF('Indicator Data'!BL81&gt;E$3,0,IF('Indicator Data'!BL81&lt;E$4,10,(E$3-'Indicator Data'!BL81)/(E$3-E$4)*10)),1))</f>
        <v>6</v>
      </c>
      <c r="F81" s="182">
        <f>IF('Indicator Data'!BK81="No data","x",ROUND(IF('Indicator Data'!BK81&gt;F$3,0,IF('Indicator Data'!BK81&lt;F$4,10,(F$3-'Indicator Data'!BK81)/(F$3-F$4)*10)),1))</f>
        <v>4.7</v>
      </c>
      <c r="G81" s="183">
        <f t="shared" si="16"/>
        <v>5.4</v>
      </c>
      <c r="H81" s="184">
        <f t="shared" si="17"/>
        <v>3.6</v>
      </c>
      <c r="I81" s="182">
        <f>IF('Indicator Data'!BN81="No data","x",ROUND(IF('Indicator Data'!BN81^2&gt;I$3,0,IF('Indicator Data'!BN81^2&lt;I$4,10,(I$3-'Indicator Data'!BN81^2)/(I$3-I$4)*10)),1))</f>
        <v>4.9000000000000004</v>
      </c>
      <c r="J81" s="182">
        <f>IF(OR('Indicator Data'!BM81=0,'Indicator Data'!BM81="No data"),"x",ROUND(IF('Indicator Data'!BM81&gt;J$3,0,IF('Indicator Data'!BM81&lt;J$4,10,(J$3-'Indicator Data'!BM81)/(J$3-J$4)*10)),1))</f>
        <v>0.2</v>
      </c>
      <c r="K81" s="182">
        <f>IF('Indicator Data'!BO81="No data","x",ROUND(IF('Indicator Data'!BO81&gt;K$3,0,IF('Indicator Data'!BO81&lt;K$4,10,(K$3-'Indicator Data'!BO81)/(K$3-K$4)*10)),1))</f>
        <v>8</v>
      </c>
      <c r="L81" s="182">
        <f>IF('Indicator Data'!BP81="No data","x",ROUND(IF('Indicator Data'!BP81&gt;L$3,0,IF('Indicator Data'!BP81&lt;L$4,10,(L$3-'Indicator Data'!BP81)/(L$3-L$4)*10)),1))</f>
        <v>5.9</v>
      </c>
      <c r="M81" s="183">
        <f t="shared" si="18"/>
        <v>4.8</v>
      </c>
      <c r="N81" s="186">
        <f>IF('Indicator Data'!BQ81="No data","x",'Indicator Data'!BQ81/'Indicator Data'!CC81*100)</f>
        <v>24.552753103568893</v>
      </c>
      <c r="O81" s="182">
        <f t="shared" si="12"/>
        <v>7.6</v>
      </c>
      <c r="P81" s="182">
        <f>IF('Indicator Data'!BR81="No data","x",ROUND(IF('Indicator Data'!BR81&gt;P$3,0,IF('Indicator Data'!BR81&lt;P$4,10,(P$3-'Indicator Data'!BR81)/(P$3-P$4)*10)),1))</f>
        <v>4.5</v>
      </c>
      <c r="Q81" s="182">
        <f>IF('Indicator Data'!BS81="No data","x",ROUND(IF('Indicator Data'!BS81&gt;Q$3,0,IF('Indicator Data'!BS81&lt;Q$4,10,(Q$3-'Indicator Data'!BS81)/(Q$3-Q$4)*10)),1))</f>
        <v>1.5</v>
      </c>
      <c r="R81" s="183">
        <f t="shared" si="19"/>
        <v>4.5</v>
      </c>
      <c r="S81" s="182">
        <f>IF('Indicator Data'!BT81="No data","x",ROUND(IF('Indicator Data'!BT81&gt;S$3,0,IF('Indicator Data'!BT81&lt;S$4,10,(S$3-'Indicator Data'!BT81)/(S$3-S$4)*10)),1))</f>
        <v>8.1</v>
      </c>
      <c r="T81" s="187">
        <f>IF('Indicator Data'!BU81="No data","x",ROUND(IF('Indicator Data'!BU81&gt;T$3,0,IF('Indicator Data'!BU81&lt;T$4,10,(T$3-'Indicator Data'!BU81)/(T$3-T$4)*10)),1))</f>
        <v>1.4</v>
      </c>
      <c r="U81" s="187">
        <f>IF('Indicator Data'!BV81="No data","x",ROUND(IF('Indicator Data'!BV81&gt;U$3,0,IF('Indicator Data'!BV81&lt;U$4,10,(U$3-'Indicator Data'!BV81)/(U$3-U$4)*10)),1))</f>
        <v>2.5</v>
      </c>
      <c r="V81" s="187">
        <f>IF('Indicator Data'!BW81="No data","x",ROUND(IF('Indicator Data'!BW81&gt;V$3,0,IF('Indicator Data'!BW81&lt;V$4,10,(V$3-'Indicator Data'!BW81)/(V$3-V$4)*10)),1))</f>
        <v>10</v>
      </c>
      <c r="W81" s="182">
        <f t="shared" si="20"/>
        <v>4.6333333333333337</v>
      </c>
      <c r="X81" s="182">
        <f>IF('Indicator Data'!BX81="No data","x",ROUND(IF('Indicator Data'!BX81&gt;X$3,0,IF('Indicator Data'!BX81&lt;X$4,10,(X$3-'Indicator Data'!BX81)/(X$3-X$4)*10)),1))</f>
        <v>9.1999999999999993</v>
      </c>
      <c r="Y81" s="182">
        <f>IF('Indicator Data'!BY81="No data","x",ROUND(IF('Indicator Data'!BY81&gt;Y$3,10,IF('Indicator Data'!BY81&lt;Y$4,0,10-(Y$3-'Indicator Data'!BY81)/(Y$3-Y$4)*10)),1))</f>
        <v>1.6</v>
      </c>
      <c r="Z81" s="183">
        <f t="shared" si="13"/>
        <v>5.9</v>
      </c>
      <c r="AA81" s="184">
        <f t="shared" si="14"/>
        <v>5.0999999999999996</v>
      </c>
      <c r="AB81" s="57"/>
    </row>
    <row r="82" spans="1:28" s="2" customFormat="1">
      <c r="A82" s="110" t="str">
        <f>'Indicator Data'!A82</f>
        <v>Indonesia</v>
      </c>
      <c r="B82" s="185" t="str">
        <f>'Indicator Data'!B82</f>
        <v>IDN</v>
      </c>
      <c r="C82" s="182">
        <f>IF('Indicator Data'!BJ82="No data","x",ROUND(IF('Indicator Data'!BJ82&gt;C$3,0,IF('Indicator Data'!BJ82&lt;C$4,10,(C$3-'Indicator Data'!BJ82)/(C$3-C$4)*10)),1))</f>
        <v>3.3</v>
      </c>
      <c r="D82" s="183">
        <f t="shared" si="15"/>
        <v>3.3</v>
      </c>
      <c r="E82" s="182">
        <f>IF('Indicator Data'!BL82="No data","x",ROUND(IF('Indicator Data'!BL82&gt;E$3,0,IF('Indicator Data'!BL82&lt;E$4,10,(E$3-'Indicator Data'!BL82)/(E$3-E$4)*10)),1))</f>
        <v>6.3</v>
      </c>
      <c r="F82" s="182">
        <f>IF('Indicator Data'!BK82="No data","x",ROUND(IF('Indicator Data'!BK82&gt;F$3,0,IF('Indicator Data'!BK82&lt;F$4,10,(F$3-'Indicator Data'!BK82)/(F$3-F$4)*10)),1))</f>
        <v>4.5999999999999996</v>
      </c>
      <c r="G82" s="183">
        <f t="shared" si="16"/>
        <v>5.5</v>
      </c>
      <c r="H82" s="184">
        <f t="shared" si="17"/>
        <v>4.4000000000000004</v>
      </c>
      <c r="I82" s="182">
        <f>IF('Indicator Data'!BN82="No data","x",ROUND(IF('Indicator Data'!BN82^2&gt;I$3,0,IF('Indicator Data'!BN82^2&lt;I$4,10,(I$3-'Indicator Data'!BN82^2)/(I$3-I$4)*10)),1))</f>
        <v>0.9</v>
      </c>
      <c r="J82" s="182">
        <f>IF(OR('Indicator Data'!BM82=0,'Indicator Data'!BM82="No data"),"x",ROUND(IF('Indicator Data'!BM82&gt;J$3,0,IF('Indicator Data'!BM82&lt;J$4,10,(J$3-'Indicator Data'!BM82)/(J$3-J$4)*10)),1))</f>
        <v>0.1</v>
      </c>
      <c r="K82" s="182">
        <f>IF('Indicator Data'!BO82="No data","x",ROUND(IF('Indicator Data'!BO82&gt;K$3,0,IF('Indicator Data'!BO82&lt;K$4,10,(K$3-'Indicator Data'!BO82)/(K$3-K$4)*10)),1))</f>
        <v>5.2</v>
      </c>
      <c r="L82" s="182">
        <f>IF('Indicator Data'!BP82="No data","x",ROUND(IF('Indicator Data'!BP82&gt;L$3,0,IF('Indicator Data'!BP82&lt;L$4,10,(L$3-'Indicator Data'!BP82)/(L$3-L$4)*10)),1))</f>
        <v>3.8</v>
      </c>
      <c r="M82" s="183">
        <f t="shared" si="18"/>
        <v>2.5</v>
      </c>
      <c r="N82" s="186">
        <f>IF('Indicator Data'!BQ82="No data","x",'Indicator Data'!BQ82/'Indicator Data'!CC82*100)</f>
        <v>9.936132746733497</v>
      </c>
      <c r="O82" s="182">
        <f t="shared" si="12"/>
        <v>9.1</v>
      </c>
      <c r="P82" s="182">
        <f>IF('Indicator Data'!BR82="No data","x",ROUND(IF('Indicator Data'!BR82&gt;P$3,0,IF('Indicator Data'!BR82&lt;P$4,10,(P$3-'Indicator Data'!BR82)/(P$3-P$4)*10)),1))</f>
        <v>3</v>
      </c>
      <c r="Q82" s="182">
        <f>IF('Indicator Data'!BS82="No data","x",ROUND(IF('Indicator Data'!BS82&gt;Q$3,0,IF('Indicator Data'!BS82&lt;Q$4,10,(Q$3-'Indicator Data'!BS82)/(Q$3-Q$4)*10)),1))</f>
        <v>2.1</v>
      </c>
      <c r="R82" s="183">
        <f t="shared" si="19"/>
        <v>4.7</v>
      </c>
      <c r="S82" s="182">
        <f>IF('Indicator Data'!BT82="No data","x",ROUND(IF('Indicator Data'!BT82&gt;S$3,0,IF('Indicator Data'!BT82&lt;S$4,10,(S$3-'Indicator Data'!BT82)/(S$3-S$4)*10)),1))</f>
        <v>9.1</v>
      </c>
      <c r="T82" s="187">
        <f>IF('Indicator Data'!BU82="No data","x",ROUND(IF('Indicator Data'!BU82&gt;T$3,0,IF('Indicator Data'!BU82&lt;T$4,10,(T$3-'Indicator Data'!BU82)/(T$3-T$4)*10)),1))</f>
        <v>2.4</v>
      </c>
      <c r="U82" s="187">
        <f>IF('Indicator Data'!BV82="No data","x",ROUND(IF('Indicator Data'!BV82&gt;U$3,0,IF('Indicator Data'!BV82&lt;U$4,10,(U$3-'Indicator Data'!BV82)/(U$3-U$4)*10)),1))</f>
        <v>4.7</v>
      </c>
      <c r="V82" s="187">
        <f>IF('Indicator Data'!BW82="No data","x",ROUND(IF('Indicator Data'!BW82&gt;V$3,0,IF('Indicator Data'!BW82&lt;V$4,10,(V$3-'Indicator Data'!BW82)/(V$3-V$4)*10)),1))</f>
        <v>10</v>
      </c>
      <c r="W82" s="182">
        <f t="shared" si="20"/>
        <v>5.7</v>
      </c>
      <c r="X82" s="182">
        <f>IF('Indicator Data'!BX82="No data","x",ROUND(IF('Indicator Data'!BX82&gt;X$3,0,IF('Indicator Data'!BX82&lt;X$4,10,(X$3-'Indicator Data'!BX82)/(X$3-X$4)*10)),1))</f>
        <v>8.9</v>
      </c>
      <c r="Y82" s="182">
        <f>IF('Indicator Data'!BY82="No data","x",ROUND(IF('Indicator Data'!BY82&gt;Y$3,10,IF('Indicator Data'!BY82&lt;Y$4,0,10-(Y$3-'Indicator Data'!BY82)/(Y$3-Y$4)*10)),1))</f>
        <v>2</v>
      </c>
      <c r="Z82" s="183">
        <f t="shared" si="13"/>
        <v>6.4</v>
      </c>
      <c r="AA82" s="184">
        <f t="shared" si="14"/>
        <v>4.5</v>
      </c>
      <c r="AB82" s="57"/>
    </row>
    <row r="83" spans="1:28" s="2" customFormat="1">
      <c r="A83" s="110" t="str">
        <f>'Indicator Data'!A83</f>
        <v>Iran</v>
      </c>
      <c r="B83" s="185" t="str">
        <f>'Indicator Data'!B83</f>
        <v>IRN</v>
      </c>
      <c r="C83" s="182">
        <f>IF('Indicator Data'!BJ83="No data","x",ROUND(IF('Indicator Data'!BJ83&gt;C$3,0,IF('Indicator Data'!BJ83&lt;C$4,10,(C$3-'Indicator Data'!BJ83)/(C$3-C$4)*10)),1))</f>
        <v>4.4000000000000004</v>
      </c>
      <c r="D83" s="183">
        <f t="shared" si="15"/>
        <v>4.4000000000000004</v>
      </c>
      <c r="E83" s="182">
        <f>IF('Indicator Data'!BL83="No data","x",ROUND(IF('Indicator Data'!BL83&gt;E$3,0,IF('Indicator Data'!BL83&lt;E$4,10,(E$3-'Indicator Data'!BL83)/(E$3-E$4)*10)),1))</f>
        <v>7.5</v>
      </c>
      <c r="F83" s="182">
        <f>IF('Indicator Data'!BK83="No data","x",ROUND(IF('Indicator Data'!BK83&gt;F$3,0,IF('Indicator Data'!BK83&lt;F$4,10,(F$3-'Indicator Data'!BK83)/(F$3-F$4)*10)),1))</f>
        <v>6.1</v>
      </c>
      <c r="G83" s="183">
        <f t="shared" si="16"/>
        <v>6.8</v>
      </c>
      <c r="H83" s="184">
        <f t="shared" si="17"/>
        <v>5.6</v>
      </c>
      <c r="I83" s="182">
        <f>IF('Indicator Data'!BN83="No data","x",ROUND(IF('Indicator Data'!BN83^2&gt;I$3,0,IF('Indicator Data'!BN83^2&lt;I$4,10,(I$3-'Indicator Data'!BN83^2)/(I$3-I$4)*10)),1))</f>
        <v>2.9</v>
      </c>
      <c r="J83" s="182">
        <f>IF(OR('Indicator Data'!BM83=0,'Indicator Data'!BM83="No data"),"x",ROUND(IF('Indicator Data'!BM83&gt;J$3,0,IF('Indicator Data'!BM83&lt;J$4,10,(J$3-'Indicator Data'!BM83)/(J$3-J$4)*10)),1))</f>
        <v>0</v>
      </c>
      <c r="K83" s="182">
        <f>IF('Indicator Data'!BO83="No data","x",ROUND(IF('Indicator Data'!BO83&gt;K$3,0,IF('Indicator Data'!BO83&lt;K$4,10,(K$3-'Indicator Data'!BO83)/(K$3-K$4)*10)),1))</f>
        <v>3</v>
      </c>
      <c r="L83" s="182">
        <f>IF('Indicator Data'!BP83="No data","x",ROUND(IF('Indicator Data'!BP83&gt;L$3,0,IF('Indicator Data'!BP83&lt;L$4,10,(L$3-'Indicator Data'!BP83)/(L$3-L$4)*10)),1))</f>
        <v>3</v>
      </c>
      <c r="M83" s="183">
        <f t="shared" si="18"/>
        <v>2.2000000000000002</v>
      </c>
      <c r="N83" s="186">
        <f>IF('Indicator Data'!BQ83="No data","x",'Indicator Data'!BQ83/'Indicator Data'!CC83*100)</f>
        <v>9.8246906757545052</v>
      </c>
      <c r="O83" s="182">
        <f t="shared" si="12"/>
        <v>9.1</v>
      </c>
      <c r="P83" s="182">
        <f>IF('Indicator Data'!BR83="No data","x",ROUND(IF('Indicator Data'!BR83&gt;P$3,0,IF('Indicator Data'!BR83&lt;P$4,10,(P$3-'Indicator Data'!BR83)/(P$3-P$4)*10)),1))</f>
        <v>1.3</v>
      </c>
      <c r="Q83" s="182">
        <f>IF('Indicator Data'!BS83="No data","x",ROUND(IF('Indicator Data'!BS83&gt;Q$3,0,IF('Indicator Data'!BS83&lt;Q$4,10,(Q$3-'Indicator Data'!BS83)/(Q$3-Q$4)*10)),1))</f>
        <v>1</v>
      </c>
      <c r="R83" s="183">
        <f t="shared" si="19"/>
        <v>3.8</v>
      </c>
      <c r="S83" s="182">
        <f>IF('Indicator Data'!BT83="No data","x",ROUND(IF('Indicator Data'!BT83&gt;S$3,0,IF('Indicator Data'!BT83&lt;S$4,10,(S$3-'Indicator Data'!BT83)/(S$3-S$4)*10)),1))</f>
        <v>7.2</v>
      </c>
      <c r="T83" s="187">
        <f>IF('Indicator Data'!BU83="No data","x",ROUND(IF('Indicator Data'!BU83&gt;T$3,0,IF('Indicator Data'!BU83&lt;T$4,10,(T$3-'Indicator Data'!BU83)/(T$3-T$4)*10)),1))</f>
        <v>0</v>
      </c>
      <c r="U83" s="187">
        <f>IF('Indicator Data'!BV83="No data","x",ROUND(IF('Indicator Data'!BV83&gt;U$3,0,IF('Indicator Data'!BV83&lt;U$4,10,(U$3-'Indicator Data'!BV83)/(U$3-U$4)*10)),1))</f>
        <v>0.2</v>
      </c>
      <c r="V83" s="187" t="str">
        <f>IF('Indicator Data'!BW83="No data","x",ROUND(IF('Indicator Data'!BW83&gt;V$3,0,IF('Indicator Data'!BW83&lt;V$4,10,(V$3-'Indicator Data'!BW83)/(V$3-V$4)*10)),1))</f>
        <v>x</v>
      </c>
      <c r="W83" s="182">
        <f t="shared" si="20"/>
        <v>0.1</v>
      </c>
      <c r="X83" s="182">
        <f>IF('Indicator Data'!BX83="No data","x",ROUND(IF('Indicator Data'!BX83&gt;X$3,0,IF('Indicator Data'!BX83&lt;X$4,10,(X$3-'Indicator Data'!BX83)/(X$3-X$4)*10)),1))</f>
        <v>4.4000000000000004</v>
      </c>
      <c r="Y83" s="182">
        <f>IF('Indicator Data'!BY83="No data","x",ROUND(IF('Indicator Data'!BY83&gt;Y$3,10,IF('Indicator Data'!BY83&lt;Y$4,0,10-(Y$3-'Indicator Data'!BY83)/(Y$3-Y$4)*10)),1))</f>
        <v>0.2</v>
      </c>
      <c r="Z83" s="183">
        <f t="shared" si="13"/>
        <v>3</v>
      </c>
      <c r="AA83" s="184">
        <f t="shared" si="14"/>
        <v>3</v>
      </c>
      <c r="AB83" s="57"/>
    </row>
    <row r="84" spans="1:28" s="2" customFormat="1">
      <c r="A84" s="110" t="str">
        <f>'Indicator Data'!A84</f>
        <v>Iraq</v>
      </c>
      <c r="B84" s="185" t="str">
        <f>'Indicator Data'!B84</f>
        <v>IRQ</v>
      </c>
      <c r="C84" s="182">
        <f>IF('Indicator Data'!BJ84="No data","x",ROUND(IF('Indicator Data'!BJ84&gt;C$3,0,IF('Indicator Data'!BJ84&lt;C$4,10,(C$3-'Indicator Data'!BJ84)/(C$3-C$4)*10)),1))</f>
        <v>8.4</v>
      </c>
      <c r="D84" s="183">
        <f t="shared" si="15"/>
        <v>8.4</v>
      </c>
      <c r="E84" s="182">
        <f>IF('Indicator Data'!BL84="No data","x",ROUND(IF('Indicator Data'!BL84&gt;E$3,0,IF('Indicator Data'!BL84&lt;E$4,10,(E$3-'Indicator Data'!BL84)/(E$3-E$4)*10)),1))</f>
        <v>7.9</v>
      </c>
      <c r="F84" s="182">
        <f>IF('Indicator Data'!BK84="No data","x",ROUND(IF('Indicator Data'!BK84&gt;F$3,0,IF('Indicator Data'!BK84&lt;F$4,10,(F$3-'Indicator Data'!BK84)/(F$3-F$4)*10)),1))</f>
        <v>7.7</v>
      </c>
      <c r="G84" s="183">
        <f t="shared" si="16"/>
        <v>7.8</v>
      </c>
      <c r="H84" s="184">
        <f t="shared" si="17"/>
        <v>8.1</v>
      </c>
      <c r="I84" s="182">
        <f>IF('Indicator Data'!BN84="No data","x",ROUND(IF('Indicator Data'!BN84^2&gt;I$3,0,IF('Indicator Data'!BN84^2&lt;I$4,10,(I$3-'Indicator Data'!BN84^2)/(I$3-I$4)*10)),1))</f>
        <v>2.9</v>
      </c>
      <c r="J84" s="182">
        <f>IF(OR('Indicator Data'!BM84=0,'Indicator Data'!BM84="No data"),"x",ROUND(IF('Indicator Data'!BM84&gt;J$3,0,IF('Indicator Data'!BM84&lt;J$4,10,(J$3-'Indicator Data'!BM84)/(J$3-J$4)*10)),1))</f>
        <v>0</v>
      </c>
      <c r="K84" s="182">
        <f>IF('Indicator Data'!BO84="No data","x",ROUND(IF('Indicator Data'!BO84&gt;K$3,0,IF('Indicator Data'!BO84&lt;K$4,10,(K$3-'Indicator Data'!BO84)/(K$3-K$4)*10)),1))</f>
        <v>2.5</v>
      </c>
      <c r="L84" s="182">
        <f>IF('Indicator Data'!BP84="No data","x",ROUND(IF('Indicator Data'!BP84&gt;L$3,0,IF('Indicator Data'!BP84&lt;L$4,10,(L$3-'Indicator Data'!BP84)/(L$3-L$4)*10)),1))</f>
        <v>5.4</v>
      </c>
      <c r="M84" s="183">
        <f t="shared" si="18"/>
        <v>2.7</v>
      </c>
      <c r="N84" s="186">
        <f>IF('Indicator Data'!BQ84="No data","x",'Indicator Data'!BQ84/'Indicator Data'!CC84*100)</f>
        <v>11.051759071652238</v>
      </c>
      <c r="O84" s="182">
        <f t="shared" si="12"/>
        <v>9</v>
      </c>
      <c r="P84" s="182">
        <f>IF('Indicator Data'!BR84="No data","x",ROUND(IF('Indicator Data'!BR84&gt;P$3,0,IF('Indicator Data'!BR84&lt;P$4,10,(P$3-'Indicator Data'!BR84)/(P$3-P$4)*10)),1))</f>
        <v>0.7</v>
      </c>
      <c r="Q84" s="182">
        <f>IF('Indicator Data'!BS84="No data","x",ROUND(IF('Indicator Data'!BS84&gt;Q$3,0,IF('Indicator Data'!BS84&lt;Q$4,10,(Q$3-'Indicator Data'!BS84)/(Q$3-Q$4)*10)),1))</f>
        <v>0.7</v>
      </c>
      <c r="R84" s="183">
        <f t="shared" si="19"/>
        <v>3.5</v>
      </c>
      <c r="S84" s="182">
        <f>IF('Indicator Data'!BT84="No data","x",ROUND(IF('Indicator Data'!BT84&gt;S$3,0,IF('Indicator Data'!BT84&lt;S$4,10,(S$3-'Indicator Data'!BT84)/(S$3-S$4)*10)),1))</f>
        <v>7.9</v>
      </c>
      <c r="T84" s="187">
        <f>IF('Indicator Data'!BU84="No data","x",ROUND(IF('Indicator Data'!BU84&gt;T$3,0,IF('Indicator Data'!BU84&lt;T$4,10,(T$3-'Indicator Data'!BU84)/(T$3-T$4)*10)),1))</f>
        <v>2.5</v>
      </c>
      <c r="U84" s="187">
        <f>IF('Indicator Data'!BV84="No data","x",ROUND(IF('Indicator Data'!BV84&gt;U$3,0,IF('Indicator Data'!BV84&lt;U$4,10,(U$3-'Indicator Data'!BV84)/(U$3-U$4)*10)),1))</f>
        <v>2.2000000000000002</v>
      </c>
      <c r="V84" s="187">
        <f>IF('Indicator Data'!BW84="No data","x",ROUND(IF('Indicator Data'!BW84&gt;V$3,0,IF('Indicator Data'!BW84&lt;V$4,10,(V$3-'Indicator Data'!BW84)/(V$3-V$4)*10)),1))</f>
        <v>10</v>
      </c>
      <c r="W84" s="182">
        <f t="shared" si="20"/>
        <v>4.8999999999999995</v>
      </c>
      <c r="X84" s="182">
        <f>IF('Indicator Data'!BX84="No data","x",ROUND(IF('Indicator Data'!BX84&gt;X$3,0,IF('Indicator Data'!BX84&lt;X$4,10,(X$3-'Indicator Data'!BX84)/(X$3-X$4)*10)),1))</f>
        <v>7.7</v>
      </c>
      <c r="Y84" s="182">
        <f>IF('Indicator Data'!BY84="No data","x",ROUND(IF('Indicator Data'!BY84&gt;Y$3,10,IF('Indicator Data'!BY84&lt;Y$4,0,10-(Y$3-'Indicator Data'!BY84)/(Y$3-Y$4)*10)),1))</f>
        <v>0.9</v>
      </c>
      <c r="Z84" s="183">
        <f t="shared" si="13"/>
        <v>5.4</v>
      </c>
      <c r="AA84" s="184">
        <f t="shared" si="14"/>
        <v>3.9</v>
      </c>
      <c r="AB84" s="57"/>
    </row>
    <row r="85" spans="1:28" s="2" customFormat="1">
      <c r="A85" s="110" t="str">
        <f>'Indicator Data'!A85</f>
        <v>Ireland</v>
      </c>
      <c r="B85" s="185" t="str">
        <f>'Indicator Data'!B85</f>
        <v>IRL</v>
      </c>
      <c r="C85" s="182" t="str">
        <f>IF('Indicator Data'!BJ85="No data","x",ROUND(IF('Indicator Data'!BJ85&gt;C$3,0,IF('Indicator Data'!BJ85&lt;C$4,10,(C$3-'Indicator Data'!BJ85)/(C$3-C$4)*10)),1))</f>
        <v>x</v>
      </c>
      <c r="D85" s="183" t="str">
        <f t="shared" si="15"/>
        <v>x</v>
      </c>
      <c r="E85" s="182">
        <f>IF('Indicator Data'!BL85="No data","x",ROUND(IF('Indicator Data'!BL85&gt;E$3,0,IF('Indicator Data'!BL85&lt;E$4,10,(E$3-'Indicator Data'!BL85)/(E$3-E$4)*10)),1))</f>
        <v>2.8</v>
      </c>
      <c r="F85" s="182">
        <f>IF('Indicator Data'!BK85="No data","x",ROUND(IF('Indicator Data'!BK85&gt;F$3,0,IF('Indicator Data'!BK85&lt;F$4,10,(F$3-'Indicator Data'!BK85)/(F$3-F$4)*10)),1))</f>
        <v>2.4</v>
      </c>
      <c r="G85" s="183">
        <f t="shared" si="16"/>
        <v>2.6</v>
      </c>
      <c r="H85" s="184">
        <f t="shared" si="17"/>
        <v>2.6</v>
      </c>
      <c r="I85" s="182" t="str">
        <f>IF('Indicator Data'!BN85="No data","x",ROUND(IF('Indicator Data'!BN85^2&gt;I$3,0,IF('Indicator Data'!BN85^2&lt;I$4,10,(I$3-'Indicator Data'!BN85^2)/(I$3-I$4)*10)),1))</f>
        <v>x</v>
      </c>
      <c r="J85" s="182">
        <f>IF(OR('Indicator Data'!BM85=0,'Indicator Data'!BM85="No data"),"x",ROUND(IF('Indicator Data'!BM85&gt;J$3,0,IF('Indicator Data'!BM85&lt;J$4,10,(J$3-'Indicator Data'!BM85)/(J$3-J$4)*10)),1))</f>
        <v>0</v>
      </c>
      <c r="K85" s="182">
        <f>IF('Indicator Data'!BO85="No data","x",ROUND(IF('Indicator Data'!BO85&gt;K$3,0,IF('Indicator Data'!BO85&lt;K$4,10,(K$3-'Indicator Data'!BO85)/(K$3-K$4)*10)),1))</f>
        <v>1.5</v>
      </c>
      <c r="L85" s="182">
        <f>IF('Indicator Data'!BP85="No data","x",ROUND(IF('Indicator Data'!BP85&gt;L$3,0,IF('Indicator Data'!BP85&lt;L$4,10,(L$3-'Indicator Data'!BP85)/(L$3-L$4)*10)),1))</f>
        <v>4.8</v>
      </c>
      <c r="M85" s="183">
        <f t="shared" si="18"/>
        <v>2.1</v>
      </c>
      <c r="N85" s="186">
        <f>IF('Indicator Data'!BQ85="No data","x",'Indicator Data'!BQ85/'Indicator Data'!CC85*100)</f>
        <v>159.67484395412976</v>
      </c>
      <c r="O85" s="182">
        <f t="shared" si="12"/>
        <v>0</v>
      </c>
      <c r="P85" s="182">
        <f>IF('Indicator Data'!BR85="No data","x",ROUND(IF('Indicator Data'!BR85&gt;P$3,0,IF('Indicator Data'!BR85&lt;P$4,10,(P$3-'Indicator Data'!BR85)/(P$3-P$4)*10)),1))</f>
        <v>1</v>
      </c>
      <c r="Q85" s="182">
        <f>IF('Indicator Data'!BS85="No data","x",ROUND(IF('Indicator Data'!BS85&gt;Q$3,0,IF('Indicator Data'!BS85&lt;Q$4,10,(Q$3-'Indicator Data'!BS85)/(Q$3-Q$4)*10)),1))</f>
        <v>0.5</v>
      </c>
      <c r="R85" s="183">
        <f t="shared" si="19"/>
        <v>0.5</v>
      </c>
      <c r="S85" s="182">
        <f>IF('Indicator Data'!BT85="No data","x",ROUND(IF('Indicator Data'!BT85&gt;S$3,0,IF('Indicator Data'!BT85&lt;S$4,10,(S$3-'Indicator Data'!BT85)/(S$3-S$4)*10)),1))</f>
        <v>2.2999999999999998</v>
      </c>
      <c r="T85" s="187">
        <f>IF('Indicator Data'!BU85="No data","x",ROUND(IF('Indicator Data'!BU85&gt;T$3,0,IF('Indicator Data'!BU85&lt;T$4,10,(T$3-'Indicator Data'!BU85)/(T$3-T$4)*10)),1))</f>
        <v>0.8</v>
      </c>
      <c r="U85" s="187" t="str">
        <f>IF('Indicator Data'!BV85="No data","x",ROUND(IF('Indicator Data'!BV85&gt;U$3,0,IF('Indicator Data'!BV85&lt;U$4,10,(U$3-'Indicator Data'!BV85)/(U$3-U$4)*10)),1))</f>
        <v>x</v>
      </c>
      <c r="V85" s="187">
        <f>IF('Indicator Data'!BW85="No data","x",ROUND(IF('Indicator Data'!BW85&gt;V$3,0,IF('Indicator Data'!BW85&lt;V$4,10,(V$3-'Indicator Data'!BW85)/(V$3-V$4)*10)),1))</f>
        <v>2.2000000000000002</v>
      </c>
      <c r="W85" s="182">
        <f t="shared" si="20"/>
        <v>1.5</v>
      </c>
      <c r="X85" s="182">
        <f>IF('Indicator Data'!BX85="No data","x",ROUND(IF('Indicator Data'!BX85&gt;X$3,0,IF('Indicator Data'!BX85&lt;X$4,10,(X$3-'Indicator Data'!BX85)/(X$3-X$4)*10)),1))</f>
        <v>0</v>
      </c>
      <c r="Y85" s="182">
        <f>IF('Indicator Data'!BY85="No data","x",ROUND(IF('Indicator Data'!BY85&gt;Y$3,10,IF('Indicator Data'!BY85&lt;Y$4,0,10-(Y$3-'Indicator Data'!BY85)/(Y$3-Y$4)*10)),1))</f>
        <v>0.1</v>
      </c>
      <c r="Z85" s="183">
        <f t="shared" si="13"/>
        <v>1</v>
      </c>
      <c r="AA85" s="184">
        <f t="shared" si="14"/>
        <v>1.2</v>
      </c>
      <c r="AB85" s="57"/>
    </row>
    <row r="86" spans="1:28" s="2" customFormat="1">
      <c r="A86" s="110" t="str">
        <f>'Indicator Data'!A86</f>
        <v>Israel</v>
      </c>
      <c r="B86" s="185" t="str">
        <f>'Indicator Data'!B86</f>
        <v>ISR</v>
      </c>
      <c r="C86" s="182" t="str">
        <f>IF('Indicator Data'!BJ86="No data","x",ROUND(IF('Indicator Data'!BJ86&gt;C$3,0,IF('Indicator Data'!BJ86&lt;C$4,10,(C$3-'Indicator Data'!BJ86)/(C$3-C$4)*10)),1))</f>
        <v>x</v>
      </c>
      <c r="D86" s="183" t="str">
        <f t="shared" si="15"/>
        <v>x</v>
      </c>
      <c r="E86" s="182">
        <f>IF('Indicator Data'!BL86="No data","x",ROUND(IF('Indicator Data'!BL86&gt;E$3,0,IF('Indicator Data'!BL86&lt;E$4,10,(E$3-'Indicator Data'!BL86)/(E$3-E$4)*10)),1))</f>
        <v>4</v>
      </c>
      <c r="F86" s="182">
        <f>IF('Indicator Data'!BK86="No data","x",ROUND(IF('Indicator Data'!BK86&gt;F$3,0,IF('Indicator Data'!BK86&lt;F$4,10,(F$3-'Indicator Data'!BK86)/(F$3-F$4)*10)),1))</f>
        <v>2.2999999999999998</v>
      </c>
      <c r="G86" s="183">
        <f t="shared" si="16"/>
        <v>3.2</v>
      </c>
      <c r="H86" s="184">
        <f t="shared" si="17"/>
        <v>3.2</v>
      </c>
      <c r="I86" s="182" t="str">
        <f>IF('Indicator Data'!BN86="No data","x",ROUND(IF('Indicator Data'!BN86^2&gt;I$3,0,IF('Indicator Data'!BN86^2&lt;I$4,10,(I$3-'Indicator Data'!BN86^2)/(I$3-I$4)*10)),1))</f>
        <v>x</v>
      </c>
      <c r="J86" s="182">
        <f>IF(OR('Indicator Data'!BM86=0,'Indicator Data'!BM86="No data"),"x",ROUND(IF('Indicator Data'!BM86&gt;J$3,0,IF('Indicator Data'!BM86&lt;J$4,10,(J$3-'Indicator Data'!BM86)/(J$3-J$4)*10)),1))</f>
        <v>0</v>
      </c>
      <c r="K86" s="182">
        <f>IF('Indicator Data'!BO86="No data","x",ROUND(IF('Indicator Data'!BO86&gt;K$3,0,IF('Indicator Data'!BO86&lt;K$4,10,(K$3-'Indicator Data'!BO86)/(K$3-K$4)*10)),1))</f>
        <v>1.3</v>
      </c>
      <c r="L86" s="182">
        <f>IF('Indicator Data'!BP86="No data","x",ROUND(IF('Indicator Data'!BP86&gt;L$3,0,IF('Indicator Data'!BP86&lt;L$4,10,(L$3-'Indicator Data'!BP86)/(L$3-L$4)*10)),1))</f>
        <v>3.2</v>
      </c>
      <c r="M86" s="183">
        <f t="shared" si="18"/>
        <v>1.5</v>
      </c>
      <c r="N86" s="186">
        <f>IF('Indicator Data'!BQ86="No data","x",'Indicator Data'!BQ86/'Indicator Data'!CC86*100)</f>
        <v>212.56931608133084</v>
      </c>
      <c r="O86" s="182">
        <f t="shared" si="12"/>
        <v>0</v>
      </c>
      <c r="P86" s="182">
        <f>IF('Indicator Data'!BR86="No data","x",ROUND(IF('Indicator Data'!BR86&gt;P$3,0,IF('Indicator Data'!BR86&lt;P$4,10,(P$3-'Indicator Data'!BR86)/(P$3-P$4)*10)),1))</f>
        <v>0</v>
      </c>
      <c r="Q86" s="182">
        <f>IF('Indicator Data'!BS86="No data","x",ROUND(IF('Indicator Data'!BS86&gt;Q$3,0,IF('Indicator Data'!BS86&lt;Q$4,10,(Q$3-'Indicator Data'!BS86)/(Q$3-Q$4)*10)),1))</f>
        <v>0</v>
      </c>
      <c r="R86" s="183">
        <f t="shared" si="19"/>
        <v>0</v>
      </c>
      <c r="S86" s="182">
        <f>IF('Indicator Data'!BT86="No data","x",ROUND(IF('Indicator Data'!BT86&gt;S$3,0,IF('Indicator Data'!BT86&lt;S$4,10,(S$3-'Indicator Data'!BT86)/(S$3-S$4)*10)),1))</f>
        <v>2</v>
      </c>
      <c r="T86" s="187">
        <f>IF('Indicator Data'!BU86="No data","x",ROUND(IF('Indicator Data'!BU86&gt;T$3,0,IF('Indicator Data'!BU86&lt;T$4,10,(T$3-'Indicator Data'!BU86)/(T$3-T$4)*10)),1))</f>
        <v>0.2</v>
      </c>
      <c r="U86" s="187">
        <f>IF('Indicator Data'!BV86="No data","x",ROUND(IF('Indicator Data'!BV86&gt;U$3,0,IF('Indicator Data'!BV86&lt;U$4,10,(U$3-'Indicator Data'!BV86)/(U$3-U$4)*10)),1))</f>
        <v>0.5</v>
      </c>
      <c r="V86" s="187">
        <f>IF('Indicator Data'!BW86="No data","x",ROUND(IF('Indicator Data'!BW86&gt;V$3,0,IF('Indicator Data'!BW86&lt;V$4,10,(V$3-'Indicator Data'!BW86)/(V$3-V$4)*10)),1))</f>
        <v>0.7</v>
      </c>
      <c r="W86" s="182">
        <f t="shared" si="20"/>
        <v>0.46666666666666662</v>
      </c>
      <c r="X86" s="182">
        <f>IF('Indicator Data'!BX86="No data","x",ROUND(IF('Indicator Data'!BX86&gt;X$3,0,IF('Indicator Data'!BX86&lt;X$4,10,(X$3-'Indicator Data'!BX86)/(X$3-X$4)*10)),1))</f>
        <v>0</v>
      </c>
      <c r="Y86" s="182">
        <f>IF('Indicator Data'!BY86="No data","x",ROUND(IF('Indicator Data'!BY86&gt;Y$3,10,IF('Indicator Data'!BY86&lt;Y$4,0,10-(Y$3-'Indicator Data'!BY86)/(Y$3-Y$4)*10)),1))</f>
        <v>0</v>
      </c>
      <c r="Z86" s="183">
        <f t="shared" si="13"/>
        <v>0.6</v>
      </c>
      <c r="AA86" s="184">
        <f t="shared" si="14"/>
        <v>0.7</v>
      </c>
      <c r="AB86" s="57"/>
    </row>
    <row r="87" spans="1:28" s="2" customFormat="1">
      <c r="A87" s="110" t="str">
        <f>'Indicator Data'!A87</f>
        <v>Italy</v>
      </c>
      <c r="B87" s="185" t="str">
        <f>'Indicator Data'!B87</f>
        <v>ITA</v>
      </c>
      <c r="C87" s="182">
        <f>IF('Indicator Data'!BJ87="No data","x",ROUND(IF('Indicator Data'!BJ87&gt;C$3,0,IF('Indicator Data'!BJ87&lt;C$4,10,(C$3-'Indicator Data'!BJ87)/(C$3-C$4)*10)),1))</f>
        <v>2.4</v>
      </c>
      <c r="D87" s="183">
        <f t="shared" si="15"/>
        <v>2.4</v>
      </c>
      <c r="E87" s="182">
        <f>IF('Indicator Data'!BL87="No data","x",ROUND(IF('Indicator Data'!BL87&gt;E$3,0,IF('Indicator Data'!BL87&lt;E$4,10,(E$3-'Indicator Data'!BL87)/(E$3-E$4)*10)),1))</f>
        <v>4.7</v>
      </c>
      <c r="F87" s="182">
        <f>IF('Indicator Data'!BK87="No data","x",ROUND(IF('Indicator Data'!BK87&gt;F$3,0,IF('Indicator Data'!BK87&lt;F$4,10,(F$3-'Indicator Data'!BK87)/(F$3-F$4)*10)),1))</f>
        <v>4.0999999999999996</v>
      </c>
      <c r="G87" s="183">
        <f t="shared" si="16"/>
        <v>4.4000000000000004</v>
      </c>
      <c r="H87" s="184">
        <f t="shared" si="17"/>
        <v>3.4</v>
      </c>
      <c r="I87" s="182">
        <f>IF('Indicator Data'!BN87="No data","x",ROUND(IF('Indicator Data'!BN87^2&gt;I$3,0,IF('Indicator Data'!BN87^2&lt;I$4,10,(I$3-'Indicator Data'!BN87^2)/(I$3-I$4)*10)),1))</f>
        <v>0.2</v>
      </c>
      <c r="J87" s="182">
        <f>IF(OR('Indicator Data'!BM87=0,'Indicator Data'!BM87="No data"),"x",ROUND(IF('Indicator Data'!BM87&gt;J$3,0,IF('Indicator Data'!BM87&lt;J$4,10,(J$3-'Indicator Data'!BM87)/(J$3-J$4)*10)),1))</f>
        <v>0</v>
      </c>
      <c r="K87" s="182">
        <f>IF('Indicator Data'!BO87="No data","x",ROUND(IF('Indicator Data'!BO87&gt;K$3,0,IF('Indicator Data'!BO87&lt;K$4,10,(K$3-'Indicator Data'!BO87)/(K$3-K$4)*10)),1))</f>
        <v>2.6</v>
      </c>
      <c r="L87" s="182">
        <f>IF('Indicator Data'!BP87="No data","x",ROUND(IF('Indicator Data'!BP87&gt;L$3,0,IF('Indicator Data'!BP87&lt;L$4,10,(L$3-'Indicator Data'!BP87)/(L$3-L$4)*10)),1))</f>
        <v>3.5</v>
      </c>
      <c r="M87" s="183">
        <f t="shared" si="18"/>
        <v>1.6</v>
      </c>
      <c r="N87" s="186">
        <f>IF('Indicator Data'!BQ87="No data","x",'Indicator Data'!BQ87/'Indicator Data'!CC87*100)</f>
        <v>241.38165499422044</v>
      </c>
      <c r="O87" s="182">
        <f t="shared" si="12"/>
        <v>0</v>
      </c>
      <c r="P87" s="182">
        <f>IF('Indicator Data'!BR87="No data","x",ROUND(IF('Indicator Data'!BR87&gt;P$3,0,IF('Indicator Data'!BR87&lt;P$4,10,(P$3-'Indicator Data'!BR87)/(P$3-P$4)*10)),1))</f>
        <v>0.1</v>
      </c>
      <c r="Q87" s="182">
        <f>IF('Indicator Data'!BS87="No data","x",ROUND(IF('Indicator Data'!BS87&gt;Q$3,0,IF('Indicator Data'!BS87&lt;Q$4,10,(Q$3-'Indicator Data'!BS87)/(Q$3-Q$4)*10)),1))</f>
        <v>0.1</v>
      </c>
      <c r="R87" s="183">
        <f t="shared" si="19"/>
        <v>0.1</v>
      </c>
      <c r="S87" s="182">
        <f>IF('Indicator Data'!BT87="No data","x",ROUND(IF('Indicator Data'!BT87&gt;S$3,0,IF('Indicator Data'!BT87&lt;S$4,10,(S$3-'Indicator Data'!BT87)/(S$3-S$4)*10)),1))</f>
        <v>0</v>
      </c>
      <c r="T87" s="187">
        <f>IF('Indicator Data'!BU87="No data","x",ROUND(IF('Indicator Data'!BU87&gt;T$3,0,IF('Indicator Data'!BU87&lt;T$4,10,(T$3-'Indicator Data'!BU87)/(T$3-T$4)*10)),1))</f>
        <v>0.7</v>
      </c>
      <c r="U87" s="187">
        <f>IF('Indicator Data'!BV87="No data","x",ROUND(IF('Indicator Data'!BV87&gt;U$3,0,IF('Indicator Data'!BV87&lt;U$4,10,(U$3-'Indicator Data'!BV87)/(U$3-U$4)*10)),1))</f>
        <v>1.9</v>
      </c>
      <c r="V87" s="187">
        <f>IF('Indicator Data'!BW87="No data","x",ROUND(IF('Indicator Data'!BW87&gt;V$3,0,IF('Indicator Data'!BW87&lt;V$4,10,(V$3-'Indicator Data'!BW87)/(V$3-V$4)*10)),1))</f>
        <v>1.2</v>
      </c>
      <c r="W87" s="182">
        <f t="shared" si="20"/>
        <v>1.2666666666666666</v>
      </c>
      <c r="X87" s="182">
        <f>IF('Indicator Data'!BX87="No data","x",ROUND(IF('Indicator Data'!BX87&gt;X$3,0,IF('Indicator Data'!BX87&lt;X$4,10,(X$3-'Indicator Data'!BX87)/(X$3-X$4)*10)),1))</f>
        <v>0</v>
      </c>
      <c r="Y87" s="182">
        <f>IF('Indicator Data'!BY87="No data","x",ROUND(IF('Indicator Data'!BY87&gt;Y$3,10,IF('Indicator Data'!BY87&lt;Y$4,0,10-(Y$3-'Indicator Data'!BY87)/(Y$3-Y$4)*10)),1))</f>
        <v>0</v>
      </c>
      <c r="Z87" s="183">
        <f t="shared" si="13"/>
        <v>0.3</v>
      </c>
      <c r="AA87" s="184">
        <f t="shared" si="14"/>
        <v>0.7</v>
      </c>
      <c r="AB87" s="57"/>
    </row>
    <row r="88" spans="1:28" s="2" customFormat="1">
      <c r="A88" s="110" t="str">
        <f>'Indicator Data'!A88</f>
        <v>Jamaica</v>
      </c>
      <c r="B88" s="185" t="str">
        <f>'Indicator Data'!B88</f>
        <v>JAM</v>
      </c>
      <c r="C88" s="182">
        <f>IF('Indicator Data'!BJ88="No data","x",ROUND(IF('Indicator Data'!BJ88&gt;C$3,0,IF('Indicator Data'!BJ88&lt;C$4,10,(C$3-'Indicator Data'!BJ88)/(C$3-C$4)*10)),1))</f>
        <v>3.3</v>
      </c>
      <c r="D88" s="183">
        <f t="shared" si="15"/>
        <v>3.3</v>
      </c>
      <c r="E88" s="182">
        <f>IF('Indicator Data'!BL88="No data","x",ROUND(IF('Indicator Data'!BL88&gt;E$3,0,IF('Indicator Data'!BL88&lt;E$4,10,(E$3-'Indicator Data'!BL88)/(E$3-E$4)*10)),1))</f>
        <v>5.6</v>
      </c>
      <c r="F88" s="182">
        <f>IF('Indicator Data'!BK88="No data","x",ROUND(IF('Indicator Data'!BK88&gt;F$3,0,IF('Indicator Data'!BK88&lt;F$4,10,(F$3-'Indicator Data'!BK88)/(F$3-F$4)*10)),1))</f>
        <v>4</v>
      </c>
      <c r="G88" s="183">
        <f t="shared" si="16"/>
        <v>4.8</v>
      </c>
      <c r="H88" s="184">
        <f t="shared" si="17"/>
        <v>4.0999999999999996</v>
      </c>
      <c r="I88" s="182">
        <f>IF('Indicator Data'!BN88="No data","x",ROUND(IF('Indicator Data'!BN88^2&gt;I$3,0,IF('Indicator Data'!BN88^2&lt;I$4,10,(I$3-'Indicator Data'!BN88^2)/(I$3-I$4)*10)),1))</f>
        <v>2.5</v>
      </c>
      <c r="J88" s="182">
        <f>IF(OR('Indicator Data'!BM88=0,'Indicator Data'!BM88="No data"),"x",ROUND(IF('Indicator Data'!BM88&gt;J$3,0,IF('Indicator Data'!BM88&lt;J$4,10,(J$3-'Indicator Data'!BM88)/(J$3-J$4)*10)),1))</f>
        <v>0.1</v>
      </c>
      <c r="K88" s="182">
        <f>IF('Indicator Data'!BO88="No data","x",ROUND(IF('Indicator Data'!BO88&gt;K$3,0,IF('Indicator Data'!BO88&lt;K$4,10,(K$3-'Indicator Data'!BO88)/(K$3-K$4)*10)),1))</f>
        <v>4.5</v>
      </c>
      <c r="L88" s="182">
        <f>IF('Indicator Data'!BP88="No data","x",ROUND(IF('Indicator Data'!BP88&gt;L$3,0,IF('Indicator Data'!BP88&lt;L$4,10,(L$3-'Indicator Data'!BP88)/(L$3-L$4)*10)),1))</f>
        <v>5</v>
      </c>
      <c r="M88" s="183">
        <f t="shared" si="18"/>
        <v>3</v>
      </c>
      <c r="N88" s="186">
        <f>IF('Indicator Data'!BQ88="No data","x",'Indicator Data'!BQ88/'Indicator Data'!CC88*100)</f>
        <v>76.638965835641741</v>
      </c>
      <c r="O88" s="182">
        <f t="shared" si="12"/>
        <v>2.4</v>
      </c>
      <c r="P88" s="182">
        <f>IF('Indicator Data'!BR88="No data","x",ROUND(IF('Indicator Data'!BR88&gt;P$3,0,IF('Indicator Data'!BR88&lt;P$4,10,(P$3-'Indicator Data'!BR88)/(P$3-P$4)*10)),1))</f>
        <v>1.4</v>
      </c>
      <c r="Q88" s="182">
        <f>IF('Indicator Data'!BS88="No data","x",ROUND(IF('Indicator Data'!BS88&gt;Q$3,0,IF('Indicator Data'!BS88&lt;Q$4,10,(Q$3-'Indicator Data'!BS88)/(Q$3-Q$4)*10)),1))</f>
        <v>1.9</v>
      </c>
      <c r="R88" s="183">
        <f t="shared" si="19"/>
        <v>1.9</v>
      </c>
      <c r="S88" s="182">
        <f>IF('Indicator Data'!BT88="No data","x",ROUND(IF('Indicator Data'!BT88&gt;S$3,0,IF('Indicator Data'!BT88&lt;S$4,10,(S$3-'Indicator Data'!BT88)/(S$3-S$4)*10)),1))</f>
        <v>6.7</v>
      </c>
      <c r="T88" s="187">
        <f>IF('Indicator Data'!BU88="No data","x",ROUND(IF('Indicator Data'!BU88&gt;T$3,0,IF('Indicator Data'!BU88&lt;T$4,10,(T$3-'Indicator Data'!BU88)/(T$3-T$4)*10)),1))</f>
        <v>0.5</v>
      </c>
      <c r="U88" s="187">
        <f>IF('Indicator Data'!BV88="No data","x",ROUND(IF('Indicator Data'!BV88&gt;U$3,0,IF('Indicator Data'!BV88&lt;U$4,10,(U$3-'Indicator Data'!BV88)/(U$3-U$4)*10)),1))</f>
        <v>1.2</v>
      </c>
      <c r="V88" s="187" t="str">
        <f>IF('Indicator Data'!BW88="No data","x",ROUND(IF('Indicator Data'!BW88&gt;V$3,0,IF('Indicator Data'!BW88&lt;V$4,10,(V$3-'Indicator Data'!BW88)/(V$3-V$4)*10)),1))</f>
        <v>x</v>
      </c>
      <c r="W88" s="182">
        <f t="shared" si="20"/>
        <v>0.85</v>
      </c>
      <c r="X88" s="182">
        <f>IF('Indicator Data'!BX88="No data","x",ROUND(IF('Indicator Data'!BX88&gt;X$3,0,IF('Indicator Data'!BX88&lt;X$4,10,(X$3-'Indicator Data'!BX88)/(X$3-X$4)*10)),1))</f>
        <v>8.3000000000000007</v>
      </c>
      <c r="Y88" s="182">
        <f>IF('Indicator Data'!BY88="No data","x",ROUND(IF('Indicator Data'!BY88&gt;Y$3,10,IF('Indicator Data'!BY88&lt;Y$4,0,10-(Y$3-'Indicator Data'!BY88)/(Y$3-Y$4)*10)),1))</f>
        <v>0.9</v>
      </c>
      <c r="Z88" s="183">
        <f t="shared" si="13"/>
        <v>4.2</v>
      </c>
      <c r="AA88" s="184">
        <f t="shared" si="14"/>
        <v>3</v>
      </c>
      <c r="AB88" s="57"/>
    </row>
    <row r="89" spans="1:28" s="2" customFormat="1">
      <c r="A89" s="110" t="str">
        <f>'Indicator Data'!A89</f>
        <v>Japan</v>
      </c>
      <c r="B89" s="185" t="str">
        <f>'Indicator Data'!B89</f>
        <v>JPN</v>
      </c>
      <c r="C89" s="182">
        <f>IF('Indicator Data'!BJ89="No data","x",ROUND(IF('Indicator Data'!BJ89&gt;C$3,0,IF('Indicator Data'!BJ89&lt;C$4,10,(C$3-'Indicator Data'!BJ89)/(C$3-C$4)*10)),1))</f>
        <v>1.9</v>
      </c>
      <c r="D89" s="183">
        <f t="shared" si="15"/>
        <v>1.9</v>
      </c>
      <c r="E89" s="182">
        <f>IF('Indicator Data'!BL89="No data","x",ROUND(IF('Indicator Data'!BL89&gt;E$3,0,IF('Indicator Data'!BL89&lt;E$4,10,(E$3-'Indicator Data'!BL89)/(E$3-E$4)*10)),1))</f>
        <v>2.6</v>
      </c>
      <c r="F89" s="182">
        <f>IF('Indicator Data'!BK89="No data","x",ROUND(IF('Indicator Data'!BK89&gt;F$3,0,IF('Indicator Data'!BK89&lt;F$4,10,(F$3-'Indicator Data'!BK89)/(F$3-F$4)*10)),1))</f>
        <v>1.8</v>
      </c>
      <c r="G89" s="183">
        <f t="shared" si="16"/>
        <v>2.2000000000000002</v>
      </c>
      <c r="H89" s="184">
        <f t="shared" si="17"/>
        <v>2.1</v>
      </c>
      <c r="I89" s="182" t="str">
        <f>IF('Indicator Data'!BN89="No data","x",ROUND(IF('Indicator Data'!BN89^2&gt;I$3,0,IF('Indicator Data'!BN89^2&lt;I$4,10,(I$3-'Indicator Data'!BN89^2)/(I$3-I$4)*10)),1))</f>
        <v>x</v>
      </c>
      <c r="J89" s="182">
        <f>IF(OR('Indicator Data'!BM89=0,'Indicator Data'!BM89="No data"),"x",ROUND(IF('Indicator Data'!BM89&gt;J$3,0,IF('Indicator Data'!BM89&lt;J$4,10,(J$3-'Indicator Data'!BM89)/(J$3-J$4)*10)),1))</f>
        <v>0</v>
      </c>
      <c r="K89" s="182">
        <f>IF('Indicator Data'!BO89="No data","x",ROUND(IF('Indicator Data'!BO89&gt;K$3,0,IF('Indicator Data'!BO89&lt;K$4,10,(K$3-'Indicator Data'!BO89)/(K$3-K$4)*10)),1))</f>
        <v>0.9</v>
      </c>
      <c r="L89" s="182">
        <f>IF('Indicator Data'!BP89="No data","x",ROUND(IF('Indicator Data'!BP89&gt;L$3,0,IF('Indicator Data'!BP89&lt;L$4,10,(L$3-'Indicator Data'!BP89)/(L$3-L$4)*10)),1))</f>
        <v>2.7</v>
      </c>
      <c r="M89" s="183">
        <f t="shared" si="18"/>
        <v>1.2</v>
      </c>
      <c r="N89" s="186">
        <f>IF('Indicator Data'!BQ89="No data","x",'Indicator Data'!BQ89/'Indicator Data'!CC89*100)</f>
        <v>384.08779149519893</v>
      </c>
      <c r="O89" s="182">
        <f t="shared" si="12"/>
        <v>0</v>
      </c>
      <c r="P89" s="182">
        <f>IF('Indicator Data'!BR89="No data","x",ROUND(IF('Indicator Data'!BR89&gt;P$3,0,IF('Indicator Data'!BR89&lt;P$4,10,(P$3-'Indicator Data'!BR89)/(P$3-P$4)*10)),1))</f>
        <v>0</v>
      </c>
      <c r="Q89" s="182">
        <f>IF('Indicator Data'!BS89="No data","x",ROUND(IF('Indicator Data'!BS89&gt;Q$3,0,IF('Indicator Data'!BS89&lt;Q$4,10,(Q$3-'Indicator Data'!BS89)/(Q$3-Q$4)*10)),1))</f>
        <v>0.2</v>
      </c>
      <c r="R89" s="183">
        <f t="shared" si="19"/>
        <v>0.1</v>
      </c>
      <c r="S89" s="182">
        <f>IF('Indicator Data'!BT89="No data","x",ROUND(IF('Indicator Data'!BT89&gt;S$3,0,IF('Indicator Data'!BT89&lt;S$4,10,(S$3-'Indicator Data'!BT89)/(S$3-S$4)*10)),1))</f>
        <v>4</v>
      </c>
      <c r="T89" s="187">
        <f>IF('Indicator Data'!BU89="No data","x",ROUND(IF('Indicator Data'!BU89&gt;T$3,0,IF('Indicator Data'!BU89&lt;T$4,10,(T$3-'Indicator Data'!BU89)/(T$3-T$4)*10)),1))</f>
        <v>0.2</v>
      </c>
      <c r="U89" s="187">
        <f>IF('Indicator Data'!BV89="No data","x",ROUND(IF('Indicator Data'!BV89&gt;U$3,0,IF('Indicator Data'!BV89&lt;U$4,10,(U$3-'Indicator Data'!BV89)/(U$3-U$4)*10)),1))</f>
        <v>1</v>
      </c>
      <c r="V89" s="187">
        <f>IF('Indicator Data'!BW89="No data","x",ROUND(IF('Indicator Data'!BW89&gt;V$3,0,IF('Indicator Data'!BW89&lt;V$4,10,(V$3-'Indicator Data'!BW89)/(V$3-V$4)*10)),1))</f>
        <v>0.3</v>
      </c>
      <c r="W89" s="182">
        <f t="shared" si="20"/>
        <v>0.5</v>
      </c>
      <c r="X89" s="182">
        <f>IF('Indicator Data'!BX89="No data","x",ROUND(IF('Indicator Data'!BX89&gt;X$3,0,IF('Indicator Data'!BX89&lt;X$4,10,(X$3-'Indicator Data'!BX89)/(X$3-X$4)*10)),1))</f>
        <v>0</v>
      </c>
      <c r="Y89" s="182">
        <f>IF('Indicator Data'!BY89="No data","x",ROUND(IF('Indicator Data'!BY89&gt;Y$3,10,IF('Indicator Data'!BY89&lt;Y$4,0,10-(Y$3-'Indicator Data'!BY89)/(Y$3-Y$4)*10)),1))</f>
        <v>0.1</v>
      </c>
      <c r="Z89" s="183">
        <f t="shared" si="13"/>
        <v>1.2</v>
      </c>
      <c r="AA89" s="184">
        <f t="shared" si="14"/>
        <v>0.8</v>
      </c>
      <c r="AB89" s="57"/>
    </row>
    <row r="90" spans="1:28" s="2" customFormat="1">
      <c r="A90" s="110" t="str">
        <f>'Indicator Data'!A90</f>
        <v>Jordan</v>
      </c>
      <c r="B90" s="185" t="str">
        <f>'Indicator Data'!B90</f>
        <v>JOR</v>
      </c>
      <c r="C90" s="182">
        <f>IF('Indicator Data'!BJ90="No data","x",ROUND(IF('Indicator Data'!BJ90&gt;C$3,0,IF('Indicator Data'!BJ90&lt;C$4,10,(C$3-'Indicator Data'!BJ90)/(C$3-C$4)*10)),1))</f>
        <v>6.1</v>
      </c>
      <c r="D90" s="183">
        <f t="shared" si="15"/>
        <v>6.1</v>
      </c>
      <c r="E90" s="182">
        <f>IF('Indicator Data'!BL90="No data","x",ROUND(IF('Indicator Data'!BL90&gt;E$3,0,IF('Indicator Data'!BL90&lt;E$4,10,(E$3-'Indicator Data'!BL90)/(E$3-E$4)*10)),1))</f>
        <v>5.0999999999999996</v>
      </c>
      <c r="F90" s="182">
        <f>IF('Indicator Data'!BK90="No data","x",ROUND(IF('Indicator Data'!BK90&gt;F$3,0,IF('Indicator Data'!BK90&lt;F$4,10,(F$3-'Indicator Data'!BK90)/(F$3-F$4)*10)),1))</f>
        <v>4.8</v>
      </c>
      <c r="G90" s="183">
        <f t="shared" si="16"/>
        <v>5</v>
      </c>
      <c r="H90" s="184">
        <f t="shared" si="17"/>
        <v>5.6</v>
      </c>
      <c r="I90" s="182">
        <f>IF('Indicator Data'!BN90="No data","x",ROUND(IF('Indicator Data'!BN90^2&gt;I$3,0,IF('Indicator Data'!BN90^2&lt;I$4,10,(I$3-'Indicator Data'!BN90^2)/(I$3-I$4)*10)),1))</f>
        <v>0.4</v>
      </c>
      <c r="J90" s="182">
        <f>IF(OR('Indicator Data'!BM90=0,'Indicator Data'!BM90="No data"),"x",ROUND(IF('Indicator Data'!BM90&gt;J$3,0,IF('Indicator Data'!BM90&lt;J$4,10,(J$3-'Indicator Data'!BM90)/(J$3-J$4)*10)),1))</f>
        <v>0</v>
      </c>
      <c r="K90" s="182">
        <f>IF('Indicator Data'!BO90="No data","x",ROUND(IF('Indicator Data'!BO90&gt;K$3,0,IF('Indicator Data'!BO90&lt;K$4,10,(K$3-'Indicator Data'!BO90)/(K$3-K$4)*10)),1))</f>
        <v>3.3</v>
      </c>
      <c r="L90" s="182">
        <f>IF('Indicator Data'!BP90="No data","x",ROUND(IF('Indicator Data'!BP90&gt;L$3,0,IF('Indicator Data'!BP90&lt;L$4,10,(L$3-'Indicator Data'!BP90)/(L$3-L$4)*10)),1))</f>
        <v>6.3</v>
      </c>
      <c r="M90" s="183">
        <f t="shared" si="18"/>
        <v>2.5</v>
      </c>
      <c r="N90" s="186">
        <f>IF('Indicator Data'!BQ90="No data","x",'Indicator Data'!BQ90/'Indicator Data'!CC90*100)</f>
        <v>32.665014642937599</v>
      </c>
      <c r="O90" s="182">
        <f t="shared" si="12"/>
        <v>6.8</v>
      </c>
      <c r="P90" s="182">
        <f>IF('Indicator Data'!BR90="No data","x",ROUND(IF('Indicator Data'!BR90&gt;P$3,0,IF('Indicator Data'!BR90&lt;P$4,10,(P$3-'Indicator Data'!BR90)/(P$3-P$4)*10)),1))</f>
        <v>0.3</v>
      </c>
      <c r="Q90" s="182">
        <f>IF('Indicator Data'!BS90="No data","x",ROUND(IF('Indicator Data'!BS90&gt;Q$3,0,IF('Indicator Data'!BS90&lt;Q$4,10,(Q$3-'Indicator Data'!BS90)/(Q$3-Q$4)*10)),1))</f>
        <v>0.2</v>
      </c>
      <c r="R90" s="183">
        <f t="shared" si="19"/>
        <v>2.4</v>
      </c>
      <c r="S90" s="182">
        <f>IF('Indicator Data'!BT90="No data","x",ROUND(IF('Indicator Data'!BT90&gt;S$3,0,IF('Indicator Data'!BT90&lt;S$4,10,(S$3-'Indicator Data'!BT90)/(S$3-S$4)*10)),1))</f>
        <v>4.0999999999999996</v>
      </c>
      <c r="T90" s="187">
        <f>IF('Indicator Data'!BU90="No data","x",ROUND(IF('Indicator Data'!BU90&gt;T$3,0,IF('Indicator Data'!BU90&lt;T$4,10,(T$3-'Indicator Data'!BU90)/(T$3-T$4)*10)),1))</f>
        <v>1.7</v>
      </c>
      <c r="U90" s="187">
        <f>IF('Indicator Data'!BV90="No data","x",ROUND(IF('Indicator Data'!BV90&gt;U$3,0,IF('Indicator Data'!BV90&lt;U$4,10,(U$3-'Indicator Data'!BV90)/(U$3-U$4)*10)),1))</f>
        <v>0.5</v>
      </c>
      <c r="V90" s="187" t="str">
        <f>IF('Indicator Data'!BW90="No data","x",ROUND(IF('Indicator Data'!BW90&gt;V$3,0,IF('Indicator Data'!BW90&lt;V$4,10,(V$3-'Indicator Data'!BW90)/(V$3-V$4)*10)),1))</f>
        <v>x</v>
      </c>
      <c r="W90" s="182">
        <f t="shared" si="20"/>
        <v>1.1000000000000001</v>
      </c>
      <c r="X90" s="182">
        <f>IF('Indicator Data'!BX90="No data","x",ROUND(IF('Indicator Data'!BX90&gt;X$3,0,IF('Indicator Data'!BX90&lt;X$4,10,(X$3-'Indicator Data'!BX90)/(X$3-X$4)*10)),1))</f>
        <v>7.7</v>
      </c>
      <c r="Y90" s="182">
        <f>IF('Indicator Data'!BY90="No data","x",ROUND(IF('Indicator Data'!BY90&gt;Y$3,10,IF('Indicator Data'!BY90&lt;Y$4,0,10-(Y$3-'Indicator Data'!BY90)/(Y$3-Y$4)*10)),1))</f>
        <v>0.5</v>
      </c>
      <c r="Z90" s="183">
        <f t="shared" si="13"/>
        <v>3.4</v>
      </c>
      <c r="AA90" s="184">
        <f t="shared" si="14"/>
        <v>2.8</v>
      </c>
      <c r="AB90" s="57"/>
    </row>
    <row r="91" spans="1:28" s="2" customFormat="1">
      <c r="A91" s="110" t="str">
        <f>'Indicator Data'!A91</f>
        <v>Kazakhstan</v>
      </c>
      <c r="B91" s="185" t="str">
        <f>'Indicator Data'!B91</f>
        <v>KAZ</v>
      </c>
      <c r="C91" s="182">
        <f>IF('Indicator Data'!BJ91="No data","x",ROUND(IF('Indicator Data'!BJ91&gt;C$3,0,IF('Indicator Data'!BJ91&lt;C$4,10,(C$3-'Indicator Data'!BJ91)/(C$3-C$4)*10)),1))</f>
        <v>3.8</v>
      </c>
      <c r="D91" s="183">
        <f t="shared" si="15"/>
        <v>3.8</v>
      </c>
      <c r="E91" s="182">
        <f>IF('Indicator Data'!BL91="No data","x",ROUND(IF('Indicator Data'!BL91&gt;E$3,0,IF('Indicator Data'!BL91&lt;E$4,10,(E$3-'Indicator Data'!BL91)/(E$3-E$4)*10)),1))</f>
        <v>6.2</v>
      </c>
      <c r="F91" s="182">
        <f>IF('Indicator Data'!BK91="No data","x",ROUND(IF('Indicator Data'!BK91&gt;F$3,0,IF('Indicator Data'!BK91&lt;F$4,10,(F$3-'Indicator Data'!BK91)/(F$3-F$4)*10)),1))</f>
        <v>4.8</v>
      </c>
      <c r="G91" s="183">
        <f t="shared" si="16"/>
        <v>5.5</v>
      </c>
      <c r="H91" s="184">
        <f t="shared" si="17"/>
        <v>4.7</v>
      </c>
      <c r="I91" s="182">
        <f>IF('Indicator Data'!BN91="No data","x",ROUND(IF('Indicator Data'!BN91^2&gt;I$3,0,IF('Indicator Data'!BN91^2&lt;I$4,10,(I$3-'Indicator Data'!BN91^2)/(I$3-I$4)*10)),1))</f>
        <v>0</v>
      </c>
      <c r="J91" s="182">
        <f>IF(OR('Indicator Data'!BM91=0,'Indicator Data'!BM91="No data"),"x",ROUND(IF('Indicator Data'!BM91&gt;J$3,0,IF('Indicator Data'!BM91&lt;J$4,10,(J$3-'Indicator Data'!BM91)/(J$3-J$4)*10)),1))</f>
        <v>0</v>
      </c>
      <c r="K91" s="182">
        <f>IF('Indicator Data'!BO91="No data","x",ROUND(IF('Indicator Data'!BO91&gt;K$3,0,IF('Indicator Data'!BO91&lt;K$4,10,(K$3-'Indicator Data'!BO91)/(K$3-K$4)*10)),1))</f>
        <v>1.8</v>
      </c>
      <c r="L91" s="182">
        <f>IF('Indicator Data'!BP91="No data","x",ROUND(IF('Indicator Data'!BP91&gt;L$3,0,IF('Indicator Data'!BP91&lt;L$4,10,(L$3-'Indicator Data'!BP91)/(L$3-L$4)*10)),1))</f>
        <v>3.1</v>
      </c>
      <c r="M91" s="183">
        <f t="shared" si="18"/>
        <v>1.2</v>
      </c>
      <c r="N91" s="186">
        <f>IF('Indicator Data'!BQ91="No data","x",'Indicator Data'!BQ91/'Indicator Data'!CC91*100)</f>
        <v>5.9265844353076265</v>
      </c>
      <c r="O91" s="182">
        <f t="shared" si="12"/>
        <v>9.5</v>
      </c>
      <c r="P91" s="182">
        <f>IF('Indicator Data'!BR91="No data","x",ROUND(IF('Indicator Data'!BR91&gt;P$3,0,IF('Indicator Data'!BR91&lt;P$4,10,(P$3-'Indicator Data'!BR91)/(P$3-P$4)*10)),1))</f>
        <v>0.2</v>
      </c>
      <c r="Q91" s="182">
        <f>IF('Indicator Data'!BS91="No data","x",ROUND(IF('Indicator Data'!BS91&gt;Q$3,0,IF('Indicator Data'!BS91&lt;Q$4,10,(Q$3-'Indicator Data'!BS91)/(Q$3-Q$4)*10)),1))</f>
        <v>0.9</v>
      </c>
      <c r="R91" s="183">
        <f t="shared" si="19"/>
        <v>3.5</v>
      </c>
      <c r="S91" s="182">
        <f>IF('Indicator Data'!BT91="No data","x",ROUND(IF('Indicator Data'!BT91&gt;S$3,0,IF('Indicator Data'!BT91&lt;S$4,10,(S$3-'Indicator Data'!BT91)/(S$3-S$4)*10)),1))</f>
        <v>1.9</v>
      </c>
      <c r="T91" s="187">
        <f>IF('Indicator Data'!BU91="No data","x",ROUND(IF('Indicator Data'!BU91&gt;T$3,0,IF('Indicator Data'!BU91&lt;T$4,10,(T$3-'Indicator Data'!BU91)/(T$3-T$4)*10)),1))</f>
        <v>0.3</v>
      </c>
      <c r="U91" s="187">
        <f>IF('Indicator Data'!BV91="No data","x",ROUND(IF('Indicator Data'!BV91&gt;U$3,0,IF('Indicator Data'!BV91&lt;U$4,10,(U$3-'Indicator Data'!BV91)/(U$3-U$4)*10)),1))</f>
        <v>0.2</v>
      </c>
      <c r="V91" s="187">
        <f>IF('Indicator Data'!BW91="No data","x",ROUND(IF('Indicator Data'!BW91&gt;V$3,0,IF('Indicator Data'!BW91&lt;V$4,10,(V$3-'Indicator Data'!BW91)/(V$3-V$4)*10)),1))</f>
        <v>1.7</v>
      </c>
      <c r="W91" s="182">
        <f t="shared" si="20"/>
        <v>0.73333333333333339</v>
      </c>
      <c r="X91" s="182">
        <f>IF('Indicator Data'!BX91="No data","x",ROUND(IF('Indicator Data'!BX91&gt;X$3,0,IF('Indicator Data'!BX91&lt;X$4,10,(X$3-'Indicator Data'!BX91)/(X$3-X$4)*10)),1))</f>
        <v>7.5</v>
      </c>
      <c r="Y91" s="182">
        <f>IF('Indicator Data'!BY91="No data","x",ROUND(IF('Indicator Data'!BY91&gt;Y$3,10,IF('Indicator Data'!BY91&lt;Y$4,0,10-(Y$3-'Indicator Data'!BY91)/(Y$3-Y$4)*10)),1))</f>
        <v>0.1</v>
      </c>
      <c r="Z91" s="183">
        <f t="shared" si="13"/>
        <v>2.6</v>
      </c>
      <c r="AA91" s="184">
        <f t="shared" si="14"/>
        <v>2.4</v>
      </c>
      <c r="AB91" s="57"/>
    </row>
    <row r="92" spans="1:28" s="2" customFormat="1">
      <c r="A92" s="110" t="str">
        <f>'Indicator Data'!A92</f>
        <v>Kenya</v>
      </c>
      <c r="B92" s="185" t="str">
        <f>'Indicator Data'!B92</f>
        <v>KEN</v>
      </c>
      <c r="C92" s="182">
        <f>IF('Indicator Data'!BJ92="No data","x",ROUND(IF('Indicator Data'!BJ92&gt;C$3,0,IF('Indicator Data'!BJ92&lt;C$4,10,(C$3-'Indicator Data'!BJ92)/(C$3-C$4)*10)),1))</f>
        <v>3.9</v>
      </c>
      <c r="D92" s="183">
        <f t="shared" si="15"/>
        <v>3.9</v>
      </c>
      <c r="E92" s="182">
        <f>IF('Indicator Data'!BL92="No data","x",ROUND(IF('Indicator Data'!BL92&gt;E$3,0,IF('Indicator Data'!BL92&lt;E$4,10,(E$3-'Indicator Data'!BL92)/(E$3-E$4)*10)),1))</f>
        <v>6.9</v>
      </c>
      <c r="F92" s="182">
        <f>IF('Indicator Data'!BK92="No data","x",ROUND(IF('Indicator Data'!BK92&gt;F$3,0,IF('Indicator Data'!BK92&lt;F$4,10,(F$3-'Indicator Data'!BK92)/(F$3-F$4)*10)),1))</f>
        <v>5.8</v>
      </c>
      <c r="G92" s="183">
        <f t="shared" si="16"/>
        <v>6.4</v>
      </c>
      <c r="H92" s="184">
        <f t="shared" si="17"/>
        <v>5.2</v>
      </c>
      <c r="I92" s="182">
        <f>IF('Indicator Data'!BN92="No data","x",ROUND(IF('Indicator Data'!BN92^2&gt;I$3,0,IF('Indicator Data'!BN92^2&lt;I$4,10,(I$3-'Indicator Data'!BN92^2)/(I$3-I$4)*10)),1))</f>
        <v>3.7</v>
      </c>
      <c r="J92" s="182">
        <f>IF(OR('Indicator Data'!BM92=0,'Indicator Data'!BM92="No data"),"x",ROUND(IF('Indicator Data'!BM92&gt;J$3,0,IF('Indicator Data'!BM92&lt;J$4,10,(J$3-'Indicator Data'!BM92)/(J$3-J$4)*10)),1))</f>
        <v>3</v>
      </c>
      <c r="K92" s="182">
        <f>IF('Indicator Data'!BO92="No data","x",ROUND(IF('Indicator Data'!BO92&gt;K$3,0,IF('Indicator Data'!BO92&lt;K$4,10,(K$3-'Indicator Data'!BO92)/(K$3-K$4)*10)),1))</f>
        <v>7.7</v>
      </c>
      <c r="L92" s="182">
        <f>IF('Indicator Data'!BP92="No data","x",ROUND(IF('Indicator Data'!BP92&gt;L$3,0,IF('Indicator Data'!BP92&lt;L$4,10,(L$3-'Indicator Data'!BP92)/(L$3-L$4)*10)),1))</f>
        <v>4.9000000000000004</v>
      </c>
      <c r="M92" s="183">
        <f t="shared" si="18"/>
        <v>4.8</v>
      </c>
      <c r="N92" s="186">
        <f>IF('Indicator Data'!BQ92="No data","x",'Indicator Data'!BQ92/'Indicator Data'!CC92*100)</f>
        <v>10.54222159749798</v>
      </c>
      <c r="O92" s="182">
        <f t="shared" si="12"/>
        <v>9</v>
      </c>
      <c r="P92" s="182">
        <f>IF('Indicator Data'!BR92="No data","x",ROUND(IF('Indicator Data'!BR92&gt;P$3,0,IF('Indicator Data'!BR92&lt;P$4,10,(P$3-'Indicator Data'!BR92)/(P$3-P$4)*10)),1))</f>
        <v>7.9</v>
      </c>
      <c r="Q92" s="182">
        <f>IF('Indicator Data'!BS92="No data","x",ROUND(IF('Indicator Data'!BS92&gt;Q$3,0,IF('Indicator Data'!BS92&lt;Q$4,10,(Q$3-'Indicator Data'!BS92)/(Q$3-Q$4)*10)),1))</f>
        <v>8.1999999999999993</v>
      </c>
      <c r="R92" s="183">
        <f t="shared" si="19"/>
        <v>8.4</v>
      </c>
      <c r="S92" s="182">
        <f>IF('Indicator Data'!BT92="No data","x",ROUND(IF('Indicator Data'!BT92&gt;S$3,0,IF('Indicator Data'!BT92&lt;S$4,10,(S$3-'Indicator Data'!BT92)/(S$3-S$4)*10)),1))</f>
        <v>9.5</v>
      </c>
      <c r="T92" s="187">
        <f>IF('Indicator Data'!BU92="No data","x",ROUND(IF('Indicator Data'!BU92&gt;T$3,0,IF('Indicator Data'!BU92&lt;T$4,10,(T$3-'Indicator Data'!BU92)/(T$3-T$4)*10)),1))</f>
        <v>1.2</v>
      </c>
      <c r="U92" s="187">
        <f>IF('Indicator Data'!BV92="No data","x",ROUND(IF('Indicator Data'!BV92&gt;U$3,0,IF('Indicator Data'!BV92&lt;U$4,10,(U$3-'Indicator Data'!BV92)/(U$3-U$4)*10)),1))</f>
        <v>9.1999999999999993</v>
      </c>
      <c r="V92" s="187">
        <f>IF('Indicator Data'!BW92="No data","x",ROUND(IF('Indicator Data'!BW92&gt;V$3,0,IF('Indicator Data'!BW92&lt;V$4,10,(V$3-'Indicator Data'!BW92)/(V$3-V$4)*10)),1))</f>
        <v>1.2</v>
      </c>
      <c r="W92" s="182">
        <f t="shared" si="20"/>
        <v>3.8666666666666658</v>
      </c>
      <c r="X92" s="182">
        <f>IF('Indicator Data'!BX92="No data","x",ROUND(IF('Indicator Data'!BX92&gt;X$3,0,IF('Indicator Data'!BX92&lt;X$4,10,(X$3-'Indicator Data'!BX92)/(X$3-X$4)*10)),1))</f>
        <v>9.6</v>
      </c>
      <c r="Y92" s="182">
        <f>IF('Indicator Data'!BY92="No data","x",ROUND(IF('Indicator Data'!BY92&gt;Y$3,10,IF('Indicator Data'!BY92&lt;Y$4,0,10-(Y$3-'Indicator Data'!BY92)/(Y$3-Y$4)*10)),1))</f>
        <v>3.8</v>
      </c>
      <c r="Z92" s="183">
        <f t="shared" si="13"/>
        <v>6.7</v>
      </c>
      <c r="AA92" s="184">
        <f t="shared" si="14"/>
        <v>6.6</v>
      </c>
      <c r="AB92" s="57"/>
    </row>
    <row r="93" spans="1:28" s="2" customFormat="1">
      <c r="A93" s="110" t="str">
        <f>'Indicator Data'!A93</f>
        <v>Kiribati</v>
      </c>
      <c r="B93" s="185" t="str">
        <f>'Indicator Data'!B93</f>
        <v>KIR</v>
      </c>
      <c r="C93" s="182" t="str">
        <f>IF('Indicator Data'!BJ93="No data","x",ROUND(IF('Indicator Data'!BJ93&gt;C$3,0,IF('Indicator Data'!BJ93&lt;C$4,10,(C$3-'Indicator Data'!BJ93)/(C$3-C$4)*10)),1))</f>
        <v>x</v>
      </c>
      <c r="D93" s="183" t="str">
        <f t="shared" si="15"/>
        <v>x</v>
      </c>
      <c r="E93" s="182" t="str">
        <f>IF('Indicator Data'!BL93="No data","x",ROUND(IF('Indicator Data'!BL93&gt;E$3,0,IF('Indicator Data'!BL93&lt;E$4,10,(E$3-'Indicator Data'!BL93)/(E$3-E$4)*10)),1))</f>
        <v>x</v>
      </c>
      <c r="F93" s="182">
        <f>IF('Indicator Data'!BK93="No data","x",ROUND(IF('Indicator Data'!BK93&gt;F$3,0,IF('Indicator Data'!BK93&lt;F$4,10,(F$3-'Indicator Data'!BK93)/(F$3-F$4)*10)),1))</f>
        <v>5.5</v>
      </c>
      <c r="G93" s="183">
        <f t="shared" si="16"/>
        <v>5.5</v>
      </c>
      <c r="H93" s="184">
        <f t="shared" si="17"/>
        <v>5.5</v>
      </c>
      <c r="I93" s="182" t="str">
        <f>IF('Indicator Data'!BN93="No data","x",ROUND(IF('Indicator Data'!BN93^2&gt;I$3,0,IF('Indicator Data'!BN93^2&lt;I$4,10,(I$3-'Indicator Data'!BN93^2)/(I$3-I$4)*10)),1))</f>
        <v>x</v>
      </c>
      <c r="J93" s="182">
        <f>IF(OR('Indicator Data'!BM93=0,'Indicator Data'!BM93="No data"),"x",ROUND(IF('Indicator Data'!BM93&gt;J$3,0,IF('Indicator Data'!BM93&lt;J$4,10,(J$3-'Indicator Data'!BM93)/(J$3-J$4)*10)),1))</f>
        <v>0</v>
      </c>
      <c r="K93" s="182">
        <f>IF('Indicator Data'!BO93="No data","x",ROUND(IF('Indicator Data'!BO93&gt;K$3,0,IF('Indicator Data'!BO93&lt;K$4,10,(K$3-'Indicator Data'!BO93)/(K$3-K$4)*10)),1))</f>
        <v>8.5</v>
      </c>
      <c r="L93" s="182">
        <f>IF('Indicator Data'!BP93="No data","x",ROUND(IF('Indicator Data'!BP93&gt;L$3,0,IF('Indicator Data'!BP93&lt;L$4,10,(L$3-'Indicator Data'!BP93)/(L$3-L$4)*10)),1))</f>
        <v>7.9</v>
      </c>
      <c r="M93" s="183">
        <f t="shared" si="18"/>
        <v>5.5</v>
      </c>
      <c r="N93" s="186">
        <f>IF('Indicator Data'!BQ93="No data","x",'Indicator Data'!BQ93/'Indicator Data'!CC93*100)</f>
        <v>92.592592592592595</v>
      </c>
      <c r="O93" s="182">
        <f t="shared" si="12"/>
        <v>0.7</v>
      </c>
      <c r="P93" s="182">
        <f>IF('Indicator Data'!BR93="No data","x",ROUND(IF('Indicator Data'!BR93&gt;P$3,0,IF('Indicator Data'!BR93&lt;P$4,10,(P$3-'Indicator Data'!BR93)/(P$3-P$4)*10)),1))</f>
        <v>5.8</v>
      </c>
      <c r="Q93" s="182">
        <f>IF('Indicator Data'!BS93="No data","x",ROUND(IF('Indicator Data'!BS93&gt;Q$3,0,IF('Indicator Data'!BS93&lt;Q$4,10,(Q$3-'Indicator Data'!BS93)/(Q$3-Q$4)*10)),1))</f>
        <v>5.7</v>
      </c>
      <c r="R93" s="183">
        <f t="shared" si="19"/>
        <v>4.0999999999999996</v>
      </c>
      <c r="S93" s="182">
        <f>IF('Indicator Data'!BT93="No data","x",ROUND(IF('Indicator Data'!BT93&gt;S$3,0,IF('Indicator Data'!BT93&lt;S$4,10,(S$3-'Indicator Data'!BT93)/(S$3-S$4)*10)),1))</f>
        <v>9.5</v>
      </c>
      <c r="T93" s="187">
        <f>IF('Indicator Data'!BU93="No data","x",ROUND(IF('Indicator Data'!BU93&gt;T$3,0,IF('Indicator Data'!BU93&lt;T$4,10,(T$3-'Indicator Data'!BU93)/(T$3-T$4)*10)),1))</f>
        <v>0.3</v>
      </c>
      <c r="U93" s="187">
        <f>IF('Indicator Data'!BV93="No data","x",ROUND(IF('Indicator Data'!BV93&gt;U$3,0,IF('Indicator Data'!BV93&lt;U$4,10,(U$3-'Indicator Data'!BV93)/(U$3-U$4)*10)),1))</f>
        <v>1.4</v>
      </c>
      <c r="V93" s="187">
        <f>IF('Indicator Data'!BW93="No data","x",ROUND(IF('Indicator Data'!BW93&gt;V$3,0,IF('Indicator Data'!BW93&lt;V$4,10,(V$3-'Indicator Data'!BW93)/(V$3-V$4)*10)),1))</f>
        <v>0.3</v>
      </c>
      <c r="W93" s="182">
        <f t="shared" si="20"/>
        <v>0.66666666666666663</v>
      </c>
      <c r="X93" s="182">
        <f>IF('Indicator Data'!BX93="No data","x",ROUND(IF('Indicator Data'!BX93&gt;X$3,0,IF('Indicator Data'!BX93&lt;X$4,10,(X$3-'Indicator Data'!BX93)/(X$3-X$4)*10)),1))</f>
        <v>9.1999999999999993</v>
      </c>
      <c r="Y93" s="182">
        <f>IF('Indicator Data'!BY93="No data","x",ROUND(IF('Indicator Data'!BY93&gt;Y$3,10,IF('Indicator Data'!BY93&lt;Y$4,0,10-(Y$3-'Indicator Data'!BY93)/(Y$3-Y$4)*10)),1))</f>
        <v>1</v>
      </c>
      <c r="Z93" s="183">
        <f t="shared" si="13"/>
        <v>5.0999999999999996</v>
      </c>
      <c r="AA93" s="184">
        <f t="shared" si="14"/>
        <v>4.9000000000000004</v>
      </c>
      <c r="AB93" s="57"/>
    </row>
    <row r="94" spans="1:28" s="2" customFormat="1">
      <c r="A94" s="110" t="str">
        <f>'Indicator Data'!A94</f>
        <v>Korea DPR</v>
      </c>
      <c r="B94" s="185" t="str">
        <f>'Indicator Data'!B94</f>
        <v>PRK</v>
      </c>
      <c r="C94" s="182" t="str">
        <f>IF('Indicator Data'!BJ94="No data","x",ROUND(IF('Indicator Data'!BJ94&gt;C$3,0,IF('Indicator Data'!BJ94&lt;C$4,10,(C$3-'Indicator Data'!BJ94)/(C$3-C$4)*10)),1))</f>
        <v>x</v>
      </c>
      <c r="D94" s="183" t="str">
        <f t="shared" si="15"/>
        <v>x</v>
      </c>
      <c r="E94" s="182">
        <f>IF('Indicator Data'!BL94="No data","x",ROUND(IF('Indicator Data'!BL94&gt;E$3,0,IF('Indicator Data'!BL94&lt;E$4,10,(E$3-'Indicator Data'!BL94)/(E$3-E$4)*10)),1))</f>
        <v>8.1999999999999993</v>
      </c>
      <c r="F94" s="182">
        <f>IF('Indicator Data'!BK94="No data","x",ROUND(IF('Indicator Data'!BK94&gt;F$3,0,IF('Indicator Data'!BK94&lt;F$4,10,(F$3-'Indicator Data'!BK94)/(F$3-F$4)*10)),1))</f>
        <v>7.8</v>
      </c>
      <c r="G94" s="183">
        <f t="shared" si="16"/>
        <v>8</v>
      </c>
      <c r="H94" s="184">
        <f t="shared" si="17"/>
        <v>8</v>
      </c>
      <c r="I94" s="182" t="str">
        <f>IF('Indicator Data'!BN94="No data","x",ROUND(IF('Indicator Data'!BN94^2&gt;I$3,0,IF('Indicator Data'!BN94^2&lt;I$4,10,(I$3-'Indicator Data'!BN94^2)/(I$3-I$4)*10)),1))</f>
        <v>x</v>
      </c>
      <c r="J94" s="182">
        <f>IF(OR('Indicator Data'!BM94=0,'Indicator Data'!BM94="No data"),"x",ROUND(IF('Indicator Data'!BM94&gt;J$3,0,IF('Indicator Data'!BM94&lt;J$4,10,(J$3-'Indicator Data'!BM94)/(J$3-J$4)*10)),1))</f>
        <v>5.0999999999999996</v>
      </c>
      <c r="K94" s="182" t="str">
        <f>IF('Indicator Data'!BO94="No data","x",ROUND(IF('Indicator Data'!BO94&gt;K$3,0,IF('Indicator Data'!BO94&lt;K$4,10,(K$3-'Indicator Data'!BO94)/(K$3-K$4)*10)),1))</f>
        <v>x</v>
      </c>
      <c r="L94" s="182">
        <f>IF('Indicator Data'!BP94="No data","x",ROUND(IF('Indicator Data'!BP94&gt;L$3,0,IF('Indicator Data'!BP94&lt;L$4,10,(L$3-'Indicator Data'!BP94)/(L$3-L$4)*10)),1))</f>
        <v>9.5</v>
      </c>
      <c r="M94" s="183">
        <f t="shared" si="18"/>
        <v>7.3</v>
      </c>
      <c r="N94" s="186">
        <f>IF('Indicator Data'!BQ94="No data","x",'Indicator Data'!BQ94/'Indicator Data'!CC94*100)</f>
        <v>29.067353209866294</v>
      </c>
      <c r="O94" s="182">
        <f t="shared" si="12"/>
        <v>7.2</v>
      </c>
      <c r="P94" s="182">
        <f>IF('Indicator Data'!BR94="No data","x",ROUND(IF('Indicator Data'!BR94&gt;P$3,0,IF('Indicator Data'!BR94&lt;P$4,10,(P$3-'Indicator Data'!BR94)/(P$3-P$4)*10)),1))</f>
        <v>1.9</v>
      </c>
      <c r="Q94" s="182">
        <f>IF('Indicator Data'!BS94="No data","x",ROUND(IF('Indicator Data'!BS94&gt;Q$3,0,IF('Indicator Data'!BS94&lt;Q$4,10,(Q$3-'Indicator Data'!BS94)/(Q$3-Q$4)*10)),1))</f>
        <v>1.1000000000000001</v>
      </c>
      <c r="R94" s="183">
        <f t="shared" si="19"/>
        <v>3.4</v>
      </c>
      <c r="S94" s="182">
        <f>IF('Indicator Data'!BT94="No data","x",ROUND(IF('Indicator Data'!BT94&gt;S$3,0,IF('Indicator Data'!BT94&lt;S$4,10,(S$3-'Indicator Data'!BT94)/(S$3-S$4)*10)),1))</f>
        <v>0.8</v>
      </c>
      <c r="T94" s="187">
        <f>IF('Indicator Data'!BU94="No data","x",ROUND(IF('Indicator Data'!BU94&gt;T$3,0,IF('Indicator Data'!BU94&lt;T$4,10,(T$3-'Indicator Data'!BU94)/(T$3-T$4)*10)),1))</f>
        <v>0.3</v>
      </c>
      <c r="U94" s="187">
        <f>IF('Indicator Data'!BV94="No data","x",ROUND(IF('Indicator Data'!BV94&gt;U$3,0,IF('Indicator Data'!BV94&lt;U$4,10,(U$3-'Indicator Data'!BV94)/(U$3-U$4)*10)),1))</f>
        <v>0.2</v>
      </c>
      <c r="V94" s="187" t="str">
        <f>IF('Indicator Data'!BW94="No data","x",ROUND(IF('Indicator Data'!BW94&gt;V$3,0,IF('Indicator Data'!BW94&lt;V$4,10,(V$3-'Indicator Data'!BW94)/(V$3-V$4)*10)),1))</f>
        <v>x</v>
      </c>
      <c r="W94" s="182">
        <f t="shared" si="20"/>
        <v>0.25</v>
      </c>
      <c r="X94" s="182" t="str">
        <f>IF('Indicator Data'!BX94="No data","x",ROUND(IF('Indicator Data'!BX94&gt;X$3,0,IF('Indicator Data'!BX94&lt;X$4,10,(X$3-'Indicator Data'!BX94)/(X$3-X$4)*10)),1))</f>
        <v>x</v>
      </c>
      <c r="Y94" s="182">
        <f>IF('Indicator Data'!BY94="No data","x",ROUND(IF('Indicator Data'!BY94&gt;Y$3,10,IF('Indicator Data'!BY94&lt;Y$4,0,10-(Y$3-'Indicator Data'!BY94)/(Y$3-Y$4)*10)),1))</f>
        <v>1</v>
      </c>
      <c r="Z94" s="183">
        <f t="shared" si="13"/>
        <v>0.7</v>
      </c>
      <c r="AA94" s="184">
        <f t="shared" si="14"/>
        <v>3.8</v>
      </c>
      <c r="AB94" s="57"/>
    </row>
    <row r="95" spans="1:28" s="2" customFormat="1">
      <c r="A95" s="110" t="str">
        <f>'Indicator Data'!A95</f>
        <v>Korea Republic of</v>
      </c>
      <c r="B95" s="185" t="str">
        <f>'Indicator Data'!B95</f>
        <v>KOR</v>
      </c>
      <c r="C95" s="182">
        <f>IF('Indicator Data'!BJ95="No data","x",ROUND(IF('Indicator Data'!BJ95&gt;C$3,0,IF('Indicator Data'!BJ95&lt;C$4,10,(C$3-'Indicator Data'!BJ95)/(C$3-C$4)*10)),1))</f>
        <v>1.5</v>
      </c>
      <c r="D95" s="183">
        <f t="shared" si="15"/>
        <v>1.5</v>
      </c>
      <c r="E95" s="182">
        <f>IF('Indicator Data'!BL95="No data","x",ROUND(IF('Indicator Data'!BL95&gt;E$3,0,IF('Indicator Data'!BL95&lt;E$4,10,(E$3-'Indicator Data'!BL95)/(E$3-E$4)*10)),1))</f>
        <v>3.9</v>
      </c>
      <c r="F95" s="182">
        <f>IF('Indicator Data'!BK95="No data","x",ROUND(IF('Indicator Data'!BK95&gt;F$3,0,IF('Indicator Data'!BK95&lt;F$4,10,(F$3-'Indicator Data'!BK95)/(F$3-F$4)*10)),1))</f>
        <v>2.2000000000000002</v>
      </c>
      <c r="G95" s="183">
        <f t="shared" si="16"/>
        <v>3.1</v>
      </c>
      <c r="H95" s="184">
        <f t="shared" si="17"/>
        <v>2.2999999999999998</v>
      </c>
      <c r="I95" s="182" t="str">
        <f>IF('Indicator Data'!BN95="No data","x",ROUND(IF('Indicator Data'!BN95^2&gt;I$3,0,IF('Indicator Data'!BN95^2&lt;I$4,10,(I$3-'Indicator Data'!BN95^2)/(I$3-I$4)*10)),1))</f>
        <v>x</v>
      </c>
      <c r="J95" s="182">
        <f>IF(OR('Indicator Data'!BM95=0,'Indicator Data'!BM95="No data"),"x",ROUND(IF('Indicator Data'!BM95&gt;J$3,0,IF('Indicator Data'!BM95&lt;J$4,10,(J$3-'Indicator Data'!BM95)/(J$3-J$4)*10)),1))</f>
        <v>0</v>
      </c>
      <c r="K95" s="182">
        <f>IF('Indicator Data'!BO95="No data","x",ROUND(IF('Indicator Data'!BO95&gt;K$3,0,IF('Indicator Data'!BO95&lt;K$4,10,(K$3-'Indicator Data'!BO95)/(K$3-K$4)*10)),1))</f>
        <v>0.4</v>
      </c>
      <c r="L95" s="182">
        <f>IF('Indicator Data'!BP95="No data","x",ROUND(IF('Indicator Data'!BP95&gt;L$3,0,IF('Indicator Data'!BP95&lt;L$4,10,(L$3-'Indicator Data'!BP95)/(L$3-L$4)*10)),1))</f>
        <v>3.4</v>
      </c>
      <c r="M95" s="183">
        <f t="shared" si="18"/>
        <v>1.3</v>
      </c>
      <c r="N95" s="186">
        <f>IF('Indicator Data'!BQ95="No data","x",'Indicator Data'!BQ95/'Indicator Data'!CC95*100)</f>
        <v>102.98661174047375</v>
      </c>
      <c r="O95" s="182">
        <f t="shared" si="12"/>
        <v>0</v>
      </c>
      <c r="P95" s="182">
        <f>IF('Indicator Data'!BR95="No data","x",ROUND(IF('Indicator Data'!BR95&gt;P$3,0,IF('Indicator Data'!BR95&lt;P$4,10,(P$3-'Indicator Data'!BR95)/(P$3-P$4)*10)),1))</f>
        <v>0</v>
      </c>
      <c r="Q95" s="182">
        <f>IF('Indicator Data'!BS95="No data","x",ROUND(IF('Indicator Data'!BS95&gt;Q$3,0,IF('Indicator Data'!BS95&lt;Q$4,10,(Q$3-'Indicator Data'!BS95)/(Q$3-Q$4)*10)),1))</f>
        <v>0</v>
      </c>
      <c r="R95" s="183">
        <f t="shared" si="19"/>
        <v>0</v>
      </c>
      <c r="S95" s="182">
        <f>IF('Indicator Data'!BT95="No data","x",ROUND(IF('Indicator Data'!BT95&gt;S$3,0,IF('Indicator Data'!BT95&lt;S$4,10,(S$3-'Indicator Data'!BT95)/(S$3-S$4)*10)),1))</f>
        <v>4.0999999999999996</v>
      </c>
      <c r="T95" s="187">
        <f>IF('Indicator Data'!BU95="No data","x",ROUND(IF('Indicator Data'!BU95&gt;T$3,0,IF('Indicator Data'!BU95&lt;T$4,10,(T$3-'Indicator Data'!BU95)/(T$3-T$4)*10)),1))</f>
        <v>0.2</v>
      </c>
      <c r="U95" s="187">
        <f>IF('Indicator Data'!BV95="No data","x",ROUND(IF('Indicator Data'!BV95&gt;U$3,0,IF('Indicator Data'!BV95&lt;U$4,10,(U$3-'Indicator Data'!BV95)/(U$3-U$4)*10)),1))</f>
        <v>0.5</v>
      </c>
      <c r="V95" s="187">
        <f>IF('Indicator Data'!BW95="No data","x",ROUND(IF('Indicator Data'!BW95&gt;V$3,0,IF('Indicator Data'!BW95&lt;V$4,10,(V$3-'Indicator Data'!BW95)/(V$3-V$4)*10)),1))</f>
        <v>0.2</v>
      </c>
      <c r="W95" s="182">
        <f t="shared" si="20"/>
        <v>0.3</v>
      </c>
      <c r="X95" s="182">
        <f>IF('Indicator Data'!BX95="No data","x",ROUND(IF('Indicator Data'!BX95&gt;X$3,0,IF('Indicator Data'!BX95&lt;X$4,10,(X$3-'Indicator Data'!BX95)/(X$3-X$4)*10)),1))</f>
        <v>0</v>
      </c>
      <c r="Y95" s="182">
        <f>IF('Indicator Data'!BY95="No data","x",ROUND(IF('Indicator Data'!BY95&gt;Y$3,10,IF('Indicator Data'!BY95&lt;Y$4,0,10-(Y$3-'Indicator Data'!BY95)/(Y$3-Y$4)*10)),1))</f>
        <v>0.1</v>
      </c>
      <c r="Z95" s="183">
        <f t="shared" si="13"/>
        <v>1.1000000000000001</v>
      </c>
      <c r="AA95" s="184">
        <f t="shared" si="14"/>
        <v>0.8</v>
      </c>
      <c r="AB95" s="57"/>
    </row>
    <row r="96" spans="1:28" s="2" customFormat="1">
      <c r="A96" s="110" t="str">
        <f>'Indicator Data'!A96</f>
        <v>Kuwait</v>
      </c>
      <c r="B96" s="185" t="str">
        <f>'Indicator Data'!B96</f>
        <v>KWT</v>
      </c>
      <c r="C96" s="182" t="str">
        <f>IF('Indicator Data'!BJ96="No data","x",ROUND(IF('Indicator Data'!BJ96&gt;C$3,0,IF('Indicator Data'!BJ96&lt;C$4,10,(C$3-'Indicator Data'!BJ96)/(C$3-C$4)*10)),1))</f>
        <v>x</v>
      </c>
      <c r="D96" s="183" t="str">
        <f t="shared" si="15"/>
        <v>x</v>
      </c>
      <c r="E96" s="182">
        <f>IF('Indicator Data'!BL96="No data","x",ROUND(IF('Indicator Data'!BL96&gt;E$3,0,IF('Indicator Data'!BL96&lt;E$4,10,(E$3-'Indicator Data'!BL96)/(E$3-E$4)*10)),1))</f>
        <v>5.8</v>
      </c>
      <c r="F96" s="182">
        <f>IF('Indicator Data'!BK96="No data","x",ROUND(IF('Indicator Data'!BK96&gt;F$3,0,IF('Indicator Data'!BK96&lt;F$4,10,(F$3-'Indicator Data'!BK96)/(F$3-F$4)*10)),1))</f>
        <v>5</v>
      </c>
      <c r="G96" s="183">
        <f t="shared" si="16"/>
        <v>5.4</v>
      </c>
      <c r="H96" s="184">
        <f t="shared" si="17"/>
        <v>5.4</v>
      </c>
      <c r="I96" s="182">
        <f>IF('Indicator Data'!BN96="No data","x",ROUND(IF('Indicator Data'!BN96^2&gt;I$3,0,IF('Indicator Data'!BN96^2&lt;I$4,10,(I$3-'Indicator Data'!BN96^2)/(I$3-I$4)*10)),1))</f>
        <v>0.8</v>
      </c>
      <c r="J96" s="182">
        <f>IF(OR('Indicator Data'!BM96=0,'Indicator Data'!BM96="No data"),"x",ROUND(IF('Indicator Data'!BM96&gt;J$3,0,IF('Indicator Data'!BM96&lt;J$4,10,(J$3-'Indicator Data'!BM96)/(J$3-J$4)*10)),1))</f>
        <v>0</v>
      </c>
      <c r="K96" s="182">
        <f>IF('Indicator Data'!BO96="No data","x",ROUND(IF('Indicator Data'!BO96&gt;K$3,0,IF('Indicator Data'!BO96&lt;K$4,10,(K$3-'Indicator Data'!BO96)/(K$3-K$4)*10)),1))</f>
        <v>0</v>
      </c>
      <c r="L96" s="182">
        <f>IF('Indicator Data'!BP96="No data","x",ROUND(IF('Indicator Data'!BP96&gt;L$3,0,IF('Indicator Data'!BP96&lt;L$4,10,(L$3-'Indicator Data'!BP96)/(L$3-L$4)*10)),1))</f>
        <v>1.3</v>
      </c>
      <c r="M96" s="183">
        <f t="shared" si="18"/>
        <v>0.5</v>
      </c>
      <c r="N96" s="186">
        <f>IF('Indicator Data'!BQ96="No data","x",'Indicator Data'!BQ96/'Indicator Data'!CC96*100)</f>
        <v>52.188552188552187</v>
      </c>
      <c r="O96" s="182">
        <f t="shared" si="12"/>
        <v>4.8</v>
      </c>
      <c r="P96" s="182">
        <f>IF('Indicator Data'!BR96="No data","x",ROUND(IF('Indicator Data'!BR96&gt;P$3,0,IF('Indicator Data'!BR96&lt;P$4,10,(P$3-'Indicator Data'!BR96)/(P$3-P$4)*10)),1))</f>
        <v>0</v>
      </c>
      <c r="Q96" s="182">
        <f>IF('Indicator Data'!BS96="No data","x",ROUND(IF('Indicator Data'!BS96&gt;Q$3,0,IF('Indicator Data'!BS96&lt;Q$4,10,(Q$3-'Indicator Data'!BS96)/(Q$3-Q$4)*10)),1))</f>
        <v>0</v>
      </c>
      <c r="R96" s="183">
        <f t="shared" si="19"/>
        <v>1.6</v>
      </c>
      <c r="S96" s="182">
        <f>IF('Indicator Data'!BT96="No data","x",ROUND(IF('Indicator Data'!BT96&gt;S$3,0,IF('Indicator Data'!BT96&lt;S$4,10,(S$3-'Indicator Data'!BT96)/(S$3-S$4)*10)),1))</f>
        <v>3.6</v>
      </c>
      <c r="T96" s="187">
        <f>IF('Indicator Data'!BU96="No data","x",ROUND(IF('Indicator Data'!BU96&gt;T$3,0,IF('Indicator Data'!BU96&lt;T$4,10,(T$3-'Indicator Data'!BU96)/(T$3-T$4)*10)),1))</f>
        <v>1.4</v>
      </c>
      <c r="U96" s="187">
        <f>IF('Indicator Data'!BV96="No data","x",ROUND(IF('Indicator Data'!BV96&gt;U$3,0,IF('Indicator Data'!BV96&lt;U$4,10,(U$3-'Indicator Data'!BV96)/(U$3-U$4)*10)),1))</f>
        <v>0.8</v>
      </c>
      <c r="V96" s="187">
        <f>IF('Indicator Data'!BW96="No data","x",ROUND(IF('Indicator Data'!BW96&gt;V$3,0,IF('Indicator Data'!BW96&lt;V$4,10,(V$3-'Indicator Data'!BW96)/(V$3-V$4)*10)),1))</f>
        <v>1.4</v>
      </c>
      <c r="W96" s="182">
        <f t="shared" si="20"/>
        <v>1.2</v>
      </c>
      <c r="X96" s="182">
        <f>IF('Indicator Data'!BX96="No data","x",ROUND(IF('Indicator Data'!BX96&gt;X$3,0,IF('Indicator Data'!BX96&lt;X$4,10,(X$3-'Indicator Data'!BX96)/(X$3-X$4)*10)),1))</f>
        <v>0</v>
      </c>
      <c r="Y96" s="182">
        <f>IF('Indicator Data'!BY96="No data","x",ROUND(IF('Indicator Data'!BY96&gt;Y$3,10,IF('Indicator Data'!BY96&lt;Y$4,0,10-(Y$3-'Indicator Data'!BY96)/(Y$3-Y$4)*10)),1))</f>
        <v>0.1</v>
      </c>
      <c r="Z96" s="183">
        <f t="shared" si="13"/>
        <v>1.2</v>
      </c>
      <c r="AA96" s="184">
        <f t="shared" si="14"/>
        <v>1.1000000000000001</v>
      </c>
      <c r="AB96" s="57"/>
    </row>
    <row r="97" spans="1:28" s="2" customFormat="1">
      <c r="A97" s="110" t="str">
        <f>'Indicator Data'!A97</f>
        <v>Kyrgyzstan</v>
      </c>
      <c r="B97" s="185" t="str">
        <f>'Indicator Data'!B97</f>
        <v>KGZ</v>
      </c>
      <c r="C97" s="182">
        <f>IF('Indicator Data'!BJ97="No data","x",ROUND(IF('Indicator Data'!BJ97&gt;C$3,0,IF('Indicator Data'!BJ97&lt;C$4,10,(C$3-'Indicator Data'!BJ97)/(C$3-C$4)*10)),1))</f>
        <v>3.7</v>
      </c>
      <c r="D97" s="183">
        <f t="shared" si="15"/>
        <v>3.7</v>
      </c>
      <c r="E97" s="182">
        <f>IF('Indicator Data'!BL97="No data","x",ROUND(IF('Indicator Data'!BL97&gt;E$3,0,IF('Indicator Data'!BL97&lt;E$4,10,(E$3-'Indicator Data'!BL97)/(E$3-E$4)*10)),1))</f>
        <v>6.9</v>
      </c>
      <c r="F97" s="182">
        <f>IF('Indicator Data'!BK97="No data","x",ROUND(IF('Indicator Data'!BK97&gt;F$3,0,IF('Indicator Data'!BK97&lt;F$4,10,(F$3-'Indicator Data'!BK97)/(F$3-F$4)*10)),1))</f>
        <v>6.4</v>
      </c>
      <c r="G97" s="183">
        <f t="shared" si="16"/>
        <v>6.7</v>
      </c>
      <c r="H97" s="184">
        <f t="shared" si="17"/>
        <v>5.2</v>
      </c>
      <c r="I97" s="182">
        <f>IF('Indicator Data'!BN97="No data","x",ROUND(IF('Indicator Data'!BN97^2&gt;I$3,0,IF('Indicator Data'!BN97^2&lt;I$4,10,(I$3-'Indicator Data'!BN97^2)/(I$3-I$4)*10)),1))</f>
        <v>0.1</v>
      </c>
      <c r="J97" s="182">
        <f>IF(OR('Indicator Data'!BM97=0,'Indicator Data'!BM97="No data"),"x",ROUND(IF('Indicator Data'!BM97&gt;J$3,0,IF('Indicator Data'!BM97&lt;J$4,10,(J$3-'Indicator Data'!BM97)/(J$3-J$4)*10)),1))</f>
        <v>0</v>
      </c>
      <c r="K97" s="182">
        <f>IF('Indicator Data'!BO97="No data","x",ROUND(IF('Indicator Data'!BO97&gt;K$3,0,IF('Indicator Data'!BO97&lt;K$4,10,(K$3-'Indicator Data'!BO97)/(K$3-K$4)*10)),1))</f>
        <v>6.2</v>
      </c>
      <c r="L97" s="182">
        <f>IF('Indicator Data'!BP97="No data","x",ROUND(IF('Indicator Data'!BP97&gt;L$3,0,IF('Indicator Data'!BP97&lt;L$4,10,(L$3-'Indicator Data'!BP97)/(L$3-L$4)*10)),1))</f>
        <v>3.4</v>
      </c>
      <c r="M97" s="183">
        <f t="shared" si="18"/>
        <v>2.4</v>
      </c>
      <c r="N97" s="186">
        <f>IF('Indicator Data'!BQ97="No data","x",'Indicator Data'!BQ97/'Indicator Data'!CC97*100)</f>
        <v>19.81230448383733</v>
      </c>
      <c r="O97" s="182">
        <f t="shared" si="12"/>
        <v>8.1</v>
      </c>
      <c r="P97" s="182">
        <f>IF('Indicator Data'!BR97="No data","x",ROUND(IF('Indicator Data'!BR97&gt;P$3,0,IF('Indicator Data'!BR97&lt;P$4,10,(P$3-'Indicator Data'!BR97)/(P$3-P$4)*10)),1))</f>
        <v>0.4</v>
      </c>
      <c r="Q97" s="182">
        <f>IF('Indicator Data'!BS97="No data","x",ROUND(IF('Indicator Data'!BS97&gt;Q$3,0,IF('Indicator Data'!BS97&lt;Q$4,10,(Q$3-'Indicator Data'!BS97)/(Q$3-Q$4)*10)),1))</f>
        <v>2.5</v>
      </c>
      <c r="R97" s="183">
        <f t="shared" si="19"/>
        <v>3.7</v>
      </c>
      <c r="S97" s="182">
        <f>IF('Indicator Data'!BT97="No data","x",ROUND(IF('Indicator Data'!BT97&gt;S$3,0,IF('Indicator Data'!BT97&lt;S$4,10,(S$3-'Indicator Data'!BT97)/(S$3-S$4)*10)),1))</f>
        <v>5.3</v>
      </c>
      <c r="T97" s="187">
        <f>IF('Indicator Data'!BU97="No data","x",ROUND(IF('Indicator Data'!BU97&gt;T$3,0,IF('Indicator Data'!BU97&lt;T$4,10,(T$3-'Indicator Data'!BU97)/(T$3-T$4)*10)),1))</f>
        <v>0.7</v>
      </c>
      <c r="U97" s="187">
        <f>IF('Indicator Data'!BV97="No data","x",ROUND(IF('Indicator Data'!BV97&gt;U$3,0,IF('Indicator Data'!BV97&lt;U$4,10,(U$3-'Indicator Data'!BV97)/(U$3-U$4)*10)),1))</f>
        <v>0.2</v>
      </c>
      <c r="V97" s="187">
        <f>IF('Indicator Data'!BW97="No data","x",ROUND(IF('Indicator Data'!BW97&gt;V$3,0,IF('Indicator Data'!BW97&lt;V$4,10,(V$3-'Indicator Data'!BW97)/(V$3-V$4)*10)),1))</f>
        <v>0.5</v>
      </c>
      <c r="W97" s="182">
        <f t="shared" si="20"/>
        <v>0.46666666666666662</v>
      </c>
      <c r="X97" s="182">
        <f>IF('Indicator Data'!BX97="No data","x",ROUND(IF('Indicator Data'!BX97&gt;X$3,0,IF('Indicator Data'!BX97&lt;X$4,10,(X$3-'Indicator Data'!BX97)/(X$3-X$4)*10)),1))</f>
        <v>9.3000000000000007</v>
      </c>
      <c r="Y97" s="182">
        <f>IF('Indicator Data'!BY97="No data","x",ROUND(IF('Indicator Data'!BY97&gt;Y$3,10,IF('Indicator Data'!BY97&lt;Y$4,0,10-(Y$3-'Indicator Data'!BY97)/(Y$3-Y$4)*10)),1))</f>
        <v>0.7</v>
      </c>
      <c r="Z97" s="183">
        <f t="shared" si="13"/>
        <v>3.9</v>
      </c>
      <c r="AA97" s="184">
        <f t="shared" si="14"/>
        <v>3.3</v>
      </c>
      <c r="AB97" s="57"/>
    </row>
    <row r="98" spans="1:28" s="2" customFormat="1">
      <c r="A98" s="110" t="str">
        <f>'Indicator Data'!A98</f>
        <v>Lao PDR</v>
      </c>
      <c r="B98" s="185" t="str">
        <f>'Indicator Data'!B98</f>
        <v>LAO</v>
      </c>
      <c r="C98" s="182">
        <f>IF('Indicator Data'!BJ98="No data","x",ROUND(IF('Indicator Data'!BJ98&gt;C$3,0,IF('Indicator Data'!BJ98&lt;C$4,10,(C$3-'Indicator Data'!BJ98)/(C$3-C$4)*10)),1))</f>
        <v>6.1</v>
      </c>
      <c r="D98" s="183">
        <f t="shared" si="15"/>
        <v>6.1</v>
      </c>
      <c r="E98" s="182">
        <f>IF('Indicator Data'!BL98="No data","x",ROUND(IF('Indicator Data'!BL98&gt;E$3,0,IF('Indicator Data'!BL98&lt;E$4,10,(E$3-'Indicator Data'!BL98)/(E$3-E$4)*10)),1))</f>
        <v>7.1</v>
      </c>
      <c r="F98" s="182">
        <f>IF('Indicator Data'!BK98="No data","x",ROUND(IF('Indicator Data'!BK98&gt;F$3,0,IF('Indicator Data'!BK98&lt;F$4,10,(F$3-'Indicator Data'!BK98)/(F$3-F$4)*10)),1))</f>
        <v>6.6</v>
      </c>
      <c r="G98" s="183">
        <f t="shared" si="16"/>
        <v>6.9</v>
      </c>
      <c r="H98" s="184">
        <f t="shared" si="17"/>
        <v>6.5</v>
      </c>
      <c r="I98" s="182">
        <f>IF('Indicator Data'!BN98="No data","x",ROUND(IF('Indicator Data'!BN98^2&gt;I$3,0,IF('Indicator Data'!BN98^2&lt;I$4,10,(I$3-'Indicator Data'!BN98^2)/(I$3-I$4)*10)),1))</f>
        <v>3.1</v>
      </c>
      <c r="J98" s="182">
        <f>IF(OR('Indicator Data'!BM98=0,'Indicator Data'!BM98="No data"),"x",ROUND(IF('Indicator Data'!BM98&gt;J$3,0,IF('Indicator Data'!BM98&lt;J$4,10,(J$3-'Indicator Data'!BM98)/(J$3-J$4)*10)),1))</f>
        <v>0</v>
      </c>
      <c r="K98" s="182">
        <f>IF('Indicator Data'!BO98="No data","x",ROUND(IF('Indicator Data'!BO98&gt;K$3,0,IF('Indicator Data'!BO98&lt;K$4,10,(K$3-'Indicator Data'!BO98)/(K$3-K$4)*10)),1))</f>
        <v>7.4</v>
      </c>
      <c r="L98" s="182">
        <f>IF('Indicator Data'!BP98="No data","x",ROUND(IF('Indicator Data'!BP98&gt;L$3,0,IF('Indicator Data'!BP98&lt;L$4,10,(L$3-'Indicator Data'!BP98)/(L$3-L$4)*10)),1))</f>
        <v>7.1</v>
      </c>
      <c r="M98" s="183">
        <f t="shared" si="18"/>
        <v>4.4000000000000004</v>
      </c>
      <c r="N98" s="186">
        <f>IF('Indicator Data'!BQ98="No data","x",'Indicator Data'!BQ98/'Indicator Data'!CC98*100)</f>
        <v>10.831889081455806</v>
      </c>
      <c r="O98" s="182">
        <f t="shared" si="12"/>
        <v>9</v>
      </c>
      <c r="P98" s="182">
        <f>IF('Indicator Data'!BR98="No data","x",ROUND(IF('Indicator Data'!BR98&gt;P$3,0,IF('Indicator Data'!BR98&lt;P$4,10,(P$3-'Indicator Data'!BR98)/(P$3-P$4)*10)),1))</f>
        <v>2.8</v>
      </c>
      <c r="Q98" s="182">
        <f>IF('Indicator Data'!BS98="No data","x",ROUND(IF('Indicator Data'!BS98&gt;Q$3,0,IF('Indicator Data'!BS98&lt;Q$4,10,(Q$3-'Indicator Data'!BS98)/(Q$3-Q$4)*10)),1))</f>
        <v>3.6</v>
      </c>
      <c r="R98" s="183">
        <f t="shared" si="19"/>
        <v>5.0999999999999996</v>
      </c>
      <c r="S98" s="182">
        <f>IF('Indicator Data'!BT98="No data","x",ROUND(IF('Indicator Data'!BT98&gt;S$3,0,IF('Indicator Data'!BT98&lt;S$4,10,(S$3-'Indicator Data'!BT98)/(S$3-S$4)*10)),1))</f>
        <v>8.8000000000000007</v>
      </c>
      <c r="T98" s="187">
        <f>IF('Indicator Data'!BU98="No data","x",ROUND(IF('Indicator Data'!BU98&gt;T$3,0,IF('Indicator Data'!BU98&lt;T$4,10,(T$3-'Indicator Data'!BU98)/(T$3-T$4)*10)),1))</f>
        <v>5.3</v>
      </c>
      <c r="U98" s="187">
        <f>IF('Indicator Data'!BV98="No data","x",ROUND(IF('Indicator Data'!BV98&gt;U$3,0,IF('Indicator Data'!BV98&lt;U$4,10,(U$3-'Indicator Data'!BV98)/(U$3-U$4)*10)),1))</f>
        <v>7.1</v>
      </c>
      <c r="V98" s="187">
        <f>IF('Indicator Data'!BW98="No data","x",ROUND(IF('Indicator Data'!BW98&gt;V$3,0,IF('Indicator Data'!BW98&lt;V$4,10,(V$3-'Indicator Data'!BW98)/(V$3-V$4)*10)),1))</f>
        <v>7.3</v>
      </c>
      <c r="W98" s="182">
        <f t="shared" si="20"/>
        <v>6.5666666666666664</v>
      </c>
      <c r="X98" s="182">
        <f>IF('Indicator Data'!BX98="No data","x",ROUND(IF('Indicator Data'!BX98&gt;X$3,0,IF('Indicator Data'!BX98&lt;X$4,10,(X$3-'Indicator Data'!BX98)/(X$3-X$4)*10)),1))</f>
        <v>9.6</v>
      </c>
      <c r="Y98" s="182">
        <f>IF('Indicator Data'!BY98="No data","x",ROUND(IF('Indicator Data'!BY98&gt;Y$3,10,IF('Indicator Data'!BY98&lt;Y$4,0,10-(Y$3-'Indicator Data'!BY98)/(Y$3-Y$4)*10)),1))</f>
        <v>2.1</v>
      </c>
      <c r="Z98" s="183">
        <f t="shared" si="13"/>
        <v>6.8</v>
      </c>
      <c r="AA98" s="184">
        <f t="shared" si="14"/>
        <v>5.4</v>
      </c>
      <c r="AB98" s="57"/>
    </row>
    <row r="99" spans="1:28" s="2" customFormat="1">
      <c r="A99" s="110" t="str">
        <f>'Indicator Data'!A99</f>
        <v>Latvia</v>
      </c>
      <c r="B99" s="185" t="str">
        <f>'Indicator Data'!B99</f>
        <v>LVA</v>
      </c>
      <c r="C99" s="182" t="str">
        <f>IF('Indicator Data'!BJ99="No data","x",ROUND(IF('Indicator Data'!BJ99&gt;C$3,0,IF('Indicator Data'!BJ99&lt;C$4,10,(C$3-'Indicator Data'!BJ99)/(C$3-C$4)*10)),1))</f>
        <v>x</v>
      </c>
      <c r="D99" s="183" t="str">
        <f t="shared" si="15"/>
        <v>x</v>
      </c>
      <c r="E99" s="182">
        <f>IF('Indicator Data'!BL99="No data","x",ROUND(IF('Indicator Data'!BL99&gt;E$3,0,IF('Indicator Data'!BL99&lt;E$4,10,(E$3-'Indicator Data'!BL99)/(E$3-E$4)*10)),1))</f>
        <v>4.3</v>
      </c>
      <c r="F99" s="182">
        <f>IF('Indicator Data'!BK99="No data","x",ROUND(IF('Indicator Data'!BK99&gt;F$3,0,IF('Indicator Data'!BK99&lt;F$4,10,(F$3-'Indicator Data'!BK99)/(F$3-F$4)*10)),1))</f>
        <v>2.8</v>
      </c>
      <c r="G99" s="183">
        <f t="shared" si="16"/>
        <v>3.6</v>
      </c>
      <c r="H99" s="184">
        <f t="shared" si="17"/>
        <v>3.6</v>
      </c>
      <c r="I99" s="182">
        <f>IF('Indicator Data'!BN99="No data","x",ROUND(IF('Indicator Data'!BN99^2&gt;I$3,0,IF('Indicator Data'!BN99^2&lt;I$4,10,(I$3-'Indicator Data'!BN99^2)/(I$3-I$4)*10)),1))</f>
        <v>0</v>
      </c>
      <c r="J99" s="182">
        <f>IF(OR('Indicator Data'!BM99=0,'Indicator Data'!BM99="No data"),"x",ROUND(IF('Indicator Data'!BM99&gt;J$3,0,IF('Indicator Data'!BM99&lt;J$4,10,(J$3-'Indicator Data'!BM99)/(J$3-J$4)*10)),1))</f>
        <v>0</v>
      </c>
      <c r="K99" s="182">
        <f>IF('Indicator Data'!BO99="No data","x",ROUND(IF('Indicator Data'!BO99&gt;K$3,0,IF('Indicator Data'!BO99&lt;K$4,10,(K$3-'Indicator Data'!BO99)/(K$3-K$4)*10)),1))</f>
        <v>1.4</v>
      </c>
      <c r="L99" s="182">
        <f>IF('Indicator Data'!BP99="No data","x",ROUND(IF('Indicator Data'!BP99&gt;L$3,0,IF('Indicator Data'!BP99&lt;L$4,10,(L$3-'Indicator Data'!BP99)/(L$3-L$4)*10)),1))</f>
        <v>4.7</v>
      </c>
      <c r="M99" s="183">
        <f t="shared" si="18"/>
        <v>1.5</v>
      </c>
      <c r="N99" s="186">
        <f>IF('Indicator Data'!BQ99="No data","x",'Indicator Data'!BQ99/'Indicator Data'!CC99*100)</f>
        <v>90.032154340836016</v>
      </c>
      <c r="O99" s="182">
        <f t="shared" si="12"/>
        <v>1</v>
      </c>
      <c r="P99" s="182">
        <f>IF('Indicator Data'!BR99="No data","x",ROUND(IF('Indicator Data'!BR99&gt;P$3,0,IF('Indicator Data'!BR99&lt;P$4,10,(P$3-'Indicator Data'!BR99)/(P$3-P$4)*10)),1))</f>
        <v>0.9</v>
      </c>
      <c r="Q99" s="182">
        <f>IF('Indicator Data'!BS99="No data","x",ROUND(IF('Indicator Data'!BS99&gt;Q$3,0,IF('Indicator Data'!BS99&lt;Q$4,10,(Q$3-'Indicator Data'!BS99)/(Q$3-Q$4)*10)),1))</f>
        <v>0.3</v>
      </c>
      <c r="R99" s="183">
        <f t="shared" si="19"/>
        <v>0.7</v>
      </c>
      <c r="S99" s="182">
        <f>IF('Indicator Data'!BT99="No data","x",ROUND(IF('Indicator Data'!BT99&gt;S$3,0,IF('Indicator Data'!BT99&lt;S$4,10,(S$3-'Indicator Data'!BT99)/(S$3-S$4)*10)),1))</f>
        <v>2</v>
      </c>
      <c r="T99" s="187">
        <f>IF('Indicator Data'!BU99="No data","x",ROUND(IF('Indicator Data'!BU99&gt;T$3,0,IF('Indicator Data'!BU99&lt;T$4,10,(T$3-'Indicator Data'!BU99)/(T$3-T$4)*10)),1))</f>
        <v>0</v>
      </c>
      <c r="U99" s="187">
        <f>IF('Indicator Data'!BV99="No data","x",ROUND(IF('Indicator Data'!BV99&gt;U$3,0,IF('Indicator Data'!BV99&lt;U$4,10,(U$3-'Indicator Data'!BV99)/(U$3-U$4)*10)),1))</f>
        <v>0.5</v>
      </c>
      <c r="V99" s="187">
        <f>IF('Indicator Data'!BW99="No data","x",ROUND(IF('Indicator Data'!BW99&gt;V$3,0,IF('Indicator Data'!BW99&lt;V$4,10,(V$3-'Indicator Data'!BW99)/(V$3-V$4)*10)),1))</f>
        <v>2.5</v>
      </c>
      <c r="W99" s="182">
        <f t="shared" si="20"/>
        <v>1</v>
      </c>
      <c r="X99" s="182">
        <f>IF('Indicator Data'!BX99="No data","x",ROUND(IF('Indicator Data'!BX99&gt;X$3,0,IF('Indicator Data'!BX99&lt;X$4,10,(X$3-'Indicator Data'!BX99)/(X$3-X$4)*10)),1))</f>
        <v>3.7</v>
      </c>
      <c r="Y99" s="182">
        <f>IF('Indicator Data'!BY99="No data","x",ROUND(IF('Indicator Data'!BY99&gt;Y$3,10,IF('Indicator Data'!BY99&lt;Y$4,0,10-(Y$3-'Indicator Data'!BY99)/(Y$3-Y$4)*10)),1))</f>
        <v>0.2</v>
      </c>
      <c r="Z99" s="183">
        <f t="shared" si="13"/>
        <v>1.7</v>
      </c>
      <c r="AA99" s="184">
        <f t="shared" si="14"/>
        <v>1.3</v>
      </c>
      <c r="AB99" s="57"/>
    </row>
    <row r="100" spans="1:28" s="2" customFormat="1">
      <c r="A100" s="110" t="str">
        <f>'Indicator Data'!A100</f>
        <v>Lebanon</v>
      </c>
      <c r="B100" s="185" t="str">
        <f>'Indicator Data'!B100</f>
        <v>LBN</v>
      </c>
      <c r="C100" s="182">
        <f>IF('Indicator Data'!BJ100="No data","x",ROUND(IF('Indicator Data'!BJ100&gt;C$3,0,IF('Indicator Data'!BJ100&lt;C$4,10,(C$3-'Indicator Data'!BJ100)/(C$3-C$4)*10)),1))</f>
        <v>4.7</v>
      </c>
      <c r="D100" s="183">
        <f t="shared" si="15"/>
        <v>4.7</v>
      </c>
      <c r="E100" s="182">
        <f>IF('Indicator Data'!BL100="No data","x",ROUND(IF('Indicator Data'!BL100&gt;E$3,0,IF('Indicator Data'!BL100&lt;E$4,10,(E$3-'Indicator Data'!BL100)/(E$3-E$4)*10)),1))</f>
        <v>7.5</v>
      </c>
      <c r="F100" s="182">
        <f>IF('Indicator Data'!BK100="No data","x",ROUND(IF('Indicator Data'!BK100&gt;F$3,0,IF('Indicator Data'!BK100&lt;F$4,10,(F$3-'Indicator Data'!BK100)/(F$3-F$4)*10)),1))</f>
        <v>6.7</v>
      </c>
      <c r="G100" s="183">
        <f t="shared" si="16"/>
        <v>7.1</v>
      </c>
      <c r="H100" s="184">
        <f t="shared" si="17"/>
        <v>5.9</v>
      </c>
      <c r="I100" s="182">
        <f>IF('Indicator Data'!BN100="No data","x",ROUND(IF('Indicator Data'!BN100^2&gt;I$3,0,IF('Indicator Data'!BN100^2&lt;I$4,10,(I$3-'Indicator Data'!BN100^2)/(I$3-I$4)*10)),1))</f>
        <v>1.1000000000000001</v>
      </c>
      <c r="J100" s="182">
        <f>IF(OR('Indicator Data'!BM100=0,'Indicator Data'!BM100="No data"),"x",ROUND(IF('Indicator Data'!BM100&gt;J$3,0,IF('Indicator Data'!BM100&lt;J$4,10,(J$3-'Indicator Data'!BM100)/(J$3-J$4)*10)),1))</f>
        <v>0</v>
      </c>
      <c r="K100" s="182">
        <f>IF('Indicator Data'!BO100="No data","x",ROUND(IF('Indicator Data'!BO100&gt;K$3,0,IF('Indicator Data'!BO100&lt;K$4,10,(K$3-'Indicator Data'!BO100)/(K$3-K$4)*10)),1))</f>
        <v>2.2000000000000002</v>
      </c>
      <c r="L100" s="182">
        <f>IF('Indicator Data'!BP100="No data","x",ROUND(IF('Indicator Data'!BP100&gt;L$3,0,IF('Indicator Data'!BP100&lt;L$4,10,(L$3-'Indicator Data'!BP100)/(L$3-L$4)*10)),1))</f>
        <v>7.1</v>
      </c>
      <c r="M100" s="183">
        <f t="shared" si="18"/>
        <v>2.6</v>
      </c>
      <c r="N100" s="186">
        <f>IF('Indicator Data'!BQ100="No data","x",'Indicator Data'!BQ100/'Indicator Data'!CC100*100)</f>
        <v>107.5268817204301</v>
      </c>
      <c r="O100" s="182">
        <f t="shared" si="12"/>
        <v>0</v>
      </c>
      <c r="P100" s="182">
        <f>IF('Indicator Data'!BR100="No data","x",ROUND(IF('Indicator Data'!BR100&gt;P$3,0,IF('Indicator Data'!BR100&lt;P$4,10,(P$3-'Indicator Data'!BR100)/(P$3-P$4)*10)),1))</f>
        <v>0.2</v>
      </c>
      <c r="Q100" s="182">
        <f>IF('Indicator Data'!BS100="No data","x",ROUND(IF('Indicator Data'!BS100&gt;Q$3,0,IF('Indicator Data'!BS100&lt;Q$4,10,(Q$3-'Indicator Data'!BS100)/(Q$3-Q$4)*10)),1))</f>
        <v>1.5</v>
      </c>
      <c r="R100" s="183">
        <f t="shared" si="19"/>
        <v>0.6</v>
      </c>
      <c r="S100" s="182">
        <f>IF('Indicator Data'!BT100="No data","x",ROUND(IF('Indicator Data'!BT100&gt;S$3,0,IF('Indicator Data'!BT100&lt;S$4,10,(S$3-'Indicator Data'!BT100)/(S$3-S$4)*10)),1))</f>
        <v>4.3</v>
      </c>
      <c r="T100" s="187">
        <f>IF('Indicator Data'!BU100="No data","x",ROUND(IF('Indicator Data'!BU100&gt;T$3,0,IF('Indicator Data'!BU100&lt;T$4,10,(T$3-'Indicator Data'!BU100)/(T$3-T$4)*10)),1))</f>
        <v>2.7</v>
      </c>
      <c r="U100" s="187">
        <f>IF('Indicator Data'!BV100="No data","x",ROUND(IF('Indicator Data'!BV100&gt;U$3,0,IF('Indicator Data'!BV100&lt;U$4,10,(U$3-'Indicator Data'!BV100)/(U$3-U$4)*10)),1))</f>
        <v>6.1</v>
      </c>
      <c r="V100" s="187">
        <f>IF('Indicator Data'!BW100="No data","x",ROUND(IF('Indicator Data'!BW100&gt;V$3,0,IF('Indicator Data'!BW100&lt;V$4,10,(V$3-'Indicator Data'!BW100)/(V$3-V$4)*10)),1))</f>
        <v>2.9</v>
      </c>
      <c r="W100" s="182">
        <f t="shared" si="20"/>
        <v>3.9000000000000004</v>
      </c>
      <c r="X100" s="182">
        <f>IF('Indicator Data'!BX100="No data","x",ROUND(IF('Indicator Data'!BX100&gt;X$3,0,IF('Indicator Data'!BX100&lt;X$4,10,(X$3-'Indicator Data'!BX100)/(X$3-X$4)*10)),1))</f>
        <v>6.5</v>
      </c>
      <c r="Y100" s="182">
        <f>IF('Indicator Data'!BY100="No data","x",ROUND(IF('Indicator Data'!BY100&gt;Y$3,10,IF('Indicator Data'!BY100&lt;Y$4,0,10-(Y$3-'Indicator Data'!BY100)/(Y$3-Y$4)*10)),1))</f>
        <v>0.3</v>
      </c>
      <c r="Z100" s="183">
        <f t="shared" si="13"/>
        <v>3.8</v>
      </c>
      <c r="AA100" s="184">
        <f t="shared" si="14"/>
        <v>2.2999999999999998</v>
      </c>
      <c r="AB100" s="57"/>
    </row>
    <row r="101" spans="1:28" s="2" customFormat="1">
      <c r="A101" s="110" t="str">
        <f>'Indicator Data'!A101</f>
        <v>Lesotho</v>
      </c>
      <c r="B101" s="185" t="str">
        <f>'Indicator Data'!B101</f>
        <v>LSO</v>
      </c>
      <c r="C101" s="182">
        <f>IF('Indicator Data'!BJ101="No data","x",ROUND(IF('Indicator Data'!BJ101&gt;C$3,0,IF('Indicator Data'!BJ101&lt;C$4,10,(C$3-'Indicator Data'!BJ101)/(C$3-C$4)*10)),1))</f>
        <v>8.4</v>
      </c>
      <c r="D101" s="183">
        <f t="shared" si="15"/>
        <v>8.4</v>
      </c>
      <c r="E101" s="182">
        <f>IF('Indicator Data'!BL101="No data","x",ROUND(IF('Indicator Data'!BL101&gt;E$3,0,IF('Indicator Data'!BL101&lt;E$4,10,(E$3-'Indicator Data'!BL101)/(E$3-E$4)*10)),1))</f>
        <v>5.9</v>
      </c>
      <c r="F101" s="182">
        <f>IF('Indicator Data'!BK101="No data","x",ROUND(IF('Indicator Data'!BK101&gt;F$3,0,IF('Indicator Data'!BK101&lt;F$4,10,(F$3-'Indicator Data'!BK101)/(F$3-F$4)*10)),1))</f>
        <v>6.7</v>
      </c>
      <c r="G101" s="183">
        <f t="shared" si="16"/>
        <v>6.3</v>
      </c>
      <c r="H101" s="184">
        <f t="shared" si="17"/>
        <v>7.4</v>
      </c>
      <c r="I101" s="182">
        <f>IF('Indicator Data'!BN101="No data","x",ROUND(IF('Indicator Data'!BN101^2&gt;I$3,0,IF('Indicator Data'!BN101^2&lt;I$4,10,(I$3-'Indicator Data'!BN101^2)/(I$3-I$4)*10)),1))</f>
        <v>4.5</v>
      </c>
      <c r="J101" s="182">
        <f>IF(OR('Indicator Data'!BM101=0,'Indicator Data'!BM101="No data"),"x",ROUND(IF('Indicator Data'!BM101&gt;J$3,0,IF('Indicator Data'!BM101&lt;J$4,10,(J$3-'Indicator Data'!BM101)/(J$3-J$4)*10)),1))</f>
        <v>5.5</v>
      </c>
      <c r="K101" s="182">
        <f>IF('Indicator Data'!BO101="No data","x",ROUND(IF('Indicator Data'!BO101&gt;K$3,0,IF('Indicator Data'!BO101&lt;K$4,10,(K$3-'Indicator Data'!BO101)/(K$3-K$4)*10)),1))</f>
        <v>7</v>
      </c>
      <c r="L101" s="182">
        <f>IF('Indicator Data'!BP101="No data","x",ROUND(IF('Indicator Data'!BP101&gt;L$3,0,IF('Indicator Data'!BP101&lt;L$4,10,(L$3-'Indicator Data'!BP101)/(L$3-L$4)*10)),1))</f>
        <v>6.4</v>
      </c>
      <c r="M101" s="183">
        <f t="shared" si="18"/>
        <v>5.9</v>
      </c>
      <c r="N101" s="186">
        <f>IF('Indicator Data'!BQ101="No data","x",'Indicator Data'!BQ101/'Indicator Data'!CC101*100)</f>
        <v>18.115942028985508</v>
      </c>
      <c r="O101" s="182">
        <f t="shared" si="12"/>
        <v>8.3000000000000007</v>
      </c>
      <c r="P101" s="182">
        <f>IF('Indicator Data'!BR101="No data","x",ROUND(IF('Indicator Data'!BR101&gt;P$3,0,IF('Indicator Data'!BR101&lt;P$4,10,(P$3-'Indicator Data'!BR101)/(P$3-P$4)*10)),1))</f>
        <v>6.4</v>
      </c>
      <c r="Q101" s="182">
        <f>IF('Indicator Data'!BS101="No data","x",ROUND(IF('Indicator Data'!BS101&gt;Q$3,0,IF('Indicator Data'!BS101&lt;Q$4,10,(Q$3-'Indicator Data'!BS101)/(Q$3-Q$4)*10)),1))</f>
        <v>6.3</v>
      </c>
      <c r="R101" s="183">
        <f t="shared" si="19"/>
        <v>7</v>
      </c>
      <c r="S101" s="182" t="str">
        <f>IF('Indicator Data'!BT101="No data","x",ROUND(IF('Indicator Data'!BT101&gt;S$3,0,IF('Indicator Data'!BT101&lt;S$4,10,(S$3-'Indicator Data'!BT101)/(S$3-S$4)*10)),1))</f>
        <v>x</v>
      </c>
      <c r="T101" s="187">
        <f>IF('Indicator Data'!BU101="No data","x",ROUND(IF('Indicator Data'!BU101&gt;T$3,0,IF('Indicator Data'!BU101&lt;T$4,10,(T$3-'Indicator Data'!BU101)/(T$3-T$4)*10)),1))</f>
        <v>2</v>
      </c>
      <c r="U101" s="187">
        <f>IF('Indicator Data'!BV101="No data","x",ROUND(IF('Indicator Data'!BV101&gt;U$3,0,IF('Indicator Data'!BV101&lt;U$4,10,(U$3-'Indicator Data'!BV101)/(U$3-U$4)*10)),1))</f>
        <v>2.9</v>
      </c>
      <c r="V101" s="187">
        <f>IF('Indicator Data'!BW101="No data","x",ROUND(IF('Indicator Data'!BW101&gt;V$3,0,IF('Indicator Data'!BW101&lt;V$4,10,(V$3-'Indicator Data'!BW101)/(V$3-V$4)*10)),1))</f>
        <v>2</v>
      </c>
      <c r="W101" s="182">
        <f t="shared" si="20"/>
        <v>2.3000000000000003</v>
      </c>
      <c r="X101" s="182">
        <f>IF('Indicator Data'!BX101="No data","x",ROUND(IF('Indicator Data'!BX101&gt;X$3,0,IF('Indicator Data'!BX101&lt;X$4,10,(X$3-'Indicator Data'!BX101)/(X$3-X$4)*10)),1))</f>
        <v>9.1</v>
      </c>
      <c r="Y101" s="182">
        <f>IF('Indicator Data'!BY101="No data","x",ROUND(IF('Indicator Data'!BY101&gt;Y$3,10,IF('Indicator Data'!BY101&lt;Y$4,0,10-(Y$3-'Indicator Data'!BY101)/(Y$3-Y$4)*10)),1))</f>
        <v>6</v>
      </c>
      <c r="Z101" s="183">
        <f t="shared" si="13"/>
        <v>5.8</v>
      </c>
      <c r="AA101" s="184">
        <f t="shared" si="14"/>
        <v>6.2</v>
      </c>
      <c r="AB101" s="57"/>
    </row>
    <row r="102" spans="1:28" s="2" customFormat="1">
      <c r="A102" s="110" t="str">
        <f>'Indicator Data'!A102</f>
        <v>Liberia</v>
      </c>
      <c r="B102" s="185" t="str">
        <f>'Indicator Data'!B102</f>
        <v>LBR</v>
      </c>
      <c r="C102" s="182" t="str">
        <f>IF('Indicator Data'!BJ102="No data","x",ROUND(IF('Indicator Data'!BJ102&gt;C$3,0,IF('Indicator Data'!BJ102&lt;C$4,10,(C$3-'Indicator Data'!BJ102)/(C$3-C$4)*10)),1))</f>
        <v>x</v>
      </c>
      <c r="D102" s="183" t="str">
        <f t="shared" si="15"/>
        <v>x</v>
      </c>
      <c r="E102" s="182">
        <f>IF('Indicator Data'!BL102="No data","x",ROUND(IF('Indicator Data'!BL102&gt;E$3,0,IF('Indicator Data'!BL102&lt;E$4,10,(E$3-'Indicator Data'!BL102)/(E$3-E$4)*10)),1))</f>
        <v>7.2</v>
      </c>
      <c r="F102" s="182">
        <f>IF('Indicator Data'!BK102="No data","x",ROUND(IF('Indicator Data'!BK102&gt;F$3,0,IF('Indicator Data'!BK102&lt;F$4,10,(F$3-'Indicator Data'!BK102)/(F$3-F$4)*10)),1))</f>
        <v>7.8</v>
      </c>
      <c r="G102" s="183">
        <f t="shared" si="16"/>
        <v>7.5</v>
      </c>
      <c r="H102" s="184">
        <f t="shared" si="17"/>
        <v>7.5</v>
      </c>
      <c r="I102" s="182">
        <f>IF('Indicator Data'!BN102="No data","x",ROUND(IF('Indicator Data'!BN102^2&gt;I$3,0,IF('Indicator Data'!BN102^2&lt;I$4,10,(I$3-'Indicator Data'!BN102^2)/(I$3-I$4)*10)),1))</f>
        <v>8.4</v>
      </c>
      <c r="J102" s="182">
        <f>IF(OR('Indicator Data'!BM102=0,'Indicator Data'!BM102="No data"),"x",ROUND(IF('Indicator Data'!BM102&gt;J$3,0,IF('Indicator Data'!BM102&lt;J$4,10,(J$3-'Indicator Data'!BM102)/(J$3-J$4)*10)),1))</f>
        <v>7.2</v>
      </c>
      <c r="K102" s="182">
        <f>IF('Indicator Data'!BO102="No data","x",ROUND(IF('Indicator Data'!BO102&gt;K$3,0,IF('Indicator Data'!BO102&lt;K$4,10,(K$3-'Indicator Data'!BO102)/(K$3-K$4)*10)),1))</f>
        <v>9.1999999999999993</v>
      </c>
      <c r="L102" s="182">
        <f>IF('Indicator Data'!BP102="No data","x",ROUND(IF('Indicator Data'!BP102&gt;L$3,0,IF('Indicator Data'!BP102&lt;L$4,10,(L$3-'Indicator Data'!BP102)/(L$3-L$4)*10)),1))</f>
        <v>7.4</v>
      </c>
      <c r="M102" s="183">
        <f t="shared" si="18"/>
        <v>8.1</v>
      </c>
      <c r="N102" s="186">
        <f>IF('Indicator Data'!BQ102="No data","x",'Indicator Data'!BQ102/'Indicator Data'!CC102*100)</f>
        <v>9.0323920265780728</v>
      </c>
      <c r="O102" s="182">
        <f t="shared" ref="O102:O133" si="21">IF(N102="x","x",ROUND(IF(N102&gt;O$3,0,IF(N102&lt;O$4,10,(O$3-N102)/(O$3-O$4)*10)),1))</f>
        <v>9.1999999999999993</v>
      </c>
      <c r="P102" s="182">
        <f>IF('Indicator Data'!BR102="No data","x",ROUND(IF('Indicator Data'!BR102&gt;P$3,0,IF('Indicator Data'!BR102&lt;P$4,10,(P$3-'Indicator Data'!BR102)/(P$3-P$4)*10)),1))</f>
        <v>9.1999999999999993</v>
      </c>
      <c r="Q102" s="182">
        <f>IF('Indicator Data'!BS102="No data","x",ROUND(IF('Indicator Data'!BS102&gt;Q$3,0,IF('Indicator Data'!BS102&lt;Q$4,10,(Q$3-'Indicator Data'!BS102)/(Q$3-Q$4)*10)),1))</f>
        <v>5.4</v>
      </c>
      <c r="R102" s="183">
        <f t="shared" si="19"/>
        <v>7.9</v>
      </c>
      <c r="S102" s="182">
        <f>IF('Indicator Data'!BT102="No data","x",ROUND(IF('Indicator Data'!BT102&gt;S$3,0,IF('Indicator Data'!BT102&lt;S$4,10,(S$3-'Indicator Data'!BT102)/(S$3-S$4)*10)),1))</f>
        <v>9.9</v>
      </c>
      <c r="T102" s="187">
        <f>IF('Indicator Data'!BU102="No data","x",ROUND(IF('Indicator Data'!BU102&gt;T$3,0,IF('Indicator Data'!BU102&lt;T$4,10,(T$3-'Indicator Data'!BU102)/(T$3-T$4)*10)),1))</f>
        <v>4.2</v>
      </c>
      <c r="U102" s="187">
        <f>IF('Indicator Data'!BV102="No data","x",ROUND(IF('Indicator Data'!BV102&gt;U$3,0,IF('Indicator Data'!BV102&lt;U$4,10,(U$3-'Indicator Data'!BV102)/(U$3-U$4)*10)),1))</f>
        <v>10</v>
      </c>
      <c r="V102" s="187">
        <f>IF('Indicator Data'!BW102="No data","x",ROUND(IF('Indicator Data'!BW102&gt;V$3,0,IF('Indicator Data'!BW102&lt;V$4,10,(V$3-'Indicator Data'!BW102)/(V$3-V$4)*10)),1))</f>
        <v>4.2</v>
      </c>
      <c r="W102" s="182">
        <f t="shared" si="20"/>
        <v>6.1333333333333329</v>
      </c>
      <c r="X102" s="182">
        <f>IF('Indicator Data'!BX102="No data","x",ROUND(IF('Indicator Data'!BX102&gt;X$3,0,IF('Indicator Data'!BX102&lt;X$4,10,(X$3-'Indicator Data'!BX102)/(X$3-X$4)*10)),1))</f>
        <v>9.8000000000000007</v>
      </c>
      <c r="Y102" s="182">
        <f>IF('Indicator Data'!BY102="No data","x",ROUND(IF('Indicator Data'!BY102&gt;Y$3,10,IF('Indicator Data'!BY102&lt;Y$4,0,10-(Y$3-'Indicator Data'!BY102)/(Y$3-Y$4)*10)),1))</f>
        <v>7.3</v>
      </c>
      <c r="Z102" s="183">
        <f t="shared" ref="Z102:Z133" si="22">IF(AND(S102="x",W102="x",X102="x",Y102="x"),"x",ROUND(AVERAGE(S102,W102,X102,Y102),1))</f>
        <v>8.3000000000000007</v>
      </c>
      <c r="AA102" s="184">
        <f t="shared" ref="AA102:AA133" si="23">ROUND(AVERAGE(R102,M102,Z102),1)</f>
        <v>8.1</v>
      </c>
      <c r="AB102" s="57"/>
    </row>
    <row r="103" spans="1:28" s="2" customFormat="1">
      <c r="A103" s="110" t="str">
        <f>'Indicator Data'!A103</f>
        <v>Libya</v>
      </c>
      <c r="B103" s="185" t="str">
        <f>'Indicator Data'!B103</f>
        <v>LBY</v>
      </c>
      <c r="C103" s="182" t="str">
        <f>IF('Indicator Data'!BJ103="No data","x",ROUND(IF('Indicator Data'!BJ103&gt;C$3,0,IF('Indicator Data'!BJ103&lt;C$4,10,(C$3-'Indicator Data'!BJ103)/(C$3-C$4)*10)),1))</f>
        <v>x</v>
      </c>
      <c r="D103" s="183" t="str">
        <f t="shared" si="15"/>
        <v>x</v>
      </c>
      <c r="E103" s="182">
        <f>IF('Indicator Data'!BL103="No data","x",ROUND(IF('Indicator Data'!BL103&gt;E$3,0,IF('Indicator Data'!BL103&lt;E$4,10,(E$3-'Indicator Data'!BL103)/(E$3-E$4)*10)),1))</f>
        <v>8.3000000000000007</v>
      </c>
      <c r="F103" s="182">
        <f>IF('Indicator Data'!BK103="No data","x",ROUND(IF('Indicator Data'!BK103&gt;F$3,0,IF('Indicator Data'!BK103&lt;F$4,10,(F$3-'Indicator Data'!BK103)/(F$3-F$4)*10)),1))</f>
        <v>8.8000000000000007</v>
      </c>
      <c r="G103" s="183">
        <f t="shared" si="16"/>
        <v>8.6</v>
      </c>
      <c r="H103" s="184">
        <f t="shared" si="17"/>
        <v>8.6</v>
      </c>
      <c r="I103" s="182" t="str">
        <f>IF('Indicator Data'!BN103="No data","x",ROUND(IF('Indicator Data'!BN103^2&gt;I$3,0,IF('Indicator Data'!BN103^2&lt;I$4,10,(I$3-'Indicator Data'!BN103^2)/(I$3-I$4)*10)),1))</f>
        <v>x</v>
      </c>
      <c r="J103" s="182">
        <f>IF(OR('Indicator Data'!BM103=0,'Indicator Data'!BM103="No data"),"x",ROUND(IF('Indicator Data'!BM103&gt;J$3,0,IF('Indicator Data'!BM103&lt;J$4,10,(J$3-'Indicator Data'!BM103)/(J$3-J$4)*10)),1))</f>
        <v>3.1</v>
      </c>
      <c r="K103" s="182">
        <f>IF('Indicator Data'!BO103="No data","x",ROUND(IF('Indicator Data'!BO103&gt;K$3,0,IF('Indicator Data'!BO103&lt;K$4,10,(K$3-'Indicator Data'!BO103)/(K$3-K$4)*10)),1))</f>
        <v>7.8</v>
      </c>
      <c r="L103" s="182">
        <f>IF('Indicator Data'!BP103="No data","x",ROUND(IF('Indicator Data'!BP103&gt;L$3,0,IF('Indicator Data'!BP103&lt;L$4,10,(L$3-'Indicator Data'!BP103)/(L$3-L$4)*10)),1))</f>
        <v>5.6</v>
      </c>
      <c r="M103" s="183">
        <f t="shared" si="18"/>
        <v>5.5</v>
      </c>
      <c r="N103" s="186">
        <f>IF('Indicator Data'!BQ103="No data","x",'Indicator Data'!BQ103/'Indicator Data'!CC103*100)</f>
        <v>3.5236482262409496</v>
      </c>
      <c r="O103" s="182">
        <f t="shared" si="21"/>
        <v>9.6999999999999993</v>
      </c>
      <c r="P103" s="182">
        <f>IF('Indicator Data'!BR103="No data","x",ROUND(IF('Indicator Data'!BR103&gt;P$3,0,IF('Indicator Data'!BR103&lt;P$4,10,(P$3-'Indicator Data'!BR103)/(P$3-P$4)*10)),1))</f>
        <v>0</v>
      </c>
      <c r="Q103" s="182">
        <f>IF('Indicator Data'!BS103="No data","x",ROUND(IF('Indicator Data'!BS103&gt;Q$3,0,IF('Indicator Data'!BS103&lt;Q$4,10,(Q$3-'Indicator Data'!BS103)/(Q$3-Q$4)*10)),1))</f>
        <v>0.3</v>
      </c>
      <c r="R103" s="183">
        <f t="shared" si="19"/>
        <v>3.3</v>
      </c>
      <c r="S103" s="182">
        <f>IF('Indicator Data'!BT103="No data","x",ROUND(IF('Indicator Data'!BT103&gt;S$3,0,IF('Indicator Data'!BT103&lt;S$4,10,(S$3-'Indicator Data'!BT103)/(S$3-S$4)*10)),1))</f>
        <v>4.5999999999999996</v>
      </c>
      <c r="T103" s="187">
        <f>IF('Indicator Data'!BU103="No data","x",ROUND(IF('Indicator Data'!BU103&gt;T$3,0,IF('Indicator Data'!BU103&lt;T$4,10,(T$3-'Indicator Data'!BU103)/(T$3-T$4)*10)),1))</f>
        <v>4.4000000000000004</v>
      </c>
      <c r="U103" s="187">
        <f>IF('Indicator Data'!BV103="No data","x",ROUND(IF('Indicator Data'!BV103&gt;U$3,0,IF('Indicator Data'!BV103&lt;U$4,10,(U$3-'Indicator Data'!BV103)/(U$3-U$4)*10)),1))</f>
        <v>4.5999999999999996</v>
      </c>
      <c r="V103" s="187">
        <f>IF('Indicator Data'!BW103="No data","x",ROUND(IF('Indicator Data'!BW103&gt;V$3,0,IF('Indicator Data'!BW103&lt;V$4,10,(V$3-'Indicator Data'!BW103)/(V$3-V$4)*10)),1))</f>
        <v>4.4000000000000004</v>
      </c>
      <c r="W103" s="182">
        <f t="shared" si="20"/>
        <v>4.4666666666666668</v>
      </c>
      <c r="X103" s="182" t="str">
        <f>IF('Indicator Data'!BX103="No data","x",ROUND(IF('Indicator Data'!BX103&gt;X$3,0,IF('Indicator Data'!BX103&lt;X$4,10,(X$3-'Indicator Data'!BX103)/(X$3-X$4)*10)),1))</f>
        <v>x</v>
      </c>
      <c r="Y103" s="182">
        <f>IF('Indicator Data'!BY103="No data","x",ROUND(IF('Indicator Data'!BY103&gt;Y$3,10,IF('Indicator Data'!BY103&lt;Y$4,0,10-(Y$3-'Indicator Data'!BY103)/(Y$3-Y$4)*10)),1))</f>
        <v>0.8</v>
      </c>
      <c r="Z103" s="183">
        <f t="shared" si="22"/>
        <v>3.3</v>
      </c>
      <c r="AA103" s="184">
        <f t="shared" si="23"/>
        <v>4</v>
      </c>
      <c r="AB103" s="57"/>
    </row>
    <row r="104" spans="1:28" s="2" customFormat="1">
      <c r="A104" s="110" t="str">
        <f>'Indicator Data'!A104</f>
        <v>Liechtenstein</v>
      </c>
      <c r="B104" s="185" t="str">
        <f>'Indicator Data'!B104</f>
        <v>LIE</v>
      </c>
      <c r="C104" s="182" t="str">
        <f>IF('Indicator Data'!BJ104="No data","x",ROUND(IF('Indicator Data'!BJ104&gt;C$3,0,IF('Indicator Data'!BJ104&lt;C$4,10,(C$3-'Indicator Data'!BJ104)/(C$3-C$4)*10)),1))</f>
        <v>x</v>
      </c>
      <c r="D104" s="183" t="str">
        <f t="shared" si="15"/>
        <v>x</v>
      </c>
      <c r="E104" s="182" t="str">
        <f>IF('Indicator Data'!BL104="No data","x",ROUND(IF('Indicator Data'!BL104&gt;E$3,0,IF('Indicator Data'!BL104&lt;E$4,10,(E$3-'Indicator Data'!BL104)/(E$3-E$4)*10)),1))</f>
        <v>x</v>
      </c>
      <c r="F104" s="182">
        <f>IF('Indicator Data'!BK104="No data","x",ROUND(IF('Indicator Data'!BK104&gt;F$3,0,IF('Indicator Data'!BK104&lt;F$4,10,(F$3-'Indicator Data'!BK104)/(F$3-F$4)*10)),1))</f>
        <v>1.6</v>
      </c>
      <c r="G104" s="183">
        <f t="shared" si="16"/>
        <v>1.6</v>
      </c>
      <c r="H104" s="184">
        <f t="shared" si="17"/>
        <v>1.6</v>
      </c>
      <c r="I104" s="182" t="str">
        <f>IF('Indicator Data'!BN104="No data","x",ROUND(IF('Indicator Data'!BN104^2&gt;I$3,0,IF('Indicator Data'!BN104^2&lt;I$4,10,(I$3-'Indicator Data'!BN104^2)/(I$3-I$4)*10)),1))</f>
        <v>x</v>
      </c>
      <c r="J104" s="182">
        <f>IF(OR('Indicator Data'!BM104=0,'Indicator Data'!BM104="No data"),"x",ROUND(IF('Indicator Data'!BM104&gt;J$3,0,IF('Indicator Data'!BM104&lt;J$4,10,(J$3-'Indicator Data'!BM104)/(J$3-J$4)*10)),1))</f>
        <v>0</v>
      </c>
      <c r="K104" s="182">
        <f>IF('Indicator Data'!BO104="No data","x",ROUND(IF('Indicator Data'!BO104&gt;K$3,0,IF('Indicator Data'!BO104&lt;K$4,10,(K$3-'Indicator Data'!BO104)/(K$3-K$4)*10)),1))</f>
        <v>0</v>
      </c>
      <c r="L104" s="182">
        <f>IF('Indicator Data'!BP104="No data","x",ROUND(IF('Indicator Data'!BP104&gt;L$3,0,IF('Indicator Data'!BP104&lt;L$4,10,(L$3-'Indicator Data'!BP104)/(L$3-L$4)*10)),1))</f>
        <v>3.8</v>
      </c>
      <c r="M104" s="183">
        <f t="shared" si="18"/>
        <v>1.3</v>
      </c>
      <c r="N104" s="186">
        <f>IF('Indicator Data'!BQ104="No data","x",'Indicator Data'!BQ104/'Indicator Data'!CC104*100)</f>
        <v>687.5</v>
      </c>
      <c r="O104" s="182">
        <f t="shared" si="21"/>
        <v>0</v>
      </c>
      <c r="P104" s="182">
        <f>IF('Indicator Data'!BR104="No data","x",ROUND(IF('Indicator Data'!BR104&gt;P$3,0,IF('Indicator Data'!BR104&lt;P$4,10,(P$3-'Indicator Data'!BR104)/(P$3-P$4)*10)),1))</f>
        <v>0</v>
      </c>
      <c r="Q104" s="182">
        <f>IF('Indicator Data'!BS104="No data","x",ROUND(IF('Indicator Data'!BS104&gt;Q$3,0,IF('Indicator Data'!BS104&lt;Q$4,10,(Q$3-'Indicator Data'!BS104)/(Q$3-Q$4)*10)),1))</f>
        <v>0</v>
      </c>
      <c r="R104" s="183">
        <f t="shared" si="19"/>
        <v>0</v>
      </c>
      <c r="S104" s="182" t="str">
        <f>IF('Indicator Data'!BT104="No data","x",ROUND(IF('Indicator Data'!BT104&gt;S$3,0,IF('Indicator Data'!BT104&lt;S$4,10,(S$3-'Indicator Data'!BT104)/(S$3-S$4)*10)),1))</f>
        <v>x</v>
      </c>
      <c r="T104" s="187" t="str">
        <f>IF('Indicator Data'!BU104="No data","x",ROUND(IF('Indicator Data'!BU104&gt;T$3,0,IF('Indicator Data'!BU104&lt;T$4,10,(T$3-'Indicator Data'!BU104)/(T$3-T$4)*10)),1))</f>
        <v>x</v>
      </c>
      <c r="U104" s="187" t="str">
        <f>IF('Indicator Data'!BV104="No data","x",ROUND(IF('Indicator Data'!BV104&gt;U$3,0,IF('Indicator Data'!BV104&lt;U$4,10,(U$3-'Indicator Data'!BV104)/(U$3-U$4)*10)),1))</f>
        <v>x</v>
      </c>
      <c r="V104" s="187" t="str">
        <f>IF('Indicator Data'!BW104="No data","x",ROUND(IF('Indicator Data'!BW104&gt;V$3,0,IF('Indicator Data'!BW104&lt;V$4,10,(V$3-'Indicator Data'!BW104)/(V$3-V$4)*10)),1))</f>
        <v>x</v>
      </c>
      <c r="W104" s="182" t="str">
        <f t="shared" si="20"/>
        <v>x</v>
      </c>
      <c r="X104" s="182" t="str">
        <f>IF('Indicator Data'!BX104="No data","x",ROUND(IF('Indicator Data'!BX104&gt;X$3,0,IF('Indicator Data'!BX104&lt;X$4,10,(X$3-'Indicator Data'!BX104)/(X$3-X$4)*10)),1))</f>
        <v>x</v>
      </c>
      <c r="Y104" s="182" t="str">
        <f>IF('Indicator Data'!BY104="No data","x",ROUND(IF('Indicator Data'!BY104&gt;Y$3,10,IF('Indicator Data'!BY104&lt;Y$4,0,10-(Y$3-'Indicator Data'!BY104)/(Y$3-Y$4)*10)),1))</f>
        <v>x</v>
      </c>
      <c r="Z104" s="183" t="str">
        <f t="shared" si="22"/>
        <v>x</v>
      </c>
      <c r="AA104" s="184">
        <f t="shared" si="23"/>
        <v>0.7</v>
      </c>
      <c r="AB104" s="57"/>
    </row>
    <row r="105" spans="1:28" s="2" customFormat="1">
      <c r="A105" s="110" t="str">
        <f>'Indicator Data'!A105</f>
        <v>Lithuania</v>
      </c>
      <c r="B105" s="185" t="str">
        <f>'Indicator Data'!B105</f>
        <v>LTU</v>
      </c>
      <c r="C105" s="182" t="str">
        <f>IF('Indicator Data'!BJ105="No data","x",ROUND(IF('Indicator Data'!BJ105&gt;C$3,0,IF('Indicator Data'!BJ105&lt;C$4,10,(C$3-'Indicator Data'!BJ105)/(C$3-C$4)*10)),1))</f>
        <v>x</v>
      </c>
      <c r="D105" s="183" t="str">
        <f t="shared" si="15"/>
        <v>x</v>
      </c>
      <c r="E105" s="182">
        <f>IF('Indicator Data'!BL105="No data","x",ROUND(IF('Indicator Data'!BL105&gt;E$3,0,IF('Indicator Data'!BL105&lt;E$4,10,(E$3-'Indicator Data'!BL105)/(E$3-E$4)*10)),1))</f>
        <v>4</v>
      </c>
      <c r="F105" s="182">
        <f>IF('Indicator Data'!BK105="No data","x",ROUND(IF('Indicator Data'!BK105&gt;F$3,0,IF('Indicator Data'!BK105&lt;F$4,10,(F$3-'Indicator Data'!BK105)/(F$3-F$4)*10)),1))</f>
        <v>2.9</v>
      </c>
      <c r="G105" s="183">
        <f t="shared" si="16"/>
        <v>3.5</v>
      </c>
      <c r="H105" s="184">
        <f t="shared" si="17"/>
        <v>3.5</v>
      </c>
      <c r="I105" s="182">
        <f>IF('Indicator Data'!BN105="No data","x",ROUND(IF('Indicator Data'!BN105^2&gt;I$3,0,IF('Indicator Data'!BN105^2&lt;I$4,10,(I$3-'Indicator Data'!BN105^2)/(I$3-I$4)*10)),1))</f>
        <v>0</v>
      </c>
      <c r="J105" s="182">
        <f>IF(OR('Indicator Data'!BM105=0,'Indicator Data'!BM105="No data"),"x",ROUND(IF('Indicator Data'!BM105&gt;J$3,0,IF('Indicator Data'!BM105&lt;J$4,10,(J$3-'Indicator Data'!BM105)/(J$3-J$4)*10)),1))</f>
        <v>0</v>
      </c>
      <c r="K105" s="182">
        <f>IF('Indicator Data'!BO105="No data","x",ROUND(IF('Indicator Data'!BO105&gt;K$3,0,IF('Indicator Data'!BO105&lt;K$4,10,(K$3-'Indicator Data'!BO105)/(K$3-K$4)*10)),1))</f>
        <v>1.8</v>
      </c>
      <c r="L105" s="182">
        <f>IF('Indicator Data'!BP105="No data","x",ROUND(IF('Indicator Data'!BP105&gt;L$3,0,IF('Indicator Data'!BP105&lt;L$4,10,(L$3-'Indicator Data'!BP105)/(L$3-L$4)*10)),1))</f>
        <v>1.6</v>
      </c>
      <c r="M105" s="183">
        <f t="shared" si="18"/>
        <v>0.9</v>
      </c>
      <c r="N105" s="186">
        <f>IF('Indicator Data'!BQ105="No data","x",'Indicator Data'!BQ105/'Indicator Data'!CC105*100)</f>
        <v>140.40910106264158</v>
      </c>
      <c r="O105" s="182">
        <f t="shared" si="21"/>
        <v>0</v>
      </c>
      <c r="P105" s="182">
        <f>IF('Indicator Data'!BR105="No data","x",ROUND(IF('Indicator Data'!BR105&gt;P$3,0,IF('Indicator Data'!BR105&lt;P$4,10,(P$3-'Indicator Data'!BR105)/(P$3-P$4)*10)),1))</f>
        <v>0.7</v>
      </c>
      <c r="Q105" s="182">
        <f>IF('Indicator Data'!BS105="No data","x",ROUND(IF('Indicator Data'!BS105&gt;Q$3,0,IF('Indicator Data'!BS105&lt;Q$4,10,(Q$3-'Indicator Data'!BS105)/(Q$3-Q$4)*10)),1))</f>
        <v>0.5</v>
      </c>
      <c r="R105" s="183">
        <f t="shared" si="19"/>
        <v>0.4</v>
      </c>
      <c r="S105" s="182">
        <f>IF('Indicator Data'!BT105="No data","x",ROUND(IF('Indicator Data'!BT105&gt;S$3,0,IF('Indicator Data'!BT105&lt;S$4,10,(S$3-'Indicator Data'!BT105)/(S$3-S$4)*10)),1))</f>
        <v>0</v>
      </c>
      <c r="T105" s="187">
        <f>IF('Indicator Data'!BU105="No data","x",ROUND(IF('Indicator Data'!BU105&gt;T$3,0,IF('Indicator Data'!BU105&lt;T$4,10,(T$3-'Indicator Data'!BU105)/(T$3-T$4)*10)),1))</f>
        <v>1.2</v>
      </c>
      <c r="U105" s="187">
        <f>IF('Indicator Data'!BV105="No data","x",ROUND(IF('Indicator Data'!BV105&gt;U$3,0,IF('Indicator Data'!BV105&lt;U$4,10,(U$3-'Indicator Data'!BV105)/(U$3-U$4)*10)),1))</f>
        <v>1</v>
      </c>
      <c r="V105" s="187">
        <f>IF('Indicator Data'!BW105="No data","x",ROUND(IF('Indicator Data'!BW105&gt;V$3,0,IF('Indicator Data'!BW105&lt;V$4,10,(V$3-'Indicator Data'!BW105)/(V$3-V$4)*10)),1))</f>
        <v>3.4</v>
      </c>
      <c r="W105" s="182">
        <f t="shared" si="20"/>
        <v>1.8666666666666665</v>
      </c>
      <c r="X105" s="182">
        <f>IF('Indicator Data'!BX105="No data","x",ROUND(IF('Indicator Data'!BX105&gt;X$3,0,IF('Indicator Data'!BX105&lt;X$4,10,(X$3-'Indicator Data'!BX105)/(X$3-X$4)*10)),1))</f>
        <v>2.2999999999999998</v>
      </c>
      <c r="Y105" s="182">
        <f>IF('Indicator Data'!BY105="No data","x",ROUND(IF('Indicator Data'!BY105&gt;Y$3,10,IF('Indicator Data'!BY105&lt;Y$4,0,10-(Y$3-'Indicator Data'!BY105)/(Y$3-Y$4)*10)),1))</f>
        <v>0.1</v>
      </c>
      <c r="Z105" s="183">
        <f t="shared" si="22"/>
        <v>1.1000000000000001</v>
      </c>
      <c r="AA105" s="184">
        <f t="shared" si="23"/>
        <v>0.8</v>
      </c>
      <c r="AB105" s="57"/>
    </row>
    <row r="106" spans="1:28" s="2" customFormat="1">
      <c r="A106" s="110" t="str">
        <f>'Indicator Data'!A106</f>
        <v>Luxembourg</v>
      </c>
      <c r="B106" s="185" t="str">
        <f>'Indicator Data'!B106</f>
        <v>LUX</v>
      </c>
      <c r="C106" s="182" t="str">
        <f>IF('Indicator Data'!BJ106="No data","x",ROUND(IF('Indicator Data'!BJ106&gt;C$3,0,IF('Indicator Data'!BJ106&lt;C$4,10,(C$3-'Indicator Data'!BJ106)/(C$3-C$4)*10)),1))</f>
        <v>x</v>
      </c>
      <c r="D106" s="183" t="str">
        <f t="shared" si="15"/>
        <v>x</v>
      </c>
      <c r="E106" s="182">
        <f>IF('Indicator Data'!BL106="No data","x",ROUND(IF('Indicator Data'!BL106&gt;E$3,0,IF('Indicator Data'!BL106&lt;E$4,10,(E$3-'Indicator Data'!BL106)/(E$3-E$4)*10)),1))</f>
        <v>2</v>
      </c>
      <c r="F106" s="182">
        <f>IF('Indicator Data'!BK106="No data","x",ROUND(IF('Indicator Data'!BK106&gt;F$3,0,IF('Indicator Data'!BK106&lt;F$4,10,(F$3-'Indicator Data'!BK106)/(F$3-F$4)*10)),1))</f>
        <v>1.5</v>
      </c>
      <c r="G106" s="183">
        <f t="shared" si="16"/>
        <v>1.8</v>
      </c>
      <c r="H106" s="184">
        <f t="shared" si="17"/>
        <v>1.8</v>
      </c>
      <c r="I106" s="182" t="str">
        <f>IF('Indicator Data'!BN106="No data","x",ROUND(IF('Indicator Data'!BN106^2&gt;I$3,0,IF('Indicator Data'!BN106^2&lt;I$4,10,(I$3-'Indicator Data'!BN106^2)/(I$3-I$4)*10)),1))</f>
        <v>x</v>
      </c>
      <c r="J106" s="182">
        <f>IF(OR('Indicator Data'!BM106=0,'Indicator Data'!BM106="No data"),"x",ROUND(IF('Indicator Data'!BM106&gt;J$3,0,IF('Indicator Data'!BM106&lt;J$4,10,(J$3-'Indicator Data'!BM106)/(J$3-J$4)*10)),1))</f>
        <v>0</v>
      </c>
      <c r="K106" s="182">
        <f>IF('Indicator Data'!BO106="No data","x",ROUND(IF('Indicator Data'!BO106&gt;K$3,0,IF('Indicator Data'!BO106&lt;K$4,10,(K$3-'Indicator Data'!BO106)/(K$3-K$4)*10)),1))</f>
        <v>0.3</v>
      </c>
      <c r="L106" s="182">
        <f>IF('Indicator Data'!BP106="No data","x",ROUND(IF('Indicator Data'!BP106&gt;L$3,0,IF('Indicator Data'!BP106&lt;L$4,10,(L$3-'Indicator Data'!BP106)/(L$3-L$4)*10)),1))</f>
        <v>3.3</v>
      </c>
      <c r="M106" s="183">
        <f t="shared" si="18"/>
        <v>1.2</v>
      </c>
      <c r="N106" s="186">
        <f>IF('Indicator Data'!BQ106="No data","x",'Indicator Data'!BQ106/'Indicator Data'!CC106*100)</f>
        <v>540.54054054054052</v>
      </c>
      <c r="O106" s="182">
        <f t="shared" si="21"/>
        <v>0</v>
      </c>
      <c r="P106" s="182">
        <f>IF('Indicator Data'!BR106="No data","x",ROUND(IF('Indicator Data'!BR106&gt;P$3,0,IF('Indicator Data'!BR106&lt;P$4,10,(P$3-'Indicator Data'!BR106)/(P$3-P$4)*10)),1))</f>
        <v>0.3</v>
      </c>
      <c r="Q106" s="182">
        <f>IF('Indicator Data'!BS106="No data","x",ROUND(IF('Indicator Data'!BS106&gt;Q$3,0,IF('Indicator Data'!BS106&lt;Q$4,10,(Q$3-'Indicator Data'!BS106)/(Q$3-Q$4)*10)),1))</f>
        <v>0</v>
      </c>
      <c r="R106" s="183">
        <f t="shared" si="19"/>
        <v>0.1</v>
      </c>
      <c r="S106" s="182">
        <f>IF('Indicator Data'!BT106="No data","x",ROUND(IF('Indicator Data'!BT106&gt;S$3,0,IF('Indicator Data'!BT106&lt;S$4,10,(S$3-'Indicator Data'!BT106)/(S$3-S$4)*10)),1))</f>
        <v>2.4</v>
      </c>
      <c r="T106" s="187">
        <f>IF('Indicator Data'!BU106="No data","x",ROUND(IF('Indicator Data'!BU106&gt;T$3,0,IF('Indicator Data'!BU106&lt;T$4,10,(T$3-'Indicator Data'!BU106)/(T$3-T$4)*10)),1))</f>
        <v>0</v>
      </c>
      <c r="U106" s="187">
        <f>IF('Indicator Data'!BV106="No data","x",ROUND(IF('Indicator Data'!BV106&gt;U$3,0,IF('Indicator Data'!BV106&lt;U$4,10,(U$3-'Indicator Data'!BV106)/(U$3-U$4)*10)),1))</f>
        <v>1.5</v>
      </c>
      <c r="V106" s="187">
        <f>IF('Indicator Data'!BW106="No data","x",ROUND(IF('Indicator Data'!BW106&gt;V$3,0,IF('Indicator Data'!BW106&lt;V$4,10,(V$3-'Indicator Data'!BW106)/(V$3-V$4)*10)),1))</f>
        <v>0.5</v>
      </c>
      <c r="W106" s="182">
        <f t="shared" si="20"/>
        <v>0.66666666666666663</v>
      </c>
      <c r="X106" s="182">
        <f>IF('Indicator Data'!BX106="No data","x",ROUND(IF('Indicator Data'!BX106&gt;X$3,0,IF('Indicator Data'!BX106&lt;X$4,10,(X$3-'Indicator Data'!BX106)/(X$3-X$4)*10)),1))</f>
        <v>0</v>
      </c>
      <c r="Y106" s="182">
        <f>IF('Indicator Data'!BY106="No data","x",ROUND(IF('Indicator Data'!BY106&gt;Y$3,10,IF('Indicator Data'!BY106&lt;Y$4,0,10-(Y$3-'Indicator Data'!BY106)/(Y$3-Y$4)*10)),1))</f>
        <v>0.1</v>
      </c>
      <c r="Z106" s="183">
        <f t="shared" si="22"/>
        <v>0.8</v>
      </c>
      <c r="AA106" s="184">
        <f t="shared" si="23"/>
        <v>0.7</v>
      </c>
      <c r="AB106" s="57"/>
    </row>
    <row r="107" spans="1:28" s="2" customFormat="1">
      <c r="A107" s="110" t="str">
        <f>'Indicator Data'!A107</f>
        <v>Madagascar</v>
      </c>
      <c r="B107" s="185" t="str">
        <f>'Indicator Data'!B107</f>
        <v>MDG</v>
      </c>
      <c r="C107" s="182">
        <f>IF('Indicator Data'!BJ107="No data","x",ROUND(IF('Indicator Data'!BJ107&gt;C$3,0,IF('Indicator Data'!BJ107&lt;C$4,10,(C$3-'Indicator Data'!BJ107)/(C$3-C$4)*10)),1))</f>
        <v>4.7</v>
      </c>
      <c r="D107" s="183">
        <f t="shared" si="15"/>
        <v>4.7</v>
      </c>
      <c r="E107" s="182">
        <f>IF('Indicator Data'!BL107="No data","x",ROUND(IF('Indicator Data'!BL107&gt;E$3,0,IF('Indicator Data'!BL107&lt;E$4,10,(E$3-'Indicator Data'!BL107)/(E$3-E$4)*10)),1))</f>
        <v>7.5</v>
      </c>
      <c r="F107" s="182">
        <f>IF('Indicator Data'!BK107="No data","x",ROUND(IF('Indicator Data'!BK107&gt;F$3,0,IF('Indicator Data'!BK107&lt;F$4,10,(F$3-'Indicator Data'!BK107)/(F$3-F$4)*10)),1))</f>
        <v>7.3</v>
      </c>
      <c r="G107" s="183">
        <f t="shared" si="16"/>
        <v>7.4</v>
      </c>
      <c r="H107" s="184">
        <f t="shared" si="17"/>
        <v>6.1</v>
      </c>
      <c r="I107" s="182">
        <f>IF('Indicator Data'!BN107="No data","x",ROUND(IF('Indicator Data'!BN107^2&gt;I$3,0,IF('Indicator Data'!BN107^2&lt;I$4,10,(I$3-'Indicator Data'!BN107^2)/(I$3-I$4)*10)),1))</f>
        <v>4.8</v>
      </c>
      <c r="J107" s="182">
        <f>IF(OR('Indicator Data'!BM107=0,'Indicator Data'!BM107="No data"),"x",ROUND(IF('Indicator Data'!BM107&gt;J$3,0,IF('Indicator Data'!BM107&lt;J$4,10,(J$3-'Indicator Data'!BM107)/(J$3-J$4)*10)),1))</f>
        <v>7.3</v>
      </c>
      <c r="K107" s="182">
        <f>IF('Indicator Data'!BO107="No data","x",ROUND(IF('Indicator Data'!BO107&gt;K$3,0,IF('Indicator Data'!BO107&lt;K$4,10,(K$3-'Indicator Data'!BO107)/(K$3-K$4)*10)),1))</f>
        <v>9.5</v>
      </c>
      <c r="L107" s="182">
        <f>IF('Indicator Data'!BP107="No data","x",ROUND(IF('Indicator Data'!BP107&gt;L$3,0,IF('Indicator Data'!BP107&lt;L$4,10,(L$3-'Indicator Data'!BP107)/(L$3-L$4)*10)),1))</f>
        <v>8.1999999999999993</v>
      </c>
      <c r="M107" s="183">
        <f t="shared" si="18"/>
        <v>7.5</v>
      </c>
      <c r="N107" s="186">
        <f>IF('Indicator Data'!BQ107="No data","x",'Indicator Data'!BQ107/'Indicator Data'!CC107*100)</f>
        <v>7.9100319840423703</v>
      </c>
      <c r="O107" s="182">
        <f t="shared" si="21"/>
        <v>9.3000000000000007</v>
      </c>
      <c r="P107" s="182">
        <f>IF('Indicator Data'!BR107="No data","x",ROUND(IF('Indicator Data'!BR107&gt;P$3,0,IF('Indicator Data'!BR107&lt;P$4,10,(P$3-'Indicator Data'!BR107)/(P$3-P$4)*10)),1))</f>
        <v>9.9</v>
      </c>
      <c r="Q107" s="182">
        <f>IF('Indicator Data'!BS107="No data","x",ROUND(IF('Indicator Data'!BS107&gt;Q$3,0,IF('Indicator Data'!BS107&lt;Q$4,10,(Q$3-'Indicator Data'!BS107)/(Q$3-Q$4)*10)),1))</f>
        <v>9.1</v>
      </c>
      <c r="R107" s="183">
        <f t="shared" si="19"/>
        <v>9.4</v>
      </c>
      <c r="S107" s="182">
        <f>IF('Indicator Data'!BT107="No data","x",ROUND(IF('Indicator Data'!BT107&gt;S$3,0,IF('Indicator Data'!BT107&lt;S$4,10,(S$3-'Indicator Data'!BT107)/(S$3-S$4)*10)),1))</f>
        <v>9.5</v>
      </c>
      <c r="T107" s="187">
        <f>IF('Indicator Data'!BU107="No data","x",ROUND(IF('Indicator Data'!BU107&gt;T$3,0,IF('Indicator Data'!BU107&lt;T$4,10,(T$3-'Indicator Data'!BU107)/(T$3-T$4)*10)),1))</f>
        <v>3.4</v>
      </c>
      <c r="U107" s="187" t="str">
        <f>IF('Indicator Data'!BV107="No data","x",ROUND(IF('Indicator Data'!BV107&gt;U$3,0,IF('Indicator Data'!BV107&lt;U$4,10,(U$3-'Indicator Data'!BV107)/(U$3-U$4)*10)),1))</f>
        <v>x</v>
      </c>
      <c r="V107" s="187">
        <f>IF('Indicator Data'!BW107="No data","x",ROUND(IF('Indicator Data'!BW107&gt;V$3,0,IF('Indicator Data'!BW107&lt;V$4,10,(V$3-'Indicator Data'!BW107)/(V$3-V$4)*10)),1))</f>
        <v>3.4</v>
      </c>
      <c r="W107" s="182">
        <f t="shared" si="20"/>
        <v>3.4</v>
      </c>
      <c r="X107" s="182">
        <f>IF('Indicator Data'!BX107="No data","x",ROUND(IF('Indicator Data'!BX107&gt;X$3,0,IF('Indicator Data'!BX107&lt;X$4,10,(X$3-'Indicator Data'!BX107)/(X$3-X$4)*10)),1))</f>
        <v>9.9</v>
      </c>
      <c r="Y107" s="182">
        <f>IF('Indicator Data'!BY107="No data","x",ROUND(IF('Indicator Data'!BY107&gt;Y$3,10,IF('Indicator Data'!BY107&lt;Y$4,0,10-(Y$3-'Indicator Data'!BY107)/(Y$3-Y$4)*10)),1))</f>
        <v>3.7</v>
      </c>
      <c r="Z107" s="183">
        <f t="shared" si="22"/>
        <v>6.6</v>
      </c>
      <c r="AA107" s="184">
        <f t="shared" si="23"/>
        <v>7.8</v>
      </c>
      <c r="AB107" s="57"/>
    </row>
    <row r="108" spans="1:28" s="2" customFormat="1">
      <c r="A108" s="110" t="str">
        <f>'Indicator Data'!A108</f>
        <v>Malawi</v>
      </c>
      <c r="B108" s="185" t="str">
        <f>'Indicator Data'!B108</f>
        <v>MWI</v>
      </c>
      <c r="C108" s="182">
        <f>IF('Indicator Data'!BJ108="No data","x",ROUND(IF('Indicator Data'!BJ108&gt;C$3,0,IF('Indicator Data'!BJ108&lt;C$4,10,(C$3-'Indicator Data'!BJ108)/(C$3-C$4)*10)),1))</f>
        <v>4</v>
      </c>
      <c r="D108" s="183">
        <f t="shared" si="15"/>
        <v>4</v>
      </c>
      <c r="E108" s="182">
        <f>IF('Indicator Data'!BL108="No data","x",ROUND(IF('Indicator Data'!BL108&gt;E$3,0,IF('Indicator Data'!BL108&lt;E$4,10,(E$3-'Indicator Data'!BL108)/(E$3-E$4)*10)),1))</f>
        <v>7</v>
      </c>
      <c r="F108" s="182">
        <f>IF('Indicator Data'!BK108="No data","x",ROUND(IF('Indicator Data'!BK108&gt;F$3,0,IF('Indicator Data'!BK108&lt;F$4,10,(F$3-'Indicator Data'!BK108)/(F$3-F$4)*10)),1))</f>
        <v>6.5</v>
      </c>
      <c r="G108" s="183">
        <f t="shared" si="16"/>
        <v>6.8</v>
      </c>
      <c r="H108" s="184">
        <f t="shared" si="17"/>
        <v>5.4</v>
      </c>
      <c r="I108" s="182">
        <f>IF('Indicator Data'!BN108="No data","x",ROUND(IF('Indicator Data'!BN108^2&gt;I$3,0,IF('Indicator Data'!BN108^2&lt;I$4,10,(I$3-'Indicator Data'!BN108^2)/(I$3-I$4)*10)),1))</f>
        <v>6.7</v>
      </c>
      <c r="J108" s="182">
        <f>IF(OR('Indicator Data'!BM108=0,'Indicator Data'!BM108="No data"),"x",ROUND(IF('Indicator Data'!BM108&gt;J$3,0,IF('Indicator Data'!BM108&lt;J$4,10,(J$3-'Indicator Data'!BM108)/(J$3-J$4)*10)),1))</f>
        <v>8.9</v>
      </c>
      <c r="K108" s="182">
        <f>IF('Indicator Data'!BO108="No data","x",ROUND(IF('Indicator Data'!BO108&gt;K$3,0,IF('Indicator Data'!BO108&lt;K$4,10,(K$3-'Indicator Data'!BO108)/(K$3-K$4)*10)),1))</f>
        <v>8.6</v>
      </c>
      <c r="L108" s="182">
        <f>IF('Indicator Data'!BP108="No data","x",ROUND(IF('Indicator Data'!BP108&gt;L$3,0,IF('Indicator Data'!BP108&lt;L$4,10,(L$3-'Indicator Data'!BP108)/(L$3-L$4)*10)),1))</f>
        <v>7.8</v>
      </c>
      <c r="M108" s="183">
        <f t="shared" si="18"/>
        <v>8</v>
      </c>
      <c r="N108" s="186">
        <f>IF('Indicator Data'!BQ108="No data","x",'Indicator Data'!BQ108/'Indicator Data'!CC108*100)</f>
        <v>19.092066185829445</v>
      </c>
      <c r="O108" s="182">
        <f t="shared" si="21"/>
        <v>8.1999999999999993</v>
      </c>
      <c r="P108" s="182">
        <f>IF('Indicator Data'!BR108="No data","x",ROUND(IF('Indicator Data'!BR108&gt;P$3,0,IF('Indicator Data'!BR108&lt;P$4,10,(P$3-'Indicator Data'!BR108)/(P$3-P$4)*10)),1))</f>
        <v>8.1999999999999993</v>
      </c>
      <c r="Q108" s="182">
        <f>IF('Indicator Data'!BS108="No data","x",ROUND(IF('Indicator Data'!BS108&gt;Q$3,0,IF('Indicator Data'!BS108&lt;Q$4,10,(Q$3-'Indicator Data'!BS108)/(Q$3-Q$4)*10)),1))</f>
        <v>6.2</v>
      </c>
      <c r="R108" s="183">
        <f t="shared" si="19"/>
        <v>7.5</v>
      </c>
      <c r="S108" s="182">
        <f>IF('Indicator Data'!BT108="No data","x",ROUND(IF('Indicator Data'!BT108&gt;S$3,0,IF('Indicator Data'!BT108&lt;S$4,10,(S$3-'Indicator Data'!BT108)/(S$3-S$4)*10)),1))</f>
        <v>10</v>
      </c>
      <c r="T108" s="187">
        <f>IF('Indicator Data'!BU108="No data","x",ROUND(IF('Indicator Data'!BU108&gt;T$3,0,IF('Indicator Data'!BU108&lt;T$4,10,(T$3-'Indicator Data'!BU108)/(T$3-T$4)*10)),1))</f>
        <v>0.7</v>
      </c>
      <c r="U108" s="187">
        <f>IF('Indicator Data'!BV108="No data","x",ROUND(IF('Indicator Data'!BV108&gt;U$3,0,IF('Indicator Data'!BV108&lt;U$4,10,(U$3-'Indicator Data'!BV108)/(U$3-U$4)*10)),1))</f>
        <v>4.0999999999999996</v>
      </c>
      <c r="V108" s="187">
        <f>IF('Indicator Data'!BW108="No data","x",ROUND(IF('Indicator Data'!BW108&gt;V$3,0,IF('Indicator Data'!BW108&lt;V$4,10,(V$3-'Indicator Data'!BW108)/(V$3-V$4)*10)),1))</f>
        <v>0.7</v>
      </c>
      <c r="W108" s="182">
        <f t="shared" si="20"/>
        <v>1.8333333333333333</v>
      </c>
      <c r="X108" s="182">
        <f>IF('Indicator Data'!BX108="No data","x",ROUND(IF('Indicator Data'!BX108&gt;X$3,0,IF('Indicator Data'!BX108&lt;X$4,10,(X$3-'Indicator Data'!BX108)/(X$3-X$4)*10)),1))</f>
        <v>9.8000000000000007</v>
      </c>
      <c r="Y108" s="182">
        <f>IF('Indicator Data'!BY108="No data","x",ROUND(IF('Indicator Data'!BY108&gt;Y$3,10,IF('Indicator Data'!BY108&lt;Y$4,0,10-(Y$3-'Indicator Data'!BY108)/(Y$3-Y$4)*10)),1))</f>
        <v>3.9</v>
      </c>
      <c r="Z108" s="183">
        <f t="shared" si="22"/>
        <v>6.4</v>
      </c>
      <c r="AA108" s="184">
        <f t="shared" si="23"/>
        <v>7.3</v>
      </c>
      <c r="AB108" s="57"/>
    </row>
    <row r="109" spans="1:28" s="2" customFormat="1">
      <c r="A109" s="110" t="str">
        <f>'Indicator Data'!A109</f>
        <v>Malaysia</v>
      </c>
      <c r="B109" s="185" t="str">
        <f>'Indicator Data'!B109</f>
        <v>MYS</v>
      </c>
      <c r="C109" s="182">
        <f>IF('Indicator Data'!BJ109="No data","x",ROUND(IF('Indicator Data'!BJ109&gt;C$3,0,IF('Indicator Data'!BJ109&lt;C$4,10,(C$3-'Indicator Data'!BJ109)/(C$3-C$4)*10)),1))</f>
        <v>2.6</v>
      </c>
      <c r="D109" s="183">
        <f t="shared" si="15"/>
        <v>2.6</v>
      </c>
      <c r="E109" s="182">
        <f>IF('Indicator Data'!BL109="No data","x",ROUND(IF('Indicator Data'!BL109&gt;E$3,0,IF('Indicator Data'!BL109&lt;E$4,10,(E$3-'Indicator Data'!BL109)/(E$3-E$4)*10)),1))</f>
        <v>4.9000000000000004</v>
      </c>
      <c r="F109" s="182">
        <f>IF('Indicator Data'!BK109="No data","x",ROUND(IF('Indicator Data'!BK109&gt;F$3,0,IF('Indicator Data'!BK109&lt;F$4,10,(F$3-'Indicator Data'!BK109)/(F$3-F$4)*10)),1))</f>
        <v>3</v>
      </c>
      <c r="G109" s="183">
        <f t="shared" si="16"/>
        <v>4</v>
      </c>
      <c r="H109" s="184">
        <f t="shared" si="17"/>
        <v>3.3</v>
      </c>
      <c r="I109" s="182">
        <f>IF('Indicator Data'!BN109="No data","x",ROUND(IF('Indicator Data'!BN109^2&gt;I$3,0,IF('Indicator Data'!BN109^2&lt;I$4,10,(I$3-'Indicator Data'!BN109^2)/(I$3-I$4)*10)),1))</f>
        <v>1.1000000000000001</v>
      </c>
      <c r="J109" s="182">
        <f>IF(OR('Indicator Data'!BM109=0,'Indicator Data'!BM109="No data"),"x",ROUND(IF('Indicator Data'!BM109&gt;J$3,0,IF('Indicator Data'!BM109&lt;J$4,10,(J$3-'Indicator Data'!BM109)/(J$3-J$4)*10)),1))</f>
        <v>0</v>
      </c>
      <c r="K109" s="182">
        <f>IF('Indicator Data'!BO109="No data","x",ROUND(IF('Indicator Data'!BO109&gt;K$3,0,IF('Indicator Data'!BO109&lt;K$4,10,(K$3-'Indicator Data'!BO109)/(K$3-K$4)*10)),1))</f>
        <v>1.6</v>
      </c>
      <c r="L109" s="182">
        <f>IF('Indicator Data'!BP109="No data","x",ROUND(IF('Indicator Data'!BP109&gt;L$3,0,IF('Indicator Data'!BP109&lt;L$4,10,(L$3-'Indicator Data'!BP109)/(L$3-L$4)*10)),1))</f>
        <v>3.1</v>
      </c>
      <c r="M109" s="183">
        <f t="shared" si="18"/>
        <v>1.5</v>
      </c>
      <c r="N109" s="186">
        <f>IF('Indicator Data'!BQ109="No data","x",'Indicator Data'!BQ109/'Indicator Data'!CC109*100)</f>
        <v>21.001369654542685</v>
      </c>
      <c r="O109" s="182">
        <f t="shared" si="21"/>
        <v>8</v>
      </c>
      <c r="P109" s="182">
        <f>IF('Indicator Data'!BR109="No data","x",ROUND(IF('Indicator Data'!BR109&gt;P$3,0,IF('Indicator Data'!BR109&lt;P$4,10,(P$3-'Indicator Data'!BR109)/(P$3-P$4)*10)),1))</f>
        <v>0</v>
      </c>
      <c r="Q109" s="182">
        <f>IF('Indicator Data'!BS109="No data","x",ROUND(IF('Indicator Data'!BS109&gt;Q$3,0,IF('Indicator Data'!BS109&lt;Q$4,10,(Q$3-'Indicator Data'!BS109)/(Q$3-Q$4)*10)),1))</f>
        <v>0.7</v>
      </c>
      <c r="R109" s="183">
        <f t="shared" si="19"/>
        <v>2.9</v>
      </c>
      <c r="S109" s="182">
        <f>IF('Indicator Data'!BT109="No data","x",ROUND(IF('Indicator Data'!BT109&gt;S$3,0,IF('Indicator Data'!BT109&lt;S$4,10,(S$3-'Indicator Data'!BT109)/(S$3-S$4)*10)),1))</f>
        <v>6.2</v>
      </c>
      <c r="T109" s="187">
        <f>IF('Indicator Data'!BU109="No data","x",ROUND(IF('Indicator Data'!BU109&gt;T$3,0,IF('Indicator Data'!BU109&lt;T$4,10,(T$3-'Indicator Data'!BU109)/(T$3-T$4)*10)),1))</f>
        <v>0.2</v>
      </c>
      <c r="U109" s="187">
        <f>IF('Indicator Data'!BV109="No data","x",ROUND(IF('Indicator Data'!BV109&gt;U$3,0,IF('Indicator Data'!BV109&lt;U$4,10,(U$3-'Indicator Data'!BV109)/(U$3-U$4)*10)),1))</f>
        <v>2</v>
      </c>
      <c r="V109" s="187" t="str">
        <f>IF('Indicator Data'!BW109="No data","x",ROUND(IF('Indicator Data'!BW109&gt;V$3,0,IF('Indicator Data'!BW109&lt;V$4,10,(V$3-'Indicator Data'!BW109)/(V$3-V$4)*10)),1))</f>
        <v>x</v>
      </c>
      <c r="W109" s="182">
        <f t="shared" si="20"/>
        <v>1.1000000000000001</v>
      </c>
      <c r="X109" s="182">
        <f>IF('Indicator Data'!BX109="No data","x",ROUND(IF('Indicator Data'!BX109&gt;X$3,0,IF('Indicator Data'!BX109&lt;X$4,10,(X$3-'Indicator Data'!BX109)/(X$3-X$4)*10)),1))</f>
        <v>6.1</v>
      </c>
      <c r="Y109" s="182">
        <f>IF('Indicator Data'!BY109="No data","x",ROUND(IF('Indicator Data'!BY109&gt;Y$3,10,IF('Indicator Data'!BY109&lt;Y$4,0,10-(Y$3-'Indicator Data'!BY109)/(Y$3-Y$4)*10)),1))</f>
        <v>0.3</v>
      </c>
      <c r="Z109" s="183">
        <f t="shared" si="22"/>
        <v>3.4</v>
      </c>
      <c r="AA109" s="184">
        <f t="shared" si="23"/>
        <v>2.6</v>
      </c>
      <c r="AB109" s="57"/>
    </row>
    <row r="110" spans="1:28" s="2" customFormat="1">
      <c r="A110" s="110" t="str">
        <f>'Indicator Data'!A110</f>
        <v>Maldives</v>
      </c>
      <c r="B110" s="185" t="str">
        <f>'Indicator Data'!B110</f>
        <v>MDV</v>
      </c>
      <c r="C110" s="182">
        <f>IF('Indicator Data'!BJ110="No data","x",ROUND(IF('Indicator Data'!BJ110&gt;C$3,0,IF('Indicator Data'!BJ110&lt;C$4,10,(C$3-'Indicator Data'!BJ110)/(C$3-C$4)*10)),1))</f>
        <v>5.8</v>
      </c>
      <c r="D110" s="183">
        <f t="shared" si="15"/>
        <v>5.8</v>
      </c>
      <c r="E110" s="182">
        <f>IF('Indicator Data'!BL110="No data","x",ROUND(IF('Indicator Data'!BL110&gt;E$3,0,IF('Indicator Data'!BL110&lt;E$4,10,(E$3-'Indicator Data'!BL110)/(E$3-E$4)*10)),1))</f>
        <v>5.7</v>
      </c>
      <c r="F110" s="182">
        <f>IF('Indicator Data'!BK110="No data","x",ROUND(IF('Indicator Data'!BK110&gt;F$3,0,IF('Indicator Data'!BK110&lt;F$4,10,(F$3-'Indicator Data'!BK110)/(F$3-F$4)*10)),1))</f>
        <v>5.4</v>
      </c>
      <c r="G110" s="183">
        <f t="shared" si="16"/>
        <v>5.6</v>
      </c>
      <c r="H110" s="184">
        <f t="shared" si="17"/>
        <v>5.7</v>
      </c>
      <c r="I110" s="182">
        <f>IF('Indicator Data'!BN110="No data","x",ROUND(IF('Indicator Data'!BN110^2&gt;I$3,0,IF('Indicator Data'!BN110^2&lt;I$4,10,(I$3-'Indicator Data'!BN110^2)/(I$3-I$4)*10)),1))</f>
        <v>0.5</v>
      </c>
      <c r="J110" s="182">
        <f>IF(OR('Indicator Data'!BM110=0,'Indicator Data'!BM110="No data"),"x",ROUND(IF('Indicator Data'!BM110&gt;J$3,0,IF('Indicator Data'!BM110&lt;J$4,10,(J$3-'Indicator Data'!BM110)/(J$3-J$4)*10)),1))</f>
        <v>0</v>
      </c>
      <c r="K110" s="182">
        <f>IF('Indicator Data'!BO110="No data","x",ROUND(IF('Indicator Data'!BO110&gt;K$3,0,IF('Indicator Data'!BO110&lt;K$4,10,(K$3-'Indicator Data'!BO110)/(K$3-K$4)*10)),1))</f>
        <v>3.7</v>
      </c>
      <c r="L110" s="182">
        <f>IF('Indicator Data'!BP110="No data","x",ROUND(IF('Indicator Data'!BP110&gt;L$3,0,IF('Indicator Data'!BP110&lt;L$4,10,(L$3-'Indicator Data'!BP110)/(L$3-L$4)*10)),1))</f>
        <v>2.2999999999999998</v>
      </c>
      <c r="M110" s="183">
        <f t="shared" si="18"/>
        <v>1.6</v>
      </c>
      <c r="N110" s="186">
        <f>IF('Indicator Data'!BQ110="No data","x",'Indicator Data'!BQ110/'Indicator Data'!CC110*100)</f>
        <v>226.66666666666666</v>
      </c>
      <c r="O110" s="182">
        <f t="shared" si="21"/>
        <v>0</v>
      </c>
      <c r="P110" s="182">
        <f>IF('Indicator Data'!BR110="No data","x",ROUND(IF('Indicator Data'!BR110&gt;P$3,0,IF('Indicator Data'!BR110&lt;P$4,10,(P$3-'Indicator Data'!BR110)/(P$3-P$4)*10)),1))</f>
        <v>0.1</v>
      </c>
      <c r="Q110" s="182">
        <f>IF('Indicator Data'!BS110="No data","x",ROUND(IF('Indicator Data'!BS110&gt;Q$3,0,IF('Indicator Data'!BS110&lt;Q$4,10,(Q$3-'Indicator Data'!BS110)/(Q$3-Q$4)*10)),1))</f>
        <v>0.1</v>
      </c>
      <c r="R110" s="183">
        <f t="shared" si="19"/>
        <v>0.1</v>
      </c>
      <c r="S110" s="182">
        <f>IF('Indicator Data'!BT110="No data","x",ROUND(IF('Indicator Data'!BT110&gt;S$3,0,IF('Indicator Data'!BT110&lt;S$4,10,(S$3-'Indicator Data'!BT110)/(S$3-S$4)*10)),1))</f>
        <v>7.4</v>
      </c>
      <c r="T110" s="187">
        <f>IF('Indicator Data'!BU110="No data","x",ROUND(IF('Indicator Data'!BU110&gt;T$3,0,IF('Indicator Data'!BU110&lt;T$4,10,(T$3-'Indicator Data'!BU110)/(T$3-T$4)*10)),1))</f>
        <v>0</v>
      </c>
      <c r="U110" s="187">
        <f>IF('Indicator Data'!BV110="No data","x",ROUND(IF('Indicator Data'!BV110&gt;U$3,0,IF('Indicator Data'!BV110&lt;U$4,10,(U$3-'Indicator Data'!BV110)/(U$3-U$4)*10)),1))</f>
        <v>0</v>
      </c>
      <c r="V110" s="187" t="str">
        <f>IF('Indicator Data'!BW110="No data","x",ROUND(IF('Indicator Data'!BW110&gt;V$3,0,IF('Indicator Data'!BW110&lt;V$4,10,(V$3-'Indicator Data'!BW110)/(V$3-V$4)*10)),1))</f>
        <v>x</v>
      </c>
      <c r="W110" s="182">
        <f t="shared" si="20"/>
        <v>0</v>
      </c>
      <c r="X110" s="182">
        <f>IF('Indicator Data'!BX110="No data","x",ROUND(IF('Indicator Data'!BX110&gt;X$3,0,IF('Indicator Data'!BX110&lt;X$4,10,(X$3-'Indicator Data'!BX110)/(X$3-X$4)*10)),1))</f>
        <v>5.3</v>
      </c>
      <c r="Y110" s="182">
        <f>IF('Indicator Data'!BY110="No data","x",ROUND(IF('Indicator Data'!BY110&gt;Y$3,10,IF('Indicator Data'!BY110&lt;Y$4,0,10-(Y$3-'Indicator Data'!BY110)/(Y$3-Y$4)*10)),1))</f>
        <v>0.6</v>
      </c>
      <c r="Z110" s="183">
        <f t="shared" si="22"/>
        <v>3.3</v>
      </c>
      <c r="AA110" s="184">
        <f t="shared" si="23"/>
        <v>1.7</v>
      </c>
      <c r="AB110" s="57"/>
    </row>
    <row r="111" spans="1:28" s="2" customFormat="1">
      <c r="A111" s="110" t="str">
        <f>'Indicator Data'!A111</f>
        <v>Mali</v>
      </c>
      <c r="B111" s="185" t="str">
        <f>'Indicator Data'!B111</f>
        <v>MLI</v>
      </c>
      <c r="C111" s="182">
        <f>IF('Indicator Data'!BJ111="No data","x",ROUND(IF('Indicator Data'!BJ111&gt;C$3,0,IF('Indicator Data'!BJ111&lt;C$4,10,(C$3-'Indicator Data'!BJ111)/(C$3-C$4)*10)),1))</f>
        <v>4.9000000000000004</v>
      </c>
      <c r="D111" s="183">
        <f t="shared" si="15"/>
        <v>4.9000000000000004</v>
      </c>
      <c r="E111" s="182">
        <f>IF('Indicator Data'!BL111="No data","x",ROUND(IF('Indicator Data'!BL111&gt;E$3,0,IF('Indicator Data'!BL111&lt;E$4,10,(E$3-'Indicator Data'!BL111)/(E$3-E$4)*10)),1))</f>
        <v>7</v>
      </c>
      <c r="F111" s="182">
        <f>IF('Indicator Data'!BK111="No data","x",ROUND(IF('Indicator Data'!BK111&gt;F$3,0,IF('Indicator Data'!BK111&lt;F$4,10,(F$3-'Indicator Data'!BK111)/(F$3-F$4)*10)),1))</f>
        <v>7.1</v>
      </c>
      <c r="G111" s="183">
        <f t="shared" si="16"/>
        <v>7.1</v>
      </c>
      <c r="H111" s="184">
        <f t="shared" si="17"/>
        <v>6</v>
      </c>
      <c r="I111" s="182">
        <f>IF('Indicator Data'!BN111="No data","x",ROUND(IF('Indicator Data'!BN111^2&gt;I$3,0,IF('Indicator Data'!BN111^2&lt;I$4,10,(I$3-'Indicator Data'!BN111^2)/(I$3-I$4)*10)),1))</f>
        <v>9.6</v>
      </c>
      <c r="J111" s="182">
        <f>IF(OR('Indicator Data'!BM111=0,'Indicator Data'!BM111="No data"),"x",ROUND(IF('Indicator Data'!BM111&gt;J$3,0,IF('Indicator Data'!BM111&lt;J$4,10,(J$3-'Indicator Data'!BM111)/(J$3-J$4)*10)),1))</f>
        <v>5.2</v>
      </c>
      <c r="K111" s="182">
        <f>IF('Indicator Data'!BO111="No data","x",ROUND(IF('Indicator Data'!BO111&gt;K$3,0,IF('Indicator Data'!BO111&lt;K$4,10,(K$3-'Indicator Data'!BO111)/(K$3-K$4)*10)),1))</f>
        <v>8.6999999999999993</v>
      </c>
      <c r="L111" s="182">
        <f>IF('Indicator Data'!BP111="No data","x",ROUND(IF('Indicator Data'!BP111&gt;L$3,0,IF('Indicator Data'!BP111&lt;L$4,10,(L$3-'Indicator Data'!BP111)/(L$3-L$4)*10)),1))</f>
        <v>4.3</v>
      </c>
      <c r="M111" s="183">
        <f t="shared" si="18"/>
        <v>7</v>
      </c>
      <c r="N111" s="186">
        <f>IF('Indicator Data'!BQ111="No data","x",'Indicator Data'!BQ111/'Indicator Data'!CC111*100)</f>
        <v>9.0149894688532122</v>
      </c>
      <c r="O111" s="182">
        <f t="shared" si="21"/>
        <v>9.1999999999999993</v>
      </c>
      <c r="P111" s="182">
        <f>IF('Indicator Data'!BR111="No data","x",ROUND(IF('Indicator Data'!BR111&gt;P$3,0,IF('Indicator Data'!BR111&lt;P$4,10,(P$3-'Indicator Data'!BR111)/(P$3-P$4)*10)),1))</f>
        <v>6.7</v>
      </c>
      <c r="Q111" s="182">
        <f>IF('Indicator Data'!BS111="No data","x",ROUND(IF('Indicator Data'!BS111&gt;Q$3,0,IF('Indicator Data'!BS111&lt;Q$4,10,(Q$3-'Indicator Data'!BS111)/(Q$3-Q$4)*10)),1))</f>
        <v>4.3</v>
      </c>
      <c r="R111" s="183">
        <f t="shared" si="19"/>
        <v>6.7</v>
      </c>
      <c r="S111" s="182">
        <f>IF('Indicator Data'!BT111="No data","x",ROUND(IF('Indicator Data'!BT111&gt;S$3,0,IF('Indicator Data'!BT111&lt;S$4,10,(S$3-'Indicator Data'!BT111)/(S$3-S$4)*10)),1))</f>
        <v>9.6999999999999993</v>
      </c>
      <c r="T111" s="187">
        <f>IF('Indicator Data'!BU111="No data","x",ROUND(IF('Indicator Data'!BU111&gt;T$3,0,IF('Indicator Data'!BU111&lt;T$4,10,(T$3-'Indicator Data'!BU111)/(T$3-T$4)*10)),1))</f>
        <v>3.7</v>
      </c>
      <c r="U111" s="187">
        <f>IF('Indicator Data'!BV111="No data","x",ROUND(IF('Indicator Data'!BV111&gt;U$3,0,IF('Indicator Data'!BV111&lt;U$4,10,(U$3-'Indicator Data'!BV111)/(U$3-U$4)*10)),1))</f>
        <v>10</v>
      </c>
      <c r="V111" s="187">
        <f>IF('Indicator Data'!BW111="No data","x",ROUND(IF('Indicator Data'!BW111&gt;V$3,0,IF('Indicator Data'!BW111&lt;V$4,10,(V$3-'Indicator Data'!BW111)/(V$3-V$4)*10)),1))</f>
        <v>4.2</v>
      </c>
      <c r="W111" s="182">
        <f t="shared" si="20"/>
        <v>5.9666666666666659</v>
      </c>
      <c r="X111" s="182">
        <f>IF('Indicator Data'!BX111="No data","x",ROUND(IF('Indicator Data'!BX111&gt;X$3,0,IF('Indicator Data'!BX111&lt;X$4,10,(X$3-'Indicator Data'!BX111)/(X$3-X$4)*10)),1))</f>
        <v>9.9</v>
      </c>
      <c r="Y111" s="182">
        <f>IF('Indicator Data'!BY111="No data","x",ROUND(IF('Indicator Data'!BY111&gt;Y$3,10,IF('Indicator Data'!BY111&lt;Y$4,0,10-(Y$3-'Indicator Data'!BY111)/(Y$3-Y$4)*10)),1))</f>
        <v>6.2</v>
      </c>
      <c r="Z111" s="183">
        <f t="shared" si="22"/>
        <v>7.9</v>
      </c>
      <c r="AA111" s="184">
        <f t="shared" si="23"/>
        <v>7.2</v>
      </c>
      <c r="AB111" s="57"/>
    </row>
    <row r="112" spans="1:28" s="2" customFormat="1">
      <c r="A112" s="110" t="str">
        <f>'Indicator Data'!A112</f>
        <v>Malta</v>
      </c>
      <c r="B112" s="185" t="str">
        <f>'Indicator Data'!B112</f>
        <v>MLT</v>
      </c>
      <c r="C112" s="182" t="str">
        <f>IF('Indicator Data'!BJ112="No data","x",ROUND(IF('Indicator Data'!BJ112&gt;C$3,0,IF('Indicator Data'!BJ112&lt;C$4,10,(C$3-'Indicator Data'!BJ112)/(C$3-C$4)*10)),1))</f>
        <v>x</v>
      </c>
      <c r="D112" s="183" t="str">
        <f t="shared" si="15"/>
        <v>x</v>
      </c>
      <c r="E112" s="182">
        <f>IF('Indicator Data'!BL112="No data","x",ROUND(IF('Indicator Data'!BL112&gt;E$3,0,IF('Indicator Data'!BL112&lt;E$4,10,(E$3-'Indicator Data'!BL112)/(E$3-E$4)*10)),1))</f>
        <v>4.7</v>
      </c>
      <c r="F112" s="182">
        <f>IF('Indicator Data'!BK112="No data","x",ROUND(IF('Indicator Data'!BK112&gt;F$3,0,IF('Indicator Data'!BK112&lt;F$4,10,(F$3-'Indicator Data'!BK112)/(F$3-F$4)*10)),1))</f>
        <v>3.3</v>
      </c>
      <c r="G112" s="183">
        <f t="shared" si="16"/>
        <v>4</v>
      </c>
      <c r="H112" s="184">
        <f t="shared" si="17"/>
        <v>4</v>
      </c>
      <c r="I112" s="182">
        <f>IF('Indicator Data'!BN112="No data","x",ROUND(IF('Indicator Data'!BN112^2&gt;I$3,0,IF('Indicator Data'!BN112^2&lt;I$4,10,(I$3-'Indicator Data'!BN112^2)/(I$3-I$4)*10)),1))</f>
        <v>1.2</v>
      </c>
      <c r="J112" s="182">
        <f>IF(OR('Indicator Data'!BM112=0,'Indicator Data'!BM112="No data"),"x",ROUND(IF('Indicator Data'!BM112&gt;J$3,0,IF('Indicator Data'!BM112&lt;J$4,10,(J$3-'Indicator Data'!BM112)/(J$3-J$4)*10)),1))</f>
        <v>0</v>
      </c>
      <c r="K112" s="182">
        <f>IF('Indicator Data'!BO112="No data","x",ROUND(IF('Indicator Data'!BO112&gt;K$3,0,IF('Indicator Data'!BO112&lt;K$4,10,(K$3-'Indicator Data'!BO112)/(K$3-K$4)*10)),1))</f>
        <v>1.4</v>
      </c>
      <c r="L112" s="182">
        <f>IF('Indicator Data'!BP112="No data","x",ROUND(IF('Indicator Data'!BP112&gt;L$3,0,IF('Indicator Data'!BP112&lt;L$4,10,(L$3-'Indicator Data'!BP112)/(L$3-L$4)*10)),1))</f>
        <v>2.9</v>
      </c>
      <c r="M112" s="183">
        <f t="shared" si="18"/>
        <v>1.4</v>
      </c>
      <c r="N112" s="186">
        <f>IF('Indicator Data'!BQ112="No data","x",'Indicator Data'!BQ112/'Indicator Data'!CC112*100)</f>
        <v>843.75</v>
      </c>
      <c r="O112" s="182">
        <f t="shared" si="21"/>
        <v>0</v>
      </c>
      <c r="P112" s="182">
        <f>IF('Indicator Data'!BR112="No data","x",ROUND(IF('Indicator Data'!BR112&gt;P$3,0,IF('Indicator Data'!BR112&lt;P$4,10,(P$3-'Indicator Data'!BR112)/(P$3-P$4)*10)),1))</f>
        <v>0</v>
      </c>
      <c r="Q112" s="182">
        <f>IF('Indicator Data'!BS112="No data","x",ROUND(IF('Indicator Data'!BS112&gt;Q$3,0,IF('Indicator Data'!BS112&lt;Q$4,10,(Q$3-'Indicator Data'!BS112)/(Q$3-Q$4)*10)),1))</f>
        <v>0</v>
      </c>
      <c r="R112" s="183">
        <f t="shared" si="19"/>
        <v>0</v>
      </c>
      <c r="S112" s="182">
        <f>IF('Indicator Data'!BT112="No data","x",ROUND(IF('Indicator Data'!BT112&gt;S$3,0,IF('Indicator Data'!BT112&lt;S$4,10,(S$3-'Indicator Data'!BT112)/(S$3-S$4)*10)),1))</f>
        <v>0.4</v>
      </c>
      <c r="T112" s="187">
        <f>IF('Indicator Data'!BU112="No data","x",ROUND(IF('Indicator Data'!BU112&gt;T$3,0,IF('Indicator Data'!BU112&lt;T$4,10,(T$3-'Indicator Data'!BU112)/(T$3-T$4)*10)),1))</f>
        <v>0.2</v>
      </c>
      <c r="U112" s="187">
        <f>IF('Indicator Data'!BV112="No data","x",ROUND(IF('Indicator Data'!BV112&gt;U$3,0,IF('Indicator Data'!BV112&lt;U$4,10,(U$3-'Indicator Data'!BV112)/(U$3-U$4)*10)),1))</f>
        <v>0.7</v>
      </c>
      <c r="V112" s="187" t="str">
        <f>IF('Indicator Data'!BW112="No data","x",ROUND(IF('Indicator Data'!BW112&gt;V$3,0,IF('Indicator Data'!BW112&lt;V$4,10,(V$3-'Indicator Data'!BW112)/(V$3-V$4)*10)),1))</f>
        <v>x</v>
      </c>
      <c r="W112" s="182">
        <f t="shared" si="20"/>
        <v>0.44999999999999996</v>
      </c>
      <c r="X112" s="182">
        <f>IF('Indicator Data'!BX112="No data","x",ROUND(IF('Indicator Data'!BX112&gt;X$3,0,IF('Indicator Data'!BX112&lt;X$4,10,(X$3-'Indicator Data'!BX112)/(X$3-X$4)*10)),1))</f>
        <v>0</v>
      </c>
      <c r="Y112" s="182">
        <f>IF('Indicator Data'!BY112="No data","x",ROUND(IF('Indicator Data'!BY112&gt;Y$3,10,IF('Indicator Data'!BY112&lt;Y$4,0,10-(Y$3-'Indicator Data'!BY112)/(Y$3-Y$4)*10)),1))</f>
        <v>0.1</v>
      </c>
      <c r="Z112" s="183">
        <f t="shared" si="22"/>
        <v>0.2</v>
      </c>
      <c r="AA112" s="184">
        <f t="shared" si="23"/>
        <v>0.5</v>
      </c>
      <c r="AB112" s="57"/>
    </row>
    <row r="113" spans="1:28" s="2" customFormat="1">
      <c r="A113" s="110" t="str">
        <f>'Indicator Data'!A113</f>
        <v>Marshall Islands</v>
      </c>
      <c r="B113" s="185" t="str">
        <f>'Indicator Data'!B113</f>
        <v>MHL</v>
      </c>
      <c r="C113" s="182">
        <f>IF('Indicator Data'!BJ113="No data","x",ROUND(IF('Indicator Data'!BJ113&gt;C$3,0,IF('Indicator Data'!BJ113&lt;C$4,10,(C$3-'Indicator Data'!BJ113)/(C$3-C$4)*10)),1))</f>
        <v>7.3</v>
      </c>
      <c r="D113" s="183">
        <f t="shared" si="15"/>
        <v>7.3</v>
      </c>
      <c r="E113" s="182" t="str">
        <f>IF('Indicator Data'!BL113="No data","x",ROUND(IF('Indicator Data'!BL113&gt;E$3,0,IF('Indicator Data'!BL113&lt;E$4,10,(E$3-'Indicator Data'!BL113)/(E$3-E$4)*10)),1))</f>
        <v>x</v>
      </c>
      <c r="F113" s="182">
        <f>IF('Indicator Data'!BK113="No data","x",ROUND(IF('Indicator Data'!BK113&gt;F$3,0,IF('Indicator Data'!BK113&lt;F$4,10,(F$3-'Indicator Data'!BK113)/(F$3-F$4)*10)),1))</f>
        <v>7.9</v>
      </c>
      <c r="G113" s="183">
        <f t="shared" si="16"/>
        <v>7.9</v>
      </c>
      <c r="H113" s="184">
        <f t="shared" si="17"/>
        <v>7.6</v>
      </c>
      <c r="I113" s="182">
        <f>IF('Indicator Data'!BN113="No data","x",ROUND(IF('Indicator Data'!BN113^2&gt;I$3,0,IF('Indicator Data'!BN113^2&lt;I$4,10,(I$3-'Indicator Data'!BN113^2)/(I$3-I$4)*10)),1))</f>
        <v>0.4</v>
      </c>
      <c r="J113" s="182">
        <f>IF(OR('Indicator Data'!BM113=0,'Indicator Data'!BM113="No data"),"x",ROUND(IF('Indicator Data'!BM113&gt;J$3,0,IF('Indicator Data'!BM113&lt;J$4,10,(J$3-'Indicator Data'!BM113)/(J$3-J$4)*10)),1))</f>
        <v>0.3</v>
      </c>
      <c r="K113" s="182">
        <f>IF('Indicator Data'!BO113="No data","x",ROUND(IF('Indicator Data'!BO113&gt;K$3,0,IF('Indicator Data'!BO113&lt;K$4,10,(K$3-'Indicator Data'!BO113)/(K$3-K$4)*10)),1))</f>
        <v>6.1</v>
      </c>
      <c r="L113" s="182">
        <f>IF('Indicator Data'!BP113="No data","x",ROUND(IF('Indicator Data'!BP113&gt;L$3,0,IF('Indicator Data'!BP113&lt;L$4,10,(L$3-'Indicator Data'!BP113)/(L$3-L$4)*10)),1))</f>
        <v>8.8000000000000007</v>
      </c>
      <c r="M113" s="183">
        <f t="shared" si="18"/>
        <v>3.9</v>
      </c>
      <c r="N113" s="186">
        <f>IF('Indicator Data'!BQ113="No data","x",'Indicator Data'!BQ113/'Indicator Data'!CC113*100)</f>
        <v>144.44444444444443</v>
      </c>
      <c r="O113" s="182">
        <f t="shared" si="21"/>
        <v>0</v>
      </c>
      <c r="P113" s="182">
        <f>IF('Indicator Data'!BR113="No data","x",ROUND(IF('Indicator Data'!BR113&gt;P$3,0,IF('Indicator Data'!BR113&lt;P$4,10,(P$3-'Indicator Data'!BR113)/(P$3-P$4)*10)),1))</f>
        <v>1.8</v>
      </c>
      <c r="Q113" s="182">
        <f>IF('Indicator Data'!BS113="No data","x",ROUND(IF('Indicator Data'!BS113&gt;Q$3,0,IF('Indicator Data'!BS113&lt;Q$4,10,(Q$3-'Indicator Data'!BS113)/(Q$3-Q$4)*10)),1))</f>
        <v>2.2999999999999998</v>
      </c>
      <c r="R113" s="183">
        <f t="shared" si="19"/>
        <v>1.4</v>
      </c>
      <c r="S113" s="182">
        <f>IF('Indicator Data'!BT113="No data","x",ROUND(IF('Indicator Data'!BT113&gt;S$3,0,IF('Indicator Data'!BT113&lt;S$4,10,(S$3-'Indicator Data'!BT113)/(S$3-S$4)*10)),1))</f>
        <v>8.9</v>
      </c>
      <c r="T113" s="187">
        <f>IF('Indicator Data'!BU113="No data","x",ROUND(IF('Indicator Data'!BU113&gt;T$3,0,IF('Indicator Data'!BU113&lt;T$4,10,(T$3-'Indicator Data'!BU113)/(T$3-T$4)*10)),1))</f>
        <v>3.4</v>
      </c>
      <c r="U113" s="187">
        <f>IF('Indicator Data'!BV113="No data","x",ROUND(IF('Indicator Data'!BV113&gt;U$3,0,IF('Indicator Data'!BV113&lt;U$4,10,(U$3-'Indicator Data'!BV113)/(U$3-U$4)*10)),1))</f>
        <v>5.9</v>
      </c>
      <c r="V113" s="187">
        <f>IF('Indicator Data'!BW113="No data","x",ROUND(IF('Indicator Data'!BW113&gt;V$3,0,IF('Indicator Data'!BW113&lt;V$4,10,(V$3-'Indicator Data'!BW113)/(V$3-V$4)*10)),1))</f>
        <v>6.1</v>
      </c>
      <c r="W113" s="182">
        <f t="shared" si="20"/>
        <v>5.1333333333333337</v>
      </c>
      <c r="X113" s="182">
        <f>IF('Indicator Data'!BX113="No data","x",ROUND(IF('Indicator Data'!BX113&gt;X$3,0,IF('Indicator Data'!BX113&lt;X$4,10,(X$3-'Indicator Data'!BX113)/(X$3-X$4)*10)),1))</f>
        <v>7.9</v>
      </c>
      <c r="Y113" s="182" t="str">
        <f>IF('Indicator Data'!BY113="No data","x",ROUND(IF('Indicator Data'!BY113&gt;Y$3,10,IF('Indicator Data'!BY113&lt;Y$4,0,10-(Y$3-'Indicator Data'!BY113)/(Y$3-Y$4)*10)),1))</f>
        <v>x</v>
      </c>
      <c r="Z113" s="183">
        <f t="shared" si="22"/>
        <v>7.3</v>
      </c>
      <c r="AA113" s="184">
        <f t="shared" si="23"/>
        <v>4.2</v>
      </c>
      <c r="AB113" s="57"/>
    </row>
    <row r="114" spans="1:28" s="2" customFormat="1">
      <c r="A114" s="110" t="str">
        <f>'Indicator Data'!A114</f>
        <v>Mauritania</v>
      </c>
      <c r="B114" s="185" t="str">
        <f>'Indicator Data'!B114</f>
        <v>MRT</v>
      </c>
      <c r="C114" s="182">
        <f>IF('Indicator Data'!BJ114="No data","x",ROUND(IF('Indicator Data'!BJ114&gt;C$3,0,IF('Indicator Data'!BJ114&lt;C$4,10,(C$3-'Indicator Data'!BJ114)/(C$3-C$4)*10)),1))</f>
        <v>4.8</v>
      </c>
      <c r="D114" s="183">
        <f t="shared" si="15"/>
        <v>4.8</v>
      </c>
      <c r="E114" s="182">
        <f>IF('Indicator Data'!BL114="No data","x",ROUND(IF('Indicator Data'!BL114&gt;E$3,0,IF('Indicator Data'!BL114&lt;E$4,10,(E$3-'Indicator Data'!BL114)/(E$3-E$4)*10)),1))</f>
        <v>7.1</v>
      </c>
      <c r="F114" s="182">
        <f>IF('Indicator Data'!BK114="No data","x",ROUND(IF('Indicator Data'!BK114&gt;F$3,0,IF('Indicator Data'!BK114&lt;F$4,10,(F$3-'Indicator Data'!BK114)/(F$3-F$4)*10)),1))</f>
        <v>6</v>
      </c>
      <c r="G114" s="183">
        <f t="shared" si="16"/>
        <v>6.6</v>
      </c>
      <c r="H114" s="184">
        <f t="shared" si="17"/>
        <v>5.7</v>
      </c>
      <c r="I114" s="182">
        <f>IF('Indicator Data'!BN114="No data","x",ROUND(IF('Indicator Data'!BN114^2&gt;I$3,0,IF('Indicator Data'!BN114^2&lt;I$4,10,(I$3-'Indicator Data'!BN114^2)/(I$3-I$4)*10)),1))</f>
        <v>7.8</v>
      </c>
      <c r="J114" s="182">
        <f>IF(OR('Indicator Data'!BM114=0,'Indicator Data'!BM114="No data"),"x",ROUND(IF('Indicator Data'!BM114&gt;J$3,0,IF('Indicator Data'!BM114&lt;J$4,10,(J$3-'Indicator Data'!BM114)/(J$3-J$4)*10)),1))</f>
        <v>5.4</v>
      </c>
      <c r="K114" s="182">
        <f>IF('Indicator Data'!BO114="No data","x",ROUND(IF('Indicator Data'!BO114&gt;K$3,0,IF('Indicator Data'!BO114&lt;K$4,10,(K$3-'Indicator Data'!BO114)/(K$3-K$4)*10)),1))</f>
        <v>7.9</v>
      </c>
      <c r="L114" s="182">
        <f>IF('Indicator Data'!BP114="No data","x",ROUND(IF('Indicator Data'!BP114&gt;L$3,0,IF('Indicator Data'!BP114&lt;L$4,10,(L$3-'Indicator Data'!BP114)/(L$3-L$4)*10)),1))</f>
        <v>4.9000000000000004</v>
      </c>
      <c r="M114" s="183">
        <f t="shared" si="18"/>
        <v>6.5</v>
      </c>
      <c r="N114" s="186">
        <f>IF('Indicator Data'!BQ114="No data","x",'Indicator Data'!BQ114/'Indicator Data'!CC114*100)</f>
        <v>1.4553216260793636</v>
      </c>
      <c r="O114" s="182">
        <f t="shared" si="21"/>
        <v>10</v>
      </c>
      <c r="P114" s="182">
        <f>IF('Indicator Data'!BR114="No data","x",ROUND(IF('Indicator Data'!BR114&gt;P$3,0,IF('Indicator Data'!BR114&lt;P$4,10,(P$3-'Indicator Data'!BR114)/(P$3-P$4)*10)),1))</f>
        <v>5.7</v>
      </c>
      <c r="Q114" s="182">
        <f>IF('Indicator Data'!BS114="No data","x",ROUND(IF('Indicator Data'!BS114&gt;Q$3,0,IF('Indicator Data'!BS114&lt;Q$4,10,(Q$3-'Indicator Data'!BS114)/(Q$3-Q$4)*10)),1))</f>
        <v>5.9</v>
      </c>
      <c r="R114" s="183">
        <f t="shared" si="19"/>
        <v>7.2</v>
      </c>
      <c r="S114" s="182">
        <f>IF('Indicator Data'!BT114="No data","x",ROUND(IF('Indicator Data'!BT114&gt;S$3,0,IF('Indicator Data'!BT114&lt;S$4,10,(S$3-'Indicator Data'!BT114)/(S$3-S$4)*10)),1))</f>
        <v>9.6</v>
      </c>
      <c r="T114" s="187">
        <f>IF('Indicator Data'!BU114="No data","x",ROUND(IF('Indicator Data'!BU114&gt;T$3,0,IF('Indicator Data'!BU114&lt;T$4,10,(T$3-'Indicator Data'!BU114)/(T$3-T$4)*10)),1))</f>
        <v>3.1</v>
      </c>
      <c r="U114" s="187" t="str">
        <f>IF('Indicator Data'!BV114="No data","x",ROUND(IF('Indicator Data'!BV114&gt;U$3,0,IF('Indicator Data'!BV114&lt;U$4,10,(U$3-'Indicator Data'!BV114)/(U$3-U$4)*10)),1))</f>
        <v>x</v>
      </c>
      <c r="V114" s="187">
        <f>IF('Indicator Data'!BW114="No data","x",ROUND(IF('Indicator Data'!BW114&gt;V$3,0,IF('Indicator Data'!BW114&lt;V$4,10,(V$3-'Indicator Data'!BW114)/(V$3-V$4)*10)),1))</f>
        <v>3.7</v>
      </c>
      <c r="W114" s="182">
        <f t="shared" si="20"/>
        <v>3.4000000000000004</v>
      </c>
      <c r="X114" s="182">
        <f>IF('Indicator Data'!BX114="No data","x",ROUND(IF('Indicator Data'!BX114&gt;X$3,0,IF('Indicator Data'!BX114&lt;X$4,10,(X$3-'Indicator Data'!BX114)/(X$3-X$4)*10)),1))</f>
        <v>9.5</v>
      </c>
      <c r="Y114" s="182">
        <f>IF('Indicator Data'!BY114="No data","x",ROUND(IF('Indicator Data'!BY114&gt;Y$3,10,IF('Indicator Data'!BY114&lt;Y$4,0,10-(Y$3-'Indicator Data'!BY114)/(Y$3-Y$4)*10)),1))</f>
        <v>8.5</v>
      </c>
      <c r="Z114" s="183">
        <f t="shared" si="22"/>
        <v>7.8</v>
      </c>
      <c r="AA114" s="184">
        <f t="shared" si="23"/>
        <v>7.2</v>
      </c>
      <c r="AB114" s="57"/>
    </row>
    <row r="115" spans="1:28" s="2" customFormat="1">
      <c r="A115" s="110" t="str">
        <f>'Indicator Data'!A115</f>
        <v>Mauritius</v>
      </c>
      <c r="B115" s="185" t="str">
        <f>'Indicator Data'!B115</f>
        <v>MUS</v>
      </c>
      <c r="C115" s="182">
        <f>IF('Indicator Data'!BJ115="No data","x",ROUND(IF('Indicator Data'!BJ115&gt;C$3,0,IF('Indicator Data'!BJ115&lt;C$4,10,(C$3-'Indicator Data'!BJ115)/(C$3-C$4)*10)),1))</f>
        <v>3.3</v>
      </c>
      <c r="D115" s="183">
        <f t="shared" si="15"/>
        <v>3.3</v>
      </c>
      <c r="E115" s="182">
        <f>IF('Indicator Data'!BL115="No data","x",ROUND(IF('Indicator Data'!BL115&gt;E$3,0,IF('Indicator Data'!BL115&lt;E$4,10,(E$3-'Indicator Data'!BL115)/(E$3-E$4)*10)),1))</f>
        <v>4.7</v>
      </c>
      <c r="F115" s="182">
        <f>IF('Indicator Data'!BK115="No data","x",ROUND(IF('Indicator Data'!BK115&gt;F$3,0,IF('Indicator Data'!BK115&lt;F$4,10,(F$3-'Indicator Data'!BK115)/(F$3-F$4)*10)),1))</f>
        <v>3.3</v>
      </c>
      <c r="G115" s="183">
        <f t="shared" si="16"/>
        <v>4</v>
      </c>
      <c r="H115" s="184">
        <f t="shared" si="17"/>
        <v>3.7</v>
      </c>
      <c r="I115" s="182">
        <f>IF('Indicator Data'!BN115="No data","x",ROUND(IF('Indicator Data'!BN115^2&gt;I$3,0,IF('Indicator Data'!BN115^2&lt;I$4,10,(I$3-'Indicator Data'!BN115^2)/(I$3-I$4)*10)),1))</f>
        <v>1.8</v>
      </c>
      <c r="J115" s="182">
        <f>IF(OR('Indicator Data'!BM115=0,'Indicator Data'!BM115="No data"),"x",ROUND(IF('Indicator Data'!BM115&gt;J$3,0,IF('Indicator Data'!BM115&lt;J$4,10,(J$3-'Indicator Data'!BM115)/(J$3-J$4)*10)),1))</f>
        <v>0</v>
      </c>
      <c r="K115" s="182">
        <f>IF('Indicator Data'!BO115="No data","x",ROUND(IF('Indicator Data'!BO115&gt;K$3,0,IF('Indicator Data'!BO115&lt;K$4,10,(K$3-'Indicator Data'!BO115)/(K$3-K$4)*10)),1))</f>
        <v>3.6</v>
      </c>
      <c r="L115" s="182">
        <f>IF('Indicator Data'!BP115="No data","x",ROUND(IF('Indicator Data'!BP115&gt;L$3,0,IF('Indicator Data'!BP115&lt;L$4,10,(L$3-'Indicator Data'!BP115)/(L$3-L$4)*10)),1))</f>
        <v>2.7</v>
      </c>
      <c r="M115" s="183">
        <f t="shared" si="18"/>
        <v>2</v>
      </c>
      <c r="N115" s="186">
        <f>IF('Indicator Data'!BQ115="No data","x",'Indicator Data'!BQ115/'Indicator Data'!CC115*100)</f>
        <v>137.93103448275863</v>
      </c>
      <c r="O115" s="182">
        <f t="shared" si="21"/>
        <v>0</v>
      </c>
      <c r="P115" s="182">
        <f>IF('Indicator Data'!BR115="No data","x",ROUND(IF('Indicator Data'!BR115&gt;P$3,0,IF('Indicator Data'!BR115&lt;P$4,10,(P$3-'Indicator Data'!BR115)/(P$3-P$4)*10)),1))</f>
        <v>0.5</v>
      </c>
      <c r="Q115" s="182">
        <f>IF('Indicator Data'!BS115="No data","x",ROUND(IF('Indicator Data'!BS115&gt;Q$3,0,IF('Indicator Data'!BS115&lt;Q$4,10,(Q$3-'Indicator Data'!BS115)/(Q$3-Q$4)*10)),1))</f>
        <v>0</v>
      </c>
      <c r="R115" s="183">
        <f t="shared" si="19"/>
        <v>0.2</v>
      </c>
      <c r="S115" s="182">
        <f>IF('Indicator Data'!BT115="No data","x",ROUND(IF('Indicator Data'!BT115&gt;S$3,0,IF('Indicator Data'!BT115&lt;S$4,10,(S$3-'Indicator Data'!BT115)/(S$3-S$4)*10)),1))</f>
        <v>4.9000000000000004</v>
      </c>
      <c r="T115" s="187">
        <f>IF('Indicator Data'!BU115="No data","x",ROUND(IF('Indicator Data'!BU115&gt;T$3,0,IF('Indicator Data'!BU115&lt;T$4,10,(T$3-'Indicator Data'!BU115)/(T$3-T$4)*10)),1))</f>
        <v>0.5</v>
      </c>
      <c r="U115" s="187">
        <f>IF('Indicator Data'!BV115="No data","x",ROUND(IF('Indicator Data'!BV115&gt;U$3,0,IF('Indicator Data'!BV115&lt;U$4,10,(U$3-'Indicator Data'!BV115)/(U$3-U$4)*10)),1))</f>
        <v>0</v>
      </c>
      <c r="V115" s="187">
        <f>IF('Indicator Data'!BW115="No data","x",ROUND(IF('Indicator Data'!BW115&gt;V$3,0,IF('Indicator Data'!BW115&lt;V$4,10,(V$3-'Indicator Data'!BW115)/(V$3-V$4)*10)),1))</f>
        <v>0.3</v>
      </c>
      <c r="W115" s="182">
        <f t="shared" si="20"/>
        <v>0.26666666666666666</v>
      </c>
      <c r="X115" s="182">
        <f>IF('Indicator Data'!BX115="No data","x",ROUND(IF('Indicator Data'!BX115&gt;X$3,0,IF('Indicator Data'!BX115&lt;X$4,10,(X$3-'Indicator Data'!BX115)/(X$3-X$4)*10)),1))</f>
        <v>5.5</v>
      </c>
      <c r="Y115" s="182">
        <f>IF('Indicator Data'!BY115="No data","x",ROUND(IF('Indicator Data'!BY115&gt;Y$3,10,IF('Indicator Data'!BY115&lt;Y$4,0,10-(Y$3-'Indicator Data'!BY115)/(Y$3-Y$4)*10)),1))</f>
        <v>0.7</v>
      </c>
      <c r="Z115" s="183">
        <f t="shared" si="22"/>
        <v>2.8</v>
      </c>
      <c r="AA115" s="184">
        <f t="shared" si="23"/>
        <v>1.7</v>
      </c>
      <c r="AB115" s="57"/>
    </row>
    <row r="116" spans="1:28" s="2" customFormat="1">
      <c r="A116" s="110" t="str">
        <f>'Indicator Data'!A116</f>
        <v>Mexico</v>
      </c>
      <c r="B116" s="185" t="str">
        <f>'Indicator Data'!B116</f>
        <v>MEX</v>
      </c>
      <c r="C116" s="182">
        <f>IF('Indicator Data'!BJ116="No data","x",ROUND(IF('Indicator Data'!BJ116&gt;C$3,0,IF('Indicator Data'!BJ116&lt;C$4,10,(C$3-'Indicator Data'!BJ116)/(C$3-C$4)*10)),1))</f>
        <v>5.0999999999999996</v>
      </c>
      <c r="D116" s="183">
        <f t="shared" si="15"/>
        <v>5.0999999999999996</v>
      </c>
      <c r="E116" s="182">
        <f>IF('Indicator Data'!BL116="No data","x",ROUND(IF('Indicator Data'!BL116&gt;E$3,0,IF('Indicator Data'!BL116&lt;E$4,10,(E$3-'Indicator Data'!BL116)/(E$3-E$4)*10)),1))</f>
        <v>6.9</v>
      </c>
      <c r="F116" s="182">
        <f>IF('Indicator Data'!BK116="No data","x",ROUND(IF('Indicator Data'!BK116&gt;F$3,0,IF('Indicator Data'!BK116&lt;F$4,10,(F$3-'Indicator Data'!BK116)/(F$3-F$4)*10)),1))</f>
        <v>5.3</v>
      </c>
      <c r="G116" s="183">
        <f t="shared" si="16"/>
        <v>6.1</v>
      </c>
      <c r="H116" s="184">
        <f t="shared" si="17"/>
        <v>5.6</v>
      </c>
      <c r="I116" s="182">
        <f>IF('Indicator Data'!BN116="No data","x",ROUND(IF('Indicator Data'!BN116^2&gt;I$3,0,IF('Indicator Data'!BN116^2&lt;I$4,10,(I$3-'Indicator Data'!BN116^2)/(I$3-I$4)*10)),1))</f>
        <v>1</v>
      </c>
      <c r="J116" s="182">
        <f>IF(OR('Indicator Data'!BM116=0,'Indicator Data'!BM116="No data"),"x",ROUND(IF('Indicator Data'!BM116&gt;J$3,0,IF('Indicator Data'!BM116&lt;J$4,10,(J$3-'Indicator Data'!BM116)/(J$3-J$4)*10)),1))</f>
        <v>0</v>
      </c>
      <c r="K116" s="182">
        <f>IF('Indicator Data'!BO116="No data","x",ROUND(IF('Indicator Data'!BO116&gt;K$3,0,IF('Indicator Data'!BO116&lt;K$4,10,(K$3-'Indicator Data'!BO116)/(K$3-K$4)*10)),1))</f>
        <v>3</v>
      </c>
      <c r="L116" s="182">
        <f>IF('Indicator Data'!BP116="No data","x",ROUND(IF('Indicator Data'!BP116&gt;L$3,0,IF('Indicator Data'!BP116&lt;L$4,10,(L$3-'Indicator Data'!BP116)/(L$3-L$4)*10)),1))</f>
        <v>5.4</v>
      </c>
      <c r="M116" s="183">
        <f t="shared" si="18"/>
        <v>2.4</v>
      </c>
      <c r="N116" s="186">
        <f>IF('Indicator Data'!BQ116="No data","x",'Indicator Data'!BQ116/'Indicator Data'!CC116*100)</f>
        <v>18.518994830113943</v>
      </c>
      <c r="O116" s="182">
        <f t="shared" si="21"/>
        <v>8.1999999999999993</v>
      </c>
      <c r="P116" s="182">
        <f>IF('Indicator Data'!BR116="No data","x",ROUND(IF('Indicator Data'!BR116&gt;P$3,0,IF('Indicator Data'!BR116&lt;P$4,10,(P$3-'Indicator Data'!BR116)/(P$3-P$4)*10)),1))</f>
        <v>1</v>
      </c>
      <c r="Q116" s="182">
        <f>IF('Indicator Data'!BS116="No data","x",ROUND(IF('Indicator Data'!BS116&gt;Q$3,0,IF('Indicator Data'!BS116&lt;Q$4,10,(Q$3-'Indicator Data'!BS116)/(Q$3-Q$4)*10)),1))</f>
        <v>0.1</v>
      </c>
      <c r="R116" s="183">
        <f t="shared" si="19"/>
        <v>3.1</v>
      </c>
      <c r="S116" s="182">
        <f>IF('Indicator Data'!BT116="No data","x",ROUND(IF('Indicator Data'!BT116&gt;S$3,0,IF('Indicator Data'!BT116&lt;S$4,10,(S$3-'Indicator Data'!BT116)/(S$3-S$4)*10)),1))</f>
        <v>4.4000000000000004</v>
      </c>
      <c r="T116" s="187">
        <f>IF('Indicator Data'!BU116="No data","x",ROUND(IF('Indicator Data'!BU116&gt;T$3,0,IF('Indicator Data'!BU116&lt;T$4,10,(T$3-'Indicator Data'!BU116)/(T$3-T$4)*10)),1))</f>
        <v>2.9</v>
      </c>
      <c r="U116" s="187">
        <f>IF('Indicator Data'!BV116="No data","x",ROUND(IF('Indicator Data'!BV116&gt;U$3,0,IF('Indicator Data'!BV116&lt;U$4,10,(U$3-'Indicator Data'!BV116)/(U$3-U$4)*10)),1))</f>
        <v>4.4000000000000004</v>
      </c>
      <c r="V116" s="187">
        <f>IF('Indicator Data'!BW116="No data","x",ROUND(IF('Indicator Data'!BW116&gt;V$3,0,IF('Indicator Data'!BW116&lt;V$4,10,(V$3-'Indicator Data'!BW116)/(V$3-V$4)*10)),1))</f>
        <v>2.2000000000000002</v>
      </c>
      <c r="W116" s="182">
        <f t="shared" si="20"/>
        <v>3.1666666666666665</v>
      </c>
      <c r="X116" s="182">
        <f>IF('Indicator Data'!BX116="No data","x",ROUND(IF('Indicator Data'!BX116&gt;X$3,0,IF('Indicator Data'!BX116&lt;X$4,10,(X$3-'Indicator Data'!BX116)/(X$3-X$4)*10)),1))</f>
        <v>6.6</v>
      </c>
      <c r="Y116" s="182">
        <f>IF('Indicator Data'!BY116="No data","x",ROUND(IF('Indicator Data'!BY116&gt;Y$3,10,IF('Indicator Data'!BY116&lt;Y$4,0,10-(Y$3-'Indicator Data'!BY116)/(Y$3-Y$4)*10)),1))</f>
        <v>0.4</v>
      </c>
      <c r="Z116" s="183">
        <f t="shared" si="22"/>
        <v>3.6</v>
      </c>
      <c r="AA116" s="184">
        <f t="shared" si="23"/>
        <v>3</v>
      </c>
      <c r="AB116" s="57"/>
    </row>
    <row r="117" spans="1:28" s="2" customFormat="1">
      <c r="A117" s="110" t="str">
        <f>'Indicator Data'!A117</f>
        <v>Micronesia</v>
      </c>
      <c r="B117" s="185" t="str">
        <f>'Indicator Data'!B117</f>
        <v>FSM</v>
      </c>
      <c r="C117" s="182">
        <f>IF('Indicator Data'!BJ117="No data","x",ROUND(IF('Indicator Data'!BJ117&gt;C$3,0,IF('Indicator Data'!BJ117&lt;C$4,10,(C$3-'Indicator Data'!BJ117)/(C$3-C$4)*10)),1))</f>
        <v>6</v>
      </c>
      <c r="D117" s="183">
        <f t="shared" si="15"/>
        <v>6</v>
      </c>
      <c r="E117" s="182" t="str">
        <f>IF('Indicator Data'!BL117="No data","x",ROUND(IF('Indicator Data'!BL117&gt;E$3,0,IF('Indicator Data'!BL117&lt;E$4,10,(E$3-'Indicator Data'!BL117)/(E$3-E$4)*10)),1))</f>
        <v>x</v>
      </c>
      <c r="F117" s="182">
        <f>IF('Indicator Data'!BK117="No data","x",ROUND(IF('Indicator Data'!BK117&gt;F$3,0,IF('Indicator Data'!BK117&lt;F$4,10,(F$3-'Indicator Data'!BK117)/(F$3-F$4)*10)),1))</f>
        <v>5.4</v>
      </c>
      <c r="G117" s="183">
        <f t="shared" si="16"/>
        <v>5.4</v>
      </c>
      <c r="H117" s="184">
        <f t="shared" si="17"/>
        <v>5.7</v>
      </c>
      <c r="I117" s="182" t="str">
        <f>IF('Indicator Data'!BN117="No data","x",ROUND(IF('Indicator Data'!BN117^2&gt;I$3,0,IF('Indicator Data'!BN117^2&lt;I$4,10,(I$3-'Indicator Data'!BN117^2)/(I$3-I$4)*10)),1))</f>
        <v>x</v>
      </c>
      <c r="J117" s="182">
        <f>IF(OR('Indicator Data'!BM117=0,'Indicator Data'!BM117="No data"),"x",ROUND(IF('Indicator Data'!BM117&gt;J$3,0,IF('Indicator Data'!BM117&lt;J$4,10,(J$3-'Indicator Data'!BM117)/(J$3-J$4)*10)),1))</f>
        <v>1.8</v>
      </c>
      <c r="K117" s="182">
        <f>IF('Indicator Data'!BO117="No data","x",ROUND(IF('Indicator Data'!BO117&gt;K$3,0,IF('Indicator Data'!BO117&lt;K$4,10,(K$3-'Indicator Data'!BO117)/(K$3-K$4)*10)),1))</f>
        <v>6.5</v>
      </c>
      <c r="L117" s="182">
        <f>IF('Indicator Data'!BP117="No data","x",ROUND(IF('Indicator Data'!BP117&gt;L$3,0,IF('Indicator Data'!BP117&lt;L$4,10,(L$3-'Indicator Data'!BP117)/(L$3-L$4)*10)),1))</f>
        <v>9.1999999999999993</v>
      </c>
      <c r="M117" s="183">
        <f t="shared" si="18"/>
        <v>5.8</v>
      </c>
      <c r="N117" s="186">
        <f>IF('Indicator Data'!BQ117="No data","x",'Indicator Data'!BQ117/'Indicator Data'!CC117*100)</f>
        <v>54.285714285714285</v>
      </c>
      <c r="O117" s="182">
        <f t="shared" si="21"/>
        <v>4.5999999999999996</v>
      </c>
      <c r="P117" s="182">
        <f>IF('Indicator Data'!BR117="No data","x",ROUND(IF('Indicator Data'!BR117&gt;P$3,0,IF('Indicator Data'!BR117&lt;P$4,10,(P$3-'Indicator Data'!BR117)/(P$3-P$4)*10)),1))</f>
        <v>1.3</v>
      </c>
      <c r="Q117" s="182">
        <f>IF('Indicator Data'!BS117="No data","x",ROUND(IF('Indicator Data'!BS117&gt;Q$3,0,IF('Indicator Data'!BS117&lt;Q$4,10,(Q$3-'Indicator Data'!BS117)/(Q$3-Q$4)*10)),1))</f>
        <v>4.3</v>
      </c>
      <c r="R117" s="183">
        <f t="shared" si="19"/>
        <v>3.4</v>
      </c>
      <c r="S117" s="182" t="str">
        <f>IF('Indicator Data'!BT117="No data","x",ROUND(IF('Indicator Data'!BT117&gt;S$3,0,IF('Indicator Data'!BT117&lt;S$4,10,(S$3-'Indicator Data'!BT117)/(S$3-S$4)*10)),1))</f>
        <v>x</v>
      </c>
      <c r="T117" s="187">
        <f>IF('Indicator Data'!BU117="No data","x",ROUND(IF('Indicator Data'!BU117&gt;T$3,0,IF('Indicator Data'!BU117&lt;T$4,10,(T$3-'Indicator Data'!BU117)/(T$3-T$4)*10)),1))</f>
        <v>3.6</v>
      </c>
      <c r="U117" s="187">
        <f>IF('Indicator Data'!BV117="No data","x",ROUND(IF('Indicator Data'!BV117&gt;U$3,0,IF('Indicator Data'!BV117&lt;U$4,10,(U$3-'Indicator Data'!BV117)/(U$3-U$4)*10)),1))</f>
        <v>8</v>
      </c>
      <c r="V117" s="187">
        <f>IF('Indicator Data'!BW117="No data","x",ROUND(IF('Indicator Data'!BW117&gt;V$3,0,IF('Indicator Data'!BW117&lt;V$4,10,(V$3-'Indicator Data'!BW117)/(V$3-V$4)*10)),1))</f>
        <v>4.4000000000000004</v>
      </c>
      <c r="W117" s="182">
        <f t="shared" si="20"/>
        <v>5.333333333333333</v>
      </c>
      <c r="X117" s="182">
        <f>IF('Indicator Data'!BX117="No data","x",ROUND(IF('Indicator Data'!BX117&gt;X$3,0,IF('Indicator Data'!BX117&lt;X$4,10,(X$3-'Indicator Data'!BX117)/(X$3-X$4)*10)),1))</f>
        <v>8.8000000000000007</v>
      </c>
      <c r="Y117" s="182">
        <f>IF('Indicator Data'!BY117="No data","x",ROUND(IF('Indicator Data'!BY117&gt;Y$3,10,IF('Indicator Data'!BY117&lt;Y$4,0,10-(Y$3-'Indicator Data'!BY117)/(Y$3-Y$4)*10)),1))</f>
        <v>1</v>
      </c>
      <c r="Z117" s="183">
        <f t="shared" si="22"/>
        <v>5</v>
      </c>
      <c r="AA117" s="184">
        <f t="shared" si="23"/>
        <v>4.7</v>
      </c>
      <c r="AB117" s="57"/>
    </row>
    <row r="118" spans="1:28" s="2" customFormat="1">
      <c r="A118" s="110" t="str">
        <f>'Indicator Data'!A118</f>
        <v>Moldova Republic of</v>
      </c>
      <c r="B118" s="185" t="str">
        <f>'Indicator Data'!B118</f>
        <v>MDA</v>
      </c>
      <c r="C118" s="182">
        <f>IF('Indicator Data'!BJ118="No data","x",ROUND(IF('Indicator Data'!BJ118&gt;C$3,0,IF('Indicator Data'!BJ118&lt;C$4,10,(C$3-'Indicator Data'!BJ118)/(C$3-C$4)*10)),1))</f>
        <v>6.2</v>
      </c>
      <c r="D118" s="183">
        <f t="shared" si="15"/>
        <v>6.2</v>
      </c>
      <c r="E118" s="182">
        <f>IF('Indicator Data'!BL118="No data","x",ROUND(IF('Indicator Data'!BL118&gt;E$3,0,IF('Indicator Data'!BL118&lt;E$4,10,(E$3-'Indicator Data'!BL118)/(E$3-E$4)*10)),1))</f>
        <v>6.6</v>
      </c>
      <c r="F118" s="182">
        <f>IF('Indicator Data'!BK118="No data","x",ROUND(IF('Indicator Data'!BK118&gt;F$3,0,IF('Indicator Data'!BK118&lt;F$4,10,(F$3-'Indicator Data'!BK118)/(F$3-F$4)*10)),1))</f>
        <v>5.8</v>
      </c>
      <c r="G118" s="183">
        <f t="shared" si="16"/>
        <v>6.2</v>
      </c>
      <c r="H118" s="184">
        <f t="shared" si="17"/>
        <v>6.2</v>
      </c>
      <c r="I118" s="182">
        <f>IF('Indicator Data'!BN118="No data","x",ROUND(IF('Indicator Data'!BN118^2&gt;I$3,0,IF('Indicator Data'!BN118^2&lt;I$4,10,(I$3-'Indicator Data'!BN118^2)/(I$3-I$4)*10)),1))</f>
        <v>0.1</v>
      </c>
      <c r="J118" s="182">
        <f>IF(OR('Indicator Data'!BM118=0,'Indicator Data'!BM118="No data"),"x",ROUND(IF('Indicator Data'!BM118&gt;J$3,0,IF('Indicator Data'!BM118&lt;J$4,10,(J$3-'Indicator Data'!BM118)/(J$3-J$4)*10)),1))</f>
        <v>0</v>
      </c>
      <c r="K118" s="182">
        <f>IF('Indicator Data'!BO118="No data","x",ROUND(IF('Indicator Data'!BO118&gt;K$3,0,IF('Indicator Data'!BO118&lt;K$4,10,(K$3-'Indicator Data'!BO118)/(K$3-K$4)*10)),1))</f>
        <v>2.4</v>
      </c>
      <c r="L118" s="182">
        <f>IF('Indicator Data'!BP118="No data","x",ROUND(IF('Indicator Data'!BP118&gt;L$3,0,IF('Indicator Data'!BP118&lt;L$4,10,(L$3-'Indicator Data'!BP118)/(L$3-L$4)*10)),1))</f>
        <v>5.7</v>
      </c>
      <c r="M118" s="183">
        <f t="shared" si="18"/>
        <v>2.1</v>
      </c>
      <c r="N118" s="186">
        <f>IF('Indicator Data'!BQ118="No data","x",'Indicator Data'!BQ118/'Indicator Data'!CC118*100)</f>
        <v>127.83831496925792</v>
      </c>
      <c r="O118" s="182">
        <f t="shared" si="21"/>
        <v>0</v>
      </c>
      <c r="P118" s="182">
        <f>IF('Indicator Data'!BR118="No data","x",ROUND(IF('Indicator Data'!BR118&gt;P$3,0,IF('Indicator Data'!BR118&lt;P$4,10,(P$3-'Indicator Data'!BR118)/(P$3-P$4)*10)),1))</f>
        <v>2.6</v>
      </c>
      <c r="Q118" s="182">
        <f>IF('Indicator Data'!BS118="No data","x",ROUND(IF('Indicator Data'!BS118&gt;Q$3,0,IF('Indicator Data'!BS118&lt;Q$4,10,(Q$3-'Indicator Data'!BS118)/(Q$3-Q$4)*10)),1))</f>
        <v>2.2000000000000002</v>
      </c>
      <c r="R118" s="183">
        <f t="shared" si="19"/>
        <v>1.6</v>
      </c>
      <c r="S118" s="182">
        <f>IF('Indicator Data'!BT118="No data","x",ROUND(IF('Indicator Data'!BT118&gt;S$3,0,IF('Indicator Data'!BT118&lt;S$4,10,(S$3-'Indicator Data'!BT118)/(S$3-S$4)*10)),1))</f>
        <v>2</v>
      </c>
      <c r="T118" s="187">
        <f>IF('Indicator Data'!BU118="No data","x",ROUND(IF('Indicator Data'!BU118&gt;T$3,0,IF('Indicator Data'!BU118&lt;T$4,10,(T$3-'Indicator Data'!BU118)/(T$3-T$4)*10)),1))</f>
        <v>1.4</v>
      </c>
      <c r="U118" s="187">
        <f>IF('Indicator Data'!BV118="No data","x",ROUND(IF('Indicator Data'!BV118&gt;U$3,0,IF('Indicator Data'!BV118&lt;U$4,10,(U$3-'Indicator Data'!BV118)/(U$3-U$4)*10)),1))</f>
        <v>0.7</v>
      </c>
      <c r="V118" s="187">
        <f>IF('Indicator Data'!BW118="No data","x",ROUND(IF('Indicator Data'!BW118&gt;V$3,0,IF('Indicator Data'!BW118&lt;V$4,10,(V$3-'Indicator Data'!BW118)/(V$3-V$4)*10)),1))</f>
        <v>3.2</v>
      </c>
      <c r="W118" s="182">
        <f t="shared" si="20"/>
        <v>1.7666666666666666</v>
      </c>
      <c r="X118" s="182">
        <f>IF('Indicator Data'!BX118="No data","x",ROUND(IF('Indicator Data'!BX118&gt;X$3,0,IF('Indicator Data'!BX118&lt;X$4,10,(X$3-'Indicator Data'!BX118)/(X$3-X$4)*10)),1))</f>
        <v>8.5</v>
      </c>
      <c r="Y118" s="182">
        <f>IF('Indicator Data'!BY118="No data","x",ROUND(IF('Indicator Data'!BY118&gt;Y$3,10,IF('Indicator Data'!BY118&lt;Y$4,0,10-(Y$3-'Indicator Data'!BY118)/(Y$3-Y$4)*10)),1))</f>
        <v>0.2</v>
      </c>
      <c r="Z118" s="183">
        <f t="shared" si="22"/>
        <v>3.1</v>
      </c>
      <c r="AA118" s="184">
        <f t="shared" si="23"/>
        <v>2.2999999999999998</v>
      </c>
      <c r="AB118" s="57"/>
    </row>
    <row r="119" spans="1:28" s="2" customFormat="1">
      <c r="A119" s="110" t="str">
        <f>'Indicator Data'!A119</f>
        <v>Mongolia</v>
      </c>
      <c r="B119" s="185" t="str">
        <f>'Indicator Data'!B119</f>
        <v>MNG</v>
      </c>
      <c r="C119" s="182">
        <f>IF('Indicator Data'!BJ119="No data","x",ROUND(IF('Indicator Data'!BJ119&gt;C$3,0,IF('Indicator Data'!BJ119&lt;C$4,10,(C$3-'Indicator Data'!BJ119)/(C$3-C$4)*10)),1))</f>
        <v>5.0999999999999996</v>
      </c>
      <c r="D119" s="183">
        <f t="shared" si="15"/>
        <v>5.0999999999999996</v>
      </c>
      <c r="E119" s="182">
        <f>IF('Indicator Data'!BL119="No data","x",ROUND(IF('Indicator Data'!BL119&gt;E$3,0,IF('Indicator Data'!BL119&lt;E$4,10,(E$3-'Indicator Data'!BL119)/(E$3-E$4)*10)),1))</f>
        <v>6.5</v>
      </c>
      <c r="F119" s="182">
        <f>IF('Indicator Data'!BK119="No data","x",ROUND(IF('Indicator Data'!BK119&gt;F$3,0,IF('Indicator Data'!BK119&lt;F$4,10,(F$3-'Indicator Data'!BK119)/(F$3-F$4)*10)),1))</f>
        <v>5.4</v>
      </c>
      <c r="G119" s="183">
        <f t="shared" si="16"/>
        <v>6</v>
      </c>
      <c r="H119" s="184">
        <f t="shared" si="17"/>
        <v>5.6</v>
      </c>
      <c r="I119" s="182">
        <f>IF('Indicator Data'!BN119="No data","x",ROUND(IF('Indicator Data'!BN119^2&gt;I$3,0,IF('Indicator Data'!BN119^2&lt;I$4,10,(I$3-'Indicator Data'!BN119^2)/(I$3-I$4)*10)),1))</f>
        <v>0.3</v>
      </c>
      <c r="J119" s="182">
        <f>IF(OR('Indicator Data'!BM119=0,'Indicator Data'!BM119="No data"),"x",ROUND(IF('Indicator Data'!BM119&gt;J$3,0,IF('Indicator Data'!BM119&lt;J$4,10,(J$3-'Indicator Data'!BM119)/(J$3-J$4)*10)),1))</f>
        <v>0.1</v>
      </c>
      <c r="K119" s="182">
        <f>IF('Indicator Data'!BO119="No data","x",ROUND(IF('Indicator Data'!BO119&gt;K$3,0,IF('Indicator Data'!BO119&lt;K$4,10,(K$3-'Indicator Data'!BO119)/(K$3-K$4)*10)),1))</f>
        <v>4.9000000000000004</v>
      </c>
      <c r="L119" s="182">
        <f>IF('Indicator Data'!BP119="No data","x",ROUND(IF('Indicator Data'!BP119&gt;L$3,0,IF('Indicator Data'!BP119&lt;L$4,10,(L$3-'Indicator Data'!BP119)/(L$3-L$4)*10)),1))</f>
        <v>3.2</v>
      </c>
      <c r="M119" s="183">
        <f t="shared" si="18"/>
        <v>2.1</v>
      </c>
      <c r="N119" s="186">
        <f>IF('Indicator Data'!BQ119="No data","x",'Indicator Data'!BQ119/'Indicator Data'!CC119*100)</f>
        <v>4.1839388243775586</v>
      </c>
      <c r="O119" s="182">
        <f t="shared" si="21"/>
        <v>9.6999999999999993</v>
      </c>
      <c r="P119" s="182">
        <f>IF('Indicator Data'!BR119="No data","x",ROUND(IF('Indicator Data'!BR119&gt;P$3,0,IF('Indicator Data'!BR119&lt;P$4,10,(P$3-'Indicator Data'!BR119)/(P$3-P$4)*10)),1))</f>
        <v>4.5999999999999996</v>
      </c>
      <c r="Q119" s="182">
        <f>IF('Indicator Data'!BS119="No data","x",ROUND(IF('Indicator Data'!BS119&gt;Q$3,0,IF('Indicator Data'!BS119&lt;Q$4,10,(Q$3-'Indicator Data'!BS119)/(Q$3-Q$4)*10)),1))</f>
        <v>3.3</v>
      </c>
      <c r="R119" s="183">
        <f t="shared" si="19"/>
        <v>5.9</v>
      </c>
      <c r="S119" s="182">
        <f>IF('Indicator Data'!BT119="No data","x",ROUND(IF('Indicator Data'!BT119&gt;S$3,0,IF('Indicator Data'!BT119&lt;S$4,10,(S$3-'Indicator Data'!BT119)/(S$3-S$4)*10)),1))</f>
        <v>2.8</v>
      </c>
      <c r="T119" s="187">
        <f>IF('Indicator Data'!BU119="No data","x",ROUND(IF('Indicator Data'!BU119&gt;T$3,0,IF('Indicator Data'!BU119&lt;T$4,10,(T$3-'Indicator Data'!BU119)/(T$3-T$4)*10)),1))</f>
        <v>0.2</v>
      </c>
      <c r="U119" s="187">
        <f>IF('Indicator Data'!BV119="No data","x",ROUND(IF('Indicator Data'!BV119&gt;U$3,0,IF('Indicator Data'!BV119&lt;U$4,10,(U$3-'Indicator Data'!BV119)/(U$3-U$4)*10)),1))</f>
        <v>0.2</v>
      </c>
      <c r="V119" s="187">
        <f>IF('Indicator Data'!BW119="No data","x",ROUND(IF('Indicator Data'!BW119&gt;V$3,0,IF('Indicator Data'!BW119&lt;V$4,10,(V$3-'Indicator Data'!BW119)/(V$3-V$4)*10)),1))</f>
        <v>8.5</v>
      </c>
      <c r="W119" s="182">
        <f t="shared" si="20"/>
        <v>2.9666666666666668</v>
      </c>
      <c r="X119" s="182">
        <f>IF('Indicator Data'!BX119="No data","x",ROUND(IF('Indicator Data'!BX119&gt;X$3,0,IF('Indicator Data'!BX119&lt;X$4,10,(X$3-'Indicator Data'!BX119)/(X$3-X$4)*10)),1))</f>
        <v>8.4</v>
      </c>
      <c r="Y119" s="182">
        <f>IF('Indicator Data'!BY119="No data","x",ROUND(IF('Indicator Data'!BY119&gt;Y$3,10,IF('Indicator Data'!BY119&lt;Y$4,0,10-(Y$3-'Indicator Data'!BY119)/(Y$3-Y$4)*10)),1))</f>
        <v>0.5</v>
      </c>
      <c r="Z119" s="183">
        <f t="shared" si="22"/>
        <v>3.7</v>
      </c>
      <c r="AA119" s="184">
        <f t="shared" si="23"/>
        <v>3.9</v>
      </c>
      <c r="AB119" s="57"/>
    </row>
    <row r="120" spans="1:28" s="2" customFormat="1">
      <c r="A120" s="110" t="str">
        <f>'Indicator Data'!A120</f>
        <v>Montenegro</v>
      </c>
      <c r="B120" s="185" t="str">
        <f>'Indicator Data'!B120</f>
        <v>MNE</v>
      </c>
      <c r="C120" s="182">
        <f>IF('Indicator Data'!BJ120="No data","x",ROUND(IF('Indicator Data'!BJ120&gt;C$3,0,IF('Indicator Data'!BJ120&lt;C$4,10,(C$3-'Indicator Data'!BJ120)/(C$3-C$4)*10)),1))</f>
        <v>4</v>
      </c>
      <c r="D120" s="183">
        <f t="shared" si="15"/>
        <v>4</v>
      </c>
      <c r="E120" s="182">
        <f>IF('Indicator Data'!BL120="No data","x",ROUND(IF('Indicator Data'!BL120&gt;E$3,0,IF('Indicator Data'!BL120&lt;E$4,10,(E$3-'Indicator Data'!BL120)/(E$3-E$4)*10)),1))</f>
        <v>5.5</v>
      </c>
      <c r="F120" s="182">
        <f>IF('Indicator Data'!BK120="No data","x",ROUND(IF('Indicator Data'!BK120&gt;F$3,0,IF('Indicator Data'!BK120&lt;F$4,10,(F$3-'Indicator Data'!BK120)/(F$3-F$4)*10)),1))</f>
        <v>4.7</v>
      </c>
      <c r="G120" s="183">
        <f t="shared" si="16"/>
        <v>5.0999999999999996</v>
      </c>
      <c r="H120" s="184">
        <f t="shared" si="17"/>
        <v>4.5999999999999996</v>
      </c>
      <c r="I120" s="182">
        <f>IF('Indicator Data'!BN120="No data","x",ROUND(IF('Indicator Data'!BN120^2&gt;I$3,0,IF('Indicator Data'!BN120^2&lt;I$4,10,(I$3-'Indicator Data'!BN120^2)/(I$3-I$4)*10)),1))</f>
        <v>0.3</v>
      </c>
      <c r="J120" s="182">
        <f>IF(OR('Indicator Data'!BM120=0,'Indicator Data'!BM120="No data"),"x",ROUND(IF('Indicator Data'!BM120&gt;J$3,0,IF('Indicator Data'!BM120&lt;J$4,10,(J$3-'Indicator Data'!BM120)/(J$3-J$4)*10)),1))</f>
        <v>0</v>
      </c>
      <c r="K120" s="182">
        <f>IF('Indicator Data'!BO120="No data","x",ROUND(IF('Indicator Data'!BO120&gt;K$3,0,IF('Indicator Data'!BO120&lt;K$4,10,(K$3-'Indicator Data'!BO120)/(K$3-K$4)*10)),1))</f>
        <v>2.7</v>
      </c>
      <c r="L120" s="182">
        <f>IF('Indicator Data'!BP120="No data","x",ROUND(IF('Indicator Data'!BP120&gt;L$3,0,IF('Indicator Data'!BP120&lt;L$4,10,(L$3-'Indicator Data'!BP120)/(L$3-L$4)*10)),1))</f>
        <v>0.9</v>
      </c>
      <c r="M120" s="183">
        <f t="shared" si="18"/>
        <v>1</v>
      </c>
      <c r="N120" s="186">
        <f>IF('Indicator Data'!BQ120="No data","x",'Indicator Data'!BQ120/'Indicator Data'!CC120*100)</f>
        <v>81.784386617100367</v>
      </c>
      <c r="O120" s="182">
        <f t="shared" si="21"/>
        <v>1.8</v>
      </c>
      <c r="P120" s="182">
        <f>IF('Indicator Data'!BR120="No data","x",ROUND(IF('Indicator Data'!BR120&gt;P$3,0,IF('Indicator Data'!BR120&lt;P$4,10,(P$3-'Indicator Data'!BR120)/(P$3-P$4)*10)),1))</f>
        <v>0.2</v>
      </c>
      <c r="Q120" s="182">
        <f>IF('Indicator Data'!BS120="No data","x",ROUND(IF('Indicator Data'!BS120&gt;Q$3,0,IF('Indicator Data'!BS120&lt;Q$4,10,(Q$3-'Indicator Data'!BS120)/(Q$3-Q$4)*10)),1))</f>
        <v>0.6</v>
      </c>
      <c r="R120" s="183">
        <f t="shared" si="19"/>
        <v>0.9</v>
      </c>
      <c r="S120" s="182">
        <f>IF('Indicator Data'!BT120="No data","x",ROUND(IF('Indicator Data'!BT120&gt;S$3,0,IF('Indicator Data'!BT120&lt;S$4,10,(S$3-'Indicator Data'!BT120)/(S$3-S$4)*10)),1))</f>
        <v>4.2</v>
      </c>
      <c r="T120" s="187">
        <f>IF('Indicator Data'!BU120="No data","x",ROUND(IF('Indicator Data'!BU120&gt;T$3,0,IF('Indicator Data'!BU120&lt;T$4,10,(T$3-'Indicator Data'!BU120)/(T$3-T$4)*10)),1))</f>
        <v>2.2000000000000002</v>
      </c>
      <c r="U120" s="187">
        <f>IF('Indicator Data'!BV120="No data","x",ROUND(IF('Indicator Data'!BV120&gt;U$3,0,IF('Indicator Data'!BV120&lt;U$4,10,(U$3-'Indicator Data'!BV120)/(U$3-U$4)*10)),1))</f>
        <v>2.2000000000000002</v>
      </c>
      <c r="V120" s="187" t="str">
        <f>IF('Indicator Data'!BW120="No data","x",ROUND(IF('Indicator Data'!BW120&gt;V$3,0,IF('Indicator Data'!BW120&lt;V$4,10,(V$3-'Indicator Data'!BW120)/(V$3-V$4)*10)),1))</f>
        <v>x</v>
      </c>
      <c r="W120" s="182">
        <f t="shared" si="20"/>
        <v>2.2000000000000002</v>
      </c>
      <c r="X120" s="182">
        <f>IF('Indicator Data'!BX120="No data","x",ROUND(IF('Indicator Data'!BX120&gt;X$3,0,IF('Indicator Data'!BX120&lt;X$4,10,(X$3-'Indicator Data'!BX120)/(X$3-X$4)*10)),1))</f>
        <v>4.4000000000000004</v>
      </c>
      <c r="Y120" s="182">
        <f>IF('Indicator Data'!BY120="No data","x",ROUND(IF('Indicator Data'!BY120&gt;Y$3,10,IF('Indicator Data'!BY120&lt;Y$4,0,10-(Y$3-'Indicator Data'!BY120)/(Y$3-Y$4)*10)),1))</f>
        <v>0.1</v>
      </c>
      <c r="Z120" s="183">
        <f t="shared" si="22"/>
        <v>2.7</v>
      </c>
      <c r="AA120" s="184">
        <f t="shared" si="23"/>
        <v>1.5</v>
      </c>
      <c r="AB120" s="57"/>
    </row>
    <row r="121" spans="1:28" s="2" customFormat="1">
      <c r="A121" s="110" t="str">
        <f>'Indicator Data'!A121</f>
        <v>Morocco</v>
      </c>
      <c r="B121" s="185" t="str">
        <f>'Indicator Data'!B121</f>
        <v>MAR</v>
      </c>
      <c r="C121" s="182">
        <f>IF('Indicator Data'!BJ121="No data","x",ROUND(IF('Indicator Data'!BJ121&gt;C$3,0,IF('Indicator Data'!BJ121&lt;C$4,10,(C$3-'Indicator Data'!BJ121)/(C$3-C$4)*10)),1))</f>
        <v>5.6</v>
      </c>
      <c r="D121" s="183">
        <f t="shared" si="15"/>
        <v>5.6</v>
      </c>
      <c r="E121" s="182">
        <f>IF('Indicator Data'!BL121="No data","x",ROUND(IF('Indicator Data'!BL121&gt;E$3,0,IF('Indicator Data'!BL121&lt;E$4,10,(E$3-'Indicator Data'!BL121)/(E$3-E$4)*10)),1))</f>
        <v>6</v>
      </c>
      <c r="F121" s="182">
        <f>IF('Indicator Data'!BK121="No data","x",ROUND(IF('Indicator Data'!BK121&gt;F$3,0,IF('Indicator Data'!BK121&lt;F$4,10,(F$3-'Indicator Data'!BK121)/(F$3-F$4)*10)),1))</f>
        <v>5.2</v>
      </c>
      <c r="G121" s="183">
        <f t="shared" si="16"/>
        <v>5.6</v>
      </c>
      <c r="H121" s="184">
        <f t="shared" si="17"/>
        <v>5.6</v>
      </c>
      <c r="I121" s="182">
        <f>IF('Indicator Data'!BN121="No data","x",ROUND(IF('Indicator Data'!BN121^2&gt;I$3,0,IF('Indicator Data'!BN121^2&lt;I$4,10,(I$3-'Indicator Data'!BN121^2)/(I$3-I$4)*10)),1))</f>
        <v>5</v>
      </c>
      <c r="J121" s="182">
        <f>IF(OR('Indicator Data'!BM121=0,'Indicator Data'!BM121="No data"),"x",ROUND(IF('Indicator Data'!BM121&gt;J$3,0,IF('Indicator Data'!BM121&lt;J$4,10,(J$3-'Indicator Data'!BM121)/(J$3-J$4)*10)),1))</f>
        <v>0</v>
      </c>
      <c r="K121" s="182">
        <f>IF('Indicator Data'!BO121="No data","x",ROUND(IF('Indicator Data'!BO121&gt;K$3,0,IF('Indicator Data'!BO121&lt;K$4,10,(K$3-'Indicator Data'!BO121)/(K$3-K$4)*10)),1))</f>
        <v>2.6</v>
      </c>
      <c r="L121" s="182">
        <f>IF('Indicator Data'!BP121="No data","x",ROUND(IF('Indicator Data'!BP121&gt;L$3,0,IF('Indicator Data'!BP121&lt;L$4,10,(L$3-'Indicator Data'!BP121)/(L$3-L$4)*10)),1))</f>
        <v>3.7</v>
      </c>
      <c r="M121" s="183">
        <f t="shared" si="18"/>
        <v>2.8</v>
      </c>
      <c r="N121" s="186">
        <f>IF('Indicator Data'!BQ121="No data","x",'Indicator Data'!BQ121/'Indicator Data'!CC121*100)</f>
        <v>29.128388976025093</v>
      </c>
      <c r="O121" s="182">
        <f t="shared" si="21"/>
        <v>7.2</v>
      </c>
      <c r="P121" s="182">
        <f>IF('Indicator Data'!BR121="No data","x",ROUND(IF('Indicator Data'!BR121&gt;P$3,0,IF('Indicator Data'!BR121&lt;P$4,10,(P$3-'Indicator Data'!BR121)/(P$3-P$4)*10)),1))</f>
        <v>1.3</v>
      </c>
      <c r="Q121" s="182">
        <f>IF('Indicator Data'!BS121="No data","x",ROUND(IF('Indicator Data'!BS121&gt;Q$3,0,IF('Indicator Data'!BS121&lt;Q$4,10,(Q$3-'Indicator Data'!BS121)/(Q$3-Q$4)*10)),1))</f>
        <v>2.6</v>
      </c>
      <c r="R121" s="183">
        <f t="shared" si="19"/>
        <v>3.7</v>
      </c>
      <c r="S121" s="182">
        <f>IF('Indicator Data'!BT121="No data","x",ROUND(IF('Indicator Data'!BT121&gt;S$3,0,IF('Indicator Data'!BT121&lt;S$4,10,(S$3-'Indicator Data'!BT121)/(S$3-S$4)*10)),1))</f>
        <v>8.1999999999999993</v>
      </c>
      <c r="T121" s="187">
        <f>IF('Indicator Data'!BU121="No data","x",ROUND(IF('Indicator Data'!BU121&gt;T$3,0,IF('Indicator Data'!BU121&lt;T$4,10,(T$3-'Indicator Data'!BU121)/(T$3-T$4)*10)),1))</f>
        <v>0</v>
      </c>
      <c r="U121" s="187">
        <f>IF('Indicator Data'!BV121="No data","x",ROUND(IF('Indicator Data'!BV121&gt;U$3,0,IF('Indicator Data'!BV121&lt;U$4,10,(U$3-'Indicator Data'!BV121)/(U$3-U$4)*10)),1))</f>
        <v>0</v>
      </c>
      <c r="V121" s="187">
        <f>IF('Indicator Data'!BW121="No data","x",ROUND(IF('Indicator Data'!BW121&gt;V$3,0,IF('Indicator Data'!BW121&lt;V$4,10,(V$3-'Indicator Data'!BW121)/(V$3-V$4)*10)),1))</f>
        <v>0.2</v>
      </c>
      <c r="W121" s="182">
        <f t="shared" si="20"/>
        <v>6.6666666666666666E-2</v>
      </c>
      <c r="X121" s="182">
        <f>IF('Indicator Data'!BX121="No data","x",ROUND(IF('Indicator Data'!BX121&gt;X$3,0,IF('Indicator Data'!BX121&lt;X$4,10,(X$3-'Indicator Data'!BX121)/(X$3-X$4)*10)),1))</f>
        <v>8.6</v>
      </c>
      <c r="Y121" s="182">
        <f>IF('Indicator Data'!BY121="No data","x",ROUND(IF('Indicator Data'!BY121&gt;Y$3,10,IF('Indicator Data'!BY121&lt;Y$4,0,10-(Y$3-'Indicator Data'!BY121)/(Y$3-Y$4)*10)),1))</f>
        <v>0.8</v>
      </c>
      <c r="Z121" s="183">
        <f t="shared" si="22"/>
        <v>4.4000000000000004</v>
      </c>
      <c r="AA121" s="184">
        <f t="shared" si="23"/>
        <v>3.6</v>
      </c>
      <c r="AB121" s="57"/>
    </row>
    <row r="122" spans="1:28" s="2" customFormat="1">
      <c r="A122" s="110" t="str">
        <f>'Indicator Data'!A122</f>
        <v>Mozambique</v>
      </c>
      <c r="B122" s="185" t="str">
        <f>'Indicator Data'!B122</f>
        <v>MOZ</v>
      </c>
      <c r="C122" s="182">
        <f>IF('Indicator Data'!BJ122="No data","x",ROUND(IF('Indicator Data'!BJ122&gt;C$3,0,IF('Indicator Data'!BJ122&lt;C$4,10,(C$3-'Indicator Data'!BJ122)/(C$3-C$4)*10)),1))</f>
        <v>2.1</v>
      </c>
      <c r="D122" s="183">
        <f t="shared" si="15"/>
        <v>2.1</v>
      </c>
      <c r="E122" s="182">
        <f>IF('Indicator Data'!BL122="No data","x",ROUND(IF('Indicator Data'!BL122&gt;E$3,0,IF('Indicator Data'!BL122&lt;E$4,10,(E$3-'Indicator Data'!BL122)/(E$3-E$4)*10)),1))</f>
        <v>7.5</v>
      </c>
      <c r="F122" s="182">
        <f>IF('Indicator Data'!BK122="No data","x",ROUND(IF('Indicator Data'!BK122&gt;F$3,0,IF('Indicator Data'!BK122&lt;F$4,10,(F$3-'Indicator Data'!BK122)/(F$3-F$4)*10)),1))</f>
        <v>6.6</v>
      </c>
      <c r="G122" s="183">
        <f t="shared" si="16"/>
        <v>7.1</v>
      </c>
      <c r="H122" s="184">
        <f t="shared" si="17"/>
        <v>4.5999999999999996</v>
      </c>
      <c r="I122" s="182">
        <f>IF('Indicator Data'!BN122="No data","x",ROUND(IF('Indicator Data'!BN122^2&gt;I$3,0,IF('Indicator Data'!BN122^2&lt;I$4,10,(I$3-'Indicator Data'!BN122^2)/(I$3-I$4)*10)),1))</f>
        <v>6.9</v>
      </c>
      <c r="J122" s="182">
        <f>IF(OR('Indicator Data'!BM122=0,'Indicator Data'!BM122="No data"),"x",ROUND(IF('Indicator Data'!BM122&gt;J$3,0,IF('Indicator Data'!BM122&lt;J$4,10,(J$3-'Indicator Data'!BM122)/(J$3-J$4)*10)),1))</f>
        <v>7</v>
      </c>
      <c r="K122" s="182">
        <f>IF('Indicator Data'!BO122="No data","x",ROUND(IF('Indicator Data'!BO122&gt;K$3,0,IF('Indicator Data'!BO122&lt;K$4,10,(K$3-'Indicator Data'!BO122)/(K$3-K$4)*10)),1))</f>
        <v>7.9</v>
      </c>
      <c r="L122" s="182">
        <f>IF('Indicator Data'!BP122="No data","x",ROUND(IF('Indicator Data'!BP122&gt;L$3,0,IF('Indicator Data'!BP122&lt;L$4,10,(L$3-'Indicator Data'!BP122)/(L$3-L$4)*10)),1))</f>
        <v>7.8</v>
      </c>
      <c r="M122" s="183">
        <f t="shared" si="18"/>
        <v>7.4</v>
      </c>
      <c r="N122" s="186">
        <f>IF('Indicator Data'!BQ122="No data","x",'Indicator Data'!BQ122/'Indicator Data'!CC122*100)</f>
        <v>5.2137643378519289</v>
      </c>
      <c r="O122" s="182">
        <f t="shared" si="21"/>
        <v>9.6</v>
      </c>
      <c r="P122" s="182">
        <f>IF('Indicator Data'!BR122="No data","x",ROUND(IF('Indicator Data'!BR122&gt;P$3,0,IF('Indicator Data'!BR122&lt;P$4,10,(P$3-'Indicator Data'!BR122)/(P$3-P$4)*10)),1))</f>
        <v>7.8</v>
      </c>
      <c r="Q122" s="182">
        <f>IF('Indicator Data'!BS122="No data","x",ROUND(IF('Indicator Data'!BS122&gt;Q$3,0,IF('Indicator Data'!BS122&lt;Q$4,10,(Q$3-'Indicator Data'!BS122)/(Q$3-Q$4)*10)),1))</f>
        <v>8.9</v>
      </c>
      <c r="R122" s="183">
        <f t="shared" si="19"/>
        <v>8.8000000000000007</v>
      </c>
      <c r="S122" s="182">
        <f>IF('Indicator Data'!BT122="No data","x",ROUND(IF('Indicator Data'!BT122&gt;S$3,0,IF('Indicator Data'!BT122&lt;S$4,10,(S$3-'Indicator Data'!BT122)/(S$3-S$4)*10)),1))</f>
        <v>9.8000000000000007</v>
      </c>
      <c r="T122" s="187">
        <f>IF('Indicator Data'!BU122="No data","x",ROUND(IF('Indicator Data'!BU122&gt;T$3,0,IF('Indicator Data'!BU122&lt;T$4,10,(T$3-'Indicator Data'!BU122)/(T$3-T$4)*10)),1))</f>
        <v>1.9</v>
      </c>
      <c r="U122" s="187">
        <f>IF('Indicator Data'!BV122="No data","x",ROUND(IF('Indicator Data'!BV122&gt;U$3,0,IF('Indicator Data'!BV122&lt;U$4,10,(U$3-'Indicator Data'!BV122)/(U$3-U$4)*10)),1))</f>
        <v>2.4</v>
      </c>
      <c r="V122" s="187">
        <f>IF('Indicator Data'!BW122="No data","x",ROUND(IF('Indicator Data'!BW122&gt;V$3,0,IF('Indicator Data'!BW122&lt;V$4,10,(V$3-'Indicator Data'!BW122)/(V$3-V$4)*10)),1))</f>
        <v>3.2</v>
      </c>
      <c r="W122" s="182">
        <f t="shared" si="20"/>
        <v>2.5</v>
      </c>
      <c r="X122" s="182">
        <f>IF('Indicator Data'!BX122="No data","x",ROUND(IF('Indicator Data'!BX122&gt;X$3,0,IF('Indicator Data'!BX122&lt;X$4,10,(X$3-'Indicator Data'!BX122)/(X$3-X$4)*10)),1))</f>
        <v>9.8000000000000007</v>
      </c>
      <c r="Y122" s="182">
        <f>IF('Indicator Data'!BY122="No data","x",ROUND(IF('Indicator Data'!BY122&gt;Y$3,10,IF('Indicator Data'!BY122&lt;Y$4,0,10-(Y$3-'Indicator Data'!BY122)/(Y$3-Y$4)*10)),1))</f>
        <v>3.2</v>
      </c>
      <c r="Z122" s="183">
        <f t="shared" si="22"/>
        <v>6.3</v>
      </c>
      <c r="AA122" s="184">
        <f t="shared" si="23"/>
        <v>7.5</v>
      </c>
      <c r="AB122" s="57"/>
    </row>
    <row r="123" spans="1:28" s="2" customFormat="1">
      <c r="A123" s="110" t="str">
        <f>'Indicator Data'!A123</f>
        <v>Myanmar</v>
      </c>
      <c r="B123" s="185" t="str">
        <f>'Indicator Data'!B123</f>
        <v>MMR</v>
      </c>
      <c r="C123" s="182">
        <f>IF('Indicator Data'!BJ123="No data","x",ROUND(IF('Indicator Data'!BJ123&gt;C$3,0,IF('Indicator Data'!BJ123&lt;C$4,10,(C$3-'Indicator Data'!BJ123)/(C$3-C$4)*10)),1))</f>
        <v>7.1</v>
      </c>
      <c r="D123" s="183">
        <f t="shared" si="15"/>
        <v>7.1</v>
      </c>
      <c r="E123" s="182">
        <f>IF('Indicator Data'!BL123="No data","x",ROUND(IF('Indicator Data'!BL123&gt;E$3,0,IF('Indicator Data'!BL123&lt;E$4,10,(E$3-'Indicator Data'!BL123)/(E$3-E$4)*10)),1))</f>
        <v>7.2</v>
      </c>
      <c r="F123" s="182">
        <f>IF('Indicator Data'!BK123="No data","x",ROUND(IF('Indicator Data'!BK123&gt;F$3,0,IF('Indicator Data'!BK123&lt;F$4,10,(F$3-'Indicator Data'!BK123)/(F$3-F$4)*10)),1))</f>
        <v>7.3</v>
      </c>
      <c r="G123" s="183">
        <f t="shared" si="16"/>
        <v>7.3</v>
      </c>
      <c r="H123" s="184">
        <f t="shared" si="17"/>
        <v>7.2</v>
      </c>
      <c r="I123" s="182">
        <f>IF('Indicator Data'!BN123="No data","x",ROUND(IF('Indicator Data'!BN123^2&gt;I$3,0,IF('Indicator Data'!BN123^2&lt;I$4,10,(I$3-'Indicator Data'!BN123^2)/(I$3-I$4)*10)),1))</f>
        <v>4.7</v>
      </c>
      <c r="J123" s="182">
        <f>IF(OR('Indicator Data'!BM123=0,'Indicator Data'!BM123="No data"),"x",ROUND(IF('Indicator Data'!BM123&gt;J$3,0,IF('Indicator Data'!BM123&lt;J$4,10,(J$3-'Indicator Data'!BM123)/(J$3-J$4)*10)),1))</f>
        <v>3.2</v>
      </c>
      <c r="K123" s="182">
        <f>IF('Indicator Data'!BO123="No data","x",ROUND(IF('Indicator Data'!BO123&gt;K$3,0,IF('Indicator Data'!BO123&lt;K$4,10,(K$3-'Indicator Data'!BO123)/(K$3-K$4)*10)),1))</f>
        <v>7.6</v>
      </c>
      <c r="L123" s="182">
        <f>IF('Indicator Data'!BP123="No data","x",ROUND(IF('Indicator Data'!BP123&gt;L$3,0,IF('Indicator Data'!BP123&lt;L$4,10,(L$3-'Indicator Data'!BP123)/(L$3-L$4)*10)),1))</f>
        <v>4.4000000000000004</v>
      </c>
      <c r="M123" s="183">
        <f t="shared" si="18"/>
        <v>5</v>
      </c>
      <c r="N123" s="186">
        <f>IF('Indicator Data'!BQ123="No data","x",'Indicator Data'!BQ123/'Indicator Data'!CC123*100)</f>
        <v>7.1943547276094835</v>
      </c>
      <c r="O123" s="182">
        <f t="shared" si="21"/>
        <v>9.4</v>
      </c>
      <c r="P123" s="182">
        <f>IF('Indicator Data'!BR123="No data","x",ROUND(IF('Indicator Data'!BR123&gt;P$3,0,IF('Indicator Data'!BR123&lt;P$4,10,(P$3-'Indicator Data'!BR123)/(P$3-P$4)*10)),1))</f>
        <v>4</v>
      </c>
      <c r="Q123" s="182">
        <f>IF('Indicator Data'!BS123="No data","x",ROUND(IF('Indicator Data'!BS123&gt;Q$3,0,IF('Indicator Data'!BS123&lt;Q$4,10,(Q$3-'Indicator Data'!BS123)/(Q$3-Q$4)*10)),1))</f>
        <v>3.6</v>
      </c>
      <c r="R123" s="183">
        <f t="shared" si="19"/>
        <v>5.7</v>
      </c>
      <c r="S123" s="182">
        <f>IF('Indicator Data'!BT123="No data","x",ROUND(IF('Indicator Data'!BT123&gt;S$3,0,IF('Indicator Data'!BT123&lt;S$4,10,(S$3-'Indicator Data'!BT123)/(S$3-S$4)*10)),1))</f>
        <v>7.8</v>
      </c>
      <c r="T123" s="187">
        <f>IF('Indicator Data'!BU123="No data","x",ROUND(IF('Indicator Data'!BU123&gt;T$3,0,IF('Indicator Data'!BU123&lt;T$4,10,(T$3-'Indicator Data'!BU123)/(T$3-T$4)*10)),1))</f>
        <v>1.5</v>
      </c>
      <c r="U123" s="187">
        <f>IF('Indicator Data'!BV123="No data","x",ROUND(IF('Indicator Data'!BV123&gt;U$3,0,IF('Indicator Data'!BV123&lt;U$4,10,(U$3-'Indicator Data'!BV123)/(U$3-U$4)*10)),1))</f>
        <v>3.2</v>
      </c>
      <c r="V123" s="187">
        <f>IF('Indicator Data'!BW123="No data","x",ROUND(IF('Indicator Data'!BW123&gt;V$3,0,IF('Indicator Data'!BW123&lt;V$4,10,(V$3-'Indicator Data'!BW123)/(V$3-V$4)*10)),1))</f>
        <v>1.5</v>
      </c>
      <c r="W123" s="182">
        <f t="shared" si="20"/>
        <v>2.0666666666666669</v>
      </c>
      <c r="X123" s="182">
        <f>IF('Indicator Data'!BX123="No data","x",ROUND(IF('Indicator Data'!BX123&gt;X$3,0,IF('Indicator Data'!BX123&lt;X$4,10,(X$3-'Indicator Data'!BX123)/(X$3-X$4)*10)),1))</f>
        <v>9.1999999999999993</v>
      </c>
      <c r="Y123" s="182">
        <f>IF('Indicator Data'!BY123="No data","x",ROUND(IF('Indicator Data'!BY123&gt;Y$3,10,IF('Indicator Data'!BY123&lt;Y$4,0,10-(Y$3-'Indicator Data'!BY123)/(Y$3-Y$4)*10)),1))</f>
        <v>2.8</v>
      </c>
      <c r="Z123" s="183">
        <f t="shared" si="22"/>
        <v>5.5</v>
      </c>
      <c r="AA123" s="184">
        <f t="shared" si="23"/>
        <v>5.4</v>
      </c>
      <c r="AB123" s="57"/>
    </row>
    <row r="124" spans="1:28" s="2" customFormat="1">
      <c r="A124" s="110" t="str">
        <f>'Indicator Data'!A124</f>
        <v>Namibia</v>
      </c>
      <c r="B124" s="185" t="str">
        <f>'Indicator Data'!B124</f>
        <v>NAM</v>
      </c>
      <c r="C124" s="182">
        <f>IF('Indicator Data'!BJ124="No data","x",ROUND(IF('Indicator Data'!BJ124&gt;C$3,0,IF('Indicator Data'!BJ124&lt;C$4,10,(C$3-'Indicator Data'!BJ124)/(C$3-C$4)*10)),1))</f>
        <v>4.3</v>
      </c>
      <c r="D124" s="183">
        <f t="shared" si="15"/>
        <v>4.3</v>
      </c>
      <c r="E124" s="182">
        <f>IF('Indicator Data'!BL124="No data","x",ROUND(IF('Indicator Data'!BL124&gt;E$3,0,IF('Indicator Data'!BL124&lt;E$4,10,(E$3-'Indicator Data'!BL124)/(E$3-E$4)*10)),1))</f>
        <v>4.9000000000000004</v>
      </c>
      <c r="F124" s="182">
        <f>IF('Indicator Data'!BK124="No data","x",ROUND(IF('Indicator Data'!BK124&gt;F$3,0,IF('Indicator Data'!BK124&lt;F$4,10,(F$3-'Indicator Data'!BK124)/(F$3-F$4)*10)),1))</f>
        <v>4.8</v>
      </c>
      <c r="G124" s="183">
        <f t="shared" si="16"/>
        <v>4.9000000000000004</v>
      </c>
      <c r="H124" s="184">
        <f t="shared" si="17"/>
        <v>4.5999999999999996</v>
      </c>
      <c r="I124" s="182">
        <f>IF('Indicator Data'!BN124="No data","x",ROUND(IF('Indicator Data'!BN124^2&gt;I$3,0,IF('Indicator Data'!BN124^2&lt;I$4,10,(I$3-'Indicator Data'!BN124^2)/(I$3-I$4)*10)),1))</f>
        <v>1.8</v>
      </c>
      <c r="J124" s="182">
        <f>IF(OR('Indicator Data'!BM124=0,'Indicator Data'!BM124="No data"),"x",ROUND(IF('Indicator Data'!BM124&gt;J$3,0,IF('Indicator Data'!BM124&lt;J$4,10,(J$3-'Indicator Data'!BM124)/(J$3-J$4)*10)),1))</f>
        <v>4.5</v>
      </c>
      <c r="K124" s="182">
        <f>IF('Indicator Data'!BO124="No data","x",ROUND(IF('Indicator Data'!BO124&gt;K$3,0,IF('Indicator Data'!BO124&lt;K$4,10,(K$3-'Indicator Data'!BO124)/(K$3-K$4)*10)),1))</f>
        <v>6.3</v>
      </c>
      <c r="L124" s="182">
        <f>IF('Indicator Data'!BP124="No data","x",ROUND(IF('Indicator Data'!BP124&gt;L$3,0,IF('Indicator Data'!BP124&lt;L$4,10,(L$3-'Indicator Data'!BP124)/(L$3-L$4)*10)),1))</f>
        <v>4.5</v>
      </c>
      <c r="M124" s="183">
        <f t="shared" si="18"/>
        <v>4.3</v>
      </c>
      <c r="N124" s="186">
        <f>IF('Indicator Data'!BQ124="No data","x",'Indicator Data'!BQ124/'Indicator Data'!CC124*100)</f>
        <v>7.0449051974395411</v>
      </c>
      <c r="O124" s="182">
        <f t="shared" si="21"/>
        <v>9.4</v>
      </c>
      <c r="P124" s="182">
        <f>IF('Indicator Data'!BR124="No data","x",ROUND(IF('Indicator Data'!BR124&gt;P$3,0,IF('Indicator Data'!BR124&lt;P$4,10,(P$3-'Indicator Data'!BR124)/(P$3-P$4)*10)),1))</f>
        <v>7.3</v>
      </c>
      <c r="Q124" s="182">
        <f>IF('Indicator Data'!BS124="No data","x",ROUND(IF('Indicator Data'!BS124&gt;Q$3,0,IF('Indicator Data'!BS124&lt;Q$4,10,(Q$3-'Indicator Data'!BS124)/(Q$3-Q$4)*10)),1))</f>
        <v>3.5</v>
      </c>
      <c r="R124" s="183">
        <f t="shared" si="19"/>
        <v>6.7</v>
      </c>
      <c r="S124" s="182" t="str">
        <f>IF('Indicator Data'!BT124="No data","x",ROUND(IF('Indicator Data'!BT124&gt;S$3,0,IF('Indicator Data'!BT124&lt;S$4,10,(S$3-'Indicator Data'!BT124)/(S$3-S$4)*10)),1))</f>
        <v>x</v>
      </c>
      <c r="T124" s="187">
        <f>IF('Indicator Data'!BU124="No data","x",ROUND(IF('Indicator Data'!BU124&gt;T$3,0,IF('Indicator Data'!BU124&lt;T$4,10,(T$3-'Indicator Data'!BU124)/(T$3-T$4)*10)),1))</f>
        <v>2</v>
      </c>
      <c r="U124" s="187">
        <f>IF('Indicator Data'!BV124="No data","x",ROUND(IF('Indicator Data'!BV124&gt;U$3,0,IF('Indicator Data'!BV124&lt;U$4,10,(U$3-'Indicator Data'!BV124)/(U$3-U$4)*10)),1))</f>
        <v>7.3</v>
      </c>
      <c r="V124" s="187">
        <f>IF('Indicator Data'!BW124="No data","x",ROUND(IF('Indicator Data'!BW124&gt;V$3,0,IF('Indicator Data'!BW124&lt;V$4,10,(V$3-'Indicator Data'!BW124)/(V$3-V$4)*10)),1))</f>
        <v>7.1</v>
      </c>
      <c r="W124" s="182">
        <f t="shared" si="20"/>
        <v>5.4666666666666659</v>
      </c>
      <c r="X124" s="182">
        <f>IF('Indicator Data'!BX124="No data","x",ROUND(IF('Indicator Data'!BX124&gt;X$3,0,IF('Indicator Data'!BX124&lt;X$4,10,(X$3-'Indicator Data'!BX124)/(X$3-X$4)*10)),1))</f>
        <v>7.2</v>
      </c>
      <c r="Y124" s="182">
        <f>IF('Indicator Data'!BY124="No data","x",ROUND(IF('Indicator Data'!BY124&gt;Y$3,10,IF('Indicator Data'!BY124&lt;Y$4,0,10-(Y$3-'Indicator Data'!BY124)/(Y$3-Y$4)*10)),1))</f>
        <v>2.2000000000000002</v>
      </c>
      <c r="Z124" s="183">
        <f t="shared" si="22"/>
        <v>5</v>
      </c>
      <c r="AA124" s="184">
        <f t="shared" si="23"/>
        <v>5.3</v>
      </c>
      <c r="AB124" s="57"/>
    </row>
    <row r="125" spans="1:28" s="2" customFormat="1">
      <c r="A125" s="110" t="str">
        <f>'Indicator Data'!A125</f>
        <v>Nauru</v>
      </c>
      <c r="B125" s="185" t="str">
        <f>'Indicator Data'!B125</f>
        <v>NRU</v>
      </c>
      <c r="C125" s="182">
        <f>IF('Indicator Data'!BJ125="No data","x",ROUND(IF('Indicator Data'!BJ125&gt;C$3,0,IF('Indicator Data'!BJ125&lt;C$4,10,(C$3-'Indicator Data'!BJ125)/(C$3-C$4)*10)),1))</f>
        <v>8.1</v>
      </c>
      <c r="D125" s="183">
        <f t="shared" si="15"/>
        <v>8.1</v>
      </c>
      <c r="E125" s="182" t="str">
        <f>IF('Indicator Data'!BL125="No data","x",ROUND(IF('Indicator Data'!BL125&gt;E$3,0,IF('Indicator Data'!BL125&lt;E$4,10,(E$3-'Indicator Data'!BL125)/(E$3-E$4)*10)),1))</f>
        <v>x</v>
      </c>
      <c r="F125" s="182">
        <f>IF('Indicator Data'!BK125="No data","x",ROUND(IF('Indicator Data'!BK125&gt;F$3,0,IF('Indicator Data'!BK125&lt;F$4,10,(F$3-'Indicator Data'!BK125)/(F$3-F$4)*10)),1))</f>
        <v>5.3</v>
      </c>
      <c r="G125" s="183">
        <f t="shared" si="16"/>
        <v>5.3</v>
      </c>
      <c r="H125" s="184">
        <f t="shared" si="17"/>
        <v>6.7</v>
      </c>
      <c r="I125" s="182" t="str">
        <f>IF('Indicator Data'!BN125="No data","x",ROUND(IF('Indicator Data'!BN125^2&gt;I$3,0,IF('Indicator Data'!BN125^2&lt;I$4,10,(I$3-'Indicator Data'!BN125^2)/(I$3-I$4)*10)),1))</f>
        <v>x</v>
      </c>
      <c r="J125" s="182">
        <f>IF(OR('Indicator Data'!BM125=0,'Indicator Data'!BM125="No data"),"x",ROUND(IF('Indicator Data'!BM125&gt;J$3,0,IF('Indicator Data'!BM125&lt;J$4,10,(J$3-'Indicator Data'!BM125)/(J$3-J$4)*10)),1))</f>
        <v>0</v>
      </c>
      <c r="K125" s="182">
        <f>IF('Indicator Data'!BO125="No data","x",ROUND(IF('Indicator Data'!BO125&gt;K$3,0,IF('Indicator Data'!BO125&lt;K$4,10,(K$3-'Indicator Data'!BO125)/(K$3-K$4)*10)),1))</f>
        <v>3.8</v>
      </c>
      <c r="L125" s="182">
        <f>IF('Indicator Data'!BP125="No data","x",ROUND(IF('Indicator Data'!BP125&gt;L$3,0,IF('Indicator Data'!BP125&lt;L$4,10,(L$3-'Indicator Data'!BP125)/(L$3-L$4)*10)),1))</f>
        <v>5.4</v>
      </c>
      <c r="M125" s="183">
        <f t="shared" si="18"/>
        <v>3.1</v>
      </c>
      <c r="N125" s="186">
        <f>IF('Indicator Data'!BQ125="No data","x",'Indicator Data'!BQ125/'Indicator Data'!CC125*100)</f>
        <v>219.04761904761907</v>
      </c>
      <c r="O125" s="182">
        <f t="shared" si="21"/>
        <v>0</v>
      </c>
      <c r="P125" s="182">
        <f>IF('Indicator Data'!BR125="No data","x",ROUND(IF('Indicator Data'!BR125&gt;P$3,0,IF('Indicator Data'!BR125&lt;P$4,10,(P$3-'Indicator Data'!BR125)/(P$3-P$4)*10)),1))</f>
        <v>3.8</v>
      </c>
      <c r="Q125" s="182">
        <f>IF('Indicator Data'!BS125="No data","x",ROUND(IF('Indicator Data'!BS125&gt;Q$3,0,IF('Indicator Data'!BS125&lt;Q$4,10,(Q$3-'Indicator Data'!BS125)/(Q$3-Q$4)*10)),1))</f>
        <v>0.1</v>
      </c>
      <c r="R125" s="183">
        <f t="shared" si="19"/>
        <v>1.3</v>
      </c>
      <c r="S125" s="182">
        <f>IF('Indicator Data'!BT125="No data","x",ROUND(IF('Indicator Data'!BT125&gt;S$3,0,IF('Indicator Data'!BT125&lt;S$4,10,(S$3-'Indicator Data'!BT125)/(S$3-S$4)*10)),1))</f>
        <v>6.9</v>
      </c>
      <c r="T125" s="187">
        <f>IF('Indicator Data'!BU125="No data","x",ROUND(IF('Indicator Data'!BU125&gt;T$3,0,IF('Indicator Data'!BU125&lt;T$4,10,(T$3-'Indicator Data'!BU125)/(T$3-T$4)*10)),1))</f>
        <v>0.5</v>
      </c>
      <c r="U125" s="187">
        <f>IF('Indicator Data'!BV125="No data","x",ROUND(IF('Indicator Data'!BV125&gt;U$3,0,IF('Indicator Data'!BV125&lt;U$4,10,(U$3-'Indicator Data'!BV125)/(U$3-U$4)*10)),1))</f>
        <v>0.7</v>
      </c>
      <c r="V125" s="187" t="str">
        <f>IF('Indicator Data'!BW125="No data","x",ROUND(IF('Indicator Data'!BW125&gt;V$3,0,IF('Indicator Data'!BW125&lt;V$4,10,(V$3-'Indicator Data'!BW125)/(V$3-V$4)*10)),1))</f>
        <v>x</v>
      </c>
      <c r="W125" s="182">
        <f t="shared" si="20"/>
        <v>0.6</v>
      </c>
      <c r="X125" s="182">
        <f>IF('Indicator Data'!BX125="No data","x",ROUND(IF('Indicator Data'!BX125&gt;X$3,0,IF('Indicator Data'!BX125&lt;X$4,10,(X$3-'Indicator Data'!BX125)/(X$3-X$4)*10)),1))</f>
        <v>6.2</v>
      </c>
      <c r="Y125" s="182" t="str">
        <f>IF('Indicator Data'!BY125="No data","x",ROUND(IF('Indicator Data'!BY125&gt;Y$3,10,IF('Indicator Data'!BY125&lt;Y$4,0,10-(Y$3-'Indicator Data'!BY125)/(Y$3-Y$4)*10)),1))</f>
        <v>x</v>
      </c>
      <c r="Z125" s="183">
        <f t="shared" si="22"/>
        <v>4.5999999999999996</v>
      </c>
      <c r="AA125" s="184">
        <f t="shared" si="23"/>
        <v>3</v>
      </c>
      <c r="AB125" s="57"/>
    </row>
    <row r="126" spans="1:28" s="2" customFormat="1">
      <c r="A126" s="110" t="str">
        <f>'Indicator Data'!A126</f>
        <v>Nepal</v>
      </c>
      <c r="B126" s="185" t="str">
        <f>'Indicator Data'!B126</f>
        <v>NPL</v>
      </c>
      <c r="C126" s="182">
        <f>IF('Indicator Data'!BJ126="No data","x",ROUND(IF('Indicator Data'!BJ126&gt;C$3,0,IF('Indicator Data'!BJ126&lt;C$4,10,(C$3-'Indicator Data'!BJ126)/(C$3-C$4)*10)),1))</f>
        <v>5.4</v>
      </c>
      <c r="D126" s="183">
        <f t="shared" si="15"/>
        <v>5.4</v>
      </c>
      <c r="E126" s="182">
        <f>IF('Indicator Data'!BL126="No data","x",ROUND(IF('Indicator Data'!BL126&gt;E$3,0,IF('Indicator Data'!BL126&lt;E$4,10,(E$3-'Indicator Data'!BL126)/(E$3-E$4)*10)),1))</f>
        <v>6.7</v>
      </c>
      <c r="F126" s="182">
        <f>IF('Indicator Data'!BK126="No data","x",ROUND(IF('Indicator Data'!BK126&gt;F$3,0,IF('Indicator Data'!BK126&lt;F$4,10,(F$3-'Indicator Data'!BK126)/(F$3-F$4)*10)),1))</f>
        <v>7.1</v>
      </c>
      <c r="G126" s="183">
        <f t="shared" si="16"/>
        <v>6.9</v>
      </c>
      <c r="H126" s="184">
        <f t="shared" si="17"/>
        <v>6.2</v>
      </c>
      <c r="I126" s="182">
        <f>IF('Indicator Data'!BN126="No data","x",ROUND(IF('Indicator Data'!BN126^2&gt;I$3,0,IF('Indicator Data'!BN126^2&lt;I$4,10,(I$3-'Indicator Data'!BN126^2)/(I$3-I$4)*10)),1))</f>
        <v>5.9</v>
      </c>
      <c r="J126" s="182">
        <f>IF(OR('Indicator Data'!BM126=0,'Indicator Data'!BM126="No data"),"x",ROUND(IF('Indicator Data'!BM126&gt;J$3,0,IF('Indicator Data'!BM126&lt;J$4,10,(J$3-'Indicator Data'!BM126)/(J$3-J$4)*10)),1))</f>
        <v>1</v>
      </c>
      <c r="K126" s="182">
        <f>IF('Indicator Data'!BO126="No data","x",ROUND(IF('Indicator Data'!BO126&gt;K$3,0,IF('Indicator Data'!BO126&lt;K$4,10,(K$3-'Indicator Data'!BO126)/(K$3-K$4)*10)),1))</f>
        <v>7.9</v>
      </c>
      <c r="L126" s="182">
        <f>IF('Indicator Data'!BP126="No data","x",ROUND(IF('Indicator Data'!BP126&gt;L$3,0,IF('Indicator Data'!BP126&lt;L$4,10,(L$3-'Indicator Data'!BP126)/(L$3-L$4)*10)),1))</f>
        <v>3.1</v>
      </c>
      <c r="M126" s="183">
        <f t="shared" si="18"/>
        <v>4.5</v>
      </c>
      <c r="N126" s="186">
        <f>IF('Indicator Data'!BQ126="No data","x",'Indicator Data'!BQ126/'Indicator Data'!CC126*100)</f>
        <v>15.347052668294383</v>
      </c>
      <c r="O126" s="182">
        <f t="shared" si="21"/>
        <v>8.6</v>
      </c>
      <c r="P126" s="182">
        <f>IF('Indicator Data'!BR126="No data","x",ROUND(IF('Indicator Data'!BR126&gt;P$3,0,IF('Indicator Data'!BR126&lt;P$4,10,(P$3-'Indicator Data'!BR126)/(P$3-P$4)*10)),1))</f>
        <v>4.2</v>
      </c>
      <c r="Q126" s="182">
        <f>IF('Indicator Data'!BS126="No data","x",ROUND(IF('Indicator Data'!BS126&gt;Q$3,0,IF('Indicator Data'!BS126&lt;Q$4,10,(Q$3-'Indicator Data'!BS126)/(Q$3-Q$4)*10)),1))</f>
        <v>2.2000000000000002</v>
      </c>
      <c r="R126" s="183">
        <f t="shared" si="19"/>
        <v>5</v>
      </c>
      <c r="S126" s="182">
        <f>IF('Indicator Data'!BT126="No data","x",ROUND(IF('Indicator Data'!BT126&gt;S$3,0,IF('Indicator Data'!BT126&lt;S$4,10,(S$3-'Indicator Data'!BT126)/(S$3-S$4)*10)),1))</f>
        <v>8.4</v>
      </c>
      <c r="T126" s="187">
        <f>IF('Indicator Data'!BU126="No data","x",ROUND(IF('Indicator Data'!BU126&gt;T$3,0,IF('Indicator Data'!BU126&lt;T$4,10,(T$3-'Indicator Data'!BU126)/(T$3-T$4)*10)),1))</f>
        <v>1</v>
      </c>
      <c r="U126" s="187">
        <f>IF('Indicator Data'!BV126="No data","x",ROUND(IF('Indicator Data'!BV126&gt;U$3,0,IF('Indicator Data'!BV126&lt;U$4,10,(U$3-'Indicator Data'!BV126)/(U$3-U$4)*10)),1))</f>
        <v>3.9</v>
      </c>
      <c r="V126" s="187">
        <f>IF('Indicator Data'!BW126="No data","x",ROUND(IF('Indicator Data'!BW126&gt;V$3,0,IF('Indicator Data'!BW126&lt;V$4,10,(V$3-'Indicator Data'!BW126)/(V$3-V$4)*10)),1))</f>
        <v>2.7</v>
      </c>
      <c r="W126" s="182">
        <f t="shared" si="20"/>
        <v>2.5333333333333337</v>
      </c>
      <c r="X126" s="182">
        <f>IF('Indicator Data'!BX126="No data","x",ROUND(IF('Indicator Data'!BX126&gt;X$3,0,IF('Indicator Data'!BX126&lt;X$4,10,(X$3-'Indicator Data'!BX126)/(X$3-X$4)*10)),1))</f>
        <v>9.6</v>
      </c>
      <c r="Y126" s="182">
        <f>IF('Indicator Data'!BY126="No data","x",ROUND(IF('Indicator Data'!BY126&gt;Y$3,10,IF('Indicator Data'!BY126&lt;Y$4,0,10-(Y$3-'Indicator Data'!BY126)/(Y$3-Y$4)*10)),1))</f>
        <v>2.1</v>
      </c>
      <c r="Z126" s="183">
        <f t="shared" si="22"/>
        <v>5.7</v>
      </c>
      <c r="AA126" s="184">
        <f t="shared" si="23"/>
        <v>5.0999999999999996</v>
      </c>
      <c r="AB126" s="57"/>
    </row>
    <row r="127" spans="1:28" s="2" customFormat="1">
      <c r="A127" s="110" t="str">
        <f>'Indicator Data'!A127</f>
        <v>Netherlands</v>
      </c>
      <c r="B127" s="185" t="str">
        <f>'Indicator Data'!B127</f>
        <v>NLD</v>
      </c>
      <c r="C127" s="182">
        <f>IF('Indicator Data'!BJ127="No data","x",ROUND(IF('Indicator Data'!BJ127&gt;C$3,0,IF('Indicator Data'!BJ127&lt;C$4,10,(C$3-'Indicator Data'!BJ127)/(C$3-C$4)*10)),1))</f>
        <v>1.7</v>
      </c>
      <c r="D127" s="183">
        <f t="shared" si="15"/>
        <v>1.7</v>
      </c>
      <c r="E127" s="182">
        <f>IF('Indicator Data'!BL127="No data","x",ROUND(IF('Indicator Data'!BL127&gt;E$3,0,IF('Indicator Data'!BL127&lt;E$4,10,(E$3-'Indicator Data'!BL127)/(E$3-E$4)*10)),1))</f>
        <v>1.8</v>
      </c>
      <c r="F127" s="182">
        <f>IF('Indicator Data'!BK127="No data","x",ROUND(IF('Indicator Data'!BK127&gt;F$3,0,IF('Indicator Data'!BK127&lt;F$4,10,(F$3-'Indicator Data'!BK127)/(F$3-F$4)*10)),1))</f>
        <v>1.4</v>
      </c>
      <c r="G127" s="183">
        <f t="shared" si="16"/>
        <v>1.6</v>
      </c>
      <c r="H127" s="184">
        <f t="shared" si="17"/>
        <v>1.7</v>
      </c>
      <c r="I127" s="182" t="str">
        <f>IF('Indicator Data'!BN127="No data","x",ROUND(IF('Indicator Data'!BN127^2&gt;I$3,0,IF('Indicator Data'!BN127^2&lt;I$4,10,(I$3-'Indicator Data'!BN127^2)/(I$3-I$4)*10)),1))</f>
        <v>x</v>
      </c>
      <c r="J127" s="182">
        <f>IF(OR('Indicator Data'!BM127=0,'Indicator Data'!BM127="No data"),"x",ROUND(IF('Indicator Data'!BM127&gt;J$3,0,IF('Indicator Data'!BM127&lt;J$4,10,(J$3-'Indicator Data'!BM127)/(J$3-J$4)*10)),1))</f>
        <v>0</v>
      </c>
      <c r="K127" s="182">
        <f>IF('Indicator Data'!BO127="No data","x",ROUND(IF('Indicator Data'!BO127&gt;K$3,0,IF('Indicator Data'!BO127&lt;K$4,10,(K$3-'Indicator Data'!BO127)/(K$3-K$4)*10)),1))</f>
        <v>0.7</v>
      </c>
      <c r="L127" s="182">
        <f>IF('Indicator Data'!BP127="No data","x",ROUND(IF('Indicator Data'!BP127&gt;L$3,0,IF('Indicator Data'!BP127&lt;L$4,10,(L$3-'Indicator Data'!BP127)/(L$3-L$4)*10)),1))</f>
        <v>3.7</v>
      </c>
      <c r="M127" s="183">
        <f t="shared" si="18"/>
        <v>1.5</v>
      </c>
      <c r="N127" s="186">
        <f>IF('Indicator Data'!BQ127="No data","x",'Indicator Data'!BQ127/'Indicator Data'!CC127*100)</f>
        <v>622.59116513489471</v>
      </c>
      <c r="O127" s="182">
        <f t="shared" si="21"/>
        <v>0</v>
      </c>
      <c r="P127" s="182">
        <f>IF('Indicator Data'!BR127="No data","x",ROUND(IF('Indicator Data'!BR127&gt;P$3,0,IF('Indicator Data'!BR127&lt;P$4,10,(P$3-'Indicator Data'!BR127)/(P$3-P$4)*10)),1))</f>
        <v>0.3</v>
      </c>
      <c r="Q127" s="182">
        <f>IF('Indicator Data'!BS127="No data","x",ROUND(IF('Indicator Data'!BS127&gt;Q$3,0,IF('Indicator Data'!BS127&lt;Q$4,10,(Q$3-'Indicator Data'!BS127)/(Q$3-Q$4)*10)),1))</f>
        <v>0</v>
      </c>
      <c r="R127" s="183">
        <f t="shared" si="19"/>
        <v>0.1</v>
      </c>
      <c r="S127" s="182">
        <f>IF('Indicator Data'!BT127="No data","x",ROUND(IF('Indicator Data'!BT127&gt;S$3,0,IF('Indicator Data'!BT127&lt;S$4,10,(S$3-'Indicator Data'!BT127)/(S$3-S$4)*10)),1))</f>
        <v>1.2</v>
      </c>
      <c r="T127" s="187">
        <f>IF('Indicator Data'!BU127="No data","x",ROUND(IF('Indicator Data'!BU127&gt;T$3,0,IF('Indicator Data'!BU127&lt;T$4,10,(T$3-'Indicator Data'!BU127)/(T$3-T$4)*10)),1))</f>
        <v>0.8</v>
      </c>
      <c r="U127" s="187">
        <f>IF('Indicator Data'!BV127="No data","x",ROUND(IF('Indicator Data'!BV127&gt;U$3,0,IF('Indicator Data'!BV127&lt;U$4,10,(U$3-'Indicator Data'!BV127)/(U$3-U$4)*10)),1))</f>
        <v>1.5</v>
      </c>
      <c r="V127" s="187">
        <f>IF('Indicator Data'!BW127="No data","x",ROUND(IF('Indicator Data'!BW127&gt;V$3,0,IF('Indicator Data'!BW127&lt;V$4,10,(V$3-'Indicator Data'!BW127)/(V$3-V$4)*10)),1))</f>
        <v>1</v>
      </c>
      <c r="W127" s="182">
        <f t="shared" si="20"/>
        <v>1.0999999999999999</v>
      </c>
      <c r="X127" s="182">
        <f>IF('Indicator Data'!BX127="No data","x",ROUND(IF('Indicator Data'!BX127&gt;X$3,0,IF('Indicator Data'!BX127&lt;X$4,10,(X$3-'Indicator Data'!BX127)/(X$3-X$4)*10)),1))</f>
        <v>0</v>
      </c>
      <c r="Y127" s="182">
        <f>IF('Indicator Data'!BY127="No data","x",ROUND(IF('Indicator Data'!BY127&gt;Y$3,10,IF('Indicator Data'!BY127&lt;Y$4,0,10-(Y$3-'Indicator Data'!BY127)/(Y$3-Y$4)*10)),1))</f>
        <v>0.1</v>
      </c>
      <c r="Z127" s="183">
        <f t="shared" si="22"/>
        <v>0.6</v>
      </c>
      <c r="AA127" s="184">
        <f t="shared" si="23"/>
        <v>0.7</v>
      </c>
      <c r="AB127" s="57"/>
    </row>
    <row r="128" spans="1:28" s="2" customFormat="1">
      <c r="A128" s="110" t="str">
        <f>'Indicator Data'!A128</f>
        <v>New Zealand</v>
      </c>
      <c r="B128" s="185" t="str">
        <f>'Indicator Data'!B128</f>
        <v>NZL</v>
      </c>
      <c r="C128" s="182">
        <f>IF('Indicator Data'!BJ128="No data","x",ROUND(IF('Indicator Data'!BJ128&gt;C$3,0,IF('Indicator Data'!BJ128&lt;C$4,10,(C$3-'Indicator Data'!BJ128)/(C$3-C$4)*10)),1))</f>
        <v>2.6</v>
      </c>
      <c r="D128" s="183">
        <f t="shared" si="15"/>
        <v>2.6</v>
      </c>
      <c r="E128" s="182">
        <f>IF('Indicator Data'!BL128="No data","x",ROUND(IF('Indicator Data'!BL128&gt;E$3,0,IF('Indicator Data'!BL128&lt;E$4,10,(E$3-'Indicator Data'!BL128)/(E$3-E$4)*10)),1))</f>
        <v>1.2</v>
      </c>
      <c r="F128" s="182">
        <f>IF('Indicator Data'!BK128="No data","x",ROUND(IF('Indicator Data'!BK128&gt;F$3,0,IF('Indicator Data'!BK128&lt;F$4,10,(F$3-'Indicator Data'!BK128)/(F$3-F$4)*10)),1))</f>
        <v>1.7</v>
      </c>
      <c r="G128" s="183">
        <f t="shared" si="16"/>
        <v>1.5</v>
      </c>
      <c r="H128" s="184">
        <f t="shared" si="17"/>
        <v>2.1</v>
      </c>
      <c r="I128" s="182" t="str">
        <f>IF('Indicator Data'!BN128="No data","x",ROUND(IF('Indicator Data'!BN128^2&gt;I$3,0,IF('Indicator Data'!BN128^2&lt;I$4,10,(I$3-'Indicator Data'!BN128^2)/(I$3-I$4)*10)),1))</f>
        <v>x</v>
      </c>
      <c r="J128" s="182">
        <f>IF(OR('Indicator Data'!BM128=0,'Indicator Data'!BM128="No data"),"x",ROUND(IF('Indicator Data'!BM128&gt;J$3,0,IF('Indicator Data'!BM128&lt;J$4,10,(J$3-'Indicator Data'!BM128)/(J$3-J$4)*10)),1))</f>
        <v>0</v>
      </c>
      <c r="K128" s="182">
        <f>IF('Indicator Data'!BO128="No data","x",ROUND(IF('Indicator Data'!BO128&gt;K$3,0,IF('Indicator Data'!BO128&lt;K$4,10,(K$3-'Indicator Data'!BO128)/(K$3-K$4)*10)),1))</f>
        <v>0.9</v>
      </c>
      <c r="L128" s="182">
        <f>IF('Indicator Data'!BP128="No data","x",ROUND(IF('Indicator Data'!BP128&gt;L$3,0,IF('Indicator Data'!BP128&lt;L$4,10,(L$3-'Indicator Data'!BP128)/(L$3-L$4)*10)),1))</f>
        <v>3.3</v>
      </c>
      <c r="M128" s="183">
        <f t="shared" si="18"/>
        <v>1.4</v>
      </c>
      <c r="N128" s="186">
        <f>IF('Indicator Data'!BQ128="No data","x",'Indicator Data'!BQ128/'Indicator Data'!CC128*100)</f>
        <v>41.775853556644257</v>
      </c>
      <c r="O128" s="182">
        <f t="shared" si="21"/>
        <v>5.9</v>
      </c>
      <c r="P128" s="182">
        <f>IF('Indicator Data'!BR128="No data","x",ROUND(IF('Indicator Data'!BR128&gt;P$3,0,IF('Indicator Data'!BR128&lt;P$4,10,(P$3-'Indicator Data'!BR128)/(P$3-P$4)*10)),1))</f>
        <v>0</v>
      </c>
      <c r="Q128" s="182">
        <f>IF('Indicator Data'!BS128="No data","x",ROUND(IF('Indicator Data'!BS128&gt;Q$3,0,IF('Indicator Data'!BS128&lt;Q$4,10,(Q$3-'Indicator Data'!BS128)/(Q$3-Q$4)*10)),1))</f>
        <v>0</v>
      </c>
      <c r="R128" s="183">
        <f t="shared" si="19"/>
        <v>2</v>
      </c>
      <c r="S128" s="182">
        <f>IF('Indicator Data'!BT128="No data","x",ROUND(IF('Indicator Data'!BT128&gt;S$3,0,IF('Indicator Data'!BT128&lt;S$4,10,(S$3-'Indicator Data'!BT128)/(S$3-S$4)*10)),1))</f>
        <v>2.4</v>
      </c>
      <c r="T128" s="187">
        <f>IF('Indicator Data'!BU128="No data","x",ROUND(IF('Indicator Data'!BU128&gt;T$3,0,IF('Indicator Data'!BU128&lt;T$4,10,(T$3-'Indicator Data'!BU128)/(T$3-T$4)*10)),1))</f>
        <v>1.2</v>
      </c>
      <c r="U128" s="187">
        <f>IF('Indicator Data'!BV128="No data","x",ROUND(IF('Indicator Data'!BV128&gt;U$3,0,IF('Indicator Data'!BV128&lt;U$4,10,(U$3-'Indicator Data'!BV128)/(U$3-U$4)*10)),1))</f>
        <v>1.5</v>
      </c>
      <c r="V128" s="187">
        <f>IF('Indicator Data'!BW128="No data","x",ROUND(IF('Indicator Data'!BW128&gt;V$3,0,IF('Indicator Data'!BW128&lt;V$4,10,(V$3-'Indicator Data'!BW128)/(V$3-V$4)*10)),1))</f>
        <v>1.4</v>
      </c>
      <c r="W128" s="182">
        <f t="shared" si="20"/>
        <v>1.3666666666666665</v>
      </c>
      <c r="X128" s="182">
        <f>IF('Indicator Data'!BX128="No data","x",ROUND(IF('Indicator Data'!BX128&gt;X$3,0,IF('Indicator Data'!BX128&lt;X$4,10,(X$3-'Indicator Data'!BX128)/(X$3-X$4)*10)),1))</f>
        <v>0</v>
      </c>
      <c r="Y128" s="182">
        <f>IF('Indicator Data'!BY128="No data","x",ROUND(IF('Indicator Data'!BY128&gt;Y$3,10,IF('Indicator Data'!BY128&lt;Y$4,0,10-(Y$3-'Indicator Data'!BY128)/(Y$3-Y$4)*10)),1))</f>
        <v>0.1</v>
      </c>
      <c r="Z128" s="183">
        <f t="shared" si="22"/>
        <v>1</v>
      </c>
      <c r="AA128" s="184">
        <f t="shared" si="23"/>
        <v>1.5</v>
      </c>
      <c r="AB128" s="57"/>
    </row>
    <row r="129" spans="1:28" s="2" customFormat="1">
      <c r="A129" s="110" t="str">
        <f>'Indicator Data'!A129</f>
        <v>Nicaragua</v>
      </c>
      <c r="B129" s="185" t="str">
        <f>'Indicator Data'!B129</f>
        <v>NIC</v>
      </c>
      <c r="C129" s="182">
        <f>IF('Indicator Data'!BJ129="No data","x",ROUND(IF('Indicator Data'!BJ129&gt;C$3,0,IF('Indicator Data'!BJ129&lt;C$4,10,(C$3-'Indicator Data'!BJ129)/(C$3-C$4)*10)),1))</f>
        <v>4.7</v>
      </c>
      <c r="D129" s="183">
        <f t="shared" si="15"/>
        <v>4.7</v>
      </c>
      <c r="E129" s="182">
        <f>IF('Indicator Data'!BL129="No data","x",ROUND(IF('Indicator Data'!BL129&gt;E$3,0,IF('Indicator Data'!BL129&lt;E$4,10,(E$3-'Indicator Data'!BL129)/(E$3-E$4)*10)),1))</f>
        <v>7.8</v>
      </c>
      <c r="F129" s="182">
        <f>IF('Indicator Data'!BK129="No data","x",ROUND(IF('Indicator Data'!BK129&gt;F$3,0,IF('Indicator Data'!BK129&lt;F$4,10,(F$3-'Indicator Data'!BK129)/(F$3-F$4)*10)),1))</f>
        <v>6.5</v>
      </c>
      <c r="G129" s="183">
        <f t="shared" si="16"/>
        <v>7.2</v>
      </c>
      <c r="H129" s="184">
        <f t="shared" si="17"/>
        <v>6</v>
      </c>
      <c r="I129" s="182">
        <f>IF('Indicator Data'!BN129="No data","x",ROUND(IF('Indicator Data'!BN129^2&gt;I$3,0,IF('Indicator Data'!BN129^2&lt;I$4,10,(I$3-'Indicator Data'!BN129^2)/(I$3-I$4)*10)),1))</f>
        <v>3.5</v>
      </c>
      <c r="J129" s="182">
        <f>IF(OR('Indicator Data'!BM129=0,'Indicator Data'!BM129="No data"),"x",ROUND(IF('Indicator Data'!BM129&gt;J$3,0,IF('Indicator Data'!BM129&lt;J$4,10,(J$3-'Indicator Data'!BM129)/(J$3-J$4)*10)),1))</f>
        <v>1.2</v>
      </c>
      <c r="K129" s="182">
        <f>IF('Indicator Data'!BO129="No data","x",ROUND(IF('Indicator Data'!BO129&gt;K$3,0,IF('Indicator Data'!BO129&lt;K$4,10,(K$3-'Indicator Data'!BO129)/(K$3-K$4)*10)),1))</f>
        <v>7.2</v>
      </c>
      <c r="L129" s="182">
        <f>IF('Indicator Data'!BP129="No data","x",ROUND(IF('Indicator Data'!BP129&gt;L$3,0,IF('Indicator Data'!BP129&lt;L$4,10,(L$3-'Indicator Data'!BP129)/(L$3-L$4)*10)),1))</f>
        <v>5.7</v>
      </c>
      <c r="M129" s="183">
        <f t="shared" si="18"/>
        <v>4.4000000000000004</v>
      </c>
      <c r="N129" s="186">
        <f>IF('Indicator Data'!BQ129="No data","x",'Indicator Data'!BQ129/'Indicator Data'!CC129*100)</f>
        <v>14.957620076450059</v>
      </c>
      <c r="O129" s="182">
        <f t="shared" si="21"/>
        <v>8.6</v>
      </c>
      <c r="P129" s="182">
        <f>IF('Indicator Data'!BR129="No data","x",ROUND(IF('Indicator Data'!BR129&gt;P$3,0,IF('Indicator Data'!BR129&lt;P$4,10,(P$3-'Indicator Data'!BR129)/(P$3-P$4)*10)),1))</f>
        <v>2.8</v>
      </c>
      <c r="Q129" s="182">
        <f>IF('Indicator Data'!BS129="No data","x",ROUND(IF('Indicator Data'!BS129&gt;Q$3,0,IF('Indicator Data'!BS129&lt;Q$4,10,(Q$3-'Indicator Data'!BS129)/(Q$3-Q$4)*10)),1))</f>
        <v>3.7</v>
      </c>
      <c r="R129" s="183">
        <f t="shared" si="19"/>
        <v>5</v>
      </c>
      <c r="S129" s="182">
        <f>IF('Indicator Data'!BT129="No data","x",ROUND(IF('Indicator Data'!BT129&gt;S$3,0,IF('Indicator Data'!BT129&lt;S$4,10,(S$3-'Indicator Data'!BT129)/(S$3-S$4)*10)),1))</f>
        <v>7.5</v>
      </c>
      <c r="T129" s="187">
        <f>IF('Indicator Data'!BU129="No data","x",ROUND(IF('Indicator Data'!BU129&gt;T$3,0,IF('Indicator Data'!BU129&lt;T$4,10,(T$3-'Indicator Data'!BU129)/(T$3-T$4)*10)),1))</f>
        <v>0.2</v>
      </c>
      <c r="U129" s="187">
        <f>IF('Indicator Data'!BV129="No data","x",ROUND(IF('Indicator Data'!BV129&gt;U$3,0,IF('Indicator Data'!BV129&lt;U$4,10,(U$3-'Indicator Data'!BV129)/(U$3-U$4)*10)),1))</f>
        <v>0</v>
      </c>
      <c r="V129" s="187">
        <f>IF('Indicator Data'!BW129="No data","x",ROUND(IF('Indicator Data'!BW129&gt;V$3,0,IF('Indicator Data'!BW129&lt;V$4,10,(V$3-'Indicator Data'!BW129)/(V$3-V$4)*10)),1))</f>
        <v>0.2</v>
      </c>
      <c r="W129" s="182">
        <f t="shared" si="20"/>
        <v>0.13333333333333333</v>
      </c>
      <c r="X129" s="182">
        <f>IF('Indicator Data'!BX129="No data","x",ROUND(IF('Indicator Data'!BX129&gt;X$3,0,IF('Indicator Data'!BX129&lt;X$4,10,(X$3-'Indicator Data'!BX129)/(X$3-X$4)*10)),1))</f>
        <v>8.6</v>
      </c>
      <c r="Y129" s="182">
        <f>IF('Indicator Data'!BY129="No data","x",ROUND(IF('Indicator Data'!BY129&gt;Y$3,10,IF('Indicator Data'!BY129&lt;Y$4,0,10-(Y$3-'Indicator Data'!BY129)/(Y$3-Y$4)*10)),1))</f>
        <v>1.1000000000000001</v>
      </c>
      <c r="Z129" s="183">
        <f t="shared" si="22"/>
        <v>4.3</v>
      </c>
      <c r="AA129" s="184">
        <f t="shared" si="23"/>
        <v>4.5999999999999996</v>
      </c>
      <c r="AB129" s="57"/>
    </row>
    <row r="130" spans="1:28" s="2" customFormat="1">
      <c r="A130" s="110" t="str">
        <f>'Indicator Data'!A130</f>
        <v>Niger</v>
      </c>
      <c r="B130" s="185" t="str">
        <f>'Indicator Data'!B130</f>
        <v>NER</v>
      </c>
      <c r="C130" s="182">
        <f>IF('Indicator Data'!BJ130="No data","x",ROUND(IF('Indicator Data'!BJ130&gt;C$3,0,IF('Indicator Data'!BJ130&lt;C$4,10,(C$3-'Indicator Data'!BJ130)/(C$3-C$4)*10)),1))</f>
        <v>5.3</v>
      </c>
      <c r="D130" s="183">
        <f t="shared" si="15"/>
        <v>5.3</v>
      </c>
      <c r="E130" s="182">
        <f>IF('Indicator Data'!BL130="No data","x",ROUND(IF('Indicator Data'!BL130&gt;E$3,0,IF('Indicator Data'!BL130&lt;E$4,10,(E$3-'Indicator Data'!BL130)/(E$3-E$4)*10)),1))</f>
        <v>6.8</v>
      </c>
      <c r="F130" s="182">
        <f>IF('Indicator Data'!BK130="No data","x",ROUND(IF('Indicator Data'!BK130&gt;F$3,0,IF('Indicator Data'!BK130&lt;F$4,10,(F$3-'Indicator Data'!BK130)/(F$3-F$4)*10)),1))</f>
        <v>6.6</v>
      </c>
      <c r="G130" s="183">
        <f t="shared" si="16"/>
        <v>6.7</v>
      </c>
      <c r="H130" s="184">
        <f t="shared" si="17"/>
        <v>6</v>
      </c>
      <c r="I130" s="182">
        <f>IF('Indicator Data'!BN130="No data","x",ROUND(IF('Indicator Data'!BN130^2&gt;I$3,0,IF('Indicator Data'!BN130^2&lt;I$4,10,(I$3-'Indicator Data'!BN130^2)/(I$3-I$4)*10)),1))</f>
        <v>9.6</v>
      </c>
      <c r="J130" s="182">
        <f>IF(OR('Indicator Data'!BM130=0,'Indicator Data'!BM130="No data"),"x",ROUND(IF('Indicator Data'!BM130&gt;J$3,0,IF('Indicator Data'!BM130&lt;J$4,10,(J$3-'Indicator Data'!BM130)/(J$3-J$4)*10)),1))</f>
        <v>8.1</v>
      </c>
      <c r="K130" s="182">
        <f>IF('Indicator Data'!BO130="No data","x",ROUND(IF('Indicator Data'!BO130&gt;K$3,0,IF('Indicator Data'!BO130&lt;K$4,10,(K$3-'Indicator Data'!BO130)/(K$3-K$4)*10)),1))</f>
        <v>9.5</v>
      </c>
      <c r="L130" s="182">
        <f>IF('Indicator Data'!BP130="No data","x",ROUND(IF('Indicator Data'!BP130&gt;L$3,0,IF('Indicator Data'!BP130&lt;L$4,10,(L$3-'Indicator Data'!BP130)/(L$3-L$4)*10)),1))</f>
        <v>8.1999999999999993</v>
      </c>
      <c r="M130" s="183">
        <f t="shared" si="18"/>
        <v>8.9</v>
      </c>
      <c r="N130" s="186">
        <f>IF('Indicator Data'!BQ130="No data","x",'Indicator Data'!BQ130/'Indicator Data'!CC130*100)</f>
        <v>3.8683192547564542</v>
      </c>
      <c r="O130" s="182">
        <f t="shared" si="21"/>
        <v>9.6999999999999993</v>
      </c>
      <c r="P130" s="182">
        <f>IF('Indicator Data'!BR130="No data","x",ROUND(IF('Indicator Data'!BR130&gt;P$3,0,IF('Indicator Data'!BR130&lt;P$4,10,(P$3-'Indicator Data'!BR130)/(P$3-P$4)*10)),1))</f>
        <v>9.6</v>
      </c>
      <c r="Q130" s="182">
        <f>IF('Indicator Data'!BS130="No data","x",ROUND(IF('Indicator Data'!BS130&gt;Q$3,0,IF('Indicator Data'!BS130&lt;Q$4,10,(Q$3-'Indicator Data'!BS130)/(Q$3-Q$4)*10)),1))</f>
        <v>9.9</v>
      </c>
      <c r="R130" s="183">
        <f t="shared" si="19"/>
        <v>9.6999999999999993</v>
      </c>
      <c r="S130" s="182">
        <f>IF('Indicator Data'!BT130="No data","x",ROUND(IF('Indicator Data'!BT130&gt;S$3,0,IF('Indicator Data'!BT130&lt;S$4,10,(S$3-'Indicator Data'!BT130)/(S$3-S$4)*10)),1))</f>
        <v>9.9</v>
      </c>
      <c r="T130" s="187">
        <f>IF('Indicator Data'!BU130="No data","x",ROUND(IF('Indicator Data'!BU130&gt;T$3,0,IF('Indicator Data'!BU130&lt;T$4,10,(T$3-'Indicator Data'!BU130)/(T$3-T$4)*10)),1))</f>
        <v>3.1</v>
      </c>
      <c r="U130" s="187">
        <f>IF('Indicator Data'!BV130="No data","x",ROUND(IF('Indicator Data'!BV130&gt;U$3,0,IF('Indicator Data'!BV130&lt;U$4,10,(U$3-'Indicator Data'!BV130)/(U$3-U$4)*10)),1))</f>
        <v>6.9</v>
      </c>
      <c r="V130" s="187">
        <f>IF('Indicator Data'!BW130="No data","x",ROUND(IF('Indicator Data'!BW130&gt;V$3,0,IF('Indicator Data'!BW130&lt;V$4,10,(V$3-'Indicator Data'!BW130)/(V$3-V$4)*10)),1))</f>
        <v>3.1</v>
      </c>
      <c r="W130" s="182">
        <f t="shared" si="20"/>
        <v>4.3666666666666663</v>
      </c>
      <c r="X130" s="182">
        <f>IF('Indicator Data'!BX130="No data","x",ROUND(IF('Indicator Data'!BX130&gt;X$3,0,IF('Indicator Data'!BX130&lt;X$4,10,(X$3-'Indicator Data'!BX130)/(X$3-X$4)*10)),1))</f>
        <v>9.9</v>
      </c>
      <c r="Y130" s="182">
        <f>IF('Indicator Data'!BY130="No data","x",ROUND(IF('Indicator Data'!BY130&gt;Y$3,10,IF('Indicator Data'!BY130&lt;Y$4,0,10-(Y$3-'Indicator Data'!BY130)/(Y$3-Y$4)*10)),1))</f>
        <v>5.7</v>
      </c>
      <c r="Z130" s="183">
        <f t="shared" si="22"/>
        <v>7.5</v>
      </c>
      <c r="AA130" s="184">
        <f t="shared" si="23"/>
        <v>8.6999999999999993</v>
      </c>
      <c r="AB130" s="57"/>
    </row>
    <row r="131" spans="1:28" s="2" customFormat="1">
      <c r="A131" s="110" t="str">
        <f>'Indicator Data'!A131</f>
        <v>Nigeria</v>
      </c>
      <c r="B131" s="185" t="str">
        <f>'Indicator Data'!B131</f>
        <v>NGA</v>
      </c>
      <c r="C131" s="182">
        <f>IF('Indicator Data'!BJ131="No data","x",ROUND(IF('Indicator Data'!BJ131&gt;C$3,0,IF('Indicator Data'!BJ131&lt;C$4,10,(C$3-'Indicator Data'!BJ131)/(C$3-C$4)*10)),1))</f>
        <v>2.8</v>
      </c>
      <c r="D131" s="183">
        <f t="shared" si="15"/>
        <v>2.8</v>
      </c>
      <c r="E131" s="182">
        <f>IF('Indicator Data'!BL131="No data","x",ROUND(IF('Indicator Data'!BL131&gt;E$3,0,IF('Indicator Data'!BL131&lt;E$4,10,(E$3-'Indicator Data'!BL131)/(E$3-E$4)*10)),1))</f>
        <v>7.5</v>
      </c>
      <c r="F131" s="182">
        <f>IF('Indicator Data'!BK131="No data","x",ROUND(IF('Indicator Data'!BK131&gt;F$3,0,IF('Indicator Data'!BK131&lt;F$4,10,(F$3-'Indicator Data'!BK131)/(F$3-F$4)*10)),1))</f>
        <v>7.2</v>
      </c>
      <c r="G131" s="183">
        <f t="shared" si="16"/>
        <v>7.4</v>
      </c>
      <c r="H131" s="184">
        <f t="shared" si="17"/>
        <v>5.0999999999999996</v>
      </c>
      <c r="I131" s="182">
        <f>IF('Indicator Data'!BN131="No data","x",ROUND(IF('Indicator Data'!BN131^2&gt;I$3,0,IF('Indicator Data'!BN131^2&lt;I$4,10,(I$3-'Indicator Data'!BN131^2)/(I$3-I$4)*10)),1))</f>
        <v>6.8</v>
      </c>
      <c r="J131" s="182">
        <f>IF(OR('Indicator Data'!BM131=0,'Indicator Data'!BM131="No data"),"x",ROUND(IF('Indicator Data'!BM131&gt;J$3,0,IF('Indicator Data'!BM131&lt;J$4,10,(J$3-'Indicator Data'!BM131)/(J$3-J$4)*10)),1))</f>
        <v>4.5</v>
      </c>
      <c r="K131" s="182">
        <f>IF('Indicator Data'!BO131="No data","x",ROUND(IF('Indicator Data'!BO131&gt;K$3,0,IF('Indicator Data'!BO131&lt;K$4,10,(K$3-'Indicator Data'!BO131)/(K$3-K$4)*10)),1))</f>
        <v>9.3000000000000007</v>
      </c>
      <c r="L131" s="182">
        <f>IF('Indicator Data'!BP131="No data","x",ROUND(IF('Indicator Data'!BP131&gt;L$3,0,IF('Indicator Data'!BP131&lt;L$4,10,(L$3-'Indicator Data'!BP131)/(L$3-L$4)*10)),1))</f>
        <v>5.5</v>
      </c>
      <c r="M131" s="183">
        <f t="shared" si="18"/>
        <v>6.5</v>
      </c>
      <c r="N131" s="186">
        <f>IF('Indicator Data'!BQ131="No data","x",'Indicator Data'!BQ131/'Indicator Data'!CC131*100)</f>
        <v>10.760126047190839</v>
      </c>
      <c r="O131" s="182">
        <f t="shared" si="21"/>
        <v>9</v>
      </c>
      <c r="P131" s="182">
        <f>IF('Indicator Data'!BR131="No data","x",ROUND(IF('Indicator Data'!BR131&gt;P$3,0,IF('Indicator Data'!BR131&lt;P$4,10,(P$3-'Indicator Data'!BR131)/(P$3-P$4)*10)),1))</f>
        <v>6.8</v>
      </c>
      <c r="Q131" s="182">
        <f>IF('Indicator Data'!BS131="No data","x",ROUND(IF('Indicator Data'!BS131&gt;Q$3,0,IF('Indicator Data'!BS131&lt;Q$4,10,(Q$3-'Indicator Data'!BS131)/(Q$3-Q$4)*10)),1))</f>
        <v>5.7</v>
      </c>
      <c r="R131" s="183">
        <f t="shared" si="19"/>
        <v>7.2</v>
      </c>
      <c r="S131" s="182">
        <f>IF('Indicator Data'!BT131="No data","x",ROUND(IF('Indicator Data'!BT131&gt;S$3,0,IF('Indicator Data'!BT131&lt;S$4,10,(S$3-'Indicator Data'!BT131)/(S$3-S$4)*10)),1))</f>
        <v>9</v>
      </c>
      <c r="T131" s="187">
        <f>IF('Indicator Data'!BU131="No data","x",ROUND(IF('Indicator Data'!BU131&gt;T$3,0,IF('Indicator Data'!BU131&lt;T$4,10,(T$3-'Indicator Data'!BU131)/(T$3-T$4)*10)),1))</f>
        <v>7.1</v>
      </c>
      <c r="U131" s="187">
        <f>IF('Indicator Data'!BV131="No data","x",ROUND(IF('Indicator Data'!BV131&gt;U$3,0,IF('Indicator Data'!BV131&lt;U$4,10,(U$3-'Indicator Data'!BV131)/(U$3-U$4)*10)),1))</f>
        <v>10</v>
      </c>
      <c r="V131" s="187">
        <f>IF('Indicator Data'!BW131="No data","x",ROUND(IF('Indicator Data'!BW131&gt;V$3,0,IF('Indicator Data'!BW131&lt;V$4,10,(V$3-'Indicator Data'!BW131)/(V$3-V$4)*10)),1))</f>
        <v>7.1</v>
      </c>
      <c r="W131" s="182">
        <f t="shared" si="20"/>
        <v>8.0666666666666682</v>
      </c>
      <c r="X131" s="182">
        <f>IF('Indicator Data'!BX131="No data","x",ROUND(IF('Indicator Data'!BX131&gt;X$3,0,IF('Indicator Data'!BX131&lt;X$4,10,(X$3-'Indicator Data'!BX131)/(X$3-X$4)*10)),1))</f>
        <v>9.4</v>
      </c>
      <c r="Y131" s="182">
        <f>IF('Indicator Data'!BY131="No data","x",ROUND(IF('Indicator Data'!BY131&gt;Y$3,10,IF('Indicator Data'!BY131&lt;Y$4,0,10-(Y$3-'Indicator Data'!BY131)/(Y$3-Y$4)*10)),1))</f>
        <v>10</v>
      </c>
      <c r="Z131" s="183">
        <f t="shared" si="22"/>
        <v>9.1</v>
      </c>
      <c r="AA131" s="184">
        <f t="shared" si="23"/>
        <v>7.6</v>
      </c>
      <c r="AB131" s="57"/>
    </row>
    <row r="132" spans="1:28" s="2" customFormat="1">
      <c r="A132" s="110" t="str">
        <f>'Indicator Data'!A132</f>
        <v>North Macedonia</v>
      </c>
      <c r="B132" s="185" t="str">
        <f>'Indicator Data'!B132</f>
        <v>MKD</v>
      </c>
      <c r="C132" s="182">
        <f>IF('Indicator Data'!BJ132="No data","x",ROUND(IF('Indicator Data'!BJ132&gt;C$3,0,IF('Indicator Data'!BJ132&lt;C$4,10,(C$3-'Indicator Data'!BJ132)/(C$3-C$4)*10)),1))</f>
        <v>3.8</v>
      </c>
      <c r="D132" s="183">
        <f t="shared" si="15"/>
        <v>3.8</v>
      </c>
      <c r="E132" s="182">
        <f>IF('Indicator Data'!BL132="No data","x",ROUND(IF('Indicator Data'!BL132&gt;E$3,0,IF('Indicator Data'!BL132&lt;E$4,10,(E$3-'Indicator Data'!BL132)/(E$3-E$4)*10)),1))</f>
        <v>6.5</v>
      </c>
      <c r="F132" s="182">
        <f>IF('Indicator Data'!BK132="No data","x",ROUND(IF('Indicator Data'!BK132&gt;F$3,0,IF('Indicator Data'!BK132&lt;F$4,10,(F$3-'Indicator Data'!BK132)/(F$3-F$4)*10)),1))</f>
        <v>5</v>
      </c>
      <c r="G132" s="183">
        <f t="shared" si="16"/>
        <v>5.8</v>
      </c>
      <c r="H132" s="184">
        <f t="shared" si="17"/>
        <v>4.8</v>
      </c>
      <c r="I132" s="182">
        <f>IF('Indicator Data'!BN132="No data","x",ROUND(IF('Indicator Data'!BN132^2&gt;I$3,0,IF('Indicator Data'!BN132^2&lt;I$4,10,(I$3-'Indicator Data'!BN132^2)/(I$3-I$4)*10)),1))</f>
        <v>0.5</v>
      </c>
      <c r="J132" s="182">
        <f>IF(OR('Indicator Data'!BM132=0,'Indicator Data'!BM132="No data"),"x",ROUND(IF('Indicator Data'!BM132&gt;J$3,0,IF('Indicator Data'!BM132&lt;J$4,10,(J$3-'Indicator Data'!BM132)/(J$3-J$4)*10)),1))</f>
        <v>0</v>
      </c>
      <c r="K132" s="182">
        <f>IF('Indicator Data'!BO132="No data","x",ROUND(IF('Indicator Data'!BO132&gt;K$3,0,IF('Indicator Data'!BO132&lt;K$4,10,(K$3-'Indicator Data'!BO132)/(K$3-K$4)*10)),1))</f>
        <v>2.1</v>
      </c>
      <c r="L132" s="182">
        <f>IF('Indicator Data'!BP132="No data","x",ROUND(IF('Indicator Data'!BP132&gt;L$3,0,IF('Indicator Data'!BP132&lt;L$4,10,(L$3-'Indicator Data'!BP132)/(L$3-L$4)*10)),1))</f>
        <v>5.5</v>
      </c>
      <c r="M132" s="183">
        <f t="shared" si="18"/>
        <v>2</v>
      </c>
      <c r="N132" s="186">
        <f>IF('Indicator Data'!BQ132="No data","x",'Indicator Data'!BQ132/'Indicator Data'!CC132*100)</f>
        <v>55.511498810467884</v>
      </c>
      <c r="O132" s="182">
        <f t="shared" si="21"/>
        <v>4.5</v>
      </c>
      <c r="P132" s="182">
        <f>IF('Indicator Data'!BR132="No data","x",ROUND(IF('Indicator Data'!BR132&gt;P$3,0,IF('Indicator Data'!BR132&lt;P$4,10,(P$3-'Indicator Data'!BR132)/(P$3-P$4)*10)),1))</f>
        <v>0.1</v>
      </c>
      <c r="Q132" s="182">
        <f>IF('Indicator Data'!BS132="No data","x",ROUND(IF('Indicator Data'!BS132&gt;Q$3,0,IF('Indicator Data'!BS132&lt;Q$4,10,(Q$3-'Indicator Data'!BS132)/(Q$3-Q$4)*10)),1))</f>
        <v>1.4</v>
      </c>
      <c r="R132" s="183">
        <f t="shared" si="19"/>
        <v>2</v>
      </c>
      <c r="S132" s="182">
        <f>IF('Indicator Data'!BT132="No data","x",ROUND(IF('Indicator Data'!BT132&gt;S$3,0,IF('Indicator Data'!BT132&lt;S$4,10,(S$3-'Indicator Data'!BT132)/(S$3-S$4)*10)),1))</f>
        <v>2.8</v>
      </c>
      <c r="T132" s="187">
        <f>IF('Indicator Data'!BU132="No data","x",ROUND(IF('Indicator Data'!BU132&gt;T$3,0,IF('Indicator Data'!BU132&lt;T$4,10,(T$3-'Indicator Data'!BU132)/(T$3-T$4)*10)),1))</f>
        <v>1.2</v>
      </c>
      <c r="U132" s="187">
        <f>IF('Indicator Data'!BV132="No data","x",ROUND(IF('Indicator Data'!BV132&gt;U$3,0,IF('Indicator Data'!BV132&lt;U$4,10,(U$3-'Indicator Data'!BV132)/(U$3-U$4)*10)),1))</f>
        <v>0.8</v>
      </c>
      <c r="V132" s="187" t="str">
        <f>IF('Indicator Data'!BW132="No data","x",ROUND(IF('Indicator Data'!BW132&gt;V$3,0,IF('Indicator Data'!BW132&lt;V$4,10,(V$3-'Indicator Data'!BW132)/(V$3-V$4)*10)),1))</f>
        <v>x</v>
      </c>
      <c r="W132" s="182">
        <f t="shared" si="20"/>
        <v>1</v>
      </c>
      <c r="X132" s="182">
        <f>IF('Indicator Data'!BX132="No data","x",ROUND(IF('Indicator Data'!BX132&gt;X$3,0,IF('Indicator Data'!BX132&lt;X$4,10,(X$3-'Indicator Data'!BX132)/(X$3-X$4)*10)),1))</f>
        <v>6.5</v>
      </c>
      <c r="Y132" s="182">
        <f>IF('Indicator Data'!BY132="No data","x",ROUND(IF('Indicator Data'!BY132&gt;Y$3,10,IF('Indicator Data'!BY132&lt;Y$4,0,10-(Y$3-'Indicator Data'!BY132)/(Y$3-Y$4)*10)),1))</f>
        <v>0.1</v>
      </c>
      <c r="Z132" s="183">
        <f t="shared" si="22"/>
        <v>2.6</v>
      </c>
      <c r="AA132" s="184">
        <f t="shared" si="23"/>
        <v>2.2000000000000002</v>
      </c>
      <c r="AB132" s="57"/>
    </row>
    <row r="133" spans="1:28" s="2" customFormat="1">
      <c r="A133" s="110" t="str">
        <f>'Indicator Data'!A133</f>
        <v>Norway</v>
      </c>
      <c r="B133" s="185" t="str">
        <f>'Indicator Data'!B133</f>
        <v>NOR</v>
      </c>
      <c r="C133" s="182">
        <f>IF('Indicator Data'!BJ133="No data","x",ROUND(IF('Indicator Data'!BJ133&gt;C$3,0,IF('Indicator Data'!BJ133&lt;C$4,10,(C$3-'Indicator Data'!BJ133)/(C$3-C$4)*10)),1))</f>
        <v>2.2999999999999998</v>
      </c>
      <c r="D133" s="183">
        <f t="shared" si="15"/>
        <v>2.2999999999999998</v>
      </c>
      <c r="E133" s="182">
        <f>IF('Indicator Data'!BL133="No data","x",ROUND(IF('Indicator Data'!BL133&gt;E$3,0,IF('Indicator Data'!BL133&lt;E$4,10,(E$3-'Indicator Data'!BL133)/(E$3-E$4)*10)),1))</f>
        <v>1.6</v>
      </c>
      <c r="F133" s="182">
        <f>IF('Indicator Data'!BK133="No data","x",ROUND(IF('Indicator Data'!BK133&gt;F$3,0,IF('Indicator Data'!BK133&lt;F$4,10,(F$3-'Indicator Data'!BK133)/(F$3-F$4)*10)),1))</f>
        <v>1.3</v>
      </c>
      <c r="G133" s="183">
        <f t="shared" si="16"/>
        <v>1.5</v>
      </c>
      <c r="H133" s="184">
        <f t="shared" si="17"/>
        <v>1.9</v>
      </c>
      <c r="I133" s="182" t="str">
        <f>IF('Indicator Data'!BN133="No data","x",ROUND(IF('Indicator Data'!BN133^2&gt;I$3,0,IF('Indicator Data'!BN133^2&lt;I$4,10,(I$3-'Indicator Data'!BN133^2)/(I$3-I$4)*10)),1))</f>
        <v>x</v>
      </c>
      <c r="J133" s="182">
        <f>IF(OR('Indicator Data'!BM133=0,'Indicator Data'!BM133="No data"),"x",ROUND(IF('Indicator Data'!BM133&gt;J$3,0,IF('Indicator Data'!BM133&lt;J$4,10,(J$3-'Indicator Data'!BM133)/(J$3-J$4)*10)),1))</f>
        <v>0</v>
      </c>
      <c r="K133" s="182">
        <f>IF('Indicator Data'!BO133="No data","x",ROUND(IF('Indicator Data'!BO133&gt;K$3,0,IF('Indicator Data'!BO133&lt;K$4,10,(K$3-'Indicator Data'!BO133)/(K$3-K$4)*10)),1))</f>
        <v>0.2</v>
      </c>
      <c r="L133" s="182">
        <f>IF('Indicator Data'!BP133="No data","x",ROUND(IF('Indicator Data'!BP133&gt;L$3,0,IF('Indicator Data'!BP133&lt;L$4,10,(L$3-'Indicator Data'!BP133)/(L$3-L$4)*10)),1))</f>
        <v>4.7</v>
      </c>
      <c r="M133" s="183">
        <f t="shared" si="18"/>
        <v>1.6</v>
      </c>
      <c r="N133" s="186">
        <f>IF('Indicator Data'!BQ133="No data","x",'Indicator Data'!BQ133/'Indicator Data'!CC133*100)</f>
        <v>46.014790468364829</v>
      </c>
      <c r="O133" s="182">
        <f t="shared" si="21"/>
        <v>5.5</v>
      </c>
      <c r="P133" s="182">
        <f>IF('Indicator Data'!BR133="No data","x",ROUND(IF('Indicator Data'!BR133&gt;P$3,0,IF('Indicator Data'!BR133&lt;P$4,10,(P$3-'Indicator Data'!BR133)/(P$3-P$4)*10)),1))</f>
        <v>0.2</v>
      </c>
      <c r="Q133" s="182">
        <f>IF('Indicator Data'!BS133="No data","x",ROUND(IF('Indicator Data'!BS133&gt;Q$3,0,IF('Indicator Data'!BS133&lt;Q$4,10,(Q$3-'Indicator Data'!BS133)/(Q$3-Q$4)*10)),1))</f>
        <v>0</v>
      </c>
      <c r="R133" s="183">
        <f t="shared" si="19"/>
        <v>1.9</v>
      </c>
      <c r="S133" s="182">
        <f>IF('Indicator Data'!BT133="No data","x",ROUND(IF('Indicator Data'!BT133&gt;S$3,0,IF('Indicator Data'!BT133&lt;S$4,10,(S$3-'Indicator Data'!BT133)/(S$3-S$4)*10)),1))</f>
        <v>0</v>
      </c>
      <c r="T133" s="187">
        <f>IF('Indicator Data'!BU133="No data","x",ROUND(IF('Indicator Data'!BU133&gt;T$3,0,IF('Indicator Data'!BU133&lt;T$4,10,(T$3-'Indicator Data'!BU133)/(T$3-T$4)*10)),1))</f>
        <v>0.3</v>
      </c>
      <c r="U133" s="187">
        <f>IF('Indicator Data'!BV133="No data","x",ROUND(IF('Indicator Data'!BV133&gt;U$3,0,IF('Indicator Data'!BV133&lt;U$4,10,(U$3-'Indicator Data'!BV133)/(U$3-U$4)*10)),1))</f>
        <v>0.7</v>
      </c>
      <c r="V133" s="187">
        <f>IF('Indicator Data'!BW133="No data","x",ROUND(IF('Indicator Data'!BW133&gt;V$3,0,IF('Indicator Data'!BW133&lt;V$4,10,(V$3-'Indicator Data'!BW133)/(V$3-V$4)*10)),1))</f>
        <v>0.7</v>
      </c>
      <c r="W133" s="182">
        <f t="shared" si="20"/>
        <v>0.56666666666666665</v>
      </c>
      <c r="X133" s="182">
        <f>IF('Indicator Data'!BX133="No data","x",ROUND(IF('Indicator Data'!BX133&gt;X$3,0,IF('Indicator Data'!BX133&lt;X$4,10,(X$3-'Indicator Data'!BX133)/(X$3-X$4)*10)),1))</f>
        <v>0</v>
      </c>
      <c r="Y133" s="182">
        <f>IF('Indicator Data'!BY133="No data","x",ROUND(IF('Indicator Data'!BY133&gt;Y$3,10,IF('Indicator Data'!BY133&lt;Y$4,0,10-(Y$3-'Indicator Data'!BY133)/(Y$3-Y$4)*10)),1))</f>
        <v>0</v>
      </c>
      <c r="Z133" s="183">
        <f t="shared" si="22"/>
        <v>0.1</v>
      </c>
      <c r="AA133" s="184">
        <f t="shared" si="23"/>
        <v>1.2</v>
      </c>
      <c r="AB133" s="57"/>
    </row>
    <row r="134" spans="1:28" s="2" customFormat="1">
      <c r="A134" s="110" t="str">
        <f>'Indicator Data'!A134</f>
        <v>Oman</v>
      </c>
      <c r="B134" s="185" t="str">
        <f>'Indicator Data'!B134</f>
        <v>OMN</v>
      </c>
      <c r="C134" s="182" t="str">
        <f>IF('Indicator Data'!BJ134="No data","x",ROUND(IF('Indicator Data'!BJ134&gt;C$3,0,IF('Indicator Data'!BJ134&lt;C$4,10,(C$3-'Indicator Data'!BJ134)/(C$3-C$4)*10)),1))</f>
        <v>x</v>
      </c>
      <c r="D134" s="183" t="str">
        <f t="shared" si="15"/>
        <v>x</v>
      </c>
      <c r="E134" s="182">
        <f>IF('Indicator Data'!BL134="No data","x",ROUND(IF('Indicator Data'!BL134&gt;E$3,0,IF('Indicator Data'!BL134&lt;E$4,10,(E$3-'Indicator Data'!BL134)/(E$3-E$4)*10)),1))</f>
        <v>4.5999999999999996</v>
      </c>
      <c r="F134" s="182">
        <f>IF('Indicator Data'!BK134="No data","x",ROUND(IF('Indicator Data'!BK134&gt;F$3,0,IF('Indicator Data'!BK134&lt;F$4,10,(F$3-'Indicator Data'!BK134)/(F$3-F$4)*10)),1))</f>
        <v>4.5</v>
      </c>
      <c r="G134" s="183">
        <f t="shared" si="16"/>
        <v>4.5999999999999996</v>
      </c>
      <c r="H134" s="184">
        <f t="shared" si="17"/>
        <v>4.5999999999999996</v>
      </c>
      <c r="I134" s="182">
        <f>IF('Indicator Data'!BN134="No data","x",ROUND(IF('Indicator Data'!BN134^2&gt;I$3,0,IF('Indicator Data'!BN134^2&lt;I$4,10,(I$3-'Indicator Data'!BN134^2)/(I$3-I$4)*10)),1))</f>
        <v>0.9</v>
      </c>
      <c r="J134" s="182">
        <f>IF(OR('Indicator Data'!BM134=0,'Indicator Data'!BM134="No data"),"x",ROUND(IF('Indicator Data'!BM134&gt;J$3,0,IF('Indicator Data'!BM134&lt;J$4,10,(J$3-'Indicator Data'!BM134)/(J$3-J$4)*10)),1))</f>
        <v>0</v>
      </c>
      <c r="K134" s="182">
        <f>IF('Indicator Data'!BO134="No data","x",ROUND(IF('Indicator Data'!BO134&gt;K$3,0,IF('Indicator Data'!BO134&lt;K$4,10,(K$3-'Indicator Data'!BO134)/(K$3-K$4)*10)),1))</f>
        <v>0.8</v>
      </c>
      <c r="L134" s="182">
        <f>IF('Indicator Data'!BP134="No data","x",ROUND(IF('Indicator Data'!BP134&gt;L$3,0,IF('Indicator Data'!BP134&lt;L$4,10,(L$3-'Indicator Data'!BP134)/(L$3-L$4)*10)),1))</f>
        <v>3.2</v>
      </c>
      <c r="M134" s="183">
        <f t="shared" si="18"/>
        <v>1.2</v>
      </c>
      <c r="N134" s="186">
        <f>IF('Indicator Data'!BQ134="No data","x",'Indicator Data'!BQ134/'Indicator Data'!CC134*100)</f>
        <v>13.570274636510501</v>
      </c>
      <c r="O134" s="182">
        <f t="shared" ref="O134:O165" si="24">IF(N134="x","x",ROUND(IF(N134&gt;O$3,0,IF(N134&lt;O$4,10,(O$3-N134)/(O$3-O$4)*10)),1))</f>
        <v>8.6999999999999993</v>
      </c>
      <c r="P134" s="182">
        <f>IF('Indicator Data'!BR134="No data","x",ROUND(IF('Indicator Data'!BR134&gt;P$3,0,IF('Indicator Data'!BR134&lt;P$4,10,(P$3-'Indicator Data'!BR134)/(P$3-P$4)*10)),1))</f>
        <v>0</v>
      </c>
      <c r="Q134" s="182">
        <f>IF('Indicator Data'!BS134="No data","x",ROUND(IF('Indicator Data'!BS134&gt;Q$3,0,IF('Indicator Data'!BS134&lt;Q$4,10,(Q$3-'Indicator Data'!BS134)/(Q$3-Q$4)*10)),1))</f>
        <v>1.6</v>
      </c>
      <c r="R134" s="183">
        <f t="shared" si="19"/>
        <v>3.4</v>
      </c>
      <c r="S134" s="182">
        <f>IF('Indicator Data'!BT134="No data","x",ROUND(IF('Indicator Data'!BT134&gt;S$3,0,IF('Indicator Data'!BT134&lt;S$4,10,(S$3-'Indicator Data'!BT134)/(S$3-S$4)*10)),1))</f>
        <v>5.0999999999999996</v>
      </c>
      <c r="T134" s="187">
        <f>IF('Indicator Data'!BU134="No data","x",ROUND(IF('Indicator Data'!BU134&gt;T$3,0,IF('Indicator Data'!BU134&lt;T$4,10,(T$3-'Indicator Data'!BU134)/(T$3-T$4)*10)),1))</f>
        <v>0</v>
      </c>
      <c r="U134" s="187">
        <f>IF('Indicator Data'!BV134="No data","x",ROUND(IF('Indicator Data'!BV134&gt;U$3,0,IF('Indicator Data'!BV134&lt;U$4,10,(U$3-'Indicator Data'!BV134)/(U$3-U$4)*10)),1))</f>
        <v>0</v>
      </c>
      <c r="V134" s="187">
        <f>IF('Indicator Data'!BW134="No data","x",ROUND(IF('Indicator Data'!BW134&gt;V$3,0,IF('Indicator Data'!BW134&lt;V$4,10,(V$3-'Indicator Data'!BW134)/(V$3-V$4)*10)),1))</f>
        <v>0</v>
      </c>
      <c r="W134" s="182">
        <f t="shared" si="20"/>
        <v>0</v>
      </c>
      <c r="X134" s="182">
        <f>IF('Indicator Data'!BX134="No data","x",ROUND(IF('Indicator Data'!BX134&gt;X$3,0,IF('Indicator Data'!BX134&lt;X$4,10,(X$3-'Indicator Data'!BX134)/(X$3-X$4)*10)),1))</f>
        <v>4.3</v>
      </c>
      <c r="Y134" s="182">
        <f>IF('Indicator Data'!BY134="No data","x",ROUND(IF('Indicator Data'!BY134&gt;Y$3,10,IF('Indicator Data'!BY134&lt;Y$4,0,10-(Y$3-'Indicator Data'!BY134)/(Y$3-Y$4)*10)),1))</f>
        <v>0.2</v>
      </c>
      <c r="Z134" s="183">
        <f t="shared" ref="Z134:Z165" si="25">IF(AND(S134="x",W134="x",X134="x",Y134="x"),"x",ROUND(AVERAGE(S134,W134,X134,Y134),1))</f>
        <v>2.4</v>
      </c>
      <c r="AA134" s="184">
        <f t="shared" ref="AA134:AA165" si="26">ROUND(AVERAGE(R134,M134,Z134),1)</f>
        <v>2.2999999999999998</v>
      </c>
      <c r="AB134" s="57"/>
    </row>
    <row r="135" spans="1:28" s="2" customFormat="1">
      <c r="A135" s="110" t="str">
        <f>'Indicator Data'!A135</f>
        <v>Pakistan</v>
      </c>
      <c r="B135" s="185" t="str">
        <f>'Indicator Data'!B135</f>
        <v>PAK</v>
      </c>
      <c r="C135" s="182">
        <f>IF('Indicator Data'!BJ135="No data","x",ROUND(IF('Indicator Data'!BJ135&gt;C$3,0,IF('Indicator Data'!BJ135&lt;C$4,10,(C$3-'Indicator Data'!BJ135)/(C$3-C$4)*10)),1))</f>
        <v>4</v>
      </c>
      <c r="D135" s="183">
        <f t="shared" ref="D135:D196" si="27">IF(C135="x","x",C135)</f>
        <v>4</v>
      </c>
      <c r="E135" s="182">
        <f>IF('Indicator Data'!BL135="No data","x",ROUND(IF('Indicator Data'!BL135&gt;E$3,0,IF('Indicator Data'!BL135&lt;E$4,10,(E$3-'Indicator Data'!BL135)/(E$3-E$4)*10)),1))</f>
        <v>6.9</v>
      </c>
      <c r="F135" s="182">
        <f>IF('Indicator Data'!BK135="No data","x",ROUND(IF('Indicator Data'!BK135&gt;F$3,0,IF('Indicator Data'!BK135&lt;F$4,10,(F$3-'Indicator Data'!BK135)/(F$3-F$4)*10)),1))</f>
        <v>6.4</v>
      </c>
      <c r="G135" s="183">
        <f t="shared" ref="G135:G196" si="28">IF(AND(E135="x",F135="x"),"x",ROUND(AVERAGE(E135,F135),1))</f>
        <v>6.7</v>
      </c>
      <c r="H135" s="184">
        <f t="shared" ref="H135:H196" si="29">ROUND(AVERAGE(D135,G135),1)</f>
        <v>5.4</v>
      </c>
      <c r="I135" s="182">
        <f>IF('Indicator Data'!BN135="No data","x",ROUND(IF('Indicator Data'!BN135^2&gt;I$3,0,IF('Indicator Data'!BN135^2&lt;I$4,10,(I$3-'Indicator Data'!BN135^2)/(I$3-I$4)*10)),1))</f>
        <v>7.1</v>
      </c>
      <c r="J135" s="182">
        <f>IF(OR('Indicator Data'!BM135=0,'Indicator Data'!BM135="No data"),"x",ROUND(IF('Indicator Data'!BM135&gt;J$3,0,IF('Indicator Data'!BM135&lt;J$4,10,(J$3-'Indicator Data'!BM135)/(J$3-J$4)*10)),1))</f>
        <v>2.6</v>
      </c>
      <c r="K135" s="182">
        <f>IF('Indicator Data'!BO135="No data","x",ROUND(IF('Indicator Data'!BO135&gt;K$3,0,IF('Indicator Data'!BO135&lt;K$4,10,(K$3-'Indicator Data'!BO135)/(K$3-K$4)*10)),1))</f>
        <v>8.3000000000000007</v>
      </c>
      <c r="L135" s="182">
        <f>IF('Indicator Data'!BP135="No data","x",ROUND(IF('Indicator Data'!BP135&gt;L$3,0,IF('Indicator Data'!BP135&lt;L$4,10,(L$3-'Indicator Data'!BP135)/(L$3-L$4)*10)),1))</f>
        <v>6.3</v>
      </c>
      <c r="M135" s="183">
        <f t="shared" ref="M135:M196" si="30">IF(AND(I135="x",J135="x",K135="x",L135="x"),"x",ROUND(AVERAGE(I135,J135,K135,L135),1))</f>
        <v>6.1</v>
      </c>
      <c r="N135" s="186">
        <f>IF('Indicator Data'!BQ135="No data","x",'Indicator Data'!BQ135/'Indicator Data'!CC135*100)</f>
        <v>12.972187629721876</v>
      </c>
      <c r="O135" s="182">
        <f t="shared" si="24"/>
        <v>8.8000000000000007</v>
      </c>
      <c r="P135" s="182">
        <f>IF('Indicator Data'!BR135="No data","x",ROUND(IF('Indicator Data'!BR135&gt;P$3,0,IF('Indicator Data'!BR135&lt;P$4,10,(P$3-'Indicator Data'!BR135)/(P$3-P$4)*10)),1))</f>
        <v>4.5</v>
      </c>
      <c r="Q135" s="182">
        <f>IF('Indicator Data'!BS135="No data","x",ROUND(IF('Indicator Data'!BS135&gt;Q$3,0,IF('Indicator Data'!BS135&lt;Q$4,10,(Q$3-'Indicator Data'!BS135)/(Q$3-Q$4)*10)),1))</f>
        <v>1.7</v>
      </c>
      <c r="R135" s="183">
        <f t="shared" ref="R135:R196" si="31">IF(AND(O135="x",P135="x",Q135="x"),"x",ROUND(AVERAGE(O135,Q135,P135),1))</f>
        <v>5</v>
      </c>
      <c r="S135" s="182">
        <f>IF('Indicator Data'!BT135="No data","x",ROUND(IF('Indicator Data'!BT135&gt;S$3,0,IF('Indicator Data'!BT135&lt;S$4,10,(S$3-'Indicator Data'!BT135)/(S$3-S$4)*10)),1))</f>
        <v>7.6</v>
      </c>
      <c r="T135" s="187">
        <f>IF('Indicator Data'!BU135="No data","x",ROUND(IF('Indicator Data'!BU135&gt;T$3,0,IF('Indicator Data'!BU135&lt;T$4,10,(T$3-'Indicator Data'!BU135)/(T$3-T$4)*10)),1))</f>
        <v>4.0999999999999996</v>
      </c>
      <c r="U135" s="187">
        <f>IF('Indicator Data'!BV135="No data","x",ROUND(IF('Indicator Data'!BV135&gt;U$3,0,IF('Indicator Data'!BV135&lt;U$4,10,(U$3-'Indicator Data'!BV135)/(U$3-U$4)*10)),1))</f>
        <v>4.7</v>
      </c>
      <c r="V135" s="187">
        <f>IF('Indicator Data'!BW135="No data","x",ROUND(IF('Indicator Data'!BW135&gt;V$3,0,IF('Indicator Data'!BW135&lt;V$4,10,(V$3-'Indicator Data'!BW135)/(V$3-V$4)*10)),1))</f>
        <v>4.0999999999999996</v>
      </c>
      <c r="W135" s="182">
        <f t="shared" ref="W135:W196" si="32">IF(AND(T135="X",U135="x",V135="x"),"x",AVERAGE(T135:V135))</f>
        <v>4.3</v>
      </c>
      <c r="X135" s="182">
        <f>IF('Indicator Data'!BX135="No data","x",ROUND(IF('Indicator Data'!BX135&gt;X$3,0,IF('Indicator Data'!BX135&lt;X$4,10,(X$3-'Indicator Data'!BX135)/(X$3-X$4)*10)),1))</f>
        <v>9.6</v>
      </c>
      <c r="Y135" s="182">
        <f>IF('Indicator Data'!BY135="No data","x",ROUND(IF('Indicator Data'!BY135&gt;Y$3,10,IF('Indicator Data'!BY135&lt;Y$4,0,10-(Y$3-'Indicator Data'!BY135)/(Y$3-Y$4)*10)),1))</f>
        <v>1.6</v>
      </c>
      <c r="Z135" s="183">
        <f t="shared" si="25"/>
        <v>5.8</v>
      </c>
      <c r="AA135" s="184">
        <f t="shared" si="26"/>
        <v>5.6</v>
      </c>
      <c r="AB135" s="57"/>
    </row>
    <row r="136" spans="1:28" s="2" customFormat="1">
      <c r="A136" s="110" t="str">
        <f>'Indicator Data'!A136</f>
        <v>Palau</v>
      </c>
      <c r="B136" s="185" t="str">
        <f>'Indicator Data'!B136</f>
        <v>PLW</v>
      </c>
      <c r="C136" s="182">
        <f>IF('Indicator Data'!BJ136="No data","x",ROUND(IF('Indicator Data'!BJ136&gt;C$3,0,IF('Indicator Data'!BJ136&lt;C$4,10,(C$3-'Indicator Data'!BJ136)/(C$3-C$4)*10)),1))</f>
        <v>5.9</v>
      </c>
      <c r="D136" s="183">
        <f t="shared" si="27"/>
        <v>5.9</v>
      </c>
      <c r="E136" s="182" t="str">
        <f>IF('Indicator Data'!BL136="No data","x",ROUND(IF('Indicator Data'!BL136&gt;E$3,0,IF('Indicator Data'!BL136&lt;E$4,10,(E$3-'Indicator Data'!BL136)/(E$3-E$4)*10)),1))</f>
        <v>x</v>
      </c>
      <c r="F136" s="182">
        <f>IF('Indicator Data'!BK136="No data","x",ROUND(IF('Indicator Data'!BK136&gt;F$3,0,IF('Indicator Data'!BK136&lt;F$4,10,(F$3-'Indicator Data'!BK136)/(F$3-F$4)*10)),1))</f>
        <v>5.0999999999999996</v>
      </c>
      <c r="G136" s="183">
        <f t="shared" si="28"/>
        <v>5.0999999999999996</v>
      </c>
      <c r="H136" s="184">
        <f t="shared" si="29"/>
        <v>5.5</v>
      </c>
      <c r="I136" s="182">
        <f>IF('Indicator Data'!BN136="No data","x",ROUND(IF('Indicator Data'!BN136^2&gt;I$3,0,IF('Indicator Data'!BN136^2&lt;I$4,10,(I$3-'Indicator Data'!BN136^2)/(I$3-I$4)*10)),1))</f>
        <v>0.7</v>
      </c>
      <c r="J136" s="182">
        <f>IF(OR('Indicator Data'!BM136=0,'Indicator Data'!BM136="No data"),"x",ROUND(IF('Indicator Data'!BM136&gt;J$3,0,IF('Indicator Data'!BM136&lt;J$4,10,(J$3-'Indicator Data'!BM136)/(J$3-J$4)*10)),1))</f>
        <v>0</v>
      </c>
      <c r="K136" s="182" t="str">
        <f>IF('Indicator Data'!BO136="No data","x",ROUND(IF('Indicator Data'!BO136&gt;K$3,0,IF('Indicator Data'!BO136&lt;K$4,10,(K$3-'Indicator Data'!BO136)/(K$3-K$4)*10)),1))</f>
        <v>x</v>
      </c>
      <c r="L136" s="182" t="str">
        <f>IF('Indicator Data'!BP136="No data","x",ROUND(IF('Indicator Data'!BP136&gt;L$3,0,IF('Indicator Data'!BP136&lt;L$4,10,(L$3-'Indicator Data'!BP136)/(L$3-L$4)*10)),1))</f>
        <v>x</v>
      </c>
      <c r="M136" s="183">
        <f t="shared" si="30"/>
        <v>0.4</v>
      </c>
      <c r="N136" s="186">
        <f>IF('Indicator Data'!BQ136="No data","x",'Indicator Data'!BQ136/'Indicator Data'!CC136*100)</f>
        <v>60.869565217391312</v>
      </c>
      <c r="O136" s="182">
        <f t="shared" si="24"/>
        <v>4</v>
      </c>
      <c r="P136" s="182">
        <f>IF('Indicator Data'!BR136="No data","x",ROUND(IF('Indicator Data'!BR136&gt;P$3,0,IF('Indicator Data'!BR136&lt;P$4,10,(P$3-'Indicator Data'!BR136)/(P$3-P$4)*10)),1))</f>
        <v>0</v>
      </c>
      <c r="Q136" s="182">
        <f>IF('Indicator Data'!BS136="No data","x",ROUND(IF('Indicator Data'!BS136&gt;Q$3,0,IF('Indicator Data'!BS136&lt;Q$4,10,(Q$3-'Indicator Data'!BS136)/(Q$3-Q$4)*10)),1))</f>
        <v>0</v>
      </c>
      <c r="R136" s="183">
        <f t="shared" si="31"/>
        <v>1.3</v>
      </c>
      <c r="S136" s="182">
        <f>IF('Indicator Data'!BT136="No data","x",ROUND(IF('Indicator Data'!BT136&gt;S$3,0,IF('Indicator Data'!BT136&lt;S$4,10,(S$3-'Indicator Data'!BT136)/(S$3-S$4)*10)),1))</f>
        <v>7</v>
      </c>
      <c r="T136" s="187">
        <f>IF('Indicator Data'!BU136="No data","x",ROUND(IF('Indicator Data'!BU136&gt;T$3,0,IF('Indicator Data'!BU136&lt;T$4,10,(T$3-'Indicator Data'!BU136)/(T$3-T$4)*10)),1))</f>
        <v>0.3</v>
      </c>
      <c r="U136" s="187">
        <f>IF('Indicator Data'!BV136="No data","x",ROUND(IF('Indicator Data'!BV136&gt;U$3,0,IF('Indicator Data'!BV136&lt;U$4,10,(U$3-'Indicator Data'!BV136)/(U$3-U$4)*10)),1))</f>
        <v>1.9</v>
      </c>
      <c r="V136" s="187">
        <f>IF('Indicator Data'!BW136="No data","x",ROUND(IF('Indicator Data'!BW136&gt;V$3,0,IF('Indicator Data'!BW136&lt;V$4,10,(V$3-'Indicator Data'!BW136)/(V$3-V$4)*10)),1))</f>
        <v>4.2</v>
      </c>
      <c r="W136" s="182">
        <f t="shared" si="32"/>
        <v>2.1333333333333333</v>
      </c>
      <c r="X136" s="182">
        <f>IF('Indicator Data'!BX136="No data","x",ROUND(IF('Indicator Data'!BX136&gt;X$3,0,IF('Indicator Data'!BX136&lt;X$4,10,(X$3-'Indicator Data'!BX136)/(X$3-X$4)*10)),1))</f>
        <v>3.4</v>
      </c>
      <c r="Y136" s="182" t="str">
        <f>IF('Indicator Data'!BY136="No data","x",ROUND(IF('Indicator Data'!BY136&gt;Y$3,10,IF('Indicator Data'!BY136&lt;Y$4,0,10-(Y$3-'Indicator Data'!BY136)/(Y$3-Y$4)*10)),1))</f>
        <v>x</v>
      </c>
      <c r="Z136" s="183">
        <f t="shared" si="25"/>
        <v>4.2</v>
      </c>
      <c r="AA136" s="184">
        <f t="shared" si="26"/>
        <v>2</v>
      </c>
      <c r="AB136" s="57"/>
    </row>
    <row r="137" spans="1:28" s="2" customFormat="1">
      <c r="A137" s="110" t="str">
        <f>'Indicator Data'!A137</f>
        <v>Palestine</v>
      </c>
      <c r="B137" s="185" t="str">
        <f>'Indicator Data'!B137</f>
        <v>PSE</v>
      </c>
      <c r="C137" s="182">
        <f>IF('Indicator Data'!BJ137="No data","x",ROUND(IF('Indicator Data'!BJ137&gt;C$3,0,IF('Indicator Data'!BJ137&lt;C$4,10,(C$3-'Indicator Data'!BJ137)/(C$3-C$4)*10)),1))</f>
        <v>5.8</v>
      </c>
      <c r="D137" s="183">
        <f t="shared" si="27"/>
        <v>5.8</v>
      </c>
      <c r="E137" s="182" t="str">
        <f>IF('Indicator Data'!BL137="No data","x",ROUND(IF('Indicator Data'!BL137&gt;E$3,0,IF('Indicator Data'!BL137&lt;E$4,10,(E$3-'Indicator Data'!BL137)/(E$3-E$4)*10)),1))</f>
        <v>x</v>
      </c>
      <c r="F137" s="182">
        <f>IF('Indicator Data'!BK137="No data","x",ROUND(IF('Indicator Data'!BK137&gt;F$3,0,IF('Indicator Data'!BK137&lt;F$4,10,(F$3-'Indicator Data'!BK137)/(F$3-F$4)*10)),1))</f>
        <v>6.5</v>
      </c>
      <c r="G137" s="183">
        <f t="shared" si="28"/>
        <v>6.5</v>
      </c>
      <c r="H137" s="184">
        <f t="shared" si="29"/>
        <v>6.2</v>
      </c>
      <c r="I137" s="182">
        <f>IF('Indicator Data'!BN137="No data","x",ROUND(IF('Indicator Data'!BN137^2&gt;I$3,0,IF('Indicator Data'!BN137^2&lt;I$4,10,(I$3-'Indicator Data'!BN137^2)/(I$3-I$4)*10)),1))</f>
        <v>0.6</v>
      </c>
      <c r="J137" s="182">
        <f>IF(OR('Indicator Data'!BM137=0,'Indicator Data'!BM137="No data"),"x",ROUND(IF('Indicator Data'!BM137&gt;J$3,0,IF('Indicator Data'!BM137&lt;J$4,10,(J$3-'Indicator Data'!BM137)/(J$3-J$4)*10)),1))</f>
        <v>0</v>
      </c>
      <c r="K137" s="182">
        <f>IF('Indicator Data'!BO137="No data","x",ROUND(IF('Indicator Data'!BO137&gt;K$3,0,IF('Indicator Data'!BO137&lt;K$4,10,(K$3-'Indicator Data'!BO137)/(K$3-K$4)*10)),1))</f>
        <v>2.9</v>
      </c>
      <c r="L137" s="182">
        <f>IF('Indicator Data'!BP137="No data","x",ROUND(IF('Indicator Data'!BP137&gt;L$3,0,IF('Indicator Data'!BP137&lt;L$4,10,(L$3-'Indicator Data'!BP137)/(L$3-L$4)*10)),1))</f>
        <v>5.8</v>
      </c>
      <c r="M137" s="183">
        <f t="shared" si="30"/>
        <v>2.2999999999999998</v>
      </c>
      <c r="N137" s="186">
        <f>IF('Indicator Data'!BQ137="No data","x",'Indicator Data'!BQ137/'Indicator Data'!CC137*100)</f>
        <v>282.39202657807311</v>
      </c>
      <c r="O137" s="182">
        <f t="shared" si="24"/>
        <v>0</v>
      </c>
      <c r="P137" s="182">
        <f>IF('Indicator Data'!BR137="No data","x",ROUND(IF('Indicator Data'!BR137&gt;P$3,0,IF('Indicator Data'!BR137&lt;P$4,10,(P$3-'Indicator Data'!BR137)/(P$3-P$4)*10)),1))</f>
        <v>0.3</v>
      </c>
      <c r="Q137" s="182">
        <f>IF('Indicator Data'!BS137="No data","x",ROUND(IF('Indicator Data'!BS137&gt;Q$3,0,IF('Indicator Data'!BS137&lt;Q$4,10,(Q$3-'Indicator Data'!BS137)/(Q$3-Q$4)*10)),1))</f>
        <v>0.6</v>
      </c>
      <c r="R137" s="183">
        <f t="shared" si="31"/>
        <v>0.3</v>
      </c>
      <c r="S137" s="182" t="str">
        <f>IF('Indicator Data'!BT137="No data","x",ROUND(IF('Indicator Data'!BT137&gt;S$3,0,IF('Indicator Data'!BT137&lt;S$4,10,(S$3-'Indicator Data'!BT137)/(S$3-S$4)*10)),1))</f>
        <v>x</v>
      </c>
      <c r="T137" s="187">
        <f>IF('Indicator Data'!BU137="No data","x",ROUND(IF('Indicator Data'!BU137&gt;T$3,0,IF('Indicator Data'!BU137&lt;T$4,10,(T$3-'Indicator Data'!BU137)/(T$3-T$4)*10)),1))</f>
        <v>0</v>
      </c>
      <c r="U137" s="187">
        <f>IF('Indicator Data'!BV137="No data","x",ROUND(IF('Indicator Data'!BV137&gt;U$3,0,IF('Indicator Data'!BV137&lt;U$4,10,(U$3-'Indicator Data'!BV137)/(U$3-U$4)*10)),1))</f>
        <v>0</v>
      </c>
      <c r="V137" s="187">
        <f>IF('Indicator Data'!BW137="No data","x",ROUND(IF('Indicator Data'!BW137&gt;V$3,0,IF('Indicator Data'!BW137&lt;V$4,10,(V$3-'Indicator Data'!BW137)/(V$3-V$4)*10)),1))</f>
        <v>0</v>
      </c>
      <c r="W137" s="182">
        <f t="shared" si="32"/>
        <v>0</v>
      </c>
      <c r="X137" s="182" t="str">
        <f>IF('Indicator Data'!BX137="No data","x",ROUND(IF('Indicator Data'!BX137&gt;X$3,0,IF('Indicator Data'!BX137&lt;X$4,10,(X$3-'Indicator Data'!BX137)/(X$3-X$4)*10)),1))</f>
        <v>x</v>
      </c>
      <c r="Y137" s="182">
        <f>IF('Indicator Data'!BY137="No data","x",ROUND(IF('Indicator Data'!BY137&gt;Y$3,10,IF('Indicator Data'!BY137&lt;Y$4,0,10-(Y$3-'Indicator Data'!BY137)/(Y$3-Y$4)*10)),1))</f>
        <v>0.3</v>
      </c>
      <c r="Z137" s="183">
        <f t="shared" si="25"/>
        <v>0.2</v>
      </c>
      <c r="AA137" s="184">
        <f t="shared" si="26"/>
        <v>0.9</v>
      </c>
      <c r="AB137" s="57"/>
    </row>
    <row r="138" spans="1:28" s="2" customFormat="1">
      <c r="A138" s="110" t="str">
        <f>'Indicator Data'!A138</f>
        <v>Panama</v>
      </c>
      <c r="B138" s="185" t="str">
        <f>'Indicator Data'!B138</f>
        <v>PAN</v>
      </c>
      <c r="C138" s="182">
        <f>IF('Indicator Data'!BJ138="No data","x",ROUND(IF('Indicator Data'!BJ138&gt;C$3,0,IF('Indicator Data'!BJ138&lt;C$4,10,(C$3-'Indicator Data'!BJ138)/(C$3-C$4)*10)),1))</f>
        <v>4.3</v>
      </c>
      <c r="D138" s="183">
        <f t="shared" si="27"/>
        <v>4.3</v>
      </c>
      <c r="E138" s="182">
        <f>IF('Indicator Data'!BL138="No data","x",ROUND(IF('Indicator Data'!BL138&gt;E$3,0,IF('Indicator Data'!BL138&lt;E$4,10,(E$3-'Indicator Data'!BL138)/(E$3-E$4)*10)),1))</f>
        <v>6.5</v>
      </c>
      <c r="F138" s="182">
        <f>IF('Indicator Data'!BK138="No data","x",ROUND(IF('Indicator Data'!BK138&gt;F$3,0,IF('Indicator Data'!BK138&lt;F$4,10,(F$3-'Indicator Data'!BK138)/(F$3-F$4)*10)),1))</f>
        <v>4.9000000000000004</v>
      </c>
      <c r="G138" s="183">
        <f t="shared" si="28"/>
        <v>5.7</v>
      </c>
      <c r="H138" s="184">
        <f t="shared" si="29"/>
        <v>5</v>
      </c>
      <c r="I138" s="182">
        <f>IF('Indicator Data'!BN138="No data","x",ROUND(IF('Indicator Data'!BN138^2&gt;I$3,0,IF('Indicator Data'!BN138^2&lt;I$4,10,(I$3-'Indicator Data'!BN138^2)/(I$3-I$4)*10)),1))</f>
        <v>1</v>
      </c>
      <c r="J138" s="182">
        <f>IF(OR('Indicator Data'!BM138=0,'Indicator Data'!BM138="No data"),"x",ROUND(IF('Indicator Data'!BM138&gt;J$3,0,IF('Indicator Data'!BM138&lt;J$4,10,(J$3-'Indicator Data'!BM138)/(J$3-J$4)*10)),1))</f>
        <v>0.4</v>
      </c>
      <c r="K138" s="182">
        <f>IF('Indicator Data'!BO138="No data","x",ROUND(IF('Indicator Data'!BO138&gt;K$3,0,IF('Indicator Data'!BO138&lt;K$4,10,(K$3-'Indicator Data'!BO138)/(K$3-K$4)*10)),1))</f>
        <v>3.6</v>
      </c>
      <c r="L138" s="182">
        <f>IF('Indicator Data'!BP138="No data","x",ROUND(IF('Indicator Data'!BP138&gt;L$3,0,IF('Indicator Data'!BP138&lt;L$4,10,(L$3-'Indicator Data'!BP138)/(L$3-L$4)*10)),1))</f>
        <v>3.5</v>
      </c>
      <c r="M138" s="183">
        <f t="shared" si="30"/>
        <v>2.1</v>
      </c>
      <c r="N138" s="186">
        <f>IF('Indicator Data'!BQ138="No data","x",'Indicator Data'!BQ138/'Indicator Data'!CC138*100)</f>
        <v>16.142050040355123</v>
      </c>
      <c r="O138" s="182">
        <f t="shared" si="24"/>
        <v>8.5</v>
      </c>
      <c r="P138" s="182">
        <f>IF('Indicator Data'!BR138="No data","x",ROUND(IF('Indicator Data'!BR138&gt;P$3,0,IF('Indicator Data'!BR138&lt;P$4,10,(P$3-'Indicator Data'!BR138)/(P$3-P$4)*10)),1))</f>
        <v>1.9</v>
      </c>
      <c r="Q138" s="182">
        <f>IF('Indicator Data'!BS138="No data","x",ROUND(IF('Indicator Data'!BS138&gt;Q$3,0,IF('Indicator Data'!BS138&lt;Q$4,10,(Q$3-'Indicator Data'!BS138)/(Q$3-Q$4)*10)),1))</f>
        <v>0.7</v>
      </c>
      <c r="R138" s="183">
        <f t="shared" si="31"/>
        <v>3.7</v>
      </c>
      <c r="S138" s="182">
        <f>IF('Indicator Data'!BT138="No data","x",ROUND(IF('Indicator Data'!BT138&gt;S$3,0,IF('Indicator Data'!BT138&lt;S$4,10,(S$3-'Indicator Data'!BT138)/(S$3-S$4)*10)),1))</f>
        <v>6.1</v>
      </c>
      <c r="T138" s="187">
        <f>IF('Indicator Data'!BU138="No data","x",ROUND(IF('Indicator Data'!BU138&gt;T$3,0,IF('Indicator Data'!BU138&lt;T$4,10,(T$3-'Indicator Data'!BU138)/(T$3-T$4)*10)),1))</f>
        <v>1.9</v>
      </c>
      <c r="U138" s="187">
        <f>IF('Indicator Data'!BV138="No data","x",ROUND(IF('Indicator Data'!BV138&gt;U$3,0,IF('Indicator Data'!BV138&lt;U$4,10,(U$3-'Indicator Data'!BV138)/(U$3-U$4)*10)),1))</f>
        <v>0.3</v>
      </c>
      <c r="V138" s="187">
        <f>IF('Indicator Data'!BW138="No data","x",ROUND(IF('Indicator Data'!BW138&gt;V$3,0,IF('Indicator Data'!BW138&lt;V$4,10,(V$3-'Indicator Data'!BW138)/(V$3-V$4)*10)),1))</f>
        <v>0.5</v>
      </c>
      <c r="W138" s="182">
        <f t="shared" si="32"/>
        <v>0.89999999999999991</v>
      </c>
      <c r="X138" s="182">
        <f>IF('Indicator Data'!BX138="No data","x",ROUND(IF('Indicator Data'!BX138&gt;X$3,0,IF('Indicator Data'!BX138&lt;X$4,10,(X$3-'Indicator Data'!BX138)/(X$3-X$4)*10)),1))</f>
        <v>3.9</v>
      </c>
      <c r="Y138" s="182">
        <f>IF('Indicator Data'!BY138="No data","x",ROUND(IF('Indicator Data'!BY138&gt;Y$3,10,IF('Indicator Data'!BY138&lt;Y$4,0,10-(Y$3-'Indicator Data'!BY138)/(Y$3-Y$4)*10)),1))</f>
        <v>0.6</v>
      </c>
      <c r="Z138" s="183">
        <f t="shared" si="25"/>
        <v>2.9</v>
      </c>
      <c r="AA138" s="184">
        <f t="shared" si="26"/>
        <v>2.9</v>
      </c>
      <c r="AB138" s="57"/>
    </row>
    <row r="139" spans="1:28" s="2" customFormat="1">
      <c r="A139" s="110" t="str">
        <f>'Indicator Data'!A139</f>
        <v>Papua New Guinea</v>
      </c>
      <c r="B139" s="185" t="str">
        <f>'Indicator Data'!B139</f>
        <v>PNG</v>
      </c>
      <c r="C139" s="182">
        <f>IF('Indicator Data'!BJ139="No data","x",ROUND(IF('Indicator Data'!BJ139&gt;C$3,0,IF('Indicator Data'!BJ139&lt;C$4,10,(C$3-'Indicator Data'!BJ139)/(C$3-C$4)*10)),1))</f>
        <v>6.7</v>
      </c>
      <c r="D139" s="183">
        <f t="shared" si="27"/>
        <v>6.7</v>
      </c>
      <c r="E139" s="182">
        <f>IF('Indicator Data'!BL139="No data","x",ROUND(IF('Indicator Data'!BL139&gt;E$3,0,IF('Indicator Data'!BL139&lt;E$4,10,(E$3-'Indicator Data'!BL139)/(E$3-E$4)*10)),1))</f>
        <v>7.3</v>
      </c>
      <c r="F139" s="182">
        <f>IF('Indicator Data'!BK139="No data","x",ROUND(IF('Indicator Data'!BK139&gt;F$3,0,IF('Indicator Data'!BK139&lt;F$4,10,(F$3-'Indicator Data'!BK139)/(F$3-F$4)*10)),1))</f>
        <v>6.6</v>
      </c>
      <c r="G139" s="183">
        <f t="shared" si="28"/>
        <v>7</v>
      </c>
      <c r="H139" s="184">
        <f t="shared" si="29"/>
        <v>6.9</v>
      </c>
      <c r="I139" s="182">
        <f>IF('Indicator Data'!BN139="No data","x",ROUND(IF('Indicator Data'!BN139^2&gt;I$3,0,IF('Indicator Data'!BN139^2&lt;I$4,10,(I$3-'Indicator Data'!BN139^2)/(I$3-I$4)*10)),1))</f>
        <v>6.8</v>
      </c>
      <c r="J139" s="182">
        <f>IF(OR('Indicator Data'!BM139=0,'Indicator Data'!BM139="No data"),"x",ROUND(IF('Indicator Data'!BM139&gt;J$3,0,IF('Indicator Data'!BM139&lt;J$4,10,(J$3-'Indicator Data'!BM139)/(J$3-J$4)*10)),1))</f>
        <v>3.7</v>
      </c>
      <c r="K139" s="182">
        <f>IF('Indicator Data'!BO139="No data","x",ROUND(IF('Indicator Data'!BO139&gt;K$3,0,IF('Indicator Data'!BO139&lt;K$4,10,(K$3-'Indicator Data'!BO139)/(K$3-K$4)*10)),1))</f>
        <v>8.9</v>
      </c>
      <c r="L139" s="182">
        <f>IF('Indicator Data'!BP139="No data","x",ROUND(IF('Indicator Data'!BP139&gt;L$3,0,IF('Indicator Data'!BP139&lt;L$4,10,(L$3-'Indicator Data'!BP139)/(L$3-L$4)*10)),1))</f>
        <v>7.8</v>
      </c>
      <c r="M139" s="183">
        <f t="shared" si="30"/>
        <v>6.8</v>
      </c>
      <c r="N139" s="186">
        <f>IF('Indicator Data'!BQ139="No data","x",'Indicator Data'!BQ139/'Indicator Data'!CC139*100)</f>
        <v>3.0914631453429315</v>
      </c>
      <c r="O139" s="182">
        <f t="shared" si="24"/>
        <v>9.8000000000000007</v>
      </c>
      <c r="P139" s="182">
        <f>IF('Indicator Data'!BR139="No data","x",ROUND(IF('Indicator Data'!BR139&gt;P$3,0,IF('Indicator Data'!BR139&lt;P$4,10,(P$3-'Indicator Data'!BR139)/(P$3-P$4)*10)),1))</f>
        <v>9.6999999999999993</v>
      </c>
      <c r="Q139" s="182">
        <f>IF('Indicator Data'!BS139="No data","x",ROUND(IF('Indicator Data'!BS139&gt;Q$3,0,IF('Indicator Data'!BS139&lt;Q$4,10,(Q$3-'Indicator Data'!BS139)/(Q$3-Q$4)*10)),1))</f>
        <v>10</v>
      </c>
      <c r="R139" s="183">
        <f t="shared" si="31"/>
        <v>9.8000000000000007</v>
      </c>
      <c r="S139" s="182" t="str">
        <f>IF('Indicator Data'!BT139="No data","x",ROUND(IF('Indicator Data'!BT139&gt;S$3,0,IF('Indicator Data'!BT139&lt;S$4,10,(S$3-'Indicator Data'!BT139)/(S$3-S$4)*10)),1))</f>
        <v>x</v>
      </c>
      <c r="T139" s="187">
        <f>IF('Indicator Data'!BU139="No data","x",ROUND(IF('Indicator Data'!BU139&gt;T$3,0,IF('Indicator Data'!BU139&lt;T$4,10,(T$3-'Indicator Data'!BU139)/(T$3-T$4)*10)),1))</f>
        <v>10</v>
      </c>
      <c r="U139" s="187">
        <f>IF('Indicator Data'!BV139="No data","x",ROUND(IF('Indicator Data'!BV139&gt;U$3,0,IF('Indicator Data'!BV139&lt;U$4,10,(U$3-'Indicator Data'!BV139)/(U$3-U$4)*10)),1))</f>
        <v>10</v>
      </c>
      <c r="V139" s="187">
        <f>IF('Indicator Data'!BW139="No data","x",ROUND(IF('Indicator Data'!BW139&gt;V$3,0,IF('Indicator Data'!BW139&lt;V$4,10,(V$3-'Indicator Data'!BW139)/(V$3-V$4)*10)),1))</f>
        <v>10</v>
      </c>
      <c r="W139" s="182">
        <f t="shared" si="32"/>
        <v>10</v>
      </c>
      <c r="X139" s="182">
        <f>IF('Indicator Data'!BX139="No data","x",ROUND(IF('Indicator Data'!BX139&gt;X$3,0,IF('Indicator Data'!BX139&lt;X$4,10,(X$3-'Indicator Data'!BX139)/(X$3-X$4)*10)),1))</f>
        <v>9.8000000000000007</v>
      </c>
      <c r="Y139" s="182">
        <f>IF('Indicator Data'!BY139="No data","x",ROUND(IF('Indicator Data'!BY139&gt;Y$3,10,IF('Indicator Data'!BY139&lt;Y$4,0,10-(Y$3-'Indicator Data'!BY139)/(Y$3-Y$4)*10)),1))</f>
        <v>1.6</v>
      </c>
      <c r="Z139" s="183">
        <f t="shared" si="25"/>
        <v>7.1</v>
      </c>
      <c r="AA139" s="184">
        <f t="shared" si="26"/>
        <v>7.9</v>
      </c>
      <c r="AB139" s="57"/>
    </row>
    <row r="140" spans="1:28" s="2" customFormat="1">
      <c r="A140" s="110" t="str">
        <f>'Indicator Data'!A140</f>
        <v>Paraguay</v>
      </c>
      <c r="B140" s="185" t="str">
        <f>'Indicator Data'!B140</f>
        <v>PRY</v>
      </c>
      <c r="C140" s="182">
        <f>IF('Indicator Data'!BJ140="No data","x",ROUND(IF('Indicator Data'!BJ140&gt;C$3,0,IF('Indicator Data'!BJ140&lt;C$4,10,(C$3-'Indicator Data'!BJ140)/(C$3-C$4)*10)),1))</f>
        <v>3.7</v>
      </c>
      <c r="D140" s="183">
        <f t="shared" si="27"/>
        <v>3.7</v>
      </c>
      <c r="E140" s="182">
        <f>IF('Indicator Data'!BL140="No data","x",ROUND(IF('Indicator Data'!BL140&gt;E$3,0,IF('Indicator Data'!BL140&lt;E$4,10,(E$3-'Indicator Data'!BL140)/(E$3-E$4)*10)),1))</f>
        <v>7.2</v>
      </c>
      <c r="F140" s="182">
        <f>IF('Indicator Data'!BK140="No data","x",ROUND(IF('Indicator Data'!BK140&gt;F$3,0,IF('Indicator Data'!BK140&lt;F$4,10,(F$3-'Indicator Data'!BK140)/(F$3-F$4)*10)),1))</f>
        <v>6.1</v>
      </c>
      <c r="G140" s="183">
        <f t="shared" si="28"/>
        <v>6.7</v>
      </c>
      <c r="H140" s="184">
        <f t="shared" si="29"/>
        <v>5.2</v>
      </c>
      <c r="I140" s="182">
        <f>IF('Indicator Data'!BN140="No data","x",ROUND(IF('Indicator Data'!BN140^2&gt;I$3,0,IF('Indicator Data'!BN140^2&lt;I$4,10,(I$3-'Indicator Data'!BN140^2)/(I$3-I$4)*10)),1))</f>
        <v>1.3</v>
      </c>
      <c r="J140" s="182">
        <f>IF(OR('Indicator Data'!BM140=0,'Indicator Data'!BM140="No data"),"x",ROUND(IF('Indicator Data'!BM140&gt;J$3,0,IF('Indicator Data'!BM140&lt;J$4,10,(J$3-'Indicator Data'!BM140)/(J$3-J$4)*10)),1))</f>
        <v>0</v>
      </c>
      <c r="K140" s="182">
        <f>IF('Indicator Data'!BO140="No data","x",ROUND(IF('Indicator Data'!BO140&gt;K$3,0,IF('Indicator Data'!BO140&lt;K$4,10,(K$3-'Indicator Data'!BO140)/(K$3-K$4)*10)),1))</f>
        <v>3.1</v>
      </c>
      <c r="L140" s="182">
        <f>IF('Indicator Data'!BP140="No data","x",ROUND(IF('Indicator Data'!BP140&gt;L$3,0,IF('Indicator Data'!BP140&lt;L$4,10,(L$3-'Indicator Data'!BP140)/(L$3-L$4)*10)),1))</f>
        <v>4.5999999999999996</v>
      </c>
      <c r="M140" s="183">
        <f t="shared" si="30"/>
        <v>2.2999999999999998</v>
      </c>
      <c r="N140" s="186">
        <f>IF('Indicator Data'!BQ140="No data","x",'Indicator Data'!BQ140/'Indicator Data'!CC140*100)</f>
        <v>18.625723634533099</v>
      </c>
      <c r="O140" s="182">
        <f t="shared" si="24"/>
        <v>8.1999999999999993</v>
      </c>
      <c r="P140" s="182">
        <f>IF('Indicator Data'!BR140="No data","x",ROUND(IF('Indicator Data'!BR140&gt;P$3,0,IF('Indicator Data'!BR140&lt;P$4,10,(P$3-'Indicator Data'!BR140)/(P$3-P$4)*10)),1))</f>
        <v>1.1000000000000001</v>
      </c>
      <c r="Q140" s="182">
        <f>IF('Indicator Data'!BS140="No data","x",ROUND(IF('Indicator Data'!BS140&gt;Q$3,0,IF('Indicator Data'!BS140&lt;Q$4,10,(Q$3-'Indicator Data'!BS140)/(Q$3-Q$4)*10)),1))</f>
        <v>0.1</v>
      </c>
      <c r="R140" s="183">
        <f t="shared" si="31"/>
        <v>3.1</v>
      </c>
      <c r="S140" s="182">
        <f>IF('Indicator Data'!BT140="No data","x",ROUND(IF('Indicator Data'!BT140&gt;S$3,0,IF('Indicator Data'!BT140&lt;S$4,10,(S$3-'Indicator Data'!BT140)/(S$3-S$4)*10)),1))</f>
        <v>6.6</v>
      </c>
      <c r="T140" s="187">
        <f>IF('Indicator Data'!BU140="No data","x",ROUND(IF('Indicator Data'!BU140&gt;T$3,0,IF('Indicator Data'!BU140&lt;T$4,10,(T$3-'Indicator Data'!BU140)/(T$3-T$4)*10)),1))</f>
        <v>2.2000000000000002</v>
      </c>
      <c r="U140" s="187">
        <f>IF('Indicator Data'!BV140="No data","x",ROUND(IF('Indicator Data'!BV140&gt;U$3,0,IF('Indicator Data'!BV140&lt;U$4,10,(U$3-'Indicator Data'!BV140)/(U$3-U$4)*10)),1))</f>
        <v>2.7</v>
      </c>
      <c r="V140" s="187">
        <f>IF('Indicator Data'!BW140="No data","x",ROUND(IF('Indicator Data'!BW140&gt;V$3,0,IF('Indicator Data'!BW140&lt;V$4,10,(V$3-'Indicator Data'!BW140)/(V$3-V$4)*10)),1))</f>
        <v>1.7</v>
      </c>
      <c r="W140" s="182">
        <f t="shared" si="32"/>
        <v>2.2000000000000002</v>
      </c>
      <c r="X140" s="182">
        <f>IF('Indicator Data'!BX140="No data","x",ROUND(IF('Indicator Data'!BX140&gt;X$3,0,IF('Indicator Data'!BX140&lt;X$4,10,(X$3-'Indicator Data'!BX140)/(X$3-X$4)*10)),1))</f>
        <v>7</v>
      </c>
      <c r="Y140" s="182">
        <f>IF('Indicator Data'!BY140="No data","x",ROUND(IF('Indicator Data'!BY140&gt;Y$3,10,IF('Indicator Data'!BY140&lt;Y$4,0,10-(Y$3-'Indicator Data'!BY140)/(Y$3-Y$4)*10)),1))</f>
        <v>1.4</v>
      </c>
      <c r="Z140" s="183">
        <f t="shared" si="25"/>
        <v>4.3</v>
      </c>
      <c r="AA140" s="184">
        <f t="shared" si="26"/>
        <v>3.2</v>
      </c>
      <c r="AB140" s="57"/>
    </row>
    <row r="141" spans="1:28" s="2" customFormat="1">
      <c r="A141" s="110" t="str">
        <f>'Indicator Data'!A141</f>
        <v>Peru</v>
      </c>
      <c r="B141" s="185" t="str">
        <f>'Indicator Data'!B141</f>
        <v>PER</v>
      </c>
      <c r="C141" s="182">
        <f>IF('Indicator Data'!BJ141="No data","x",ROUND(IF('Indicator Data'!BJ141&gt;C$3,0,IF('Indicator Data'!BJ141&lt;C$4,10,(C$3-'Indicator Data'!BJ141)/(C$3-C$4)*10)),1))</f>
        <v>3.6</v>
      </c>
      <c r="D141" s="183">
        <f t="shared" si="27"/>
        <v>3.6</v>
      </c>
      <c r="E141" s="182">
        <f>IF('Indicator Data'!BL141="No data","x",ROUND(IF('Indicator Data'!BL141&gt;E$3,0,IF('Indicator Data'!BL141&lt;E$4,10,(E$3-'Indicator Data'!BL141)/(E$3-E$4)*10)),1))</f>
        <v>6.2</v>
      </c>
      <c r="F141" s="182">
        <f>IF('Indicator Data'!BK141="No data","x",ROUND(IF('Indicator Data'!BK141&gt;F$3,0,IF('Indicator Data'!BK141&lt;F$4,10,(F$3-'Indicator Data'!BK141)/(F$3-F$4)*10)),1))</f>
        <v>5.0999999999999996</v>
      </c>
      <c r="G141" s="183">
        <f t="shared" si="28"/>
        <v>5.7</v>
      </c>
      <c r="H141" s="184">
        <f t="shared" si="29"/>
        <v>4.7</v>
      </c>
      <c r="I141" s="182">
        <f>IF('Indicator Data'!BN141="No data","x",ROUND(IF('Indicator Data'!BN141^2&gt;I$3,0,IF('Indicator Data'!BN141^2&lt;I$4,10,(I$3-'Indicator Data'!BN141^2)/(I$3-I$4)*10)),1))</f>
        <v>1.2</v>
      </c>
      <c r="J141" s="182">
        <f>IF(OR('Indicator Data'!BM141=0,'Indicator Data'!BM141="No data"),"x",ROUND(IF('Indicator Data'!BM141&gt;J$3,0,IF('Indicator Data'!BM141&lt;J$4,10,(J$3-'Indicator Data'!BM141)/(J$3-J$4)*10)),1))</f>
        <v>0.2</v>
      </c>
      <c r="K141" s="182">
        <f>IF('Indicator Data'!BO141="No data","x",ROUND(IF('Indicator Data'!BO141&gt;K$3,0,IF('Indicator Data'!BO141&lt;K$4,10,(K$3-'Indicator Data'!BO141)/(K$3-K$4)*10)),1))</f>
        <v>4</v>
      </c>
      <c r="L141" s="182">
        <f>IF('Indicator Data'!BP141="No data","x",ROUND(IF('Indicator Data'!BP141&gt;L$3,0,IF('Indicator Data'!BP141&lt;L$4,10,(L$3-'Indicator Data'!BP141)/(L$3-L$4)*10)),1))</f>
        <v>3.5</v>
      </c>
      <c r="M141" s="183">
        <f t="shared" si="30"/>
        <v>2.2000000000000002</v>
      </c>
      <c r="N141" s="186">
        <f>IF('Indicator Data'!BQ141="No data","x",'Indicator Data'!BQ141/'Indicator Data'!CC141*100)</f>
        <v>6.5625</v>
      </c>
      <c r="O141" s="182">
        <f t="shared" si="24"/>
        <v>9.4</v>
      </c>
      <c r="P141" s="182">
        <f>IF('Indicator Data'!BR141="No data","x",ROUND(IF('Indicator Data'!BR141&gt;P$3,0,IF('Indicator Data'!BR141&lt;P$4,10,(P$3-'Indicator Data'!BR141)/(P$3-P$4)*10)),1))</f>
        <v>2.9</v>
      </c>
      <c r="Q141" s="182">
        <f>IF('Indicator Data'!BS141="No data","x",ROUND(IF('Indicator Data'!BS141&gt;Q$3,0,IF('Indicator Data'!BS141&lt;Q$4,10,(Q$3-'Indicator Data'!BS141)/(Q$3-Q$4)*10)),1))</f>
        <v>1.8</v>
      </c>
      <c r="R141" s="183">
        <f t="shared" si="31"/>
        <v>4.7</v>
      </c>
      <c r="S141" s="182">
        <f>IF('Indicator Data'!BT141="No data","x",ROUND(IF('Indicator Data'!BT141&gt;S$3,0,IF('Indicator Data'!BT141&lt;S$4,10,(S$3-'Indicator Data'!BT141)/(S$3-S$4)*10)),1))</f>
        <v>6.8</v>
      </c>
      <c r="T141" s="187">
        <f>IF('Indicator Data'!BU141="No data","x",ROUND(IF('Indicator Data'!BU141&gt;T$3,0,IF('Indicator Data'!BU141&lt;T$4,10,(T$3-'Indicator Data'!BU141)/(T$3-T$4)*10)),1))</f>
        <v>1.9</v>
      </c>
      <c r="U141" s="187">
        <f>IF('Indicator Data'!BV141="No data","x",ROUND(IF('Indicator Data'!BV141&gt;U$3,0,IF('Indicator Data'!BV141&lt;U$4,10,(U$3-'Indicator Data'!BV141)/(U$3-U$4)*10)),1))</f>
        <v>5.6</v>
      </c>
      <c r="V141" s="187">
        <f>IF('Indicator Data'!BW141="No data","x",ROUND(IF('Indicator Data'!BW141&gt;V$3,0,IF('Indicator Data'!BW141&lt;V$4,10,(V$3-'Indicator Data'!BW141)/(V$3-V$4)*10)),1))</f>
        <v>3.2</v>
      </c>
      <c r="W141" s="182">
        <f t="shared" si="32"/>
        <v>3.5666666666666664</v>
      </c>
      <c r="X141" s="182">
        <f>IF('Indicator Data'!BX141="No data","x",ROUND(IF('Indicator Data'!BX141&gt;X$3,0,IF('Indicator Data'!BX141&lt;X$4,10,(X$3-'Indicator Data'!BX141)/(X$3-X$4)*10)),1))</f>
        <v>7.6</v>
      </c>
      <c r="Y141" s="182">
        <f>IF('Indicator Data'!BY141="No data","x",ROUND(IF('Indicator Data'!BY141&gt;Y$3,10,IF('Indicator Data'!BY141&lt;Y$4,0,10-(Y$3-'Indicator Data'!BY141)/(Y$3-Y$4)*10)),1))</f>
        <v>1</v>
      </c>
      <c r="Z141" s="183">
        <f t="shared" si="25"/>
        <v>4.7</v>
      </c>
      <c r="AA141" s="184">
        <f t="shared" si="26"/>
        <v>3.9</v>
      </c>
      <c r="AB141" s="57"/>
    </row>
    <row r="142" spans="1:28" s="2" customFormat="1">
      <c r="A142" s="110" t="str">
        <f>'Indicator Data'!A142</f>
        <v>Philippines</v>
      </c>
      <c r="B142" s="185" t="str">
        <f>'Indicator Data'!B142</f>
        <v>PHL</v>
      </c>
      <c r="C142" s="182">
        <f>IF('Indicator Data'!BJ142="No data","x",ROUND(IF('Indicator Data'!BJ142&gt;C$3,0,IF('Indicator Data'!BJ142&lt;C$4,10,(C$3-'Indicator Data'!BJ142)/(C$3-C$4)*10)),1))</f>
        <v>3.5</v>
      </c>
      <c r="D142" s="183">
        <f t="shared" si="27"/>
        <v>3.5</v>
      </c>
      <c r="E142" s="182">
        <f>IF('Indicator Data'!BL142="No data","x",ROUND(IF('Indicator Data'!BL142&gt;E$3,0,IF('Indicator Data'!BL142&lt;E$4,10,(E$3-'Indicator Data'!BL142)/(E$3-E$4)*10)),1))</f>
        <v>6.6</v>
      </c>
      <c r="F142" s="182">
        <f>IF('Indicator Data'!BK142="No data","x",ROUND(IF('Indicator Data'!BK142&gt;F$3,0,IF('Indicator Data'!BK142&lt;F$4,10,(F$3-'Indicator Data'!BK142)/(F$3-F$4)*10)),1))</f>
        <v>4.9000000000000004</v>
      </c>
      <c r="G142" s="183">
        <f t="shared" si="28"/>
        <v>5.8</v>
      </c>
      <c r="H142" s="184">
        <f t="shared" si="29"/>
        <v>4.7</v>
      </c>
      <c r="I142" s="182">
        <f>IF('Indicator Data'!BN142="No data","x",ROUND(IF('Indicator Data'!BN142^2&gt;I$3,0,IF('Indicator Data'!BN142^2&lt;I$4,10,(I$3-'Indicator Data'!BN142^2)/(I$3-I$4)*10)),1))</f>
        <v>0.4</v>
      </c>
      <c r="J142" s="182">
        <f>IF(OR('Indicator Data'!BM142=0,'Indicator Data'!BM142="No data"),"x",ROUND(IF('Indicator Data'!BM142&gt;J$3,0,IF('Indicator Data'!BM142&lt;J$4,10,(J$3-'Indicator Data'!BM142)/(J$3-J$4)*10)),1))</f>
        <v>0.4</v>
      </c>
      <c r="K142" s="182">
        <f>IF('Indicator Data'!BO142="No data","x",ROUND(IF('Indicator Data'!BO142&gt;K$3,0,IF('Indicator Data'!BO142&lt;K$4,10,(K$3-'Indicator Data'!BO142)/(K$3-K$4)*10)),1))</f>
        <v>5.7</v>
      </c>
      <c r="L142" s="182">
        <f>IF('Indicator Data'!BP142="No data","x",ROUND(IF('Indicator Data'!BP142&gt;L$3,0,IF('Indicator Data'!BP142&lt;L$4,10,(L$3-'Indicator Data'!BP142)/(L$3-L$4)*10)),1))</f>
        <v>2.2999999999999998</v>
      </c>
      <c r="M142" s="183">
        <f t="shared" si="30"/>
        <v>2.2000000000000002</v>
      </c>
      <c r="N142" s="186">
        <f>IF('Indicator Data'!BQ142="No data","x",'Indicator Data'!BQ142/'Indicator Data'!CC142*100)</f>
        <v>50.306871918704097</v>
      </c>
      <c r="O142" s="182">
        <f t="shared" si="24"/>
        <v>5</v>
      </c>
      <c r="P142" s="182">
        <f>IF('Indicator Data'!BR142="No data","x",ROUND(IF('Indicator Data'!BR142&gt;P$3,0,IF('Indicator Data'!BR142&lt;P$4,10,(P$3-'Indicator Data'!BR142)/(P$3-P$4)*10)),1))</f>
        <v>2.6</v>
      </c>
      <c r="Q142" s="182">
        <f>IF('Indicator Data'!BS142="No data","x",ROUND(IF('Indicator Data'!BS142&gt;Q$3,0,IF('Indicator Data'!BS142&lt;Q$4,10,(Q$3-'Indicator Data'!BS142)/(Q$3-Q$4)*10)),1))</f>
        <v>1.3</v>
      </c>
      <c r="R142" s="183">
        <f t="shared" si="31"/>
        <v>3</v>
      </c>
      <c r="S142" s="182" t="str">
        <f>IF('Indicator Data'!BT142="No data","x",ROUND(IF('Indicator Data'!BT142&gt;S$3,0,IF('Indicator Data'!BT142&lt;S$4,10,(S$3-'Indicator Data'!BT142)/(S$3-S$4)*10)),1))</f>
        <v>x</v>
      </c>
      <c r="T142" s="187">
        <f>IF('Indicator Data'!BU142="No data","x",ROUND(IF('Indicator Data'!BU142&gt;T$3,0,IF('Indicator Data'!BU142&lt;T$4,10,(T$3-'Indicator Data'!BU142)/(T$3-T$4)*10)),1))</f>
        <v>5.8</v>
      </c>
      <c r="U142" s="187">
        <f>IF('Indicator Data'!BV142="No data","x",ROUND(IF('Indicator Data'!BV142&gt;U$3,0,IF('Indicator Data'!BV142&lt;U$4,10,(U$3-'Indicator Data'!BV142)/(U$3-U$4)*10)),1))</f>
        <v>10</v>
      </c>
      <c r="V142" s="187">
        <f>IF('Indicator Data'!BW142="No data","x",ROUND(IF('Indicator Data'!BW142&gt;V$3,0,IF('Indicator Data'!BW142&lt;V$4,10,(V$3-'Indicator Data'!BW142)/(V$3-V$4)*10)),1))</f>
        <v>9.5</v>
      </c>
      <c r="W142" s="182">
        <f t="shared" si="32"/>
        <v>8.4333333333333336</v>
      </c>
      <c r="X142" s="182">
        <f>IF('Indicator Data'!BX142="No data","x",ROUND(IF('Indicator Data'!BX142&gt;X$3,0,IF('Indicator Data'!BX142&lt;X$4,10,(X$3-'Indicator Data'!BX142)/(X$3-X$4)*10)),1))</f>
        <v>8.8000000000000007</v>
      </c>
      <c r="Y142" s="182">
        <f>IF('Indicator Data'!BY142="No data","x",ROUND(IF('Indicator Data'!BY142&gt;Y$3,10,IF('Indicator Data'!BY142&lt;Y$4,0,10-(Y$3-'Indicator Data'!BY142)/(Y$3-Y$4)*10)),1))</f>
        <v>1.3</v>
      </c>
      <c r="Z142" s="183">
        <f t="shared" si="25"/>
        <v>6.2</v>
      </c>
      <c r="AA142" s="184">
        <f t="shared" si="26"/>
        <v>3.8</v>
      </c>
      <c r="AB142" s="57"/>
    </row>
    <row r="143" spans="1:28" s="2" customFormat="1">
      <c r="A143" s="110" t="str">
        <f>'Indicator Data'!A143</f>
        <v>Poland</v>
      </c>
      <c r="B143" s="185" t="str">
        <f>'Indicator Data'!B143</f>
        <v>POL</v>
      </c>
      <c r="C143" s="182">
        <f>IF('Indicator Data'!BJ143="No data","x",ROUND(IF('Indicator Data'!BJ143&gt;C$3,0,IF('Indicator Data'!BJ143&lt;C$4,10,(C$3-'Indicator Data'!BJ143)/(C$3-C$4)*10)),1))</f>
        <v>4.3</v>
      </c>
      <c r="D143" s="183">
        <f t="shared" si="27"/>
        <v>4.3</v>
      </c>
      <c r="E143" s="182">
        <f>IF('Indicator Data'!BL143="No data","x",ROUND(IF('Indicator Data'!BL143&gt;E$3,0,IF('Indicator Data'!BL143&lt;E$4,10,(E$3-'Indicator Data'!BL143)/(E$3-E$4)*10)),1))</f>
        <v>4.4000000000000004</v>
      </c>
      <c r="F143" s="182">
        <f>IF('Indicator Data'!BK143="No data","x",ROUND(IF('Indicator Data'!BK143&gt;F$3,0,IF('Indicator Data'!BK143&lt;F$4,10,(F$3-'Indicator Data'!BK143)/(F$3-F$4)*10)),1))</f>
        <v>3.8</v>
      </c>
      <c r="G143" s="183">
        <f t="shared" si="28"/>
        <v>4.0999999999999996</v>
      </c>
      <c r="H143" s="184">
        <f t="shared" si="29"/>
        <v>4.2</v>
      </c>
      <c r="I143" s="182" t="str">
        <f>IF('Indicator Data'!BN143="No data","x",ROUND(IF('Indicator Data'!BN143^2&gt;I$3,0,IF('Indicator Data'!BN143^2&lt;I$4,10,(I$3-'Indicator Data'!BN143^2)/(I$3-I$4)*10)),1))</f>
        <v>x</v>
      </c>
      <c r="J143" s="182">
        <f>IF(OR('Indicator Data'!BM143=0,'Indicator Data'!BM143="No data"),"x",ROUND(IF('Indicator Data'!BM143&gt;J$3,0,IF('Indicator Data'!BM143&lt;J$4,10,(J$3-'Indicator Data'!BM143)/(J$3-J$4)*10)),1))</f>
        <v>0</v>
      </c>
      <c r="K143" s="182">
        <f>IF('Indicator Data'!BO143="No data","x",ROUND(IF('Indicator Data'!BO143&gt;K$3,0,IF('Indicator Data'!BO143&lt;K$4,10,(K$3-'Indicator Data'!BO143)/(K$3-K$4)*10)),1))</f>
        <v>1.5</v>
      </c>
      <c r="L143" s="182">
        <f>IF('Indicator Data'!BP143="No data","x",ROUND(IF('Indicator Data'!BP143&gt;L$3,0,IF('Indicator Data'!BP143&lt;L$4,10,(L$3-'Indicator Data'!BP143)/(L$3-L$4)*10)),1))</f>
        <v>3.7</v>
      </c>
      <c r="M143" s="183">
        <f t="shared" si="30"/>
        <v>1.7</v>
      </c>
      <c r="N143" s="186">
        <f>IF('Indicator Data'!BQ143="No data","x",'Indicator Data'!BQ143/'Indicator Data'!CC143*100)</f>
        <v>200.55893473614992</v>
      </c>
      <c r="O143" s="182">
        <f t="shared" si="24"/>
        <v>0</v>
      </c>
      <c r="P143" s="182">
        <f>IF('Indicator Data'!BR143="No data","x",ROUND(IF('Indicator Data'!BR143&gt;P$3,0,IF('Indicator Data'!BR143&lt;P$4,10,(P$3-'Indicator Data'!BR143)/(P$3-P$4)*10)),1))</f>
        <v>0.1</v>
      </c>
      <c r="Q143" s="182">
        <f>IF('Indicator Data'!BS143="No data","x",ROUND(IF('Indicator Data'!BS143&gt;Q$3,0,IF('Indicator Data'!BS143&lt;Q$4,10,(Q$3-'Indicator Data'!BS143)/(Q$3-Q$4)*10)),1))</f>
        <v>0.1</v>
      </c>
      <c r="R143" s="183">
        <f t="shared" si="31"/>
        <v>0.1</v>
      </c>
      <c r="S143" s="182">
        <f>IF('Indicator Data'!BT143="No data","x",ROUND(IF('Indicator Data'!BT143&gt;S$3,0,IF('Indicator Data'!BT143&lt;S$4,10,(S$3-'Indicator Data'!BT143)/(S$3-S$4)*10)),1))</f>
        <v>4</v>
      </c>
      <c r="T143" s="187">
        <f>IF('Indicator Data'!BU143="No data","x",ROUND(IF('Indicator Data'!BU143&gt;T$3,0,IF('Indicator Data'!BU143&lt;T$4,10,(T$3-'Indicator Data'!BU143)/(T$3-T$4)*10)),1))</f>
        <v>0.7</v>
      </c>
      <c r="U143" s="187">
        <f>IF('Indicator Data'!BV143="No data","x",ROUND(IF('Indicator Data'!BV143&gt;U$3,0,IF('Indicator Data'!BV143&lt;U$4,10,(U$3-'Indicator Data'!BV143)/(U$3-U$4)*10)),1))</f>
        <v>1.2</v>
      </c>
      <c r="V143" s="187">
        <f>IF('Indicator Data'!BW143="No data","x",ROUND(IF('Indicator Data'!BW143&gt;V$3,0,IF('Indicator Data'!BW143&lt;V$4,10,(V$3-'Indicator Data'!BW143)/(V$3-V$4)*10)),1))</f>
        <v>6.6</v>
      </c>
      <c r="W143" s="182">
        <f t="shared" si="32"/>
        <v>2.8333333333333335</v>
      </c>
      <c r="X143" s="182">
        <f>IF('Indicator Data'!BX143="No data","x",ROUND(IF('Indicator Data'!BX143&gt;X$3,0,IF('Indicator Data'!BX143&lt;X$4,10,(X$3-'Indicator Data'!BX143)/(X$3-X$4)*10)),1))</f>
        <v>3.3</v>
      </c>
      <c r="Y143" s="182">
        <f>IF('Indicator Data'!BY143="No data","x",ROUND(IF('Indicator Data'!BY143&gt;Y$3,10,IF('Indicator Data'!BY143&lt;Y$4,0,10-(Y$3-'Indicator Data'!BY143)/(Y$3-Y$4)*10)),1))</f>
        <v>0</v>
      </c>
      <c r="Z143" s="183">
        <f t="shared" si="25"/>
        <v>2.5</v>
      </c>
      <c r="AA143" s="184">
        <f t="shared" si="26"/>
        <v>1.4</v>
      </c>
      <c r="AB143" s="57"/>
    </row>
    <row r="144" spans="1:28" s="2" customFormat="1">
      <c r="A144" s="110" t="str">
        <f>'Indicator Data'!A144</f>
        <v>Portugal</v>
      </c>
      <c r="B144" s="185" t="str">
        <f>'Indicator Data'!B144</f>
        <v>PRT</v>
      </c>
      <c r="C144" s="182">
        <f>IF('Indicator Data'!BJ144="No data","x",ROUND(IF('Indicator Data'!BJ144&gt;C$3,0,IF('Indicator Data'!BJ144&lt;C$4,10,(C$3-'Indicator Data'!BJ144)/(C$3-C$4)*10)),1))</f>
        <v>2.6</v>
      </c>
      <c r="D144" s="183">
        <f t="shared" si="27"/>
        <v>2.6</v>
      </c>
      <c r="E144" s="182">
        <f>IF('Indicator Data'!BL144="No data","x",ROUND(IF('Indicator Data'!BL144&gt;E$3,0,IF('Indicator Data'!BL144&lt;E$4,10,(E$3-'Indicator Data'!BL144)/(E$3-E$4)*10)),1))</f>
        <v>3.9</v>
      </c>
      <c r="F144" s="182">
        <f>IF('Indicator Data'!BK144="No data","x",ROUND(IF('Indicator Data'!BK144&gt;F$3,0,IF('Indicator Data'!BK144&lt;F$4,10,(F$3-'Indicator Data'!BK144)/(F$3-F$4)*10)),1))</f>
        <v>2.7</v>
      </c>
      <c r="G144" s="183">
        <f t="shared" si="28"/>
        <v>3.3</v>
      </c>
      <c r="H144" s="184">
        <f t="shared" si="29"/>
        <v>3</v>
      </c>
      <c r="I144" s="182">
        <f>IF('Indicator Data'!BN144="No data","x",ROUND(IF('Indicator Data'!BN144^2&gt;I$3,0,IF('Indicator Data'!BN144^2&lt;I$4,10,(I$3-'Indicator Data'!BN144^2)/(I$3-I$4)*10)),1))</f>
        <v>0.8</v>
      </c>
      <c r="J144" s="182">
        <f>IF(OR('Indicator Data'!BM144=0,'Indicator Data'!BM144="No data"),"x",ROUND(IF('Indicator Data'!BM144&gt;J$3,0,IF('Indicator Data'!BM144&lt;J$4,10,(J$3-'Indicator Data'!BM144)/(J$3-J$4)*10)),1))</f>
        <v>0</v>
      </c>
      <c r="K144" s="182">
        <f>IF('Indicator Data'!BO144="No data","x",ROUND(IF('Indicator Data'!BO144&gt;K$3,0,IF('Indicator Data'!BO144&lt;K$4,10,(K$3-'Indicator Data'!BO144)/(K$3-K$4)*10)),1))</f>
        <v>2.5</v>
      </c>
      <c r="L144" s="182">
        <f>IF('Indicator Data'!BP144="No data","x",ROUND(IF('Indicator Data'!BP144&gt;L$3,0,IF('Indicator Data'!BP144&lt;L$4,10,(L$3-'Indicator Data'!BP144)/(L$3-L$4)*10)),1))</f>
        <v>4.3</v>
      </c>
      <c r="M144" s="183">
        <f t="shared" si="30"/>
        <v>1.9</v>
      </c>
      <c r="N144" s="186">
        <f>IF('Indicator Data'!BQ144="No data","x",'Indicator Data'!BQ144/'Indicator Data'!CC144*100)</f>
        <v>174.92073904012244</v>
      </c>
      <c r="O144" s="182">
        <f t="shared" si="24"/>
        <v>0</v>
      </c>
      <c r="P144" s="182">
        <f>IF('Indicator Data'!BR144="No data","x",ROUND(IF('Indicator Data'!BR144&gt;P$3,0,IF('Indicator Data'!BR144&lt;P$4,10,(P$3-'Indicator Data'!BR144)/(P$3-P$4)*10)),1))</f>
        <v>0</v>
      </c>
      <c r="Q144" s="182">
        <f>IF('Indicator Data'!BS144="No data","x",ROUND(IF('Indicator Data'!BS144&gt;Q$3,0,IF('Indicator Data'!BS144&lt;Q$4,10,(Q$3-'Indicator Data'!BS144)/(Q$3-Q$4)*10)),1))</f>
        <v>0</v>
      </c>
      <c r="R144" s="183">
        <f t="shared" si="31"/>
        <v>0</v>
      </c>
      <c r="S144" s="182">
        <f>IF('Indicator Data'!BT144="No data","x",ROUND(IF('Indicator Data'!BT144&gt;S$3,0,IF('Indicator Data'!BT144&lt;S$4,10,(S$3-'Indicator Data'!BT144)/(S$3-S$4)*10)),1))</f>
        <v>1.7</v>
      </c>
      <c r="T144" s="187">
        <f>IF('Indicator Data'!BU144="No data","x",ROUND(IF('Indicator Data'!BU144&gt;T$3,0,IF('Indicator Data'!BU144&lt;T$4,10,(T$3-'Indicator Data'!BU144)/(T$3-T$4)*10)),1))</f>
        <v>0</v>
      </c>
      <c r="U144" s="187">
        <f>IF('Indicator Data'!BV144="No data","x",ROUND(IF('Indicator Data'!BV144&gt;U$3,0,IF('Indicator Data'!BV144&lt;U$4,10,(U$3-'Indicator Data'!BV144)/(U$3-U$4)*10)),1))</f>
        <v>0.5</v>
      </c>
      <c r="V144" s="187">
        <f>IF('Indicator Data'!BW144="No data","x",ROUND(IF('Indicator Data'!BW144&gt;V$3,0,IF('Indicator Data'!BW144&lt;V$4,10,(V$3-'Indicator Data'!BW144)/(V$3-V$4)*10)),1))</f>
        <v>0.2</v>
      </c>
      <c r="W144" s="182">
        <f t="shared" si="32"/>
        <v>0.23333333333333331</v>
      </c>
      <c r="X144" s="182">
        <f>IF('Indicator Data'!BX144="No data","x",ROUND(IF('Indicator Data'!BX144&gt;X$3,0,IF('Indicator Data'!BX144&lt;X$4,10,(X$3-'Indicator Data'!BX144)/(X$3-X$4)*10)),1))</f>
        <v>0</v>
      </c>
      <c r="Y144" s="182">
        <f>IF('Indicator Data'!BY144="No data","x",ROUND(IF('Indicator Data'!BY144&gt;Y$3,10,IF('Indicator Data'!BY144&lt;Y$4,0,10-(Y$3-'Indicator Data'!BY144)/(Y$3-Y$4)*10)),1))</f>
        <v>0.1</v>
      </c>
      <c r="Z144" s="183">
        <f t="shared" si="25"/>
        <v>0.5</v>
      </c>
      <c r="AA144" s="184">
        <f t="shared" si="26"/>
        <v>0.8</v>
      </c>
      <c r="AB144" s="57"/>
    </row>
    <row r="145" spans="1:28" s="2" customFormat="1">
      <c r="A145" s="110" t="str">
        <f>'Indicator Data'!A145</f>
        <v>Qatar</v>
      </c>
      <c r="B145" s="185" t="str">
        <f>'Indicator Data'!B145</f>
        <v>QAT</v>
      </c>
      <c r="C145" s="182">
        <f>IF('Indicator Data'!BJ145="No data","x",ROUND(IF('Indicator Data'!BJ145&gt;C$3,0,IF('Indicator Data'!BJ145&lt;C$4,10,(C$3-'Indicator Data'!BJ145)/(C$3-C$4)*10)),1))</f>
        <v>4.7</v>
      </c>
      <c r="D145" s="183">
        <f t="shared" si="27"/>
        <v>4.7</v>
      </c>
      <c r="E145" s="182">
        <f>IF('Indicator Data'!BL145="No data","x",ROUND(IF('Indicator Data'!BL145&gt;E$3,0,IF('Indicator Data'!BL145&lt;E$4,10,(E$3-'Indicator Data'!BL145)/(E$3-E$4)*10)),1))</f>
        <v>3.7</v>
      </c>
      <c r="F145" s="182">
        <f>IF('Indicator Data'!BK145="No data","x",ROUND(IF('Indicator Data'!BK145&gt;F$3,0,IF('Indicator Data'!BK145&lt;F$4,10,(F$3-'Indicator Data'!BK145)/(F$3-F$4)*10)),1))</f>
        <v>3.6</v>
      </c>
      <c r="G145" s="183">
        <f t="shared" si="28"/>
        <v>3.7</v>
      </c>
      <c r="H145" s="184">
        <f t="shared" si="29"/>
        <v>4.2</v>
      </c>
      <c r="I145" s="182">
        <f>IF('Indicator Data'!BN145="No data","x",ROUND(IF('Indicator Data'!BN145^2&gt;I$3,0,IF('Indicator Data'!BN145^2&lt;I$4,10,(I$3-'Indicator Data'!BN145^2)/(I$3-I$4)*10)),1))</f>
        <v>1.4</v>
      </c>
      <c r="J145" s="182">
        <f>IF(OR('Indicator Data'!BM145=0,'Indicator Data'!BM145="No data"),"x",ROUND(IF('Indicator Data'!BM145&gt;J$3,0,IF('Indicator Data'!BM145&lt;J$4,10,(J$3-'Indicator Data'!BM145)/(J$3-J$4)*10)),1))</f>
        <v>0</v>
      </c>
      <c r="K145" s="182">
        <f>IF('Indicator Data'!BO145="No data","x",ROUND(IF('Indicator Data'!BO145&gt;K$3,0,IF('Indicator Data'!BO145&lt;K$4,10,(K$3-'Indicator Data'!BO145)/(K$3-K$4)*10)),1))</f>
        <v>0</v>
      </c>
      <c r="L145" s="182">
        <f>IF('Indicator Data'!BP145="No data","x",ROUND(IF('Indicator Data'!BP145&gt;L$3,0,IF('Indicator Data'!BP145&lt;L$4,10,(L$3-'Indicator Data'!BP145)/(L$3-L$4)*10)),1))</f>
        <v>3.2</v>
      </c>
      <c r="M145" s="183">
        <f t="shared" si="30"/>
        <v>1.2</v>
      </c>
      <c r="N145" s="186">
        <f>IF('Indicator Data'!BQ145="No data","x",'Indicator Data'!BQ145/'Indicator Data'!CC145*100)</f>
        <v>94.745908699397077</v>
      </c>
      <c r="O145" s="182">
        <f t="shared" si="24"/>
        <v>0.5</v>
      </c>
      <c r="P145" s="182">
        <f>IF('Indicator Data'!BR145="No data","x",ROUND(IF('Indicator Data'!BR145&gt;P$3,0,IF('Indicator Data'!BR145&lt;P$4,10,(P$3-'Indicator Data'!BR145)/(P$3-P$4)*10)),1))</f>
        <v>0</v>
      </c>
      <c r="Q145" s="182">
        <f>IF('Indicator Data'!BS145="No data","x",ROUND(IF('Indicator Data'!BS145&gt;Q$3,0,IF('Indicator Data'!BS145&lt;Q$4,10,(Q$3-'Indicator Data'!BS145)/(Q$3-Q$4)*10)),1))</f>
        <v>0.1</v>
      </c>
      <c r="R145" s="183">
        <f t="shared" si="31"/>
        <v>0.2</v>
      </c>
      <c r="S145" s="182">
        <f>IF('Indicator Data'!BT145="No data","x",ROUND(IF('Indicator Data'!BT145&gt;S$3,0,IF('Indicator Data'!BT145&lt;S$4,10,(S$3-'Indicator Data'!BT145)/(S$3-S$4)*10)),1))</f>
        <v>10</v>
      </c>
      <c r="T145" s="187">
        <f>IF('Indicator Data'!BU145="No data","x",ROUND(IF('Indicator Data'!BU145&gt;T$3,0,IF('Indicator Data'!BU145&lt;T$4,10,(T$3-'Indicator Data'!BU145)/(T$3-T$4)*10)),1))</f>
        <v>0.2</v>
      </c>
      <c r="U145" s="187">
        <f>IF('Indicator Data'!BV145="No data","x",ROUND(IF('Indicator Data'!BV145&gt;U$3,0,IF('Indicator Data'!BV145&lt;U$4,10,(U$3-'Indicator Data'!BV145)/(U$3-U$4)*10)),1))</f>
        <v>0.7</v>
      </c>
      <c r="V145" s="187">
        <f>IF('Indicator Data'!BW145="No data","x",ROUND(IF('Indicator Data'!BW145&gt;V$3,0,IF('Indicator Data'!BW145&lt;V$4,10,(V$3-'Indicator Data'!BW145)/(V$3-V$4)*10)),1))</f>
        <v>0.2</v>
      </c>
      <c r="W145" s="182">
        <f t="shared" si="32"/>
        <v>0.36666666666666664</v>
      </c>
      <c r="X145" s="182">
        <f>IF('Indicator Data'!BX145="No data","x",ROUND(IF('Indicator Data'!BX145&gt;X$3,0,IF('Indicator Data'!BX145&lt;X$4,10,(X$3-'Indicator Data'!BX145)/(X$3-X$4)*10)),1))</f>
        <v>0</v>
      </c>
      <c r="Y145" s="182">
        <f>IF('Indicator Data'!BY145="No data","x",ROUND(IF('Indicator Data'!BY145&gt;Y$3,10,IF('Indicator Data'!BY145&lt;Y$4,0,10-(Y$3-'Indicator Data'!BY145)/(Y$3-Y$4)*10)),1))</f>
        <v>0.1</v>
      </c>
      <c r="Z145" s="183">
        <f t="shared" si="25"/>
        <v>2.6</v>
      </c>
      <c r="AA145" s="184">
        <f t="shared" si="26"/>
        <v>1.3</v>
      </c>
      <c r="AB145" s="57"/>
    </row>
    <row r="146" spans="1:28" s="2" customFormat="1">
      <c r="A146" s="110" t="str">
        <f>'Indicator Data'!A146</f>
        <v>Romania</v>
      </c>
      <c r="B146" s="185" t="str">
        <f>'Indicator Data'!B146</f>
        <v>ROU</v>
      </c>
      <c r="C146" s="182">
        <f>IF('Indicator Data'!BJ146="No data","x",ROUND(IF('Indicator Data'!BJ146&gt;C$3,0,IF('Indicator Data'!BJ146&lt;C$4,10,(C$3-'Indicator Data'!BJ146)/(C$3-C$4)*10)),1))</f>
        <v>3.8</v>
      </c>
      <c r="D146" s="183">
        <f t="shared" si="27"/>
        <v>3.8</v>
      </c>
      <c r="E146" s="182">
        <f>IF('Indicator Data'!BL146="No data","x",ROUND(IF('Indicator Data'!BL146&gt;E$3,0,IF('Indicator Data'!BL146&lt;E$4,10,(E$3-'Indicator Data'!BL146)/(E$3-E$4)*10)),1))</f>
        <v>5.6</v>
      </c>
      <c r="F146" s="182">
        <f>IF('Indicator Data'!BK146="No data","x",ROUND(IF('Indicator Data'!BK146&gt;F$3,0,IF('Indicator Data'!BK146&lt;F$4,10,(F$3-'Indicator Data'!BK146)/(F$3-F$4)*10)),1))</f>
        <v>5.6</v>
      </c>
      <c r="G146" s="183">
        <f t="shared" si="28"/>
        <v>5.6</v>
      </c>
      <c r="H146" s="184">
        <f t="shared" si="29"/>
        <v>4.7</v>
      </c>
      <c r="I146" s="182">
        <f>IF('Indicator Data'!BN146="No data","x",ROUND(IF('Indicator Data'!BN146^2&gt;I$3,0,IF('Indicator Data'!BN146^2&lt;I$4,10,(I$3-'Indicator Data'!BN146^2)/(I$3-I$4)*10)),1))</f>
        <v>0.3</v>
      </c>
      <c r="J146" s="182">
        <f>IF(OR('Indicator Data'!BM146=0,'Indicator Data'!BM146="No data"),"x",ROUND(IF('Indicator Data'!BM146&gt;J$3,0,IF('Indicator Data'!BM146&lt;J$4,10,(J$3-'Indicator Data'!BM146)/(J$3-J$4)*10)),1))</f>
        <v>0</v>
      </c>
      <c r="K146" s="182">
        <f>IF('Indicator Data'!BO146="No data","x",ROUND(IF('Indicator Data'!BO146&gt;K$3,0,IF('Indicator Data'!BO146&lt;K$4,10,(K$3-'Indicator Data'!BO146)/(K$3-K$4)*10)),1))</f>
        <v>2.6</v>
      </c>
      <c r="L146" s="182">
        <f>IF('Indicator Data'!BP146="No data","x",ROUND(IF('Indicator Data'!BP146&gt;L$3,0,IF('Indicator Data'!BP146&lt;L$4,10,(L$3-'Indicator Data'!BP146)/(L$3-L$4)*10)),1))</f>
        <v>4.3</v>
      </c>
      <c r="M146" s="183">
        <f t="shared" si="30"/>
        <v>1.8</v>
      </c>
      <c r="N146" s="186">
        <f>IF('Indicator Data'!BQ146="No data","x",'Indicator Data'!BQ146/'Indicator Data'!CC146*100)</f>
        <v>86.896072297532157</v>
      </c>
      <c r="O146" s="182">
        <f t="shared" si="24"/>
        <v>1.3</v>
      </c>
      <c r="P146" s="182">
        <f>IF('Indicator Data'!BR146="No data","x",ROUND(IF('Indicator Data'!BR146&gt;P$3,0,IF('Indicator Data'!BR146&lt;P$4,10,(P$3-'Indicator Data'!BR146)/(P$3-P$4)*10)),1))</f>
        <v>1.7</v>
      </c>
      <c r="Q146" s="182">
        <f>IF('Indicator Data'!BS146="No data","x",ROUND(IF('Indicator Data'!BS146&gt;Q$3,0,IF('Indicator Data'!BS146&lt;Q$4,10,(Q$3-'Indicator Data'!BS146)/(Q$3-Q$4)*10)),1))</f>
        <v>0</v>
      </c>
      <c r="R146" s="183">
        <f t="shared" si="31"/>
        <v>1</v>
      </c>
      <c r="S146" s="182">
        <f>IF('Indicator Data'!BT146="No data","x",ROUND(IF('Indicator Data'!BT146&gt;S$3,0,IF('Indicator Data'!BT146&lt;S$4,10,(S$3-'Indicator Data'!BT146)/(S$3-S$4)*10)),1))</f>
        <v>4.4000000000000004</v>
      </c>
      <c r="T146" s="187">
        <f>IF('Indicator Data'!BU146="No data","x",ROUND(IF('Indicator Data'!BU146&gt;T$3,0,IF('Indicator Data'!BU146&lt;T$4,10,(T$3-'Indicator Data'!BU146)/(T$3-T$4)*10)),1))</f>
        <v>1.9</v>
      </c>
      <c r="U146" s="187">
        <f>IF('Indicator Data'!BV146="No data","x",ROUND(IF('Indicator Data'!BV146&gt;U$3,0,IF('Indicator Data'!BV146&lt;U$4,10,(U$3-'Indicator Data'!BV146)/(U$3-U$4)*10)),1))</f>
        <v>3.9</v>
      </c>
      <c r="V146" s="187">
        <f>IF('Indicator Data'!BW146="No data","x",ROUND(IF('Indicator Data'!BW146&gt;V$3,0,IF('Indicator Data'!BW146&lt;V$4,10,(V$3-'Indicator Data'!BW146)/(V$3-V$4)*10)),1))</f>
        <v>1.9</v>
      </c>
      <c r="W146" s="182">
        <f t="shared" si="32"/>
        <v>2.5666666666666664</v>
      </c>
      <c r="X146" s="182">
        <f>IF('Indicator Data'!BX146="No data","x",ROUND(IF('Indicator Data'!BX146&gt;X$3,0,IF('Indicator Data'!BX146&lt;X$4,10,(X$3-'Indicator Data'!BX146)/(X$3-X$4)*10)),1))</f>
        <v>4.8</v>
      </c>
      <c r="Y146" s="182">
        <f>IF('Indicator Data'!BY146="No data","x",ROUND(IF('Indicator Data'!BY146&gt;Y$3,10,IF('Indicator Data'!BY146&lt;Y$4,0,10-(Y$3-'Indicator Data'!BY146)/(Y$3-Y$4)*10)),1))</f>
        <v>0.2</v>
      </c>
      <c r="Z146" s="183">
        <f t="shared" si="25"/>
        <v>3</v>
      </c>
      <c r="AA146" s="184">
        <f t="shared" si="26"/>
        <v>1.9</v>
      </c>
      <c r="AB146" s="57"/>
    </row>
    <row r="147" spans="1:28" s="2" customFormat="1">
      <c r="A147" s="110" t="str">
        <f>'Indicator Data'!A147</f>
        <v>Russian Federation</v>
      </c>
      <c r="B147" s="185" t="str">
        <f>'Indicator Data'!B147</f>
        <v>RUS</v>
      </c>
      <c r="C147" s="182" t="str">
        <f>IF('Indicator Data'!BJ147="No data","x",ROUND(IF('Indicator Data'!BJ147&gt;C$3,0,IF('Indicator Data'!BJ147&lt;C$4,10,(C$3-'Indicator Data'!BJ147)/(C$3-C$4)*10)),1))</f>
        <v>x</v>
      </c>
      <c r="D147" s="183" t="str">
        <f t="shared" si="27"/>
        <v>x</v>
      </c>
      <c r="E147" s="182">
        <f>IF('Indicator Data'!BL147="No data","x",ROUND(IF('Indicator Data'!BL147&gt;E$3,0,IF('Indicator Data'!BL147&lt;E$4,10,(E$3-'Indicator Data'!BL147)/(E$3-E$4)*10)),1))</f>
        <v>7</v>
      </c>
      <c r="F147" s="182">
        <f>IF('Indicator Data'!BK147="No data","x",ROUND(IF('Indicator Data'!BK147&gt;F$3,0,IF('Indicator Data'!BK147&lt;F$4,10,(F$3-'Indicator Data'!BK147)/(F$3-F$4)*10)),1))</f>
        <v>4.7</v>
      </c>
      <c r="G147" s="183">
        <f t="shared" si="28"/>
        <v>5.9</v>
      </c>
      <c r="H147" s="184">
        <f t="shared" si="29"/>
        <v>5.9</v>
      </c>
      <c r="I147" s="182">
        <f>IF('Indicator Data'!BN147="No data","x",ROUND(IF('Indicator Data'!BN147^2&gt;I$3,0,IF('Indicator Data'!BN147^2&lt;I$4,10,(I$3-'Indicator Data'!BN147^2)/(I$3-I$4)*10)),1))</f>
        <v>0.1</v>
      </c>
      <c r="J147" s="182">
        <f>IF(OR('Indicator Data'!BM147=0,'Indicator Data'!BM147="No data"),"x",ROUND(IF('Indicator Data'!BM147&gt;J$3,0,IF('Indicator Data'!BM147&lt;J$4,10,(J$3-'Indicator Data'!BM147)/(J$3-J$4)*10)),1))</f>
        <v>0</v>
      </c>
      <c r="K147" s="182">
        <f>IF('Indicator Data'!BO147="No data","x",ROUND(IF('Indicator Data'!BO147&gt;K$3,0,IF('Indicator Data'!BO147&lt;K$4,10,(K$3-'Indicator Data'!BO147)/(K$3-K$4)*10)),1))</f>
        <v>1.7</v>
      </c>
      <c r="L147" s="182">
        <f>IF('Indicator Data'!BP147="No data","x",ROUND(IF('Indicator Data'!BP147&gt;L$3,0,IF('Indicator Data'!BP147&lt;L$4,10,(L$3-'Indicator Data'!BP147)/(L$3-L$4)*10)),1))</f>
        <v>1.8</v>
      </c>
      <c r="M147" s="183">
        <f t="shared" si="30"/>
        <v>0.9</v>
      </c>
      <c r="N147" s="186">
        <f>IF('Indicator Data'!BQ147="No data","x",'Indicator Data'!BQ147/'Indicator Data'!CC147*100)</f>
        <v>11.601728535428322</v>
      </c>
      <c r="O147" s="182">
        <f t="shared" si="24"/>
        <v>8.9</v>
      </c>
      <c r="P147" s="182">
        <f>IF('Indicator Data'!BR147="No data","x",ROUND(IF('Indicator Data'!BR147&gt;P$3,0,IF('Indicator Data'!BR147&lt;P$4,10,(P$3-'Indicator Data'!BR147)/(P$3-P$4)*10)),1))</f>
        <v>1.1000000000000001</v>
      </c>
      <c r="Q147" s="182">
        <f>IF('Indicator Data'!BS147="No data","x",ROUND(IF('Indicator Data'!BS147&gt;Q$3,0,IF('Indicator Data'!BS147&lt;Q$4,10,(Q$3-'Indicator Data'!BS147)/(Q$3-Q$4)*10)),1))</f>
        <v>0.6</v>
      </c>
      <c r="R147" s="183">
        <f t="shared" si="31"/>
        <v>3.5</v>
      </c>
      <c r="S147" s="182">
        <f>IF('Indicator Data'!BT147="No data","x",ROUND(IF('Indicator Data'!BT147&gt;S$3,0,IF('Indicator Data'!BT147&lt;S$4,10,(S$3-'Indicator Data'!BT147)/(S$3-S$4)*10)),1))</f>
        <v>0</v>
      </c>
      <c r="T147" s="187">
        <f>IF('Indicator Data'!BU147="No data","x",ROUND(IF('Indicator Data'!BU147&gt;T$3,0,IF('Indicator Data'!BU147&lt;T$4,10,(T$3-'Indicator Data'!BU147)/(T$3-T$4)*10)),1))</f>
        <v>0.3</v>
      </c>
      <c r="U147" s="187">
        <f>IF('Indicator Data'!BV147="No data","x",ROUND(IF('Indicator Data'!BV147&gt;U$3,0,IF('Indicator Data'!BV147&lt;U$4,10,(U$3-'Indicator Data'!BV147)/(U$3-U$4)*10)),1))</f>
        <v>0.3</v>
      </c>
      <c r="V147" s="187">
        <f>IF('Indicator Data'!BW147="No data","x",ROUND(IF('Indicator Data'!BW147&gt;V$3,0,IF('Indicator Data'!BW147&lt;V$4,10,(V$3-'Indicator Data'!BW147)/(V$3-V$4)*10)),1))</f>
        <v>2.4</v>
      </c>
      <c r="W147" s="182">
        <f t="shared" si="32"/>
        <v>1</v>
      </c>
      <c r="X147" s="182">
        <f>IF('Indicator Data'!BX147="No data","x",ROUND(IF('Indicator Data'!BX147&gt;X$3,0,IF('Indicator Data'!BX147&lt;X$4,10,(X$3-'Indicator Data'!BX147)/(X$3-X$4)*10)),1))</f>
        <v>5.0999999999999996</v>
      </c>
      <c r="Y147" s="182">
        <f>IF('Indicator Data'!BY147="No data","x",ROUND(IF('Indicator Data'!BY147&gt;Y$3,10,IF('Indicator Data'!BY147&lt;Y$4,0,10-(Y$3-'Indicator Data'!BY147)/(Y$3-Y$4)*10)),1))</f>
        <v>0.2</v>
      </c>
      <c r="Z147" s="183">
        <f t="shared" si="25"/>
        <v>1.6</v>
      </c>
      <c r="AA147" s="184">
        <f t="shared" si="26"/>
        <v>2</v>
      </c>
      <c r="AB147" s="57"/>
    </row>
    <row r="148" spans="1:28" s="2" customFormat="1">
      <c r="A148" s="110" t="str">
        <f>'Indicator Data'!A148</f>
        <v>Rwanda</v>
      </c>
      <c r="B148" s="185" t="str">
        <f>'Indicator Data'!B148</f>
        <v>RWA</v>
      </c>
      <c r="C148" s="182">
        <f>IF('Indicator Data'!BJ148="No data","x",ROUND(IF('Indicator Data'!BJ148&gt;C$3,0,IF('Indicator Data'!BJ148&lt;C$4,10,(C$3-'Indicator Data'!BJ148)/(C$3-C$4)*10)),1))</f>
        <v>3</v>
      </c>
      <c r="D148" s="183">
        <f t="shared" si="27"/>
        <v>3</v>
      </c>
      <c r="E148" s="182">
        <f>IF('Indicator Data'!BL148="No data","x",ROUND(IF('Indicator Data'!BL148&gt;E$3,0,IF('Indicator Data'!BL148&lt;E$4,10,(E$3-'Indicator Data'!BL148)/(E$3-E$4)*10)),1))</f>
        <v>4.5999999999999996</v>
      </c>
      <c r="F148" s="182">
        <f>IF('Indicator Data'!BK148="No data","x",ROUND(IF('Indicator Data'!BK148&gt;F$3,0,IF('Indicator Data'!BK148&lt;F$4,10,(F$3-'Indicator Data'!BK148)/(F$3-F$4)*10)),1))</f>
        <v>4.5999999999999996</v>
      </c>
      <c r="G148" s="183">
        <f t="shared" si="28"/>
        <v>4.5999999999999996</v>
      </c>
      <c r="H148" s="184">
        <f t="shared" si="29"/>
        <v>3.8</v>
      </c>
      <c r="I148" s="182">
        <f>IF('Indicator Data'!BN148="No data","x",ROUND(IF('Indicator Data'!BN148^2&gt;I$3,0,IF('Indicator Data'!BN148^2&lt;I$4,10,(I$3-'Indicator Data'!BN148^2)/(I$3-I$4)*10)),1))</f>
        <v>5.0999999999999996</v>
      </c>
      <c r="J148" s="182">
        <f>IF(OR('Indicator Data'!BM148=0,'Indicator Data'!BM148="No data"),"x",ROUND(IF('Indicator Data'!BM148&gt;J$3,0,IF('Indicator Data'!BM148&lt;J$4,10,(J$3-'Indicator Data'!BM148)/(J$3-J$4)*10)),1))</f>
        <v>6.2</v>
      </c>
      <c r="K148" s="182">
        <f>IF('Indicator Data'!BO148="No data","x",ROUND(IF('Indicator Data'!BO148&gt;K$3,0,IF('Indicator Data'!BO148&lt;K$4,10,(K$3-'Indicator Data'!BO148)/(K$3-K$4)*10)),1))</f>
        <v>7.8</v>
      </c>
      <c r="L148" s="182">
        <f>IF('Indicator Data'!BP148="No data","x",ROUND(IF('Indicator Data'!BP148&gt;L$3,0,IF('Indicator Data'!BP148&lt;L$4,10,(L$3-'Indicator Data'!BP148)/(L$3-L$4)*10)),1))</f>
        <v>6.3</v>
      </c>
      <c r="M148" s="183">
        <f t="shared" si="30"/>
        <v>6.4</v>
      </c>
      <c r="N148" s="186">
        <f>IF('Indicator Data'!BQ148="No data","x",'Indicator Data'!BQ148/'Indicator Data'!CC148*100)</f>
        <v>32.833400891771383</v>
      </c>
      <c r="O148" s="182">
        <f t="shared" si="24"/>
        <v>6.8</v>
      </c>
      <c r="P148" s="182">
        <f>IF('Indicator Data'!BR148="No data","x",ROUND(IF('Indicator Data'!BR148&gt;P$3,0,IF('Indicator Data'!BR148&lt;P$4,10,(P$3-'Indicator Data'!BR148)/(P$3-P$4)*10)),1))</f>
        <v>3.7</v>
      </c>
      <c r="Q148" s="182">
        <f>IF('Indicator Data'!BS148="No data","x",ROUND(IF('Indicator Data'!BS148&gt;Q$3,0,IF('Indicator Data'!BS148&lt;Q$4,10,(Q$3-'Indicator Data'!BS148)/(Q$3-Q$4)*10)),1))</f>
        <v>8.5</v>
      </c>
      <c r="R148" s="183">
        <f t="shared" si="31"/>
        <v>6.3</v>
      </c>
      <c r="S148" s="182">
        <f>IF('Indicator Data'!BT148="No data","x",ROUND(IF('Indicator Data'!BT148&gt;S$3,0,IF('Indicator Data'!BT148&lt;S$4,10,(S$3-'Indicator Data'!BT148)/(S$3-S$4)*10)),1))</f>
        <v>9.6999999999999993</v>
      </c>
      <c r="T148" s="187">
        <f>IF('Indicator Data'!BU148="No data","x",ROUND(IF('Indicator Data'!BU148&gt;T$3,0,IF('Indicator Data'!BU148&lt;T$4,10,(T$3-'Indicator Data'!BU148)/(T$3-T$4)*10)),1))</f>
        <v>0.2</v>
      </c>
      <c r="U148" s="187">
        <f>IF('Indicator Data'!BV148="No data","x",ROUND(IF('Indicator Data'!BV148&gt;U$3,0,IF('Indicator Data'!BV148&lt;U$4,10,(U$3-'Indicator Data'!BV148)/(U$3-U$4)*10)),1))</f>
        <v>1.2</v>
      </c>
      <c r="V148" s="187">
        <f>IF('Indicator Data'!BW148="No data","x",ROUND(IF('Indicator Data'!BW148&gt;V$3,0,IF('Indicator Data'!BW148&lt;V$4,10,(V$3-'Indicator Data'!BW148)/(V$3-V$4)*10)),1))</f>
        <v>0.2</v>
      </c>
      <c r="W148" s="182">
        <f t="shared" si="32"/>
        <v>0.53333333333333333</v>
      </c>
      <c r="X148" s="182">
        <f>IF('Indicator Data'!BX148="No data","x",ROUND(IF('Indicator Data'!BX148&gt;X$3,0,IF('Indicator Data'!BX148&lt;X$4,10,(X$3-'Indicator Data'!BX148)/(X$3-X$4)*10)),1))</f>
        <v>9.6</v>
      </c>
      <c r="Y148" s="182">
        <f>IF('Indicator Data'!BY148="No data","x",ROUND(IF('Indicator Data'!BY148&gt;Y$3,10,IF('Indicator Data'!BY148&lt;Y$4,0,10-(Y$3-'Indicator Data'!BY148)/(Y$3-Y$4)*10)),1))</f>
        <v>2.8</v>
      </c>
      <c r="Z148" s="183">
        <f t="shared" si="25"/>
        <v>5.7</v>
      </c>
      <c r="AA148" s="184">
        <f t="shared" si="26"/>
        <v>6.1</v>
      </c>
      <c r="AB148" s="57"/>
    </row>
    <row r="149" spans="1:28" s="2" customFormat="1">
      <c r="A149" s="110" t="str">
        <f>'Indicator Data'!A149</f>
        <v>Saint Kitts and Nevis</v>
      </c>
      <c r="B149" s="185" t="str">
        <f>'Indicator Data'!B149</f>
        <v>KNA</v>
      </c>
      <c r="C149" s="182">
        <f>IF('Indicator Data'!BJ149="No data","x",ROUND(IF('Indicator Data'!BJ149&gt;C$3,0,IF('Indicator Data'!BJ149&lt;C$4,10,(C$3-'Indicator Data'!BJ149)/(C$3-C$4)*10)),1))</f>
        <v>4</v>
      </c>
      <c r="D149" s="183">
        <f t="shared" si="27"/>
        <v>4</v>
      </c>
      <c r="E149" s="182" t="str">
        <f>IF('Indicator Data'!BL149="No data","x",ROUND(IF('Indicator Data'!BL149&gt;E$3,0,IF('Indicator Data'!BL149&lt;E$4,10,(E$3-'Indicator Data'!BL149)/(E$3-E$4)*10)),1))</f>
        <v>x</v>
      </c>
      <c r="F149" s="182">
        <f>IF('Indicator Data'!BK149="No data","x",ROUND(IF('Indicator Data'!BK149&gt;F$3,0,IF('Indicator Data'!BK149&lt;F$4,10,(F$3-'Indicator Data'!BK149)/(F$3-F$4)*10)),1))</f>
        <v>3.9</v>
      </c>
      <c r="G149" s="183">
        <f t="shared" si="28"/>
        <v>3.9</v>
      </c>
      <c r="H149" s="184">
        <f t="shared" si="29"/>
        <v>4</v>
      </c>
      <c r="I149" s="182" t="str">
        <f>IF('Indicator Data'!BN149="No data","x",ROUND(IF('Indicator Data'!BN149^2&gt;I$3,0,IF('Indicator Data'!BN149^2&lt;I$4,10,(I$3-'Indicator Data'!BN149^2)/(I$3-I$4)*10)),1))</f>
        <v>x</v>
      </c>
      <c r="J149" s="182">
        <f>IF(OR('Indicator Data'!BM149=0,'Indicator Data'!BM149="No data"),"x",ROUND(IF('Indicator Data'!BM149&gt;J$3,0,IF('Indicator Data'!BM149&lt;J$4,10,(J$3-'Indicator Data'!BM149)/(J$3-J$4)*10)),1))</f>
        <v>0</v>
      </c>
      <c r="K149" s="182">
        <f>IF('Indicator Data'!BO149="No data","x",ROUND(IF('Indicator Data'!BO149&gt;K$3,0,IF('Indicator Data'!BO149&lt;K$4,10,(K$3-'Indicator Data'!BO149)/(K$3-K$4)*10)),1))</f>
        <v>1.9</v>
      </c>
      <c r="L149" s="182">
        <f>IF('Indicator Data'!BP149="No data","x",ROUND(IF('Indicator Data'!BP149&gt;L$3,0,IF('Indicator Data'!BP149&lt;L$4,10,(L$3-'Indicator Data'!BP149)/(L$3-L$4)*10)),1))</f>
        <v>2.7</v>
      </c>
      <c r="M149" s="183">
        <f t="shared" si="30"/>
        <v>1.5</v>
      </c>
      <c r="N149" s="186">
        <f>IF('Indicator Data'!BQ149="No data","x",'Indicator Data'!BQ149/'Indicator Data'!CC149*100)</f>
        <v>165.38461538461539</v>
      </c>
      <c r="O149" s="182">
        <f t="shared" si="24"/>
        <v>0</v>
      </c>
      <c r="P149" s="182">
        <f>IF('Indicator Data'!BR149="No data","x",ROUND(IF('Indicator Data'!BR149&gt;P$3,0,IF('Indicator Data'!BR149&lt;P$4,10,(P$3-'Indicator Data'!BR149)/(P$3-P$4)*10)),1))</f>
        <v>0.9</v>
      </c>
      <c r="Q149" s="182">
        <f>IF('Indicator Data'!BS149="No data","x",ROUND(IF('Indicator Data'!BS149&gt;Q$3,0,IF('Indicator Data'!BS149&lt;Q$4,10,(Q$3-'Indicator Data'!BS149)/(Q$3-Q$4)*10)),1))</f>
        <v>0.2</v>
      </c>
      <c r="R149" s="183">
        <f t="shared" si="31"/>
        <v>0.4</v>
      </c>
      <c r="S149" s="182">
        <f>IF('Indicator Data'!BT149="No data","x",ROUND(IF('Indicator Data'!BT149&gt;S$3,0,IF('Indicator Data'!BT149&lt;S$4,10,(S$3-'Indicator Data'!BT149)/(S$3-S$4)*10)),1))</f>
        <v>3.7</v>
      </c>
      <c r="T149" s="187">
        <f>IF('Indicator Data'!BU149="No data","x",ROUND(IF('Indicator Data'!BU149&gt;T$3,0,IF('Indicator Data'!BU149&lt;T$4,10,(T$3-'Indicator Data'!BU149)/(T$3-T$4)*10)),1))</f>
        <v>0.5</v>
      </c>
      <c r="U149" s="187">
        <f>IF('Indicator Data'!BV149="No data","x",ROUND(IF('Indicator Data'!BV149&gt;U$3,0,IF('Indicator Data'!BV149&lt;U$4,10,(U$3-'Indicator Data'!BV149)/(U$3-U$4)*10)),1))</f>
        <v>0.2</v>
      </c>
      <c r="V149" s="187" t="str">
        <f>IF('Indicator Data'!BW149="No data","x",ROUND(IF('Indicator Data'!BW149&gt;V$3,0,IF('Indicator Data'!BW149&lt;V$4,10,(V$3-'Indicator Data'!BW149)/(V$3-V$4)*10)),1))</f>
        <v>x</v>
      </c>
      <c r="W149" s="182">
        <f t="shared" si="32"/>
        <v>0.35</v>
      </c>
      <c r="X149" s="182">
        <f>IF('Indicator Data'!BX149="No data","x",ROUND(IF('Indicator Data'!BX149&gt;X$3,0,IF('Indicator Data'!BX149&lt;X$4,10,(X$3-'Indicator Data'!BX149)/(X$3-X$4)*10)),1))</f>
        <v>4.9000000000000004</v>
      </c>
      <c r="Y149" s="182" t="str">
        <f>IF('Indicator Data'!BY149="No data","x",ROUND(IF('Indicator Data'!BY149&gt;Y$3,10,IF('Indicator Data'!BY149&lt;Y$4,0,10-(Y$3-'Indicator Data'!BY149)/(Y$3-Y$4)*10)),1))</f>
        <v>x</v>
      </c>
      <c r="Z149" s="183">
        <f t="shared" si="25"/>
        <v>3</v>
      </c>
      <c r="AA149" s="184">
        <f t="shared" si="26"/>
        <v>1.6</v>
      </c>
      <c r="AB149" s="57"/>
    </row>
    <row r="150" spans="1:28" s="2" customFormat="1">
      <c r="A150" s="110" t="str">
        <f>'Indicator Data'!A150</f>
        <v>Saint Lucia</v>
      </c>
      <c r="B150" s="185" t="str">
        <f>'Indicator Data'!B150</f>
        <v>LCA</v>
      </c>
      <c r="C150" s="182">
        <f>IF('Indicator Data'!BJ150="No data","x",ROUND(IF('Indicator Data'!BJ150&gt;C$3,0,IF('Indicator Data'!BJ150&lt;C$4,10,(C$3-'Indicator Data'!BJ150)/(C$3-C$4)*10)),1))</f>
        <v>5.2</v>
      </c>
      <c r="D150" s="183">
        <f t="shared" si="27"/>
        <v>5.2</v>
      </c>
      <c r="E150" s="182">
        <f>IF('Indicator Data'!BL150="No data","x",ROUND(IF('Indicator Data'!BL150&gt;E$3,0,IF('Indicator Data'!BL150&lt;E$4,10,(E$3-'Indicator Data'!BL150)/(E$3-E$4)*10)),1))</f>
        <v>4.4000000000000004</v>
      </c>
      <c r="F150" s="182">
        <f>IF('Indicator Data'!BK150="No data","x",ROUND(IF('Indicator Data'!BK150&gt;F$3,0,IF('Indicator Data'!BK150&lt;F$4,10,(F$3-'Indicator Data'!BK150)/(F$3-F$4)*10)),1))</f>
        <v>4.5</v>
      </c>
      <c r="G150" s="183">
        <f t="shared" si="28"/>
        <v>4.5</v>
      </c>
      <c r="H150" s="184">
        <f t="shared" si="29"/>
        <v>4.9000000000000004</v>
      </c>
      <c r="I150" s="182" t="str">
        <f>IF('Indicator Data'!BN150="No data","x",ROUND(IF('Indicator Data'!BN150^2&gt;I$3,0,IF('Indicator Data'!BN150^2&lt;I$4,10,(I$3-'Indicator Data'!BN150^2)/(I$3-I$4)*10)),1))</f>
        <v>x</v>
      </c>
      <c r="J150" s="182">
        <f>IF(OR('Indicator Data'!BM150=0,'Indicator Data'!BM150="No data"),"x",ROUND(IF('Indicator Data'!BM150&gt;J$3,0,IF('Indicator Data'!BM150&lt;J$4,10,(J$3-'Indicator Data'!BM150)/(J$3-J$4)*10)),1))</f>
        <v>0</v>
      </c>
      <c r="K150" s="182">
        <f>IF('Indicator Data'!BO150="No data","x",ROUND(IF('Indicator Data'!BO150&gt;K$3,0,IF('Indicator Data'!BO150&lt;K$4,10,(K$3-'Indicator Data'!BO150)/(K$3-K$4)*10)),1))</f>
        <v>4.9000000000000004</v>
      </c>
      <c r="L150" s="182">
        <f>IF('Indicator Data'!BP150="No data","x",ROUND(IF('Indicator Data'!BP150&gt;L$3,0,IF('Indicator Data'!BP150&lt;L$4,10,(L$3-'Indicator Data'!BP150)/(L$3-L$4)*10)),1))</f>
        <v>5</v>
      </c>
      <c r="M150" s="183">
        <f t="shared" si="30"/>
        <v>3.3</v>
      </c>
      <c r="N150" s="186">
        <f>IF('Indicator Data'!BQ150="No data","x",'Indicator Data'!BQ150/'Indicator Data'!CC150*100)</f>
        <v>113.11475409836065</v>
      </c>
      <c r="O150" s="182">
        <f t="shared" si="24"/>
        <v>0</v>
      </c>
      <c r="P150" s="182">
        <f>IF('Indicator Data'!BR150="No data","x",ROUND(IF('Indicator Data'!BR150&gt;P$3,0,IF('Indicator Data'!BR150&lt;P$4,10,(P$3-'Indicator Data'!BR150)/(P$3-P$4)*10)),1))</f>
        <v>1.3</v>
      </c>
      <c r="Q150" s="182">
        <f>IF('Indicator Data'!BS150="No data","x",ROUND(IF('Indicator Data'!BS150&gt;Q$3,0,IF('Indicator Data'!BS150&lt;Q$4,10,(Q$3-'Indicator Data'!BS150)/(Q$3-Q$4)*10)),1))</f>
        <v>0.4</v>
      </c>
      <c r="R150" s="183">
        <f t="shared" si="31"/>
        <v>0.6</v>
      </c>
      <c r="S150" s="182" t="str">
        <f>IF('Indicator Data'!BT150="No data","x",ROUND(IF('Indicator Data'!BT150&gt;S$3,0,IF('Indicator Data'!BT150&lt;S$4,10,(S$3-'Indicator Data'!BT150)/(S$3-S$4)*10)),1))</f>
        <v>x</v>
      </c>
      <c r="T150" s="187">
        <f>IF('Indicator Data'!BU150="No data","x",ROUND(IF('Indicator Data'!BU150&gt;T$3,0,IF('Indicator Data'!BU150&lt;T$4,10,(T$3-'Indicator Data'!BU150)/(T$3-T$4)*10)),1))</f>
        <v>1.2</v>
      </c>
      <c r="U150" s="187">
        <f>IF('Indicator Data'!BV150="No data","x",ROUND(IF('Indicator Data'!BV150&gt;U$3,0,IF('Indicator Data'!BV150&lt;U$4,10,(U$3-'Indicator Data'!BV150)/(U$3-U$4)*10)),1))</f>
        <v>4.0999999999999996</v>
      </c>
      <c r="V150" s="187" t="str">
        <f>IF('Indicator Data'!BW150="No data","x",ROUND(IF('Indicator Data'!BW150&gt;V$3,0,IF('Indicator Data'!BW150&lt;V$4,10,(V$3-'Indicator Data'!BW150)/(V$3-V$4)*10)),1))</f>
        <v>x</v>
      </c>
      <c r="W150" s="182">
        <f t="shared" si="32"/>
        <v>2.65</v>
      </c>
      <c r="X150" s="182">
        <f>IF('Indicator Data'!BX150="No data","x",ROUND(IF('Indicator Data'!BX150&gt;X$3,0,IF('Indicator Data'!BX150&lt;X$4,10,(X$3-'Indicator Data'!BX150)/(X$3-X$4)*10)),1))</f>
        <v>8.1</v>
      </c>
      <c r="Y150" s="182">
        <f>IF('Indicator Data'!BY150="No data","x",ROUND(IF('Indicator Data'!BY150&gt;Y$3,10,IF('Indicator Data'!BY150&lt;Y$4,0,10-(Y$3-'Indicator Data'!BY150)/(Y$3-Y$4)*10)),1))</f>
        <v>1.3</v>
      </c>
      <c r="Z150" s="183">
        <f t="shared" si="25"/>
        <v>4</v>
      </c>
      <c r="AA150" s="184">
        <f t="shared" si="26"/>
        <v>2.6</v>
      </c>
      <c r="AB150" s="57"/>
    </row>
    <row r="151" spans="1:28" s="2" customFormat="1">
      <c r="A151" s="110" t="str">
        <f>'Indicator Data'!A151</f>
        <v>Saint Vincent and the Grenadines</v>
      </c>
      <c r="B151" s="185" t="str">
        <f>'Indicator Data'!B151</f>
        <v>VCT</v>
      </c>
      <c r="C151" s="182" t="str">
        <f>IF('Indicator Data'!BJ151="No data","x",ROUND(IF('Indicator Data'!BJ151&gt;C$3,0,IF('Indicator Data'!BJ151&lt;C$4,10,(C$3-'Indicator Data'!BJ151)/(C$3-C$4)*10)),1))</f>
        <v>x</v>
      </c>
      <c r="D151" s="183" t="str">
        <f t="shared" si="27"/>
        <v>x</v>
      </c>
      <c r="E151" s="182">
        <f>IF('Indicator Data'!BL151="No data","x",ROUND(IF('Indicator Data'!BL151&gt;E$3,0,IF('Indicator Data'!BL151&lt;E$4,10,(E$3-'Indicator Data'!BL151)/(E$3-E$4)*10)),1))</f>
        <v>4.0999999999999996</v>
      </c>
      <c r="F151" s="182">
        <f>IF('Indicator Data'!BK151="No data","x",ROUND(IF('Indicator Data'!BK151&gt;F$3,0,IF('Indicator Data'!BK151&lt;F$4,10,(F$3-'Indicator Data'!BK151)/(F$3-F$4)*10)),1))</f>
        <v>4.5</v>
      </c>
      <c r="G151" s="183">
        <f t="shared" si="28"/>
        <v>4.3</v>
      </c>
      <c r="H151" s="184">
        <f t="shared" si="29"/>
        <v>4.3</v>
      </c>
      <c r="I151" s="182" t="str">
        <f>IF('Indicator Data'!BN151="No data","x",ROUND(IF('Indicator Data'!BN151^2&gt;I$3,0,IF('Indicator Data'!BN151^2&lt;I$4,10,(I$3-'Indicator Data'!BN151^2)/(I$3-I$4)*10)),1))</f>
        <v>x</v>
      </c>
      <c r="J151" s="182">
        <f>IF(OR('Indicator Data'!BM151=0,'Indicator Data'!BM151="No data"),"x",ROUND(IF('Indicator Data'!BM151&gt;J$3,0,IF('Indicator Data'!BM151&lt;J$4,10,(J$3-'Indicator Data'!BM151)/(J$3-J$4)*10)),1))</f>
        <v>0</v>
      </c>
      <c r="K151" s="182">
        <f>IF('Indicator Data'!BO151="No data","x",ROUND(IF('Indicator Data'!BO151&gt;K$3,0,IF('Indicator Data'!BO151&lt;K$4,10,(K$3-'Indicator Data'!BO151)/(K$3-K$4)*10)),1))</f>
        <v>7.9</v>
      </c>
      <c r="L151" s="182">
        <f>IF('Indicator Data'!BP151="No data","x",ROUND(IF('Indicator Data'!BP151&gt;L$3,0,IF('Indicator Data'!BP151&lt;L$4,10,(L$3-'Indicator Data'!BP151)/(L$3-L$4)*10)),1))</f>
        <v>5.5</v>
      </c>
      <c r="M151" s="183">
        <f t="shared" si="30"/>
        <v>4.5</v>
      </c>
      <c r="N151" s="186">
        <f>IF('Indicator Data'!BQ151="No data","x",'Indicator Data'!BQ151/'Indicator Data'!CC151*100)</f>
        <v>105.12820512820514</v>
      </c>
      <c r="O151" s="182">
        <f t="shared" si="24"/>
        <v>0</v>
      </c>
      <c r="P151" s="182">
        <f>IF('Indicator Data'!BR151="No data","x",ROUND(IF('Indicator Data'!BR151&gt;P$3,0,IF('Indicator Data'!BR151&lt;P$4,10,(P$3-'Indicator Data'!BR151)/(P$3-P$4)*10)),1))</f>
        <v>1.4</v>
      </c>
      <c r="Q151" s="182">
        <f>IF('Indicator Data'!BS151="No data","x",ROUND(IF('Indicator Data'!BS151&gt;Q$3,0,IF('Indicator Data'!BS151&lt;Q$4,10,(Q$3-'Indicator Data'!BS151)/(Q$3-Q$4)*10)),1))</f>
        <v>1</v>
      </c>
      <c r="R151" s="183">
        <f t="shared" si="31"/>
        <v>0.8</v>
      </c>
      <c r="S151" s="182" t="str">
        <f>IF('Indicator Data'!BT151="No data","x",ROUND(IF('Indicator Data'!BT151&gt;S$3,0,IF('Indicator Data'!BT151&lt;S$4,10,(S$3-'Indicator Data'!BT151)/(S$3-S$4)*10)),1))</f>
        <v>x</v>
      </c>
      <c r="T151" s="187">
        <f>IF('Indicator Data'!BU151="No data","x",ROUND(IF('Indicator Data'!BU151&gt;T$3,0,IF('Indicator Data'!BU151&lt;T$4,10,(T$3-'Indicator Data'!BU151)/(T$3-T$4)*10)),1))</f>
        <v>0.3</v>
      </c>
      <c r="U151" s="187">
        <f>IF('Indicator Data'!BV151="No data","x",ROUND(IF('Indicator Data'!BV151&gt;U$3,0,IF('Indicator Data'!BV151&lt;U$4,10,(U$3-'Indicator Data'!BV151)/(U$3-U$4)*10)),1))</f>
        <v>0</v>
      </c>
      <c r="V151" s="187" t="str">
        <f>IF('Indicator Data'!BW151="No data","x",ROUND(IF('Indicator Data'!BW151&gt;V$3,0,IF('Indicator Data'!BW151&lt;V$4,10,(V$3-'Indicator Data'!BW151)/(V$3-V$4)*10)),1))</f>
        <v>x</v>
      </c>
      <c r="W151" s="182">
        <f t="shared" si="32"/>
        <v>0.15</v>
      </c>
      <c r="X151" s="182">
        <f>IF('Indicator Data'!BX151="No data","x",ROUND(IF('Indicator Data'!BX151&gt;X$3,0,IF('Indicator Data'!BX151&lt;X$4,10,(X$3-'Indicator Data'!BX151)/(X$3-X$4)*10)),1))</f>
        <v>8.3000000000000007</v>
      </c>
      <c r="Y151" s="182">
        <f>IF('Indicator Data'!BY151="No data","x",ROUND(IF('Indicator Data'!BY151&gt;Y$3,10,IF('Indicator Data'!BY151&lt;Y$4,0,10-(Y$3-'Indicator Data'!BY151)/(Y$3-Y$4)*10)),1))</f>
        <v>0.8</v>
      </c>
      <c r="Z151" s="183">
        <f t="shared" si="25"/>
        <v>3.1</v>
      </c>
      <c r="AA151" s="184">
        <f t="shared" si="26"/>
        <v>2.8</v>
      </c>
      <c r="AB151" s="57"/>
    </row>
    <row r="152" spans="1:28" s="2" customFormat="1">
      <c r="A152" s="110" t="str">
        <f>'Indicator Data'!A152</f>
        <v>Samoa</v>
      </c>
      <c r="B152" s="185" t="str">
        <f>'Indicator Data'!B152</f>
        <v>WSM</v>
      </c>
      <c r="C152" s="182">
        <f>IF('Indicator Data'!BJ152="No data","x",ROUND(IF('Indicator Data'!BJ152&gt;C$3,0,IF('Indicator Data'!BJ152&lt;C$4,10,(C$3-'Indicator Data'!BJ152)/(C$3-C$4)*10)),1))</f>
        <v>4.5999999999999996</v>
      </c>
      <c r="D152" s="183">
        <f t="shared" si="27"/>
        <v>4.5999999999999996</v>
      </c>
      <c r="E152" s="182" t="str">
        <f>IF('Indicator Data'!BL152="No data","x",ROUND(IF('Indicator Data'!BL152&gt;E$3,0,IF('Indicator Data'!BL152&lt;E$4,10,(E$3-'Indicator Data'!BL152)/(E$3-E$4)*10)),1))</f>
        <v>x</v>
      </c>
      <c r="F152" s="182">
        <f>IF('Indicator Data'!BK152="No data","x",ROUND(IF('Indicator Data'!BK152&gt;F$3,0,IF('Indicator Data'!BK152&lt;F$4,10,(F$3-'Indicator Data'!BK152)/(F$3-F$4)*10)),1))</f>
        <v>4.0999999999999996</v>
      </c>
      <c r="G152" s="183">
        <f t="shared" si="28"/>
        <v>4.0999999999999996</v>
      </c>
      <c r="H152" s="184">
        <f t="shared" si="29"/>
        <v>4.4000000000000004</v>
      </c>
      <c r="I152" s="182">
        <f>IF('Indicator Data'!BN152="No data","x",ROUND(IF('Indicator Data'!BN152^2&gt;I$3,0,IF('Indicator Data'!BN152^2&lt;I$4,10,(I$3-'Indicator Data'!BN152^2)/(I$3-I$4)*10)),1))</f>
        <v>0.2</v>
      </c>
      <c r="J152" s="182">
        <f>IF(OR('Indicator Data'!BM152=0,'Indicator Data'!BM152="No data"),"x",ROUND(IF('Indicator Data'!BM152&gt;J$3,0,IF('Indicator Data'!BM152&lt;J$4,10,(J$3-'Indicator Data'!BM152)/(J$3-J$4)*10)),1))</f>
        <v>0.1</v>
      </c>
      <c r="K152" s="182">
        <f>IF('Indicator Data'!BO152="No data","x",ROUND(IF('Indicator Data'!BO152&gt;K$3,0,IF('Indicator Data'!BO152&lt;K$4,10,(K$3-'Indicator Data'!BO152)/(K$3-K$4)*10)),1))</f>
        <v>6.6</v>
      </c>
      <c r="L152" s="182">
        <f>IF('Indicator Data'!BP152="No data","x",ROUND(IF('Indicator Data'!BP152&gt;L$3,0,IF('Indicator Data'!BP152&lt;L$4,10,(L$3-'Indicator Data'!BP152)/(L$3-L$4)*10)),1))</f>
        <v>7</v>
      </c>
      <c r="M152" s="183">
        <f t="shared" si="30"/>
        <v>3.5</v>
      </c>
      <c r="N152" s="186">
        <f>IF('Indicator Data'!BQ152="No data","x",'Indicator Data'!BQ152/'Indicator Data'!CC152*100)</f>
        <v>56.537102473498237</v>
      </c>
      <c r="O152" s="182">
        <f t="shared" si="24"/>
        <v>4.4000000000000004</v>
      </c>
      <c r="P152" s="182">
        <f>IF('Indicator Data'!BR152="No data","x",ROUND(IF('Indicator Data'!BR152&gt;P$3,0,IF('Indicator Data'!BR152&lt;P$4,10,(P$3-'Indicator Data'!BR152)/(P$3-P$4)*10)),1))</f>
        <v>0.2</v>
      </c>
      <c r="Q152" s="182">
        <f>IF('Indicator Data'!BS152="No data","x",ROUND(IF('Indicator Data'!BS152&gt;Q$3,0,IF('Indicator Data'!BS152&lt;Q$4,10,(Q$3-'Indicator Data'!BS152)/(Q$3-Q$4)*10)),1))</f>
        <v>0.5</v>
      </c>
      <c r="R152" s="183">
        <f t="shared" si="31"/>
        <v>1.7</v>
      </c>
      <c r="S152" s="182">
        <f>IF('Indicator Data'!BT152="No data","x",ROUND(IF('Indicator Data'!BT152&gt;S$3,0,IF('Indicator Data'!BT152&lt;S$4,10,(S$3-'Indicator Data'!BT152)/(S$3-S$4)*10)),1))</f>
        <v>9.1</v>
      </c>
      <c r="T152" s="187">
        <f>IF('Indicator Data'!BU152="No data","x",ROUND(IF('Indicator Data'!BU152&gt;T$3,0,IF('Indicator Data'!BU152&lt;T$4,10,(T$3-'Indicator Data'!BU152)/(T$3-T$4)*10)),1))</f>
        <v>6.9</v>
      </c>
      <c r="U152" s="187">
        <f>IF('Indicator Data'!BV152="No data","x",ROUND(IF('Indicator Data'!BV152&gt;U$3,0,IF('Indicator Data'!BV152&lt;U$4,10,(U$3-'Indicator Data'!BV152)/(U$3-U$4)*10)),1))</f>
        <v>9.3000000000000007</v>
      </c>
      <c r="V152" s="187" t="str">
        <f>IF('Indicator Data'!BW152="No data","x",ROUND(IF('Indicator Data'!BW152&gt;V$3,0,IF('Indicator Data'!BW152&lt;V$4,10,(V$3-'Indicator Data'!BW152)/(V$3-V$4)*10)),1))</f>
        <v>x</v>
      </c>
      <c r="W152" s="182">
        <f t="shared" si="32"/>
        <v>8.1000000000000014</v>
      </c>
      <c r="X152" s="182">
        <f>IF('Indicator Data'!BX152="No data","x",ROUND(IF('Indicator Data'!BX152&gt;X$3,0,IF('Indicator Data'!BX152&lt;X$4,10,(X$3-'Indicator Data'!BX152)/(X$3-X$4)*10)),1))</f>
        <v>9</v>
      </c>
      <c r="Y152" s="182">
        <f>IF('Indicator Data'!BY152="No data","x",ROUND(IF('Indicator Data'!BY152&gt;Y$3,10,IF('Indicator Data'!BY152&lt;Y$4,0,10-(Y$3-'Indicator Data'!BY152)/(Y$3-Y$4)*10)),1))</f>
        <v>0.5</v>
      </c>
      <c r="Z152" s="183">
        <f t="shared" si="25"/>
        <v>6.7</v>
      </c>
      <c r="AA152" s="184">
        <f t="shared" si="26"/>
        <v>4</v>
      </c>
      <c r="AB152" s="57"/>
    </row>
    <row r="153" spans="1:28" s="2" customFormat="1">
      <c r="A153" s="110" t="str">
        <f>'Indicator Data'!A153</f>
        <v>Sao Tome and Principe</v>
      </c>
      <c r="B153" s="185" t="str">
        <f>'Indicator Data'!B153</f>
        <v>STP</v>
      </c>
      <c r="C153" s="182" t="str">
        <f>IF('Indicator Data'!BJ153="No data","x",ROUND(IF('Indicator Data'!BJ153&gt;C$3,0,IF('Indicator Data'!BJ153&lt;C$4,10,(C$3-'Indicator Data'!BJ153)/(C$3-C$4)*10)),1))</f>
        <v>x</v>
      </c>
      <c r="D153" s="183" t="str">
        <f t="shared" si="27"/>
        <v>x</v>
      </c>
      <c r="E153" s="182">
        <f>IF('Indicator Data'!BL153="No data","x",ROUND(IF('Indicator Data'!BL153&gt;E$3,0,IF('Indicator Data'!BL153&lt;E$4,10,(E$3-'Indicator Data'!BL153)/(E$3-E$4)*10)),1))</f>
        <v>5.3</v>
      </c>
      <c r="F153" s="182">
        <f>IF('Indicator Data'!BK153="No data","x",ROUND(IF('Indicator Data'!BK153&gt;F$3,0,IF('Indicator Data'!BK153&lt;F$4,10,(F$3-'Indicator Data'!BK153)/(F$3-F$4)*10)),1))</f>
        <v>6.3</v>
      </c>
      <c r="G153" s="183">
        <f t="shared" si="28"/>
        <v>5.8</v>
      </c>
      <c r="H153" s="184">
        <f t="shared" si="29"/>
        <v>5.8</v>
      </c>
      <c r="I153" s="182">
        <f>IF('Indicator Data'!BN153="No data","x",ROUND(IF('Indicator Data'!BN153^2&gt;I$3,0,IF('Indicator Data'!BN153^2&lt;I$4,10,(I$3-'Indicator Data'!BN153^2)/(I$3-I$4)*10)),1))</f>
        <v>1.5</v>
      </c>
      <c r="J153" s="182">
        <f>IF(OR('Indicator Data'!BM153=0,'Indicator Data'!BM153="No data"),"x",ROUND(IF('Indicator Data'!BM153&gt;J$3,0,IF('Indicator Data'!BM153&lt;J$4,10,(J$3-'Indicator Data'!BM153)/(J$3-J$4)*10)),1))</f>
        <v>2.5</v>
      </c>
      <c r="K153" s="182">
        <f>IF('Indicator Data'!BO153="No data","x",ROUND(IF('Indicator Data'!BO153&gt;K$3,0,IF('Indicator Data'!BO153&lt;K$4,10,(K$3-'Indicator Data'!BO153)/(K$3-K$4)*10)),1))</f>
        <v>7</v>
      </c>
      <c r="L153" s="182">
        <f>IF('Indicator Data'!BP153="No data","x",ROUND(IF('Indicator Data'!BP153&gt;L$3,0,IF('Indicator Data'!BP153&lt;L$4,10,(L$3-'Indicator Data'!BP153)/(L$3-L$4)*10)),1))</f>
        <v>6.3</v>
      </c>
      <c r="M153" s="183">
        <f t="shared" si="30"/>
        <v>4.3</v>
      </c>
      <c r="N153" s="186">
        <f>IF('Indicator Data'!BQ153="No data","x",'Indicator Data'!BQ153/'Indicator Data'!CC153*100)</f>
        <v>66.666666666666657</v>
      </c>
      <c r="O153" s="182">
        <f t="shared" si="24"/>
        <v>3.4</v>
      </c>
      <c r="P153" s="182">
        <f>IF('Indicator Data'!BR153="No data","x",ROUND(IF('Indicator Data'!BR153&gt;P$3,0,IF('Indicator Data'!BR153&lt;P$4,10,(P$3-'Indicator Data'!BR153)/(P$3-P$4)*10)),1))</f>
        <v>6.3</v>
      </c>
      <c r="Q153" s="182">
        <f>IF('Indicator Data'!BS153="No data","x",ROUND(IF('Indicator Data'!BS153&gt;Q$3,0,IF('Indicator Data'!BS153&lt;Q$4,10,(Q$3-'Indicator Data'!BS153)/(Q$3-Q$4)*10)),1))</f>
        <v>3.1</v>
      </c>
      <c r="R153" s="183">
        <f t="shared" si="31"/>
        <v>4.3</v>
      </c>
      <c r="S153" s="182">
        <f>IF('Indicator Data'!BT153="No data","x",ROUND(IF('Indicator Data'!BT153&gt;S$3,0,IF('Indicator Data'!BT153&lt;S$4,10,(S$3-'Indicator Data'!BT153)/(S$3-S$4)*10)),1))</f>
        <v>9.1999999999999993</v>
      </c>
      <c r="T153" s="187">
        <f>IF('Indicator Data'!BU153="No data","x",ROUND(IF('Indicator Data'!BU153&gt;T$3,0,IF('Indicator Data'!BU153&lt;T$4,10,(T$3-'Indicator Data'!BU153)/(T$3-T$4)*10)),1))</f>
        <v>0.7</v>
      </c>
      <c r="U153" s="187">
        <f>IF('Indicator Data'!BV153="No data","x",ROUND(IF('Indicator Data'!BV153&gt;U$3,0,IF('Indicator Data'!BV153&lt;U$4,10,(U$3-'Indicator Data'!BV153)/(U$3-U$4)*10)),1))</f>
        <v>3.1</v>
      </c>
      <c r="V153" s="187">
        <f>IF('Indicator Data'!BW153="No data","x",ROUND(IF('Indicator Data'!BW153&gt;V$3,0,IF('Indicator Data'!BW153&lt;V$4,10,(V$3-'Indicator Data'!BW153)/(V$3-V$4)*10)),1))</f>
        <v>0.7</v>
      </c>
      <c r="W153" s="182">
        <f t="shared" si="32"/>
        <v>1.5</v>
      </c>
      <c r="X153" s="182">
        <f>IF('Indicator Data'!BX153="No data","x",ROUND(IF('Indicator Data'!BX153&gt;X$3,0,IF('Indicator Data'!BX153&lt;X$4,10,(X$3-'Indicator Data'!BX153)/(X$3-X$4)*10)),1))</f>
        <v>9.4</v>
      </c>
      <c r="Y153" s="182">
        <f>IF('Indicator Data'!BY153="No data","x",ROUND(IF('Indicator Data'!BY153&gt;Y$3,10,IF('Indicator Data'!BY153&lt;Y$4,0,10-(Y$3-'Indicator Data'!BY153)/(Y$3-Y$4)*10)),1))</f>
        <v>1.4</v>
      </c>
      <c r="Z153" s="183">
        <f t="shared" si="25"/>
        <v>5.4</v>
      </c>
      <c r="AA153" s="184">
        <f t="shared" si="26"/>
        <v>4.7</v>
      </c>
      <c r="AB153" s="57"/>
    </row>
    <row r="154" spans="1:28" s="2" customFormat="1">
      <c r="A154" s="110" t="str">
        <f>'Indicator Data'!A154</f>
        <v>Saudi Arabia</v>
      </c>
      <c r="B154" s="185" t="str">
        <f>'Indicator Data'!B154</f>
        <v>SAU</v>
      </c>
      <c r="C154" s="182" t="str">
        <f>IF('Indicator Data'!BJ154="No data","x",ROUND(IF('Indicator Data'!BJ154&gt;C$3,0,IF('Indicator Data'!BJ154&lt;C$4,10,(C$3-'Indicator Data'!BJ154)/(C$3-C$4)*10)),1))</f>
        <v>x</v>
      </c>
      <c r="D154" s="183" t="str">
        <f t="shared" si="27"/>
        <v>x</v>
      </c>
      <c r="E154" s="182">
        <f>IF('Indicator Data'!BL154="No data","x",ROUND(IF('Indicator Data'!BL154&gt;E$3,0,IF('Indicator Data'!BL154&lt;E$4,10,(E$3-'Indicator Data'!BL154)/(E$3-E$4)*10)),1))</f>
        <v>4.7</v>
      </c>
      <c r="F154" s="182">
        <f>IF('Indicator Data'!BK154="No data","x",ROUND(IF('Indicator Data'!BK154&gt;F$3,0,IF('Indicator Data'!BK154&lt;F$4,10,(F$3-'Indicator Data'!BK154)/(F$3-F$4)*10)),1))</f>
        <v>4.4000000000000004</v>
      </c>
      <c r="G154" s="183">
        <f t="shared" si="28"/>
        <v>4.5999999999999996</v>
      </c>
      <c r="H154" s="184">
        <f t="shared" si="29"/>
        <v>4.5999999999999996</v>
      </c>
      <c r="I154" s="182">
        <f>IF('Indicator Data'!BN154="No data","x",ROUND(IF('Indicator Data'!BN154^2&gt;I$3,0,IF('Indicator Data'!BN154^2&lt;I$4,10,(I$3-'Indicator Data'!BN154^2)/(I$3-I$4)*10)),1))</f>
        <v>1</v>
      </c>
      <c r="J154" s="182">
        <f>IF(OR('Indicator Data'!BM154=0,'Indicator Data'!BM154="No data"),"x",ROUND(IF('Indicator Data'!BM154&gt;J$3,0,IF('Indicator Data'!BM154&lt;J$4,10,(J$3-'Indicator Data'!BM154)/(J$3-J$4)*10)),1))</f>
        <v>0</v>
      </c>
      <c r="K154" s="182">
        <f>IF('Indicator Data'!BO154="No data","x",ROUND(IF('Indicator Data'!BO154&gt;K$3,0,IF('Indicator Data'!BO154&lt;K$4,10,(K$3-'Indicator Data'!BO154)/(K$3-K$4)*10)),1))</f>
        <v>0.4</v>
      </c>
      <c r="L154" s="182">
        <f>IF('Indicator Data'!BP154="No data","x",ROUND(IF('Indicator Data'!BP154&gt;L$3,0,IF('Indicator Data'!BP154&lt;L$4,10,(L$3-'Indicator Data'!BP154)/(L$3-L$4)*10)),1))</f>
        <v>4.0999999999999996</v>
      </c>
      <c r="M154" s="183">
        <f t="shared" si="30"/>
        <v>1.4</v>
      </c>
      <c r="N154" s="186">
        <f>IF('Indicator Data'!BQ154="No data","x",'Indicator Data'!BQ154/'Indicator Data'!CC154*100)</f>
        <v>6.047383576236574</v>
      </c>
      <c r="O154" s="182">
        <f t="shared" si="24"/>
        <v>9.5</v>
      </c>
      <c r="P154" s="182">
        <f>IF('Indicator Data'!BR154="No data","x",ROUND(IF('Indicator Data'!BR154&gt;P$3,0,IF('Indicator Data'!BR154&lt;P$4,10,(P$3-'Indicator Data'!BR154)/(P$3-P$4)*10)),1))</f>
        <v>0</v>
      </c>
      <c r="Q154" s="182">
        <f>IF('Indicator Data'!BS154="No data","x",ROUND(IF('Indicator Data'!BS154&gt;Q$3,0,IF('Indicator Data'!BS154&lt;Q$4,10,(Q$3-'Indicator Data'!BS154)/(Q$3-Q$4)*10)),1))</f>
        <v>0</v>
      </c>
      <c r="R154" s="183">
        <f t="shared" si="31"/>
        <v>3.2</v>
      </c>
      <c r="S154" s="182">
        <f>IF('Indicator Data'!BT154="No data","x",ROUND(IF('Indicator Data'!BT154&gt;S$3,0,IF('Indicator Data'!BT154&lt;S$4,10,(S$3-'Indicator Data'!BT154)/(S$3-S$4)*10)),1))</f>
        <v>4</v>
      </c>
      <c r="T154" s="187">
        <f>IF('Indicator Data'!BU154="No data","x",ROUND(IF('Indicator Data'!BU154&gt;T$3,0,IF('Indicator Data'!BU154&lt;T$4,10,(T$3-'Indicator Data'!BU154)/(T$3-T$4)*10)),1))</f>
        <v>0.5</v>
      </c>
      <c r="U154" s="187">
        <f>IF('Indicator Data'!BV154="No data","x",ROUND(IF('Indicator Data'!BV154&gt;U$3,0,IF('Indicator Data'!BV154&lt;U$4,10,(U$3-'Indicator Data'!BV154)/(U$3-U$4)*10)),1))</f>
        <v>0.5</v>
      </c>
      <c r="V154" s="187">
        <f>IF('Indicator Data'!BW154="No data","x",ROUND(IF('Indicator Data'!BW154&gt;V$3,0,IF('Indicator Data'!BW154&lt;V$4,10,(V$3-'Indicator Data'!BW154)/(V$3-V$4)*10)),1))</f>
        <v>0.5</v>
      </c>
      <c r="W154" s="182">
        <f t="shared" si="32"/>
        <v>0.5</v>
      </c>
      <c r="X154" s="182">
        <f>IF('Indicator Data'!BX154="No data","x",ROUND(IF('Indicator Data'!BX154&gt;X$3,0,IF('Indicator Data'!BX154&lt;X$4,10,(X$3-'Indicator Data'!BX154)/(X$3-X$4)*10)),1))</f>
        <v>0</v>
      </c>
      <c r="Y154" s="182">
        <f>IF('Indicator Data'!BY154="No data","x",ROUND(IF('Indicator Data'!BY154&gt;Y$3,10,IF('Indicator Data'!BY154&lt;Y$4,0,10-(Y$3-'Indicator Data'!BY154)/(Y$3-Y$4)*10)),1))</f>
        <v>0.2</v>
      </c>
      <c r="Z154" s="183">
        <f t="shared" si="25"/>
        <v>1.2</v>
      </c>
      <c r="AA154" s="184">
        <f t="shared" si="26"/>
        <v>1.9</v>
      </c>
      <c r="AB154" s="57"/>
    </row>
    <row r="155" spans="1:28" s="2" customFormat="1">
      <c r="A155" s="110" t="str">
        <f>'Indicator Data'!A155</f>
        <v>Senegal</v>
      </c>
      <c r="B155" s="185" t="str">
        <f>'Indicator Data'!B155</f>
        <v>SEN</v>
      </c>
      <c r="C155" s="182">
        <f>IF('Indicator Data'!BJ155="No data","x",ROUND(IF('Indicator Data'!BJ155&gt;C$3,0,IF('Indicator Data'!BJ155&lt;C$4,10,(C$3-'Indicator Data'!BJ155)/(C$3-C$4)*10)),1))</f>
        <v>4.7</v>
      </c>
      <c r="D155" s="183">
        <f t="shared" si="27"/>
        <v>4.7</v>
      </c>
      <c r="E155" s="182">
        <f>IF('Indicator Data'!BL155="No data","x",ROUND(IF('Indicator Data'!BL155&gt;E$3,0,IF('Indicator Data'!BL155&lt;E$4,10,(E$3-'Indicator Data'!BL155)/(E$3-E$4)*10)),1))</f>
        <v>5.5</v>
      </c>
      <c r="F155" s="182">
        <f>IF('Indicator Data'!BK155="No data","x",ROUND(IF('Indicator Data'!BK155&gt;F$3,0,IF('Indicator Data'!BK155&lt;F$4,10,(F$3-'Indicator Data'!BK155)/(F$3-F$4)*10)),1))</f>
        <v>5.0999999999999996</v>
      </c>
      <c r="G155" s="183">
        <f t="shared" si="28"/>
        <v>5.3</v>
      </c>
      <c r="H155" s="184">
        <f t="shared" si="29"/>
        <v>5</v>
      </c>
      <c r="I155" s="182">
        <f>IF('Indicator Data'!BN155="No data","x",ROUND(IF('Indicator Data'!BN155^2&gt;I$3,0,IF('Indicator Data'!BN155^2&lt;I$4,10,(I$3-'Indicator Data'!BN155^2)/(I$3-I$4)*10)),1))</f>
        <v>8</v>
      </c>
      <c r="J155" s="182">
        <f>IF(OR('Indicator Data'!BM155=0,'Indicator Data'!BM155="No data"),"x",ROUND(IF('Indicator Data'!BM155&gt;J$3,0,IF('Indicator Data'!BM155&lt;J$4,10,(J$3-'Indicator Data'!BM155)/(J$3-J$4)*10)),1))</f>
        <v>3</v>
      </c>
      <c r="K155" s="182">
        <f>IF('Indicator Data'!BO155="No data","x",ROUND(IF('Indicator Data'!BO155&gt;K$3,0,IF('Indicator Data'!BO155&lt;K$4,10,(K$3-'Indicator Data'!BO155)/(K$3-K$4)*10)),1))</f>
        <v>7</v>
      </c>
      <c r="L155" s="182">
        <f>IF('Indicator Data'!BP155="No data","x",ROUND(IF('Indicator Data'!BP155&gt;L$3,0,IF('Indicator Data'!BP155&lt;L$4,10,(L$3-'Indicator Data'!BP155)/(L$3-L$4)*10)),1))</f>
        <v>4.5999999999999996</v>
      </c>
      <c r="M155" s="183">
        <f t="shared" si="30"/>
        <v>5.7</v>
      </c>
      <c r="N155" s="186">
        <f>IF('Indicator Data'!BQ155="No data","x",'Indicator Data'!BQ155/'Indicator Data'!CC155*100)</f>
        <v>11.946190204124033</v>
      </c>
      <c r="O155" s="182">
        <f t="shared" si="24"/>
        <v>8.9</v>
      </c>
      <c r="P155" s="182">
        <f>IF('Indicator Data'!BR155="No data","x",ROUND(IF('Indicator Data'!BR155&gt;P$3,0,IF('Indicator Data'!BR155&lt;P$4,10,(P$3-'Indicator Data'!BR155)/(P$3-P$4)*10)),1))</f>
        <v>5.4</v>
      </c>
      <c r="Q155" s="182">
        <f>IF('Indicator Data'!BS155="No data","x",ROUND(IF('Indicator Data'!BS155&gt;Q$3,0,IF('Indicator Data'!BS155&lt;Q$4,10,(Q$3-'Indicator Data'!BS155)/(Q$3-Q$4)*10)),1))</f>
        <v>3.9</v>
      </c>
      <c r="R155" s="183">
        <f t="shared" si="31"/>
        <v>6.1</v>
      </c>
      <c r="S155" s="182">
        <f>IF('Indicator Data'!BT155="No data","x",ROUND(IF('Indicator Data'!BT155&gt;S$3,0,IF('Indicator Data'!BT155&lt;S$4,10,(S$3-'Indicator Data'!BT155)/(S$3-S$4)*10)),1))</f>
        <v>9.8000000000000007</v>
      </c>
      <c r="T155" s="187">
        <f>IF('Indicator Data'!BU155="No data","x",ROUND(IF('Indicator Data'!BU155&gt;T$3,0,IF('Indicator Data'!BU155&lt;T$4,10,(T$3-'Indicator Data'!BU155)/(T$3-T$4)*10)),1))</f>
        <v>1</v>
      </c>
      <c r="U155" s="187">
        <f>IF('Indicator Data'!BV155="No data","x",ROUND(IF('Indicator Data'!BV155&gt;U$3,0,IF('Indicator Data'!BV155&lt;U$4,10,(U$3-'Indicator Data'!BV155)/(U$3-U$4)*10)),1))</f>
        <v>3.6</v>
      </c>
      <c r="V155" s="187">
        <f>IF('Indicator Data'!BW155="No data","x",ROUND(IF('Indicator Data'!BW155&gt;V$3,0,IF('Indicator Data'!BW155&lt;V$4,10,(V$3-'Indicator Data'!BW155)/(V$3-V$4)*10)),1))</f>
        <v>1.2</v>
      </c>
      <c r="W155" s="182">
        <f t="shared" si="32"/>
        <v>1.9333333333333333</v>
      </c>
      <c r="X155" s="182">
        <f>IF('Indicator Data'!BX155="No data","x",ROUND(IF('Indicator Data'!BX155&gt;X$3,0,IF('Indicator Data'!BX155&lt;X$4,10,(X$3-'Indicator Data'!BX155)/(X$3-X$4)*10)),1))</f>
        <v>9.6999999999999993</v>
      </c>
      <c r="Y155" s="182">
        <f>IF('Indicator Data'!BY155="No data","x",ROUND(IF('Indicator Data'!BY155&gt;Y$3,10,IF('Indicator Data'!BY155&lt;Y$4,0,10-(Y$3-'Indicator Data'!BY155)/(Y$3-Y$4)*10)),1))</f>
        <v>3.5</v>
      </c>
      <c r="Z155" s="183">
        <f t="shared" si="25"/>
        <v>6.2</v>
      </c>
      <c r="AA155" s="184">
        <f t="shared" si="26"/>
        <v>6</v>
      </c>
      <c r="AB155" s="57"/>
    </row>
    <row r="156" spans="1:28" s="2" customFormat="1">
      <c r="A156" s="110" t="str">
        <f>'Indicator Data'!A156</f>
        <v>Serbia</v>
      </c>
      <c r="B156" s="185" t="str">
        <f>'Indicator Data'!B156</f>
        <v>SRB</v>
      </c>
      <c r="C156" s="182">
        <f>IF('Indicator Data'!BJ156="No data","x",ROUND(IF('Indicator Data'!BJ156&gt;C$3,0,IF('Indicator Data'!BJ156&lt;C$4,10,(C$3-'Indicator Data'!BJ156)/(C$3-C$4)*10)),1))</f>
        <v>4.9000000000000004</v>
      </c>
      <c r="D156" s="183">
        <f t="shared" si="27"/>
        <v>4.9000000000000004</v>
      </c>
      <c r="E156" s="182">
        <f>IF('Indicator Data'!BL156="No data","x",ROUND(IF('Indicator Data'!BL156&gt;E$3,0,IF('Indicator Data'!BL156&lt;E$4,10,(E$3-'Indicator Data'!BL156)/(E$3-E$4)*10)),1))</f>
        <v>6.2</v>
      </c>
      <c r="F156" s="182">
        <f>IF('Indicator Data'!BK156="No data","x",ROUND(IF('Indicator Data'!BK156&gt;F$3,0,IF('Indicator Data'!BK156&lt;F$4,10,(F$3-'Indicator Data'!BK156)/(F$3-F$4)*10)),1))</f>
        <v>5</v>
      </c>
      <c r="G156" s="183">
        <f t="shared" si="28"/>
        <v>5.6</v>
      </c>
      <c r="H156" s="184">
        <f t="shared" si="29"/>
        <v>5.3</v>
      </c>
      <c r="I156" s="182">
        <f>IF('Indicator Data'!BN156="No data","x",ROUND(IF('Indicator Data'!BN156^2&gt;I$3,0,IF('Indicator Data'!BN156^2&lt;I$4,10,(I$3-'Indicator Data'!BN156^2)/(I$3-I$4)*10)),1))</f>
        <v>0.3</v>
      </c>
      <c r="J156" s="182">
        <f>IF(OR('Indicator Data'!BM156=0,'Indicator Data'!BM156="No data"),"x",ROUND(IF('Indicator Data'!BM156&gt;J$3,0,IF('Indicator Data'!BM156&lt;J$4,10,(J$3-'Indicator Data'!BM156)/(J$3-J$4)*10)),1))</f>
        <v>0</v>
      </c>
      <c r="K156" s="182">
        <f>IF('Indicator Data'!BO156="No data","x",ROUND(IF('Indicator Data'!BO156&gt;K$3,0,IF('Indicator Data'!BO156&lt;K$4,10,(K$3-'Indicator Data'!BO156)/(K$3-K$4)*10)),1))</f>
        <v>2.2999999999999998</v>
      </c>
      <c r="L156" s="182">
        <f>IF('Indicator Data'!BP156="No data","x",ROUND(IF('Indicator Data'!BP156&gt;L$3,0,IF('Indicator Data'!BP156&lt;L$4,10,(L$3-'Indicator Data'!BP156)/(L$3-L$4)*10)),1))</f>
        <v>5.3</v>
      </c>
      <c r="M156" s="183">
        <f t="shared" si="30"/>
        <v>2</v>
      </c>
      <c r="N156" s="186">
        <f>IF('Indicator Data'!BQ156="No data","x",'Indicator Data'!BQ156/'Indicator Data'!CC156*100)</f>
        <v>75.463068831465819</v>
      </c>
      <c r="O156" s="182">
        <f t="shared" si="24"/>
        <v>2.5</v>
      </c>
      <c r="P156" s="182">
        <f>IF('Indicator Data'!BR156="No data","x",ROUND(IF('Indicator Data'!BR156&gt;P$3,0,IF('Indicator Data'!BR156&lt;P$4,10,(P$3-'Indicator Data'!BR156)/(P$3-P$4)*10)),1))</f>
        <v>0.3</v>
      </c>
      <c r="Q156" s="182">
        <f>IF('Indicator Data'!BS156="No data","x",ROUND(IF('Indicator Data'!BS156&gt;Q$3,0,IF('Indicator Data'!BS156&lt;Q$4,10,(Q$3-'Indicator Data'!BS156)/(Q$3-Q$4)*10)),1))</f>
        <v>2.9</v>
      </c>
      <c r="R156" s="183">
        <f t="shared" si="31"/>
        <v>1.9</v>
      </c>
      <c r="S156" s="182">
        <f>IF('Indicator Data'!BT156="No data","x",ROUND(IF('Indicator Data'!BT156&gt;S$3,0,IF('Indicator Data'!BT156&lt;S$4,10,(S$3-'Indicator Data'!BT156)/(S$3-S$4)*10)),1))</f>
        <v>2.2000000000000002</v>
      </c>
      <c r="T156" s="187">
        <f>IF('Indicator Data'!BU156="No data","x",ROUND(IF('Indicator Data'!BU156&gt;T$3,0,IF('Indicator Data'!BU156&lt;T$4,10,(T$3-'Indicator Data'!BU156)/(T$3-T$4)*10)),1))</f>
        <v>0.3</v>
      </c>
      <c r="U156" s="187">
        <f>IF('Indicator Data'!BV156="No data","x",ROUND(IF('Indicator Data'!BV156&gt;U$3,0,IF('Indicator Data'!BV156&lt;U$4,10,(U$3-'Indicator Data'!BV156)/(U$3-U$4)*10)),1))</f>
        <v>1.4</v>
      </c>
      <c r="V156" s="187">
        <f>IF('Indicator Data'!BW156="No data","x",ROUND(IF('Indicator Data'!BW156&gt;V$3,0,IF('Indicator Data'!BW156&lt;V$4,10,(V$3-'Indicator Data'!BW156)/(V$3-V$4)*10)),1))</f>
        <v>1</v>
      </c>
      <c r="W156" s="182">
        <f t="shared" si="32"/>
        <v>0.9</v>
      </c>
      <c r="X156" s="182">
        <f>IF('Indicator Data'!BX156="No data","x",ROUND(IF('Indicator Data'!BX156&gt;X$3,0,IF('Indicator Data'!BX156&lt;X$4,10,(X$3-'Indicator Data'!BX156)/(X$3-X$4)*10)),1))</f>
        <v>5.0999999999999996</v>
      </c>
      <c r="Y156" s="182">
        <f>IF('Indicator Data'!BY156="No data","x",ROUND(IF('Indicator Data'!BY156&gt;Y$3,10,IF('Indicator Data'!BY156&lt;Y$4,0,10-(Y$3-'Indicator Data'!BY156)/(Y$3-Y$4)*10)),1))</f>
        <v>0.1</v>
      </c>
      <c r="Z156" s="183">
        <f t="shared" si="25"/>
        <v>2.1</v>
      </c>
      <c r="AA156" s="184">
        <f t="shared" si="26"/>
        <v>2</v>
      </c>
      <c r="AB156" s="57"/>
    </row>
    <row r="157" spans="1:28" s="2" customFormat="1">
      <c r="A157" s="110" t="str">
        <f>'Indicator Data'!A157</f>
        <v>Seychelles</v>
      </c>
      <c r="B157" s="185" t="str">
        <f>'Indicator Data'!B157</f>
        <v>SYC</v>
      </c>
      <c r="C157" s="182">
        <f>IF('Indicator Data'!BJ157="No data","x",ROUND(IF('Indicator Data'!BJ157&gt;C$3,0,IF('Indicator Data'!BJ157&lt;C$4,10,(C$3-'Indicator Data'!BJ157)/(C$3-C$4)*10)),1))</f>
        <v>4.3</v>
      </c>
      <c r="D157" s="183">
        <f t="shared" si="27"/>
        <v>4.3</v>
      </c>
      <c r="E157" s="182">
        <f>IF('Indicator Data'!BL157="No data","x",ROUND(IF('Indicator Data'!BL157&gt;E$3,0,IF('Indicator Data'!BL157&lt;E$4,10,(E$3-'Indicator Data'!BL157)/(E$3-E$4)*10)),1))</f>
        <v>3.4</v>
      </c>
      <c r="F157" s="182">
        <f>IF('Indicator Data'!BK157="No data","x",ROUND(IF('Indicator Data'!BK157&gt;F$3,0,IF('Indicator Data'!BK157&lt;F$4,10,(F$3-'Indicator Data'!BK157)/(F$3-F$4)*10)),1))</f>
        <v>4</v>
      </c>
      <c r="G157" s="183">
        <f t="shared" si="28"/>
        <v>3.7</v>
      </c>
      <c r="H157" s="184">
        <f t="shared" si="29"/>
        <v>4</v>
      </c>
      <c r="I157" s="182">
        <f>IF('Indicator Data'!BN157="No data","x",ROUND(IF('Indicator Data'!BN157^2&gt;I$3,0,IF('Indicator Data'!BN157^2&lt;I$4,10,(I$3-'Indicator Data'!BN157^2)/(I$3-I$4)*10)),1))</f>
        <v>0.9</v>
      </c>
      <c r="J157" s="182">
        <f>IF(OR('Indicator Data'!BM157=0,'Indicator Data'!BM157="No data"),"x",ROUND(IF('Indicator Data'!BM157&gt;J$3,0,IF('Indicator Data'!BM157&lt;J$4,10,(J$3-'Indicator Data'!BM157)/(J$3-J$4)*10)),1))</f>
        <v>0</v>
      </c>
      <c r="K157" s="182">
        <f>IF('Indicator Data'!BO157="No data","x",ROUND(IF('Indicator Data'!BO157&gt;K$3,0,IF('Indicator Data'!BO157&lt;K$4,10,(K$3-'Indicator Data'!BO157)/(K$3-K$4)*10)),1))</f>
        <v>4.0999999999999996</v>
      </c>
      <c r="L157" s="182">
        <f>IF('Indicator Data'!BP157="No data","x",ROUND(IF('Indicator Data'!BP157&gt;L$3,0,IF('Indicator Data'!BP157&lt;L$4,10,(L$3-'Indicator Data'!BP157)/(L$3-L$4)*10)),1))</f>
        <v>0.1</v>
      </c>
      <c r="M157" s="183">
        <f t="shared" si="30"/>
        <v>1.3</v>
      </c>
      <c r="N157" s="186">
        <f>IF('Indicator Data'!BQ157="No data","x",'Indicator Data'!BQ157/'Indicator Data'!CC157*100)</f>
        <v>82.608695652173907</v>
      </c>
      <c r="O157" s="182">
        <f t="shared" si="24"/>
        <v>1.8</v>
      </c>
      <c r="P157" s="182">
        <f>IF('Indicator Data'!BR157="No data","x",ROUND(IF('Indicator Data'!BR157&gt;P$3,0,IF('Indicator Data'!BR157&lt;P$4,10,(P$3-'Indicator Data'!BR157)/(P$3-P$4)*10)),1))</f>
        <v>0</v>
      </c>
      <c r="Q157" s="182">
        <f>IF('Indicator Data'!BS157="No data","x",ROUND(IF('Indicator Data'!BS157&gt;Q$3,0,IF('Indicator Data'!BS157&lt;Q$4,10,(Q$3-'Indicator Data'!BS157)/(Q$3-Q$4)*10)),1))</f>
        <v>0.8</v>
      </c>
      <c r="R157" s="183">
        <f t="shared" si="31"/>
        <v>0.9</v>
      </c>
      <c r="S157" s="182">
        <f>IF('Indicator Data'!BT157="No data","x",ROUND(IF('Indicator Data'!BT157&gt;S$3,0,IF('Indicator Data'!BT157&lt;S$4,10,(S$3-'Indicator Data'!BT157)/(S$3-S$4)*10)),1))</f>
        <v>7.6</v>
      </c>
      <c r="T157" s="187">
        <f>IF('Indicator Data'!BU157="No data","x",ROUND(IF('Indicator Data'!BU157&gt;T$3,0,IF('Indicator Data'!BU157&lt;T$4,10,(T$3-'Indicator Data'!BU157)/(T$3-T$4)*10)),1))</f>
        <v>0</v>
      </c>
      <c r="U157" s="187">
        <f>IF('Indicator Data'!BV157="No data","x",ROUND(IF('Indicator Data'!BV157&gt;U$3,0,IF('Indicator Data'!BV157&lt;U$4,10,(U$3-'Indicator Data'!BV157)/(U$3-U$4)*10)),1))</f>
        <v>0</v>
      </c>
      <c r="V157" s="187">
        <f>IF('Indicator Data'!BW157="No data","x",ROUND(IF('Indicator Data'!BW157&gt;V$3,0,IF('Indicator Data'!BW157&lt;V$4,10,(V$3-'Indicator Data'!BW157)/(V$3-V$4)*10)),1))</f>
        <v>1.2</v>
      </c>
      <c r="W157" s="182">
        <f t="shared" si="32"/>
        <v>0.39999999999999997</v>
      </c>
      <c r="X157" s="182">
        <f>IF('Indicator Data'!BX157="No data","x",ROUND(IF('Indicator Data'!BX157&gt;X$3,0,IF('Indicator Data'!BX157&lt;X$4,10,(X$3-'Indicator Data'!BX157)/(X$3-X$4)*10)),1))</f>
        <v>4.9000000000000004</v>
      </c>
      <c r="Y157" s="182">
        <f>IF('Indicator Data'!BY157="No data","x",ROUND(IF('Indicator Data'!BY157&gt;Y$3,10,IF('Indicator Data'!BY157&lt;Y$4,0,10-(Y$3-'Indicator Data'!BY157)/(Y$3-Y$4)*10)),1))</f>
        <v>0.6</v>
      </c>
      <c r="Z157" s="183">
        <f t="shared" si="25"/>
        <v>3.4</v>
      </c>
      <c r="AA157" s="184">
        <f t="shared" si="26"/>
        <v>1.9</v>
      </c>
      <c r="AB157" s="57"/>
    </row>
    <row r="158" spans="1:28" s="2" customFormat="1">
      <c r="A158" s="110" t="str">
        <f>'Indicator Data'!A158</f>
        <v>Sierra Leone</v>
      </c>
      <c r="B158" s="185" t="str">
        <f>'Indicator Data'!B158</f>
        <v>SLE</v>
      </c>
      <c r="C158" s="182">
        <f>IF('Indicator Data'!BJ158="No data","x",ROUND(IF('Indicator Data'!BJ158&gt;C$3,0,IF('Indicator Data'!BJ158&lt;C$4,10,(C$3-'Indicator Data'!BJ158)/(C$3-C$4)*10)),1))</f>
        <v>3.5</v>
      </c>
      <c r="D158" s="183">
        <f t="shared" si="27"/>
        <v>3.5</v>
      </c>
      <c r="E158" s="182">
        <f>IF('Indicator Data'!BL158="No data","x",ROUND(IF('Indicator Data'!BL158&gt;E$3,0,IF('Indicator Data'!BL158&lt;E$4,10,(E$3-'Indicator Data'!BL158)/(E$3-E$4)*10)),1))</f>
        <v>6.7</v>
      </c>
      <c r="F158" s="182">
        <f>IF('Indicator Data'!BK158="No data","x",ROUND(IF('Indicator Data'!BK158&gt;F$3,0,IF('Indicator Data'!BK158&lt;F$4,10,(F$3-'Indicator Data'!BK158)/(F$3-F$4)*10)),1))</f>
        <v>7.3</v>
      </c>
      <c r="G158" s="183">
        <f t="shared" si="28"/>
        <v>7</v>
      </c>
      <c r="H158" s="184">
        <f t="shared" si="29"/>
        <v>5.3</v>
      </c>
      <c r="I158" s="182">
        <f>IF('Indicator Data'!BN158="No data","x",ROUND(IF('Indicator Data'!BN158^2&gt;I$3,0,IF('Indicator Data'!BN158^2&lt;I$4,10,(I$3-'Indicator Data'!BN158^2)/(I$3-I$4)*10)),1))</f>
        <v>8.9</v>
      </c>
      <c r="J158" s="182">
        <f>IF(OR('Indicator Data'!BM158=0,'Indicator Data'!BM158="No data"),"x",ROUND(IF('Indicator Data'!BM158&gt;J$3,0,IF('Indicator Data'!BM158&lt;J$4,10,(J$3-'Indicator Data'!BM158)/(J$3-J$4)*10)),1))</f>
        <v>7.7</v>
      </c>
      <c r="K158" s="182">
        <f>IF('Indicator Data'!BO158="No data","x",ROUND(IF('Indicator Data'!BO158&gt;K$3,0,IF('Indicator Data'!BO158&lt;K$4,10,(K$3-'Indicator Data'!BO158)/(K$3-K$4)*10)),1))</f>
        <v>8.6999999999999993</v>
      </c>
      <c r="L158" s="182">
        <f>IF('Indicator Data'!BP158="No data","x",ROUND(IF('Indicator Data'!BP158&gt;L$3,0,IF('Indicator Data'!BP158&lt;L$4,10,(L$3-'Indicator Data'!BP158)/(L$3-L$4)*10)),1))</f>
        <v>5.8</v>
      </c>
      <c r="M158" s="183">
        <f t="shared" si="30"/>
        <v>7.8</v>
      </c>
      <c r="N158" s="186">
        <f>IF('Indicator Data'!BQ158="No data","x",'Indicator Data'!BQ158/'Indicator Data'!CC158*100)</f>
        <v>20.943870427254957</v>
      </c>
      <c r="O158" s="182">
        <f t="shared" si="24"/>
        <v>8</v>
      </c>
      <c r="P158" s="182">
        <f>IF('Indicator Data'!BR158="No data","x",ROUND(IF('Indicator Data'!BR158&gt;P$3,0,IF('Indicator Data'!BR158&lt;P$4,10,(P$3-'Indicator Data'!BR158)/(P$3-P$4)*10)),1))</f>
        <v>9.4</v>
      </c>
      <c r="Q158" s="182">
        <f>IF('Indicator Data'!BS158="No data","x",ROUND(IF('Indicator Data'!BS158&gt;Q$3,0,IF('Indicator Data'!BS158&lt;Q$4,10,(Q$3-'Indicator Data'!BS158)/(Q$3-Q$4)*10)),1))</f>
        <v>7.8</v>
      </c>
      <c r="R158" s="183">
        <f t="shared" si="31"/>
        <v>8.4</v>
      </c>
      <c r="S158" s="182">
        <f>IF('Indicator Data'!BT158="No data","x",ROUND(IF('Indicator Data'!BT158&gt;S$3,0,IF('Indicator Data'!BT158&lt;S$4,10,(S$3-'Indicator Data'!BT158)/(S$3-S$4)*10)),1))</f>
        <v>9.9</v>
      </c>
      <c r="T158" s="187">
        <f>IF('Indicator Data'!BU158="No data","x",ROUND(IF('Indicator Data'!BU158&gt;T$3,0,IF('Indicator Data'!BU158&lt;T$4,10,(T$3-'Indicator Data'!BU158)/(T$3-T$4)*10)),1))</f>
        <v>0.7</v>
      </c>
      <c r="U158" s="187">
        <f>IF('Indicator Data'!BV158="No data","x",ROUND(IF('Indicator Data'!BV158&gt;U$3,0,IF('Indicator Data'!BV158&lt;U$4,10,(U$3-'Indicator Data'!BV158)/(U$3-U$4)*10)),1))</f>
        <v>4.5999999999999996</v>
      </c>
      <c r="V158" s="187">
        <f>IF('Indicator Data'!BW158="No data","x",ROUND(IF('Indicator Data'!BW158&gt;V$3,0,IF('Indicator Data'!BW158&lt;V$4,10,(V$3-'Indicator Data'!BW158)/(V$3-V$4)*10)),1))</f>
        <v>0.8</v>
      </c>
      <c r="W158" s="182">
        <f t="shared" si="32"/>
        <v>2.0333333333333332</v>
      </c>
      <c r="X158" s="182">
        <f>IF('Indicator Data'!BX158="No data","x",ROUND(IF('Indicator Data'!BX158&gt;X$3,0,IF('Indicator Data'!BX158&lt;X$4,10,(X$3-'Indicator Data'!BX158)/(X$3-X$4)*10)),1))</f>
        <v>9.3000000000000007</v>
      </c>
      <c r="Y158" s="182">
        <f>IF('Indicator Data'!BY158="No data","x",ROUND(IF('Indicator Data'!BY158&gt;Y$3,10,IF('Indicator Data'!BY158&lt;Y$4,0,10-(Y$3-'Indicator Data'!BY158)/(Y$3-Y$4)*10)),1))</f>
        <v>10</v>
      </c>
      <c r="Z158" s="183">
        <f t="shared" si="25"/>
        <v>7.8</v>
      </c>
      <c r="AA158" s="184">
        <f t="shared" si="26"/>
        <v>8</v>
      </c>
      <c r="AB158" s="57"/>
    </row>
    <row r="159" spans="1:28" s="2" customFormat="1">
      <c r="A159" s="110" t="str">
        <f>'Indicator Data'!A159</f>
        <v>Singapore</v>
      </c>
      <c r="B159" s="185" t="str">
        <f>'Indicator Data'!B159</f>
        <v>SGP</v>
      </c>
      <c r="C159" s="182">
        <f>IF('Indicator Data'!BJ159="No data","x",ROUND(IF('Indicator Data'!BJ159&gt;C$3,0,IF('Indicator Data'!BJ159&lt;C$4,10,(C$3-'Indicator Data'!BJ159)/(C$3-C$4)*10)),1))</f>
        <v>1.2</v>
      </c>
      <c r="D159" s="183">
        <f t="shared" si="27"/>
        <v>1.2</v>
      </c>
      <c r="E159" s="182">
        <f>IF('Indicator Data'!BL159="No data","x",ROUND(IF('Indicator Data'!BL159&gt;E$3,0,IF('Indicator Data'!BL159&lt;E$4,10,(E$3-'Indicator Data'!BL159)/(E$3-E$4)*10)),1))</f>
        <v>1.5</v>
      </c>
      <c r="F159" s="182">
        <f>IF('Indicator Data'!BK159="No data","x",ROUND(IF('Indicator Data'!BK159&gt;F$3,0,IF('Indicator Data'!BK159&lt;F$4,10,(F$3-'Indicator Data'!BK159)/(F$3-F$4)*10)),1))</f>
        <v>0.6</v>
      </c>
      <c r="G159" s="183">
        <f t="shared" si="28"/>
        <v>1.1000000000000001</v>
      </c>
      <c r="H159" s="184">
        <f t="shared" si="29"/>
        <v>1.2</v>
      </c>
      <c r="I159" s="182">
        <f>IF('Indicator Data'!BN159="No data","x",ROUND(IF('Indicator Data'!BN159^2&gt;I$3,0,IF('Indicator Data'!BN159^2&lt;I$4,10,(I$3-'Indicator Data'!BN159^2)/(I$3-I$4)*10)),1))</f>
        <v>0.6</v>
      </c>
      <c r="J159" s="182">
        <f>IF(OR('Indicator Data'!BM159=0,'Indicator Data'!BM159="No data"),"x",ROUND(IF('Indicator Data'!BM159&gt;J$3,0,IF('Indicator Data'!BM159&lt;J$4,10,(J$3-'Indicator Data'!BM159)/(J$3-J$4)*10)),1))</f>
        <v>0</v>
      </c>
      <c r="K159" s="182">
        <f>IF('Indicator Data'!BO159="No data","x",ROUND(IF('Indicator Data'!BO159&gt;K$3,0,IF('Indicator Data'!BO159&lt;K$4,10,(K$3-'Indicator Data'!BO159)/(K$3-K$4)*10)),1))</f>
        <v>1.1000000000000001</v>
      </c>
      <c r="L159" s="182">
        <f>IF('Indicator Data'!BP159="No data","x",ROUND(IF('Indicator Data'!BP159&gt;L$3,0,IF('Indicator Data'!BP159&lt;L$4,10,(L$3-'Indicator Data'!BP159)/(L$3-L$4)*10)),1))</f>
        <v>2.2999999999999998</v>
      </c>
      <c r="M159" s="183">
        <f t="shared" si="30"/>
        <v>1</v>
      </c>
      <c r="N159" s="186">
        <f>IF('Indicator Data'!BQ159="No data","x",'Indicator Data'!BQ159/'Indicator Data'!CC159*100)</f>
        <v>800</v>
      </c>
      <c r="O159" s="182">
        <f t="shared" si="24"/>
        <v>0</v>
      </c>
      <c r="P159" s="182">
        <f>IF('Indicator Data'!BR159="No data","x",ROUND(IF('Indicator Data'!BR159&gt;P$3,0,IF('Indicator Data'!BR159&lt;P$4,10,(P$3-'Indicator Data'!BR159)/(P$3-P$4)*10)),1))</f>
        <v>0</v>
      </c>
      <c r="Q159" s="182">
        <f>IF('Indicator Data'!BS159="No data","x",ROUND(IF('Indicator Data'!BS159&gt;Q$3,0,IF('Indicator Data'!BS159&lt;Q$4,10,(Q$3-'Indicator Data'!BS159)/(Q$3-Q$4)*10)),1))</f>
        <v>0</v>
      </c>
      <c r="R159" s="183">
        <f t="shared" si="31"/>
        <v>0</v>
      </c>
      <c r="S159" s="182">
        <f>IF('Indicator Data'!BT159="No data","x",ROUND(IF('Indicator Data'!BT159&gt;S$3,0,IF('Indicator Data'!BT159&lt;S$4,10,(S$3-'Indicator Data'!BT159)/(S$3-S$4)*10)),1))</f>
        <v>4.2</v>
      </c>
      <c r="T159" s="187">
        <f>IF('Indicator Data'!BU159="No data","x",ROUND(IF('Indicator Data'!BU159&gt;T$3,0,IF('Indicator Data'!BU159&lt;T$4,10,(T$3-'Indicator Data'!BU159)/(T$3-T$4)*10)),1))</f>
        <v>0.5</v>
      </c>
      <c r="U159" s="187">
        <f>IF('Indicator Data'!BV159="No data","x",ROUND(IF('Indicator Data'!BV159&gt;U$3,0,IF('Indicator Data'!BV159&lt;U$4,10,(U$3-'Indicator Data'!BV159)/(U$3-U$4)*10)),1))</f>
        <v>2.5</v>
      </c>
      <c r="V159" s="187">
        <f>IF('Indicator Data'!BW159="No data","x",ROUND(IF('Indicator Data'!BW159&gt;V$3,0,IF('Indicator Data'!BW159&lt;V$4,10,(V$3-'Indicator Data'!BW159)/(V$3-V$4)*10)),1))</f>
        <v>2.9</v>
      </c>
      <c r="W159" s="182">
        <f t="shared" si="32"/>
        <v>1.9666666666666668</v>
      </c>
      <c r="X159" s="182">
        <f>IF('Indicator Data'!BX159="No data","x",ROUND(IF('Indicator Data'!BX159&gt;X$3,0,IF('Indicator Data'!BX159&lt;X$4,10,(X$3-'Indicator Data'!BX159)/(X$3-X$4)*10)),1))</f>
        <v>0</v>
      </c>
      <c r="Y159" s="182">
        <f>IF('Indicator Data'!BY159="No data","x",ROUND(IF('Indicator Data'!BY159&gt;Y$3,10,IF('Indicator Data'!BY159&lt;Y$4,0,10-(Y$3-'Indicator Data'!BY159)/(Y$3-Y$4)*10)),1))</f>
        <v>0.1</v>
      </c>
      <c r="Z159" s="183">
        <f t="shared" si="25"/>
        <v>1.6</v>
      </c>
      <c r="AA159" s="184">
        <f t="shared" si="26"/>
        <v>0.9</v>
      </c>
      <c r="AB159" s="57"/>
    </row>
    <row r="160" spans="1:28" s="2" customFormat="1">
      <c r="A160" s="110" t="str">
        <f>'Indicator Data'!A160</f>
        <v>Slovakia</v>
      </c>
      <c r="B160" s="185" t="str">
        <f>'Indicator Data'!B160</f>
        <v>SVK</v>
      </c>
      <c r="C160" s="182">
        <f>IF('Indicator Data'!BJ160="No data","x",ROUND(IF('Indicator Data'!BJ160&gt;C$3,0,IF('Indicator Data'!BJ160&lt;C$4,10,(C$3-'Indicator Data'!BJ160)/(C$3-C$4)*10)),1))</f>
        <v>3.4</v>
      </c>
      <c r="D160" s="183">
        <f t="shared" si="27"/>
        <v>3.4</v>
      </c>
      <c r="E160" s="182">
        <f>IF('Indicator Data'!BL160="No data","x",ROUND(IF('Indicator Data'!BL160&gt;E$3,0,IF('Indicator Data'!BL160&lt;E$4,10,(E$3-'Indicator Data'!BL160)/(E$3-E$4)*10)),1))</f>
        <v>5.0999999999999996</v>
      </c>
      <c r="F160" s="182">
        <f>IF('Indicator Data'!BK160="No data","x",ROUND(IF('Indicator Data'!BK160&gt;F$3,0,IF('Indicator Data'!BK160&lt;F$4,10,(F$3-'Indicator Data'!BK160)/(F$3-F$4)*10)),1))</f>
        <v>3.7</v>
      </c>
      <c r="G160" s="183">
        <f t="shared" si="28"/>
        <v>4.4000000000000004</v>
      </c>
      <c r="H160" s="184">
        <f t="shared" si="29"/>
        <v>3.9</v>
      </c>
      <c r="I160" s="182" t="str">
        <f>IF('Indicator Data'!BN160="No data","x",ROUND(IF('Indicator Data'!BN160^2&gt;I$3,0,IF('Indicator Data'!BN160^2&lt;I$4,10,(I$3-'Indicator Data'!BN160^2)/(I$3-I$4)*10)),1))</f>
        <v>x</v>
      </c>
      <c r="J160" s="182">
        <f>IF(OR('Indicator Data'!BM160=0,'Indicator Data'!BM160="No data"),"x",ROUND(IF('Indicator Data'!BM160&gt;J$3,0,IF('Indicator Data'!BM160&lt;J$4,10,(J$3-'Indicator Data'!BM160)/(J$3-J$4)*10)),1))</f>
        <v>0</v>
      </c>
      <c r="K160" s="182">
        <f>IF('Indicator Data'!BO160="No data","x",ROUND(IF('Indicator Data'!BO160&gt;K$3,0,IF('Indicator Data'!BO160&lt;K$4,10,(K$3-'Indicator Data'!BO160)/(K$3-K$4)*10)),1))</f>
        <v>1.7</v>
      </c>
      <c r="L160" s="182">
        <f>IF('Indicator Data'!BP160="No data","x",ROUND(IF('Indicator Data'!BP160&gt;L$3,0,IF('Indicator Data'!BP160&lt;L$4,10,(L$3-'Indicator Data'!BP160)/(L$3-L$4)*10)),1))</f>
        <v>3.3</v>
      </c>
      <c r="M160" s="183">
        <f t="shared" si="30"/>
        <v>1.7</v>
      </c>
      <c r="N160" s="186">
        <f>IF('Indicator Data'!BQ160="No data","x",'Indicator Data'!BQ160/'Indicator Data'!CC160*100)</f>
        <v>174.67975378472801</v>
      </c>
      <c r="O160" s="182">
        <f t="shared" si="24"/>
        <v>0</v>
      </c>
      <c r="P160" s="182">
        <f>IF('Indicator Data'!BR160="No data","x",ROUND(IF('Indicator Data'!BR160&gt;P$3,0,IF('Indicator Data'!BR160&lt;P$4,10,(P$3-'Indicator Data'!BR160)/(P$3-P$4)*10)),1))</f>
        <v>0.2</v>
      </c>
      <c r="Q160" s="182">
        <f>IF('Indicator Data'!BS160="No data","x",ROUND(IF('Indicator Data'!BS160&gt;Q$3,0,IF('Indicator Data'!BS160&lt;Q$4,10,(Q$3-'Indicator Data'!BS160)/(Q$3-Q$4)*10)),1))</f>
        <v>0</v>
      </c>
      <c r="R160" s="183">
        <f t="shared" si="31"/>
        <v>0.1</v>
      </c>
      <c r="S160" s="182">
        <f>IF('Indicator Data'!BT160="No data","x",ROUND(IF('Indicator Data'!BT160&gt;S$3,0,IF('Indicator Data'!BT160&lt;S$4,10,(S$3-'Indicator Data'!BT160)/(S$3-S$4)*10)),1))</f>
        <v>3.8</v>
      </c>
      <c r="T160" s="187">
        <f>IF('Indicator Data'!BU160="No data","x",ROUND(IF('Indicator Data'!BU160&gt;T$3,0,IF('Indicator Data'!BU160&lt;T$4,10,(T$3-'Indicator Data'!BU160)/(T$3-T$4)*10)),1))</f>
        <v>0.3</v>
      </c>
      <c r="U160" s="187">
        <f>IF('Indicator Data'!BV160="No data","x",ROUND(IF('Indicator Data'!BV160&gt;U$3,0,IF('Indicator Data'!BV160&lt;U$4,10,(U$3-'Indicator Data'!BV160)/(U$3-U$4)*10)),1))</f>
        <v>0.2</v>
      </c>
      <c r="V160" s="187">
        <f>IF('Indicator Data'!BW160="No data","x",ROUND(IF('Indicator Data'!BW160&gt;V$3,0,IF('Indicator Data'!BW160&lt;V$4,10,(V$3-'Indicator Data'!BW160)/(V$3-V$4)*10)),1))</f>
        <v>0.5</v>
      </c>
      <c r="W160" s="182">
        <f t="shared" si="32"/>
        <v>0.33333333333333331</v>
      </c>
      <c r="X160" s="182">
        <f>IF('Indicator Data'!BX160="No data","x",ROUND(IF('Indicator Data'!BX160&gt;X$3,0,IF('Indicator Data'!BX160&lt;X$4,10,(X$3-'Indicator Data'!BX160)/(X$3-X$4)*10)),1))</f>
        <v>2.8</v>
      </c>
      <c r="Y160" s="182">
        <f>IF('Indicator Data'!BY160="No data","x",ROUND(IF('Indicator Data'!BY160&gt;Y$3,10,IF('Indicator Data'!BY160&lt;Y$4,0,10-(Y$3-'Indicator Data'!BY160)/(Y$3-Y$4)*10)),1))</f>
        <v>0.1</v>
      </c>
      <c r="Z160" s="183">
        <f t="shared" si="25"/>
        <v>1.8</v>
      </c>
      <c r="AA160" s="184">
        <f t="shared" si="26"/>
        <v>1.2</v>
      </c>
      <c r="AB160" s="57"/>
    </row>
    <row r="161" spans="1:28" s="2" customFormat="1">
      <c r="A161" s="110" t="str">
        <f>'Indicator Data'!A161</f>
        <v>Slovenia</v>
      </c>
      <c r="B161" s="185" t="str">
        <f>'Indicator Data'!B161</f>
        <v>SVN</v>
      </c>
      <c r="C161" s="182">
        <f>IF('Indicator Data'!BJ161="No data","x",ROUND(IF('Indicator Data'!BJ161&gt;C$3,0,IF('Indicator Data'!BJ161&lt;C$4,10,(C$3-'Indicator Data'!BJ161)/(C$3-C$4)*10)),1))</f>
        <v>0.9</v>
      </c>
      <c r="D161" s="183">
        <f t="shared" si="27"/>
        <v>0.9</v>
      </c>
      <c r="E161" s="182">
        <f>IF('Indicator Data'!BL161="No data","x",ROUND(IF('Indicator Data'!BL161&gt;E$3,0,IF('Indicator Data'!BL161&lt;E$4,10,(E$3-'Indicator Data'!BL161)/(E$3-E$4)*10)),1))</f>
        <v>4</v>
      </c>
      <c r="F161" s="182">
        <f>IF('Indicator Data'!BK161="No data","x",ROUND(IF('Indicator Data'!BK161&gt;F$3,0,IF('Indicator Data'!BK161&lt;F$4,10,(F$3-'Indicator Data'!BK161)/(F$3-F$4)*10)),1))</f>
        <v>2.8</v>
      </c>
      <c r="G161" s="183">
        <f t="shared" si="28"/>
        <v>3.4</v>
      </c>
      <c r="H161" s="184">
        <f t="shared" si="29"/>
        <v>2.2000000000000002</v>
      </c>
      <c r="I161" s="182">
        <f>IF('Indicator Data'!BN161="No data","x",ROUND(IF('Indicator Data'!BN161^2&gt;I$3,0,IF('Indicator Data'!BN161^2&lt;I$4,10,(I$3-'Indicator Data'!BN161^2)/(I$3-I$4)*10)),1))</f>
        <v>0.1</v>
      </c>
      <c r="J161" s="182">
        <f>IF(OR('Indicator Data'!BM161=0,'Indicator Data'!BM161="No data"),"x",ROUND(IF('Indicator Data'!BM161&gt;J$3,0,IF('Indicator Data'!BM161&lt;J$4,10,(J$3-'Indicator Data'!BM161)/(J$3-J$4)*10)),1))</f>
        <v>0</v>
      </c>
      <c r="K161" s="182">
        <f>IF('Indicator Data'!BO161="No data","x",ROUND(IF('Indicator Data'!BO161&gt;K$3,0,IF('Indicator Data'!BO161&lt;K$4,10,(K$3-'Indicator Data'!BO161)/(K$3-K$4)*10)),1))</f>
        <v>1.7</v>
      </c>
      <c r="L161" s="182">
        <f>IF('Indicator Data'!BP161="No data","x",ROUND(IF('Indicator Data'!BP161&gt;L$3,0,IF('Indicator Data'!BP161&lt;L$4,10,(L$3-'Indicator Data'!BP161)/(L$3-L$4)*10)),1))</f>
        <v>4.0999999999999996</v>
      </c>
      <c r="M161" s="183">
        <f t="shared" si="30"/>
        <v>1.5</v>
      </c>
      <c r="N161" s="186">
        <f>IF('Indicator Data'!BQ161="No data","x",'Indicator Data'!BQ161/'Indicator Data'!CC161*100)</f>
        <v>178.74875868917576</v>
      </c>
      <c r="O161" s="182">
        <f t="shared" si="24"/>
        <v>0</v>
      </c>
      <c r="P161" s="182">
        <f>IF('Indicator Data'!BR161="No data","x",ROUND(IF('Indicator Data'!BR161&gt;P$3,0,IF('Indicator Data'!BR161&lt;P$4,10,(P$3-'Indicator Data'!BR161)/(P$3-P$4)*10)),1))</f>
        <v>0.1</v>
      </c>
      <c r="Q161" s="182">
        <f>IF('Indicator Data'!BS161="No data","x",ROUND(IF('Indicator Data'!BS161&gt;Q$3,0,IF('Indicator Data'!BS161&lt;Q$4,10,(Q$3-'Indicator Data'!BS161)/(Q$3-Q$4)*10)),1))</f>
        <v>0.1</v>
      </c>
      <c r="R161" s="183">
        <f t="shared" si="31"/>
        <v>0.1</v>
      </c>
      <c r="S161" s="182">
        <f>IF('Indicator Data'!BT161="No data","x",ROUND(IF('Indicator Data'!BT161&gt;S$3,0,IF('Indicator Data'!BT161&lt;S$4,10,(S$3-'Indicator Data'!BT161)/(S$3-S$4)*10)),1))</f>
        <v>2.5</v>
      </c>
      <c r="T161" s="187">
        <f>IF('Indicator Data'!BU161="No data","x",ROUND(IF('Indicator Data'!BU161&gt;T$3,0,IF('Indicator Data'!BU161&lt;T$4,10,(T$3-'Indicator Data'!BU161)/(T$3-T$4)*10)),1))</f>
        <v>0.7</v>
      </c>
      <c r="U161" s="187">
        <f>IF('Indicator Data'!BV161="No data","x",ROUND(IF('Indicator Data'!BV161&gt;U$3,0,IF('Indicator Data'!BV161&lt;U$4,10,(U$3-'Indicator Data'!BV161)/(U$3-U$4)*10)),1))</f>
        <v>0.8</v>
      </c>
      <c r="V161" s="187">
        <f>IF('Indicator Data'!BW161="No data","x",ROUND(IF('Indicator Data'!BW161&gt;V$3,0,IF('Indicator Data'!BW161&lt;V$4,10,(V$3-'Indicator Data'!BW161)/(V$3-V$4)*10)),1))</f>
        <v>5.8</v>
      </c>
      <c r="W161" s="182">
        <f t="shared" si="32"/>
        <v>2.4333333333333331</v>
      </c>
      <c r="X161" s="182">
        <f>IF('Indicator Data'!BX161="No data","x",ROUND(IF('Indicator Data'!BX161&gt;X$3,0,IF('Indicator Data'!BX161&lt;X$4,10,(X$3-'Indicator Data'!BX161)/(X$3-X$4)*10)),1))</f>
        <v>0</v>
      </c>
      <c r="Y161" s="182">
        <f>IF('Indicator Data'!BY161="No data","x",ROUND(IF('Indicator Data'!BY161&gt;Y$3,10,IF('Indicator Data'!BY161&lt;Y$4,0,10-(Y$3-'Indicator Data'!BY161)/(Y$3-Y$4)*10)),1))</f>
        <v>0.1</v>
      </c>
      <c r="Z161" s="183">
        <f t="shared" si="25"/>
        <v>1.3</v>
      </c>
      <c r="AA161" s="184">
        <f t="shared" si="26"/>
        <v>1</v>
      </c>
      <c r="AB161" s="57"/>
    </row>
    <row r="162" spans="1:28" s="2" customFormat="1">
      <c r="A162" s="110" t="str">
        <f>'Indicator Data'!A162</f>
        <v>Solomon Islands</v>
      </c>
      <c r="B162" s="185" t="str">
        <f>'Indicator Data'!B162</f>
        <v>SLB</v>
      </c>
      <c r="C162" s="182">
        <f>IF('Indicator Data'!BJ162="No data","x",ROUND(IF('Indicator Data'!BJ162&gt;C$3,0,IF('Indicator Data'!BJ162&lt;C$4,10,(C$3-'Indicator Data'!BJ162)/(C$3-C$4)*10)),1))</f>
        <v>6.6</v>
      </c>
      <c r="D162" s="183">
        <f t="shared" si="27"/>
        <v>6.6</v>
      </c>
      <c r="E162" s="182">
        <f>IF('Indicator Data'!BL162="No data","x",ROUND(IF('Indicator Data'!BL162&gt;E$3,0,IF('Indicator Data'!BL162&lt;E$4,10,(E$3-'Indicator Data'!BL162)/(E$3-E$4)*10)),1))</f>
        <v>5.8</v>
      </c>
      <c r="F162" s="182">
        <f>IF('Indicator Data'!BK162="No data","x",ROUND(IF('Indicator Data'!BK162&gt;F$3,0,IF('Indicator Data'!BK162&lt;F$4,10,(F$3-'Indicator Data'!BK162)/(F$3-F$4)*10)),1))</f>
        <v>7</v>
      </c>
      <c r="G162" s="183">
        <f t="shared" si="28"/>
        <v>6.4</v>
      </c>
      <c r="H162" s="184">
        <f t="shared" si="29"/>
        <v>6.5</v>
      </c>
      <c r="I162" s="182">
        <f>IF('Indicator Data'!BN162="No data","x",ROUND(IF('Indicator Data'!BN162^2&gt;I$3,0,IF('Indicator Data'!BN162^2&lt;I$4,10,(I$3-'Indicator Data'!BN162^2)/(I$3-I$4)*10)),1))</f>
        <v>4.5</v>
      </c>
      <c r="J162" s="182">
        <f>IF(OR('Indicator Data'!BM162=0,'Indicator Data'!BM162="No data"),"x",ROUND(IF('Indicator Data'!BM162&gt;J$3,0,IF('Indicator Data'!BM162&lt;J$4,10,(J$3-'Indicator Data'!BM162)/(J$3-J$4)*10)),1))</f>
        <v>3</v>
      </c>
      <c r="K162" s="182">
        <f>IF('Indicator Data'!BO162="No data","x",ROUND(IF('Indicator Data'!BO162&gt;K$3,0,IF('Indicator Data'!BO162&lt;K$4,10,(K$3-'Indicator Data'!BO162)/(K$3-K$4)*10)),1))</f>
        <v>8.8000000000000007</v>
      </c>
      <c r="L162" s="182">
        <f>IF('Indicator Data'!BP162="No data","x",ROUND(IF('Indicator Data'!BP162&gt;L$3,0,IF('Indicator Data'!BP162&lt;L$4,10,(L$3-'Indicator Data'!BP162)/(L$3-L$4)*10)),1))</f>
        <v>6.6</v>
      </c>
      <c r="M162" s="183">
        <f t="shared" si="30"/>
        <v>5.7</v>
      </c>
      <c r="N162" s="186">
        <f>IF('Indicator Data'!BQ162="No data","x",'Indicator Data'!BQ162/'Indicator Data'!CC162*100)</f>
        <v>3.5727045373347623</v>
      </c>
      <c r="O162" s="182">
        <f t="shared" si="24"/>
        <v>9.6999999999999993</v>
      </c>
      <c r="P162" s="182">
        <f>IF('Indicator Data'!BR162="No data","x",ROUND(IF('Indicator Data'!BR162&gt;P$3,0,IF('Indicator Data'!BR162&lt;P$4,10,(P$3-'Indicator Data'!BR162)/(P$3-P$4)*10)),1))</f>
        <v>7.4</v>
      </c>
      <c r="Q162" s="182">
        <f>IF('Indicator Data'!BS162="No data","x",ROUND(IF('Indicator Data'!BS162&gt;Q$3,0,IF('Indicator Data'!BS162&lt;Q$4,10,(Q$3-'Indicator Data'!BS162)/(Q$3-Q$4)*10)),1))</f>
        <v>6.4</v>
      </c>
      <c r="R162" s="183">
        <f t="shared" si="31"/>
        <v>7.8</v>
      </c>
      <c r="S162" s="182">
        <f>IF('Indicator Data'!BT162="No data","x",ROUND(IF('Indicator Data'!BT162&gt;S$3,0,IF('Indicator Data'!BT162&lt;S$4,10,(S$3-'Indicator Data'!BT162)/(S$3-S$4)*10)),1))</f>
        <v>9.5</v>
      </c>
      <c r="T162" s="187">
        <f>IF('Indicator Data'!BU162="No data","x",ROUND(IF('Indicator Data'!BU162&gt;T$3,0,IF('Indicator Data'!BU162&lt;T$4,10,(T$3-'Indicator Data'!BU162)/(T$3-T$4)*10)),1))</f>
        <v>0.8</v>
      </c>
      <c r="U162" s="187">
        <f>IF('Indicator Data'!BV162="No data","x",ROUND(IF('Indicator Data'!BV162&gt;U$3,0,IF('Indicator Data'!BV162&lt;U$4,10,(U$3-'Indicator Data'!BV162)/(U$3-U$4)*10)),1))</f>
        <v>7.6</v>
      </c>
      <c r="V162" s="187">
        <f>IF('Indicator Data'!BW162="No data","x",ROUND(IF('Indicator Data'!BW162&gt;V$3,0,IF('Indicator Data'!BW162&lt;V$4,10,(V$3-'Indicator Data'!BW162)/(V$3-V$4)*10)),1))</f>
        <v>0.8</v>
      </c>
      <c r="W162" s="182">
        <f t="shared" si="32"/>
        <v>3.0666666666666669</v>
      </c>
      <c r="X162" s="182">
        <f>IF('Indicator Data'!BX162="No data","x",ROUND(IF('Indicator Data'!BX162&gt;X$3,0,IF('Indicator Data'!BX162&lt;X$4,10,(X$3-'Indicator Data'!BX162)/(X$3-X$4)*10)),1))</f>
        <v>9.8000000000000007</v>
      </c>
      <c r="Y162" s="182">
        <f>IF('Indicator Data'!BY162="No data","x",ROUND(IF('Indicator Data'!BY162&gt;Y$3,10,IF('Indicator Data'!BY162&lt;Y$4,0,10-(Y$3-'Indicator Data'!BY162)/(Y$3-Y$4)*10)),1))</f>
        <v>1.2</v>
      </c>
      <c r="Z162" s="183">
        <f t="shared" si="25"/>
        <v>5.9</v>
      </c>
      <c r="AA162" s="184">
        <f t="shared" si="26"/>
        <v>6.5</v>
      </c>
      <c r="AB162" s="57"/>
    </row>
    <row r="163" spans="1:28" s="2" customFormat="1">
      <c r="A163" s="110" t="str">
        <f>'Indicator Data'!A163</f>
        <v>Somalia</v>
      </c>
      <c r="B163" s="185" t="str">
        <f>'Indicator Data'!B163</f>
        <v>SOM</v>
      </c>
      <c r="C163" s="182" t="str">
        <f>IF('Indicator Data'!BJ163="No data","x",ROUND(IF('Indicator Data'!BJ163&gt;C$3,0,IF('Indicator Data'!BJ163&lt;C$4,10,(C$3-'Indicator Data'!BJ163)/(C$3-C$4)*10)),1))</f>
        <v>x</v>
      </c>
      <c r="D163" s="183" t="str">
        <f t="shared" si="27"/>
        <v>x</v>
      </c>
      <c r="E163" s="182">
        <f>IF('Indicator Data'!BL163="No data","x",ROUND(IF('Indicator Data'!BL163&gt;E$3,0,IF('Indicator Data'!BL163&lt;E$4,10,(E$3-'Indicator Data'!BL163)/(E$3-E$4)*10)),1))</f>
        <v>8.8000000000000007</v>
      </c>
      <c r="F163" s="182">
        <f>IF('Indicator Data'!BK163="No data","x",ROUND(IF('Indicator Data'!BK163&gt;F$3,0,IF('Indicator Data'!BK163&lt;F$4,10,(F$3-'Indicator Data'!BK163)/(F$3-F$4)*10)),1))</f>
        <v>9.5</v>
      </c>
      <c r="G163" s="183">
        <f t="shared" si="28"/>
        <v>9.1999999999999993</v>
      </c>
      <c r="H163" s="184">
        <f t="shared" si="29"/>
        <v>9.1999999999999993</v>
      </c>
      <c r="I163" s="182" t="str">
        <f>IF('Indicator Data'!BN163="No data","x",ROUND(IF('Indicator Data'!BN163^2&gt;I$3,0,IF('Indicator Data'!BN163^2&lt;I$4,10,(I$3-'Indicator Data'!BN163^2)/(I$3-I$4)*10)),1))</f>
        <v>x</v>
      </c>
      <c r="J163" s="182">
        <f>IF(OR('Indicator Data'!BM163=0,'Indicator Data'!BM163="No data"),"x",ROUND(IF('Indicator Data'!BM163&gt;J$3,0,IF('Indicator Data'!BM163&lt;J$4,10,(J$3-'Indicator Data'!BM163)/(J$3-J$4)*10)),1))</f>
        <v>6.4</v>
      </c>
      <c r="K163" s="182">
        <f>IF('Indicator Data'!BO163="No data","x",ROUND(IF('Indicator Data'!BO163&gt;K$3,0,IF('Indicator Data'!BO163&lt;K$4,10,(K$3-'Indicator Data'!BO163)/(K$3-K$4)*10)),1))</f>
        <v>9.8000000000000007</v>
      </c>
      <c r="L163" s="182">
        <f>IF('Indicator Data'!BP163="No data","x",ROUND(IF('Indicator Data'!BP163&gt;L$3,0,IF('Indicator Data'!BP163&lt;L$4,10,(L$3-'Indicator Data'!BP163)/(L$3-L$4)*10)),1))</f>
        <v>7.6</v>
      </c>
      <c r="M163" s="183">
        <f t="shared" si="30"/>
        <v>7.9</v>
      </c>
      <c r="N163" s="186">
        <f>IF('Indicator Data'!BQ163="No data","x",'Indicator Data'!BQ163/'Indicator Data'!CC163*100)</f>
        <v>30.28660694360315</v>
      </c>
      <c r="O163" s="182">
        <f t="shared" si="24"/>
        <v>7</v>
      </c>
      <c r="P163" s="182">
        <f>IF('Indicator Data'!BR163="No data","x",ROUND(IF('Indicator Data'!BR163&gt;P$3,0,IF('Indicator Data'!BR163&lt;P$4,10,(P$3-'Indicator Data'!BR163)/(P$3-P$4)*10)),1))</f>
        <v>6.9</v>
      </c>
      <c r="Q163" s="182">
        <f>IF('Indicator Data'!BS163="No data","x",ROUND(IF('Indicator Data'!BS163&gt;Q$3,0,IF('Indicator Data'!BS163&lt;Q$4,10,(Q$3-'Indicator Data'!BS163)/(Q$3-Q$4)*10)),1))</f>
        <v>9.5</v>
      </c>
      <c r="R163" s="183">
        <f t="shared" si="31"/>
        <v>7.8</v>
      </c>
      <c r="S163" s="182">
        <f>IF('Indicator Data'!BT163="No data","x",ROUND(IF('Indicator Data'!BT163&gt;S$3,0,IF('Indicator Data'!BT163&lt;S$4,10,(S$3-'Indicator Data'!BT163)/(S$3-S$4)*10)),1))</f>
        <v>9.9</v>
      </c>
      <c r="T163" s="187">
        <f>IF('Indicator Data'!BU163="No data","x",ROUND(IF('Indicator Data'!BU163&gt;T$3,0,IF('Indicator Data'!BU163&lt;T$4,10,(T$3-'Indicator Data'!BU163)/(T$3-T$4)*10)),1))</f>
        <v>9.6999999999999993</v>
      </c>
      <c r="U163" s="187" t="str">
        <f>IF('Indicator Data'!BV163="No data","x",ROUND(IF('Indicator Data'!BV163&gt;U$3,0,IF('Indicator Data'!BV163&lt;U$4,10,(U$3-'Indicator Data'!BV163)/(U$3-U$4)*10)),1))</f>
        <v>x</v>
      </c>
      <c r="V163" s="187" t="str">
        <f>IF('Indicator Data'!BW163="No data","x",ROUND(IF('Indicator Data'!BW163&gt;V$3,0,IF('Indicator Data'!BW163&lt;V$4,10,(V$3-'Indicator Data'!BW163)/(V$3-V$4)*10)),1))</f>
        <v>x</v>
      </c>
      <c r="W163" s="182">
        <f t="shared" si="32"/>
        <v>9.6999999999999993</v>
      </c>
      <c r="X163" s="182" t="str">
        <f>IF('Indicator Data'!BX163="No data","x",ROUND(IF('Indicator Data'!BX163&gt;X$3,0,IF('Indicator Data'!BX163&lt;X$4,10,(X$3-'Indicator Data'!BX163)/(X$3-X$4)*10)),1))</f>
        <v>x</v>
      </c>
      <c r="Y163" s="182">
        <f>IF('Indicator Data'!BY163="No data","x",ROUND(IF('Indicator Data'!BY163&gt;Y$3,10,IF('Indicator Data'!BY163&lt;Y$4,0,10-(Y$3-'Indicator Data'!BY163)/(Y$3-Y$4)*10)),1))</f>
        <v>9.1999999999999993</v>
      </c>
      <c r="Z163" s="183">
        <f t="shared" si="25"/>
        <v>9.6</v>
      </c>
      <c r="AA163" s="184">
        <f t="shared" si="26"/>
        <v>8.4</v>
      </c>
      <c r="AB163" s="57"/>
    </row>
    <row r="164" spans="1:28" s="2" customFormat="1">
      <c r="A164" s="110" t="str">
        <f>'Indicator Data'!A164</f>
        <v>South Africa</v>
      </c>
      <c r="B164" s="185" t="str">
        <f>'Indicator Data'!B164</f>
        <v>ZAF</v>
      </c>
      <c r="C164" s="182">
        <f>IF('Indicator Data'!BJ164="No data","x",ROUND(IF('Indicator Data'!BJ164&gt;C$3,0,IF('Indicator Data'!BJ164&lt;C$4,10,(C$3-'Indicator Data'!BJ164)/(C$3-C$4)*10)),1))</f>
        <v>3.9</v>
      </c>
      <c r="D164" s="183">
        <f t="shared" si="27"/>
        <v>3.9</v>
      </c>
      <c r="E164" s="182">
        <f>IF('Indicator Data'!BL164="No data","x",ROUND(IF('Indicator Data'!BL164&gt;E$3,0,IF('Indicator Data'!BL164&lt;E$4,10,(E$3-'Indicator Data'!BL164)/(E$3-E$4)*10)),1))</f>
        <v>5.6</v>
      </c>
      <c r="F164" s="182">
        <f>IF('Indicator Data'!BK164="No data","x",ROUND(IF('Indicator Data'!BK164&gt;F$3,0,IF('Indicator Data'!BK164&lt;F$4,10,(F$3-'Indicator Data'!BK164)/(F$3-F$4)*10)),1))</f>
        <v>4.3</v>
      </c>
      <c r="G164" s="183">
        <f t="shared" si="28"/>
        <v>5</v>
      </c>
      <c r="H164" s="184">
        <f t="shared" si="29"/>
        <v>4.5</v>
      </c>
      <c r="I164" s="182">
        <f>IF('Indicator Data'!BN164="No data","x",ROUND(IF('Indicator Data'!BN164^2&gt;I$3,0,IF('Indicator Data'!BN164^2&lt;I$4,10,(I$3-'Indicator Data'!BN164^2)/(I$3-I$4)*10)),1))</f>
        <v>2.7</v>
      </c>
      <c r="J164" s="182">
        <f>IF(OR('Indicator Data'!BM164=0,'Indicator Data'!BM164="No data"),"x",ROUND(IF('Indicator Data'!BM164&gt;J$3,0,IF('Indicator Data'!BM164&lt;J$4,10,(J$3-'Indicator Data'!BM164)/(J$3-J$4)*10)),1))</f>
        <v>1.5</v>
      </c>
      <c r="K164" s="182">
        <f>IF('Indicator Data'!BO164="No data","x",ROUND(IF('Indicator Data'!BO164&gt;K$3,0,IF('Indicator Data'!BO164&lt;K$4,10,(K$3-'Indicator Data'!BO164)/(K$3-K$4)*10)),1))</f>
        <v>4.4000000000000004</v>
      </c>
      <c r="L164" s="182">
        <f>IF('Indicator Data'!BP164="No data","x",ROUND(IF('Indicator Data'!BP164&gt;L$3,0,IF('Indicator Data'!BP164&lt;L$4,10,(L$3-'Indicator Data'!BP164)/(L$3-L$4)*10)),1))</f>
        <v>1.8</v>
      </c>
      <c r="M164" s="183">
        <f t="shared" si="30"/>
        <v>2.6</v>
      </c>
      <c r="N164" s="186">
        <f>IF('Indicator Data'!BQ164="No data","x",'Indicator Data'!BQ164/'Indicator Data'!CC164*100)</f>
        <v>24.73023436018762</v>
      </c>
      <c r="O164" s="182">
        <f t="shared" si="24"/>
        <v>7.6</v>
      </c>
      <c r="P164" s="182">
        <f>IF('Indicator Data'!BR164="No data","x",ROUND(IF('Indicator Data'!BR164&gt;P$3,0,IF('Indicator Data'!BR164&lt;P$4,10,(P$3-'Indicator Data'!BR164)/(P$3-P$4)*10)),1))</f>
        <v>2.7</v>
      </c>
      <c r="Q164" s="182">
        <f>IF('Indicator Data'!BS164="No data","x",ROUND(IF('Indicator Data'!BS164&gt;Q$3,0,IF('Indicator Data'!BS164&lt;Q$4,10,(Q$3-'Indicator Data'!BS164)/(Q$3-Q$4)*10)),1))</f>
        <v>1.5</v>
      </c>
      <c r="R164" s="183">
        <f t="shared" si="31"/>
        <v>3.9</v>
      </c>
      <c r="S164" s="182">
        <f>IF('Indicator Data'!BT164="No data","x",ROUND(IF('Indicator Data'!BT164&gt;S$3,0,IF('Indicator Data'!BT164&lt;S$4,10,(S$3-'Indicator Data'!BT164)/(S$3-S$4)*10)),1))</f>
        <v>7.7</v>
      </c>
      <c r="T164" s="187">
        <f>IF('Indicator Data'!BU164="No data","x",ROUND(IF('Indicator Data'!BU164&gt;T$3,0,IF('Indicator Data'!BU164&lt;T$4,10,(T$3-'Indicator Data'!BU164)/(T$3-T$4)*10)),1))</f>
        <v>3.7</v>
      </c>
      <c r="U164" s="187">
        <f>IF('Indicator Data'!BV164="No data","x",ROUND(IF('Indicator Data'!BV164&gt;U$3,0,IF('Indicator Data'!BV164&lt;U$4,10,(U$3-'Indicator Data'!BV164)/(U$3-U$4)*10)),1))</f>
        <v>7.6</v>
      </c>
      <c r="V164" s="187">
        <f>IF('Indicator Data'!BW164="No data","x",ROUND(IF('Indicator Data'!BW164&gt;V$3,0,IF('Indicator Data'!BW164&lt;V$4,10,(V$3-'Indicator Data'!BW164)/(V$3-V$4)*10)),1))</f>
        <v>3.9</v>
      </c>
      <c r="W164" s="182">
        <f t="shared" si="32"/>
        <v>5.0666666666666673</v>
      </c>
      <c r="X164" s="182">
        <f>IF('Indicator Data'!BX164="No data","x",ROUND(IF('Indicator Data'!BX164&gt;X$3,0,IF('Indicator Data'!BX164&lt;X$4,10,(X$3-'Indicator Data'!BX164)/(X$3-X$4)*10)),1))</f>
        <v>6.3</v>
      </c>
      <c r="Y164" s="182">
        <f>IF('Indicator Data'!BY164="No data","x",ROUND(IF('Indicator Data'!BY164&gt;Y$3,10,IF('Indicator Data'!BY164&lt;Y$4,0,10-(Y$3-'Indicator Data'!BY164)/(Y$3-Y$4)*10)),1))</f>
        <v>1.3</v>
      </c>
      <c r="Z164" s="183">
        <f t="shared" si="25"/>
        <v>5.0999999999999996</v>
      </c>
      <c r="AA164" s="184">
        <f t="shared" si="26"/>
        <v>3.9</v>
      </c>
      <c r="AB164" s="57"/>
    </row>
    <row r="165" spans="1:28" s="2" customFormat="1">
      <c r="A165" s="110" t="str">
        <f>'Indicator Data'!A165</f>
        <v>South Sudan</v>
      </c>
      <c r="B165" s="185" t="str">
        <f>'Indicator Data'!B165</f>
        <v>SSD</v>
      </c>
      <c r="C165" s="182" t="str">
        <f>IF('Indicator Data'!BJ165="No data","x",ROUND(IF('Indicator Data'!BJ165&gt;C$3,0,IF('Indicator Data'!BJ165&lt;C$4,10,(C$3-'Indicator Data'!BJ165)/(C$3-C$4)*10)),1))</f>
        <v>x</v>
      </c>
      <c r="D165" s="183" t="str">
        <f t="shared" si="27"/>
        <v>x</v>
      </c>
      <c r="E165" s="182">
        <f>IF('Indicator Data'!BL165="No data","x",ROUND(IF('Indicator Data'!BL165&gt;E$3,0,IF('Indicator Data'!BL165&lt;E$4,10,(E$3-'Indicator Data'!BL165)/(E$3-E$4)*10)),1))</f>
        <v>8.8000000000000007</v>
      </c>
      <c r="F165" s="182">
        <f>IF('Indicator Data'!BK165="No data","x",ROUND(IF('Indicator Data'!BK165&gt;F$3,0,IF('Indicator Data'!BK165&lt;F$4,10,(F$3-'Indicator Data'!BK165)/(F$3-F$4)*10)),1))</f>
        <v>9.9</v>
      </c>
      <c r="G165" s="183">
        <f t="shared" si="28"/>
        <v>9.4</v>
      </c>
      <c r="H165" s="184">
        <f t="shared" si="29"/>
        <v>9.4</v>
      </c>
      <c r="I165" s="182">
        <f>IF('Indicator Data'!BN165="No data","x",ROUND(IF('Indicator Data'!BN165^2&gt;I$3,0,IF('Indicator Data'!BN165^2&lt;I$4,10,(I$3-'Indicator Data'!BN165^2)/(I$3-I$4)*10)),1))</f>
        <v>9.6999999999999993</v>
      </c>
      <c r="J165" s="182">
        <f>IF(OR('Indicator Data'!BM165=0,'Indicator Data'!BM165="No data"),"x",ROUND(IF('Indicator Data'!BM165&gt;J$3,0,IF('Indicator Data'!BM165&lt;J$4,10,(J$3-'Indicator Data'!BM165)/(J$3-J$4)*10)),1))</f>
        <v>9.3000000000000007</v>
      </c>
      <c r="K165" s="182">
        <f>IF('Indicator Data'!BO165="No data","x",ROUND(IF('Indicator Data'!BO165&gt;K$3,0,IF('Indicator Data'!BO165&lt;K$4,10,(K$3-'Indicator Data'!BO165)/(K$3-K$4)*10)),1))</f>
        <v>9.1999999999999993</v>
      </c>
      <c r="L165" s="182">
        <f>IF('Indicator Data'!BP165="No data","x",ROUND(IF('Indicator Data'!BP165&gt;L$3,0,IF('Indicator Data'!BP165&lt;L$4,10,(L$3-'Indicator Data'!BP165)/(L$3-L$4)*10)),1))</f>
        <v>9.1999999999999993</v>
      </c>
      <c r="M165" s="183">
        <f t="shared" si="30"/>
        <v>9.4</v>
      </c>
      <c r="N165" s="186">
        <f>IF('Indicator Data'!BQ165="No data","x",'Indicator Data'!BQ165/'Indicator Data'!CC165*100)</f>
        <v>6.052808425509328</v>
      </c>
      <c r="O165" s="182">
        <f t="shared" si="24"/>
        <v>9.5</v>
      </c>
      <c r="P165" s="182">
        <f>IF('Indicator Data'!BR165="No data","x",ROUND(IF('Indicator Data'!BR165&gt;P$3,0,IF('Indicator Data'!BR165&lt;P$4,10,(P$3-'Indicator Data'!BR165)/(P$3-P$4)*10)),1))</f>
        <v>9.9</v>
      </c>
      <c r="Q165" s="182">
        <f>IF('Indicator Data'!BS165="No data","x",ROUND(IF('Indicator Data'!BS165&gt;Q$3,0,IF('Indicator Data'!BS165&lt;Q$4,10,(Q$3-'Indicator Data'!BS165)/(Q$3-Q$4)*10)),1))</f>
        <v>10</v>
      </c>
      <c r="R165" s="183">
        <f t="shared" si="31"/>
        <v>9.8000000000000007</v>
      </c>
      <c r="S165" s="182" t="str">
        <f>IF('Indicator Data'!BT165="No data","x",ROUND(IF('Indicator Data'!BT165&gt;S$3,0,IF('Indicator Data'!BT165&lt;S$4,10,(S$3-'Indicator Data'!BT165)/(S$3-S$4)*10)),1))</f>
        <v>x</v>
      </c>
      <c r="T165" s="187">
        <f>IF('Indicator Data'!BU165="No data","x",ROUND(IF('Indicator Data'!BU165&gt;T$3,0,IF('Indicator Data'!BU165&lt;T$4,10,(T$3-'Indicator Data'!BU165)/(T$3-T$4)*10)),1))</f>
        <v>8.5</v>
      </c>
      <c r="U165" s="187" t="str">
        <f>IF('Indicator Data'!BV165="No data","x",ROUND(IF('Indicator Data'!BV165&gt;U$3,0,IF('Indicator Data'!BV165&lt;U$4,10,(U$3-'Indicator Data'!BV165)/(U$3-U$4)*10)),1))</f>
        <v>x</v>
      </c>
      <c r="V165" s="187" t="str">
        <f>IF('Indicator Data'!BW165="No data","x",ROUND(IF('Indicator Data'!BW165&gt;V$3,0,IF('Indicator Data'!BW165&lt;V$4,10,(V$3-'Indicator Data'!BW165)/(V$3-V$4)*10)),1))</f>
        <v>x</v>
      </c>
      <c r="W165" s="182">
        <f t="shared" si="32"/>
        <v>8.5</v>
      </c>
      <c r="X165" s="182">
        <f>IF('Indicator Data'!BX165="No data","x",ROUND(IF('Indicator Data'!BX165&gt;X$3,0,IF('Indicator Data'!BX165&lt;X$4,10,(X$3-'Indicator Data'!BX165)/(X$3-X$4)*10)),1))</f>
        <v>9.8000000000000007</v>
      </c>
      <c r="Y165" s="182">
        <f>IF('Indicator Data'!BY165="No data","x",ROUND(IF('Indicator Data'!BY165&gt;Y$3,10,IF('Indicator Data'!BY165&lt;Y$4,0,10-(Y$3-'Indicator Data'!BY165)/(Y$3-Y$4)*10)),1))</f>
        <v>10</v>
      </c>
      <c r="Z165" s="183">
        <f t="shared" si="25"/>
        <v>9.4</v>
      </c>
      <c r="AA165" s="184">
        <f t="shared" si="26"/>
        <v>9.5</v>
      </c>
      <c r="AB165" s="57"/>
    </row>
    <row r="166" spans="1:28" s="2" customFormat="1">
      <c r="A166" s="110" t="str">
        <f>'Indicator Data'!A166</f>
        <v>Spain</v>
      </c>
      <c r="B166" s="185" t="str">
        <f>'Indicator Data'!B166</f>
        <v>ESP</v>
      </c>
      <c r="C166" s="182">
        <f>IF('Indicator Data'!BJ166="No data","x",ROUND(IF('Indicator Data'!BJ166&gt;C$3,0,IF('Indicator Data'!BJ166&lt;C$4,10,(C$3-'Indicator Data'!BJ166)/(C$3-C$4)*10)),1))</f>
        <v>2.2000000000000002</v>
      </c>
      <c r="D166" s="183">
        <f t="shared" si="27"/>
        <v>2.2000000000000002</v>
      </c>
      <c r="E166" s="182">
        <f>IF('Indicator Data'!BL166="No data","x",ROUND(IF('Indicator Data'!BL166&gt;E$3,0,IF('Indicator Data'!BL166&lt;E$4,10,(E$3-'Indicator Data'!BL166)/(E$3-E$4)*10)),1))</f>
        <v>3.8</v>
      </c>
      <c r="F166" s="182">
        <f>IF('Indicator Data'!BK166="No data","x",ROUND(IF('Indicator Data'!BK166&gt;F$3,0,IF('Indicator Data'!BK166&lt;F$4,10,(F$3-'Indicator Data'!BK166)/(F$3-F$4)*10)),1))</f>
        <v>3</v>
      </c>
      <c r="G166" s="183">
        <f t="shared" si="28"/>
        <v>3.4</v>
      </c>
      <c r="H166" s="184">
        <f t="shared" si="29"/>
        <v>2.8</v>
      </c>
      <c r="I166" s="182">
        <f>IF('Indicator Data'!BN166="No data","x",ROUND(IF('Indicator Data'!BN166^2&gt;I$3,0,IF('Indicator Data'!BN166^2&lt;I$4,10,(I$3-'Indicator Data'!BN166^2)/(I$3-I$4)*10)),1))</f>
        <v>0.3</v>
      </c>
      <c r="J166" s="182">
        <f>IF(OR('Indicator Data'!BM166=0,'Indicator Data'!BM166="No data"),"x",ROUND(IF('Indicator Data'!BM166&gt;J$3,0,IF('Indicator Data'!BM166&lt;J$4,10,(J$3-'Indicator Data'!BM166)/(J$3-J$4)*10)),1))</f>
        <v>0</v>
      </c>
      <c r="K166" s="182">
        <f>IF('Indicator Data'!BO166="No data","x",ROUND(IF('Indicator Data'!BO166&gt;K$3,0,IF('Indicator Data'!BO166&lt;K$4,10,(K$3-'Indicator Data'!BO166)/(K$3-K$4)*10)),1))</f>
        <v>0.9</v>
      </c>
      <c r="L166" s="182">
        <f>IF('Indicator Data'!BP166="No data","x",ROUND(IF('Indicator Data'!BP166&gt;L$3,0,IF('Indicator Data'!BP166&lt;L$4,10,(L$3-'Indicator Data'!BP166)/(L$3-L$4)*10)),1))</f>
        <v>4.2</v>
      </c>
      <c r="M166" s="183">
        <f t="shared" si="30"/>
        <v>1.4</v>
      </c>
      <c r="N166" s="186">
        <f>IF('Indicator Data'!BQ166="No data","x",'Indicator Data'!BQ166/'Indicator Data'!CC166*100)</f>
        <v>144.34643143544508</v>
      </c>
      <c r="O166" s="182">
        <f t="shared" ref="O166:O196" si="33">IF(N166="x","x",ROUND(IF(N166&gt;O$3,0,IF(N166&lt;O$4,10,(O$3-N166)/(O$3-O$4)*10)),1))</f>
        <v>0</v>
      </c>
      <c r="P166" s="182">
        <f>IF('Indicator Data'!BR166="No data","x",ROUND(IF('Indicator Data'!BR166&gt;P$3,0,IF('Indicator Data'!BR166&lt;P$4,10,(P$3-'Indicator Data'!BR166)/(P$3-P$4)*10)),1))</f>
        <v>0</v>
      </c>
      <c r="Q166" s="182">
        <f>IF('Indicator Data'!BS166="No data","x",ROUND(IF('Indicator Data'!BS166&gt;Q$3,0,IF('Indicator Data'!BS166&lt;Q$4,10,(Q$3-'Indicator Data'!BS166)/(Q$3-Q$4)*10)),1))</f>
        <v>0</v>
      </c>
      <c r="R166" s="183">
        <f t="shared" si="31"/>
        <v>0</v>
      </c>
      <c r="S166" s="182">
        <f>IF('Indicator Data'!BT166="No data","x",ROUND(IF('Indicator Data'!BT166&gt;S$3,0,IF('Indicator Data'!BT166&lt;S$4,10,(S$3-'Indicator Data'!BT166)/(S$3-S$4)*10)),1))</f>
        <v>0</v>
      </c>
      <c r="T166" s="187">
        <f>IF('Indicator Data'!BU166="No data","x",ROUND(IF('Indicator Data'!BU166&gt;T$3,0,IF('Indicator Data'!BU166&lt;T$4,10,(T$3-'Indicator Data'!BU166)/(T$3-T$4)*10)),1))</f>
        <v>0.5</v>
      </c>
      <c r="U166" s="187">
        <f>IF('Indicator Data'!BV166="No data","x",ROUND(IF('Indicator Data'!BV166&gt;U$3,0,IF('Indicator Data'!BV166&lt;U$4,10,(U$3-'Indicator Data'!BV166)/(U$3-U$4)*10)),1))</f>
        <v>0.8</v>
      </c>
      <c r="V166" s="187">
        <f>IF('Indicator Data'!BW166="No data","x",ROUND(IF('Indicator Data'!BW166&gt;V$3,0,IF('Indicator Data'!BW166&lt;V$4,10,(V$3-'Indicator Data'!BW166)/(V$3-V$4)*10)),1))</f>
        <v>0.7</v>
      </c>
      <c r="W166" s="182">
        <f t="shared" si="32"/>
        <v>0.66666666666666663</v>
      </c>
      <c r="X166" s="182">
        <f>IF('Indicator Data'!BX166="No data","x",ROUND(IF('Indicator Data'!BX166&gt;X$3,0,IF('Indicator Data'!BX166&lt;X$4,10,(X$3-'Indicator Data'!BX166)/(X$3-X$4)*10)),1))</f>
        <v>0</v>
      </c>
      <c r="Y166" s="182">
        <f>IF('Indicator Data'!BY166="No data","x",ROUND(IF('Indicator Data'!BY166&gt;Y$3,10,IF('Indicator Data'!BY166&lt;Y$4,0,10-(Y$3-'Indicator Data'!BY166)/(Y$3-Y$4)*10)),1))</f>
        <v>0</v>
      </c>
      <c r="Z166" s="183">
        <f t="shared" ref="Z166:Z196" si="34">IF(AND(S166="x",W166="x",X166="x",Y166="x"),"x",ROUND(AVERAGE(S166,W166,X166,Y166),1))</f>
        <v>0.2</v>
      </c>
      <c r="AA166" s="184">
        <f t="shared" ref="AA166:AA196" si="35">ROUND(AVERAGE(R166,M166,Z166),1)</f>
        <v>0.5</v>
      </c>
      <c r="AB166" s="57"/>
    </row>
    <row r="167" spans="1:28" s="2" customFormat="1">
      <c r="A167" s="110" t="str">
        <f>'Indicator Data'!A167</f>
        <v>Sri Lanka</v>
      </c>
      <c r="B167" s="185" t="str">
        <f>'Indicator Data'!B167</f>
        <v>LKA</v>
      </c>
      <c r="C167" s="182">
        <f>IF('Indicator Data'!BJ167="No data","x",ROUND(IF('Indicator Data'!BJ167&gt;C$3,0,IF('Indicator Data'!BJ167&lt;C$4,10,(C$3-'Indicator Data'!BJ167)/(C$3-C$4)*10)),1))</f>
        <v>3.6</v>
      </c>
      <c r="D167" s="183">
        <f t="shared" si="27"/>
        <v>3.6</v>
      </c>
      <c r="E167" s="182">
        <f>IF('Indicator Data'!BL167="No data","x",ROUND(IF('Indicator Data'!BL167&gt;E$3,0,IF('Indicator Data'!BL167&lt;E$4,10,(E$3-'Indicator Data'!BL167)/(E$3-E$4)*10)),1))</f>
        <v>6.2</v>
      </c>
      <c r="F167" s="182">
        <f>IF('Indicator Data'!BK167="No data","x",ROUND(IF('Indicator Data'!BK167&gt;F$3,0,IF('Indicator Data'!BK167&lt;F$4,10,(F$3-'Indicator Data'!BK167)/(F$3-F$4)*10)),1))</f>
        <v>5.2</v>
      </c>
      <c r="G167" s="183">
        <f t="shared" si="28"/>
        <v>5.7</v>
      </c>
      <c r="H167" s="184">
        <f t="shared" si="29"/>
        <v>4.7</v>
      </c>
      <c r="I167" s="182">
        <f>IF('Indicator Data'!BN167="No data","x",ROUND(IF('Indicator Data'!BN167^2&gt;I$3,0,IF('Indicator Data'!BN167^2&lt;I$4,10,(I$3-'Indicator Data'!BN167^2)/(I$3-I$4)*10)),1))</f>
        <v>1.7</v>
      </c>
      <c r="J167" s="182">
        <f>IF(OR('Indicator Data'!BM167=0,'Indicator Data'!BM167="No data"),"x",ROUND(IF('Indicator Data'!BM167&gt;J$3,0,IF('Indicator Data'!BM167&lt;J$4,10,(J$3-'Indicator Data'!BM167)/(J$3-J$4)*10)),1))</f>
        <v>0</v>
      </c>
      <c r="K167" s="182">
        <f>IF('Indicator Data'!BO167="No data","x",ROUND(IF('Indicator Data'!BO167&gt;K$3,0,IF('Indicator Data'!BO167&lt;K$4,10,(K$3-'Indicator Data'!BO167)/(K$3-K$4)*10)),1))</f>
        <v>6.6</v>
      </c>
      <c r="L167" s="182">
        <f>IF('Indicator Data'!BP167="No data","x",ROUND(IF('Indicator Data'!BP167&gt;L$3,0,IF('Indicator Data'!BP167&lt;L$4,10,(L$3-'Indicator Data'!BP167)/(L$3-L$4)*10)),1))</f>
        <v>2.9</v>
      </c>
      <c r="M167" s="183">
        <f t="shared" si="30"/>
        <v>2.8</v>
      </c>
      <c r="N167" s="186">
        <f>IF('Indicator Data'!BQ167="No data","x",'Indicator Data'!BQ167/'Indicator Data'!CC167*100)</f>
        <v>41.460692074629243</v>
      </c>
      <c r="O167" s="182">
        <f t="shared" si="33"/>
        <v>5.9</v>
      </c>
      <c r="P167" s="182">
        <f>IF('Indicator Data'!BR167="No data","x",ROUND(IF('Indicator Data'!BR167&gt;P$3,0,IF('Indicator Data'!BR167&lt;P$4,10,(P$3-'Indicator Data'!BR167)/(P$3-P$4)*10)),1))</f>
        <v>0.5</v>
      </c>
      <c r="Q167" s="182">
        <f>IF('Indicator Data'!BS167="No data","x",ROUND(IF('Indicator Data'!BS167&gt;Q$3,0,IF('Indicator Data'!BS167&lt;Q$4,10,(Q$3-'Indicator Data'!BS167)/(Q$3-Q$4)*10)),1))</f>
        <v>2.1</v>
      </c>
      <c r="R167" s="183">
        <f t="shared" si="31"/>
        <v>2.8</v>
      </c>
      <c r="S167" s="182">
        <f>IF('Indicator Data'!BT167="No data","x",ROUND(IF('Indicator Data'!BT167&gt;S$3,0,IF('Indicator Data'!BT167&lt;S$4,10,(S$3-'Indicator Data'!BT167)/(S$3-S$4)*10)),1))</f>
        <v>7.6</v>
      </c>
      <c r="T167" s="187">
        <f>IF('Indicator Data'!BU167="No data","x",ROUND(IF('Indicator Data'!BU167&gt;T$3,0,IF('Indicator Data'!BU167&lt;T$4,10,(T$3-'Indicator Data'!BU167)/(T$3-T$4)*10)),1))</f>
        <v>0</v>
      </c>
      <c r="U167" s="187">
        <f>IF('Indicator Data'!BV167="No data","x",ROUND(IF('Indicator Data'!BV167&gt;U$3,0,IF('Indicator Data'!BV167&lt;U$4,10,(U$3-'Indicator Data'!BV167)/(U$3-U$4)*10)),1))</f>
        <v>0</v>
      </c>
      <c r="V167" s="187" t="str">
        <f>IF('Indicator Data'!BW167="No data","x",ROUND(IF('Indicator Data'!BW167&gt;V$3,0,IF('Indicator Data'!BW167&lt;V$4,10,(V$3-'Indicator Data'!BW167)/(V$3-V$4)*10)),1))</f>
        <v>x</v>
      </c>
      <c r="W167" s="182">
        <f t="shared" si="32"/>
        <v>0</v>
      </c>
      <c r="X167" s="182">
        <f>IF('Indicator Data'!BX167="No data","x",ROUND(IF('Indicator Data'!BX167&gt;X$3,0,IF('Indicator Data'!BX167&lt;X$4,10,(X$3-'Indicator Data'!BX167)/(X$3-X$4)*10)),1))</f>
        <v>8.4</v>
      </c>
      <c r="Y167" s="182">
        <f>IF('Indicator Data'!BY167="No data","x",ROUND(IF('Indicator Data'!BY167&gt;Y$3,10,IF('Indicator Data'!BY167&lt;Y$4,0,10-(Y$3-'Indicator Data'!BY167)/(Y$3-Y$4)*10)),1))</f>
        <v>0.4</v>
      </c>
      <c r="Z167" s="183">
        <f t="shared" si="34"/>
        <v>4.0999999999999996</v>
      </c>
      <c r="AA167" s="184">
        <f t="shared" si="35"/>
        <v>3.2</v>
      </c>
      <c r="AB167" s="57"/>
    </row>
    <row r="168" spans="1:28" s="2" customFormat="1">
      <c r="A168" s="110" t="str">
        <f>'Indicator Data'!A168</f>
        <v>Sudan</v>
      </c>
      <c r="B168" s="185" t="str">
        <f>'Indicator Data'!B168</f>
        <v>SDN</v>
      </c>
      <c r="C168" s="182">
        <f>IF('Indicator Data'!BJ168="No data","x",ROUND(IF('Indicator Data'!BJ168&gt;C$3,0,IF('Indicator Data'!BJ168&lt;C$4,10,(C$3-'Indicator Data'!BJ168)/(C$3-C$4)*10)),1))</f>
        <v>4.9000000000000004</v>
      </c>
      <c r="D168" s="183">
        <f t="shared" si="27"/>
        <v>4.9000000000000004</v>
      </c>
      <c r="E168" s="182">
        <f>IF('Indicator Data'!BL168="No data","x",ROUND(IF('Indicator Data'!BL168&gt;E$3,0,IF('Indicator Data'!BL168&lt;E$4,10,(E$3-'Indicator Data'!BL168)/(E$3-E$4)*10)),1))</f>
        <v>8.4</v>
      </c>
      <c r="F168" s="182">
        <f>IF('Indicator Data'!BK168="No data","x",ROUND(IF('Indicator Data'!BK168&gt;F$3,0,IF('Indicator Data'!BK168&lt;F$4,10,(F$3-'Indicator Data'!BK168)/(F$3-F$4)*10)),1))</f>
        <v>8.1999999999999993</v>
      </c>
      <c r="G168" s="183">
        <f t="shared" si="28"/>
        <v>8.3000000000000007</v>
      </c>
      <c r="H168" s="184">
        <f t="shared" si="29"/>
        <v>6.6</v>
      </c>
      <c r="I168" s="182">
        <f>IF('Indicator Data'!BN168="No data","x",ROUND(IF('Indicator Data'!BN168^2&gt;I$3,0,IF('Indicator Data'!BN168^2&lt;I$4,10,(I$3-'Indicator Data'!BN168^2)/(I$3-I$4)*10)),1))</f>
        <v>6.9</v>
      </c>
      <c r="J168" s="182">
        <f>IF(OR('Indicator Data'!BM168=0,'Indicator Data'!BM168="No data"),"x",ROUND(IF('Indicator Data'!BM168&gt;J$3,0,IF('Indicator Data'!BM168&lt;J$4,10,(J$3-'Indicator Data'!BM168)/(J$3-J$4)*10)),1))</f>
        <v>4.5999999999999996</v>
      </c>
      <c r="K168" s="182">
        <f>IF('Indicator Data'!BO168="No data","x",ROUND(IF('Indicator Data'!BO168&gt;K$3,0,IF('Indicator Data'!BO168&lt;K$4,10,(K$3-'Indicator Data'!BO168)/(K$3-K$4)*10)),1))</f>
        <v>6.9</v>
      </c>
      <c r="L168" s="182">
        <f>IF('Indicator Data'!BP168="No data","x",ROUND(IF('Indicator Data'!BP168&gt;L$3,0,IF('Indicator Data'!BP168&lt;L$4,10,(L$3-'Indicator Data'!BP168)/(L$3-L$4)*10)),1))</f>
        <v>6.3</v>
      </c>
      <c r="M168" s="183">
        <f t="shared" si="30"/>
        <v>6.2</v>
      </c>
      <c r="N168" s="186">
        <f>IF('Indicator Data'!BQ168="No data","x",'Indicator Data'!BQ168/'Indicator Data'!CC168*100)</f>
        <v>2.1043771043771047</v>
      </c>
      <c r="O168" s="182">
        <f t="shared" si="33"/>
        <v>9.9</v>
      </c>
      <c r="P168" s="182">
        <f>IF('Indicator Data'!BR168="No data","x",ROUND(IF('Indicator Data'!BR168&gt;P$3,0,IF('Indicator Data'!BR168&lt;P$4,10,(P$3-'Indicator Data'!BR168)/(P$3-P$4)*10)),1))</f>
        <v>7</v>
      </c>
      <c r="Q168" s="182">
        <f>IF('Indicator Data'!BS168="No data","x",ROUND(IF('Indicator Data'!BS168&gt;Q$3,0,IF('Indicator Data'!BS168&lt;Q$4,10,(Q$3-'Indicator Data'!BS168)/(Q$3-Q$4)*10)),1))</f>
        <v>7.9</v>
      </c>
      <c r="R168" s="183">
        <f t="shared" si="31"/>
        <v>8.3000000000000007</v>
      </c>
      <c r="S168" s="182">
        <f>IF('Indicator Data'!BT168="No data","x",ROUND(IF('Indicator Data'!BT168&gt;S$3,0,IF('Indicator Data'!BT168&lt;S$4,10,(S$3-'Indicator Data'!BT168)/(S$3-S$4)*10)),1))</f>
        <v>9</v>
      </c>
      <c r="T168" s="187">
        <f>IF('Indicator Data'!BU168="No data","x",ROUND(IF('Indicator Data'!BU168&gt;T$3,0,IF('Indicator Data'!BU168&lt;T$4,10,(T$3-'Indicator Data'!BU168)/(T$3-T$4)*10)),1))</f>
        <v>1</v>
      </c>
      <c r="U168" s="187">
        <f>IF('Indicator Data'!BV168="No data","x",ROUND(IF('Indicator Data'!BV168&gt;U$3,0,IF('Indicator Data'!BV168&lt;U$4,10,(U$3-'Indicator Data'!BV168)/(U$3-U$4)*10)),1))</f>
        <v>4.2</v>
      </c>
      <c r="V168" s="187">
        <f>IF('Indicator Data'!BW168="No data","x",ROUND(IF('Indicator Data'!BW168&gt;V$3,0,IF('Indicator Data'!BW168&lt;V$4,10,(V$3-'Indicator Data'!BW168)/(V$3-V$4)*10)),1))</f>
        <v>1</v>
      </c>
      <c r="W168" s="182">
        <f t="shared" si="32"/>
        <v>2.0666666666666669</v>
      </c>
      <c r="X168" s="182">
        <f>IF('Indicator Data'!BX168="No data","x",ROUND(IF('Indicator Data'!BX168&gt;X$3,0,IF('Indicator Data'!BX168&lt;X$4,10,(X$3-'Indicator Data'!BX168)/(X$3-X$4)*10)),1))</f>
        <v>9.1999999999999993</v>
      </c>
      <c r="Y168" s="182">
        <f>IF('Indicator Data'!BY168="No data","x",ROUND(IF('Indicator Data'!BY168&gt;Y$3,10,IF('Indicator Data'!BY168&lt;Y$4,0,10-(Y$3-'Indicator Data'!BY168)/(Y$3-Y$4)*10)),1))</f>
        <v>3.3</v>
      </c>
      <c r="Z168" s="183">
        <f t="shared" si="34"/>
        <v>5.9</v>
      </c>
      <c r="AA168" s="184">
        <f t="shared" si="35"/>
        <v>6.8</v>
      </c>
      <c r="AB168" s="57"/>
    </row>
    <row r="169" spans="1:28" s="2" customFormat="1">
      <c r="A169" s="110" t="str">
        <f>'Indicator Data'!A169</f>
        <v>Suriname</v>
      </c>
      <c r="B169" s="185" t="str">
        <f>'Indicator Data'!B169</f>
        <v>SUR</v>
      </c>
      <c r="C169" s="182" t="str">
        <f>IF('Indicator Data'!BJ169="No data","x",ROUND(IF('Indicator Data'!BJ169&gt;C$3,0,IF('Indicator Data'!BJ169&lt;C$4,10,(C$3-'Indicator Data'!BJ169)/(C$3-C$4)*10)),1))</f>
        <v>x</v>
      </c>
      <c r="D169" s="183" t="str">
        <f t="shared" si="27"/>
        <v>x</v>
      </c>
      <c r="E169" s="182">
        <f>IF('Indicator Data'!BL169="No data","x",ROUND(IF('Indicator Data'!BL169&gt;E$3,0,IF('Indicator Data'!BL169&lt;E$4,10,(E$3-'Indicator Data'!BL169)/(E$3-E$4)*10)),1))</f>
        <v>6.2</v>
      </c>
      <c r="F169" s="182">
        <f>IF('Indicator Data'!BK169="No data","x",ROUND(IF('Indicator Data'!BK169&gt;F$3,0,IF('Indicator Data'!BK169&lt;F$4,10,(F$3-'Indicator Data'!BK169)/(F$3-F$4)*10)),1))</f>
        <v>6.2</v>
      </c>
      <c r="G169" s="183">
        <f t="shared" si="28"/>
        <v>6.2</v>
      </c>
      <c r="H169" s="184">
        <f t="shared" si="29"/>
        <v>6.2</v>
      </c>
      <c r="I169" s="182">
        <f>IF('Indicator Data'!BN169="No data","x",ROUND(IF('Indicator Data'!BN169^2&gt;I$3,0,IF('Indicator Data'!BN169^2&lt;I$4,10,(I$3-'Indicator Data'!BN169^2)/(I$3-I$4)*10)),1))</f>
        <v>1.2</v>
      </c>
      <c r="J169" s="182">
        <f>IF(OR('Indicator Data'!BM169=0,'Indicator Data'!BM169="No data"),"x",ROUND(IF('Indicator Data'!BM169&gt;J$3,0,IF('Indicator Data'!BM169&lt;J$4,10,(J$3-'Indicator Data'!BM169)/(J$3-J$4)*10)),1))</f>
        <v>0.2</v>
      </c>
      <c r="K169" s="182">
        <f>IF('Indicator Data'!BO169="No data","x",ROUND(IF('Indicator Data'!BO169&gt;K$3,0,IF('Indicator Data'!BO169&lt;K$4,10,(K$3-'Indicator Data'!BO169)/(K$3-K$4)*10)),1))</f>
        <v>5.0999999999999996</v>
      </c>
      <c r="L169" s="182">
        <f>IF('Indicator Data'!BP169="No data","x",ROUND(IF('Indicator Data'!BP169&gt;L$3,0,IF('Indicator Data'!BP169&lt;L$4,10,(L$3-'Indicator Data'!BP169)/(L$3-L$4)*10)),1))</f>
        <v>3.1</v>
      </c>
      <c r="M169" s="183">
        <f t="shared" si="30"/>
        <v>2.4</v>
      </c>
      <c r="N169" s="186">
        <f>IF('Indicator Data'!BQ169="No data","x",'Indicator Data'!BQ169/'Indicator Data'!CC169*100)</f>
        <v>4.3589743589743586</v>
      </c>
      <c r="O169" s="182">
        <f t="shared" si="33"/>
        <v>9.6999999999999993</v>
      </c>
      <c r="P169" s="182">
        <f>IF('Indicator Data'!BR169="No data","x",ROUND(IF('Indicator Data'!BR169&gt;P$3,0,IF('Indicator Data'!BR169&lt;P$4,10,(P$3-'Indicator Data'!BR169)/(P$3-P$4)*10)),1))</f>
        <v>1.7</v>
      </c>
      <c r="Q169" s="182">
        <f>IF('Indicator Data'!BS169="No data","x",ROUND(IF('Indicator Data'!BS169&gt;Q$3,0,IF('Indicator Data'!BS169&lt;Q$4,10,(Q$3-'Indicator Data'!BS169)/(Q$3-Q$4)*10)),1))</f>
        <v>0.9</v>
      </c>
      <c r="R169" s="183">
        <f t="shared" si="31"/>
        <v>4.0999999999999996</v>
      </c>
      <c r="S169" s="182">
        <f>IF('Indicator Data'!BT169="No data","x",ROUND(IF('Indicator Data'!BT169&gt;S$3,0,IF('Indicator Data'!BT169&lt;S$4,10,(S$3-'Indicator Data'!BT169)/(S$3-S$4)*10)),1))</f>
        <v>6.9</v>
      </c>
      <c r="T169" s="187">
        <f>IF('Indicator Data'!BU169="No data","x",ROUND(IF('Indicator Data'!BU169&gt;T$3,0,IF('Indicator Data'!BU169&lt;T$4,10,(T$3-'Indicator Data'!BU169)/(T$3-T$4)*10)),1))</f>
        <v>3.7</v>
      </c>
      <c r="U169" s="187">
        <f>IF('Indicator Data'!BV169="No data","x",ROUND(IF('Indicator Data'!BV169&gt;U$3,0,IF('Indicator Data'!BV169&lt;U$4,10,(U$3-'Indicator Data'!BV169)/(U$3-U$4)*10)),1))</f>
        <v>6.9</v>
      </c>
      <c r="V169" s="187" t="str">
        <f>IF('Indicator Data'!BW169="No data","x",ROUND(IF('Indicator Data'!BW169&gt;V$3,0,IF('Indicator Data'!BW169&lt;V$4,10,(V$3-'Indicator Data'!BW169)/(V$3-V$4)*10)),1))</f>
        <v>x</v>
      </c>
      <c r="W169" s="182">
        <f t="shared" si="32"/>
        <v>5.3000000000000007</v>
      </c>
      <c r="X169" s="182">
        <f>IF('Indicator Data'!BX169="No data","x",ROUND(IF('Indicator Data'!BX169&gt;X$3,0,IF('Indicator Data'!BX169&lt;X$4,10,(X$3-'Indicator Data'!BX169)/(X$3-X$4)*10)),1))</f>
        <v>6.2</v>
      </c>
      <c r="Y169" s="182">
        <f>IF('Indicator Data'!BY169="No data","x",ROUND(IF('Indicator Data'!BY169&gt;Y$3,10,IF('Indicator Data'!BY169&lt;Y$4,0,10-(Y$3-'Indicator Data'!BY169)/(Y$3-Y$4)*10)),1))</f>
        <v>1.3</v>
      </c>
      <c r="Z169" s="183">
        <f t="shared" si="34"/>
        <v>4.9000000000000004</v>
      </c>
      <c r="AA169" s="184">
        <f t="shared" si="35"/>
        <v>3.8</v>
      </c>
      <c r="AB169" s="57"/>
    </row>
    <row r="170" spans="1:28" s="2" customFormat="1">
      <c r="A170" s="110" t="str">
        <f>'Indicator Data'!A170</f>
        <v>Sweden</v>
      </c>
      <c r="B170" s="185" t="str">
        <f>'Indicator Data'!B170</f>
        <v>SWE</v>
      </c>
      <c r="C170" s="182">
        <f>IF('Indicator Data'!BJ170="No data","x",ROUND(IF('Indicator Data'!BJ170&gt;C$3,0,IF('Indicator Data'!BJ170&lt;C$4,10,(C$3-'Indicator Data'!BJ170)/(C$3-C$4)*10)),1))</f>
        <v>2.5</v>
      </c>
      <c r="D170" s="183">
        <f t="shared" si="27"/>
        <v>2.5</v>
      </c>
      <c r="E170" s="182">
        <f>IF('Indicator Data'!BL170="No data","x",ROUND(IF('Indicator Data'!BL170&gt;E$3,0,IF('Indicator Data'!BL170&lt;E$4,10,(E$3-'Indicator Data'!BL170)/(E$3-E$4)*10)),1))</f>
        <v>1.5</v>
      </c>
      <c r="F170" s="182">
        <f>IF('Indicator Data'!BK170="No data","x",ROUND(IF('Indicator Data'!BK170&gt;F$3,0,IF('Indicator Data'!BK170&lt;F$4,10,(F$3-'Indicator Data'!BK170)/(F$3-F$4)*10)),1))</f>
        <v>1.3</v>
      </c>
      <c r="G170" s="183">
        <f t="shared" si="28"/>
        <v>1.4</v>
      </c>
      <c r="H170" s="184">
        <f t="shared" si="29"/>
        <v>2</v>
      </c>
      <c r="I170" s="182" t="str">
        <f>IF('Indicator Data'!BN170="No data","x",ROUND(IF('Indicator Data'!BN170^2&gt;I$3,0,IF('Indicator Data'!BN170^2&lt;I$4,10,(I$3-'Indicator Data'!BN170^2)/(I$3-I$4)*10)),1))</f>
        <v>x</v>
      </c>
      <c r="J170" s="182">
        <f>IF(OR('Indicator Data'!BM170=0,'Indicator Data'!BM170="No data"),"x",ROUND(IF('Indicator Data'!BM170&gt;J$3,0,IF('Indicator Data'!BM170&lt;J$4,10,(J$3-'Indicator Data'!BM170)/(J$3-J$4)*10)),1))</f>
        <v>0</v>
      </c>
      <c r="K170" s="182">
        <f>IF('Indicator Data'!BO170="No data","x",ROUND(IF('Indicator Data'!BO170&gt;K$3,0,IF('Indicator Data'!BO170&lt;K$4,10,(K$3-'Indicator Data'!BO170)/(K$3-K$4)*10)),1))</f>
        <v>0.6</v>
      </c>
      <c r="L170" s="182">
        <f>IF('Indicator Data'!BP170="No data","x",ROUND(IF('Indicator Data'!BP170&gt;L$3,0,IF('Indicator Data'!BP170&lt;L$4,10,(L$3-'Indicator Data'!BP170)/(L$3-L$4)*10)),1))</f>
        <v>3.7</v>
      </c>
      <c r="M170" s="183">
        <f t="shared" si="30"/>
        <v>1.4</v>
      </c>
      <c r="N170" s="186">
        <f>IF('Indicator Data'!BQ170="No data","x",'Indicator Data'!BQ170/'Indicator Data'!CC170*100)</f>
        <v>73.110103816347419</v>
      </c>
      <c r="O170" s="182">
        <f t="shared" si="33"/>
        <v>2.7</v>
      </c>
      <c r="P170" s="182">
        <f>IF('Indicator Data'!BR170="No data","x",ROUND(IF('Indicator Data'!BR170&gt;P$3,0,IF('Indicator Data'!BR170&lt;P$4,10,(P$3-'Indicator Data'!BR170)/(P$3-P$4)*10)),1))</f>
        <v>0.1</v>
      </c>
      <c r="Q170" s="182">
        <f>IF('Indicator Data'!BS170="No data","x",ROUND(IF('Indicator Data'!BS170&gt;Q$3,0,IF('Indicator Data'!BS170&lt;Q$4,10,(Q$3-'Indicator Data'!BS170)/(Q$3-Q$4)*10)),1))</f>
        <v>0</v>
      </c>
      <c r="R170" s="183">
        <f t="shared" si="31"/>
        <v>0.9</v>
      </c>
      <c r="S170" s="182">
        <f>IF('Indicator Data'!BT170="No data","x",ROUND(IF('Indicator Data'!BT170&gt;S$3,0,IF('Indicator Data'!BT170&lt;S$4,10,(S$3-'Indicator Data'!BT170)/(S$3-S$4)*10)),1))</f>
        <v>0</v>
      </c>
      <c r="T170" s="187">
        <f>IF('Indicator Data'!BU170="No data","x",ROUND(IF('Indicator Data'!BU170&gt;T$3,0,IF('Indicator Data'!BU170&lt;T$4,10,(T$3-'Indicator Data'!BU170)/(T$3-T$4)*10)),1))</f>
        <v>0.2</v>
      </c>
      <c r="U170" s="187">
        <f>IF('Indicator Data'!BV170="No data","x",ROUND(IF('Indicator Data'!BV170&gt;U$3,0,IF('Indicator Data'!BV170&lt;U$4,10,(U$3-'Indicator Data'!BV170)/(U$3-U$4)*10)),1))</f>
        <v>0.7</v>
      </c>
      <c r="V170" s="187">
        <f>IF('Indicator Data'!BW170="No data","x",ROUND(IF('Indicator Data'!BW170&gt;V$3,0,IF('Indicator Data'!BW170&lt;V$4,10,(V$3-'Indicator Data'!BW170)/(V$3-V$4)*10)),1))</f>
        <v>0.3</v>
      </c>
      <c r="W170" s="182">
        <f t="shared" si="32"/>
        <v>0.39999999999999997</v>
      </c>
      <c r="X170" s="182">
        <f>IF('Indicator Data'!BX170="No data","x",ROUND(IF('Indicator Data'!BX170&gt;X$3,0,IF('Indicator Data'!BX170&lt;X$4,10,(X$3-'Indicator Data'!BX170)/(X$3-X$4)*10)),1))</f>
        <v>0</v>
      </c>
      <c r="Y170" s="182">
        <f>IF('Indicator Data'!BY170="No data","x",ROUND(IF('Indicator Data'!BY170&gt;Y$3,10,IF('Indicator Data'!BY170&lt;Y$4,0,10-(Y$3-'Indicator Data'!BY170)/(Y$3-Y$4)*10)),1))</f>
        <v>0</v>
      </c>
      <c r="Z170" s="183">
        <f t="shared" si="34"/>
        <v>0.1</v>
      </c>
      <c r="AA170" s="184">
        <f t="shared" si="35"/>
        <v>0.8</v>
      </c>
      <c r="AB170" s="57"/>
    </row>
    <row r="171" spans="1:28" s="2" customFormat="1">
      <c r="A171" s="110" t="str">
        <f>'Indicator Data'!A171</f>
        <v>Switzerland</v>
      </c>
      <c r="B171" s="185" t="str">
        <f>'Indicator Data'!B171</f>
        <v>CHE</v>
      </c>
      <c r="C171" s="182">
        <f>IF('Indicator Data'!BJ171="No data","x",ROUND(IF('Indicator Data'!BJ171&gt;C$3,0,IF('Indicator Data'!BJ171&lt;C$4,10,(C$3-'Indicator Data'!BJ171)/(C$3-C$4)*10)),1))</f>
        <v>0.9</v>
      </c>
      <c r="D171" s="183">
        <f t="shared" si="27"/>
        <v>0.9</v>
      </c>
      <c r="E171" s="182">
        <f>IF('Indicator Data'!BL171="No data","x",ROUND(IF('Indicator Data'!BL171&gt;E$3,0,IF('Indicator Data'!BL171&lt;E$4,10,(E$3-'Indicator Data'!BL171)/(E$3-E$4)*10)),1))</f>
        <v>1.5</v>
      </c>
      <c r="F171" s="182">
        <f>IF('Indicator Data'!BK171="No data","x",ROUND(IF('Indicator Data'!BK171&gt;F$3,0,IF('Indicator Data'!BK171&lt;F$4,10,(F$3-'Indicator Data'!BK171)/(F$3-F$4)*10)),1))</f>
        <v>1.1000000000000001</v>
      </c>
      <c r="G171" s="183">
        <f t="shared" si="28"/>
        <v>1.3</v>
      </c>
      <c r="H171" s="184">
        <f t="shared" si="29"/>
        <v>1.1000000000000001</v>
      </c>
      <c r="I171" s="182" t="str">
        <f>IF('Indicator Data'!BN171="No data","x",ROUND(IF('Indicator Data'!BN171^2&gt;I$3,0,IF('Indicator Data'!BN171^2&lt;I$4,10,(I$3-'Indicator Data'!BN171^2)/(I$3-I$4)*10)),1))</f>
        <v>x</v>
      </c>
      <c r="J171" s="182">
        <f>IF(OR('Indicator Data'!BM171=0,'Indicator Data'!BM171="No data"),"x",ROUND(IF('Indicator Data'!BM171&gt;J$3,0,IF('Indicator Data'!BM171&lt;J$4,10,(J$3-'Indicator Data'!BM171)/(J$3-J$4)*10)),1))</f>
        <v>0</v>
      </c>
      <c r="K171" s="182">
        <f>IF('Indicator Data'!BO171="No data","x",ROUND(IF('Indicator Data'!BO171&gt;K$3,0,IF('Indicator Data'!BO171&lt;K$4,10,(K$3-'Indicator Data'!BO171)/(K$3-K$4)*10)),1))</f>
        <v>0.7</v>
      </c>
      <c r="L171" s="182">
        <f>IF('Indicator Data'!BP171="No data","x",ROUND(IF('Indicator Data'!BP171&gt;L$3,0,IF('Indicator Data'!BP171&lt;L$4,10,(L$3-'Indicator Data'!BP171)/(L$3-L$4)*10)),1))</f>
        <v>3.8</v>
      </c>
      <c r="M171" s="183">
        <f t="shared" si="30"/>
        <v>1.5</v>
      </c>
      <c r="N171" s="186">
        <f>IF('Indicator Data'!BQ171="No data","x",'Indicator Data'!BQ171/'Indicator Data'!CC171*100)</f>
        <v>400</v>
      </c>
      <c r="O171" s="182">
        <f t="shared" si="33"/>
        <v>0</v>
      </c>
      <c r="P171" s="182">
        <f>IF('Indicator Data'!BR171="No data","x",ROUND(IF('Indicator Data'!BR171&gt;P$3,0,IF('Indicator Data'!BR171&lt;P$4,10,(P$3-'Indicator Data'!BR171)/(P$3-P$4)*10)),1))</f>
        <v>0</v>
      </c>
      <c r="Q171" s="182">
        <f>IF('Indicator Data'!BS171="No data","x",ROUND(IF('Indicator Data'!BS171&gt;Q$3,0,IF('Indicator Data'!BS171&lt;Q$4,10,(Q$3-'Indicator Data'!BS171)/(Q$3-Q$4)*10)),1))</f>
        <v>0</v>
      </c>
      <c r="R171" s="183">
        <f t="shared" si="31"/>
        <v>0</v>
      </c>
      <c r="S171" s="182">
        <f>IF('Indicator Data'!BT171="No data","x",ROUND(IF('Indicator Data'!BT171&gt;S$3,0,IF('Indicator Data'!BT171&lt;S$4,10,(S$3-'Indicator Data'!BT171)/(S$3-S$4)*10)),1))</f>
        <v>0</v>
      </c>
      <c r="T171" s="187">
        <f>IF('Indicator Data'!BU171="No data","x",ROUND(IF('Indicator Data'!BU171&gt;T$3,0,IF('Indicator Data'!BU171&lt;T$4,10,(T$3-'Indicator Data'!BU171)/(T$3-T$4)*10)),1))</f>
        <v>0.5</v>
      </c>
      <c r="U171" s="187">
        <f>IF('Indicator Data'!BV171="No data","x",ROUND(IF('Indicator Data'!BV171&gt;U$3,0,IF('Indicator Data'!BV171&lt;U$4,10,(U$3-'Indicator Data'!BV171)/(U$3-U$4)*10)),1))</f>
        <v>1.5</v>
      </c>
      <c r="V171" s="187">
        <f>IF('Indicator Data'!BW171="No data","x",ROUND(IF('Indicator Data'!BW171&gt;V$3,0,IF('Indicator Data'!BW171&lt;V$4,10,(V$3-'Indicator Data'!BW171)/(V$3-V$4)*10)),1))</f>
        <v>2.5</v>
      </c>
      <c r="W171" s="182">
        <f t="shared" si="32"/>
        <v>1.5</v>
      </c>
      <c r="X171" s="182">
        <f>IF('Indicator Data'!BX171="No data","x",ROUND(IF('Indicator Data'!BX171&gt;X$3,0,IF('Indicator Data'!BX171&lt;X$4,10,(X$3-'Indicator Data'!BX171)/(X$3-X$4)*10)),1))</f>
        <v>0</v>
      </c>
      <c r="Y171" s="182">
        <f>IF('Indicator Data'!BY171="No data","x",ROUND(IF('Indicator Data'!BY171&gt;Y$3,10,IF('Indicator Data'!BY171&lt;Y$4,0,10-(Y$3-'Indicator Data'!BY171)/(Y$3-Y$4)*10)),1))</f>
        <v>0.1</v>
      </c>
      <c r="Z171" s="183">
        <f t="shared" si="34"/>
        <v>0.4</v>
      </c>
      <c r="AA171" s="184">
        <f t="shared" si="35"/>
        <v>0.6</v>
      </c>
      <c r="AB171" s="57"/>
    </row>
    <row r="172" spans="1:28" s="2" customFormat="1">
      <c r="A172" s="110" t="str">
        <f>'Indicator Data'!A172</f>
        <v>Syria</v>
      </c>
      <c r="B172" s="185" t="str">
        <f>'Indicator Data'!B172</f>
        <v>SYR</v>
      </c>
      <c r="C172" s="182">
        <f>IF('Indicator Data'!BJ172="No data","x",ROUND(IF('Indicator Data'!BJ172&gt;C$3,0,IF('Indicator Data'!BJ172&lt;C$4,10,(C$3-'Indicator Data'!BJ172)/(C$3-C$4)*10)),1))</f>
        <v>4.5999999999999996</v>
      </c>
      <c r="D172" s="183">
        <f t="shared" si="27"/>
        <v>4.5999999999999996</v>
      </c>
      <c r="E172" s="182">
        <f>IF('Indicator Data'!BL172="No data","x",ROUND(IF('Indicator Data'!BL172&gt;E$3,0,IF('Indicator Data'!BL172&lt;E$4,10,(E$3-'Indicator Data'!BL172)/(E$3-E$4)*10)),1))</f>
        <v>8.6</v>
      </c>
      <c r="F172" s="182">
        <f>IF('Indicator Data'!BK172="No data","x",ROUND(IF('Indicator Data'!BK172&gt;F$3,0,IF('Indicator Data'!BK172&lt;F$4,10,(F$3-'Indicator Data'!BK172)/(F$3-F$4)*10)),1))</f>
        <v>8.4</v>
      </c>
      <c r="G172" s="183">
        <f t="shared" si="28"/>
        <v>8.5</v>
      </c>
      <c r="H172" s="184">
        <f t="shared" si="29"/>
        <v>6.6</v>
      </c>
      <c r="I172" s="182" t="str">
        <f>IF('Indicator Data'!BN172="No data","x",ROUND(IF('Indicator Data'!BN172^2&gt;I$3,0,IF('Indicator Data'!BN172^2&lt;I$4,10,(I$3-'Indicator Data'!BN172^2)/(I$3-I$4)*10)),1))</f>
        <v>x</v>
      </c>
      <c r="J172" s="182">
        <f>IF(OR('Indicator Data'!BM172=0,'Indicator Data'!BM172="No data"),"x",ROUND(IF('Indicator Data'!BM172&gt;J$3,0,IF('Indicator Data'!BM172&lt;J$4,10,(J$3-'Indicator Data'!BM172)/(J$3-J$4)*10)),1))</f>
        <v>1.1000000000000001</v>
      </c>
      <c r="K172" s="182">
        <f>IF('Indicator Data'!BO172="No data","x",ROUND(IF('Indicator Data'!BO172&gt;K$3,0,IF('Indicator Data'!BO172&lt;K$4,10,(K$3-'Indicator Data'!BO172)/(K$3-K$4)*10)),1))</f>
        <v>6.6</v>
      </c>
      <c r="L172" s="182">
        <f>IF('Indicator Data'!BP172="No data","x",ROUND(IF('Indicator Data'!BP172&gt;L$3,0,IF('Indicator Data'!BP172&lt;L$4,10,(L$3-'Indicator Data'!BP172)/(L$3-L$4)*10)),1))</f>
        <v>4.4000000000000004</v>
      </c>
      <c r="M172" s="183">
        <f t="shared" si="30"/>
        <v>4</v>
      </c>
      <c r="N172" s="186">
        <f>IF('Indicator Data'!BQ172="No data","x",'Indicator Data'!BQ172/'Indicator Data'!CC172*100)</f>
        <v>35.397266241899473</v>
      </c>
      <c r="O172" s="182">
        <f t="shared" si="33"/>
        <v>6.5</v>
      </c>
      <c r="P172" s="182">
        <f>IF('Indicator Data'!BR172="No data","x",ROUND(IF('Indicator Data'!BR172&gt;P$3,0,IF('Indicator Data'!BR172&lt;P$4,10,(P$3-'Indicator Data'!BR172)/(P$3-P$4)*10)),1))</f>
        <v>1</v>
      </c>
      <c r="Q172" s="182">
        <f>IF('Indicator Data'!BS172="No data","x",ROUND(IF('Indicator Data'!BS172&gt;Q$3,0,IF('Indicator Data'!BS172&lt;Q$4,10,(Q$3-'Indicator Data'!BS172)/(Q$3-Q$4)*10)),1))</f>
        <v>0.6</v>
      </c>
      <c r="R172" s="183">
        <f t="shared" si="31"/>
        <v>2.7</v>
      </c>
      <c r="S172" s="182">
        <f>IF('Indicator Data'!BT172="No data","x",ROUND(IF('Indicator Data'!BT172&gt;S$3,0,IF('Indicator Data'!BT172&lt;S$4,10,(S$3-'Indicator Data'!BT172)/(S$3-S$4)*10)),1))</f>
        <v>7</v>
      </c>
      <c r="T172" s="187">
        <f>IF('Indicator Data'!BU172="No data","x",ROUND(IF('Indicator Data'!BU172&gt;T$3,0,IF('Indicator Data'!BU172&lt;T$4,10,(T$3-'Indicator Data'!BU172)/(T$3-T$4)*10)),1))</f>
        <v>7.6</v>
      </c>
      <c r="U172" s="187">
        <f>IF('Indicator Data'!BV172="No data","x",ROUND(IF('Indicator Data'!BV172&gt;U$3,0,IF('Indicator Data'!BV172&lt;U$4,10,(U$3-'Indicator Data'!BV172)/(U$3-U$4)*10)),1))</f>
        <v>7.6</v>
      </c>
      <c r="V172" s="187" t="str">
        <f>IF('Indicator Data'!BW172="No data","x",ROUND(IF('Indicator Data'!BW172&gt;V$3,0,IF('Indicator Data'!BW172&lt;V$4,10,(V$3-'Indicator Data'!BW172)/(V$3-V$4)*10)),1))</f>
        <v>x</v>
      </c>
      <c r="W172" s="182">
        <f t="shared" si="32"/>
        <v>7.6</v>
      </c>
      <c r="X172" s="182" t="str">
        <f>IF('Indicator Data'!BX172="No data","x",ROUND(IF('Indicator Data'!BX172&gt;X$3,0,IF('Indicator Data'!BX172&lt;X$4,10,(X$3-'Indicator Data'!BX172)/(X$3-X$4)*10)),1))</f>
        <v>x</v>
      </c>
      <c r="Y172" s="182">
        <f>IF('Indicator Data'!BY172="No data","x",ROUND(IF('Indicator Data'!BY172&gt;Y$3,10,IF('Indicator Data'!BY172&lt;Y$4,0,10-(Y$3-'Indicator Data'!BY172)/(Y$3-Y$4)*10)),1))</f>
        <v>0.3</v>
      </c>
      <c r="Z172" s="183">
        <f t="shared" si="34"/>
        <v>5</v>
      </c>
      <c r="AA172" s="184">
        <f t="shared" si="35"/>
        <v>3.9</v>
      </c>
      <c r="AB172" s="57"/>
    </row>
    <row r="173" spans="1:28" s="2" customFormat="1">
      <c r="A173" s="110" t="str">
        <f>'Indicator Data'!A173</f>
        <v>Tajikistan</v>
      </c>
      <c r="B173" s="185" t="str">
        <f>'Indicator Data'!B173</f>
        <v>TJK</v>
      </c>
      <c r="C173" s="182">
        <f>IF('Indicator Data'!BJ173="No data","x",ROUND(IF('Indicator Data'!BJ173&gt;C$3,0,IF('Indicator Data'!BJ173&lt;C$4,10,(C$3-'Indicator Data'!BJ173)/(C$3-C$4)*10)),1))</f>
        <v>4.5999999999999996</v>
      </c>
      <c r="D173" s="183">
        <f t="shared" si="27"/>
        <v>4.5999999999999996</v>
      </c>
      <c r="E173" s="182">
        <f>IF('Indicator Data'!BL173="No data","x",ROUND(IF('Indicator Data'!BL173&gt;E$3,0,IF('Indicator Data'!BL173&lt;E$4,10,(E$3-'Indicator Data'!BL173)/(E$3-E$4)*10)),1))</f>
        <v>7.5</v>
      </c>
      <c r="F173" s="182">
        <f>IF('Indicator Data'!BK173="No data","x",ROUND(IF('Indicator Data'!BK173&gt;F$3,0,IF('Indicator Data'!BK173&lt;F$4,10,(F$3-'Indicator Data'!BK173)/(F$3-F$4)*10)),1))</f>
        <v>7.1</v>
      </c>
      <c r="G173" s="183">
        <f t="shared" si="28"/>
        <v>7.3</v>
      </c>
      <c r="H173" s="184">
        <f t="shared" si="29"/>
        <v>6</v>
      </c>
      <c r="I173" s="182">
        <f>IF('Indicator Data'!BN173="No data","x",ROUND(IF('Indicator Data'!BN173^2&gt;I$3,0,IF('Indicator Data'!BN173^2&lt;I$4,10,(I$3-'Indicator Data'!BN173^2)/(I$3-I$4)*10)),1))</f>
        <v>0</v>
      </c>
      <c r="J173" s="182">
        <f>IF(OR('Indicator Data'!BM173=0,'Indicator Data'!BM173="No data"),"x",ROUND(IF('Indicator Data'!BM173&gt;J$3,0,IF('Indicator Data'!BM173&lt;J$4,10,(J$3-'Indicator Data'!BM173)/(J$3-J$4)*10)),1))</f>
        <v>0</v>
      </c>
      <c r="K173" s="182">
        <f>IF('Indicator Data'!BO173="No data","x",ROUND(IF('Indicator Data'!BO173&gt;K$3,0,IF('Indicator Data'!BO173&lt;K$4,10,(K$3-'Indicator Data'!BO173)/(K$3-K$4)*10)),1))</f>
        <v>7.8</v>
      </c>
      <c r="L173" s="182">
        <f>IF('Indicator Data'!BP173="No data","x",ROUND(IF('Indicator Data'!BP173&gt;L$3,0,IF('Indicator Data'!BP173&lt;L$4,10,(L$3-'Indicator Data'!BP173)/(L$3-L$4)*10)),1))</f>
        <v>4.5</v>
      </c>
      <c r="M173" s="183">
        <f t="shared" si="30"/>
        <v>3.1</v>
      </c>
      <c r="N173" s="186">
        <f>IF('Indicator Data'!BQ173="No data","x",'Indicator Data'!BQ173/'Indicator Data'!CC173*100)</f>
        <v>10.002857959416977</v>
      </c>
      <c r="O173" s="182">
        <f t="shared" si="33"/>
        <v>9.1</v>
      </c>
      <c r="P173" s="182">
        <f>IF('Indicator Data'!BR173="No data","x",ROUND(IF('Indicator Data'!BR173&gt;P$3,0,IF('Indicator Data'!BR173&lt;P$4,10,(P$3-'Indicator Data'!BR173)/(P$3-P$4)*10)),1))</f>
        <v>0.3</v>
      </c>
      <c r="Q173" s="182">
        <f>IF('Indicator Data'!BS173="No data","x",ROUND(IF('Indicator Data'!BS173&gt;Q$3,0,IF('Indicator Data'!BS173&lt;Q$4,10,(Q$3-'Indicator Data'!BS173)/(Q$3-Q$4)*10)),1))</f>
        <v>3.8</v>
      </c>
      <c r="R173" s="183">
        <f t="shared" si="31"/>
        <v>4.4000000000000004</v>
      </c>
      <c r="S173" s="182">
        <f>IF('Indicator Data'!BT173="No data","x",ROUND(IF('Indicator Data'!BT173&gt;S$3,0,IF('Indicator Data'!BT173&lt;S$4,10,(S$3-'Indicator Data'!BT173)/(S$3-S$4)*10)),1))</f>
        <v>5.7</v>
      </c>
      <c r="T173" s="187">
        <f>IF('Indicator Data'!BU173="No data","x",ROUND(IF('Indicator Data'!BU173&gt;T$3,0,IF('Indicator Data'!BU173&lt;T$4,10,(T$3-'Indicator Data'!BU173)/(T$3-T$4)*10)),1))</f>
        <v>0.3</v>
      </c>
      <c r="U173" s="187">
        <f>IF('Indicator Data'!BV173="No data","x",ROUND(IF('Indicator Data'!BV173&gt;U$3,0,IF('Indicator Data'!BV173&lt;U$4,10,(U$3-'Indicator Data'!BV173)/(U$3-U$4)*10)),1))</f>
        <v>0.3</v>
      </c>
      <c r="V173" s="187" t="str">
        <f>IF('Indicator Data'!BW173="No data","x",ROUND(IF('Indicator Data'!BW173&gt;V$3,0,IF('Indicator Data'!BW173&lt;V$4,10,(V$3-'Indicator Data'!BW173)/(V$3-V$4)*10)),1))</f>
        <v>x</v>
      </c>
      <c r="W173" s="182">
        <f t="shared" si="32"/>
        <v>0.3</v>
      </c>
      <c r="X173" s="182">
        <f>IF('Indicator Data'!BX173="No data","x",ROUND(IF('Indicator Data'!BX173&gt;X$3,0,IF('Indicator Data'!BX173&lt;X$4,10,(X$3-'Indicator Data'!BX173)/(X$3-X$4)*10)),1))</f>
        <v>9.3000000000000007</v>
      </c>
      <c r="Y173" s="182">
        <f>IF('Indicator Data'!BY173="No data","x",ROUND(IF('Indicator Data'!BY173&gt;Y$3,10,IF('Indicator Data'!BY173&lt;Y$4,0,10-(Y$3-'Indicator Data'!BY173)/(Y$3-Y$4)*10)),1))</f>
        <v>0.2</v>
      </c>
      <c r="Z173" s="183">
        <f t="shared" si="34"/>
        <v>3.9</v>
      </c>
      <c r="AA173" s="184">
        <f t="shared" si="35"/>
        <v>3.8</v>
      </c>
      <c r="AB173" s="57"/>
    </row>
    <row r="174" spans="1:28" s="2" customFormat="1">
      <c r="A174" s="110" t="str">
        <f>'Indicator Data'!A174</f>
        <v>Tanzania</v>
      </c>
      <c r="B174" s="185" t="str">
        <f>'Indicator Data'!B174</f>
        <v>TZA</v>
      </c>
      <c r="C174" s="182">
        <f>IF('Indicator Data'!BJ174="No data","x",ROUND(IF('Indicator Data'!BJ174&gt;C$3,0,IF('Indicator Data'!BJ174&lt;C$4,10,(C$3-'Indicator Data'!BJ174)/(C$3-C$4)*10)),1))</f>
        <v>3.5</v>
      </c>
      <c r="D174" s="183">
        <f t="shared" si="27"/>
        <v>3.5</v>
      </c>
      <c r="E174" s="182">
        <f>IF('Indicator Data'!BL174="No data","x",ROUND(IF('Indicator Data'!BL174&gt;E$3,0,IF('Indicator Data'!BL174&lt;E$4,10,(E$3-'Indicator Data'!BL174)/(E$3-E$4)*10)),1))</f>
        <v>6.2</v>
      </c>
      <c r="F174" s="182">
        <f>IF('Indicator Data'!BK174="No data","x",ROUND(IF('Indicator Data'!BK174&gt;F$3,0,IF('Indicator Data'!BK174&lt;F$4,10,(F$3-'Indicator Data'!BK174)/(F$3-F$4)*10)),1))</f>
        <v>6.8</v>
      </c>
      <c r="G174" s="183">
        <f t="shared" si="28"/>
        <v>6.5</v>
      </c>
      <c r="H174" s="184">
        <f t="shared" si="29"/>
        <v>5</v>
      </c>
      <c r="I174" s="182">
        <f>IF('Indicator Data'!BN174="No data","x",ROUND(IF('Indicator Data'!BN174^2&gt;I$3,0,IF('Indicator Data'!BN174^2&lt;I$4,10,(I$3-'Indicator Data'!BN174^2)/(I$3-I$4)*10)),1))</f>
        <v>4.3</v>
      </c>
      <c r="J174" s="182">
        <f>IF(OR('Indicator Data'!BM174=0,'Indicator Data'!BM174="No data"),"x",ROUND(IF('Indicator Data'!BM174&gt;J$3,0,IF('Indicator Data'!BM174&lt;J$4,10,(J$3-'Indicator Data'!BM174)/(J$3-J$4)*10)),1))</f>
        <v>6.2</v>
      </c>
      <c r="K174" s="182">
        <f>IF('Indicator Data'!BO174="No data","x",ROUND(IF('Indicator Data'!BO174&gt;K$3,0,IF('Indicator Data'!BO174&lt;K$4,10,(K$3-'Indicator Data'!BO174)/(K$3-K$4)*10)),1))</f>
        <v>8.4</v>
      </c>
      <c r="L174" s="182">
        <f>IF('Indicator Data'!BP174="No data","x",ROUND(IF('Indicator Data'!BP174&gt;L$3,0,IF('Indicator Data'!BP174&lt;L$4,10,(L$3-'Indicator Data'!BP174)/(L$3-L$4)*10)),1))</f>
        <v>6</v>
      </c>
      <c r="M174" s="183">
        <f t="shared" si="30"/>
        <v>6.2</v>
      </c>
      <c r="N174" s="186">
        <f>IF('Indicator Data'!BQ174="No data","x",'Indicator Data'!BQ174/'Indicator Data'!CC174*100)</f>
        <v>8.1282456536464203</v>
      </c>
      <c r="O174" s="182">
        <f t="shared" si="33"/>
        <v>9.3000000000000007</v>
      </c>
      <c r="P174" s="182">
        <f>IF('Indicator Data'!BR174="No data","x",ROUND(IF('Indicator Data'!BR174&gt;P$3,0,IF('Indicator Data'!BR174&lt;P$4,10,(P$3-'Indicator Data'!BR174)/(P$3-P$4)*10)),1))</f>
        <v>7.8</v>
      </c>
      <c r="Q174" s="182">
        <f>IF('Indicator Data'!BS174="No data","x",ROUND(IF('Indicator Data'!BS174&gt;Q$3,0,IF('Indicator Data'!BS174&lt;Q$4,10,(Q$3-'Indicator Data'!BS174)/(Q$3-Q$4)*10)),1))</f>
        <v>8.6999999999999993</v>
      </c>
      <c r="R174" s="183">
        <f t="shared" si="31"/>
        <v>8.6</v>
      </c>
      <c r="S174" s="182">
        <f>IF('Indicator Data'!BT174="No data","x",ROUND(IF('Indicator Data'!BT174&gt;S$3,0,IF('Indicator Data'!BT174&lt;S$4,10,(S$3-'Indicator Data'!BT174)/(S$3-S$4)*10)),1))</f>
        <v>9.9</v>
      </c>
      <c r="T174" s="187">
        <f>IF('Indicator Data'!BU174="No data","x",ROUND(IF('Indicator Data'!BU174&gt;T$3,0,IF('Indicator Data'!BU174&lt;T$4,10,(T$3-'Indicator Data'!BU174)/(T$3-T$4)*10)),1))</f>
        <v>1.7</v>
      </c>
      <c r="U174" s="187">
        <f>IF('Indicator Data'!BV174="No data","x",ROUND(IF('Indicator Data'!BV174&gt;U$3,0,IF('Indicator Data'!BV174&lt;U$4,10,(U$3-'Indicator Data'!BV174)/(U$3-U$4)*10)),1))</f>
        <v>4.5999999999999996</v>
      </c>
      <c r="V174" s="187">
        <f>IF('Indicator Data'!BW174="No data","x",ROUND(IF('Indicator Data'!BW174&gt;V$3,0,IF('Indicator Data'!BW174&lt;V$4,10,(V$3-'Indicator Data'!BW174)/(V$3-V$4)*10)),1))</f>
        <v>2.7</v>
      </c>
      <c r="W174" s="182">
        <f t="shared" si="32"/>
        <v>3</v>
      </c>
      <c r="X174" s="182">
        <f>IF('Indicator Data'!BX174="No data","x",ROUND(IF('Indicator Data'!BX174&gt;X$3,0,IF('Indicator Data'!BX174&lt;X$4,10,(X$3-'Indicator Data'!BX174)/(X$3-X$4)*10)),1))</f>
        <v>9.8000000000000007</v>
      </c>
      <c r="Y174" s="182">
        <f>IF('Indicator Data'!BY174="No data","x",ROUND(IF('Indicator Data'!BY174&gt;Y$3,10,IF('Indicator Data'!BY174&lt;Y$4,0,10-(Y$3-'Indicator Data'!BY174)/(Y$3-Y$4)*10)),1))</f>
        <v>5.8</v>
      </c>
      <c r="Z174" s="183">
        <f t="shared" si="34"/>
        <v>7.1</v>
      </c>
      <c r="AA174" s="184">
        <f t="shared" si="35"/>
        <v>7.3</v>
      </c>
      <c r="AB174" s="57"/>
    </row>
    <row r="175" spans="1:28" s="2" customFormat="1">
      <c r="A175" s="110" t="str">
        <f>'Indicator Data'!A175</f>
        <v>Thailand</v>
      </c>
      <c r="B175" s="185" t="str">
        <f>'Indicator Data'!B175</f>
        <v>THA</v>
      </c>
      <c r="C175" s="182">
        <f>IF('Indicator Data'!BJ175="No data","x",ROUND(IF('Indicator Data'!BJ175&gt;C$3,0,IF('Indicator Data'!BJ175&lt;C$4,10,(C$3-'Indicator Data'!BJ175)/(C$3-C$4)*10)),1))</f>
        <v>4.7</v>
      </c>
      <c r="D175" s="183">
        <f t="shared" si="27"/>
        <v>4.7</v>
      </c>
      <c r="E175" s="182">
        <f>IF('Indicator Data'!BL175="No data","x",ROUND(IF('Indicator Data'!BL175&gt;E$3,0,IF('Indicator Data'!BL175&lt;E$4,10,(E$3-'Indicator Data'!BL175)/(E$3-E$4)*10)),1))</f>
        <v>6.4</v>
      </c>
      <c r="F175" s="182">
        <f>IF('Indicator Data'!BK175="No data","x",ROUND(IF('Indicator Data'!BK175&gt;F$3,0,IF('Indicator Data'!BK175&lt;F$4,10,(F$3-'Indicator Data'!BK175)/(F$3-F$4)*10)),1))</f>
        <v>4.3</v>
      </c>
      <c r="G175" s="183">
        <f t="shared" si="28"/>
        <v>5.4</v>
      </c>
      <c r="H175" s="184">
        <f t="shared" si="29"/>
        <v>5.0999999999999996</v>
      </c>
      <c r="I175" s="182">
        <f>IF('Indicator Data'!BN175="No data","x",ROUND(IF('Indicator Data'!BN175^2&gt;I$3,0,IF('Indicator Data'!BN175^2&lt;I$4,10,(I$3-'Indicator Data'!BN175^2)/(I$3-I$4)*10)),1))</f>
        <v>1.3</v>
      </c>
      <c r="J175" s="182">
        <f>IF(OR('Indicator Data'!BM175=0,'Indicator Data'!BM175="No data"),"x",ROUND(IF('Indicator Data'!BM175&gt;J$3,0,IF('Indicator Data'!BM175&lt;J$4,10,(J$3-'Indicator Data'!BM175)/(J$3-J$4)*10)),1))</f>
        <v>0</v>
      </c>
      <c r="K175" s="182">
        <f>IF('Indicator Data'!BO175="No data","x",ROUND(IF('Indicator Data'!BO175&gt;K$3,0,IF('Indicator Data'!BO175&lt;K$4,10,(K$3-'Indicator Data'!BO175)/(K$3-K$4)*10)),1))</f>
        <v>3.3</v>
      </c>
      <c r="L175" s="182">
        <f>IF('Indicator Data'!BP175="No data","x",ROUND(IF('Indicator Data'!BP175&gt;L$3,0,IF('Indicator Data'!BP175&lt;L$4,10,(L$3-'Indicator Data'!BP175)/(L$3-L$4)*10)),1))</f>
        <v>0.7</v>
      </c>
      <c r="M175" s="183">
        <f t="shared" si="30"/>
        <v>1.3</v>
      </c>
      <c r="N175" s="186">
        <f>IF('Indicator Data'!BQ175="No data","x",'Indicator Data'!BQ175/'Indicator Data'!CC175*100)</f>
        <v>45.01947581671201</v>
      </c>
      <c r="O175" s="182">
        <f t="shared" si="33"/>
        <v>5.6</v>
      </c>
      <c r="P175" s="182">
        <f>IF('Indicator Data'!BR175="No data","x",ROUND(IF('Indicator Data'!BR175&gt;P$3,0,IF('Indicator Data'!BR175&lt;P$4,10,(P$3-'Indicator Data'!BR175)/(P$3-P$4)*10)),1))</f>
        <v>0.1</v>
      </c>
      <c r="Q175" s="182">
        <f>IF('Indicator Data'!BS175="No data","x",ROUND(IF('Indicator Data'!BS175&gt;Q$3,0,IF('Indicator Data'!BS175&lt;Q$4,10,(Q$3-'Indicator Data'!BS175)/(Q$3-Q$4)*10)),1))</f>
        <v>0</v>
      </c>
      <c r="R175" s="183">
        <f t="shared" si="31"/>
        <v>1.9</v>
      </c>
      <c r="S175" s="182">
        <f>IF('Indicator Data'!BT175="No data","x",ROUND(IF('Indicator Data'!BT175&gt;S$3,0,IF('Indicator Data'!BT175&lt;S$4,10,(S$3-'Indicator Data'!BT175)/(S$3-S$4)*10)),1))</f>
        <v>8</v>
      </c>
      <c r="T175" s="187">
        <f>IF('Indicator Data'!BU175="No data","x",ROUND(IF('Indicator Data'!BU175&gt;T$3,0,IF('Indicator Data'!BU175&lt;T$4,10,(T$3-'Indicator Data'!BU175)/(T$3-T$4)*10)),1))</f>
        <v>0.3</v>
      </c>
      <c r="U175" s="187">
        <f>IF('Indicator Data'!BV175="No data","x",ROUND(IF('Indicator Data'!BV175&gt;U$3,0,IF('Indicator Data'!BV175&lt;U$4,10,(U$3-'Indicator Data'!BV175)/(U$3-U$4)*10)),1))</f>
        <v>2</v>
      </c>
      <c r="V175" s="187" t="str">
        <f>IF('Indicator Data'!BW175="No data","x",ROUND(IF('Indicator Data'!BW175&gt;V$3,0,IF('Indicator Data'!BW175&lt;V$4,10,(V$3-'Indicator Data'!BW175)/(V$3-V$4)*10)),1))</f>
        <v>x</v>
      </c>
      <c r="W175" s="182">
        <f t="shared" si="32"/>
        <v>1.1499999999999999</v>
      </c>
      <c r="X175" s="182">
        <f>IF('Indicator Data'!BX175="No data","x",ROUND(IF('Indicator Data'!BX175&gt;X$3,0,IF('Indicator Data'!BX175&lt;X$4,10,(X$3-'Indicator Data'!BX175)/(X$3-X$4)*10)),1))</f>
        <v>7.7</v>
      </c>
      <c r="Y175" s="182">
        <f>IF('Indicator Data'!BY175="No data","x",ROUND(IF('Indicator Data'!BY175&gt;Y$3,10,IF('Indicator Data'!BY175&lt;Y$4,0,10-(Y$3-'Indicator Data'!BY175)/(Y$3-Y$4)*10)),1))</f>
        <v>0.4</v>
      </c>
      <c r="Z175" s="183">
        <f t="shared" si="34"/>
        <v>4.3</v>
      </c>
      <c r="AA175" s="184">
        <f t="shared" si="35"/>
        <v>2.5</v>
      </c>
      <c r="AB175" s="57"/>
    </row>
    <row r="176" spans="1:28" s="2" customFormat="1">
      <c r="A176" s="110" t="str">
        <f>'Indicator Data'!A176</f>
        <v>Timor-Leste</v>
      </c>
      <c r="B176" s="185" t="str">
        <f>'Indicator Data'!B176</f>
        <v>TLS</v>
      </c>
      <c r="C176" s="182">
        <f>IF('Indicator Data'!BJ176="No data","x",ROUND(IF('Indicator Data'!BJ176&gt;C$3,0,IF('Indicator Data'!BJ176&lt;C$4,10,(C$3-'Indicator Data'!BJ176)/(C$3-C$4)*10)),1))</f>
        <v>6.3</v>
      </c>
      <c r="D176" s="183">
        <f t="shared" si="27"/>
        <v>6.3</v>
      </c>
      <c r="E176" s="182">
        <f>IF('Indicator Data'!BL176="No data","x",ROUND(IF('Indicator Data'!BL176&gt;E$3,0,IF('Indicator Data'!BL176&lt;E$4,10,(E$3-'Indicator Data'!BL176)/(E$3-E$4)*10)),1))</f>
        <v>6</v>
      </c>
      <c r="F176" s="182">
        <f>IF('Indicator Data'!BK176="No data","x",ROUND(IF('Indicator Data'!BK176&gt;F$3,0,IF('Indicator Data'!BK176&lt;F$4,10,(F$3-'Indicator Data'!BK176)/(F$3-F$4)*10)),1))</f>
        <v>6.8</v>
      </c>
      <c r="G176" s="183">
        <f t="shared" si="28"/>
        <v>6.4</v>
      </c>
      <c r="H176" s="184">
        <f t="shared" si="29"/>
        <v>6.4</v>
      </c>
      <c r="I176" s="182">
        <f>IF('Indicator Data'!BN176="No data","x",ROUND(IF('Indicator Data'!BN176^2&gt;I$3,0,IF('Indicator Data'!BN176^2&lt;I$4,10,(I$3-'Indicator Data'!BN176^2)/(I$3-I$4)*10)),1))</f>
        <v>5.9</v>
      </c>
      <c r="J176" s="182">
        <f>IF(OR('Indicator Data'!BM176=0,'Indicator Data'!BM176="No data"),"x",ROUND(IF('Indicator Data'!BM176&gt;J$3,0,IF('Indicator Data'!BM176&lt;J$4,10,(J$3-'Indicator Data'!BM176)/(J$3-J$4)*10)),1))</f>
        <v>0.5</v>
      </c>
      <c r="K176" s="182">
        <f>IF('Indicator Data'!BO176="No data","x",ROUND(IF('Indicator Data'!BO176&gt;K$3,0,IF('Indicator Data'!BO176&lt;K$4,10,(K$3-'Indicator Data'!BO176)/(K$3-K$4)*10)),1))</f>
        <v>7.3</v>
      </c>
      <c r="L176" s="182">
        <f>IF('Indicator Data'!BP176="No data","x",ROUND(IF('Indicator Data'!BP176&gt;L$3,0,IF('Indicator Data'!BP176&lt;L$4,10,(L$3-'Indicator Data'!BP176)/(L$3-L$4)*10)),1))</f>
        <v>4.5999999999999996</v>
      </c>
      <c r="M176" s="183">
        <f t="shared" si="30"/>
        <v>4.5999999999999996</v>
      </c>
      <c r="N176" s="186">
        <f>IF('Indicator Data'!BQ176="No data","x",'Indicator Data'!BQ176/'Indicator Data'!CC176*100)</f>
        <v>19.502353732347007</v>
      </c>
      <c r="O176" s="182">
        <f t="shared" si="33"/>
        <v>8.1</v>
      </c>
      <c r="P176" s="182">
        <f>IF('Indicator Data'!BR176="No data","x",ROUND(IF('Indicator Data'!BR176&gt;P$3,0,IF('Indicator Data'!BR176&lt;P$4,10,(P$3-'Indicator Data'!BR176)/(P$3-P$4)*10)),1))</f>
        <v>5.2</v>
      </c>
      <c r="Q176" s="182">
        <f>IF('Indicator Data'!BS176="No data","x",ROUND(IF('Indicator Data'!BS176&gt;Q$3,0,IF('Indicator Data'!BS176&lt;Q$4,10,(Q$3-'Indicator Data'!BS176)/(Q$3-Q$4)*10)),1))</f>
        <v>4.3</v>
      </c>
      <c r="R176" s="183">
        <f t="shared" si="31"/>
        <v>5.9</v>
      </c>
      <c r="S176" s="182">
        <f>IF('Indicator Data'!BT176="No data","x",ROUND(IF('Indicator Data'!BT176&gt;S$3,0,IF('Indicator Data'!BT176&lt;S$4,10,(S$3-'Indicator Data'!BT176)/(S$3-S$4)*10)),1))</f>
        <v>8.1999999999999993</v>
      </c>
      <c r="T176" s="187">
        <f>IF('Indicator Data'!BU176="No data","x",ROUND(IF('Indicator Data'!BU176&gt;T$3,0,IF('Indicator Data'!BU176&lt;T$4,10,(T$3-'Indicator Data'!BU176)/(T$3-T$4)*10)),1))</f>
        <v>2.7</v>
      </c>
      <c r="U176" s="187">
        <f>IF('Indicator Data'!BV176="No data","x",ROUND(IF('Indicator Data'!BV176&gt;U$3,0,IF('Indicator Data'!BV176&lt;U$4,10,(U$3-'Indicator Data'!BV176)/(U$3-U$4)*10)),1))</f>
        <v>3.2</v>
      </c>
      <c r="V176" s="187" t="str">
        <f>IF('Indicator Data'!BW176="No data","x",ROUND(IF('Indicator Data'!BW176&gt;V$3,0,IF('Indicator Data'!BW176&lt;V$4,10,(V$3-'Indicator Data'!BW176)/(V$3-V$4)*10)),1))</f>
        <v>x</v>
      </c>
      <c r="W176" s="182">
        <f t="shared" si="32"/>
        <v>2.95</v>
      </c>
      <c r="X176" s="182">
        <f>IF('Indicator Data'!BX176="No data","x",ROUND(IF('Indicator Data'!BX176&gt;X$3,0,IF('Indicator Data'!BX176&lt;X$4,10,(X$3-'Indicator Data'!BX176)/(X$3-X$4)*10)),1))</f>
        <v>9</v>
      </c>
      <c r="Y176" s="182">
        <f>IF('Indicator Data'!BY176="No data","x",ROUND(IF('Indicator Data'!BY176&gt;Y$3,10,IF('Indicator Data'!BY176&lt;Y$4,0,10-(Y$3-'Indicator Data'!BY176)/(Y$3-Y$4)*10)),1))</f>
        <v>1.6</v>
      </c>
      <c r="Z176" s="183">
        <f t="shared" si="34"/>
        <v>5.4</v>
      </c>
      <c r="AA176" s="184">
        <f t="shared" si="35"/>
        <v>5.3</v>
      </c>
      <c r="AB176" s="57"/>
    </row>
    <row r="177" spans="1:28" s="2" customFormat="1">
      <c r="A177" s="110" t="str">
        <f>'Indicator Data'!A177</f>
        <v>Togo</v>
      </c>
      <c r="B177" s="185" t="str">
        <f>'Indicator Data'!B177</f>
        <v>TGO</v>
      </c>
      <c r="C177" s="182">
        <f>IF('Indicator Data'!BJ177="No data","x",ROUND(IF('Indicator Data'!BJ177&gt;C$3,0,IF('Indicator Data'!BJ177&lt;C$4,10,(C$3-'Indicator Data'!BJ177)/(C$3-C$4)*10)),1))</f>
        <v>9.1999999999999993</v>
      </c>
      <c r="D177" s="183">
        <f t="shared" si="27"/>
        <v>9.1999999999999993</v>
      </c>
      <c r="E177" s="182">
        <f>IF('Indicator Data'!BL177="No data","x",ROUND(IF('Indicator Data'!BL177&gt;E$3,0,IF('Indicator Data'!BL177&lt;E$4,10,(E$3-'Indicator Data'!BL177)/(E$3-E$4)*10)),1))</f>
        <v>7.1</v>
      </c>
      <c r="F177" s="182">
        <f>IF('Indicator Data'!BK177="No data","x",ROUND(IF('Indicator Data'!BK177&gt;F$3,0,IF('Indicator Data'!BK177&lt;F$4,10,(F$3-'Indicator Data'!BK177)/(F$3-F$4)*10)),1))</f>
        <v>6.8</v>
      </c>
      <c r="G177" s="183">
        <f t="shared" si="28"/>
        <v>7</v>
      </c>
      <c r="H177" s="184">
        <f t="shared" si="29"/>
        <v>8.1</v>
      </c>
      <c r="I177" s="182">
        <f>IF('Indicator Data'!BN177="No data","x",ROUND(IF('Indicator Data'!BN177^2&gt;I$3,0,IF('Indicator Data'!BN177^2&lt;I$4,10,(I$3-'Indicator Data'!BN177^2)/(I$3-I$4)*10)),1))</f>
        <v>6.5</v>
      </c>
      <c r="J177" s="182">
        <f>IF(OR('Indicator Data'!BM177=0,'Indicator Data'!BM177="No data"),"x",ROUND(IF('Indicator Data'!BM177&gt;J$3,0,IF('Indicator Data'!BM177&lt;J$4,10,(J$3-'Indicator Data'!BM177)/(J$3-J$4)*10)),1))</f>
        <v>4.8</v>
      </c>
      <c r="K177" s="182">
        <f>IF('Indicator Data'!BO177="No data","x",ROUND(IF('Indicator Data'!BO177&gt;K$3,0,IF('Indicator Data'!BO177&lt;K$4,10,(K$3-'Indicator Data'!BO177)/(K$3-K$4)*10)),1))</f>
        <v>8.8000000000000007</v>
      </c>
      <c r="L177" s="182">
        <f>IF('Indicator Data'!BP177="No data","x",ROUND(IF('Indicator Data'!BP177&gt;L$3,0,IF('Indicator Data'!BP177&lt;L$4,10,(L$3-'Indicator Data'!BP177)/(L$3-L$4)*10)),1))</f>
        <v>6.3</v>
      </c>
      <c r="M177" s="183">
        <f t="shared" si="30"/>
        <v>6.6</v>
      </c>
      <c r="N177" s="186">
        <f>IF('Indicator Data'!BQ177="No data","x",'Indicator Data'!BQ177/'Indicator Data'!CC177*100)</f>
        <v>23.901452472881044</v>
      </c>
      <c r="O177" s="182">
        <f t="shared" si="33"/>
        <v>7.7</v>
      </c>
      <c r="P177" s="182">
        <f>IF('Indicator Data'!BR177="No data","x",ROUND(IF('Indicator Data'!BR177&gt;P$3,0,IF('Indicator Data'!BR177&lt;P$4,10,(P$3-'Indicator Data'!BR177)/(P$3-P$4)*10)),1))</f>
        <v>9.3000000000000007</v>
      </c>
      <c r="Q177" s="182">
        <f>IF('Indicator Data'!BS177="No data","x",ROUND(IF('Indicator Data'!BS177&gt;Q$3,0,IF('Indicator Data'!BS177&lt;Q$4,10,(Q$3-'Indicator Data'!BS177)/(Q$3-Q$4)*10)),1))</f>
        <v>7</v>
      </c>
      <c r="R177" s="183">
        <f t="shared" si="31"/>
        <v>8</v>
      </c>
      <c r="S177" s="182">
        <f>IF('Indicator Data'!BT177="No data","x",ROUND(IF('Indicator Data'!BT177&gt;S$3,0,IF('Indicator Data'!BT177&lt;S$4,10,(S$3-'Indicator Data'!BT177)/(S$3-S$4)*10)),1))</f>
        <v>9.9</v>
      </c>
      <c r="T177" s="187">
        <f>IF('Indicator Data'!BU177="No data","x",ROUND(IF('Indicator Data'!BU177&gt;T$3,0,IF('Indicator Data'!BU177&lt;T$4,10,(T$3-'Indicator Data'!BU177)/(T$3-T$4)*10)),1))</f>
        <v>2.5</v>
      </c>
      <c r="U177" s="187">
        <f>IF('Indicator Data'!BV177="No data","x",ROUND(IF('Indicator Data'!BV177&gt;U$3,0,IF('Indicator Data'!BV177&lt;U$4,10,(U$3-'Indicator Data'!BV177)/(U$3-U$4)*10)),1))</f>
        <v>5.4</v>
      </c>
      <c r="V177" s="187">
        <f>IF('Indicator Data'!BW177="No data","x",ROUND(IF('Indicator Data'!BW177&gt;V$3,0,IF('Indicator Data'!BW177&lt;V$4,10,(V$3-'Indicator Data'!BW177)/(V$3-V$4)*10)),1))</f>
        <v>2.7</v>
      </c>
      <c r="W177" s="182">
        <f t="shared" si="32"/>
        <v>3.5333333333333337</v>
      </c>
      <c r="X177" s="182">
        <f>IF('Indicator Data'!BX177="No data","x",ROUND(IF('Indicator Data'!BX177&gt;X$3,0,IF('Indicator Data'!BX177&lt;X$4,10,(X$3-'Indicator Data'!BX177)/(X$3-X$4)*10)),1))</f>
        <v>9.8000000000000007</v>
      </c>
      <c r="Y177" s="182">
        <f>IF('Indicator Data'!BY177="No data","x",ROUND(IF('Indicator Data'!BY177&gt;Y$3,10,IF('Indicator Data'!BY177&lt;Y$4,0,10-(Y$3-'Indicator Data'!BY177)/(Y$3-Y$4)*10)),1))</f>
        <v>4.4000000000000004</v>
      </c>
      <c r="Z177" s="183">
        <f t="shared" si="34"/>
        <v>6.9</v>
      </c>
      <c r="AA177" s="184">
        <f t="shared" si="35"/>
        <v>7.2</v>
      </c>
      <c r="AB177" s="57"/>
    </row>
    <row r="178" spans="1:28" s="2" customFormat="1">
      <c r="A178" s="110" t="str">
        <f>'Indicator Data'!A178</f>
        <v>Tonga</v>
      </c>
      <c r="B178" s="185" t="str">
        <f>'Indicator Data'!B178</f>
        <v>TON</v>
      </c>
      <c r="C178" s="182">
        <f>IF('Indicator Data'!BJ178="No data","x",ROUND(IF('Indicator Data'!BJ178&gt;C$3,0,IF('Indicator Data'!BJ178&lt;C$4,10,(C$3-'Indicator Data'!BJ178)/(C$3-C$4)*10)),1))</f>
        <v>5.8</v>
      </c>
      <c r="D178" s="183">
        <f t="shared" si="27"/>
        <v>5.8</v>
      </c>
      <c r="E178" s="182" t="str">
        <f>IF('Indicator Data'!BL178="No data","x",ROUND(IF('Indicator Data'!BL178&gt;E$3,0,IF('Indicator Data'!BL178&lt;E$4,10,(E$3-'Indicator Data'!BL178)/(E$3-E$4)*10)),1))</f>
        <v>x</v>
      </c>
      <c r="F178" s="182">
        <f>IF('Indicator Data'!BK178="No data","x",ROUND(IF('Indicator Data'!BK178&gt;F$3,0,IF('Indicator Data'!BK178&lt;F$4,10,(F$3-'Indicator Data'!BK178)/(F$3-F$4)*10)),1))</f>
        <v>4.7</v>
      </c>
      <c r="G178" s="183">
        <f t="shared" si="28"/>
        <v>4.7</v>
      </c>
      <c r="H178" s="184">
        <f t="shared" si="29"/>
        <v>5.3</v>
      </c>
      <c r="I178" s="182">
        <f>IF('Indicator Data'!BN178="No data","x",ROUND(IF('Indicator Data'!BN178^2&gt;I$3,0,IF('Indicator Data'!BN178^2&lt;I$4,10,(I$3-'Indicator Data'!BN178^2)/(I$3-I$4)*10)),1))</f>
        <v>0.1</v>
      </c>
      <c r="J178" s="182">
        <f>IF(OR('Indicator Data'!BM178=0,'Indicator Data'!BM178="No data"),"x",ROUND(IF('Indicator Data'!BM178&gt;J$3,0,IF('Indicator Data'!BM178&lt;J$4,10,(J$3-'Indicator Data'!BM178)/(J$3-J$4)*10)),1))</f>
        <v>0.2</v>
      </c>
      <c r="K178" s="182">
        <f>IF('Indicator Data'!BO178="No data","x",ROUND(IF('Indicator Data'!BO178&gt;K$3,0,IF('Indicator Data'!BO178&lt;K$4,10,(K$3-'Indicator Data'!BO178)/(K$3-K$4)*10)),1))</f>
        <v>5.9</v>
      </c>
      <c r="L178" s="182">
        <f>IF('Indicator Data'!BP178="No data","x",ROUND(IF('Indicator Data'!BP178&gt;L$3,0,IF('Indicator Data'!BP178&lt;L$4,10,(L$3-'Indicator Data'!BP178)/(L$3-L$4)*10)),1))</f>
        <v>7.2</v>
      </c>
      <c r="M178" s="183">
        <f t="shared" si="30"/>
        <v>3.4</v>
      </c>
      <c r="N178" s="186">
        <f>IF('Indicator Data'!BQ178="No data","x",'Indicator Data'!BQ178/'Indicator Data'!CC178*100)</f>
        <v>100</v>
      </c>
      <c r="O178" s="182">
        <f t="shared" si="33"/>
        <v>0</v>
      </c>
      <c r="P178" s="182">
        <f>IF('Indicator Data'!BR178="No data","x",ROUND(IF('Indicator Data'!BR178&gt;P$3,0,IF('Indicator Data'!BR178&lt;P$4,10,(P$3-'Indicator Data'!BR178)/(P$3-P$4)*10)),1))</f>
        <v>0.7</v>
      </c>
      <c r="Q178" s="182">
        <f>IF('Indicator Data'!BS178="No data","x",ROUND(IF('Indicator Data'!BS178&gt;Q$3,0,IF('Indicator Data'!BS178&lt;Q$4,10,(Q$3-'Indicator Data'!BS178)/(Q$3-Q$4)*10)),1))</f>
        <v>0</v>
      </c>
      <c r="R178" s="183">
        <f t="shared" si="31"/>
        <v>0.2</v>
      </c>
      <c r="S178" s="182">
        <f>IF('Indicator Data'!BT178="No data","x",ROUND(IF('Indicator Data'!BT178&gt;S$3,0,IF('Indicator Data'!BT178&lt;S$4,10,(S$3-'Indicator Data'!BT178)/(S$3-S$4)*10)),1))</f>
        <v>8.6999999999999993</v>
      </c>
      <c r="T178" s="187">
        <f>IF('Indicator Data'!BU178="No data","x",ROUND(IF('Indicator Data'!BU178&gt;T$3,0,IF('Indicator Data'!BU178&lt;T$4,10,(T$3-'Indicator Data'!BU178)/(T$3-T$4)*10)),1))</f>
        <v>0</v>
      </c>
      <c r="U178" s="187">
        <f>IF('Indicator Data'!BV178="No data","x",ROUND(IF('Indicator Data'!BV178&gt;U$3,0,IF('Indicator Data'!BV178&lt;U$4,10,(U$3-'Indicator Data'!BV178)/(U$3-U$4)*10)),1))</f>
        <v>0</v>
      </c>
      <c r="V178" s="187" t="str">
        <f>IF('Indicator Data'!BW178="No data","x",ROUND(IF('Indicator Data'!BW178&gt;V$3,0,IF('Indicator Data'!BW178&lt;V$4,10,(V$3-'Indicator Data'!BW178)/(V$3-V$4)*10)),1))</f>
        <v>x</v>
      </c>
      <c r="W178" s="182">
        <f t="shared" si="32"/>
        <v>0</v>
      </c>
      <c r="X178" s="182">
        <f>IF('Indicator Data'!BX178="No data","x",ROUND(IF('Indicator Data'!BX178&gt;X$3,0,IF('Indicator Data'!BX178&lt;X$4,10,(X$3-'Indicator Data'!BX178)/(X$3-X$4)*10)),1))</f>
        <v>9</v>
      </c>
      <c r="Y178" s="182">
        <f>IF('Indicator Data'!BY178="No data","x",ROUND(IF('Indicator Data'!BY178&gt;Y$3,10,IF('Indicator Data'!BY178&lt;Y$4,0,10-(Y$3-'Indicator Data'!BY178)/(Y$3-Y$4)*10)),1))</f>
        <v>0.6</v>
      </c>
      <c r="Z178" s="183">
        <f t="shared" si="34"/>
        <v>4.5999999999999996</v>
      </c>
      <c r="AA178" s="184">
        <f t="shared" si="35"/>
        <v>2.7</v>
      </c>
      <c r="AB178" s="57"/>
    </row>
    <row r="179" spans="1:28" s="2" customFormat="1">
      <c r="A179" s="110" t="str">
        <f>'Indicator Data'!A179</f>
        <v>Trinidad and Tobago</v>
      </c>
      <c r="B179" s="185" t="str">
        <f>'Indicator Data'!B179</f>
        <v>TTO</v>
      </c>
      <c r="C179" s="182">
        <f>IF('Indicator Data'!BJ179="No data","x",ROUND(IF('Indicator Data'!BJ179&gt;C$3,0,IF('Indicator Data'!BJ179&lt;C$4,10,(C$3-'Indicator Data'!BJ179)/(C$3-C$4)*10)),1))</f>
        <v>4.4000000000000004</v>
      </c>
      <c r="D179" s="183">
        <f t="shared" si="27"/>
        <v>4.4000000000000004</v>
      </c>
      <c r="E179" s="182">
        <f>IF('Indicator Data'!BL179="No data","x",ROUND(IF('Indicator Data'!BL179&gt;E$3,0,IF('Indicator Data'!BL179&lt;E$4,10,(E$3-'Indicator Data'!BL179)/(E$3-E$4)*10)),1))</f>
        <v>6</v>
      </c>
      <c r="F179" s="182">
        <f>IF('Indicator Data'!BK179="No data","x",ROUND(IF('Indicator Data'!BK179&gt;F$3,0,IF('Indicator Data'!BK179&lt;F$4,10,(F$3-'Indicator Data'!BK179)/(F$3-F$4)*10)),1))</f>
        <v>4.8</v>
      </c>
      <c r="G179" s="183">
        <f t="shared" si="28"/>
        <v>5.4</v>
      </c>
      <c r="H179" s="184">
        <f t="shared" si="29"/>
        <v>4.9000000000000004</v>
      </c>
      <c r="I179" s="182">
        <f>IF('Indicator Data'!BN179="No data","x",ROUND(IF('Indicator Data'!BN179^2&gt;I$3,0,IF('Indicator Data'!BN179^2&lt;I$4,10,(I$3-'Indicator Data'!BN179^2)/(I$3-I$4)*10)),1))</f>
        <v>0.3</v>
      </c>
      <c r="J179" s="182">
        <f>IF(OR('Indicator Data'!BM179=0,'Indicator Data'!BM179="No data"),"x",ROUND(IF('Indicator Data'!BM179&gt;J$3,0,IF('Indicator Data'!BM179&lt;J$4,10,(J$3-'Indicator Data'!BM179)/(J$3-J$4)*10)),1))</f>
        <v>0</v>
      </c>
      <c r="K179" s="182">
        <f>IF('Indicator Data'!BO179="No data","x",ROUND(IF('Indicator Data'!BO179&gt;K$3,0,IF('Indicator Data'!BO179&lt;K$4,10,(K$3-'Indicator Data'!BO179)/(K$3-K$4)*10)),1))</f>
        <v>2.2999999999999998</v>
      </c>
      <c r="L179" s="182">
        <f>IF('Indicator Data'!BP179="No data","x",ROUND(IF('Indicator Data'!BP179&gt;L$3,0,IF('Indicator Data'!BP179&lt;L$4,10,(L$3-'Indicator Data'!BP179)/(L$3-L$4)*10)),1))</f>
        <v>2.2999999999999998</v>
      </c>
      <c r="M179" s="183">
        <f t="shared" si="30"/>
        <v>1.2</v>
      </c>
      <c r="N179" s="186">
        <f>IF('Indicator Data'!BQ179="No data","x",'Indicator Data'!BQ179/'Indicator Data'!CC179*100)</f>
        <v>173.48927875243666</v>
      </c>
      <c r="O179" s="182">
        <f t="shared" si="33"/>
        <v>0</v>
      </c>
      <c r="P179" s="182">
        <f>IF('Indicator Data'!BR179="No data","x",ROUND(IF('Indicator Data'!BR179&gt;P$3,0,IF('Indicator Data'!BR179&lt;P$4,10,(P$3-'Indicator Data'!BR179)/(P$3-P$4)*10)),1))</f>
        <v>0.7</v>
      </c>
      <c r="Q179" s="182">
        <f>IF('Indicator Data'!BS179="No data","x",ROUND(IF('Indicator Data'!BS179&gt;Q$3,0,IF('Indicator Data'!BS179&lt;Q$4,10,(Q$3-'Indicator Data'!BS179)/(Q$3-Q$4)*10)),1))</f>
        <v>0.4</v>
      </c>
      <c r="R179" s="183">
        <f t="shared" si="31"/>
        <v>0.4</v>
      </c>
      <c r="S179" s="182">
        <f>IF('Indicator Data'!BT179="No data","x",ROUND(IF('Indicator Data'!BT179&gt;S$3,0,IF('Indicator Data'!BT179&lt;S$4,10,(S$3-'Indicator Data'!BT179)/(S$3-S$4)*10)),1))</f>
        <v>3.3</v>
      </c>
      <c r="T179" s="187">
        <f>IF('Indicator Data'!BU179="No data","x",ROUND(IF('Indicator Data'!BU179&gt;T$3,0,IF('Indicator Data'!BU179&lt;T$4,10,(T$3-'Indicator Data'!BU179)/(T$3-T$4)*10)),1))</f>
        <v>1</v>
      </c>
      <c r="U179" s="187">
        <f>IF('Indicator Data'!BV179="No data","x",ROUND(IF('Indicator Data'!BV179&gt;U$3,0,IF('Indicator Data'!BV179&lt;U$4,10,(U$3-'Indicator Data'!BV179)/(U$3-U$4)*10)),1))</f>
        <v>1.2</v>
      </c>
      <c r="V179" s="187">
        <f>IF('Indicator Data'!BW179="No data","x",ROUND(IF('Indicator Data'!BW179&gt;V$3,0,IF('Indicator Data'!BW179&lt;V$4,10,(V$3-'Indicator Data'!BW179)/(V$3-V$4)*10)),1))</f>
        <v>1</v>
      </c>
      <c r="W179" s="182">
        <f t="shared" si="32"/>
        <v>1.0666666666666667</v>
      </c>
      <c r="X179" s="182">
        <f>IF('Indicator Data'!BX179="No data","x",ROUND(IF('Indicator Data'!BX179&gt;X$3,0,IF('Indicator Data'!BX179&lt;X$4,10,(X$3-'Indicator Data'!BX179)/(X$3-X$4)*10)),1))</f>
        <v>3.1</v>
      </c>
      <c r="Y179" s="182">
        <f>IF('Indicator Data'!BY179="No data","x",ROUND(IF('Indicator Data'!BY179&gt;Y$3,10,IF('Indicator Data'!BY179&lt;Y$4,0,10-(Y$3-'Indicator Data'!BY179)/(Y$3-Y$4)*10)),1))</f>
        <v>0.7</v>
      </c>
      <c r="Z179" s="183">
        <f t="shared" si="34"/>
        <v>2</v>
      </c>
      <c r="AA179" s="184">
        <f t="shared" si="35"/>
        <v>1.2</v>
      </c>
      <c r="AB179" s="57"/>
    </row>
    <row r="180" spans="1:28" s="2" customFormat="1">
      <c r="A180" s="110" t="str">
        <f>'Indicator Data'!A180</f>
        <v>Tunisia</v>
      </c>
      <c r="B180" s="185" t="str">
        <f>'Indicator Data'!B180</f>
        <v>TUN</v>
      </c>
      <c r="C180" s="182">
        <f>IF('Indicator Data'!BJ180="No data","x",ROUND(IF('Indicator Data'!BJ180&gt;C$3,0,IF('Indicator Data'!BJ180&lt;C$4,10,(C$3-'Indicator Data'!BJ180)/(C$3-C$4)*10)),1))</f>
        <v>6.4</v>
      </c>
      <c r="D180" s="183">
        <f t="shared" si="27"/>
        <v>6.4</v>
      </c>
      <c r="E180" s="182">
        <f>IF('Indicator Data'!BL180="No data","x",ROUND(IF('Indicator Data'!BL180&gt;E$3,0,IF('Indicator Data'!BL180&lt;E$4,10,(E$3-'Indicator Data'!BL180)/(E$3-E$4)*10)),1))</f>
        <v>5.6</v>
      </c>
      <c r="F180" s="182">
        <f>IF('Indicator Data'!BK180="No data","x",ROUND(IF('Indicator Data'!BK180&gt;F$3,0,IF('Indicator Data'!BK180&lt;F$4,10,(F$3-'Indicator Data'!BK180)/(F$3-F$4)*10)),1))</f>
        <v>5.2</v>
      </c>
      <c r="G180" s="183">
        <f t="shared" si="28"/>
        <v>5.4</v>
      </c>
      <c r="H180" s="184">
        <f t="shared" si="29"/>
        <v>5.9</v>
      </c>
      <c r="I180" s="182">
        <f>IF('Indicator Data'!BN180="No data","x",ROUND(IF('Indicator Data'!BN180^2&gt;I$3,0,IF('Indicator Data'!BN180^2&lt;I$4,10,(I$3-'Indicator Data'!BN180^2)/(I$3-I$4)*10)),1))</f>
        <v>4.0999999999999996</v>
      </c>
      <c r="J180" s="182">
        <f>IF(OR('Indicator Data'!BM180=0,'Indicator Data'!BM180="No data"),"x",ROUND(IF('Indicator Data'!BM180&gt;J$3,0,IF('Indicator Data'!BM180&lt;J$4,10,(J$3-'Indicator Data'!BM180)/(J$3-J$4)*10)),1))</f>
        <v>0</v>
      </c>
      <c r="K180" s="182">
        <f>IF('Indicator Data'!BO180="No data","x",ROUND(IF('Indicator Data'!BO180&gt;K$3,0,IF('Indicator Data'!BO180&lt;K$4,10,(K$3-'Indicator Data'!BO180)/(K$3-K$4)*10)),1))</f>
        <v>3.3</v>
      </c>
      <c r="L180" s="182">
        <f>IF('Indicator Data'!BP180="No data","x",ROUND(IF('Indicator Data'!BP180&gt;L$3,0,IF('Indicator Data'!BP180&lt;L$4,10,(L$3-'Indicator Data'!BP180)/(L$3-L$4)*10)),1))</f>
        <v>3.8</v>
      </c>
      <c r="M180" s="183">
        <f t="shared" si="30"/>
        <v>2.8</v>
      </c>
      <c r="N180" s="186">
        <f>IF('Indicator Data'!BQ180="No data","x",'Indicator Data'!BQ180/'Indicator Data'!CC180*100)</f>
        <v>35.401647785787851</v>
      </c>
      <c r="O180" s="182">
        <f t="shared" si="33"/>
        <v>6.5</v>
      </c>
      <c r="P180" s="182">
        <f>IF('Indicator Data'!BR180="No data","x",ROUND(IF('Indicator Data'!BR180&gt;P$3,0,IF('Indicator Data'!BR180&lt;P$4,10,(P$3-'Indicator Data'!BR180)/(P$3-P$4)*10)),1))</f>
        <v>1</v>
      </c>
      <c r="Q180" s="182">
        <f>IF('Indicator Data'!BS180="No data","x",ROUND(IF('Indicator Data'!BS180&gt;Q$3,0,IF('Indicator Data'!BS180&lt;Q$4,10,(Q$3-'Indicator Data'!BS180)/(Q$3-Q$4)*10)),1))</f>
        <v>0.7</v>
      </c>
      <c r="R180" s="183">
        <f t="shared" si="31"/>
        <v>2.7</v>
      </c>
      <c r="S180" s="182">
        <f>IF('Indicator Data'!BT180="No data","x",ROUND(IF('Indicator Data'!BT180&gt;S$3,0,IF('Indicator Data'!BT180&lt;S$4,10,(S$3-'Indicator Data'!BT180)/(S$3-S$4)*10)),1))</f>
        <v>6.8</v>
      </c>
      <c r="T180" s="187">
        <f>IF('Indicator Data'!BU180="No data","x",ROUND(IF('Indicator Data'!BU180&gt;T$3,0,IF('Indicator Data'!BU180&lt;T$4,10,(T$3-'Indicator Data'!BU180)/(T$3-T$4)*10)),1))</f>
        <v>1.2</v>
      </c>
      <c r="U180" s="187">
        <f>IF('Indicator Data'!BV180="No data","x",ROUND(IF('Indicator Data'!BV180&gt;U$3,0,IF('Indicator Data'!BV180&lt;U$4,10,(U$3-'Indicator Data'!BV180)/(U$3-U$4)*10)),1))</f>
        <v>1</v>
      </c>
      <c r="V180" s="187" t="str">
        <f>IF('Indicator Data'!BW180="No data","x",ROUND(IF('Indicator Data'!BW180&gt;V$3,0,IF('Indicator Data'!BW180&lt;V$4,10,(V$3-'Indicator Data'!BW180)/(V$3-V$4)*10)),1))</f>
        <v>x</v>
      </c>
      <c r="W180" s="182">
        <f t="shared" si="32"/>
        <v>1.1000000000000001</v>
      </c>
      <c r="X180" s="182">
        <f>IF('Indicator Data'!BX180="No data","x",ROUND(IF('Indicator Data'!BX180&gt;X$3,0,IF('Indicator Data'!BX180&lt;X$4,10,(X$3-'Indicator Data'!BX180)/(X$3-X$4)*10)),1))</f>
        <v>7.1</v>
      </c>
      <c r="Y180" s="182">
        <f>IF('Indicator Data'!BY180="No data","x",ROUND(IF('Indicator Data'!BY180&gt;Y$3,10,IF('Indicator Data'!BY180&lt;Y$4,0,10-(Y$3-'Indicator Data'!BY180)/(Y$3-Y$4)*10)),1))</f>
        <v>0.5</v>
      </c>
      <c r="Z180" s="183">
        <f t="shared" si="34"/>
        <v>3.9</v>
      </c>
      <c r="AA180" s="184">
        <f t="shared" si="35"/>
        <v>3.1</v>
      </c>
      <c r="AB180" s="57"/>
    </row>
    <row r="181" spans="1:28" s="2" customFormat="1">
      <c r="A181" s="110" t="str">
        <f>'Indicator Data'!A181</f>
        <v>Turkey</v>
      </c>
      <c r="B181" s="185" t="str">
        <f>'Indicator Data'!B181</f>
        <v>TUR</v>
      </c>
      <c r="C181" s="182">
        <f>IF('Indicator Data'!BJ181="No data","x",ROUND(IF('Indicator Data'!BJ181&gt;C$3,0,IF('Indicator Data'!BJ181&lt;C$4,10,(C$3-'Indicator Data'!BJ181)/(C$3-C$4)*10)),1))</f>
        <v>2.1</v>
      </c>
      <c r="D181" s="183">
        <f t="shared" si="27"/>
        <v>2.1</v>
      </c>
      <c r="E181" s="182">
        <f>IF('Indicator Data'!BL181="No data","x",ROUND(IF('Indicator Data'!BL181&gt;E$3,0,IF('Indicator Data'!BL181&lt;E$4,10,(E$3-'Indicator Data'!BL181)/(E$3-E$4)*10)),1))</f>
        <v>6</v>
      </c>
      <c r="F181" s="182">
        <f>IF('Indicator Data'!BK181="No data","x",ROUND(IF('Indicator Data'!BK181&gt;F$3,0,IF('Indicator Data'!BK181&lt;F$4,10,(F$3-'Indicator Data'!BK181)/(F$3-F$4)*10)),1))</f>
        <v>4.9000000000000004</v>
      </c>
      <c r="G181" s="183">
        <f t="shared" si="28"/>
        <v>5.5</v>
      </c>
      <c r="H181" s="184">
        <f t="shared" si="29"/>
        <v>3.8</v>
      </c>
      <c r="I181" s="182">
        <f>IF('Indicator Data'!BN181="No data","x",ROUND(IF('Indicator Data'!BN181^2&gt;I$3,0,IF('Indicator Data'!BN181^2&lt;I$4,10,(I$3-'Indicator Data'!BN181^2)/(I$3-I$4)*10)),1))</f>
        <v>0.8</v>
      </c>
      <c r="J181" s="182">
        <f>IF(OR('Indicator Data'!BM181=0,'Indicator Data'!BM181="No data"),"x",ROUND(IF('Indicator Data'!BM181&gt;J$3,0,IF('Indicator Data'!BM181&lt;J$4,10,(J$3-'Indicator Data'!BM181)/(J$3-J$4)*10)),1))</f>
        <v>0</v>
      </c>
      <c r="K181" s="182">
        <f>IF('Indicator Data'!BO181="No data","x",ROUND(IF('Indicator Data'!BO181&gt;K$3,0,IF('Indicator Data'!BO181&lt;K$4,10,(K$3-'Indicator Data'!BO181)/(K$3-K$4)*10)),1))</f>
        <v>2.6</v>
      </c>
      <c r="L181" s="182">
        <f>IF('Indicator Data'!BP181="No data","x",ROUND(IF('Indicator Data'!BP181&gt;L$3,0,IF('Indicator Data'!BP181&lt;L$4,10,(L$3-'Indicator Data'!BP181)/(L$3-L$4)*10)),1))</f>
        <v>5.3</v>
      </c>
      <c r="M181" s="183">
        <f t="shared" si="30"/>
        <v>2.2000000000000002</v>
      </c>
      <c r="N181" s="186">
        <f>IF('Indicator Data'!BQ181="No data","x",'Indicator Data'!BQ181/'Indicator Data'!CC181*100)</f>
        <v>51.973025999506262</v>
      </c>
      <c r="O181" s="182">
        <f t="shared" si="33"/>
        <v>4.9000000000000004</v>
      </c>
      <c r="P181" s="182">
        <f>IF('Indicator Data'!BR181="No data","x",ROUND(IF('Indicator Data'!BR181&gt;P$3,0,IF('Indicator Data'!BR181&lt;P$4,10,(P$3-'Indicator Data'!BR181)/(P$3-P$4)*10)),1))</f>
        <v>0.3</v>
      </c>
      <c r="Q181" s="182">
        <f>IF('Indicator Data'!BS181="No data","x",ROUND(IF('Indicator Data'!BS181&gt;Q$3,0,IF('Indicator Data'!BS181&lt;Q$4,10,(Q$3-'Indicator Data'!BS181)/(Q$3-Q$4)*10)),1))</f>
        <v>0.2</v>
      </c>
      <c r="R181" s="183">
        <f t="shared" si="31"/>
        <v>1.8</v>
      </c>
      <c r="S181" s="182">
        <f>IF('Indicator Data'!BT181="No data","x",ROUND(IF('Indicator Data'!BT181&gt;S$3,0,IF('Indicator Data'!BT181&lt;S$4,10,(S$3-'Indicator Data'!BT181)/(S$3-S$4)*10)),1))</f>
        <v>5.6</v>
      </c>
      <c r="T181" s="187">
        <f>IF('Indicator Data'!BU181="No data","x",ROUND(IF('Indicator Data'!BU181&gt;T$3,0,IF('Indicator Data'!BU181&lt;T$4,10,(T$3-'Indicator Data'!BU181)/(T$3-T$4)*10)),1))</f>
        <v>0</v>
      </c>
      <c r="U181" s="187">
        <f>IF('Indicator Data'!BV181="No data","x",ROUND(IF('Indicator Data'!BV181&gt;U$3,0,IF('Indicator Data'!BV181&lt;U$4,10,(U$3-'Indicator Data'!BV181)/(U$3-U$4)*10)),1))</f>
        <v>1.9</v>
      </c>
      <c r="V181" s="187">
        <f>IF('Indicator Data'!BW181="No data","x",ROUND(IF('Indicator Data'!BW181&gt;V$3,0,IF('Indicator Data'!BW181&lt;V$4,10,(V$3-'Indicator Data'!BW181)/(V$3-V$4)*10)),1))</f>
        <v>0.3</v>
      </c>
      <c r="W181" s="182">
        <f t="shared" si="32"/>
        <v>0.73333333333333328</v>
      </c>
      <c r="X181" s="182">
        <f>IF('Indicator Data'!BX181="No data","x",ROUND(IF('Indicator Data'!BX181&gt;X$3,0,IF('Indicator Data'!BX181&lt;X$4,10,(X$3-'Indicator Data'!BX181)/(X$3-X$4)*10)),1))</f>
        <v>6.2</v>
      </c>
      <c r="Y181" s="182">
        <f>IF('Indicator Data'!BY181="No data","x",ROUND(IF('Indicator Data'!BY181&gt;Y$3,10,IF('Indicator Data'!BY181&lt;Y$4,0,10-(Y$3-'Indicator Data'!BY181)/(Y$3-Y$4)*10)),1))</f>
        <v>0.2</v>
      </c>
      <c r="Z181" s="183">
        <f t="shared" si="34"/>
        <v>3.2</v>
      </c>
      <c r="AA181" s="184">
        <f t="shared" si="35"/>
        <v>2.4</v>
      </c>
      <c r="AB181" s="57"/>
    </row>
    <row r="182" spans="1:28" s="2" customFormat="1">
      <c r="A182" s="110" t="str">
        <f>'Indicator Data'!A182</f>
        <v>Turkmenistan</v>
      </c>
      <c r="B182" s="185" t="str">
        <f>'Indicator Data'!B182</f>
        <v>TKM</v>
      </c>
      <c r="C182" s="182" t="str">
        <f>IF('Indicator Data'!BJ182="No data","x",ROUND(IF('Indicator Data'!BJ182&gt;C$3,0,IF('Indicator Data'!BJ182&lt;C$4,10,(C$3-'Indicator Data'!BJ182)/(C$3-C$4)*10)),1))</f>
        <v>x</v>
      </c>
      <c r="D182" s="183" t="str">
        <f t="shared" si="27"/>
        <v>x</v>
      </c>
      <c r="E182" s="182">
        <f>IF('Indicator Data'!BL182="No data","x",ROUND(IF('Indicator Data'!BL182&gt;E$3,0,IF('Indicator Data'!BL182&lt;E$4,10,(E$3-'Indicator Data'!BL182)/(E$3-E$4)*10)),1))</f>
        <v>8.1</v>
      </c>
      <c r="F182" s="182">
        <f>IF('Indicator Data'!BK182="No data","x",ROUND(IF('Indicator Data'!BK182&gt;F$3,0,IF('Indicator Data'!BK182&lt;F$4,10,(F$3-'Indicator Data'!BK182)/(F$3-F$4)*10)),1))</f>
        <v>7.3</v>
      </c>
      <c r="G182" s="183">
        <f t="shared" si="28"/>
        <v>7.7</v>
      </c>
      <c r="H182" s="184">
        <f t="shared" si="29"/>
        <v>7.7</v>
      </c>
      <c r="I182" s="182">
        <f>IF('Indicator Data'!BN182="No data","x",ROUND(IF('Indicator Data'!BN182^2&gt;I$3,0,IF('Indicator Data'!BN182^2&lt;I$4,10,(I$3-'Indicator Data'!BN182^2)/(I$3-I$4)*10)),1))</f>
        <v>0.1</v>
      </c>
      <c r="J182" s="182">
        <f>IF(OR('Indicator Data'!BM182=0,'Indicator Data'!BM182="No data"),"x",ROUND(IF('Indicator Data'!BM182&gt;J$3,0,IF('Indicator Data'!BM182&lt;J$4,10,(J$3-'Indicator Data'!BM182)/(J$3-J$4)*10)),1))</f>
        <v>0</v>
      </c>
      <c r="K182" s="182">
        <f>IF('Indicator Data'!BO182="No data","x",ROUND(IF('Indicator Data'!BO182&gt;K$3,0,IF('Indicator Data'!BO182&lt;K$4,10,(K$3-'Indicator Data'!BO182)/(K$3-K$4)*10)),1))</f>
        <v>7.9</v>
      </c>
      <c r="L182" s="182">
        <f>IF('Indicator Data'!BP182="No data","x",ROUND(IF('Indicator Data'!BP182&gt;L$3,0,IF('Indicator Data'!BP182&lt;L$4,10,(L$3-'Indicator Data'!BP182)/(L$3-L$4)*10)),1))</f>
        <v>1.9</v>
      </c>
      <c r="M182" s="183">
        <f t="shared" si="30"/>
        <v>2.5</v>
      </c>
      <c r="N182" s="186">
        <f>IF('Indicator Data'!BQ182="No data","x",'Indicator Data'!BQ182/'Indicator Data'!CC182*100)</f>
        <v>4.2559530142787221</v>
      </c>
      <c r="O182" s="182">
        <f t="shared" si="33"/>
        <v>9.6999999999999993</v>
      </c>
      <c r="P182" s="182">
        <f>IF('Indicator Data'!BR182="No data","x",ROUND(IF('Indicator Data'!BR182&gt;P$3,0,IF('Indicator Data'!BR182&lt;P$4,10,(P$3-'Indicator Data'!BR182)/(P$3-P$4)*10)),1))</f>
        <v>0.1</v>
      </c>
      <c r="Q182" s="182">
        <f>IF('Indicator Data'!BS182="No data","x",ROUND(IF('Indicator Data'!BS182&gt;Q$3,0,IF('Indicator Data'!BS182&lt;Q$4,10,(Q$3-'Indicator Data'!BS182)/(Q$3-Q$4)*10)),1))</f>
        <v>0.2</v>
      </c>
      <c r="R182" s="183">
        <f t="shared" si="31"/>
        <v>3.3</v>
      </c>
      <c r="S182" s="182">
        <f>IF('Indicator Data'!BT182="No data","x",ROUND(IF('Indicator Data'!BT182&gt;S$3,0,IF('Indicator Data'!BT182&lt;S$4,10,(S$3-'Indicator Data'!BT182)/(S$3-S$4)*10)),1))</f>
        <v>4.4000000000000004</v>
      </c>
      <c r="T182" s="187">
        <f>IF('Indicator Data'!BU182="No data","x",ROUND(IF('Indicator Data'!BU182&gt;T$3,0,IF('Indicator Data'!BU182&lt;T$4,10,(T$3-'Indicator Data'!BU182)/(T$3-T$4)*10)),1))</f>
        <v>0</v>
      </c>
      <c r="U182" s="187">
        <f>IF('Indicator Data'!BV182="No data","x",ROUND(IF('Indicator Data'!BV182&gt;U$3,0,IF('Indicator Data'!BV182&lt;U$4,10,(U$3-'Indicator Data'!BV182)/(U$3-U$4)*10)),1))</f>
        <v>0</v>
      </c>
      <c r="V182" s="187" t="str">
        <f>IF('Indicator Data'!BW182="No data","x",ROUND(IF('Indicator Data'!BW182&gt;V$3,0,IF('Indicator Data'!BW182&lt;V$4,10,(V$3-'Indicator Data'!BW182)/(V$3-V$4)*10)),1))</f>
        <v>x</v>
      </c>
      <c r="W182" s="182">
        <f t="shared" si="32"/>
        <v>0</v>
      </c>
      <c r="X182" s="182">
        <f>IF('Indicator Data'!BX182="No data","x",ROUND(IF('Indicator Data'!BX182&gt;X$3,0,IF('Indicator Data'!BX182&lt;X$4,10,(X$3-'Indicator Data'!BX182)/(X$3-X$4)*10)),1))</f>
        <v>5.8</v>
      </c>
      <c r="Y182" s="182">
        <f>IF('Indicator Data'!BY182="No data","x",ROUND(IF('Indicator Data'!BY182&gt;Y$3,10,IF('Indicator Data'!BY182&lt;Y$4,0,10-(Y$3-'Indicator Data'!BY182)/(Y$3-Y$4)*10)),1))</f>
        <v>0.1</v>
      </c>
      <c r="Z182" s="183">
        <f t="shared" si="34"/>
        <v>2.6</v>
      </c>
      <c r="AA182" s="184">
        <f t="shared" si="35"/>
        <v>2.8</v>
      </c>
      <c r="AB182" s="57"/>
    </row>
    <row r="183" spans="1:28" s="2" customFormat="1">
      <c r="A183" s="110" t="str">
        <f>'Indicator Data'!A183</f>
        <v>Tuvalu</v>
      </c>
      <c r="B183" s="185" t="str">
        <f>'Indicator Data'!B183</f>
        <v>TUV</v>
      </c>
      <c r="C183" s="182" t="str">
        <f>IF('Indicator Data'!BJ183="No data","x",ROUND(IF('Indicator Data'!BJ183&gt;C$3,0,IF('Indicator Data'!BJ183&lt;C$4,10,(C$3-'Indicator Data'!BJ183)/(C$3-C$4)*10)),1))</f>
        <v>x</v>
      </c>
      <c r="D183" s="183" t="str">
        <f t="shared" si="27"/>
        <v>x</v>
      </c>
      <c r="E183" s="182" t="str">
        <f>IF('Indicator Data'!BL183="No data","x",ROUND(IF('Indicator Data'!BL183&gt;E$3,0,IF('Indicator Data'!BL183&lt;E$4,10,(E$3-'Indicator Data'!BL183)/(E$3-E$4)*10)),1))</f>
        <v>x</v>
      </c>
      <c r="F183" s="182">
        <f>IF('Indicator Data'!BK183="No data","x",ROUND(IF('Indicator Data'!BK183&gt;F$3,0,IF('Indicator Data'!BK183&lt;F$4,10,(F$3-'Indicator Data'!BK183)/(F$3-F$4)*10)),1))</f>
        <v>6.3</v>
      </c>
      <c r="G183" s="183">
        <f t="shared" si="28"/>
        <v>6.3</v>
      </c>
      <c r="H183" s="184">
        <f t="shared" si="29"/>
        <v>6.3</v>
      </c>
      <c r="I183" s="182" t="str">
        <f>IF('Indicator Data'!BN183="No data","x",ROUND(IF('Indicator Data'!BN183^2&gt;I$3,0,IF('Indicator Data'!BN183^2&lt;I$4,10,(I$3-'Indicator Data'!BN183^2)/(I$3-I$4)*10)),1))</f>
        <v>x</v>
      </c>
      <c r="J183" s="182">
        <f>IF(OR('Indicator Data'!BM183=0,'Indicator Data'!BM183="No data"),"x",ROUND(IF('Indicator Data'!BM183&gt;J$3,0,IF('Indicator Data'!BM183&lt;J$4,10,(J$3-'Indicator Data'!BM183)/(J$3-J$4)*10)),1))</f>
        <v>0</v>
      </c>
      <c r="K183" s="182">
        <f>IF('Indicator Data'!BO183="No data","x",ROUND(IF('Indicator Data'!BO183&gt;K$3,0,IF('Indicator Data'!BO183&lt;K$4,10,(K$3-'Indicator Data'!BO183)/(K$3-K$4)*10)),1))</f>
        <v>5.0999999999999996</v>
      </c>
      <c r="L183" s="182">
        <f>IF('Indicator Data'!BP183="No data","x",ROUND(IF('Indicator Data'!BP183&gt;L$3,0,IF('Indicator Data'!BP183&lt;L$4,10,(L$3-'Indicator Data'!BP183)/(L$3-L$4)*10)),1))</f>
        <v>6.6</v>
      </c>
      <c r="M183" s="183">
        <f t="shared" si="30"/>
        <v>3.9</v>
      </c>
      <c r="N183" s="186">
        <f>IF('Indicator Data'!BQ183="No data","x",'Indicator Data'!BQ183/'Indicator Data'!CC183*100)</f>
        <v>156.66666666666666</v>
      </c>
      <c r="O183" s="182">
        <f t="shared" si="33"/>
        <v>0</v>
      </c>
      <c r="P183" s="182">
        <f>IF('Indicator Data'!BR183="No data","x",ROUND(IF('Indicator Data'!BR183&gt;P$3,0,IF('Indicator Data'!BR183&lt;P$4,10,(P$3-'Indicator Data'!BR183)/(P$3-P$4)*10)),1))</f>
        <v>1.8</v>
      </c>
      <c r="Q183" s="182">
        <f>IF('Indicator Data'!BS183="No data","x",ROUND(IF('Indicator Data'!BS183&gt;Q$3,0,IF('Indicator Data'!BS183&lt;Q$4,10,(Q$3-'Indicator Data'!BS183)/(Q$3-Q$4)*10)),1))</f>
        <v>0.1</v>
      </c>
      <c r="R183" s="183">
        <f t="shared" si="31"/>
        <v>0.6</v>
      </c>
      <c r="S183" s="182">
        <f>IF('Indicator Data'!BT183="No data","x",ROUND(IF('Indicator Data'!BT183&gt;S$3,0,IF('Indicator Data'!BT183&lt;S$4,10,(S$3-'Indicator Data'!BT183)/(S$3-S$4)*10)),1))</f>
        <v>7.7</v>
      </c>
      <c r="T183" s="187">
        <f>IF('Indicator Data'!BU183="No data","x",ROUND(IF('Indicator Data'!BU183&gt;T$3,0,IF('Indicator Data'!BU183&lt;T$4,10,(T$3-'Indicator Data'!BU183)/(T$3-T$4)*10)),1))</f>
        <v>1.2</v>
      </c>
      <c r="U183" s="187">
        <f>IF('Indicator Data'!BV183="No data","x",ROUND(IF('Indicator Data'!BV183&gt;U$3,0,IF('Indicator Data'!BV183&lt;U$4,10,(U$3-'Indicator Data'!BV183)/(U$3-U$4)*10)),1))</f>
        <v>1.2</v>
      </c>
      <c r="V183" s="187" t="str">
        <f>IF('Indicator Data'!BW183="No data","x",ROUND(IF('Indicator Data'!BW183&gt;V$3,0,IF('Indicator Data'!BW183&lt;V$4,10,(V$3-'Indicator Data'!BW183)/(V$3-V$4)*10)),1))</f>
        <v>x</v>
      </c>
      <c r="W183" s="182">
        <f t="shared" si="32"/>
        <v>1.2</v>
      </c>
      <c r="X183" s="182">
        <f>IF('Indicator Data'!BX183="No data","x",ROUND(IF('Indicator Data'!BX183&gt;X$3,0,IF('Indicator Data'!BX183&lt;X$4,10,(X$3-'Indicator Data'!BX183)/(X$3-X$4)*10)),1))</f>
        <v>7.6</v>
      </c>
      <c r="Y183" s="182" t="str">
        <f>IF('Indicator Data'!BY183="No data","x",ROUND(IF('Indicator Data'!BY183&gt;Y$3,10,IF('Indicator Data'!BY183&lt;Y$4,0,10-(Y$3-'Indicator Data'!BY183)/(Y$3-Y$4)*10)),1))</f>
        <v>x</v>
      </c>
      <c r="Z183" s="183">
        <f t="shared" si="34"/>
        <v>5.5</v>
      </c>
      <c r="AA183" s="184">
        <f t="shared" si="35"/>
        <v>3.3</v>
      </c>
      <c r="AB183" s="57"/>
    </row>
    <row r="184" spans="1:28" s="2" customFormat="1">
      <c r="A184" s="110" t="str">
        <f>'Indicator Data'!A184</f>
        <v>Uganda</v>
      </c>
      <c r="B184" s="185" t="str">
        <f>'Indicator Data'!B184</f>
        <v>UGA</v>
      </c>
      <c r="C184" s="182" t="str">
        <f>IF('Indicator Data'!BJ184="No data","x",ROUND(IF('Indicator Data'!BJ184&gt;C$3,0,IF('Indicator Data'!BJ184&lt;C$4,10,(C$3-'Indicator Data'!BJ184)/(C$3-C$4)*10)),1))</f>
        <v>x</v>
      </c>
      <c r="D184" s="183" t="str">
        <f t="shared" si="27"/>
        <v>x</v>
      </c>
      <c r="E184" s="182">
        <f>IF('Indicator Data'!BL184="No data","x",ROUND(IF('Indicator Data'!BL184&gt;E$3,0,IF('Indicator Data'!BL184&lt;E$4,10,(E$3-'Indicator Data'!BL184)/(E$3-E$4)*10)),1))</f>
        <v>7.3</v>
      </c>
      <c r="F184" s="182">
        <f>IF('Indicator Data'!BK184="No data","x",ROUND(IF('Indicator Data'!BK184&gt;F$3,0,IF('Indicator Data'!BK184&lt;F$4,10,(F$3-'Indicator Data'!BK184)/(F$3-F$4)*10)),1))</f>
        <v>6.2</v>
      </c>
      <c r="G184" s="183">
        <f t="shared" si="28"/>
        <v>6.8</v>
      </c>
      <c r="H184" s="184">
        <f t="shared" si="29"/>
        <v>6.8</v>
      </c>
      <c r="I184" s="182">
        <f>IF('Indicator Data'!BN184="No data","x",ROUND(IF('Indicator Data'!BN184^2&gt;I$3,0,IF('Indicator Data'!BN184^2&lt;I$4,10,(I$3-'Indicator Data'!BN184^2)/(I$3-I$4)*10)),1))</f>
        <v>4.5999999999999996</v>
      </c>
      <c r="J184" s="182">
        <f>IF(OR('Indicator Data'!BM184=0,'Indicator Data'!BM184="No data"),"x",ROUND(IF('Indicator Data'!BM184&gt;J$3,0,IF('Indicator Data'!BM184&lt;J$4,10,(J$3-'Indicator Data'!BM184)/(J$3-J$4)*10)),1))</f>
        <v>5.9</v>
      </c>
      <c r="K184" s="182">
        <f>IF('Indicator Data'!BO184="No data","x",ROUND(IF('Indicator Data'!BO184&gt;K$3,0,IF('Indicator Data'!BO184&lt;K$4,10,(K$3-'Indicator Data'!BO184)/(K$3-K$4)*10)),1))</f>
        <v>7.6</v>
      </c>
      <c r="L184" s="182">
        <f>IF('Indicator Data'!BP184="No data","x",ROUND(IF('Indicator Data'!BP184&gt;L$3,0,IF('Indicator Data'!BP184&lt;L$4,10,(L$3-'Indicator Data'!BP184)/(L$3-L$4)*10)),1))</f>
        <v>7.3</v>
      </c>
      <c r="M184" s="183">
        <f t="shared" si="30"/>
        <v>6.4</v>
      </c>
      <c r="N184" s="186">
        <f>IF('Indicator Data'!BQ184="No data","x",'Indicator Data'!BQ184/'Indicator Data'!CC184*100)</f>
        <v>23.021870777238377</v>
      </c>
      <c r="O184" s="182">
        <f t="shared" si="33"/>
        <v>7.8</v>
      </c>
      <c r="P184" s="182">
        <f>IF('Indicator Data'!BR184="No data","x",ROUND(IF('Indicator Data'!BR184&gt;P$3,0,IF('Indicator Data'!BR184&lt;P$4,10,(P$3-'Indicator Data'!BR184)/(P$3-P$4)*10)),1))</f>
        <v>9.1</v>
      </c>
      <c r="Q184" s="182">
        <f>IF('Indicator Data'!BS184="No data","x",ROUND(IF('Indicator Data'!BS184&gt;Q$3,0,IF('Indicator Data'!BS184&lt;Q$4,10,(Q$3-'Indicator Data'!BS184)/(Q$3-Q$4)*10)),1))</f>
        <v>10</v>
      </c>
      <c r="R184" s="183">
        <f t="shared" si="31"/>
        <v>9</v>
      </c>
      <c r="S184" s="182">
        <f>IF('Indicator Data'!BT184="No data","x",ROUND(IF('Indicator Data'!BT184&gt;S$3,0,IF('Indicator Data'!BT184&lt;S$4,10,(S$3-'Indicator Data'!BT184)/(S$3-S$4)*10)),1))</f>
        <v>9.8000000000000007</v>
      </c>
      <c r="T184" s="187">
        <f>IF('Indicator Data'!BU184="No data","x",ROUND(IF('Indicator Data'!BU184&gt;T$3,0,IF('Indicator Data'!BU184&lt;T$4,10,(T$3-'Indicator Data'!BU184)/(T$3-T$4)*10)),1))</f>
        <v>1</v>
      </c>
      <c r="U184" s="187" t="str">
        <f>IF('Indicator Data'!BV184="No data","x",ROUND(IF('Indicator Data'!BV184&gt;U$3,0,IF('Indicator Data'!BV184&lt;U$4,10,(U$3-'Indicator Data'!BV184)/(U$3-U$4)*10)),1))</f>
        <v>x</v>
      </c>
      <c r="V184" s="187">
        <f>IF('Indicator Data'!BW184="No data","x",ROUND(IF('Indicator Data'!BW184&gt;V$3,0,IF('Indicator Data'!BW184&lt;V$4,10,(V$3-'Indicator Data'!BW184)/(V$3-V$4)*10)),1))</f>
        <v>1.2</v>
      </c>
      <c r="W184" s="182">
        <f t="shared" si="32"/>
        <v>1.1000000000000001</v>
      </c>
      <c r="X184" s="182">
        <f>IF('Indicator Data'!BX184="No data","x",ROUND(IF('Indicator Data'!BX184&gt;X$3,0,IF('Indicator Data'!BX184&lt;X$4,10,(X$3-'Indicator Data'!BX184)/(X$3-X$4)*10)),1))</f>
        <v>9.6999999999999993</v>
      </c>
      <c r="Y184" s="182">
        <f>IF('Indicator Data'!BY184="No data","x",ROUND(IF('Indicator Data'!BY184&gt;Y$3,10,IF('Indicator Data'!BY184&lt;Y$4,0,10-(Y$3-'Indicator Data'!BY184)/(Y$3-Y$4)*10)),1))</f>
        <v>4.2</v>
      </c>
      <c r="Z184" s="183">
        <f t="shared" si="34"/>
        <v>6.2</v>
      </c>
      <c r="AA184" s="184">
        <f t="shared" si="35"/>
        <v>7.2</v>
      </c>
      <c r="AB184" s="57"/>
    </row>
    <row r="185" spans="1:28" s="2" customFormat="1">
      <c r="A185" s="110" t="str">
        <f>'Indicator Data'!A185</f>
        <v>Ukraine</v>
      </c>
      <c r="B185" s="185" t="str">
        <f>'Indicator Data'!B185</f>
        <v>UKR</v>
      </c>
      <c r="C185" s="182" t="str">
        <f>IF('Indicator Data'!BJ185="No data","x",ROUND(IF('Indicator Data'!BJ185&gt;C$3,0,IF('Indicator Data'!BJ185&lt;C$4,10,(C$3-'Indicator Data'!BJ185)/(C$3-C$4)*10)),1))</f>
        <v>x</v>
      </c>
      <c r="D185" s="183" t="str">
        <f t="shared" si="27"/>
        <v>x</v>
      </c>
      <c r="E185" s="182">
        <f>IF('Indicator Data'!BL185="No data","x",ROUND(IF('Indicator Data'!BL185&gt;E$3,0,IF('Indicator Data'!BL185&lt;E$4,10,(E$3-'Indicator Data'!BL185)/(E$3-E$4)*10)),1))</f>
        <v>6.7</v>
      </c>
      <c r="F185" s="182">
        <f>IF('Indicator Data'!BK185="No data","x",ROUND(IF('Indicator Data'!BK185&gt;F$3,0,IF('Indicator Data'!BK185&lt;F$4,10,(F$3-'Indicator Data'!BK185)/(F$3-F$4)*10)),1))</f>
        <v>5.6</v>
      </c>
      <c r="G185" s="183">
        <f t="shared" si="28"/>
        <v>6.2</v>
      </c>
      <c r="H185" s="184">
        <f t="shared" si="29"/>
        <v>6.2</v>
      </c>
      <c r="I185" s="182">
        <f>IF('Indicator Data'!BN185="No data","x",ROUND(IF('Indicator Data'!BN185^2&gt;I$3,0,IF('Indicator Data'!BN185^2&lt;I$4,10,(I$3-'Indicator Data'!BN185^2)/(I$3-I$4)*10)),1))</f>
        <v>0</v>
      </c>
      <c r="J185" s="182">
        <f>IF(OR('Indicator Data'!BM185=0,'Indicator Data'!BM185="No data"),"x",ROUND(IF('Indicator Data'!BM185&gt;J$3,0,IF('Indicator Data'!BM185&lt;J$4,10,(J$3-'Indicator Data'!BM185)/(J$3-J$4)*10)),1))</f>
        <v>0</v>
      </c>
      <c r="K185" s="182">
        <f>IF('Indicator Data'!BO185="No data","x",ROUND(IF('Indicator Data'!BO185&gt;K$3,0,IF('Indicator Data'!BO185&lt;K$4,10,(K$3-'Indicator Data'!BO185)/(K$3-K$4)*10)),1))</f>
        <v>3.7</v>
      </c>
      <c r="L185" s="182">
        <f>IF('Indicator Data'!BP185="No data","x",ROUND(IF('Indicator Data'!BP185&gt;L$3,0,IF('Indicator Data'!BP185&lt;L$4,10,(L$3-'Indicator Data'!BP185)/(L$3-L$4)*10)),1))</f>
        <v>3.6</v>
      </c>
      <c r="M185" s="183">
        <f t="shared" si="30"/>
        <v>1.8</v>
      </c>
      <c r="N185" s="186">
        <f>IF('Indicator Data'!BQ185="No data","x",'Indicator Data'!BQ185/'Indicator Data'!CC185*100)</f>
        <v>74.224953393633925</v>
      </c>
      <c r="O185" s="182">
        <f t="shared" si="33"/>
        <v>2.6</v>
      </c>
      <c r="P185" s="182">
        <f>IF('Indicator Data'!BR185="No data","x",ROUND(IF('Indicator Data'!BR185&gt;P$3,0,IF('Indicator Data'!BR185&lt;P$4,10,(P$3-'Indicator Data'!BR185)/(P$3-P$4)*10)),1))</f>
        <v>0.4</v>
      </c>
      <c r="Q185" s="182">
        <f>IF('Indicator Data'!BS185="No data","x",ROUND(IF('Indicator Data'!BS185&gt;Q$3,0,IF('Indicator Data'!BS185&lt;Q$4,10,(Q$3-'Indicator Data'!BS185)/(Q$3-Q$4)*10)),1))</f>
        <v>1.2</v>
      </c>
      <c r="R185" s="183">
        <f t="shared" si="31"/>
        <v>1.4</v>
      </c>
      <c r="S185" s="182">
        <f>IF('Indicator Data'!BT185="No data","x",ROUND(IF('Indicator Data'!BT185&gt;S$3,0,IF('Indicator Data'!BT185&lt;S$4,10,(S$3-'Indicator Data'!BT185)/(S$3-S$4)*10)),1))</f>
        <v>2.5</v>
      </c>
      <c r="T185" s="187">
        <f>IF('Indicator Data'!BU185="No data","x",ROUND(IF('Indicator Data'!BU185&gt;T$3,0,IF('Indicator Data'!BU185&lt;T$4,10,(T$3-'Indicator Data'!BU185)/(T$3-T$4)*10)),1))</f>
        <v>3.2</v>
      </c>
      <c r="U185" s="187">
        <f>IF('Indicator Data'!BV185="No data","x",ROUND(IF('Indicator Data'!BV185&gt;U$3,0,IF('Indicator Data'!BV185&lt;U$4,10,(U$3-'Indicator Data'!BV185)/(U$3-U$4)*10)),1))</f>
        <v>1.2</v>
      </c>
      <c r="V185" s="187" t="str">
        <f>IF('Indicator Data'!BW185="No data","x",ROUND(IF('Indicator Data'!BW185&gt;V$3,0,IF('Indicator Data'!BW185&lt;V$4,10,(V$3-'Indicator Data'!BW185)/(V$3-V$4)*10)),1))</f>
        <v>x</v>
      </c>
      <c r="W185" s="182">
        <f t="shared" si="32"/>
        <v>2.2000000000000002</v>
      </c>
      <c r="X185" s="182">
        <f>IF('Indicator Data'!BX185="No data","x",ROUND(IF('Indicator Data'!BX185&gt;X$3,0,IF('Indicator Data'!BX185&lt;X$4,10,(X$3-'Indicator Data'!BX185)/(X$3-X$4)*10)),1))</f>
        <v>7.9</v>
      </c>
      <c r="Y185" s="182">
        <f>IF('Indicator Data'!BY185="No data","x",ROUND(IF('Indicator Data'!BY185&gt;Y$3,10,IF('Indicator Data'!BY185&lt;Y$4,0,10-(Y$3-'Indicator Data'!BY185)/(Y$3-Y$4)*10)),1))</f>
        <v>0.2</v>
      </c>
      <c r="Z185" s="183">
        <f t="shared" si="34"/>
        <v>3.2</v>
      </c>
      <c r="AA185" s="184">
        <f t="shared" si="35"/>
        <v>2.1</v>
      </c>
      <c r="AB185" s="57"/>
    </row>
    <row r="186" spans="1:28" s="2" customFormat="1">
      <c r="A186" s="110" t="str">
        <f>'Indicator Data'!A186</f>
        <v>United Arab Emirates</v>
      </c>
      <c r="B186" s="185" t="str">
        <f>'Indicator Data'!B186</f>
        <v>ARE</v>
      </c>
      <c r="C186" s="182">
        <f>IF('Indicator Data'!BJ186="No data","x",ROUND(IF('Indicator Data'!BJ186&gt;C$3,0,IF('Indicator Data'!BJ186&lt;C$4,10,(C$3-'Indicator Data'!BJ186)/(C$3-C$4)*10)),1))</f>
        <v>2.1</v>
      </c>
      <c r="D186" s="183">
        <f t="shared" si="27"/>
        <v>2.1</v>
      </c>
      <c r="E186" s="182">
        <f>IF('Indicator Data'!BL186="No data","x",ROUND(IF('Indicator Data'!BL186&gt;E$3,0,IF('Indicator Data'!BL186&lt;E$4,10,(E$3-'Indicator Data'!BL186)/(E$3-E$4)*10)),1))</f>
        <v>2.9</v>
      </c>
      <c r="F186" s="182">
        <f>IF('Indicator Data'!BK186="No data","x",ROUND(IF('Indicator Data'!BK186&gt;F$3,0,IF('Indicator Data'!BK186&lt;F$4,10,(F$3-'Indicator Data'!BK186)/(F$3-F$4)*10)),1))</f>
        <v>2.2000000000000002</v>
      </c>
      <c r="G186" s="183">
        <f t="shared" si="28"/>
        <v>2.6</v>
      </c>
      <c r="H186" s="184">
        <f t="shared" si="29"/>
        <v>2.4</v>
      </c>
      <c r="I186" s="182">
        <f>IF('Indicator Data'!BN186="No data","x",ROUND(IF('Indicator Data'!BN186^2&gt;I$3,0,IF('Indicator Data'!BN186^2&lt;I$4,10,(I$3-'Indicator Data'!BN186^2)/(I$3-I$4)*10)),1))</f>
        <v>1.4</v>
      </c>
      <c r="J186" s="182">
        <f>IF(OR('Indicator Data'!BM186=0,'Indicator Data'!BM186="No data"),"x",ROUND(IF('Indicator Data'!BM186&gt;J$3,0,IF('Indicator Data'!BM186&lt;J$4,10,(J$3-'Indicator Data'!BM186)/(J$3-J$4)*10)),1))</f>
        <v>0</v>
      </c>
      <c r="K186" s="182">
        <f>IF('Indicator Data'!BO186="No data","x",ROUND(IF('Indicator Data'!BO186&gt;K$3,0,IF('Indicator Data'!BO186&lt;K$4,10,(K$3-'Indicator Data'!BO186)/(K$3-K$4)*10)),1))</f>
        <v>0.1</v>
      </c>
      <c r="L186" s="182">
        <f>IF('Indicator Data'!BP186="No data","x",ROUND(IF('Indicator Data'!BP186&gt;L$3,0,IF('Indicator Data'!BP186&lt;L$4,10,(L$3-'Indicator Data'!BP186)/(L$3-L$4)*10)),1))</f>
        <v>0</v>
      </c>
      <c r="M186" s="183">
        <f t="shared" si="30"/>
        <v>0.4</v>
      </c>
      <c r="N186" s="186">
        <f>IF('Indicator Data'!BQ186="No data","x",'Indicator Data'!BQ186/'Indicator Data'!CC186*100)</f>
        <v>47.846889952153113</v>
      </c>
      <c r="O186" s="182">
        <f t="shared" si="33"/>
        <v>5.3</v>
      </c>
      <c r="P186" s="182">
        <f>IF('Indicator Data'!BR186="No data","x",ROUND(IF('Indicator Data'!BR186&gt;P$3,0,IF('Indicator Data'!BR186&lt;P$4,10,(P$3-'Indicator Data'!BR186)/(P$3-P$4)*10)),1))</f>
        <v>0.2</v>
      </c>
      <c r="Q186" s="182">
        <f>IF('Indicator Data'!BS186="No data","x",ROUND(IF('Indicator Data'!BS186&gt;Q$3,0,IF('Indicator Data'!BS186&lt;Q$4,10,(Q$3-'Indicator Data'!BS186)/(Q$3-Q$4)*10)),1))</f>
        <v>0.4</v>
      </c>
      <c r="R186" s="183">
        <f t="shared" si="31"/>
        <v>2</v>
      </c>
      <c r="S186" s="182">
        <f>IF('Indicator Data'!BT186="No data","x",ROUND(IF('Indicator Data'!BT186&gt;S$3,0,IF('Indicator Data'!BT186&lt;S$4,10,(S$3-'Indicator Data'!BT186)/(S$3-S$4)*10)),1))</f>
        <v>4</v>
      </c>
      <c r="T186" s="187">
        <f>IF('Indicator Data'!BU186="No data","x",ROUND(IF('Indicator Data'!BU186&gt;T$3,0,IF('Indicator Data'!BU186&lt;T$4,10,(T$3-'Indicator Data'!BU186)/(T$3-T$4)*10)),1))</f>
        <v>0</v>
      </c>
      <c r="U186" s="187">
        <f>IF('Indicator Data'!BV186="No data","x",ROUND(IF('Indicator Data'!BV186&gt;U$3,0,IF('Indicator Data'!BV186&lt;U$4,10,(U$3-'Indicator Data'!BV186)/(U$3-U$4)*10)),1))</f>
        <v>0</v>
      </c>
      <c r="V186" s="187">
        <f>IF('Indicator Data'!BW186="No data","x",ROUND(IF('Indicator Data'!BW186&gt;V$3,0,IF('Indicator Data'!BW186&lt;V$4,10,(V$3-'Indicator Data'!BW186)/(V$3-V$4)*10)),1))</f>
        <v>0</v>
      </c>
      <c r="W186" s="182">
        <f t="shared" si="32"/>
        <v>0</v>
      </c>
      <c r="X186" s="182">
        <f>IF('Indicator Data'!BX186="No data","x",ROUND(IF('Indicator Data'!BX186&gt;X$3,0,IF('Indicator Data'!BX186&lt;X$4,10,(X$3-'Indicator Data'!BX186)/(X$3-X$4)*10)),1))</f>
        <v>0</v>
      </c>
      <c r="Y186" s="182">
        <f>IF('Indicator Data'!BY186="No data","x",ROUND(IF('Indicator Data'!BY186&gt;Y$3,10,IF('Indicator Data'!BY186&lt;Y$4,0,10-(Y$3-'Indicator Data'!BY186)/(Y$3-Y$4)*10)),1))</f>
        <v>0</v>
      </c>
      <c r="Z186" s="183">
        <f t="shared" si="34"/>
        <v>1</v>
      </c>
      <c r="AA186" s="184">
        <f t="shared" si="35"/>
        <v>1.1000000000000001</v>
      </c>
      <c r="AB186" s="57"/>
    </row>
    <row r="187" spans="1:28" s="2" customFormat="1">
      <c r="A187" s="110" t="str">
        <f>'Indicator Data'!A187</f>
        <v>United Kingdom</v>
      </c>
      <c r="B187" s="185" t="str">
        <f>'Indicator Data'!B187</f>
        <v>GBR</v>
      </c>
      <c r="C187" s="182">
        <f>IF('Indicator Data'!BJ187="No data","x",ROUND(IF('Indicator Data'!BJ187&gt;C$3,0,IF('Indicator Data'!BJ187&lt;C$4,10,(C$3-'Indicator Data'!BJ187)/(C$3-C$4)*10)),1))</f>
        <v>2.1</v>
      </c>
      <c r="D187" s="183">
        <f t="shared" si="27"/>
        <v>2.1</v>
      </c>
      <c r="E187" s="182">
        <f>IF('Indicator Data'!BL187="No data","x",ROUND(IF('Indicator Data'!BL187&gt;E$3,0,IF('Indicator Data'!BL187&lt;E$4,10,(E$3-'Indicator Data'!BL187)/(E$3-E$4)*10)),1))</f>
        <v>2.2999999999999998</v>
      </c>
      <c r="F187" s="182">
        <f>IF('Indicator Data'!BK187="No data","x",ROUND(IF('Indicator Data'!BK187&gt;F$3,0,IF('Indicator Data'!BK187&lt;F$4,10,(F$3-'Indicator Data'!BK187)/(F$3-F$4)*10)),1))</f>
        <v>2.1</v>
      </c>
      <c r="G187" s="183">
        <f t="shared" si="28"/>
        <v>2.2000000000000002</v>
      </c>
      <c r="H187" s="184">
        <f t="shared" si="29"/>
        <v>2.2000000000000002</v>
      </c>
      <c r="I187" s="182" t="str">
        <f>IF('Indicator Data'!BN187="No data","x",ROUND(IF('Indicator Data'!BN187^2&gt;I$3,0,IF('Indicator Data'!BN187^2&lt;I$4,10,(I$3-'Indicator Data'!BN187^2)/(I$3-I$4)*10)),1))</f>
        <v>x</v>
      </c>
      <c r="J187" s="182">
        <f>IF(OR('Indicator Data'!BM187=0,'Indicator Data'!BM187="No data"),"x",ROUND(IF('Indicator Data'!BM187&gt;J$3,0,IF('Indicator Data'!BM187&lt;J$4,10,(J$3-'Indicator Data'!BM187)/(J$3-J$4)*10)),1))</f>
        <v>0</v>
      </c>
      <c r="K187" s="182">
        <f>IF('Indicator Data'!BO187="No data","x",ROUND(IF('Indicator Data'!BO187&gt;K$3,0,IF('Indicator Data'!BO187&lt;K$4,10,(K$3-'Indicator Data'!BO187)/(K$3-K$4)*10)),1))</f>
        <v>0.7</v>
      </c>
      <c r="L187" s="182">
        <f>IF('Indicator Data'!BP187="No data","x",ROUND(IF('Indicator Data'!BP187&gt;L$3,0,IF('Indicator Data'!BP187&lt;L$4,10,(L$3-'Indicator Data'!BP187)/(L$3-L$4)*10)),1))</f>
        <v>4.0999999999999996</v>
      </c>
      <c r="M187" s="183">
        <f t="shared" si="30"/>
        <v>1.6</v>
      </c>
      <c r="N187" s="186">
        <f>IF('Indicator Data'!BQ187="No data","x",'Indicator Data'!BQ187/'Indicator Data'!CC187*100)</f>
        <v>268.67275658248258</v>
      </c>
      <c r="O187" s="182">
        <f t="shared" si="33"/>
        <v>0</v>
      </c>
      <c r="P187" s="182">
        <f>IF('Indicator Data'!BR187="No data","x",ROUND(IF('Indicator Data'!BR187&gt;P$3,0,IF('Indicator Data'!BR187&lt;P$4,10,(P$3-'Indicator Data'!BR187)/(P$3-P$4)*10)),1))</f>
        <v>0.1</v>
      </c>
      <c r="Q187" s="182">
        <f>IF('Indicator Data'!BS187="No data","x",ROUND(IF('Indicator Data'!BS187&gt;Q$3,0,IF('Indicator Data'!BS187&lt;Q$4,10,(Q$3-'Indicator Data'!BS187)/(Q$3-Q$4)*10)),1))</f>
        <v>0</v>
      </c>
      <c r="R187" s="183">
        <f t="shared" si="31"/>
        <v>0</v>
      </c>
      <c r="S187" s="182">
        <f>IF('Indicator Data'!BT187="No data","x",ROUND(IF('Indicator Data'!BT187&gt;S$3,0,IF('Indicator Data'!BT187&lt;S$4,10,(S$3-'Indicator Data'!BT187)/(S$3-S$4)*10)),1))</f>
        <v>3</v>
      </c>
      <c r="T187" s="187">
        <f>IF('Indicator Data'!BU187="No data","x",ROUND(IF('Indicator Data'!BU187&gt;T$3,0,IF('Indicator Data'!BU187&lt;T$4,10,(T$3-'Indicator Data'!BU187)/(T$3-T$4)*10)),1))</f>
        <v>1</v>
      </c>
      <c r="U187" s="187">
        <f>IF('Indicator Data'!BV187="No data","x",ROUND(IF('Indicator Data'!BV187&gt;U$3,0,IF('Indicator Data'!BV187&lt;U$4,10,(U$3-'Indicator Data'!BV187)/(U$3-U$4)*10)),1))</f>
        <v>2</v>
      </c>
      <c r="V187" s="187">
        <f>IF('Indicator Data'!BW187="No data","x",ROUND(IF('Indicator Data'!BW187&gt;V$3,0,IF('Indicator Data'!BW187&lt;V$4,10,(V$3-'Indicator Data'!BW187)/(V$3-V$4)*10)),1))</f>
        <v>1.4</v>
      </c>
      <c r="W187" s="182">
        <f t="shared" si="32"/>
        <v>1.4666666666666668</v>
      </c>
      <c r="X187" s="182">
        <f>IF('Indicator Data'!BX187="No data","x",ROUND(IF('Indicator Data'!BX187&gt;X$3,0,IF('Indicator Data'!BX187&lt;X$4,10,(X$3-'Indicator Data'!BX187)/(X$3-X$4)*10)),1))</f>
        <v>0</v>
      </c>
      <c r="Y187" s="182">
        <f>IF('Indicator Data'!BY187="No data","x",ROUND(IF('Indicator Data'!BY187&gt;Y$3,10,IF('Indicator Data'!BY187&lt;Y$4,0,10-(Y$3-'Indicator Data'!BY187)/(Y$3-Y$4)*10)),1))</f>
        <v>0.1</v>
      </c>
      <c r="Z187" s="183">
        <f t="shared" si="34"/>
        <v>1.1000000000000001</v>
      </c>
      <c r="AA187" s="184">
        <f t="shared" si="35"/>
        <v>0.9</v>
      </c>
      <c r="AB187" s="57"/>
    </row>
    <row r="188" spans="1:28" s="2" customFormat="1">
      <c r="A188" s="110" t="str">
        <f>'Indicator Data'!A188</f>
        <v>United States of America</v>
      </c>
      <c r="B188" s="185" t="str">
        <f>'Indicator Data'!B188</f>
        <v>USA</v>
      </c>
      <c r="C188" s="182">
        <f>IF('Indicator Data'!BJ188="No data","x",ROUND(IF('Indicator Data'!BJ188&gt;C$3,0,IF('Indicator Data'!BJ188&lt;C$4,10,(C$3-'Indicator Data'!BJ188)/(C$3-C$4)*10)),1))</f>
        <v>3</v>
      </c>
      <c r="D188" s="183">
        <f t="shared" si="27"/>
        <v>3</v>
      </c>
      <c r="E188" s="182">
        <f>IF('Indicator Data'!BL188="No data","x",ROUND(IF('Indicator Data'!BL188&gt;E$3,0,IF('Indicator Data'!BL188&lt;E$4,10,(E$3-'Indicator Data'!BL188)/(E$3-E$4)*10)),1))</f>
        <v>3.3</v>
      </c>
      <c r="F188" s="182">
        <f>IF('Indicator Data'!BK188="No data","x",ROUND(IF('Indicator Data'!BK188&gt;F$3,0,IF('Indicator Data'!BK188&lt;F$4,10,(F$3-'Indicator Data'!BK188)/(F$3-F$4)*10)),1))</f>
        <v>2</v>
      </c>
      <c r="G188" s="183">
        <f t="shared" si="28"/>
        <v>2.7</v>
      </c>
      <c r="H188" s="184">
        <f t="shared" si="29"/>
        <v>2.9</v>
      </c>
      <c r="I188" s="182" t="str">
        <f>IF('Indicator Data'!BN188="No data","x",ROUND(IF('Indicator Data'!BN188^2&gt;I$3,0,IF('Indicator Data'!BN188^2&lt;I$4,10,(I$3-'Indicator Data'!BN188^2)/(I$3-I$4)*10)),1))</f>
        <v>x</v>
      </c>
      <c r="J188" s="182">
        <f>IF(OR('Indicator Data'!BM188=0,'Indicator Data'!BM188="No data"),"x",ROUND(IF('Indicator Data'!BM188&gt;J$3,0,IF('Indicator Data'!BM188&lt;J$4,10,(J$3-'Indicator Data'!BM188)/(J$3-J$4)*10)),1))</f>
        <v>0</v>
      </c>
      <c r="K188" s="182">
        <f>IF('Indicator Data'!BO188="No data","x",ROUND(IF('Indicator Data'!BO188&gt;K$3,0,IF('Indicator Data'!BO188&lt;K$4,10,(K$3-'Indicator Data'!BO188)/(K$3-K$4)*10)),1))</f>
        <v>1.2</v>
      </c>
      <c r="L188" s="182">
        <f>IF('Indicator Data'!BP188="No data","x",ROUND(IF('Indicator Data'!BP188&gt;L$3,0,IF('Indicator Data'!BP188&lt;L$4,10,(L$3-'Indicator Data'!BP188)/(L$3-L$4)*10)),1))</f>
        <v>3.4</v>
      </c>
      <c r="M188" s="183">
        <f t="shared" si="30"/>
        <v>1.5</v>
      </c>
      <c r="N188" s="186">
        <f>IF('Indicator Data'!BQ188="No data","x",'Indicator Data'!BQ188/'Indicator Data'!CC188*100)</f>
        <v>72.151491896075612</v>
      </c>
      <c r="O188" s="182">
        <f t="shared" si="33"/>
        <v>2.8</v>
      </c>
      <c r="P188" s="182">
        <f>IF('Indicator Data'!BR188="No data","x",ROUND(IF('Indicator Data'!BR188&gt;P$3,0,IF('Indicator Data'!BR188&lt;P$4,10,(P$3-'Indicator Data'!BR188)/(P$3-P$4)*10)),1))</f>
        <v>0</v>
      </c>
      <c r="Q188" s="182">
        <f>IF('Indicator Data'!BS188="No data","x",ROUND(IF('Indicator Data'!BS188&gt;Q$3,0,IF('Indicator Data'!BS188&lt;Q$4,10,(Q$3-'Indicator Data'!BS188)/(Q$3-Q$4)*10)),1))</f>
        <v>0.1</v>
      </c>
      <c r="R188" s="183">
        <f t="shared" si="31"/>
        <v>1</v>
      </c>
      <c r="S188" s="182">
        <f>IF('Indicator Data'!BT188="No data","x",ROUND(IF('Indicator Data'!BT188&gt;S$3,0,IF('Indicator Data'!BT188&lt;S$4,10,(S$3-'Indicator Data'!BT188)/(S$3-S$4)*10)),1))</f>
        <v>3.5</v>
      </c>
      <c r="T188" s="187">
        <f>IF('Indicator Data'!BU188="No data","x",ROUND(IF('Indicator Data'!BU188&gt;T$3,0,IF('Indicator Data'!BU188&lt;T$4,10,(T$3-'Indicator Data'!BU188)/(T$3-T$4)*10)),1))</f>
        <v>0.8</v>
      </c>
      <c r="U188" s="187">
        <f>IF('Indicator Data'!BV188="No data","x",ROUND(IF('Indicator Data'!BV188&gt;U$3,0,IF('Indicator Data'!BV188&lt;U$4,10,(U$3-'Indicator Data'!BV188)/(U$3-U$4)*10)),1))</f>
        <v>0.7</v>
      </c>
      <c r="V188" s="187">
        <f>IF('Indicator Data'!BW188="No data","x",ROUND(IF('Indicator Data'!BW188&gt;V$3,0,IF('Indicator Data'!BW188&lt;V$4,10,(V$3-'Indicator Data'!BW188)/(V$3-V$4)*10)),1))</f>
        <v>1.2</v>
      </c>
      <c r="W188" s="182">
        <f t="shared" si="32"/>
        <v>0.9</v>
      </c>
      <c r="X188" s="182">
        <f>IF('Indicator Data'!BX188="No data","x",ROUND(IF('Indicator Data'!BX188&gt;X$3,0,IF('Indicator Data'!BX188&lt;X$4,10,(X$3-'Indicator Data'!BX188)/(X$3-X$4)*10)),1))</f>
        <v>0</v>
      </c>
      <c r="Y188" s="182">
        <f>IF('Indicator Data'!BY188="No data","x",ROUND(IF('Indicator Data'!BY188&gt;Y$3,10,IF('Indicator Data'!BY188&lt;Y$4,0,10-(Y$3-'Indicator Data'!BY188)/(Y$3-Y$4)*10)),1))</f>
        <v>0.2</v>
      </c>
      <c r="Z188" s="183">
        <f t="shared" si="34"/>
        <v>1.2</v>
      </c>
      <c r="AA188" s="184">
        <f t="shared" si="35"/>
        <v>1.2</v>
      </c>
      <c r="AB188" s="57"/>
    </row>
    <row r="189" spans="1:28" s="2" customFormat="1">
      <c r="A189" s="110" t="str">
        <f>'Indicator Data'!A189</f>
        <v>Uruguay</v>
      </c>
      <c r="B189" s="185" t="str">
        <f>'Indicator Data'!B189</f>
        <v>URY</v>
      </c>
      <c r="C189" s="182">
        <f>IF('Indicator Data'!BJ189="No data","x",ROUND(IF('Indicator Data'!BJ189&gt;C$3,0,IF('Indicator Data'!BJ189&lt;C$4,10,(C$3-'Indicator Data'!BJ189)/(C$3-C$4)*10)),1))</f>
        <v>4</v>
      </c>
      <c r="D189" s="183">
        <f t="shared" si="27"/>
        <v>4</v>
      </c>
      <c r="E189" s="182">
        <f>IF('Indicator Data'!BL189="No data","x",ROUND(IF('Indicator Data'!BL189&gt;E$3,0,IF('Indicator Data'!BL189&lt;E$4,10,(E$3-'Indicator Data'!BL189)/(E$3-E$4)*10)),1))</f>
        <v>2.9</v>
      </c>
      <c r="F189" s="182">
        <f>IF('Indicator Data'!BK189="No data","x",ROUND(IF('Indicator Data'!BK189&gt;F$3,0,IF('Indicator Data'!BK189&lt;F$4,10,(F$3-'Indicator Data'!BK189)/(F$3-F$4)*10)),1))</f>
        <v>3.6</v>
      </c>
      <c r="G189" s="183">
        <f t="shared" si="28"/>
        <v>3.3</v>
      </c>
      <c r="H189" s="184">
        <f t="shared" si="29"/>
        <v>3.7</v>
      </c>
      <c r="I189" s="182">
        <f>IF('Indicator Data'!BN189="No data","x",ROUND(IF('Indicator Data'!BN189^2&gt;I$3,0,IF('Indicator Data'!BN189^2&lt;I$4,10,(I$3-'Indicator Data'!BN189^2)/(I$3-I$4)*10)),1))</f>
        <v>0.3</v>
      </c>
      <c r="J189" s="182">
        <f>IF(OR('Indicator Data'!BM189=0,'Indicator Data'!BM189="No data"),"x",ROUND(IF('Indicator Data'!BM189&gt;J$3,0,IF('Indicator Data'!BM189&lt;J$4,10,(J$3-'Indicator Data'!BM189)/(J$3-J$4)*10)),1))</f>
        <v>0</v>
      </c>
      <c r="K189" s="182">
        <f>IF('Indicator Data'!BO189="No data","x",ROUND(IF('Indicator Data'!BO189&gt;K$3,0,IF('Indicator Data'!BO189&lt;K$4,10,(K$3-'Indicator Data'!BO189)/(K$3-K$4)*10)),1))</f>
        <v>2.2999999999999998</v>
      </c>
      <c r="L189" s="182">
        <f>IF('Indicator Data'!BP189="No data","x",ROUND(IF('Indicator Data'!BP189&gt;L$3,0,IF('Indicator Data'!BP189&lt;L$4,10,(L$3-'Indicator Data'!BP189)/(L$3-L$4)*10)),1))</f>
        <v>3.2</v>
      </c>
      <c r="M189" s="183">
        <f t="shared" si="30"/>
        <v>1.5</v>
      </c>
      <c r="N189" s="186">
        <f>IF('Indicator Data'!BQ189="No data","x",'Indicator Data'!BQ189/'Indicator Data'!CC189*100)</f>
        <v>33.139069820591935</v>
      </c>
      <c r="O189" s="182">
        <f t="shared" si="33"/>
        <v>6.8</v>
      </c>
      <c r="P189" s="182">
        <f>IF('Indicator Data'!BR189="No data","x",ROUND(IF('Indicator Data'!BR189&gt;P$3,0,IF('Indicator Data'!BR189&lt;P$4,10,(P$3-'Indicator Data'!BR189)/(P$3-P$4)*10)),1))</f>
        <v>0.4</v>
      </c>
      <c r="Q189" s="182">
        <f>IF('Indicator Data'!BS189="No data","x",ROUND(IF('Indicator Data'!BS189&gt;Q$3,0,IF('Indicator Data'!BS189&lt;Q$4,10,(Q$3-'Indicator Data'!BS189)/(Q$3-Q$4)*10)),1))</f>
        <v>0.1</v>
      </c>
      <c r="R189" s="183">
        <f t="shared" si="31"/>
        <v>2.4</v>
      </c>
      <c r="S189" s="182">
        <f>IF('Indicator Data'!BT189="No data","x",ROUND(IF('Indicator Data'!BT189&gt;S$3,0,IF('Indicator Data'!BT189&lt;S$4,10,(S$3-'Indicator Data'!BT189)/(S$3-S$4)*10)),1))</f>
        <v>0</v>
      </c>
      <c r="T189" s="187">
        <f>IF('Indicator Data'!BU189="No data","x",ROUND(IF('Indicator Data'!BU189&gt;T$3,0,IF('Indicator Data'!BU189&lt;T$4,10,(T$3-'Indicator Data'!BU189)/(T$3-T$4)*10)),1))</f>
        <v>0.8</v>
      </c>
      <c r="U189" s="187">
        <f>IF('Indicator Data'!BV189="No data","x",ROUND(IF('Indicator Data'!BV189&gt;U$3,0,IF('Indicator Data'!BV189&lt;U$4,10,(U$3-'Indicator Data'!BV189)/(U$3-U$4)*10)),1))</f>
        <v>0</v>
      </c>
      <c r="V189" s="187">
        <f>IF('Indicator Data'!BW189="No data","x",ROUND(IF('Indicator Data'!BW189&gt;V$3,0,IF('Indicator Data'!BW189&lt;V$4,10,(V$3-'Indicator Data'!BW189)/(V$3-V$4)*10)),1))</f>
        <v>0.7</v>
      </c>
      <c r="W189" s="182">
        <f t="shared" si="32"/>
        <v>0.5</v>
      </c>
      <c r="X189" s="182">
        <f>IF('Indicator Data'!BX189="No data","x",ROUND(IF('Indicator Data'!BX189&gt;X$3,0,IF('Indicator Data'!BX189&lt;X$4,10,(X$3-'Indicator Data'!BX189)/(X$3-X$4)*10)),1))</f>
        <v>2.8</v>
      </c>
      <c r="Y189" s="182">
        <f>IF('Indicator Data'!BY189="No data","x",ROUND(IF('Indicator Data'!BY189&gt;Y$3,10,IF('Indicator Data'!BY189&lt;Y$4,0,10-(Y$3-'Indicator Data'!BY189)/(Y$3-Y$4)*10)),1))</f>
        <v>0.2</v>
      </c>
      <c r="Z189" s="183">
        <f t="shared" si="34"/>
        <v>0.9</v>
      </c>
      <c r="AA189" s="184">
        <f t="shared" si="35"/>
        <v>1.6</v>
      </c>
      <c r="AB189" s="57"/>
    </row>
    <row r="190" spans="1:28" s="2" customFormat="1">
      <c r="A190" s="110" t="str">
        <f>'Indicator Data'!A190</f>
        <v>Uzbekistan</v>
      </c>
      <c r="B190" s="185" t="str">
        <f>'Indicator Data'!B190</f>
        <v>UZB</v>
      </c>
      <c r="C190" s="182">
        <f>IF('Indicator Data'!BJ190="No data","x",ROUND(IF('Indicator Data'!BJ190&gt;C$3,0,IF('Indicator Data'!BJ190&lt;C$4,10,(C$3-'Indicator Data'!BJ190)/(C$3-C$4)*10)),1))</f>
        <v>2.6</v>
      </c>
      <c r="D190" s="183">
        <f t="shared" si="27"/>
        <v>2.6</v>
      </c>
      <c r="E190" s="182">
        <f>IF('Indicator Data'!BL190="No data","x",ROUND(IF('Indicator Data'!BL190&gt;E$3,0,IF('Indicator Data'!BL190&lt;E$4,10,(E$3-'Indicator Data'!BL190)/(E$3-E$4)*10)),1))</f>
        <v>7.4</v>
      </c>
      <c r="F190" s="182">
        <f>IF('Indicator Data'!BK190="No data","x",ROUND(IF('Indicator Data'!BK190&gt;F$3,0,IF('Indicator Data'!BK190&lt;F$4,10,(F$3-'Indicator Data'!BK190)/(F$3-F$4)*10)),1))</f>
        <v>6</v>
      </c>
      <c r="G190" s="183">
        <f t="shared" si="28"/>
        <v>6.7</v>
      </c>
      <c r="H190" s="184">
        <f t="shared" si="29"/>
        <v>4.7</v>
      </c>
      <c r="I190" s="182">
        <f>IF('Indicator Data'!BN190="No data","x",ROUND(IF('Indicator Data'!BN190^2&gt;I$3,0,IF('Indicator Data'!BN190^2&lt;I$4,10,(I$3-'Indicator Data'!BN190^2)/(I$3-I$4)*10)),1))</f>
        <v>0</v>
      </c>
      <c r="J190" s="182">
        <f>IF(OR('Indicator Data'!BM190=0,'Indicator Data'!BM190="No data"),"x",ROUND(IF('Indicator Data'!BM190&gt;J$3,0,IF('Indicator Data'!BM190&lt;J$4,10,(J$3-'Indicator Data'!BM190)/(J$3-J$4)*10)),1))</f>
        <v>0</v>
      </c>
      <c r="K190" s="182">
        <f>IF('Indicator Data'!BO190="No data","x",ROUND(IF('Indicator Data'!BO190&gt;K$3,0,IF('Indicator Data'!BO190&lt;K$4,10,(K$3-'Indicator Data'!BO190)/(K$3-K$4)*10)),1))</f>
        <v>4.5</v>
      </c>
      <c r="L190" s="182">
        <f>IF('Indicator Data'!BP190="No data","x",ROUND(IF('Indicator Data'!BP190&gt;L$3,0,IF('Indicator Data'!BP190&lt;L$4,10,(L$3-'Indicator Data'!BP190)/(L$3-L$4)*10)),1))</f>
        <v>5.0999999999999996</v>
      </c>
      <c r="M190" s="183">
        <f t="shared" si="30"/>
        <v>2.4</v>
      </c>
      <c r="N190" s="186">
        <f>IF('Indicator Data'!BQ190="No data","x",'Indicator Data'!BQ190/'Indicator Data'!CC190*100)</f>
        <v>19.040902679830747</v>
      </c>
      <c r="O190" s="182">
        <f t="shared" si="33"/>
        <v>8.1999999999999993</v>
      </c>
      <c r="P190" s="182">
        <f>IF('Indicator Data'!BR190="No data","x",ROUND(IF('Indicator Data'!BR190&gt;P$3,0,IF('Indicator Data'!BR190&lt;P$4,10,(P$3-'Indicator Data'!BR190)/(P$3-P$4)*10)),1))</f>
        <v>0</v>
      </c>
      <c r="Q190" s="182">
        <f>IF('Indicator Data'!BS190="No data","x",ROUND(IF('Indicator Data'!BS190&gt;Q$3,0,IF('Indicator Data'!BS190&lt;Q$4,10,(Q$3-'Indicator Data'!BS190)/(Q$3-Q$4)*10)),1))</f>
        <v>0.4</v>
      </c>
      <c r="R190" s="183">
        <f t="shared" si="31"/>
        <v>2.9</v>
      </c>
      <c r="S190" s="182">
        <f>IF('Indicator Data'!BT190="No data","x",ROUND(IF('Indicator Data'!BT190&gt;S$3,0,IF('Indicator Data'!BT190&lt;S$4,10,(S$3-'Indicator Data'!BT190)/(S$3-S$4)*10)),1))</f>
        <v>4.0999999999999996</v>
      </c>
      <c r="T190" s="187">
        <f>IF('Indicator Data'!BU190="No data","x",ROUND(IF('Indicator Data'!BU190&gt;T$3,0,IF('Indicator Data'!BU190&lt;T$4,10,(T$3-'Indicator Data'!BU190)/(T$3-T$4)*10)),1))</f>
        <v>0.5</v>
      </c>
      <c r="U190" s="187">
        <f>IF('Indicator Data'!BV190="No data","x",ROUND(IF('Indicator Data'!BV190&gt;U$3,0,IF('Indicator Data'!BV190&lt;U$4,10,(U$3-'Indicator Data'!BV190)/(U$3-U$4)*10)),1))</f>
        <v>0</v>
      </c>
      <c r="V190" s="187">
        <f>IF('Indicator Data'!BW190="No data","x",ROUND(IF('Indicator Data'!BW190&gt;V$3,0,IF('Indicator Data'!BW190&lt;V$4,10,(V$3-'Indicator Data'!BW190)/(V$3-V$4)*10)),1))</f>
        <v>0</v>
      </c>
      <c r="W190" s="182">
        <f t="shared" si="32"/>
        <v>0.16666666666666666</v>
      </c>
      <c r="X190" s="182">
        <f>IF('Indicator Data'!BX190="No data","x",ROUND(IF('Indicator Data'!BX190&gt;X$3,0,IF('Indicator Data'!BX190&lt;X$4,10,(X$3-'Indicator Data'!BX190)/(X$3-X$4)*10)),1))</f>
        <v>8.6</v>
      </c>
      <c r="Y190" s="182">
        <f>IF('Indicator Data'!BY190="No data","x",ROUND(IF('Indicator Data'!BY190&gt;Y$3,10,IF('Indicator Data'!BY190&lt;Y$4,0,10-(Y$3-'Indicator Data'!BY190)/(Y$3-Y$4)*10)),1))</f>
        <v>0.3</v>
      </c>
      <c r="Z190" s="183">
        <f t="shared" si="34"/>
        <v>3.3</v>
      </c>
      <c r="AA190" s="184">
        <f t="shared" si="35"/>
        <v>2.9</v>
      </c>
      <c r="AB190" s="57"/>
    </row>
    <row r="191" spans="1:28" s="2" customFormat="1">
      <c r="A191" s="110" t="str">
        <f>'Indicator Data'!A191</f>
        <v>Vanuatu</v>
      </c>
      <c r="B191" s="185" t="str">
        <f>'Indicator Data'!B191</f>
        <v>VUT</v>
      </c>
      <c r="C191" s="182">
        <f>IF('Indicator Data'!BJ191="No data","x",ROUND(IF('Indicator Data'!BJ191&gt;C$3,0,IF('Indicator Data'!BJ191&lt;C$4,10,(C$3-'Indicator Data'!BJ191)/(C$3-C$4)*10)),1))</f>
        <v>5.4</v>
      </c>
      <c r="D191" s="183">
        <f t="shared" si="27"/>
        <v>5.4</v>
      </c>
      <c r="E191" s="182">
        <f>IF('Indicator Data'!BL191="No data","x",ROUND(IF('Indicator Data'!BL191&gt;E$3,0,IF('Indicator Data'!BL191&lt;E$4,10,(E$3-'Indicator Data'!BL191)/(E$3-E$4)*10)),1))</f>
        <v>5.7</v>
      </c>
      <c r="F191" s="182">
        <f>IF('Indicator Data'!BK191="No data","x",ROUND(IF('Indicator Data'!BK191&gt;F$3,0,IF('Indicator Data'!BK191&lt;F$4,10,(F$3-'Indicator Data'!BK191)/(F$3-F$4)*10)),1))</f>
        <v>6.1</v>
      </c>
      <c r="G191" s="183">
        <f t="shared" si="28"/>
        <v>5.9</v>
      </c>
      <c r="H191" s="184">
        <f t="shared" si="29"/>
        <v>5.7</v>
      </c>
      <c r="I191" s="182">
        <f>IF('Indicator Data'!BN191="No data","x",ROUND(IF('Indicator Data'!BN191^2&gt;I$3,0,IF('Indicator Data'!BN191^2&lt;I$4,10,(I$3-'Indicator Data'!BN191^2)/(I$3-I$4)*10)),1))</f>
        <v>2.6</v>
      </c>
      <c r="J191" s="182">
        <f>IF(OR('Indicator Data'!BM191=0,'Indicator Data'!BM191="No data"),"x",ROUND(IF('Indicator Data'!BM191&gt;J$3,0,IF('Indicator Data'!BM191&lt;J$4,10,(J$3-'Indicator Data'!BM191)/(J$3-J$4)*10)),1))</f>
        <v>3.5</v>
      </c>
      <c r="K191" s="182">
        <f>IF('Indicator Data'!BO191="No data","x",ROUND(IF('Indicator Data'!BO191&gt;K$3,0,IF('Indicator Data'!BO191&lt;K$4,10,(K$3-'Indicator Data'!BO191)/(K$3-K$4)*10)),1))</f>
        <v>7.4</v>
      </c>
      <c r="L191" s="182">
        <f>IF('Indicator Data'!BP191="No data","x",ROUND(IF('Indicator Data'!BP191&gt;L$3,0,IF('Indicator Data'!BP191&lt;L$4,10,(L$3-'Indicator Data'!BP191)/(L$3-L$4)*10)),1))</f>
        <v>5.7</v>
      </c>
      <c r="M191" s="183">
        <f t="shared" si="30"/>
        <v>4.8</v>
      </c>
      <c r="N191" s="186">
        <f>IF('Indicator Data'!BQ191="No data","x",'Indicator Data'!BQ191/'Indicator Data'!CC191*100)</f>
        <v>8.2034454470877769</v>
      </c>
      <c r="O191" s="182">
        <f t="shared" si="33"/>
        <v>9.3000000000000007</v>
      </c>
      <c r="P191" s="182">
        <f>IF('Indicator Data'!BR191="No data","x",ROUND(IF('Indicator Data'!BR191&gt;P$3,0,IF('Indicator Data'!BR191&lt;P$4,10,(P$3-'Indicator Data'!BR191)/(P$3-P$4)*10)),1))</f>
        <v>7.3</v>
      </c>
      <c r="Q191" s="182">
        <f>IF('Indicator Data'!BS191="No data","x",ROUND(IF('Indicator Data'!BS191&gt;Q$3,0,IF('Indicator Data'!BS191&lt;Q$4,10,(Q$3-'Indicator Data'!BS191)/(Q$3-Q$4)*10)),1))</f>
        <v>1.7</v>
      </c>
      <c r="R191" s="183">
        <f t="shared" si="31"/>
        <v>6.1</v>
      </c>
      <c r="S191" s="182">
        <f>IF('Indicator Data'!BT191="No data","x",ROUND(IF('Indicator Data'!BT191&gt;S$3,0,IF('Indicator Data'!BT191&lt;S$4,10,(S$3-'Indicator Data'!BT191)/(S$3-S$4)*10)),1))</f>
        <v>9.6</v>
      </c>
      <c r="T191" s="187">
        <f>IF('Indicator Data'!BU191="No data","x",ROUND(IF('Indicator Data'!BU191&gt;T$3,0,IF('Indicator Data'!BU191&lt;T$4,10,(T$3-'Indicator Data'!BU191)/(T$3-T$4)*10)),1))</f>
        <v>1.5</v>
      </c>
      <c r="U191" s="187" t="str">
        <f>IF('Indicator Data'!BV191="No data","x",ROUND(IF('Indicator Data'!BV191&gt;U$3,0,IF('Indicator Data'!BV191&lt;U$4,10,(U$3-'Indicator Data'!BV191)/(U$3-U$4)*10)),1))</f>
        <v>x</v>
      </c>
      <c r="V191" s="187" t="str">
        <f>IF('Indicator Data'!BW191="No data","x",ROUND(IF('Indicator Data'!BW191&gt;V$3,0,IF('Indicator Data'!BW191&lt;V$4,10,(V$3-'Indicator Data'!BW191)/(V$3-V$4)*10)),1))</f>
        <v>x</v>
      </c>
      <c r="W191" s="182">
        <f t="shared" si="32"/>
        <v>1.5</v>
      </c>
      <c r="X191" s="182">
        <f>IF('Indicator Data'!BX191="No data","x",ROUND(IF('Indicator Data'!BX191&gt;X$3,0,IF('Indicator Data'!BX191&lt;X$4,10,(X$3-'Indicator Data'!BX191)/(X$3-X$4)*10)),1))</f>
        <v>9.8000000000000007</v>
      </c>
      <c r="Y191" s="182">
        <f>IF('Indicator Data'!BY191="No data","x",ROUND(IF('Indicator Data'!BY191&gt;Y$3,10,IF('Indicator Data'!BY191&lt;Y$4,0,10-(Y$3-'Indicator Data'!BY191)/(Y$3-Y$4)*10)),1))</f>
        <v>0.8</v>
      </c>
      <c r="Z191" s="183">
        <f t="shared" si="34"/>
        <v>5.4</v>
      </c>
      <c r="AA191" s="184">
        <f t="shared" si="35"/>
        <v>5.4</v>
      </c>
      <c r="AB191" s="57"/>
    </row>
    <row r="192" spans="1:28" s="2" customFormat="1">
      <c r="A192" s="110" t="str">
        <f>'Indicator Data'!A192</f>
        <v>Venezuela</v>
      </c>
      <c r="B192" s="185" t="str">
        <f>'Indicator Data'!B192</f>
        <v>VEN</v>
      </c>
      <c r="C192" s="182">
        <f>IF('Indicator Data'!BJ192="No data","x",ROUND(IF('Indicator Data'!BJ192&gt;C$3,0,IF('Indicator Data'!BJ192&lt;C$4,10,(C$3-'Indicator Data'!BJ192)/(C$3-C$4)*10)),1))</f>
        <v>2.5</v>
      </c>
      <c r="D192" s="183">
        <f t="shared" si="27"/>
        <v>2.5</v>
      </c>
      <c r="E192" s="182">
        <f>IF('Indicator Data'!BL192="No data","x",ROUND(IF('Indicator Data'!BL192&gt;E$3,0,IF('Indicator Data'!BL192&lt;E$4,10,(E$3-'Indicator Data'!BL192)/(E$3-E$4)*10)),1))</f>
        <v>8.5</v>
      </c>
      <c r="F192" s="182">
        <f>IF('Indicator Data'!BK192="No data","x",ROUND(IF('Indicator Data'!BK192&gt;F$3,0,IF('Indicator Data'!BK192&lt;F$4,10,(F$3-'Indicator Data'!BK192)/(F$3-F$4)*10)),1))</f>
        <v>8.3000000000000007</v>
      </c>
      <c r="G192" s="183">
        <f t="shared" si="28"/>
        <v>8.4</v>
      </c>
      <c r="H192" s="184">
        <f t="shared" si="29"/>
        <v>5.5</v>
      </c>
      <c r="I192" s="182">
        <f>IF('Indicator Data'!BN192="No data","x",ROUND(IF('Indicator Data'!BN192^2&gt;I$3,0,IF('Indicator Data'!BN192^2&lt;I$4,10,(I$3-'Indicator Data'!BN192^2)/(I$3-I$4)*10)),1))</f>
        <v>0.6</v>
      </c>
      <c r="J192" s="182">
        <f>IF(OR('Indicator Data'!BM192=0,'Indicator Data'!BM192="No data"),"x",ROUND(IF('Indicator Data'!BM192&gt;J$3,0,IF('Indicator Data'!BM192&lt;J$4,10,(J$3-'Indicator Data'!BM192)/(J$3-J$4)*10)),1))</f>
        <v>0</v>
      </c>
      <c r="K192" s="182">
        <f>IF('Indicator Data'!BO192="No data","x",ROUND(IF('Indicator Data'!BO192&gt;K$3,0,IF('Indicator Data'!BO192&lt;K$4,10,(K$3-'Indicator Data'!BO192)/(K$3-K$4)*10)),1))</f>
        <v>3.6</v>
      </c>
      <c r="L192" s="182">
        <f>IF('Indicator Data'!BP192="No data","x",ROUND(IF('Indicator Data'!BP192&gt;L$3,0,IF('Indicator Data'!BP192&lt;L$4,10,(L$3-'Indicator Data'!BP192)/(L$3-L$4)*10)),1))</f>
        <v>7.8</v>
      </c>
      <c r="M192" s="183">
        <f t="shared" si="30"/>
        <v>3</v>
      </c>
      <c r="N192" s="186">
        <f>IF('Indicator Data'!BQ192="No data","x",'Indicator Data'!BQ192/'Indicator Data'!CC192*100)</f>
        <v>7.9360580465959982</v>
      </c>
      <c r="O192" s="182">
        <f t="shared" si="33"/>
        <v>9.3000000000000007</v>
      </c>
      <c r="P192" s="182">
        <f>IF('Indicator Data'!BR192="No data","x",ROUND(IF('Indicator Data'!BR192&gt;P$3,0,IF('Indicator Data'!BR192&lt;P$4,10,(P$3-'Indicator Data'!BR192)/(P$3-P$4)*10)),1))</f>
        <v>0.7</v>
      </c>
      <c r="Q192" s="182">
        <f>IF('Indicator Data'!BS192="No data","x",ROUND(IF('Indicator Data'!BS192&gt;Q$3,0,IF('Indicator Data'!BS192&lt;Q$4,10,(Q$3-'Indicator Data'!BS192)/(Q$3-Q$4)*10)),1))</f>
        <v>0.9</v>
      </c>
      <c r="R192" s="183">
        <f t="shared" si="31"/>
        <v>3.6</v>
      </c>
      <c r="S192" s="182" t="str">
        <f>IF('Indicator Data'!BT192="No data","x",ROUND(IF('Indicator Data'!BT192&gt;S$3,0,IF('Indicator Data'!BT192&lt;S$4,10,(S$3-'Indicator Data'!BT192)/(S$3-S$4)*10)),1))</f>
        <v>x</v>
      </c>
      <c r="T192" s="187">
        <f>IF('Indicator Data'!BU192="No data","x",ROUND(IF('Indicator Data'!BU192&gt;T$3,0,IF('Indicator Data'!BU192&lt;T$4,10,(T$3-'Indicator Data'!BU192)/(T$3-T$4)*10)),1))</f>
        <v>5.9</v>
      </c>
      <c r="U192" s="187">
        <f>IF('Indicator Data'!BV192="No data","x",ROUND(IF('Indicator Data'!BV192&gt;U$3,0,IF('Indicator Data'!BV192&lt;U$4,10,(U$3-'Indicator Data'!BV192)/(U$3-U$4)*10)),1))</f>
        <v>10</v>
      </c>
      <c r="V192" s="187" t="str">
        <f>IF('Indicator Data'!BW192="No data","x",ROUND(IF('Indicator Data'!BW192&gt;V$3,0,IF('Indicator Data'!BW192&lt;V$4,10,(V$3-'Indicator Data'!BW192)/(V$3-V$4)*10)),1))</f>
        <v>x</v>
      </c>
      <c r="W192" s="182">
        <f t="shared" si="32"/>
        <v>7.95</v>
      </c>
      <c r="X192" s="182">
        <f>IF('Indicator Data'!BX192="No data","x",ROUND(IF('Indicator Data'!BX192&gt;X$3,0,IF('Indicator Data'!BX192&lt;X$4,10,(X$3-'Indicator Data'!BX192)/(X$3-X$4)*10)),1))</f>
        <v>8.9</v>
      </c>
      <c r="Y192" s="182">
        <f>IF('Indicator Data'!BY192="No data","x",ROUND(IF('Indicator Data'!BY192&gt;Y$3,10,IF('Indicator Data'!BY192&lt;Y$4,0,10-(Y$3-'Indicator Data'!BY192)/(Y$3-Y$4)*10)),1))</f>
        <v>1.4</v>
      </c>
      <c r="Z192" s="183">
        <f t="shared" si="34"/>
        <v>6.1</v>
      </c>
      <c r="AA192" s="184">
        <f t="shared" si="35"/>
        <v>4.2</v>
      </c>
      <c r="AB192" s="57"/>
    </row>
    <row r="193" spans="1:28" s="2" customFormat="1">
      <c r="A193" s="110" t="str">
        <f>'Indicator Data'!A193</f>
        <v>Viet Nam</v>
      </c>
      <c r="B193" s="185" t="str">
        <f>'Indicator Data'!B193</f>
        <v>VNM</v>
      </c>
      <c r="C193" s="182">
        <f>IF('Indicator Data'!BJ193="No data","x",ROUND(IF('Indicator Data'!BJ193&gt;C$3,0,IF('Indicator Data'!BJ193&lt;C$4,10,(C$3-'Indicator Data'!BJ193)/(C$3-C$4)*10)),1))</f>
        <v>4.2</v>
      </c>
      <c r="D193" s="183">
        <f t="shared" si="27"/>
        <v>4.2</v>
      </c>
      <c r="E193" s="182">
        <f>IF('Indicator Data'!BL193="No data","x",ROUND(IF('Indicator Data'!BL193&gt;E$3,0,IF('Indicator Data'!BL193&lt;E$4,10,(E$3-'Indicator Data'!BL193)/(E$3-E$4)*10)),1))</f>
        <v>6.4</v>
      </c>
      <c r="F193" s="182">
        <f>IF('Indicator Data'!BK193="No data","x",ROUND(IF('Indicator Data'!BK193&gt;F$3,0,IF('Indicator Data'!BK193&lt;F$4,10,(F$3-'Indicator Data'!BK193)/(F$3-F$4)*10)),1))</f>
        <v>4.9000000000000004</v>
      </c>
      <c r="G193" s="183">
        <f t="shared" si="28"/>
        <v>5.7</v>
      </c>
      <c r="H193" s="184">
        <f t="shared" si="29"/>
        <v>5</v>
      </c>
      <c r="I193" s="182">
        <f>IF('Indicator Data'!BN193="No data","x",ROUND(IF('Indicator Data'!BN193^2&gt;I$3,0,IF('Indicator Data'!BN193^2&lt;I$4,10,(I$3-'Indicator Data'!BN193^2)/(I$3-I$4)*10)),1))</f>
        <v>1.1000000000000001</v>
      </c>
      <c r="J193" s="182">
        <f>IF(OR('Indicator Data'!BM193=0,'Indicator Data'!BM193="No data"),"x",ROUND(IF('Indicator Data'!BM193&gt;J$3,0,IF('Indicator Data'!BM193&lt;J$4,10,(J$3-'Indicator Data'!BM193)/(J$3-J$4)*10)),1))</f>
        <v>0.1</v>
      </c>
      <c r="K193" s="182">
        <f>IF('Indicator Data'!BO193="No data","x",ROUND(IF('Indicator Data'!BO193&gt;K$3,0,IF('Indicator Data'!BO193&lt;K$4,10,(K$3-'Indicator Data'!BO193)/(K$3-K$4)*10)),1))</f>
        <v>3.1</v>
      </c>
      <c r="L193" s="182">
        <f>IF('Indicator Data'!BP193="No data","x",ROUND(IF('Indicator Data'!BP193&gt;L$3,0,IF('Indicator Data'!BP193&lt;L$4,10,(L$3-'Indicator Data'!BP193)/(L$3-L$4)*10)),1))</f>
        <v>3</v>
      </c>
      <c r="M193" s="183">
        <f t="shared" si="30"/>
        <v>1.8</v>
      </c>
      <c r="N193" s="186">
        <f>IF('Indicator Data'!BQ193="No data","x",'Indicator Data'!BQ193/'Indicator Data'!CC193*100)</f>
        <v>24.833102202728416</v>
      </c>
      <c r="O193" s="182">
        <f t="shared" si="33"/>
        <v>7.6</v>
      </c>
      <c r="P193" s="182">
        <f>IF('Indicator Data'!BR193="No data","x",ROUND(IF('Indicator Data'!BR193&gt;P$3,0,IF('Indicator Data'!BR193&lt;P$4,10,(P$3-'Indicator Data'!BR193)/(P$3-P$4)*10)),1))</f>
        <v>1.8</v>
      </c>
      <c r="Q193" s="182">
        <f>IF('Indicator Data'!BS193="No data","x",ROUND(IF('Indicator Data'!BS193&gt;Q$3,0,IF('Indicator Data'!BS193&lt;Q$4,10,(Q$3-'Indicator Data'!BS193)/(Q$3-Q$4)*10)),1))</f>
        <v>1.1000000000000001</v>
      </c>
      <c r="R193" s="183">
        <f t="shared" si="31"/>
        <v>3.5</v>
      </c>
      <c r="S193" s="182">
        <f>IF('Indicator Data'!BT193="No data","x",ROUND(IF('Indicator Data'!BT193&gt;S$3,0,IF('Indicator Data'!BT193&lt;S$4,10,(S$3-'Indicator Data'!BT193)/(S$3-S$4)*10)),1))</f>
        <v>8</v>
      </c>
      <c r="T193" s="187">
        <f>IF('Indicator Data'!BU193="No data","x",ROUND(IF('Indicator Data'!BU193&gt;T$3,0,IF('Indicator Data'!BU193&lt;T$4,10,(T$3-'Indicator Data'!BU193)/(T$3-T$4)*10)),1))</f>
        <v>1.7</v>
      </c>
      <c r="U193" s="187">
        <f>IF('Indicator Data'!BV193="No data","x",ROUND(IF('Indicator Data'!BV193&gt;U$3,0,IF('Indicator Data'!BV193&lt;U$4,10,(U$3-'Indicator Data'!BV193)/(U$3-U$4)*10)),1))</f>
        <v>1.2</v>
      </c>
      <c r="V193" s="187" t="str">
        <f>IF('Indicator Data'!BW193="No data","x",ROUND(IF('Indicator Data'!BW193&gt;V$3,0,IF('Indicator Data'!BW193&lt;V$4,10,(V$3-'Indicator Data'!BW193)/(V$3-V$4)*10)),1))</f>
        <v>x</v>
      </c>
      <c r="W193" s="182">
        <f t="shared" si="32"/>
        <v>1.45</v>
      </c>
      <c r="X193" s="182">
        <f>IF('Indicator Data'!BX193="No data","x",ROUND(IF('Indicator Data'!BX193&gt;X$3,0,IF('Indicator Data'!BX193&lt;X$4,10,(X$3-'Indicator Data'!BX193)/(X$3-X$4)*10)),1))</f>
        <v>8.6999999999999993</v>
      </c>
      <c r="Y193" s="182">
        <f>IF('Indicator Data'!BY193="No data","x",ROUND(IF('Indicator Data'!BY193&gt;Y$3,10,IF('Indicator Data'!BY193&lt;Y$4,0,10-(Y$3-'Indicator Data'!BY193)/(Y$3-Y$4)*10)),1))</f>
        <v>0.5</v>
      </c>
      <c r="Z193" s="183">
        <f t="shared" si="34"/>
        <v>4.7</v>
      </c>
      <c r="AA193" s="184">
        <f t="shared" si="35"/>
        <v>3.3</v>
      </c>
      <c r="AB193" s="57"/>
    </row>
    <row r="194" spans="1:28" s="2" customFormat="1">
      <c r="A194" s="110" t="str">
        <f>'Indicator Data'!A194</f>
        <v>Yemen</v>
      </c>
      <c r="B194" s="185" t="str">
        <f>'Indicator Data'!B194</f>
        <v>YEM</v>
      </c>
      <c r="C194" s="182">
        <f>IF('Indicator Data'!BJ194="No data","x",ROUND(IF('Indicator Data'!BJ194&gt;C$3,0,IF('Indicator Data'!BJ194&lt;C$4,10,(C$3-'Indicator Data'!BJ194)/(C$3-C$4)*10)),1))</f>
        <v>8.5</v>
      </c>
      <c r="D194" s="183">
        <f t="shared" si="27"/>
        <v>8.5</v>
      </c>
      <c r="E194" s="182">
        <f>IF('Indicator Data'!BL194="No data","x",ROUND(IF('Indicator Data'!BL194&gt;E$3,0,IF('Indicator Data'!BL194&lt;E$4,10,(E$3-'Indicator Data'!BL194)/(E$3-E$4)*10)),1))</f>
        <v>8.5</v>
      </c>
      <c r="F194" s="182">
        <f>IF('Indicator Data'!BK194="No data","x",ROUND(IF('Indicator Data'!BK194&gt;F$3,0,IF('Indicator Data'!BK194&lt;F$4,10,(F$3-'Indicator Data'!BK194)/(F$3-F$4)*10)),1))</f>
        <v>9.6</v>
      </c>
      <c r="G194" s="183">
        <f t="shared" si="28"/>
        <v>9.1</v>
      </c>
      <c r="H194" s="184">
        <f t="shared" si="29"/>
        <v>8.8000000000000007</v>
      </c>
      <c r="I194" s="182" t="str">
        <f>IF('Indicator Data'!BN194="No data","x",ROUND(IF('Indicator Data'!BN194^2&gt;I$3,0,IF('Indicator Data'!BN194^2&lt;I$4,10,(I$3-'Indicator Data'!BN194^2)/(I$3-I$4)*10)),1))</f>
        <v>x</v>
      </c>
      <c r="J194" s="182">
        <f>IF(OR('Indicator Data'!BM194=0,'Indicator Data'!BM194="No data"),"x",ROUND(IF('Indicator Data'!BM194&gt;J$3,0,IF('Indicator Data'!BM194&lt;J$4,10,(J$3-'Indicator Data'!BM194)/(J$3-J$4)*10)),1))</f>
        <v>2.7</v>
      </c>
      <c r="K194" s="182">
        <f>IF('Indicator Data'!BO194="No data","x",ROUND(IF('Indicator Data'!BO194&gt;K$3,0,IF('Indicator Data'!BO194&lt;K$4,10,(K$3-'Indicator Data'!BO194)/(K$3-K$4)*10)),1))</f>
        <v>7.3</v>
      </c>
      <c r="L194" s="182">
        <f>IF('Indicator Data'!BP194="No data","x",ROUND(IF('Indicator Data'!BP194&gt;L$3,0,IF('Indicator Data'!BP194&lt;L$4,10,(L$3-'Indicator Data'!BP194)/(L$3-L$4)*10)),1))</f>
        <v>7.5</v>
      </c>
      <c r="M194" s="183">
        <f t="shared" si="30"/>
        <v>5.8</v>
      </c>
      <c r="N194" s="186">
        <f>IF('Indicator Data'!BQ194="No data","x",'Indicator Data'!BQ194/'Indicator Data'!CC194*100)</f>
        <v>4.1669034225429478</v>
      </c>
      <c r="O194" s="182">
        <f t="shared" si="33"/>
        <v>9.6999999999999993</v>
      </c>
      <c r="P194" s="182">
        <f>IF('Indicator Data'!BR194="No data","x",ROUND(IF('Indicator Data'!BR194&gt;P$3,0,IF('Indicator Data'!BR194&lt;P$4,10,(P$3-'Indicator Data'!BR194)/(P$3-P$4)*10)),1))</f>
        <v>4.5</v>
      </c>
      <c r="Q194" s="182">
        <f>IF('Indicator Data'!BS194="No data","x",ROUND(IF('Indicator Data'!BS194&gt;Q$3,0,IF('Indicator Data'!BS194&lt;Q$4,10,(Q$3-'Indicator Data'!BS194)/(Q$3-Q$4)*10)),1))</f>
        <v>7.3</v>
      </c>
      <c r="R194" s="183">
        <f t="shared" si="31"/>
        <v>7.2</v>
      </c>
      <c r="S194" s="182">
        <f>IF('Indicator Data'!BT194="No data","x",ROUND(IF('Indicator Data'!BT194&gt;S$3,0,IF('Indicator Data'!BT194&lt;S$4,10,(S$3-'Indicator Data'!BT194)/(S$3-S$4)*10)),1))</f>
        <v>9.1999999999999993</v>
      </c>
      <c r="T194" s="187">
        <f>IF('Indicator Data'!BU194="No data","x",ROUND(IF('Indicator Data'!BU194&gt;T$3,0,IF('Indicator Data'!BU194&lt;T$4,10,(T$3-'Indicator Data'!BU194)/(T$3-T$4)*10)),1))</f>
        <v>4.4000000000000004</v>
      </c>
      <c r="U194" s="187">
        <f>IF('Indicator Data'!BV194="No data","x",ROUND(IF('Indicator Data'!BV194&gt;U$3,0,IF('Indicator Data'!BV194&lt;U$4,10,(U$3-'Indicator Data'!BV194)/(U$3-U$4)*10)),1))</f>
        <v>9</v>
      </c>
      <c r="V194" s="187">
        <f>IF('Indicator Data'!BW194="No data","x",ROUND(IF('Indicator Data'!BW194&gt;V$3,0,IF('Indicator Data'!BW194&lt;V$4,10,(V$3-'Indicator Data'!BW194)/(V$3-V$4)*10)),1))</f>
        <v>4.5999999999999996</v>
      </c>
      <c r="W194" s="182">
        <f t="shared" si="32"/>
        <v>6</v>
      </c>
      <c r="X194" s="182">
        <f>IF('Indicator Data'!BX194="No data","x",ROUND(IF('Indicator Data'!BX194&gt;X$3,0,IF('Indicator Data'!BX194&lt;X$4,10,(X$3-'Indicator Data'!BX194)/(X$3-X$4)*10)),1))</f>
        <v>9.6999999999999993</v>
      </c>
      <c r="Y194" s="182">
        <f>IF('Indicator Data'!BY194="No data","x",ROUND(IF('Indicator Data'!BY194&gt;Y$3,10,IF('Indicator Data'!BY194&lt;Y$4,0,10-(Y$3-'Indicator Data'!BY194)/(Y$3-Y$4)*10)),1))</f>
        <v>1.8</v>
      </c>
      <c r="Z194" s="183">
        <f t="shared" si="34"/>
        <v>6.7</v>
      </c>
      <c r="AA194" s="184">
        <f t="shared" si="35"/>
        <v>6.6</v>
      </c>
      <c r="AB194" s="57"/>
    </row>
    <row r="195" spans="1:28" s="2" customFormat="1">
      <c r="A195" s="110" t="str">
        <f>'Indicator Data'!A195</f>
        <v>Zambia</v>
      </c>
      <c r="B195" s="185" t="str">
        <f>'Indicator Data'!B195</f>
        <v>ZMB</v>
      </c>
      <c r="C195" s="182">
        <f>IF('Indicator Data'!BJ195="No data","x",ROUND(IF('Indicator Data'!BJ195&gt;C$3,0,IF('Indicator Data'!BJ195&lt;C$4,10,(C$3-'Indicator Data'!BJ195)/(C$3-C$4)*10)),1))</f>
        <v>3.5</v>
      </c>
      <c r="D195" s="183">
        <f t="shared" si="27"/>
        <v>3.5</v>
      </c>
      <c r="E195" s="182">
        <f>IF('Indicator Data'!BL195="No data","x",ROUND(IF('Indicator Data'!BL195&gt;E$3,0,IF('Indicator Data'!BL195&lt;E$4,10,(E$3-'Indicator Data'!BL195)/(E$3-E$4)*10)),1))</f>
        <v>6.7</v>
      </c>
      <c r="F195" s="182">
        <f>IF('Indicator Data'!BK195="No data","x",ROUND(IF('Indicator Data'!BK195&gt;F$3,0,IF('Indicator Data'!BK195&lt;F$4,10,(F$3-'Indicator Data'!BK195)/(F$3-F$4)*10)),1))</f>
        <v>6.4</v>
      </c>
      <c r="G195" s="183">
        <f t="shared" si="28"/>
        <v>6.6</v>
      </c>
      <c r="H195" s="184">
        <f t="shared" si="29"/>
        <v>5.0999999999999996</v>
      </c>
      <c r="I195" s="182">
        <f>IF('Indicator Data'!BN195="No data","x",ROUND(IF('Indicator Data'!BN195^2&gt;I$3,0,IF('Indicator Data'!BN195^2&lt;I$4,10,(I$3-'Indicator Data'!BN195^2)/(I$3-I$4)*10)),1))</f>
        <v>2.7</v>
      </c>
      <c r="J195" s="182">
        <f>IF(OR('Indicator Data'!BM195=0,'Indicator Data'!BM195="No data"),"x",ROUND(IF('Indicator Data'!BM195&gt;J$3,0,IF('Indicator Data'!BM195&lt;J$4,10,(J$3-'Indicator Data'!BM195)/(J$3-J$4)*10)),1))</f>
        <v>5.7</v>
      </c>
      <c r="K195" s="182">
        <f>IF('Indicator Data'!BO195="No data","x",ROUND(IF('Indicator Data'!BO195&gt;K$3,0,IF('Indicator Data'!BO195&lt;K$4,10,(K$3-'Indicator Data'!BO195)/(K$3-K$4)*10)),1))</f>
        <v>8.6</v>
      </c>
      <c r="L195" s="182">
        <f>IF('Indicator Data'!BP195="No data","x",ROUND(IF('Indicator Data'!BP195&gt;L$3,0,IF('Indicator Data'!BP195&lt;L$4,10,(L$3-'Indicator Data'!BP195)/(L$3-L$4)*10)),1))</f>
        <v>5.3</v>
      </c>
      <c r="M195" s="183">
        <f t="shared" si="30"/>
        <v>5.6</v>
      </c>
      <c r="N195" s="186">
        <f>IF('Indicator Data'!BQ195="No data","x",'Indicator Data'!BQ195/'Indicator Data'!CC195*100)</f>
        <v>4.1700856885349546</v>
      </c>
      <c r="O195" s="182">
        <f t="shared" si="33"/>
        <v>9.6999999999999993</v>
      </c>
      <c r="P195" s="182">
        <f>IF('Indicator Data'!BR195="No data","x",ROUND(IF('Indicator Data'!BR195&gt;P$3,0,IF('Indicator Data'!BR195&lt;P$4,10,(P$3-'Indicator Data'!BR195)/(P$3-P$4)*10)),1))</f>
        <v>8.1999999999999993</v>
      </c>
      <c r="Q195" s="182">
        <f>IF('Indicator Data'!BS195="No data","x",ROUND(IF('Indicator Data'!BS195&gt;Q$3,0,IF('Indicator Data'!BS195&lt;Q$4,10,(Q$3-'Indicator Data'!BS195)/(Q$3-Q$4)*10)),1))</f>
        <v>8</v>
      </c>
      <c r="R195" s="183">
        <f t="shared" si="31"/>
        <v>8.6</v>
      </c>
      <c r="S195" s="182">
        <f>IF('Indicator Data'!BT195="No data","x",ROUND(IF('Indicator Data'!BT195&gt;S$3,0,IF('Indicator Data'!BT195&lt;S$4,10,(S$3-'Indicator Data'!BT195)/(S$3-S$4)*10)),1))</f>
        <v>9.8000000000000007</v>
      </c>
      <c r="T195" s="187">
        <f>IF('Indicator Data'!BU195="No data","x",ROUND(IF('Indicator Data'!BU195&gt;T$3,0,IF('Indicator Data'!BU195&lt;T$4,10,(T$3-'Indicator Data'!BU195)/(T$3-T$4)*10)),1))</f>
        <v>1.9</v>
      </c>
      <c r="U195" s="187">
        <f>IF('Indicator Data'!BV195="No data","x",ROUND(IF('Indicator Data'!BV195&gt;U$3,0,IF('Indicator Data'!BV195&lt;U$4,10,(U$3-'Indicator Data'!BV195)/(U$3-U$4)*10)),1))</f>
        <v>5.6</v>
      </c>
      <c r="V195" s="187">
        <f>IF('Indicator Data'!BW195="No data","x",ROUND(IF('Indicator Data'!BW195&gt;V$3,0,IF('Indicator Data'!BW195&lt;V$4,10,(V$3-'Indicator Data'!BW195)/(V$3-V$4)*10)),1))</f>
        <v>1.7</v>
      </c>
      <c r="W195" s="182">
        <f t="shared" si="32"/>
        <v>3.0666666666666664</v>
      </c>
      <c r="X195" s="182">
        <f>IF('Indicator Data'!BX195="No data","x",ROUND(IF('Indicator Data'!BX195&gt;X$3,0,IF('Indicator Data'!BX195&lt;X$4,10,(X$3-'Indicator Data'!BX195)/(X$3-X$4)*10)),1))</f>
        <v>9.5</v>
      </c>
      <c r="Y195" s="182">
        <f>IF('Indicator Data'!BY195="No data","x",ROUND(IF('Indicator Data'!BY195&gt;Y$3,10,IF('Indicator Data'!BY195&lt;Y$4,0,10-(Y$3-'Indicator Data'!BY195)/(Y$3-Y$4)*10)),1))</f>
        <v>2.4</v>
      </c>
      <c r="Z195" s="183">
        <f t="shared" si="34"/>
        <v>6.2</v>
      </c>
      <c r="AA195" s="184">
        <f t="shared" si="35"/>
        <v>6.8</v>
      </c>
      <c r="AB195" s="57"/>
    </row>
    <row r="196" spans="1:28" s="2" customFormat="1">
      <c r="A196" s="110" t="str">
        <f>'Indicator Data'!A196</f>
        <v>Zimbabwe</v>
      </c>
      <c r="B196" s="185" t="str">
        <f>'Indicator Data'!B196</f>
        <v>ZWE</v>
      </c>
      <c r="C196" s="182">
        <f>IF('Indicator Data'!BJ196="No data","x",ROUND(IF('Indicator Data'!BJ196&gt;C$3,0,IF('Indicator Data'!BJ196&lt;C$4,10,(C$3-'Indicator Data'!BJ196)/(C$3-C$4)*10)),1))</f>
        <v>2.6</v>
      </c>
      <c r="D196" s="183">
        <f t="shared" si="27"/>
        <v>2.6</v>
      </c>
      <c r="E196" s="182">
        <f>IF('Indicator Data'!BL196="No data","x",ROUND(IF('Indicator Data'!BL196&gt;E$3,0,IF('Indicator Data'!BL196&lt;E$4,10,(E$3-'Indicator Data'!BL196)/(E$3-E$4)*10)),1))</f>
        <v>7.6</v>
      </c>
      <c r="F196" s="182">
        <f>IF('Indicator Data'!BK196="No data","x",ROUND(IF('Indicator Data'!BK196&gt;F$3,0,IF('Indicator Data'!BK196&lt;F$4,10,(F$3-'Indicator Data'!BK196)/(F$3-F$4)*10)),1))</f>
        <v>7.4</v>
      </c>
      <c r="G196" s="183">
        <f t="shared" si="28"/>
        <v>7.5</v>
      </c>
      <c r="H196" s="184">
        <f t="shared" si="29"/>
        <v>5.0999999999999996</v>
      </c>
      <c r="I196" s="182">
        <f>IF('Indicator Data'!BN196="No data","x",ROUND(IF('Indicator Data'!BN196^2&gt;I$3,0,IF('Indicator Data'!BN196^2&lt;I$4,10,(I$3-'Indicator Data'!BN196^2)/(I$3-I$4)*10)),1))</f>
        <v>2.2999999999999998</v>
      </c>
      <c r="J196" s="182">
        <f>IF(OR('Indicator Data'!BM196=0,'Indicator Data'!BM196="No data"),"x",ROUND(IF('Indicator Data'!BM196&gt;J$3,0,IF('Indicator Data'!BM196&lt;J$4,10,(J$3-'Indicator Data'!BM196)/(J$3-J$4)*10)),1))</f>
        <v>5.9</v>
      </c>
      <c r="K196" s="182">
        <f>IF('Indicator Data'!BO196="No data","x",ROUND(IF('Indicator Data'!BO196&gt;K$3,0,IF('Indicator Data'!BO196&lt;K$4,10,(K$3-'Indicator Data'!BO196)/(K$3-K$4)*10)),1))</f>
        <v>7.3</v>
      </c>
      <c r="L196" s="182">
        <f>IF('Indicator Data'!BP196="No data","x",ROUND(IF('Indicator Data'!BP196&gt;L$3,0,IF('Indicator Data'!BP196&lt;L$4,10,(L$3-'Indicator Data'!BP196)/(L$3-L$4)*10)),1))</f>
        <v>5.6</v>
      </c>
      <c r="M196" s="183">
        <f t="shared" si="30"/>
        <v>5.3</v>
      </c>
      <c r="N196" s="186">
        <f>IF('Indicator Data'!BQ196="No data","x",'Indicator Data'!BQ196/'Indicator Data'!CC196*100)</f>
        <v>12.666408168540777</v>
      </c>
      <c r="O196" s="182">
        <f t="shared" si="33"/>
        <v>8.8000000000000007</v>
      </c>
      <c r="P196" s="182">
        <f>IF('Indicator Data'!BR196="No data","x",ROUND(IF('Indicator Data'!BR196&gt;P$3,0,IF('Indicator Data'!BR196&lt;P$4,10,(P$3-'Indicator Data'!BR196)/(P$3-P$4)*10)),1))</f>
        <v>7.1</v>
      </c>
      <c r="Q196" s="182">
        <f>IF('Indicator Data'!BS196="No data","x",ROUND(IF('Indicator Data'!BS196&gt;Q$3,0,IF('Indicator Data'!BS196&lt;Q$4,10,(Q$3-'Indicator Data'!BS196)/(Q$3-Q$4)*10)),1))</f>
        <v>7.2</v>
      </c>
      <c r="R196" s="183">
        <f t="shared" si="31"/>
        <v>7.7</v>
      </c>
      <c r="S196" s="182">
        <f>IF('Indicator Data'!BT196="No data","x",ROUND(IF('Indicator Data'!BT196&gt;S$3,0,IF('Indicator Data'!BT196&lt;S$4,10,(S$3-'Indicator Data'!BT196)/(S$3-S$4)*10)),1))</f>
        <v>9.8000000000000007</v>
      </c>
      <c r="T196" s="187">
        <f>IF('Indicator Data'!BU196="No data","x",ROUND(IF('Indicator Data'!BU196&gt;T$3,0,IF('Indicator Data'!BU196&lt;T$4,10,(T$3-'Indicator Data'!BU196)/(T$3-T$4)*10)),1))</f>
        <v>1.5</v>
      </c>
      <c r="U196" s="187">
        <f>IF('Indicator Data'!BV196="No data","x",ROUND(IF('Indicator Data'!BV196&gt;U$3,0,IF('Indicator Data'!BV196&lt;U$4,10,(U$3-'Indicator Data'!BV196)/(U$3-U$4)*10)),1))</f>
        <v>4.0999999999999996</v>
      </c>
      <c r="V196" s="187">
        <f>IF('Indicator Data'!BW196="No data","x",ROUND(IF('Indicator Data'!BW196&gt;V$3,0,IF('Indicator Data'!BW196&lt;V$4,10,(V$3-'Indicator Data'!BW196)/(V$3-V$4)*10)),1))</f>
        <v>1.5</v>
      </c>
      <c r="W196" s="182">
        <f t="shared" si="32"/>
        <v>2.3666666666666667</v>
      </c>
      <c r="X196" s="182">
        <f>IF('Indicator Data'!BX196="No data","x",ROUND(IF('Indicator Data'!BX196&gt;X$3,0,IF('Indicator Data'!BX196&lt;X$4,10,(X$3-'Indicator Data'!BX196)/(X$3-X$4)*10)),1))</f>
        <v>9.5</v>
      </c>
      <c r="Y196" s="182">
        <f>IF('Indicator Data'!BY196="No data","x",ROUND(IF('Indicator Data'!BY196&gt;Y$3,10,IF('Indicator Data'!BY196&lt;Y$4,0,10-(Y$3-'Indicator Data'!BY196)/(Y$3-Y$4)*10)),1))</f>
        <v>5.0999999999999996</v>
      </c>
      <c r="Z196" s="183">
        <f t="shared" si="34"/>
        <v>6.7</v>
      </c>
      <c r="AA196" s="184">
        <f t="shared" si="35"/>
        <v>6.6</v>
      </c>
      <c r="AB196" s="57"/>
    </row>
  </sheetData>
  <sortState xmlns:xlrd2="http://schemas.microsoft.com/office/spreadsheetml/2017/richdata2"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tint="-0.499984740745262"/>
  </sheetPr>
  <dimension ref="A1:CD272"/>
  <sheetViews>
    <sheetView showGridLines="0" zoomScale="80" zoomScaleNormal="80" workbookViewId="0">
      <pane xSplit="2" ySplit="5" topLeftCell="AO164" activePane="bottomRight" state="frozen"/>
      <selection pane="topRight" activeCell="C1" sqref="C1"/>
      <selection pane="bottomLeft" activeCell="A5" sqref="A5"/>
      <selection pane="bottomRight" activeCell="AY176" sqref="AY176"/>
    </sheetView>
  </sheetViews>
  <sheetFormatPr defaultColWidth="9.109375" defaultRowHeight="14.4"/>
  <cols>
    <col min="1" max="1" width="49.44140625" style="2" bestFit="1" customWidth="1"/>
    <col min="2" max="2" width="5.5546875" style="2" bestFit="1" customWidth="1"/>
    <col min="3" max="17" width="11.44140625" style="2" customWidth="1"/>
    <col min="18" max="18" width="11.44140625" style="57" customWidth="1"/>
    <col min="19" max="19" width="11.44140625" style="2" customWidth="1"/>
    <col min="20" max="20" width="11.44140625" style="57" customWidth="1"/>
    <col min="21" max="39" width="11.44140625" style="2" customWidth="1"/>
    <col min="40" max="40" width="11.6640625" style="2" customWidth="1"/>
    <col min="41" max="60" width="11.44140625" style="2" customWidth="1"/>
    <col min="61" max="61" width="11.44140625" style="13" customWidth="1"/>
    <col min="62" max="80" width="11.44140625" style="2" customWidth="1"/>
    <col min="81" max="16384" width="9.109375" style="2"/>
  </cols>
  <sheetData>
    <row r="1" spans="1:82">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row>
    <row r="2" spans="1:82" s="14" customFormat="1" ht="121.5" customHeight="1">
      <c r="A2" s="40" t="s">
        <v>379</v>
      </c>
      <c r="B2" s="274"/>
      <c r="C2" s="244" t="s">
        <v>419</v>
      </c>
      <c r="D2" s="244" t="s">
        <v>420</v>
      </c>
      <c r="E2" s="244" t="s">
        <v>798</v>
      </c>
      <c r="F2" s="244" t="s">
        <v>799</v>
      </c>
      <c r="G2" s="244" t="s">
        <v>800</v>
      </c>
      <c r="H2" s="244" t="s">
        <v>801</v>
      </c>
      <c r="I2" s="244" t="s">
        <v>806</v>
      </c>
      <c r="J2" s="244" t="s">
        <v>740</v>
      </c>
      <c r="K2" s="244" t="s">
        <v>741</v>
      </c>
      <c r="L2" s="244" t="s">
        <v>739</v>
      </c>
      <c r="M2" s="244" t="s">
        <v>1018</v>
      </c>
      <c r="N2" s="244" t="s">
        <v>1325</v>
      </c>
      <c r="O2" s="244" t="s">
        <v>1019</v>
      </c>
      <c r="P2" s="244" t="s">
        <v>1020</v>
      </c>
      <c r="Q2" s="244" t="s">
        <v>1375</v>
      </c>
      <c r="R2" s="265" t="s">
        <v>1382</v>
      </c>
      <c r="S2" s="244" t="s">
        <v>1376</v>
      </c>
      <c r="T2" s="265" t="s">
        <v>1383</v>
      </c>
      <c r="U2" s="244" t="s">
        <v>1021</v>
      </c>
      <c r="V2" s="244" t="s">
        <v>1155</v>
      </c>
      <c r="W2" s="244" t="s">
        <v>1157</v>
      </c>
      <c r="X2" s="244" t="s">
        <v>1024</v>
      </c>
      <c r="Y2" s="244" t="s">
        <v>1025</v>
      </c>
      <c r="Z2" s="244" t="s">
        <v>1026</v>
      </c>
      <c r="AA2" s="244" t="s">
        <v>1027</v>
      </c>
      <c r="AB2" s="244" t="s">
        <v>1031</v>
      </c>
      <c r="AC2" s="244" t="s">
        <v>1333</v>
      </c>
      <c r="AD2" s="244" t="s">
        <v>1032</v>
      </c>
      <c r="AE2" s="244" t="s">
        <v>1033</v>
      </c>
      <c r="AF2" s="244" t="s">
        <v>1034</v>
      </c>
      <c r="AG2" s="244" t="s">
        <v>1292</v>
      </c>
      <c r="AH2" s="244" t="s">
        <v>1343</v>
      </c>
      <c r="AI2" s="244" t="s">
        <v>1344</v>
      </c>
      <c r="AJ2" s="244" t="s">
        <v>860</v>
      </c>
      <c r="AK2" s="244" t="s">
        <v>861</v>
      </c>
      <c r="AL2" s="242" t="s">
        <v>385</v>
      </c>
      <c r="AM2" s="242" t="s">
        <v>386</v>
      </c>
      <c r="AN2" s="242" t="s">
        <v>460</v>
      </c>
      <c r="AO2" s="242" t="s">
        <v>461</v>
      </c>
      <c r="AP2" s="242" t="s">
        <v>461</v>
      </c>
      <c r="AQ2" s="242" t="s">
        <v>393</v>
      </c>
      <c r="AR2" s="242" t="s">
        <v>1138</v>
      </c>
      <c r="AS2" s="242" t="s">
        <v>454</v>
      </c>
      <c r="AT2" s="242" t="s">
        <v>392</v>
      </c>
      <c r="AU2" s="242" t="s">
        <v>833</v>
      </c>
      <c r="AV2" s="242" t="s">
        <v>402</v>
      </c>
      <c r="AW2" s="242" t="s">
        <v>1330</v>
      </c>
      <c r="AX2" s="242" t="s">
        <v>1142</v>
      </c>
      <c r="AY2" s="242" t="s">
        <v>1196</v>
      </c>
      <c r="AZ2" s="242" t="s">
        <v>384</v>
      </c>
      <c r="BA2" s="242" t="s">
        <v>455</v>
      </c>
      <c r="BB2" s="242" t="s">
        <v>456</v>
      </c>
      <c r="BC2" s="242" t="s">
        <v>456</v>
      </c>
      <c r="BD2" s="242" t="s">
        <v>456</v>
      </c>
      <c r="BE2" s="242" t="s">
        <v>457</v>
      </c>
      <c r="BF2" s="242" t="s">
        <v>1171</v>
      </c>
      <c r="BG2" s="242" t="s">
        <v>394</v>
      </c>
      <c r="BH2" s="242" t="s">
        <v>1403</v>
      </c>
      <c r="BI2" s="280" t="s">
        <v>1404</v>
      </c>
      <c r="BJ2" s="207" t="s">
        <v>424</v>
      </c>
      <c r="BK2" s="207" t="s">
        <v>359</v>
      </c>
      <c r="BL2" s="207" t="s">
        <v>403</v>
      </c>
      <c r="BM2" s="207" t="s">
        <v>361</v>
      </c>
      <c r="BN2" s="207" t="s">
        <v>360</v>
      </c>
      <c r="BO2" s="207" t="s">
        <v>1298</v>
      </c>
      <c r="BP2" s="207" t="s">
        <v>363</v>
      </c>
      <c r="BQ2" s="207" t="s">
        <v>804</v>
      </c>
      <c r="BR2" s="207" t="s">
        <v>1029</v>
      </c>
      <c r="BS2" s="207" t="s">
        <v>1030</v>
      </c>
      <c r="BT2" s="207" t="s">
        <v>830</v>
      </c>
      <c r="BU2" s="207" t="s">
        <v>1144</v>
      </c>
      <c r="BV2" s="207" t="s">
        <v>1145</v>
      </c>
      <c r="BW2" s="207" t="s">
        <v>1146</v>
      </c>
      <c r="BX2" s="207" t="s">
        <v>959</v>
      </c>
      <c r="BY2" s="207" t="s">
        <v>1299</v>
      </c>
      <c r="BZ2" s="61" t="s">
        <v>1187</v>
      </c>
      <c r="CA2" s="61" t="s">
        <v>845</v>
      </c>
      <c r="CB2" s="61" t="s">
        <v>1072</v>
      </c>
      <c r="CC2" s="61" t="s">
        <v>722</v>
      </c>
    </row>
    <row r="3" spans="1:82">
      <c r="A3" s="59" t="s">
        <v>459</v>
      </c>
      <c r="B3" s="274"/>
      <c r="C3" s="257">
        <v>2015</v>
      </c>
      <c r="D3" s="257">
        <v>2015</v>
      </c>
      <c r="E3" s="257">
        <v>2015</v>
      </c>
      <c r="F3" s="257">
        <v>2015</v>
      </c>
      <c r="G3" s="257">
        <v>2015</v>
      </c>
      <c r="H3" s="257">
        <v>2015</v>
      </c>
      <c r="I3" s="257">
        <v>2015</v>
      </c>
      <c r="J3" s="257" t="s">
        <v>1391</v>
      </c>
      <c r="K3" s="257" t="s">
        <v>1391</v>
      </c>
      <c r="L3" s="257" t="s">
        <v>1391</v>
      </c>
      <c r="M3" s="257">
        <v>2015</v>
      </c>
      <c r="N3" s="257">
        <v>2015</v>
      </c>
      <c r="O3" s="257">
        <v>2015</v>
      </c>
      <c r="P3" s="257">
        <v>2015</v>
      </c>
      <c r="Q3" s="257">
        <v>2019</v>
      </c>
      <c r="R3" s="257">
        <v>2019</v>
      </c>
      <c r="S3" s="257">
        <v>2019</v>
      </c>
      <c r="T3" s="257">
        <v>2019</v>
      </c>
      <c r="U3" s="257">
        <v>2015</v>
      </c>
      <c r="V3" s="257">
        <v>2015</v>
      </c>
      <c r="W3" s="257">
        <v>2015</v>
      </c>
      <c r="X3" s="257">
        <v>2018</v>
      </c>
      <c r="Y3" s="257">
        <v>2020</v>
      </c>
      <c r="Z3" s="257">
        <v>2020</v>
      </c>
      <c r="AA3" s="257" t="s">
        <v>1186</v>
      </c>
      <c r="AB3" s="257" t="s">
        <v>971</v>
      </c>
      <c r="AC3" s="257" t="s">
        <v>1202</v>
      </c>
      <c r="AD3" s="257" t="s">
        <v>1356</v>
      </c>
      <c r="AE3" s="257">
        <v>2020</v>
      </c>
      <c r="AF3" s="257">
        <v>2018</v>
      </c>
      <c r="AG3" s="257">
        <v>2020</v>
      </c>
      <c r="AH3" s="257">
        <v>2021</v>
      </c>
      <c r="AI3" s="257">
        <v>2021</v>
      </c>
      <c r="AJ3" s="257">
        <v>2020</v>
      </c>
      <c r="AK3" s="257">
        <v>2020</v>
      </c>
      <c r="AL3" s="257">
        <v>2019</v>
      </c>
      <c r="AM3" s="257" t="s">
        <v>1340</v>
      </c>
      <c r="AN3" s="257" t="s">
        <v>1385</v>
      </c>
      <c r="AO3" s="257">
        <v>2018</v>
      </c>
      <c r="AP3" s="257">
        <v>2019</v>
      </c>
      <c r="AQ3" s="257">
        <v>2020</v>
      </c>
      <c r="AR3" s="257" t="s">
        <v>1400</v>
      </c>
      <c r="AS3" s="257">
        <v>2019</v>
      </c>
      <c r="AT3" s="257" t="s">
        <v>1401</v>
      </c>
      <c r="AU3" s="257">
        <v>2019</v>
      </c>
      <c r="AV3" s="257">
        <v>2019</v>
      </c>
      <c r="AW3" s="257">
        <v>2019</v>
      </c>
      <c r="AX3" s="257">
        <v>2018</v>
      </c>
      <c r="AY3" s="257">
        <v>2019</v>
      </c>
      <c r="AZ3" s="257">
        <v>2019</v>
      </c>
      <c r="BA3" s="257" t="s">
        <v>1386</v>
      </c>
      <c r="BB3" s="257">
        <v>2019</v>
      </c>
      <c r="BC3" s="257">
        <v>2020</v>
      </c>
      <c r="BD3" s="257">
        <v>2021</v>
      </c>
      <c r="BE3" s="257">
        <v>2021</v>
      </c>
      <c r="BF3" s="257">
        <v>2021</v>
      </c>
      <c r="BG3" s="257">
        <v>2021</v>
      </c>
      <c r="BH3" s="257" t="s">
        <v>1394</v>
      </c>
      <c r="BI3" s="281" t="s">
        <v>1394</v>
      </c>
      <c r="BJ3" s="257" t="s">
        <v>1014</v>
      </c>
      <c r="BK3" s="257">
        <v>2020</v>
      </c>
      <c r="BL3" s="257">
        <v>2020</v>
      </c>
      <c r="BM3" s="257">
        <v>2019</v>
      </c>
      <c r="BN3" s="257" t="s">
        <v>1357</v>
      </c>
      <c r="BO3" s="257">
        <v>2019</v>
      </c>
      <c r="BP3" s="257">
        <v>2019</v>
      </c>
      <c r="BQ3" s="257">
        <v>2014</v>
      </c>
      <c r="BR3" s="257" t="s">
        <v>1201</v>
      </c>
      <c r="BS3" s="257" t="s">
        <v>1201</v>
      </c>
      <c r="BT3" s="257" t="s">
        <v>1162</v>
      </c>
      <c r="BU3" s="257">
        <v>2019</v>
      </c>
      <c r="BV3" s="257">
        <v>2019</v>
      </c>
      <c r="BW3" s="257">
        <v>2019</v>
      </c>
      <c r="BX3" s="257" t="s">
        <v>1402</v>
      </c>
      <c r="BY3" s="257">
        <v>2017</v>
      </c>
      <c r="BZ3" s="257">
        <v>2020</v>
      </c>
      <c r="CA3" s="257">
        <v>2020</v>
      </c>
      <c r="CB3" s="257">
        <v>2015</v>
      </c>
      <c r="CC3" s="273"/>
    </row>
    <row r="4" spans="1:82" ht="15.6">
      <c r="A4" s="59" t="s">
        <v>956</v>
      </c>
      <c r="B4" s="274"/>
      <c r="C4" s="245" t="s">
        <v>1323</v>
      </c>
      <c r="D4" s="245" t="s">
        <v>1324</v>
      </c>
      <c r="E4" s="245" t="s">
        <v>983</v>
      </c>
      <c r="F4" s="245" t="s">
        <v>986</v>
      </c>
      <c r="G4" s="245" t="s">
        <v>984</v>
      </c>
      <c r="H4" s="245" t="s">
        <v>985</v>
      </c>
      <c r="I4" s="245" t="s">
        <v>982</v>
      </c>
      <c r="J4" s="245" t="s">
        <v>972</v>
      </c>
      <c r="K4" s="245" t="s">
        <v>973</v>
      </c>
      <c r="L4" s="245" t="s">
        <v>975</v>
      </c>
      <c r="M4" s="245" t="s">
        <v>1036</v>
      </c>
      <c r="N4" s="245" t="s">
        <v>1081</v>
      </c>
      <c r="O4" s="245" t="s">
        <v>1037</v>
      </c>
      <c r="P4" s="245" t="s">
        <v>1038</v>
      </c>
      <c r="Q4" s="245" t="s">
        <v>1380</v>
      </c>
      <c r="R4" s="266" t="s">
        <v>1392</v>
      </c>
      <c r="S4" s="245" t="s">
        <v>1381</v>
      </c>
      <c r="T4" s="266" t="s">
        <v>1393</v>
      </c>
      <c r="U4" s="245" t="s">
        <v>1039</v>
      </c>
      <c r="V4" s="245" t="s">
        <v>1040</v>
      </c>
      <c r="W4" s="246" t="s">
        <v>1041</v>
      </c>
      <c r="X4" s="245" t="s">
        <v>1043</v>
      </c>
      <c r="Y4" s="245" t="s">
        <v>1044</v>
      </c>
      <c r="Z4" s="245" t="s">
        <v>1045</v>
      </c>
      <c r="AA4" s="245" t="s">
        <v>1046</v>
      </c>
      <c r="AB4" s="245" t="s">
        <v>1049</v>
      </c>
      <c r="AC4" s="245" t="s">
        <v>1332</v>
      </c>
      <c r="AD4" s="245" t="s">
        <v>1050</v>
      </c>
      <c r="AE4" s="245" t="s">
        <v>1051</v>
      </c>
      <c r="AF4" s="245" t="s">
        <v>1052</v>
      </c>
      <c r="AG4" s="245" t="s">
        <v>1326</v>
      </c>
      <c r="AH4" s="245" t="s">
        <v>1007</v>
      </c>
      <c r="AI4" s="245" t="s">
        <v>997</v>
      </c>
      <c r="AJ4" s="245" t="s">
        <v>987</v>
      </c>
      <c r="AK4" s="245" t="s">
        <v>977</v>
      </c>
      <c r="AL4" s="243" t="s">
        <v>992</v>
      </c>
      <c r="AM4" s="243" t="s">
        <v>993</v>
      </c>
      <c r="AN4" s="243" t="s">
        <v>989</v>
      </c>
      <c r="AO4" s="243" t="s">
        <v>1011</v>
      </c>
      <c r="AP4" s="243" t="s">
        <v>1012</v>
      </c>
      <c r="AQ4" s="243" t="s">
        <v>980</v>
      </c>
      <c r="AR4" s="243" t="s">
        <v>1139</v>
      </c>
      <c r="AS4" s="243" t="s">
        <v>976</v>
      </c>
      <c r="AT4" s="243" t="s">
        <v>979</v>
      </c>
      <c r="AU4" s="243" t="s">
        <v>1006</v>
      </c>
      <c r="AV4" s="243" t="s">
        <v>996</v>
      </c>
      <c r="AW4" s="243" t="s">
        <v>1141</v>
      </c>
      <c r="AX4" s="243" t="s">
        <v>1143</v>
      </c>
      <c r="AY4" s="243" t="s">
        <v>1147</v>
      </c>
      <c r="AZ4" s="243" t="s">
        <v>990</v>
      </c>
      <c r="BA4" s="243" t="s">
        <v>991</v>
      </c>
      <c r="BB4" s="243" t="s">
        <v>1009</v>
      </c>
      <c r="BC4" s="243" t="s">
        <v>1008</v>
      </c>
      <c r="BD4" s="243" t="s">
        <v>1010</v>
      </c>
      <c r="BE4" s="243" t="s">
        <v>1002</v>
      </c>
      <c r="BF4" s="243" t="s">
        <v>1327</v>
      </c>
      <c r="BG4" s="243" t="s">
        <v>1003</v>
      </c>
      <c r="BH4" s="243" t="s">
        <v>988</v>
      </c>
      <c r="BI4" s="282" t="s">
        <v>1005</v>
      </c>
      <c r="BJ4" s="208" t="s">
        <v>995</v>
      </c>
      <c r="BK4" s="208" t="s">
        <v>1328</v>
      </c>
      <c r="BL4" s="208" t="s">
        <v>978</v>
      </c>
      <c r="BM4" s="208" t="s">
        <v>981</v>
      </c>
      <c r="BN4" s="208" t="s">
        <v>1004</v>
      </c>
      <c r="BO4" s="208" t="s">
        <v>1329</v>
      </c>
      <c r="BP4" s="208" t="s">
        <v>999</v>
      </c>
      <c r="BQ4" s="208" t="s">
        <v>998</v>
      </c>
      <c r="BR4" s="208" t="s">
        <v>1047</v>
      </c>
      <c r="BS4" s="208" t="s">
        <v>1048</v>
      </c>
      <c r="BT4" s="208" t="s">
        <v>1000</v>
      </c>
      <c r="BU4" s="208" t="s">
        <v>1148</v>
      </c>
      <c r="BV4" s="208" t="s">
        <v>1149</v>
      </c>
      <c r="BW4" s="208" t="s">
        <v>1150</v>
      </c>
      <c r="BX4" s="208" t="s">
        <v>994</v>
      </c>
      <c r="BY4" s="208" t="s">
        <v>218</v>
      </c>
      <c r="BZ4" s="62" t="s">
        <v>1188</v>
      </c>
      <c r="CA4" s="62" t="s">
        <v>1001</v>
      </c>
      <c r="CB4" s="62" t="s">
        <v>963</v>
      </c>
      <c r="CC4" s="62" t="s">
        <v>974</v>
      </c>
    </row>
    <row r="5" spans="1:82" ht="26.4">
      <c r="A5" s="194" t="s">
        <v>421</v>
      </c>
      <c r="B5" s="274"/>
      <c r="C5" s="195" t="s">
        <v>793</v>
      </c>
      <c r="D5" s="195" t="s">
        <v>793</v>
      </c>
      <c r="E5" s="195" t="s">
        <v>793</v>
      </c>
      <c r="F5" s="195" t="s">
        <v>793</v>
      </c>
      <c r="G5" s="195" t="s">
        <v>793</v>
      </c>
      <c r="H5" s="195" t="s">
        <v>793</v>
      </c>
      <c r="I5" s="195" t="s">
        <v>793</v>
      </c>
      <c r="J5" s="195" t="s">
        <v>793</v>
      </c>
      <c r="K5" s="195" t="s">
        <v>450</v>
      </c>
      <c r="L5" s="195" t="s">
        <v>450</v>
      </c>
      <c r="M5" s="195" t="s">
        <v>422</v>
      </c>
      <c r="N5" s="195" t="s">
        <v>422</v>
      </c>
      <c r="O5" s="195" t="s">
        <v>422</v>
      </c>
      <c r="P5" s="195" t="s">
        <v>422</v>
      </c>
      <c r="Q5" s="195" t="s">
        <v>422</v>
      </c>
      <c r="R5" s="267" t="s">
        <v>450</v>
      </c>
      <c r="S5" s="195" t="s">
        <v>422</v>
      </c>
      <c r="T5" s="267" t="s">
        <v>450</v>
      </c>
      <c r="U5" s="195" t="s">
        <v>422</v>
      </c>
      <c r="V5" s="195" t="s">
        <v>422</v>
      </c>
      <c r="W5" s="195" t="s">
        <v>422</v>
      </c>
      <c r="X5" s="195" t="s">
        <v>1054</v>
      </c>
      <c r="Y5" s="195" t="s">
        <v>450</v>
      </c>
      <c r="Z5" s="195" t="s">
        <v>450</v>
      </c>
      <c r="AA5" s="195" t="s">
        <v>422</v>
      </c>
      <c r="AB5" s="195" t="s">
        <v>450</v>
      </c>
      <c r="AC5" s="195" t="s">
        <v>450</v>
      </c>
      <c r="AD5" s="195" t="s">
        <v>422</v>
      </c>
      <c r="AE5" s="195" t="s">
        <v>450</v>
      </c>
      <c r="AF5" s="195" t="s">
        <v>450</v>
      </c>
      <c r="AG5" s="195" t="s">
        <v>450</v>
      </c>
      <c r="AH5" s="195" t="s">
        <v>450</v>
      </c>
      <c r="AI5" s="195" t="s">
        <v>450</v>
      </c>
      <c r="AJ5" s="195" t="s">
        <v>423</v>
      </c>
      <c r="AK5" s="195" t="s">
        <v>423</v>
      </c>
      <c r="AL5" s="195" t="s">
        <v>423</v>
      </c>
      <c r="AM5" s="195" t="s">
        <v>423</v>
      </c>
      <c r="AN5" s="195" t="s">
        <v>695</v>
      </c>
      <c r="AO5" s="195" t="s">
        <v>695</v>
      </c>
      <c r="AP5" s="195" t="s">
        <v>695</v>
      </c>
      <c r="AQ5" s="195" t="s">
        <v>449</v>
      </c>
      <c r="AR5" s="195" t="s">
        <v>450</v>
      </c>
      <c r="AS5" s="195" t="s">
        <v>452</v>
      </c>
      <c r="AT5" s="195" t="s">
        <v>450</v>
      </c>
      <c r="AU5" s="195" t="s">
        <v>451</v>
      </c>
      <c r="AV5" s="195" t="s">
        <v>450</v>
      </c>
      <c r="AW5" s="195" t="s">
        <v>832</v>
      </c>
      <c r="AX5" s="195" t="s">
        <v>832</v>
      </c>
      <c r="AY5" s="195" t="s">
        <v>422</v>
      </c>
      <c r="AZ5" s="195" t="s">
        <v>423</v>
      </c>
      <c r="BA5" s="195" t="s">
        <v>423</v>
      </c>
      <c r="BB5" s="195" t="s">
        <v>422</v>
      </c>
      <c r="BC5" s="195" t="s">
        <v>422</v>
      </c>
      <c r="BD5" s="195" t="s">
        <v>422</v>
      </c>
      <c r="BE5" s="195" t="s">
        <v>422</v>
      </c>
      <c r="BF5" s="195" t="s">
        <v>422</v>
      </c>
      <c r="BG5" s="195" t="s">
        <v>422</v>
      </c>
      <c r="BH5" s="195" t="s">
        <v>450</v>
      </c>
      <c r="BI5" s="283" t="s">
        <v>450</v>
      </c>
      <c r="BJ5" s="195" t="s">
        <v>423</v>
      </c>
      <c r="BK5" s="195" t="s">
        <v>423</v>
      </c>
      <c r="BL5" s="195" t="s">
        <v>423</v>
      </c>
      <c r="BM5" s="195" t="s">
        <v>450</v>
      </c>
      <c r="BN5" s="195" t="s">
        <v>450</v>
      </c>
      <c r="BO5" s="195" t="s">
        <v>450</v>
      </c>
      <c r="BP5" s="195" t="s">
        <v>794</v>
      </c>
      <c r="BQ5" s="195" t="s">
        <v>805</v>
      </c>
      <c r="BR5" s="195" t="s">
        <v>450</v>
      </c>
      <c r="BS5" s="195" t="s">
        <v>450</v>
      </c>
      <c r="BT5" s="195" t="s">
        <v>1156</v>
      </c>
      <c r="BU5" s="195" t="s">
        <v>450</v>
      </c>
      <c r="BV5" s="195" t="s">
        <v>450</v>
      </c>
      <c r="BW5" s="195" t="s">
        <v>450</v>
      </c>
      <c r="BX5" s="195" t="s">
        <v>458</v>
      </c>
      <c r="BY5" s="195" t="s">
        <v>876</v>
      </c>
      <c r="BZ5" s="195" t="s">
        <v>1189</v>
      </c>
      <c r="CA5" s="195" t="s">
        <v>422</v>
      </c>
      <c r="CB5" s="195" t="s">
        <v>422</v>
      </c>
      <c r="CC5" s="195" t="s">
        <v>723</v>
      </c>
    </row>
    <row r="6" spans="1:82">
      <c r="A6" s="192" t="s">
        <v>1</v>
      </c>
      <c r="B6" s="275" t="s">
        <v>0</v>
      </c>
      <c r="C6" s="188">
        <v>62505.486828842106</v>
      </c>
      <c r="D6" s="188">
        <v>30234.510569473685</v>
      </c>
      <c r="E6" s="188">
        <v>252084.609</v>
      </c>
      <c r="F6" s="188">
        <v>0</v>
      </c>
      <c r="G6" s="188">
        <v>0</v>
      </c>
      <c r="H6" s="188">
        <v>0</v>
      </c>
      <c r="I6" s="188">
        <v>0</v>
      </c>
      <c r="J6" s="276">
        <v>488857</v>
      </c>
      <c r="K6" s="279">
        <v>0.14285714285714299</v>
      </c>
      <c r="L6" s="277">
        <v>0.31428571399999999</v>
      </c>
      <c r="M6" s="188">
        <v>21644812.063499998</v>
      </c>
      <c r="N6" s="188" t="s">
        <v>425</v>
      </c>
      <c r="O6" s="188" t="s">
        <v>425</v>
      </c>
      <c r="P6" s="188" t="s">
        <v>425</v>
      </c>
      <c r="Q6" s="188">
        <v>32951479.280000001</v>
      </c>
      <c r="R6" s="268">
        <v>0.85570300200000005</v>
      </c>
      <c r="S6" s="188">
        <v>31011950.239999998</v>
      </c>
      <c r="T6" s="268">
        <v>0.80533619400000001</v>
      </c>
      <c r="U6" s="188">
        <v>0</v>
      </c>
      <c r="V6" s="188">
        <v>7827046.6764500001</v>
      </c>
      <c r="W6" s="188">
        <v>2973907.8104699999</v>
      </c>
      <c r="X6" s="189">
        <v>56.937760009803021</v>
      </c>
      <c r="Y6" s="189">
        <v>3.35442113876343</v>
      </c>
      <c r="Z6" s="189">
        <v>26.025999069213899</v>
      </c>
      <c r="AA6" s="189">
        <v>8.0367388563218505</v>
      </c>
      <c r="AB6" s="189">
        <v>12.74019</v>
      </c>
      <c r="AC6" s="189">
        <v>37.746029999999998</v>
      </c>
      <c r="AD6" s="188">
        <v>2432</v>
      </c>
      <c r="AE6" s="188">
        <v>20</v>
      </c>
      <c r="AF6" s="190">
        <v>70.7</v>
      </c>
      <c r="AG6" s="189">
        <v>14.571999999999999</v>
      </c>
      <c r="AH6" s="189">
        <v>0.972956877</v>
      </c>
      <c r="AI6" s="189">
        <v>0.94947193699999999</v>
      </c>
      <c r="AJ6" s="188">
        <v>5</v>
      </c>
      <c r="AK6" s="188">
        <v>0</v>
      </c>
      <c r="AL6" s="189">
        <v>0.51099997758865401</v>
      </c>
      <c r="AM6" s="191">
        <v>0.27172123999999998</v>
      </c>
      <c r="AN6" s="189">
        <v>1952.9012029999999</v>
      </c>
      <c r="AO6" s="189">
        <v>2660.89</v>
      </c>
      <c r="AP6" s="189">
        <v>3021.06</v>
      </c>
      <c r="AQ6" s="189">
        <v>21.861505508422901</v>
      </c>
      <c r="AR6" s="189">
        <v>3.9830081462860099</v>
      </c>
      <c r="AS6" s="190">
        <v>60.299999237060497</v>
      </c>
      <c r="AT6" s="190">
        <v>19.100000381469702</v>
      </c>
      <c r="AU6" s="188">
        <v>189</v>
      </c>
      <c r="AV6" s="190">
        <v>0.10000000149011599</v>
      </c>
      <c r="AW6" s="189">
        <v>7.9999998211860698E-2</v>
      </c>
      <c r="AX6" s="189">
        <v>29.0058917999268</v>
      </c>
      <c r="AY6" s="188">
        <v>16222053</v>
      </c>
      <c r="AZ6" s="189">
        <v>0.65499997138977095</v>
      </c>
      <c r="BA6" s="189" t="s">
        <v>425</v>
      </c>
      <c r="BB6" s="188">
        <v>130942</v>
      </c>
      <c r="BC6" s="188">
        <v>51817</v>
      </c>
      <c r="BD6" s="188">
        <v>11031698</v>
      </c>
      <c r="BE6" s="188">
        <v>4937277</v>
      </c>
      <c r="BF6" s="188">
        <v>72445</v>
      </c>
      <c r="BG6" s="188">
        <v>2311</v>
      </c>
      <c r="BH6" s="188">
        <v>106</v>
      </c>
      <c r="BI6" s="190">
        <v>25.6</v>
      </c>
      <c r="BJ6" s="189">
        <v>2.4666666666666668</v>
      </c>
      <c r="BK6" s="189">
        <v>-1.4638749361038199</v>
      </c>
      <c r="BL6" s="188">
        <v>19</v>
      </c>
      <c r="BM6" s="190">
        <v>97.699996948242202</v>
      </c>
      <c r="BN6" s="260">
        <v>43.019718170166001</v>
      </c>
      <c r="BO6" s="189">
        <v>11.4476881027222</v>
      </c>
      <c r="BP6" s="190">
        <v>59.3560180664063</v>
      </c>
      <c r="BQ6" s="188">
        <v>72000</v>
      </c>
      <c r="BR6" s="190">
        <v>43.417610000000003</v>
      </c>
      <c r="BS6" s="190">
        <v>67.064620000000005</v>
      </c>
      <c r="BT6" s="189">
        <v>2.84</v>
      </c>
      <c r="BU6" s="188">
        <v>66</v>
      </c>
      <c r="BV6" s="188">
        <v>39</v>
      </c>
      <c r="BW6" s="188">
        <v>65</v>
      </c>
      <c r="BX6" s="189">
        <v>186.40728759999999</v>
      </c>
      <c r="BY6" s="189">
        <v>638</v>
      </c>
      <c r="BZ6" s="188">
        <v>508.80841064453102</v>
      </c>
      <c r="CA6" s="188">
        <v>38928341</v>
      </c>
      <c r="CB6" s="188">
        <v>32515900</v>
      </c>
      <c r="CC6" s="188">
        <v>652230</v>
      </c>
      <c r="CD6" s="24"/>
    </row>
    <row r="7" spans="1:82">
      <c r="A7" s="192" t="s">
        <v>3</v>
      </c>
      <c r="B7" s="275" t="s">
        <v>2</v>
      </c>
      <c r="C7" s="188">
        <v>6095.4685891789477</v>
      </c>
      <c r="D7" s="188">
        <v>4654.935090105263</v>
      </c>
      <c r="E7" s="188">
        <v>15903.288</v>
      </c>
      <c r="F7" s="188">
        <v>75.286000000000001</v>
      </c>
      <c r="G7" s="188">
        <v>0</v>
      </c>
      <c r="H7" s="188">
        <v>0</v>
      </c>
      <c r="I7" s="188">
        <v>0</v>
      </c>
      <c r="J7" s="276">
        <v>91428</v>
      </c>
      <c r="K7" s="279">
        <v>2.8571428571428571E-2</v>
      </c>
      <c r="L7" s="277">
        <v>0.22857142899999999</v>
      </c>
      <c r="M7" s="188">
        <v>2344252.8233500002</v>
      </c>
      <c r="N7" s="188" t="s">
        <v>425</v>
      </c>
      <c r="O7" s="188" t="s">
        <v>425</v>
      </c>
      <c r="P7" s="188" t="s">
        <v>425</v>
      </c>
      <c r="Q7" s="188">
        <v>0</v>
      </c>
      <c r="R7" s="268">
        <v>0</v>
      </c>
      <c r="S7" s="188">
        <v>0</v>
      </c>
      <c r="T7" s="268">
        <v>0</v>
      </c>
      <c r="U7" s="188">
        <v>0</v>
      </c>
      <c r="V7" s="188">
        <v>0</v>
      </c>
      <c r="W7" s="188">
        <v>181378.14541600001</v>
      </c>
      <c r="X7" s="189">
        <v>104.61226277372263</v>
      </c>
      <c r="Y7" s="189">
        <v>0.85386645793914795</v>
      </c>
      <c r="Z7" s="189">
        <v>62.1119995117188</v>
      </c>
      <c r="AA7" s="189">
        <v>3.2996107859541302</v>
      </c>
      <c r="AB7" s="189">
        <v>0</v>
      </c>
      <c r="AC7" s="189" t="s">
        <v>425</v>
      </c>
      <c r="AD7" s="188">
        <v>750</v>
      </c>
      <c r="AE7" s="188">
        <v>80</v>
      </c>
      <c r="AF7" s="190" t="s">
        <v>425</v>
      </c>
      <c r="AG7" s="189">
        <v>5.7779999999999996</v>
      </c>
      <c r="AH7" s="189">
        <v>1.6309840999999999E-2</v>
      </c>
      <c r="AI7" s="189">
        <v>9.0679019999999992E-3</v>
      </c>
      <c r="AJ7" s="188">
        <v>0</v>
      </c>
      <c r="AK7" s="188">
        <v>0</v>
      </c>
      <c r="AL7" s="189">
        <v>0.79500001668930098</v>
      </c>
      <c r="AM7" s="191">
        <v>2.7478799999999999E-3</v>
      </c>
      <c r="AN7" s="189">
        <v>16.907836</v>
      </c>
      <c r="AO7" s="189">
        <v>147.69</v>
      </c>
      <c r="AP7" s="189">
        <v>141.37</v>
      </c>
      <c r="AQ7" s="189">
        <v>0.188334330916405</v>
      </c>
      <c r="AR7" s="189">
        <v>9.9055767059326207</v>
      </c>
      <c r="AS7" s="190">
        <v>9.6999998092651403</v>
      </c>
      <c r="AT7" s="190">
        <v>1.5</v>
      </c>
      <c r="AU7" s="188">
        <v>16</v>
      </c>
      <c r="AV7" s="190">
        <v>0.10000000149011599</v>
      </c>
      <c r="AW7" s="189">
        <v>5.0000000745058101E-2</v>
      </c>
      <c r="AX7" s="189" t="s">
        <v>425</v>
      </c>
      <c r="AY7" s="188">
        <v>0</v>
      </c>
      <c r="AZ7" s="189">
        <v>0.18099999427795399</v>
      </c>
      <c r="BA7" s="189">
        <v>33.200000762939503</v>
      </c>
      <c r="BB7" s="188">
        <v>207825</v>
      </c>
      <c r="BC7" s="188">
        <v>0</v>
      </c>
      <c r="BD7" s="188">
        <v>84</v>
      </c>
      <c r="BE7" s="188">
        <v>0</v>
      </c>
      <c r="BF7" s="188">
        <v>115</v>
      </c>
      <c r="BG7" s="188">
        <v>9</v>
      </c>
      <c r="BH7" s="188">
        <v>137</v>
      </c>
      <c r="BI7" s="190">
        <v>3.9</v>
      </c>
      <c r="BJ7" s="189" t="s">
        <v>425</v>
      </c>
      <c r="BK7" s="189">
        <v>-6.1330899596214301E-2</v>
      </c>
      <c r="BL7" s="188">
        <v>36</v>
      </c>
      <c r="BM7" s="190">
        <v>100</v>
      </c>
      <c r="BN7" s="260">
        <v>98.141151428222699</v>
      </c>
      <c r="BO7" s="189">
        <v>69.642852783203097</v>
      </c>
      <c r="BP7" s="190">
        <v>91.293014526367202</v>
      </c>
      <c r="BQ7" s="188">
        <v>19000</v>
      </c>
      <c r="BR7" s="190">
        <v>97.718369999999993</v>
      </c>
      <c r="BS7" s="190">
        <v>91.039230000000003</v>
      </c>
      <c r="BT7" s="189">
        <v>11.997999999999999</v>
      </c>
      <c r="BU7" s="188">
        <v>99</v>
      </c>
      <c r="BV7" s="188">
        <v>96</v>
      </c>
      <c r="BW7" s="188">
        <v>96</v>
      </c>
      <c r="BX7" s="189">
        <v>697.30487059999996</v>
      </c>
      <c r="BY7" s="189">
        <v>15</v>
      </c>
      <c r="BZ7" s="188">
        <v>5215.27685546875</v>
      </c>
      <c r="CA7" s="188">
        <v>2877800</v>
      </c>
      <c r="CB7" s="188">
        <v>2897604</v>
      </c>
      <c r="CC7" s="188">
        <v>27400</v>
      </c>
      <c r="CD7" s="24"/>
    </row>
    <row r="8" spans="1:82">
      <c r="A8" s="192" t="s">
        <v>5</v>
      </c>
      <c r="B8" s="275" t="s">
        <v>4</v>
      </c>
      <c r="C8" s="188">
        <v>66758.360930947369</v>
      </c>
      <c r="D8" s="188">
        <v>19976.227642042104</v>
      </c>
      <c r="E8" s="188">
        <v>94971.389500000005</v>
      </c>
      <c r="F8" s="188">
        <v>9.6639999999999997</v>
      </c>
      <c r="G8" s="188">
        <v>0</v>
      </c>
      <c r="H8" s="188">
        <v>0</v>
      </c>
      <c r="I8" s="188">
        <v>0</v>
      </c>
      <c r="J8" s="276">
        <v>0</v>
      </c>
      <c r="K8" s="279">
        <v>0</v>
      </c>
      <c r="L8" s="277">
        <v>0.14285714299999999</v>
      </c>
      <c r="M8" s="188">
        <v>11.937796322200001</v>
      </c>
      <c r="N8" s="188">
        <v>0</v>
      </c>
      <c r="O8" s="188">
        <v>0</v>
      </c>
      <c r="P8" s="188">
        <v>0</v>
      </c>
      <c r="Q8" s="188">
        <v>37922953.890000001</v>
      </c>
      <c r="R8" s="268">
        <v>0.88428216999999998</v>
      </c>
      <c r="S8" s="188">
        <v>39239458.68</v>
      </c>
      <c r="T8" s="268">
        <v>0.91498024600000005</v>
      </c>
      <c r="U8" s="188">
        <v>2939939</v>
      </c>
      <c r="V8" s="188">
        <v>19525126.588100001</v>
      </c>
      <c r="W8" s="188">
        <v>1350311.5228500001</v>
      </c>
      <c r="X8" s="189">
        <v>17.730075071166457</v>
      </c>
      <c r="Y8" s="189">
        <v>2.57706642150879</v>
      </c>
      <c r="Z8" s="189">
        <v>73.733001708984403</v>
      </c>
      <c r="AA8" s="189" t="s">
        <v>425</v>
      </c>
      <c r="AB8" s="189">
        <v>0.77298999999999995</v>
      </c>
      <c r="AC8" s="189">
        <v>83.740600000000001</v>
      </c>
      <c r="AD8" s="188">
        <v>13537</v>
      </c>
      <c r="AE8" s="188">
        <v>80</v>
      </c>
      <c r="AF8" s="190" t="s">
        <v>425</v>
      </c>
      <c r="AG8" s="189">
        <v>11.497</v>
      </c>
      <c r="AH8" s="189">
        <v>0.76900809000000003</v>
      </c>
      <c r="AI8" s="189">
        <v>0.23000519699999999</v>
      </c>
      <c r="AJ8" s="188">
        <v>0</v>
      </c>
      <c r="AK8" s="188">
        <v>0</v>
      </c>
      <c r="AL8" s="189">
        <v>0.74800002574920699</v>
      </c>
      <c r="AM8" s="191">
        <v>8.1522599999999997E-3</v>
      </c>
      <c r="AN8" s="189">
        <v>66.205342000000002</v>
      </c>
      <c r="AO8" s="189">
        <v>88.94</v>
      </c>
      <c r="AP8" s="189">
        <v>115.03</v>
      </c>
      <c r="AQ8" s="189">
        <v>0.105249181389809</v>
      </c>
      <c r="AR8" s="189">
        <v>1.1588948965072601</v>
      </c>
      <c r="AS8" s="190">
        <v>23.299999237060501</v>
      </c>
      <c r="AT8" s="190">
        <v>3</v>
      </c>
      <c r="AU8" s="188">
        <v>61</v>
      </c>
      <c r="AV8" s="190">
        <v>0.10000000149011599</v>
      </c>
      <c r="AW8" s="189">
        <v>9.00000035762787E-2</v>
      </c>
      <c r="AX8" s="188" t="s">
        <v>425</v>
      </c>
      <c r="AY8" s="188">
        <v>10339</v>
      </c>
      <c r="AZ8" s="189">
        <v>0.42899999022483798</v>
      </c>
      <c r="BA8" s="189">
        <v>27.600000381469702</v>
      </c>
      <c r="BB8" s="188">
        <v>125025</v>
      </c>
      <c r="BC8" s="188">
        <v>15000</v>
      </c>
      <c r="BD8" s="188">
        <v>2503</v>
      </c>
      <c r="BE8" s="188">
        <v>0</v>
      </c>
      <c r="BF8" s="188">
        <v>99795</v>
      </c>
      <c r="BG8" s="188">
        <v>5</v>
      </c>
      <c r="BH8" s="188">
        <v>151</v>
      </c>
      <c r="BI8" s="190">
        <v>2.4</v>
      </c>
      <c r="BJ8" s="189">
        <v>3.5833333333333335</v>
      </c>
      <c r="BK8" s="189">
        <v>-0.51617455482482899</v>
      </c>
      <c r="BL8" s="188">
        <v>36</v>
      </c>
      <c r="BM8" s="190">
        <v>99.5</v>
      </c>
      <c r="BN8" s="260">
        <v>81.4078369140625</v>
      </c>
      <c r="BO8" s="189">
        <v>49.038467407226598</v>
      </c>
      <c r="BP8" s="190">
        <v>109.356079101563</v>
      </c>
      <c r="BQ8" s="188">
        <v>110000</v>
      </c>
      <c r="BR8" s="190">
        <v>87.586569999999995</v>
      </c>
      <c r="BS8" s="190">
        <v>93.555890000000005</v>
      </c>
      <c r="BT8" s="189">
        <v>18.3</v>
      </c>
      <c r="BU8" s="188">
        <v>91</v>
      </c>
      <c r="BV8" s="188">
        <v>77</v>
      </c>
      <c r="BW8" s="188">
        <v>91</v>
      </c>
      <c r="BX8" s="189">
        <v>962.71936040000003</v>
      </c>
      <c r="BY8" s="189">
        <v>112</v>
      </c>
      <c r="BZ8" s="188">
        <v>3310.38647460938</v>
      </c>
      <c r="CA8" s="188">
        <v>43851043</v>
      </c>
      <c r="CB8" s="188">
        <v>39663514</v>
      </c>
      <c r="CC8" s="188">
        <v>2381740</v>
      </c>
      <c r="CD8" s="24"/>
    </row>
    <row r="9" spans="1:82">
      <c r="A9" s="192" t="s">
        <v>7</v>
      </c>
      <c r="B9" s="275" t="s">
        <v>6</v>
      </c>
      <c r="C9" s="188">
        <v>0</v>
      </c>
      <c r="D9" s="188">
        <v>0</v>
      </c>
      <c r="E9" s="188">
        <v>76289.522500000006</v>
      </c>
      <c r="F9" s="188">
        <v>0</v>
      </c>
      <c r="G9" s="188">
        <v>0</v>
      </c>
      <c r="H9" s="188">
        <v>0</v>
      </c>
      <c r="I9" s="188">
        <v>0</v>
      </c>
      <c r="J9" s="276">
        <v>165254</v>
      </c>
      <c r="K9" s="279">
        <v>0.2</v>
      </c>
      <c r="L9" s="277">
        <v>0</v>
      </c>
      <c r="M9" s="188">
        <v>8437.7196124000002</v>
      </c>
      <c r="N9" s="188">
        <v>285185.312439</v>
      </c>
      <c r="O9" s="188">
        <v>0</v>
      </c>
      <c r="P9" s="188">
        <v>1354830.41304</v>
      </c>
      <c r="Q9" s="188">
        <v>30464923.129999999</v>
      </c>
      <c r="R9" s="268">
        <v>0.99881104700000001</v>
      </c>
      <c r="S9" s="188">
        <v>30463541.34</v>
      </c>
      <c r="T9" s="268">
        <v>0.99876574399999996</v>
      </c>
      <c r="U9" s="188">
        <v>10045608</v>
      </c>
      <c r="V9" s="188">
        <v>20926190.2641</v>
      </c>
      <c r="W9" s="188">
        <v>17420660.058200002</v>
      </c>
      <c r="X9" s="189">
        <v>24.713052057431618</v>
      </c>
      <c r="Y9" s="189">
        <v>4.1929616928100604</v>
      </c>
      <c r="Z9" s="189">
        <v>66.824996948242202</v>
      </c>
      <c r="AA9" s="189">
        <v>4.8156573635067499</v>
      </c>
      <c r="AB9" s="189">
        <v>19.920739999999999</v>
      </c>
      <c r="AC9" s="189">
        <v>26.664180000000002</v>
      </c>
      <c r="AD9" s="188">
        <v>484</v>
      </c>
      <c r="AE9" s="188">
        <v>40</v>
      </c>
      <c r="AF9" s="190">
        <v>48.6</v>
      </c>
      <c r="AG9" s="189">
        <v>17.632000000000001</v>
      </c>
      <c r="AH9" s="189">
        <v>0.32385683700000001</v>
      </c>
      <c r="AI9" s="189">
        <v>7.6305748000000007E-2</v>
      </c>
      <c r="AJ9" s="188">
        <v>0</v>
      </c>
      <c r="AK9" s="188">
        <v>0</v>
      </c>
      <c r="AL9" s="189">
        <v>0.58099997043609597</v>
      </c>
      <c r="AM9" s="191">
        <v>0.28243506000000002</v>
      </c>
      <c r="AN9" s="189">
        <v>34.371423</v>
      </c>
      <c r="AO9" s="189">
        <v>68.040000000000006</v>
      </c>
      <c r="AP9" s="189">
        <v>51.53</v>
      </c>
      <c r="AQ9" s="189">
        <v>6.04877434670925E-2</v>
      </c>
      <c r="AR9" s="189">
        <v>1.2924810871481901E-2</v>
      </c>
      <c r="AS9" s="190">
        <v>74.699996948242202</v>
      </c>
      <c r="AT9" s="190">
        <v>19</v>
      </c>
      <c r="AU9" s="188">
        <v>351</v>
      </c>
      <c r="AV9" s="190">
        <v>1.8999999761581401</v>
      </c>
      <c r="AW9" s="189">
        <v>1.45000004768372</v>
      </c>
      <c r="AX9" s="189">
        <v>228.90895080566401</v>
      </c>
      <c r="AY9" s="188">
        <v>15362008</v>
      </c>
      <c r="AZ9" s="189">
        <v>0.53600001335143999</v>
      </c>
      <c r="BA9" s="189">
        <v>51.299999237060497</v>
      </c>
      <c r="BB9" s="188">
        <v>5330</v>
      </c>
      <c r="BC9" s="188">
        <v>20600</v>
      </c>
      <c r="BD9" s="188">
        <v>12770</v>
      </c>
      <c r="BE9" s="188">
        <v>0</v>
      </c>
      <c r="BF9" s="188">
        <v>70109</v>
      </c>
      <c r="BG9" s="188">
        <v>4639</v>
      </c>
      <c r="BH9" s="188">
        <v>116</v>
      </c>
      <c r="BI9" s="190">
        <v>17.3</v>
      </c>
      <c r="BJ9" s="189">
        <v>2.9</v>
      </c>
      <c r="BK9" s="189">
        <v>-1.11714375019073</v>
      </c>
      <c r="BL9" s="188">
        <v>27</v>
      </c>
      <c r="BM9" s="190">
        <v>45.670314788818402</v>
      </c>
      <c r="BN9" s="260">
        <v>66.030113220214801</v>
      </c>
      <c r="BO9" s="189">
        <v>14.3390789031982</v>
      </c>
      <c r="BP9" s="190">
        <v>46.598636627197301</v>
      </c>
      <c r="BQ9" s="188">
        <v>51000</v>
      </c>
      <c r="BR9" s="190">
        <v>49.876980000000003</v>
      </c>
      <c r="BS9" s="190">
        <v>55.8429</v>
      </c>
      <c r="BT9" s="189">
        <v>2.149</v>
      </c>
      <c r="BU9" s="188">
        <v>57</v>
      </c>
      <c r="BV9" s="188">
        <v>45</v>
      </c>
      <c r="BW9" s="188">
        <v>53</v>
      </c>
      <c r="BX9" s="189">
        <v>164.7060242</v>
      </c>
      <c r="BY9" s="189">
        <v>241</v>
      </c>
      <c r="BZ9" s="188">
        <v>1895.77087402344</v>
      </c>
      <c r="CA9" s="188">
        <v>32866268</v>
      </c>
      <c r="CB9" s="188">
        <v>25008347</v>
      </c>
      <c r="CC9" s="188">
        <v>1246700</v>
      </c>
      <c r="CD9" s="24"/>
    </row>
    <row r="10" spans="1:82">
      <c r="A10" s="192" t="s">
        <v>9</v>
      </c>
      <c r="B10" s="275" t="s">
        <v>8</v>
      </c>
      <c r="C10" s="188">
        <v>181.78991967031578</v>
      </c>
      <c r="D10" s="188">
        <v>0</v>
      </c>
      <c r="E10" s="188" t="s">
        <v>425</v>
      </c>
      <c r="F10" s="188">
        <v>0</v>
      </c>
      <c r="G10" s="188">
        <v>1742.2429999999999</v>
      </c>
      <c r="H10" s="188">
        <v>550.18200000000002</v>
      </c>
      <c r="I10" s="188">
        <v>911.83799999999997</v>
      </c>
      <c r="J10" s="276">
        <v>0</v>
      </c>
      <c r="K10" s="279">
        <v>0</v>
      </c>
      <c r="L10" s="277">
        <v>0.114285714</v>
      </c>
      <c r="M10" s="188" t="s">
        <v>425</v>
      </c>
      <c r="N10" s="188" t="s">
        <v>425</v>
      </c>
      <c r="O10" s="188" t="s">
        <v>425</v>
      </c>
      <c r="P10" s="188" t="s">
        <v>425</v>
      </c>
      <c r="Q10" s="188">
        <v>0</v>
      </c>
      <c r="R10" s="268">
        <v>0</v>
      </c>
      <c r="S10" s="188">
        <v>0</v>
      </c>
      <c r="T10" s="268">
        <v>0</v>
      </c>
      <c r="U10" s="188">
        <v>49285</v>
      </c>
      <c r="V10" s="188">
        <v>78505.706198600004</v>
      </c>
      <c r="W10" s="188">
        <v>57169.800926800002</v>
      </c>
      <c r="X10" s="189">
        <v>218.83181818181819</v>
      </c>
      <c r="Y10" s="189">
        <v>0.53639656305313099</v>
      </c>
      <c r="Z10" s="189">
        <v>24.433000564575199</v>
      </c>
      <c r="AA10" s="189" t="s">
        <v>425</v>
      </c>
      <c r="AB10" s="189">
        <v>0.26412999999999998</v>
      </c>
      <c r="AC10" s="189" t="s">
        <v>425</v>
      </c>
      <c r="AD10" s="188" t="s">
        <v>425</v>
      </c>
      <c r="AE10" s="190" t="s">
        <v>425</v>
      </c>
      <c r="AF10" s="190" t="s">
        <v>425</v>
      </c>
      <c r="AG10" s="189">
        <v>7.5110000000000001</v>
      </c>
      <c r="AH10" s="189">
        <v>2.00776E-4</v>
      </c>
      <c r="AI10" s="189">
        <v>2.00776E-4</v>
      </c>
      <c r="AJ10" s="188">
        <v>0</v>
      </c>
      <c r="AK10" s="188">
        <v>0</v>
      </c>
      <c r="AL10" s="189">
        <v>0.77799999713897705</v>
      </c>
      <c r="AM10" s="191" t="s">
        <v>425</v>
      </c>
      <c r="AN10" s="189">
        <v>0.83258600000000005</v>
      </c>
      <c r="AO10" s="189">
        <v>2.5499999999999998</v>
      </c>
      <c r="AP10" s="189">
        <v>2.85</v>
      </c>
      <c r="AQ10" s="189">
        <v>1.7636010646820099</v>
      </c>
      <c r="AR10" s="189">
        <v>1.7459346055984499</v>
      </c>
      <c r="AS10" s="190">
        <v>6.5999999046325701</v>
      </c>
      <c r="AT10" s="190" t="s">
        <v>425</v>
      </c>
      <c r="AU10" s="188">
        <v>0</v>
      </c>
      <c r="AV10" s="190" t="s">
        <v>425</v>
      </c>
      <c r="AW10" s="189" t="s">
        <v>425</v>
      </c>
      <c r="AX10" s="189" t="s">
        <v>425</v>
      </c>
      <c r="AY10" s="188">
        <v>1223</v>
      </c>
      <c r="AZ10" s="189" t="s">
        <v>425</v>
      </c>
      <c r="BA10" s="189" t="s">
        <v>425</v>
      </c>
      <c r="BB10" s="188">
        <v>0</v>
      </c>
      <c r="BC10" s="188">
        <v>0</v>
      </c>
      <c r="BD10" s="188">
        <v>0</v>
      </c>
      <c r="BE10" s="188">
        <v>0</v>
      </c>
      <c r="BF10" s="188">
        <v>0</v>
      </c>
      <c r="BG10" s="188">
        <v>0</v>
      </c>
      <c r="BH10" s="188">
        <v>100</v>
      </c>
      <c r="BI10" s="190">
        <v>16</v>
      </c>
      <c r="BJ10" s="189">
        <v>2.833333333333333</v>
      </c>
      <c r="BK10" s="189">
        <v>-3.8697037380188699E-3</v>
      </c>
      <c r="BL10" s="189" t="s">
        <v>425</v>
      </c>
      <c r="BM10" s="190">
        <v>100</v>
      </c>
      <c r="BN10" s="260">
        <v>98.949996948242202</v>
      </c>
      <c r="BO10" s="189">
        <v>73</v>
      </c>
      <c r="BP10" s="190">
        <v>192.81956481933599</v>
      </c>
      <c r="BQ10" s="188">
        <v>980</v>
      </c>
      <c r="BR10" s="190">
        <v>87.504279999999994</v>
      </c>
      <c r="BS10" s="190">
        <v>96.739189999999994</v>
      </c>
      <c r="BT10" s="189">
        <v>27.646999999999998</v>
      </c>
      <c r="BU10" s="188">
        <v>95</v>
      </c>
      <c r="BV10" s="188">
        <v>95</v>
      </c>
      <c r="BW10" s="188" t="s">
        <v>1399</v>
      </c>
      <c r="BX10" s="189">
        <v>1405.7679439999999</v>
      </c>
      <c r="BY10" s="189">
        <v>42</v>
      </c>
      <c r="BZ10" s="188">
        <v>14449.99609375</v>
      </c>
      <c r="CA10" s="188">
        <v>97928</v>
      </c>
      <c r="CB10" s="188">
        <v>91818</v>
      </c>
      <c r="CC10" s="188">
        <v>440</v>
      </c>
      <c r="CD10" s="24"/>
    </row>
    <row r="11" spans="1:82">
      <c r="A11" s="192" t="s">
        <v>11</v>
      </c>
      <c r="B11" s="275" t="s">
        <v>10</v>
      </c>
      <c r="C11" s="188">
        <v>22577.647672000003</v>
      </c>
      <c r="D11" s="188">
        <v>6584.9371427578953</v>
      </c>
      <c r="E11" s="188">
        <v>220859.038</v>
      </c>
      <c r="F11" s="188">
        <v>0</v>
      </c>
      <c r="G11" s="188">
        <v>0</v>
      </c>
      <c r="H11" s="188">
        <v>0</v>
      </c>
      <c r="I11" s="188">
        <v>0</v>
      </c>
      <c r="J11" s="276">
        <v>0</v>
      </c>
      <c r="K11" s="279">
        <v>0.11428571428571428</v>
      </c>
      <c r="L11" s="277">
        <v>0.171428571</v>
      </c>
      <c r="M11" s="188" t="s">
        <v>425</v>
      </c>
      <c r="N11" s="188" t="s">
        <v>425</v>
      </c>
      <c r="O11" s="188" t="s">
        <v>425</v>
      </c>
      <c r="P11" s="188" t="s">
        <v>425</v>
      </c>
      <c r="Q11" s="188">
        <v>0</v>
      </c>
      <c r="R11" s="268">
        <v>0</v>
      </c>
      <c r="S11" s="188">
        <v>0</v>
      </c>
      <c r="T11" s="268">
        <v>0</v>
      </c>
      <c r="U11" s="188">
        <v>5497032</v>
      </c>
      <c r="V11" s="188">
        <v>25894436.384500001</v>
      </c>
      <c r="W11" s="188">
        <v>3120299.4108199999</v>
      </c>
      <c r="X11" s="189">
        <v>16.258510097965061</v>
      </c>
      <c r="Y11" s="189">
        <v>1.10041511058807</v>
      </c>
      <c r="Z11" s="189">
        <v>92.111000061035199</v>
      </c>
      <c r="AA11" s="189">
        <v>3.25865830068813</v>
      </c>
      <c r="AB11" s="189">
        <v>2.1657299999999999</v>
      </c>
      <c r="AC11" s="189" t="s">
        <v>425</v>
      </c>
      <c r="AD11" s="188">
        <v>29998</v>
      </c>
      <c r="AE11" s="188">
        <v>80</v>
      </c>
      <c r="AF11" s="190">
        <v>14.7</v>
      </c>
      <c r="AG11" s="189">
        <v>8.2680000000000007</v>
      </c>
      <c r="AH11" s="189">
        <v>3.6117473999999997E-2</v>
      </c>
      <c r="AI11" s="189">
        <v>2.7321270000000002E-2</v>
      </c>
      <c r="AJ11" s="188">
        <v>0</v>
      </c>
      <c r="AK11" s="188">
        <v>0</v>
      </c>
      <c r="AL11" s="189">
        <v>0.84500002861022905</v>
      </c>
      <c r="AM11" s="191" t="s">
        <v>425</v>
      </c>
      <c r="AN11" s="189">
        <v>23.672664999999999</v>
      </c>
      <c r="AO11" s="189">
        <v>-41.67</v>
      </c>
      <c r="AP11" s="189">
        <v>-93.61</v>
      </c>
      <c r="AQ11" s="189">
        <v>4.2679151520133001E-3</v>
      </c>
      <c r="AR11" s="189">
        <v>0.16506505012512199</v>
      </c>
      <c r="AS11" s="190">
        <v>9.3000001907348597</v>
      </c>
      <c r="AT11" s="190">
        <v>1.70000004768372</v>
      </c>
      <c r="AU11" s="188">
        <v>29</v>
      </c>
      <c r="AV11" s="190">
        <v>0.40000000596046398</v>
      </c>
      <c r="AW11" s="189">
        <v>0.239999994635582</v>
      </c>
      <c r="AX11" s="188" t="s">
        <v>425</v>
      </c>
      <c r="AY11" s="188">
        <v>160777</v>
      </c>
      <c r="AZ11" s="189">
        <v>0.32800000905990601</v>
      </c>
      <c r="BA11" s="189">
        <v>42.900001525878899</v>
      </c>
      <c r="BB11" s="188">
        <v>70383</v>
      </c>
      <c r="BC11" s="188">
        <v>3250</v>
      </c>
      <c r="BD11" s="188">
        <v>3111</v>
      </c>
      <c r="BE11" s="188">
        <v>0</v>
      </c>
      <c r="BF11" s="188">
        <v>184880</v>
      </c>
      <c r="BG11" s="188">
        <v>5</v>
      </c>
      <c r="BH11" s="188">
        <v>136</v>
      </c>
      <c r="BI11" s="190">
        <v>3.9</v>
      </c>
      <c r="BJ11" s="189">
        <v>3.5</v>
      </c>
      <c r="BK11" s="189">
        <v>-8.6485885083675398E-2</v>
      </c>
      <c r="BL11" s="188">
        <v>42</v>
      </c>
      <c r="BM11" s="190">
        <v>100</v>
      </c>
      <c r="BN11" s="260">
        <v>99.003868103027301</v>
      </c>
      <c r="BO11" s="189">
        <v>74.294906616210895</v>
      </c>
      <c r="BP11" s="190">
        <v>125.84210968017599</v>
      </c>
      <c r="BQ11" s="188">
        <v>520000</v>
      </c>
      <c r="BR11" s="190">
        <v>94.258510000000001</v>
      </c>
      <c r="BS11" s="190">
        <v>99.078370000000007</v>
      </c>
      <c r="BT11" s="189">
        <v>39.6</v>
      </c>
      <c r="BU11" s="188">
        <v>86</v>
      </c>
      <c r="BV11" s="188">
        <v>89</v>
      </c>
      <c r="BW11" s="188">
        <v>88</v>
      </c>
      <c r="BX11" s="189">
        <v>1989.63562</v>
      </c>
      <c r="BY11" s="189">
        <v>39</v>
      </c>
      <c r="BZ11" s="188">
        <v>8441.919921875</v>
      </c>
      <c r="CA11" s="188">
        <v>45195777</v>
      </c>
      <c r="CB11" s="188">
        <v>43441780</v>
      </c>
      <c r="CC11" s="188">
        <v>2736690</v>
      </c>
      <c r="CD11" s="24"/>
    </row>
    <row r="12" spans="1:82">
      <c r="A12" s="192" t="s">
        <v>13</v>
      </c>
      <c r="B12" s="275" t="s">
        <v>12</v>
      </c>
      <c r="C12" s="188">
        <v>6358.6856102526317</v>
      </c>
      <c r="D12" s="188">
        <v>2069.3478490610528</v>
      </c>
      <c r="E12" s="188">
        <v>14232.505999999999</v>
      </c>
      <c r="F12" s="188">
        <v>0</v>
      </c>
      <c r="G12" s="188">
        <v>0</v>
      </c>
      <c r="H12" s="188">
        <v>0</v>
      </c>
      <c r="I12" s="188">
        <v>0</v>
      </c>
      <c r="J12" s="276">
        <v>8485</v>
      </c>
      <c r="K12" s="279">
        <v>2.8571428571428571E-2</v>
      </c>
      <c r="L12" s="277">
        <v>0.2</v>
      </c>
      <c r="M12" s="188">
        <v>2741951.5213500001</v>
      </c>
      <c r="N12" s="188" t="s">
        <v>425</v>
      </c>
      <c r="O12" s="188" t="s">
        <v>425</v>
      </c>
      <c r="P12" s="188" t="s">
        <v>425</v>
      </c>
      <c r="Q12" s="188">
        <v>0</v>
      </c>
      <c r="R12" s="268">
        <v>0</v>
      </c>
      <c r="S12" s="188">
        <v>0</v>
      </c>
      <c r="T12" s="268">
        <v>0</v>
      </c>
      <c r="U12" s="188">
        <v>0</v>
      </c>
      <c r="V12" s="188">
        <v>0</v>
      </c>
      <c r="W12" s="188">
        <v>0</v>
      </c>
      <c r="X12" s="189">
        <v>103.68022479803302</v>
      </c>
      <c r="Y12" s="189">
        <v>0.334547579288483</v>
      </c>
      <c r="Z12" s="189">
        <v>63.312999725341797</v>
      </c>
      <c r="AA12" s="189">
        <v>3.54208464567852</v>
      </c>
      <c r="AB12" s="189">
        <v>0</v>
      </c>
      <c r="AC12" s="189">
        <v>94.042940000000002</v>
      </c>
      <c r="AD12" s="188">
        <v>590</v>
      </c>
      <c r="AE12" s="188">
        <v>40</v>
      </c>
      <c r="AF12" s="190">
        <v>9.3000000000000007</v>
      </c>
      <c r="AG12" s="189">
        <v>6.9180000000000001</v>
      </c>
      <c r="AH12" s="189">
        <v>7.4972484000000006E-2</v>
      </c>
      <c r="AI12" s="189">
        <v>5.1940288000000001E-2</v>
      </c>
      <c r="AJ12" s="188">
        <v>5</v>
      </c>
      <c r="AK12" s="188">
        <v>0</v>
      </c>
      <c r="AL12" s="189">
        <v>0.77600002288818404</v>
      </c>
      <c r="AM12" s="191">
        <v>6.7544999999999997E-4</v>
      </c>
      <c r="AN12" s="189">
        <v>21.108681000000001</v>
      </c>
      <c r="AO12" s="189">
        <v>127.95</v>
      </c>
      <c r="AP12" s="189">
        <v>118.75</v>
      </c>
      <c r="AQ12" s="189">
        <v>3.0195240974426301</v>
      </c>
      <c r="AR12" s="189">
        <v>10.493203163146999</v>
      </c>
      <c r="AS12" s="190">
        <v>11.800000190734901</v>
      </c>
      <c r="AT12" s="190">
        <v>2.5999999046325701</v>
      </c>
      <c r="AU12" s="188">
        <v>26</v>
      </c>
      <c r="AV12" s="190">
        <v>0.20000000298023199</v>
      </c>
      <c r="AW12" s="189">
        <v>0.10000000149011599</v>
      </c>
      <c r="AX12" s="188" t="s">
        <v>425</v>
      </c>
      <c r="AY12" s="188">
        <v>17</v>
      </c>
      <c r="AZ12" s="189">
        <v>0.245000004768372</v>
      </c>
      <c r="BA12" s="189">
        <v>29.899999618530298</v>
      </c>
      <c r="BB12" s="188">
        <v>11700</v>
      </c>
      <c r="BC12" s="188">
        <v>2836</v>
      </c>
      <c r="BD12" s="188">
        <v>0</v>
      </c>
      <c r="BE12" s="188">
        <v>90640</v>
      </c>
      <c r="BF12" s="188">
        <v>108066</v>
      </c>
      <c r="BG12" s="188">
        <v>5</v>
      </c>
      <c r="BH12" s="188">
        <v>124</v>
      </c>
      <c r="BI12" s="190">
        <v>3.4</v>
      </c>
      <c r="BJ12" s="189">
        <v>2</v>
      </c>
      <c r="BK12" s="189">
        <v>-6.6817373037338298E-2</v>
      </c>
      <c r="BL12" s="188">
        <v>49</v>
      </c>
      <c r="BM12" s="190">
        <v>100</v>
      </c>
      <c r="BN12" s="260">
        <v>99.736068725585895</v>
      </c>
      <c r="BO12" s="189">
        <v>68.245048522949205</v>
      </c>
      <c r="BP12" s="190">
        <v>122.348754882813</v>
      </c>
      <c r="BQ12" s="188">
        <v>20000</v>
      </c>
      <c r="BR12" s="190">
        <v>93.642310000000009</v>
      </c>
      <c r="BS12" s="190">
        <v>99.91337</v>
      </c>
      <c r="BT12" s="189">
        <v>28.990000000000002</v>
      </c>
      <c r="BU12" s="188">
        <v>92</v>
      </c>
      <c r="BV12" s="188">
        <v>96</v>
      </c>
      <c r="BW12" s="188">
        <v>92</v>
      </c>
      <c r="BX12" s="189">
        <v>1036.9544679999999</v>
      </c>
      <c r="BY12" s="189">
        <v>26</v>
      </c>
      <c r="BZ12" s="188">
        <v>4267.4521484375</v>
      </c>
      <c r="CA12" s="188">
        <v>2963234</v>
      </c>
      <c r="CB12" s="188">
        <v>3020376</v>
      </c>
      <c r="CC12" s="188">
        <v>28480</v>
      </c>
      <c r="CD12" s="24"/>
    </row>
    <row r="13" spans="1:82">
      <c r="A13" s="192" t="s">
        <v>15</v>
      </c>
      <c r="B13" s="275" t="s">
        <v>14</v>
      </c>
      <c r="C13" s="188">
        <v>18.354490550084211</v>
      </c>
      <c r="D13" s="188">
        <v>0</v>
      </c>
      <c r="E13" s="188">
        <v>83712.782000000007</v>
      </c>
      <c r="F13" s="188">
        <v>166.86</v>
      </c>
      <c r="G13" s="188">
        <v>35813.1855</v>
      </c>
      <c r="H13" s="188">
        <v>2223.2449999999999</v>
      </c>
      <c r="I13" s="188">
        <v>37353.385000000002</v>
      </c>
      <c r="J13" s="276">
        <v>200000</v>
      </c>
      <c r="K13" s="279">
        <v>0.14285714285714285</v>
      </c>
      <c r="L13" s="277">
        <v>0.2</v>
      </c>
      <c r="M13" s="188">
        <v>0</v>
      </c>
      <c r="N13" s="188" t="s">
        <v>425</v>
      </c>
      <c r="O13" s="188" t="s">
        <v>425</v>
      </c>
      <c r="P13" s="188" t="s">
        <v>425</v>
      </c>
      <c r="Q13" s="188">
        <v>0</v>
      </c>
      <c r="R13" s="268">
        <v>0</v>
      </c>
      <c r="S13" s="188">
        <v>0</v>
      </c>
      <c r="T13" s="268">
        <v>0</v>
      </c>
      <c r="U13" s="188">
        <v>694140</v>
      </c>
      <c r="V13" s="188">
        <v>4446050.7034700001</v>
      </c>
      <c r="W13" s="188">
        <v>1783876.2040500001</v>
      </c>
      <c r="X13" s="189">
        <v>3.2491294874428305</v>
      </c>
      <c r="Y13" s="189">
        <v>1.3944574594497701</v>
      </c>
      <c r="Z13" s="189">
        <v>86.240997314453097</v>
      </c>
      <c r="AA13" s="189">
        <v>2.5467767021910102</v>
      </c>
      <c r="AB13" s="189">
        <v>0</v>
      </c>
      <c r="AC13" s="189" t="s">
        <v>425</v>
      </c>
      <c r="AD13" s="188">
        <v>16368</v>
      </c>
      <c r="AE13" s="188">
        <v>100</v>
      </c>
      <c r="AF13" s="190" t="s">
        <v>425</v>
      </c>
      <c r="AG13" s="189">
        <v>6.548</v>
      </c>
      <c r="AH13" s="189">
        <v>1.017677E-3</v>
      </c>
      <c r="AI13" s="189">
        <v>1.017677E-3</v>
      </c>
      <c r="AJ13" s="188">
        <v>0</v>
      </c>
      <c r="AK13" s="188">
        <v>0</v>
      </c>
      <c r="AL13" s="189">
        <v>0.94400000572204601</v>
      </c>
      <c r="AM13" s="191" t="s">
        <v>425</v>
      </c>
      <c r="AN13" s="189">
        <v>-7.2128509999999997</v>
      </c>
      <c r="AO13" s="189">
        <v>0</v>
      </c>
      <c r="AP13" s="189">
        <v>0</v>
      </c>
      <c r="AQ13" s="189" t="s">
        <v>425</v>
      </c>
      <c r="AR13" s="189">
        <v>8.9568533003330203E-2</v>
      </c>
      <c r="AS13" s="190">
        <v>3.5999999046325701</v>
      </c>
      <c r="AT13" s="190" t="s">
        <v>425</v>
      </c>
      <c r="AU13" s="188">
        <v>6.9000000953674299</v>
      </c>
      <c r="AV13" s="190">
        <v>0.10000000149011599</v>
      </c>
      <c r="AW13" s="189">
        <v>5.9999998658895499E-2</v>
      </c>
      <c r="AX13" s="189" t="s">
        <v>425</v>
      </c>
      <c r="AY13" s="188">
        <v>13700</v>
      </c>
      <c r="AZ13" s="189">
        <v>9.7000002861022894E-2</v>
      </c>
      <c r="BA13" s="189">
        <v>34.400001525878899</v>
      </c>
      <c r="BB13" s="188">
        <v>19410</v>
      </c>
      <c r="BC13" s="188">
        <v>0</v>
      </c>
      <c r="BD13" s="188">
        <v>15118</v>
      </c>
      <c r="BE13" s="188">
        <v>0</v>
      </c>
      <c r="BF13" s="188">
        <v>138252</v>
      </c>
      <c r="BG13" s="188">
        <v>0</v>
      </c>
      <c r="BH13" s="188">
        <v>136</v>
      </c>
      <c r="BI13" s="190">
        <v>2.4</v>
      </c>
      <c r="BJ13" s="189">
        <v>4.05</v>
      </c>
      <c r="BK13" s="189">
        <v>1.5718960762023899</v>
      </c>
      <c r="BL13" s="188">
        <v>77</v>
      </c>
      <c r="BM13" s="190">
        <v>100</v>
      </c>
      <c r="BN13" s="260" t="s">
        <v>425</v>
      </c>
      <c r="BO13" s="189">
        <v>86.545051574707003</v>
      </c>
      <c r="BP13" s="190">
        <v>110.620880126953</v>
      </c>
      <c r="BQ13" s="188">
        <v>770000</v>
      </c>
      <c r="BR13" s="190">
        <v>99.991150000000005</v>
      </c>
      <c r="BS13" s="190">
        <v>99.969939999999994</v>
      </c>
      <c r="BT13" s="189">
        <v>35.874000000000002</v>
      </c>
      <c r="BU13" s="188">
        <v>95</v>
      </c>
      <c r="BV13" s="188">
        <v>94</v>
      </c>
      <c r="BW13" s="188">
        <v>96</v>
      </c>
      <c r="BX13" s="189">
        <v>5004.8666990000002</v>
      </c>
      <c r="BY13" s="189">
        <v>6</v>
      </c>
      <c r="BZ13" s="188">
        <v>51812.15234375</v>
      </c>
      <c r="CA13" s="188">
        <v>25499881</v>
      </c>
      <c r="CB13" s="188">
        <v>23968959</v>
      </c>
      <c r="CC13" s="188">
        <v>7682300</v>
      </c>
      <c r="CD13" s="24"/>
    </row>
    <row r="14" spans="1:82">
      <c r="A14" s="192" t="s">
        <v>17</v>
      </c>
      <c r="B14" s="275" t="s">
        <v>16</v>
      </c>
      <c r="C14" s="188">
        <v>10131.190139473685</v>
      </c>
      <c r="D14" s="188">
        <v>0</v>
      </c>
      <c r="E14" s="188">
        <v>50109.85100000001</v>
      </c>
      <c r="F14" s="188">
        <v>0</v>
      </c>
      <c r="G14" s="188">
        <v>0</v>
      </c>
      <c r="H14" s="188">
        <v>0</v>
      </c>
      <c r="I14" s="188">
        <v>0</v>
      </c>
      <c r="J14" s="276">
        <v>0</v>
      </c>
      <c r="K14" s="279">
        <v>0</v>
      </c>
      <c r="L14" s="277">
        <v>0.114285714</v>
      </c>
      <c r="M14" s="188">
        <v>2942.6445083600001</v>
      </c>
      <c r="N14" s="188" t="s">
        <v>425</v>
      </c>
      <c r="O14" s="188" t="s">
        <v>425</v>
      </c>
      <c r="P14" s="188" t="s">
        <v>425</v>
      </c>
      <c r="Q14" s="188">
        <v>0</v>
      </c>
      <c r="R14" s="268">
        <v>0</v>
      </c>
      <c r="S14" s="188">
        <v>0</v>
      </c>
      <c r="T14" s="268">
        <v>0</v>
      </c>
      <c r="U14" s="188">
        <v>0</v>
      </c>
      <c r="V14" s="188">
        <v>0</v>
      </c>
      <c r="W14" s="188">
        <v>0</v>
      </c>
      <c r="X14" s="189">
        <v>107.20692666757787</v>
      </c>
      <c r="Y14" s="189">
        <v>0.81641006469726596</v>
      </c>
      <c r="Z14" s="189">
        <v>58.748001098632798</v>
      </c>
      <c r="AA14" s="189">
        <v>2.2715332969428701</v>
      </c>
      <c r="AB14" s="189">
        <v>0</v>
      </c>
      <c r="AC14" s="189" t="s">
        <v>425</v>
      </c>
      <c r="AD14" s="188">
        <v>4966</v>
      </c>
      <c r="AE14" s="188">
        <v>100</v>
      </c>
      <c r="AF14" s="190" t="s">
        <v>425</v>
      </c>
      <c r="AG14" s="189">
        <v>4.976</v>
      </c>
      <c r="AH14" s="189">
        <v>1.72689E-3</v>
      </c>
      <c r="AI14" s="189">
        <v>1.72689E-3</v>
      </c>
      <c r="AJ14" s="188">
        <v>0</v>
      </c>
      <c r="AK14" s="188">
        <v>0</v>
      </c>
      <c r="AL14" s="189">
        <v>0.92199999094009399</v>
      </c>
      <c r="AM14" s="191" t="s">
        <v>425</v>
      </c>
      <c r="AN14" s="189">
        <v>0</v>
      </c>
      <c r="AO14" s="189">
        <v>0</v>
      </c>
      <c r="AP14" s="189">
        <v>0</v>
      </c>
      <c r="AQ14" s="189" t="s">
        <v>425</v>
      </c>
      <c r="AR14" s="189">
        <v>0.72021758556366</v>
      </c>
      <c r="AS14" s="190">
        <v>3.5</v>
      </c>
      <c r="AT14" s="190" t="s">
        <v>425</v>
      </c>
      <c r="AU14" s="188">
        <v>6.1999998092651403</v>
      </c>
      <c r="AV14" s="190" t="s">
        <v>425</v>
      </c>
      <c r="AW14" s="189" t="s">
        <v>425</v>
      </c>
      <c r="AX14" s="189" t="s">
        <v>425</v>
      </c>
      <c r="AY14" s="188">
        <v>29</v>
      </c>
      <c r="AZ14" s="189">
        <v>6.8999998271465302E-2</v>
      </c>
      <c r="BA14" s="189">
        <v>30.799999237060501</v>
      </c>
      <c r="BB14" s="188">
        <v>0</v>
      </c>
      <c r="BC14" s="188">
        <v>0</v>
      </c>
      <c r="BD14" s="188">
        <v>0</v>
      </c>
      <c r="BE14" s="188">
        <v>0</v>
      </c>
      <c r="BF14" s="188">
        <v>162576</v>
      </c>
      <c r="BG14" s="188">
        <v>0</v>
      </c>
      <c r="BH14" s="188">
        <v>147</v>
      </c>
      <c r="BI14" s="190">
        <v>2.4</v>
      </c>
      <c r="BJ14" s="189">
        <v>4.1833333333333336</v>
      </c>
      <c r="BK14" s="189">
        <v>1.49091148376465</v>
      </c>
      <c r="BL14" s="188">
        <v>76</v>
      </c>
      <c r="BM14" s="190">
        <v>100</v>
      </c>
      <c r="BN14" s="260" t="s">
        <v>425</v>
      </c>
      <c r="BO14" s="189">
        <v>87.752204895019503</v>
      </c>
      <c r="BP14" s="190">
        <v>119.77529907226599</v>
      </c>
      <c r="BQ14" s="188">
        <v>290000</v>
      </c>
      <c r="BR14" s="190">
        <v>99.972909999999999</v>
      </c>
      <c r="BS14" s="190">
        <v>100</v>
      </c>
      <c r="BT14" s="189">
        <v>51.441000000000003</v>
      </c>
      <c r="BU14" s="188">
        <v>85</v>
      </c>
      <c r="BV14" s="188">
        <v>84</v>
      </c>
      <c r="BW14" s="188" t="s">
        <v>1399</v>
      </c>
      <c r="BX14" s="189">
        <v>5879.1030270000001</v>
      </c>
      <c r="BY14" s="189">
        <v>5</v>
      </c>
      <c r="BZ14" s="188">
        <v>48105.36328125</v>
      </c>
      <c r="CA14" s="188">
        <v>9006400</v>
      </c>
      <c r="CB14" s="188">
        <v>8536581</v>
      </c>
      <c r="CC14" s="188">
        <v>82409</v>
      </c>
      <c r="CD14" s="24"/>
    </row>
    <row r="15" spans="1:82">
      <c r="A15" s="192" t="s">
        <v>19</v>
      </c>
      <c r="B15" s="275" t="s">
        <v>18</v>
      </c>
      <c r="C15" s="188">
        <v>20425.152080694734</v>
      </c>
      <c r="D15" s="188">
        <v>5719.6679931368426</v>
      </c>
      <c r="E15" s="188">
        <v>39439.323000000004</v>
      </c>
      <c r="F15" s="188">
        <v>0</v>
      </c>
      <c r="G15" s="188">
        <v>0</v>
      </c>
      <c r="H15" s="188">
        <v>0</v>
      </c>
      <c r="I15" s="188">
        <v>0</v>
      </c>
      <c r="J15" s="276">
        <v>0</v>
      </c>
      <c r="K15" s="279">
        <v>2.8571428571428571E-2</v>
      </c>
      <c r="L15" s="277">
        <v>0.28571428599999998</v>
      </c>
      <c r="M15" s="188">
        <v>8501283.4844099991</v>
      </c>
      <c r="N15" s="188" t="s">
        <v>425</v>
      </c>
      <c r="O15" s="188" t="s">
        <v>425</v>
      </c>
      <c r="P15" s="188" t="s">
        <v>425</v>
      </c>
      <c r="Q15" s="188">
        <v>0</v>
      </c>
      <c r="R15" s="268">
        <v>0</v>
      </c>
      <c r="S15" s="188">
        <v>0</v>
      </c>
      <c r="T15" s="268">
        <v>0</v>
      </c>
      <c r="U15" s="188">
        <v>0</v>
      </c>
      <c r="V15" s="188">
        <v>173.197101116</v>
      </c>
      <c r="W15" s="188">
        <v>36191.023365000001</v>
      </c>
      <c r="X15" s="189">
        <v>120.26531994677634</v>
      </c>
      <c r="Y15" s="189">
        <v>1.50368940830231</v>
      </c>
      <c r="Z15" s="189">
        <v>56.396999359130902</v>
      </c>
      <c r="AA15" s="189">
        <v>4.54852867256945</v>
      </c>
      <c r="AB15" s="189">
        <v>0.15537000000000001</v>
      </c>
      <c r="AC15" s="189">
        <v>83.241299999999995</v>
      </c>
      <c r="AD15" s="188">
        <v>2901</v>
      </c>
      <c r="AE15" s="188">
        <v>80</v>
      </c>
      <c r="AF15" s="190" t="s">
        <v>425</v>
      </c>
      <c r="AG15" s="189">
        <v>8.141</v>
      </c>
      <c r="AH15" s="189">
        <v>0.52057853499999995</v>
      </c>
      <c r="AI15" s="189">
        <v>0.48559338600000002</v>
      </c>
      <c r="AJ15" s="188">
        <v>5</v>
      </c>
      <c r="AK15" s="188">
        <v>5</v>
      </c>
      <c r="AL15" s="189">
        <v>0.75599998235702504</v>
      </c>
      <c r="AM15" s="191" t="s">
        <v>425</v>
      </c>
      <c r="AN15" s="189">
        <v>13.341362</v>
      </c>
      <c r="AO15" s="189">
        <v>102.81</v>
      </c>
      <c r="AP15" s="189">
        <v>130.9</v>
      </c>
      <c r="AQ15" s="189">
        <v>0.26235425472259499</v>
      </c>
      <c r="AR15" s="189">
        <v>3.2930767536163299</v>
      </c>
      <c r="AS15" s="190">
        <v>20.399999618530298</v>
      </c>
      <c r="AT15" s="190">
        <v>4.9000000953674299</v>
      </c>
      <c r="AU15" s="188">
        <v>60</v>
      </c>
      <c r="AV15" s="190">
        <v>0.10000000149011599</v>
      </c>
      <c r="AW15" s="189">
        <v>9.00000035762787E-2</v>
      </c>
      <c r="AX15" s="188" t="s">
        <v>425</v>
      </c>
      <c r="AY15" s="188">
        <v>686000</v>
      </c>
      <c r="AZ15" s="189">
        <v>0.32300001382827798</v>
      </c>
      <c r="BA15" s="189" t="s">
        <v>425</v>
      </c>
      <c r="BB15" s="188">
        <v>0</v>
      </c>
      <c r="BC15" s="188">
        <v>0</v>
      </c>
      <c r="BD15" s="188">
        <v>0</v>
      </c>
      <c r="BE15" s="188">
        <v>735000</v>
      </c>
      <c r="BF15" s="188">
        <v>1630</v>
      </c>
      <c r="BG15" s="188">
        <v>17</v>
      </c>
      <c r="BH15" s="188">
        <v>131</v>
      </c>
      <c r="BI15" s="190">
        <v>2.4</v>
      </c>
      <c r="BJ15" s="189" t="s">
        <v>425</v>
      </c>
      <c r="BK15" s="189">
        <v>-0.139176815748215</v>
      </c>
      <c r="BL15" s="188">
        <v>30</v>
      </c>
      <c r="BM15" s="190">
        <v>100</v>
      </c>
      <c r="BN15" s="260">
        <v>99.791229248046903</v>
      </c>
      <c r="BO15" s="189">
        <v>79.799995422363295</v>
      </c>
      <c r="BP15" s="190">
        <v>106.99245452880901</v>
      </c>
      <c r="BQ15" s="188">
        <v>26000</v>
      </c>
      <c r="BR15" s="190">
        <v>92.511449999999996</v>
      </c>
      <c r="BS15" s="190">
        <v>91.385739999999998</v>
      </c>
      <c r="BT15" s="189">
        <v>34.466000000000001</v>
      </c>
      <c r="BU15" s="188">
        <v>94</v>
      </c>
      <c r="BV15" s="188">
        <v>97</v>
      </c>
      <c r="BW15" s="188">
        <v>95</v>
      </c>
      <c r="BX15" s="189">
        <v>633.56213379999997</v>
      </c>
      <c r="BY15" s="189">
        <v>26</v>
      </c>
      <c r="BZ15" s="188">
        <v>4214.3115234375</v>
      </c>
      <c r="CA15" s="188">
        <v>10139175</v>
      </c>
      <c r="CB15" s="188">
        <v>9701947</v>
      </c>
      <c r="CC15" s="188">
        <v>82658</v>
      </c>
      <c r="CD15" s="24"/>
    </row>
    <row r="16" spans="1:82" ht="13.8" customHeight="1">
      <c r="A16" s="192" t="s">
        <v>21</v>
      </c>
      <c r="B16" s="275" t="s">
        <v>20</v>
      </c>
      <c r="C16" s="188">
        <v>0</v>
      </c>
      <c r="D16" s="188">
        <v>0</v>
      </c>
      <c r="E16" s="188" t="s">
        <v>425</v>
      </c>
      <c r="F16" s="188">
        <v>0</v>
      </c>
      <c r="G16" s="188">
        <v>7361.5880000000006</v>
      </c>
      <c r="H16" s="188">
        <v>2324.712</v>
      </c>
      <c r="I16" s="188">
        <v>18574.803</v>
      </c>
      <c r="J16" s="276">
        <v>0</v>
      </c>
      <c r="K16" s="279">
        <v>0</v>
      </c>
      <c r="L16" s="277">
        <v>8.5714286000000001E-2</v>
      </c>
      <c r="M16" s="188" t="s">
        <v>425</v>
      </c>
      <c r="N16" s="188" t="s">
        <v>425</v>
      </c>
      <c r="O16" s="188" t="s">
        <v>425</v>
      </c>
      <c r="P16" s="188" t="s">
        <v>425</v>
      </c>
      <c r="Q16" s="188">
        <v>0</v>
      </c>
      <c r="R16" s="268">
        <v>0</v>
      </c>
      <c r="S16" s="188">
        <v>0</v>
      </c>
      <c r="T16" s="268">
        <v>0</v>
      </c>
      <c r="U16" s="188">
        <v>113102</v>
      </c>
      <c r="V16" s="188">
        <v>276828.35625499999</v>
      </c>
      <c r="W16" s="188">
        <v>212661.02743300001</v>
      </c>
      <c r="X16" s="189">
        <v>38.525474525474529</v>
      </c>
      <c r="Y16" s="189">
        <v>1.0968447923660301</v>
      </c>
      <c r="Z16" s="189">
        <v>83.245002746582003</v>
      </c>
      <c r="AA16" s="189">
        <v>3.3956382958017901</v>
      </c>
      <c r="AB16" s="189">
        <v>0.22320000000000001</v>
      </c>
      <c r="AC16" s="189" t="s">
        <v>425</v>
      </c>
      <c r="AD16" s="188">
        <v>130</v>
      </c>
      <c r="AE16" s="188">
        <v>80</v>
      </c>
      <c r="AF16" s="190" t="s">
        <v>425</v>
      </c>
      <c r="AG16" s="189">
        <v>6.8819999999999997</v>
      </c>
      <c r="AH16" s="189">
        <v>2.892248E-3</v>
      </c>
      <c r="AI16" s="189">
        <v>2.892248E-3</v>
      </c>
      <c r="AJ16" s="188">
        <v>0</v>
      </c>
      <c r="AK16" s="188">
        <v>0</v>
      </c>
      <c r="AL16" s="189">
        <v>0.81400001049041704</v>
      </c>
      <c r="AM16" s="191" t="s">
        <v>425</v>
      </c>
      <c r="AN16" s="189">
        <v>35.199475999999997</v>
      </c>
      <c r="AO16" s="189">
        <v>0</v>
      </c>
      <c r="AP16" s="189">
        <v>0</v>
      </c>
      <c r="AQ16" s="189" t="s">
        <v>425</v>
      </c>
      <c r="AR16" s="190" t="s">
        <v>425</v>
      </c>
      <c r="AS16" s="190">
        <v>12.6000003814697</v>
      </c>
      <c r="AT16" s="190" t="s">
        <v>425</v>
      </c>
      <c r="AU16" s="188">
        <v>15</v>
      </c>
      <c r="AV16" s="190" t="s">
        <v>425</v>
      </c>
      <c r="AW16" s="189" t="s">
        <v>425</v>
      </c>
      <c r="AX16" s="189" t="s">
        <v>425</v>
      </c>
      <c r="AY16" s="188">
        <v>27</v>
      </c>
      <c r="AZ16" s="189">
        <v>0.34099999070167503</v>
      </c>
      <c r="BA16" s="189" t="s">
        <v>425</v>
      </c>
      <c r="BB16" s="188">
        <v>15000</v>
      </c>
      <c r="BC16" s="188">
        <v>0</v>
      </c>
      <c r="BD16" s="188">
        <v>0</v>
      </c>
      <c r="BE16" s="188">
        <v>0</v>
      </c>
      <c r="BF16" s="188">
        <v>38</v>
      </c>
      <c r="BG16" s="188">
        <v>0</v>
      </c>
      <c r="BH16" s="188">
        <v>107</v>
      </c>
      <c r="BI16" s="190">
        <v>16</v>
      </c>
      <c r="BJ16" s="189" t="s">
        <v>425</v>
      </c>
      <c r="BK16" s="189">
        <v>0.48609626293182401</v>
      </c>
      <c r="BL16" s="188">
        <v>63</v>
      </c>
      <c r="BM16" s="190">
        <v>100</v>
      </c>
      <c r="BN16" s="260" t="s">
        <v>425</v>
      </c>
      <c r="BO16" s="189">
        <v>85</v>
      </c>
      <c r="BP16" s="190">
        <v>109.249465942383</v>
      </c>
      <c r="BQ16" s="188">
        <v>4800</v>
      </c>
      <c r="BR16" s="190">
        <v>94.930580000000006</v>
      </c>
      <c r="BS16" s="190">
        <v>98.886960000000002</v>
      </c>
      <c r="BT16" s="189">
        <v>19.373000000000001</v>
      </c>
      <c r="BU16" s="188">
        <v>86</v>
      </c>
      <c r="BV16" s="188">
        <v>82</v>
      </c>
      <c r="BW16" s="188">
        <v>86</v>
      </c>
      <c r="BX16" s="189">
        <v>2005.246216</v>
      </c>
      <c r="BY16" s="189">
        <v>70</v>
      </c>
      <c r="BZ16" s="188">
        <v>28607.90234375</v>
      </c>
      <c r="CA16" s="188">
        <v>393248</v>
      </c>
      <c r="CB16" s="188">
        <v>388019</v>
      </c>
      <c r="CC16" s="188">
        <v>10010</v>
      </c>
      <c r="CD16" s="24"/>
    </row>
    <row r="17" spans="1:82">
      <c r="A17" s="192" t="s">
        <v>23</v>
      </c>
      <c r="B17" s="275" t="s">
        <v>22</v>
      </c>
      <c r="C17" s="188">
        <v>0</v>
      </c>
      <c r="D17" s="188">
        <v>0</v>
      </c>
      <c r="E17" s="188" t="s">
        <v>425</v>
      </c>
      <c r="F17" s="188">
        <v>0</v>
      </c>
      <c r="G17" s="188">
        <v>0</v>
      </c>
      <c r="H17" s="188">
        <v>0</v>
      </c>
      <c r="I17" s="188">
        <v>0</v>
      </c>
      <c r="J17" s="276">
        <v>0</v>
      </c>
      <c r="K17" s="279">
        <v>0</v>
      </c>
      <c r="L17" s="278" t="s">
        <v>425</v>
      </c>
      <c r="M17" s="188">
        <v>0</v>
      </c>
      <c r="N17" s="188" t="s">
        <v>425</v>
      </c>
      <c r="O17" s="188" t="s">
        <v>425</v>
      </c>
      <c r="P17" s="188" t="s">
        <v>425</v>
      </c>
      <c r="Q17" s="188">
        <v>0</v>
      </c>
      <c r="R17" s="268">
        <v>0</v>
      </c>
      <c r="S17" s="188">
        <v>0</v>
      </c>
      <c r="T17" s="268">
        <v>0</v>
      </c>
      <c r="U17" s="188">
        <v>0</v>
      </c>
      <c r="V17" s="188">
        <v>1237092.88161</v>
      </c>
      <c r="W17" s="188">
        <v>748907.77436000004</v>
      </c>
      <c r="X17" s="189">
        <v>2017.2736997913785</v>
      </c>
      <c r="Y17" s="189">
        <v>3.7405521869659402</v>
      </c>
      <c r="Z17" s="189">
        <v>89.505996704101605</v>
      </c>
      <c r="AA17" s="189" t="s">
        <v>425</v>
      </c>
      <c r="AB17" s="189">
        <v>0</v>
      </c>
      <c r="AC17" s="189" t="s">
        <v>425</v>
      </c>
      <c r="AD17" s="188">
        <v>195</v>
      </c>
      <c r="AE17" s="190" t="s">
        <v>425</v>
      </c>
      <c r="AF17" s="190" t="s">
        <v>425</v>
      </c>
      <c r="AG17" s="189">
        <v>6.35</v>
      </c>
      <c r="AH17" s="189">
        <v>0.01</v>
      </c>
      <c r="AI17" s="189">
        <v>0.01</v>
      </c>
      <c r="AJ17" s="188">
        <v>0</v>
      </c>
      <c r="AK17" s="188">
        <v>0</v>
      </c>
      <c r="AL17" s="189">
        <v>0.85199999809265103</v>
      </c>
      <c r="AM17" s="191" t="s">
        <v>425</v>
      </c>
      <c r="AN17" s="190">
        <v>0</v>
      </c>
      <c r="AO17" s="189">
        <v>0</v>
      </c>
      <c r="AP17" s="189">
        <v>0</v>
      </c>
      <c r="AQ17" s="189" t="s">
        <v>425</v>
      </c>
      <c r="AR17" s="190" t="s">
        <v>425</v>
      </c>
      <c r="AS17" s="190">
        <v>6.9000000953674299</v>
      </c>
      <c r="AT17" s="190" t="s">
        <v>425</v>
      </c>
      <c r="AU17" s="188">
        <v>12</v>
      </c>
      <c r="AV17" s="190" t="s">
        <v>425</v>
      </c>
      <c r="AW17" s="189" t="s">
        <v>425</v>
      </c>
      <c r="AX17" s="189" t="s">
        <v>425</v>
      </c>
      <c r="AY17" s="188">
        <v>5</v>
      </c>
      <c r="AZ17" s="189">
        <v>0.211999997496605</v>
      </c>
      <c r="BA17" s="189" t="s">
        <v>425</v>
      </c>
      <c r="BB17" s="188">
        <v>0</v>
      </c>
      <c r="BC17" s="188">
        <v>0</v>
      </c>
      <c r="BD17" s="188">
        <v>0</v>
      </c>
      <c r="BE17" s="188">
        <v>0</v>
      </c>
      <c r="BF17" s="188">
        <v>360</v>
      </c>
      <c r="BG17" s="188">
        <v>20</v>
      </c>
      <c r="BH17" s="188">
        <v>124</v>
      </c>
      <c r="BI17" s="190">
        <v>14.6</v>
      </c>
      <c r="BJ17" s="189">
        <v>3.4833333333333329</v>
      </c>
      <c r="BK17" s="189">
        <v>0.29876098036766102</v>
      </c>
      <c r="BL17" s="188">
        <v>42</v>
      </c>
      <c r="BM17" s="190">
        <v>100</v>
      </c>
      <c r="BN17" s="260">
        <v>97.464187622070298</v>
      </c>
      <c r="BO17" s="189">
        <v>99.701507568359403</v>
      </c>
      <c r="BP17" s="190">
        <v>115.792922973633</v>
      </c>
      <c r="BQ17" s="188">
        <v>3400</v>
      </c>
      <c r="BR17" s="190">
        <v>100</v>
      </c>
      <c r="BS17" s="190">
        <v>100</v>
      </c>
      <c r="BT17" s="189">
        <v>9.2569999999999997</v>
      </c>
      <c r="BU17" s="188">
        <v>99</v>
      </c>
      <c r="BV17" s="188">
        <v>99</v>
      </c>
      <c r="BW17" s="188">
        <v>97</v>
      </c>
      <c r="BX17" s="189">
        <v>1955.3519289999999</v>
      </c>
      <c r="BY17" s="189">
        <v>14</v>
      </c>
      <c r="BZ17" s="188">
        <v>23443.435546875</v>
      </c>
      <c r="CA17" s="188">
        <v>1701583</v>
      </c>
      <c r="CB17" s="188">
        <v>1377312</v>
      </c>
      <c r="CC17" s="188">
        <v>760</v>
      </c>
      <c r="CD17" s="24"/>
    </row>
    <row r="18" spans="1:82">
      <c r="A18" s="192" t="s">
        <v>25</v>
      </c>
      <c r="B18" s="275" t="s">
        <v>24</v>
      </c>
      <c r="C18" s="188">
        <v>338452.87476210523</v>
      </c>
      <c r="D18" s="188">
        <v>31470.711668631579</v>
      </c>
      <c r="E18" s="188">
        <v>3544576.827</v>
      </c>
      <c r="F18" s="188">
        <v>1464.71</v>
      </c>
      <c r="G18" s="188">
        <v>676160.86400000006</v>
      </c>
      <c r="H18" s="188">
        <v>22086.356500000002</v>
      </c>
      <c r="I18" s="188">
        <v>311540.201</v>
      </c>
      <c r="J18" s="276">
        <v>142857</v>
      </c>
      <c r="K18" s="279">
        <v>5.7142857142857141E-2</v>
      </c>
      <c r="L18" s="277">
        <v>8.5714286000000001E-2</v>
      </c>
      <c r="M18" s="188">
        <v>69773112.667500004</v>
      </c>
      <c r="N18" s="188" t="s">
        <v>425</v>
      </c>
      <c r="O18" s="188" t="s">
        <v>425</v>
      </c>
      <c r="P18" s="188" t="s">
        <v>425</v>
      </c>
      <c r="Q18" s="188">
        <v>35871165.960000001</v>
      </c>
      <c r="R18" s="268">
        <v>0.22312627900000001</v>
      </c>
      <c r="S18" s="188">
        <v>38051141.520000003</v>
      </c>
      <c r="T18" s="268">
        <v>0.23668618999999999</v>
      </c>
      <c r="U18" s="188">
        <v>136047888</v>
      </c>
      <c r="V18" s="188">
        <v>160030890.847</v>
      </c>
      <c r="W18" s="188">
        <v>159384634.722</v>
      </c>
      <c r="X18" s="189">
        <v>1239.5793116693555</v>
      </c>
      <c r="Y18" s="189">
        <v>3.0456600189209002</v>
      </c>
      <c r="Z18" s="189">
        <v>38.176998138427699</v>
      </c>
      <c r="AA18" s="189">
        <v>4.4697141726574401</v>
      </c>
      <c r="AB18" s="189">
        <v>0</v>
      </c>
      <c r="AC18" s="189">
        <v>34.807600000000001</v>
      </c>
      <c r="AD18" s="188">
        <v>35472</v>
      </c>
      <c r="AE18" s="188">
        <v>60</v>
      </c>
      <c r="AF18" s="190">
        <v>47.2</v>
      </c>
      <c r="AG18" s="189">
        <v>8.6999999999999993</v>
      </c>
      <c r="AH18" s="189">
        <v>0.487600378</v>
      </c>
      <c r="AI18" s="189">
        <v>0.487600378</v>
      </c>
      <c r="AJ18" s="188">
        <v>0</v>
      </c>
      <c r="AK18" s="188">
        <v>0</v>
      </c>
      <c r="AL18" s="189">
        <v>0.63200002908706698</v>
      </c>
      <c r="AM18" s="191">
        <v>0.10406029999999999</v>
      </c>
      <c r="AN18" s="189">
        <v>2020.8935610000001</v>
      </c>
      <c r="AO18" s="189">
        <v>2354.35</v>
      </c>
      <c r="AP18" s="189">
        <v>2521.46</v>
      </c>
      <c r="AQ18" s="189">
        <v>1.4145194292068499</v>
      </c>
      <c r="AR18" s="189">
        <v>6.7079191207885698</v>
      </c>
      <c r="AS18" s="190">
        <v>30.799999237060501</v>
      </c>
      <c r="AT18" s="190">
        <v>21.899999618530298</v>
      </c>
      <c r="AU18" s="188">
        <v>221</v>
      </c>
      <c r="AV18" s="190" t="s">
        <v>425</v>
      </c>
      <c r="AW18" s="189" t="s">
        <v>425</v>
      </c>
      <c r="AX18" s="189">
        <v>0.69273972511291504</v>
      </c>
      <c r="AY18" s="188">
        <v>56339394</v>
      </c>
      <c r="AZ18" s="189">
        <v>0.53700000047683705</v>
      </c>
      <c r="BA18" s="189">
        <v>32.400001525878899</v>
      </c>
      <c r="BB18" s="188">
        <v>7884067</v>
      </c>
      <c r="BC18" s="188">
        <v>8048271</v>
      </c>
      <c r="BD18" s="188">
        <v>1568744</v>
      </c>
      <c r="BE18" s="188">
        <v>427000</v>
      </c>
      <c r="BF18" s="188">
        <v>889738</v>
      </c>
      <c r="BG18" s="188">
        <v>0</v>
      </c>
      <c r="BH18" s="188">
        <v>114</v>
      </c>
      <c r="BI18" s="190">
        <v>9.6999999999999993</v>
      </c>
      <c r="BJ18" s="189">
        <v>3.7833333333333328</v>
      </c>
      <c r="BK18" s="189">
        <v>-0.739230096340179</v>
      </c>
      <c r="BL18" s="188">
        <v>26</v>
      </c>
      <c r="BM18" s="190">
        <v>92.199996948242202</v>
      </c>
      <c r="BN18" s="260">
        <v>74.684463500976605</v>
      </c>
      <c r="BO18" s="189">
        <v>12.8999996185303</v>
      </c>
      <c r="BP18" s="190">
        <v>101.549156188965</v>
      </c>
      <c r="BQ18" s="188">
        <v>24000</v>
      </c>
      <c r="BR18" s="190">
        <v>48.233240000000002</v>
      </c>
      <c r="BS18" s="190">
        <v>97.016009999999994</v>
      </c>
      <c r="BT18" s="189">
        <v>5.2680000000000007</v>
      </c>
      <c r="BU18" s="188">
        <v>98</v>
      </c>
      <c r="BV18" s="188">
        <v>95</v>
      </c>
      <c r="BW18" s="188">
        <v>97</v>
      </c>
      <c r="BX18" s="189">
        <v>109.6439209</v>
      </c>
      <c r="BY18" s="189">
        <v>173</v>
      </c>
      <c r="BZ18" s="188">
        <v>1968.79223632813</v>
      </c>
      <c r="CA18" s="188">
        <v>164689383</v>
      </c>
      <c r="CB18" s="188">
        <v>161045880</v>
      </c>
      <c r="CC18" s="188">
        <v>130170</v>
      </c>
      <c r="CD18" s="24"/>
    </row>
    <row r="19" spans="1:82">
      <c r="A19" s="192" t="s">
        <v>27</v>
      </c>
      <c r="B19" s="275" t="s">
        <v>26</v>
      </c>
      <c r="C19" s="188">
        <v>582.25057134315784</v>
      </c>
      <c r="D19" s="188">
        <v>0</v>
      </c>
      <c r="E19" s="188" t="s">
        <v>425</v>
      </c>
      <c r="F19" s="188">
        <v>1.538</v>
      </c>
      <c r="G19" s="188">
        <v>3975.8600000000006</v>
      </c>
      <c r="H19" s="188">
        <v>567.98</v>
      </c>
      <c r="I19" s="188">
        <v>544.03200000000004</v>
      </c>
      <c r="J19" s="276">
        <v>0</v>
      </c>
      <c r="K19" s="279">
        <v>2.8571428571428571E-2</v>
      </c>
      <c r="L19" s="278" t="s">
        <v>425</v>
      </c>
      <c r="M19" s="188" t="s">
        <v>425</v>
      </c>
      <c r="N19" s="188" t="s">
        <v>425</v>
      </c>
      <c r="O19" s="188" t="s">
        <v>425</v>
      </c>
      <c r="P19" s="188" t="s">
        <v>425</v>
      </c>
      <c r="Q19" s="188">
        <v>0</v>
      </c>
      <c r="R19" s="268">
        <v>0</v>
      </c>
      <c r="S19" s="188">
        <v>0</v>
      </c>
      <c r="T19" s="268">
        <v>0</v>
      </c>
      <c r="U19" s="188">
        <v>159633</v>
      </c>
      <c r="V19" s="188">
        <v>254969.98338799999</v>
      </c>
      <c r="W19" s="188">
        <v>233167.20354700001</v>
      </c>
      <c r="X19" s="189">
        <v>666.606976744186</v>
      </c>
      <c r="Y19" s="189">
        <v>0.22785159945488001</v>
      </c>
      <c r="Z19" s="189">
        <v>31.1909999847412</v>
      </c>
      <c r="AA19" s="189" t="s">
        <v>425</v>
      </c>
      <c r="AB19" s="189">
        <v>0.82889999999999997</v>
      </c>
      <c r="AC19" s="189">
        <v>88.469350000000006</v>
      </c>
      <c r="AD19" s="188">
        <v>59</v>
      </c>
      <c r="AE19" s="188">
        <v>80</v>
      </c>
      <c r="AF19" s="190" t="s">
        <v>425</v>
      </c>
      <c r="AG19" s="189">
        <v>5.2610000000000001</v>
      </c>
      <c r="AH19" s="189">
        <v>4.9379999999999997E-4</v>
      </c>
      <c r="AI19" s="189">
        <v>4.9379999999999997E-4</v>
      </c>
      <c r="AJ19" s="188">
        <v>0</v>
      </c>
      <c r="AK19" s="188">
        <v>0</v>
      </c>
      <c r="AL19" s="189">
        <v>0.81400001049041704</v>
      </c>
      <c r="AM19" s="191">
        <v>8.5288599999999992E-3</v>
      </c>
      <c r="AN19" s="189">
        <v>1.910404</v>
      </c>
      <c r="AO19" s="189">
        <v>0</v>
      </c>
      <c r="AP19" s="189">
        <v>0</v>
      </c>
      <c r="AQ19" s="189" t="s">
        <v>425</v>
      </c>
      <c r="AR19" s="189">
        <v>2.4812092781066899</v>
      </c>
      <c r="AS19" s="190">
        <v>12.699999809265099</v>
      </c>
      <c r="AT19" s="190">
        <v>3.5</v>
      </c>
      <c r="AU19" s="188">
        <v>0</v>
      </c>
      <c r="AV19" s="190">
        <v>0.80000001192092896</v>
      </c>
      <c r="AW19" s="189">
        <v>0.34000000357627902</v>
      </c>
      <c r="AX19" s="189" t="s">
        <v>425</v>
      </c>
      <c r="AY19" s="188">
        <v>44</v>
      </c>
      <c r="AZ19" s="189">
        <v>0.25200000405311601</v>
      </c>
      <c r="BA19" s="189" t="s">
        <v>425</v>
      </c>
      <c r="BB19" s="188">
        <v>0</v>
      </c>
      <c r="BC19" s="188">
        <v>0</v>
      </c>
      <c r="BD19" s="188">
        <v>3300</v>
      </c>
      <c r="BE19" s="188">
        <v>0</v>
      </c>
      <c r="BF19" s="188">
        <v>5</v>
      </c>
      <c r="BG19" s="188">
        <v>0</v>
      </c>
      <c r="BH19" s="188">
        <v>119</v>
      </c>
      <c r="BI19" s="190">
        <v>4.0999999999999996</v>
      </c>
      <c r="BJ19" s="189">
        <v>3.9</v>
      </c>
      <c r="BK19" s="189">
        <v>0.63142502307891801</v>
      </c>
      <c r="BL19" s="188">
        <v>64</v>
      </c>
      <c r="BM19" s="190">
        <v>100</v>
      </c>
      <c r="BN19" s="260">
        <v>99.599998474121094</v>
      </c>
      <c r="BO19" s="189">
        <v>81.760780334472699</v>
      </c>
      <c r="BP19" s="190">
        <v>114.737739562988</v>
      </c>
      <c r="BQ19" s="188">
        <v>1800</v>
      </c>
      <c r="BR19" s="190">
        <v>97.279380000000003</v>
      </c>
      <c r="BS19" s="190">
        <v>98.494450000000001</v>
      </c>
      <c r="BT19" s="189">
        <v>24.885999999999999</v>
      </c>
      <c r="BU19" s="188">
        <v>90</v>
      </c>
      <c r="BV19" s="188">
        <v>77</v>
      </c>
      <c r="BW19" s="188">
        <v>93</v>
      </c>
      <c r="BX19" s="189">
        <v>1203.786865</v>
      </c>
      <c r="BY19" s="189">
        <v>27</v>
      </c>
      <c r="BZ19" s="188">
        <v>15191.1640625</v>
      </c>
      <c r="CA19" s="188">
        <v>287371</v>
      </c>
      <c r="CB19" s="188">
        <v>284215</v>
      </c>
      <c r="CC19" s="188">
        <v>430</v>
      </c>
      <c r="CD19" s="24"/>
    </row>
    <row r="20" spans="1:82">
      <c r="A20" s="192" t="s">
        <v>29</v>
      </c>
      <c r="B20" s="275" t="s">
        <v>28</v>
      </c>
      <c r="C20" s="188">
        <v>0</v>
      </c>
      <c r="D20" s="188">
        <v>0</v>
      </c>
      <c r="E20" s="188">
        <v>71879.269</v>
      </c>
      <c r="F20" s="188">
        <v>0</v>
      </c>
      <c r="G20" s="188">
        <v>0</v>
      </c>
      <c r="H20" s="188">
        <v>0</v>
      </c>
      <c r="I20" s="188">
        <v>0</v>
      </c>
      <c r="J20" s="276">
        <v>0</v>
      </c>
      <c r="K20" s="279">
        <v>0</v>
      </c>
      <c r="L20" s="277">
        <v>8.5714286000000001E-2</v>
      </c>
      <c r="M20" s="188">
        <v>663474.35466399998</v>
      </c>
      <c r="N20" s="188" t="s">
        <v>425</v>
      </c>
      <c r="O20" s="188" t="s">
        <v>425</v>
      </c>
      <c r="P20" s="188" t="s">
        <v>425</v>
      </c>
      <c r="Q20" s="188">
        <v>0</v>
      </c>
      <c r="R20" s="268">
        <v>0</v>
      </c>
      <c r="S20" s="188">
        <v>0</v>
      </c>
      <c r="T20" s="268">
        <v>0</v>
      </c>
      <c r="U20" s="188">
        <v>0</v>
      </c>
      <c r="V20" s="188">
        <v>0</v>
      </c>
      <c r="W20" s="188">
        <v>0</v>
      </c>
      <c r="X20" s="189">
        <v>46.728799904089165</v>
      </c>
      <c r="Y20" s="189">
        <v>0.35202789306640597</v>
      </c>
      <c r="Z20" s="189">
        <v>79.483001708984403</v>
      </c>
      <c r="AA20" s="189">
        <v>2.4824662985152099</v>
      </c>
      <c r="AB20" s="189">
        <v>0</v>
      </c>
      <c r="AC20" s="189" t="s">
        <v>425</v>
      </c>
      <c r="AD20" s="188" t="s">
        <v>425</v>
      </c>
      <c r="AE20" s="188">
        <v>100</v>
      </c>
      <c r="AF20" s="190">
        <v>33.200000000000003</v>
      </c>
      <c r="AG20" s="189">
        <v>5.8010000000000002</v>
      </c>
      <c r="AH20" s="189">
        <v>5.4746053000000003E-2</v>
      </c>
      <c r="AI20" s="189">
        <v>5.4746053000000003E-2</v>
      </c>
      <c r="AJ20" s="188">
        <v>0</v>
      </c>
      <c r="AK20" s="188">
        <v>0</v>
      </c>
      <c r="AL20" s="189">
        <v>0.82300001382827803</v>
      </c>
      <c r="AM20" s="191" t="s">
        <v>425</v>
      </c>
      <c r="AN20" s="189">
        <v>3.9754559999999999</v>
      </c>
      <c r="AO20" s="189">
        <v>69.540000000000006</v>
      </c>
      <c r="AP20" s="189">
        <v>74.010000000000005</v>
      </c>
      <c r="AQ20" s="189">
        <v>0.34254929423332198</v>
      </c>
      <c r="AR20" s="189">
        <v>1.66317510604858</v>
      </c>
      <c r="AS20" s="190">
        <v>3.2000000476837198</v>
      </c>
      <c r="AT20" s="190" t="s">
        <v>425</v>
      </c>
      <c r="AU20" s="188">
        <v>29</v>
      </c>
      <c r="AV20" s="190">
        <v>0.5</v>
      </c>
      <c r="AW20" s="189">
        <v>0.38999998569488498</v>
      </c>
      <c r="AX20" s="189" t="s">
        <v>425</v>
      </c>
      <c r="AY20" s="188">
        <v>0</v>
      </c>
      <c r="AZ20" s="189">
        <v>0.118000000715256</v>
      </c>
      <c r="BA20" s="189">
        <v>25.299999237060501</v>
      </c>
      <c r="BB20" s="188">
        <v>0</v>
      </c>
      <c r="BC20" s="188">
        <v>0</v>
      </c>
      <c r="BD20" s="188">
        <v>0</v>
      </c>
      <c r="BE20" s="188">
        <v>0</v>
      </c>
      <c r="BF20" s="188">
        <v>3058</v>
      </c>
      <c r="BG20" s="188">
        <v>0</v>
      </c>
      <c r="BH20" s="188">
        <v>135</v>
      </c>
      <c r="BI20" s="190">
        <v>2.4</v>
      </c>
      <c r="BJ20" s="189">
        <v>3.8833333333333329</v>
      </c>
      <c r="BK20" s="189">
        <v>-0.18333275616169001</v>
      </c>
      <c r="BL20" s="188">
        <v>47</v>
      </c>
      <c r="BM20" s="190">
        <v>100</v>
      </c>
      <c r="BN20" s="260">
        <v>99.756561279296903</v>
      </c>
      <c r="BO20" s="189">
        <v>82.789154052734403</v>
      </c>
      <c r="BP20" s="190">
        <v>123.00828552246099</v>
      </c>
      <c r="BQ20" s="188">
        <v>200000</v>
      </c>
      <c r="BR20" s="190">
        <v>97.790959999999998</v>
      </c>
      <c r="BS20" s="190">
        <v>96.483969999999999</v>
      </c>
      <c r="BT20" s="189">
        <v>40.772000000000006</v>
      </c>
      <c r="BU20" s="188">
        <v>98</v>
      </c>
      <c r="BV20" s="188">
        <v>98</v>
      </c>
      <c r="BW20" s="188" t="s">
        <v>1399</v>
      </c>
      <c r="BX20" s="189">
        <v>1132.469482</v>
      </c>
      <c r="BY20" s="189">
        <v>2</v>
      </c>
      <c r="BZ20" s="188">
        <v>6411.22802734375</v>
      </c>
      <c r="CA20" s="188">
        <v>9449321</v>
      </c>
      <c r="CB20" s="188">
        <v>9493628</v>
      </c>
      <c r="CC20" s="188">
        <v>202910</v>
      </c>
      <c r="CD20" s="24"/>
    </row>
    <row r="21" spans="1:82">
      <c r="A21" s="192" t="s">
        <v>31</v>
      </c>
      <c r="B21" s="275" t="s">
        <v>30</v>
      </c>
      <c r="C21" s="188">
        <v>7979.2372157684213</v>
      </c>
      <c r="D21" s="188">
        <v>0</v>
      </c>
      <c r="E21" s="188">
        <v>21925.404500000004</v>
      </c>
      <c r="F21" s="188">
        <v>0</v>
      </c>
      <c r="G21" s="188">
        <v>0</v>
      </c>
      <c r="H21" s="188">
        <v>0</v>
      </c>
      <c r="I21" s="188">
        <v>0</v>
      </c>
      <c r="J21" s="276">
        <v>0</v>
      </c>
      <c r="K21" s="279">
        <v>0</v>
      </c>
      <c r="L21" s="277">
        <v>5.7142856999999998E-2</v>
      </c>
      <c r="M21" s="188">
        <v>0</v>
      </c>
      <c r="N21" s="188" t="s">
        <v>425</v>
      </c>
      <c r="O21" s="188" t="s">
        <v>425</v>
      </c>
      <c r="P21" s="188" t="s">
        <v>425</v>
      </c>
      <c r="Q21" s="188">
        <v>0</v>
      </c>
      <c r="R21" s="268">
        <v>0</v>
      </c>
      <c r="S21" s="188">
        <v>0</v>
      </c>
      <c r="T21" s="268">
        <v>0</v>
      </c>
      <c r="U21" s="188">
        <v>0</v>
      </c>
      <c r="V21" s="188">
        <v>0</v>
      </c>
      <c r="W21" s="188">
        <v>0</v>
      </c>
      <c r="X21" s="189">
        <v>377.21492734478204</v>
      </c>
      <c r="Y21" s="189">
        <v>0.62036889791488603</v>
      </c>
      <c r="Z21" s="189">
        <v>98.079002380371094</v>
      </c>
      <c r="AA21" s="189">
        <v>2.3629168933303801</v>
      </c>
      <c r="AB21" s="189">
        <v>0</v>
      </c>
      <c r="AC21" s="189" t="s">
        <v>425</v>
      </c>
      <c r="AD21" s="188">
        <v>11273</v>
      </c>
      <c r="AE21" s="188">
        <v>100</v>
      </c>
      <c r="AF21" s="190" t="s">
        <v>425</v>
      </c>
      <c r="AG21" s="189">
        <v>5.4669999999999996</v>
      </c>
      <c r="AH21" s="189">
        <v>1.7399154999999999E-2</v>
      </c>
      <c r="AI21" s="189">
        <v>1.7399154999999999E-2</v>
      </c>
      <c r="AJ21" s="188">
        <v>0</v>
      </c>
      <c r="AK21" s="188">
        <v>0</v>
      </c>
      <c r="AL21" s="189">
        <v>0.93099999427795399</v>
      </c>
      <c r="AM21" s="191" t="s">
        <v>425</v>
      </c>
      <c r="AN21" s="189">
        <v>-10.290557</v>
      </c>
      <c r="AO21" s="189">
        <v>0</v>
      </c>
      <c r="AP21" s="189">
        <v>0</v>
      </c>
      <c r="AQ21" s="189" t="s">
        <v>425</v>
      </c>
      <c r="AR21" s="189">
        <v>2.5460963249206499</v>
      </c>
      <c r="AS21" s="190">
        <v>3.4000000953674299</v>
      </c>
      <c r="AT21" s="190" t="s">
        <v>425</v>
      </c>
      <c r="AU21" s="188">
        <v>8.8999996185302699</v>
      </c>
      <c r="AV21" s="190" t="s">
        <v>425</v>
      </c>
      <c r="AW21" s="189" t="s">
        <v>425</v>
      </c>
      <c r="AX21" s="189" t="s">
        <v>425</v>
      </c>
      <c r="AY21" s="188">
        <v>22</v>
      </c>
      <c r="AZ21" s="189">
        <v>4.3000001460313797E-2</v>
      </c>
      <c r="BA21" s="189">
        <v>27.200000762939499</v>
      </c>
      <c r="BB21" s="188">
        <v>0</v>
      </c>
      <c r="BC21" s="188">
        <v>0</v>
      </c>
      <c r="BD21" s="188">
        <v>1950</v>
      </c>
      <c r="BE21" s="188">
        <v>0</v>
      </c>
      <c r="BF21" s="188">
        <v>94338</v>
      </c>
      <c r="BG21" s="188">
        <v>0</v>
      </c>
      <c r="BH21" s="188">
        <v>149</v>
      </c>
      <c r="BI21" s="190">
        <v>2.4</v>
      </c>
      <c r="BJ21" s="189" t="s">
        <v>425</v>
      </c>
      <c r="BK21" s="189">
        <v>1.03222703933716</v>
      </c>
      <c r="BL21" s="188">
        <v>76</v>
      </c>
      <c r="BM21" s="190">
        <v>100</v>
      </c>
      <c r="BN21" s="260" t="s">
        <v>425</v>
      </c>
      <c r="BO21" s="189">
        <v>90.370513916015597</v>
      </c>
      <c r="BP21" s="190">
        <v>99.742141723632798</v>
      </c>
      <c r="BQ21" s="188">
        <v>150000</v>
      </c>
      <c r="BR21" s="190">
        <v>99.486059999999995</v>
      </c>
      <c r="BS21" s="190">
        <v>100</v>
      </c>
      <c r="BT21" s="189">
        <v>33.234000000000002</v>
      </c>
      <c r="BU21" s="188">
        <v>98</v>
      </c>
      <c r="BV21" s="188">
        <v>85</v>
      </c>
      <c r="BW21" s="188">
        <v>94</v>
      </c>
      <c r="BX21" s="189">
        <v>5404.9160160000001</v>
      </c>
      <c r="BY21" s="189">
        <v>5</v>
      </c>
      <c r="BZ21" s="188">
        <v>44594.37890625</v>
      </c>
      <c r="CA21" s="188">
        <v>11589616</v>
      </c>
      <c r="CB21" s="188">
        <v>11299959</v>
      </c>
      <c r="CC21" s="188">
        <v>30280</v>
      </c>
      <c r="CD21" s="24"/>
    </row>
    <row r="22" spans="1:82">
      <c r="A22" s="192" t="s">
        <v>33</v>
      </c>
      <c r="B22" s="275" t="s">
        <v>32</v>
      </c>
      <c r="C22" s="188">
        <v>334.44934299789475</v>
      </c>
      <c r="D22" s="188">
        <v>0</v>
      </c>
      <c r="E22" s="188">
        <v>6340.1775000000007</v>
      </c>
      <c r="F22" s="188">
        <v>1.198</v>
      </c>
      <c r="G22" s="188">
        <v>4211.0860000000002</v>
      </c>
      <c r="H22" s="188">
        <v>514.59799999999996</v>
      </c>
      <c r="I22" s="188">
        <v>4109.0789999999997</v>
      </c>
      <c r="J22" s="276">
        <v>0</v>
      </c>
      <c r="K22" s="279">
        <v>0</v>
      </c>
      <c r="L22" s="277">
        <v>0.14285714299999999</v>
      </c>
      <c r="M22" s="188" t="s">
        <v>425</v>
      </c>
      <c r="N22" s="188" t="s">
        <v>425</v>
      </c>
      <c r="O22" s="188" t="s">
        <v>425</v>
      </c>
      <c r="P22" s="188" t="s">
        <v>425</v>
      </c>
      <c r="Q22" s="188">
        <v>29734.77666</v>
      </c>
      <c r="R22" s="268">
        <v>7.2912360999999995E-2</v>
      </c>
      <c r="S22" s="188">
        <v>0</v>
      </c>
      <c r="T22" s="268">
        <v>0</v>
      </c>
      <c r="U22" s="188">
        <v>239181</v>
      </c>
      <c r="V22" s="188">
        <v>272417.12121800001</v>
      </c>
      <c r="W22" s="188">
        <v>292300.99324699998</v>
      </c>
      <c r="X22" s="189">
        <v>16.793993862341079</v>
      </c>
      <c r="Y22" s="189">
        <v>2.19154000282288</v>
      </c>
      <c r="Z22" s="189">
        <v>46.025001525878899</v>
      </c>
      <c r="AA22" s="189" t="s">
        <v>425</v>
      </c>
      <c r="AB22" s="189">
        <v>0.78417999999999999</v>
      </c>
      <c r="AC22" s="189">
        <v>90.082769999999996</v>
      </c>
      <c r="AD22" s="188" t="s">
        <v>425</v>
      </c>
      <c r="AE22" s="188">
        <v>80</v>
      </c>
      <c r="AF22" s="190">
        <v>5</v>
      </c>
      <c r="AG22" s="189">
        <v>9.92</v>
      </c>
      <c r="AH22" s="189">
        <v>3.9445239999999996E-3</v>
      </c>
      <c r="AI22" s="189">
        <v>3.9445239999999996E-3</v>
      </c>
      <c r="AJ22" s="188">
        <v>0</v>
      </c>
      <c r="AK22" s="188">
        <v>0</v>
      </c>
      <c r="AL22" s="189">
        <v>0.71600002050399802</v>
      </c>
      <c r="AM22" s="191">
        <v>1.7108829999999998E-2</v>
      </c>
      <c r="AN22" s="189">
        <v>2.293221</v>
      </c>
      <c r="AO22" s="189">
        <v>5.44</v>
      </c>
      <c r="AP22" s="189">
        <v>8.4</v>
      </c>
      <c r="AQ22" s="189">
        <v>2.0644457340240501</v>
      </c>
      <c r="AR22" s="189">
        <v>6.8426537513732901</v>
      </c>
      <c r="AS22" s="190">
        <v>12.300000190734901</v>
      </c>
      <c r="AT22" s="190">
        <v>4.5999999046325701</v>
      </c>
      <c r="AU22" s="188">
        <v>27</v>
      </c>
      <c r="AV22" s="190" t="s">
        <v>425</v>
      </c>
      <c r="AW22" s="189" t="s">
        <v>425</v>
      </c>
      <c r="AX22" s="189">
        <v>1.1349964886903799E-2</v>
      </c>
      <c r="AY22" s="188">
        <v>13317</v>
      </c>
      <c r="AZ22" s="189">
        <v>0.41499999165535001</v>
      </c>
      <c r="BA22" s="189" t="s">
        <v>425</v>
      </c>
      <c r="BB22" s="188">
        <v>0</v>
      </c>
      <c r="BC22" s="188">
        <v>60000</v>
      </c>
      <c r="BD22" s="188">
        <v>0</v>
      </c>
      <c r="BE22" s="188">
        <v>0</v>
      </c>
      <c r="BF22" s="188">
        <v>2278</v>
      </c>
      <c r="BG22" s="188">
        <v>0</v>
      </c>
      <c r="BH22" s="188">
        <v>121</v>
      </c>
      <c r="BI22" s="190">
        <v>5.9</v>
      </c>
      <c r="BJ22" s="189" t="s">
        <v>425</v>
      </c>
      <c r="BK22" s="189">
        <v>-0.67670142650604204</v>
      </c>
      <c r="BL22" s="189" t="s">
        <v>425</v>
      </c>
      <c r="BM22" s="190">
        <v>92.720001220703097</v>
      </c>
      <c r="BN22" s="260" t="s">
        <v>425</v>
      </c>
      <c r="BO22" s="189">
        <v>47.082626342773402</v>
      </c>
      <c r="BP22" s="190">
        <v>65.304733276367202</v>
      </c>
      <c r="BQ22" s="188">
        <v>6000</v>
      </c>
      <c r="BR22" s="190">
        <v>87.858519999999999</v>
      </c>
      <c r="BS22" s="190">
        <v>97.992580000000004</v>
      </c>
      <c r="BT22" s="189">
        <v>11.262</v>
      </c>
      <c r="BU22" s="188">
        <v>98</v>
      </c>
      <c r="BV22" s="188">
        <v>95</v>
      </c>
      <c r="BW22" s="188" t="s">
        <v>1399</v>
      </c>
      <c r="BX22" s="189">
        <v>506.31762700000002</v>
      </c>
      <c r="BY22" s="189">
        <v>36</v>
      </c>
      <c r="BZ22" s="188">
        <v>4435.62109375</v>
      </c>
      <c r="CA22" s="188">
        <v>397621</v>
      </c>
      <c r="CB22" s="188">
        <v>361497</v>
      </c>
      <c r="CC22" s="188">
        <v>22810</v>
      </c>
      <c r="CD22" s="24"/>
    </row>
    <row r="23" spans="1:82">
      <c r="A23" s="192" t="s">
        <v>35</v>
      </c>
      <c r="B23" s="275" t="s">
        <v>34</v>
      </c>
      <c r="C23" s="188">
        <v>0</v>
      </c>
      <c r="D23" s="188">
        <v>0</v>
      </c>
      <c r="E23" s="188">
        <v>48174.735999999997</v>
      </c>
      <c r="F23" s="188">
        <v>0</v>
      </c>
      <c r="G23" s="188">
        <v>0</v>
      </c>
      <c r="H23" s="188">
        <v>0</v>
      </c>
      <c r="I23" s="188">
        <v>0</v>
      </c>
      <c r="J23" s="276">
        <v>0</v>
      </c>
      <c r="K23" s="279">
        <v>0</v>
      </c>
      <c r="L23" s="277">
        <v>5.7142856999999998E-2</v>
      </c>
      <c r="M23" s="188">
        <v>3661492.74119</v>
      </c>
      <c r="N23" s="188">
        <v>8722.5224399599992</v>
      </c>
      <c r="O23" s="188">
        <v>4269270.2559000002</v>
      </c>
      <c r="P23" s="188">
        <v>0</v>
      </c>
      <c r="Q23" s="188">
        <v>5369548.6160000004</v>
      </c>
      <c r="R23" s="268">
        <v>0.43233017899999998</v>
      </c>
      <c r="S23" s="188">
        <v>12420018.029999999</v>
      </c>
      <c r="T23" s="268">
        <v>1</v>
      </c>
      <c r="U23" s="188">
        <v>6613019</v>
      </c>
      <c r="V23" s="188">
        <v>9934991.4257299993</v>
      </c>
      <c r="W23" s="188">
        <v>10833799.8682</v>
      </c>
      <c r="X23" s="189">
        <v>101.85391982972685</v>
      </c>
      <c r="Y23" s="189">
        <v>3.8432369232177699</v>
      </c>
      <c r="Z23" s="189">
        <v>48.415000915527301</v>
      </c>
      <c r="AA23" s="189">
        <v>5.18649416042462</v>
      </c>
      <c r="AB23" s="189">
        <v>53.831499999999998</v>
      </c>
      <c r="AC23" s="189">
        <v>11.03491</v>
      </c>
      <c r="AD23" s="188">
        <v>553</v>
      </c>
      <c r="AE23" s="188">
        <v>40</v>
      </c>
      <c r="AF23" s="190">
        <v>58.8</v>
      </c>
      <c r="AG23" s="189">
        <v>15.741</v>
      </c>
      <c r="AH23" s="189">
        <v>0.36220456499999998</v>
      </c>
      <c r="AI23" s="189">
        <v>3.9448405999999998E-2</v>
      </c>
      <c r="AJ23" s="188">
        <v>0</v>
      </c>
      <c r="AK23" s="188">
        <v>0</v>
      </c>
      <c r="AL23" s="189">
        <v>0.54500001668930098</v>
      </c>
      <c r="AM23" s="191">
        <v>0.36767483000000001</v>
      </c>
      <c r="AN23" s="189">
        <v>13.912993999999999</v>
      </c>
      <c r="AO23" s="189">
        <v>267.20999999999998</v>
      </c>
      <c r="AP23" s="189">
        <v>296.38</v>
      </c>
      <c r="AQ23" s="189">
        <v>4.2265686988830602</v>
      </c>
      <c r="AR23" s="189">
        <v>1.31706595420837</v>
      </c>
      <c r="AS23" s="190">
        <v>90.300003051757798</v>
      </c>
      <c r="AT23" s="190">
        <v>16.799999237060501</v>
      </c>
      <c r="AU23" s="188">
        <v>55</v>
      </c>
      <c r="AV23" s="190">
        <v>1</v>
      </c>
      <c r="AW23" s="189">
        <v>0.519999980926514</v>
      </c>
      <c r="AX23" s="189">
        <v>386.182373046875</v>
      </c>
      <c r="AY23" s="188">
        <v>6070676</v>
      </c>
      <c r="AZ23" s="189">
        <v>0.61199998855590798</v>
      </c>
      <c r="BA23" s="189">
        <v>47.799999237060497</v>
      </c>
      <c r="BB23" s="188">
        <v>24</v>
      </c>
      <c r="BC23" s="188">
        <v>7000</v>
      </c>
      <c r="BD23" s="188">
        <v>0</v>
      </c>
      <c r="BE23" s="188">
        <v>3500</v>
      </c>
      <c r="BF23" s="188">
        <v>1865</v>
      </c>
      <c r="BG23" s="188">
        <v>10</v>
      </c>
      <c r="BH23" s="188">
        <v>124</v>
      </c>
      <c r="BI23" s="190">
        <v>7.6</v>
      </c>
      <c r="BJ23" s="189">
        <v>2.7833333333333332</v>
      </c>
      <c r="BK23" s="189">
        <v>-0.440651714801788</v>
      </c>
      <c r="BL23" s="188">
        <v>41</v>
      </c>
      <c r="BM23" s="190">
        <v>40.318740844726598</v>
      </c>
      <c r="BN23" s="260">
        <v>42.362400054931598</v>
      </c>
      <c r="BO23" s="189">
        <v>14.119011878967299</v>
      </c>
      <c r="BP23" s="190">
        <v>87.702011108398395</v>
      </c>
      <c r="BQ23" s="188">
        <v>13000</v>
      </c>
      <c r="BR23" s="190">
        <v>16.452919999999999</v>
      </c>
      <c r="BS23" s="190">
        <v>66.414730000000006</v>
      </c>
      <c r="BT23" s="189">
        <v>1.5720000000000001</v>
      </c>
      <c r="BU23" s="188">
        <v>76</v>
      </c>
      <c r="BV23" s="188" t="s">
        <v>1399</v>
      </c>
      <c r="BW23" s="188">
        <v>73</v>
      </c>
      <c r="BX23" s="189">
        <v>83.212432860000007</v>
      </c>
      <c r="BY23" s="189">
        <v>397</v>
      </c>
      <c r="BZ23" s="188">
        <v>1291.041015625</v>
      </c>
      <c r="CA23" s="188">
        <v>12123198</v>
      </c>
      <c r="CB23" s="188">
        <v>10875906</v>
      </c>
      <c r="CC23" s="188">
        <v>112760</v>
      </c>
      <c r="CD23" s="24"/>
    </row>
    <row r="24" spans="1:82">
      <c r="A24" s="192" t="s">
        <v>37</v>
      </c>
      <c r="B24" s="275" t="s">
        <v>36</v>
      </c>
      <c r="C24" s="188">
        <v>1704.3224782757895</v>
      </c>
      <c r="D24" s="188">
        <v>456.99744635789472</v>
      </c>
      <c r="E24" s="188">
        <v>6770.1765000000005</v>
      </c>
      <c r="F24" s="188">
        <v>0</v>
      </c>
      <c r="G24" s="188">
        <v>0</v>
      </c>
      <c r="H24" s="188">
        <v>0</v>
      </c>
      <c r="I24" s="188">
        <v>0</v>
      </c>
      <c r="J24" s="276">
        <v>0</v>
      </c>
      <c r="K24" s="279">
        <v>0</v>
      </c>
      <c r="L24" s="277">
        <v>0</v>
      </c>
      <c r="M24" s="188">
        <v>565421.27906299999</v>
      </c>
      <c r="N24" s="188" t="s">
        <v>425</v>
      </c>
      <c r="O24" s="188" t="s">
        <v>425</v>
      </c>
      <c r="P24" s="188" t="s">
        <v>425</v>
      </c>
      <c r="Q24" s="188">
        <v>115014.3798</v>
      </c>
      <c r="R24" s="268">
        <v>0.153082364</v>
      </c>
      <c r="S24" s="188">
        <v>114565.4526</v>
      </c>
      <c r="T24" s="268">
        <v>0.15248484900000001</v>
      </c>
      <c r="U24" s="188">
        <v>167729</v>
      </c>
      <c r="V24" s="188">
        <v>341709.32091900002</v>
      </c>
      <c r="W24" s="188">
        <v>452643.35410300002</v>
      </c>
      <c r="X24" s="189">
        <v>19.777527771444841</v>
      </c>
      <c r="Y24" s="189">
        <v>2.7875244617462198</v>
      </c>
      <c r="Z24" s="189">
        <v>42.316001892089801</v>
      </c>
      <c r="AA24" s="189" t="s">
        <v>425</v>
      </c>
      <c r="AB24" s="189">
        <v>0</v>
      </c>
      <c r="AC24" s="189">
        <v>79.807040000000001</v>
      </c>
      <c r="AD24" s="188">
        <v>827</v>
      </c>
      <c r="AE24" s="188">
        <v>60</v>
      </c>
      <c r="AF24" s="190" t="s">
        <v>425</v>
      </c>
      <c r="AG24" s="189">
        <v>8.2750000000000004</v>
      </c>
      <c r="AH24" s="189">
        <v>3.4622780000000001E-3</v>
      </c>
      <c r="AI24" s="189">
        <v>7.3156600000000001E-4</v>
      </c>
      <c r="AJ24" s="188">
        <v>0</v>
      </c>
      <c r="AK24" s="188">
        <v>0</v>
      </c>
      <c r="AL24" s="189">
        <v>0.653999984264374</v>
      </c>
      <c r="AM24" s="191">
        <v>0.17486399</v>
      </c>
      <c r="AN24" s="189">
        <v>7.8176639999999997</v>
      </c>
      <c r="AO24" s="189">
        <v>27.7</v>
      </c>
      <c r="AP24" s="189">
        <v>40.67</v>
      </c>
      <c r="AQ24" s="189">
        <v>7.8839659690856898</v>
      </c>
      <c r="AR24" s="189">
        <v>3.4630999565124498</v>
      </c>
      <c r="AS24" s="190">
        <v>28.5</v>
      </c>
      <c r="AT24" s="190">
        <v>12.699999809265099</v>
      </c>
      <c r="AU24" s="188">
        <v>165</v>
      </c>
      <c r="AV24" s="190" t="s">
        <v>425</v>
      </c>
      <c r="AW24" s="189" t="s">
        <v>425</v>
      </c>
      <c r="AX24" s="189">
        <v>1.07478154823184E-2</v>
      </c>
      <c r="AY24" s="188">
        <v>229846</v>
      </c>
      <c r="AZ24" s="189">
        <v>0.42100000381469699</v>
      </c>
      <c r="BA24" s="189">
        <v>37.400001525878899</v>
      </c>
      <c r="BB24" s="188">
        <v>0</v>
      </c>
      <c r="BC24" s="188">
        <v>0</v>
      </c>
      <c r="BD24" s="188">
        <v>502</v>
      </c>
      <c r="BE24" s="188">
        <v>0</v>
      </c>
      <c r="BF24" s="188">
        <v>0</v>
      </c>
      <c r="BG24" s="188">
        <v>0</v>
      </c>
      <c r="BH24" s="188">
        <v>113</v>
      </c>
      <c r="BI24" s="190">
        <v>14.1</v>
      </c>
      <c r="BJ24" s="189">
        <v>3.2166666666666672</v>
      </c>
      <c r="BK24" s="189">
        <v>0.313765197992325</v>
      </c>
      <c r="BL24" s="188">
        <v>68</v>
      </c>
      <c r="BM24" s="190">
        <v>100</v>
      </c>
      <c r="BN24" s="260">
        <v>66.561149597167997</v>
      </c>
      <c r="BO24" s="189">
        <v>41.7726440429688</v>
      </c>
      <c r="BP24" s="190">
        <v>95.563705444335895</v>
      </c>
      <c r="BQ24" s="188">
        <v>1600</v>
      </c>
      <c r="BR24" s="190">
        <v>69.25394</v>
      </c>
      <c r="BS24" s="190">
        <v>97.233380000000011</v>
      </c>
      <c r="BT24" s="189">
        <v>3.7149999999999999</v>
      </c>
      <c r="BU24" s="188">
        <v>97</v>
      </c>
      <c r="BV24" s="188">
        <v>92</v>
      </c>
      <c r="BW24" s="188">
        <v>26</v>
      </c>
      <c r="BX24" s="189">
        <v>322.09790040000001</v>
      </c>
      <c r="BY24" s="189">
        <v>183</v>
      </c>
      <c r="BZ24" s="188">
        <v>3122.3759765625</v>
      </c>
      <c r="CA24" s="188">
        <v>771612</v>
      </c>
      <c r="CB24" s="188">
        <v>809553</v>
      </c>
      <c r="CC24" s="188">
        <v>38394</v>
      </c>
      <c r="CD24" s="24"/>
    </row>
    <row r="25" spans="1:82">
      <c r="A25" s="192" t="s">
        <v>769</v>
      </c>
      <c r="B25" s="275" t="s">
        <v>38</v>
      </c>
      <c r="C25" s="188">
        <v>20062.589147263159</v>
      </c>
      <c r="D25" s="188">
        <v>2742.8548655368422</v>
      </c>
      <c r="E25" s="188">
        <v>59201.149999999994</v>
      </c>
      <c r="F25" s="188">
        <v>0</v>
      </c>
      <c r="G25" s="188">
        <v>0</v>
      </c>
      <c r="H25" s="188">
        <v>0</v>
      </c>
      <c r="I25" s="188">
        <v>0</v>
      </c>
      <c r="J25" s="276">
        <v>44419</v>
      </c>
      <c r="K25" s="279">
        <v>0.2857142857142857</v>
      </c>
      <c r="L25" s="277">
        <v>0.14285714299999999</v>
      </c>
      <c r="M25" s="188" t="s">
        <v>425</v>
      </c>
      <c r="N25" s="188" t="s">
        <v>425</v>
      </c>
      <c r="O25" s="188" t="s">
        <v>425</v>
      </c>
      <c r="P25" s="188" t="s">
        <v>425</v>
      </c>
      <c r="Q25" s="188">
        <v>7793146.4550000001</v>
      </c>
      <c r="R25" s="268">
        <v>0.63655831100000004</v>
      </c>
      <c r="S25" s="188">
        <v>0</v>
      </c>
      <c r="T25" s="268">
        <v>0</v>
      </c>
      <c r="U25" s="188">
        <v>3472489</v>
      </c>
      <c r="V25" s="188">
        <v>4423871.0147500001</v>
      </c>
      <c r="W25" s="188">
        <v>4057015.3359099999</v>
      </c>
      <c r="X25" s="189">
        <v>10.480145850641557</v>
      </c>
      <c r="Y25" s="189">
        <v>1.87989449501038</v>
      </c>
      <c r="Z25" s="189">
        <v>70.123001098632798</v>
      </c>
      <c r="AA25" s="189">
        <v>3.5304590604877002</v>
      </c>
      <c r="AB25" s="189">
        <v>13.29706</v>
      </c>
      <c r="AC25" s="189">
        <v>25.382899999999999</v>
      </c>
      <c r="AD25" s="188">
        <v>13491</v>
      </c>
      <c r="AE25" s="188">
        <v>20</v>
      </c>
      <c r="AF25" s="190">
        <v>48.5</v>
      </c>
      <c r="AG25" s="189">
        <v>10.156000000000001</v>
      </c>
      <c r="AH25" s="189">
        <v>0.36258183199999999</v>
      </c>
      <c r="AI25" s="189">
        <v>6.6565137999999996E-2</v>
      </c>
      <c r="AJ25" s="188">
        <v>0</v>
      </c>
      <c r="AK25" s="188">
        <v>0</v>
      </c>
      <c r="AL25" s="189">
        <v>0.71799999475479104</v>
      </c>
      <c r="AM25" s="191">
        <v>9.3749390000000002E-2</v>
      </c>
      <c r="AN25" s="189">
        <v>17.158584000000001</v>
      </c>
      <c r="AO25" s="189">
        <v>261.73</v>
      </c>
      <c r="AP25" s="189">
        <v>342.69</v>
      </c>
      <c r="AQ25" s="189">
        <v>1.7878046035766599</v>
      </c>
      <c r="AR25" s="189">
        <v>3.0583913326263401</v>
      </c>
      <c r="AS25" s="190">
        <v>26</v>
      </c>
      <c r="AT25" s="190">
        <v>3.4000000953674299</v>
      </c>
      <c r="AU25" s="188">
        <v>106</v>
      </c>
      <c r="AV25" s="190">
        <v>0.20000000298023199</v>
      </c>
      <c r="AW25" s="189">
        <v>0.140000000596046</v>
      </c>
      <c r="AX25" s="189">
        <v>1.40547311306</v>
      </c>
      <c r="AY25" s="188">
        <v>190910</v>
      </c>
      <c r="AZ25" s="189">
        <v>0.41699999570846602</v>
      </c>
      <c r="BA25" s="189">
        <v>41.599998474121101</v>
      </c>
      <c r="BB25" s="188">
        <v>352540</v>
      </c>
      <c r="BC25" s="188">
        <v>7511</v>
      </c>
      <c r="BD25" s="188">
        <v>243472</v>
      </c>
      <c r="BE25" s="188">
        <v>0</v>
      </c>
      <c r="BF25" s="188">
        <v>10870</v>
      </c>
      <c r="BG25" s="188">
        <v>5</v>
      </c>
      <c r="BH25" s="188">
        <v>109</v>
      </c>
      <c r="BI25" s="190">
        <v>12.6</v>
      </c>
      <c r="BJ25" s="189">
        <v>2.7666666666666666</v>
      </c>
      <c r="BK25" s="189">
        <v>-0.69921797513961803</v>
      </c>
      <c r="BL25" s="188">
        <v>31</v>
      </c>
      <c r="BM25" s="190">
        <v>96.3031005859375</v>
      </c>
      <c r="BN25" s="260">
        <v>92.455078125</v>
      </c>
      <c r="BO25" s="189">
        <v>44.286140441894503</v>
      </c>
      <c r="BP25" s="190">
        <v>101.52635192871099</v>
      </c>
      <c r="BQ25" s="188">
        <v>95000</v>
      </c>
      <c r="BR25" s="190">
        <v>60.716939999999994</v>
      </c>
      <c r="BS25" s="190">
        <v>92.848740000000006</v>
      </c>
      <c r="BT25" s="189">
        <v>16.111000000000001</v>
      </c>
      <c r="BU25" s="188">
        <v>75</v>
      </c>
      <c r="BV25" s="188">
        <v>44</v>
      </c>
      <c r="BW25" s="188">
        <v>75</v>
      </c>
      <c r="BX25" s="189">
        <v>496.09091189999998</v>
      </c>
      <c r="BY25" s="189">
        <v>155</v>
      </c>
      <c r="BZ25" s="188">
        <v>3143.04541015625</v>
      </c>
      <c r="CA25" s="188">
        <v>11673029</v>
      </c>
      <c r="CB25" s="188">
        <v>10729682</v>
      </c>
      <c r="CC25" s="188">
        <v>1083300</v>
      </c>
      <c r="CD25" s="24"/>
    </row>
    <row r="26" spans="1:82">
      <c r="A26" s="192" t="s">
        <v>40</v>
      </c>
      <c r="B26" s="275" t="s">
        <v>39</v>
      </c>
      <c r="C26" s="188">
        <v>8006.315091157895</v>
      </c>
      <c r="D26" s="188">
        <v>0</v>
      </c>
      <c r="E26" s="188">
        <v>42730.434500000003</v>
      </c>
      <c r="F26" s="188">
        <v>0.442</v>
      </c>
      <c r="G26" s="188">
        <v>0</v>
      </c>
      <c r="H26" s="188">
        <v>0</v>
      </c>
      <c r="I26" s="188">
        <v>0</v>
      </c>
      <c r="J26" s="276">
        <v>1787</v>
      </c>
      <c r="K26" s="279">
        <v>5.7142857142857141E-2</v>
      </c>
      <c r="L26" s="277">
        <v>8.5714286000000001E-2</v>
      </c>
      <c r="M26" s="188">
        <v>1418.47250581</v>
      </c>
      <c r="N26" s="188" t="s">
        <v>425</v>
      </c>
      <c r="O26" s="188" t="s">
        <v>425</v>
      </c>
      <c r="P26" s="188" t="s">
        <v>425</v>
      </c>
      <c r="Q26" s="188">
        <v>0</v>
      </c>
      <c r="R26" s="268">
        <v>0</v>
      </c>
      <c r="S26" s="188">
        <v>0</v>
      </c>
      <c r="T26" s="268">
        <v>0</v>
      </c>
      <c r="U26" s="188">
        <v>0</v>
      </c>
      <c r="V26" s="188">
        <v>0</v>
      </c>
      <c r="W26" s="188">
        <v>79698.485165599996</v>
      </c>
      <c r="X26" s="189">
        <v>64.920488281250002</v>
      </c>
      <c r="Y26" s="189">
        <v>0.193751290440559</v>
      </c>
      <c r="Z26" s="189">
        <v>49.0200004577637</v>
      </c>
      <c r="AA26" s="189" t="s">
        <v>425</v>
      </c>
      <c r="AB26" s="189">
        <v>0</v>
      </c>
      <c r="AC26" s="189">
        <v>97.163799999999995</v>
      </c>
      <c r="AD26" s="188">
        <v>719</v>
      </c>
      <c r="AE26" s="190" t="s">
        <v>425</v>
      </c>
      <c r="AF26" s="190">
        <v>7.6</v>
      </c>
      <c r="AG26" s="189">
        <v>4.0620000000000003</v>
      </c>
      <c r="AH26" s="189">
        <v>2.3930897999999999E-2</v>
      </c>
      <c r="AI26" s="189">
        <v>2.3930897999999999E-2</v>
      </c>
      <c r="AJ26" s="188">
        <v>0</v>
      </c>
      <c r="AK26" s="188">
        <v>0</v>
      </c>
      <c r="AL26" s="189">
        <v>0.77999997138977095</v>
      </c>
      <c r="AM26" s="191">
        <v>8.3075000000000006E-3</v>
      </c>
      <c r="AN26" s="189">
        <v>41.962578000000001</v>
      </c>
      <c r="AO26" s="189">
        <v>182.84</v>
      </c>
      <c r="AP26" s="189">
        <v>178.83</v>
      </c>
      <c r="AQ26" s="189">
        <v>2.3006672859191899</v>
      </c>
      <c r="AR26" s="189">
        <v>9.1538219451904297</v>
      </c>
      <c r="AS26" s="190">
        <v>5.9000000953674299</v>
      </c>
      <c r="AT26" s="190">
        <v>1.6000000238418599</v>
      </c>
      <c r="AU26" s="188">
        <v>27</v>
      </c>
      <c r="AV26" s="190" t="s">
        <v>425</v>
      </c>
      <c r="AW26" s="189" t="s">
        <v>425</v>
      </c>
      <c r="AX26" s="189" t="s">
        <v>425</v>
      </c>
      <c r="AY26" s="188">
        <v>0</v>
      </c>
      <c r="AZ26" s="189">
        <v>0.149000003933907</v>
      </c>
      <c r="BA26" s="189">
        <v>33</v>
      </c>
      <c r="BB26" s="188">
        <v>759</v>
      </c>
      <c r="BC26" s="188">
        <v>15000</v>
      </c>
      <c r="BD26" s="188">
        <v>0</v>
      </c>
      <c r="BE26" s="188">
        <v>99000</v>
      </c>
      <c r="BF26" s="188">
        <v>5513</v>
      </c>
      <c r="BG26" s="188">
        <v>5</v>
      </c>
      <c r="BH26" s="188">
        <v>133</v>
      </c>
      <c r="BI26" s="190">
        <v>2.4</v>
      </c>
      <c r="BJ26" s="189" t="s">
        <v>425</v>
      </c>
      <c r="BK26" s="189">
        <v>-0.63427704572677601</v>
      </c>
      <c r="BL26" s="188">
        <v>35</v>
      </c>
      <c r="BM26" s="190">
        <v>100</v>
      </c>
      <c r="BN26" s="260">
        <v>96.991767883300795</v>
      </c>
      <c r="BO26" s="189">
        <v>69.946350097656307</v>
      </c>
      <c r="BP26" s="190">
        <v>113.76918792724599</v>
      </c>
      <c r="BQ26" s="188">
        <v>38000</v>
      </c>
      <c r="BR26" s="190">
        <v>95.36023999999999</v>
      </c>
      <c r="BS26" s="190">
        <v>96.142350000000008</v>
      </c>
      <c r="BT26" s="189">
        <v>20.003</v>
      </c>
      <c r="BU26" s="188">
        <v>73</v>
      </c>
      <c r="BV26" s="188">
        <v>76</v>
      </c>
      <c r="BW26" s="188" t="s">
        <v>1399</v>
      </c>
      <c r="BX26" s="189">
        <v>1300.7764890000001</v>
      </c>
      <c r="BY26" s="189">
        <v>10</v>
      </c>
      <c r="BZ26" s="188">
        <v>6031.556640625</v>
      </c>
      <c r="CA26" s="188">
        <v>3280815</v>
      </c>
      <c r="CB26" s="188">
        <v>3803000</v>
      </c>
      <c r="CC26" s="188">
        <v>51000</v>
      </c>
      <c r="CD26" s="24"/>
    </row>
    <row r="27" spans="1:82">
      <c r="A27" s="192" t="s">
        <v>42</v>
      </c>
      <c r="B27" s="275" t="s">
        <v>41</v>
      </c>
      <c r="C27" s="188">
        <v>0</v>
      </c>
      <c r="D27" s="188">
        <v>0</v>
      </c>
      <c r="E27" s="188">
        <v>13832.653499999999</v>
      </c>
      <c r="F27" s="188">
        <v>0</v>
      </c>
      <c r="G27" s="188">
        <v>0</v>
      </c>
      <c r="H27" s="188">
        <v>0</v>
      </c>
      <c r="I27" s="188">
        <v>0</v>
      </c>
      <c r="J27" s="276">
        <v>2857</v>
      </c>
      <c r="K27" s="279">
        <v>8.5714285714285715E-2</v>
      </c>
      <c r="L27" s="277">
        <v>0.22857142899999999</v>
      </c>
      <c r="M27" s="188">
        <v>5305.5850937300002</v>
      </c>
      <c r="N27" s="188">
        <v>0</v>
      </c>
      <c r="O27" s="188">
        <v>0</v>
      </c>
      <c r="P27" s="188">
        <v>0</v>
      </c>
      <c r="Q27" s="188">
        <v>2303822.4109999998</v>
      </c>
      <c r="R27" s="268">
        <v>0.97048614200000005</v>
      </c>
      <c r="S27" s="188">
        <v>1196470.466</v>
      </c>
      <c r="T27" s="268">
        <v>0.50401367799999996</v>
      </c>
      <c r="U27" s="188">
        <v>258394</v>
      </c>
      <c r="V27" s="188">
        <v>2016788.62308</v>
      </c>
      <c r="W27" s="188">
        <v>39601.5545471</v>
      </c>
      <c r="X27" s="189">
        <v>3.9774248760432656</v>
      </c>
      <c r="Y27" s="189">
        <v>3.0585498809814502</v>
      </c>
      <c r="Z27" s="189">
        <v>70.876998901367202</v>
      </c>
      <c r="AA27" s="189">
        <v>3.5240230156281198</v>
      </c>
      <c r="AB27" s="189">
        <v>11.03354</v>
      </c>
      <c r="AC27" s="189" t="s">
        <v>425</v>
      </c>
      <c r="AD27" s="188">
        <v>701</v>
      </c>
      <c r="AE27" s="188">
        <v>40</v>
      </c>
      <c r="AF27" s="190" t="s">
        <v>425</v>
      </c>
      <c r="AG27" s="189">
        <v>11.557</v>
      </c>
      <c r="AH27" s="189">
        <v>1.4122908999999999E-2</v>
      </c>
      <c r="AI27" s="189">
        <v>1.4122908999999999E-2</v>
      </c>
      <c r="AJ27" s="188">
        <v>0</v>
      </c>
      <c r="AK27" s="188">
        <v>0</v>
      </c>
      <c r="AL27" s="189">
        <v>0.73500001430511497</v>
      </c>
      <c r="AM27" s="191">
        <v>7.26387E-2</v>
      </c>
      <c r="AN27" s="189">
        <v>6.7962740000000004</v>
      </c>
      <c r="AO27" s="189">
        <v>68.290000000000006</v>
      </c>
      <c r="AP27" s="189">
        <v>54.4</v>
      </c>
      <c r="AQ27" s="189">
        <v>0.40580210089683499</v>
      </c>
      <c r="AR27" s="189">
        <v>0.29218930006027199</v>
      </c>
      <c r="AS27" s="190">
        <v>41.599998474121101</v>
      </c>
      <c r="AT27" s="190" t="s">
        <v>425</v>
      </c>
      <c r="AU27" s="188">
        <v>253</v>
      </c>
      <c r="AV27" s="190">
        <v>20.700000762939499</v>
      </c>
      <c r="AW27" s="189">
        <v>8.2299995422363299</v>
      </c>
      <c r="AX27" s="189">
        <v>0.58819556236267101</v>
      </c>
      <c r="AY27" s="188">
        <v>238203</v>
      </c>
      <c r="AZ27" s="189">
        <v>0.46500000357627902</v>
      </c>
      <c r="BA27" s="189">
        <v>53.299999237060497</v>
      </c>
      <c r="BB27" s="188">
        <v>38000</v>
      </c>
      <c r="BC27" s="188">
        <v>0</v>
      </c>
      <c r="BD27" s="188">
        <v>0</v>
      </c>
      <c r="BE27" s="188">
        <v>0</v>
      </c>
      <c r="BF27" s="188">
        <v>1059</v>
      </c>
      <c r="BG27" s="188">
        <v>0</v>
      </c>
      <c r="BH27" s="188">
        <v>102</v>
      </c>
      <c r="BI27" s="190">
        <v>29.3</v>
      </c>
      <c r="BJ27" s="189">
        <v>2.75</v>
      </c>
      <c r="BK27" s="189">
        <v>0.429047971963882</v>
      </c>
      <c r="BL27" s="188">
        <v>60</v>
      </c>
      <c r="BM27" s="190">
        <v>70.183181762695298</v>
      </c>
      <c r="BN27" s="260">
        <v>86.823181152343807</v>
      </c>
      <c r="BO27" s="189">
        <v>41.413795471191399</v>
      </c>
      <c r="BP27" s="190">
        <v>162.64117431640599</v>
      </c>
      <c r="BQ27" s="188">
        <v>40000</v>
      </c>
      <c r="BR27" s="190">
        <v>77.269220000000004</v>
      </c>
      <c r="BS27" s="190">
        <v>90.337710000000001</v>
      </c>
      <c r="BT27" s="189">
        <v>3.6880000000000002</v>
      </c>
      <c r="BU27" s="188">
        <v>95</v>
      </c>
      <c r="BV27" s="188">
        <v>76</v>
      </c>
      <c r="BW27" s="188">
        <v>92</v>
      </c>
      <c r="BX27" s="189">
        <v>1088.729004</v>
      </c>
      <c r="BY27" s="189">
        <v>144</v>
      </c>
      <c r="BZ27" s="188">
        <v>6710.990234375</v>
      </c>
      <c r="CA27" s="188">
        <v>2351625</v>
      </c>
      <c r="CB27" s="188">
        <v>2259550</v>
      </c>
      <c r="CC27" s="188">
        <v>566730</v>
      </c>
      <c r="CD27" s="24"/>
    </row>
    <row r="28" spans="1:82">
      <c r="A28" s="192" t="s">
        <v>44</v>
      </c>
      <c r="B28" s="275" t="s">
        <v>43</v>
      </c>
      <c r="C28" s="188">
        <v>262.17624708210525</v>
      </c>
      <c r="D28" s="188">
        <v>0.62023784492421052</v>
      </c>
      <c r="E28" s="188">
        <v>977995.05449999985</v>
      </c>
      <c r="F28" s="188">
        <v>0</v>
      </c>
      <c r="G28" s="188">
        <v>0</v>
      </c>
      <c r="H28" s="188">
        <v>0</v>
      </c>
      <c r="I28" s="188">
        <v>0</v>
      </c>
      <c r="J28" s="276">
        <v>1251771</v>
      </c>
      <c r="K28" s="279">
        <v>0.4</v>
      </c>
      <c r="L28" s="277">
        <v>0</v>
      </c>
      <c r="M28" s="188" t="s">
        <v>425</v>
      </c>
      <c r="N28" s="188" t="s">
        <v>425</v>
      </c>
      <c r="O28" s="188" t="s">
        <v>425</v>
      </c>
      <c r="P28" s="188" t="s">
        <v>425</v>
      </c>
      <c r="Q28" s="188">
        <v>80764093.909999996</v>
      </c>
      <c r="R28" s="268">
        <v>0.38037970799999998</v>
      </c>
      <c r="S28" s="188">
        <v>65710482.119999997</v>
      </c>
      <c r="T28" s="268">
        <v>0.30948077000000002</v>
      </c>
      <c r="U28" s="188">
        <v>118610503</v>
      </c>
      <c r="V28" s="188">
        <v>170530993.09099999</v>
      </c>
      <c r="W28" s="188">
        <v>175253806.60499999</v>
      </c>
      <c r="X28" s="189">
        <v>25.061716243087577</v>
      </c>
      <c r="Y28" s="189">
        <v>0.99924951791763295</v>
      </c>
      <c r="Z28" s="189">
        <v>87.072998046875</v>
      </c>
      <c r="AA28" s="189">
        <v>3.31148982178934</v>
      </c>
      <c r="AB28" s="189">
        <v>1.1259699999999999</v>
      </c>
      <c r="AC28" s="189" t="s">
        <v>425</v>
      </c>
      <c r="AD28" s="188">
        <v>154568</v>
      </c>
      <c r="AE28" s="188">
        <v>100</v>
      </c>
      <c r="AF28" s="190">
        <v>16.3</v>
      </c>
      <c r="AG28" s="189">
        <v>6.81</v>
      </c>
      <c r="AH28" s="189">
        <v>0.86239997899999998</v>
      </c>
      <c r="AI28" s="189">
        <v>0.86239997899999998</v>
      </c>
      <c r="AJ28" s="188">
        <v>0</v>
      </c>
      <c r="AK28" s="188">
        <v>5</v>
      </c>
      <c r="AL28" s="189">
        <v>0.76499998569488503</v>
      </c>
      <c r="AM28" s="191">
        <v>1.6346039999999999E-2</v>
      </c>
      <c r="AN28" s="189">
        <v>146.08760799999999</v>
      </c>
      <c r="AO28" s="189">
        <v>339.59</v>
      </c>
      <c r="AP28" s="189">
        <v>270.76</v>
      </c>
      <c r="AQ28" s="189">
        <v>1.5881147235631901E-2</v>
      </c>
      <c r="AR28" s="189">
        <v>0.246842756867409</v>
      </c>
      <c r="AS28" s="190">
        <v>13.8999996185303</v>
      </c>
      <c r="AT28" s="190" t="s">
        <v>425</v>
      </c>
      <c r="AU28" s="188">
        <v>46</v>
      </c>
      <c r="AV28" s="190">
        <v>0.5</v>
      </c>
      <c r="AW28" s="189" t="s">
        <v>425</v>
      </c>
      <c r="AX28" s="189">
        <v>5.1243734359741202</v>
      </c>
      <c r="AY28" s="188">
        <v>9560959</v>
      </c>
      <c r="AZ28" s="189">
        <v>0.40799999237060502</v>
      </c>
      <c r="BA28" s="189">
        <v>53.400001525878899</v>
      </c>
      <c r="BB28" s="188">
        <v>46778</v>
      </c>
      <c r="BC28" s="188">
        <v>18280</v>
      </c>
      <c r="BD28" s="188">
        <v>571884</v>
      </c>
      <c r="BE28" s="188">
        <v>0</v>
      </c>
      <c r="BF28" s="188">
        <v>420191</v>
      </c>
      <c r="BG28" s="188">
        <v>0</v>
      </c>
      <c r="BH28" s="188">
        <v>134</v>
      </c>
      <c r="BI28" s="190">
        <v>2.4</v>
      </c>
      <c r="BJ28" s="189">
        <v>3.2833333333333328</v>
      </c>
      <c r="BK28" s="189">
        <v>-0.18673795461654699</v>
      </c>
      <c r="BL28" s="188">
        <v>38</v>
      </c>
      <c r="BM28" s="190">
        <v>99.800003051757798</v>
      </c>
      <c r="BN28" s="260">
        <v>93.227500915527301</v>
      </c>
      <c r="BO28" s="189">
        <v>70.434280395507798</v>
      </c>
      <c r="BP28" s="190">
        <v>95.716529846191406</v>
      </c>
      <c r="BQ28" s="188">
        <v>900000</v>
      </c>
      <c r="BR28" s="190">
        <v>88.293849999999992</v>
      </c>
      <c r="BS28" s="190">
        <v>98.193389999999994</v>
      </c>
      <c r="BT28" s="189">
        <v>21.499000000000002</v>
      </c>
      <c r="BU28" s="188">
        <v>73</v>
      </c>
      <c r="BV28" s="188">
        <v>54</v>
      </c>
      <c r="BW28" s="188">
        <v>84</v>
      </c>
      <c r="BX28" s="189">
        <v>1530.8222659999999</v>
      </c>
      <c r="BY28" s="189">
        <v>60</v>
      </c>
      <c r="BZ28" s="188">
        <v>6796.8447265625</v>
      </c>
      <c r="CA28" s="188">
        <v>212559409</v>
      </c>
      <c r="CB28" s="188">
        <v>207841876</v>
      </c>
      <c r="CC28" s="188">
        <v>8459420</v>
      </c>
      <c r="CD28" s="24"/>
    </row>
    <row r="29" spans="1:82">
      <c r="A29" s="192" t="s">
        <v>378</v>
      </c>
      <c r="B29" s="275" t="s">
        <v>45</v>
      </c>
      <c r="C29" s="188">
        <v>0</v>
      </c>
      <c r="D29" s="188">
        <v>0</v>
      </c>
      <c r="E29" s="188">
        <v>583.51499999999999</v>
      </c>
      <c r="F29" s="188">
        <v>0.98399999999999999</v>
      </c>
      <c r="G29" s="188">
        <v>194.03100000000001</v>
      </c>
      <c r="H29" s="188">
        <v>0</v>
      </c>
      <c r="I29" s="188">
        <v>1061.7850000000001</v>
      </c>
      <c r="J29" s="276">
        <v>0</v>
      </c>
      <c r="K29" s="279">
        <v>0</v>
      </c>
      <c r="L29" s="277">
        <v>0.14285714299999999</v>
      </c>
      <c r="M29" s="188">
        <v>0</v>
      </c>
      <c r="N29" s="188" t="s">
        <v>425</v>
      </c>
      <c r="O29" s="188" t="s">
        <v>425</v>
      </c>
      <c r="P29" s="188" t="s">
        <v>425</v>
      </c>
      <c r="Q29" s="188">
        <v>0</v>
      </c>
      <c r="R29" s="268">
        <v>0</v>
      </c>
      <c r="S29" s="188">
        <v>0</v>
      </c>
      <c r="T29" s="268">
        <v>0</v>
      </c>
      <c r="U29" s="188">
        <v>347143</v>
      </c>
      <c r="V29" s="188">
        <v>409779.98460700002</v>
      </c>
      <c r="W29" s="188">
        <v>388841.47207600001</v>
      </c>
      <c r="X29" s="189">
        <v>81.396963946869064</v>
      </c>
      <c r="Y29" s="189">
        <v>1.3558034896850599</v>
      </c>
      <c r="Z29" s="189">
        <v>78.25</v>
      </c>
      <c r="AA29" s="189" t="s">
        <v>425</v>
      </c>
      <c r="AB29" s="189">
        <v>2.6</v>
      </c>
      <c r="AC29" s="189" t="s">
        <v>425</v>
      </c>
      <c r="AD29" s="188">
        <v>97</v>
      </c>
      <c r="AE29" s="190" t="s">
        <v>425</v>
      </c>
      <c r="AF29" s="190" t="s">
        <v>425</v>
      </c>
      <c r="AG29" s="189">
        <v>7.24</v>
      </c>
      <c r="AH29" s="189">
        <v>6.1104499999999995E-4</v>
      </c>
      <c r="AI29" s="189">
        <v>6.1104499999999995E-4</v>
      </c>
      <c r="AJ29" s="188">
        <v>0</v>
      </c>
      <c r="AK29" s="188">
        <v>0</v>
      </c>
      <c r="AL29" s="189">
        <v>0.83799999952316295</v>
      </c>
      <c r="AM29" s="191" t="s">
        <v>425</v>
      </c>
      <c r="AN29" s="189">
        <v>0</v>
      </c>
      <c r="AO29" s="189">
        <v>0</v>
      </c>
      <c r="AP29" s="189">
        <v>0</v>
      </c>
      <c r="AQ29" s="189" t="s">
        <v>425</v>
      </c>
      <c r="AR29" s="190" t="s">
        <v>425</v>
      </c>
      <c r="AS29" s="190">
        <v>11.3999996185303</v>
      </c>
      <c r="AT29" s="190" t="s">
        <v>425</v>
      </c>
      <c r="AU29" s="188">
        <v>64</v>
      </c>
      <c r="AV29" s="190" t="s">
        <v>425</v>
      </c>
      <c r="AW29" s="189" t="s">
        <v>425</v>
      </c>
      <c r="AX29" s="189" t="s">
        <v>425</v>
      </c>
      <c r="AY29" s="188">
        <v>0</v>
      </c>
      <c r="AZ29" s="189">
        <v>0.25499999523162797</v>
      </c>
      <c r="BA29" s="189" t="s">
        <v>425</v>
      </c>
      <c r="BB29" s="188">
        <v>0</v>
      </c>
      <c r="BC29" s="188">
        <v>0</v>
      </c>
      <c r="BD29" s="188">
        <v>0</v>
      </c>
      <c r="BE29" s="188">
        <v>0</v>
      </c>
      <c r="BF29" s="188">
        <v>0</v>
      </c>
      <c r="BG29" s="188">
        <v>0</v>
      </c>
      <c r="BH29" s="188">
        <v>129</v>
      </c>
      <c r="BI29" s="190">
        <v>2.4</v>
      </c>
      <c r="BJ29" s="189">
        <v>2.6166666666666667</v>
      </c>
      <c r="BK29" s="189">
        <v>1.31830883026123</v>
      </c>
      <c r="BL29" s="188">
        <v>60</v>
      </c>
      <c r="BM29" s="190">
        <v>100</v>
      </c>
      <c r="BN29" s="260">
        <v>97.214111328125</v>
      </c>
      <c r="BO29" s="189">
        <v>95</v>
      </c>
      <c r="BP29" s="190">
        <v>132.660720825195</v>
      </c>
      <c r="BQ29" s="188">
        <v>1500</v>
      </c>
      <c r="BR29" s="190">
        <v>96.349000000000004</v>
      </c>
      <c r="BS29" s="190">
        <v>99.900009999999995</v>
      </c>
      <c r="BT29" s="189">
        <v>17.701000000000001</v>
      </c>
      <c r="BU29" s="188">
        <v>99</v>
      </c>
      <c r="BV29" s="188">
        <v>98</v>
      </c>
      <c r="BW29" s="188" t="s">
        <v>1399</v>
      </c>
      <c r="BX29" s="189">
        <v>1952.5288089999999</v>
      </c>
      <c r="BY29" s="189">
        <v>31</v>
      </c>
      <c r="BZ29" s="188">
        <v>27466.33984375</v>
      </c>
      <c r="CA29" s="188">
        <v>437483</v>
      </c>
      <c r="CB29" s="188">
        <v>423139</v>
      </c>
      <c r="CC29" s="188">
        <v>5270</v>
      </c>
      <c r="CD29" s="24"/>
    </row>
    <row r="30" spans="1:82">
      <c r="A30" s="192" t="s">
        <v>47</v>
      </c>
      <c r="B30" s="275" t="s">
        <v>46</v>
      </c>
      <c r="C30" s="188">
        <v>14413.53177231579</v>
      </c>
      <c r="D30" s="188">
        <v>0</v>
      </c>
      <c r="E30" s="188">
        <v>33439.556000000004</v>
      </c>
      <c r="F30" s="188">
        <v>0</v>
      </c>
      <c r="G30" s="188">
        <v>0</v>
      </c>
      <c r="H30" s="188">
        <v>0</v>
      </c>
      <c r="I30" s="188">
        <v>0</v>
      </c>
      <c r="J30" s="276">
        <v>0</v>
      </c>
      <c r="K30" s="279">
        <v>2.8571428571428571E-2</v>
      </c>
      <c r="L30" s="277">
        <v>0.14285714299999999</v>
      </c>
      <c r="M30" s="188">
        <v>6167458.2594299996</v>
      </c>
      <c r="N30" s="188" t="s">
        <v>425</v>
      </c>
      <c r="O30" s="188" t="s">
        <v>425</v>
      </c>
      <c r="P30" s="188" t="s">
        <v>425</v>
      </c>
      <c r="Q30" s="188">
        <v>0</v>
      </c>
      <c r="R30" s="268">
        <v>0</v>
      </c>
      <c r="S30" s="188">
        <v>0</v>
      </c>
      <c r="T30" s="268">
        <v>0</v>
      </c>
      <c r="U30" s="188">
        <v>0</v>
      </c>
      <c r="V30" s="188">
        <v>0</v>
      </c>
      <c r="W30" s="188">
        <v>0</v>
      </c>
      <c r="X30" s="189">
        <v>64.703537214443628</v>
      </c>
      <c r="Y30" s="189">
        <v>-0.24840441346168499</v>
      </c>
      <c r="Z30" s="189">
        <v>75.685997009277301</v>
      </c>
      <c r="AA30" s="189">
        <v>2.3376248794905599</v>
      </c>
      <c r="AB30" s="189">
        <v>0</v>
      </c>
      <c r="AC30" s="189" t="s">
        <v>425</v>
      </c>
      <c r="AD30" s="188">
        <v>6584</v>
      </c>
      <c r="AE30" s="188">
        <v>80</v>
      </c>
      <c r="AF30" s="190" t="s">
        <v>425</v>
      </c>
      <c r="AG30" s="189">
        <v>4.5010000000000003</v>
      </c>
      <c r="AH30" s="189">
        <v>2.1065005000000001E-2</v>
      </c>
      <c r="AI30" s="189">
        <v>2.1065005000000001E-2</v>
      </c>
      <c r="AJ30" s="188">
        <v>0</v>
      </c>
      <c r="AK30" s="188">
        <v>0</v>
      </c>
      <c r="AL30" s="189">
        <v>0.81599998474121105</v>
      </c>
      <c r="AM30" s="191" t="s">
        <v>425</v>
      </c>
      <c r="AN30" s="189">
        <v>1.469892</v>
      </c>
      <c r="AO30" s="189">
        <v>0</v>
      </c>
      <c r="AP30" s="189">
        <v>0</v>
      </c>
      <c r="AQ30" s="189" t="s">
        <v>425</v>
      </c>
      <c r="AR30" s="189">
        <v>1.3818372488021899</v>
      </c>
      <c r="AS30" s="190">
        <v>6.6999998092651403</v>
      </c>
      <c r="AT30" s="190">
        <v>1.8999999761581401</v>
      </c>
      <c r="AU30" s="188">
        <v>21</v>
      </c>
      <c r="AV30" s="190">
        <v>0.10000000149011599</v>
      </c>
      <c r="AW30" s="189">
        <v>7.9999998211860698E-2</v>
      </c>
      <c r="AX30" s="189" t="s">
        <v>425</v>
      </c>
      <c r="AY30" s="188">
        <v>193</v>
      </c>
      <c r="AZ30" s="189">
        <v>0.206000000238419</v>
      </c>
      <c r="BA30" s="189">
        <v>41.299999237060497</v>
      </c>
      <c r="BB30" s="188">
        <v>0</v>
      </c>
      <c r="BC30" s="188">
        <v>0</v>
      </c>
      <c r="BD30" s="188">
        <v>525</v>
      </c>
      <c r="BE30" s="188">
        <v>0</v>
      </c>
      <c r="BF30" s="188">
        <v>23106</v>
      </c>
      <c r="BG30" s="188">
        <v>0</v>
      </c>
      <c r="BH30" s="188">
        <v>115</v>
      </c>
      <c r="BI30" s="190">
        <v>3</v>
      </c>
      <c r="BJ30" s="189">
        <v>3.7166666666666672</v>
      </c>
      <c r="BK30" s="189">
        <v>0.339000254869461</v>
      </c>
      <c r="BL30" s="188">
        <v>44</v>
      </c>
      <c r="BM30" s="190">
        <v>100</v>
      </c>
      <c r="BN30" s="260">
        <v>98.352447509765597</v>
      </c>
      <c r="BO30" s="189">
        <v>67.946983337402301</v>
      </c>
      <c r="BP30" s="190">
        <v>116.20632171630901</v>
      </c>
      <c r="BQ30" s="188">
        <v>84000</v>
      </c>
      <c r="BR30" s="190">
        <v>86.003699999999995</v>
      </c>
      <c r="BS30" s="190">
        <v>99.108349999999987</v>
      </c>
      <c r="BT30" s="189">
        <v>39.878999999999998</v>
      </c>
      <c r="BU30" s="188">
        <v>92</v>
      </c>
      <c r="BV30" s="188">
        <v>87</v>
      </c>
      <c r="BW30" s="188">
        <v>88</v>
      </c>
      <c r="BX30" s="189">
        <v>1633.804443</v>
      </c>
      <c r="BY30" s="189">
        <v>10</v>
      </c>
      <c r="BZ30" s="188">
        <v>9975.7802734375</v>
      </c>
      <c r="CA30" s="188">
        <v>6948445</v>
      </c>
      <c r="CB30" s="188">
        <v>7126072</v>
      </c>
      <c r="CC30" s="188">
        <v>108560</v>
      </c>
      <c r="CD30" s="24"/>
    </row>
    <row r="31" spans="1:82">
      <c r="A31" s="192" t="s">
        <v>49</v>
      </c>
      <c r="B31" s="275" t="s">
        <v>48</v>
      </c>
      <c r="C31" s="188">
        <v>0</v>
      </c>
      <c r="D31" s="188">
        <v>0</v>
      </c>
      <c r="E31" s="188">
        <v>45374.432499999995</v>
      </c>
      <c r="F31" s="188">
        <v>0</v>
      </c>
      <c r="G31" s="188">
        <v>0</v>
      </c>
      <c r="H31" s="188">
        <v>0</v>
      </c>
      <c r="I31" s="188">
        <v>0</v>
      </c>
      <c r="J31" s="276">
        <v>278465</v>
      </c>
      <c r="K31" s="279">
        <v>0.22857142857142856</v>
      </c>
      <c r="L31" s="277">
        <v>8.5714286000000001E-2</v>
      </c>
      <c r="M31" s="188">
        <v>8720777.3239500001</v>
      </c>
      <c r="N31" s="188">
        <v>0</v>
      </c>
      <c r="O31" s="188">
        <v>681937.35800899996</v>
      </c>
      <c r="P31" s="188">
        <v>0</v>
      </c>
      <c r="Q31" s="188">
        <v>862667.92949999997</v>
      </c>
      <c r="R31" s="268">
        <v>3.8651942000000002E-2</v>
      </c>
      <c r="S31" s="188">
        <v>22318876.850000001</v>
      </c>
      <c r="T31" s="268">
        <v>1</v>
      </c>
      <c r="U31" s="188">
        <v>3591835</v>
      </c>
      <c r="V31" s="188">
        <v>18014016.5266</v>
      </c>
      <c r="W31" s="188">
        <v>17406406.270599999</v>
      </c>
      <c r="X31" s="189">
        <v>72.191282894736844</v>
      </c>
      <c r="Y31" s="189">
        <v>4.89304494857788</v>
      </c>
      <c r="Z31" s="189">
        <v>30.607000350952099</v>
      </c>
      <c r="AA31" s="189">
        <v>5.9244534660988002</v>
      </c>
      <c r="AB31" s="189">
        <v>46.66536</v>
      </c>
      <c r="AC31" s="189">
        <v>11.87739</v>
      </c>
      <c r="AD31" s="188">
        <v>3308</v>
      </c>
      <c r="AE31" s="188">
        <v>60</v>
      </c>
      <c r="AF31" s="190">
        <v>57.1</v>
      </c>
      <c r="AG31" s="189">
        <v>16.611999999999998</v>
      </c>
      <c r="AH31" s="189">
        <v>0.98645702999999996</v>
      </c>
      <c r="AI31" s="189">
        <v>0.88407158399999997</v>
      </c>
      <c r="AJ31" s="188">
        <v>0</v>
      </c>
      <c r="AK31" s="188">
        <v>4</v>
      </c>
      <c r="AL31" s="189">
        <v>0.451999992132187</v>
      </c>
      <c r="AM31" s="191">
        <v>0.51905924000000003</v>
      </c>
      <c r="AN31" s="189">
        <v>631.73056299999996</v>
      </c>
      <c r="AO31" s="189">
        <v>437.65</v>
      </c>
      <c r="AP31" s="189">
        <v>543.1</v>
      </c>
      <c r="AQ31" s="189">
        <v>7.4955935478210396</v>
      </c>
      <c r="AR31" s="189">
        <v>2.6753180027008101</v>
      </c>
      <c r="AS31" s="190">
        <v>87.5</v>
      </c>
      <c r="AT31" s="190">
        <v>17.700000762939499</v>
      </c>
      <c r="AU31" s="188">
        <v>47</v>
      </c>
      <c r="AV31" s="190">
        <v>0.69999998807907104</v>
      </c>
      <c r="AW31" s="189">
        <v>0.18999999761581399</v>
      </c>
      <c r="AX31" s="189">
        <v>398.73370361328102</v>
      </c>
      <c r="AY31" s="188">
        <v>3652080</v>
      </c>
      <c r="AZ31" s="189">
        <v>0.59399998188018799</v>
      </c>
      <c r="BA31" s="189">
        <v>35.299999237060497</v>
      </c>
      <c r="BB31" s="188">
        <v>0</v>
      </c>
      <c r="BC31" s="188">
        <v>2939043</v>
      </c>
      <c r="BD31" s="188">
        <v>0</v>
      </c>
      <c r="BE31" s="188">
        <v>1368164</v>
      </c>
      <c r="BF31" s="188">
        <v>20282</v>
      </c>
      <c r="BG31" s="188">
        <v>0</v>
      </c>
      <c r="BH31" s="188">
        <v>124</v>
      </c>
      <c r="BI31" s="190">
        <v>14.4</v>
      </c>
      <c r="BJ31" s="189">
        <v>3.7166666666666672</v>
      </c>
      <c r="BK31" s="189">
        <v>-0.75851088762283303</v>
      </c>
      <c r="BL31" s="188">
        <v>40</v>
      </c>
      <c r="BM31" s="190">
        <v>18.379152297973601</v>
      </c>
      <c r="BN31" s="260">
        <v>41.224449157714801</v>
      </c>
      <c r="BO31" s="189">
        <v>15.876207351684601</v>
      </c>
      <c r="BP31" s="190">
        <v>100.212242126465</v>
      </c>
      <c r="BQ31" s="188">
        <v>41000</v>
      </c>
      <c r="BR31" s="190">
        <v>19.402090000000001</v>
      </c>
      <c r="BS31" s="190">
        <v>47.888129999999997</v>
      </c>
      <c r="BT31" s="189">
        <v>0.6</v>
      </c>
      <c r="BU31" s="188">
        <v>91</v>
      </c>
      <c r="BV31" s="188">
        <v>71</v>
      </c>
      <c r="BW31" s="188">
        <v>91</v>
      </c>
      <c r="BX31" s="189">
        <v>111.71577449999999</v>
      </c>
      <c r="BY31" s="189">
        <v>320</v>
      </c>
      <c r="BZ31" s="188">
        <v>830.92517089843795</v>
      </c>
      <c r="CA31" s="188">
        <v>20903278</v>
      </c>
      <c r="CB31" s="188">
        <v>18078091</v>
      </c>
      <c r="CC31" s="188">
        <v>273600</v>
      </c>
      <c r="CD31" s="24"/>
    </row>
    <row r="32" spans="1:82">
      <c r="A32" s="192" t="s">
        <v>51</v>
      </c>
      <c r="B32" s="275" t="s">
        <v>50</v>
      </c>
      <c r="C32" s="188">
        <v>15754.447576947368</v>
      </c>
      <c r="D32" s="188">
        <v>0</v>
      </c>
      <c r="E32" s="188">
        <v>18033.010999999999</v>
      </c>
      <c r="F32" s="188">
        <v>0</v>
      </c>
      <c r="G32" s="188">
        <v>0</v>
      </c>
      <c r="H32" s="188">
        <v>0</v>
      </c>
      <c r="I32" s="188">
        <v>0</v>
      </c>
      <c r="J32" s="276">
        <v>87500</v>
      </c>
      <c r="K32" s="279">
        <v>0.17142857142857143</v>
      </c>
      <c r="L32" s="277">
        <v>2.8571428999999999E-2</v>
      </c>
      <c r="M32" s="188">
        <v>3575718.5443899999</v>
      </c>
      <c r="N32" s="188">
        <v>328789.31109600002</v>
      </c>
      <c r="O32" s="188">
        <v>0</v>
      </c>
      <c r="P32" s="188">
        <v>1661951.5090099999</v>
      </c>
      <c r="Q32" s="188">
        <v>59422.778910000001</v>
      </c>
      <c r="R32" s="268">
        <v>5.1783619999999997E-3</v>
      </c>
      <c r="S32" s="188">
        <v>10336743.189999999</v>
      </c>
      <c r="T32" s="268">
        <v>0.90078926100000001</v>
      </c>
      <c r="U32" s="188">
        <v>7853205</v>
      </c>
      <c r="V32" s="188">
        <v>5773104.5468699997</v>
      </c>
      <c r="W32" s="188">
        <v>3568279.1392600001</v>
      </c>
      <c r="X32" s="189">
        <v>435.17827102803739</v>
      </c>
      <c r="Y32" s="189">
        <v>5.6026244163513201</v>
      </c>
      <c r="Z32" s="189">
        <v>13.708000183105501</v>
      </c>
      <c r="AA32" s="189">
        <v>4.8301933751014499</v>
      </c>
      <c r="AB32" s="189">
        <v>2.6215199999999999</v>
      </c>
      <c r="AC32" s="189">
        <v>6.1440999999999999</v>
      </c>
      <c r="AD32" s="188">
        <v>1976</v>
      </c>
      <c r="AE32" s="188">
        <v>40</v>
      </c>
      <c r="AF32" s="190">
        <v>47.7</v>
      </c>
      <c r="AG32" s="189">
        <v>17.273</v>
      </c>
      <c r="AH32" s="189">
        <v>0.771462231</v>
      </c>
      <c r="AI32" s="189">
        <v>0.44611805900000001</v>
      </c>
      <c r="AJ32" s="188">
        <v>0</v>
      </c>
      <c r="AK32" s="188">
        <v>0</v>
      </c>
      <c r="AL32" s="189">
        <v>0.43299999833107</v>
      </c>
      <c r="AM32" s="191">
        <v>0.40317395</v>
      </c>
      <c r="AN32" s="189">
        <v>248.736133</v>
      </c>
      <c r="AO32" s="189">
        <v>216.9</v>
      </c>
      <c r="AP32" s="189">
        <v>206.95</v>
      </c>
      <c r="AQ32" s="189">
        <v>19.504467010498001</v>
      </c>
      <c r="AR32" s="189">
        <v>1.40049147605896</v>
      </c>
      <c r="AS32" s="190">
        <v>56.5</v>
      </c>
      <c r="AT32" s="190">
        <v>27.200000762939499</v>
      </c>
      <c r="AU32" s="188">
        <v>107</v>
      </c>
      <c r="AV32" s="190">
        <v>1</v>
      </c>
      <c r="AW32" s="189">
        <v>0.20000000298023199</v>
      </c>
      <c r="AX32" s="189">
        <v>250.27249145507801</v>
      </c>
      <c r="AY32" s="188">
        <v>3418124</v>
      </c>
      <c r="AZ32" s="189">
        <v>0.50400000810623202</v>
      </c>
      <c r="BA32" s="189">
        <v>38.599998474121101</v>
      </c>
      <c r="BB32" s="188">
        <v>13715</v>
      </c>
      <c r="BC32" s="188">
        <v>41762</v>
      </c>
      <c r="BD32" s="188">
        <v>40000</v>
      </c>
      <c r="BE32" s="188">
        <v>22000</v>
      </c>
      <c r="BF32" s="188">
        <v>80599</v>
      </c>
      <c r="BG32" s="188">
        <v>40852</v>
      </c>
      <c r="BH32" s="188">
        <v>96</v>
      </c>
      <c r="BI32" s="190">
        <v>26.6</v>
      </c>
      <c r="BJ32" s="189">
        <v>3.15</v>
      </c>
      <c r="BK32" s="189">
        <v>-1.32632160186768</v>
      </c>
      <c r="BL32" s="188">
        <v>19</v>
      </c>
      <c r="BM32" s="190">
        <v>11.0647974014282</v>
      </c>
      <c r="BN32" s="260">
        <v>68.375328063964801</v>
      </c>
      <c r="BO32" s="189">
        <v>2.6607484817504901</v>
      </c>
      <c r="BP32" s="190">
        <v>56.649700164794901</v>
      </c>
      <c r="BQ32" s="188">
        <v>6000</v>
      </c>
      <c r="BR32" s="190">
        <v>45.821199999999997</v>
      </c>
      <c r="BS32" s="190">
        <v>60.830550000000002</v>
      </c>
      <c r="BT32" s="189">
        <v>0.5</v>
      </c>
      <c r="BU32" s="188">
        <v>93</v>
      </c>
      <c r="BV32" s="188">
        <v>80</v>
      </c>
      <c r="BW32" s="188">
        <v>93</v>
      </c>
      <c r="BX32" s="189">
        <v>65.79267883</v>
      </c>
      <c r="BY32" s="189">
        <v>548</v>
      </c>
      <c r="BZ32" s="188">
        <v>274.009521484375</v>
      </c>
      <c r="CA32" s="188">
        <v>11890781</v>
      </c>
      <c r="CB32" s="188">
        <v>11162958</v>
      </c>
      <c r="CC32" s="188">
        <v>25680</v>
      </c>
      <c r="CD32" s="24"/>
    </row>
    <row r="33" spans="1:82">
      <c r="A33" s="192" t="s">
        <v>770</v>
      </c>
      <c r="B33" s="275" t="s">
        <v>58</v>
      </c>
      <c r="C33" s="188">
        <v>0</v>
      </c>
      <c r="D33" s="188">
        <v>0</v>
      </c>
      <c r="E33" s="188" t="s">
        <v>425</v>
      </c>
      <c r="F33" s="188">
        <v>0</v>
      </c>
      <c r="G33" s="188">
        <v>0</v>
      </c>
      <c r="H33" s="188">
        <v>0</v>
      </c>
      <c r="I33" s="188">
        <v>0</v>
      </c>
      <c r="J33" s="276">
        <v>1142</v>
      </c>
      <c r="K33" s="279">
        <v>0.11428571428571428</v>
      </c>
      <c r="L33" s="278" t="s">
        <v>425</v>
      </c>
      <c r="M33" s="188">
        <v>131562.37040099999</v>
      </c>
      <c r="N33" s="188" t="s">
        <v>425</v>
      </c>
      <c r="O33" s="188" t="s">
        <v>425</v>
      </c>
      <c r="P33" s="188" t="s">
        <v>425</v>
      </c>
      <c r="Q33" s="188">
        <v>34279.651510000003</v>
      </c>
      <c r="R33" s="268">
        <v>5.9682923999999998E-2</v>
      </c>
      <c r="S33" s="188">
        <v>224649.505</v>
      </c>
      <c r="T33" s="268">
        <v>0.39112822899999999</v>
      </c>
      <c r="U33" s="188">
        <v>0</v>
      </c>
      <c r="V33" s="188">
        <v>397172.76065299998</v>
      </c>
      <c r="W33" s="188">
        <v>425331.23430399998</v>
      </c>
      <c r="X33" s="189">
        <v>134.92977667493795</v>
      </c>
      <c r="Y33" s="189">
        <v>1.7824968099594101</v>
      </c>
      <c r="Z33" s="189">
        <v>66.652000427246094</v>
      </c>
      <c r="AA33" s="189" t="s">
        <v>425</v>
      </c>
      <c r="AB33" s="189">
        <v>20.168880000000001</v>
      </c>
      <c r="AC33" s="189" t="s">
        <v>425</v>
      </c>
      <c r="AD33" s="188">
        <v>53</v>
      </c>
      <c r="AE33" s="188">
        <v>80</v>
      </c>
      <c r="AF33" s="190" t="s">
        <v>425</v>
      </c>
      <c r="AG33" s="189">
        <v>9.3409999999999993</v>
      </c>
      <c r="AH33" s="189">
        <v>5.5273229999999998E-3</v>
      </c>
      <c r="AI33" s="189">
        <v>5.5273229999999998E-3</v>
      </c>
      <c r="AJ33" s="188">
        <v>0</v>
      </c>
      <c r="AK33" s="188">
        <v>0</v>
      </c>
      <c r="AL33" s="189">
        <v>0.66500002145767201</v>
      </c>
      <c r="AM33" s="191" t="s">
        <v>425</v>
      </c>
      <c r="AN33" s="189">
        <v>0.76111600000000001</v>
      </c>
      <c r="AO33" s="189">
        <v>56.02</v>
      </c>
      <c r="AP33" s="189">
        <v>58.18</v>
      </c>
      <c r="AQ33" s="189">
        <v>7.8650960922241202</v>
      </c>
      <c r="AR33" s="189">
        <v>14.296470642089799</v>
      </c>
      <c r="AS33" s="190">
        <v>14.8999996185303</v>
      </c>
      <c r="AT33" s="190" t="s">
        <v>425</v>
      </c>
      <c r="AU33" s="188">
        <v>46</v>
      </c>
      <c r="AV33" s="190">
        <v>0.60000002384185802</v>
      </c>
      <c r="AW33" s="189">
        <v>0.28999999165535001</v>
      </c>
      <c r="AX33" s="189">
        <v>1.4146472327411201E-2</v>
      </c>
      <c r="AY33" s="188">
        <v>137073</v>
      </c>
      <c r="AZ33" s="189">
        <v>0.39700001478195202</v>
      </c>
      <c r="BA33" s="189">
        <v>42.400001525878899</v>
      </c>
      <c r="BB33" s="188">
        <v>0</v>
      </c>
      <c r="BC33" s="188">
        <v>0</v>
      </c>
      <c r="BD33" s="188">
        <v>0</v>
      </c>
      <c r="BE33" s="188">
        <v>0</v>
      </c>
      <c r="BF33" s="188">
        <v>0</v>
      </c>
      <c r="BG33" s="188">
        <v>0</v>
      </c>
      <c r="BH33" s="188">
        <v>107</v>
      </c>
      <c r="BI33" s="190">
        <v>15.4</v>
      </c>
      <c r="BJ33" s="189">
        <v>3.65</v>
      </c>
      <c r="BK33" s="189">
        <v>0.29302796721458402</v>
      </c>
      <c r="BL33" s="188">
        <v>58</v>
      </c>
      <c r="BM33" s="190">
        <v>95.533538818359403</v>
      </c>
      <c r="BN33" s="260">
        <v>86.790290832519503</v>
      </c>
      <c r="BO33" s="189">
        <v>57.162147521972699</v>
      </c>
      <c r="BP33" s="190">
        <v>108.318435668945</v>
      </c>
      <c r="BQ33" s="188">
        <v>2400</v>
      </c>
      <c r="BR33" s="190">
        <v>73.853790000000004</v>
      </c>
      <c r="BS33" s="190">
        <v>87.083209999999994</v>
      </c>
      <c r="BT33" s="189">
        <v>7.694</v>
      </c>
      <c r="BU33" s="188">
        <v>96</v>
      </c>
      <c r="BV33" s="188">
        <v>91</v>
      </c>
      <c r="BW33" s="188" t="s">
        <v>1399</v>
      </c>
      <c r="BX33" s="189">
        <v>399.5358276</v>
      </c>
      <c r="BY33" s="189">
        <v>58</v>
      </c>
      <c r="BZ33" s="188">
        <v>3064.2724609375</v>
      </c>
      <c r="CA33" s="188">
        <v>555988</v>
      </c>
      <c r="CB33" s="188">
        <v>520502</v>
      </c>
      <c r="CC33" s="188">
        <v>4030</v>
      </c>
      <c r="CD33" s="24"/>
    </row>
    <row r="34" spans="1:82">
      <c r="A34" s="192" t="s">
        <v>53</v>
      </c>
      <c r="B34" s="275" t="s">
        <v>52</v>
      </c>
      <c r="C34" s="188">
        <v>0</v>
      </c>
      <c r="D34" s="188">
        <v>0</v>
      </c>
      <c r="E34" s="188">
        <v>301299.88750000001</v>
      </c>
      <c r="F34" s="188">
        <v>11.125999999999999</v>
      </c>
      <c r="G34" s="188">
        <v>32353.851499999997</v>
      </c>
      <c r="H34" s="188">
        <v>549.67600000000004</v>
      </c>
      <c r="I34" s="188">
        <v>8677.773000000001</v>
      </c>
      <c r="J34" s="276">
        <v>258571</v>
      </c>
      <c r="K34" s="279">
        <v>0.17142857142857143</v>
      </c>
      <c r="L34" s="277">
        <v>5.7142856999999998E-2</v>
      </c>
      <c r="M34" s="188">
        <v>4816159.2911299998</v>
      </c>
      <c r="N34" s="188" t="s">
        <v>425</v>
      </c>
      <c r="O34" s="188" t="s">
        <v>425</v>
      </c>
      <c r="P34" s="188" t="s">
        <v>425</v>
      </c>
      <c r="Q34" s="188">
        <v>16682628.050000001</v>
      </c>
      <c r="R34" s="268">
        <v>0.99723747500000004</v>
      </c>
      <c r="S34" s="188">
        <v>15822421.630000001</v>
      </c>
      <c r="T34" s="268">
        <v>0.94581691499999998</v>
      </c>
      <c r="U34" s="188">
        <v>7851579</v>
      </c>
      <c r="V34" s="188">
        <v>15040704.0677</v>
      </c>
      <c r="W34" s="188">
        <v>15371642.837300001</v>
      </c>
      <c r="X34" s="189">
        <v>92.056412871062776</v>
      </c>
      <c r="Y34" s="189">
        <v>3.1778151988983199</v>
      </c>
      <c r="Z34" s="189">
        <v>24.232000350952099</v>
      </c>
      <c r="AA34" s="189">
        <v>4.6118431303246599</v>
      </c>
      <c r="AB34" s="189">
        <v>31.749220000000001</v>
      </c>
      <c r="AC34" s="189">
        <v>66.228620000000006</v>
      </c>
      <c r="AD34" s="188">
        <v>12208</v>
      </c>
      <c r="AE34" s="188">
        <v>60</v>
      </c>
      <c r="AF34" s="190">
        <v>45.1</v>
      </c>
      <c r="AG34" s="189">
        <v>10.64</v>
      </c>
      <c r="AH34" s="189">
        <v>5.8726459000000002E-2</v>
      </c>
      <c r="AI34" s="189">
        <v>3.8759422000000002E-2</v>
      </c>
      <c r="AJ34" s="188">
        <v>0</v>
      </c>
      <c r="AK34" s="188">
        <v>0</v>
      </c>
      <c r="AL34" s="189">
        <v>0.59399998188018799</v>
      </c>
      <c r="AM34" s="191">
        <v>0.17034811999999999</v>
      </c>
      <c r="AN34" s="189">
        <v>67.582128999999995</v>
      </c>
      <c r="AO34" s="189">
        <v>546.01</v>
      </c>
      <c r="AP34" s="189">
        <v>638.16999999999996</v>
      </c>
      <c r="AQ34" s="189">
        <v>3.8552341461181601</v>
      </c>
      <c r="AR34" s="189">
        <v>5.0292129516601598</v>
      </c>
      <c r="AS34" s="190">
        <v>26.600000381469702</v>
      </c>
      <c r="AT34" s="190">
        <v>24.100000381469702</v>
      </c>
      <c r="AU34" s="188">
        <v>287</v>
      </c>
      <c r="AV34" s="190">
        <v>0.5</v>
      </c>
      <c r="AW34" s="189">
        <v>7.9999998211860698E-2</v>
      </c>
      <c r="AX34" s="189">
        <v>23.692943572998001</v>
      </c>
      <c r="AY34" s="188">
        <v>5068956</v>
      </c>
      <c r="AZ34" s="189">
        <v>0.47400000691413902</v>
      </c>
      <c r="BA34" s="189" t="s">
        <v>425</v>
      </c>
      <c r="BB34" s="188">
        <v>435000</v>
      </c>
      <c r="BC34" s="188">
        <v>759360</v>
      </c>
      <c r="BD34" s="188">
        <v>0</v>
      </c>
      <c r="BE34" s="188">
        <v>0</v>
      </c>
      <c r="BF34" s="188">
        <v>12</v>
      </c>
      <c r="BG34" s="188">
        <v>10</v>
      </c>
      <c r="BH34" s="188">
        <v>120</v>
      </c>
      <c r="BI34" s="190">
        <v>6.2</v>
      </c>
      <c r="BJ34" s="189">
        <v>2.2999999999999998</v>
      </c>
      <c r="BK34" s="189">
        <v>-0.57918572425842296</v>
      </c>
      <c r="BL34" s="188">
        <v>21</v>
      </c>
      <c r="BM34" s="190">
        <v>93</v>
      </c>
      <c r="BN34" s="260">
        <v>80.5264892578125</v>
      </c>
      <c r="BO34" s="189">
        <v>40.545986175537102</v>
      </c>
      <c r="BP34" s="190">
        <v>129.91615295410199</v>
      </c>
      <c r="BQ34" s="188">
        <v>33000</v>
      </c>
      <c r="BR34" s="190">
        <v>59.226970000000001</v>
      </c>
      <c r="BS34" s="190">
        <v>78.510660000000001</v>
      </c>
      <c r="BT34" s="189">
        <v>1.6819999999999999</v>
      </c>
      <c r="BU34" s="188">
        <v>92</v>
      </c>
      <c r="BV34" s="188">
        <v>82</v>
      </c>
      <c r="BW34" s="188">
        <v>89</v>
      </c>
      <c r="BX34" s="189">
        <v>261.157196</v>
      </c>
      <c r="BY34" s="189">
        <v>160</v>
      </c>
      <c r="BZ34" s="188">
        <v>1512.72778320313</v>
      </c>
      <c r="CA34" s="188">
        <v>16718971</v>
      </c>
      <c r="CB34" s="188">
        <v>15460764</v>
      </c>
      <c r="CC34" s="188">
        <v>176520</v>
      </c>
      <c r="CD34" s="24"/>
    </row>
    <row r="35" spans="1:82">
      <c r="A35" s="192" t="s">
        <v>55</v>
      </c>
      <c r="B35" s="275" t="s">
        <v>54</v>
      </c>
      <c r="C35" s="188">
        <v>0</v>
      </c>
      <c r="D35" s="188">
        <v>0</v>
      </c>
      <c r="E35" s="188">
        <v>121963.73100000001</v>
      </c>
      <c r="F35" s="188">
        <v>0</v>
      </c>
      <c r="G35" s="188">
        <v>0</v>
      </c>
      <c r="H35" s="188">
        <v>0</v>
      </c>
      <c r="I35" s="188">
        <v>0</v>
      </c>
      <c r="J35" s="276">
        <v>5682</v>
      </c>
      <c r="K35" s="279">
        <v>0.11428571428571428</v>
      </c>
      <c r="L35" s="277">
        <v>5.7142856999999998E-2</v>
      </c>
      <c r="M35" s="188">
        <v>10126381.6964</v>
      </c>
      <c r="N35" s="188">
        <v>2087440.26609</v>
      </c>
      <c r="O35" s="188">
        <v>1518024.19786</v>
      </c>
      <c r="P35" s="188">
        <v>4072793.4014499998</v>
      </c>
      <c r="Q35" s="188">
        <v>29209717.829999998</v>
      </c>
      <c r="R35" s="268">
        <v>0.99929274599999995</v>
      </c>
      <c r="S35" s="188">
        <v>29130700.969999999</v>
      </c>
      <c r="T35" s="268">
        <v>0.99658950199999996</v>
      </c>
      <c r="U35" s="188">
        <v>14438945</v>
      </c>
      <c r="V35" s="188">
        <v>21688467.824000001</v>
      </c>
      <c r="W35" s="188">
        <v>22509148.346700002</v>
      </c>
      <c r="X35" s="189">
        <v>53.343988914979583</v>
      </c>
      <c r="Y35" s="189">
        <v>3.5881264209747301</v>
      </c>
      <c r="Z35" s="189">
        <v>57.560001373291001</v>
      </c>
      <c r="AA35" s="189">
        <v>4.9923419787069401</v>
      </c>
      <c r="AB35" s="189">
        <v>6.9517100000000003</v>
      </c>
      <c r="AC35" s="189">
        <v>2.7349899999999998</v>
      </c>
      <c r="AD35" s="188">
        <v>4474</v>
      </c>
      <c r="AE35" s="188">
        <v>40</v>
      </c>
      <c r="AF35" s="190">
        <v>33.700000000000003</v>
      </c>
      <c r="AG35" s="189">
        <v>15.504</v>
      </c>
      <c r="AH35" s="189">
        <v>0.71514513400000002</v>
      </c>
      <c r="AI35" s="189">
        <v>0.41944498600000002</v>
      </c>
      <c r="AJ35" s="188">
        <v>0</v>
      </c>
      <c r="AK35" s="188">
        <v>4</v>
      </c>
      <c r="AL35" s="189">
        <v>0.56300002336502097</v>
      </c>
      <c r="AM35" s="191">
        <v>0.24268993999999999</v>
      </c>
      <c r="AN35" s="189">
        <v>547.88943600000005</v>
      </c>
      <c r="AO35" s="189">
        <v>648.66999999999996</v>
      </c>
      <c r="AP35" s="189">
        <v>682.94</v>
      </c>
      <c r="AQ35" s="189">
        <v>3.4898769855499299</v>
      </c>
      <c r="AR35" s="189">
        <v>0.85339421033859297</v>
      </c>
      <c r="AS35" s="190">
        <v>74.800003051757798</v>
      </c>
      <c r="AT35" s="190">
        <v>11</v>
      </c>
      <c r="AU35" s="188">
        <v>179</v>
      </c>
      <c r="AV35" s="190">
        <v>3.0999999046325701</v>
      </c>
      <c r="AW35" s="189">
        <v>1.1000000238418599</v>
      </c>
      <c r="AX35" s="189">
        <v>246.98959350585901</v>
      </c>
      <c r="AY35" s="188">
        <v>16891418</v>
      </c>
      <c r="AZ35" s="189">
        <v>0.56000000238418601</v>
      </c>
      <c r="BA35" s="189">
        <v>46.599998474121101</v>
      </c>
      <c r="BB35" s="188">
        <v>0</v>
      </c>
      <c r="BC35" s="188">
        <v>26402</v>
      </c>
      <c r="BD35" s="188">
        <v>0</v>
      </c>
      <c r="BE35" s="188">
        <v>1003000</v>
      </c>
      <c r="BF35" s="188">
        <v>451750</v>
      </c>
      <c r="BG35" s="188">
        <v>18279</v>
      </c>
      <c r="BH35" s="188">
        <v>124</v>
      </c>
      <c r="BI35" s="190">
        <v>5.3</v>
      </c>
      <c r="BJ35" s="189">
        <v>3.9666666666666663</v>
      </c>
      <c r="BK35" s="189">
        <v>-0.81214654445648204</v>
      </c>
      <c r="BL35" s="188">
        <v>25</v>
      </c>
      <c r="BM35" s="190">
        <v>63.452312469482401</v>
      </c>
      <c r="BN35" s="260">
        <v>77.071037292480497</v>
      </c>
      <c r="BO35" s="189">
        <v>23.2029724121094</v>
      </c>
      <c r="BP35" s="190">
        <v>82.703750610351605</v>
      </c>
      <c r="BQ35" s="188">
        <v>37000</v>
      </c>
      <c r="BR35" s="190">
        <v>39.07555</v>
      </c>
      <c r="BS35" s="190">
        <v>60.384860000000003</v>
      </c>
      <c r="BT35" s="189">
        <v>0.89800000000000002</v>
      </c>
      <c r="BU35" s="188">
        <v>67</v>
      </c>
      <c r="BV35" s="188" t="s">
        <v>1399</v>
      </c>
      <c r="BW35" s="188">
        <v>67</v>
      </c>
      <c r="BX35" s="189">
        <v>133.60945129999999</v>
      </c>
      <c r="BY35" s="189">
        <v>529</v>
      </c>
      <c r="BZ35" s="188">
        <v>1499.37280273438</v>
      </c>
      <c r="CA35" s="188">
        <v>26545864</v>
      </c>
      <c r="CB35" s="188">
        <v>23371047</v>
      </c>
      <c r="CC35" s="188">
        <v>472710</v>
      </c>
      <c r="CD35" s="24"/>
    </row>
    <row r="36" spans="1:82">
      <c r="A36" s="192" t="s">
        <v>57</v>
      </c>
      <c r="B36" s="275" t="s">
        <v>56</v>
      </c>
      <c r="C36" s="188">
        <v>22847.732763578948</v>
      </c>
      <c r="D36" s="188">
        <v>1068.8385407810526</v>
      </c>
      <c r="E36" s="188">
        <v>95354.708499999993</v>
      </c>
      <c r="F36" s="188">
        <v>144.80199999999999</v>
      </c>
      <c r="G36" s="188">
        <v>24069.913</v>
      </c>
      <c r="H36" s="188">
        <v>733.82550000000003</v>
      </c>
      <c r="I36" s="188">
        <v>55.944000000000003</v>
      </c>
      <c r="J36" s="276">
        <v>857</v>
      </c>
      <c r="K36" s="279">
        <v>2.8571428571428571E-2</v>
      </c>
      <c r="L36" s="277">
        <v>0.114285714</v>
      </c>
      <c r="M36" s="188" t="s">
        <v>425</v>
      </c>
      <c r="N36" s="188" t="s">
        <v>425</v>
      </c>
      <c r="O36" s="188" t="s">
        <v>425</v>
      </c>
      <c r="P36" s="188" t="s">
        <v>425</v>
      </c>
      <c r="Q36" s="188">
        <v>0</v>
      </c>
      <c r="R36" s="268">
        <v>0</v>
      </c>
      <c r="S36" s="188">
        <v>0</v>
      </c>
      <c r="T36" s="268">
        <v>0</v>
      </c>
      <c r="U36" s="188">
        <v>0</v>
      </c>
      <c r="V36" s="188">
        <v>0</v>
      </c>
      <c r="W36" s="188">
        <v>0</v>
      </c>
      <c r="X36" s="189">
        <v>4.0753082143198833</v>
      </c>
      <c r="Y36" s="189">
        <v>1.1877243518829299</v>
      </c>
      <c r="Z36" s="189">
        <v>81.561996459960895</v>
      </c>
      <c r="AA36" s="189">
        <v>2.4488252625056099</v>
      </c>
      <c r="AB36" s="189">
        <v>0</v>
      </c>
      <c r="AC36" s="189" t="s">
        <v>425</v>
      </c>
      <c r="AD36" s="188">
        <v>30805</v>
      </c>
      <c r="AE36" s="188">
        <v>100</v>
      </c>
      <c r="AF36" s="190">
        <v>0.01</v>
      </c>
      <c r="AG36" s="189">
        <v>5.2809999999999997</v>
      </c>
      <c r="AH36" s="189">
        <v>7.7648500000000002E-3</v>
      </c>
      <c r="AI36" s="189">
        <v>7.7648500000000002E-3</v>
      </c>
      <c r="AJ36" s="188">
        <v>0</v>
      </c>
      <c r="AK36" s="188">
        <v>0</v>
      </c>
      <c r="AL36" s="189">
        <v>0.92900002002716098</v>
      </c>
      <c r="AM36" s="191" t="s">
        <v>425</v>
      </c>
      <c r="AN36" s="189">
        <v>-4.923921</v>
      </c>
      <c r="AO36" s="189">
        <v>0</v>
      </c>
      <c r="AP36" s="189">
        <v>0</v>
      </c>
      <c r="AQ36" s="189">
        <v>0</v>
      </c>
      <c r="AR36" s="189">
        <v>5.5423770099878297E-2</v>
      </c>
      <c r="AS36" s="190">
        <v>4.9000000953674299</v>
      </c>
      <c r="AT36" s="190" t="s">
        <v>425</v>
      </c>
      <c r="AU36" s="188">
        <v>5.5</v>
      </c>
      <c r="AV36" s="190" t="s">
        <v>425</v>
      </c>
      <c r="AW36" s="189" t="s">
        <v>425</v>
      </c>
      <c r="AX36" s="189" t="s">
        <v>425</v>
      </c>
      <c r="AY36" s="188">
        <v>0</v>
      </c>
      <c r="AZ36" s="189">
        <v>7.9999998211860698E-2</v>
      </c>
      <c r="BA36" s="189">
        <v>33.299999237060497</v>
      </c>
      <c r="BB36" s="188">
        <v>19500</v>
      </c>
      <c r="BC36" s="188">
        <v>72936</v>
      </c>
      <c r="BD36" s="188">
        <v>552</v>
      </c>
      <c r="BE36" s="188">
        <v>0</v>
      </c>
      <c r="BF36" s="188">
        <v>194616</v>
      </c>
      <c r="BG36" s="188">
        <v>0</v>
      </c>
      <c r="BH36" s="188">
        <v>145</v>
      </c>
      <c r="BI36" s="190">
        <v>2.4</v>
      </c>
      <c r="BJ36" s="189">
        <v>3.8170000000000002</v>
      </c>
      <c r="BK36" s="189">
        <v>1.7316431999206501</v>
      </c>
      <c r="BL36" s="188">
        <v>77</v>
      </c>
      <c r="BM36" s="190">
        <v>100</v>
      </c>
      <c r="BN36" s="260" t="s">
        <v>425</v>
      </c>
      <c r="BO36" s="189">
        <v>92.701370239257798</v>
      </c>
      <c r="BP36" s="190">
        <v>91.863105773925795</v>
      </c>
      <c r="BQ36" s="188">
        <v>1200000</v>
      </c>
      <c r="BR36" s="190">
        <v>99.286010000000005</v>
      </c>
      <c r="BS36" s="190">
        <v>99.436239999999998</v>
      </c>
      <c r="BT36" s="189">
        <v>26.101999999999997</v>
      </c>
      <c r="BU36" s="188">
        <v>91</v>
      </c>
      <c r="BV36" s="188">
        <v>87</v>
      </c>
      <c r="BW36" s="188">
        <v>81</v>
      </c>
      <c r="BX36" s="189">
        <v>5199.9731449999999</v>
      </c>
      <c r="BY36" s="189">
        <v>10</v>
      </c>
      <c r="BZ36" s="188">
        <v>43241.6171875</v>
      </c>
      <c r="CA36" s="188">
        <v>37742157</v>
      </c>
      <c r="CB36" s="188">
        <v>35922368</v>
      </c>
      <c r="CC36" s="188">
        <v>9093510</v>
      </c>
      <c r="CD36" s="24"/>
    </row>
    <row r="37" spans="1:82">
      <c r="A37" s="192" t="s">
        <v>60</v>
      </c>
      <c r="B37" s="275" t="s">
        <v>59</v>
      </c>
      <c r="C37" s="188">
        <v>0</v>
      </c>
      <c r="D37" s="188">
        <v>0</v>
      </c>
      <c r="E37" s="188">
        <v>37207.945000000007</v>
      </c>
      <c r="F37" s="188">
        <v>0</v>
      </c>
      <c r="G37" s="188">
        <v>0</v>
      </c>
      <c r="H37" s="188">
        <v>0</v>
      </c>
      <c r="I37" s="188">
        <v>0</v>
      </c>
      <c r="J37" s="276">
        <v>0</v>
      </c>
      <c r="K37" s="279">
        <v>0</v>
      </c>
      <c r="L37" s="277">
        <v>2.8571428999999999E-2</v>
      </c>
      <c r="M37" s="188">
        <v>1562833.67206</v>
      </c>
      <c r="N37" s="188">
        <v>871333.91859200003</v>
      </c>
      <c r="O37" s="188">
        <v>2396.0829372399999</v>
      </c>
      <c r="P37" s="188">
        <v>932593.216503</v>
      </c>
      <c r="Q37" s="188">
        <v>5240014.0190000003</v>
      </c>
      <c r="R37" s="268">
        <v>1</v>
      </c>
      <c r="S37" s="188">
        <v>5240014.0190000003</v>
      </c>
      <c r="T37" s="268">
        <v>1</v>
      </c>
      <c r="U37" s="188">
        <v>4762754</v>
      </c>
      <c r="V37" s="188">
        <v>4871356.9110599998</v>
      </c>
      <c r="W37" s="188">
        <v>4893772.8100100001</v>
      </c>
      <c r="X37" s="189">
        <v>7.4904122122700567</v>
      </c>
      <c r="Y37" s="189">
        <v>2.7863125801086399</v>
      </c>
      <c r="Z37" s="189">
        <v>42.198001861572301</v>
      </c>
      <c r="AA37" s="189" t="s">
        <v>425</v>
      </c>
      <c r="AB37" s="189">
        <v>23.75217</v>
      </c>
      <c r="AC37" s="189">
        <v>16.602969999999999</v>
      </c>
      <c r="AD37" s="188">
        <v>259</v>
      </c>
      <c r="AE37" s="190" t="s">
        <v>425</v>
      </c>
      <c r="AF37" s="190">
        <v>95.4</v>
      </c>
      <c r="AG37" s="189">
        <v>15.285</v>
      </c>
      <c r="AH37" s="189">
        <v>0.82773414099999998</v>
      </c>
      <c r="AI37" s="189">
        <v>0.14662628699999999</v>
      </c>
      <c r="AJ37" s="188">
        <v>4</v>
      </c>
      <c r="AK37" s="188">
        <v>0</v>
      </c>
      <c r="AL37" s="189">
        <v>0.39700001478195202</v>
      </c>
      <c r="AM37" s="191">
        <v>0.46486375000000002</v>
      </c>
      <c r="AN37" s="189">
        <v>1108.5758269999999</v>
      </c>
      <c r="AO37" s="189">
        <v>280.20999999999998</v>
      </c>
      <c r="AP37" s="189">
        <v>319.29000000000002</v>
      </c>
      <c r="AQ37" s="189">
        <v>31.594408035278299</v>
      </c>
      <c r="AR37" s="190">
        <v>0</v>
      </c>
      <c r="AS37" s="190">
        <v>110.09999847412099</v>
      </c>
      <c r="AT37" s="190">
        <v>20.799999237060501</v>
      </c>
      <c r="AU37" s="188">
        <v>540</v>
      </c>
      <c r="AV37" s="190">
        <v>3.5</v>
      </c>
      <c r="AW37" s="189">
        <v>2</v>
      </c>
      <c r="AX37" s="189">
        <v>347.32699584960898</v>
      </c>
      <c r="AY37" s="188">
        <v>4442825</v>
      </c>
      <c r="AZ37" s="189">
        <v>0.68000000715255704</v>
      </c>
      <c r="BA37" s="189">
        <v>56.200000762939503</v>
      </c>
      <c r="BB37" s="188">
        <v>23600</v>
      </c>
      <c r="BC37" s="188">
        <v>0</v>
      </c>
      <c r="BD37" s="188">
        <v>0</v>
      </c>
      <c r="BE37" s="188">
        <v>690705</v>
      </c>
      <c r="BF37" s="188">
        <v>9383</v>
      </c>
      <c r="BG37" s="188">
        <v>4978</v>
      </c>
      <c r="BH37" s="188">
        <v>86</v>
      </c>
      <c r="BI37" s="190">
        <v>48.2</v>
      </c>
      <c r="BJ37" s="189" t="s">
        <v>425</v>
      </c>
      <c r="BK37" s="189">
        <v>-1.7472009658813501</v>
      </c>
      <c r="BL37" s="188">
        <v>26</v>
      </c>
      <c r="BM37" s="190">
        <v>14.300000190734901</v>
      </c>
      <c r="BN37" s="260">
        <v>37.395820617675803</v>
      </c>
      <c r="BO37" s="189">
        <v>4.33925485610962</v>
      </c>
      <c r="BP37" s="190">
        <v>33.619216918945298</v>
      </c>
      <c r="BQ37" s="188">
        <v>30000</v>
      </c>
      <c r="BR37" s="190">
        <v>25.319669999999999</v>
      </c>
      <c r="BS37" s="190">
        <v>46.333759999999998</v>
      </c>
      <c r="BT37" s="189">
        <v>0.629</v>
      </c>
      <c r="BU37" s="188">
        <v>47</v>
      </c>
      <c r="BV37" s="188" t="s">
        <v>1399</v>
      </c>
      <c r="BW37" s="188">
        <v>47</v>
      </c>
      <c r="BX37" s="189">
        <v>97.005813599999996</v>
      </c>
      <c r="BY37" s="189">
        <v>829</v>
      </c>
      <c r="BZ37" s="188">
        <v>476.85110473632801</v>
      </c>
      <c r="CA37" s="188">
        <v>4829764</v>
      </c>
      <c r="CB37" s="188">
        <v>4912660</v>
      </c>
      <c r="CC37" s="188">
        <v>622980</v>
      </c>
      <c r="CD37" s="24"/>
    </row>
    <row r="38" spans="1:82">
      <c r="A38" s="192" t="s">
        <v>62</v>
      </c>
      <c r="B38" s="275" t="s">
        <v>61</v>
      </c>
      <c r="C38" s="188">
        <v>0</v>
      </c>
      <c r="D38" s="188">
        <v>0</v>
      </c>
      <c r="E38" s="188">
        <v>147350.614</v>
      </c>
      <c r="F38" s="188">
        <v>0</v>
      </c>
      <c r="G38" s="188">
        <v>0</v>
      </c>
      <c r="H38" s="188">
        <v>0</v>
      </c>
      <c r="I38" s="188">
        <v>0</v>
      </c>
      <c r="J38" s="276">
        <v>209794</v>
      </c>
      <c r="K38" s="279">
        <v>0.17142857142857143</v>
      </c>
      <c r="L38" s="277">
        <v>8.5714286000000001E-2</v>
      </c>
      <c r="M38" s="188">
        <v>5568383.0383299999</v>
      </c>
      <c r="N38" s="188">
        <v>0</v>
      </c>
      <c r="O38" s="188">
        <v>4104.20488071</v>
      </c>
      <c r="P38" s="188">
        <v>0</v>
      </c>
      <c r="Q38" s="188">
        <v>0</v>
      </c>
      <c r="R38" s="268">
        <v>0</v>
      </c>
      <c r="S38" s="188">
        <v>15788864.33</v>
      </c>
      <c r="T38" s="268">
        <v>0.96570539399999999</v>
      </c>
      <c r="U38" s="188">
        <v>1223125</v>
      </c>
      <c r="V38" s="188">
        <v>13702384.1369</v>
      </c>
      <c r="W38" s="188">
        <v>12504915.202299999</v>
      </c>
      <c r="X38" s="189">
        <v>12.291733640406607</v>
      </c>
      <c r="Y38" s="189">
        <v>3.9892892837524401</v>
      </c>
      <c r="Z38" s="189">
        <v>23.5200004577637</v>
      </c>
      <c r="AA38" s="189">
        <v>5.7771795342327703</v>
      </c>
      <c r="AB38" s="189">
        <v>66.989289999999997</v>
      </c>
      <c r="AC38" s="189">
        <v>5.8180899999999998</v>
      </c>
      <c r="AD38" s="188">
        <v>868</v>
      </c>
      <c r="AE38" s="188">
        <v>20</v>
      </c>
      <c r="AF38" s="190">
        <v>86.9</v>
      </c>
      <c r="AG38" s="189">
        <v>17.84</v>
      </c>
      <c r="AH38" s="189">
        <v>0.96648062199999996</v>
      </c>
      <c r="AI38" s="189">
        <v>0.880240935</v>
      </c>
      <c r="AJ38" s="188">
        <v>0</v>
      </c>
      <c r="AK38" s="188">
        <v>5</v>
      </c>
      <c r="AL38" s="189">
        <v>0.39800000190734902</v>
      </c>
      <c r="AM38" s="191">
        <v>0.53344195999999999</v>
      </c>
      <c r="AN38" s="189">
        <v>779.96795899999995</v>
      </c>
      <c r="AO38" s="189">
        <v>308.73</v>
      </c>
      <c r="AP38" s="189">
        <v>277.23</v>
      </c>
      <c r="AQ38" s="189">
        <v>6.3463788032531703</v>
      </c>
      <c r="AR38" s="190">
        <v>0</v>
      </c>
      <c r="AS38" s="190">
        <v>113.800003051758</v>
      </c>
      <c r="AT38" s="190">
        <v>29.399999618530298</v>
      </c>
      <c r="AU38" s="188">
        <v>142</v>
      </c>
      <c r="AV38" s="190">
        <v>1.20000004768372</v>
      </c>
      <c r="AW38" s="189">
        <v>0.5</v>
      </c>
      <c r="AX38" s="189">
        <v>164.831954956055</v>
      </c>
      <c r="AY38" s="188">
        <v>6270047</v>
      </c>
      <c r="AZ38" s="189">
        <v>0.70999997854232799</v>
      </c>
      <c r="BA38" s="189">
        <v>43.299999237060497</v>
      </c>
      <c r="BB38" s="188">
        <v>460</v>
      </c>
      <c r="BC38" s="188">
        <v>36934</v>
      </c>
      <c r="BD38" s="188">
        <v>22230</v>
      </c>
      <c r="BE38" s="188">
        <v>401511</v>
      </c>
      <c r="BF38" s="188">
        <v>503963</v>
      </c>
      <c r="BG38" s="188">
        <v>306</v>
      </c>
      <c r="BH38" s="188">
        <v>104</v>
      </c>
      <c r="BI38" s="190">
        <v>31.7</v>
      </c>
      <c r="BJ38" s="189" t="s">
        <v>425</v>
      </c>
      <c r="BK38" s="189">
        <v>-1.568403840065</v>
      </c>
      <c r="BL38" s="188">
        <v>21</v>
      </c>
      <c r="BM38" s="190">
        <v>8.3999996185302699</v>
      </c>
      <c r="BN38" s="260">
        <v>22.311550140380898</v>
      </c>
      <c r="BO38" s="189">
        <v>6.4999980926513699</v>
      </c>
      <c r="BP38" s="190">
        <v>48.064830780029297</v>
      </c>
      <c r="BQ38" s="188">
        <v>31000</v>
      </c>
      <c r="BR38" s="190">
        <v>8.3424800000000001</v>
      </c>
      <c r="BS38" s="190">
        <v>38.700600000000001</v>
      </c>
      <c r="BT38" s="189">
        <v>0.47499999999999998</v>
      </c>
      <c r="BU38" s="188">
        <v>50</v>
      </c>
      <c r="BV38" s="188" t="s">
        <v>1399</v>
      </c>
      <c r="BW38" s="188" t="s">
        <v>1399</v>
      </c>
      <c r="BX38" s="189">
        <v>79.013504030000007</v>
      </c>
      <c r="BY38" s="189">
        <v>1140</v>
      </c>
      <c r="BZ38" s="188">
        <v>614.46520996093795</v>
      </c>
      <c r="CA38" s="188">
        <v>16425859</v>
      </c>
      <c r="CB38" s="188">
        <v>14012920</v>
      </c>
      <c r="CC38" s="188">
        <v>1259200</v>
      </c>
      <c r="CD38" s="24"/>
    </row>
    <row r="39" spans="1:82">
      <c r="A39" s="192" t="s">
        <v>64</v>
      </c>
      <c r="B39" s="275" t="s">
        <v>63</v>
      </c>
      <c r="C39" s="188">
        <v>37295.065711789473</v>
      </c>
      <c r="D39" s="188">
        <v>36854.308565684209</v>
      </c>
      <c r="E39" s="188">
        <v>82456.862999999983</v>
      </c>
      <c r="F39" s="188">
        <v>1189.386</v>
      </c>
      <c r="G39" s="188">
        <v>0</v>
      </c>
      <c r="H39" s="188">
        <v>0</v>
      </c>
      <c r="I39" s="188">
        <v>0</v>
      </c>
      <c r="J39" s="276">
        <v>0</v>
      </c>
      <c r="K39" s="279">
        <v>2.8571428571428571E-2</v>
      </c>
      <c r="L39" s="277">
        <v>0</v>
      </c>
      <c r="M39" s="188" t="s">
        <v>425</v>
      </c>
      <c r="N39" s="188" t="s">
        <v>425</v>
      </c>
      <c r="O39" s="188" t="s">
        <v>425</v>
      </c>
      <c r="P39" s="188" t="s">
        <v>425</v>
      </c>
      <c r="Q39" s="188">
        <v>0</v>
      </c>
      <c r="R39" s="268">
        <v>0</v>
      </c>
      <c r="S39" s="188">
        <v>0</v>
      </c>
      <c r="T39" s="268">
        <v>0</v>
      </c>
      <c r="U39" s="188">
        <v>0</v>
      </c>
      <c r="V39" s="188">
        <v>563739.74293099996</v>
      </c>
      <c r="W39" s="188">
        <v>4122.7771797200003</v>
      </c>
      <c r="X39" s="189">
        <v>25.189446066651886</v>
      </c>
      <c r="Y39" s="189">
        <v>0.958329677581787</v>
      </c>
      <c r="Z39" s="189">
        <v>87.726997375488295</v>
      </c>
      <c r="AA39" s="189" t="s">
        <v>425</v>
      </c>
      <c r="AB39" s="189">
        <v>0</v>
      </c>
      <c r="AC39" s="189" t="s">
        <v>425</v>
      </c>
      <c r="AD39" s="188">
        <v>1653</v>
      </c>
      <c r="AE39" s="188">
        <v>100</v>
      </c>
      <c r="AF39" s="190">
        <v>8.8000000000000007</v>
      </c>
      <c r="AG39" s="189">
        <v>6.08</v>
      </c>
      <c r="AH39" s="189">
        <v>8.5504362E-2</v>
      </c>
      <c r="AI39" s="189">
        <v>8.5504362E-2</v>
      </c>
      <c r="AJ39" s="188">
        <v>0</v>
      </c>
      <c r="AK39" s="188">
        <v>0</v>
      </c>
      <c r="AL39" s="189">
        <v>0.85100001096725497</v>
      </c>
      <c r="AM39" s="191" t="s">
        <v>425</v>
      </c>
      <c r="AN39" s="189">
        <v>22.938811000000001</v>
      </c>
      <c r="AO39" s="189">
        <v>0</v>
      </c>
      <c r="AP39" s="189">
        <v>0</v>
      </c>
      <c r="AQ39" s="189">
        <v>2.64744218438864E-2</v>
      </c>
      <c r="AR39" s="189">
        <v>2.8040925040841099E-2</v>
      </c>
      <c r="AS39" s="190">
        <v>7</v>
      </c>
      <c r="AT39" s="190">
        <v>0.5</v>
      </c>
      <c r="AU39" s="188">
        <v>18</v>
      </c>
      <c r="AV39" s="190">
        <v>0.5</v>
      </c>
      <c r="AW39" s="189">
        <v>0.46000000834464999</v>
      </c>
      <c r="AX39" s="189" t="s">
        <v>425</v>
      </c>
      <c r="AY39" s="188">
        <v>33</v>
      </c>
      <c r="AZ39" s="189">
        <v>0.24699999392032601</v>
      </c>
      <c r="BA39" s="189">
        <v>44.400001525878899</v>
      </c>
      <c r="BB39" s="188">
        <v>2127</v>
      </c>
      <c r="BC39" s="188">
        <v>0</v>
      </c>
      <c r="BD39" s="188">
        <v>1131</v>
      </c>
      <c r="BE39" s="188">
        <v>0</v>
      </c>
      <c r="BF39" s="188">
        <v>464694</v>
      </c>
      <c r="BG39" s="188">
        <v>7</v>
      </c>
      <c r="BH39" s="188">
        <v>124</v>
      </c>
      <c r="BI39" s="190">
        <v>3.4</v>
      </c>
      <c r="BJ39" s="189">
        <v>3.7166666666666672</v>
      </c>
      <c r="BK39" s="189">
        <v>1.06042039394379</v>
      </c>
      <c r="BL39" s="188">
        <v>67</v>
      </c>
      <c r="BM39" s="190">
        <v>100</v>
      </c>
      <c r="BN39" s="260">
        <v>96.402282714843807</v>
      </c>
      <c r="BO39" s="189">
        <v>82.327484130859403</v>
      </c>
      <c r="BP39" s="190">
        <v>132.18455505371099</v>
      </c>
      <c r="BQ39" s="188">
        <v>150000</v>
      </c>
      <c r="BR39" s="190">
        <v>100</v>
      </c>
      <c r="BS39" s="190">
        <v>99.832789999999989</v>
      </c>
      <c r="BT39" s="189">
        <v>10.8</v>
      </c>
      <c r="BU39" s="188">
        <v>96</v>
      </c>
      <c r="BV39" s="188">
        <v>91</v>
      </c>
      <c r="BW39" s="188">
        <v>95</v>
      </c>
      <c r="BX39" s="189">
        <v>2305.6765140000002</v>
      </c>
      <c r="BY39" s="189">
        <v>13</v>
      </c>
      <c r="BZ39" s="188">
        <v>13231.7041015625</v>
      </c>
      <c r="CA39" s="188">
        <v>19116209</v>
      </c>
      <c r="CB39" s="188">
        <v>17946833</v>
      </c>
      <c r="CC39" s="188">
        <v>743532</v>
      </c>
      <c r="CD39" s="24"/>
    </row>
    <row r="40" spans="1:82">
      <c r="A40" s="192" t="s">
        <v>375</v>
      </c>
      <c r="B40" s="275" t="s">
        <v>65</v>
      </c>
      <c r="C40" s="188">
        <v>849768.03284842102</v>
      </c>
      <c r="D40" s="188">
        <v>4068.1998032631577</v>
      </c>
      <c r="E40" s="188">
        <v>9235558.7504999992</v>
      </c>
      <c r="F40" s="188">
        <v>16377.686000000002</v>
      </c>
      <c r="G40" s="188">
        <v>10141603.364</v>
      </c>
      <c r="H40" s="188">
        <v>2977721.6014999999</v>
      </c>
      <c r="I40" s="188">
        <v>2163500.8710000003</v>
      </c>
      <c r="J40" s="276">
        <v>14400000</v>
      </c>
      <c r="K40" s="279">
        <v>0.94285714285714284</v>
      </c>
      <c r="L40" s="277">
        <v>0</v>
      </c>
      <c r="M40" s="188">
        <v>54959139.070699997</v>
      </c>
      <c r="N40" s="188" t="s">
        <v>425</v>
      </c>
      <c r="O40" s="188" t="s">
        <v>425</v>
      </c>
      <c r="P40" s="188" t="s">
        <v>425</v>
      </c>
      <c r="Q40" s="188">
        <v>24074396.649999999</v>
      </c>
      <c r="R40" s="268">
        <v>1.6714982E-2</v>
      </c>
      <c r="S40" s="188">
        <v>24054559.780000001</v>
      </c>
      <c r="T40" s="268">
        <v>1.6701209000000002E-2</v>
      </c>
      <c r="U40" s="188">
        <v>185815062</v>
      </c>
      <c r="V40" s="188">
        <v>776591502.07700002</v>
      </c>
      <c r="W40" s="188">
        <v>345781873.16299999</v>
      </c>
      <c r="X40" s="189">
        <v>148.34883327066609</v>
      </c>
      <c r="Y40" s="189">
        <v>2.1541903018951398</v>
      </c>
      <c r="Z40" s="189">
        <v>61.428001403808601</v>
      </c>
      <c r="AA40" s="189" t="s">
        <v>425</v>
      </c>
      <c r="AB40" s="189">
        <v>0.22636000000000001</v>
      </c>
      <c r="AC40" s="189" t="s">
        <v>425</v>
      </c>
      <c r="AD40" s="188" t="s">
        <v>425</v>
      </c>
      <c r="AE40" s="188">
        <v>80</v>
      </c>
      <c r="AF40" s="190">
        <v>24.6</v>
      </c>
      <c r="AG40" s="189">
        <v>5.8310000000000004</v>
      </c>
      <c r="AH40" s="189">
        <v>0.46574791799999998</v>
      </c>
      <c r="AI40" s="189">
        <v>0.46574791799999998</v>
      </c>
      <c r="AJ40" s="188">
        <v>0</v>
      </c>
      <c r="AK40" s="188">
        <v>0</v>
      </c>
      <c r="AL40" s="189">
        <v>0.76099997758865401</v>
      </c>
      <c r="AM40" s="191">
        <v>1.5957510000000001E-2</v>
      </c>
      <c r="AN40" s="189">
        <v>15.8505</v>
      </c>
      <c r="AO40" s="189">
        <v>-380.92</v>
      </c>
      <c r="AP40" s="189">
        <v>-202.55</v>
      </c>
      <c r="AQ40" s="189">
        <v>-4.1413377039134502E-3</v>
      </c>
      <c r="AR40" s="189">
        <v>0.12838654220104201</v>
      </c>
      <c r="AS40" s="190">
        <v>7.9000000953674299</v>
      </c>
      <c r="AT40" s="190">
        <v>2.4000000953674299</v>
      </c>
      <c r="AU40" s="188">
        <v>58</v>
      </c>
      <c r="AV40" s="190" t="s">
        <v>425</v>
      </c>
      <c r="AW40" s="189" t="s">
        <v>425</v>
      </c>
      <c r="AX40" s="188" t="s">
        <v>425</v>
      </c>
      <c r="AY40" s="188">
        <v>22841</v>
      </c>
      <c r="AZ40" s="189">
        <v>0.167999997735024</v>
      </c>
      <c r="BA40" s="189">
        <v>38.5</v>
      </c>
      <c r="BB40" s="188">
        <v>5355183</v>
      </c>
      <c r="BC40" s="188">
        <v>14925979</v>
      </c>
      <c r="BD40" s="188">
        <v>6007310</v>
      </c>
      <c r="BE40" s="188">
        <v>0</v>
      </c>
      <c r="BF40" s="188">
        <v>304153</v>
      </c>
      <c r="BG40" s="188">
        <v>0</v>
      </c>
      <c r="BH40" s="188">
        <v>134</v>
      </c>
      <c r="BI40" s="190">
        <v>2.4</v>
      </c>
      <c r="BJ40" s="189">
        <v>4</v>
      </c>
      <c r="BK40" s="189">
        <v>0.51825314760208097</v>
      </c>
      <c r="BL40" s="188">
        <v>42</v>
      </c>
      <c r="BM40" s="190">
        <v>100</v>
      </c>
      <c r="BN40" s="260">
        <v>96.840888977050795</v>
      </c>
      <c r="BO40" s="189">
        <v>54.299999237060497</v>
      </c>
      <c r="BP40" s="190">
        <v>121.792289733887</v>
      </c>
      <c r="BQ40" s="188">
        <v>1000000</v>
      </c>
      <c r="BR40" s="190">
        <v>84.76079</v>
      </c>
      <c r="BS40" s="190">
        <v>92.846140000000005</v>
      </c>
      <c r="BT40" s="189">
        <v>17.855</v>
      </c>
      <c r="BU40" s="188">
        <v>99</v>
      </c>
      <c r="BV40" s="188">
        <v>98</v>
      </c>
      <c r="BW40" s="188" t="s">
        <v>1399</v>
      </c>
      <c r="BX40" s="189">
        <v>935.19287110000005</v>
      </c>
      <c r="BY40" s="189">
        <v>29</v>
      </c>
      <c r="BZ40" s="188">
        <v>10500.3955078125</v>
      </c>
      <c r="CA40" s="188">
        <v>1439323774</v>
      </c>
      <c r="CB40" s="188">
        <v>1376121789</v>
      </c>
      <c r="CC40" s="188">
        <v>9327489.9000000004</v>
      </c>
      <c r="CD40" s="24"/>
    </row>
    <row r="41" spans="1:82">
      <c r="A41" s="192" t="s">
        <v>67</v>
      </c>
      <c r="B41" s="275" t="s">
        <v>66</v>
      </c>
      <c r="C41" s="188">
        <v>94515.14005431578</v>
      </c>
      <c r="D41" s="188">
        <v>37228.266338947367</v>
      </c>
      <c r="E41" s="188">
        <v>269719.66899999999</v>
      </c>
      <c r="F41" s="188">
        <v>513.178</v>
      </c>
      <c r="G41" s="188">
        <v>16475.826500000003</v>
      </c>
      <c r="H41" s="188">
        <v>84.069000000000003</v>
      </c>
      <c r="I41" s="188">
        <v>42889.378000000004</v>
      </c>
      <c r="J41" s="276">
        <v>2857</v>
      </c>
      <c r="K41" s="279">
        <v>5.7142857142857141E-2</v>
      </c>
      <c r="L41" s="277">
        <v>2.8571428999999999E-2</v>
      </c>
      <c r="M41" s="188" t="s">
        <v>425</v>
      </c>
      <c r="N41" s="188" t="s">
        <v>425</v>
      </c>
      <c r="O41" s="188" t="s">
        <v>425</v>
      </c>
      <c r="P41" s="188" t="s">
        <v>425</v>
      </c>
      <c r="Q41" s="188">
        <v>30667706.210000001</v>
      </c>
      <c r="R41" s="268">
        <v>0.58628553299999997</v>
      </c>
      <c r="S41" s="188">
        <v>28807242.710000001</v>
      </c>
      <c r="T41" s="268">
        <v>0.55071838500000003</v>
      </c>
      <c r="U41" s="188">
        <v>29298543</v>
      </c>
      <c r="V41" s="188">
        <v>30178999.169500001</v>
      </c>
      <c r="W41" s="188">
        <v>34173839.933700003</v>
      </c>
      <c r="X41" s="189">
        <v>44.748702118071201</v>
      </c>
      <c r="Y41" s="189">
        <v>1.46877336502075</v>
      </c>
      <c r="Z41" s="189">
        <v>81.425003051757798</v>
      </c>
      <c r="AA41" s="189">
        <v>3.52685205109591</v>
      </c>
      <c r="AB41" s="189">
        <v>3.06637</v>
      </c>
      <c r="AC41" s="189">
        <v>65.385760000000005</v>
      </c>
      <c r="AD41" s="188">
        <v>37366</v>
      </c>
      <c r="AE41" s="188">
        <v>80</v>
      </c>
      <c r="AF41" s="190">
        <v>27.8</v>
      </c>
      <c r="AG41" s="189">
        <v>7.2930000000000001</v>
      </c>
      <c r="AH41" s="189">
        <v>0.75679871399999998</v>
      </c>
      <c r="AI41" s="189">
        <v>0.38281987099999998</v>
      </c>
      <c r="AJ41" s="188">
        <v>0</v>
      </c>
      <c r="AK41" s="188">
        <v>4</v>
      </c>
      <c r="AL41" s="189">
        <v>0.76700001955032304</v>
      </c>
      <c r="AM41" s="191">
        <v>1.9657270000000001E-2</v>
      </c>
      <c r="AN41" s="189">
        <v>1141.4810419999999</v>
      </c>
      <c r="AO41" s="189">
        <v>1636.96</v>
      </c>
      <c r="AP41" s="189">
        <v>754.87</v>
      </c>
      <c r="AQ41" s="189">
        <v>0.28534412384033198</v>
      </c>
      <c r="AR41" s="189">
        <v>2.53312420845032</v>
      </c>
      <c r="AS41" s="190">
        <v>13.800000190734901</v>
      </c>
      <c r="AT41" s="190">
        <v>3.7000000476837198</v>
      </c>
      <c r="AU41" s="188">
        <v>35</v>
      </c>
      <c r="AV41" s="190">
        <v>0.5</v>
      </c>
      <c r="AW41" s="189">
        <v>0.40000000596046398</v>
      </c>
      <c r="AX41" s="189">
        <v>8.5013713836669904</v>
      </c>
      <c r="AY41" s="188">
        <v>3186736</v>
      </c>
      <c r="AZ41" s="189">
        <v>0.42800000309944197</v>
      </c>
      <c r="BA41" s="189">
        <v>51.299999237060497</v>
      </c>
      <c r="BB41" s="188">
        <v>119536</v>
      </c>
      <c r="BC41" s="188">
        <v>334429</v>
      </c>
      <c r="BD41" s="188">
        <v>9439</v>
      </c>
      <c r="BE41" s="188">
        <v>4922000</v>
      </c>
      <c r="BF41" s="188">
        <v>1750467</v>
      </c>
      <c r="BG41" s="188">
        <v>31</v>
      </c>
      <c r="BH41" s="188">
        <v>122</v>
      </c>
      <c r="BI41" s="190">
        <v>8.8000000000000007</v>
      </c>
      <c r="BJ41" s="189">
        <v>3.7833333333333328</v>
      </c>
      <c r="BK41" s="189">
        <v>7.1223221719264998E-2</v>
      </c>
      <c r="BL41" s="188">
        <v>39</v>
      </c>
      <c r="BM41" s="190">
        <v>99.766273498535199</v>
      </c>
      <c r="BN41" s="260">
        <v>95.092506408691406</v>
      </c>
      <c r="BO41" s="189">
        <v>65.006896972656307</v>
      </c>
      <c r="BP41" s="190">
        <v>131.672439575195</v>
      </c>
      <c r="BQ41" s="188">
        <v>120000</v>
      </c>
      <c r="BR41" s="190">
        <v>89.625360000000001</v>
      </c>
      <c r="BS41" s="190">
        <v>97.300110000000004</v>
      </c>
      <c r="BT41" s="189">
        <v>20.835000000000001</v>
      </c>
      <c r="BU41" s="188">
        <v>92</v>
      </c>
      <c r="BV41" s="188">
        <v>88</v>
      </c>
      <c r="BW41" s="188">
        <v>94</v>
      </c>
      <c r="BX41" s="189">
        <v>1155.407471</v>
      </c>
      <c r="BY41" s="189">
        <v>83</v>
      </c>
      <c r="BZ41" s="188">
        <v>5332.7734375</v>
      </c>
      <c r="CA41" s="188">
        <v>50882884</v>
      </c>
      <c r="CB41" s="188">
        <v>48192215</v>
      </c>
      <c r="CC41" s="188">
        <v>1109500</v>
      </c>
      <c r="CD41" s="24"/>
    </row>
    <row r="42" spans="1:82">
      <c r="A42" s="192" t="s">
        <v>69</v>
      </c>
      <c r="B42" s="275" t="s">
        <v>68</v>
      </c>
      <c r="C42" s="188">
        <v>0</v>
      </c>
      <c r="D42" s="188">
        <v>0</v>
      </c>
      <c r="E42" s="188" t="s">
        <v>425</v>
      </c>
      <c r="F42" s="188">
        <v>2.6760000000000002</v>
      </c>
      <c r="G42" s="188">
        <v>7394.2060000000001</v>
      </c>
      <c r="H42" s="188">
        <v>894.40150000000006</v>
      </c>
      <c r="I42" s="188">
        <v>0</v>
      </c>
      <c r="J42" s="276">
        <v>0</v>
      </c>
      <c r="K42" s="279">
        <v>0</v>
      </c>
      <c r="L42" s="277">
        <v>0</v>
      </c>
      <c r="M42" s="188">
        <v>85795.367457600005</v>
      </c>
      <c r="N42" s="188">
        <v>0</v>
      </c>
      <c r="O42" s="188">
        <v>0</v>
      </c>
      <c r="P42" s="188">
        <v>17.147569656400002</v>
      </c>
      <c r="Q42" s="188">
        <v>0</v>
      </c>
      <c r="R42" s="268">
        <v>0</v>
      </c>
      <c r="S42" s="188">
        <v>734635.40399999998</v>
      </c>
      <c r="T42" s="268">
        <v>0.97882351099999998</v>
      </c>
      <c r="U42" s="188">
        <v>525553</v>
      </c>
      <c r="V42" s="188">
        <v>539340.21427</v>
      </c>
      <c r="W42" s="188">
        <v>644380.23686299997</v>
      </c>
      <c r="X42" s="189">
        <v>447.24447754022663</v>
      </c>
      <c r="Y42" s="189">
        <v>2.9122006893157999</v>
      </c>
      <c r="Z42" s="189">
        <v>29.379999160766602</v>
      </c>
      <c r="AA42" s="189">
        <v>5.3716011092460096</v>
      </c>
      <c r="AB42" s="189">
        <v>0.59155000000000002</v>
      </c>
      <c r="AC42" s="189">
        <v>15.57353</v>
      </c>
      <c r="AD42" s="188">
        <v>29</v>
      </c>
      <c r="AE42" s="188">
        <v>40</v>
      </c>
      <c r="AF42" s="190">
        <v>68.400000000000006</v>
      </c>
      <c r="AG42" s="189">
        <v>14.202999999999999</v>
      </c>
      <c r="AH42" s="189">
        <v>1.9164548999999999E-2</v>
      </c>
      <c r="AI42" s="189">
        <v>7.5362600000000004E-3</v>
      </c>
      <c r="AJ42" s="188">
        <v>0</v>
      </c>
      <c r="AK42" s="188">
        <v>0</v>
      </c>
      <c r="AL42" s="189">
        <v>0.55400002002716098</v>
      </c>
      <c r="AM42" s="191">
        <v>0.18077140999999999</v>
      </c>
      <c r="AN42" s="189">
        <v>9.6004459999999998</v>
      </c>
      <c r="AO42" s="189">
        <v>25.62</v>
      </c>
      <c r="AP42" s="189">
        <v>26.81</v>
      </c>
      <c r="AQ42" s="189">
        <v>6.6815423965454102</v>
      </c>
      <c r="AR42" s="189">
        <v>13.2329244613647</v>
      </c>
      <c r="AS42" s="190">
        <v>62.900001525878899</v>
      </c>
      <c r="AT42" s="190">
        <v>16.899999618530298</v>
      </c>
      <c r="AU42" s="188">
        <v>35</v>
      </c>
      <c r="AV42" s="190">
        <v>0.10000000149011599</v>
      </c>
      <c r="AW42" s="189">
        <v>9.9999997764825804E-3</v>
      </c>
      <c r="AX42" s="189">
        <v>18.758365631103501</v>
      </c>
      <c r="AY42" s="188">
        <v>788813</v>
      </c>
      <c r="AZ42" s="189" t="s">
        <v>425</v>
      </c>
      <c r="BA42" s="189">
        <v>45.299999237060497</v>
      </c>
      <c r="BB42" s="188">
        <v>345311</v>
      </c>
      <c r="BC42" s="188">
        <v>0</v>
      </c>
      <c r="BD42" s="188">
        <v>0</v>
      </c>
      <c r="BE42" s="188">
        <v>0</v>
      </c>
      <c r="BF42" s="188">
        <v>5</v>
      </c>
      <c r="BG42" s="188">
        <v>0</v>
      </c>
      <c r="BH42" s="188">
        <v>99</v>
      </c>
      <c r="BI42" s="190">
        <v>26.6</v>
      </c>
      <c r="BJ42" s="189">
        <v>1.9</v>
      </c>
      <c r="BK42" s="189">
        <v>-1.6691975593566899</v>
      </c>
      <c r="BL42" s="188">
        <v>21</v>
      </c>
      <c r="BM42" s="190">
        <v>84.048240661621094</v>
      </c>
      <c r="BN42" s="260">
        <v>58.817020416259801</v>
      </c>
      <c r="BO42" s="189">
        <v>8.4781703948974592</v>
      </c>
      <c r="BP42" s="190">
        <v>67.602241516113295</v>
      </c>
      <c r="BQ42" s="188">
        <v>690</v>
      </c>
      <c r="BR42" s="190">
        <v>35.856619999999999</v>
      </c>
      <c r="BS42" s="190">
        <v>80.167519999999996</v>
      </c>
      <c r="BT42" s="189">
        <v>1.6989999999999998</v>
      </c>
      <c r="BU42" s="188">
        <v>91</v>
      </c>
      <c r="BV42" s="188" t="s">
        <v>1399</v>
      </c>
      <c r="BW42" s="188" t="s">
        <v>1399</v>
      </c>
      <c r="BX42" s="189">
        <v>134.20884699999999</v>
      </c>
      <c r="BY42" s="189">
        <v>273</v>
      </c>
      <c r="BZ42" s="188">
        <v>1402.59545898438</v>
      </c>
      <c r="CA42" s="188">
        <v>869595</v>
      </c>
      <c r="CB42" s="188">
        <v>788474</v>
      </c>
      <c r="CC42" s="188">
        <v>1861</v>
      </c>
      <c r="CD42" s="24"/>
    </row>
    <row r="43" spans="1:82">
      <c r="A43" s="192" t="s">
        <v>373</v>
      </c>
      <c r="B43" s="275" t="s">
        <v>71</v>
      </c>
      <c r="C43" s="188">
        <v>0</v>
      </c>
      <c r="D43" s="188">
        <v>0</v>
      </c>
      <c r="E43" s="188">
        <v>66628.386499999993</v>
      </c>
      <c r="F43" s="188">
        <v>0</v>
      </c>
      <c r="G43" s="188">
        <v>0</v>
      </c>
      <c r="H43" s="188">
        <v>0</v>
      </c>
      <c r="I43" s="188">
        <v>0</v>
      </c>
      <c r="J43" s="276">
        <v>0</v>
      </c>
      <c r="K43" s="279">
        <v>0</v>
      </c>
      <c r="L43" s="277">
        <v>5.7142856999999998E-2</v>
      </c>
      <c r="M43" s="188">
        <v>2402587.9522099998</v>
      </c>
      <c r="N43" s="188">
        <v>408637.90732900001</v>
      </c>
      <c r="O43" s="188">
        <v>2975.27216911</v>
      </c>
      <c r="P43" s="188">
        <v>305020.77513899998</v>
      </c>
      <c r="Q43" s="188">
        <v>0</v>
      </c>
      <c r="R43" s="268">
        <v>0</v>
      </c>
      <c r="S43" s="188">
        <v>5109799.5290000001</v>
      </c>
      <c r="T43" s="268">
        <v>1</v>
      </c>
      <c r="U43" s="188">
        <v>3975722</v>
      </c>
      <c r="V43" s="188">
        <v>4498095.9804199999</v>
      </c>
      <c r="W43" s="188">
        <v>4562770.98649</v>
      </c>
      <c r="X43" s="189">
        <v>15.35684626647145</v>
      </c>
      <c r="Y43" s="189">
        <v>3.19956755638123</v>
      </c>
      <c r="Z43" s="189">
        <v>67.829002380371094</v>
      </c>
      <c r="AA43" s="189">
        <v>4.3074023816909</v>
      </c>
      <c r="AB43" s="189">
        <v>8.7450899999999994</v>
      </c>
      <c r="AC43" s="189">
        <v>47.96367</v>
      </c>
      <c r="AD43" s="188">
        <v>304</v>
      </c>
      <c r="AE43" s="188">
        <v>40</v>
      </c>
      <c r="AF43" s="190">
        <v>47.8</v>
      </c>
      <c r="AG43" s="189">
        <v>14.896000000000001</v>
      </c>
      <c r="AH43" s="189">
        <v>0.28947426799999998</v>
      </c>
      <c r="AI43" s="189">
        <v>4.3052203999999997E-2</v>
      </c>
      <c r="AJ43" s="188">
        <v>0</v>
      </c>
      <c r="AK43" s="188">
        <v>0</v>
      </c>
      <c r="AL43" s="189">
        <v>0.57400000095367398</v>
      </c>
      <c r="AM43" s="191">
        <v>0.11167630000000001</v>
      </c>
      <c r="AN43" s="189">
        <v>46.851134999999999</v>
      </c>
      <c r="AO43" s="189">
        <v>71.599999999999994</v>
      </c>
      <c r="AP43" s="189">
        <v>104.61</v>
      </c>
      <c r="AQ43" s="189">
        <v>1.8801122903823899</v>
      </c>
      <c r="AR43" s="189">
        <v>7.5845628976821899E-2</v>
      </c>
      <c r="AS43" s="190">
        <v>47.799999237060497</v>
      </c>
      <c r="AT43" s="190">
        <v>12.300000190734901</v>
      </c>
      <c r="AU43" s="188">
        <v>373</v>
      </c>
      <c r="AV43" s="190">
        <v>3.0999999046325701</v>
      </c>
      <c r="AW43" s="189">
        <v>2.5</v>
      </c>
      <c r="AX43" s="189">
        <v>235.07431030273401</v>
      </c>
      <c r="AY43" s="188">
        <v>1407153</v>
      </c>
      <c r="AZ43" s="189">
        <v>0.56999999284744296</v>
      </c>
      <c r="BA43" s="189">
        <v>48.900001525878899</v>
      </c>
      <c r="BB43" s="188">
        <v>421246</v>
      </c>
      <c r="BC43" s="188">
        <v>66000</v>
      </c>
      <c r="BD43" s="188">
        <v>0</v>
      </c>
      <c r="BE43" s="188">
        <v>134000</v>
      </c>
      <c r="BF43" s="188">
        <v>227790</v>
      </c>
      <c r="BG43" s="188">
        <v>5</v>
      </c>
      <c r="BH43" s="188">
        <v>93</v>
      </c>
      <c r="BI43" s="190">
        <v>37.700000000000003</v>
      </c>
      <c r="BJ43" s="189" t="s">
        <v>425</v>
      </c>
      <c r="BK43" s="189">
        <v>-1.38770663738251</v>
      </c>
      <c r="BL43" s="188">
        <v>19</v>
      </c>
      <c r="BM43" s="190">
        <v>48.329723358154297</v>
      </c>
      <c r="BN43" s="260">
        <v>80.298759460449205</v>
      </c>
      <c r="BO43" s="189">
        <v>8.6499996185302699</v>
      </c>
      <c r="BP43" s="190">
        <v>95.340538024902301</v>
      </c>
      <c r="BQ43" s="188">
        <v>5900</v>
      </c>
      <c r="BR43" s="190">
        <v>20.172879999999999</v>
      </c>
      <c r="BS43" s="190">
        <v>73.217759999999998</v>
      </c>
      <c r="BT43" s="189">
        <v>1.159</v>
      </c>
      <c r="BU43" s="188">
        <v>79</v>
      </c>
      <c r="BV43" s="188">
        <v>9</v>
      </c>
      <c r="BW43" s="188">
        <v>68</v>
      </c>
      <c r="BX43" s="189">
        <v>125.36307530000001</v>
      </c>
      <c r="BY43" s="189">
        <v>378</v>
      </c>
      <c r="BZ43" s="188">
        <v>1972.54528808594</v>
      </c>
      <c r="CA43" s="188">
        <v>5518092</v>
      </c>
      <c r="CB43" s="188">
        <v>4641885</v>
      </c>
      <c r="CC43" s="188">
        <v>341500</v>
      </c>
      <c r="CD43" s="24"/>
    </row>
    <row r="44" spans="1:82">
      <c r="A44" s="192" t="s">
        <v>772</v>
      </c>
      <c r="B44" s="275" t="s">
        <v>70</v>
      </c>
      <c r="C44" s="188">
        <v>47142.314815368423</v>
      </c>
      <c r="D44" s="188">
        <v>0</v>
      </c>
      <c r="E44" s="188">
        <v>490721.90500000003</v>
      </c>
      <c r="F44" s="188">
        <v>0</v>
      </c>
      <c r="G44" s="188">
        <v>0</v>
      </c>
      <c r="H44" s="188">
        <v>0</v>
      </c>
      <c r="I44" s="188">
        <v>0</v>
      </c>
      <c r="J44" s="276">
        <v>8571</v>
      </c>
      <c r="K44" s="279">
        <v>0</v>
      </c>
      <c r="L44" s="277">
        <v>0</v>
      </c>
      <c r="M44" s="188">
        <v>35327606.789499998</v>
      </c>
      <c r="N44" s="188">
        <v>18610199.324299999</v>
      </c>
      <c r="O44" s="188">
        <v>0</v>
      </c>
      <c r="P44" s="188">
        <v>20083968.009100001</v>
      </c>
      <c r="Q44" s="188">
        <v>87065359.079999998</v>
      </c>
      <c r="R44" s="268">
        <v>0.988808668</v>
      </c>
      <c r="S44" s="188">
        <v>85445356.469999999</v>
      </c>
      <c r="T44" s="268">
        <v>0.97041016099999999</v>
      </c>
      <c r="U44" s="188">
        <v>64801775</v>
      </c>
      <c r="V44" s="188">
        <v>66393004.956500001</v>
      </c>
      <c r="W44" s="188">
        <v>69745335.623999998</v>
      </c>
      <c r="X44" s="189">
        <v>37.082592355704548</v>
      </c>
      <c r="Y44" s="189">
        <v>4.4483046531677202</v>
      </c>
      <c r="Z44" s="189">
        <v>45.6380004882813</v>
      </c>
      <c r="AA44" s="189">
        <v>5.3020675050332002</v>
      </c>
      <c r="AB44" s="189">
        <v>12.052680000000001</v>
      </c>
      <c r="AC44" s="189">
        <v>4.4715999999999996</v>
      </c>
      <c r="AD44" s="188">
        <v>3939</v>
      </c>
      <c r="AE44" s="188">
        <v>20</v>
      </c>
      <c r="AF44" s="190">
        <v>77.5</v>
      </c>
      <c r="AG44" s="189">
        <v>17.672000000000001</v>
      </c>
      <c r="AH44" s="189">
        <v>0.95769300000000002</v>
      </c>
      <c r="AI44" s="189">
        <v>0.90104640599999997</v>
      </c>
      <c r="AJ44" s="188">
        <v>0</v>
      </c>
      <c r="AK44" s="188">
        <v>5</v>
      </c>
      <c r="AL44" s="189">
        <v>0.479999989271164</v>
      </c>
      <c r="AM44" s="191">
        <v>0.3311887</v>
      </c>
      <c r="AN44" s="189">
        <v>3020.6996880000002</v>
      </c>
      <c r="AO44" s="189">
        <v>1363.76</v>
      </c>
      <c r="AP44" s="189">
        <v>1516.2</v>
      </c>
      <c r="AQ44" s="189">
        <v>6.1793785095214799</v>
      </c>
      <c r="AR44" s="189">
        <v>2.2239632606506299</v>
      </c>
      <c r="AS44" s="190">
        <v>84.800003051757798</v>
      </c>
      <c r="AT44" s="190">
        <v>23.399999618530298</v>
      </c>
      <c r="AU44" s="188">
        <v>320</v>
      </c>
      <c r="AV44" s="190">
        <v>0.80000001192092896</v>
      </c>
      <c r="AW44" s="189">
        <v>0.31000000238418601</v>
      </c>
      <c r="AX44" s="189">
        <v>319.84100341796898</v>
      </c>
      <c r="AY44" s="188">
        <v>53320501</v>
      </c>
      <c r="AZ44" s="189">
        <v>0.61699998378753695</v>
      </c>
      <c r="BA44" s="189">
        <v>42.099998474121101</v>
      </c>
      <c r="BB44" s="188">
        <v>677344</v>
      </c>
      <c r="BC44" s="188">
        <v>231506</v>
      </c>
      <c r="BD44" s="188">
        <v>288404</v>
      </c>
      <c r="BE44" s="188">
        <v>5268000</v>
      </c>
      <c r="BF44" s="188">
        <v>334693</v>
      </c>
      <c r="BG44" s="188">
        <v>390</v>
      </c>
      <c r="BH44" s="188">
        <v>90</v>
      </c>
      <c r="BI44" s="190">
        <v>41.7</v>
      </c>
      <c r="BJ44" s="189">
        <v>2</v>
      </c>
      <c r="BK44" s="189">
        <v>-1.6274285316467301</v>
      </c>
      <c r="BL44" s="188">
        <v>18</v>
      </c>
      <c r="BM44" s="190">
        <v>19.100000381469702</v>
      </c>
      <c r="BN44" s="260">
        <v>77.042678833007798</v>
      </c>
      <c r="BO44" s="189">
        <v>8.6199045181274396</v>
      </c>
      <c r="BP44" s="190">
        <v>42.773323059082003</v>
      </c>
      <c r="BQ44" s="188">
        <v>180000</v>
      </c>
      <c r="BR44" s="190">
        <v>20.45598</v>
      </c>
      <c r="BS44" s="190">
        <v>43.243319999999997</v>
      </c>
      <c r="BT44" s="189">
        <v>0.89999999999999991</v>
      </c>
      <c r="BU44" s="188">
        <v>57</v>
      </c>
      <c r="BV44" s="188" t="s">
        <v>1399</v>
      </c>
      <c r="BW44" s="188">
        <v>58</v>
      </c>
      <c r="BX44" s="189">
        <v>30.715618129999999</v>
      </c>
      <c r="BY44" s="189">
        <v>473</v>
      </c>
      <c r="BZ44" s="188">
        <v>556.81317138671898</v>
      </c>
      <c r="CA44" s="188">
        <v>89561404</v>
      </c>
      <c r="CB44" s="188">
        <v>77236049</v>
      </c>
      <c r="CC44" s="188">
        <v>2267050</v>
      </c>
      <c r="CD44" s="24"/>
    </row>
    <row r="45" spans="1:82">
      <c r="A45" s="192" t="s">
        <v>73</v>
      </c>
      <c r="B45" s="275" t="s">
        <v>72</v>
      </c>
      <c r="C45" s="188">
        <v>10101.724945094737</v>
      </c>
      <c r="D45" s="188">
        <v>10091.2301064</v>
      </c>
      <c r="E45" s="188">
        <v>8892.3460000000014</v>
      </c>
      <c r="F45" s="188">
        <v>298.62599999999998</v>
      </c>
      <c r="G45" s="188">
        <v>2287.7869999999998</v>
      </c>
      <c r="H45" s="188">
        <v>0</v>
      </c>
      <c r="I45" s="188">
        <v>1777.7860000000001</v>
      </c>
      <c r="J45" s="276">
        <v>0</v>
      </c>
      <c r="K45" s="279">
        <v>0.11428571428571428</v>
      </c>
      <c r="L45" s="277">
        <v>0</v>
      </c>
      <c r="M45" s="188" t="s">
        <v>425</v>
      </c>
      <c r="N45" s="188" t="s">
        <v>425</v>
      </c>
      <c r="O45" s="188" t="s">
        <v>425</v>
      </c>
      <c r="P45" s="188" t="s">
        <v>425</v>
      </c>
      <c r="Q45" s="188">
        <v>0</v>
      </c>
      <c r="R45" s="268">
        <v>0</v>
      </c>
      <c r="S45" s="188">
        <v>0</v>
      </c>
      <c r="T45" s="268">
        <v>0</v>
      </c>
      <c r="U45" s="188">
        <v>3458170</v>
      </c>
      <c r="V45" s="188">
        <v>1369046.84454</v>
      </c>
      <c r="W45" s="188">
        <v>4248142.0785299996</v>
      </c>
      <c r="X45" s="189">
        <v>97.913063063063063</v>
      </c>
      <c r="Y45" s="189">
        <v>1.78224360942841</v>
      </c>
      <c r="Z45" s="189">
        <v>80.771003723144503</v>
      </c>
      <c r="AA45" s="189">
        <v>3.46142664480857</v>
      </c>
      <c r="AB45" s="189">
        <v>0.20355000000000001</v>
      </c>
      <c r="AC45" s="189">
        <v>83.841040000000007</v>
      </c>
      <c r="AD45" s="188">
        <v>1527</v>
      </c>
      <c r="AE45" s="188">
        <v>80</v>
      </c>
      <c r="AF45" s="190">
        <v>3.9</v>
      </c>
      <c r="AG45" s="189">
        <v>6.8310000000000004</v>
      </c>
      <c r="AH45" s="189">
        <v>9.521257E-3</v>
      </c>
      <c r="AI45" s="189">
        <v>9.521257E-3</v>
      </c>
      <c r="AJ45" s="188">
        <v>0</v>
      </c>
      <c r="AK45" s="188">
        <v>0</v>
      </c>
      <c r="AL45" s="189">
        <v>0.81000000238418601</v>
      </c>
      <c r="AM45" s="191" t="s">
        <v>425</v>
      </c>
      <c r="AN45" s="189">
        <v>23.602886999999999</v>
      </c>
      <c r="AO45" s="189">
        <v>54.89</v>
      </c>
      <c r="AP45" s="189">
        <v>43</v>
      </c>
      <c r="AQ45" s="189">
        <v>9.9249601364135701E-2</v>
      </c>
      <c r="AR45" s="189">
        <v>0.81273496150970503</v>
      </c>
      <c r="AS45" s="190">
        <v>8.6000003814697301</v>
      </c>
      <c r="AT45" s="190" t="s">
        <v>425</v>
      </c>
      <c r="AU45" s="188">
        <v>10</v>
      </c>
      <c r="AV45" s="190">
        <v>0.40000000596046398</v>
      </c>
      <c r="AW45" s="189">
        <v>0.33000001311302202</v>
      </c>
      <c r="AX45" s="189">
        <v>4.0004458278417601E-2</v>
      </c>
      <c r="AY45" s="188">
        <v>10011</v>
      </c>
      <c r="AZ45" s="189">
        <v>0.287999987602234</v>
      </c>
      <c r="BA45" s="189">
        <v>48.200000762939503</v>
      </c>
      <c r="BB45" s="188">
        <v>4852</v>
      </c>
      <c r="BC45" s="188">
        <v>25000</v>
      </c>
      <c r="BD45" s="188">
        <v>3268</v>
      </c>
      <c r="BE45" s="188">
        <v>0</v>
      </c>
      <c r="BF45" s="188">
        <v>121793</v>
      </c>
      <c r="BG45" s="188">
        <v>0</v>
      </c>
      <c r="BH45" s="188">
        <v>124</v>
      </c>
      <c r="BI45" s="190">
        <v>3.1</v>
      </c>
      <c r="BJ45" s="189">
        <v>4.4166666666666661</v>
      </c>
      <c r="BK45" s="189">
        <v>0.42315867543220498</v>
      </c>
      <c r="BL45" s="188">
        <v>57</v>
      </c>
      <c r="BM45" s="190">
        <v>99.709999084472699</v>
      </c>
      <c r="BN45" s="260">
        <v>97.863792419433594</v>
      </c>
      <c r="BO45" s="189">
        <v>81.202598571777301</v>
      </c>
      <c r="BP45" s="190">
        <v>169.3935546875</v>
      </c>
      <c r="BQ45" s="188">
        <v>23000</v>
      </c>
      <c r="BR45" s="190">
        <v>97.818359999999998</v>
      </c>
      <c r="BS45" s="190">
        <v>99.701520000000002</v>
      </c>
      <c r="BT45" s="189">
        <v>11.497</v>
      </c>
      <c r="BU45" s="188">
        <v>95</v>
      </c>
      <c r="BV45" s="188">
        <v>93</v>
      </c>
      <c r="BW45" s="188">
        <v>95</v>
      </c>
      <c r="BX45" s="189">
        <v>1336.528564</v>
      </c>
      <c r="BY45" s="189">
        <v>27</v>
      </c>
      <c r="BZ45" s="188">
        <v>12076.814453125</v>
      </c>
      <c r="CA45" s="188">
        <v>5094114</v>
      </c>
      <c r="CB45" s="188">
        <v>4810126</v>
      </c>
      <c r="CC45" s="188">
        <v>51060</v>
      </c>
      <c r="CD45" s="24"/>
    </row>
    <row r="46" spans="1:82">
      <c r="A46" s="192" t="s">
        <v>370</v>
      </c>
      <c r="B46" s="275" t="s">
        <v>74</v>
      </c>
      <c r="C46" s="188">
        <v>0</v>
      </c>
      <c r="D46" s="188">
        <v>0</v>
      </c>
      <c r="E46" s="188">
        <v>96135.651499999993</v>
      </c>
      <c r="F46" s="188">
        <v>6.5460000000000003</v>
      </c>
      <c r="G46" s="188">
        <v>0</v>
      </c>
      <c r="H46" s="188">
        <v>0</v>
      </c>
      <c r="I46" s="188">
        <v>0</v>
      </c>
      <c r="J46" s="276">
        <v>0</v>
      </c>
      <c r="K46" s="279">
        <v>0</v>
      </c>
      <c r="L46" s="277">
        <v>5.7142856999999998E-2</v>
      </c>
      <c r="M46" s="188">
        <v>7012793.3709800001</v>
      </c>
      <c r="N46" s="188">
        <v>567178.65007500001</v>
      </c>
      <c r="O46" s="188">
        <v>12897501.2136</v>
      </c>
      <c r="P46" s="188">
        <v>237286.706191</v>
      </c>
      <c r="Q46" s="188">
        <v>6216975.5920000002</v>
      </c>
      <c r="R46" s="268">
        <v>0.23517473999999999</v>
      </c>
      <c r="S46" s="188">
        <v>26435558.440000001</v>
      </c>
      <c r="T46" s="268">
        <v>1</v>
      </c>
      <c r="U46" s="188">
        <v>19797176</v>
      </c>
      <c r="V46" s="188">
        <v>20368541.144099999</v>
      </c>
      <c r="W46" s="188">
        <v>22595677.663199998</v>
      </c>
      <c r="X46" s="189">
        <v>78.834053459119502</v>
      </c>
      <c r="Y46" s="189">
        <v>3.4478731155395499</v>
      </c>
      <c r="Z46" s="189">
        <v>51.706001281738303</v>
      </c>
      <c r="AA46" s="189">
        <v>5.0900631110499699</v>
      </c>
      <c r="AB46" s="189">
        <v>25.737220000000001</v>
      </c>
      <c r="AC46" s="189">
        <v>19.3508</v>
      </c>
      <c r="AD46" s="188">
        <v>897</v>
      </c>
      <c r="AE46" s="190" t="s">
        <v>425</v>
      </c>
      <c r="AF46" s="190">
        <v>60.1</v>
      </c>
      <c r="AG46" s="189">
        <v>15.661</v>
      </c>
      <c r="AH46" s="189">
        <v>0.30824602400000001</v>
      </c>
      <c r="AI46" s="189">
        <v>0.29677080900000002</v>
      </c>
      <c r="AJ46" s="188">
        <v>0</v>
      </c>
      <c r="AK46" s="188">
        <v>0</v>
      </c>
      <c r="AL46" s="189">
        <v>0.537999987602234</v>
      </c>
      <c r="AM46" s="191">
        <v>0.235871</v>
      </c>
      <c r="AN46" s="189">
        <v>17.022915999999999</v>
      </c>
      <c r="AO46" s="189">
        <v>508.67</v>
      </c>
      <c r="AP46" s="189">
        <v>617.03</v>
      </c>
      <c r="AQ46" s="189">
        <v>2.1083233356475799</v>
      </c>
      <c r="AR46" s="189">
        <v>0.52773261070251498</v>
      </c>
      <c r="AS46" s="190">
        <v>79.300003051757798</v>
      </c>
      <c r="AT46" s="190">
        <v>12.800000190734901</v>
      </c>
      <c r="AU46" s="188">
        <v>137</v>
      </c>
      <c r="AV46" s="190">
        <v>2.4000000953674299</v>
      </c>
      <c r="AW46" s="189">
        <v>0.80000001192092896</v>
      </c>
      <c r="AX46" s="189">
        <v>330.59817504882801</v>
      </c>
      <c r="AY46" s="188">
        <v>21713670</v>
      </c>
      <c r="AZ46" s="189">
        <v>0.63800001144409202</v>
      </c>
      <c r="BA46" s="189">
        <v>41.5</v>
      </c>
      <c r="BB46" s="188">
        <v>0</v>
      </c>
      <c r="BC46" s="188">
        <v>18657</v>
      </c>
      <c r="BD46" s="188">
        <v>0</v>
      </c>
      <c r="BE46" s="188">
        <v>308000</v>
      </c>
      <c r="BF46" s="188">
        <v>2335</v>
      </c>
      <c r="BG46" s="188">
        <v>331</v>
      </c>
      <c r="BH46" s="188">
        <v>129</v>
      </c>
      <c r="BI46" s="190">
        <v>14.9</v>
      </c>
      <c r="BJ46" s="189">
        <v>1.8666666666666665</v>
      </c>
      <c r="BK46" s="189">
        <v>-0.48258796334266701</v>
      </c>
      <c r="BL46" s="188">
        <v>36</v>
      </c>
      <c r="BM46" s="190">
        <v>68.550109863281307</v>
      </c>
      <c r="BN46" s="260">
        <v>47.165351867675803</v>
      </c>
      <c r="BO46" s="189">
        <v>36.453788757324197</v>
      </c>
      <c r="BP46" s="190">
        <v>145.34069824218801</v>
      </c>
      <c r="BQ46" s="188">
        <v>32000</v>
      </c>
      <c r="BR46" s="190">
        <v>32.134909999999998</v>
      </c>
      <c r="BS46" s="190">
        <v>72.868940000000009</v>
      </c>
      <c r="BT46" s="189">
        <v>2.3260000000000001</v>
      </c>
      <c r="BU46" s="188">
        <v>84</v>
      </c>
      <c r="BV46" s="188" t="s">
        <v>1399</v>
      </c>
      <c r="BW46" s="188">
        <v>84</v>
      </c>
      <c r="BX46" s="189">
        <v>176.27853390000001</v>
      </c>
      <c r="BY46" s="189">
        <v>617</v>
      </c>
      <c r="BZ46" s="188">
        <v>2325.7236328125</v>
      </c>
      <c r="CA46" s="188">
        <v>26378275</v>
      </c>
      <c r="CB46" s="188">
        <v>22700258</v>
      </c>
      <c r="CC46" s="188">
        <v>318000</v>
      </c>
      <c r="CD46" s="24"/>
    </row>
    <row r="47" spans="1:82">
      <c r="A47" s="192" t="s">
        <v>76</v>
      </c>
      <c r="B47" s="275" t="s">
        <v>75</v>
      </c>
      <c r="C47" s="188">
        <v>8132.2680231157892</v>
      </c>
      <c r="D47" s="188">
        <v>0</v>
      </c>
      <c r="E47" s="188">
        <v>41053.731000000007</v>
      </c>
      <c r="F47" s="188">
        <v>90.634</v>
      </c>
      <c r="G47" s="188">
        <v>0</v>
      </c>
      <c r="H47" s="188">
        <v>0</v>
      </c>
      <c r="I47" s="188">
        <v>0</v>
      </c>
      <c r="J47" s="276">
        <v>0</v>
      </c>
      <c r="K47" s="279">
        <v>2.8571428571428571E-2</v>
      </c>
      <c r="L47" s="277">
        <v>0.171428571</v>
      </c>
      <c r="M47" s="188">
        <v>10121.581316199999</v>
      </c>
      <c r="N47" s="188" t="s">
        <v>425</v>
      </c>
      <c r="O47" s="188" t="s">
        <v>425</v>
      </c>
      <c r="P47" s="188" t="s">
        <v>425</v>
      </c>
      <c r="Q47" s="188">
        <v>0</v>
      </c>
      <c r="R47" s="268">
        <v>0</v>
      </c>
      <c r="S47" s="188">
        <v>0</v>
      </c>
      <c r="T47" s="268">
        <v>0</v>
      </c>
      <c r="U47" s="188">
        <v>0</v>
      </c>
      <c r="V47" s="188">
        <v>200.45689487499999</v>
      </c>
      <c r="W47" s="188">
        <v>81237.272702200004</v>
      </c>
      <c r="X47" s="189">
        <v>73.077197998570412</v>
      </c>
      <c r="Y47" s="189">
        <v>9.6771769225597395E-2</v>
      </c>
      <c r="Z47" s="189">
        <v>57.553001403808601</v>
      </c>
      <c r="AA47" s="189">
        <v>2.79539616520456</v>
      </c>
      <c r="AB47" s="189">
        <v>0.44244</v>
      </c>
      <c r="AC47" s="189" t="s">
        <v>425</v>
      </c>
      <c r="AD47" s="188">
        <v>2198</v>
      </c>
      <c r="AE47" s="188">
        <v>80</v>
      </c>
      <c r="AF47" s="190" t="s">
        <v>425</v>
      </c>
      <c r="AG47" s="189">
        <v>4.4859999999999998</v>
      </c>
      <c r="AH47" s="189">
        <v>6.5155100000000004E-3</v>
      </c>
      <c r="AI47" s="189">
        <v>6.5155100000000004E-3</v>
      </c>
      <c r="AJ47" s="188">
        <v>0</v>
      </c>
      <c r="AK47" s="188">
        <v>0</v>
      </c>
      <c r="AL47" s="189">
        <v>0.85100001096725497</v>
      </c>
      <c r="AM47" s="191" t="s">
        <v>425</v>
      </c>
      <c r="AN47" s="189">
        <v>3.699932</v>
      </c>
      <c r="AO47" s="189">
        <v>0</v>
      </c>
      <c r="AP47" s="189">
        <v>0</v>
      </c>
      <c r="AQ47" s="189" t="s">
        <v>425</v>
      </c>
      <c r="AR47" s="189">
        <v>7.1051263809204102</v>
      </c>
      <c r="AS47" s="190">
        <v>4.8000001907348597</v>
      </c>
      <c r="AT47" s="190" t="s">
        <v>425</v>
      </c>
      <c r="AU47" s="188">
        <v>8</v>
      </c>
      <c r="AV47" s="190">
        <v>0.10000000149011599</v>
      </c>
      <c r="AW47" s="189">
        <v>3.9999999105930301E-2</v>
      </c>
      <c r="AX47" s="189" t="s">
        <v>425</v>
      </c>
      <c r="AY47" s="188">
        <v>1</v>
      </c>
      <c r="AZ47" s="189">
        <v>0.11599999666214</v>
      </c>
      <c r="BA47" s="189">
        <v>29.700000762939499</v>
      </c>
      <c r="BB47" s="188">
        <v>65</v>
      </c>
      <c r="BC47" s="188">
        <v>228349</v>
      </c>
      <c r="BD47" s="188">
        <v>0</v>
      </c>
      <c r="BE47" s="188">
        <v>0</v>
      </c>
      <c r="BF47" s="188">
        <v>1533</v>
      </c>
      <c r="BG47" s="188">
        <v>5</v>
      </c>
      <c r="BH47" s="188">
        <v>124</v>
      </c>
      <c r="BI47" s="190">
        <v>2.4</v>
      </c>
      <c r="BJ47" s="189">
        <v>3.25</v>
      </c>
      <c r="BK47" s="189">
        <v>0.409974545240402</v>
      </c>
      <c r="BL47" s="188">
        <v>47</v>
      </c>
      <c r="BM47" s="190">
        <v>100</v>
      </c>
      <c r="BN47" s="260">
        <v>99.125358581542997</v>
      </c>
      <c r="BO47" s="189">
        <v>79.079780578613295</v>
      </c>
      <c r="BP47" s="190">
        <v>106.64231872558599</v>
      </c>
      <c r="BQ47" s="188">
        <v>83000</v>
      </c>
      <c r="BR47" s="190">
        <v>96.538440000000008</v>
      </c>
      <c r="BS47" s="190">
        <v>99.586669999999998</v>
      </c>
      <c r="BT47" s="189">
        <v>29.962</v>
      </c>
      <c r="BU47" s="188">
        <v>94</v>
      </c>
      <c r="BV47" s="188">
        <v>95</v>
      </c>
      <c r="BW47" s="188" t="s">
        <v>1399</v>
      </c>
      <c r="BX47" s="189">
        <v>1876.1044919999999</v>
      </c>
      <c r="BY47" s="189">
        <v>8</v>
      </c>
      <c r="BZ47" s="188">
        <v>13828.4697265625</v>
      </c>
      <c r="CA47" s="188">
        <v>4105268</v>
      </c>
      <c r="CB47" s="188">
        <v>4240006</v>
      </c>
      <c r="CC47" s="188">
        <v>55960</v>
      </c>
      <c r="CD47" s="24"/>
    </row>
    <row r="48" spans="1:82">
      <c r="A48" s="192" t="s">
        <v>78</v>
      </c>
      <c r="B48" s="275" t="s">
        <v>77</v>
      </c>
      <c r="C48" s="188">
        <v>11468.211693936841</v>
      </c>
      <c r="D48" s="188">
        <v>1635.8981508336842</v>
      </c>
      <c r="E48" s="188">
        <v>16737.554500000002</v>
      </c>
      <c r="F48" s="188">
        <v>16.34</v>
      </c>
      <c r="G48" s="188">
        <v>216262.693</v>
      </c>
      <c r="H48" s="188">
        <v>58705.150000000009</v>
      </c>
      <c r="I48" s="188">
        <v>20743.203000000001</v>
      </c>
      <c r="J48" s="276">
        <v>26285</v>
      </c>
      <c r="K48" s="279">
        <v>0.17142857142857143</v>
      </c>
      <c r="L48" s="277">
        <v>8.5714286000000001E-2</v>
      </c>
      <c r="M48" s="188" t="s">
        <v>425</v>
      </c>
      <c r="N48" s="188" t="s">
        <v>425</v>
      </c>
      <c r="O48" s="188" t="s">
        <v>425</v>
      </c>
      <c r="P48" s="188" t="s">
        <v>425</v>
      </c>
      <c r="Q48" s="188">
        <v>0</v>
      </c>
      <c r="R48" s="268">
        <v>0</v>
      </c>
      <c r="S48" s="188">
        <v>0</v>
      </c>
      <c r="T48" s="268">
        <v>0</v>
      </c>
      <c r="U48" s="188">
        <v>10301908</v>
      </c>
      <c r="V48" s="188">
        <v>11038145.902100001</v>
      </c>
      <c r="W48" s="188">
        <v>10877271.2042</v>
      </c>
      <c r="X48" s="189">
        <v>108.99959623149394</v>
      </c>
      <c r="Y48" s="189">
        <v>4.9557834863662699E-2</v>
      </c>
      <c r="Z48" s="189">
        <v>77.194000244140597</v>
      </c>
      <c r="AA48" s="189" t="s">
        <v>425</v>
      </c>
      <c r="AB48" s="189">
        <v>0.26878999999999997</v>
      </c>
      <c r="AC48" s="189">
        <v>85.198210000000003</v>
      </c>
      <c r="AD48" s="188">
        <v>12049</v>
      </c>
      <c r="AE48" s="190" t="s">
        <v>425</v>
      </c>
      <c r="AF48" s="190">
        <v>6.6</v>
      </c>
      <c r="AG48" s="189">
        <v>5.0439999999999996</v>
      </c>
      <c r="AH48" s="189">
        <v>3.6059758999999997E-2</v>
      </c>
      <c r="AI48" s="189">
        <v>3.6059758999999997E-2</v>
      </c>
      <c r="AJ48" s="188">
        <v>0</v>
      </c>
      <c r="AK48" s="188">
        <v>0</v>
      </c>
      <c r="AL48" s="189">
        <v>0.78299999237060502</v>
      </c>
      <c r="AM48" s="191">
        <v>1.6218000000000001E-3</v>
      </c>
      <c r="AN48" s="189">
        <v>9.2474460000000001</v>
      </c>
      <c r="AO48" s="189">
        <v>267.27</v>
      </c>
      <c r="AP48" s="189">
        <v>95.89</v>
      </c>
      <c r="AQ48" s="189">
        <v>2.99503827095032</v>
      </c>
      <c r="AR48" s="190" t="s">
        <v>425</v>
      </c>
      <c r="AS48" s="190">
        <v>5.0999999046325701</v>
      </c>
      <c r="AT48" s="190" t="s">
        <v>425</v>
      </c>
      <c r="AU48" s="188">
        <v>6.5</v>
      </c>
      <c r="AV48" s="190">
        <v>0.40000000596046398</v>
      </c>
      <c r="AW48" s="189">
        <v>0.259999990463257</v>
      </c>
      <c r="AX48" s="189" t="s">
        <v>425</v>
      </c>
      <c r="AY48" s="188">
        <v>3445</v>
      </c>
      <c r="AZ48" s="189">
        <v>0.30399999022483798</v>
      </c>
      <c r="BA48" s="189" t="s">
        <v>425</v>
      </c>
      <c r="BB48" s="188">
        <v>10111</v>
      </c>
      <c r="BC48" s="188">
        <v>4333</v>
      </c>
      <c r="BD48" s="188">
        <v>0</v>
      </c>
      <c r="BE48" s="188">
        <v>0</v>
      </c>
      <c r="BF48" s="188">
        <v>242</v>
      </c>
      <c r="BG48" s="188">
        <v>10</v>
      </c>
      <c r="BH48" s="188">
        <v>137</v>
      </c>
      <c r="BI48" s="190">
        <v>2.4</v>
      </c>
      <c r="BJ48" s="189">
        <v>4</v>
      </c>
      <c r="BK48" s="189">
        <v>-0.172544196248055</v>
      </c>
      <c r="BL48" s="188">
        <v>47</v>
      </c>
      <c r="BM48" s="190">
        <v>99.800003051757798</v>
      </c>
      <c r="BN48" s="260">
        <v>99.752532958984403</v>
      </c>
      <c r="BO48" s="189">
        <v>61.836299896240199</v>
      </c>
      <c r="BP48" s="190">
        <v>53.316612243652301</v>
      </c>
      <c r="BQ48" s="188">
        <v>67000</v>
      </c>
      <c r="BR48" s="190">
        <v>92.810239999999993</v>
      </c>
      <c r="BS48" s="190">
        <v>95.327579999999998</v>
      </c>
      <c r="BT48" s="189">
        <v>81.899999999999991</v>
      </c>
      <c r="BU48" s="188">
        <v>99</v>
      </c>
      <c r="BV48" s="188">
        <v>99</v>
      </c>
      <c r="BW48" s="188" t="s">
        <v>1399</v>
      </c>
      <c r="BX48" s="189">
        <v>2519.2941890000002</v>
      </c>
      <c r="BY48" s="189">
        <v>36</v>
      </c>
      <c r="BZ48" s="188">
        <v>9099.6728515625</v>
      </c>
      <c r="CA48" s="188">
        <v>11326616</v>
      </c>
      <c r="CB48" s="188">
        <v>11389559</v>
      </c>
      <c r="CC48" s="188">
        <v>106440</v>
      </c>
      <c r="CD48" s="24"/>
    </row>
    <row r="49" spans="1:82">
      <c r="A49" s="192" t="s">
        <v>80</v>
      </c>
      <c r="B49" s="275" t="s">
        <v>79</v>
      </c>
      <c r="C49" s="188">
        <v>2277.4005017894738</v>
      </c>
      <c r="D49" s="188">
        <v>1195.3717648547367</v>
      </c>
      <c r="E49" s="188">
        <v>63.141000000000005</v>
      </c>
      <c r="F49" s="188">
        <v>8.4580000000000002</v>
      </c>
      <c r="G49" s="188">
        <v>0</v>
      </c>
      <c r="H49" s="188">
        <v>0</v>
      </c>
      <c r="I49" s="188">
        <v>0</v>
      </c>
      <c r="J49" s="276">
        <v>0</v>
      </c>
      <c r="K49" s="279">
        <v>5.7142857142857141E-2</v>
      </c>
      <c r="L49" s="277">
        <v>0.14285714299999999</v>
      </c>
      <c r="M49" s="188">
        <v>0</v>
      </c>
      <c r="N49" s="188" t="s">
        <v>425</v>
      </c>
      <c r="O49" s="188" t="s">
        <v>425</v>
      </c>
      <c r="P49" s="188" t="s">
        <v>425</v>
      </c>
      <c r="Q49" s="188">
        <v>0</v>
      </c>
      <c r="R49" s="268">
        <v>0</v>
      </c>
      <c r="S49" s="188">
        <v>0</v>
      </c>
      <c r="T49" s="268">
        <v>0</v>
      </c>
      <c r="U49" s="188">
        <v>30791</v>
      </c>
      <c r="V49" s="188">
        <v>928409.07565300004</v>
      </c>
      <c r="W49" s="188">
        <v>10419.286669700001</v>
      </c>
      <c r="X49" s="189">
        <v>128.70833333333334</v>
      </c>
      <c r="Y49" s="189">
        <v>0.75447738170623802</v>
      </c>
      <c r="Z49" s="189">
        <v>66.820999145507798</v>
      </c>
      <c r="AA49" s="189">
        <v>2.7587405438560602</v>
      </c>
      <c r="AB49" s="189">
        <v>0</v>
      </c>
      <c r="AC49" s="189" t="s">
        <v>425</v>
      </c>
      <c r="AD49" s="188">
        <v>288</v>
      </c>
      <c r="AE49" s="188">
        <v>100</v>
      </c>
      <c r="AF49" s="190" t="s">
        <v>425</v>
      </c>
      <c r="AG49" s="189">
        <v>5.3680000000000003</v>
      </c>
      <c r="AH49" s="189">
        <v>9.2749499999999997E-4</v>
      </c>
      <c r="AI49" s="189">
        <v>9.2749499999999997E-4</v>
      </c>
      <c r="AJ49" s="188">
        <v>0</v>
      </c>
      <c r="AK49" s="188">
        <v>0</v>
      </c>
      <c r="AL49" s="189">
        <v>0.88700002431869496</v>
      </c>
      <c r="AM49" s="191" t="s">
        <v>425</v>
      </c>
      <c r="AN49" s="189">
        <v>0.96</v>
      </c>
      <c r="AO49" s="189">
        <v>0</v>
      </c>
      <c r="AP49" s="189">
        <v>0</v>
      </c>
      <c r="AQ49" s="189" t="s">
        <v>425</v>
      </c>
      <c r="AR49" s="189">
        <v>2.42342185974121</v>
      </c>
      <c r="AS49" s="190">
        <v>2.2999999523162802</v>
      </c>
      <c r="AT49" s="190" t="s">
        <v>425</v>
      </c>
      <c r="AU49" s="188">
        <v>5.3000001907348597</v>
      </c>
      <c r="AV49" s="190" t="s">
        <v>425</v>
      </c>
      <c r="AW49" s="189" t="s">
        <v>425</v>
      </c>
      <c r="AX49" s="189" t="s">
        <v>425</v>
      </c>
      <c r="AY49" s="188">
        <v>0</v>
      </c>
      <c r="AZ49" s="189">
        <v>8.6000002920627594E-2</v>
      </c>
      <c r="BA49" s="189">
        <v>32.700000762939503</v>
      </c>
      <c r="BB49" s="188">
        <v>0</v>
      </c>
      <c r="BC49" s="188">
        <v>0</v>
      </c>
      <c r="BD49" s="188">
        <v>150</v>
      </c>
      <c r="BE49" s="188">
        <v>228000</v>
      </c>
      <c r="BF49" s="188">
        <v>34520</v>
      </c>
      <c r="BG49" s="188">
        <v>0</v>
      </c>
      <c r="BH49" s="188">
        <v>120</v>
      </c>
      <c r="BI49" s="190">
        <v>2.4</v>
      </c>
      <c r="BJ49" s="189" t="s">
        <v>425</v>
      </c>
      <c r="BK49" s="189">
        <v>0.99249041080474898</v>
      </c>
      <c r="BL49" s="188">
        <v>57</v>
      </c>
      <c r="BM49" s="190">
        <v>100</v>
      </c>
      <c r="BN49" s="260">
        <v>98.678428649902301</v>
      </c>
      <c r="BO49" s="189">
        <v>86.063629150390597</v>
      </c>
      <c r="BP49" s="190">
        <v>143.84991455078099</v>
      </c>
      <c r="BQ49" s="188">
        <v>19000</v>
      </c>
      <c r="BR49" s="190">
        <v>99.15231</v>
      </c>
      <c r="BS49" s="190">
        <v>99.613290000000006</v>
      </c>
      <c r="BT49" s="189">
        <v>19.510999999999999</v>
      </c>
      <c r="BU49" s="188">
        <v>96</v>
      </c>
      <c r="BV49" s="188">
        <v>88</v>
      </c>
      <c r="BW49" s="188">
        <v>81</v>
      </c>
      <c r="BX49" s="189">
        <v>2624.8508299999999</v>
      </c>
      <c r="BY49" s="189">
        <v>6</v>
      </c>
      <c r="BZ49" s="188">
        <v>26623.80078125</v>
      </c>
      <c r="CA49" s="188">
        <v>1207361</v>
      </c>
      <c r="CB49" s="188">
        <v>1165275</v>
      </c>
      <c r="CC49" s="188">
        <v>9240</v>
      </c>
      <c r="CD49" s="24"/>
    </row>
    <row r="50" spans="1:82">
      <c r="A50" s="192" t="s">
        <v>82</v>
      </c>
      <c r="B50" s="275" t="s">
        <v>81</v>
      </c>
      <c r="C50" s="188">
        <v>180.83146590694736</v>
      </c>
      <c r="D50" s="188">
        <v>0</v>
      </c>
      <c r="E50" s="188">
        <v>53770.236000000004</v>
      </c>
      <c r="F50" s="188">
        <v>0</v>
      </c>
      <c r="G50" s="188">
        <v>0</v>
      </c>
      <c r="H50" s="188">
        <v>0</v>
      </c>
      <c r="I50" s="188">
        <v>0</v>
      </c>
      <c r="J50" s="276">
        <v>0</v>
      </c>
      <c r="K50" s="279">
        <v>0</v>
      </c>
      <c r="L50" s="277">
        <v>8.5714286000000001E-2</v>
      </c>
      <c r="M50" s="188">
        <v>0</v>
      </c>
      <c r="N50" s="188" t="s">
        <v>425</v>
      </c>
      <c r="O50" s="188" t="s">
        <v>425</v>
      </c>
      <c r="P50" s="188" t="s">
        <v>425</v>
      </c>
      <c r="Q50" s="188">
        <v>0</v>
      </c>
      <c r="R50" s="268">
        <v>0</v>
      </c>
      <c r="S50" s="188">
        <v>0</v>
      </c>
      <c r="T50" s="268">
        <v>0</v>
      </c>
      <c r="U50" s="188">
        <v>0</v>
      </c>
      <c r="V50" s="188">
        <v>0</v>
      </c>
      <c r="W50" s="188">
        <v>0</v>
      </c>
      <c r="X50" s="189">
        <v>137.60288785288785</v>
      </c>
      <c r="Y50" s="189">
        <v>0.442133009433746</v>
      </c>
      <c r="Z50" s="189">
        <v>74.060997009277301</v>
      </c>
      <c r="AA50" s="189">
        <v>2.3958593689795098</v>
      </c>
      <c r="AB50" s="189">
        <v>0</v>
      </c>
      <c r="AC50" s="189" t="s">
        <v>425</v>
      </c>
      <c r="AD50" s="188">
        <v>11421</v>
      </c>
      <c r="AE50" s="190" t="s">
        <v>425</v>
      </c>
      <c r="AF50" s="190" t="s">
        <v>425</v>
      </c>
      <c r="AG50" s="189">
        <v>5.218</v>
      </c>
      <c r="AH50" s="189">
        <v>7.6700800000000001E-4</v>
      </c>
      <c r="AI50" s="189">
        <v>7.6700800000000001E-4</v>
      </c>
      <c r="AJ50" s="188">
        <v>0</v>
      </c>
      <c r="AK50" s="188">
        <v>0</v>
      </c>
      <c r="AL50" s="189">
        <v>0.89999997615814198</v>
      </c>
      <c r="AM50" s="191" t="s">
        <v>425</v>
      </c>
      <c r="AN50" s="189">
        <v>0.212089</v>
      </c>
      <c r="AO50" s="189">
        <v>0</v>
      </c>
      <c r="AP50" s="189">
        <v>0</v>
      </c>
      <c r="AQ50" s="189" t="s">
        <v>425</v>
      </c>
      <c r="AR50" s="189">
        <v>1.7182183265686</v>
      </c>
      <c r="AS50" s="190">
        <v>3.2000000476837198</v>
      </c>
      <c r="AT50" s="190" t="s">
        <v>425</v>
      </c>
      <c r="AU50" s="188">
        <v>4.9000000953674299</v>
      </c>
      <c r="AV50" s="190" t="s">
        <v>425</v>
      </c>
      <c r="AW50" s="189" t="s">
        <v>425</v>
      </c>
      <c r="AX50" s="189" t="s">
        <v>425</v>
      </c>
      <c r="AY50" s="188">
        <v>0</v>
      </c>
      <c r="AZ50" s="189">
        <v>0.13600000739097601</v>
      </c>
      <c r="BA50" s="189">
        <v>25</v>
      </c>
      <c r="BB50" s="188">
        <v>0</v>
      </c>
      <c r="BC50" s="188">
        <v>5</v>
      </c>
      <c r="BD50" s="188">
        <v>3813</v>
      </c>
      <c r="BE50" s="188">
        <v>0</v>
      </c>
      <c r="BF50" s="188">
        <v>3496</v>
      </c>
      <c r="BG50" s="188">
        <v>0</v>
      </c>
      <c r="BH50" s="188">
        <v>130</v>
      </c>
      <c r="BI50" s="190">
        <v>2.4</v>
      </c>
      <c r="BJ50" s="189">
        <v>4.0166666666666675</v>
      </c>
      <c r="BK50" s="189">
        <v>0.88563817739486705</v>
      </c>
      <c r="BL50" s="188">
        <v>54</v>
      </c>
      <c r="BM50" s="190">
        <v>100</v>
      </c>
      <c r="BN50" s="260">
        <v>99.833030700683594</v>
      </c>
      <c r="BO50" s="189">
        <v>80.866943359375</v>
      </c>
      <c r="BP50" s="190">
        <v>122.56622314453099</v>
      </c>
      <c r="BQ50" s="188">
        <v>210000</v>
      </c>
      <c r="BR50" s="190">
        <v>99.134100000000004</v>
      </c>
      <c r="BS50" s="190">
        <v>99.880259999999993</v>
      </c>
      <c r="BT50" s="189">
        <v>43.14</v>
      </c>
      <c r="BU50" s="188">
        <v>97</v>
      </c>
      <c r="BV50" s="188">
        <v>84</v>
      </c>
      <c r="BW50" s="188" t="s">
        <v>1399</v>
      </c>
      <c r="BX50" s="189">
        <v>3040.5190429999998</v>
      </c>
      <c r="BY50" s="189">
        <v>3</v>
      </c>
      <c r="BZ50" s="188">
        <v>22762.197265625</v>
      </c>
      <c r="CA50" s="188">
        <v>10708982</v>
      </c>
      <c r="CB50" s="188">
        <v>10543853</v>
      </c>
      <c r="CC50" s="188">
        <v>77240</v>
      </c>
      <c r="CD50" s="24"/>
    </row>
    <row r="51" spans="1:82">
      <c r="A51" s="192" t="s">
        <v>84</v>
      </c>
      <c r="B51" s="275" t="s">
        <v>83</v>
      </c>
      <c r="C51" s="188">
        <v>0</v>
      </c>
      <c r="D51" s="188">
        <v>0</v>
      </c>
      <c r="E51" s="188">
        <v>3396.9535000000001</v>
      </c>
      <c r="F51" s="188">
        <v>0</v>
      </c>
      <c r="G51" s="188">
        <v>0</v>
      </c>
      <c r="H51" s="188">
        <v>0</v>
      </c>
      <c r="I51" s="188">
        <v>0</v>
      </c>
      <c r="J51" s="276">
        <v>0</v>
      </c>
      <c r="K51" s="279">
        <v>2.8571428571428571E-2</v>
      </c>
      <c r="L51" s="277">
        <v>0.14285714299999999</v>
      </c>
      <c r="M51" s="188">
        <v>0</v>
      </c>
      <c r="N51" s="188" t="s">
        <v>425</v>
      </c>
      <c r="O51" s="188" t="s">
        <v>425</v>
      </c>
      <c r="P51" s="188" t="s">
        <v>425</v>
      </c>
      <c r="Q51" s="188">
        <v>0</v>
      </c>
      <c r="R51" s="268">
        <v>0</v>
      </c>
      <c r="S51" s="188">
        <v>0</v>
      </c>
      <c r="T51" s="268">
        <v>0</v>
      </c>
      <c r="U51" s="188">
        <v>0</v>
      </c>
      <c r="V51" s="188">
        <v>0</v>
      </c>
      <c r="W51" s="188">
        <v>0</v>
      </c>
      <c r="X51" s="189">
        <v>138.06730173850917</v>
      </c>
      <c r="Y51" s="189">
        <v>0.43020164966583302</v>
      </c>
      <c r="Z51" s="189">
        <v>88.115997314453097</v>
      </c>
      <c r="AA51" s="189" t="s">
        <v>425</v>
      </c>
      <c r="AB51" s="189">
        <v>0</v>
      </c>
      <c r="AC51" s="189" t="s">
        <v>425</v>
      </c>
      <c r="AD51" s="188">
        <v>2180</v>
      </c>
      <c r="AE51" s="188">
        <v>100</v>
      </c>
      <c r="AF51" s="190">
        <v>1E-3</v>
      </c>
      <c r="AG51" s="189">
        <v>5.3280000000000003</v>
      </c>
      <c r="AH51" s="189">
        <v>7.6560699999999996E-4</v>
      </c>
      <c r="AI51" s="189">
        <v>7.6560699999999996E-4</v>
      </c>
      <c r="AJ51" s="188">
        <v>0</v>
      </c>
      <c r="AK51" s="188">
        <v>0</v>
      </c>
      <c r="AL51" s="189">
        <v>0.93999999761581399</v>
      </c>
      <c r="AM51" s="191" t="s">
        <v>425</v>
      </c>
      <c r="AN51" s="189">
        <v>-12.983578</v>
      </c>
      <c r="AO51" s="189">
        <v>0</v>
      </c>
      <c r="AP51" s="189">
        <v>0</v>
      </c>
      <c r="AQ51" s="189" t="s">
        <v>425</v>
      </c>
      <c r="AR51" s="189">
        <v>0.42097619175911</v>
      </c>
      <c r="AS51" s="190">
        <v>3.7999999523162802</v>
      </c>
      <c r="AT51" s="190" t="s">
        <v>425</v>
      </c>
      <c r="AU51" s="188">
        <v>5</v>
      </c>
      <c r="AV51" s="190" t="s">
        <v>425</v>
      </c>
      <c r="AW51" s="189" t="s">
        <v>425</v>
      </c>
      <c r="AX51" s="189" t="s">
        <v>425</v>
      </c>
      <c r="AY51" s="188">
        <v>0</v>
      </c>
      <c r="AZ51" s="189">
        <v>3.7999998778104803E-2</v>
      </c>
      <c r="BA51" s="189">
        <v>28.200000762939499</v>
      </c>
      <c r="BB51" s="188">
        <v>0</v>
      </c>
      <c r="BC51" s="188">
        <v>0</v>
      </c>
      <c r="BD51" s="188">
        <v>0</v>
      </c>
      <c r="BE51" s="188">
        <v>0</v>
      </c>
      <c r="BF51" s="188">
        <v>38049</v>
      </c>
      <c r="BG51" s="188">
        <v>0</v>
      </c>
      <c r="BH51" s="188">
        <v>134</v>
      </c>
      <c r="BI51" s="190">
        <v>2.4</v>
      </c>
      <c r="BJ51" s="189">
        <v>3.9333333333333336</v>
      </c>
      <c r="BK51" s="189">
        <v>1.93789863586426</v>
      </c>
      <c r="BL51" s="188">
        <v>88</v>
      </c>
      <c r="BM51" s="190">
        <v>100</v>
      </c>
      <c r="BN51" s="260" t="s">
        <v>425</v>
      </c>
      <c r="BO51" s="189">
        <v>98.046432495117202</v>
      </c>
      <c r="BP51" s="190">
        <v>125.495849609375</v>
      </c>
      <c r="BQ51" s="188">
        <v>150000</v>
      </c>
      <c r="BR51" s="190">
        <v>99.597229999999996</v>
      </c>
      <c r="BS51" s="190">
        <v>100</v>
      </c>
      <c r="BT51" s="189">
        <v>44.566999999999993</v>
      </c>
      <c r="BU51" s="188">
        <v>97</v>
      </c>
      <c r="BV51" s="188">
        <v>90</v>
      </c>
      <c r="BW51" s="188">
        <v>97</v>
      </c>
      <c r="BX51" s="189">
        <v>5794.2592770000001</v>
      </c>
      <c r="BY51" s="189">
        <v>4</v>
      </c>
      <c r="BZ51" s="188">
        <v>60908.8359375</v>
      </c>
      <c r="CA51" s="188">
        <v>5792203</v>
      </c>
      <c r="CB51" s="188">
        <v>5669094</v>
      </c>
      <c r="CC51" s="188">
        <v>42430</v>
      </c>
      <c r="CD51" s="24"/>
    </row>
    <row r="52" spans="1:82">
      <c r="A52" s="192" t="s">
        <v>86</v>
      </c>
      <c r="B52" s="275" t="s">
        <v>85</v>
      </c>
      <c r="C52" s="188">
        <v>1666.8746253726315</v>
      </c>
      <c r="D52" s="188">
        <v>0</v>
      </c>
      <c r="E52" s="188">
        <v>170.27199999999999</v>
      </c>
      <c r="F52" s="188">
        <v>64.953999999999994</v>
      </c>
      <c r="G52" s="188">
        <v>0</v>
      </c>
      <c r="H52" s="188">
        <v>0</v>
      </c>
      <c r="I52" s="188">
        <v>0</v>
      </c>
      <c r="J52" s="276">
        <v>27514</v>
      </c>
      <c r="K52" s="279">
        <v>0.2</v>
      </c>
      <c r="L52" s="278" t="s">
        <v>425</v>
      </c>
      <c r="M52" s="188">
        <v>222397.50552400001</v>
      </c>
      <c r="N52" s="188">
        <v>0</v>
      </c>
      <c r="O52" s="188">
        <v>0</v>
      </c>
      <c r="P52" s="188">
        <v>0</v>
      </c>
      <c r="Q52" s="188">
        <v>1176823.094</v>
      </c>
      <c r="R52" s="268">
        <v>0.94776588399999995</v>
      </c>
      <c r="S52" s="188">
        <v>1176823.094</v>
      </c>
      <c r="T52" s="268">
        <v>0.94776588399999995</v>
      </c>
      <c r="U52" s="188">
        <v>250313</v>
      </c>
      <c r="V52" s="188">
        <v>767342.49682600005</v>
      </c>
      <c r="W52" s="188">
        <v>549387.60089100001</v>
      </c>
      <c r="X52" s="189">
        <v>41.368421052631582</v>
      </c>
      <c r="Y52" s="189">
        <v>1.66130006313324</v>
      </c>
      <c r="Z52" s="189">
        <v>78.061996459960895</v>
      </c>
      <c r="AA52" s="189" t="s">
        <v>425</v>
      </c>
      <c r="AB52" s="189">
        <v>17.317910000000001</v>
      </c>
      <c r="AC52" s="189" t="s">
        <v>425</v>
      </c>
      <c r="AD52" s="188">
        <v>143</v>
      </c>
      <c r="AE52" s="188">
        <v>20</v>
      </c>
      <c r="AF52" s="190">
        <v>64.5</v>
      </c>
      <c r="AG52" s="189">
        <v>10.037000000000001</v>
      </c>
      <c r="AH52" s="189">
        <v>0.22489853200000001</v>
      </c>
      <c r="AI52" s="189">
        <v>2.7614844999999999E-2</v>
      </c>
      <c r="AJ52" s="188">
        <v>0</v>
      </c>
      <c r="AK52" s="188">
        <v>0</v>
      </c>
      <c r="AL52" s="189">
        <v>0.52399998903274503</v>
      </c>
      <c r="AM52" s="191" t="s">
        <v>425</v>
      </c>
      <c r="AN52" s="189">
        <v>76.798760999999999</v>
      </c>
      <c r="AO52" s="189">
        <v>67.27</v>
      </c>
      <c r="AP52" s="189">
        <v>110.28</v>
      </c>
      <c r="AQ52" s="189">
        <v>8.4338512420654297</v>
      </c>
      <c r="AR52" s="189">
        <v>1.65026938915253</v>
      </c>
      <c r="AS52" s="190">
        <v>57.5</v>
      </c>
      <c r="AT52" s="190">
        <v>29.899999618530298</v>
      </c>
      <c r="AU52" s="188">
        <v>234</v>
      </c>
      <c r="AV52" s="190">
        <v>0.80000001192092896</v>
      </c>
      <c r="AW52" s="189">
        <v>0.15999999642372101</v>
      </c>
      <c r="AX52" s="189">
        <v>35.208553314208999</v>
      </c>
      <c r="AY52" s="188">
        <v>110561</v>
      </c>
      <c r="AZ52" s="189" t="s">
        <v>425</v>
      </c>
      <c r="BA52" s="189">
        <v>41.599998474121101</v>
      </c>
      <c r="BB52" s="188">
        <v>250000</v>
      </c>
      <c r="BC52" s="188">
        <v>110000</v>
      </c>
      <c r="BD52" s="188">
        <v>0</v>
      </c>
      <c r="BE52" s="188">
        <v>0</v>
      </c>
      <c r="BF52" s="188">
        <v>32019</v>
      </c>
      <c r="BG52" s="188">
        <v>458</v>
      </c>
      <c r="BH52" s="188">
        <v>111</v>
      </c>
      <c r="BI52" s="190">
        <v>16.2</v>
      </c>
      <c r="BJ52" s="189">
        <v>2.8</v>
      </c>
      <c r="BK52" s="189">
        <v>-0.71334266662597701</v>
      </c>
      <c r="BL52" s="188">
        <v>27</v>
      </c>
      <c r="BM52" s="190">
        <v>61.275936126708999</v>
      </c>
      <c r="BN52" s="260" t="s">
        <v>425</v>
      </c>
      <c r="BO52" s="189">
        <v>55.681407928466797</v>
      </c>
      <c r="BP52" s="190">
        <v>42.510578155517599</v>
      </c>
      <c r="BQ52" s="188">
        <v>2600</v>
      </c>
      <c r="BR52" s="190">
        <v>63.605360000000005</v>
      </c>
      <c r="BS52" s="190">
        <v>75.632310000000004</v>
      </c>
      <c r="BT52" s="189">
        <v>2.2029999999999998</v>
      </c>
      <c r="BU52" s="188">
        <v>85</v>
      </c>
      <c r="BV52" s="188">
        <v>81</v>
      </c>
      <c r="BW52" s="188">
        <v>85</v>
      </c>
      <c r="BX52" s="189">
        <v>134.88937379999999</v>
      </c>
      <c r="BY52" s="189">
        <v>248</v>
      </c>
      <c r="BZ52" s="188">
        <v>3425.50341796875</v>
      </c>
      <c r="CA52" s="188">
        <v>988002</v>
      </c>
      <c r="CB52" s="188">
        <v>883091</v>
      </c>
      <c r="CC52" s="188">
        <v>23180</v>
      </c>
      <c r="CD52" s="24"/>
    </row>
    <row r="53" spans="1:82">
      <c r="A53" s="192" t="s">
        <v>88</v>
      </c>
      <c r="B53" s="275" t="s">
        <v>87</v>
      </c>
      <c r="C53" s="188">
        <v>125.9695604248421</v>
      </c>
      <c r="D53" s="188">
        <v>0</v>
      </c>
      <c r="E53" s="188" t="s">
        <v>425</v>
      </c>
      <c r="F53" s="188">
        <v>8.9459999999999997</v>
      </c>
      <c r="G53" s="188">
        <v>1379.5140000000001</v>
      </c>
      <c r="H53" s="188">
        <v>145.21199999999999</v>
      </c>
      <c r="I53" s="188">
        <v>849.19200000000001</v>
      </c>
      <c r="J53" s="276">
        <v>0</v>
      </c>
      <c r="K53" s="279">
        <v>0</v>
      </c>
      <c r="L53" s="277">
        <v>8.5714286000000001E-2</v>
      </c>
      <c r="M53" s="188" t="s">
        <v>425</v>
      </c>
      <c r="N53" s="188" t="s">
        <v>425</v>
      </c>
      <c r="O53" s="188" t="s">
        <v>425</v>
      </c>
      <c r="P53" s="188" t="s">
        <v>425</v>
      </c>
      <c r="Q53" s="188">
        <v>0</v>
      </c>
      <c r="R53" s="268">
        <v>0</v>
      </c>
      <c r="S53" s="188">
        <v>0</v>
      </c>
      <c r="T53" s="268">
        <v>0</v>
      </c>
      <c r="U53" s="188">
        <v>40646</v>
      </c>
      <c r="V53" s="188">
        <v>49963.551931100003</v>
      </c>
      <c r="W53" s="188">
        <v>55439.623792600003</v>
      </c>
      <c r="X53" s="189">
        <v>95.5</v>
      </c>
      <c r="Y53" s="189">
        <v>0.68230205774307295</v>
      </c>
      <c r="Z53" s="189">
        <v>71.089996337890597</v>
      </c>
      <c r="AA53" s="189" t="s">
        <v>425</v>
      </c>
      <c r="AB53" s="189">
        <v>3.7537199999999999</v>
      </c>
      <c r="AC53" s="189" t="s">
        <v>425</v>
      </c>
      <c r="AD53" s="188" t="s">
        <v>425</v>
      </c>
      <c r="AE53" s="190" t="s">
        <v>425</v>
      </c>
      <c r="AF53" s="190" t="s">
        <v>425</v>
      </c>
      <c r="AG53" s="189" t="s">
        <v>425</v>
      </c>
      <c r="AH53" s="189">
        <v>6.1099999999999994E-5</v>
      </c>
      <c r="AI53" s="189">
        <v>6.1099999999999994E-5</v>
      </c>
      <c r="AJ53" s="188">
        <v>0</v>
      </c>
      <c r="AK53" s="188">
        <v>0</v>
      </c>
      <c r="AL53" s="189">
        <v>0.74199998378753695</v>
      </c>
      <c r="AM53" s="191" t="s">
        <v>425</v>
      </c>
      <c r="AN53" s="189">
        <v>1.8</v>
      </c>
      <c r="AO53" s="189">
        <v>9.57</v>
      </c>
      <c r="AP53" s="189">
        <v>4.37</v>
      </c>
      <c r="AQ53" s="189">
        <v>9.1000947952270508</v>
      </c>
      <c r="AR53" s="189">
        <v>10.428408622741699</v>
      </c>
      <c r="AS53" s="190">
        <v>34.700000762939503</v>
      </c>
      <c r="AT53" s="190" t="s">
        <v>425</v>
      </c>
      <c r="AU53" s="188">
        <v>16</v>
      </c>
      <c r="AV53" s="190" t="s">
        <v>425</v>
      </c>
      <c r="AW53" s="189" t="s">
        <v>425</v>
      </c>
      <c r="AX53" s="189" t="s">
        <v>425</v>
      </c>
      <c r="AY53" s="188">
        <v>1066</v>
      </c>
      <c r="AZ53" s="189" t="s">
        <v>425</v>
      </c>
      <c r="BA53" s="189" t="s">
        <v>425</v>
      </c>
      <c r="BB53" s="188">
        <v>0</v>
      </c>
      <c r="BC53" s="188">
        <v>0</v>
      </c>
      <c r="BD53" s="188">
        <v>0</v>
      </c>
      <c r="BE53" s="188">
        <v>0</v>
      </c>
      <c r="BF53" s="188">
        <v>0</v>
      </c>
      <c r="BG53" s="188">
        <v>0</v>
      </c>
      <c r="BH53" s="188">
        <v>120</v>
      </c>
      <c r="BI53" s="190">
        <v>5.6</v>
      </c>
      <c r="BJ53" s="189" t="s">
        <v>425</v>
      </c>
      <c r="BK53" s="189">
        <v>-0.26126456260681202</v>
      </c>
      <c r="BL53" s="188">
        <v>55</v>
      </c>
      <c r="BM53" s="190">
        <v>100</v>
      </c>
      <c r="BN53" s="260" t="s">
        <v>425</v>
      </c>
      <c r="BO53" s="189">
        <v>69.619667053222699</v>
      </c>
      <c r="BP53" s="190">
        <v>105.78848266601599</v>
      </c>
      <c r="BQ53" s="188">
        <v>1000</v>
      </c>
      <c r="BR53" s="190">
        <v>77.892759999999996</v>
      </c>
      <c r="BS53" s="190">
        <v>96.5</v>
      </c>
      <c r="BT53" s="189">
        <v>10.824999999999999</v>
      </c>
      <c r="BU53" s="188">
        <v>99</v>
      </c>
      <c r="BV53" s="188">
        <v>92</v>
      </c>
      <c r="BW53" s="188" t="s">
        <v>1399</v>
      </c>
      <c r="BX53" s="189">
        <v>710.24499509999998</v>
      </c>
      <c r="BY53" s="189" t="s">
        <v>425</v>
      </c>
      <c r="BZ53" s="188">
        <v>6526.79345703125</v>
      </c>
      <c r="CA53" s="188">
        <v>71991</v>
      </c>
      <c r="CB53" s="188">
        <v>72680</v>
      </c>
      <c r="CC53" s="188">
        <v>750</v>
      </c>
      <c r="CD53" s="24"/>
    </row>
    <row r="54" spans="1:82">
      <c r="A54" s="192" t="s">
        <v>90</v>
      </c>
      <c r="B54" s="275" t="s">
        <v>89</v>
      </c>
      <c r="C54" s="188">
        <v>21791.83507242105</v>
      </c>
      <c r="D54" s="188">
        <v>19893.114509494735</v>
      </c>
      <c r="E54" s="188">
        <v>34960.277500000004</v>
      </c>
      <c r="F54" s="188">
        <v>36.652000000000001</v>
      </c>
      <c r="G54" s="188">
        <v>199800.12400000001</v>
      </c>
      <c r="H54" s="188">
        <v>56494.824000000001</v>
      </c>
      <c r="I54" s="188">
        <v>14196.406000000001</v>
      </c>
      <c r="J54" s="276">
        <v>0</v>
      </c>
      <c r="K54" s="279">
        <v>0</v>
      </c>
      <c r="L54" s="277">
        <v>2.8571428999999999E-2</v>
      </c>
      <c r="M54" s="188" t="s">
        <v>425</v>
      </c>
      <c r="N54" s="188" t="s">
        <v>425</v>
      </c>
      <c r="O54" s="188" t="s">
        <v>425</v>
      </c>
      <c r="P54" s="188" t="s">
        <v>425</v>
      </c>
      <c r="Q54" s="188">
        <v>0</v>
      </c>
      <c r="R54" s="268">
        <v>0</v>
      </c>
      <c r="S54" s="188">
        <v>7333385.4840000002</v>
      </c>
      <c r="T54" s="268">
        <v>0.68881609600000004</v>
      </c>
      <c r="U54" s="188">
        <v>7335946</v>
      </c>
      <c r="V54" s="188">
        <v>8430628.6239999998</v>
      </c>
      <c r="W54" s="188">
        <v>9686307.72511</v>
      </c>
      <c r="X54" s="189">
        <v>219.97857586421031</v>
      </c>
      <c r="Y54" s="189">
        <v>1.87574255466461</v>
      </c>
      <c r="Z54" s="189">
        <v>82.540000915527301</v>
      </c>
      <c r="AA54" s="189">
        <v>3.4779335422446098</v>
      </c>
      <c r="AB54" s="189">
        <v>2.8746299999999998</v>
      </c>
      <c r="AC54" s="189">
        <v>55.181980000000003</v>
      </c>
      <c r="AD54" s="188">
        <v>2282</v>
      </c>
      <c r="AE54" s="188">
        <v>80</v>
      </c>
      <c r="AF54" s="190">
        <v>14.8</v>
      </c>
      <c r="AG54" s="189">
        <v>9.2439999999999998</v>
      </c>
      <c r="AH54" s="189">
        <v>4.1190362000000001E-2</v>
      </c>
      <c r="AI54" s="189">
        <v>4.1190362000000001E-2</v>
      </c>
      <c r="AJ54" s="188">
        <v>0</v>
      </c>
      <c r="AK54" s="188">
        <v>0</v>
      </c>
      <c r="AL54" s="189">
        <v>0.75599998235702504</v>
      </c>
      <c r="AM54" s="191">
        <v>1.510326E-2</v>
      </c>
      <c r="AN54" s="189">
        <v>20.50901</v>
      </c>
      <c r="AO54" s="189">
        <v>40.81</v>
      </c>
      <c r="AP54" s="189">
        <v>76.260000000000005</v>
      </c>
      <c r="AQ54" s="189">
        <v>0.158404260873795</v>
      </c>
      <c r="AR54" s="189">
        <v>10.567101478576699</v>
      </c>
      <c r="AS54" s="190">
        <v>28</v>
      </c>
      <c r="AT54" s="190">
        <v>4</v>
      </c>
      <c r="AU54" s="188">
        <v>42</v>
      </c>
      <c r="AV54" s="190">
        <v>0.89999997615814198</v>
      </c>
      <c r="AW54" s="189">
        <v>0.44999998807907099</v>
      </c>
      <c r="AX54" s="189">
        <v>0.120266944169998</v>
      </c>
      <c r="AY54" s="188">
        <v>2749409</v>
      </c>
      <c r="AZ54" s="189">
        <v>0.45500001311302202</v>
      </c>
      <c r="BA54" s="189">
        <v>41.900001525878899</v>
      </c>
      <c r="BB54" s="188">
        <v>16907</v>
      </c>
      <c r="BC54" s="188">
        <v>15595</v>
      </c>
      <c r="BD54" s="188">
        <v>153</v>
      </c>
      <c r="BE54" s="188">
        <v>0</v>
      </c>
      <c r="BF54" s="188">
        <v>114847</v>
      </c>
      <c r="BG54" s="188">
        <v>0</v>
      </c>
      <c r="BH54" s="188">
        <v>121</v>
      </c>
      <c r="BI54" s="190">
        <v>8.3000000000000007</v>
      </c>
      <c r="BJ54" s="189">
        <v>3.166666666666667</v>
      </c>
      <c r="BK54" s="189">
        <v>-0.35747799277305597</v>
      </c>
      <c r="BL54" s="188">
        <v>28</v>
      </c>
      <c r="BM54" s="190">
        <v>100</v>
      </c>
      <c r="BN54" s="260">
        <v>93.778457641601605</v>
      </c>
      <c r="BO54" s="189">
        <v>74.824287414550795</v>
      </c>
      <c r="BP54" s="190">
        <v>83.323791503906307</v>
      </c>
      <c r="BQ54" s="188">
        <v>29000</v>
      </c>
      <c r="BR54" s="190">
        <v>83.893209999999996</v>
      </c>
      <c r="BS54" s="190">
        <v>96.690219999999997</v>
      </c>
      <c r="BT54" s="189">
        <v>15.600000000000001</v>
      </c>
      <c r="BU54" s="188">
        <v>89</v>
      </c>
      <c r="BV54" s="188">
        <v>60</v>
      </c>
      <c r="BW54" s="188">
        <v>70</v>
      </c>
      <c r="BX54" s="189">
        <v>1017.502991</v>
      </c>
      <c r="BY54" s="189">
        <v>95</v>
      </c>
      <c r="BZ54" s="188">
        <v>7268.19677734375</v>
      </c>
      <c r="CA54" s="188">
        <v>10847904</v>
      </c>
      <c r="CB54" s="188">
        <v>10520392</v>
      </c>
      <c r="CC54" s="188">
        <v>48320</v>
      </c>
      <c r="CD54" s="24"/>
    </row>
    <row r="55" spans="1:82">
      <c r="A55" s="192" t="s">
        <v>93</v>
      </c>
      <c r="B55" s="275" t="s">
        <v>92</v>
      </c>
      <c r="C55" s="188">
        <v>33655.723914736845</v>
      </c>
      <c r="D55" s="188">
        <v>32844.44412189474</v>
      </c>
      <c r="E55" s="188">
        <v>127310.45150000001</v>
      </c>
      <c r="F55" s="188">
        <v>1227.3779999999999</v>
      </c>
      <c r="G55" s="188">
        <v>0</v>
      </c>
      <c r="H55" s="188">
        <v>0</v>
      </c>
      <c r="I55" s="188">
        <v>0</v>
      </c>
      <c r="J55" s="276">
        <v>4133</v>
      </c>
      <c r="K55" s="279">
        <v>8.5714285714285715E-2</v>
      </c>
      <c r="L55" s="277">
        <v>0.114285714</v>
      </c>
      <c r="M55" s="188" t="s">
        <v>425</v>
      </c>
      <c r="N55" s="188" t="s">
        <v>425</v>
      </c>
      <c r="O55" s="188" t="s">
        <v>425</v>
      </c>
      <c r="P55" s="188" t="s">
        <v>425</v>
      </c>
      <c r="Q55" s="188">
        <v>10588009.470000001</v>
      </c>
      <c r="R55" s="268">
        <v>0.59265142599999998</v>
      </c>
      <c r="S55" s="188">
        <v>7945365.8389999997</v>
      </c>
      <c r="T55" s="268">
        <v>0.44473254499999998</v>
      </c>
      <c r="U55" s="188">
        <v>7308385</v>
      </c>
      <c r="V55" s="188">
        <v>7361668.4911799999</v>
      </c>
      <c r="W55" s="188">
        <v>9514529.2942200005</v>
      </c>
      <c r="X55" s="189">
        <v>68.788681752295062</v>
      </c>
      <c r="Y55" s="189">
        <v>1.8196603059768699</v>
      </c>
      <c r="Z55" s="189">
        <v>64.166000366210895</v>
      </c>
      <c r="AA55" s="189">
        <v>3.77979891294363</v>
      </c>
      <c r="AB55" s="189">
        <v>2.09653</v>
      </c>
      <c r="AC55" s="189">
        <v>80.634780000000006</v>
      </c>
      <c r="AD55" s="188">
        <v>5341</v>
      </c>
      <c r="AE55" s="188">
        <v>80</v>
      </c>
      <c r="AF55" s="190">
        <v>20.100000000000001</v>
      </c>
      <c r="AG55" s="189">
        <v>9.4489999999999998</v>
      </c>
      <c r="AH55" s="189">
        <v>0.144503891</v>
      </c>
      <c r="AI55" s="189">
        <v>1.9532486000000002E-2</v>
      </c>
      <c r="AJ55" s="188">
        <v>0</v>
      </c>
      <c r="AK55" s="188">
        <v>0</v>
      </c>
      <c r="AL55" s="189">
        <v>0.75900000333786</v>
      </c>
      <c r="AM55" s="191">
        <v>1.7952880000000001E-2</v>
      </c>
      <c r="AN55" s="189">
        <v>221.35262900000001</v>
      </c>
      <c r="AO55" s="189">
        <v>220.13</v>
      </c>
      <c r="AP55" s="189">
        <v>389.22</v>
      </c>
      <c r="AQ55" s="189">
        <v>0.49966800212860102</v>
      </c>
      <c r="AR55" s="189">
        <v>3.38403344154358</v>
      </c>
      <c r="AS55" s="190">
        <v>14</v>
      </c>
      <c r="AT55" s="190">
        <v>5.0999999046325701</v>
      </c>
      <c r="AU55" s="188">
        <v>46</v>
      </c>
      <c r="AV55" s="190">
        <v>0.40000000596046398</v>
      </c>
      <c r="AW55" s="189">
        <v>0.239999994635582</v>
      </c>
      <c r="AX55" s="189">
        <v>3.3203573226928702</v>
      </c>
      <c r="AY55" s="188">
        <v>9608</v>
      </c>
      <c r="AZ55" s="189">
        <v>0.38400000333786</v>
      </c>
      <c r="BA55" s="189">
        <v>45.700000762939503</v>
      </c>
      <c r="BB55" s="188">
        <v>3409</v>
      </c>
      <c r="BC55" s="188">
        <v>18685</v>
      </c>
      <c r="BD55" s="188">
        <v>151770</v>
      </c>
      <c r="BE55" s="188">
        <v>0</v>
      </c>
      <c r="BF55" s="188">
        <v>532430</v>
      </c>
      <c r="BG55" s="188">
        <v>0</v>
      </c>
      <c r="BH55" s="188">
        <v>112</v>
      </c>
      <c r="BI55" s="190">
        <v>12.4</v>
      </c>
      <c r="BJ55" s="189">
        <v>3.8166666666666673</v>
      </c>
      <c r="BK55" s="189">
        <v>-0.39858418703079201</v>
      </c>
      <c r="BL55" s="188">
        <v>39</v>
      </c>
      <c r="BM55" s="190">
        <v>100</v>
      </c>
      <c r="BN55" s="260">
        <v>92.829788208007798</v>
      </c>
      <c r="BO55" s="189">
        <v>54.062923431396499</v>
      </c>
      <c r="BP55" s="190">
        <v>91.247886657714801</v>
      </c>
      <c r="BQ55" s="188">
        <v>62000</v>
      </c>
      <c r="BR55" s="190">
        <v>87.988720000000001</v>
      </c>
      <c r="BS55" s="190">
        <v>93.994529999999997</v>
      </c>
      <c r="BT55" s="189">
        <v>20.5</v>
      </c>
      <c r="BU55" s="188">
        <v>85</v>
      </c>
      <c r="BV55" s="188">
        <v>76</v>
      </c>
      <c r="BW55" s="188">
        <v>83</v>
      </c>
      <c r="BX55" s="189">
        <v>954.76373290000004</v>
      </c>
      <c r="BY55" s="189">
        <v>59</v>
      </c>
      <c r="BZ55" s="188">
        <v>5600.3896484375</v>
      </c>
      <c r="CA55" s="188">
        <v>17643060</v>
      </c>
      <c r="CB55" s="188">
        <v>16147651</v>
      </c>
      <c r="CC55" s="188">
        <v>248360</v>
      </c>
      <c r="CD55" s="24"/>
    </row>
    <row r="56" spans="1:82">
      <c r="A56" s="192" t="s">
        <v>95</v>
      </c>
      <c r="B56" s="275" t="s">
        <v>94</v>
      </c>
      <c r="C56" s="188">
        <v>65987.231369684217</v>
      </c>
      <c r="D56" s="188">
        <v>2.6005000064210526E-2</v>
      </c>
      <c r="E56" s="188">
        <v>710352.14650000003</v>
      </c>
      <c r="F56" s="188">
        <v>342.27</v>
      </c>
      <c r="G56" s="188">
        <v>0</v>
      </c>
      <c r="H56" s="188">
        <v>0</v>
      </c>
      <c r="I56" s="188">
        <v>0</v>
      </c>
      <c r="J56" s="276">
        <v>0</v>
      </c>
      <c r="K56" s="279">
        <v>0</v>
      </c>
      <c r="L56" s="277">
        <v>0.114285714</v>
      </c>
      <c r="M56" s="188">
        <v>21517105.068700001</v>
      </c>
      <c r="N56" s="188">
        <v>0</v>
      </c>
      <c r="O56" s="188">
        <v>0</v>
      </c>
      <c r="P56" s="188">
        <v>0</v>
      </c>
      <c r="Q56" s="188">
        <v>4.8270678519999999</v>
      </c>
      <c r="R56" s="268">
        <v>4.8513900000000001E-8</v>
      </c>
      <c r="S56" s="188">
        <v>4.8270678519999999</v>
      </c>
      <c r="T56" s="268">
        <v>4.8513900000000001E-8</v>
      </c>
      <c r="U56" s="188">
        <v>84565</v>
      </c>
      <c r="V56" s="188">
        <v>7079078.2493099999</v>
      </c>
      <c r="W56" s="188">
        <v>4540454.1368199997</v>
      </c>
      <c r="X56" s="189">
        <v>98.873469285247879</v>
      </c>
      <c r="Y56" s="189">
        <v>2.0442059040069598</v>
      </c>
      <c r="Z56" s="189">
        <v>42.783000946044901</v>
      </c>
      <c r="AA56" s="189">
        <v>4.1308575832092096</v>
      </c>
      <c r="AB56" s="189">
        <v>0</v>
      </c>
      <c r="AC56" s="189">
        <v>89.826970000000003</v>
      </c>
      <c r="AD56" s="188">
        <v>63000</v>
      </c>
      <c r="AE56" s="188">
        <v>80</v>
      </c>
      <c r="AF56" s="190">
        <v>5.2</v>
      </c>
      <c r="AG56" s="189">
        <v>12.407999999999999</v>
      </c>
      <c r="AH56" s="189">
        <v>0.83855879899999997</v>
      </c>
      <c r="AI56" s="189">
        <v>0.73520839800000004</v>
      </c>
      <c r="AJ56" s="188">
        <v>0</v>
      </c>
      <c r="AK56" s="188">
        <v>4</v>
      </c>
      <c r="AL56" s="189">
        <v>0.70700001716613803</v>
      </c>
      <c r="AM56" s="191">
        <v>1.9424960000000002E-2</v>
      </c>
      <c r="AN56" s="189">
        <v>223.83658399999999</v>
      </c>
      <c r="AO56" s="189">
        <v>522.75</v>
      </c>
      <c r="AP56" s="189">
        <v>485.87</v>
      </c>
      <c r="AQ56" s="189">
        <v>0.59594702720642101</v>
      </c>
      <c r="AR56" s="189">
        <v>8.1535139083862305</v>
      </c>
      <c r="AS56" s="190">
        <v>20.299999237060501</v>
      </c>
      <c r="AT56" s="190">
        <v>7</v>
      </c>
      <c r="AU56" s="188">
        <v>12</v>
      </c>
      <c r="AV56" s="190">
        <v>0.10000000149011599</v>
      </c>
      <c r="AW56" s="189">
        <v>9.00000035762787E-2</v>
      </c>
      <c r="AX56" s="188" t="s">
        <v>425</v>
      </c>
      <c r="AY56" s="188">
        <v>6894411</v>
      </c>
      <c r="AZ56" s="189">
        <v>0.44900000095367398</v>
      </c>
      <c r="BA56" s="189">
        <v>31.5</v>
      </c>
      <c r="BB56" s="188">
        <v>0</v>
      </c>
      <c r="BC56" s="188">
        <v>20400</v>
      </c>
      <c r="BD56" s="188">
        <v>0</v>
      </c>
      <c r="BE56" s="188">
        <v>3200</v>
      </c>
      <c r="BF56" s="188">
        <v>332293</v>
      </c>
      <c r="BG56" s="188">
        <v>5</v>
      </c>
      <c r="BH56" s="188">
        <v>141</v>
      </c>
      <c r="BI56" s="190">
        <v>5.4</v>
      </c>
      <c r="BJ56" s="189">
        <v>3.3166666666666673</v>
      </c>
      <c r="BK56" s="189">
        <v>-0.42353767156601002</v>
      </c>
      <c r="BL56" s="188">
        <v>33</v>
      </c>
      <c r="BM56" s="190">
        <v>100</v>
      </c>
      <c r="BN56" s="260">
        <v>71.168251037597699</v>
      </c>
      <c r="BO56" s="189">
        <v>57.282867431640597</v>
      </c>
      <c r="BP56" s="190">
        <v>94.971702575683594</v>
      </c>
      <c r="BQ56" s="188">
        <v>83000</v>
      </c>
      <c r="BR56" s="190">
        <v>94.19301999999999</v>
      </c>
      <c r="BS56" s="190">
        <v>99.105729999999994</v>
      </c>
      <c r="BT56" s="189">
        <v>7.9020000000000001</v>
      </c>
      <c r="BU56" s="188">
        <v>95</v>
      </c>
      <c r="BV56" s="188">
        <v>94</v>
      </c>
      <c r="BW56" s="188" t="s">
        <v>1399</v>
      </c>
      <c r="BX56" s="189">
        <v>614.10858150000001</v>
      </c>
      <c r="BY56" s="189">
        <v>37</v>
      </c>
      <c r="BZ56" s="188">
        <v>3547.87084960938</v>
      </c>
      <c r="CA56" s="188">
        <v>102334403</v>
      </c>
      <c r="CB56" s="188">
        <v>91515179</v>
      </c>
      <c r="CC56" s="188">
        <v>995450</v>
      </c>
      <c r="CD56" s="24"/>
    </row>
    <row r="57" spans="1:82">
      <c r="A57" s="192" t="s">
        <v>97</v>
      </c>
      <c r="B57" s="275" t="s">
        <v>96</v>
      </c>
      <c r="C57" s="188">
        <v>12762.75509328421</v>
      </c>
      <c r="D57" s="188">
        <v>12762.75509328421</v>
      </c>
      <c r="E57" s="188">
        <v>7803.7894999999999</v>
      </c>
      <c r="F57" s="188">
        <v>211.93</v>
      </c>
      <c r="G57" s="188">
        <v>36733.846000000005</v>
      </c>
      <c r="H57" s="188">
        <v>865.05150000000003</v>
      </c>
      <c r="I57" s="188">
        <v>990.77400000000011</v>
      </c>
      <c r="J57" s="276">
        <v>42474</v>
      </c>
      <c r="K57" s="279">
        <v>0.17142857142857143</v>
      </c>
      <c r="L57" s="277">
        <v>2.8571428999999999E-2</v>
      </c>
      <c r="M57" s="188" t="s">
        <v>425</v>
      </c>
      <c r="N57" s="188" t="s">
        <v>425</v>
      </c>
      <c r="O57" s="188" t="s">
        <v>425</v>
      </c>
      <c r="P57" s="188" t="s">
        <v>425</v>
      </c>
      <c r="Q57" s="188">
        <v>6128244.4330000002</v>
      </c>
      <c r="R57" s="268">
        <v>1</v>
      </c>
      <c r="S57" s="188">
        <v>6126775.3150000004</v>
      </c>
      <c r="T57" s="268">
        <v>0.99976027099999998</v>
      </c>
      <c r="U57" s="188">
        <v>5955799</v>
      </c>
      <c r="V57" s="188">
        <v>4482748.9483099999</v>
      </c>
      <c r="W57" s="188">
        <v>5954427.0546599999</v>
      </c>
      <c r="X57" s="189">
        <v>309.8814671814672</v>
      </c>
      <c r="Y57" s="189">
        <v>1.4595925807952901</v>
      </c>
      <c r="Z57" s="189">
        <v>73.444000244140597</v>
      </c>
      <c r="AA57" s="189" t="s">
        <v>425</v>
      </c>
      <c r="AB57" s="189">
        <v>1.0056700000000001</v>
      </c>
      <c r="AC57" s="189">
        <v>90.649680000000004</v>
      </c>
      <c r="AD57" s="188">
        <v>811</v>
      </c>
      <c r="AE57" s="188">
        <v>100</v>
      </c>
      <c r="AF57" s="190">
        <v>22.4</v>
      </c>
      <c r="AG57" s="189">
        <v>8.8840000000000003</v>
      </c>
      <c r="AH57" s="189">
        <v>0.218719886</v>
      </c>
      <c r="AI57" s="189">
        <v>8.3989825000000004E-2</v>
      </c>
      <c r="AJ57" s="188">
        <v>0</v>
      </c>
      <c r="AK57" s="188">
        <v>0</v>
      </c>
      <c r="AL57" s="189">
        <v>0.67299997806549094</v>
      </c>
      <c r="AM57" s="191">
        <v>3.246251E-2</v>
      </c>
      <c r="AN57" s="189">
        <v>57.01294</v>
      </c>
      <c r="AO57" s="189">
        <v>207.47</v>
      </c>
      <c r="AP57" s="189">
        <v>267.07</v>
      </c>
      <c r="AQ57" s="189">
        <v>1.1958088874816899</v>
      </c>
      <c r="AR57" s="189">
        <v>24.092800140380898</v>
      </c>
      <c r="AS57" s="190">
        <v>13.300000190734901</v>
      </c>
      <c r="AT57" s="190">
        <v>5</v>
      </c>
      <c r="AU57" s="188">
        <v>58</v>
      </c>
      <c r="AV57" s="190">
        <v>0.5</v>
      </c>
      <c r="AW57" s="189">
        <v>0.230000004172325</v>
      </c>
      <c r="AX57" s="188" t="s">
        <v>425</v>
      </c>
      <c r="AY57" s="188">
        <v>1443743</v>
      </c>
      <c r="AZ57" s="189">
        <v>0.38299998641014099</v>
      </c>
      <c r="BA57" s="189">
        <v>38.799999237060497</v>
      </c>
      <c r="BB57" s="188">
        <v>16733</v>
      </c>
      <c r="BC57" s="188">
        <v>150365</v>
      </c>
      <c r="BD57" s="188">
        <v>0</v>
      </c>
      <c r="BE57" s="188">
        <v>71500</v>
      </c>
      <c r="BF57" s="188">
        <v>116</v>
      </c>
      <c r="BG57" s="188">
        <v>5</v>
      </c>
      <c r="BH57" s="188">
        <v>118</v>
      </c>
      <c r="BI57" s="190">
        <v>8.5</v>
      </c>
      <c r="BJ57" s="189">
        <v>2.9333333333333331</v>
      </c>
      <c r="BK57" s="189">
        <v>-0.465440303087235</v>
      </c>
      <c r="BL57" s="188">
        <v>36</v>
      </c>
      <c r="BM57" s="190">
        <v>100</v>
      </c>
      <c r="BN57" s="260">
        <v>89.008598327636705</v>
      </c>
      <c r="BO57" s="189">
        <v>33.820728302002003</v>
      </c>
      <c r="BP57" s="190">
        <v>146.92210388183599</v>
      </c>
      <c r="BQ57" s="188">
        <v>11000</v>
      </c>
      <c r="BR57" s="190">
        <v>87.433570000000003</v>
      </c>
      <c r="BS57" s="190">
        <v>97.388369999999995</v>
      </c>
      <c r="BT57" s="189">
        <v>15.69</v>
      </c>
      <c r="BU57" s="188">
        <v>81</v>
      </c>
      <c r="BV57" s="188">
        <v>87</v>
      </c>
      <c r="BW57" s="188">
        <v>82</v>
      </c>
      <c r="BX57" s="189">
        <v>592.34143070000005</v>
      </c>
      <c r="BY57" s="189">
        <v>46</v>
      </c>
      <c r="BZ57" s="188">
        <v>3798.63647460938</v>
      </c>
      <c r="CA57" s="188">
        <v>6486201</v>
      </c>
      <c r="CB57" s="188">
        <v>6126238</v>
      </c>
      <c r="CC57" s="188">
        <v>20720</v>
      </c>
      <c r="CD57" s="24"/>
    </row>
    <row r="58" spans="1:82">
      <c r="A58" s="192" t="s">
        <v>99</v>
      </c>
      <c r="B58" s="275" t="s">
        <v>98</v>
      </c>
      <c r="C58" s="188">
        <v>0</v>
      </c>
      <c r="D58" s="188">
        <v>0</v>
      </c>
      <c r="E58" s="188">
        <v>5450.8605000000007</v>
      </c>
      <c r="F58" s="188">
        <v>0</v>
      </c>
      <c r="G58" s="188">
        <v>0</v>
      </c>
      <c r="H58" s="188">
        <v>0</v>
      </c>
      <c r="I58" s="188">
        <v>0</v>
      </c>
      <c r="J58" s="276">
        <v>0</v>
      </c>
      <c r="K58" s="279">
        <v>0</v>
      </c>
      <c r="L58" s="277">
        <v>0.2</v>
      </c>
      <c r="M58" s="188">
        <v>265.681947708</v>
      </c>
      <c r="N58" s="188">
        <v>263961.17864400003</v>
      </c>
      <c r="O58" s="188">
        <v>0</v>
      </c>
      <c r="P58" s="188">
        <v>264080.38050299999</v>
      </c>
      <c r="Q58" s="188">
        <v>0</v>
      </c>
      <c r="R58" s="268">
        <v>0</v>
      </c>
      <c r="S58" s="188">
        <v>1398030.517</v>
      </c>
      <c r="T58" s="268">
        <v>0.97728949700000001</v>
      </c>
      <c r="U58" s="188">
        <v>694198</v>
      </c>
      <c r="V58" s="188">
        <v>599692.726669</v>
      </c>
      <c r="W58" s="188">
        <v>744871.18718600005</v>
      </c>
      <c r="X58" s="189">
        <v>46.665739750445631</v>
      </c>
      <c r="Y58" s="189">
        <v>4.0567822456359899</v>
      </c>
      <c r="Z58" s="189">
        <v>73.099998474121094</v>
      </c>
      <c r="AA58" s="189" t="s">
        <v>425</v>
      </c>
      <c r="AB58" s="189">
        <v>2.8540700000000001</v>
      </c>
      <c r="AC58" s="189">
        <v>24.639970000000002</v>
      </c>
      <c r="AD58" s="188" t="s">
        <v>425</v>
      </c>
      <c r="AE58" s="188">
        <v>20</v>
      </c>
      <c r="AF58" s="190">
        <v>64.900000000000006</v>
      </c>
      <c r="AG58" s="189">
        <v>14.231</v>
      </c>
      <c r="AH58" s="189">
        <v>0.14328343299999999</v>
      </c>
      <c r="AI58" s="189">
        <v>2.1621733000000001E-2</v>
      </c>
      <c r="AJ58" s="188">
        <v>0</v>
      </c>
      <c r="AK58" s="188">
        <v>0</v>
      </c>
      <c r="AL58" s="189">
        <v>0.59200000762939498</v>
      </c>
      <c r="AM58" s="191" t="s">
        <v>425</v>
      </c>
      <c r="AN58" s="189">
        <v>2.7303440000000001</v>
      </c>
      <c r="AO58" s="189">
        <v>5.54</v>
      </c>
      <c r="AP58" s="189">
        <v>4.79</v>
      </c>
      <c r="AQ58" s="189">
        <v>0.76915532350540206</v>
      </c>
      <c r="AR58" s="190">
        <v>0</v>
      </c>
      <c r="AS58" s="190">
        <v>81.800003051757798</v>
      </c>
      <c r="AT58" s="190">
        <v>5.5999999046325701</v>
      </c>
      <c r="AU58" s="188">
        <v>181</v>
      </c>
      <c r="AV58" s="190">
        <v>7.1999998092651403</v>
      </c>
      <c r="AW58" s="189">
        <v>6.4800000190734899</v>
      </c>
      <c r="AX58" s="189">
        <v>269.00927734375</v>
      </c>
      <c r="AY58" s="188">
        <v>429326</v>
      </c>
      <c r="AZ58" s="189" t="s">
        <v>425</v>
      </c>
      <c r="BA58" s="189" t="s">
        <v>425</v>
      </c>
      <c r="BB58" s="188">
        <v>0</v>
      </c>
      <c r="BC58" s="188">
        <v>0</v>
      </c>
      <c r="BD58" s="188">
        <v>0</v>
      </c>
      <c r="BE58" s="188">
        <v>0</v>
      </c>
      <c r="BF58" s="188">
        <v>0</v>
      </c>
      <c r="BG58" s="188">
        <v>5</v>
      </c>
      <c r="BH58" s="188">
        <v>101</v>
      </c>
      <c r="BI58" s="190">
        <v>30.5</v>
      </c>
      <c r="BJ58" s="189" t="s">
        <v>425</v>
      </c>
      <c r="BK58" s="189">
        <v>-1.3420116901397701</v>
      </c>
      <c r="BL58" s="188">
        <v>16</v>
      </c>
      <c r="BM58" s="190">
        <v>66.592178344726605</v>
      </c>
      <c r="BN58" s="260">
        <v>94.370536804199205</v>
      </c>
      <c r="BO58" s="189">
        <v>26.2399997711182</v>
      </c>
      <c r="BP58" s="190">
        <v>45.166866302490199</v>
      </c>
      <c r="BQ58" s="188">
        <v>3200</v>
      </c>
      <c r="BR58" s="190">
        <v>66.312790000000007</v>
      </c>
      <c r="BS58" s="190">
        <v>64.665819999999997</v>
      </c>
      <c r="BT58" s="189">
        <v>4</v>
      </c>
      <c r="BU58" s="188">
        <v>53</v>
      </c>
      <c r="BV58" s="188" t="s">
        <v>1399</v>
      </c>
      <c r="BW58" s="188" t="s">
        <v>1399</v>
      </c>
      <c r="BX58" s="189">
        <v>696.58062740000003</v>
      </c>
      <c r="BY58" s="189">
        <v>301</v>
      </c>
      <c r="BZ58" s="188">
        <v>7143.23876953125</v>
      </c>
      <c r="CA58" s="188">
        <v>1402985</v>
      </c>
      <c r="CB58" s="188">
        <v>824543</v>
      </c>
      <c r="CC58" s="188">
        <v>28050</v>
      </c>
      <c r="CD58" s="24"/>
    </row>
    <row r="59" spans="1:82">
      <c r="A59" s="192" t="s">
        <v>101</v>
      </c>
      <c r="B59" s="275" t="s">
        <v>100</v>
      </c>
      <c r="C59" s="188">
        <v>4836.8764465684208</v>
      </c>
      <c r="D59" s="188">
        <v>0</v>
      </c>
      <c r="E59" s="188">
        <v>7783.0664999999999</v>
      </c>
      <c r="F59" s="188">
        <v>0</v>
      </c>
      <c r="G59" s="188">
        <v>0</v>
      </c>
      <c r="H59" s="188">
        <v>0</v>
      </c>
      <c r="I59" s="188">
        <v>0</v>
      </c>
      <c r="J59" s="276">
        <v>160000</v>
      </c>
      <c r="K59" s="279">
        <v>8.5714285714285715E-2</v>
      </c>
      <c r="L59" s="277">
        <v>0.171428571</v>
      </c>
      <c r="M59" s="188">
        <v>2403114.9776099999</v>
      </c>
      <c r="N59" s="188">
        <v>0</v>
      </c>
      <c r="O59" s="188">
        <v>0</v>
      </c>
      <c r="P59" s="188">
        <v>0</v>
      </c>
      <c r="Q59" s="188">
        <v>5587144.5789999999</v>
      </c>
      <c r="R59" s="268">
        <v>0.946478979</v>
      </c>
      <c r="S59" s="188">
        <v>5571887.7520000003</v>
      </c>
      <c r="T59" s="268">
        <v>0.94389442700000004</v>
      </c>
      <c r="U59" s="188">
        <v>1242382</v>
      </c>
      <c r="V59" s="188">
        <v>3350176.74853</v>
      </c>
      <c r="W59" s="188">
        <v>1004231.32071</v>
      </c>
      <c r="X59" s="264">
        <v>35.113138613861388</v>
      </c>
      <c r="Y59" s="189" t="s">
        <v>425</v>
      </c>
      <c r="Z59" s="189" t="s">
        <v>425</v>
      </c>
      <c r="AA59" s="189" t="s">
        <v>425</v>
      </c>
      <c r="AB59" s="189">
        <v>67.003950000000003</v>
      </c>
      <c r="AC59" s="189" t="s">
        <v>425</v>
      </c>
      <c r="AD59" s="188">
        <v>401</v>
      </c>
      <c r="AE59" s="188">
        <v>60</v>
      </c>
      <c r="AF59" s="190" t="s">
        <v>425</v>
      </c>
      <c r="AG59" s="189">
        <v>13.96</v>
      </c>
      <c r="AH59" s="189">
        <v>0.89961658200000005</v>
      </c>
      <c r="AI59" s="189">
        <v>0.78561050799999999</v>
      </c>
      <c r="AJ59" s="188">
        <v>0</v>
      </c>
      <c r="AK59" s="188">
        <v>0</v>
      </c>
      <c r="AL59" s="189">
        <v>0.45899999141693099</v>
      </c>
      <c r="AM59" s="191" t="s">
        <v>425</v>
      </c>
      <c r="AN59" s="189">
        <v>28.398972000000001</v>
      </c>
      <c r="AO59" s="189">
        <v>15.78</v>
      </c>
      <c r="AP59" s="189">
        <v>23.87</v>
      </c>
      <c r="AQ59" s="189" t="s">
        <v>425</v>
      </c>
      <c r="AR59" s="190" t="s">
        <v>425</v>
      </c>
      <c r="AS59" s="190">
        <v>40.5</v>
      </c>
      <c r="AT59" s="190">
        <v>39.400001525878899</v>
      </c>
      <c r="AU59" s="188">
        <v>86</v>
      </c>
      <c r="AV59" s="190">
        <v>0.60000002384185802</v>
      </c>
      <c r="AW59" s="189">
        <v>0.15000000596046401</v>
      </c>
      <c r="AX59" s="189">
        <v>28.879774093627901</v>
      </c>
      <c r="AY59" s="188">
        <v>427112</v>
      </c>
      <c r="AZ59" s="189" t="s">
        <v>425</v>
      </c>
      <c r="BA59" s="189" t="s">
        <v>425</v>
      </c>
      <c r="BB59" s="188">
        <v>0</v>
      </c>
      <c r="BC59" s="188">
        <v>0</v>
      </c>
      <c r="BD59" s="188">
        <v>0</v>
      </c>
      <c r="BE59" s="188">
        <v>0</v>
      </c>
      <c r="BF59" s="188">
        <v>201</v>
      </c>
      <c r="BG59" s="188">
        <v>0</v>
      </c>
      <c r="BH59" s="188">
        <v>96</v>
      </c>
      <c r="BI59" s="190">
        <v>26.6</v>
      </c>
      <c r="BJ59" s="189" t="s">
        <v>425</v>
      </c>
      <c r="BK59" s="189">
        <v>-1.757368683815</v>
      </c>
      <c r="BL59" s="188">
        <v>21</v>
      </c>
      <c r="BM59" s="190">
        <v>50.385730743408203</v>
      </c>
      <c r="BN59" s="260">
        <v>76.570518493652301</v>
      </c>
      <c r="BO59" s="189">
        <v>1.3089070320129399</v>
      </c>
      <c r="BP59" s="190">
        <v>20.363954544067401</v>
      </c>
      <c r="BQ59" s="188">
        <v>4700</v>
      </c>
      <c r="BR59" s="190">
        <v>11.939970000000001</v>
      </c>
      <c r="BS59" s="190">
        <v>51.849719999999998</v>
      </c>
      <c r="BT59" s="189" t="s">
        <v>425</v>
      </c>
      <c r="BU59" s="188">
        <v>95</v>
      </c>
      <c r="BV59" s="188">
        <v>88</v>
      </c>
      <c r="BW59" s="188">
        <v>95</v>
      </c>
      <c r="BX59" s="189">
        <v>73.704910280000007</v>
      </c>
      <c r="BY59" s="189">
        <v>480</v>
      </c>
      <c r="BZ59" s="188">
        <v>0</v>
      </c>
      <c r="CA59" s="188">
        <v>3546427</v>
      </c>
      <c r="CB59" s="188">
        <v>5290052</v>
      </c>
      <c r="CC59" s="188">
        <v>101000</v>
      </c>
      <c r="CD59" s="24"/>
    </row>
    <row r="60" spans="1:82">
      <c r="A60" s="192" t="s">
        <v>103</v>
      </c>
      <c r="B60" s="275" t="s">
        <v>102</v>
      </c>
      <c r="C60" s="188">
        <v>0</v>
      </c>
      <c r="D60" s="188">
        <v>0</v>
      </c>
      <c r="E60" s="188">
        <v>5412.49</v>
      </c>
      <c r="F60" s="188">
        <v>0</v>
      </c>
      <c r="G60" s="188">
        <v>0</v>
      </c>
      <c r="H60" s="188">
        <v>0</v>
      </c>
      <c r="I60" s="188">
        <v>0</v>
      </c>
      <c r="J60" s="276">
        <v>0</v>
      </c>
      <c r="K60" s="279">
        <v>0</v>
      </c>
      <c r="L60" s="277">
        <v>0</v>
      </c>
      <c r="M60" s="188">
        <v>0</v>
      </c>
      <c r="N60" s="188" t="s">
        <v>425</v>
      </c>
      <c r="O60" s="188" t="s">
        <v>425</v>
      </c>
      <c r="P60" s="188" t="s">
        <v>425</v>
      </c>
      <c r="Q60" s="188">
        <v>0</v>
      </c>
      <c r="R60" s="268">
        <v>0</v>
      </c>
      <c r="S60" s="188">
        <v>0</v>
      </c>
      <c r="T60" s="268">
        <v>0</v>
      </c>
      <c r="U60" s="188">
        <v>0</v>
      </c>
      <c r="V60" s="188">
        <v>0</v>
      </c>
      <c r="W60" s="188">
        <v>0</v>
      </c>
      <c r="X60" s="189">
        <v>30.386105360018405</v>
      </c>
      <c r="Y60" s="189">
        <v>0.57038438320159901</v>
      </c>
      <c r="Z60" s="189">
        <v>69.228996276855497</v>
      </c>
      <c r="AA60" s="189">
        <v>2.2975175724185601</v>
      </c>
      <c r="AB60" s="189">
        <v>0</v>
      </c>
      <c r="AC60" s="189" t="s">
        <v>425</v>
      </c>
      <c r="AD60" s="188">
        <v>1116</v>
      </c>
      <c r="AE60" s="188">
        <v>80</v>
      </c>
      <c r="AF60" s="190" t="s">
        <v>425</v>
      </c>
      <c r="AG60" s="189">
        <v>5.2149999999999999</v>
      </c>
      <c r="AH60" s="189">
        <v>6.8100599999999995E-4</v>
      </c>
      <c r="AI60" s="189">
        <v>6.8100599999999995E-4</v>
      </c>
      <c r="AJ60" s="188">
        <v>0</v>
      </c>
      <c r="AK60" s="188">
        <v>0</v>
      </c>
      <c r="AL60" s="189">
        <v>0.89200001955032304</v>
      </c>
      <c r="AM60" s="191" t="s">
        <v>425</v>
      </c>
      <c r="AN60" s="189">
        <v>0</v>
      </c>
      <c r="AO60" s="189">
        <v>0</v>
      </c>
      <c r="AP60" s="189">
        <v>0</v>
      </c>
      <c r="AQ60" s="189" t="s">
        <v>425</v>
      </c>
      <c r="AR60" s="189">
        <v>1.6326426267623899</v>
      </c>
      <c r="AS60" s="190">
        <v>2.4000000953674299</v>
      </c>
      <c r="AT60" s="190" t="s">
        <v>425</v>
      </c>
      <c r="AU60" s="188">
        <v>13</v>
      </c>
      <c r="AV60" s="190" t="s">
        <v>425</v>
      </c>
      <c r="AW60" s="189" t="s">
        <v>425</v>
      </c>
      <c r="AX60" s="189" t="s">
        <v>425</v>
      </c>
      <c r="AY60" s="188">
        <v>0</v>
      </c>
      <c r="AZ60" s="189">
        <v>8.6000002920627594E-2</v>
      </c>
      <c r="BA60" s="189">
        <v>30.299999237060501</v>
      </c>
      <c r="BB60" s="188">
        <v>0</v>
      </c>
      <c r="BC60" s="188">
        <v>0</v>
      </c>
      <c r="BD60" s="188">
        <v>0</v>
      </c>
      <c r="BE60" s="188">
        <v>0</v>
      </c>
      <c r="BF60" s="188">
        <v>302</v>
      </c>
      <c r="BG60" s="188">
        <v>0</v>
      </c>
      <c r="BH60" s="188">
        <v>129</v>
      </c>
      <c r="BI60" s="190">
        <v>2.4</v>
      </c>
      <c r="BJ60" s="189" t="s">
        <v>425</v>
      </c>
      <c r="BK60" s="189">
        <v>1.1747465133667001</v>
      </c>
      <c r="BL60" s="188">
        <v>75</v>
      </c>
      <c r="BM60" s="190">
        <v>100</v>
      </c>
      <c r="BN60" s="260">
        <v>99.885787963867202</v>
      </c>
      <c r="BO60" s="189">
        <v>89.532325744628906</v>
      </c>
      <c r="BP60" s="190">
        <v>147.17715454101599</v>
      </c>
      <c r="BQ60" s="188">
        <v>53000</v>
      </c>
      <c r="BR60" s="190">
        <v>99.146560000000008</v>
      </c>
      <c r="BS60" s="190">
        <v>99.712819999999994</v>
      </c>
      <c r="BT60" s="189">
        <v>34.651000000000003</v>
      </c>
      <c r="BU60" s="188">
        <v>91</v>
      </c>
      <c r="BV60" s="188">
        <v>90</v>
      </c>
      <c r="BW60" s="188" t="s">
        <v>1399</v>
      </c>
      <c r="BX60" s="189">
        <v>2427.6276859999998</v>
      </c>
      <c r="BY60" s="189">
        <v>9</v>
      </c>
      <c r="BZ60" s="188">
        <v>23312.275390625</v>
      </c>
      <c r="CA60" s="188">
        <v>1326539</v>
      </c>
      <c r="CB60" s="188">
        <v>1310350</v>
      </c>
      <c r="CC60" s="188">
        <v>42390</v>
      </c>
      <c r="CD60" s="24"/>
    </row>
    <row r="61" spans="1:82">
      <c r="A61" s="193" t="s">
        <v>968</v>
      </c>
      <c r="B61" s="275" t="s">
        <v>308</v>
      </c>
      <c r="C61" s="188">
        <v>0</v>
      </c>
      <c r="D61" s="188">
        <v>0</v>
      </c>
      <c r="E61" s="188">
        <v>7092.7834999999995</v>
      </c>
      <c r="F61" s="188">
        <v>0</v>
      </c>
      <c r="G61" s="188">
        <v>161.12649999999999</v>
      </c>
      <c r="H61" s="188">
        <v>0</v>
      </c>
      <c r="I61" s="188">
        <v>0</v>
      </c>
      <c r="J61" s="276">
        <v>60628</v>
      </c>
      <c r="K61" s="279">
        <v>0.14285714285714285</v>
      </c>
      <c r="L61" s="277">
        <v>8.5714286000000001E-2</v>
      </c>
      <c r="M61" s="188">
        <v>9060.1004038999999</v>
      </c>
      <c r="N61" s="188">
        <v>0</v>
      </c>
      <c r="O61" s="188">
        <v>0</v>
      </c>
      <c r="P61" s="188">
        <v>3093.3145828199999</v>
      </c>
      <c r="Q61" s="188">
        <v>0</v>
      </c>
      <c r="R61" s="268">
        <v>0</v>
      </c>
      <c r="S61" s="188">
        <v>887701.73620000004</v>
      </c>
      <c r="T61" s="268">
        <v>0.77316754600000004</v>
      </c>
      <c r="U61" s="188">
        <v>1230</v>
      </c>
      <c r="V61" s="188">
        <v>849098.39498999994</v>
      </c>
      <c r="W61" s="188">
        <v>113007.915079</v>
      </c>
      <c r="X61" s="189">
        <v>66.057616279069762</v>
      </c>
      <c r="Y61" s="189">
        <v>1.83142709732056</v>
      </c>
      <c r="Z61" s="189">
        <v>24.1709995269775</v>
      </c>
      <c r="AA61" s="189" t="s">
        <v>425</v>
      </c>
      <c r="AB61" s="189">
        <v>7.0373999999999999</v>
      </c>
      <c r="AC61" s="189">
        <v>24.096959999999999</v>
      </c>
      <c r="AD61" s="188">
        <v>1018</v>
      </c>
      <c r="AE61" s="188">
        <v>40</v>
      </c>
      <c r="AF61" s="190">
        <v>32.1</v>
      </c>
      <c r="AG61" s="189">
        <v>12.384</v>
      </c>
      <c r="AH61" s="189">
        <v>9.7735843000000003E-2</v>
      </c>
      <c r="AI61" s="189">
        <v>3.5008536E-2</v>
      </c>
      <c r="AJ61" s="188">
        <v>0</v>
      </c>
      <c r="AK61" s="188">
        <v>0</v>
      </c>
      <c r="AL61" s="189">
        <v>0.61100000143051103</v>
      </c>
      <c r="AM61" s="191">
        <v>8.1271319999999994E-2</v>
      </c>
      <c r="AN61" s="189">
        <v>9.7182729999999999</v>
      </c>
      <c r="AO61" s="189">
        <v>68.09</v>
      </c>
      <c r="AP61" s="189">
        <v>51.09</v>
      </c>
      <c r="AQ61" s="189">
        <v>1.82646024227142</v>
      </c>
      <c r="AR61" s="189">
        <v>2.8390049934387198</v>
      </c>
      <c r="AS61" s="190">
        <v>49.400001525878899</v>
      </c>
      <c r="AT61" s="190">
        <v>5.8000001907348597</v>
      </c>
      <c r="AU61" s="188">
        <v>363</v>
      </c>
      <c r="AV61" s="190">
        <v>27</v>
      </c>
      <c r="AW61" s="189">
        <v>9.7700004577636701</v>
      </c>
      <c r="AX61" s="189">
        <v>0.84235405921936002</v>
      </c>
      <c r="AY61" s="188">
        <v>406184</v>
      </c>
      <c r="AZ61" s="189">
        <v>0.566999971866608</v>
      </c>
      <c r="BA61" s="189">
        <v>54.599998474121101</v>
      </c>
      <c r="BB61" s="188">
        <v>232000</v>
      </c>
      <c r="BC61" s="188">
        <v>0</v>
      </c>
      <c r="BD61" s="188">
        <v>0</v>
      </c>
      <c r="BE61" s="188">
        <v>0</v>
      </c>
      <c r="BF61" s="188">
        <v>2074</v>
      </c>
      <c r="BG61" s="188">
        <v>7</v>
      </c>
      <c r="BH61" s="188">
        <v>112</v>
      </c>
      <c r="BI61" s="190">
        <v>11.6</v>
      </c>
      <c r="BJ61" s="189">
        <v>3.2333333333333329</v>
      </c>
      <c r="BK61" s="189">
        <v>-0.678316950798035</v>
      </c>
      <c r="BL61" s="188">
        <v>33</v>
      </c>
      <c r="BM61" s="190">
        <v>77.169639587402301</v>
      </c>
      <c r="BN61" s="260">
        <v>88.419380187988295</v>
      </c>
      <c r="BO61" s="189">
        <v>30.299999237060501</v>
      </c>
      <c r="BP61" s="190">
        <v>93.527320861816406</v>
      </c>
      <c r="BQ61" s="188">
        <v>7200</v>
      </c>
      <c r="BR61" s="190">
        <v>58.351979999999998</v>
      </c>
      <c r="BS61" s="190">
        <v>69.008660000000006</v>
      </c>
      <c r="BT61" s="189">
        <v>0.79600000000000004</v>
      </c>
      <c r="BU61" s="188">
        <v>90</v>
      </c>
      <c r="BV61" s="188">
        <v>75</v>
      </c>
      <c r="BW61" s="188">
        <v>87</v>
      </c>
      <c r="BX61" s="189">
        <v>695.69836429999998</v>
      </c>
      <c r="BY61" s="189">
        <v>437</v>
      </c>
      <c r="BZ61" s="188">
        <v>3415.45947265625</v>
      </c>
      <c r="CA61" s="188">
        <v>1160164</v>
      </c>
      <c r="CB61" s="188">
        <v>1282702</v>
      </c>
      <c r="CC61" s="188">
        <v>17200</v>
      </c>
      <c r="CD61" s="24"/>
    </row>
    <row r="62" spans="1:82">
      <c r="A62" s="192" t="s">
        <v>105</v>
      </c>
      <c r="B62" s="275" t="s">
        <v>104</v>
      </c>
      <c r="C62" s="188">
        <v>65412.824768421051</v>
      </c>
      <c r="D62" s="188">
        <v>0</v>
      </c>
      <c r="E62" s="188">
        <v>184395.02049999998</v>
      </c>
      <c r="F62" s="188">
        <v>0</v>
      </c>
      <c r="G62" s="188">
        <v>0</v>
      </c>
      <c r="H62" s="188">
        <v>0</v>
      </c>
      <c r="I62" s="188">
        <v>0</v>
      </c>
      <c r="J62" s="276">
        <v>1805482</v>
      </c>
      <c r="K62" s="279">
        <v>0.34285714285714286</v>
      </c>
      <c r="L62" s="277">
        <v>2.8571428999999999E-2</v>
      </c>
      <c r="M62" s="188">
        <v>46396666.465099998</v>
      </c>
      <c r="N62" s="188">
        <v>145243.69959999999</v>
      </c>
      <c r="O62" s="188">
        <v>0</v>
      </c>
      <c r="P62" s="188">
        <v>12571558.3649</v>
      </c>
      <c r="Q62" s="188">
        <v>99653410.069999993</v>
      </c>
      <c r="R62" s="268">
        <v>0.92828917799999999</v>
      </c>
      <c r="S62" s="188">
        <v>87495666.269999996</v>
      </c>
      <c r="T62" s="268">
        <v>0.81503763900000004</v>
      </c>
      <c r="U62" s="188">
        <v>12097490</v>
      </c>
      <c r="V62" s="188">
        <v>31863923.202799998</v>
      </c>
      <c r="W62" s="188">
        <v>32921955.633900002</v>
      </c>
      <c r="X62" s="189">
        <v>109.224559</v>
      </c>
      <c r="Y62" s="189">
        <v>4.7315931320190403</v>
      </c>
      <c r="Z62" s="189">
        <v>21.694999694824201</v>
      </c>
      <c r="AA62" s="189">
        <v>4.6145778397678496</v>
      </c>
      <c r="AB62" s="189">
        <v>22.350290000000001</v>
      </c>
      <c r="AC62" s="189">
        <v>7.9603900000000003</v>
      </c>
      <c r="AD62" s="188">
        <v>11731</v>
      </c>
      <c r="AE62" s="188">
        <v>40</v>
      </c>
      <c r="AF62" s="190">
        <v>64.3</v>
      </c>
      <c r="AG62" s="189">
        <v>14.606</v>
      </c>
      <c r="AH62" s="189">
        <v>0.85029827800000002</v>
      </c>
      <c r="AI62" s="189">
        <v>0.85029827800000002</v>
      </c>
      <c r="AJ62" s="188">
        <v>0</v>
      </c>
      <c r="AK62" s="188">
        <v>5</v>
      </c>
      <c r="AL62" s="189">
        <v>0.48500001430511502</v>
      </c>
      <c r="AM62" s="191">
        <v>0.48879027000000003</v>
      </c>
      <c r="AN62" s="189">
        <v>3266.577452</v>
      </c>
      <c r="AO62" s="189">
        <v>2061.42</v>
      </c>
      <c r="AP62" s="189">
        <v>2159.75</v>
      </c>
      <c r="AQ62" s="189">
        <v>5.0459704399108896</v>
      </c>
      <c r="AR62" s="189">
        <v>0.46864810585975603</v>
      </c>
      <c r="AS62" s="190">
        <v>50.700000762939503</v>
      </c>
      <c r="AT62" s="190">
        <v>21.100000381469702</v>
      </c>
      <c r="AU62" s="188">
        <v>140</v>
      </c>
      <c r="AV62" s="190">
        <v>0.89999997615814198</v>
      </c>
      <c r="AW62" s="189">
        <v>0.230000004172325</v>
      </c>
      <c r="AX62" s="189">
        <v>31.8149509429932</v>
      </c>
      <c r="AY62" s="188">
        <v>76238251</v>
      </c>
      <c r="AZ62" s="189">
        <v>0.51700001955032304</v>
      </c>
      <c r="BA62" s="189">
        <v>35</v>
      </c>
      <c r="BB62" s="188">
        <v>201916</v>
      </c>
      <c r="BC62" s="188">
        <v>282030</v>
      </c>
      <c r="BD62" s="188">
        <v>0</v>
      </c>
      <c r="BE62" s="188">
        <v>1964592</v>
      </c>
      <c r="BF62" s="188">
        <v>820196</v>
      </c>
      <c r="BG62" s="188">
        <v>89</v>
      </c>
      <c r="BH62" s="188">
        <v>111</v>
      </c>
      <c r="BI62" s="190">
        <v>16.2</v>
      </c>
      <c r="BJ62" s="189">
        <v>3.85</v>
      </c>
      <c r="BK62" s="189">
        <v>-0.63457727432250999</v>
      </c>
      <c r="BL62" s="188">
        <v>38</v>
      </c>
      <c r="BM62" s="190">
        <v>48.271621704101598</v>
      </c>
      <c r="BN62" s="260">
        <v>51.7711791992188</v>
      </c>
      <c r="BO62" s="189">
        <v>18.6180515289307</v>
      </c>
      <c r="BP62" s="190">
        <v>37.218070983886697</v>
      </c>
      <c r="BQ62" s="188">
        <v>84000</v>
      </c>
      <c r="BR62" s="190">
        <v>7.3163299999999998</v>
      </c>
      <c r="BS62" s="190">
        <v>41.059950000000001</v>
      </c>
      <c r="BT62" s="189">
        <v>1</v>
      </c>
      <c r="BU62" s="188">
        <v>69</v>
      </c>
      <c r="BV62" s="188">
        <v>41</v>
      </c>
      <c r="BW62" s="188">
        <v>63</v>
      </c>
      <c r="BX62" s="189">
        <v>66.640785219999998</v>
      </c>
      <c r="BY62" s="189">
        <v>401</v>
      </c>
      <c r="BZ62" s="188">
        <v>936.34045410156295</v>
      </c>
      <c r="CA62" s="188">
        <v>114963583</v>
      </c>
      <c r="CB62" s="188">
        <v>99262853</v>
      </c>
      <c r="CC62" s="188">
        <v>1000000</v>
      </c>
      <c r="CD62" s="24"/>
    </row>
    <row r="63" spans="1:82">
      <c r="A63" s="192" t="s">
        <v>107</v>
      </c>
      <c r="B63" s="275" t="s">
        <v>106</v>
      </c>
      <c r="C63" s="188">
        <v>1136.336222743158</v>
      </c>
      <c r="D63" s="188">
        <v>0</v>
      </c>
      <c r="E63" s="188" t="s">
        <v>425</v>
      </c>
      <c r="F63" s="188">
        <v>38.863999999999997</v>
      </c>
      <c r="G63" s="188">
        <v>11440.004000000001</v>
      </c>
      <c r="H63" s="188">
        <v>448.69749999999999</v>
      </c>
      <c r="I63" s="188">
        <v>0</v>
      </c>
      <c r="J63" s="276">
        <v>9441</v>
      </c>
      <c r="K63" s="279">
        <v>5.7142857142857141E-2</v>
      </c>
      <c r="L63" s="277">
        <v>2.8571428999999999E-2</v>
      </c>
      <c r="M63" s="188">
        <v>0</v>
      </c>
      <c r="N63" s="188" t="s">
        <v>425</v>
      </c>
      <c r="O63" s="188" t="s">
        <v>425</v>
      </c>
      <c r="P63" s="188" t="s">
        <v>425</v>
      </c>
      <c r="Q63" s="188">
        <v>0</v>
      </c>
      <c r="R63" s="268">
        <v>0</v>
      </c>
      <c r="S63" s="188">
        <v>0</v>
      </c>
      <c r="T63" s="268">
        <v>0</v>
      </c>
      <c r="U63" s="188">
        <v>538981</v>
      </c>
      <c r="V63" s="188">
        <v>488828.740506</v>
      </c>
      <c r="W63" s="188">
        <v>769712.98481399997</v>
      </c>
      <c r="X63" s="189">
        <v>48.357033388067869</v>
      </c>
      <c r="Y63" s="189">
        <v>1.5984846353530899</v>
      </c>
      <c r="Z63" s="189">
        <v>57.247001647949197</v>
      </c>
      <c r="AA63" s="189">
        <v>4.5724374063770599</v>
      </c>
      <c r="AB63" s="189">
        <v>0</v>
      </c>
      <c r="AC63" s="189" t="s">
        <v>425</v>
      </c>
      <c r="AD63" s="188">
        <v>271</v>
      </c>
      <c r="AE63" s="190" t="s">
        <v>425</v>
      </c>
      <c r="AF63" s="190">
        <v>11.2</v>
      </c>
      <c r="AG63" s="189">
        <v>9.9719999999999995</v>
      </c>
      <c r="AH63" s="189">
        <v>2.247116E-3</v>
      </c>
      <c r="AI63" s="189">
        <v>2.247116E-3</v>
      </c>
      <c r="AJ63" s="188">
        <v>0</v>
      </c>
      <c r="AK63" s="188">
        <v>0</v>
      </c>
      <c r="AL63" s="189">
        <v>0.74299997091293302</v>
      </c>
      <c r="AM63" s="191" t="s">
        <v>425</v>
      </c>
      <c r="AN63" s="189">
        <v>39.908904</v>
      </c>
      <c r="AO63" s="189">
        <v>84.74</v>
      </c>
      <c r="AP63" s="189">
        <v>82.85</v>
      </c>
      <c r="AQ63" s="189">
        <v>2.7563676834106401</v>
      </c>
      <c r="AR63" s="189">
        <v>7.1409335136413601</v>
      </c>
      <c r="AS63" s="190">
        <v>25.700000762939499</v>
      </c>
      <c r="AT63" s="190" t="s">
        <v>425</v>
      </c>
      <c r="AU63" s="188">
        <v>66</v>
      </c>
      <c r="AV63" s="190">
        <v>0.20000000298023199</v>
      </c>
      <c r="AW63" s="189">
        <v>0.259999990463257</v>
      </c>
      <c r="AX63" s="189" t="s">
        <v>425</v>
      </c>
      <c r="AY63" s="188">
        <v>919387</v>
      </c>
      <c r="AZ63" s="189">
        <v>0.37000000476837203</v>
      </c>
      <c r="BA63" s="189">
        <v>36.700000762939503</v>
      </c>
      <c r="BB63" s="188">
        <v>7794</v>
      </c>
      <c r="BC63" s="188">
        <v>205115</v>
      </c>
      <c r="BD63" s="188">
        <v>82751</v>
      </c>
      <c r="BE63" s="188">
        <v>0</v>
      </c>
      <c r="BF63" s="188">
        <v>19</v>
      </c>
      <c r="BG63" s="188">
        <v>0</v>
      </c>
      <c r="BH63" s="188">
        <v>119</v>
      </c>
      <c r="BI63" s="190">
        <v>5.6</v>
      </c>
      <c r="BJ63" s="189">
        <v>4.95</v>
      </c>
      <c r="BK63" s="189">
        <v>0.20409767329692799</v>
      </c>
      <c r="BL63" s="189" t="s">
        <v>425</v>
      </c>
      <c r="BM63" s="190">
        <v>100</v>
      </c>
      <c r="BN63" s="260">
        <v>99.082107543945298</v>
      </c>
      <c r="BO63" s="189">
        <v>49.966373443603501</v>
      </c>
      <c r="BP63" s="190">
        <v>117.830574035645</v>
      </c>
      <c r="BQ63" s="188">
        <v>3400</v>
      </c>
      <c r="BR63" s="190">
        <v>95.072180000000003</v>
      </c>
      <c r="BS63" s="190">
        <v>93.79092</v>
      </c>
      <c r="BT63" s="189">
        <v>8.3740000000000006</v>
      </c>
      <c r="BU63" s="188">
        <v>99</v>
      </c>
      <c r="BV63" s="188">
        <v>94</v>
      </c>
      <c r="BW63" s="188">
        <v>99</v>
      </c>
      <c r="BX63" s="189">
        <v>372.46304320000002</v>
      </c>
      <c r="BY63" s="189">
        <v>34</v>
      </c>
      <c r="BZ63" s="188">
        <v>4881.52587890625</v>
      </c>
      <c r="CA63" s="188">
        <v>896444</v>
      </c>
      <c r="CB63" s="188">
        <v>891971</v>
      </c>
      <c r="CC63" s="188">
        <v>18270</v>
      </c>
      <c r="CD63" s="24"/>
    </row>
    <row r="64" spans="1:82">
      <c r="A64" s="192" t="s">
        <v>109</v>
      </c>
      <c r="B64" s="275" t="s">
        <v>108</v>
      </c>
      <c r="C64" s="188">
        <v>0</v>
      </c>
      <c r="D64" s="188">
        <v>0</v>
      </c>
      <c r="E64" s="188" t="s">
        <v>425</v>
      </c>
      <c r="F64" s="188">
        <v>0</v>
      </c>
      <c r="G64" s="188">
        <v>0</v>
      </c>
      <c r="H64" s="188">
        <v>0</v>
      </c>
      <c r="I64" s="188">
        <v>0</v>
      </c>
      <c r="J64" s="276">
        <v>0</v>
      </c>
      <c r="K64" s="279">
        <v>0</v>
      </c>
      <c r="L64" s="277">
        <v>8.5714286000000001E-2</v>
      </c>
      <c r="M64" s="188">
        <v>0</v>
      </c>
      <c r="N64" s="188" t="s">
        <v>425</v>
      </c>
      <c r="O64" s="188" t="s">
        <v>425</v>
      </c>
      <c r="P64" s="188" t="s">
        <v>425</v>
      </c>
      <c r="Q64" s="188">
        <v>0</v>
      </c>
      <c r="R64" s="268">
        <v>0</v>
      </c>
      <c r="S64" s="188">
        <v>0</v>
      </c>
      <c r="T64" s="268">
        <v>0</v>
      </c>
      <c r="U64" s="188">
        <v>0</v>
      </c>
      <c r="V64" s="188">
        <v>0</v>
      </c>
      <c r="W64" s="188">
        <v>0</v>
      </c>
      <c r="X64" s="189">
        <v>18.1568556480537</v>
      </c>
      <c r="Y64" s="189">
        <v>0.24797593057155601</v>
      </c>
      <c r="Z64" s="189">
        <v>85.516998291015597</v>
      </c>
      <c r="AA64" s="189">
        <v>2.0749590985642801</v>
      </c>
      <c r="AB64" s="189">
        <v>0</v>
      </c>
      <c r="AC64" s="189" t="s">
        <v>425</v>
      </c>
      <c r="AD64" s="188">
        <v>2592</v>
      </c>
      <c r="AE64" s="188">
        <v>100</v>
      </c>
      <c r="AF64" s="190" t="s">
        <v>425</v>
      </c>
      <c r="AG64" s="189">
        <v>4.7670000000000003</v>
      </c>
      <c r="AH64" s="189">
        <v>2.21595E-3</v>
      </c>
      <c r="AI64" s="189">
        <v>2.21595E-3</v>
      </c>
      <c r="AJ64" s="188">
        <v>0</v>
      </c>
      <c r="AK64" s="188">
        <v>0</v>
      </c>
      <c r="AL64" s="189">
        <v>0.93800002336502097</v>
      </c>
      <c r="AM64" s="191" t="s">
        <v>425</v>
      </c>
      <c r="AN64" s="189">
        <v>-1.2870010000000001</v>
      </c>
      <c r="AO64" s="189">
        <v>0</v>
      </c>
      <c r="AP64" s="189">
        <v>0</v>
      </c>
      <c r="AQ64" s="189" t="s">
        <v>425</v>
      </c>
      <c r="AR64" s="189">
        <v>0.29514071345329301</v>
      </c>
      <c r="AS64" s="190">
        <v>2.4000000953674299</v>
      </c>
      <c r="AT64" s="190" t="s">
        <v>425</v>
      </c>
      <c r="AU64" s="188">
        <v>4.6999998092651403</v>
      </c>
      <c r="AV64" s="190" t="s">
        <v>425</v>
      </c>
      <c r="AW64" s="189" t="s">
        <v>425</v>
      </c>
      <c r="AX64" s="189" t="s">
        <v>425</v>
      </c>
      <c r="AY64" s="188">
        <v>8</v>
      </c>
      <c r="AZ64" s="189">
        <v>4.6999998390674598E-2</v>
      </c>
      <c r="BA64" s="189">
        <v>27.299999237060501</v>
      </c>
      <c r="BB64" s="188">
        <v>0</v>
      </c>
      <c r="BC64" s="188">
        <v>0</v>
      </c>
      <c r="BD64" s="188">
        <v>0</v>
      </c>
      <c r="BE64" s="188">
        <v>0</v>
      </c>
      <c r="BF64" s="188">
        <v>29799</v>
      </c>
      <c r="BG64" s="188">
        <v>0</v>
      </c>
      <c r="BH64" s="188">
        <v>132</v>
      </c>
      <c r="BI64" s="190">
        <v>2.4</v>
      </c>
      <c r="BJ64" s="189">
        <v>4.1166666666666663</v>
      </c>
      <c r="BK64" s="189">
        <v>1.9293129444122299</v>
      </c>
      <c r="BL64" s="188">
        <v>85</v>
      </c>
      <c r="BM64" s="190">
        <v>100</v>
      </c>
      <c r="BN64" s="260" t="s">
        <v>425</v>
      </c>
      <c r="BO64" s="189">
        <v>89.607383728027301</v>
      </c>
      <c r="BP64" s="190">
        <v>129.24436950683599</v>
      </c>
      <c r="BQ64" s="188">
        <v>260000</v>
      </c>
      <c r="BR64" s="190">
        <v>99.447839999999999</v>
      </c>
      <c r="BS64" s="190">
        <v>100.00000999999999</v>
      </c>
      <c r="BT64" s="189">
        <v>38.08</v>
      </c>
      <c r="BU64" s="188">
        <v>91</v>
      </c>
      <c r="BV64" s="188">
        <v>93</v>
      </c>
      <c r="BW64" s="188">
        <v>89</v>
      </c>
      <c r="BX64" s="189">
        <v>4457.1708980000003</v>
      </c>
      <c r="BY64" s="189">
        <v>3</v>
      </c>
      <c r="BZ64" s="188">
        <v>49041.34375</v>
      </c>
      <c r="CA64" s="188">
        <v>5540718</v>
      </c>
      <c r="CB64" s="188">
        <v>5501824</v>
      </c>
      <c r="CC64" s="188">
        <v>303890</v>
      </c>
      <c r="CD64" s="24"/>
    </row>
    <row r="65" spans="1:82">
      <c r="A65" s="192" t="s">
        <v>111</v>
      </c>
      <c r="B65" s="275" t="s">
        <v>110</v>
      </c>
      <c r="C65" s="188">
        <v>16449.683679010526</v>
      </c>
      <c r="D65" s="188">
        <v>0</v>
      </c>
      <c r="E65" s="188">
        <v>258244.52550000005</v>
      </c>
      <c r="F65" s="188">
        <v>46.634</v>
      </c>
      <c r="G65" s="188">
        <v>0</v>
      </c>
      <c r="H65" s="188">
        <v>0</v>
      </c>
      <c r="I65" s="188">
        <v>0</v>
      </c>
      <c r="J65" s="276">
        <v>0</v>
      </c>
      <c r="K65" s="279">
        <v>8.5714285714285715E-2</v>
      </c>
      <c r="L65" s="277">
        <v>2.8571428999999999E-2</v>
      </c>
      <c r="M65" s="188">
        <v>0</v>
      </c>
      <c r="N65" s="188" t="s">
        <v>425</v>
      </c>
      <c r="O65" s="188" t="s">
        <v>425</v>
      </c>
      <c r="P65" s="188" t="s">
        <v>425</v>
      </c>
      <c r="Q65" s="188">
        <v>0</v>
      </c>
      <c r="R65" s="268">
        <v>0</v>
      </c>
      <c r="S65" s="188">
        <v>0</v>
      </c>
      <c r="T65" s="268">
        <v>0</v>
      </c>
      <c r="U65" s="188">
        <v>0</v>
      </c>
      <c r="V65" s="188">
        <v>0</v>
      </c>
      <c r="W65" s="188">
        <v>5739.1129605200003</v>
      </c>
      <c r="X65" s="189">
        <v>122.33839573919924</v>
      </c>
      <c r="Y65" s="189">
        <v>0.54094403982162498</v>
      </c>
      <c r="Z65" s="189">
        <v>80.974998474121094</v>
      </c>
      <c r="AA65" s="189">
        <v>2.2220567217727498</v>
      </c>
      <c r="AB65" s="189">
        <v>0</v>
      </c>
      <c r="AC65" s="189" t="s">
        <v>425</v>
      </c>
      <c r="AD65" s="188">
        <v>59320</v>
      </c>
      <c r="AE65" s="188">
        <v>80</v>
      </c>
      <c r="AF65" s="190" t="s">
        <v>425</v>
      </c>
      <c r="AG65" s="189">
        <v>5.5460000000000003</v>
      </c>
      <c r="AH65" s="189">
        <v>2.0684345E-2</v>
      </c>
      <c r="AI65" s="189">
        <v>2.0684345E-2</v>
      </c>
      <c r="AJ65" s="188">
        <v>0</v>
      </c>
      <c r="AK65" s="188">
        <v>0</v>
      </c>
      <c r="AL65" s="189">
        <v>0.90100002288818404</v>
      </c>
      <c r="AM65" s="191" t="s">
        <v>425</v>
      </c>
      <c r="AN65" s="189">
        <v>0</v>
      </c>
      <c r="AO65" s="189">
        <v>0</v>
      </c>
      <c r="AP65" s="189">
        <v>0</v>
      </c>
      <c r="AQ65" s="189" t="s">
        <v>425</v>
      </c>
      <c r="AR65" s="189">
        <v>0.94051545858383201</v>
      </c>
      <c r="AS65" s="190">
        <v>4.5</v>
      </c>
      <c r="AT65" s="190" t="s">
        <v>425</v>
      </c>
      <c r="AU65" s="188">
        <v>8.6999998092651403</v>
      </c>
      <c r="AV65" s="190">
        <v>0.30000001192092901</v>
      </c>
      <c r="AW65" s="189" t="s">
        <v>425</v>
      </c>
      <c r="AX65" s="189" t="s">
        <v>425</v>
      </c>
      <c r="AY65" s="188">
        <v>55</v>
      </c>
      <c r="AZ65" s="189">
        <v>4.8999998718500103E-2</v>
      </c>
      <c r="BA65" s="189">
        <v>32.400001525878899</v>
      </c>
      <c r="BB65" s="188">
        <v>3242</v>
      </c>
      <c r="BC65" s="188">
        <v>1537</v>
      </c>
      <c r="BD65" s="188">
        <v>800</v>
      </c>
      <c r="BE65" s="188">
        <v>0</v>
      </c>
      <c r="BF65" s="188">
        <v>554237</v>
      </c>
      <c r="BG65" s="188">
        <v>0</v>
      </c>
      <c r="BH65" s="188">
        <v>141</v>
      </c>
      <c r="BI65" s="190">
        <v>2.4</v>
      </c>
      <c r="BJ65" s="189">
        <v>3.833333333333333</v>
      </c>
      <c r="BK65" s="189">
        <v>1.38461089134216</v>
      </c>
      <c r="BL65" s="188">
        <v>69</v>
      </c>
      <c r="BM65" s="190">
        <v>100</v>
      </c>
      <c r="BN65" s="260" t="s">
        <v>425</v>
      </c>
      <c r="BO65" s="189">
        <v>83.339744567871094</v>
      </c>
      <c r="BP65" s="190">
        <v>110.61001586914099</v>
      </c>
      <c r="BQ65" s="188">
        <v>1400000</v>
      </c>
      <c r="BR65" s="190">
        <v>98.650009999999995</v>
      </c>
      <c r="BS65" s="190">
        <v>100</v>
      </c>
      <c r="BT65" s="189">
        <v>32.349000000000004</v>
      </c>
      <c r="BU65" s="188">
        <v>96</v>
      </c>
      <c r="BV65" s="188">
        <v>83</v>
      </c>
      <c r="BW65" s="188">
        <v>92</v>
      </c>
      <c r="BX65" s="189">
        <v>5250.4453130000002</v>
      </c>
      <c r="BY65" s="189">
        <v>8</v>
      </c>
      <c r="BZ65" s="188">
        <v>38625.06640625</v>
      </c>
      <c r="CA65" s="188">
        <v>65273512</v>
      </c>
      <c r="CB65" s="188">
        <v>64408492</v>
      </c>
      <c r="CC65" s="188">
        <v>547660</v>
      </c>
      <c r="CD65" s="24"/>
    </row>
    <row r="66" spans="1:82">
      <c r="A66" s="192" t="s">
        <v>113</v>
      </c>
      <c r="B66" s="275" t="s">
        <v>112</v>
      </c>
      <c r="C66" s="188">
        <v>0</v>
      </c>
      <c r="D66" s="188">
        <v>0</v>
      </c>
      <c r="E66" s="188">
        <v>11516.0995</v>
      </c>
      <c r="F66" s="188">
        <v>0</v>
      </c>
      <c r="G66" s="188">
        <v>0</v>
      </c>
      <c r="H66" s="188">
        <v>0</v>
      </c>
      <c r="I66" s="188">
        <v>0</v>
      </c>
      <c r="J66" s="276">
        <v>0</v>
      </c>
      <c r="K66" s="279">
        <v>0</v>
      </c>
      <c r="L66" s="277">
        <v>5.7142856999999998E-2</v>
      </c>
      <c r="M66" s="188">
        <v>1069058.17952</v>
      </c>
      <c r="N66" s="188">
        <v>550066.22580400005</v>
      </c>
      <c r="O66" s="188">
        <v>0</v>
      </c>
      <c r="P66" s="188">
        <v>344357.242975</v>
      </c>
      <c r="Q66" s="188">
        <v>855087.52709999995</v>
      </c>
      <c r="R66" s="268">
        <v>0.489138083</v>
      </c>
      <c r="S66" s="188">
        <v>1748151.61</v>
      </c>
      <c r="T66" s="268">
        <v>1</v>
      </c>
      <c r="U66" s="188">
        <v>1352018</v>
      </c>
      <c r="V66" s="188">
        <v>1401068.03241</v>
      </c>
      <c r="W66" s="188">
        <v>1545405.0361200001</v>
      </c>
      <c r="X66" s="189">
        <v>8.2247642333216913</v>
      </c>
      <c r="Y66" s="189">
        <v>2.8073377609252899</v>
      </c>
      <c r="Z66" s="189">
        <v>90.092002868652301</v>
      </c>
      <c r="AA66" s="189">
        <v>4.0975978134522197</v>
      </c>
      <c r="AB66" s="189">
        <v>2.9530599999999998</v>
      </c>
      <c r="AC66" s="189" t="s">
        <v>425</v>
      </c>
      <c r="AD66" s="188" t="s">
        <v>425</v>
      </c>
      <c r="AE66" s="188">
        <v>20</v>
      </c>
      <c r="AF66" s="190">
        <v>36.6</v>
      </c>
      <c r="AG66" s="189">
        <v>14.394</v>
      </c>
      <c r="AH66" s="189">
        <v>0.27459423100000002</v>
      </c>
      <c r="AI66" s="189">
        <v>2.8105899E-2</v>
      </c>
      <c r="AJ66" s="188">
        <v>0</v>
      </c>
      <c r="AK66" s="188">
        <v>0</v>
      </c>
      <c r="AL66" s="189">
        <v>0.70300000905990601</v>
      </c>
      <c r="AM66" s="191">
        <v>6.5788689999999997E-2</v>
      </c>
      <c r="AN66" s="189">
        <v>10.599621000000001</v>
      </c>
      <c r="AO66" s="189">
        <v>104.28</v>
      </c>
      <c r="AP66" s="189">
        <v>120.2</v>
      </c>
      <c r="AQ66" s="189">
        <v>0.75242722034454301</v>
      </c>
      <c r="AR66" s="189">
        <v>0.11373534053564099</v>
      </c>
      <c r="AS66" s="190">
        <v>42.5</v>
      </c>
      <c r="AT66" s="190">
        <v>6.4000000953674299</v>
      </c>
      <c r="AU66" s="188">
        <v>521</v>
      </c>
      <c r="AV66" s="190">
        <v>3.5</v>
      </c>
      <c r="AW66" s="189">
        <v>1.0700000524520901</v>
      </c>
      <c r="AX66" s="189">
        <v>248.22639465332</v>
      </c>
      <c r="AY66" s="188">
        <v>937923</v>
      </c>
      <c r="AZ66" s="189">
        <v>0.52499997615814198</v>
      </c>
      <c r="BA66" s="189">
        <v>38</v>
      </c>
      <c r="BB66" s="188">
        <v>0</v>
      </c>
      <c r="BC66" s="188">
        <v>0</v>
      </c>
      <c r="BD66" s="188">
        <v>0</v>
      </c>
      <c r="BE66" s="188">
        <v>0</v>
      </c>
      <c r="BF66" s="188">
        <v>562</v>
      </c>
      <c r="BG66" s="188">
        <v>5</v>
      </c>
      <c r="BH66" s="188">
        <v>117</v>
      </c>
      <c r="BI66" s="190">
        <v>15.7</v>
      </c>
      <c r="BJ66" s="189">
        <v>2.3166666666666669</v>
      </c>
      <c r="BK66" s="189">
        <v>-0.89775323867797896</v>
      </c>
      <c r="BL66" s="188">
        <v>30</v>
      </c>
      <c r="BM66" s="190">
        <v>90.685256958007798</v>
      </c>
      <c r="BN66" s="260">
        <v>84.667160034179702</v>
      </c>
      <c r="BO66" s="189">
        <v>50.320121765136697</v>
      </c>
      <c r="BP66" s="190">
        <v>137.75384521484401</v>
      </c>
      <c r="BQ66" s="188">
        <v>4500</v>
      </c>
      <c r="BR66" s="190">
        <v>47.41328</v>
      </c>
      <c r="BS66" s="190">
        <v>85.771000000000001</v>
      </c>
      <c r="BT66" s="189">
        <v>3.6109999999999998</v>
      </c>
      <c r="BU66" s="188">
        <v>70</v>
      </c>
      <c r="BV66" s="188" t="s">
        <v>1399</v>
      </c>
      <c r="BW66" s="188" t="s">
        <v>1399</v>
      </c>
      <c r="BX66" s="189">
        <v>490.83758540000002</v>
      </c>
      <c r="BY66" s="189">
        <v>252</v>
      </c>
      <c r="BZ66" s="188">
        <v>7005.87890625</v>
      </c>
      <c r="CA66" s="188">
        <v>2225728</v>
      </c>
      <c r="CB66" s="188">
        <v>1748162</v>
      </c>
      <c r="CC66" s="188">
        <v>257670</v>
      </c>
      <c r="CD66" s="24"/>
    </row>
    <row r="67" spans="1:82">
      <c r="A67" s="192" t="s">
        <v>115</v>
      </c>
      <c r="B67" s="275" t="s">
        <v>114</v>
      </c>
      <c r="C67" s="188">
        <v>0</v>
      </c>
      <c r="D67" s="188">
        <v>0</v>
      </c>
      <c r="E67" s="188">
        <v>6712.9815000000008</v>
      </c>
      <c r="F67" s="188">
        <v>0.51600000000000001</v>
      </c>
      <c r="G67" s="188">
        <v>0</v>
      </c>
      <c r="H67" s="188">
        <v>0</v>
      </c>
      <c r="I67" s="188">
        <v>0</v>
      </c>
      <c r="J67" s="276">
        <v>14031</v>
      </c>
      <c r="K67" s="279">
        <v>8.5714285714285715E-2</v>
      </c>
      <c r="L67" s="277">
        <v>5.7142856999999998E-2</v>
      </c>
      <c r="M67" s="188">
        <v>829771.87742100004</v>
      </c>
      <c r="N67" s="188">
        <v>0</v>
      </c>
      <c r="O67" s="188">
        <v>876.97278976400003</v>
      </c>
      <c r="P67" s="188">
        <v>0</v>
      </c>
      <c r="Q67" s="188">
        <v>640803.45090000005</v>
      </c>
      <c r="R67" s="268">
        <v>0.28432313599999998</v>
      </c>
      <c r="S67" s="188">
        <v>2253785.8130000001</v>
      </c>
      <c r="T67" s="268">
        <v>1</v>
      </c>
      <c r="U67" s="188">
        <v>345274</v>
      </c>
      <c r="V67" s="188">
        <v>1909677.37736</v>
      </c>
      <c r="W67" s="188">
        <v>1917962.7662899999</v>
      </c>
      <c r="X67" s="189">
        <v>225.30652173913043</v>
      </c>
      <c r="Y67" s="189">
        <v>3.9410443305969198</v>
      </c>
      <c r="Z67" s="189">
        <v>62.582000732421903</v>
      </c>
      <c r="AA67" s="189">
        <v>8.2296813888947593</v>
      </c>
      <c r="AB67" s="189">
        <v>1.0768599999999999</v>
      </c>
      <c r="AC67" s="189">
        <v>7.8762699999999999</v>
      </c>
      <c r="AD67" s="188">
        <v>312</v>
      </c>
      <c r="AE67" s="188">
        <v>20</v>
      </c>
      <c r="AF67" s="190">
        <v>27.1</v>
      </c>
      <c r="AG67" s="189">
        <v>16.945</v>
      </c>
      <c r="AH67" s="189">
        <v>5.5762276E-2</v>
      </c>
      <c r="AI67" s="189">
        <v>2.1498860000000002E-2</v>
      </c>
      <c r="AJ67" s="188">
        <v>0</v>
      </c>
      <c r="AK67" s="188">
        <v>0</v>
      </c>
      <c r="AL67" s="189">
        <v>0.49599999189376798</v>
      </c>
      <c r="AM67" s="191">
        <v>0.2036376</v>
      </c>
      <c r="AN67" s="189">
        <v>7.3072119999999998</v>
      </c>
      <c r="AO67" s="189">
        <v>47.21</v>
      </c>
      <c r="AP67" s="189">
        <v>41.4</v>
      </c>
      <c r="AQ67" s="189">
        <v>10.8043222427368</v>
      </c>
      <c r="AR67" s="189">
        <v>15.6428527832031</v>
      </c>
      <c r="AS67" s="190">
        <v>51.700000762939503</v>
      </c>
      <c r="AT67" s="190">
        <v>10.300000190734901</v>
      </c>
      <c r="AU67" s="188">
        <v>158</v>
      </c>
      <c r="AV67" s="190">
        <v>1.8999999761581401</v>
      </c>
      <c r="AW67" s="189">
        <v>1.7699999809265099</v>
      </c>
      <c r="AX67" s="189">
        <v>65.997337341308594</v>
      </c>
      <c r="AY67" s="188">
        <v>168211</v>
      </c>
      <c r="AZ67" s="189">
        <v>0.61199998855590798</v>
      </c>
      <c r="BA67" s="189">
        <v>35.900001525878899</v>
      </c>
      <c r="BB67" s="188">
        <v>15101</v>
      </c>
      <c r="BC67" s="188">
        <v>0</v>
      </c>
      <c r="BD67" s="188">
        <v>16949</v>
      </c>
      <c r="BE67" s="188">
        <v>0</v>
      </c>
      <c r="BF67" s="188">
        <v>4590</v>
      </c>
      <c r="BG67" s="188">
        <v>37</v>
      </c>
      <c r="BH67" s="188">
        <v>113</v>
      </c>
      <c r="BI67" s="190">
        <v>13.6</v>
      </c>
      <c r="BJ67" s="189">
        <v>3.8166666666666673</v>
      </c>
      <c r="BK67" s="189">
        <v>-0.63067597150802601</v>
      </c>
      <c r="BL67" s="188">
        <v>37</v>
      </c>
      <c r="BM67" s="190">
        <v>59.921287536621101</v>
      </c>
      <c r="BN67" s="260">
        <v>50.777969360351598</v>
      </c>
      <c r="BO67" s="189">
        <v>19.836454391479499</v>
      </c>
      <c r="BP67" s="190">
        <v>139.52902221679699</v>
      </c>
      <c r="BQ67" s="188">
        <v>4200</v>
      </c>
      <c r="BR67" s="190">
        <v>39.23115</v>
      </c>
      <c r="BS67" s="190">
        <v>77.991569999999996</v>
      </c>
      <c r="BT67" s="189">
        <v>1.077</v>
      </c>
      <c r="BU67" s="188">
        <v>88</v>
      </c>
      <c r="BV67" s="188">
        <v>61</v>
      </c>
      <c r="BW67" s="188">
        <v>87</v>
      </c>
      <c r="BX67" s="189">
        <v>80.810729980000005</v>
      </c>
      <c r="BY67" s="189">
        <v>597</v>
      </c>
      <c r="BZ67" s="188">
        <v>787.00646972656295</v>
      </c>
      <c r="CA67" s="188">
        <v>2416664</v>
      </c>
      <c r="CB67" s="188">
        <v>2003564</v>
      </c>
      <c r="CC67" s="188">
        <v>10120</v>
      </c>
      <c r="CD67" s="24"/>
    </row>
    <row r="68" spans="1:82">
      <c r="A68" s="192" t="s">
        <v>117</v>
      </c>
      <c r="B68" s="275" t="s">
        <v>116</v>
      </c>
      <c r="C68" s="188">
        <v>8375.9265113684214</v>
      </c>
      <c r="D68" s="188">
        <v>1714.9978923389472</v>
      </c>
      <c r="E68" s="188">
        <v>24905.304</v>
      </c>
      <c r="F68" s="188">
        <v>0</v>
      </c>
      <c r="G68" s="188">
        <v>0</v>
      </c>
      <c r="H68" s="188">
        <v>0</v>
      </c>
      <c r="I68" s="188">
        <v>0</v>
      </c>
      <c r="J68" s="276">
        <v>19885</v>
      </c>
      <c r="K68" s="279">
        <v>2.8571428571428571E-2</v>
      </c>
      <c r="L68" s="277">
        <v>0.2</v>
      </c>
      <c r="M68" s="188">
        <v>3216152.1980900001</v>
      </c>
      <c r="N68" s="188" t="s">
        <v>425</v>
      </c>
      <c r="O68" s="188" t="s">
        <v>425</v>
      </c>
      <c r="P68" s="188" t="s">
        <v>425</v>
      </c>
      <c r="Q68" s="188">
        <v>0</v>
      </c>
      <c r="R68" s="268">
        <v>0</v>
      </c>
      <c r="S68" s="188">
        <v>0</v>
      </c>
      <c r="T68" s="268">
        <v>0</v>
      </c>
      <c r="U68" s="188">
        <v>0</v>
      </c>
      <c r="V68" s="188">
        <v>55615.293274399999</v>
      </c>
      <c r="W68" s="188">
        <v>743793.74574599997</v>
      </c>
      <c r="X68" s="189">
        <v>65.275202071451105</v>
      </c>
      <c r="Y68" s="189">
        <v>0.53301006555557295</v>
      </c>
      <c r="Z68" s="189">
        <v>59.452999114990199</v>
      </c>
      <c r="AA68" s="189">
        <v>3.3378684193917798</v>
      </c>
      <c r="AB68" s="189">
        <v>0</v>
      </c>
      <c r="AC68" s="189" t="s">
        <v>425</v>
      </c>
      <c r="AD68" s="188">
        <v>3888</v>
      </c>
      <c r="AE68" s="188">
        <v>40</v>
      </c>
      <c r="AF68" s="190">
        <v>34.1</v>
      </c>
      <c r="AG68" s="189">
        <v>6.7270000000000003</v>
      </c>
      <c r="AH68" s="189">
        <v>0.126159998</v>
      </c>
      <c r="AI68" s="189">
        <v>0.126159998</v>
      </c>
      <c r="AJ68" s="188">
        <v>0</v>
      </c>
      <c r="AK68" s="188">
        <v>0</v>
      </c>
      <c r="AL68" s="189">
        <v>0.81199997663497903</v>
      </c>
      <c r="AM68" s="191">
        <v>1.2446E-3</v>
      </c>
      <c r="AN68" s="189">
        <v>2.2288060000000001</v>
      </c>
      <c r="AO68" s="189">
        <v>356.87</v>
      </c>
      <c r="AP68" s="189">
        <v>393.03</v>
      </c>
      <c r="AQ68" s="189">
        <v>2.9745497703552202</v>
      </c>
      <c r="AR68" s="189">
        <v>13.2752332687378</v>
      </c>
      <c r="AS68" s="190">
        <v>9.6000003814697301</v>
      </c>
      <c r="AT68" s="190">
        <v>1.1000000238418599</v>
      </c>
      <c r="AU68" s="188">
        <v>74</v>
      </c>
      <c r="AV68" s="190">
        <v>0.40000000596046398</v>
      </c>
      <c r="AW68" s="189" t="s">
        <v>425</v>
      </c>
      <c r="AX68" s="188" t="s">
        <v>425</v>
      </c>
      <c r="AY68" s="188">
        <v>48</v>
      </c>
      <c r="AZ68" s="189">
        <v>0.33100000023841902</v>
      </c>
      <c r="BA68" s="189">
        <v>35.900001525878899</v>
      </c>
      <c r="BB68" s="188">
        <v>5088</v>
      </c>
      <c r="BC68" s="188">
        <v>5133</v>
      </c>
      <c r="BD68" s="188">
        <v>0</v>
      </c>
      <c r="BE68" s="188">
        <v>304000</v>
      </c>
      <c r="BF68" s="188">
        <v>3082</v>
      </c>
      <c r="BG68" s="188">
        <v>5</v>
      </c>
      <c r="BH68" s="188">
        <v>116</v>
      </c>
      <c r="BI68" s="190">
        <v>8.6999999999999993</v>
      </c>
      <c r="BJ68" s="189">
        <v>3.1333333333333333</v>
      </c>
      <c r="BK68" s="189">
        <v>0.82992327213287398</v>
      </c>
      <c r="BL68" s="188">
        <v>56</v>
      </c>
      <c r="BM68" s="190">
        <v>100</v>
      </c>
      <c r="BN68" s="260">
        <v>99.3642578125</v>
      </c>
      <c r="BO68" s="189">
        <v>68.846710205078097</v>
      </c>
      <c r="BP68" s="190">
        <v>134.72050476074199</v>
      </c>
      <c r="BQ68" s="188">
        <v>57000</v>
      </c>
      <c r="BR68" s="190">
        <v>90.024789999999996</v>
      </c>
      <c r="BS68" s="190">
        <v>98.394440000000003</v>
      </c>
      <c r="BT68" s="189">
        <v>50.975999999999999</v>
      </c>
      <c r="BU68" s="188">
        <v>94</v>
      </c>
      <c r="BV68" s="188">
        <v>97</v>
      </c>
      <c r="BW68" s="188">
        <v>84</v>
      </c>
      <c r="BX68" s="189">
        <v>795.9041138</v>
      </c>
      <c r="BY68" s="189">
        <v>25</v>
      </c>
      <c r="BZ68" s="188">
        <v>4278.86083984375</v>
      </c>
      <c r="CA68" s="188">
        <v>3989175</v>
      </c>
      <c r="CB68" s="188">
        <v>4001289</v>
      </c>
      <c r="CC68" s="188">
        <v>69490</v>
      </c>
      <c r="CD68" s="24"/>
    </row>
    <row r="69" spans="1:82">
      <c r="A69" s="192" t="s">
        <v>119</v>
      </c>
      <c r="B69" s="275" t="s">
        <v>118</v>
      </c>
      <c r="C69" s="188">
        <v>20277.318895810524</v>
      </c>
      <c r="D69" s="188">
        <v>140.60013129494737</v>
      </c>
      <c r="E69" s="188">
        <v>219206.15150000001</v>
      </c>
      <c r="F69" s="188">
        <v>0</v>
      </c>
      <c r="G69" s="188">
        <v>0</v>
      </c>
      <c r="H69" s="188">
        <v>0</v>
      </c>
      <c r="I69" s="188">
        <v>0</v>
      </c>
      <c r="J69" s="276">
        <v>0</v>
      </c>
      <c r="K69" s="279">
        <v>0</v>
      </c>
      <c r="L69" s="277">
        <v>8.5714286000000001E-2</v>
      </c>
      <c r="M69" s="188">
        <v>0</v>
      </c>
      <c r="N69" s="188" t="s">
        <v>425</v>
      </c>
      <c r="O69" s="188" t="s">
        <v>425</v>
      </c>
      <c r="P69" s="188" t="s">
        <v>425</v>
      </c>
      <c r="Q69" s="188">
        <v>0</v>
      </c>
      <c r="R69" s="268">
        <v>0</v>
      </c>
      <c r="S69" s="188">
        <v>0</v>
      </c>
      <c r="T69" s="268">
        <v>0</v>
      </c>
      <c r="U69" s="188">
        <v>0</v>
      </c>
      <c r="V69" s="188">
        <v>0</v>
      </c>
      <c r="W69" s="188">
        <v>0</v>
      </c>
      <c r="X69" s="189">
        <v>237.37096977329975</v>
      </c>
      <c r="Y69" s="189">
        <v>0.276895612478256</v>
      </c>
      <c r="Z69" s="189">
        <v>77.4530029296875</v>
      </c>
      <c r="AA69" s="189">
        <v>2.13881151612819</v>
      </c>
      <c r="AB69" s="189">
        <v>0</v>
      </c>
      <c r="AC69" s="189" t="s">
        <v>425</v>
      </c>
      <c r="AD69" s="188">
        <v>32590</v>
      </c>
      <c r="AE69" s="188">
        <v>80</v>
      </c>
      <c r="AF69" s="190">
        <v>0.01</v>
      </c>
      <c r="AG69" s="189">
        <v>4.8440000000000003</v>
      </c>
      <c r="AH69" s="189">
        <v>1.0390679E-2</v>
      </c>
      <c r="AI69" s="189">
        <v>1.0390679E-2</v>
      </c>
      <c r="AJ69" s="188">
        <v>0</v>
      </c>
      <c r="AK69" s="188">
        <v>0</v>
      </c>
      <c r="AL69" s="189">
        <v>0.94700002670288097</v>
      </c>
      <c r="AM69" s="191" t="s">
        <v>425</v>
      </c>
      <c r="AN69" s="189">
        <v>-31.739585000000002</v>
      </c>
      <c r="AO69" s="189">
        <v>0</v>
      </c>
      <c r="AP69" s="189">
        <v>0</v>
      </c>
      <c r="AQ69" s="189" t="s">
        <v>425</v>
      </c>
      <c r="AR69" s="189">
        <v>0.47027105093002303</v>
      </c>
      <c r="AS69" s="190">
        <v>3.7999999523162802</v>
      </c>
      <c r="AT69" s="190">
        <v>0.5</v>
      </c>
      <c r="AU69" s="188">
        <v>5.8000001907348597</v>
      </c>
      <c r="AV69" s="190" t="s">
        <v>425</v>
      </c>
      <c r="AW69" s="189" t="s">
        <v>425</v>
      </c>
      <c r="AX69" s="189" t="s">
        <v>425</v>
      </c>
      <c r="AY69" s="188">
        <v>113</v>
      </c>
      <c r="AZ69" s="189">
        <v>8.3999998867511694E-2</v>
      </c>
      <c r="BA69" s="189">
        <v>31.899999618530298</v>
      </c>
      <c r="BB69" s="188">
        <v>0</v>
      </c>
      <c r="BC69" s="188">
        <v>33</v>
      </c>
      <c r="BD69" s="188">
        <v>1366</v>
      </c>
      <c r="BE69" s="188">
        <v>0</v>
      </c>
      <c r="BF69" s="188">
        <v>1453793</v>
      </c>
      <c r="BG69" s="188">
        <v>0</v>
      </c>
      <c r="BH69" s="188">
        <v>141</v>
      </c>
      <c r="BI69" s="190">
        <v>2.4</v>
      </c>
      <c r="BJ69" s="189">
        <v>3.9333333333333327</v>
      </c>
      <c r="BK69" s="189">
        <v>1.5853087902069101</v>
      </c>
      <c r="BL69" s="188">
        <v>80</v>
      </c>
      <c r="BM69" s="190">
        <v>100</v>
      </c>
      <c r="BN69" s="260" t="s">
        <v>425</v>
      </c>
      <c r="BO69" s="189">
        <v>88.134513854980497</v>
      </c>
      <c r="BP69" s="190">
        <v>128.35702514648401</v>
      </c>
      <c r="BQ69" s="188">
        <v>1800000</v>
      </c>
      <c r="BR69" s="190">
        <v>99.225039999999993</v>
      </c>
      <c r="BS69" s="190">
        <v>100</v>
      </c>
      <c r="BT69" s="189">
        <v>42.087000000000003</v>
      </c>
      <c r="BU69" s="188">
        <v>93</v>
      </c>
      <c r="BV69" s="188">
        <v>93</v>
      </c>
      <c r="BW69" s="188">
        <v>84</v>
      </c>
      <c r="BX69" s="189">
        <v>6098.2026370000003</v>
      </c>
      <c r="BY69" s="189">
        <v>7</v>
      </c>
      <c r="BZ69" s="188">
        <v>45723.64453125</v>
      </c>
      <c r="CA69" s="188">
        <v>83783945</v>
      </c>
      <c r="CB69" s="188">
        <v>80749712</v>
      </c>
      <c r="CC69" s="188">
        <v>348570</v>
      </c>
      <c r="CD69" s="24"/>
    </row>
    <row r="70" spans="1:82">
      <c r="A70" s="192" t="s">
        <v>121</v>
      </c>
      <c r="B70" s="275" t="s">
        <v>120</v>
      </c>
      <c r="C70" s="188">
        <v>0</v>
      </c>
      <c r="D70" s="188">
        <v>0</v>
      </c>
      <c r="E70" s="188">
        <v>67250.249500000005</v>
      </c>
      <c r="F70" s="188">
        <v>15.92</v>
      </c>
      <c r="G70" s="188">
        <v>0</v>
      </c>
      <c r="H70" s="188">
        <v>0</v>
      </c>
      <c r="I70" s="188">
        <v>0</v>
      </c>
      <c r="J70" s="276">
        <v>0</v>
      </c>
      <c r="K70" s="279">
        <v>0</v>
      </c>
      <c r="L70" s="277">
        <v>8.5714286000000001E-2</v>
      </c>
      <c r="M70" s="188">
        <v>13074550.2368</v>
      </c>
      <c r="N70" s="188">
        <v>462490.54021000001</v>
      </c>
      <c r="O70" s="188">
        <v>9563828.8455200009</v>
      </c>
      <c r="P70" s="188">
        <v>214164.85241799999</v>
      </c>
      <c r="Q70" s="188">
        <v>31674943.969999999</v>
      </c>
      <c r="R70" s="268">
        <v>0.99986933899999997</v>
      </c>
      <c r="S70" s="188">
        <v>31674943.969999999</v>
      </c>
      <c r="T70" s="268">
        <v>0.99986933899999997</v>
      </c>
      <c r="U70" s="188">
        <v>18907688</v>
      </c>
      <c r="V70" s="188">
        <v>24078392.687800001</v>
      </c>
      <c r="W70" s="188">
        <v>26981212.147</v>
      </c>
      <c r="X70" s="189">
        <v>130.82142919926167</v>
      </c>
      <c r="Y70" s="189">
        <v>3.2565352916717498</v>
      </c>
      <c r="Z70" s="189">
        <v>57.3489990234375</v>
      </c>
      <c r="AA70" s="189">
        <v>3.4928861200744699</v>
      </c>
      <c r="AB70" s="189">
        <v>18.056319999999999</v>
      </c>
      <c r="AC70" s="189">
        <v>41.047310000000003</v>
      </c>
      <c r="AD70" s="188">
        <v>871</v>
      </c>
      <c r="AE70" s="188">
        <v>40</v>
      </c>
      <c r="AF70" s="190">
        <v>30.4</v>
      </c>
      <c r="AG70" s="189">
        <v>13.417999999999999</v>
      </c>
      <c r="AH70" s="189">
        <v>0.481420758</v>
      </c>
      <c r="AI70" s="189">
        <v>6.8969024000000004E-2</v>
      </c>
      <c r="AJ70" s="188">
        <v>0</v>
      </c>
      <c r="AK70" s="188">
        <v>0</v>
      </c>
      <c r="AL70" s="189">
        <v>0.61100000143051103</v>
      </c>
      <c r="AM70" s="191">
        <v>0.13787316999999999</v>
      </c>
      <c r="AN70" s="189">
        <v>24.070633000000001</v>
      </c>
      <c r="AO70" s="189">
        <v>624.41999999999996</v>
      </c>
      <c r="AP70" s="189">
        <v>512.91</v>
      </c>
      <c r="AQ70" s="189">
        <v>1.42890048027039</v>
      </c>
      <c r="AR70" s="189">
        <v>4.9267196655273402</v>
      </c>
      <c r="AS70" s="190">
        <v>46.200000762939503</v>
      </c>
      <c r="AT70" s="190">
        <v>12.6000003814697</v>
      </c>
      <c r="AU70" s="188">
        <v>144</v>
      </c>
      <c r="AV70" s="190">
        <v>1.70000004768372</v>
      </c>
      <c r="AW70" s="189">
        <v>1.1000000238418599</v>
      </c>
      <c r="AX70" s="189">
        <v>224.34158325195301</v>
      </c>
      <c r="AY70" s="188">
        <v>17220101</v>
      </c>
      <c r="AZ70" s="189">
        <v>0.537999987602234</v>
      </c>
      <c r="BA70" s="189">
        <v>43.5</v>
      </c>
      <c r="BB70" s="188">
        <v>26102</v>
      </c>
      <c r="BC70" s="188">
        <v>200</v>
      </c>
      <c r="BD70" s="188">
        <v>0</v>
      </c>
      <c r="BE70" s="188">
        <v>0</v>
      </c>
      <c r="BF70" s="188">
        <v>13922</v>
      </c>
      <c r="BG70" s="188">
        <v>7</v>
      </c>
      <c r="BH70" s="188">
        <v>134</v>
      </c>
      <c r="BI70" s="190">
        <v>6.1</v>
      </c>
      <c r="BJ70" s="189">
        <v>3.6333333333333329</v>
      </c>
      <c r="BK70" s="189">
        <v>-0.21010401844978299</v>
      </c>
      <c r="BL70" s="188">
        <v>43</v>
      </c>
      <c r="BM70" s="190">
        <v>83.5</v>
      </c>
      <c r="BN70" s="260">
        <v>79.039642333984403</v>
      </c>
      <c r="BO70" s="189">
        <v>37.884151458740199</v>
      </c>
      <c r="BP70" s="190">
        <v>134.31938171386699</v>
      </c>
      <c r="BQ70" s="188">
        <v>42000</v>
      </c>
      <c r="BR70" s="190">
        <v>18.472169999999998</v>
      </c>
      <c r="BS70" s="190">
        <v>81.453390000000013</v>
      </c>
      <c r="BT70" s="189">
        <v>1.7999999999999998</v>
      </c>
      <c r="BU70" s="188">
        <v>97</v>
      </c>
      <c r="BV70" s="188">
        <v>83</v>
      </c>
      <c r="BW70" s="188">
        <v>97</v>
      </c>
      <c r="BX70" s="189">
        <v>167.97952269999999</v>
      </c>
      <c r="BY70" s="189">
        <v>308</v>
      </c>
      <c r="BZ70" s="188">
        <v>2328.53466796875</v>
      </c>
      <c r="CA70" s="188">
        <v>31072945</v>
      </c>
      <c r="CB70" s="188">
        <v>27451740</v>
      </c>
      <c r="CC70" s="188">
        <v>227540</v>
      </c>
      <c r="CD70" s="24"/>
    </row>
    <row r="71" spans="1:82">
      <c r="A71" s="192" t="s">
        <v>123</v>
      </c>
      <c r="B71" s="275" t="s">
        <v>122</v>
      </c>
      <c r="C71" s="188">
        <v>21787.019465263158</v>
      </c>
      <c r="D71" s="188">
        <v>10607.920070968421</v>
      </c>
      <c r="E71" s="188">
        <v>10356.382500000002</v>
      </c>
      <c r="F71" s="188">
        <v>508.31</v>
      </c>
      <c r="G71" s="188">
        <v>0</v>
      </c>
      <c r="H71" s="188">
        <v>0</v>
      </c>
      <c r="I71" s="188">
        <v>0</v>
      </c>
      <c r="J71" s="276">
        <v>0</v>
      </c>
      <c r="K71" s="279">
        <v>2.8571428571428571E-2</v>
      </c>
      <c r="L71" s="277">
        <v>8.5714286000000001E-2</v>
      </c>
      <c r="M71" s="188">
        <v>7739763.0405299999</v>
      </c>
      <c r="N71" s="188" t="s">
        <v>425</v>
      </c>
      <c r="O71" s="188" t="s">
        <v>425</v>
      </c>
      <c r="P71" s="188" t="s">
        <v>425</v>
      </c>
      <c r="Q71" s="188">
        <v>0</v>
      </c>
      <c r="R71" s="268">
        <v>0</v>
      </c>
      <c r="S71" s="188">
        <v>0</v>
      </c>
      <c r="T71" s="268">
        <v>0</v>
      </c>
      <c r="U71" s="188">
        <v>0</v>
      </c>
      <c r="V71" s="188">
        <v>4520089.6756899999</v>
      </c>
      <c r="W71" s="188">
        <v>245621.71088699999</v>
      </c>
      <c r="X71" s="189">
        <v>83.224732350659423</v>
      </c>
      <c r="Y71" s="189">
        <v>0.35476520657539401</v>
      </c>
      <c r="Z71" s="189">
        <v>79.714996337890597</v>
      </c>
      <c r="AA71" s="189">
        <v>2.5554993905152599</v>
      </c>
      <c r="AB71" s="189">
        <v>0</v>
      </c>
      <c r="AC71" s="189" t="s">
        <v>425</v>
      </c>
      <c r="AD71" s="188">
        <v>3482</v>
      </c>
      <c r="AE71" s="188">
        <v>80</v>
      </c>
      <c r="AF71" s="190">
        <v>3</v>
      </c>
      <c r="AG71" s="189">
        <v>3.9279999999999999</v>
      </c>
      <c r="AH71" s="189">
        <v>1.0333718E-2</v>
      </c>
      <c r="AI71" s="189">
        <v>1.0333718E-2</v>
      </c>
      <c r="AJ71" s="188">
        <v>0</v>
      </c>
      <c r="AK71" s="188">
        <v>0</v>
      </c>
      <c r="AL71" s="189">
        <v>0.88800001144409202</v>
      </c>
      <c r="AM71" s="191" t="s">
        <v>425</v>
      </c>
      <c r="AN71" s="189">
        <v>43.821506999999997</v>
      </c>
      <c r="AO71" s="189">
        <v>0</v>
      </c>
      <c r="AP71" s="189">
        <v>0</v>
      </c>
      <c r="AQ71" s="189" t="s">
        <v>425</v>
      </c>
      <c r="AR71" s="189">
        <v>0.32278212904930098</v>
      </c>
      <c r="AS71" s="190">
        <v>3.7999999523162802</v>
      </c>
      <c r="AT71" s="190" t="s">
        <v>425</v>
      </c>
      <c r="AU71" s="188">
        <v>4.3000001907348597</v>
      </c>
      <c r="AV71" s="190" t="s">
        <v>425</v>
      </c>
      <c r="AW71" s="189" t="s">
        <v>425</v>
      </c>
      <c r="AX71" s="189" t="s">
        <v>425</v>
      </c>
      <c r="AY71" s="188">
        <v>0</v>
      </c>
      <c r="AZ71" s="189">
        <v>0.11599999666214</v>
      </c>
      <c r="BA71" s="189">
        <v>32.900001525878899</v>
      </c>
      <c r="BB71" s="188">
        <v>123</v>
      </c>
      <c r="BC71" s="188">
        <v>2089</v>
      </c>
      <c r="BD71" s="188">
        <v>9723</v>
      </c>
      <c r="BE71" s="188">
        <v>0</v>
      </c>
      <c r="BF71" s="188">
        <v>164009</v>
      </c>
      <c r="BG71" s="188">
        <v>0</v>
      </c>
      <c r="BH71" s="188">
        <v>135</v>
      </c>
      <c r="BI71" s="190">
        <v>2.4</v>
      </c>
      <c r="BJ71" s="189">
        <v>4.0833333333333339</v>
      </c>
      <c r="BK71" s="189">
        <v>0.40559032559394798</v>
      </c>
      <c r="BL71" s="188">
        <v>50</v>
      </c>
      <c r="BM71" s="190">
        <v>100</v>
      </c>
      <c r="BN71" s="260">
        <v>97.935951232910199</v>
      </c>
      <c r="BO71" s="189">
        <v>75.671203613281307</v>
      </c>
      <c r="BP71" s="190">
        <v>113.44948577880901</v>
      </c>
      <c r="BQ71" s="188">
        <v>170000</v>
      </c>
      <c r="BR71" s="190">
        <v>98.983189999999993</v>
      </c>
      <c r="BS71" s="190">
        <v>100</v>
      </c>
      <c r="BT71" s="189">
        <v>45.919999999999995</v>
      </c>
      <c r="BU71" s="188">
        <v>99</v>
      </c>
      <c r="BV71" s="188">
        <v>83</v>
      </c>
      <c r="BW71" s="188">
        <v>96</v>
      </c>
      <c r="BX71" s="189">
        <v>2340.1657709999999</v>
      </c>
      <c r="BY71" s="189">
        <v>3</v>
      </c>
      <c r="BZ71" s="188">
        <v>17676.193359375</v>
      </c>
      <c r="CA71" s="188">
        <v>10423056</v>
      </c>
      <c r="CB71" s="188">
        <v>10956461</v>
      </c>
      <c r="CC71" s="188">
        <v>128900</v>
      </c>
      <c r="CD71" s="24"/>
    </row>
    <row r="72" spans="1:82">
      <c r="A72" s="192" t="s">
        <v>125</v>
      </c>
      <c r="B72" s="275" t="s">
        <v>124</v>
      </c>
      <c r="C72" s="188">
        <v>167.24668342842105</v>
      </c>
      <c r="D72" s="188">
        <v>0</v>
      </c>
      <c r="E72" s="188" t="s">
        <v>425</v>
      </c>
      <c r="F72" s="188">
        <v>0</v>
      </c>
      <c r="G72" s="188">
        <v>682.04399999999998</v>
      </c>
      <c r="H72" s="188">
        <v>53.349000000000004</v>
      </c>
      <c r="I72" s="188">
        <v>0</v>
      </c>
      <c r="J72" s="276">
        <v>0</v>
      </c>
      <c r="K72" s="279">
        <v>2.8571428571428571E-2</v>
      </c>
      <c r="L72" s="278" t="s">
        <v>425</v>
      </c>
      <c r="M72" s="188" t="s">
        <v>425</v>
      </c>
      <c r="N72" s="188" t="s">
        <v>425</v>
      </c>
      <c r="O72" s="188" t="s">
        <v>425</v>
      </c>
      <c r="P72" s="188" t="s">
        <v>425</v>
      </c>
      <c r="Q72" s="188">
        <v>0</v>
      </c>
      <c r="R72" s="268">
        <v>0</v>
      </c>
      <c r="S72" s="188">
        <v>0</v>
      </c>
      <c r="T72" s="268">
        <v>0</v>
      </c>
      <c r="U72" s="188">
        <v>45959</v>
      </c>
      <c r="V72" s="188">
        <v>92327.735569099998</v>
      </c>
      <c r="W72" s="188">
        <v>71460.295305499996</v>
      </c>
      <c r="X72" s="189">
        <v>327.80588235294118</v>
      </c>
      <c r="Y72" s="189">
        <v>0.84763866662979104</v>
      </c>
      <c r="Z72" s="189">
        <v>36.536998748779297</v>
      </c>
      <c r="AA72" s="189" t="s">
        <v>425</v>
      </c>
      <c r="AB72" s="189">
        <v>3.5411000000000001</v>
      </c>
      <c r="AC72" s="189" t="s">
        <v>425</v>
      </c>
      <c r="AD72" s="188" t="s">
        <v>425</v>
      </c>
      <c r="AE72" s="190" t="s">
        <v>425</v>
      </c>
      <c r="AF72" s="190">
        <v>6</v>
      </c>
      <c r="AG72" s="189">
        <v>8.0079999999999991</v>
      </c>
      <c r="AH72" s="189">
        <v>1.1761969999999999E-3</v>
      </c>
      <c r="AI72" s="189">
        <v>1.1761969999999999E-3</v>
      </c>
      <c r="AJ72" s="188">
        <v>0</v>
      </c>
      <c r="AK72" s="188">
        <v>0</v>
      </c>
      <c r="AL72" s="189">
        <v>0.778999984264374</v>
      </c>
      <c r="AM72" s="191" t="s">
        <v>425</v>
      </c>
      <c r="AN72" s="189">
        <v>0.28628599999999998</v>
      </c>
      <c r="AO72" s="189">
        <v>1.04</v>
      </c>
      <c r="AP72" s="189">
        <v>1.97</v>
      </c>
      <c r="AQ72" s="189">
        <v>1.3430771827697801</v>
      </c>
      <c r="AR72" s="189">
        <v>4.4487490653991699</v>
      </c>
      <c r="AS72" s="190">
        <v>16.5</v>
      </c>
      <c r="AT72" s="190" t="s">
        <v>425</v>
      </c>
      <c r="AU72" s="188">
        <v>3.0999999046325701</v>
      </c>
      <c r="AV72" s="190" t="s">
        <v>425</v>
      </c>
      <c r="AW72" s="189" t="s">
        <v>425</v>
      </c>
      <c r="AX72" s="189" t="s">
        <v>425</v>
      </c>
      <c r="AY72" s="188">
        <v>106</v>
      </c>
      <c r="AZ72" s="189" t="s">
        <v>425</v>
      </c>
      <c r="BA72" s="189" t="s">
        <v>425</v>
      </c>
      <c r="BB72" s="188">
        <v>0</v>
      </c>
      <c r="BC72" s="188">
        <v>0</v>
      </c>
      <c r="BD72" s="188">
        <v>0</v>
      </c>
      <c r="BE72" s="188">
        <v>0</v>
      </c>
      <c r="BF72" s="188">
        <v>239</v>
      </c>
      <c r="BG72" s="188">
        <v>0</v>
      </c>
      <c r="BH72" s="188">
        <v>98</v>
      </c>
      <c r="BI72" s="190">
        <v>16</v>
      </c>
      <c r="BJ72" s="189">
        <v>3.1333333333333333</v>
      </c>
      <c r="BK72" s="189">
        <v>-0.135928764939308</v>
      </c>
      <c r="BL72" s="188">
        <v>53</v>
      </c>
      <c r="BM72" s="190">
        <v>95.428741455078097</v>
      </c>
      <c r="BN72" s="260">
        <v>98.599998474121094</v>
      </c>
      <c r="BO72" s="189">
        <v>59.071735382080099</v>
      </c>
      <c r="BP72" s="190">
        <v>104.24390411377</v>
      </c>
      <c r="BQ72" s="188">
        <v>790</v>
      </c>
      <c r="BR72" s="190">
        <v>91.493889999999993</v>
      </c>
      <c r="BS72" s="190">
        <v>95.628649999999993</v>
      </c>
      <c r="BT72" s="189">
        <v>14.471</v>
      </c>
      <c r="BU72" s="188">
        <v>92</v>
      </c>
      <c r="BV72" s="188">
        <v>82</v>
      </c>
      <c r="BW72" s="188" t="s">
        <v>1399</v>
      </c>
      <c r="BX72" s="189">
        <v>693.81774900000005</v>
      </c>
      <c r="BY72" s="189">
        <v>25</v>
      </c>
      <c r="BZ72" s="188">
        <v>9680.17578125</v>
      </c>
      <c r="CA72" s="188">
        <v>112519</v>
      </c>
      <c r="CB72" s="188">
        <v>106825</v>
      </c>
      <c r="CC72" s="188">
        <v>340</v>
      </c>
      <c r="CD72" s="24"/>
    </row>
    <row r="73" spans="1:82">
      <c r="A73" s="192" t="s">
        <v>127</v>
      </c>
      <c r="B73" s="275" t="s">
        <v>126</v>
      </c>
      <c r="C73" s="188">
        <v>34368.110768842103</v>
      </c>
      <c r="D73" s="188">
        <v>32781.459940842105</v>
      </c>
      <c r="E73" s="188">
        <v>57590.860499999995</v>
      </c>
      <c r="F73" s="188">
        <v>160.768</v>
      </c>
      <c r="G73" s="188">
        <v>109138.444</v>
      </c>
      <c r="H73" s="188">
        <v>8279.5040000000008</v>
      </c>
      <c r="I73" s="188">
        <v>1354.6370000000002</v>
      </c>
      <c r="J73" s="276">
        <v>164373</v>
      </c>
      <c r="K73" s="279">
        <v>0.2</v>
      </c>
      <c r="L73" s="277">
        <v>0</v>
      </c>
      <c r="M73" s="188" t="s">
        <v>425</v>
      </c>
      <c r="N73" s="188" t="s">
        <v>425</v>
      </c>
      <c r="O73" s="188" t="s">
        <v>425</v>
      </c>
      <c r="P73" s="188" t="s">
        <v>425</v>
      </c>
      <c r="Q73" s="188">
        <v>5524834.5999999996</v>
      </c>
      <c r="R73" s="268">
        <v>0.30964171400000001</v>
      </c>
      <c r="S73" s="188">
        <v>5001400.3380000005</v>
      </c>
      <c r="T73" s="268">
        <v>0.28030561700000001</v>
      </c>
      <c r="U73" s="188">
        <v>6072736</v>
      </c>
      <c r="V73" s="188">
        <v>8815581.9432399999</v>
      </c>
      <c r="W73" s="188">
        <v>7570417.8226100001</v>
      </c>
      <c r="X73" s="189">
        <v>160.95377939529675</v>
      </c>
      <c r="Y73" s="189">
        <v>2.28880643844604</v>
      </c>
      <c r="Z73" s="189">
        <v>51.8359985351563</v>
      </c>
      <c r="AA73" s="189">
        <v>4.8057137645585399</v>
      </c>
      <c r="AB73" s="189">
        <v>4.6871200000000002</v>
      </c>
      <c r="AC73" s="189">
        <v>76.665499999999994</v>
      </c>
      <c r="AD73" s="188">
        <v>2737</v>
      </c>
      <c r="AE73" s="188">
        <v>60</v>
      </c>
      <c r="AF73" s="190">
        <v>31</v>
      </c>
      <c r="AG73" s="189">
        <v>11.528</v>
      </c>
      <c r="AH73" s="189">
        <v>0.27181698900000001</v>
      </c>
      <c r="AI73" s="189">
        <v>5.0489456000000002E-2</v>
      </c>
      <c r="AJ73" s="188">
        <v>0</v>
      </c>
      <c r="AK73" s="188">
        <v>0</v>
      </c>
      <c r="AL73" s="189">
        <v>0.662999987602234</v>
      </c>
      <c r="AM73" s="191">
        <v>0.13351782000000001</v>
      </c>
      <c r="AN73" s="189">
        <v>200.20543699999999</v>
      </c>
      <c r="AO73" s="189">
        <v>343.11</v>
      </c>
      <c r="AP73" s="189">
        <v>328.86</v>
      </c>
      <c r="AQ73" s="189">
        <v>0.52090692520141602</v>
      </c>
      <c r="AR73" s="189">
        <v>14.693507194519</v>
      </c>
      <c r="AS73" s="190">
        <v>24.5</v>
      </c>
      <c r="AT73" s="190">
        <v>12.3999996185303</v>
      </c>
      <c r="AU73" s="188">
        <v>26</v>
      </c>
      <c r="AV73" s="190">
        <v>0.30000001192092901</v>
      </c>
      <c r="AW73" s="189">
        <v>0.119999997317791</v>
      </c>
      <c r="AX73" s="189">
        <v>0.27041453123092701</v>
      </c>
      <c r="AY73" s="188">
        <v>4957871</v>
      </c>
      <c r="AZ73" s="189">
        <v>0.47900000214576699</v>
      </c>
      <c r="BA73" s="189">
        <v>48.299999237060497</v>
      </c>
      <c r="BB73" s="188">
        <v>84717</v>
      </c>
      <c r="BC73" s="188">
        <v>2874142</v>
      </c>
      <c r="BD73" s="188">
        <v>12817</v>
      </c>
      <c r="BE73" s="188">
        <v>242000</v>
      </c>
      <c r="BF73" s="188">
        <v>1246</v>
      </c>
      <c r="BG73" s="188">
        <v>8</v>
      </c>
      <c r="BH73" s="188">
        <v>116</v>
      </c>
      <c r="BI73" s="190">
        <v>16.8</v>
      </c>
      <c r="BJ73" s="189">
        <v>2.8</v>
      </c>
      <c r="BK73" s="189">
        <v>-0.67684084177017201</v>
      </c>
      <c r="BL73" s="188">
        <v>25</v>
      </c>
      <c r="BM73" s="190">
        <v>95.724571228027301</v>
      </c>
      <c r="BN73" s="260">
        <v>81.285896301269503</v>
      </c>
      <c r="BO73" s="189">
        <v>40.703048706054702</v>
      </c>
      <c r="BP73" s="190">
        <v>118.727996826172</v>
      </c>
      <c r="BQ73" s="188">
        <v>21000</v>
      </c>
      <c r="BR73" s="190">
        <v>65.063140000000004</v>
      </c>
      <c r="BS73" s="190">
        <v>94.190580000000011</v>
      </c>
      <c r="BT73" s="189">
        <v>3.55</v>
      </c>
      <c r="BU73" s="188">
        <v>85</v>
      </c>
      <c r="BV73" s="188">
        <v>78</v>
      </c>
      <c r="BW73" s="188">
        <v>88</v>
      </c>
      <c r="BX73" s="189">
        <v>482.96057130000003</v>
      </c>
      <c r="BY73" s="189">
        <v>95</v>
      </c>
      <c r="BZ73" s="188">
        <v>4603.33984375</v>
      </c>
      <c r="CA73" s="188">
        <v>17915567</v>
      </c>
      <c r="CB73" s="188">
        <v>16327880</v>
      </c>
      <c r="CC73" s="188">
        <v>107160</v>
      </c>
      <c r="CD73" s="24"/>
    </row>
    <row r="74" spans="1:82">
      <c r="A74" s="192" t="s">
        <v>129</v>
      </c>
      <c r="B74" s="275" t="s">
        <v>128</v>
      </c>
      <c r="C74" s="188">
        <v>0</v>
      </c>
      <c r="D74" s="188">
        <v>0</v>
      </c>
      <c r="E74" s="188">
        <v>53606.819000000003</v>
      </c>
      <c r="F74" s="188">
        <v>10.194000000000001</v>
      </c>
      <c r="G74" s="188">
        <v>0</v>
      </c>
      <c r="H74" s="188">
        <v>0</v>
      </c>
      <c r="I74" s="188">
        <v>0</v>
      </c>
      <c r="J74" s="276">
        <v>0</v>
      </c>
      <c r="K74" s="279">
        <v>2.8571428571428571E-2</v>
      </c>
      <c r="L74" s="277">
        <v>2.8571428999999999E-2</v>
      </c>
      <c r="M74" s="188">
        <v>3360394.9827800002</v>
      </c>
      <c r="N74" s="188">
        <v>1606807.48599</v>
      </c>
      <c r="O74" s="188">
        <v>6775730.5149600003</v>
      </c>
      <c r="P74" s="188">
        <v>1074737.6117199999</v>
      </c>
      <c r="Q74" s="188">
        <v>0</v>
      </c>
      <c r="R74" s="268">
        <v>0</v>
      </c>
      <c r="S74" s="188">
        <v>12781405.800000001</v>
      </c>
      <c r="T74" s="268">
        <v>0.99758204800000005</v>
      </c>
      <c r="U74" s="188">
        <v>9082818</v>
      </c>
      <c r="V74" s="188">
        <v>11569894.195</v>
      </c>
      <c r="W74" s="188">
        <v>12410742.7075</v>
      </c>
      <c r="X74" s="189">
        <v>50.52221227413316</v>
      </c>
      <c r="Y74" s="189">
        <v>3.8137569427490199</v>
      </c>
      <c r="Z74" s="189">
        <v>36.875</v>
      </c>
      <c r="AA74" s="189">
        <v>6.2508190391038401</v>
      </c>
      <c r="AB74" s="189">
        <v>14.35089</v>
      </c>
      <c r="AC74" s="189">
        <v>17.449719999999999</v>
      </c>
      <c r="AD74" s="188">
        <v>84</v>
      </c>
      <c r="AE74" s="188">
        <v>40</v>
      </c>
      <c r="AF74" s="190">
        <v>50.1</v>
      </c>
      <c r="AG74" s="189">
        <v>15.991</v>
      </c>
      <c r="AH74" s="189">
        <v>0.25964244800000003</v>
      </c>
      <c r="AI74" s="189">
        <v>5.0367034999999998E-2</v>
      </c>
      <c r="AJ74" s="188">
        <v>0</v>
      </c>
      <c r="AK74" s="188">
        <v>0</v>
      </c>
      <c r="AL74" s="189">
        <v>0.47699999809265098</v>
      </c>
      <c r="AM74" s="191">
        <v>0.37322159999999999</v>
      </c>
      <c r="AN74" s="189">
        <v>24.946273999999999</v>
      </c>
      <c r="AO74" s="189">
        <v>205.79</v>
      </c>
      <c r="AP74" s="189">
        <v>181.19</v>
      </c>
      <c r="AQ74" s="189">
        <v>4.5175714492797896</v>
      </c>
      <c r="AR74" s="189">
        <v>0.96379894018173196</v>
      </c>
      <c r="AS74" s="190">
        <v>98.800003051757798</v>
      </c>
      <c r="AT74" s="190">
        <v>16.299999237060501</v>
      </c>
      <c r="AU74" s="188">
        <v>176</v>
      </c>
      <c r="AV74" s="190">
        <v>1.3999999761581401</v>
      </c>
      <c r="AW74" s="189">
        <v>0.68000000715255704</v>
      </c>
      <c r="AX74" s="189">
        <v>283.88739013671898</v>
      </c>
      <c r="AY74" s="188">
        <v>7480197</v>
      </c>
      <c r="AZ74" s="189" t="s">
        <v>425</v>
      </c>
      <c r="BA74" s="189">
        <v>33.700000762939503</v>
      </c>
      <c r="BB74" s="188">
        <v>0</v>
      </c>
      <c r="BC74" s="188">
        <v>49541</v>
      </c>
      <c r="BD74" s="188">
        <v>0</v>
      </c>
      <c r="BE74" s="188">
        <v>0</v>
      </c>
      <c r="BF74" s="188">
        <v>9577</v>
      </c>
      <c r="BG74" s="188">
        <v>5</v>
      </c>
      <c r="BH74" s="188">
        <v>129</v>
      </c>
      <c r="BI74" s="190">
        <v>14.8</v>
      </c>
      <c r="BJ74" s="189">
        <v>3</v>
      </c>
      <c r="BK74" s="189">
        <v>-0.77874583005905196</v>
      </c>
      <c r="BL74" s="188">
        <v>28</v>
      </c>
      <c r="BM74" s="190">
        <v>42.418388366699197</v>
      </c>
      <c r="BN74" s="260">
        <v>32.003841400146499</v>
      </c>
      <c r="BO74" s="189">
        <v>21.830022811889599</v>
      </c>
      <c r="BP74" s="190">
        <v>100.796745300293</v>
      </c>
      <c r="BQ74" s="188">
        <v>34000</v>
      </c>
      <c r="BR74" s="190">
        <v>22.719270000000002</v>
      </c>
      <c r="BS74" s="190">
        <v>61.898719999999997</v>
      </c>
      <c r="BT74" s="189">
        <v>0.78799999999999992</v>
      </c>
      <c r="BU74" s="188">
        <v>47</v>
      </c>
      <c r="BV74" s="188" t="s">
        <v>1399</v>
      </c>
      <c r="BW74" s="188" t="s">
        <v>1399</v>
      </c>
      <c r="BX74" s="189">
        <v>109.2428207</v>
      </c>
      <c r="BY74" s="189">
        <v>576</v>
      </c>
      <c r="BZ74" s="188">
        <v>1194.03784179688</v>
      </c>
      <c r="CA74" s="188">
        <v>13132792</v>
      </c>
      <c r="CB74" s="188">
        <v>12608522</v>
      </c>
      <c r="CC74" s="188">
        <v>245720</v>
      </c>
      <c r="CD74" s="24"/>
    </row>
    <row r="75" spans="1:82">
      <c r="A75" s="192" t="s">
        <v>371</v>
      </c>
      <c r="B75" s="275" t="s">
        <v>130</v>
      </c>
      <c r="C75" s="188">
        <v>0</v>
      </c>
      <c r="D75" s="188">
        <v>0</v>
      </c>
      <c r="E75" s="188">
        <v>5698.1505000000006</v>
      </c>
      <c r="F75" s="188">
        <v>4.2000000000000003E-2</v>
      </c>
      <c r="G75" s="188">
        <v>0</v>
      </c>
      <c r="H75" s="188">
        <v>0</v>
      </c>
      <c r="I75" s="188">
        <v>0</v>
      </c>
      <c r="J75" s="276">
        <v>3771</v>
      </c>
      <c r="K75" s="279">
        <v>5.7142857142857141E-2</v>
      </c>
      <c r="L75" s="277">
        <v>2.8571428999999999E-2</v>
      </c>
      <c r="M75" s="188">
        <v>312156.34909799998</v>
      </c>
      <c r="N75" s="188">
        <v>0</v>
      </c>
      <c r="O75" s="188">
        <v>1281894.25547</v>
      </c>
      <c r="P75" s="188">
        <v>0</v>
      </c>
      <c r="Q75" s="188">
        <v>0</v>
      </c>
      <c r="R75" s="268">
        <v>0</v>
      </c>
      <c r="S75" s="188">
        <v>1922453.7509999999</v>
      </c>
      <c r="T75" s="268">
        <v>1</v>
      </c>
      <c r="U75" s="188">
        <v>1533596</v>
      </c>
      <c r="V75" s="188">
        <v>1783965.3658700001</v>
      </c>
      <c r="W75" s="188">
        <v>1792157.5573799999</v>
      </c>
      <c r="X75" s="189">
        <v>66.653947368421058</v>
      </c>
      <c r="Y75" s="189">
        <v>3.3739175796508798</v>
      </c>
      <c r="Z75" s="189">
        <v>44.195999145507798</v>
      </c>
      <c r="AA75" s="189" t="s">
        <v>425</v>
      </c>
      <c r="AB75" s="189">
        <v>16.867139999999999</v>
      </c>
      <c r="AC75" s="189">
        <v>6.4029400000000001</v>
      </c>
      <c r="AD75" s="188">
        <v>95</v>
      </c>
      <c r="AE75" s="188">
        <v>40</v>
      </c>
      <c r="AF75" s="190">
        <v>74.400000000000006</v>
      </c>
      <c r="AG75" s="189">
        <v>15.504</v>
      </c>
      <c r="AH75" s="189">
        <v>0.11045348000000001</v>
      </c>
      <c r="AI75" s="189">
        <v>3.3665046999999997E-2</v>
      </c>
      <c r="AJ75" s="188">
        <v>0</v>
      </c>
      <c r="AK75" s="188">
        <v>0</v>
      </c>
      <c r="AL75" s="189">
        <v>0.479999989271164</v>
      </c>
      <c r="AM75" s="191">
        <v>0.37230676000000001</v>
      </c>
      <c r="AN75" s="189">
        <v>21.683568999999999</v>
      </c>
      <c r="AO75" s="189">
        <v>23.69</v>
      </c>
      <c r="AP75" s="189">
        <v>31.16</v>
      </c>
      <c r="AQ75" s="189">
        <v>8.1978559494018608</v>
      </c>
      <c r="AR75" s="189">
        <v>8.5899105072021502</v>
      </c>
      <c r="AS75" s="190">
        <v>78.5</v>
      </c>
      <c r="AT75" s="190">
        <v>17</v>
      </c>
      <c r="AU75" s="188">
        <v>361</v>
      </c>
      <c r="AV75" s="190">
        <v>3.4000000953674299</v>
      </c>
      <c r="AW75" s="189">
        <v>1.8500000238418599</v>
      </c>
      <c r="AX75" s="189">
        <v>123.311904907227</v>
      </c>
      <c r="AY75" s="188">
        <v>1232549</v>
      </c>
      <c r="AZ75" s="189" t="s">
        <v>425</v>
      </c>
      <c r="BA75" s="189">
        <v>50.700000762939503</v>
      </c>
      <c r="BB75" s="188">
        <v>0</v>
      </c>
      <c r="BC75" s="188">
        <v>0</v>
      </c>
      <c r="BD75" s="188">
        <v>0</v>
      </c>
      <c r="BE75" s="188">
        <v>0</v>
      </c>
      <c r="BF75" s="188">
        <v>1891</v>
      </c>
      <c r="BG75" s="188">
        <v>0</v>
      </c>
      <c r="BH75" s="188">
        <v>100</v>
      </c>
      <c r="BI75" s="190">
        <v>14.8</v>
      </c>
      <c r="BJ75" s="189">
        <v>1.8666666666666665</v>
      </c>
      <c r="BK75" s="189">
        <v>-1.5144411325454701</v>
      </c>
      <c r="BL75" s="188">
        <v>19</v>
      </c>
      <c r="BM75" s="190">
        <v>31.040412902831999</v>
      </c>
      <c r="BN75" s="260">
        <v>45.581161499023402</v>
      </c>
      <c r="BO75" s="189">
        <v>3.93050909042358</v>
      </c>
      <c r="BP75" s="190">
        <v>82.792587280273395</v>
      </c>
      <c r="BQ75" s="188">
        <v>3400</v>
      </c>
      <c r="BR75" s="190">
        <v>20.538</v>
      </c>
      <c r="BS75" s="190">
        <v>66.634410000000003</v>
      </c>
      <c r="BT75" s="189">
        <v>2</v>
      </c>
      <c r="BU75" s="188">
        <v>84</v>
      </c>
      <c r="BV75" s="188" t="s">
        <v>1399</v>
      </c>
      <c r="BW75" s="188">
        <v>84</v>
      </c>
      <c r="BX75" s="189">
        <v>123.1843796</v>
      </c>
      <c r="BY75" s="189">
        <v>667</v>
      </c>
      <c r="BZ75" s="188">
        <v>727.52014160156295</v>
      </c>
      <c r="CA75" s="188">
        <v>1967998</v>
      </c>
      <c r="CB75" s="188">
        <v>1846291</v>
      </c>
      <c r="CC75" s="188">
        <v>28120</v>
      </c>
      <c r="CD75" s="24"/>
    </row>
    <row r="76" spans="1:82">
      <c r="A76" s="192" t="s">
        <v>132</v>
      </c>
      <c r="B76" s="275" t="s">
        <v>131</v>
      </c>
      <c r="C76" s="188">
        <v>0</v>
      </c>
      <c r="D76" s="188">
        <v>0</v>
      </c>
      <c r="E76" s="188">
        <v>5922.9529999999995</v>
      </c>
      <c r="F76" s="188">
        <v>9.1720000000000006</v>
      </c>
      <c r="G76" s="188">
        <v>0</v>
      </c>
      <c r="H76" s="188">
        <v>0</v>
      </c>
      <c r="I76" s="188">
        <v>0</v>
      </c>
      <c r="J76" s="276">
        <v>17348</v>
      </c>
      <c r="K76" s="279">
        <v>8.5714285714285715E-2</v>
      </c>
      <c r="L76" s="277">
        <v>8.5714286000000001E-2</v>
      </c>
      <c r="M76" s="188" t="s">
        <v>425</v>
      </c>
      <c r="N76" s="188" t="s">
        <v>425</v>
      </c>
      <c r="O76" s="188" t="s">
        <v>425</v>
      </c>
      <c r="P76" s="188" t="s">
        <v>425</v>
      </c>
      <c r="Q76" s="188">
        <v>740030.9558</v>
      </c>
      <c r="R76" s="268">
        <v>1</v>
      </c>
      <c r="S76" s="188">
        <v>740030.9558</v>
      </c>
      <c r="T76" s="268">
        <v>1</v>
      </c>
      <c r="U76" s="188">
        <v>541995</v>
      </c>
      <c r="V76" s="188">
        <v>752885.09091799997</v>
      </c>
      <c r="W76" s="188">
        <v>689256.39911200001</v>
      </c>
      <c r="X76" s="189">
        <v>3.9573482346964695</v>
      </c>
      <c r="Y76" s="189">
        <v>0.84508955478668202</v>
      </c>
      <c r="Z76" s="189">
        <v>26.7859992980957</v>
      </c>
      <c r="AA76" s="189">
        <v>3.79520268281347</v>
      </c>
      <c r="AB76" s="189">
        <v>0.61221000000000003</v>
      </c>
      <c r="AC76" s="189">
        <v>77.159409999999994</v>
      </c>
      <c r="AD76" s="188">
        <v>170</v>
      </c>
      <c r="AE76" s="188">
        <v>100</v>
      </c>
      <c r="AF76" s="190">
        <v>31.1</v>
      </c>
      <c r="AG76" s="189">
        <v>9.391</v>
      </c>
      <c r="AH76" s="189">
        <v>8.4685130000000004E-3</v>
      </c>
      <c r="AI76" s="189">
        <v>8.4685130000000004E-3</v>
      </c>
      <c r="AJ76" s="188">
        <v>0</v>
      </c>
      <c r="AK76" s="188">
        <v>0</v>
      </c>
      <c r="AL76" s="189">
        <v>0.68199998140335105</v>
      </c>
      <c r="AM76" s="191">
        <v>1.407371E-2</v>
      </c>
      <c r="AN76" s="189">
        <v>15.078721</v>
      </c>
      <c r="AO76" s="189">
        <v>13.74</v>
      </c>
      <c r="AP76" s="189">
        <v>59.06</v>
      </c>
      <c r="AQ76" s="189">
        <v>2.2092299461364702</v>
      </c>
      <c r="AR76" s="189">
        <v>6.6023964881896999</v>
      </c>
      <c r="AS76" s="190">
        <v>29.299999237060501</v>
      </c>
      <c r="AT76" s="190">
        <v>8.1999998092651403</v>
      </c>
      <c r="AU76" s="188">
        <v>79</v>
      </c>
      <c r="AV76" s="190">
        <v>1.3999999761581401</v>
      </c>
      <c r="AW76" s="189">
        <v>0.70999997854232799</v>
      </c>
      <c r="AX76" s="189">
        <v>44.370590209960902</v>
      </c>
      <c r="AY76" s="188">
        <v>685176</v>
      </c>
      <c r="AZ76" s="189">
        <v>0.462000012397766</v>
      </c>
      <c r="BA76" s="189" t="s">
        <v>425</v>
      </c>
      <c r="BB76" s="188">
        <v>0</v>
      </c>
      <c r="BC76" s="188">
        <v>0</v>
      </c>
      <c r="BD76" s="188">
        <v>150000</v>
      </c>
      <c r="BE76" s="188">
        <v>0</v>
      </c>
      <c r="BF76" s="188">
        <v>23412</v>
      </c>
      <c r="BG76" s="188">
        <v>0</v>
      </c>
      <c r="BH76" s="188">
        <v>125</v>
      </c>
      <c r="BI76" s="190">
        <v>5.2</v>
      </c>
      <c r="BJ76" s="189" t="s">
        <v>425</v>
      </c>
      <c r="BK76" s="189">
        <v>-0.38606047630310097</v>
      </c>
      <c r="BL76" s="188">
        <v>41</v>
      </c>
      <c r="BM76" s="190">
        <v>92.021690368652301</v>
      </c>
      <c r="BN76" s="260">
        <v>85.639732360839801</v>
      </c>
      <c r="BO76" s="189">
        <v>37.325836181640597</v>
      </c>
      <c r="BP76" s="190">
        <v>82.9710693359375</v>
      </c>
      <c r="BQ76" s="188">
        <v>4200</v>
      </c>
      <c r="BR76" s="190">
        <v>85.763099999999994</v>
      </c>
      <c r="BS76" s="190">
        <v>95.539749999999998</v>
      </c>
      <c r="BT76" s="189">
        <v>7.99</v>
      </c>
      <c r="BU76" s="188">
        <v>99</v>
      </c>
      <c r="BV76" s="188">
        <v>92</v>
      </c>
      <c r="BW76" s="188">
        <v>98</v>
      </c>
      <c r="BX76" s="189">
        <v>512.92156980000004</v>
      </c>
      <c r="BY76" s="189">
        <v>169</v>
      </c>
      <c r="BZ76" s="188">
        <v>6955.939453125</v>
      </c>
      <c r="CA76" s="188">
        <v>786559</v>
      </c>
      <c r="CB76" s="188">
        <v>765608</v>
      </c>
      <c r="CC76" s="188">
        <v>196850</v>
      </c>
      <c r="CD76" s="24"/>
    </row>
    <row r="77" spans="1:82">
      <c r="A77" s="192" t="s">
        <v>134</v>
      </c>
      <c r="B77" s="275" t="s">
        <v>133</v>
      </c>
      <c r="C77" s="188">
        <v>22357.865087789472</v>
      </c>
      <c r="D77" s="188">
        <v>13466.179099957893</v>
      </c>
      <c r="E77" s="188">
        <v>28282.252999999997</v>
      </c>
      <c r="F77" s="188">
        <v>36.646000000000001</v>
      </c>
      <c r="G77" s="188">
        <v>203578.52100000001</v>
      </c>
      <c r="H77" s="188">
        <v>22842.205999999998</v>
      </c>
      <c r="I77" s="188">
        <v>26149.962</v>
      </c>
      <c r="J77" s="276">
        <v>161000</v>
      </c>
      <c r="K77" s="279">
        <v>0.14285714285714285</v>
      </c>
      <c r="L77" s="277">
        <v>2.8571428999999999E-2</v>
      </c>
      <c r="M77" s="188" t="s">
        <v>425</v>
      </c>
      <c r="N77" s="188" t="s">
        <v>425</v>
      </c>
      <c r="O77" s="188" t="s">
        <v>425</v>
      </c>
      <c r="P77" s="188" t="s">
        <v>425</v>
      </c>
      <c r="Q77" s="188">
        <v>388181.73440000002</v>
      </c>
      <c r="R77" s="268">
        <v>3.2132475000000001E-2</v>
      </c>
      <c r="S77" s="188">
        <v>11279575.35</v>
      </c>
      <c r="T77" s="268">
        <v>0.93368811500000004</v>
      </c>
      <c r="U77" s="188">
        <v>8728684</v>
      </c>
      <c r="V77" s="188">
        <v>9893034.61503</v>
      </c>
      <c r="W77" s="188">
        <v>9294005.8120799996</v>
      </c>
      <c r="X77" s="189">
        <v>403.5985486211901</v>
      </c>
      <c r="Y77" s="189">
        <v>2.8125081062316899</v>
      </c>
      <c r="Z77" s="189">
        <v>57.088001251220703</v>
      </c>
      <c r="AA77" s="189">
        <v>4.29334977105548</v>
      </c>
      <c r="AB77" s="189">
        <v>19.877590000000001</v>
      </c>
      <c r="AC77" s="189">
        <v>22.862749999999998</v>
      </c>
      <c r="AD77" s="188">
        <v>1861</v>
      </c>
      <c r="AE77" s="188">
        <v>20</v>
      </c>
      <c r="AF77" s="190">
        <v>65.900000000000006</v>
      </c>
      <c r="AG77" s="189">
        <v>11.076000000000001</v>
      </c>
      <c r="AH77" s="189">
        <v>0.562465247</v>
      </c>
      <c r="AI77" s="189">
        <v>0.19253142400000001</v>
      </c>
      <c r="AJ77" s="188">
        <v>0</v>
      </c>
      <c r="AK77" s="188">
        <v>0</v>
      </c>
      <c r="AL77" s="189">
        <v>0.50999999046325695</v>
      </c>
      <c r="AM77" s="191">
        <v>0.19958770000000001</v>
      </c>
      <c r="AN77" s="189">
        <v>419.72484100000003</v>
      </c>
      <c r="AO77" s="189">
        <v>583.98</v>
      </c>
      <c r="AP77" s="189">
        <v>413.93</v>
      </c>
      <c r="AQ77" s="189">
        <v>5.0513076782226598</v>
      </c>
      <c r="AR77" s="189">
        <v>23.181728363037099</v>
      </c>
      <c r="AS77" s="190">
        <v>62.799999237060497</v>
      </c>
      <c r="AT77" s="190">
        <v>9.5</v>
      </c>
      <c r="AU77" s="188">
        <v>170</v>
      </c>
      <c r="AV77" s="190">
        <v>1.8999999761581401</v>
      </c>
      <c r="AW77" s="189">
        <v>0.79000002145767201</v>
      </c>
      <c r="AX77" s="189">
        <v>1.61003470420837</v>
      </c>
      <c r="AY77" s="188">
        <v>5921717</v>
      </c>
      <c r="AZ77" s="189">
        <v>0.63599997758865401</v>
      </c>
      <c r="BA77" s="189">
        <v>41.099998474121101</v>
      </c>
      <c r="BB77" s="188">
        <v>4433</v>
      </c>
      <c r="BC77" s="188">
        <v>44175</v>
      </c>
      <c r="BD77" s="188">
        <v>54783</v>
      </c>
      <c r="BE77" s="188">
        <v>7900</v>
      </c>
      <c r="BF77" s="188">
        <v>10</v>
      </c>
      <c r="BG77" s="188">
        <v>7</v>
      </c>
      <c r="BH77" s="188">
        <v>91</v>
      </c>
      <c r="BI77" s="190">
        <v>46.8</v>
      </c>
      <c r="BJ77" s="189">
        <v>2.333333333333333</v>
      </c>
      <c r="BK77" s="189">
        <v>-2.0153884887695299</v>
      </c>
      <c r="BL77" s="188">
        <v>18</v>
      </c>
      <c r="BM77" s="190">
        <v>45.371345520019503</v>
      </c>
      <c r="BN77" s="260">
        <v>61.691349029541001</v>
      </c>
      <c r="BO77" s="189">
        <v>32.473628997802699</v>
      </c>
      <c r="BP77" s="190">
        <v>60.7594184875488</v>
      </c>
      <c r="BQ77" s="188">
        <v>23000</v>
      </c>
      <c r="BR77" s="190">
        <v>34.704450000000001</v>
      </c>
      <c r="BS77" s="190">
        <v>65.466830000000002</v>
      </c>
      <c r="BT77" s="189">
        <v>2.3449999999999998</v>
      </c>
      <c r="BU77" s="188">
        <v>51</v>
      </c>
      <c r="BV77" s="188">
        <v>41</v>
      </c>
      <c r="BW77" s="188">
        <v>42</v>
      </c>
      <c r="BX77" s="189">
        <v>143.62878420000001</v>
      </c>
      <c r="BY77" s="189">
        <v>480</v>
      </c>
      <c r="BZ77" s="188">
        <v>1176.755859375</v>
      </c>
      <c r="CA77" s="188">
        <v>11402533</v>
      </c>
      <c r="CB77" s="188">
        <v>10719068</v>
      </c>
      <c r="CC77" s="188">
        <v>27560</v>
      </c>
      <c r="CD77" s="24"/>
    </row>
    <row r="78" spans="1:82">
      <c r="A78" s="192" t="s">
        <v>136</v>
      </c>
      <c r="B78" s="275" t="s">
        <v>135</v>
      </c>
      <c r="C78" s="188">
        <v>16823.81282473684</v>
      </c>
      <c r="D78" s="188">
        <v>7666.6552012000002</v>
      </c>
      <c r="E78" s="188">
        <v>38341.169000000002</v>
      </c>
      <c r="F78" s="188">
        <v>65.617999999999995</v>
      </c>
      <c r="G78" s="188">
        <v>53989.46</v>
      </c>
      <c r="H78" s="188">
        <v>3920.6424999999999</v>
      </c>
      <c r="I78" s="188">
        <v>3232.4480000000003</v>
      </c>
      <c r="J78" s="276">
        <v>43352</v>
      </c>
      <c r="K78" s="279">
        <v>0.2857142857142857</v>
      </c>
      <c r="L78" s="277">
        <v>2.8571428999999999E-2</v>
      </c>
      <c r="M78" s="188" t="s">
        <v>425</v>
      </c>
      <c r="N78" s="188" t="s">
        <v>425</v>
      </c>
      <c r="O78" s="188" t="s">
        <v>425</v>
      </c>
      <c r="P78" s="188" t="s">
        <v>425</v>
      </c>
      <c r="Q78" s="188">
        <v>5863529.7690000003</v>
      </c>
      <c r="R78" s="268">
        <v>0.58591114</v>
      </c>
      <c r="S78" s="188">
        <v>4482773.5520000001</v>
      </c>
      <c r="T78" s="268">
        <v>0.44793956299999999</v>
      </c>
      <c r="U78" s="188">
        <v>5728095</v>
      </c>
      <c r="V78" s="188">
        <v>7123208.5233399998</v>
      </c>
      <c r="W78" s="188">
        <v>6850516.7187599996</v>
      </c>
      <c r="X78" s="189">
        <v>85.687031906336586</v>
      </c>
      <c r="Y78" s="189">
        <v>2.6967980861663801</v>
      </c>
      <c r="Z78" s="189">
        <v>58.359001159667997</v>
      </c>
      <c r="AA78" s="189">
        <v>4.4674915344187101</v>
      </c>
      <c r="AB78" s="189">
        <v>6.0090000000000003</v>
      </c>
      <c r="AC78" s="189">
        <v>84.169250000000005</v>
      </c>
      <c r="AD78" s="188">
        <v>4051</v>
      </c>
      <c r="AE78" s="188">
        <v>80</v>
      </c>
      <c r="AF78" s="190">
        <v>38.6</v>
      </c>
      <c r="AG78" s="189">
        <v>10.268000000000001</v>
      </c>
      <c r="AH78" s="189">
        <v>7.4304076999999996E-2</v>
      </c>
      <c r="AI78" s="189">
        <v>4.6231355000000002E-2</v>
      </c>
      <c r="AJ78" s="188">
        <v>0</v>
      </c>
      <c r="AK78" s="188">
        <v>0</v>
      </c>
      <c r="AL78" s="189">
        <v>0.63400000333786</v>
      </c>
      <c r="AM78" s="191">
        <v>8.9526679999999997E-2</v>
      </c>
      <c r="AN78" s="189">
        <v>181.74451199999999</v>
      </c>
      <c r="AO78" s="189">
        <v>308.64</v>
      </c>
      <c r="AP78" s="189">
        <v>265.2</v>
      </c>
      <c r="AQ78" s="189">
        <v>1.9743943214416499</v>
      </c>
      <c r="AR78" s="189">
        <v>23.401197433471701</v>
      </c>
      <c r="AS78" s="190">
        <v>16.799999237060501</v>
      </c>
      <c r="AT78" s="190">
        <v>7.0999999046325701</v>
      </c>
      <c r="AU78" s="188">
        <v>31</v>
      </c>
      <c r="AV78" s="190">
        <v>0.30000001192092901</v>
      </c>
      <c r="AW78" s="189">
        <v>0.18999999761581399</v>
      </c>
      <c r="AX78" s="189">
        <v>0.13288228213787101</v>
      </c>
      <c r="AY78" s="188">
        <v>2214843</v>
      </c>
      <c r="AZ78" s="189">
        <v>0.423000007867813</v>
      </c>
      <c r="BA78" s="189">
        <v>48.200000762939503</v>
      </c>
      <c r="BB78" s="188">
        <v>71216</v>
      </c>
      <c r="BC78" s="188">
        <v>5163484</v>
      </c>
      <c r="BD78" s="188">
        <v>0</v>
      </c>
      <c r="BE78" s="188">
        <v>247000</v>
      </c>
      <c r="BF78" s="188">
        <v>201</v>
      </c>
      <c r="BG78" s="188">
        <v>0</v>
      </c>
      <c r="BH78" s="188">
        <v>117</v>
      </c>
      <c r="BI78" s="190">
        <v>13.5</v>
      </c>
      <c r="BJ78" s="189">
        <v>2.916666666666667</v>
      </c>
      <c r="BK78" s="189">
        <v>-0.61176311969757102</v>
      </c>
      <c r="BL78" s="188">
        <v>24</v>
      </c>
      <c r="BM78" s="190">
        <v>92.779525756835895</v>
      </c>
      <c r="BN78" s="260">
        <v>87.205238342285199</v>
      </c>
      <c r="BO78" s="189">
        <v>32.136363983154297</v>
      </c>
      <c r="BP78" s="190">
        <v>77.567596435546903</v>
      </c>
      <c r="BQ78" s="188">
        <v>15000</v>
      </c>
      <c r="BR78" s="190">
        <v>81.251260000000002</v>
      </c>
      <c r="BS78" s="190">
        <v>94.827110000000005</v>
      </c>
      <c r="BT78" s="189">
        <v>3.1440000000000001</v>
      </c>
      <c r="BU78" s="188">
        <v>87</v>
      </c>
      <c r="BV78" s="188">
        <v>85</v>
      </c>
      <c r="BW78" s="188">
        <v>87</v>
      </c>
      <c r="BX78" s="189">
        <v>362.2604675</v>
      </c>
      <c r="BY78" s="189">
        <v>65</v>
      </c>
      <c r="BZ78" s="188">
        <v>2405.73291015625</v>
      </c>
      <c r="CA78" s="188">
        <v>9904608</v>
      </c>
      <c r="CB78" s="188">
        <v>8084991</v>
      </c>
      <c r="CC78" s="188">
        <v>111890</v>
      </c>
      <c r="CD78" s="24"/>
    </row>
    <row r="79" spans="1:82">
      <c r="A79" s="192" t="s">
        <v>138</v>
      </c>
      <c r="B79" s="275" t="s">
        <v>137</v>
      </c>
      <c r="C79" s="188">
        <v>2685.886608231579</v>
      </c>
      <c r="D79" s="188">
        <v>0</v>
      </c>
      <c r="E79" s="188">
        <v>107438.743</v>
      </c>
      <c r="F79" s="188">
        <v>0</v>
      </c>
      <c r="G79" s="188">
        <v>0</v>
      </c>
      <c r="H79" s="188">
        <v>0</v>
      </c>
      <c r="I79" s="188">
        <v>0</v>
      </c>
      <c r="J79" s="276">
        <v>0</v>
      </c>
      <c r="K79" s="279">
        <v>8.5714285714285715E-2</v>
      </c>
      <c r="L79" s="277">
        <v>0.14285714299999999</v>
      </c>
      <c r="M79" s="188">
        <v>8754077.6439399999</v>
      </c>
      <c r="N79" s="188" t="s">
        <v>425</v>
      </c>
      <c r="O79" s="188" t="s">
        <v>425</v>
      </c>
      <c r="P79" s="188" t="s">
        <v>425</v>
      </c>
      <c r="Q79" s="188">
        <v>0</v>
      </c>
      <c r="R79" s="268">
        <v>0</v>
      </c>
      <c r="S79" s="188">
        <v>0</v>
      </c>
      <c r="T79" s="268">
        <v>0</v>
      </c>
      <c r="U79" s="188">
        <v>0</v>
      </c>
      <c r="V79" s="188">
        <v>0</v>
      </c>
      <c r="W79" s="188">
        <v>0</v>
      </c>
      <c r="X79" s="189">
        <v>107.90660554512317</v>
      </c>
      <c r="Y79" s="189">
        <v>0.196052610874176</v>
      </c>
      <c r="Z79" s="189">
        <v>71.942001342773395</v>
      </c>
      <c r="AA79" s="189">
        <v>2.6031241545551098</v>
      </c>
      <c r="AB79" s="189">
        <v>0</v>
      </c>
      <c r="AC79" s="189" t="s">
        <v>425</v>
      </c>
      <c r="AD79" s="188">
        <v>4588</v>
      </c>
      <c r="AE79" s="188">
        <v>80</v>
      </c>
      <c r="AF79" s="190">
        <v>13.6</v>
      </c>
      <c r="AG79" s="189">
        <v>4.774</v>
      </c>
      <c r="AH79" s="189">
        <v>3.5925359999999999E-3</v>
      </c>
      <c r="AI79" s="189">
        <v>3.5925359999999999E-3</v>
      </c>
      <c r="AJ79" s="188">
        <v>0</v>
      </c>
      <c r="AK79" s="188">
        <v>0</v>
      </c>
      <c r="AL79" s="189">
        <v>0.85399997234344505</v>
      </c>
      <c r="AM79" s="191" t="s">
        <v>425</v>
      </c>
      <c r="AN79" s="189">
        <v>0.22050700000000001</v>
      </c>
      <c r="AO79" s="189">
        <v>0</v>
      </c>
      <c r="AP79" s="189">
        <v>0</v>
      </c>
      <c r="AQ79" s="189" t="s">
        <v>425</v>
      </c>
      <c r="AR79" s="189">
        <v>2.3545160293579102</v>
      </c>
      <c r="AS79" s="190">
        <v>3.7000000476837198</v>
      </c>
      <c r="AT79" s="190" t="s">
        <v>425</v>
      </c>
      <c r="AU79" s="188">
        <v>6.3000001907348597</v>
      </c>
      <c r="AV79" s="190" t="s">
        <v>425</v>
      </c>
      <c r="AW79" s="189" t="s">
        <v>425</v>
      </c>
      <c r="AX79" s="189" t="s">
        <v>425</v>
      </c>
      <c r="AY79" s="188">
        <v>0</v>
      </c>
      <c r="AZ79" s="189">
        <v>0.23299999535083801</v>
      </c>
      <c r="BA79" s="189">
        <v>29.600000381469702</v>
      </c>
      <c r="BB79" s="188">
        <v>150000</v>
      </c>
      <c r="BC79" s="188">
        <v>0</v>
      </c>
      <c r="BD79" s="188">
        <v>0</v>
      </c>
      <c r="BE79" s="188">
        <v>0</v>
      </c>
      <c r="BF79" s="188">
        <v>5936</v>
      </c>
      <c r="BG79" s="188">
        <v>5</v>
      </c>
      <c r="BH79" s="188">
        <v>132</v>
      </c>
      <c r="BI79" s="190">
        <v>2.4</v>
      </c>
      <c r="BJ79" s="189">
        <v>4.4333333333333336</v>
      </c>
      <c r="BK79" s="189">
        <v>0.49536508321762102</v>
      </c>
      <c r="BL79" s="188">
        <v>44</v>
      </c>
      <c r="BM79" s="190">
        <v>100</v>
      </c>
      <c r="BN79" s="260">
        <v>99.099998474121094</v>
      </c>
      <c r="BO79" s="189">
        <v>80.371696472167997</v>
      </c>
      <c r="BP79" s="190">
        <v>106.07160186767599</v>
      </c>
      <c r="BQ79" s="188">
        <v>160000</v>
      </c>
      <c r="BR79" s="190">
        <v>97.99087999999999</v>
      </c>
      <c r="BS79" s="190">
        <v>100</v>
      </c>
      <c r="BT79" s="189">
        <v>32.311999999999998</v>
      </c>
      <c r="BU79" s="188">
        <v>99</v>
      </c>
      <c r="BV79" s="188">
        <v>99</v>
      </c>
      <c r="BW79" s="188">
        <v>99</v>
      </c>
      <c r="BX79" s="189">
        <v>2115.1923830000001</v>
      </c>
      <c r="BY79" s="189">
        <v>12</v>
      </c>
      <c r="BZ79" s="188">
        <v>15899.1484375</v>
      </c>
      <c r="CA79" s="188">
        <v>9660350</v>
      </c>
      <c r="CB79" s="188">
        <v>9856519</v>
      </c>
      <c r="CC79" s="188">
        <v>90530</v>
      </c>
      <c r="CD79" s="24"/>
    </row>
    <row r="80" spans="1:82">
      <c r="A80" s="192" t="s">
        <v>140</v>
      </c>
      <c r="B80" s="275" t="s">
        <v>139</v>
      </c>
      <c r="C80" s="188">
        <v>481.32328577263161</v>
      </c>
      <c r="D80" s="188">
        <v>399.4817622294737</v>
      </c>
      <c r="E80" s="188" t="s">
        <v>425</v>
      </c>
      <c r="F80" s="188">
        <v>0</v>
      </c>
      <c r="G80" s="188">
        <v>0</v>
      </c>
      <c r="H80" s="188">
        <v>0</v>
      </c>
      <c r="I80" s="188">
        <v>0</v>
      </c>
      <c r="J80" s="276">
        <v>0</v>
      </c>
      <c r="K80" s="279">
        <v>0</v>
      </c>
      <c r="L80" s="277">
        <v>0</v>
      </c>
      <c r="M80" s="188" t="s">
        <v>425</v>
      </c>
      <c r="N80" s="188" t="s">
        <v>425</v>
      </c>
      <c r="O80" s="188" t="s">
        <v>425</v>
      </c>
      <c r="P80" s="188" t="s">
        <v>425</v>
      </c>
      <c r="Q80" s="188">
        <v>0</v>
      </c>
      <c r="R80" s="268">
        <v>0</v>
      </c>
      <c r="S80" s="188">
        <v>0</v>
      </c>
      <c r="T80" s="268">
        <v>0</v>
      </c>
      <c r="U80" s="188">
        <v>0</v>
      </c>
      <c r="V80" s="188">
        <v>0</v>
      </c>
      <c r="W80" s="188">
        <v>0</v>
      </c>
      <c r="X80" s="189">
        <v>3.5269226932668327</v>
      </c>
      <c r="Y80" s="189">
        <v>1.6587141752243</v>
      </c>
      <c r="Z80" s="189">
        <v>93.898002624511705</v>
      </c>
      <c r="AA80" s="189" t="s">
        <v>425</v>
      </c>
      <c r="AB80" s="189">
        <v>0</v>
      </c>
      <c r="AC80" s="189" t="s">
        <v>425</v>
      </c>
      <c r="AD80" s="188">
        <v>221</v>
      </c>
      <c r="AE80" s="190" t="s">
        <v>425</v>
      </c>
      <c r="AF80" s="190" t="s">
        <v>425</v>
      </c>
      <c r="AG80" s="189">
        <v>5.99</v>
      </c>
      <c r="AH80" s="189">
        <v>8.42E-5</v>
      </c>
      <c r="AI80" s="189">
        <v>8.42E-5</v>
      </c>
      <c r="AJ80" s="188">
        <v>0</v>
      </c>
      <c r="AK80" s="188">
        <v>0</v>
      </c>
      <c r="AL80" s="189">
        <v>0.94900000095367398</v>
      </c>
      <c r="AM80" s="191" t="s">
        <v>425</v>
      </c>
      <c r="AN80" s="189">
        <v>0</v>
      </c>
      <c r="AO80" s="189">
        <v>0</v>
      </c>
      <c r="AP80" s="189">
        <v>0</v>
      </c>
      <c r="AQ80" s="189" t="s">
        <v>425</v>
      </c>
      <c r="AR80" s="189">
        <v>0.76585489511489901</v>
      </c>
      <c r="AS80" s="190">
        <v>2</v>
      </c>
      <c r="AT80" s="190" t="s">
        <v>425</v>
      </c>
      <c r="AU80" s="188">
        <v>4.4000000953674299</v>
      </c>
      <c r="AV80" s="190" t="s">
        <v>425</v>
      </c>
      <c r="AW80" s="189" t="s">
        <v>425</v>
      </c>
      <c r="AX80" s="189" t="s">
        <v>425</v>
      </c>
      <c r="AY80" s="188">
        <v>0</v>
      </c>
      <c r="AZ80" s="189">
        <v>5.7999998331069898E-2</v>
      </c>
      <c r="BA80" s="189">
        <v>26.100000381469702</v>
      </c>
      <c r="BB80" s="188">
        <v>0</v>
      </c>
      <c r="BC80" s="188">
        <v>0</v>
      </c>
      <c r="BD80" s="188">
        <v>0</v>
      </c>
      <c r="BE80" s="188">
        <v>0</v>
      </c>
      <c r="BF80" s="188">
        <v>1691</v>
      </c>
      <c r="BG80" s="188">
        <v>0</v>
      </c>
      <c r="BH80" s="188">
        <v>146</v>
      </c>
      <c r="BI80" s="190">
        <v>2.4</v>
      </c>
      <c r="BJ80" s="189" t="s">
        <v>425</v>
      </c>
      <c r="BK80" s="189">
        <v>1.51827776432037</v>
      </c>
      <c r="BL80" s="188">
        <v>75</v>
      </c>
      <c r="BM80" s="190">
        <v>100</v>
      </c>
      <c r="BN80" s="260" t="s">
        <v>425</v>
      </c>
      <c r="BO80" s="189">
        <v>99.010955810546903</v>
      </c>
      <c r="BP80" s="190">
        <v>121.94931793212901</v>
      </c>
      <c r="BQ80" s="188">
        <v>24000</v>
      </c>
      <c r="BR80" s="190">
        <v>98.782170000000008</v>
      </c>
      <c r="BS80" s="190">
        <v>100</v>
      </c>
      <c r="BT80" s="189">
        <v>39.701000000000001</v>
      </c>
      <c r="BU80" s="188">
        <v>91</v>
      </c>
      <c r="BV80" s="188">
        <v>95</v>
      </c>
      <c r="BW80" s="188">
        <v>90</v>
      </c>
      <c r="BX80" s="189">
        <v>5113.2216799999997</v>
      </c>
      <c r="BY80" s="189">
        <v>4</v>
      </c>
      <c r="BZ80" s="188">
        <v>59260.88671875</v>
      </c>
      <c r="CA80" s="188">
        <v>341250</v>
      </c>
      <c r="CB80" s="188">
        <v>329425</v>
      </c>
      <c r="CC80" s="188">
        <v>100250</v>
      </c>
      <c r="CD80" s="24"/>
    </row>
    <row r="81" spans="1:82">
      <c r="A81" s="192" t="s">
        <v>142</v>
      </c>
      <c r="B81" s="275" t="s">
        <v>141</v>
      </c>
      <c r="C81" s="188">
        <v>1593471.2056589474</v>
      </c>
      <c r="D81" s="188">
        <v>227587.87675789473</v>
      </c>
      <c r="E81" s="188">
        <v>8924834.7300000004</v>
      </c>
      <c r="F81" s="188">
        <v>3307.6979999999999</v>
      </c>
      <c r="G81" s="188">
        <v>1643228.4140000001</v>
      </c>
      <c r="H81" s="188">
        <v>33860.421000000002</v>
      </c>
      <c r="I81" s="188">
        <v>732203.84900000005</v>
      </c>
      <c r="J81" s="276">
        <v>28267857</v>
      </c>
      <c r="K81" s="279">
        <v>0.22857142857142856</v>
      </c>
      <c r="L81" s="277">
        <v>0.14285714299999999</v>
      </c>
      <c r="M81" s="188">
        <v>373423925.98900002</v>
      </c>
      <c r="N81" s="188" t="s">
        <v>425</v>
      </c>
      <c r="O81" s="188" t="s">
        <v>425</v>
      </c>
      <c r="P81" s="188" t="s">
        <v>425</v>
      </c>
      <c r="Q81" s="188">
        <v>1344184575</v>
      </c>
      <c r="R81" s="268">
        <v>0.96375676399999999</v>
      </c>
      <c r="S81" s="188">
        <v>1186387298</v>
      </c>
      <c r="T81" s="268">
        <v>0.85061888399999996</v>
      </c>
      <c r="U81" s="188">
        <v>460743475</v>
      </c>
      <c r="V81" s="188">
        <v>1279762709.8299999</v>
      </c>
      <c r="W81" s="188">
        <v>1275990924.3399999</v>
      </c>
      <c r="X81" s="189">
        <v>454.93807257524747</v>
      </c>
      <c r="Y81" s="189">
        <v>2.2978274822235099</v>
      </c>
      <c r="Z81" s="189">
        <v>34.925998687744098</v>
      </c>
      <c r="AA81" s="189">
        <v>4.5721889921643397</v>
      </c>
      <c r="AB81" s="189">
        <v>25.731089999999998</v>
      </c>
      <c r="AC81" s="189">
        <v>59.549689999999998</v>
      </c>
      <c r="AD81" s="188">
        <v>180821</v>
      </c>
      <c r="AE81" s="188">
        <v>60</v>
      </c>
      <c r="AF81" s="190">
        <v>35.200000000000003</v>
      </c>
      <c r="AG81" s="189">
        <v>8.4700000000000006</v>
      </c>
      <c r="AH81" s="189">
        <v>0.65460091499999995</v>
      </c>
      <c r="AI81" s="189">
        <v>0.56699379699999997</v>
      </c>
      <c r="AJ81" s="188">
        <v>0</v>
      </c>
      <c r="AK81" s="188">
        <v>0</v>
      </c>
      <c r="AL81" s="189">
        <v>0.644999980926514</v>
      </c>
      <c r="AM81" s="191">
        <v>0.12265247</v>
      </c>
      <c r="AN81" s="189">
        <v>101.94005900000001</v>
      </c>
      <c r="AO81" s="189">
        <v>2248.58</v>
      </c>
      <c r="AP81" s="189">
        <v>2872.28</v>
      </c>
      <c r="AQ81" s="189">
        <v>9.1816261410713196E-2</v>
      </c>
      <c r="AR81" s="189">
        <v>3.17002248764038</v>
      </c>
      <c r="AS81" s="190">
        <v>34.299999237060497</v>
      </c>
      <c r="AT81" s="190">
        <v>33.400001525878899</v>
      </c>
      <c r="AU81" s="188">
        <v>193</v>
      </c>
      <c r="AV81" s="190" t="s">
        <v>425</v>
      </c>
      <c r="AW81" s="189" t="s">
        <v>425</v>
      </c>
      <c r="AX81" s="189">
        <v>5.3304324150085396</v>
      </c>
      <c r="AY81" s="188">
        <v>733660997</v>
      </c>
      <c r="AZ81" s="189">
        <v>0.48800000548362699</v>
      </c>
      <c r="BA81" s="189">
        <v>35.700000762939503</v>
      </c>
      <c r="BB81" s="188">
        <v>23201828</v>
      </c>
      <c r="BC81" s="188">
        <v>19648352</v>
      </c>
      <c r="BD81" s="188">
        <v>2719489</v>
      </c>
      <c r="BE81" s="188">
        <v>473000</v>
      </c>
      <c r="BF81" s="188">
        <v>206620</v>
      </c>
      <c r="BG81" s="188">
        <v>19</v>
      </c>
      <c r="BH81" s="188">
        <v>112</v>
      </c>
      <c r="BI81" s="190">
        <v>15.3</v>
      </c>
      <c r="BJ81" s="189">
        <v>4.2666666666666666</v>
      </c>
      <c r="BK81" s="189">
        <v>0.17155437171459201</v>
      </c>
      <c r="BL81" s="188">
        <v>40</v>
      </c>
      <c r="BM81" s="190">
        <v>97.815284729003906</v>
      </c>
      <c r="BN81" s="260">
        <v>74.372993469238295</v>
      </c>
      <c r="BO81" s="189">
        <v>20.081300735473601</v>
      </c>
      <c r="BP81" s="190">
        <v>84.270011901855497</v>
      </c>
      <c r="BQ81" s="188">
        <v>730000</v>
      </c>
      <c r="BR81" s="190">
        <v>59.54345</v>
      </c>
      <c r="BS81" s="190">
        <v>92.674639999999997</v>
      </c>
      <c r="BT81" s="189">
        <v>7.7759999999999998</v>
      </c>
      <c r="BU81" s="188">
        <v>91</v>
      </c>
      <c r="BV81" s="188">
        <v>84</v>
      </c>
      <c r="BW81" s="188">
        <v>15</v>
      </c>
      <c r="BX81" s="189">
        <v>275.13040160000003</v>
      </c>
      <c r="BY81" s="189">
        <v>145</v>
      </c>
      <c r="BZ81" s="188">
        <v>1900.70678710938</v>
      </c>
      <c r="CA81" s="188">
        <v>1380004385</v>
      </c>
      <c r="CB81" s="188">
        <v>1311147391</v>
      </c>
      <c r="CC81" s="188">
        <v>2973190</v>
      </c>
      <c r="CD81" s="24"/>
    </row>
    <row r="82" spans="1:82">
      <c r="A82" s="192" t="s">
        <v>144</v>
      </c>
      <c r="B82" s="275" t="s">
        <v>143</v>
      </c>
      <c r="C82" s="188">
        <v>471257.36311789474</v>
      </c>
      <c r="D82" s="188">
        <v>59194.555527157892</v>
      </c>
      <c r="E82" s="188">
        <v>1162909.1440000001</v>
      </c>
      <c r="F82" s="188">
        <v>11892.462</v>
      </c>
      <c r="G82" s="188">
        <v>112845.0705</v>
      </c>
      <c r="H82" s="188">
        <v>8580.2720000000008</v>
      </c>
      <c r="I82" s="188">
        <v>400204.38600000006</v>
      </c>
      <c r="J82" s="276">
        <v>30942</v>
      </c>
      <c r="K82" s="279">
        <v>0.14285714285714285</v>
      </c>
      <c r="L82" s="277">
        <v>2.8571428999999999E-2</v>
      </c>
      <c r="M82" s="188">
        <v>42132810.733000003</v>
      </c>
      <c r="N82" s="188" t="s">
        <v>425</v>
      </c>
      <c r="O82" s="188" t="s">
        <v>425</v>
      </c>
      <c r="P82" s="188" t="s">
        <v>425</v>
      </c>
      <c r="Q82" s="188">
        <v>198281186.40000001</v>
      </c>
      <c r="R82" s="268">
        <v>0.77107616199999995</v>
      </c>
      <c r="S82" s="188">
        <v>179680480.5</v>
      </c>
      <c r="T82" s="268">
        <v>0.69874171100000004</v>
      </c>
      <c r="U82" s="188">
        <v>223300165</v>
      </c>
      <c r="V82" s="188">
        <v>233284138.32800001</v>
      </c>
      <c r="W82" s="188">
        <v>237986465.523</v>
      </c>
      <c r="X82" s="189">
        <v>147.75219008925959</v>
      </c>
      <c r="Y82" s="189">
        <v>2.2301094532012899</v>
      </c>
      <c r="Z82" s="189">
        <v>56.640998840332003</v>
      </c>
      <c r="AA82" s="189">
        <v>3.8594527357804198</v>
      </c>
      <c r="AB82" s="189">
        <v>9.6755700000000004</v>
      </c>
      <c r="AC82" s="189">
        <v>64.203620000000001</v>
      </c>
      <c r="AD82" s="188">
        <v>9886</v>
      </c>
      <c r="AE82" s="188">
        <v>60</v>
      </c>
      <c r="AF82" s="190">
        <v>30.6</v>
      </c>
      <c r="AG82" s="189">
        <v>8.6489999999999991</v>
      </c>
      <c r="AH82" s="189">
        <v>0.573785027</v>
      </c>
      <c r="AI82" s="189">
        <v>0.573785027</v>
      </c>
      <c r="AJ82" s="188">
        <v>0</v>
      </c>
      <c r="AK82" s="188">
        <v>0</v>
      </c>
      <c r="AL82" s="189">
        <v>0.71799999475479104</v>
      </c>
      <c r="AM82" s="191">
        <v>1.4010699999999999E-2</v>
      </c>
      <c r="AN82" s="189">
        <v>84.828543999999994</v>
      </c>
      <c r="AO82" s="189">
        <v>1084.08</v>
      </c>
      <c r="AP82" s="189">
        <v>-538.02</v>
      </c>
      <c r="AQ82" s="189">
        <v>-5.80561608076096E-2</v>
      </c>
      <c r="AR82" s="189">
        <v>0.91182053089141801</v>
      </c>
      <c r="AS82" s="190">
        <v>23.899999618530298</v>
      </c>
      <c r="AT82" s="190">
        <v>17.700000762939499</v>
      </c>
      <c r="AU82" s="188">
        <v>312</v>
      </c>
      <c r="AV82" s="190" t="s">
        <v>425</v>
      </c>
      <c r="AW82" s="189" t="s">
        <v>425</v>
      </c>
      <c r="AX82" s="189">
        <v>3.86619305610657</v>
      </c>
      <c r="AY82" s="188">
        <v>98728063</v>
      </c>
      <c r="AZ82" s="189">
        <v>0.479999989271164</v>
      </c>
      <c r="BA82" s="189">
        <v>38.200000762939503</v>
      </c>
      <c r="BB82" s="188">
        <v>1200774</v>
      </c>
      <c r="BC82" s="188">
        <v>909980</v>
      </c>
      <c r="BD82" s="188">
        <v>1235425</v>
      </c>
      <c r="BE82" s="188">
        <v>40000</v>
      </c>
      <c r="BF82" s="188">
        <v>13731</v>
      </c>
      <c r="BG82" s="188">
        <v>35</v>
      </c>
      <c r="BH82" s="188">
        <v>126</v>
      </c>
      <c r="BI82" s="190">
        <v>6.5</v>
      </c>
      <c r="BJ82" s="189">
        <v>3.666666666666667</v>
      </c>
      <c r="BK82" s="189">
        <v>0.182740747928619</v>
      </c>
      <c r="BL82" s="188">
        <v>37</v>
      </c>
      <c r="BM82" s="190">
        <v>98.849998474121094</v>
      </c>
      <c r="BN82" s="260">
        <v>95.658561706542997</v>
      </c>
      <c r="BO82" s="189">
        <v>47.690647125244098</v>
      </c>
      <c r="BP82" s="190">
        <v>126.10691070556599</v>
      </c>
      <c r="BQ82" s="188">
        <v>180000</v>
      </c>
      <c r="BR82" s="190">
        <v>73.128389999999996</v>
      </c>
      <c r="BS82" s="190">
        <v>89.344009999999997</v>
      </c>
      <c r="BT82" s="189">
        <v>3.7769999999999997</v>
      </c>
      <c r="BU82" s="188">
        <v>85</v>
      </c>
      <c r="BV82" s="188">
        <v>71</v>
      </c>
      <c r="BW82" s="188">
        <v>3</v>
      </c>
      <c r="BX82" s="189">
        <v>375.15563959999997</v>
      </c>
      <c r="BY82" s="189">
        <v>177</v>
      </c>
      <c r="BZ82" s="188">
        <v>3869.58837890625</v>
      </c>
      <c r="CA82" s="188">
        <v>273523621</v>
      </c>
      <c r="CB82" s="188">
        <v>257563219</v>
      </c>
      <c r="CC82" s="188">
        <v>1811570</v>
      </c>
      <c r="CD82" s="24"/>
    </row>
    <row r="83" spans="1:82">
      <c r="A83" s="192" t="s">
        <v>773</v>
      </c>
      <c r="B83" s="275" t="s">
        <v>145</v>
      </c>
      <c r="C83" s="188">
        <v>165433.87604147368</v>
      </c>
      <c r="D83" s="188">
        <v>57575.11607684211</v>
      </c>
      <c r="E83" s="188">
        <v>286546.10849999997</v>
      </c>
      <c r="F83" s="188">
        <v>213.768</v>
      </c>
      <c r="G83" s="188">
        <v>1007.388</v>
      </c>
      <c r="H83" s="188">
        <v>0</v>
      </c>
      <c r="I83" s="188">
        <v>2733.9120000000003</v>
      </c>
      <c r="J83" s="276">
        <v>1057142</v>
      </c>
      <c r="K83" s="279">
        <v>2.8571428571428571E-2</v>
      </c>
      <c r="L83" s="277">
        <v>0.2</v>
      </c>
      <c r="M83" s="188">
        <v>63673158.136399999</v>
      </c>
      <c r="N83" s="188" t="s">
        <v>425</v>
      </c>
      <c r="O83" s="188" t="s">
        <v>425</v>
      </c>
      <c r="P83" s="188" t="s">
        <v>425</v>
      </c>
      <c r="Q83" s="188">
        <v>41247626.439999998</v>
      </c>
      <c r="R83" s="268">
        <v>0.49943771199999998</v>
      </c>
      <c r="S83" s="188">
        <v>27082753.879999999</v>
      </c>
      <c r="T83" s="268">
        <v>0.32792550300000001</v>
      </c>
      <c r="U83" s="188">
        <v>815952</v>
      </c>
      <c r="V83" s="188">
        <v>28413011.855099998</v>
      </c>
      <c r="W83" s="188">
        <v>9898289.8460600004</v>
      </c>
      <c r="X83" s="189">
        <v>50.222420123283968</v>
      </c>
      <c r="Y83" s="189">
        <v>1.9316431283950799</v>
      </c>
      <c r="Z83" s="189">
        <v>75.874000549316406</v>
      </c>
      <c r="AA83" s="189">
        <v>3.5061556389927802</v>
      </c>
      <c r="AB83" s="189">
        <v>0.53537999999999997</v>
      </c>
      <c r="AC83" s="189" t="s">
        <v>425</v>
      </c>
      <c r="AD83" s="188">
        <v>19580</v>
      </c>
      <c r="AE83" s="188">
        <v>80</v>
      </c>
      <c r="AF83" s="190">
        <v>25.3</v>
      </c>
      <c r="AG83" s="189">
        <v>9.093</v>
      </c>
      <c r="AH83" s="189">
        <v>0.467868063</v>
      </c>
      <c r="AI83" s="189">
        <v>0.27916912599999999</v>
      </c>
      <c r="AJ83" s="188">
        <v>0</v>
      </c>
      <c r="AK83" s="188">
        <v>0</v>
      </c>
      <c r="AL83" s="189">
        <v>0.78299999237060502</v>
      </c>
      <c r="AM83" s="191" t="s">
        <v>425</v>
      </c>
      <c r="AN83" s="189">
        <v>160.61862199999999</v>
      </c>
      <c r="AO83" s="189">
        <v>131</v>
      </c>
      <c r="AP83" s="189">
        <v>153.56</v>
      </c>
      <c r="AQ83" s="189">
        <v>8.1410348415374797E-2</v>
      </c>
      <c r="AR83" s="189">
        <v>0.69372624158859297</v>
      </c>
      <c r="AS83" s="190">
        <v>13.8999996185303</v>
      </c>
      <c r="AT83" s="190">
        <v>4.0999999046325701</v>
      </c>
      <c r="AU83" s="188">
        <v>13</v>
      </c>
      <c r="AV83" s="190">
        <v>0.10000000149011599</v>
      </c>
      <c r="AW83" s="189">
        <v>7.9999998211860698E-2</v>
      </c>
      <c r="AX83" s="188" t="s">
        <v>425</v>
      </c>
      <c r="AY83" s="188">
        <v>8251</v>
      </c>
      <c r="AZ83" s="189">
        <v>0.45899999141693099</v>
      </c>
      <c r="BA83" s="189">
        <v>42</v>
      </c>
      <c r="BB83" s="188">
        <v>10026386</v>
      </c>
      <c r="BC83" s="188">
        <v>243650</v>
      </c>
      <c r="BD83" s="188">
        <v>2612307</v>
      </c>
      <c r="BE83" s="188">
        <v>0</v>
      </c>
      <c r="BF83" s="188">
        <v>800059</v>
      </c>
      <c r="BG83" s="188">
        <v>5</v>
      </c>
      <c r="BH83" s="188">
        <v>127</v>
      </c>
      <c r="BI83" s="190">
        <v>5.5</v>
      </c>
      <c r="BJ83" s="189">
        <v>3.2333333333333329</v>
      </c>
      <c r="BK83" s="189">
        <v>-0.55350244045257602</v>
      </c>
      <c r="BL83" s="188">
        <v>25</v>
      </c>
      <c r="BM83" s="190">
        <v>100</v>
      </c>
      <c r="BN83" s="260">
        <v>85.544250488281307</v>
      </c>
      <c r="BO83" s="189">
        <v>70.004554748535199</v>
      </c>
      <c r="BP83" s="190">
        <v>142.39036560058599</v>
      </c>
      <c r="BQ83" s="188">
        <v>160000</v>
      </c>
      <c r="BR83" s="190">
        <v>88.421869999999998</v>
      </c>
      <c r="BS83" s="190">
        <v>95.244540000000001</v>
      </c>
      <c r="BT83" s="189">
        <v>11.399999999999999</v>
      </c>
      <c r="BU83" s="188">
        <v>99</v>
      </c>
      <c r="BV83" s="188">
        <v>98</v>
      </c>
      <c r="BW83" s="188" t="s">
        <v>1399</v>
      </c>
      <c r="BX83" s="189">
        <v>1691.335693</v>
      </c>
      <c r="BY83" s="189">
        <v>16</v>
      </c>
      <c r="BZ83" s="188">
        <v>2282.5517578125</v>
      </c>
      <c r="CA83" s="188">
        <v>83992953</v>
      </c>
      <c r="CB83" s="188">
        <v>79156260</v>
      </c>
      <c r="CC83" s="188">
        <v>1628550</v>
      </c>
      <c r="CD83" s="24"/>
    </row>
    <row r="84" spans="1:82">
      <c r="A84" s="192" t="s">
        <v>147</v>
      </c>
      <c r="B84" s="275" t="s">
        <v>146</v>
      </c>
      <c r="C84" s="188">
        <v>34171.511680842108</v>
      </c>
      <c r="D84" s="188">
        <v>272.59696368421055</v>
      </c>
      <c r="E84" s="188">
        <v>530186.05949999997</v>
      </c>
      <c r="F84" s="188">
        <v>0</v>
      </c>
      <c r="G84" s="188">
        <v>0</v>
      </c>
      <c r="H84" s="188">
        <v>0</v>
      </c>
      <c r="I84" s="188">
        <v>0</v>
      </c>
      <c r="J84" s="276">
        <v>0</v>
      </c>
      <c r="K84" s="279">
        <v>2.8571428571428571E-2</v>
      </c>
      <c r="L84" s="277">
        <v>0.28571428599999998</v>
      </c>
      <c r="M84" s="188">
        <v>31507320.431000002</v>
      </c>
      <c r="N84" s="188" t="s">
        <v>425</v>
      </c>
      <c r="O84" s="188" t="s">
        <v>425</v>
      </c>
      <c r="P84" s="188" t="s">
        <v>425</v>
      </c>
      <c r="Q84" s="188">
        <v>0</v>
      </c>
      <c r="R84" s="268">
        <v>0</v>
      </c>
      <c r="S84" s="188">
        <v>0</v>
      </c>
      <c r="T84" s="268">
        <v>0</v>
      </c>
      <c r="U84" s="188">
        <v>2047248</v>
      </c>
      <c r="V84" s="188">
        <v>24105092.048599999</v>
      </c>
      <c r="W84" s="188">
        <v>31451120.7302</v>
      </c>
      <c r="X84" s="189">
        <v>88.530570035461707</v>
      </c>
      <c r="Y84" s="189">
        <v>2.59903764724731</v>
      </c>
      <c r="Z84" s="189">
        <v>70.892997741699205</v>
      </c>
      <c r="AA84" s="189" t="s">
        <v>425</v>
      </c>
      <c r="AB84" s="189">
        <v>1.992E-2</v>
      </c>
      <c r="AC84" s="189">
        <v>94.575950000000006</v>
      </c>
      <c r="AD84" s="188">
        <v>5532</v>
      </c>
      <c r="AE84" s="188">
        <v>40</v>
      </c>
      <c r="AF84" s="190">
        <v>45.7</v>
      </c>
      <c r="AG84" s="189">
        <v>13.377000000000001</v>
      </c>
      <c r="AH84" s="189">
        <v>0.978559085</v>
      </c>
      <c r="AI84" s="189">
        <v>0.84260758199999997</v>
      </c>
      <c r="AJ84" s="188">
        <v>0</v>
      </c>
      <c r="AK84" s="188">
        <v>5</v>
      </c>
      <c r="AL84" s="189">
        <v>0.674000024795532</v>
      </c>
      <c r="AM84" s="191">
        <v>3.2694319999999999E-2</v>
      </c>
      <c r="AN84" s="189">
        <v>2206.1760119999999</v>
      </c>
      <c r="AO84" s="189">
        <v>1961.14</v>
      </c>
      <c r="AP84" s="189">
        <v>1715.49</v>
      </c>
      <c r="AQ84" s="189">
        <v>0.99965137243270896</v>
      </c>
      <c r="AR84" s="189">
        <v>0.38535037636756903</v>
      </c>
      <c r="AS84" s="190">
        <v>25.899999618530298</v>
      </c>
      <c r="AT84" s="190">
        <v>3.9000000953674299</v>
      </c>
      <c r="AU84" s="188">
        <v>41</v>
      </c>
      <c r="AV84" s="190" t="s">
        <v>425</v>
      </c>
      <c r="AW84" s="189" t="s">
        <v>425</v>
      </c>
      <c r="AX84" s="188" t="s">
        <v>425</v>
      </c>
      <c r="AY84" s="188">
        <v>2170486</v>
      </c>
      <c r="AZ84" s="189">
        <v>0.57700002193450906</v>
      </c>
      <c r="BA84" s="189">
        <v>29.5</v>
      </c>
      <c r="BB84" s="188">
        <v>5865</v>
      </c>
      <c r="BC84" s="188">
        <v>1500</v>
      </c>
      <c r="BD84" s="188">
        <v>0</v>
      </c>
      <c r="BE84" s="188">
        <v>1198940</v>
      </c>
      <c r="BF84" s="188">
        <v>287943</v>
      </c>
      <c r="BG84" s="188">
        <v>1505</v>
      </c>
      <c r="BH84" s="188">
        <v>98</v>
      </c>
      <c r="BI84" s="190">
        <v>37.5</v>
      </c>
      <c r="BJ84" s="189">
        <v>1.6333333333333335</v>
      </c>
      <c r="BK84" s="189">
        <v>-1.33627045154572</v>
      </c>
      <c r="BL84" s="188">
        <v>21</v>
      </c>
      <c r="BM84" s="190">
        <v>100</v>
      </c>
      <c r="BN84" s="260">
        <v>85.599998474121094</v>
      </c>
      <c r="BO84" s="189">
        <v>75</v>
      </c>
      <c r="BP84" s="190">
        <v>94.695915222167997</v>
      </c>
      <c r="BQ84" s="188">
        <v>48000</v>
      </c>
      <c r="BR84" s="190">
        <v>94.121019999999987</v>
      </c>
      <c r="BS84" s="190">
        <v>96.533479999999997</v>
      </c>
      <c r="BT84" s="189">
        <v>8.2170000000000005</v>
      </c>
      <c r="BU84" s="188">
        <v>84</v>
      </c>
      <c r="BV84" s="188">
        <v>86</v>
      </c>
      <c r="BW84" s="188">
        <v>37</v>
      </c>
      <c r="BX84" s="189">
        <v>715.95831299999998</v>
      </c>
      <c r="BY84" s="189">
        <v>79</v>
      </c>
      <c r="BZ84" s="188">
        <v>4157.484375</v>
      </c>
      <c r="CA84" s="188">
        <v>40222503</v>
      </c>
      <c r="CB84" s="188">
        <v>36430976</v>
      </c>
      <c r="CC84" s="188">
        <v>434320</v>
      </c>
      <c r="CD84" s="24"/>
    </row>
    <row r="85" spans="1:82">
      <c r="A85" s="192" t="s">
        <v>149</v>
      </c>
      <c r="B85" s="275" t="s">
        <v>148</v>
      </c>
      <c r="C85" s="188">
        <v>0</v>
      </c>
      <c r="D85" s="188">
        <v>0</v>
      </c>
      <c r="E85" s="188">
        <v>14359.488000000001</v>
      </c>
      <c r="F85" s="188">
        <v>11.164</v>
      </c>
      <c r="G85" s="188">
        <v>0</v>
      </c>
      <c r="H85" s="188">
        <v>0</v>
      </c>
      <c r="I85" s="188">
        <v>0</v>
      </c>
      <c r="J85" s="276">
        <v>0</v>
      </c>
      <c r="K85" s="279">
        <v>0</v>
      </c>
      <c r="L85" s="277">
        <v>2.8571428999999999E-2</v>
      </c>
      <c r="M85" s="188">
        <v>0</v>
      </c>
      <c r="N85" s="188" t="s">
        <v>425</v>
      </c>
      <c r="O85" s="188" t="s">
        <v>425</v>
      </c>
      <c r="P85" s="188" t="s">
        <v>425</v>
      </c>
      <c r="Q85" s="188">
        <v>0</v>
      </c>
      <c r="R85" s="268">
        <v>0</v>
      </c>
      <c r="S85" s="188">
        <v>0</v>
      </c>
      <c r="T85" s="268">
        <v>0</v>
      </c>
      <c r="U85" s="188">
        <v>0</v>
      </c>
      <c r="V85" s="188">
        <v>0</v>
      </c>
      <c r="W85" s="188">
        <v>0</v>
      </c>
      <c r="X85" s="189">
        <v>70.452983016402968</v>
      </c>
      <c r="Y85" s="189">
        <v>1.6067156791687001</v>
      </c>
      <c r="Z85" s="189">
        <v>63.652999877929702</v>
      </c>
      <c r="AA85" s="189">
        <v>2.81323141323141</v>
      </c>
      <c r="AB85" s="189">
        <v>0</v>
      </c>
      <c r="AC85" s="189" t="s">
        <v>425</v>
      </c>
      <c r="AD85" s="188">
        <v>3856</v>
      </c>
      <c r="AE85" s="188">
        <v>100</v>
      </c>
      <c r="AF85" s="190" t="s">
        <v>425</v>
      </c>
      <c r="AG85" s="189">
        <v>6.3520000000000003</v>
      </c>
      <c r="AH85" s="189">
        <v>7.2137099999999995E-4</v>
      </c>
      <c r="AI85" s="189">
        <v>7.2137099999999995E-4</v>
      </c>
      <c r="AJ85" s="188">
        <v>0</v>
      </c>
      <c r="AK85" s="188">
        <v>0</v>
      </c>
      <c r="AL85" s="189">
        <v>0.95499998331069902</v>
      </c>
      <c r="AM85" s="191" t="s">
        <v>425</v>
      </c>
      <c r="AN85" s="189">
        <v>-3.7014459999999998</v>
      </c>
      <c r="AO85" s="189">
        <v>0</v>
      </c>
      <c r="AP85" s="189">
        <v>0</v>
      </c>
      <c r="AQ85" s="189" t="s">
        <v>425</v>
      </c>
      <c r="AR85" s="189">
        <v>8.7928652763366699E-2</v>
      </c>
      <c r="AS85" s="190">
        <v>3.2999999523162802</v>
      </c>
      <c r="AT85" s="190" t="s">
        <v>425</v>
      </c>
      <c r="AU85" s="188">
        <v>5.8000001907348597</v>
      </c>
      <c r="AV85" s="190">
        <v>0.20000000298023199</v>
      </c>
      <c r="AW85" s="189" t="s">
        <v>425</v>
      </c>
      <c r="AX85" s="189" t="s">
        <v>425</v>
      </c>
      <c r="AY85" s="188">
        <v>0</v>
      </c>
      <c r="AZ85" s="189">
        <v>9.3000002205371898E-2</v>
      </c>
      <c r="BA85" s="189">
        <v>31.399999618530298</v>
      </c>
      <c r="BB85" s="188">
        <v>0</v>
      </c>
      <c r="BC85" s="188">
        <v>0</v>
      </c>
      <c r="BD85" s="188">
        <v>0</v>
      </c>
      <c r="BE85" s="188">
        <v>0</v>
      </c>
      <c r="BF85" s="188">
        <v>16463</v>
      </c>
      <c r="BG85" s="188">
        <v>0</v>
      </c>
      <c r="BH85" s="188">
        <v>158</v>
      </c>
      <c r="BI85" s="190">
        <v>2.4</v>
      </c>
      <c r="BJ85" s="189" t="s">
        <v>425</v>
      </c>
      <c r="BK85" s="189">
        <v>1.2813749313354501</v>
      </c>
      <c r="BL85" s="188">
        <v>72</v>
      </c>
      <c r="BM85" s="190">
        <v>100</v>
      </c>
      <c r="BN85" s="260" t="s">
        <v>425</v>
      </c>
      <c r="BO85" s="189">
        <v>84.522300720214801</v>
      </c>
      <c r="BP85" s="190">
        <v>105.69000244140599</v>
      </c>
      <c r="BQ85" s="188">
        <v>110000</v>
      </c>
      <c r="BR85" s="190">
        <v>91.245180000000005</v>
      </c>
      <c r="BS85" s="190">
        <v>97.394539999999992</v>
      </c>
      <c r="BT85" s="189">
        <v>30.861000000000001</v>
      </c>
      <c r="BU85" s="188">
        <v>94</v>
      </c>
      <c r="BV85" s="188" t="s">
        <v>1399</v>
      </c>
      <c r="BW85" s="188">
        <v>86</v>
      </c>
      <c r="BX85" s="189">
        <v>5896.6918949999999</v>
      </c>
      <c r="BY85" s="189">
        <v>5</v>
      </c>
      <c r="BZ85" s="188">
        <v>83812.8046875</v>
      </c>
      <c r="CA85" s="188">
        <v>4937796</v>
      </c>
      <c r="CB85" s="188">
        <v>4701152</v>
      </c>
      <c r="CC85" s="188">
        <v>68890</v>
      </c>
      <c r="CD85" s="24"/>
    </row>
    <row r="86" spans="1:82">
      <c r="A86" s="192" t="s">
        <v>151</v>
      </c>
      <c r="B86" s="275" t="s">
        <v>150</v>
      </c>
      <c r="C86" s="188">
        <v>16353.865808463157</v>
      </c>
      <c r="D86" s="188">
        <v>381.17463468631576</v>
      </c>
      <c r="E86" s="188">
        <v>3924.3780000000002</v>
      </c>
      <c r="F86" s="188">
        <v>26.047999999999998</v>
      </c>
      <c r="G86" s="188">
        <v>0</v>
      </c>
      <c r="H86" s="188">
        <v>0</v>
      </c>
      <c r="I86" s="188">
        <v>0</v>
      </c>
      <c r="J86" s="276">
        <v>0</v>
      </c>
      <c r="K86" s="279">
        <v>2.8571428571428571E-2</v>
      </c>
      <c r="L86" s="277">
        <v>0.54285714299999999</v>
      </c>
      <c r="M86" s="188">
        <v>22815.646010199998</v>
      </c>
      <c r="N86" s="188" t="s">
        <v>425</v>
      </c>
      <c r="O86" s="188" t="s">
        <v>425</v>
      </c>
      <c r="P86" s="188" t="s">
        <v>425</v>
      </c>
      <c r="Q86" s="188">
        <v>0</v>
      </c>
      <c r="R86" s="268">
        <v>0</v>
      </c>
      <c r="S86" s="188">
        <v>0</v>
      </c>
      <c r="T86" s="268">
        <v>0</v>
      </c>
      <c r="U86" s="188">
        <v>2337029</v>
      </c>
      <c r="V86" s="188">
        <v>7659191.6496200003</v>
      </c>
      <c r="W86" s="188">
        <v>232004.10724099999</v>
      </c>
      <c r="X86" s="189">
        <v>410.5268022181146</v>
      </c>
      <c r="Y86" s="189">
        <v>1.87613153457642</v>
      </c>
      <c r="Z86" s="189">
        <v>92.586997985839801</v>
      </c>
      <c r="AA86" s="189">
        <v>3.1419453923882301</v>
      </c>
      <c r="AB86" s="189">
        <v>0</v>
      </c>
      <c r="AC86" s="189" t="s">
        <v>425</v>
      </c>
      <c r="AD86" s="188">
        <v>1902</v>
      </c>
      <c r="AE86" s="190" t="s">
        <v>425</v>
      </c>
      <c r="AF86" s="190" t="s">
        <v>425</v>
      </c>
      <c r="AG86" s="189">
        <v>9.7949999999999999</v>
      </c>
      <c r="AH86" s="189">
        <v>0.17485732900000001</v>
      </c>
      <c r="AI86" s="189">
        <v>0.17485732900000001</v>
      </c>
      <c r="AJ86" s="188">
        <v>0</v>
      </c>
      <c r="AK86" s="188">
        <v>0</v>
      </c>
      <c r="AL86" s="189">
        <v>0.91900002956390403</v>
      </c>
      <c r="AM86" s="191" t="s">
        <v>425</v>
      </c>
      <c r="AN86" s="189">
        <v>0.91019399999999995</v>
      </c>
      <c r="AO86" s="189">
        <v>0</v>
      </c>
      <c r="AP86" s="189">
        <v>0</v>
      </c>
      <c r="AQ86" s="189" t="s">
        <v>425</v>
      </c>
      <c r="AR86" s="189">
        <v>0.27533015608787498</v>
      </c>
      <c r="AS86" s="190">
        <v>3.7000000476837198</v>
      </c>
      <c r="AT86" s="190" t="s">
        <v>425</v>
      </c>
      <c r="AU86" s="188">
        <v>2.9000000953674299</v>
      </c>
      <c r="AV86" s="190" t="s">
        <v>425</v>
      </c>
      <c r="AW86" s="189" t="s">
        <v>425</v>
      </c>
      <c r="AX86" s="189" t="s">
        <v>425</v>
      </c>
      <c r="AY86" s="188">
        <v>0</v>
      </c>
      <c r="AZ86" s="189">
        <v>0.108999997377396</v>
      </c>
      <c r="BA86" s="189">
        <v>39</v>
      </c>
      <c r="BB86" s="188">
        <v>0</v>
      </c>
      <c r="BC86" s="188">
        <v>21</v>
      </c>
      <c r="BD86" s="188">
        <v>0</v>
      </c>
      <c r="BE86" s="188">
        <v>0</v>
      </c>
      <c r="BF86" s="188">
        <v>34416</v>
      </c>
      <c r="BG86" s="188">
        <v>0</v>
      </c>
      <c r="BH86" s="188">
        <v>154</v>
      </c>
      <c r="BI86" s="190">
        <v>2.4</v>
      </c>
      <c r="BJ86" s="189" t="s">
        <v>425</v>
      </c>
      <c r="BK86" s="189">
        <v>1.3256520032882699</v>
      </c>
      <c r="BL86" s="188">
        <v>60</v>
      </c>
      <c r="BM86" s="190">
        <v>100</v>
      </c>
      <c r="BN86" s="260" t="s">
        <v>425</v>
      </c>
      <c r="BO86" s="189">
        <v>86.787879943847699</v>
      </c>
      <c r="BP86" s="190">
        <v>137.333984375</v>
      </c>
      <c r="BQ86" s="188">
        <v>46000</v>
      </c>
      <c r="BR86" s="190">
        <v>100.00001</v>
      </c>
      <c r="BS86" s="190">
        <v>100</v>
      </c>
      <c r="BT86" s="189">
        <v>32.176000000000002</v>
      </c>
      <c r="BU86" s="188">
        <v>98</v>
      </c>
      <c r="BV86" s="188">
        <v>96</v>
      </c>
      <c r="BW86" s="188">
        <v>95</v>
      </c>
      <c r="BX86" s="189">
        <v>3207.4663089999999</v>
      </c>
      <c r="BY86" s="189">
        <v>3</v>
      </c>
      <c r="BZ86" s="188">
        <v>43610.51953125</v>
      </c>
      <c r="CA86" s="188">
        <v>8655541</v>
      </c>
      <c r="CB86" s="188">
        <v>8054718</v>
      </c>
      <c r="CC86" s="188">
        <v>21640</v>
      </c>
      <c r="CD86" s="24"/>
    </row>
    <row r="87" spans="1:82">
      <c r="A87" s="192" t="s">
        <v>153</v>
      </c>
      <c r="B87" s="275" t="s">
        <v>152</v>
      </c>
      <c r="C87" s="188">
        <v>109155.25970147368</v>
      </c>
      <c r="D87" s="188">
        <v>5826.1278928210531</v>
      </c>
      <c r="E87" s="188">
        <v>122713.72900000001</v>
      </c>
      <c r="F87" s="188">
        <v>337.952</v>
      </c>
      <c r="G87" s="188">
        <v>0</v>
      </c>
      <c r="H87" s="188">
        <v>0</v>
      </c>
      <c r="I87" s="188">
        <v>0</v>
      </c>
      <c r="J87" s="276">
        <v>0</v>
      </c>
      <c r="K87" s="279">
        <v>0.11428571428571428</v>
      </c>
      <c r="L87" s="277">
        <v>5.7142856999999998E-2</v>
      </c>
      <c r="M87" s="188">
        <v>0</v>
      </c>
      <c r="N87" s="188" t="s">
        <v>425</v>
      </c>
      <c r="O87" s="188" t="s">
        <v>425</v>
      </c>
      <c r="P87" s="188" t="s">
        <v>425</v>
      </c>
      <c r="Q87" s="188">
        <v>0</v>
      </c>
      <c r="R87" s="268">
        <v>0</v>
      </c>
      <c r="S87" s="188">
        <v>0</v>
      </c>
      <c r="T87" s="268">
        <v>0</v>
      </c>
      <c r="U87" s="188">
        <v>0</v>
      </c>
      <c r="V87" s="188">
        <v>5458766.3933800003</v>
      </c>
      <c r="W87" s="188">
        <v>299112.59951799997</v>
      </c>
      <c r="X87" s="189">
        <v>205.45074794315633</v>
      </c>
      <c r="Y87" s="189">
        <v>0.13391986489296001</v>
      </c>
      <c r="Z87" s="189">
        <v>71.039001464843807</v>
      </c>
      <c r="AA87" s="189">
        <v>2.40475883814505</v>
      </c>
      <c r="AB87" s="189">
        <v>0</v>
      </c>
      <c r="AC87" s="189" t="s">
        <v>425</v>
      </c>
      <c r="AD87" s="188">
        <v>26116</v>
      </c>
      <c r="AE87" s="188">
        <v>100</v>
      </c>
      <c r="AF87" s="190" t="s">
        <v>425</v>
      </c>
      <c r="AG87" s="189">
        <v>3.8450000000000002</v>
      </c>
      <c r="AH87" s="189">
        <v>1.0696143999999999E-2</v>
      </c>
      <c r="AI87" s="189">
        <v>1.0696143999999999E-2</v>
      </c>
      <c r="AJ87" s="188">
        <v>0</v>
      </c>
      <c r="AK87" s="188">
        <v>0</v>
      </c>
      <c r="AL87" s="189">
        <v>0.89200001955032304</v>
      </c>
      <c r="AM87" s="191" t="s">
        <v>425</v>
      </c>
      <c r="AN87" s="189">
        <v>6.8510989999999996</v>
      </c>
      <c r="AO87" s="189">
        <v>0</v>
      </c>
      <c r="AP87" s="189">
        <v>0</v>
      </c>
      <c r="AQ87" s="189" t="s">
        <v>425</v>
      </c>
      <c r="AR87" s="189">
        <v>0.51479053497314498</v>
      </c>
      <c r="AS87" s="190">
        <v>3.0999999046325701</v>
      </c>
      <c r="AT87" s="190" t="s">
        <v>425</v>
      </c>
      <c r="AU87" s="188">
        <v>7.0999999046325701</v>
      </c>
      <c r="AV87" s="190">
        <v>0.20000000298023199</v>
      </c>
      <c r="AW87" s="189">
        <v>9.00000035762787E-2</v>
      </c>
      <c r="AX87" s="189" t="s">
        <v>425</v>
      </c>
      <c r="AY87" s="188">
        <v>1</v>
      </c>
      <c r="AZ87" s="189">
        <v>6.8999998271465302E-2</v>
      </c>
      <c r="BA87" s="189">
        <v>35.900001525878899</v>
      </c>
      <c r="BB87" s="188">
        <v>1412</v>
      </c>
      <c r="BC87" s="188">
        <v>2099</v>
      </c>
      <c r="BD87" s="188">
        <v>11600</v>
      </c>
      <c r="BE87" s="188">
        <v>0</v>
      </c>
      <c r="BF87" s="188">
        <v>181934</v>
      </c>
      <c r="BG87" s="188">
        <v>0</v>
      </c>
      <c r="BH87" s="188">
        <v>140</v>
      </c>
      <c r="BI87" s="190">
        <v>2.4</v>
      </c>
      <c r="BJ87" s="189">
        <v>4.0333333333333332</v>
      </c>
      <c r="BK87" s="189">
        <v>0.46193608641624501</v>
      </c>
      <c r="BL87" s="188">
        <v>53</v>
      </c>
      <c r="BM87" s="190">
        <v>100</v>
      </c>
      <c r="BN87" s="260">
        <v>99.15576171875</v>
      </c>
      <c r="BO87" s="189">
        <v>74.387184143066406</v>
      </c>
      <c r="BP87" s="190">
        <v>131.26451110839801</v>
      </c>
      <c r="BQ87" s="188">
        <v>710000</v>
      </c>
      <c r="BR87" s="190">
        <v>98.77243</v>
      </c>
      <c r="BS87" s="190">
        <v>99.442729999999997</v>
      </c>
      <c r="BT87" s="189">
        <v>40.930999999999997</v>
      </c>
      <c r="BU87" s="188">
        <v>95</v>
      </c>
      <c r="BV87" s="188">
        <v>88</v>
      </c>
      <c r="BW87" s="188">
        <v>92</v>
      </c>
      <c r="BX87" s="189">
        <v>3624.0822750000002</v>
      </c>
      <c r="BY87" s="189">
        <v>2</v>
      </c>
      <c r="BZ87" s="188">
        <v>31676.201171875</v>
      </c>
      <c r="CA87" s="188">
        <v>60461828</v>
      </c>
      <c r="CB87" s="188">
        <v>59821024</v>
      </c>
      <c r="CC87" s="188">
        <v>294140</v>
      </c>
      <c r="CD87" s="24"/>
    </row>
    <row r="88" spans="1:82">
      <c r="A88" s="192" t="s">
        <v>155</v>
      </c>
      <c r="B88" s="275" t="s">
        <v>154</v>
      </c>
      <c r="C88" s="188">
        <v>5433.4109631789479</v>
      </c>
      <c r="D88" s="188">
        <v>3908.6362321052634</v>
      </c>
      <c r="E88" s="188">
        <v>6141.4105</v>
      </c>
      <c r="F88" s="188">
        <v>0</v>
      </c>
      <c r="G88" s="188">
        <v>53032.61</v>
      </c>
      <c r="H88" s="188">
        <v>6184.7160000000003</v>
      </c>
      <c r="I88" s="188">
        <v>16019.505999999999</v>
      </c>
      <c r="J88" s="276">
        <v>2615</v>
      </c>
      <c r="K88" s="279">
        <v>5.7142857142857141E-2</v>
      </c>
      <c r="L88" s="277">
        <v>8.5714286000000001E-2</v>
      </c>
      <c r="M88" s="188" t="s">
        <v>425</v>
      </c>
      <c r="N88" s="188" t="s">
        <v>425</v>
      </c>
      <c r="O88" s="188" t="s">
        <v>425</v>
      </c>
      <c r="P88" s="188" t="s">
        <v>425</v>
      </c>
      <c r="Q88" s="188">
        <v>0</v>
      </c>
      <c r="R88" s="268">
        <v>0</v>
      </c>
      <c r="S88" s="188">
        <v>0</v>
      </c>
      <c r="T88" s="268">
        <v>0</v>
      </c>
      <c r="U88" s="188">
        <v>2181691</v>
      </c>
      <c r="V88" s="188">
        <v>2508908.25783</v>
      </c>
      <c r="W88" s="188">
        <v>2520825.1107899998</v>
      </c>
      <c r="X88" s="189">
        <v>270.99307479224376</v>
      </c>
      <c r="Y88" s="189">
        <v>1.01662933826447</v>
      </c>
      <c r="Z88" s="189">
        <v>56.311000823974602</v>
      </c>
      <c r="AA88" s="189">
        <v>3.0609228516814899</v>
      </c>
      <c r="AB88" s="189">
        <v>0.52490999999999999</v>
      </c>
      <c r="AC88" s="189">
        <v>66.424520000000001</v>
      </c>
      <c r="AD88" s="188">
        <v>151</v>
      </c>
      <c r="AE88" s="188">
        <v>80</v>
      </c>
      <c r="AF88" s="190">
        <v>57.1</v>
      </c>
      <c r="AG88" s="189">
        <v>7.7949999999999999</v>
      </c>
      <c r="AH88" s="189">
        <v>1.9774532000000001E-2</v>
      </c>
      <c r="AI88" s="189">
        <v>8.5826300000000008E-3</v>
      </c>
      <c r="AJ88" s="188">
        <v>0</v>
      </c>
      <c r="AK88" s="188">
        <v>0</v>
      </c>
      <c r="AL88" s="189">
        <v>0.73400002717971802</v>
      </c>
      <c r="AM88" s="191">
        <v>1.8152870000000002E-2</v>
      </c>
      <c r="AN88" s="189">
        <v>3.4990000000000001</v>
      </c>
      <c r="AO88" s="189">
        <v>51.9</v>
      </c>
      <c r="AP88" s="189">
        <v>63.99</v>
      </c>
      <c r="AQ88" s="189">
        <v>0.823927402496338</v>
      </c>
      <c r="AR88" s="189">
        <v>21.402715682983398</v>
      </c>
      <c r="AS88" s="190">
        <v>13.8999996185303</v>
      </c>
      <c r="AT88" s="190">
        <v>2.2000000476837198</v>
      </c>
      <c r="AU88" s="188">
        <v>3.2000000476837198</v>
      </c>
      <c r="AV88" s="190">
        <v>1.3999999761581401</v>
      </c>
      <c r="AW88" s="189">
        <v>0.91000002622604403</v>
      </c>
      <c r="AX88" s="189" t="s">
        <v>425</v>
      </c>
      <c r="AY88" s="188">
        <v>7560</v>
      </c>
      <c r="AZ88" s="189">
        <v>0.39599999785423301</v>
      </c>
      <c r="BA88" s="189" t="s">
        <v>425</v>
      </c>
      <c r="BB88" s="188">
        <v>0</v>
      </c>
      <c r="BC88" s="188">
        <v>0</v>
      </c>
      <c r="BD88" s="188">
        <v>0</v>
      </c>
      <c r="BE88" s="188">
        <v>0</v>
      </c>
      <c r="BF88" s="188">
        <v>104</v>
      </c>
      <c r="BG88" s="188">
        <v>0</v>
      </c>
      <c r="BH88" s="188">
        <v>114</v>
      </c>
      <c r="BI88" s="190">
        <v>7.7</v>
      </c>
      <c r="BJ88" s="189">
        <v>3.6833333333333327</v>
      </c>
      <c r="BK88" s="189">
        <v>0.49582076072692899</v>
      </c>
      <c r="BL88" s="188">
        <v>44</v>
      </c>
      <c r="BM88" s="190">
        <v>99.383773803710895</v>
      </c>
      <c r="BN88" s="260">
        <v>88.099998474121094</v>
      </c>
      <c r="BO88" s="189">
        <v>55.072067260742202</v>
      </c>
      <c r="BP88" s="190">
        <v>102.564002990723</v>
      </c>
      <c r="BQ88" s="188">
        <v>8300</v>
      </c>
      <c r="BR88" s="190">
        <v>87.312600000000003</v>
      </c>
      <c r="BS88" s="190">
        <v>90.648439999999994</v>
      </c>
      <c r="BT88" s="189">
        <v>13.199000000000002</v>
      </c>
      <c r="BU88" s="188">
        <v>96</v>
      </c>
      <c r="BV88" s="188">
        <v>92</v>
      </c>
      <c r="BW88" s="188" t="s">
        <v>1399</v>
      </c>
      <c r="BX88" s="189">
        <v>559.11590579999995</v>
      </c>
      <c r="BY88" s="189">
        <v>80</v>
      </c>
      <c r="BZ88" s="188">
        <v>4664.529296875</v>
      </c>
      <c r="CA88" s="188">
        <v>2961161</v>
      </c>
      <c r="CB88" s="188">
        <v>2793335</v>
      </c>
      <c r="CC88" s="188">
        <v>10830</v>
      </c>
      <c r="CD88" s="24"/>
    </row>
    <row r="89" spans="1:82">
      <c r="A89" s="192" t="s">
        <v>157</v>
      </c>
      <c r="B89" s="275" t="s">
        <v>156</v>
      </c>
      <c r="C89" s="188">
        <v>260307.37737052632</v>
      </c>
      <c r="D89" s="188">
        <v>194662.80855852633</v>
      </c>
      <c r="E89" s="188">
        <v>33636.095999999998</v>
      </c>
      <c r="F89" s="188">
        <v>38263.171999999999</v>
      </c>
      <c r="G89" s="188">
        <v>2390014.1260000002</v>
      </c>
      <c r="H89" s="188">
        <v>1520254.078</v>
      </c>
      <c r="I89" s="188">
        <v>1286229.601</v>
      </c>
      <c r="J89" s="276">
        <v>0</v>
      </c>
      <c r="K89" s="279">
        <v>0</v>
      </c>
      <c r="L89" s="277">
        <v>2.8571428999999999E-2</v>
      </c>
      <c r="M89" s="188">
        <v>0</v>
      </c>
      <c r="N89" s="188" t="s">
        <v>425</v>
      </c>
      <c r="O89" s="188" t="s">
        <v>425</v>
      </c>
      <c r="P89" s="188" t="s">
        <v>425</v>
      </c>
      <c r="Q89" s="188">
        <v>0</v>
      </c>
      <c r="R89" s="268">
        <v>0</v>
      </c>
      <c r="S89" s="188">
        <v>0</v>
      </c>
      <c r="T89" s="268">
        <v>0</v>
      </c>
      <c r="U89" s="188">
        <v>8047349</v>
      </c>
      <c r="V89" s="188">
        <v>74787267.029499993</v>
      </c>
      <c r="W89" s="188">
        <v>74893180.366899997</v>
      </c>
      <c r="X89" s="189">
        <v>347.07345841562432</v>
      </c>
      <c r="Y89" s="189">
        <v>-0.248705103993416</v>
      </c>
      <c r="Z89" s="189">
        <v>91.781997680664105</v>
      </c>
      <c r="AA89" s="189">
        <v>2.33062334276867</v>
      </c>
      <c r="AB89" s="189">
        <v>0</v>
      </c>
      <c r="AC89" s="189" t="s">
        <v>425</v>
      </c>
      <c r="AD89" s="188">
        <v>38985</v>
      </c>
      <c r="AE89" s="188">
        <v>100</v>
      </c>
      <c r="AF89" s="190" t="s">
        <v>425</v>
      </c>
      <c r="AG89" s="189">
        <v>3.778</v>
      </c>
      <c r="AH89" s="189">
        <v>4.4802720000000004E-3</v>
      </c>
      <c r="AI89" s="189">
        <v>4.4802720000000004E-3</v>
      </c>
      <c r="AJ89" s="188">
        <v>0</v>
      </c>
      <c r="AK89" s="188">
        <v>0</v>
      </c>
      <c r="AL89" s="189">
        <v>0.91900002956390403</v>
      </c>
      <c r="AM89" s="191" t="s">
        <v>425</v>
      </c>
      <c r="AN89" s="189">
        <v>-0.59630000000000005</v>
      </c>
      <c r="AO89" s="189">
        <v>0</v>
      </c>
      <c r="AP89" s="189">
        <v>0</v>
      </c>
      <c r="AQ89" s="189">
        <v>0</v>
      </c>
      <c r="AR89" s="189">
        <v>8.6650215089321095E-2</v>
      </c>
      <c r="AS89" s="190">
        <v>2.5</v>
      </c>
      <c r="AT89" s="190">
        <v>3.4000000953674299</v>
      </c>
      <c r="AU89" s="188">
        <v>13</v>
      </c>
      <c r="AV89" s="190" t="s">
        <v>425</v>
      </c>
      <c r="AW89" s="189" t="s">
        <v>425</v>
      </c>
      <c r="AX89" s="189" t="s">
        <v>425</v>
      </c>
      <c r="AY89" s="188">
        <v>8</v>
      </c>
      <c r="AZ89" s="189">
        <v>9.3999996781349196E-2</v>
      </c>
      <c r="BA89" s="189">
        <v>32.900001525878899</v>
      </c>
      <c r="BB89" s="188">
        <v>538220</v>
      </c>
      <c r="BC89" s="188">
        <v>250174</v>
      </c>
      <c r="BD89" s="188">
        <v>10097</v>
      </c>
      <c r="BE89" s="188">
        <v>0</v>
      </c>
      <c r="BF89" s="188">
        <v>24902</v>
      </c>
      <c r="BG89" s="188">
        <v>0</v>
      </c>
      <c r="BH89" s="188">
        <v>113</v>
      </c>
      <c r="BI89" s="190">
        <v>2.4</v>
      </c>
      <c r="BJ89" s="189">
        <v>4.2333333333333334</v>
      </c>
      <c r="BK89" s="189">
        <v>1.58666384220123</v>
      </c>
      <c r="BL89" s="188">
        <v>74</v>
      </c>
      <c r="BM89" s="190">
        <v>100</v>
      </c>
      <c r="BN89" s="260" t="s">
        <v>425</v>
      </c>
      <c r="BO89" s="189">
        <v>91.281608581542997</v>
      </c>
      <c r="BP89" s="190">
        <v>147.02322387695301</v>
      </c>
      <c r="BQ89" s="188">
        <v>1400000</v>
      </c>
      <c r="BR89" s="190">
        <v>99.894710000000003</v>
      </c>
      <c r="BS89" s="190">
        <v>99.010210000000001</v>
      </c>
      <c r="BT89" s="189">
        <v>24.117999999999999</v>
      </c>
      <c r="BU89" s="188">
        <v>98</v>
      </c>
      <c r="BV89" s="188">
        <v>93</v>
      </c>
      <c r="BW89" s="188">
        <v>97</v>
      </c>
      <c r="BX89" s="189">
        <v>4503.6821289999998</v>
      </c>
      <c r="BY89" s="189">
        <v>5</v>
      </c>
      <c r="BZ89" s="188">
        <v>40113.0625</v>
      </c>
      <c r="CA89" s="188">
        <v>126476458</v>
      </c>
      <c r="CB89" s="188">
        <v>126573461</v>
      </c>
      <c r="CC89" s="188">
        <v>364500</v>
      </c>
      <c r="CD89" s="24"/>
    </row>
    <row r="90" spans="1:82">
      <c r="A90" s="192" t="s">
        <v>159</v>
      </c>
      <c r="B90" s="275" t="s">
        <v>158</v>
      </c>
      <c r="C90" s="188">
        <v>15574.975381452632</v>
      </c>
      <c r="D90" s="188">
        <v>1168.990532296842</v>
      </c>
      <c r="E90" s="188">
        <v>5375.6459999999997</v>
      </c>
      <c r="F90" s="188">
        <v>0</v>
      </c>
      <c r="G90" s="188">
        <v>0</v>
      </c>
      <c r="H90" s="188">
        <v>0</v>
      </c>
      <c r="I90" s="188">
        <v>0</v>
      </c>
      <c r="J90" s="276">
        <v>9428</v>
      </c>
      <c r="K90" s="279">
        <v>5.7142857142857141E-2</v>
      </c>
      <c r="L90" s="277">
        <v>0.34285714299999998</v>
      </c>
      <c r="M90" s="188">
        <v>6502.5162286799996</v>
      </c>
      <c r="N90" s="188" t="s">
        <v>425</v>
      </c>
      <c r="O90" s="188" t="s">
        <v>425</v>
      </c>
      <c r="P90" s="188" t="s">
        <v>425</v>
      </c>
      <c r="Q90" s="188">
        <v>0</v>
      </c>
      <c r="R90" s="268">
        <v>0</v>
      </c>
      <c r="S90" s="188">
        <v>0</v>
      </c>
      <c r="T90" s="268">
        <v>0</v>
      </c>
      <c r="U90" s="188">
        <v>346396</v>
      </c>
      <c r="V90" s="188">
        <v>5358580.2828400005</v>
      </c>
      <c r="W90" s="188">
        <v>263069.28527699999</v>
      </c>
      <c r="X90" s="189">
        <v>112.14249831043028</v>
      </c>
      <c r="Y90" s="189">
        <v>1.2346711158752399</v>
      </c>
      <c r="Z90" s="189">
        <v>91.417999267578097</v>
      </c>
      <c r="AA90" s="189">
        <v>4.7187628094619196</v>
      </c>
      <c r="AB90" s="189">
        <v>0.19267999999999999</v>
      </c>
      <c r="AC90" s="189" t="s">
        <v>425</v>
      </c>
      <c r="AD90" s="188">
        <v>1793</v>
      </c>
      <c r="AE90" s="188">
        <v>40</v>
      </c>
      <c r="AF90" s="190">
        <v>23.4</v>
      </c>
      <c r="AG90" s="189">
        <v>10.371</v>
      </c>
      <c r="AH90" s="189">
        <v>0.27573768799999998</v>
      </c>
      <c r="AI90" s="189">
        <v>5.2982107000000001E-2</v>
      </c>
      <c r="AJ90" s="188">
        <v>0</v>
      </c>
      <c r="AK90" s="188">
        <v>0</v>
      </c>
      <c r="AL90" s="189">
        <v>0.72899997234344505</v>
      </c>
      <c r="AM90" s="191">
        <v>1.5259200000000001E-3</v>
      </c>
      <c r="AN90" s="189">
        <v>1803.558147</v>
      </c>
      <c r="AO90" s="189">
        <v>1972.14</v>
      </c>
      <c r="AP90" s="189">
        <v>2110.5300000000002</v>
      </c>
      <c r="AQ90" s="189">
        <v>6.2843570709228498</v>
      </c>
      <c r="AR90" s="189">
        <v>8.9278640747070295</v>
      </c>
      <c r="AS90" s="190">
        <v>15.6000003814697</v>
      </c>
      <c r="AT90" s="190">
        <v>3</v>
      </c>
      <c r="AU90" s="188">
        <v>5.5</v>
      </c>
      <c r="AV90" s="190" t="s">
        <v>425</v>
      </c>
      <c r="AW90" s="189" t="s">
        <v>425</v>
      </c>
      <c r="AX90" s="189" t="s">
        <v>425</v>
      </c>
      <c r="AY90" s="188">
        <v>70</v>
      </c>
      <c r="AZ90" s="189">
        <v>0.44999998807907099</v>
      </c>
      <c r="BA90" s="189">
        <v>33.700000762939503</v>
      </c>
      <c r="BB90" s="188">
        <v>0</v>
      </c>
      <c r="BC90" s="188">
        <v>0</v>
      </c>
      <c r="BD90" s="188">
        <v>0</v>
      </c>
      <c r="BE90" s="188">
        <v>0</v>
      </c>
      <c r="BF90" s="188">
        <v>3021090</v>
      </c>
      <c r="BG90" s="188">
        <v>34</v>
      </c>
      <c r="BH90" s="188">
        <v>116</v>
      </c>
      <c r="BI90" s="190">
        <v>9.5</v>
      </c>
      <c r="BJ90" s="189">
        <v>2.5499999999999998</v>
      </c>
      <c r="BK90" s="189">
        <v>9.9470265209674794E-2</v>
      </c>
      <c r="BL90" s="188">
        <v>49</v>
      </c>
      <c r="BM90" s="190">
        <v>100</v>
      </c>
      <c r="BN90" s="260">
        <v>98.227111816406307</v>
      </c>
      <c r="BO90" s="189">
        <v>66.790313720703097</v>
      </c>
      <c r="BP90" s="190">
        <v>77.004608154296903</v>
      </c>
      <c r="BQ90" s="188">
        <v>29000</v>
      </c>
      <c r="BR90" s="190">
        <v>97.339749999999995</v>
      </c>
      <c r="BS90" s="190">
        <v>98.937220000000011</v>
      </c>
      <c r="BT90" s="189">
        <v>23.436</v>
      </c>
      <c r="BU90" s="188">
        <v>89</v>
      </c>
      <c r="BV90" s="188">
        <v>96</v>
      </c>
      <c r="BW90" s="188" t="s">
        <v>1399</v>
      </c>
      <c r="BX90" s="189">
        <v>737.75085449999995</v>
      </c>
      <c r="BY90" s="189">
        <v>46</v>
      </c>
      <c r="BZ90" s="188">
        <v>4282.765625</v>
      </c>
      <c r="CA90" s="188">
        <v>10203140</v>
      </c>
      <c r="CB90" s="188">
        <v>7591075</v>
      </c>
      <c r="CC90" s="188">
        <v>88780</v>
      </c>
      <c r="CD90" s="24"/>
    </row>
    <row r="91" spans="1:82">
      <c r="A91" s="192" t="s">
        <v>161</v>
      </c>
      <c r="B91" s="275" t="s">
        <v>160</v>
      </c>
      <c r="C91" s="188">
        <v>14303.299085515788</v>
      </c>
      <c r="D91" s="188">
        <v>4617.7354713684217</v>
      </c>
      <c r="E91" s="188">
        <v>99484.461500000005</v>
      </c>
      <c r="F91" s="188">
        <v>0</v>
      </c>
      <c r="G91" s="188">
        <v>0</v>
      </c>
      <c r="H91" s="188">
        <v>0</v>
      </c>
      <c r="I91" s="188">
        <v>0</v>
      </c>
      <c r="J91" s="276">
        <v>0</v>
      </c>
      <c r="K91" s="279">
        <v>0</v>
      </c>
      <c r="L91" s="277">
        <v>0.571428571</v>
      </c>
      <c r="M91" s="188">
        <v>8881848.5106499996</v>
      </c>
      <c r="N91" s="188" t="s">
        <v>425</v>
      </c>
      <c r="O91" s="188" t="s">
        <v>425</v>
      </c>
      <c r="P91" s="188" t="s">
        <v>425</v>
      </c>
      <c r="Q91" s="188">
        <v>0</v>
      </c>
      <c r="R91" s="268">
        <v>0</v>
      </c>
      <c r="S91" s="188">
        <v>0</v>
      </c>
      <c r="T91" s="268">
        <v>0</v>
      </c>
      <c r="U91" s="188">
        <v>0</v>
      </c>
      <c r="V91" s="188">
        <v>1370728.19893</v>
      </c>
      <c r="W91" s="188">
        <v>0</v>
      </c>
      <c r="X91" s="189">
        <v>6.7698259065822128</v>
      </c>
      <c r="Y91" s="189">
        <v>1.5195106267929099</v>
      </c>
      <c r="Z91" s="189">
        <v>57.6710014343262</v>
      </c>
      <c r="AA91" s="189">
        <v>3.4966278887343298</v>
      </c>
      <c r="AB91" s="189">
        <v>0</v>
      </c>
      <c r="AC91" s="189">
        <v>98.999369999999999</v>
      </c>
      <c r="AD91" s="188">
        <v>56640</v>
      </c>
      <c r="AE91" s="188">
        <v>80</v>
      </c>
      <c r="AF91" s="190" t="s">
        <v>425</v>
      </c>
      <c r="AG91" s="189">
        <v>10.226000000000001</v>
      </c>
      <c r="AH91" s="189">
        <v>2.0067096E-2</v>
      </c>
      <c r="AI91" s="189">
        <v>8.0504930000000006E-3</v>
      </c>
      <c r="AJ91" s="188">
        <v>0</v>
      </c>
      <c r="AK91" s="188">
        <v>0</v>
      </c>
      <c r="AL91" s="189">
        <v>0.82499998807907104</v>
      </c>
      <c r="AM91" s="191">
        <v>1.61086E-3</v>
      </c>
      <c r="AN91" s="189">
        <v>12.464162</v>
      </c>
      <c r="AO91" s="189">
        <v>7.63</v>
      </c>
      <c r="AP91" s="189">
        <v>3.88</v>
      </c>
      <c r="AQ91" s="189">
        <v>3.4225601702928501E-2</v>
      </c>
      <c r="AR91" s="189">
        <v>0.22044357657432601</v>
      </c>
      <c r="AS91" s="190">
        <v>10.5</v>
      </c>
      <c r="AT91" s="190">
        <v>2</v>
      </c>
      <c r="AU91" s="188">
        <v>68</v>
      </c>
      <c r="AV91" s="190">
        <v>0.30000001192092901</v>
      </c>
      <c r="AW91" s="189">
        <v>0.36000001430511502</v>
      </c>
      <c r="AX91" s="188" t="s">
        <v>425</v>
      </c>
      <c r="AY91" s="188">
        <v>55</v>
      </c>
      <c r="AZ91" s="189">
        <v>0.18999999761581399</v>
      </c>
      <c r="BA91" s="189">
        <v>27.799999237060501</v>
      </c>
      <c r="BB91" s="188">
        <v>0</v>
      </c>
      <c r="BC91" s="188">
        <v>33000</v>
      </c>
      <c r="BD91" s="188">
        <v>71000</v>
      </c>
      <c r="BE91" s="188">
        <v>0</v>
      </c>
      <c r="BF91" s="188">
        <v>668</v>
      </c>
      <c r="BG91" s="188">
        <v>0</v>
      </c>
      <c r="BH91" s="188">
        <v>134</v>
      </c>
      <c r="BI91" s="190">
        <v>2.4</v>
      </c>
      <c r="BJ91" s="189">
        <v>3.4666666666666672</v>
      </c>
      <c r="BK91" s="189">
        <v>0.124712504446507</v>
      </c>
      <c r="BL91" s="188">
        <v>38</v>
      </c>
      <c r="BM91" s="190">
        <v>100</v>
      </c>
      <c r="BN91" s="260">
        <v>99.781631469726605</v>
      </c>
      <c r="BO91" s="189">
        <v>81.877624511718807</v>
      </c>
      <c r="BP91" s="190">
        <v>138.62922668457</v>
      </c>
      <c r="BQ91" s="188">
        <v>160000</v>
      </c>
      <c r="BR91" s="190">
        <v>97.873699999999999</v>
      </c>
      <c r="BS91" s="190">
        <v>95.627510000000001</v>
      </c>
      <c r="BT91" s="189">
        <v>32.522000000000006</v>
      </c>
      <c r="BU91" s="188">
        <v>97</v>
      </c>
      <c r="BV91" s="188">
        <v>98</v>
      </c>
      <c r="BW91" s="188">
        <v>89</v>
      </c>
      <c r="BX91" s="189">
        <v>783.76342769999997</v>
      </c>
      <c r="BY91" s="189">
        <v>10</v>
      </c>
      <c r="BZ91" s="188">
        <v>9055.7451171875</v>
      </c>
      <c r="CA91" s="188">
        <v>18776707</v>
      </c>
      <c r="CB91" s="188">
        <v>17626380</v>
      </c>
      <c r="CC91" s="188">
        <v>2699700</v>
      </c>
      <c r="CD91" s="24"/>
    </row>
    <row r="92" spans="1:82">
      <c r="A92" s="192" t="s">
        <v>163</v>
      </c>
      <c r="B92" s="275" t="s">
        <v>162</v>
      </c>
      <c r="C92" s="188">
        <v>12845.873767705263</v>
      </c>
      <c r="D92" s="188">
        <v>0</v>
      </c>
      <c r="E92" s="188">
        <v>127964.106</v>
      </c>
      <c r="F92" s="188">
        <v>55.128</v>
      </c>
      <c r="G92" s="188">
        <v>0</v>
      </c>
      <c r="H92" s="188">
        <v>0</v>
      </c>
      <c r="I92" s="188">
        <v>0</v>
      </c>
      <c r="J92" s="276">
        <v>1498900</v>
      </c>
      <c r="K92" s="279">
        <v>0.34285714285714286</v>
      </c>
      <c r="L92" s="277">
        <v>0.114285714</v>
      </c>
      <c r="M92" s="188">
        <v>21601031.858100001</v>
      </c>
      <c r="N92" s="188">
        <v>0</v>
      </c>
      <c r="O92" s="188">
        <v>0</v>
      </c>
      <c r="P92" s="188">
        <v>8968604.0777599998</v>
      </c>
      <c r="Q92" s="188">
        <v>264903.4069</v>
      </c>
      <c r="R92" s="268">
        <v>5.2138419999999998E-3</v>
      </c>
      <c r="S92" s="188">
        <v>41964080.880000003</v>
      </c>
      <c r="T92" s="268">
        <v>0.82593907200000005</v>
      </c>
      <c r="U92" s="188">
        <v>10840235</v>
      </c>
      <c r="V92" s="188">
        <v>23909823.101300001</v>
      </c>
      <c r="W92" s="188">
        <v>22086360.793699998</v>
      </c>
      <c r="X92" s="189">
        <v>90.29941666373827</v>
      </c>
      <c r="Y92" s="189">
        <v>4.0104179382324201</v>
      </c>
      <c r="Z92" s="189">
        <v>27.995000839233398</v>
      </c>
      <c r="AA92" s="189">
        <v>3.6388238064867799</v>
      </c>
      <c r="AB92" s="189">
        <v>10.344950000000001</v>
      </c>
      <c r="AC92" s="189">
        <v>24.651039999999998</v>
      </c>
      <c r="AD92" s="188">
        <v>6773</v>
      </c>
      <c r="AE92" s="188">
        <v>60</v>
      </c>
      <c r="AF92" s="190">
        <v>46.5</v>
      </c>
      <c r="AG92" s="189">
        <v>13.101000000000001</v>
      </c>
      <c r="AH92" s="189">
        <v>0.75760786099999999</v>
      </c>
      <c r="AI92" s="189">
        <v>0.281742718</v>
      </c>
      <c r="AJ92" s="188">
        <v>0</v>
      </c>
      <c r="AK92" s="188">
        <v>0</v>
      </c>
      <c r="AL92" s="189">
        <v>0.60100001096725497</v>
      </c>
      <c r="AM92" s="191">
        <v>0.17788113999999999</v>
      </c>
      <c r="AN92" s="189">
        <v>500.08574299999998</v>
      </c>
      <c r="AO92" s="189">
        <v>1537.1</v>
      </c>
      <c r="AP92" s="189">
        <v>1445.31</v>
      </c>
      <c r="AQ92" s="189">
        <v>3.4740736484527601</v>
      </c>
      <c r="AR92" s="189">
        <v>3.1362886428832999</v>
      </c>
      <c r="AS92" s="190">
        <v>43.200000762939503</v>
      </c>
      <c r="AT92" s="190">
        <v>11.199999809265099</v>
      </c>
      <c r="AU92" s="188">
        <v>267</v>
      </c>
      <c r="AV92" s="190">
        <v>4.5</v>
      </c>
      <c r="AW92" s="189">
        <v>1.4700000286102299</v>
      </c>
      <c r="AX92" s="189">
        <v>70.097640991210895</v>
      </c>
      <c r="AY92" s="188">
        <v>8321398</v>
      </c>
      <c r="AZ92" s="189">
        <v>0.51800000667571999</v>
      </c>
      <c r="BA92" s="189">
        <v>40.799999237060497</v>
      </c>
      <c r="BB92" s="188">
        <v>2837306</v>
      </c>
      <c r="BC92" s="188">
        <v>810655</v>
      </c>
      <c r="BD92" s="188">
        <v>1748211</v>
      </c>
      <c r="BE92" s="188">
        <v>190000</v>
      </c>
      <c r="BF92" s="188">
        <v>477625</v>
      </c>
      <c r="BG92" s="188">
        <v>1231</v>
      </c>
      <c r="BH92" s="188">
        <v>99</v>
      </c>
      <c r="BI92" s="190">
        <v>24.8</v>
      </c>
      <c r="BJ92" s="189">
        <v>3.45</v>
      </c>
      <c r="BK92" s="189">
        <v>-0.383268862962723</v>
      </c>
      <c r="BL92" s="188">
        <v>31</v>
      </c>
      <c r="BM92" s="190">
        <v>69.699996948242202</v>
      </c>
      <c r="BN92" s="260">
        <v>81.534973144531307</v>
      </c>
      <c r="BO92" s="189">
        <v>22.565118789672901</v>
      </c>
      <c r="BP92" s="190">
        <v>103.76902008056599</v>
      </c>
      <c r="BQ92" s="188">
        <v>60000</v>
      </c>
      <c r="BR92" s="190">
        <v>29.051120000000001</v>
      </c>
      <c r="BS92" s="190">
        <v>58.916330000000002</v>
      </c>
      <c r="BT92" s="189">
        <v>1.988</v>
      </c>
      <c r="BU92" s="188">
        <v>92</v>
      </c>
      <c r="BV92" s="188">
        <v>45</v>
      </c>
      <c r="BW92" s="188">
        <v>92</v>
      </c>
      <c r="BX92" s="189">
        <v>179.18043520000001</v>
      </c>
      <c r="BY92" s="189">
        <v>342</v>
      </c>
      <c r="BZ92" s="188">
        <v>1838.2099609375</v>
      </c>
      <c r="CA92" s="188">
        <v>53771300</v>
      </c>
      <c r="CB92" s="188">
        <v>46121754</v>
      </c>
      <c r="CC92" s="188">
        <v>569140</v>
      </c>
      <c r="CD92" s="24"/>
    </row>
    <row r="93" spans="1:82">
      <c r="A93" s="192" t="s">
        <v>165</v>
      </c>
      <c r="B93" s="275" t="s">
        <v>164</v>
      </c>
      <c r="C93" s="188">
        <v>0</v>
      </c>
      <c r="D93" s="188">
        <v>0</v>
      </c>
      <c r="E93" s="188" t="s">
        <v>425</v>
      </c>
      <c r="F93" s="188">
        <v>29.341999999999999</v>
      </c>
      <c r="G93" s="188">
        <v>1.359</v>
      </c>
      <c r="H93" s="188">
        <v>0</v>
      </c>
      <c r="I93" s="188">
        <v>0</v>
      </c>
      <c r="J93" s="276">
        <v>2400</v>
      </c>
      <c r="K93" s="279">
        <v>2.8571428571428571E-2</v>
      </c>
      <c r="L93" s="278" t="s">
        <v>425</v>
      </c>
      <c r="M93" s="188" t="s">
        <v>425</v>
      </c>
      <c r="N93" s="188" t="s">
        <v>425</v>
      </c>
      <c r="O93" s="188" t="s">
        <v>425</v>
      </c>
      <c r="P93" s="188" t="s">
        <v>425</v>
      </c>
      <c r="Q93" s="188">
        <v>0</v>
      </c>
      <c r="R93" s="268">
        <v>0</v>
      </c>
      <c r="S93" s="188">
        <v>0</v>
      </c>
      <c r="T93" s="268">
        <v>0</v>
      </c>
      <c r="U93" s="188">
        <v>0</v>
      </c>
      <c r="V93" s="188">
        <v>30198.472302400001</v>
      </c>
      <c r="W93" s="188">
        <v>40612.1777229</v>
      </c>
      <c r="X93" s="189">
        <v>143.02098765432098</v>
      </c>
      <c r="Y93" s="189">
        <v>2.9262182712554901</v>
      </c>
      <c r="Z93" s="189">
        <v>55.594001770019503</v>
      </c>
      <c r="AA93" s="189" t="s">
        <v>425</v>
      </c>
      <c r="AB93" s="189">
        <v>28.448820000000001</v>
      </c>
      <c r="AC93" s="189" t="s">
        <v>425</v>
      </c>
      <c r="AD93" s="188" t="s">
        <v>425</v>
      </c>
      <c r="AE93" s="188">
        <v>80</v>
      </c>
      <c r="AF93" s="190" t="s">
        <v>425</v>
      </c>
      <c r="AG93" s="189">
        <v>12.692</v>
      </c>
      <c r="AH93" s="189">
        <v>3.5946699999999998E-4</v>
      </c>
      <c r="AI93" s="189">
        <v>3.5946699999999998E-4</v>
      </c>
      <c r="AJ93" s="188">
        <v>0</v>
      </c>
      <c r="AK93" s="188">
        <v>0</v>
      </c>
      <c r="AL93" s="189">
        <v>0.62999999523162797</v>
      </c>
      <c r="AM93" s="191">
        <v>8.0157400000000004E-2</v>
      </c>
      <c r="AN93" s="189">
        <v>0.82716000000000001</v>
      </c>
      <c r="AO93" s="189">
        <v>57.45</v>
      </c>
      <c r="AP93" s="189">
        <v>44.43</v>
      </c>
      <c r="AQ93" s="189">
        <v>14.846158027648899</v>
      </c>
      <c r="AR93" s="189">
        <v>9.5560722351074201</v>
      </c>
      <c r="AS93" s="190">
        <v>50.900001525878899</v>
      </c>
      <c r="AT93" s="190">
        <v>15.1000003814697</v>
      </c>
      <c r="AU93" s="188">
        <v>436</v>
      </c>
      <c r="AV93" s="190" t="s">
        <v>425</v>
      </c>
      <c r="AW93" s="189" t="s">
        <v>425</v>
      </c>
      <c r="AX93" s="189" t="s">
        <v>425</v>
      </c>
      <c r="AY93" s="188">
        <v>122769</v>
      </c>
      <c r="AZ93" s="189" t="s">
        <v>425</v>
      </c>
      <c r="BA93" s="189" t="s">
        <v>425</v>
      </c>
      <c r="BB93" s="188">
        <v>0</v>
      </c>
      <c r="BC93" s="188">
        <v>0</v>
      </c>
      <c r="BD93" s="188">
        <v>0</v>
      </c>
      <c r="BE93" s="188">
        <v>0</v>
      </c>
      <c r="BF93" s="188">
        <v>0</v>
      </c>
      <c r="BG93" s="188">
        <v>0</v>
      </c>
      <c r="BH93" s="188">
        <v>138</v>
      </c>
      <c r="BI93" s="190">
        <v>4.0999999999999996</v>
      </c>
      <c r="BJ93" s="189" t="s">
        <v>425</v>
      </c>
      <c r="BK93" s="189">
        <v>-0.23553551733493799</v>
      </c>
      <c r="BL93" s="189" t="s">
        <v>425</v>
      </c>
      <c r="BM93" s="190">
        <v>100</v>
      </c>
      <c r="BN93" s="260" t="s">
        <v>425</v>
      </c>
      <c r="BO93" s="189">
        <v>14.581818580627401</v>
      </c>
      <c r="BP93" s="190">
        <v>46.475521087646499</v>
      </c>
      <c r="BQ93" s="188">
        <v>750</v>
      </c>
      <c r="BR93" s="190">
        <v>47.802889999999998</v>
      </c>
      <c r="BS93" s="190">
        <v>71.615979999999993</v>
      </c>
      <c r="BT93" s="189">
        <v>2.028</v>
      </c>
      <c r="BU93" s="188">
        <v>97</v>
      </c>
      <c r="BV93" s="188">
        <v>91</v>
      </c>
      <c r="BW93" s="188">
        <v>97</v>
      </c>
      <c r="BX93" s="189">
        <v>277.83273320000001</v>
      </c>
      <c r="BY93" s="189">
        <v>92</v>
      </c>
      <c r="BZ93" s="188">
        <v>1670.82470703125</v>
      </c>
      <c r="CA93" s="188">
        <v>119446</v>
      </c>
      <c r="CB93" s="188">
        <v>112454</v>
      </c>
      <c r="CC93" s="188">
        <v>810</v>
      </c>
      <c r="CD93" s="24"/>
    </row>
    <row r="94" spans="1:82">
      <c r="A94" s="192" t="s">
        <v>771</v>
      </c>
      <c r="B94" s="275" t="s">
        <v>166</v>
      </c>
      <c r="C94" s="188">
        <v>30075.864170526318</v>
      </c>
      <c r="D94" s="188">
        <v>0</v>
      </c>
      <c r="E94" s="188">
        <v>226889.234</v>
      </c>
      <c r="F94" s="188">
        <v>7.5460000000000003</v>
      </c>
      <c r="G94" s="188">
        <v>316117.54200000002</v>
      </c>
      <c r="H94" s="188">
        <v>34878.096000000005</v>
      </c>
      <c r="I94" s="188">
        <v>42671.496000000006</v>
      </c>
      <c r="J94" s="276">
        <v>609484</v>
      </c>
      <c r="K94" s="279">
        <v>0.11428571428571428</v>
      </c>
      <c r="L94" s="277">
        <v>2.8571428999999999E-2</v>
      </c>
      <c r="M94" s="188">
        <v>0</v>
      </c>
      <c r="N94" s="188" t="s">
        <v>425</v>
      </c>
      <c r="O94" s="188" t="s">
        <v>425</v>
      </c>
      <c r="P94" s="188" t="s">
        <v>425</v>
      </c>
      <c r="Q94" s="188">
        <v>25986162.27</v>
      </c>
      <c r="R94" s="268">
        <v>0.97216895000000003</v>
      </c>
      <c r="S94" s="188">
        <v>25290985.09</v>
      </c>
      <c r="T94" s="268">
        <v>0.94616165900000004</v>
      </c>
      <c r="U94" s="188">
        <v>0</v>
      </c>
      <c r="V94" s="188">
        <v>2994155.5841999999</v>
      </c>
      <c r="W94" s="188">
        <v>0</v>
      </c>
      <c r="X94" s="189">
        <v>212.19017523461505</v>
      </c>
      <c r="Y94" s="189">
        <v>0.83471161127090499</v>
      </c>
      <c r="Z94" s="189">
        <v>62.3810005187988</v>
      </c>
      <c r="AA94" s="189">
        <v>3.9293088662347602</v>
      </c>
      <c r="AB94" s="189">
        <v>0</v>
      </c>
      <c r="AC94" s="189" t="s">
        <v>425</v>
      </c>
      <c r="AD94" s="188" t="s">
        <v>425</v>
      </c>
      <c r="AE94" s="188">
        <v>60</v>
      </c>
      <c r="AF94" s="190" t="s">
        <v>425</v>
      </c>
      <c r="AG94" s="189">
        <v>6.7729999999999997</v>
      </c>
      <c r="AH94" s="189">
        <v>0.183542921</v>
      </c>
      <c r="AI94" s="189">
        <v>7.8126785000000004E-2</v>
      </c>
      <c r="AJ94" s="188">
        <v>0</v>
      </c>
      <c r="AK94" s="188">
        <v>0</v>
      </c>
      <c r="AL94" s="260">
        <v>0.91600000858306896</v>
      </c>
      <c r="AM94" s="191" t="s">
        <v>425</v>
      </c>
      <c r="AN94" s="189">
        <v>101.653581</v>
      </c>
      <c r="AO94" s="189">
        <v>25.67</v>
      </c>
      <c r="AP94" s="189">
        <v>25.21</v>
      </c>
      <c r="AQ94" s="189" t="s">
        <v>425</v>
      </c>
      <c r="AR94" s="189">
        <v>0</v>
      </c>
      <c r="AS94" s="190">
        <v>17.299999237060501</v>
      </c>
      <c r="AT94" s="190">
        <v>9.3000001907348597</v>
      </c>
      <c r="AU94" s="188">
        <v>513</v>
      </c>
      <c r="AV94" s="190" t="s">
        <v>425</v>
      </c>
      <c r="AW94" s="189" t="s">
        <v>425</v>
      </c>
      <c r="AX94" s="189">
        <v>0.36064353585243197</v>
      </c>
      <c r="AY94" s="188">
        <v>5418928</v>
      </c>
      <c r="AZ94" s="189" t="s">
        <v>425</v>
      </c>
      <c r="BA94" s="189" t="s">
        <v>425</v>
      </c>
      <c r="BB94" s="188">
        <v>10127801</v>
      </c>
      <c r="BC94" s="188">
        <v>85000</v>
      </c>
      <c r="BD94" s="188">
        <v>0</v>
      </c>
      <c r="BE94" s="188">
        <v>0</v>
      </c>
      <c r="BF94" s="188">
        <v>0</v>
      </c>
      <c r="BG94" s="188">
        <v>0</v>
      </c>
      <c r="BH94" s="188">
        <v>86</v>
      </c>
      <c r="BI94" s="190">
        <v>42.4</v>
      </c>
      <c r="BJ94" s="189" t="s">
        <v>425</v>
      </c>
      <c r="BK94" s="189">
        <v>-1.3967882394790601</v>
      </c>
      <c r="BL94" s="188">
        <v>18</v>
      </c>
      <c r="BM94" s="190">
        <v>49.372756958007798</v>
      </c>
      <c r="BN94" s="260" t="s">
        <v>425</v>
      </c>
      <c r="BO94" s="189" t="s">
        <v>425</v>
      </c>
      <c r="BP94" s="190">
        <v>14.9824075698853</v>
      </c>
      <c r="BQ94" s="188">
        <v>35000</v>
      </c>
      <c r="BR94" s="190">
        <v>83.158410000000003</v>
      </c>
      <c r="BS94" s="190">
        <v>94.512450000000001</v>
      </c>
      <c r="BT94" s="189">
        <v>36.745000000000005</v>
      </c>
      <c r="BU94" s="188">
        <v>97</v>
      </c>
      <c r="BV94" s="188">
        <v>98</v>
      </c>
      <c r="BW94" s="188" t="s">
        <v>1399</v>
      </c>
      <c r="BX94" s="188" t="s">
        <v>1399</v>
      </c>
      <c r="BY94" s="189">
        <v>89</v>
      </c>
      <c r="BZ94" s="188" t="s">
        <v>1399</v>
      </c>
      <c r="CA94" s="188">
        <v>25778815</v>
      </c>
      <c r="CB94" s="188">
        <v>25059533</v>
      </c>
      <c r="CC94" s="188">
        <v>120410</v>
      </c>
      <c r="CD94" s="24"/>
    </row>
    <row r="95" spans="1:82">
      <c r="A95" s="192" t="s">
        <v>775</v>
      </c>
      <c r="B95" s="275" t="s">
        <v>297</v>
      </c>
      <c r="C95" s="188">
        <v>95905.189661684213</v>
      </c>
      <c r="D95" s="188">
        <v>0</v>
      </c>
      <c r="E95" s="188">
        <v>70014.602500000008</v>
      </c>
      <c r="F95" s="188">
        <v>388.05399999999997</v>
      </c>
      <c r="G95" s="188">
        <v>954695.19100000011</v>
      </c>
      <c r="H95" s="188">
        <v>254283.95199999999</v>
      </c>
      <c r="I95" s="188">
        <v>60684.62000000001</v>
      </c>
      <c r="J95" s="276">
        <v>0</v>
      </c>
      <c r="K95" s="279">
        <v>2.8571428571428571E-2</v>
      </c>
      <c r="L95" s="277">
        <v>0</v>
      </c>
      <c r="M95" s="188">
        <v>0</v>
      </c>
      <c r="N95" s="188" t="s">
        <v>425</v>
      </c>
      <c r="O95" s="188" t="s">
        <v>425</v>
      </c>
      <c r="P95" s="188" t="s">
        <v>425</v>
      </c>
      <c r="Q95" s="188">
        <v>0</v>
      </c>
      <c r="R95" s="268">
        <v>0</v>
      </c>
      <c r="S95" s="188">
        <v>0</v>
      </c>
      <c r="T95" s="268">
        <v>0</v>
      </c>
      <c r="U95" s="188">
        <v>587</v>
      </c>
      <c r="V95" s="188">
        <v>7773410.2447300004</v>
      </c>
      <c r="W95" s="188">
        <v>12756484.837200001</v>
      </c>
      <c r="X95" s="189">
        <v>529.65210363268136</v>
      </c>
      <c r="Y95" s="189">
        <v>0.118490420281887</v>
      </c>
      <c r="Z95" s="189">
        <v>81.414001464843807</v>
      </c>
      <c r="AA95" s="189">
        <v>2.5294062643405399</v>
      </c>
      <c r="AB95" s="189">
        <v>0</v>
      </c>
      <c r="AC95" s="189" t="s">
        <v>425</v>
      </c>
      <c r="AD95" s="188">
        <v>19321</v>
      </c>
      <c r="AE95" s="188">
        <v>100</v>
      </c>
      <c r="AF95" s="190" t="s">
        <v>425</v>
      </c>
      <c r="AG95" s="189">
        <v>3.7</v>
      </c>
      <c r="AH95" s="189">
        <v>3.9572349999999999E-3</v>
      </c>
      <c r="AI95" s="189">
        <v>3.9572349999999999E-3</v>
      </c>
      <c r="AJ95" s="188">
        <v>0</v>
      </c>
      <c r="AK95" s="188">
        <v>0</v>
      </c>
      <c r="AL95" s="191" t="s">
        <v>425</v>
      </c>
      <c r="AM95" s="191" t="s">
        <v>425</v>
      </c>
      <c r="AN95" s="189">
        <v>0.903451</v>
      </c>
      <c r="AO95" s="189">
        <v>0</v>
      </c>
      <c r="AP95" s="189">
        <v>0</v>
      </c>
      <c r="AQ95" s="189" t="s">
        <v>425</v>
      </c>
      <c r="AR95" s="189">
        <v>0.45462659001350397</v>
      </c>
      <c r="AS95" s="190">
        <v>3.2000000476837198</v>
      </c>
      <c r="AT95" s="190">
        <v>0.69999998807907104</v>
      </c>
      <c r="AU95" s="188">
        <v>59</v>
      </c>
      <c r="AV95" s="190" t="s">
        <v>425</v>
      </c>
      <c r="AW95" s="189" t="s">
        <v>425</v>
      </c>
      <c r="AX95" s="189">
        <v>0.13986524939537001</v>
      </c>
      <c r="AY95" s="188">
        <v>4</v>
      </c>
      <c r="AZ95" s="189">
        <v>6.4000003039836897E-2</v>
      </c>
      <c r="BA95" s="189">
        <v>31.399999618530298</v>
      </c>
      <c r="BB95" s="188">
        <v>87887</v>
      </c>
      <c r="BC95" s="188">
        <v>18407</v>
      </c>
      <c r="BD95" s="188">
        <v>0</v>
      </c>
      <c r="BE95" s="188">
        <v>0</v>
      </c>
      <c r="BF95" s="188">
        <v>23571</v>
      </c>
      <c r="BG95" s="188">
        <v>0</v>
      </c>
      <c r="BH95" s="188">
        <v>141</v>
      </c>
      <c r="BI95" s="190">
        <v>2.4</v>
      </c>
      <c r="BJ95" s="189">
        <v>4.4000000000000004</v>
      </c>
      <c r="BK95" s="189">
        <v>1.3764177560806301</v>
      </c>
      <c r="BL95" s="188">
        <v>61</v>
      </c>
      <c r="BM95" s="190">
        <v>100</v>
      </c>
      <c r="BN95" s="260" t="s">
        <v>425</v>
      </c>
      <c r="BO95" s="189">
        <v>96.157585144042997</v>
      </c>
      <c r="BP95" s="190">
        <v>134.48927307128901</v>
      </c>
      <c r="BQ95" s="188">
        <v>100000</v>
      </c>
      <c r="BR95" s="190">
        <v>100</v>
      </c>
      <c r="BS95" s="190">
        <v>99.787649999999999</v>
      </c>
      <c r="BT95" s="189">
        <v>23.660999999999998</v>
      </c>
      <c r="BU95" s="188">
        <v>98</v>
      </c>
      <c r="BV95" s="188">
        <v>96</v>
      </c>
      <c r="BW95" s="188">
        <v>98</v>
      </c>
      <c r="BX95" s="189">
        <v>3213.6633299999999</v>
      </c>
      <c r="BY95" s="189">
        <v>11</v>
      </c>
      <c r="BZ95" s="188">
        <v>31489.123046875</v>
      </c>
      <c r="CA95" s="188">
        <v>51269183</v>
      </c>
      <c r="CB95" s="188">
        <v>50288979</v>
      </c>
      <c r="CC95" s="188">
        <v>97100</v>
      </c>
      <c r="CD95" s="24"/>
    </row>
    <row r="96" spans="1:82">
      <c r="A96" s="192" t="s">
        <v>168</v>
      </c>
      <c r="B96" s="275" t="s">
        <v>167</v>
      </c>
      <c r="C96" s="188">
        <v>16.402699977178948</v>
      </c>
      <c r="D96" s="188">
        <v>0</v>
      </c>
      <c r="E96" s="188">
        <v>833.48200000000008</v>
      </c>
      <c r="F96" s="188">
        <v>0</v>
      </c>
      <c r="G96" s="188">
        <v>0</v>
      </c>
      <c r="H96" s="188">
        <v>0</v>
      </c>
      <c r="I96" s="188">
        <v>0</v>
      </c>
      <c r="J96" s="276">
        <v>0</v>
      </c>
      <c r="K96" s="279">
        <v>0</v>
      </c>
      <c r="L96" s="277">
        <v>0.2</v>
      </c>
      <c r="M96" s="188">
        <v>6196.2720493400002</v>
      </c>
      <c r="N96" s="188" t="s">
        <v>425</v>
      </c>
      <c r="O96" s="188" t="s">
        <v>425</v>
      </c>
      <c r="P96" s="188" t="s">
        <v>425</v>
      </c>
      <c r="Q96" s="188">
        <v>0</v>
      </c>
      <c r="R96" s="268">
        <v>0</v>
      </c>
      <c r="S96" s="188">
        <v>0</v>
      </c>
      <c r="T96" s="268">
        <v>0</v>
      </c>
      <c r="U96" s="188">
        <v>0</v>
      </c>
      <c r="V96" s="188">
        <v>2354160.9753</v>
      </c>
      <c r="W96" s="188">
        <v>2362375.8508100002</v>
      </c>
      <c r="X96" s="189">
        <v>232.17222222222222</v>
      </c>
      <c r="Y96" s="189">
        <v>1.4977561235427901</v>
      </c>
      <c r="Z96" s="189">
        <v>100</v>
      </c>
      <c r="AA96" s="189" t="s">
        <v>425</v>
      </c>
      <c r="AB96" s="189">
        <v>0</v>
      </c>
      <c r="AC96" s="189" t="s">
        <v>425</v>
      </c>
      <c r="AD96" s="188">
        <v>614</v>
      </c>
      <c r="AE96" s="188">
        <v>80</v>
      </c>
      <c r="AF96" s="190" t="s">
        <v>425</v>
      </c>
      <c r="AG96" s="189">
        <v>6.7830000000000004</v>
      </c>
      <c r="AH96" s="189">
        <v>2.4978691000000001E-2</v>
      </c>
      <c r="AI96" s="189">
        <v>2.4978691000000001E-2</v>
      </c>
      <c r="AJ96" s="188">
        <v>0</v>
      </c>
      <c r="AK96" s="188">
        <v>0</v>
      </c>
      <c r="AL96" s="189">
        <v>0.80599999427795399</v>
      </c>
      <c r="AM96" s="191" t="s">
        <v>425</v>
      </c>
      <c r="AN96" s="189">
        <v>-8.8749529999999996</v>
      </c>
      <c r="AO96" s="189">
        <v>0</v>
      </c>
      <c r="AP96" s="189">
        <v>0</v>
      </c>
      <c r="AQ96" s="189" t="s">
        <v>425</v>
      </c>
      <c r="AR96" s="189">
        <v>1.8870033323764801E-2</v>
      </c>
      <c r="AS96" s="190">
        <v>7.9000000953674299</v>
      </c>
      <c r="AT96" s="190">
        <v>3</v>
      </c>
      <c r="AU96" s="188">
        <v>22</v>
      </c>
      <c r="AV96" s="190" t="s">
        <v>425</v>
      </c>
      <c r="AW96" s="189" t="s">
        <v>425</v>
      </c>
      <c r="AX96" s="189" t="s">
        <v>425</v>
      </c>
      <c r="AY96" s="188">
        <v>0</v>
      </c>
      <c r="AZ96" s="189">
        <v>0.24199999868869801</v>
      </c>
      <c r="BA96" s="189" t="s">
        <v>425</v>
      </c>
      <c r="BB96" s="188">
        <v>0</v>
      </c>
      <c r="BC96" s="188">
        <v>0</v>
      </c>
      <c r="BD96" s="188">
        <v>0</v>
      </c>
      <c r="BE96" s="188">
        <v>0</v>
      </c>
      <c r="BF96" s="188">
        <v>1791</v>
      </c>
      <c r="BG96" s="188">
        <v>0</v>
      </c>
      <c r="BH96" s="188">
        <v>140</v>
      </c>
      <c r="BI96" s="190">
        <v>2.4</v>
      </c>
      <c r="BJ96" s="189" t="s">
        <v>425</v>
      </c>
      <c r="BK96" s="189">
        <v>1.8467279151082001E-2</v>
      </c>
      <c r="BL96" s="188">
        <v>42</v>
      </c>
      <c r="BM96" s="190">
        <v>100</v>
      </c>
      <c r="BN96" s="260">
        <v>96.056472778320298</v>
      </c>
      <c r="BO96" s="189">
        <v>99.542678833007798</v>
      </c>
      <c r="BP96" s="190">
        <v>174.15934753418</v>
      </c>
      <c r="BQ96" s="188">
        <v>9300</v>
      </c>
      <c r="BR96" s="190">
        <v>100</v>
      </c>
      <c r="BS96" s="190">
        <v>100</v>
      </c>
      <c r="BT96" s="189">
        <v>25.789000000000001</v>
      </c>
      <c r="BU96" s="188">
        <v>91</v>
      </c>
      <c r="BV96" s="188">
        <v>94</v>
      </c>
      <c r="BW96" s="188">
        <v>91</v>
      </c>
      <c r="BX96" s="189">
        <v>3669.0166020000001</v>
      </c>
      <c r="BY96" s="189">
        <v>12</v>
      </c>
      <c r="BZ96" s="188">
        <v>32373.251953125</v>
      </c>
      <c r="CA96" s="188">
        <v>4270563</v>
      </c>
      <c r="CB96" s="188">
        <v>3893518</v>
      </c>
      <c r="CC96" s="188">
        <v>17820</v>
      </c>
      <c r="CD96" s="24"/>
    </row>
    <row r="97" spans="1:82">
      <c r="A97" s="192" t="s">
        <v>170</v>
      </c>
      <c r="B97" s="275" t="s">
        <v>169</v>
      </c>
      <c r="C97" s="188">
        <v>12208.036158421053</v>
      </c>
      <c r="D97" s="188">
        <v>4062.6710431789475</v>
      </c>
      <c r="E97" s="188">
        <v>39314.786500000002</v>
      </c>
      <c r="F97" s="188">
        <v>0</v>
      </c>
      <c r="G97" s="188">
        <v>0</v>
      </c>
      <c r="H97" s="188">
        <v>0</v>
      </c>
      <c r="I97" s="188">
        <v>0</v>
      </c>
      <c r="J97" s="276">
        <v>57142</v>
      </c>
      <c r="K97" s="279">
        <v>2.8571428571428571E-2</v>
      </c>
      <c r="L97" s="277">
        <v>0.22857142899999999</v>
      </c>
      <c r="M97" s="188">
        <v>5095785.4396599997</v>
      </c>
      <c r="N97" s="188" t="s">
        <v>425</v>
      </c>
      <c r="O97" s="188" t="s">
        <v>425</v>
      </c>
      <c r="P97" s="188" t="s">
        <v>425</v>
      </c>
      <c r="Q97" s="188">
        <v>0</v>
      </c>
      <c r="R97" s="268">
        <v>0</v>
      </c>
      <c r="S97" s="188">
        <v>0</v>
      </c>
      <c r="T97" s="268">
        <v>0</v>
      </c>
      <c r="U97" s="188">
        <v>0</v>
      </c>
      <c r="V97" s="188">
        <v>5827.2752416100002</v>
      </c>
      <c r="W97" s="188">
        <v>0</v>
      </c>
      <c r="X97" s="189">
        <v>32.929092805005212</v>
      </c>
      <c r="Y97" s="189">
        <v>2.7971341609954798</v>
      </c>
      <c r="Z97" s="189">
        <v>36.855998992919901</v>
      </c>
      <c r="AA97" s="189">
        <v>4.2144782030305201</v>
      </c>
      <c r="AB97" s="189">
        <v>0</v>
      </c>
      <c r="AC97" s="189">
        <v>89.220399999999998</v>
      </c>
      <c r="AD97" s="188">
        <v>5327</v>
      </c>
      <c r="AE97" s="188">
        <v>40</v>
      </c>
      <c r="AF97" s="190">
        <v>9.6999999999999993</v>
      </c>
      <c r="AG97" s="189">
        <v>11.653</v>
      </c>
      <c r="AH97" s="189">
        <v>0.172664488</v>
      </c>
      <c r="AI97" s="189">
        <v>7.2865391000000002E-2</v>
      </c>
      <c r="AJ97" s="188">
        <v>0</v>
      </c>
      <c r="AK97" s="188">
        <v>0</v>
      </c>
      <c r="AL97" s="189">
        <v>0.69700002670288097</v>
      </c>
      <c r="AM97" s="191">
        <v>1.426E-3</v>
      </c>
      <c r="AN97" s="189">
        <v>17.777342000000001</v>
      </c>
      <c r="AO97" s="189">
        <v>137.27000000000001</v>
      </c>
      <c r="AP97" s="189">
        <v>137.94999999999999</v>
      </c>
      <c r="AQ97" s="189">
        <v>5.5453028678893999</v>
      </c>
      <c r="AR97" s="189">
        <v>28.438554763793899</v>
      </c>
      <c r="AS97" s="190">
        <v>18.299999237060501</v>
      </c>
      <c r="AT97" s="190">
        <v>1.79999995231628</v>
      </c>
      <c r="AU97" s="188">
        <v>110</v>
      </c>
      <c r="AV97" s="190">
        <v>0.20000000298023199</v>
      </c>
      <c r="AW97" s="189">
        <v>0.25</v>
      </c>
      <c r="AX97" s="189">
        <v>0</v>
      </c>
      <c r="AY97" s="188">
        <v>2169854</v>
      </c>
      <c r="AZ97" s="189">
        <v>0.36899998784065202</v>
      </c>
      <c r="BA97" s="189">
        <v>29.700000762939499</v>
      </c>
      <c r="BB97" s="188">
        <v>0</v>
      </c>
      <c r="BC97" s="188">
        <v>0</v>
      </c>
      <c r="BD97" s="188">
        <v>0</v>
      </c>
      <c r="BE97" s="188">
        <v>770</v>
      </c>
      <c r="BF97" s="188">
        <v>677</v>
      </c>
      <c r="BG97" s="188">
        <v>0</v>
      </c>
      <c r="BH97" s="188">
        <v>118</v>
      </c>
      <c r="BI97" s="190">
        <v>7.2</v>
      </c>
      <c r="BJ97" s="189">
        <v>3.5333333333333328</v>
      </c>
      <c r="BK97" s="189">
        <v>-0.68152093887329102</v>
      </c>
      <c r="BL97" s="188">
        <v>31</v>
      </c>
      <c r="BM97" s="190">
        <v>99.881752014160199</v>
      </c>
      <c r="BN97" s="260">
        <v>99.585998535156307</v>
      </c>
      <c r="BO97" s="189">
        <v>38.199039459228501</v>
      </c>
      <c r="BP97" s="190">
        <v>134.39474487304699</v>
      </c>
      <c r="BQ97" s="188">
        <v>38000</v>
      </c>
      <c r="BR97" s="190">
        <v>96.507069999999999</v>
      </c>
      <c r="BS97" s="190">
        <v>87.4559</v>
      </c>
      <c r="BT97" s="189">
        <v>18.759999999999998</v>
      </c>
      <c r="BU97" s="188">
        <v>95</v>
      </c>
      <c r="BV97" s="188">
        <v>98</v>
      </c>
      <c r="BW97" s="188">
        <v>96</v>
      </c>
      <c r="BX97" s="189">
        <v>259.92599489999998</v>
      </c>
      <c r="BY97" s="189">
        <v>60</v>
      </c>
      <c r="BZ97" s="188">
        <v>1173.611328125</v>
      </c>
      <c r="CA97" s="188">
        <v>6524191</v>
      </c>
      <c r="CB97" s="188">
        <v>5798817</v>
      </c>
      <c r="CC97" s="188">
        <v>191800</v>
      </c>
      <c r="CD97" s="24"/>
    </row>
    <row r="98" spans="1:82">
      <c r="A98" s="192" t="s">
        <v>774</v>
      </c>
      <c r="B98" s="275" t="s">
        <v>171</v>
      </c>
      <c r="C98" s="188">
        <v>3983.0479905894736</v>
      </c>
      <c r="D98" s="188">
        <v>25.582282987789476</v>
      </c>
      <c r="E98" s="188">
        <v>104635.27249999998</v>
      </c>
      <c r="F98" s="188">
        <v>0</v>
      </c>
      <c r="G98" s="188">
        <v>60088.925000000003</v>
      </c>
      <c r="H98" s="188">
        <v>3220.3155000000002</v>
      </c>
      <c r="I98" s="188">
        <v>0</v>
      </c>
      <c r="J98" s="276">
        <v>21428</v>
      </c>
      <c r="K98" s="279">
        <v>0.14285714285714285</v>
      </c>
      <c r="L98" s="277">
        <v>0</v>
      </c>
      <c r="M98" s="188">
        <v>3425613.5869900002</v>
      </c>
      <c r="N98" s="188" t="s">
        <v>425</v>
      </c>
      <c r="O98" s="188" t="s">
        <v>425</v>
      </c>
      <c r="P98" s="188" t="s">
        <v>425</v>
      </c>
      <c r="Q98" s="188">
        <v>7191006.1090000002</v>
      </c>
      <c r="R98" s="268">
        <v>1</v>
      </c>
      <c r="S98" s="188">
        <v>6957036.568</v>
      </c>
      <c r="T98" s="268">
        <v>0.96746358799999999</v>
      </c>
      <c r="U98" s="188">
        <v>5051349</v>
      </c>
      <c r="V98" s="188">
        <v>4237594.91854</v>
      </c>
      <c r="W98" s="188">
        <v>6592033.7210299997</v>
      </c>
      <c r="X98" s="189">
        <v>30.595784228769496</v>
      </c>
      <c r="Y98" s="189">
        <v>3.2623529434204102</v>
      </c>
      <c r="Z98" s="189">
        <v>36.290000915527301</v>
      </c>
      <c r="AA98" s="189" t="s">
        <v>425</v>
      </c>
      <c r="AB98" s="189">
        <v>20.684080000000002</v>
      </c>
      <c r="AC98" s="189">
        <v>49.83916</v>
      </c>
      <c r="AD98" s="188">
        <v>1701</v>
      </c>
      <c r="AE98" s="188">
        <v>40</v>
      </c>
      <c r="AF98" s="190">
        <v>21.1</v>
      </c>
      <c r="AG98" s="189">
        <v>10.952999999999999</v>
      </c>
      <c r="AH98" s="189">
        <v>6.2290678000000002E-2</v>
      </c>
      <c r="AI98" s="189">
        <v>3.3927328999999999E-2</v>
      </c>
      <c r="AJ98" s="188">
        <v>0</v>
      </c>
      <c r="AK98" s="188">
        <v>0</v>
      </c>
      <c r="AL98" s="189">
        <v>0.61299997568130504</v>
      </c>
      <c r="AM98" s="191">
        <v>0.10833325000000001</v>
      </c>
      <c r="AN98" s="189">
        <v>55.796264999999998</v>
      </c>
      <c r="AO98" s="189">
        <v>376.02</v>
      </c>
      <c r="AP98" s="189">
        <v>329.25</v>
      </c>
      <c r="AQ98" s="189">
        <v>3.6798126697540301</v>
      </c>
      <c r="AR98" s="189">
        <v>1.38481032848358</v>
      </c>
      <c r="AS98" s="190">
        <v>45.5</v>
      </c>
      <c r="AT98" s="190">
        <v>21.100000381469702</v>
      </c>
      <c r="AU98" s="188">
        <v>155</v>
      </c>
      <c r="AV98" s="190">
        <v>0.30000001192092901</v>
      </c>
      <c r="AW98" s="189">
        <v>0.18999999761581399</v>
      </c>
      <c r="AX98" s="189">
        <v>4.20125436782837</v>
      </c>
      <c r="AY98" s="188">
        <v>2256885</v>
      </c>
      <c r="AZ98" s="189">
        <v>0.45899999141693099</v>
      </c>
      <c r="BA98" s="189">
        <v>38.799999237060497</v>
      </c>
      <c r="BB98" s="188">
        <v>309176</v>
      </c>
      <c r="BC98" s="188">
        <v>70764</v>
      </c>
      <c r="BD98" s="188">
        <v>26000</v>
      </c>
      <c r="BE98" s="188">
        <v>0</v>
      </c>
      <c r="BF98" s="188">
        <v>0</v>
      </c>
      <c r="BG98" s="188">
        <v>8</v>
      </c>
      <c r="BH98" s="188">
        <v>119</v>
      </c>
      <c r="BI98" s="190">
        <v>5.3</v>
      </c>
      <c r="BJ98" s="189">
        <v>2.5666666666666669</v>
      </c>
      <c r="BK98" s="189">
        <v>-0.78454542160034202</v>
      </c>
      <c r="BL98" s="188">
        <v>29</v>
      </c>
      <c r="BM98" s="190">
        <v>100</v>
      </c>
      <c r="BN98" s="260">
        <v>84.661041259765597</v>
      </c>
      <c r="BO98" s="189">
        <v>25.510435104370099</v>
      </c>
      <c r="BP98" s="190">
        <v>60.843997955322301</v>
      </c>
      <c r="BQ98" s="188">
        <v>25000</v>
      </c>
      <c r="BR98" s="190">
        <v>74.459409999999991</v>
      </c>
      <c r="BS98" s="190">
        <v>82.061899999999994</v>
      </c>
      <c r="BT98" s="189">
        <v>4.9969999999999999</v>
      </c>
      <c r="BU98" s="188">
        <v>68</v>
      </c>
      <c r="BV98" s="188">
        <v>57</v>
      </c>
      <c r="BW98" s="188">
        <v>56</v>
      </c>
      <c r="BX98" s="189">
        <v>167.1159668</v>
      </c>
      <c r="BY98" s="189">
        <v>185</v>
      </c>
      <c r="BZ98" s="188">
        <v>2630.20385742188</v>
      </c>
      <c r="CA98" s="188">
        <v>7275556</v>
      </c>
      <c r="CB98" s="188">
        <v>6826954</v>
      </c>
      <c r="CC98" s="188">
        <v>230800</v>
      </c>
      <c r="CD98" s="24"/>
    </row>
    <row r="99" spans="1:82">
      <c r="A99" s="192" t="s">
        <v>377</v>
      </c>
      <c r="B99" s="275" t="s">
        <v>172</v>
      </c>
      <c r="C99" s="188">
        <v>0</v>
      </c>
      <c r="D99" s="188">
        <v>0</v>
      </c>
      <c r="E99" s="188">
        <v>20950.146500000003</v>
      </c>
      <c r="F99" s="188">
        <v>0</v>
      </c>
      <c r="G99" s="188">
        <v>0</v>
      </c>
      <c r="H99" s="188">
        <v>0</v>
      </c>
      <c r="I99" s="188">
        <v>0</v>
      </c>
      <c r="J99" s="276">
        <v>0</v>
      </c>
      <c r="K99" s="279">
        <v>0</v>
      </c>
      <c r="L99" s="277">
        <v>0.14285714299999999</v>
      </c>
      <c r="M99" s="188">
        <v>0</v>
      </c>
      <c r="N99" s="188" t="s">
        <v>425</v>
      </c>
      <c r="O99" s="188" t="s">
        <v>425</v>
      </c>
      <c r="P99" s="188" t="s">
        <v>425</v>
      </c>
      <c r="Q99" s="188">
        <v>0</v>
      </c>
      <c r="R99" s="268">
        <v>0</v>
      </c>
      <c r="S99" s="188">
        <v>0</v>
      </c>
      <c r="T99" s="268">
        <v>0</v>
      </c>
      <c r="U99" s="188">
        <v>0</v>
      </c>
      <c r="V99" s="188">
        <v>0</v>
      </c>
      <c r="W99" s="188">
        <v>0</v>
      </c>
      <c r="X99" s="189">
        <v>30.983306529430685</v>
      </c>
      <c r="Y99" s="189">
        <v>-0.50716298818588301</v>
      </c>
      <c r="Z99" s="189">
        <v>68.315002441406307</v>
      </c>
      <c r="AA99" s="189">
        <v>2.5780527269567299</v>
      </c>
      <c r="AB99" s="189">
        <v>0</v>
      </c>
      <c r="AC99" s="189" t="s">
        <v>425</v>
      </c>
      <c r="AD99" s="188">
        <v>1931</v>
      </c>
      <c r="AE99" s="188">
        <v>80</v>
      </c>
      <c r="AF99" s="190" t="s">
        <v>425</v>
      </c>
      <c r="AG99" s="189">
        <v>6.0449999999999999</v>
      </c>
      <c r="AH99" s="189">
        <v>1.1988459999999999E-3</v>
      </c>
      <c r="AI99" s="189">
        <v>1.1988459999999999E-3</v>
      </c>
      <c r="AJ99" s="188">
        <v>0</v>
      </c>
      <c r="AK99" s="188">
        <v>0</v>
      </c>
      <c r="AL99" s="189">
        <v>0.86599999666214</v>
      </c>
      <c r="AM99" s="191" t="s">
        <v>425</v>
      </c>
      <c r="AN99" s="189">
        <v>0</v>
      </c>
      <c r="AO99" s="189">
        <v>0</v>
      </c>
      <c r="AP99" s="189">
        <v>0</v>
      </c>
      <c r="AQ99" s="189" t="s">
        <v>425</v>
      </c>
      <c r="AR99" s="189">
        <v>3.24830222129822</v>
      </c>
      <c r="AS99" s="190">
        <v>3.5999999046325701</v>
      </c>
      <c r="AT99" s="190" t="s">
        <v>425</v>
      </c>
      <c r="AU99" s="188">
        <v>26</v>
      </c>
      <c r="AV99" s="190">
        <v>0.5</v>
      </c>
      <c r="AW99" s="189">
        <v>0.37999999523162797</v>
      </c>
      <c r="AX99" s="189" t="s">
        <v>425</v>
      </c>
      <c r="AY99" s="188">
        <v>5</v>
      </c>
      <c r="AZ99" s="189">
        <v>0.17599999904632599</v>
      </c>
      <c r="BA99" s="189">
        <v>35.099998474121101</v>
      </c>
      <c r="BB99" s="188">
        <v>0</v>
      </c>
      <c r="BC99" s="188">
        <v>0</v>
      </c>
      <c r="BD99" s="188">
        <v>0</v>
      </c>
      <c r="BE99" s="188">
        <v>0</v>
      </c>
      <c r="BF99" s="188">
        <v>740</v>
      </c>
      <c r="BG99" s="188">
        <v>0</v>
      </c>
      <c r="BH99" s="188">
        <v>133</v>
      </c>
      <c r="BI99" s="190">
        <v>2.4</v>
      </c>
      <c r="BJ99" s="189" t="s">
        <v>425</v>
      </c>
      <c r="BK99" s="189">
        <v>1.1050282716751101</v>
      </c>
      <c r="BL99" s="188">
        <v>57</v>
      </c>
      <c r="BM99" s="190">
        <v>100</v>
      </c>
      <c r="BN99" s="260">
        <v>99.889312744140597</v>
      </c>
      <c r="BO99" s="189">
        <v>86.135459899902301</v>
      </c>
      <c r="BP99" s="190">
        <v>108.6572265625</v>
      </c>
      <c r="BQ99" s="188">
        <v>56000</v>
      </c>
      <c r="BR99" s="190">
        <v>92.148259999999993</v>
      </c>
      <c r="BS99" s="190">
        <v>98.626180000000005</v>
      </c>
      <c r="BT99" s="189">
        <v>31.945999999999998</v>
      </c>
      <c r="BU99" s="188">
        <v>99</v>
      </c>
      <c r="BV99" s="188">
        <v>96</v>
      </c>
      <c r="BW99" s="188">
        <v>84</v>
      </c>
      <c r="BX99" s="189">
        <v>1895.7757570000001</v>
      </c>
      <c r="BY99" s="189">
        <v>19</v>
      </c>
      <c r="BZ99" s="188">
        <v>17619.953125</v>
      </c>
      <c r="CA99" s="188">
        <v>1886202</v>
      </c>
      <c r="CB99" s="188">
        <v>1971478</v>
      </c>
      <c r="CC99" s="188">
        <v>62200</v>
      </c>
      <c r="CD99" s="24"/>
    </row>
    <row r="100" spans="1:82">
      <c r="A100" s="192" t="s">
        <v>174</v>
      </c>
      <c r="B100" s="275" t="s">
        <v>173</v>
      </c>
      <c r="C100" s="188">
        <v>12076.158425873684</v>
      </c>
      <c r="D100" s="188">
        <v>8694.2345668210528</v>
      </c>
      <c r="E100" s="188">
        <v>743.32850000000008</v>
      </c>
      <c r="F100" s="188">
        <v>64.335999999999999</v>
      </c>
      <c r="G100" s="188">
        <v>0</v>
      </c>
      <c r="H100" s="188">
        <v>0</v>
      </c>
      <c r="I100" s="188">
        <v>0</v>
      </c>
      <c r="J100" s="276">
        <v>0</v>
      </c>
      <c r="K100" s="279">
        <v>0</v>
      </c>
      <c r="L100" s="277">
        <v>0.114285714</v>
      </c>
      <c r="M100" s="188">
        <v>1762.6694531400001</v>
      </c>
      <c r="N100" s="188" t="s">
        <v>425</v>
      </c>
      <c r="O100" s="188" t="s">
        <v>425</v>
      </c>
      <c r="P100" s="188" t="s">
        <v>425</v>
      </c>
      <c r="Q100" s="188">
        <v>0</v>
      </c>
      <c r="R100" s="268">
        <v>0</v>
      </c>
      <c r="S100" s="188">
        <v>0</v>
      </c>
      <c r="T100" s="268">
        <v>0</v>
      </c>
      <c r="U100" s="188">
        <v>461557</v>
      </c>
      <c r="V100" s="188">
        <v>4567172.2510799998</v>
      </c>
      <c r="W100" s="188">
        <v>1071999.30162</v>
      </c>
      <c r="X100" s="189">
        <v>669.49413489736071</v>
      </c>
      <c r="Y100" s="189">
        <v>-0.25448995828628501</v>
      </c>
      <c r="Z100" s="189">
        <v>88.925003051757798</v>
      </c>
      <c r="AA100" s="189" t="s">
        <v>425</v>
      </c>
      <c r="AB100" s="189">
        <v>0</v>
      </c>
      <c r="AC100" s="189" t="s">
        <v>425</v>
      </c>
      <c r="AD100" s="188" t="s">
        <v>425</v>
      </c>
      <c r="AE100" s="188">
        <v>60</v>
      </c>
      <c r="AF100" s="190">
        <v>61.1</v>
      </c>
      <c r="AG100" s="189">
        <v>8.2940000000000005</v>
      </c>
      <c r="AH100" s="189">
        <v>0.50715662699999997</v>
      </c>
      <c r="AI100" s="189">
        <v>8.9213062999999995E-2</v>
      </c>
      <c r="AJ100" s="188">
        <v>0</v>
      </c>
      <c r="AK100" s="188">
        <v>0</v>
      </c>
      <c r="AL100" s="189">
        <v>0.74400001764297496</v>
      </c>
      <c r="AM100" s="191" t="s">
        <v>425</v>
      </c>
      <c r="AN100" s="189">
        <v>3436.2031350000002</v>
      </c>
      <c r="AO100" s="189">
        <v>922.61</v>
      </c>
      <c r="AP100" s="189">
        <v>953.5</v>
      </c>
      <c r="AQ100" s="189">
        <v>2.9694471359252899</v>
      </c>
      <c r="AR100" s="189">
        <v>18.867015838623001</v>
      </c>
      <c r="AS100" s="190">
        <v>7.1999998092651403</v>
      </c>
      <c r="AT100" s="190" t="s">
        <v>425</v>
      </c>
      <c r="AU100" s="188">
        <v>13</v>
      </c>
      <c r="AV100" s="190">
        <v>0.10000000149011599</v>
      </c>
      <c r="AW100" s="189">
        <v>5.0000000745058101E-2</v>
      </c>
      <c r="AX100" s="189" t="s">
        <v>425</v>
      </c>
      <c r="AY100" s="188">
        <v>2</v>
      </c>
      <c r="AZ100" s="189">
        <v>0.41100001335143999</v>
      </c>
      <c r="BA100" s="189">
        <v>31.799999237060501</v>
      </c>
      <c r="BB100" s="188">
        <v>11009</v>
      </c>
      <c r="BC100" s="188">
        <v>0</v>
      </c>
      <c r="BD100" s="188">
        <v>0</v>
      </c>
      <c r="BE100" s="188">
        <v>7000</v>
      </c>
      <c r="BF100" s="188">
        <v>1310650</v>
      </c>
      <c r="BG100" s="188">
        <v>1573</v>
      </c>
      <c r="BH100" s="188">
        <v>119</v>
      </c>
      <c r="BI100" s="190">
        <v>9.3000000000000007</v>
      </c>
      <c r="BJ100" s="189">
        <v>3.1166666666666667</v>
      </c>
      <c r="BK100" s="189">
        <v>-0.832802474498749</v>
      </c>
      <c r="BL100" s="188">
        <v>25</v>
      </c>
      <c r="BM100" s="190">
        <v>100</v>
      </c>
      <c r="BN100" s="260">
        <v>95.069442749023395</v>
      </c>
      <c r="BO100" s="189">
        <v>78.180778503417997</v>
      </c>
      <c r="BP100" s="190">
        <v>61.816501617431598</v>
      </c>
      <c r="BQ100" s="188">
        <v>11000</v>
      </c>
      <c r="BR100" s="190">
        <v>98.476640000000003</v>
      </c>
      <c r="BS100" s="190">
        <v>92.6</v>
      </c>
      <c r="BT100" s="189">
        <v>22.71</v>
      </c>
      <c r="BU100" s="188">
        <v>83</v>
      </c>
      <c r="BV100" s="188">
        <v>63</v>
      </c>
      <c r="BW100" s="188">
        <v>82</v>
      </c>
      <c r="BX100" s="189">
        <v>1085.8511960000001</v>
      </c>
      <c r="BY100" s="189">
        <v>29</v>
      </c>
      <c r="BZ100" s="188">
        <v>4891.00146484375</v>
      </c>
      <c r="CA100" s="188">
        <v>6825442</v>
      </c>
      <c r="CB100" s="188">
        <v>5844606</v>
      </c>
      <c r="CC100" s="188">
        <v>10230</v>
      </c>
      <c r="CD100" s="24"/>
    </row>
    <row r="101" spans="1:82">
      <c r="A101" s="192" t="s">
        <v>176</v>
      </c>
      <c r="B101" s="275" t="s">
        <v>175</v>
      </c>
      <c r="C101" s="188">
        <v>0</v>
      </c>
      <c r="D101" s="188">
        <v>0</v>
      </c>
      <c r="E101" s="188">
        <v>4998.884</v>
      </c>
      <c r="F101" s="188">
        <v>0</v>
      </c>
      <c r="G101" s="188">
        <v>0</v>
      </c>
      <c r="H101" s="188">
        <v>0</v>
      </c>
      <c r="I101" s="188">
        <v>0</v>
      </c>
      <c r="J101" s="276">
        <v>86029</v>
      </c>
      <c r="K101" s="279">
        <v>0.2</v>
      </c>
      <c r="L101" s="277">
        <v>0.14285714299999999</v>
      </c>
      <c r="M101" s="188">
        <v>466777.52455500001</v>
      </c>
      <c r="N101" s="188">
        <v>0</v>
      </c>
      <c r="O101" s="188">
        <v>0</v>
      </c>
      <c r="P101" s="188">
        <v>0</v>
      </c>
      <c r="Q101" s="188">
        <v>0</v>
      </c>
      <c r="R101" s="268">
        <v>0</v>
      </c>
      <c r="S101" s="188">
        <v>0</v>
      </c>
      <c r="T101" s="268">
        <v>0</v>
      </c>
      <c r="U101" s="188">
        <v>0</v>
      </c>
      <c r="V101" s="188">
        <v>0</v>
      </c>
      <c r="W101" s="188">
        <v>0</v>
      </c>
      <c r="X101" s="189">
        <v>69.437812911725956</v>
      </c>
      <c r="Y101" s="189">
        <v>2.3338387012481698</v>
      </c>
      <c r="Z101" s="189">
        <v>29.027999877929702</v>
      </c>
      <c r="AA101" s="189">
        <v>3.34493465723311</v>
      </c>
      <c r="AB101" s="189">
        <v>27.279949999999999</v>
      </c>
      <c r="AC101" s="189">
        <v>2.1171099999999998</v>
      </c>
      <c r="AD101" s="188">
        <v>882</v>
      </c>
      <c r="AE101" s="188">
        <v>80</v>
      </c>
      <c r="AF101" s="190">
        <v>53.6</v>
      </c>
      <c r="AG101" s="189">
        <v>11.834</v>
      </c>
      <c r="AH101" s="189">
        <v>0.145865983</v>
      </c>
      <c r="AI101" s="189">
        <v>1.4069112E-2</v>
      </c>
      <c r="AJ101" s="188">
        <v>0</v>
      </c>
      <c r="AK101" s="188">
        <v>0</v>
      </c>
      <c r="AL101" s="189">
        <v>0.52700001001357999</v>
      </c>
      <c r="AM101" s="191">
        <v>8.4359199999999995E-2</v>
      </c>
      <c r="AN101" s="189">
        <v>32.738644999999998</v>
      </c>
      <c r="AO101" s="189">
        <v>92.68</v>
      </c>
      <c r="AP101" s="189">
        <v>62.52</v>
      </c>
      <c r="AQ101" s="189">
        <v>5.4259743690490696</v>
      </c>
      <c r="AR101" s="189">
        <v>23.1356506347656</v>
      </c>
      <c r="AS101" s="190">
        <v>86.400001525878906</v>
      </c>
      <c r="AT101" s="190">
        <v>10.5</v>
      </c>
      <c r="AU101" s="188">
        <v>654</v>
      </c>
      <c r="AV101" s="190">
        <v>22.799999237060501</v>
      </c>
      <c r="AW101" s="189">
        <v>11.3500003814697</v>
      </c>
      <c r="AX101" s="189" t="s">
        <v>425</v>
      </c>
      <c r="AY101" s="188">
        <v>382336</v>
      </c>
      <c r="AZ101" s="189">
        <v>0.55299997329711903</v>
      </c>
      <c r="BA101" s="189">
        <v>44.900001525878899</v>
      </c>
      <c r="BB101" s="188">
        <v>433000</v>
      </c>
      <c r="BC101" s="188">
        <v>766000</v>
      </c>
      <c r="BD101" s="188">
        <v>0</v>
      </c>
      <c r="BE101" s="188">
        <v>0</v>
      </c>
      <c r="BF101" s="188">
        <v>460</v>
      </c>
      <c r="BG101" s="188">
        <v>0</v>
      </c>
      <c r="BH101" s="188">
        <v>100</v>
      </c>
      <c r="BI101" s="190">
        <v>23.5</v>
      </c>
      <c r="BJ101" s="189">
        <v>1.6333333333333335</v>
      </c>
      <c r="BK101" s="189">
        <v>-0.83226168155670199</v>
      </c>
      <c r="BL101" s="188">
        <v>41</v>
      </c>
      <c r="BM101" s="190">
        <v>44.640678405761697</v>
      </c>
      <c r="BN101" s="260">
        <v>76.635200500488295</v>
      </c>
      <c r="BO101" s="189">
        <v>29.787803649902301</v>
      </c>
      <c r="BP101" s="190">
        <v>74.493759155273395</v>
      </c>
      <c r="BQ101" s="188">
        <v>5500</v>
      </c>
      <c r="BR101" s="190">
        <v>42.75432</v>
      </c>
      <c r="BS101" s="190">
        <v>68.649940000000001</v>
      </c>
      <c r="BT101" s="189" t="s">
        <v>425</v>
      </c>
      <c r="BU101" s="188">
        <v>87</v>
      </c>
      <c r="BV101" s="188">
        <v>82</v>
      </c>
      <c r="BW101" s="188">
        <v>87</v>
      </c>
      <c r="BX101" s="189">
        <v>308.99752810000001</v>
      </c>
      <c r="BY101" s="189">
        <v>544</v>
      </c>
      <c r="BZ101" s="188">
        <v>861.01452636718795</v>
      </c>
      <c r="CA101" s="188">
        <v>2142252</v>
      </c>
      <c r="CB101" s="188">
        <v>2132863</v>
      </c>
      <c r="CC101" s="188">
        <v>30360</v>
      </c>
      <c r="CD101" s="24"/>
    </row>
    <row r="102" spans="1:82">
      <c r="A102" s="192" t="s">
        <v>178</v>
      </c>
      <c r="B102" s="275" t="s">
        <v>177</v>
      </c>
      <c r="C102" s="188">
        <v>0</v>
      </c>
      <c r="D102" s="188">
        <v>0</v>
      </c>
      <c r="E102" s="188">
        <v>39801.625999999997</v>
      </c>
      <c r="F102" s="188">
        <v>7.734</v>
      </c>
      <c r="G102" s="188">
        <v>0</v>
      </c>
      <c r="H102" s="188">
        <v>0</v>
      </c>
      <c r="I102" s="188">
        <v>0</v>
      </c>
      <c r="J102" s="276">
        <v>0</v>
      </c>
      <c r="K102" s="279">
        <v>0</v>
      </c>
      <c r="L102" s="277">
        <v>2.8571428999999999E-2</v>
      </c>
      <c r="M102" s="188">
        <v>1425895.0338699999</v>
      </c>
      <c r="N102" s="188">
        <v>656101.92271399999</v>
      </c>
      <c r="O102" s="188">
        <v>3178375.1750099999</v>
      </c>
      <c r="P102" s="188">
        <v>208121.66697799999</v>
      </c>
      <c r="Q102" s="188">
        <v>0</v>
      </c>
      <c r="R102" s="268">
        <v>0</v>
      </c>
      <c r="S102" s="188">
        <v>5030531.4670000002</v>
      </c>
      <c r="T102" s="268">
        <v>1</v>
      </c>
      <c r="U102" s="188">
        <v>3313519</v>
      </c>
      <c r="V102" s="188">
        <v>2683379.6057699998</v>
      </c>
      <c r="W102" s="188">
        <v>4072738.2237300002</v>
      </c>
      <c r="X102" s="189">
        <v>50.030907392026577</v>
      </c>
      <c r="Y102" s="189">
        <v>3.32148408889771</v>
      </c>
      <c r="Z102" s="189">
        <v>52.089000701904297</v>
      </c>
      <c r="AA102" s="189">
        <v>4.94573145418242</v>
      </c>
      <c r="AB102" s="189">
        <v>39.612229999999997</v>
      </c>
      <c r="AC102" s="189">
        <v>1.18848</v>
      </c>
      <c r="AD102" s="188" t="s">
        <v>425</v>
      </c>
      <c r="AE102" s="188">
        <v>40</v>
      </c>
      <c r="AF102" s="190">
        <v>70.3</v>
      </c>
      <c r="AG102" s="189">
        <v>14.641</v>
      </c>
      <c r="AH102" s="189">
        <v>0.267490173</v>
      </c>
      <c r="AI102" s="189">
        <v>5.0552496000000002E-2</v>
      </c>
      <c r="AJ102" s="188">
        <v>0</v>
      </c>
      <c r="AK102" s="188">
        <v>0</v>
      </c>
      <c r="AL102" s="189">
        <v>0.479999989271164</v>
      </c>
      <c r="AM102" s="191">
        <v>0.31968366999999998</v>
      </c>
      <c r="AN102" s="189">
        <v>15.815844999999999</v>
      </c>
      <c r="AO102" s="189">
        <v>348.01</v>
      </c>
      <c r="AP102" s="189">
        <v>318.18</v>
      </c>
      <c r="AQ102" s="189">
        <v>21.979385375976602</v>
      </c>
      <c r="AR102" s="189">
        <v>11.3016357421875</v>
      </c>
      <c r="AS102" s="190">
        <v>84.599998474121094</v>
      </c>
      <c r="AT102" s="284">
        <v>13.6000003814697</v>
      </c>
      <c r="AU102" s="188">
        <v>308</v>
      </c>
      <c r="AV102" s="190">
        <v>1.5</v>
      </c>
      <c r="AW102" s="189">
        <v>0.74000000953674305</v>
      </c>
      <c r="AX102" s="189">
        <v>361.50396728515602</v>
      </c>
      <c r="AY102" s="188">
        <v>3175460</v>
      </c>
      <c r="AZ102" s="189">
        <v>0.64999997615814198</v>
      </c>
      <c r="BA102" s="189">
        <v>35.299999237060497</v>
      </c>
      <c r="BB102" s="188">
        <v>0</v>
      </c>
      <c r="BC102" s="188">
        <v>0</v>
      </c>
      <c r="BD102" s="188">
        <v>0</v>
      </c>
      <c r="BE102" s="188">
        <v>0</v>
      </c>
      <c r="BF102" s="188">
        <v>18901</v>
      </c>
      <c r="BG102" s="188">
        <v>6</v>
      </c>
      <c r="BH102" s="188">
        <v>97</v>
      </c>
      <c r="BI102" s="190">
        <v>38.9</v>
      </c>
      <c r="BJ102" s="189" t="s">
        <v>425</v>
      </c>
      <c r="BK102" s="189">
        <v>-1.37513327598572</v>
      </c>
      <c r="BL102" s="188">
        <v>28</v>
      </c>
      <c r="BM102" s="190">
        <v>27.6492099761963</v>
      </c>
      <c r="BN102" s="260">
        <v>48.301361083984403</v>
      </c>
      <c r="BO102" s="189">
        <v>7.9844799041748002</v>
      </c>
      <c r="BP102" s="190">
        <v>56.568954467773402</v>
      </c>
      <c r="BQ102" s="188">
        <v>8700</v>
      </c>
      <c r="BR102" s="190">
        <v>16.973520000000001</v>
      </c>
      <c r="BS102" s="190">
        <v>72.948030000000003</v>
      </c>
      <c r="BT102" s="189">
        <v>0.373</v>
      </c>
      <c r="BU102" s="188">
        <v>74</v>
      </c>
      <c r="BV102" s="188">
        <v>13</v>
      </c>
      <c r="BW102" s="188">
        <v>74</v>
      </c>
      <c r="BX102" s="189">
        <v>102.826767</v>
      </c>
      <c r="BY102" s="189">
        <v>661</v>
      </c>
      <c r="BZ102" s="188">
        <v>583.271728515625</v>
      </c>
      <c r="CA102" s="188">
        <v>5057677</v>
      </c>
      <c r="CB102" s="188">
        <v>4508306</v>
      </c>
      <c r="CC102" s="188">
        <v>96320</v>
      </c>
      <c r="CD102" s="24"/>
    </row>
    <row r="103" spans="1:82">
      <c r="A103" s="192" t="s">
        <v>180</v>
      </c>
      <c r="B103" s="275" t="s">
        <v>179</v>
      </c>
      <c r="C103" s="188">
        <v>1269.0015664021053</v>
      </c>
      <c r="D103" s="188">
        <v>0</v>
      </c>
      <c r="E103" s="188">
        <v>5365.0760000000009</v>
      </c>
      <c r="F103" s="188">
        <v>78.546000000000006</v>
      </c>
      <c r="G103" s="188">
        <v>0</v>
      </c>
      <c r="H103" s="188">
        <v>0</v>
      </c>
      <c r="I103" s="188">
        <v>0</v>
      </c>
      <c r="J103" s="276">
        <v>0</v>
      </c>
      <c r="K103" s="279">
        <v>0</v>
      </c>
      <c r="L103" s="277">
        <v>0.54285714299999999</v>
      </c>
      <c r="M103" s="188">
        <v>0</v>
      </c>
      <c r="N103" s="188">
        <v>0</v>
      </c>
      <c r="O103" s="188">
        <v>0</v>
      </c>
      <c r="P103" s="188">
        <v>0</v>
      </c>
      <c r="Q103" s="188">
        <v>0</v>
      </c>
      <c r="R103" s="268">
        <v>0</v>
      </c>
      <c r="S103" s="188">
        <v>0</v>
      </c>
      <c r="T103" s="268">
        <v>0</v>
      </c>
      <c r="U103" s="188">
        <v>1197100</v>
      </c>
      <c r="V103" s="188">
        <v>4612849.7864399999</v>
      </c>
      <c r="W103" s="188">
        <v>477493.573302</v>
      </c>
      <c r="X103" s="189">
        <v>3.7956323811905386</v>
      </c>
      <c r="Y103" s="189">
        <v>1.7449921369552599</v>
      </c>
      <c r="Z103" s="189">
        <v>80.691001892089801</v>
      </c>
      <c r="AA103" s="189" t="s">
        <v>425</v>
      </c>
      <c r="AB103" s="189">
        <v>0</v>
      </c>
      <c r="AC103" s="189" t="s">
        <v>425</v>
      </c>
      <c r="AD103" s="188">
        <v>2310</v>
      </c>
      <c r="AE103" s="188">
        <v>60</v>
      </c>
      <c r="AF103" s="190" t="s">
        <v>425</v>
      </c>
      <c r="AG103" s="189">
        <v>9.0809999999999995</v>
      </c>
      <c r="AH103" s="189">
        <v>0.99330531600000005</v>
      </c>
      <c r="AI103" s="189">
        <v>0.91614973600000005</v>
      </c>
      <c r="AJ103" s="188">
        <v>5</v>
      </c>
      <c r="AK103" s="188">
        <v>0</v>
      </c>
      <c r="AL103" s="189">
        <v>0.72399997711181596</v>
      </c>
      <c r="AM103" s="191">
        <v>7.4090500000000004E-3</v>
      </c>
      <c r="AN103" s="189">
        <v>466.34367900000001</v>
      </c>
      <c r="AO103" s="189">
        <v>205.78</v>
      </c>
      <c r="AP103" s="189">
        <v>184.8</v>
      </c>
      <c r="AQ103" s="189">
        <v>0.59605568647384599</v>
      </c>
      <c r="AR103" s="190">
        <v>0</v>
      </c>
      <c r="AS103" s="190">
        <v>11.5</v>
      </c>
      <c r="AT103" s="190">
        <v>11.699999809265099</v>
      </c>
      <c r="AU103" s="188">
        <v>59</v>
      </c>
      <c r="AV103" s="190">
        <v>0.20000000298023199</v>
      </c>
      <c r="AW103" s="189">
        <v>0.10000000149011599</v>
      </c>
      <c r="AX103" s="189" t="s">
        <v>425</v>
      </c>
      <c r="AY103" s="188">
        <v>6774</v>
      </c>
      <c r="AZ103" s="189">
        <v>0.25200000405311601</v>
      </c>
      <c r="BA103" s="189" t="s">
        <v>425</v>
      </c>
      <c r="BB103" s="188">
        <v>20030</v>
      </c>
      <c r="BC103" s="188">
        <v>0</v>
      </c>
      <c r="BD103" s="188">
        <v>0</v>
      </c>
      <c r="BE103" s="188">
        <v>223949</v>
      </c>
      <c r="BF103" s="188">
        <v>44223</v>
      </c>
      <c r="BG103" s="188">
        <v>1055</v>
      </c>
      <c r="BH103" s="188">
        <v>135</v>
      </c>
      <c r="BI103" s="190">
        <v>6.6</v>
      </c>
      <c r="BJ103" s="189" t="s">
        <v>425</v>
      </c>
      <c r="BK103" s="189">
        <v>-1.9221433401107799</v>
      </c>
      <c r="BL103" s="188">
        <v>17</v>
      </c>
      <c r="BM103" s="190">
        <v>68.532188415527301</v>
      </c>
      <c r="BN103" s="260" t="s">
        <v>425</v>
      </c>
      <c r="BO103" s="189">
        <v>21.7589206695557</v>
      </c>
      <c r="BP103" s="190">
        <v>91.479293823242202</v>
      </c>
      <c r="BQ103" s="188">
        <v>62000</v>
      </c>
      <c r="BR103" s="190">
        <v>100</v>
      </c>
      <c r="BS103" s="190">
        <v>98.528949999999995</v>
      </c>
      <c r="BT103" s="189">
        <v>21.581000000000003</v>
      </c>
      <c r="BU103" s="188">
        <v>73</v>
      </c>
      <c r="BV103" s="188">
        <v>72</v>
      </c>
      <c r="BW103" s="188">
        <v>73</v>
      </c>
      <c r="BX103" s="188" t="s">
        <v>425</v>
      </c>
      <c r="BY103" s="189">
        <v>72</v>
      </c>
      <c r="BZ103" s="188">
        <v>3699.228515625</v>
      </c>
      <c r="CA103" s="188">
        <v>6871287</v>
      </c>
      <c r="CB103" s="188">
        <v>6278372</v>
      </c>
      <c r="CC103" s="188">
        <v>1759540</v>
      </c>
      <c r="CD103" s="24"/>
    </row>
    <row r="104" spans="1:82">
      <c r="A104" s="192" t="s">
        <v>182</v>
      </c>
      <c r="B104" s="275" t="s">
        <v>181</v>
      </c>
      <c r="C104" s="188">
        <v>78.652106894526312</v>
      </c>
      <c r="D104" s="188">
        <v>0</v>
      </c>
      <c r="E104" s="188" t="s">
        <v>425</v>
      </c>
      <c r="F104" s="188">
        <v>0</v>
      </c>
      <c r="G104" s="188">
        <v>0</v>
      </c>
      <c r="H104" s="188">
        <v>0</v>
      </c>
      <c r="I104" s="188">
        <v>0</v>
      </c>
      <c r="J104" s="188">
        <v>0</v>
      </c>
      <c r="K104" s="260">
        <v>0</v>
      </c>
      <c r="L104" s="189">
        <v>0</v>
      </c>
      <c r="M104" s="188">
        <v>0</v>
      </c>
      <c r="N104" s="188" t="s">
        <v>425</v>
      </c>
      <c r="O104" s="188" t="s">
        <v>425</v>
      </c>
      <c r="P104" s="188" t="s">
        <v>425</v>
      </c>
      <c r="Q104" s="188">
        <v>0</v>
      </c>
      <c r="R104" s="268">
        <v>0</v>
      </c>
      <c r="S104" s="188">
        <v>0</v>
      </c>
      <c r="T104" s="268">
        <v>0</v>
      </c>
      <c r="U104" s="188">
        <v>0</v>
      </c>
      <c r="V104" s="188">
        <v>0</v>
      </c>
      <c r="W104" s="188">
        <v>0</v>
      </c>
      <c r="X104" s="189">
        <v>236.9375</v>
      </c>
      <c r="Y104" s="189">
        <v>0.51376259795916135</v>
      </c>
      <c r="Z104" s="189">
        <v>14.371</v>
      </c>
      <c r="AA104" s="189">
        <v>2.3202483347345302</v>
      </c>
      <c r="AB104" s="189">
        <v>0</v>
      </c>
      <c r="AC104" s="189" t="s">
        <v>425</v>
      </c>
      <c r="AD104" s="188">
        <v>18</v>
      </c>
      <c r="AE104" s="188">
        <v>80</v>
      </c>
      <c r="AF104" s="190" t="s">
        <v>425</v>
      </c>
      <c r="AG104" s="189" t="s">
        <v>425</v>
      </c>
      <c r="AH104" s="189">
        <v>2.03E-6</v>
      </c>
      <c r="AI104" s="189">
        <v>1.0300000000000001E-6</v>
      </c>
      <c r="AJ104" s="188">
        <v>0</v>
      </c>
      <c r="AK104" s="188">
        <v>0</v>
      </c>
      <c r="AL104" s="189">
        <v>0.91900002956390403</v>
      </c>
      <c r="AM104" s="191" t="s">
        <v>425</v>
      </c>
      <c r="AN104" s="189">
        <v>0</v>
      </c>
      <c r="AO104" s="189">
        <v>0</v>
      </c>
      <c r="AP104" s="189">
        <v>0</v>
      </c>
      <c r="AQ104" s="189" t="s">
        <v>425</v>
      </c>
      <c r="AR104" s="190" t="s">
        <v>425</v>
      </c>
      <c r="AS104" s="190" t="s">
        <v>425</v>
      </c>
      <c r="AT104" s="190" t="s">
        <v>425</v>
      </c>
      <c r="AU104" s="188" t="s">
        <v>425</v>
      </c>
      <c r="AV104" s="190" t="s">
        <v>425</v>
      </c>
      <c r="AW104" s="189" t="s">
        <v>425</v>
      </c>
      <c r="AX104" s="189" t="s">
        <v>425</v>
      </c>
      <c r="AY104" s="188" t="s">
        <v>425</v>
      </c>
      <c r="AZ104" s="189" t="s">
        <v>425</v>
      </c>
      <c r="BA104" s="189" t="s">
        <v>425</v>
      </c>
      <c r="BB104" s="188">
        <v>0</v>
      </c>
      <c r="BC104" s="188">
        <v>0</v>
      </c>
      <c r="BD104" s="188">
        <v>0</v>
      </c>
      <c r="BE104" s="188">
        <v>0</v>
      </c>
      <c r="BF104" s="188">
        <v>174</v>
      </c>
      <c r="BG104" s="188">
        <v>0</v>
      </c>
      <c r="BH104" s="188">
        <v>140</v>
      </c>
      <c r="BI104" s="190">
        <v>2.4</v>
      </c>
      <c r="BJ104" s="189" t="s">
        <v>425</v>
      </c>
      <c r="BK104" s="189">
        <v>1.69676637649536</v>
      </c>
      <c r="BL104" s="189" t="s">
        <v>425</v>
      </c>
      <c r="BM104" s="190">
        <v>100</v>
      </c>
      <c r="BN104" s="189" t="s">
        <v>425</v>
      </c>
      <c r="BO104" s="189">
        <v>99.546615600585895</v>
      </c>
      <c r="BP104" s="190">
        <v>125.589836120605</v>
      </c>
      <c r="BQ104" s="188">
        <v>1100</v>
      </c>
      <c r="BR104" s="190">
        <v>99.95</v>
      </c>
      <c r="BS104" s="190">
        <v>100</v>
      </c>
      <c r="BT104" s="189" t="s">
        <v>425</v>
      </c>
      <c r="BU104" s="188" t="s">
        <v>425</v>
      </c>
      <c r="BV104" s="188" t="s">
        <v>1399</v>
      </c>
      <c r="BW104" s="188" t="s">
        <v>1399</v>
      </c>
      <c r="BX104" s="188" t="s">
        <v>1399</v>
      </c>
      <c r="BY104" s="189" t="s">
        <v>425</v>
      </c>
      <c r="BZ104" s="188">
        <v>180366.71875</v>
      </c>
      <c r="CA104" s="188">
        <v>38137</v>
      </c>
      <c r="CB104" s="188">
        <v>37360</v>
      </c>
      <c r="CC104" s="188">
        <v>160</v>
      </c>
      <c r="CD104" s="24"/>
    </row>
    <row r="105" spans="1:82">
      <c r="A105" s="192" t="s">
        <v>184</v>
      </c>
      <c r="B105" s="275" t="s">
        <v>183</v>
      </c>
      <c r="C105" s="188">
        <v>0</v>
      </c>
      <c r="D105" s="188">
        <v>0</v>
      </c>
      <c r="E105" s="188">
        <v>15796.458999999999</v>
      </c>
      <c r="F105" s="188">
        <v>0</v>
      </c>
      <c r="G105" s="188">
        <v>0</v>
      </c>
      <c r="H105" s="188">
        <v>0</v>
      </c>
      <c r="I105" s="188">
        <v>0</v>
      </c>
      <c r="J105" s="276">
        <v>0</v>
      </c>
      <c r="K105" s="279">
        <v>8.5714285714285715E-2</v>
      </c>
      <c r="L105" s="277">
        <v>0.114285714</v>
      </c>
      <c r="M105" s="188">
        <v>0</v>
      </c>
      <c r="N105" s="188" t="s">
        <v>425</v>
      </c>
      <c r="O105" s="188" t="s">
        <v>425</v>
      </c>
      <c r="P105" s="188" t="s">
        <v>425</v>
      </c>
      <c r="Q105" s="188">
        <v>0</v>
      </c>
      <c r="R105" s="268">
        <v>0</v>
      </c>
      <c r="S105" s="188">
        <v>0</v>
      </c>
      <c r="T105" s="268">
        <v>0</v>
      </c>
      <c r="U105" s="188">
        <v>0</v>
      </c>
      <c r="V105" s="188">
        <v>0</v>
      </c>
      <c r="W105" s="188">
        <v>0</v>
      </c>
      <c r="X105" s="189">
        <v>44.531351378064308</v>
      </c>
      <c r="Y105" s="189">
        <v>0.30123963952064498</v>
      </c>
      <c r="Z105" s="189">
        <v>68.045997619628906</v>
      </c>
      <c r="AA105" s="189">
        <v>2.3825265363966102</v>
      </c>
      <c r="AB105" s="189">
        <v>0</v>
      </c>
      <c r="AC105" s="189" t="s">
        <v>425</v>
      </c>
      <c r="AD105" s="188">
        <v>3247</v>
      </c>
      <c r="AE105" s="188">
        <v>100</v>
      </c>
      <c r="AF105" s="190" t="s">
        <v>425</v>
      </c>
      <c r="AG105" s="189">
        <v>5.3310000000000004</v>
      </c>
      <c r="AH105" s="189">
        <v>9.31642E-4</v>
      </c>
      <c r="AI105" s="189">
        <v>9.31642E-4</v>
      </c>
      <c r="AJ105" s="188">
        <v>0</v>
      </c>
      <c r="AK105" s="188">
        <v>0</v>
      </c>
      <c r="AL105" s="189">
        <v>0.88200002908706698</v>
      </c>
      <c r="AM105" s="191" t="s">
        <v>425</v>
      </c>
      <c r="AN105" s="189">
        <v>0</v>
      </c>
      <c r="AO105" s="189">
        <v>0</v>
      </c>
      <c r="AP105" s="189">
        <v>0</v>
      </c>
      <c r="AQ105" s="189" t="s">
        <v>425</v>
      </c>
      <c r="AR105" s="189">
        <v>1.4145966768264799</v>
      </c>
      <c r="AS105" s="190">
        <v>3.7000000476837198</v>
      </c>
      <c r="AT105" s="190" t="s">
        <v>425</v>
      </c>
      <c r="AU105" s="188">
        <v>42</v>
      </c>
      <c r="AV105" s="190">
        <v>0.20000000298023199</v>
      </c>
      <c r="AW105" s="189">
        <v>0.18999999761581399</v>
      </c>
      <c r="AX105" s="189" t="s">
        <v>425</v>
      </c>
      <c r="AY105" s="188">
        <v>51</v>
      </c>
      <c r="AZ105" s="189">
        <v>0.12399999797344199</v>
      </c>
      <c r="BA105" s="189">
        <v>35.700000762939503</v>
      </c>
      <c r="BB105" s="188">
        <v>0</v>
      </c>
      <c r="BC105" s="188">
        <v>0</v>
      </c>
      <c r="BD105" s="188">
        <v>0</v>
      </c>
      <c r="BE105" s="188">
        <v>0</v>
      </c>
      <c r="BF105" s="188">
        <v>2037</v>
      </c>
      <c r="BG105" s="188">
        <v>0</v>
      </c>
      <c r="BH105" s="188">
        <v>140</v>
      </c>
      <c r="BI105" s="190">
        <v>2.4</v>
      </c>
      <c r="BJ105" s="189" t="s">
        <v>425</v>
      </c>
      <c r="BK105" s="189">
        <v>1.0433808565139799</v>
      </c>
      <c r="BL105" s="188">
        <v>60</v>
      </c>
      <c r="BM105" s="190">
        <v>100</v>
      </c>
      <c r="BN105" s="260">
        <v>99.815597534179702</v>
      </c>
      <c r="BO105" s="189">
        <v>81.581871032714801</v>
      </c>
      <c r="BP105" s="190">
        <v>168.82075500488301</v>
      </c>
      <c r="BQ105" s="188">
        <v>88000</v>
      </c>
      <c r="BR105" s="190">
        <v>93.353640000000013</v>
      </c>
      <c r="BS105" s="190">
        <v>97.542069999999995</v>
      </c>
      <c r="BT105" s="189">
        <v>43.37</v>
      </c>
      <c r="BU105" s="188">
        <v>92</v>
      </c>
      <c r="BV105" s="188">
        <v>93</v>
      </c>
      <c r="BW105" s="188">
        <v>79</v>
      </c>
      <c r="BX105" s="189">
        <v>2312.9553219999998</v>
      </c>
      <c r="BY105" s="189">
        <v>8</v>
      </c>
      <c r="BZ105" s="188">
        <v>19997.591796875</v>
      </c>
      <c r="CA105" s="188">
        <v>2722291</v>
      </c>
      <c r="CB105" s="188">
        <v>2879467</v>
      </c>
      <c r="CC105" s="188">
        <v>62674</v>
      </c>
      <c r="CD105" s="24"/>
    </row>
    <row r="106" spans="1:82">
      <c r="A106" s="192" t="s">
        <v>186</v>
      </c>
      <c r="B106" s="275" t="s">
        <v>185</v>
      </c>
      <c r="C106" s="188">
        <v>13.771288407410527</v>
      </c>
      <c r="D106" s="188">
        <v>0</v>
      </c>
      <c r="E106" s="188">
        <v>1078.5420000000001</v>
      </c>
      <c r="F106" s="188">
        <v>0</v>
      </c>
      <c r="G106" s="188">
        <v>0</v>
      </c>
      <c r="H106" s="188">
        <v>0</v>
      </c>
      <c r="I106" s="188">
        <v>0</v>
      </c>
      <c r="J106" s="276">
        <v>0</v>
      </c>
      <c r="K106" s="279">
        <v>0</v>
      </c>
      <c r="L106" s="277">
        <v>5.7142856999999998E-2</v>
      </c>
      <c r="M106" s="188">
        <v>0</v>
      </c>
      <c r="N106" s="188" t="s">
        <v>425</v>
      </c>
      <c r="O106" s="188" t="s">
        <v>425</v>
      </c>
      <c r="P106" s="188" t="s">
        <v>425</v>
      </c>
      <c r="Q106" s="188">
        <v>0</v>
      </c>
      <c r="R106" s="268">
        <v>0</v>
      </c>
      <c r="S106" s="188">
        <v>0</v>
      </c>
      <c r="T106" s="268">
        <v>0</v>
      </c>
      <c r="U106" s="188">
        <v>0</v>
      </c>
      <c r="V106" s="188">
        <v>0</v>
      </c>
      <c r="W106" s="188">
        <v>0</v>
      </c>
      <c r="X106" s="189">
        <v>250.09382716049382</v>
      </c>
      <c r="Y106" s="189">
        <v>2.2119805812835698</v>
      </c>
      <c r="Z106" s="189">
        <v>91.4530029296875</v>
      </c>
      <c r="AA106" s="189">
        <v>2.4130606765276998</v>
      </c>
      <c r="AB106" s="189">
        <v>0</v>
      </c>
      <c r="AC106" s="189" t="s">
        <v>425</v>
      </c>
      <c r="AD106" s="188" t="s">
        <v>425</v>
      </c>
      <c r="AE106" s="188">
        <v>100</v>
      </c>
      <c r="AF106" s="190" t="s">
        <v>425</v>
      </c>
      <c r="AG106" s="189">
        <v>5.3120000000000003</v>
      </c>
      <c r="AH106" s="189">
        <v>1.35325E-4</v>
      </c>
      <c r="AI106" s="189">
        <v>1.35325E-4</v>
      </c>
      <c r="AJ106" s="188">
        <v>0</v>
      </c>
      <c r="AK106" s="188">
        <v>0</v>
      </c>
      <c r="AL106" s="189">
        <v>0.91600000858306896</v>
      </c>
      <c r="AM106" s="191" t="s">
        <v>425</v>
      </c>
      <c r="AN106" s="189">
        <v>-1.193181</v>
      </c>
      <c r="AO106" s="189">
        <v>0</v>
      </c>
      <c r="AP106" s="189">
        <v>0</v>
      </c>
      <c r="AQ106" s="189" t="s">
        <v>425</v>
      </c>
      <c r="AR106" s="189">
        <v>2.91790819168091</v>
      </c>
      <c r="AS106" s="190">
        <v>2.7999999523162802</v>
      </c>
      <c r="AT106" s="190" t="s">
        <v>425</v>
      </c>
      <c r="AU106" s="188">
        <v>9</v>
      </c>
      <c r="AV106" s="190" t="s">
        <v>425</v>
      </c>
      <c r="AW106" s="189" t="s">
        <v>425</v>
      </c>
      <c r="AX106" s="189" t="s">
        <v>425</v>
      </c>
      <c r="AY106" s="188">
        <v>1</v>
      </c>
      <c r="AZ106" s="189">
        <v>6.4999997615814195E-2</v>
      </c>
      <c r="BA106" s="189">
        <v>35.400001525878899</v>
      </c>
      <c r="BB106" s="188">
        <v>1519</v>
      </c>
      <c r="BC106" s="188">
        <v>0</v>
      </c>
      <c r="BD106" s="188">
        <v>0</v>
      </c>
      <c r="BE106" s="188">
        <v>0</v>
      </c>
      <c r="BF106" s="188">
        <v>6613</v>
      </c>
      <c r="BG106" s="188">
        <v>0</v>
      </c>
      <c r="BH106" s="188">
        <v>135</v>
      </c>
      <c r="BI106" s="190">
        <v>2.4</v>
      </c>
      <c r="BJ106" s="189" t="s">
        <v>425</v>
      </c>
      <c r="BK106" s="189">
        <v>1.7336456775665301</v>
      </c>
      <c r="BL106" s="188">
        <v>80</v>
      </c>
      <c r="BM106" s="190">
        <v>100</v>
      </c>
      <c r="BN106" s="260" t="s">
        <v>425</v>
      </c>
      <c r="BO106" s="189">
        <v>97.061302185058594</v>
      </c>
      <c r="BP106" s="190">
        <v>135.75778198242199</v>
      </c>
      <c r="BQ106" s="188">
        <v>14000</v>
      </c>
      <c r="BR106" s="190">
        <v>97.600539999999995</v>
      </c>
      <c r="BS106" s="190">
        <v>99.889610000000005</v>
      </c>
      <c r="BT106" s="189">
        <v>30.266000000000002</v>
      </c>
      <c r="BU106" s="188">
        <v>99</v>
      </c>
      <c r="BV106" s="188">
        <v>90</v>
      </c>
      <c r="BW106" s="188">
        <v>96</v>
      </c>
      <c r="BX106" s="189">
        <v>6047.8222660000001</v>
      </c>
      <c r="BY106" s="189">
        <v>5</v>
      </c>
      <c r="BZ106" s="188">
        <v>115873.6015625</v>
      </c>
      <c r="CA106" s="188">
        <v>625976</v>
      </c>
      <c r="CB106" s="188">
        <v>565210</v>
      </c>
      <c r="CC106" s="188">
        <v>2590</v>
      </c>
      <c r="CD106" s="24"/>
    </row>
    <row r="107" spans="1:82">
      <c r="A107" s="192" t="s">
        <v>189</v>
      </c>
      <c r="B107" s="275" t="s">
        <v>188</v>
      </c>
      <c r="C107" s="188">
        <v>0</v>
      </c>
      <c r="D107" s="188">
        <v>0</v>
      </c>
      <c r="E107" s="188">
        <v>203660.71100000001</v>
      </c>
      <c r="F107" s="188">
        <v>304.726</v>
      </c>
      <c r="G107" s="188">
        <v>375796.05800000002</v>
      </c>
      <c r="H107" s="188">
        <v>76403.056500000006</v>
      </c>
      <c r="I107" s="188">
        <v>48237.280000000006</v>
      </c>
      <c r="J107" s="276">
        <v>141008</v>
      </c>
      <c r="K107" s="279">
        <v>0.25714285714285712</v>
      </c>
      <c r="L107" s="277">
        <v>2.8571428999999999E-2</v>
      </c>
      <c r="M107" s="188">
        <v>13550823.793400001</v>
      </c>
      <c r="N107" s="188">
        <v>25574.8510933</v>
      </c>
      <c r="O107" s="188">
        <v>0</v>
      </c>
      <c r="P107" s="188">
        <v>562212.48319699999</v>
      </c>
      <c r="Q107" s="188">
        <v>26055539.77</v>
      </c>
      <c r="R107" s="268">
        <v>0.99648335399999999</v>
      </c>
      <c r="S107" s="188">
        <v>25198632.260000002</v>
      </c>
      <c r="T107" s="268">
        <v>0.96371127999999995</v>
      </c>
      <c r="U107" s="188">
        <v>5852122</v>
      </c>
      <c r="V107" s="188">
        <v>16726535.344900001</v>
      </c>
      <c r="W107" s="188">
        <v>14084973.392200001</v>
      </c>
      <c r="X107" s="189">
        <v>45.139855620488142</v>
      </c>
      <c r="Y107" s="189">
        <v>4.40281105041504</v>
      </c>
      <c r="Z107" s="189">
        <v>38.534000396728501</v>
      </c>
      <c r="AA107" s="189">
        <v>4.9492635062293804</v>
      </c>
      <c r="AB107" s="189">
        <v>44.575740000000003</v>
      </c>
      <c r="AC107" s="189">
        <v>50.540349999999997</v>
      </c>
      <c r="AD107" s="188">
        <v>2324</v>
      </c>
      <c r="AE107" s="188">
        <v>40</v>
      </c>
      <c r="AF107" s="190">
        <v>61.2</v>
      </c>
      <c r="AG107" s="189">
        <v>14.84</v>
      </c>
      <c r="AH107" s="189">
        <v>0.12779939900000001</v>
      </c>
      <c r="AI107" s="189">
        <v>1.2356331999999999E-2</v>
      </c>
      <c r="AJ107" s="188">
        <v>0</v>
      </c>
      <c r="AK107" s="188">
        <v>0</v>
      </c>
      <c r="AL107" s="189">
        <v>0.52799999713897705</v>
      </c>
      <c r="AM107" s="191">
        <v>0.3839745</v>
      </c>
      <c r="AN107" s="189">
        <v>227.493449</v>
      </c>
      <c r="AO107" s="189">
        <v>296.08</v>
      </c>
      <c r="AP107" s="189">
        <v>280.37</v>
      </c>
      <c r="AQ107" s="189">
        <v>5.5616106986999503</v>
      </c>
      <c r="AR107" s="189">
        <v>2.8559684753418</v>
      </c>
      <c r="AS107" s="190">
        <v>50.599998474121101</v>
      </c>
      <c r="AT107" s="190">
        <v>26.399999618530298</v>
      </c>
      <c r="AU107" s="188">
        <v>233</v>
      </c>
      <c r="AV107" s="190">
        <v>0.30000001192092901</v>
      </c>
      <c r="AW107" s="189">
        <v>0.40000000596046398</v>
      </c>
      <c r="AX107" s="189">
        <v>82.396781921386705</v>
      </c>
      <c r="AY107" s="188">
        <v>21125732</v>
      </c>
      <c r="AZ107" s="189" t="s">
        <v>425</v>
      </c>
      <c r="BA107" s="189">
        <v>42.599998474121101</v>
      </c>
      <c r="BB107" s="188">
        <v>21393</v>
      </c>
      <c r="BC107" s="188">
        <v>1410046</v>
      </c>
      <c r="BD107" s="188">
        <v>2400</v>
      </c>
      <c r="BE107" s="188">
        <v>1500</v>
      </c>
      <c r="BF107" s="188">
        <v>316</v>
      </c>
      <c r="BG107" s="188">
        <v>0</v>
      </c>
      <c r="BH107" s="188">
        <v>88</v>
      </c>
      <c r="BI107" s="190">
        <v>43.2</v>
      </c>
      <c r="BJ107" s="189">
        <v>3.1333333333333333</v>
      </c>
      <c r="BK107" s="189">
        <v>-1.1424536705017101</v>
      </c>
      <c r="BL107" s="188">
        <v>25</v>
      </c>
      <c r="BM107" s="190">
        <v>26.907184600830099</v>
      </c>
      <c r="BN107" s="260">
        <v>74.8043212890625</v>
      </c>
      <c r="BO107" s="189">
        <v>4.71366310119629</v>
      </c>
      <c r="BP107" s="190">
        <v>40.570343017578097</v>
      </c>
      <c r="BQ107" s="188">
        <v>46000</v>
      </c>
      <c r="BR107" s="190">
        <v>10.50676</v>
      </c>
      <c r="BS107" s="190">
        <v>54.403979999999997</v>
      </c>
      <c r="BT107" s="189">
        <v>1.8120000000000001</v>
      </c>
      <c r="BU107" s="188">
        <v>79</v>
      </c>
      <c r="BV107" s="188" t="s">
        <v>425</v>
      </c>
      <c r="BW107" s="188">
        <v>79</v>
      </c>
      <c r="BX107" s="189">
        <v>79.07378387</v>
      </c>
      <c r="BY107" s="189">
        <v>335</v>
      </c>
      <c r="BZ107" s="188">
        <v>495.49038696289102</v>
      </c>
      <c r="CA107" s="188">
        <v>27691019</v>
      </c>
      <c r="CB107" s="188">
        <v>24235393</v>
      </c>
      <c r="CC107" s="188">
        <v>581540</v>
      </c>
      <c r="CD107" s="24"/>
    </row>
    <row r="108" spans="1:82">
      <c r="A108" s="192" t="s">
        <v>191</v>
      </c>
      <c r="B108" s="275" t="s">
        <v>190</v>
      </c>
      <c r="C108" s="188">
        <v>32338.512172421051</v>
      </c>
      <c r="D108" s="188">
        <v>0</v>
      </c>
      <c r="E108" s="188">
        <v>66267.319999999992</v>
      </c>
      <c r="F108" s="188">
        <v>0</v>
      </c>
      <c r="G108" s="188">
        <v>6499.9684999999999</v>
      </c>
      <c r="H108" s="188">
        <v>0</v>
      </c>
      <c r="I108" s="188">
        <v>0</v>
      </c>
      <c r="J108" s="276">
        <v>807962</v>
      </c>
      <c r="K108" s="279">
        <v>0.22857142857142856</v>
      </c>
      <c r="L108" s="277">
        <v>8.5714286000000001E-2</v>
      </c>
      <c r="M108" s="188">
        <v>3480538.6688899999</v>
      </c>
      <c r="N108" s="188">
        <v>26584.2460718</v>
      </c>
      <c r="O108" s="188">
        <v>0</v>
      </c>
      <c r="P108" s="188">
        <v>153455.68497100001</v>
      </c>
      <c r="Q108" s="188">
        <v>18780044</v>
      </c>
      <c r="R108" s="268">
        <v>0.99999417099999999</v>
      </c>
      <c r="S108" s="188">
        <v>18779868.489999998</v>
      </c>
      <c r="T108" s="268">
        <v>0.99998482499999997</v>
      </c>
      <c r="U108" s="188">
        <v>2722814</v>
      </c>
      <c r="V108" s="188">
        <v>14903104.0426</v>
      </c>
      <c r="W108" s="188">
        <v>7943804.0537099997</v>
      </c>
      <c r="X108" s="189">
        <v>192.44076156130674</v>
      </c>
      <c r="Y108" s="189">
        <v>4.1173548698425302</v>
      </c>
      <c r="Z108" s="189">
        <v>17.427000045776399</v>
      </c>
      <c r="AA108" s="189">
        <v>4.5089180901256203</v>
      </c>
      <c r="AB108" s="189">
        <v>5.7135100000000003</v>
      </c>
      <c r="AC108" s="189">
        <v>8.7039600000000004</v>
      </c>
      <c r="AD108" s="188">
        <v>1233</v>
      </c>
      <c r="AE108" s="188">
        <v>20</v>
      </c>
      <c r="AF108" s="190">
        <v>65.099999999999994</v>
      </c>
      <c r="AG108" s="189">
        <v>15.285</v>
      </c>
      <c r="AH108" s="189">
        <v>0.202593418</v>
      </c>
      <c r="AI108" s="189">
        <v>1.0277313999999999E-2</v>
      </c>
      <c r="AJ108" s="188">
        <v>0</v>
      </c>
      <c r="AK108" s="188">
        <v>0</v>
      </c>
      <c r="AL108" s="189">
        <v>0.48300001025199901</v>
      </c>
      <c r="AM108" s="191">
        <v>0.24314295</v>
      </c>
      <c r="AN108" s="189">
        <v>117.464854</v>
      </c>
      <c r="AO108" s="189">
        <v>756.06</v>
      </c>
      <c r="AP108" s="189">
        <v>601.83000000000004</v>
      </c>
      <c r="AQ108" s="189">
        <v>11.293250083923301</v>
      </c>
      <c r="AR108" s="189">
        <v>1.58020114898682</v>
      </c>
      <c r="AS108" s="190">
        <v>41.599998474121101</v>
      </c>
      <c r="AT108" s="190">
        <v>11.800000190734901</v>
      </c>
      <c r="AU108" s="188">
        <v>146</v>
      </c>
      <c r="AV108" s="190">
        <v>8.8999996185302699</v>
      </c>
      <c r="AW108" s="189">
        <v>3.71000003814697</v>
      </c>
      <c r="AX108" s="189">
        <v>213.64024353027301</v>
      </c>
      <c r="AY108" s="188">
        <v>12393153</v>
      </c>
      <c r="AZ108" s="189">
        <v>0.56499999761581399</v>
      </c>
      <c r="BA108" s="189">
        <v>44.700000762939503</v>
      </c>
      <c r="BB108" s="188">
        <v>991755</v>
      </c>
      <c r="BC108" s="188">
        <v>2250</v>
      </c>
      <c r="BD108" s="188">
        <v>0</v>
      </c>
      <c r="BE108" s="188">
        <v>0</v>
      </c>
      <c r="BF108" s="188">
        <v>49496</v>
      </c>
      <c r="BG108" s="188">
        <v>0</v>
      </c>
      <c r="BH108" s="188">
        <v>120</v>
      </c>
      <c r="BI108" s="190">
        <v>17.3</v>
      </c>
      <c r="BJ108" s="189">
        <v>3.416666666666667</v>
      </c>
      <c r="BK108" s="189">
        <v>-0.74943667650222801</v>
      </c>
      <c r="BL108" s="188">
        <v>30</v>
      </c>
      <c r="BM108" s="190">
        <v>11.199999809265099</v>
      </c>
      <c r="BN108" s="260">
        <v>62.143539428710902</v>
      </c>
      <c r="BO108" s="189">
        <v>13.7821645736694</v>
      </c>
      <c r="BP108" s="190">
        <v>47.781135559082003</v>
      </c>
      <c r="BQ108" s="188">
        <v>18000</v>
      </c>
      <c r="BR108" s="190">
        <v>26.226150000000001</v>
      </c>
      <c r="BS108" s="190">
        <v>68.831879999999998</v>
      </c>
      <c r="BT108" s="189">
        <v>0.15699999999999997</v>
      </c>
      <c r="BU108" s="188">
        <v>95</v>
      </c>
      <c r="BV108" s="188">
        <v>75</v>
      </c>
      <c r="BW108" s="188">
        <v>95</v>
      </c>
      <c r="BX108" s="189">
        <v>119.51282500000001</v>
      </c>
      <c r="BY108" s="189">
        <v>349</v>
      </c>
      <c r="BZ108" s="188">
        <v>625.29412841796898</v>
      </c>
      <c r="CA108" s="188">
        <v>19129955</v>
      </c>
      <c r="CB108" s="188">
        <v>17264168</v>
      </c>
      <c r="CC108" s="188">
        <v>94280</v>
      </c>
      <c r="CD108" s="24"/>
    </row>
    <row r="109" spans="1:82">
      <c r="A109" s="192" t="s">
        <v>193</v>
      </c>
      <c r="B109" s="275" t="s">
        <v>192</v>
      </c>
      <c r="C109" s="188">
        <v>3526.5005140421054</v>
      </c>
      <c r="D109" s="188">
        <v>0</v>
      </c>
      <c r="E109" s="188">
        <v>182281.5655</v>
      </c>
      <c r="F109" s="188">
        <v>164.54599999999999</v>
      </c>
      <c r="G109" s="188">
        <v>3383.3510000000001</v>
      </c>
      <c r="H109" s="188">
        <v>0</v>
      </c>
      <c r="I109" s="188">
        <v>21822.666000000001</v>
      </c>
      <c r="J109" s="276">
        <v>63000</v>
      </c>
      <c r="K109" s="279">
        <v>5.7142857142857141E-2</v>
      </c>
      <c r="L109" s="277">
        <v>5.7142856999999998E-2</v>
      </c>
      <c r="M109" s="188">
        <v>38.941587448100002</v>
      </c>
      <c r="N109" s="188" t="s">
        <v>425</v>
      </c>
      <c r="O109" s="188" t="s">
        <v>425</v>
      </c>
      <c r="P109" s="188" t="s">
        <v>425</v>
      </c>
      <c r="Q109" s="188">
        <v>31238318.050000001</v>
      </c>
      <c r="R109" s="268">
        <v>0.99715748999999998</v>
      </c>
      <c r="S109" s="188">
        <v>31227713.84</v>
      </c>
      <c r="T109" s="268">
        <v>0.99681899399999996</v>
      </c>
      <c r="U109" s="188">
        <v>26386915</v>
      </c>
      <c r="V109" s="188">
        <v>27588602.5966</v>
      </c>
      <c r="W109" s="188">
        <v>29179213.2005</v>
      </c>
      <c r="X109" s="189">
        <v>95.962821488357932</v>
      </c>
      <c r="Y109" s="189">
        <v>2.0135574340820299</v>
      </c>
      <c r="Z109" s="189">
        <v>77.160003662109403</v>
      </c>
      <c r="AA109" s="189" t="s">
        <v>425</v>
      </c>
      <c r="AB109" s="189">
        <v>0.28301999999999999</v>
      </c>
      <c r="AC109" s="189" t="s">
        <v>425</v>
      </c>
      <c r="AD109" s="188">
        <v>3030</v>
      </c>
      <c r="AE109" s="188">
        <v>80</v>
      </c>
      <c r="AF109" s="190" t="s">
        <v>425</v>
      </c>
      <c r="AG109" s="189">
        <v>8.1419999999999995</v>
      </c>
      <c r="AH109" s="189">
        <v>2.3150687999999999E-2</v>
      </c>
      <c r="AI109" s="189">
        <v>2.3150687999999999E-2</v>
      </c>
      <c r="AJ109" s="188">
        <v>0</v>
      </c>
      <c r="AK109" s="188">
        <v>0</v>
      </c>
      <c r="AL109" s="189">
        <v>0.81000000238418601</v>
      </c>
      <c r="AM109" s="191" t="s">
        <v>425</v>
      </c>
      <c r="AN109" s="189">
        <v>9.0197529999999997</v>
      </c>
      <c r="AO109" s="189">
        <v>-52.74</v>
      </c>
      <c r="AP109" s="189">
        <v>-21.81</v>
      </c>
      <c r="AQ109" s="189" t="s">
        <v>425</v>
      </c>
      <c r="AR109" s="189">
        <v>0.43187052011489901</v>
      </c>
      <c r="AS109" s="190">
        <v>8.6000003814697301</v>
      </c>
      <c r="AT109" s="190">
        <v>13.699999809265099</v>
      </c>
      <c r="AU109" s="188">
        <v>92</v>
      </c>
      <c r="AV109" s="190">
        <v>0.40000000596046398</v>
      </c>
      <c r="AW109" s="189">
        <v>0.34000000357627902</v>
      </c>
      <c r="AX109" s="188" t="s">
        <v>425</v>
      </c>
      <c r="AY109" s="188">
        <v>127602</v>
      </c>
      <c r="AZ109" s="189">
        <v>0.25299999117851302</v>
      </c>
      <c r="BA109" s="189">
        <v>41.099998474121101</v>
      </c>
      <c r="BB109" s="188">
        <v>22477</v>
      </c>
      <c r="BC109" s="188">
        <v>21883</v>
      </c>
      <c r="BD109" s="188">
        <v>38558</v>
      </c>
      <c r="BE109" s="188">
        <v>0</v>
      </c>
      <c r="BF109" s="188">
        <v>179746</v>
      </c>
      <c r="BG109" s="188">
        <v>0</v>
      </c>
      <c r="BH109" s="188">
        <v>120</v>
      </c>
      <c r="BI109" s="190">
        <v>3.2</v>
      </c>
      <c r="BJ109" s="189">
        <v>3.95</v>
      </c>
      <c r="BK109" s="189">
        <v>0.99868565797805797</v>
      </c>
      <c r="BL109" s="188">
        <v>51</v>
      </c>
      <c r="BM109" s="190">
        <v>100</v>
      </c>
      <c r="BN109" s="260">
        <v>94.854408264160199</v>
      </c>
      <c r="BO109" s="189">
        <v>84.213226318359403</v>
      </c>
      <c r="BP109" s="190">
        <v>139.59628295898401</v>
      </c>
      <c r="BQ109" s="188">
        <v>69000</v>
      </c>
      <c r="BR109" s="190">
        <v>99.572029999999998</v>
      </c>
      <c r="BS109" s="190">
        <v>96.695939999999993</v>
      </c>
      <c r="BT109" s="189">
        <v>15.132000000000001</v>
      </c>
      <c r="BU109" s="188">
        <v>98</v>
      </c>
      <c r="BV109" s="188">
        <v>87</v>
      </c>
      <c r="BW109" s="188" t="s">
        <v>1399</v>
      </c>
      <c r="BX109" s="189">
        <v>1193.8538820000001</v>
      </c>
      <c r="BY109" s="189">
        <v>29</v>
      </c>
      <c r="BZ109" s="188">
        <v>10401.7939453125</v>
      </c>
      <c r="CA109" s="188">
        <v>32365998</v>
      </c>
      <c r="CB109" s="188">
        <v>30334501</v>
      </c>
      <c r="CC109" s="188">
        <v>328550</v>
      </c>
      <c r="CD109" s="24"/>
    </row>
    <row r="110" spans="1:82">
      <c r="A110" s="192" t="s">
        <v>195</v>
      </c>
      <c r="B110" s="275" t="s">
        <v>194</v>
      </c>
      <c r="C110" s="188">
        <v>0</v>
      </c>
      <c r="D110" s="188">
        <v>0</v>
      </c>
      <c r="E110" s="188" t="s">
        <v>425</v>
      </c>
      <c r="F110" s="188">
        <v>190.51400000000001</v>
      </c>
      <c r="G110" s="188">
        <v>0</v>
      </c>
      <c r="H110" s="188">
        <v>0</v>
      </c>
      <c r="I110" s="188">
        <v>0</v>
      </c>
      <c r="J110" s="276">
        <v>0</v>
      </c>
      <c r="K110" s="279">
        <v>0</v>
      </c>
      <c r="L110" s="278" t="s">
        <v>425</v>
      </c>
      <c r="M110" s="188" t="s">
        <v>425</v>
      </c>
      <c r="N110" s="188" t="s">
        <v>425</v>
      </c>
      <c r="O110" s="188" t="s">
        <v>425</v>
      </c>
      <c r="P110" s="188" t="s">
        <v>425</v>
      </c>
      <c r="Q110" s="188">
        <v>0</v>
      </c>
      <c r="R110" s="268">
        <v>0</v>
      </c>
      <c r="S110" s="188">
        <v>0</v>
      </c>
      <c r="T110" s="268">
        <v>0</v>
      </c>
      <c r="U110" s="188">
        <v>0</v>
      </c>
      <c r="V110" s="188">
        <v>15679.7721205</v>
      </c>
      <c r="W110" s="188">
        <v>0</v>
      </c>
      <c r="X110" s="189">
        <v>1718.9866666666667</v>
      </c>
      <c r="Y110" s="189">
        <v>2.8547728061675999</v>
      </c>
      <c r="Z110" s="189">
        <v>40.668998718261697</v>
      </c>
      <c r="AA110" s="189">
        <v>5.3999224187828903</v>
      </c>
      <c r="AB110" s="189">
        <v>0</v>
      </c>
      <c r="AC110" s="189">
        <v>95.802859999999995</v>
      </c>
      <c r="AD110" s="188" t="s">
        <v>425</v>
      </c>
      <c r="AE110" s="188">
        <v>80</v>
      </c>
      <c r="AF110" s="190">
        <v>30.1</v>
      </c>
      <c r="AG110" s="189">
        <v>6.5819999999999999</v>
      </c>
      <c r="AH110" s="189">
        <v>1.272035E-2</v>
      </c>
      <c r="AI110" s="189">
        <v>1.272035E-2</v>
      </c>
      <c r="AJ110" s="188">
        <v>0</v>
      </c>
      <c r="AK110" s="188">
        <v>0</v>
      </c>
      <c r="AL110" s="189">
        <v>0.74000000953674305</v>
      </c>
      <c r="AM110" s="191">
        <v>2.65409E-3</v>
      </c>
      <c r="AN110" s="189">
        <v>15.344730999999999</v>
      </c>
      <c r="AO110" s="189">
        <v>4.54</v>
      </c>
      <c r="AP110" s="189">
        <v>16.84</v>
      </c>
      <c r="AQ110" s="189">
        <v>1.4183324575424201</v>
      </c>
      <c r="AR110" s="189">
        <v>0.10465572774410201</v>
      </c>
      <c r="AS110" s="190">
        <v>7.5999999046325701</v>
      </c>
      <c r="AT110" s="190">
        <v>17.700000762939499</v>
      </c>
      <c r="AU110" s="188">
        <v>36</v>
      </c>
      <c r="AV110" s="190" t="s">
        <v>425</v>
      </c>
      <c r="AW110" s="189" t="s">
        <v>425</v>
      </c>
      <c r="AX110" s="189" t="s">
        <v>425</v>
      </c>
      <c r="AY110" s="188">
        <v>5013</v>
      </c>
      <c r="AZ110" s="189">
        <v>0.36899998784065202</v>
      </c>
      <c r="BA110" s="189">
        <v>31.299999237060501</v>
      </c>
      <c r="BB110" s="188">
        <v>1800</v>
      </c>
      <c r="BC110" s="188">
        <v>0</v>
      </c>
      <c r="BD110" s="188">
        <v>1320</v>
      </c>
      <c r="BE110" s="188">
        <v>0</v>
      </c>
      <c r="BF110" s="188">
        <v>0</v>
      </c>
      <c r="BG110" s="188">
        <v>0</v>
      </c>
      <c r="BH110" s="188">
        <v>90</v>
      </c>
      <c r="BI110" s="190">
        <v>14.1</v>
      </c>
      <c r="BJ110" s="189">
        <v>2.6833333333333331</v>
      </c>
      <c r="BK110" s="189">
        <v>-0.19421827793121299</v>
      </c>
      <c r="BL110" s="188">
        <v>43</v>
      </c>
      <c r="BM110" s="190">
        <v>100</v>
      </c>
      <c r="BN110" s="260">
        <v>97.734947204589801</v>
      </c>
      <c r="BO110" s="189">
        <v>63.185665130615199</v>
      </c>
      <c r="BP110" s="190">
        <v>155.95391845703099</v>
      </c>
      <c r="BQ110" s="188">
        <v>680</v>
      </c>
      <c r="BR110" s="190">
        <v>99.373000000000005</v>
      </c>
      <c r="BS110" s="190">
        <v>99.256200000000007</v>
      </c>
      <c r="BT110" s="189">
        <v>10.379000000000001</v>
      </c>
      <c r="BU110" s="188">
        <v>99</v>
      </c>
      <c r="BV110" s="188">
        <v>99</v>
      </c>
      <c r="BW110" s="188" t="s">
        <v>1399</v>
      </c>
      <c r="BX110" s="189">
        <v>1442.5732419999999</v>
      </c>
      <c r="BY110" s="189">
        <v>53</v>
      </c>
      <c r="BZ110" s="188">
        <v>7455.85595703125</v>
      </c>
      <c r="CA110" s="188">
        <v>540542</v>
      </c>
      <c r="CB110" s="188">
        <v>363657</v>
      </c>
      <c r="CC110" s="188">
        <v>300</v>
      </c>
      <c r="CD110" s="24"/>
    </row>
    <row r="111" spans="1:82">
      <c r="A111" s="192" t="s">
        <v>197</v>
      </c>
      <c r="B111" s="275" t="s">
        <v>196</v>
      </c>
      <c r="C111" s="188">
        <v>0</v>
      </c>
      <c r="D111" s="188">
        <v>0</v>
      </c>
      <c r="E111" s="188">
        <v>147225.41500000001</v>
      </c>
      <c r="F111" s="188">
        <v>0</v>
      </c>
      <c r="G111" s="188">
        <v>0</v>
      </c>
      <c r="H111" s="188">
        <v>0</v>
      </c>
      <c r="I111" s="188">
        <v>0</v>
      </c>
      <c r="J111" s="276">
        <v>155057</v>
      </c>
      <c r="K111" s="279">
        <v>0.2</v>
      </c>
      <c r="L111" s="277">
        <v>0.2</v>
      </c>
      <c r="M111" s="188">
        <v>9409477.2763500009</v>
      </c>
      <c r="N111" s="188">
        <v>0</v>
      </c>
      <c r="O111" s="188">
        <v>1611608.4161</v>
      </c>
      <c r="P111" s="188">
        <v>0</v>
      </c>
      <c r="Q111" s="188">
        <v>0</v>
      </c>
      <c r="R111" s="268">
        <v>0</v>
      </c>
      <c r="S111" s="188">
        <v>21443012.260000002</v>
      </c>
      <c r="T111" s="268">
        <v>0.98619343100000001</v>
      </c>
      <c r="U111" s="188">
        <v>3392164</v>
      </c>
      <c r="V111" s="188">
        <v>17448165.2777</v>
      </c>
      <c r="W111" s="188">
        <v>15553429.7936</v>
      </c>
      <c r="X111" s="189">
        <v>15.635015858186021</v>
      </c>
      <c r="Y111" s="189">
        <v>4.7471833229064897</v>
      </c>
      <c r="Z111" s="189">
        <v>43.909000396728501</v>
      </c>
      <c r="AA111" s="189">
        <v>5.8111453918566403</v>
      </c>
      <c r="AB111" s="189">
        <v>7.1953899999999997</v>
      </c>
      <c r="AC111" s="189">
        <v>52.232080000000003</v>
      </c>
      <c r="AD111" s="188">
        <v>1525</v>
      </c>
      <c r="AE111" s="188">
        <v>80</v>
      </c>
      <c r="AF111" s="190">
        <v>47.2</v>
      </c>
      <c r="AG111" s="189">
        <v>17.803999999999998</v>
      </c>
      <c r="AH111" s="189">
        <v>0.98122965699999998</v>
      </c>
      <c r="AI111" s="189">
        <v>0.94404604400000003</v>
      </c>
      <c r="AJ111" s="188">
        <v>0</v>
      </c>
      <c r="AK111" s="188">
        <v>5</v>
      </c>
      <c r="AL111" s="189">
        <v>0.43399998545646701</v>
      </c>
      <c r="AM111" s="191">
        <v>0.37606289999999998</v>
      </c>
      <c r="AN111" s="189">
        <v>756.93045300000006</v>
      </c>
      <c r="AO111" s="189">
        <v>792.22</v>
      </c>
      <c r="AP111" s="189">
        <v>790.97</v>
      </c>
      <c r="AQ111" s="189">
        <v>11.1765460968018</v>
      </c>
      <c r="AR111" s="189">
        <v>5.6761727333068803</v>
      </c>
      <c r="AS111" s="190">
        <v>94</v>
      </c>
      <c r="AT111" s="190">
        <v>18.600000381469702</v>
      </c>
      <c r="AU111" s="188">
        <v>52</v>
      </c>
      <c r="AV111" s="190">
        <v>1.20000004768372</v>
      </c>
      <c r="AW111" s="189" t="s">
        <v>425</v>
      </c>
      <c r="AX111" s="189">
        <v>386.77752685546898</v>
      </c>
      <c r="AY111" s="188">
        <v>7735946</v>
      </c>
      <c r="AZ111" s="189">
        <v>0.67100000381469704</v>
      </c>
      <c r="BA111" s="189">
        <v>33</v>
      </c>
      <c r="BB111" s="188">
        <v>6981</v>
      </c>
      <c r="BC111" s="188">
        <v>6800000</v>
      </c>
      <c r="BD111" s="188">
        <v>0</v>
      </c>
      <c r="BE111" s="188">
        <v>287490</v>
      </c>
      <c r="BF111" s="188">
        <v>48354</v>
      </c>
      <c r="BG111" s="188">
        <v>6232</v>
      </c>
      <c r="BH111" s="188">
        <v>132</v>
      </c>
      <c r="BI111" s="190">
        <v>10.4</v>
      </c>
      <c r="BJ111" s="189">
        <v>3.05</v>
      </c>
      <c r="BK111" s="189">
        <v>-1.0564441680908201</v>
      </c>
      <c r="BL111" s="188">
        <v>30</v>
      </c>
      <c r="BM111" s="190">
        <v>48.021247863769503</v>
      </c>
      <c r="BN111" s="260">
        <v>35.473770141601598</v>
      </c>
      <c r="BO111" s="189">
        <v>12.7206411361694</v>
      </c>
      <c r="BP111" s="190">
        <v>116.621452331543</v>
      </c>
      <c r="BQ111" s="188">
        <v>110000</v>
      </c>
      <c r="BR111" s="190">
        <v>39.335419999999999</v>
      </c>
      <c r="BS111" s="190">
        <v>78.260829999999999</v>
      </c>
      <c r="BT111" s="189">
        <v>1.393</v>
      </c>
      <c r="BU111" s="188">
        <v>77</v>
      </c>
      <c r="BV111" s="188">
        <v>4</v>
      </c>
      <c r="BW111" s="188">
        <v>74</v>
      </c>
      <c r="BX111" s="189">
        <v>90.00173187</v>
      </c>
      <c r="BY111" s="189">
        <v>562</v>
      </c>
      <c r="BZ111" s="188">
        <v>858.91583251953102</v>
      </c>
      <c r="CA111" s="188">
        <v>20250834</v>
      </c>
      <c r="CB111" s="188">
        <v>17610108</v>
      </c>
      <c r="CC111" s="188">
        <v>1220190</v>
      </c>
      <c r="CD111" s="24"/>
    </row>
    <row r="112" spans="1:82">
      <c r="A112" s="192" t="s">
        <v>199</v>
      </c>
      <c r="B112" s="275" t="s">
        <v>198</v>
      </c>
      <c r="C112" s="188">
        <v>0</v>
      </c>
      <c r="D112" s="188">
        <v>0</v>
      </c>
      <c r="E112" s="188" t="s">
        <v>425</v>
      </c>
      <c r="F112" s="188">
        <v>17.268000000000001</v>
      </c>
      <c r="G112" s="188">
        <v>0</v>
      </c>
      <c r="H112" s="188">
        <v>0</v>
      </c>
      <c r="I112" s="188">
        <v>0</v>
      </c>
      <c r="J112" s="276">
        <v>0</v>
      </c>
      <c r="K112" s="279">
        <v>0</v>
      </c>
      <c r="L112" s="277">
        <v>0.14285714299999999</v>
      </c>
      <c r="M112" s="188">
        <v>0</v>
      </c>
      <c r="N112" s="188" t="s">
        <v>425</v>
      </c>
      <c r="O112" s="188" t="s">
        <v>425</v>
      </c>
      <c r="P112" s="188" t="s">
        <v>425</v>
      </c>
      <c r="Q112" s="188">
        <v>0</v>
      </c>
      <c r="R112" s="268">
        <v>0</v>
      </c>
      <c r="S112" s="188">
        <v>0</v>
      </c>
      <c r="T112" s="268">
        <v>0</v>
      </c>
      <c r="U112" s="188">
        <v>0</v>
      </c>
      <c r="V112" s="188">
        <v>330863.43926200003</v>
      </c>
      <c r="W112" s="188">
        <v>8985.6696376799991</v>
      </c>
      <c r="X112" s="189">
        <v>1511.03125</v>
      </c>
      <c r="Y112" s="189">
        <v>4.1938133239746103</v>
      </c>
      <c r="Z112" s="189">
        <v>94.744003295898395</v>
      </c>
      <c r="AA112" s="189">
        <v>2.8527452466611898</v>
      </c>
      <c r="AB112" s="189">
        <v>0</v>
      </c>
      <c r="AC112" s="189" t="s">
        <v>425</v>
      </c>
      <c r="AD112" s="188">
        <v>170</v>
      </c>
      <c r="AE112" s="188">
        <v>80</v>
      </c>
      <c r="AF112" s="190" t="s">
        <v>425</v>
      </c>
      <c r="AG112" s="189">
        <v>4.9089999999999998</v>
      </c>
      <c r="AH112" s="189">
        <v>1.8158599999999999E-4</v>
      </c>
      <c r="AI112" s="189">
        <v>1.0068699999999999E-4</v>
      </c>
      <c r="AJ112" s="188">
        <v>0</v>
      </c>
      <c r="AK112" s="188">
        <v>0</v>
      </c>
      <c r="AL112" s="189">
        <v>0.894999980926514</v>
      </c>
      <c r="AM112" s="191" t="s">
        <v>425</v>
      </c>
      <c r="AN112" s="189">
        <v>0</v>
      </c>
      <c r="AO112" s="189">
        <v>0</v>
      </c>
      <c r="AP112" s="189">
        <v>0</v>
      </c>
      <c r="AQ112" s="189" t="s">
        <v>425</v>
      </c>
      <c r="AR112" s="189">
        <v>1.9155148267746001</v>
      </c>
      <c r="AS112" s="190">
        <v>7</v>
      </c>
      <c r="AT112" s="190" t="s">
        <v>425</v>
      </c>
      <c r="AU112" s="188">
        <v>14</v>
      </c>
      <c r="AV112" s="190" t="s">
        <v>425</v>
      </c>
      <c r="AW112" s="189" t="s">
        <v>425</v>
      </c>
      <c r="AX112" s="189" t="s">
        <v>425</v>
      </c>
      <c r="AY112" s="188">
        <v>1</v>
      </c>
      <c r="AZ112" s="189">
        <v>0.17499999701976801</v>
      </c>
      <c r="BA112" s="189">
        <v>28.700000762939499</v>
      </c>
      <c r="BB112" s="188">
        <v>0</v>
      </c>
      <c r="BC112" s="188">
        <v>0</v>
      </c>
      <c r="BD112" s="188">
        <v>0</v>
      </c>
      <c r="BE112" s="188">
        <v>0</v>
      </c>
      <c r="BF112" s="188">
        <v>13255</v>
      </c>
      <c r="BG112" s="188">
        <v>0</v>
      </c>
      <c r="BH112" s="188">
        <v>137</v>
      </c>
      <c r="BI112" s="190">
        <v>2.4</v>
      </c>
      <c r="BJ112" s="189" t="s">
        <v>425</v>
      </c>
      <c r="BK112" s="189">
        <v>0.85841995477676403</v>
      </c>
      <c r="BL112" s="188">
        <v>53</v>
      </c>
      <c r="BM112" s="190">
        <v>100</v>
      </c>
      <c r="BN112" s="260">
        <v>94.503189086914105</v>
      </c>
      <c r="BO112" s="189">
        <v>85.778594970703097</v>
      </c>
      <c r="BP112" s="190">
        <v>144.05683898925801</v>
      </c>
      <c r="BQ112" s="188">
        <v>2700</v>
      </c>
      <c r="BR112" s="190">
        <v>99.95599</v>
      </c>
      <c r="BS112" s="190">
        <v>100</v>
      </c>
      <c r="BT112" s="189">
        <v>38.26</v>
      </c>
      <c r="BU112" s="188">
        <v>98</v>
      </c>
      <c r="BV112" s="188">
        <v>95</v>
      </c>
      <c r="BW112" s="188" t="s">
        <v>1399</v>
      </c>
      <c r="BX112" s="189">
        <v>3897.3286130000001</v>
      </c>
      <c r="BY112" s="189">
        <v>6</v>
      </c>
      <c r="BZ112" s="188">
        <v>27884.642578125</v>
      </c>
      <c r="CA112" s="188">
        <v>441539</v>
      </c>
      <c r="CB112" s="188">
        <v>418670</v>
      </c>
      <c r="CC112" s="188">
        <v>320</v>
      </c>
      <c r="CD112" s="24"/>
    </row>
    <row r="113" spans="1:82">
      <c r="A113" s="192" t="s">
        <v>201</v>
      </c>
      <c r="B113" s="275" t="s">
        <v>200</v>
      </c>
      <c r="C113" s="188">
        <v>0</v>
      </c>
      <c r="D113" s="188">
        <v>0</v>
      </c>
      <c r="E113" s="188" t="s">
        <v>425</v>
      </c>
      <c r="F113" s="188">
        <v>15.584</v>
      </c>
      <c r="G113" s="188">
        <v>60.7605</v>
      </c>
      <c r="H113" s="188">
        <v>0.28250000000000003</v>
      </c>
      <c r="I113" s="188">
        <v>0</v>
      </c>
      <c r="J113" s="276">
        <v>782</v>
      </c>
      <c r="K113" s="279">
        <v>5.7142857142857141E-2</v>
      </c>
      <c r="L113" s="278" t="s">
        <v>425</v>
      </c>
      <c r="M113" s="188" t="s">
        <v>425</v>
      </c>
      <c r="N113" s="188" t="s">
        <v>425</v>
      </c>
      <c r="O113" s="188" t="s">
        <v>425</v>
      </c>
      <c r="P113" s="188" t="s">
        <v>425</v>
      </c>
      <c r="Q113" s="188">
        <v>0</v>
      </c>
      <c r="R113" s="268">
        <v>0</v>
      </c>
      <c r="S113" s="188">
        <v>0</v>
      </c>
      <c r="T113" s="268">
        <v>0</v>
      </c>
      <c r="U113" s="188">
        <v>0</v>
      </c>
      <c r="V113" s="188">
        <v>1079.9451518999999</v>
      </c>
      <c r="W113" s="188">
        <v>1707.1887778</v>
      </c>
      <c r="X113" s="189">
        <v>324.51666666666665</v>
      </c>
      <c r="Y113" s="189">
        <v>1.1686075925827</v>
      </c>
      <c r="Z113" s="189">
        <v>77.793998718261705</v>
      </c>
      <c r="AA113" s="189" t="s">
        <v>425</v>
      </c>
      <c r="AB113" s="189">
        <v>10.05522</v>
      </c>
      <c r="AC113" s="189">
        <v>82.502170000000007</v>
      </c>
      <c r="AD113" s="188" t="s">
        <v>425</v>
      </c>
      <c r="AE113" s="188">
        <v>40</v>
      </c>
      <c r="AF113" s="190" t="s">
        <v>425</v>
      </c>
      <c r="AG113" s="189" t="s">
        <v>425</v>
      </c>
      <c r="AH113" s="189">
        <v>2.3654000000000001E-4</v>
      </c>
      <c r="AI113" s="189">
        <v>2.3654000000000001E-4</v>
      </c>
      <c r="AJ113" s="188">
        <v>0</v>
      </c>
      <c r="AK113" s="188">
        <v>0</v>
      </c>
      <c r="AL113" s="189">
        <v>0.70399999618530296</v>
      </c>
      <c r="AM113" s="191" t="s">
        <v>425</v>
      </c>
      <c r="AN113" s="189">
        <v>18.940242999999999</v>
      </c>
      <c r="AO113" s="189">
        <v>49.33</v>
      </c>
      <c r="AP113" s="189">
        <v>56.64</v>
      </c>
      <c r="AQ113" s="189">
        <v>22.5432643890381</v>
      </c>
      <c r="AR113" s="189">
        <v>13.133619308471699</v>
      </c>
      <c r="AS113" s="190">
        <v>31.799999237060501</v>
      </c>
      <c r="AT113" s="190">
        <v>11.8999996185303</v>
      </c>
      <c r="AU113" s="188">
        <v>483</v>
      </c>
      <c r="AV113" s="190" t="s">
        <v>425</v>
      </c>
      <c r="AW113" s="189" t="s">
        <v>425</v>
      </c>
      <c r="AX113" s="189" t="s">
        <v>425</v>
      </c>
      <c r="AY113" s="188">
        <v>19594</v>
      </c>
      <c r="AZ113" s="189" t="s">
        <v>425</v>
      </c>
      <c r="BA113" s="189" t="s">
        <v>425</v>
      </c>
      <c r="BB113" s="188">
        <v>0</v>
      </c>
      <c r="BC113" s="188">
        <v>0</v>
      </c>
      <c r="BD113" s="188">
        <v>0</v>
      </c>
      <c r="BE113" s="188">
        <v>0</v>
      </c>
      <c r="BF113" s="188">
        <v>0</v>
      </c>
      <c r="BG113" s="188">
        <v>0</v>
      </c>
      <c r="BH113" s="188">
        <v>30</v>
      </c>
      <c r="BI113" s="190">
        <v>4.0999999999999996</v>
      </c>
      <c r="BJ113" s="189">
        <v>2.083333333333333</v>
      </c>
      <c r="BK113" s="189">
        <v>-1.47059810161591</v>
      </c>
      <c r="BL113" s="189" t="s">
        <v>425</v>
      </c>
      <c r="BM113" s="190">
        <v>97.443603515625</v>
      </c>
      <c r="BN113" s="260">
        <v>98.265083312988295</v>
      </c>
      <c r="BO113" s="189">
        <v>38.701164245605497</v>
      </c>
      <c r="BP113" s="190">
        <v>27.558649063110401</v>
      </c>
      <c r="BQ113" s="188">
        <v>260</v>
      </c>
      <c r="BR113" s="190">
        <v>83.494060000000005</v>
      </c>
      <c r="BS113" s="190">
        <v>88.486440000000002</v>
      </c>
      <c r="BT113" s="189">
        <v>4.5540000000000003</v>
      </c>
      <c r="BU113" s="188">
        <v>79</v>
      </c>
      <c r="BV113" s="188">
        <v>64</v>
      </c>
      <c r="BW113" s="188">
        <v>63</v>
      </c>
      <c r="BX113" s="189">
        <v>677.16558840000005</v>
      </c>
      <c r="BY113" s="189" t="s">
        <v>425</v>
      </c>
      <c r="BZ113" s="188">
        <v>4073.10986328125</v>
      </c>
      <c r="CA113" s="188">
        <v>59194</v>
      </c>
      <c r="CB113" s="188">
        <v>52993</v>
      </c>
      <c r="CC113" s="188">
        <v>180</v>
      </c>
      <c r="CD113" s="24"/>
    </row>
    <row r="114" spans="1:82">
      <c r="A114" s="192" t="s">
        <v>203</v>
      </c>
      <c r="B114" s="275" t="s">
        <v>202</v>
      </c>
      <c r="C114" s="188">
        <v>106.97885920652631</v>
      </c>
      <c r="D114" s="188">
        <v>0</v>
      </c>
      <c r="E114" s="188">
        <v>49521.154000000002</v>
      </c>
      <c r="F114" s="188">
        <v>2.516</v>
      </c>
      <c r="G114" s="188">
        <v>0</v>
      </c>
      <c r="H114" s="188">
        <v>0</v>
      </c>
      <c r="I114" s="188">
        <v>0</v>
      </c>
      <c r="J114" s="276">
        <v>207808</v>
      </c>
      <c r="K114" s="279">
        <v>0.22857142857142856</v>
      </c>
      <c r="L114" s="277">
        <v>0.257142857</v>
      </c>
      <c r="M114" s="188">
        <v>2065730.1188000001</v>
      </c>
      <c r="N114" s="188">
        <v>0</v>
      </c>
      <c r="O114" s="188">
        <v>0</v>
      </c>
      <c r="P114" s="188">
        <v>0</v>
      </c>
      <c r="Q114" s="188">
        <v>3483702.2859999998</v>
      </c>
      <c r="R114" s="268">
        <v>0.86284218300000004</v>
      </c>
      <c r="S114" s="188">
        <v>3447786.9780000001</v>
      </c>
      <c r="T114" s="268">
        <v>0.85394669199999995</v>
      </c>
      <c r="U114" s="188">
        <v>932238</v>
      </c>
      <c r="V114" s="188">
        <v>3786941.5406200001</v>
      </c>
      <c r="W114" s="188">
        <v>2142635.4332900001</v>
      </c>
      <c r="X114" s="189">
        <v>4.2721635781507716</v>
      </c>
      <c r="Y114" s="189">
        <v>4.1954116821289098</v>
      </c>
      <c r="Z114" s="189">
        <v>55.326999664306598</v>
      </c>
      <c r="AA114" s="189" t="s">
        <v>425</v>
      </c>
      <c r="AB114" s="189">
        <v>31.9315</v>
      </c>
      <c r="AC114" s="189">
        <v>15.95012</v>
      </c>
      <c r="AD114" s="188" t="s">
        <v>425</v>
      </c>
      <c r="AE114" s="188">
        <v>20</v>
      </c>
      <c r="AF114" s="190">
        <v>73.2</v>
      </c>
      <c r="AG114" s="189">
        <v>14.837</v>
      </c>
      <c r="AH114" s="189">
        <v>0.11665824700000001</v>
      </c>
      <c r="AI114" s="189">
        <v>2.9175978000000002E-2</v>
      </c>
      <c r="AJ114" s="188">
        <v>0</v>
      </c>
      <c r="AK114" s="188">
        <v>0</v>
      </c>
      <c r="AL114" s="189">
        <v>0.54600000381469704</v>
      </c>
      <c r="AM114" s="191">
        <v>0.26064398999999999</v>
      </c>
      <c r="AN114" s="189">
        <v>156.02820399999999</v>
      </c>
      <c r="AO114" s="189">
        <v>88.65</v>
      </c>
      <c r="AP114" s="189">
        <v>71.94</v>
      </c>
      <c r="AQ114" s="189">
        <v>5.4924941062927202</v>
      </c>
      <c r="AR114" s="189">
        <v>0.788002729415894</v>
      </c>
      <c r="AS114" s="190">
        <v>72.900001525878906</v>
      </c>
      <c r="AT114" s="190">
        <v>19.200000762939499</v>
      </c>
      <c r="AU114" s="188">
        <v>89</v>
      </c>
      <c r="AV114" s="190">
        <v>0.20000000298023199</v>
      </c>
      <c r="AW114" s="189" t="s">
        <v>425</v>
      </c>
      <c r="AX114" s="189">
        <v>39.414649963378899</v>
      </c>
      <c r="AY114" s="188">
        <v>826827</v>
      </c>
      <c r="AZ114" s="189">
        <v>0.63400000333786</v>
      </c>
      <c r="BA114" s="189">
        <v>32.599998474121101</v>
      </c>
      <c r="BB114" s="188">
        <v>33600</v>
      </c>
      <c r="BC114" s="188">
        <v>629162</v>
      </c>
      <c r="BD114" s="188">
        <v>0</v>
      </c>
      <c r="BE114" s="188">
        <v>0</v>
      </c>
      <c r="BF114" s="188">
        <v>95598</v>
      </c>
      <c r="BG114" s="188">
        <v>6208</v>
      </c>
      <c r="BH114" s="188">
        <v>128</v>
      </c>
      <c r="BI114" s="190">
        <v>9.1</v>
      </c>
      <c r="BJ114" s="189">
        <v>3.0666666666666669</v>
      </c>
      <c r="BK114" s="189">
        <v>-0.49821245670318598</v>
      </c>
      <c r="BL114" s="188">
        <v>29</v>
      </c>
      <c r="BM114" s="190">
        <v>45.812068939208999</v>
      </c>
      <c r="BN114" s="260">
        <v>53.497589111328097</v>
      </c>
      <c r="BO114" s="189">
        <v>20.8009643554688</v>
      </c>
      <c r="BP114" s="190">
        <v>104.09006500244099</v>
      </c>
      <c r="BQ114" s="188">
        <v>15000</v>
      </c>
      <c r="BR114" s="190">
        <v>48.435490000000001</v>
      </c>
      <c r="BS114" s="190">
        <v>70.696190000000001</v>
      </c>
      <c r="BT114" s="189">
        <v>1.79</v>
      </c>
      <c r="BU114" s="188">
        <v>81</v>
      </c>
      <c r="BV114" s="188" t="s">
        <v>1399</v>
      </c>
      <c r="BW114" s="188">
        <v>77</v>
      </c>
      <c r="BX114" s="189">
        <v>190.13778690000001</v>
      </c>
      <c r="BY114" s="189">
        <v>766</v>
      </c>
      <c r="BZ114" s="188">
        <v>1672.92358398438</v>
      </c>
      <c r="CA114" s="188">
        <v>4649660</v>
      </c>
      <c r="CB114" s="188">
        <v>4096872</v>
      </c>
      <c r="CC114" s="188">
        <v>1030700</v>
      </c>
      <c r="CD114" s="24"/>
    </row>
    <row r="115" spans="1:82">
      <c r="A115" s="192" t="s">
        <v>205</v>
      </c>
      <c r="B115" s="275" t="s">
        <v>204</v>
      </c>
      <c r="C115" s="188">
        <v>0</v>
      </c>
      <c r="D115" s="188">
        <v>0</v>
      </c>
      <c r="E115" s="188" t="s">
        <v>425</v>
      </c>
      <c r="F115" s="188">
        <v>14.061999999999999</v>
      </c>
      <c r="G115" s="188">
        <v>24178.772999999997</v>
      </c>
      <c r="H115" s="188">
        <v>17813.929999999997</v>
      </c>
      <c r="I115" s="188">
        <v>909.6</v>
      </c>
      <c r="J115" s="276">
        <v>0</v>
      </c>
      <c r="K115" s="279">
        <v>2.8571428571428571E-2</v>
      </c>
      <c r="L115" s="277">
        <v>2.8571428999999999E-2</v>
      </c>
      <c r="M115" s="188">
        <v>0</v>
      </c>
      <c r="N115" s="188" t="s">
        <v>425</v>
      </c>
      <c r="O115" s="188" t="s">
        <v>425</v>
      </c>
      <c r="P115" s="188" t="s">
        <v>425</v>
      </c>
      <c r="Q115" s="188">
        <v>0</v>
      </c>
      <c r="R115" s="268">
        <v>0</v>
      </c>
      <c r="S115" s="188">
        <v>0</v>
      </c>
      <c r="T115" s="268">
        <v>0</v>
      </c>
      <c r="U115" s="188">
        <v>975378</v>
      </c>
      <c r="V115" s="188">
        <v>1207955.4629599999</v>
      </c>
      <c r="W115" s="188">
        <v>1103519.0821400001</v>
      </c>
      <c r="X115" s="189">
        <v>623.30197044334977</v>
      </c>
      <c r="Y115" s="189">
        <v>-1.2404350563883801E-2</v>
      </c>
      <c r="Z115" s="189">
        <v>40.759998321533203</v>
      </c>
      <c r="AA115" s="189">
        <v>3.47529761733847</v>
      </c>
      <c r="AB115" s="189">
        <v>0.13067999999999999</v>
      </c>
      <c r="AC115" s="189" t="s">
        <v>425</v>
      </c>
      <c r="AD115" s="188">
        <v>178</v>
      </c>
      <c r="AE115" s="188">
        <v>80</v>
      </c>
      <c r="AF115" s="190" t="s">
        <v>425</v>
      </c>
      <c r="AG115" s="189">
        <v>5.0359999999999996</v>
      </c>
      <c r="AH115" s="189">
        <v>1.596814E-3</v>
      </c>
      <c r="AI115" s="189">
        <v>1.596814E-3</v>
      </c>
      <c r="AJ115" s="188">
        <v>0</v>
      </c>
      <c r="AK115" s="188">
        <v>0</v>
      </c>
      <c r="AL115" s="189">
        <v>0.80400002002716098</v>
      </c>
      <c r="AM115" s="191" t="s">
        <v>425</v>
      </c>
      <c r="AN115" s="189">
        <v>13.166213000000001</v>
      </c>
      <c r="AO115" s="189">
        <v>48.16</v>
      </c>
      <c r="AP115" s="189">
        <v>-13.8</v>
      </c>
      <c r="AQ115" s="189">
        <v>0.140485659241676</v>
      </c>
      <c r="AR115" s="189">
        <v>2.4883580207824698</v>
      </c>
      <c r="AS115" s="190">
        <v>16</v>
      </c>
      <c r="AT115" s="190" t="s">
        <v>425</v>
      </c>
      <c r="AU115" s="188">
        <v>12</v>
      </c>
      <c r="AV115" s="190">
        <v>1.20000004768372</v>
      </c>
      <c r="AW115" s="189">
        <v>0.95999997854232799</v>
      </c>
      <c r="AX115" s="189" t="s">
        <v>425</v>
      </c>
      <c r="AY115" s="188">
        <v>0</v>
      </c>
      <c r="AZ115" s="189">
        <v>0.347000002861023</v>
      </c>
      <c r="BA115" s="189">
        <v>36.799999237060497</v>
      </c>
      <c r="BB115" s="188">
        <v>0</v>
      </c>
      <c r="BC115" s="188">
        <v>0</v>
      </c>
      <c r="BD115" s="188">
        <v>0</v>
      </c>
      <c r="BE115" s="188">
        <v>0</v>
      </c>
      <c r="BF115" s="188">
        <v>20</v>
      </c>
      <c r="BG115" s="188">
        <v>0</v>
      </c>
      <c r="BH115" s="188">
        <v>126</v>
      </c>
      <c r="BI115" s="190">
        <v>6.2</v>
      </c>
      <c r="BJ115" s="189">
        <v>3.7</v>
      </c>
      <c r="BK115" s="189">
        <v>0.87113988399505604</v>
      </c>
      <c r="BL115" s="188">
        <v>53</v>
      </c>
      <c r="BM115" s="190">
        <v>100</v>
      </c>
      <c r="BN115" s="260">
        <v>91.325393676757798</v>
      </c>
      <c r="BO115" s="189">
        <v>63.9998970031738</v>
      </c>
      <c r="BP115" s="190">
        <v>147.01481628418</v>
      </c>
      <c r="BQ115" s="188">
        <v>2800</v>
      </c>
      <c r="BR115" s="190">
        <v>95.504840000000002</v>
      </c>
      <c r="BS115" s="190">
        <v>99.866330000000005</v>
      </c>
      <c r="BT115" s="189">
        <v>20.245999999999999</v>
      </c>
      <c r="BU115" s="188">
        <v>96</v>
      </c>
      <c r="BV115" s="188">
        <v>99</v>
      </c>
      <c r="BW115" s="188">
        <v>97</v>
      </c>
      <c r="BX115" s="189">
        <v>1380.735962</v>
      </c>
      <c r="BY115" s="189">
        <v>61</v>
      </c>
      <c r="BZ115" s="188">
        <v>8622.67578125</v>
      </c>
      <c r="CA115" s="188">
        <v>1271767</v>
      </c>
      <c r="CB115" s="188">
        <v>1273212</v>
      </c>
      <c r="CC115" s="188">
        <v>2030</v>
      </c>
      <c r="CD115" s="24"/>
    </row>
    <row r="116" spans="1:82">
      <c r="A116" s="192" t="s">
        <v>207</v>
      </c>
      <c r="B116" s="275" t="s">
        <v>206</v>
      </c>
      <c r="C116" s="188">
        <v>186381.80087642104</v>
      </c>
      <c r="D116" s="188">
        <v>32538.732611789474</v>
      </c>
      <c r="E116" s="188">
        <v>536662.85300000012</v>
      </c>
      <c r="F116" s="188">
        <v>201.87200000000001</v>
      </c>
      <c r="G116" s="188">
        <v>1535119.9295000001</v>
      </c>
      <c r="H116" s="188">
        <v>516785.83350000007</v>
      </c>
      <c r="I116" s="188">
        <v>86727.087000000014</v>
      </c>
      <c r="J116" s="276">
        <v>73285</v>
      </c>
      <c r="K116" s="279">
        <v>0.17142857142857143</v>
      </c>
      <c r="L116" s="277">
        <v>0</v>
      </c>
      <c r="M116" s="188" t="s">
        <v>425</v>
      </c>
      <c r="N116" s="188" t="s">
        <v>425</v>
      </c>
      <c r="O116" s="188" t="s">
        <v>425</v>
      </c>
      <c r="P116" s="188" t="s">
        <v>425</v>
      </c>
      <c r="Q116" s="188">
        <v>123981170.5</v>
      </c>
      <c r="R116" s="268">
        <v>0.97780618500000005</v>
      </c>
      <c r="S116" s="188">
        <v>0</v>
      </c>
      <c r="T116" s="268">
        <v>0</v>
      </c>
      <c r="U116" s="188">
        <v>33279522</v>
      </c>
      <c r="V116" s="188">
        <v>65401295.467100002</v>
      </c>
      <c r="W116" s="188">
        <v>49008315.652099997</v>
      </c>
      <c r="X116" s="189">
        <v>64.914626405000135</v>
      </c>
      <c r="Y116" s="189">
        <v>1.4143748283386199</v>
      </c>
      <c r="Z116" s="189">
        <v>80.731002807617202</v>
      </c>
      <c r="AA116" s="189">
        <v>3.7401749708323599</v>
      </c>
      <c r="AB116" s="189">
        <v>0.88502999999999998</v>
      </c>
      <c r="AC116" s="189">
        <v>87.846680000000006</v>
      </c>
      <c r="AD116" s="188">
        <v>71574</v>
      </c>
      <c r="AE116" s="188">
        <v>80</v>
      </c>
      <c r="AF116" s="190">
        <v>16</v>
      </c>
      <c r="AG116" s="189">
        <v>8.5</v>
      </c>
      <c r="AH116" s="189">
        <v>0.90515213400000005</v>
      </c>
      <c r="AI116" s="189">
        <v>0.90515213400000005</v>
      </c>
      <c r="AJ116" s="188">
        <v>0</v>
      </c>
      <c r="AK116" s="188">
        <v>4</v>
      </c>
      <c r="AL116" s="189">
        <v>0.778999984264374</v>
      </c>
      <c r="AM116" s="191">
        <v>2.5615369901061058E-2</v>
      </c>
      <c r="AN116" s="189">
        <v>69.653553000000002</v>
      </c>
      <c r="AO116" s="189">
        <v>497.45</v>
      </c>
      <c r="AP116" s="189">
        <v>568.16</v>
      </c>
      <c r="AQ116" s="189">
        <v>4.3476369231939302E-2</v>
      </c>
      <c r="AR116" s="189">
        <v>3.9845554828643799</v>
      </c>
      <c r="AS116" s="190">
        <v>14.199999809265099</v>
      </c>
      <c r="AT116" s="190">
        <v>4.1999998092651403</v>
      </c>
      <c r="AU116" s="188">
        <v>23</v>
      </c>
      <c r="AV116" s="190" t="s">
        <v>425</v>
      </c>
      <c r="AW116" s="189" t="s">
        <v>425</v>
      </c>
      <c r="AX116" s="189">
        <v>0.30015954375267001</v>
      </c>
      <c r="AY116" s="188">
        <v>19900177</v>
      </c>
      <c r="AZ116" s="189">
        <v>0.32199999690055803</v>
      </c>
      <c r="BA116" s="189">
        <v>45.400001525878899</v>
      </c>
      <c r="BB116" s="188">
        <v>4842</v>
      </c>
      <c r="BC116" s="188">
        <v>123599</v>
      </c>
      <c r="BD116" s="188">
        <v>1221</v>
      </c>
      <c r="BE116" s="188">
        <v>357000</v>
      </c>
      <c r="BF116" s="188">
        <v>211108</v>
      </c>
      <c r="BG116" s="188">
        <v>5</v>
      </c>
      <c r="BH116" s="188">
        <v>133</v>
      </c>
      <c r="BI116" s="190">
        <v>7.2</v>
      </c>
      <c r="BJ116" s="189">
        <v>2.9666666666666668</v>
      </c>
      <c r="BK116" s="189">
        <v>-0.15700839459896099</v>
      </c>
      <c r="BL116" s="188">
        <v>31</v>
      </c>
      <c r="BM116" s="190">
        <v>100</v>
      </c>
      <c r="BN116" s="260">
        <v>95.379913330078097</v>
      </c>
      <c r="BO116" s="189">
        <v>70.069908142089801</v>
      </c>
      <c r="BP116" s="190">
        <v>95.661598205566406</v>
      </c>
      <c r="BQ116" s="188">
        <v>360000</v>
      </c>
      <c r="BR116" s="190">
        <v>91.183059999999998</v>
      </c>
      <c r="BS116" s="190">
        <v>99.318219999999997</v>
      </c>
      <c r="BT116" s="189">
        <v>22.477999999999998</v>
      </c>
      <c r="BU116" s="188">
        <v>82</v>
      </c>
      <c r="BV116" s="188">
        <v>73</v>
      </c>
      <c r="BW116" s="188">
        <v>86</v>
      </c>
      <c r="BX116" s="189">
        <v>1065.950073</v>
      </c>
      <c r="BY116" s="189">
        <v>33</v>
      </c>
      <c r="BZ116" s="188">
        <v>8346.7021484375</v>
      </c>
      <c r="CA116" s="188">
        <v>128932753</v>
      </c>
      <c r="CB116" s="188">
        <v>126932577</v>
      </c>
      <c r="CC116" s="188">
        <v>1943950</v>
      </c>
      <c r="CD116" s="24"/>
    </row>
    <row r="117" spans="1:82">
      <c r="A117" s="192" t="s">
        <v>692</v>
      </c>
      <c r="B117" s="275" t="s">
        <v>208</v>
      </c>
      <c r="C117" s="188">
        <v>0</v>
      </c>
      <c r="D117" s="188">
        <v>0</v>
      </c>
      <c r="E117" s="188" t="s">
        <v>425</v>
      </c>
      <c r="F117" s="188">
        <v>14.65</v>
      </c>
      <c r="G117" s="188">
        <v>1196.789</v>
      </c>
      <c r="H117" s="188">
        <v>178.607</v>
      </c>
      <c r="I117" s="188">
        <v>215.80800000000002</v>
      </c>
      <c r="J117" s="276">
        <v>3680</v>
      </c>
      <c r="K117" s="279">
        <v>5.7142857142857141E-2</v>
      </c>
      <c r="L117" s="278" t="s">
        <v>425</v>
      </c>
      <c r="M117" s="188">
        <v>0</v>
      </c>
      <c r="N117" s="188" t="s">
        <v>425</v>
      </c>
      <c r="O117" s="188" t="s">
        <v>425</v>
      </c>
      <c r="P117" s="188" t="s">
        <v>425</v>
      </c>
      <c r="Q117" s="188">
        <v>0</v>
      </c>
      <c r="R117" s="268">
        <v>0</v>
      </c>
      <c r="S117" s="188">
        <v>0</v>
      </c>
      <c r="T117" s="268">
        <v>0</v>
      </c>
      <c r="U117" s="188">
        <v>2054</v>
      </c>
      <c r="V117" s="188">
        <v>7489.5687836400002</v>
      </c>
      <c r="W117" s="188">
        <v>39773.229276999999</v>
      </c>
      <c r="X117" s="189">
        <v>160.91428571428571</v>
      </c>
      <c r="Y117" s="189">
        <v>1.58578813076019</v>
      </c>
      <c r="Z117" s="189">
        <v>22.933000564575199</v>
      </c>
      <c r="AA117" s="189" t="s">
        <v>425</v>
      </c>
      <c r="AB117" s="189">
        <v>9.5</v>
      </c>
      <c r="AC117" s="189" t="s">
        <v>425</v>
      </c>
      <c r="AD117" s="188">
        <v>8</v>
      </c>
      <c r="AE117" s="188">
        <v>40</v>
      </c>
      <c r="AF117" s="190" t="s">
        <v>425</v>
      </c>
      <c r="AG117" s="189">
        <v>10.663</v>
      </c>
      <c r="AH117" s="189">
        <v>6.7285000000000001E-4</v>
      </c>
      <c r="AI117" s="189">
        <v>6.7285000000000001E-4</v>
      </c>
      <c r="AJ117" s="188">
        <v>0</v>
      </c>
      <c r="AK117" s="188">
        <v>0</v>
      </c>
      <c r="AL117" s="189">
        <v>0.62000000476837203</v>
      </c>
      <c r="AM117" s="191" t="s">
        <v>425</v>
      </c>
      <c r="AN117" s="189">
        <v>33.367584999999998</v>
      </c>
      <c r="AO117" s="189">
        <v>74.44</v>
      </c>
      <c r="AP117" s="189">
        <v>75.489999999999995</v>
      </c>
      <c r="AQ117" s="189">
        <v>19.981279373168899</v>
      </c>
      <c r="AR117" s="189">
        <v>5.7194199562072798</v>
      </c>
      <c r="AS117" s="190">
        <v>29.399999618530298</v>
      </c>
      <c r="AT117" s="190" t="s">
        <v>425</v>
      </c>
      <c r="AU117" s="188">
        <v>100</v>
      </c>
      <c r="AV117" s="190" t="s">
        <v>425</v>
      </c>
      <c r="AW117" s="189" t="s">
        <v>425</v>
      </c>
      <c r="AX117" s="189" t="s">
        <v>425</v>
      </c>
      <c r="AY117" s="188">
        <v>70736</v>
      </c>
      <c r="AZ117" s="189" t="s">
        <v>425</v>
      </c>
      <c r="BA117" s="189">
        <v>40.099998474121101</v>
      </c>
      <c r="BB117" s="188">
        <v>10000</v>
      </c>
      <c r="BC117" s="188">
        <v>0</v>
      </c>
      <c r="BD117" s="188">
        <v>0</v>
      </c>
      <c r="BE117" s="188">
        <v>0</v>
      </c>
      <c r="BF117" s="188">
        <v>0</v>
      </c>
      <c r="BG117" s="188">
        <v>0</v>
      </c>
      <c r="BH117" s="188">
        <v>30</v>
      </c>
      <c r="BI117" s="190">
        <v>4.0999999999999996</v>
      </c>
      <c r="BJ117" s="189">
        <v>2.6</v>
      </c>
      <c r="BK117" s="189">
        <v>-0.187081649899483</v>
      </c>
      <c r="BL117" s="189" t="s">
        <v>425</v>
      </c>
      <c r="BM117" s="190">
        <v>82.116943359375</v>
      </c>
      <c r="BN117" s="260" t="s">
        <v>425</v>
      </c>
      <c r="BO117" s="189">
        <v>35.304054260253899</v>
      </c>
      <c r="BP117" s="190">
        <v>20.7376708984375</v>
      </c>
      <c r="BQ117" s="188">
        <v>380</v>
      </c>
      <c r="BR117" s="190">
        <v>88.309330000000003</v>
      </c>
      <c r="BS117" s="190">
        <v>78.566479999999999</v>
      </c>
      <c r="BT117" s="189" t="s">
        <v>425</v>
      </c>
      <c r="BU117" s="188">
        <v>78</v>
      </c>
      <c r="BV117" s="188">
        <v>52</v>
      </c>
      <c r="BW117" s="188">
        <v>73</v>
      </c>
      <c r="BX117" s="189">
        <v>414.04211429999998</v>
      </c>
      <c r="BY117" s="189">
        <v>88</v>
      </c>
      <c r="BZ117" s="188">
        <v>3585.42309570313</v>
      </c>
      <c r="CA117" s="188">
        <v>115021</v>
      </c>
      <c r="CB117" s="188">
        <v>104460</v>
      </c>
      <c r="CC117" s="188">
        <v>700</v>
      </c>
      <c r="CD117" s="24"/>
    </row>
    <row r="118" spans="1:82">
      <c r="A118" s="192" t="s">
        <v>776</v>
      </c>
      <c r="B118" s="275" t="s">
        <v>209</v>
      </c>
      <c r="C118" s="188">
        <v>8561.251766631578</v>
      </c>
      <c r="D118" s="188">
        <v>0</v>
      </c>
      <c r="E118" s="188">
        <v>29900.462</v>
      </c>
      <c r="F118" s="188">
        <v>0</v>
      </c>
      <c r="G118" s="188">
        <v>0</v>
      </c>
      <c r="H118" s="188">
        <v>0</v>
      </c>
      <c r="I118" s="188">
        <v>0</v>
      </c>
      <c r="J118" s="276">
        <v>6176</v>
      </c>
      <c r="K118" s="279">
        <v>8.5714285714285715E-2</v>
      </c>
      <c r="L118" s="277">
        <v>0.2</v>
      </c>
      <c r="M118" s="188">
        <v>3426131.4172899998</v>
      </c>
      <c r="N118" s="188" t="s">
        <v>425</v>
      </c>
      <c r="O118" s="188" t="s">
        <v>425</v>
      </c>
      <c r="P118" s="188" t="s">
        <v>425</v>
      </c>
      <c r="Q118" s="188">
        <v>0</v>
      </c>
      <c r="R118" s="268">
        <v>0</v>
      </c>
      <c r="S118" s="188">
        <v>0</v>
      </c>
      <c r="T118" s="268">
        <v>0</v>
      </c>
      <c r="U118" s="188">
        <v>0</v>
      </c>
      <c r="V118" s="188">
        <v>0</v>
      </c>
      <c r="W118" s="188">
        <v>0</v>
      </c>
      <c r="X118" s="189">
        <v>123.51980353224</v>
      </c>
      <c r="Y118" s="189">
        <v>-1.4331030845642101</v>
      </c>
      <c r="Z118" s="189">
        <v>42.8489990234375</v>
      </c>
      <c r="AA118" s="189">
        <v>2.88879842375214</v>
      </c>
      <c r="AB118" s="189">
        <v>0.13403000000000001</v>
      </c>
      <c r="AC118" s="189">
        <v>86.979420000000005</v>
      </c>
      <c r="AD118" s="188">
        <v>2070</v>
      </c>
      <c r="AE118" s="188">
        <v>80</v>
      </c>
      <c r="AF118" s="190">
        <v>59.2</v>
      </c>
      <c r="AG118" s="189">
        <v>5.0199999999999996</v>
      </c>
      <c r="AH118" s="189">
        <v>3.5208463000000002E-2</v>
      </c>
      <c r="AI118" s="189">
        <v>3.4247094999999998E-2</v>
      </c>
      <c r="AJ118" s="188">
        <v>0</v>
      </c>
      <c r="AK118" s="188">
        <v>0</v>
      </c>
      <c r="AL118" s="189">
        <v>0.75</v>
      </c>
      <c r="AM118" s="191">
        <v>3.5339099999999999E-3</v>
      </c>
      <c r="AN118" s="189">
        <v>4.1475949999999999</v>
      </c>
      <c r="AO118" s="189">
        <v>95.72</v>
      </c>
      <c r="AP118" s="189">
        <v>102.11</v>
      </c>
      <c r="AQ118" s="189">
        <v>2.7210552692413299</v>
      </c>
      <c r="AR118" s="189">
        <v>15.749903678894</v>
      </c>
      <c r="AS118" s="190">
        <v>14.3999996185303</v>
      </c>
      <c r="AT118" s="190">
        <v>2.2000000476837198</v>
      </c>
      <c r="AU118" s="188">
        <v>80</v>
      </c>
      <c r="AV118" s="190">
        <v>0.69999998807907104</v>
      </c>
      <c r="AW118" s="189">
        <v>0.44999998807907099</v>
      </c>
      <c r="AX118" s="189" t="s">
        <v>425</v>
      </c>
      <c r="AY118" s="188">
        <v>0</v>
      </c>
      <c r="AZ118" s="189">
        <v>0.20399999618530301</v>
      </c>
      <c r="BA118" s="189">
        <v>25.700000762939499</v>
      </c>
      <c r="BB118" s="188">
        <v>5460</v>
      </c>
      <c r="BC118" s="188">
        <v>0</v>
      </c>
      <c r="BD118" s="188">
        <v>0</v>
      </c>
      <c r="BE118" s="188">
        <v>0</v>
      </c>
      <c r="BF118" s="188">
        <v>494</v>
      </c>
      <c r="BG118" s="188">
        <v>0</v>
      </c>
      <c r="BH118" s="188">
        <v>96</v>
      </c>
      <c r="BI118" s="190">
        <v>2.4</v>
      </c>
      <c r="BJ118" s="189">
        <v>2.5333333333333332</v>
      </c>
      <c r="BK118" s="189">
        <v>-0.383404940366745</v>
      </c>
      <c r="BL118" s="188">
        <v>34</v>
      </c>
      <c r="BM118" s="190">
        <v>100</v>
      </c>
      <c r="BN118" s="260">
        <v>99.359893798828097</v>
      </c>
      <c r="BO118" s="189">
        <v>76.124519348144503</v>
      </c>
      <c r="BP118" s="190">
        <v>89.379447937011705</v>
      </c>
      <c r="BQ118" s="188">
        <v>42000</v>
      </c>
      <c r="BR118" s="190">
        <v>76.308199999999999</v>
      </c>
      <c r="BS118" s="190">
        <v>89.05565</v>
      </c>
      <c r="BT118" s="189">
        <v>32.002000000000002</v>
      </c>
      <c r="BU118" s="188">
        <v>91</v>
      </c>
      <c r="BV118" s="188">
        <v>95</v>
      </c>
      <c r="BW118" s="188">
        <v>80</v>
      </c>
      <c r="BX118" s="189">
        <v>479.8528748</v>
      </c>
      <c r="BY118" s="189">
        <v>19</v>
      </c>
      <c r="BZ118" s="188">
        <v>4551.130859375</v>
      </c>
      <c r="CA118" s="188">
        <v>4033963</v>
      </c>
      <c r="CB118" s="188">
        <v>4073491</v>
      </c>
      <c r="CC118" s="188">
        <v>32854</v>
      </c>
      <c r="CD118" s="24"/>
    </row>
    <row r="119" spans="1:82">
      <c r="A119" s="192" t="s">
        <v>211</v>
      </c>
      <c r="B119" s="275" t="s">
        <v>210</v>
      </c>
      <c r="C119" s="188">
        <v>1426.4210645536843</v>
      </c>
      <c r="D119" s="188">
        <v>15.340270864484211</v>
      </c>
      <c r="E119" s="188">
        <v>13788.153</v>
      </c>
      <c r="F119" s="188">
        <v>0</v>
      </c>
      <c r="G119" s="188">
        <v>0</v>
      </c>
      <c r="H119" s="188">
        <v>0</v>
      </c>
      <c r="I119" s="188">
        <v>0</v>
      </c>
      <c r="J119" s="276">
        <v>12857</v>
      </c>
      <c r="K119" s="279">
        <v>2.8571428571428571E-2</v>
      </c>
      <c r="L119" s="277">
        <v>0.31428571399999999</v>
      </c>
      <c r="M119" s="188">
        <v>3.58149273694</v>
      </c>
      <c r="N119" s="188" t="s">
        <v>425</v>
      </c>
      <c r="O119" s="188" t="s">
        <v>425</v>
      </c>
      <c r="P119" s="188" t="s">
        <v>425</v>
      </c>
      <c r="Q119" s="188">
        <v>0</v>
      </c>
      <c r="R119" s="268">
        <v>0</v>
      </c>
      <c r="S119" s="188">
        <v>0</v>
      </c>
      <c r="T119" s="268">
        <v>0</v>
      </c>
      <c r="U119" s="188">
        <v>0</v>
      </c>
      <c r="V119" s="188">
        <v>0</v>
      </c>
      <c r="W119" s="188">
        <v>0</v>
      </c>
      <c r="X119" s="189">
        <v>2.0406086665465124</v>
      </c>
      <c r="Y119" s="189">
        <v>1.79997563362122</v>
      </c>
      <c r="Z119" s="189">
        <v>68.656997680664105</v>
      </c>
      <c r="AA119" s="189" t="s">
        <v>425</v>
      </c>
      <c r="AB119" s="189">
        <v>10.317489999999999</v>
      </c>
      <c r="AC119" s="189">
        <v>71.179550000000006</v>
      </c>
      <c r="AD119" s="188">
        <v>2866</v>
      </c>
      <c r="AE119" s="188">
        <v>80</v>
      </c>
      <c r="AF119" s="190">
        <v>38.299999999999997</v>
      </c>
      <c r="AG119" s="189">
        <v>11.452999999999999</v>
      </c>
      <c r="AH119" s="189">
        <v>3.9702849999999998E-2</v>
      </c>
      <c r="AI119" s="189">
        <v>1.937088E-3</v>
      </c>
      <c r="AJ119" s="188">
        <v>0</v>
      </c>
      <c r="AK119" s="188">
        <v>0</v>
      </c>
      <c r="AL119" s="189">
        <v>0.73699998855590798</v>
      </c>
      <c r="AM119" s="191">
        <v>2.81268E-2</v>
      </c>
      <c r="AN119" s="189">
        <v>36.867894999999997</v>
      </c>
      <c r="AO119" s="189">
        <v>228.9</v>
      </c>
      <c r="AP119" s="189">
        <v>234.77</v>
      </c>
      <c r="AQ119" s="189">
        <v>2.5314853191375701</v>
      </c>
      <c r="AR119" s="189">
        <v>4.1777267456054696</v>
      </c>
      <c r="AS119" s="190">
        <v>15.6000003814697</v>
      </c>
      <c r="AT119" s="190">
        <v>1.79999995231628</v>
      </c>
      <c r="AU119" s="188">
        <v>428</v>
      </c>
      <c r="AV119" s="190">
        <v>0.10000000149011599</v>
      </c>
      <c r="AW119" s="189">
        <v>1.9999999552965199E-2</v>
      </c>
      <c r="AX119" s="189" t="s">
        <v>425</v>
      </c>
      <c r="AY119" s="188">
        <v>0</v>
      </c>
      <c r="AZ119" s="189">
        <v>0.32199999690055803</v>
      </c>
      <c r="BA119" s="189">
        <v>32.700000762939503</v>
      </c>
      <c r="BB119" s="188">
        <v>3000</v>
      </c>
      <c r="BC119" s="188">
        <v>49105</v>
      </c>
      <c r="BD119" s="188">
        <v>13676</v>
      </c>
      <c r="BE119" s="188">
        <v>0</v>
      </c>
      <c r="BF119" s="188">
        <v>20</v>
      </c>
      <c r="BG119" s="188">
        <v>0</v>
      </c>
      <c r="BH119" s="188">
        <v>125</v>
      </c>
      <c r="BI119" s="190">
        <v>4.3</v>
      </c>
      <c r="BJ119" s="189">
        <v>2.95</v>
      </c>
      <c r="BK119" s="189">
        <v>-0.19483031332492801</v>
      </c>
      <c r="BL119" s="188">
        <v>35</v>
      </c>
      <c r="BM119" s="190">
        <v>99.125267028808594</v>
      </c>
      <c r="BN119" s="260">
        <v>98.423118591308594</v>
      </c>
      <c r="BO119" s="189">
        <v>51.079994201660199</v>
      </c>
      <c r="BP119" s="190">
        <v>137.01365661621099</v>
      </c>
      <c r="BQ119" s="188">
        <v>65000</v>
      </c>
      <c r="BR119" s="190">
        <v>58.479390000000002</v>
      </c>
      <c r="BS119" s="190">
        <v>83.313109999999995</v>
      </c>
      <c r="BT119" s="189">
        <v>28.866</v>
      </c>
      <c r="BU119" s="188">
        <v>98</v>
      </c>
      <c r="BV119" s="188">
        <v>98</v>
      </c>
      <c r="BW119" s="188">
        <v>49</v>
      </c>
      <c r="BX119" s="189">
        <v>519.26660159999994</v>
      </c>
      <c r="BY119" s="189">
        <v>45</v>
      </c>
      <c r="BZ119" s="188">
        <v>4007.30883789063</v>
      </c>
      <c r="CA119" s="188">
        <v>3278292</v>
      </c>
      <c r="CB119" s="188">
        <v>2946414</v>
      </c>
      <c r="CC119" s="188">
        <v>1553560</v>
      </c>
      <c r="CD119" s="24"/>
    </row>
    <row r="120" spans="1:82">
      <c r="A120" s="192" t="s">
        <v>213</v>
      </c>
      <c r="B120" s="275" t="s">
        <v>212</v>
      </c>
      <c r="C120" s="188">
        <v>1295.0524171221052</v>
      </c>
      <c r="D120" s="188">
        <v>0</v>
      </c>
      <c r="E120" s="188">
        <v>4286.7459999999992</v>
      </c>
      <c r="F120" s="188">
        <v>22.588000000000001</v>
      </c>
      <c r="G120" s="188">
        <v>0</v>
      </c>
      <c r="H120" s="188">
        <v>0</v>
      </c>
      <c r="I120" s="188">
        <v>0</v>
      </c>
      <c r="J120" s="276">
        <v>0</v>
      </c>
      <c r="K120" s="279">
        <v>0</v>
      </c>
      <c r="L120" s="277">
        <v>0.114285714</v>
      </c>
      <c r="M120" s="188">
        <v>462.187499344</v>
      </c>
      <c r="N120" s="188" t="s">
        <v>425</v>
      </c>
      <c r="O120" s="188" t="s">
        <v>425</v>
      </c>
      <c r="P120" s="188" t="s">
        <v>425</v>
      </c>
      <c r="Q120" s="188">
        <v>0</v>
      </c>
      <c r="R120" s="268">
        <v>0</v>
      </c>
      <c r="S120" s="188">
        <v>0</v>
      </c>
      <c r="T120" s="268">
        <v>0</v>
      </c>
      <c r="U120" s="188">
        <v>0</v>
      </c>
      <c r="V120" s="188">
        <v>155956.35952200001</v>
      </c>
      <c r="W120" s="188">
        <v>214629.77437200001</v>
      </c>
      <c r="X120" s="189">
        <v>46.271003717472119</v>
      </c>
      <c r="Y120" s="189">
        <v>0.45218086242675798</v>
      </c>
      <c r="Z120" s="189">
        <v>67.487998962402301</v>
      </c>
      <c r="AA120" s="189">
        <v>3.2140115063305599</v>
      </c>
      <c r="AB120" s="189">
        <v>5.2540000000000003E-2</v>
      </c>
      <c r="AC120" s="189" t="s">
        <v>425</v>
      </c>
      <c r="AD120" s="188">
        <v>317</v>
      </c>
      <c r="AE120" s="188">
        <v>60</v>
      </c>
      <c r="AF120" s="190">
        <v>27.1</v>
      </c>
      <c r="AG120" s="189">
        <v>5.8760000000000003</v>
      </c>
      <c r="AH120" s="189">
        <v>1.5965951999999999E-2</v>
      </c>
      <c r="AI120" s="189">
        <v>1.5965951999999999E-2</v>
      </c>
      <c r="AJ120" s="188">
        <v>0</v>
      </c>
      <c r="AK120" s="188">
        <v>0</v>
      </c>
      <c r="AL120" s="189">
        <v>0.82899999618530296</v>
      </c>
      <c r="AM120" s="191">
        <v>4.8989000000000003E-3</v>
      </c>
      <c r="AN120" s="189">
        <v>2.6063390000000002</v>
      </c>
      <c r="AO120" s="189">
        <v>11.09</v>
      </c>
      <c r="AP120" s="189">
        <v>5.19</v>
      </c>
      <c r="AQ120" s="189">
        <v>1.7430477142334</v>
      </c>
      <c r="AR120" s="189">
        <v>12.570660591125501</v>
      </c>
      <c r="AS120" s="190">
        <v>2.2999999523162802</v>
      </c>
      <c r="AT120" s="190">
        <v>1</v>
      </c>
      <c r="AU120" s="188">
        <v>15</v>
      </c>
      <c r="AV120" s="190">
        <v>0.10000000149011599</v>
      </c>
      <c r="AW120" s="189">
        <v>0.10000000149011599</v>
      </c>
      <c r="AX120" s="189" t="s">
        <v>425</v>
      </c>
      <c r="AY120" s="188">
        <v>0</v>
      </c>
      <c r="AZ120" s="189">
        <v>0.108999997377396</v>
      </c>
      <c r="BA120" s="189">
        <v>38.5</v>
      </c>
      <c r="BB120" s="188">
        <v>0</v>
      </c>
      <c r="BC120" s="188">
        <v>0</v>
      </c>
      <c r="BD120" s="188">
        <v>0</v>
      </c>
      <c r="BE120" s="188">
        <v>0</v>
      </c>
      <c r="BF120" s="188">
        <v>369</v>
      </c>
      <c r="BG120" s="188">
        <v>0</v>
      </c>
      <c r="BH120" s="188">
        <v>143</v>
      </c>
      <c r="BI120" s="190">
        <v>2.4</v>
      </c>
      <c r="BJ120" s="189">
        <v>3.4</v>
      </c>
      <c r="BK120" s="189">
        <v>0.156257584691048</v>
      </c>
      <c r="BL120" s="188">
        <v>45</v>
      </c>
      <c r="BM120" s="190">
        <v>100</v>
      </c>
      <c r="BN120" s="260">
        <v>98.847183227539105</v>
      </c>
      <c r="BO120" s="189">
        <v>73.476669311523395</v>
      </c>
      <c r="BP120" s="190">
        <v>183.28373718261699</v>
      </c>
      <c r="BQ120" s="188">
        <v>11000</v>
      </c>
      <c r="BR120" s="190">
        <v>97.773880000000005</v>
      </c>
      <c r="BS120" s="190">
        <v>97.042050000000003</v>
      </c>
      <c r="BT120" s="189">
        <v>23.337</v>
      </c>
      <c r="BU120" s="188">
        <v>86</v>
      </c>
      <c r="BV120" s="188">
        <v>86</v>
      </c>
      <c r="BW120" s="188" t="s">
        <v>1399</v>
      </c>
      <c r="BX120" s="189">
        <v>1711.209961</v>
      </c>
      <c r="BY120" s="189">
        <v>6</v>
      </c>
      <c r="BZ120" s="188">
        <v>7686.0927734375</v>
      </c>
      <c r="CA120" s="188">
        <v>628062</v>
      </c>
      <c r="CB120" s="188">
        <v>625158</v>
      </c>
      <c r="CC120" s="188">
        <v>13450</v>
      </c>
      <c r="CD120" s="24"/>
    </row>
    <row r="121" spans="1:82">
      <c r="A121" s="192" t="s">
        <v>215</v>
      </c>
      <c r="B121" s="275" t="s">
        <v>214</v>
      </c>
      <c r="C121" s="188">
        <v>37005.371266105263</v>
      </c>
      <c r="D121" s="188">
        <v>0</v>
      </c>
      <c r="E121" s="188">
        <v>135983.89350000001</v>
      </c>
      <c r="F121" s="188">
        <v>108.574</v>
      </c>
      <c r="G121" s="188">
        <v>0</v>
      </c>
      <c r="H121" s="188">
        <v>0</v>
      </c>
      <c r="I121" s="188">
        <v>0</v>
      </c>
      <c r="J121" s="276">
        <v>7857</v>
      </c>
      <c r="K121" s="279">
        <v>2.8571428571428571E-2</v>
      </c>
      <c r="L121" s="277">
        <v>0.22857142899999999</v>
      </c>
      <c r="M121" s="188">
        <v>0</v>
      </c>
      <c r="N121" s="188">
        <v>0</v>
      </c>
      <c r="O121" s="188">
        <v>0</v>
      </c>
      <c r="P121" s="188">
        <v>0</v>
      </c>
      <c r="Q121" s="188">
        <v>0</v>
      </c>
      <c r="R121" s="268">
        <v>0</v>
      </c>
      <c r="S121" s="188">
        <v>0</v>
      </c>
      <c r="T121" s="268">
        <v>0</v>
      </c>
      <c r="U121" s="188">
        <v>1059463</v>
      </c>
      <c r="V121" s="188">
        <v>19912465.155999999</v>
      </c>
      <c r="W121" s="188">
        <v>1080891.3778299999</v>
      </c>
      <c r="X121" s="189">
        <v>80.728518933452833</v>
      </c>
      <c r="Y121" s="189">
        <v>2.0463464260101301</v>
      </c>
      <c r="Z121" s="189">
        <v>63.5320014953613</v>
      </c>
      <c r="AA121" s="189" t="s">
        <v>425</v>
      </c>
      <c r="AB121" s="189">
        <v>7.26023</v>
      </c>
      <c r="AC121" s="189" t="s">
        <v>425</v>
      </c>
      <c r="AD121" s="188">
        <v>2592</v>
      </c>
      <c r="AE121" s="188">
        <v>80</v>
      </c>
      <c r="AF121" s="190">
        <v>9.1999999999999993</v>
      </c>
      <c r="AG121" s="189">
        <v>9.0079999999999991</v>
      </c>
      <c r="AH121" s="189">
        <v>0.107201503</v>
      </c>
      <c r="AI121" s="189">
        <v>7.2583457000000004E-2</v>
      </c>
      <c r="AJ121" s="188">
        <v>0</v>
      </c>
      <c r="AK121" s="188">
        <v>0</v>
      </c>
      <c r="AL121" s="189">
        <v>0.68599998950958296</v>
      </c>
      <c r="AM121" s="191">
        <v>8.4816329999999995E-2</v>
      </c>
      <c r="AN121" s="189">
        <v>14.633705000000001</v>
      </c>
      <c r="AO121" s="189">
        <v>292.92</v>
      </c>
      <c r="AP121" s="189">
        <v>272.95</v>
      </c>
      <c r="AQ121" s="189">
        <v>0.64572280645370495</v>
      </c>
      <c r="AR121" s="189">
        <v>6.5726222991943404</v>
      </c>
      <c r="AS121" s="190">
        <v>21.399999618530298</v>
      </c>
      <c r="AT121" s="190">
        <v>2.5999999046325701</v>
      </c>
      <c r="AU121" s="188">
        <v>97</v>
      </c>
      <c r="AV121" s="190">
        <v>0.10000000149011599</v>
      </c>
      <c r="AW121" s="189">
        <v>3.9999999105930301E-2</v>
      </c>
      <c r="AX121" s="188" t="s">
        <v>425</v>
      </c>
      <c r="AY121" s="188">
        <v>5576</v>
      </c>
      <c r="AZ121" s="189">
        <v>0.45399999618530301</v>
      </c>
      <c r="BA121" s="189">
        <v>39.5</v>
      </c>
      <c r="BB121" s="188">
        <v>229</v>
      </c>
      <c r="BC121" s="188">
        <v>0</v>
      </c>
      <c r="BD121" s="188">
        <v>1385</v>
      </c>
      <c r="BE121" s="188">
        <v>0</v>
      </c>
      <c r="BF121" s="188">
        <v>13551</v>
      </c>
      <c r="BG121" s="188">
        <v>0</v>
      </c>
      <c r="BH121" s="188">
        <v>144</v>
      </c>
      <c r="BI121" s="190">
        <v>4.2</v>
      </c>
      <c r="BJ121" s="189">
        <v>2.75</v>
      </c>
      <c r="BK121" s="189">
        <v>-0.119225241243839</v>
      </c>
      <c r="BL121" s="188">
        <v>40</v>
      </c>
      <c r="BM121" s="190">
        <v>99.599998474121094</v>
      </c>
      <c r="BN121" s="260">
        <v>73.750007629394503</v>
      </c>
      <c r="BO121" s="189">
        <v>74.376312255859403</v>
      </c>
      <c r="BP121" s="190">
        <v>127.952995300293</v>
      </c>
      <c r="BQ121" s="188">
        <v>130000</v>
      </c>
      <c r="BR121" s="190">
        <v>88.50363999999999</v>
      </c>
      <c r="BS121" s="190">
        <v>86.778510000000011</v>
      </c>
      <c r="BT121" s="189">
        <v>7.2729999999999997</v>
      </c>
      <c r="BU121" s="188">
        <v>99</v>
      </c>
      <c r="BV121" s="188">
        <v>99</v>
      </c>
      <c r="BW121" s="188">
        <v>98</v>
      </c>
      <c r="BX121" s="189">
        <v>467.12515259999998</v>
      </c>
      <c r="BY121" s="189">
        <v>70</v>
      </c>
      <c r="BZ121" s="188">
        <v>3009.24951171875</v>
      </c>
      <c r="CA121" s="188">
        <v>36910558</v>
      </c>
      <c r="CB121" s="188">
        <v>34385867</v>
      </c>
      <c r="CC121" s="188">
        <v>446300</v>
      </c>
      <c r="CD121" s="24"/>
    </row>
    <row r="122" spans="1:82">
      <c r="A122" s="192" t="s">
        <v>217</v>
      </c>
      <c r="B122" s="275" t="s">
        <v>216</v>
      </c>
      <c r="C122" s="188">
        <v>17334.023344357895</v>
      </c>
      <c r="D122" s="188">
        <v>0</v>
      </c>
      <c r="E122" s="188">
        <v>155520.22699999998</v>
      </c>
      <c r="F122" s="188">
        <v>42.451999999999998</v>
      </c>
      <c r="G122" s="188">
        <v>108909.436</v>
      </c>
      <c r="H122" s="188">
        <v>4199.51</v>
      </c>
      <c r="I122" s="188">
        <v>33586.608</v>
      </c>
      <c r="J122" s="276">
        <v>265928</v>
      </c>
      <c r="K122" s="279">
        <v>0.34285714285714286</v>
      </c>
      <c r="L122" s="277">
        <v>0.114285714</v>
      </c>
      <c r="M122" s="188">
        <v>5801464.5532900002</v>
      </c>
      <c r="N122" s="188">
        <v>91489.462690700006</v>
      </c>
      <c r="O122" s="188">
        <v>0</v>
      </c>
      <c r="P122" s="188">
        <v>313046.97551000002</v>
      </c>
      <c r="Q122" s="188">
        <v>29606529.75</v>
      </c>
      <c r="R122" s="268">
        <v>0.99999963300000005</v>
      </c>
      <c r="S122" s="188">
        <v>29604924.41</v>
      </c>
      <c r="T122" s="268">
        <v>0.99994541100000001</v>
      </c>
      <c r="U122" s="188">
        <v>10804923</v>
      </c>
      <c r="V122" s="188">
        <v>26525850.910100002</v>
      </c>
      <c r="W122" s="188">
        <v>22160912.549600001</v>
      </c>
      <c r="X122" s="189">
        <v>37.508535313716017</v>
      </c>
      <c r="Y122" s="189">
        <v>4.3705148696899396</v>
      </c>
      <c r="Z122" s="189">
        <v>37.074001312255902</v>
      </c>
      <c r="AA122" s="189">
        <v>4.3663628454440397</v>
      </c>
      <c r="AB122" s="189">
        <v>27.40605</v>
      </c>
      <c r="AC122" s="189">
        <v>12.226979999999999</v>
      </c>
      <c r="AD122" s="188">
        <v>6100</v>
      </c>
      <c r="AE122" s="188">
        <v>80</v>
      </c>
      <c r="AF122" s="190">
        <v>77.2</v>
      </c>
      <c r="AG122" s="189">
        <v>16.498000000000001</v>
      </c>
      <c r="AH122" s="189">
        <v>0.94381260700000003</v>
      </c>
      <c r="AI122" s="189">
        <v>0.69706599300000005</v>
      </c>
      <c r="AJ122" s="188">
        <v>0</v>
      </c>
      <c r="AK122" s="188">
        <v>5</v>
      </c>
      <c r="AL122" s="189">
        <v>0.45600000023841902</v>
      </c>
      <c r="AM122" s="191">
        <v>0.41070541999999999</v>
      </c>
      <c r="AN122" s="189">
        <v>749.47888899999998</v>
      </c>
      <c r="AO122" s="189">
        <v>1262.93</v>
      </c>
      <c r="AP122" s="189">
        <v>1094.8</v>
      </c>
      <c r="AQ122" s="189">
        <v>12.7223653793335</v>
      </c>
      <c r="AR122" s="189">
        <v>2.48772072792053</v>
      </c>
      <c r="AS122" s="190">
        <v>74.199996948242202</v>
      </c>
      <c r="AT122" s="190">
        <v>15.6000003814697</v>
      </c>
      <c r="AU122" s="188">
        <v>361</v>
      </c>
      <c r="AV122" s="190">
        <v>12.3999996185303</v>
      </c>
      <c r="AW122" s="189">
        <v>8.9399995803833008</v>
      </c>
      <c r="AX122" s="189">
        <v>305.35873413085898</v>
      </c>
      <c r="AY122" s="188">
        <v>21517399</v>
      </c>
      <c r="AZ122" s="189">
        <v>0.52300000190734897</v>
      </c>
      <c r="BA122" s="189">
        <v>54</v>
      </c>
      <c r="BB122" s="188">
        <v>2026237</v>
      </c>
      <c r="BC122" s="188">
        <v>2853700</v>
      </c>
      <c r="BD122" s="188">
        <v>493311</v>
      </c>
      <c r="BE122" s="188">
        <v>668000</v>
      </c>
      <c r="BF122" s="188">
        <v>27502</v>
      </c>
      <c r="BG122" s="188">
        <v>8845</v>
      </c>
      <c r="BH122" s="188">
        <v>98</v>
      </c>
      <c r="BI122" s="190">
        <v>31.2</v>
      </c>
      <c r="BJ122" s="189">
        <v>4.1500000000000004</v>
      </c>
      <c r="BK122" s="189">
        <v>-0.82328957319259599</v>
      </c>
      <c r="BL122" s="188">
        <v>25</v>
      </c>
      <c r="BM122" s="190">
        <v>29.616161346435501</v>
      </c>
      <c r="BN122" s="260">
        <v>60.655429840087898</v>
      </c>
      <c r="BO122" s="189">
        <v>20.774000167846701</v>
      </c>
      <c r="BP122" s="190">
        <v>48.650947570800803</v>
      </c>
      <c r="BQ122" s="188">
        <v>41000</v>
      </c>
      <c r="BR122" s="190">
        <v>29.360289999999999</v>
      </c>
      <c r="BS122" s="190">
        <v>55.693980000000003</v>
      </c>
      <c r="BT122" s="189">
        <v>0.73499999999999999</v>
      </c>
      <c r="BU122" s="188">
        <v>88</v>
      </c>
      <c r="BV122" s="188">
        <v>85</v>
      </c>
      <c r="BW122" s="188">
        <v>80</v>
      </c>
      <c r="BX122" s="189">
        <v>117.7957382</v>
      </c>
      <c r="BY122" s="189">
        <v>289</v>
      </c>
      <c r="BZ122" s="188">
        <v>448.60745239257801</v>
      </c>
      <c r="CA122" s="188">
        <v>31255435</v>
      </c>
      <c r="CB122" s="188">
        <v>27945532</v>
      </c>
      <c r="CC122" s="188">
        <v>786380</v>
      </c>
      <c r="CD122" s="24"/>
    </row>
    <row r="123" spans="1:82">
      <c r="A123" s="192" t="s">
        <v>369</v>
      </c>
      <c r="B123" s="275" t="s">
        <v>218</v>
      </c>
      <c r="C123" s="188">
        <v>101534.27228021053</v>
      </c>
      <c r="D123" s="188">
        <v>13794.303438778947</v>
      </c>
      <c r="E123" s="188">
        <v>821350.44149999996</v>
      </c>
      <c r="F123" s="188">
        <v>1806.24</v>
      </c>
      <c r="G123" s="188">
        <v>197671.81450000001</v>
      </c>
      <c r="H123" s="188">
        <v>2209.6015000000002</v>
      </c>
      <c r="I123" s="188">
        <v>100550.512</v>
      </c>
      <c r="J123" s="276">
        <v>0</v>
      </c>
      <c r="K123" s="279">
        <v>0</v>
      </c>
      <c r="L123" s="277">
        <v>5.7142856999999998E-2</v>
      </c>
      <c r="M123" s="188">
        <v>16570518.4549</v>
      </c>
      <c r="N123" s="188" t="s">
        <v>425</v>
      </c>
      <c r="O123" s="188" t="s">
        <v>425</v>
      </c>
      <c r="P123" s="188" t="s">
        <v>425</v>
      </c>
      <c r="Q123" s="188">
        <v>54586603.130000003</v>
      </c>
      <c r="R123" s="268">
        <v>0.99980649700000002</v>
      </c>
      <c r="S123" s="188">
        <v>54570549.560000002</v>
      </c>
      <c r="T123" s="268">
        <v>0.99951246000000005</v>
      </c>
      <c r="U123" s="188">
        <v>26289864</v>
      </c>
      <c r="V123" s="188">
        <v>50957848.619000003</v>
      </c>
      <c r="W123" s="188">
        <v>50588090.370300002</v>
      </c>
      <c r="X123" s="189">
        <v>82.238615483554852</v>
      </c>
      <c r="Y123" s="189">
        <v>1.6043013334274301</v>
      </c>
      <c r="Z123" s="189">
        <v>31.1410007476807</v>
      </c>
      <c r="AA123" s="189">
        <v>4.2237942680967704</v>
      </c>
      <c r="AB123" s="189">
        <v>9.4217999999999993</v>
      </c>
      <c r="AC123" s="189">
        <v>79.287090000000006</v>
      </c>
      <c r="AD123" s="188">
        <v>19833</v>
      </c>
      <c r="AE123" s="188">
        <v>60</v>
      </c>
      <c r="AF123" s="190">
        <v>56.1</v>
      </c>
      <c r="AG123" s="189">
        <v>8.2859999999999996</v>
      </c>
      <c r="AH123" s="189">
        <v>0.804945735</v>
      </c>
      <c r="AI123" s="189">
        <v>0.63448394799999996</v>
      </c>
      <c r="AJ123" s="188">
        <v>0</v>
      </c>
      <c r="AK123" s="188">
        <v>4</v>
      </c>
      <c r="AL123" s="189">
        <v>0.58300000429153398</v>
      </c>
      <c r="AM123" s="191">
        <v>0.17584622999999999</v>
      </c>
      <c r="AN123" s="189">
        <v>693.62478899999996</v>
      </c>
      <c r="AO123" s="189">
        <v>1244.06</v>
      </c>
      <c r="AP123" s="189">
        <v>1503.83</v>
      </c>
      <c r="AQ123" s="189">
        <v>2.6772758960723899</v>
      </c>
      <c r="AR123" s="189">
        <v>2.9527270793914799</v>
      </c>
      <c r="AS123" s="190">
        <v>44.700000762939503</v>
      </c>
      <c r="AT123" s="190">
        <v>18.5</v>
      </c>
      <c r="AU123" s="188">
        <v>322</v>
      </c>
      <c r="AV123" s="190">
        <v>0.69999998807907104</v>
      </c>
      <c r="AW123" s="189">
        <v>0.31000000238418601</v>
      </c>
      <c r="AX123" s="189">
        <v>3.4040732383728001</v>
      </c>
      <c r="AY123" s="188">
        <v>23748613</v>
      </c>
      <c r="AZ123" s="189">
        <v>0.47799998521804798</v>
      </c>
      <c r="BA123" s="189">
        <v>30.700000762939499</v>
      </c>
      <c r="BB123" s="188">
        <v>8075</v>
      </c>
      <c r="BC123" s="188">
        <v>26554</v>
      </c>
      <c r="BD123" s="188">
        <v>48000</v>
      </c>
      <c r="BE123" s="188">
        <v>505000</v>
      </c>
      <c r="BF123" s="188">
        <v>0</v>
      </c>
      <c r="BG123" s="188">
        <v>5</v>
      </c>
      <c r="BH123" s="188">
        <v>123</v>
      </c>
      <c r="BI123" s="190">
        <v>7.6</v>
      </c>
      <c r="BJ123" s="189">
        <v>2.15</v>
      </c>
      <c r="BK123" s="189">
        <v>-1.1498692035675</v>
      </c>
      <c r="BL123" s="188">
        <v>28</v>
      </c>
      <c r="BM123" s="190">
        <v>68.356651306152301</v>
      </c>
      <c r="BN123" s="260">
        <v>75.551200866699205</v>
      </c>
      <c r="BO123" s="189">
        <v>23.6210823059082</v>
      </c>
      <c r="BP123" s="190">
        <v>113.84449005127</v>
      </c>
      <c r="BQ123" s="188">
        <v>47000</v>
      </c>
      <c r="BR123" s="190">
        <v>64.332679999999996</v>
      </c>
      <c r="BS123" s="190">
        <v>81.774050000000003</v>
      </c>
      <c r="BT123" s="189">
        <v>8.64</v>
      </c>
      <c r="BU123" s="188">
        <v>90</v>
      </c>
      <c r="BV123" s="188">
        <v>80</v>
      </c>
      <c r="BW123" s="188">
        <v>90</v>
      </c>
      <c r="BX123" s="189">
        <v>291.73818970000002</v>
      </c>
      <c r="BY123" s="189">
        <v>250</v>
      </c>
      <c r="BZ123" s="188">
        <v>1400.21826171875</v>
      </c>
      <c r="CA123" s="188">
        <v>54409794</v>
      </c>
      <c r="CB123" s="188">
        <v>53861424</v>
      </c>
      <c r="CC123" s="188">
        <v>653290</v>
      </c>
      <c r="CD123" s="24"/>
    </row>
    <row r="124" spans="1:82">
      <c r="A124" s="192" t="s">
        <v>220</v>
      </c>
      <c r="B124" s="275" t="s">
        <v>219</v>
      </c>
      <c r="C124" s="188">
        <v>0</v>
      </c>
      <c r="D124" s="188">
        <v>0</v>
      </c>
      <c r="E124" s="188">
        <v>23016.108499999995</v>
      </c>
      <c r="F124" s="188">
        <v>0</v>
      </c>
      <c r="G124" s="188">
        <v>0</v>
      </c>
      <c r="H124" s="188">
        <v>0</v>
      </c>
      <c r="I124" s="188">
        <v>0</v>
      </c>
      <c r="J124" s="276">
        <v>61234</v>
      </c>
      <c r="K124" s="279">
        <v>0.22857142857142856</v>
      </c>
      <c r="L124" s="277">
        <v>0.37142857099999999</v>
      </c>
      <c r="M124" s="188">
        <v>1156627.5660600001</v>
      </c>
      <c r="N124" s="188">
        <v>0</v>
      </c>
      <c r="O124" s="188">
        <v>0</v>
      </c>
      <c r="P124" s="188">
        <v>0</v>
      </c>
      <c r="Q124" s="188">
        <v>0</v>
      </c>
      <c r="R124" s="268">
        <v>0</v>
      </c>
      <c r="S124" s="188">
        <v>1585048.5220000001</v>
      </c>
      <c r="T124" s="268">
        <v>0.65116833500000004</v>
      </c>
      <c r="U124" s="188">
        <v>6332</v>
      </c>
      <c r="V124" s="188">
        <v>2013121.5865</v>
      </c>
      <c r="W124" s="188">
        <v>393628.148177</v>
      </c>
      <c r="X124" s="189">
        <v>2.9737455817512664</v>
      </c>
      <c r="Y124" s="189">
        <v>3.7656114101409899</v>
      </c>
      <c r="Z124" s="189">
        <v>52.033000946044901</v>
      </c>
      <c r="AA124" s="189">
        <v>4.2382239682248004</v>
      </c>
      <c r="AB124" s="189">
        <v>48.71255</v>
      </c>
      <c r="AC124" s="189">
        <v>44.599899999999998</v>
      </c>
      <c r="AD124" s="188">
        <v>493</v>
      </c>
      <c r="AE124" s="188">
        <v>60</v>
      </c>
      <c r="AF124" s="190">
        <v>42.3</v>
      </c>
      <c r="AG124" s="189">
        <v>13.227</v>
      </c>
      <c r="AH124" s="189">
        <v>3.3150879999999999E-3</v>
      </c>
      <c r="AI124" s="189">
        <v>3.3150879999999999E-3</v>
      </c>
      <c r="AJ124" s="188">
        <v>0</v>
      </c>
      <c r="AK124" s="188">
        <v>0</v>
      </c>
      <c r="AL124" s="189">
        <v>0.64600002765655495</v>
      </c>
      <c r="AM124" s="191">
        <v>0.17144883</v>
      </c>
      <c r="AN124" s="189">
        <v>10.400551</v>
      </c>
      <c r="AO124" s="189">
        <v>110.87</v>
      </c>
      <c r="AP124" s="189">
        <v>101.15</v>
      </c>
      <c r="AQ124" s="189">
        <v>1.2107179164886499</v>
      </c>
      <c r="AR124" s="189">
        <v>0.52329432964324996</v>
      </c>
      <c r="AS124" s="190">
        <v>42.400001525878899</v>
      </c>
      <c r="AT124" s="190">
        <v>13.199999809265099</v>
      </c>
      <c r="AU124" s="188">
        <v>486</v>
      </c>
      <c r="AV124" s="190">
        <v>11.5</v>
      </c>
      <c r="AW124" s="189">
        <v>5.3400001525878897</v>
      </c>
      <c r="AX124" s="189">
        <v>26.7055969238281</v>
      </c>
      <c r="AY124" s="188">
        <v>1094020</v>
      </c>
      <c r="AZ124" s="189">
        <v>0.43999999761581399</v>
      </c>
      <c r="BA124" s="189">
        <v>59.099998474121101</v>
      </c>
      <c r="BB124" s="188">
        <v>289644</v>
      </c>
      <c r="BC124" s="188">
        <v>1000</v>
      </c>
      <c r="BD124" s="188">
        <v>401</v>
      </c>
      <c r="BE124" s="188">
        <v>0</v>
      </c>
      <c r="BF124" s="188">
        <v>5802</v>
      </c>
      <c r="BG124" s="188">
        <v>14</v>
      </c>
      <c r="BH124" s="188">
        <v>110</v>
      </c>
      <c r="BI124" s="190">
        <v>19.8</v>
      </c>
      <c r="BJ124" s="189">
        <v>3.3</v>
      </c>
      <c r="BK124" s="189">
        <v>9.6649490296840695E-2</v>
      </c>
      <c r="BL124" s="188">
        <v>51</v>
      </c>
      <c r="BM124" s="190">
        <v>55.195117950439503</v>
      </c>
      <c r="BN124" s="260">
        <v>91.527267456054702</v>
      </c>
      <c r="BO124" s="189">
        <v>36.837406158447301</v>
      </c>
      <c r="BP124" s="190">
        <v>113.19387054443401</v>
      </c>
      <c r="BQ124" s="188">
        <v>58000</v>
      </c>
      <c r="BR124" s="190">
        <v>34.503740000000001</v>
      </c>
      <c r="BS124" s="190">
        <v>82.5411</v>
      </c>
      <c r="BT124" s="189" t="s">
        <v>425</v>
      </c>
      <c r="BU124" s="188">
        <v>87</v>
      </c>
      <c r="BV124" s="188">
        <v>56</v>
      </c>
      <c r="BW124" s="188">
        <v>57</v>
      </c>
      <c r="BX124" s="189">
        <v>882.66326900000001</v>
      </c>
      <c r="BY124" s="189">
        <v>195</v>
      </c>
      <c r="BZ124" s="188">
        <v>4211.05078125</v>
      </c>
      <c r="CA124" s="188">
        <v>2540916</v>
      </c>
      <c r="CB124" s="188">
        <v>2474262</v>
      </c>
      <c r="CC124" s="188">
        <v>823290</v>
      </c>
      <c r="CD124" s="24"/>
    </row>
    <row r="125" spans="1:82">
      <c r="A125" s="192" t="s">
        <v>222</v>
      </c>
      <c r="B125" s="275" t="s">
        <v>221</v>
      </c>
      <c r="C125" s="188">
        <v>0</v>
      </c>
      <c r="D125" s="188">
        <v>0</v>
      </c>
      <c r="E125" s="188" t="s">
        <v>425</v>
      </c>
      <c r="F125" s="188">
        <v>1.042</v>
      </c>
      <c r="G125" s="188">
        <v>0</v>
      </c>
      <c r="H125" s="188">
        <v>0</v>
      </c>
      <c r="I125" s="188">
        <v>0</v>
      </c>
      <c r="J125" s="276">
        <v>0</v>
      </c>
      <c r="K125" s="279">
        <v>0</v>
      </c>
      <c r="L125" s="278" t="s">
        <v>425</v>
      </c>
      <c r="M125" s="188" t="s">
        <v>425</v>
      </c>
      <c r="N125" s="188" t="s">
        <v>425</v>
      </c>
      <c r="O125" s="188" t="s">
        <v>425</v>
      </c>
      <c r="P125" s="188" t="s">
        <v>425</v>
      </c>
      <c r="Q125" s="188">
        <v>0</v>
      </c>
      <c r="R125" s="268">
        <v>0</v>
      </c>
      <c r="S125" s="188">
        <v>0</v>
      </c>
      <c r="T125" s="268">
        <v>0</v>
      </c>
      <c r="U125" s="188">
        <v>3908</v>
      </c>
      <c r="V125" s="188">
        <v>7629.1503028899997</v>
      </c>
      <c r="W125" s="188">
        <v>0</v>
      </c>
      <c r="X125" s="189">
        <v>635.20000000000005</v>
      </c>
      <c r="Y125" s="189">
        <v>0.64821046590805098</v>
      </c>
      <c r="Z125" s="189">
        <v>100</v>
      </c>
      <c r="AA125" s="189" t="s">
        <v>425</v>
      </c>
      <c r="AB125" s="189">
        <v>2.5888900000000001</v>
      </c>
      <c r="AC125" s="189" t="s">
        <v>425</v>
      </c>
      <c r="AD125" s="188" t="s">
        <v>425</v>
      </c>
      <c r="AE125" s="190" t="s">
        <v>425</v>
      </c>
      <c r="AF125" s="190" t="s">
        <v>425</v>
      </c>
      <c r="AG125" s="189" t="s">
        <v>425</v>
      </c>
      <c r="AH125" s="189">
        <v>2.65E-5</v>
      </c>
      <c r="AI125" s="189">
        <v>2.65E-5</v>
      </c>
      <c r="AJ125" s="188">
        <v>0</v>
      </c>
      <c r="AK125" s="188">
        <v>0</v>
      </c>
      <c r="AL125" s="189" t="s">
        <v>425</v>
      </c>
      <c r="AM125" s="191" t="s">
        <v>425</v>
      </c>
      <c r="AN125" s="189">
        <v>1.0477590000000001</v>
      </c>
      <c r="AO125" s="189">
        <v>26.75</v>
      </c>
      <c r="AP125" s="189">
        <v>29.59</v>
      </c>
      <c r="AQ125" s="189">
        <v>31.196800231933601</v>
      </c>
      <c r="AR125" s="189">
        <v>5.2697081565856898</v>
      </c>
      <c r="AS125" s="190">
        <v>30.899999618530298</v>
      </c>
      <c r="AT125" s="190" t="s">
        <v>425</v>
      </c>
      <c r="AU125" s="188">
        <v>182</v>
      </c>
      <c r="AV125" s="190" t="s">
        <v>425</v>
      </c>
      <c r="AW125" s="189" t="s">
        <v>425</v>
      </c>
      <c r="AX125" s="189" t="s">
        <v>425</v>
      </c>
      <c r="AY125" s="188">
        <v>10774</v>
      </c>
      <c r="AZ125" s="189" t="s">
        <v>425</v>
      </c>
      <c r="BA125" s="189">
        <v>34.799999237060497</v>
      </c>
      <c r="BB125" s="188">
        <v>0</v>
      </c>
      <c r="BC125" s="188">
        <v>0</v>
      </c>
      <c r="BD125" s="188">
        <v>0</v>
      </c>
      <c r="BE125" s="188">
        <v>0</v>
      </c>
      <c r="BF125" s="188">
        <v>1174</v>
      </c>
      <c r="BG125" s="188">
        <v>0</v>
      </c>
      <c r="BH125" s="188">
        <v>30</v>
      </c>
      <c r="BI125" s="190">
        <v>4.0999999999999996</v>
      </c>
      <c r="BJ125" s="189">
        <v>1.7666666666666664</v>
      </c>
      <c r="BK125" s="189">
        <v>-0.129480436444283</v>
      </c>
      <c r="BL125" s="189" t="s">
        <v>425</v>
      </c>
      <c r="BM125" s="190">
        <v>100</v>
      </c>
      <c r="BN125" s="260" t="s">
        <v>425</v>
      </c>
      <c r="BO125" s="189">
        <v>62.385124206542997</v>
      </c>
      <c r="BP125" s="190">
        <v>94.580535888671903</v>
      </c>
      <c r="BQ125" s="188">
        <v>46</v>
      </c>
      <c r="BR125" s="190">
        <v>65.595529999999997</v>
      </c>
      <c r="BS125" s="190">
        <v>99.484930000000006</v>
      </c>
      <c r="BT125" s="189">
        <v>12.388999999999999</v>
      </c>
      <c r="BU125" s="188">
        <v>96</v>
      </c>
      <c r="BV125" s="188">
        <v>95</v>
      </c>
      <c r="BW125" s="188" t="s">
        <v>1399</v>
      </c>
      <c r="BX125" s="189">
        <v>1174.435303</v>
      </c>
      <c r="BY125" s="189" t="s">
        <v>425</v>
      </c>
      <c r="BZ125" s="188">
        <v>10983.224609375</v>
      </c>
      <c r="CA125" s="188">
        <v>10834</v>
      </c>
      <c r="CB125" s="188">
        <v>10222</v>
      </c>
      <c r="CC125" s="188">
        <v>21</v>
      </c>
      <c r="CD125" s="24"/>
    </row>
    <row r="126" spans="1:82">
      <c r="A126" s="192" t="s">
        <v>224</v>
      </c>
      <c r="B126" s="275" t="s">
        <v>223</v>
      </c>
      <c r="C126" s="188">
        <v>59665.70016</v>
      </c>
      <c r="D126" s="188">
        <v>59600.862532842104</v>
      </c>
      <c r="E126" s="188">
        <v>192290.92750000002</v>
      </c>
      <c r="F126" s="188">
        <v>0</v>
      </c>
      <c r="G126" s="188">
        <v>421.78450000000004</v>
      </c>
      <c r="H126" s="188">
        <v>0</v>
      </c>
      <c r="I126" s="188">
        <v>0</v>
      </c>
      <c r="J126" s="276">
        <v>14371</v>
      </c>
      <c r="K126" s="279">
        <v>0</v>
      </c>
      <c r="L126" s="277">
        <v>8.5714286000000001E-2</v>
      </c>
      <c r="M126" s="188">
        <v>15991912.7652</v>
      </c>
      <c r="N126" s="188" t="s">
        <v>425</v>
      </c>
      <c r="O126" s="188" t="s">
        <v>425</v>
      </c>
      <c r="P126" s="188" t="s">
        <v>425</v>
      </c>
      <c r="Q126" s="188">
        <v>18104712.260000002</v>
      </c>
      <c r="R126" s="268">
        <v>0.59934601799999998</v>
      </c>
      <c r="S126" s="188">
        <v>11401591.41</v>
      </c>
      <c r="T126" s="268">
        <v>0.37744308300000001</v>
      </c>
      <c r="U126" s="188">
        <v>9075250</v>
      </c>
      <c r="V126" s="188">
        <v>20011313.238000002</v>
      </c>
      <c r="W126" s="188">
        <v>25465797.073600002</v>
      </c>
      <c r="X126" s="189">
        <v>195.93910708057203</v>
      </c>
      <c r="Y126" s="189">
        <v>3.9063172340393102</v>
      </c>
      <c r="Z126" s="189">
        <v>20.576000213623001</v>
      </c>
      <c r="AA126" s="189">
        <v>4.2393644425714196</v>
      </c>
      <c r="AB126" s="189">
        <v>21.490449999999999</v>
      </c>
      <c r="AC126" s="189">
        <v>47.781840000000003</v>
      </c>
      <c r="AD126" s="188">
        <v>20087</v>
      </c>
      <c r="AE126" s="188">
        <v>40</v>
      </c>
      <c r="AF126" s="190">
        <v>49.3</v>
      </c>
      <c r="AG126" s="189">
        <v>9.2899999999999991</v>
      </c>
      <c r="AH126" s="189">
        <v>0.55862454800000005</v>
      </c>
      <c r="AI126" s="189">
        <v>0.164882313</v>
      </c>
      <c r="AJ126" s="188">
        <v>0</v>
      </c>
      <c r="AK126" s="188">
        <v>0</v>
      </c>
      <c r="AL126" s="189">
        <v>0.60199999809265103</v>
      </c>
      <c r="AM126" s="191">
        <v>0.14826083000000001</v>
      </c>
      <c r="AN126" s="189">
        <v>68.902871000000005</v>
      </c>
      <c r="AO126" s="189">
        <v>603.94000000000005</v>
      </c>
      <c r="AP126" s="189">
        <v>554.21</v>
      </c>
      <c r="AQ126" s="189">
        <v>3.9396300315856898</v>
      </c>
      <c r="AR126" s="189">
        <v>24.070867538452099</v>
      </c>
      <c r="AS126" s="190">
        <v>30.799999237060501</v>
      </c>
      <c r="AT126" s="190">
        <v>27.200000762939499</v>
      </c>
      <c r="AU126" s="188">
        <v>238</v>
      </c>
      <c r="AV126" s="190">
        <v>0.10000000149011599</v>
      </c>
      <c r="AW126" s="189">
        <v>5.0000000745058101E-2</v>
      </c>
      <c r="AX126" s="189">
        <v>0.43994185328483598</v>
      </c>
      <c r="AY126" s="188">
        <v>14118850</v>
      </c>
      <c r="AZ126" s="189">
        <v>0.451999992132187</v>
      </c>
      <c r="BA126" s="189">
        <v>32.799999237060497</v>
      </c>
      <c r="BB126" s="188">
        <v>97395</v>
      </c>
      <c r="BC126" s="188">
        <v>117677</v>
      </c>
      <c r="BD126" s="188">
        <v>2921</v>
      </c>
      <c r="BE126" s="188">
        <v>0</v>
      </c>
      <c r="BF126" s="188">
        <v>19607</v>
      </c>
      <c r="BG126" s="188">
        <v>0</v>
      </c>
      <c r="BH126" s="188">
        <v>128</v>
      </c>
      <c r="BI126" s="190">
        <v>4.8</v>
      </c>
      <c r="BJ126" s="189">
        <v>2.85</v>
      </c>
      <c r="BK126" s="189">
        <v>-1.04519999027252</v>
      </c>
      <c r="BL126" s="188">
        <v>33</v>
      </c>
      <c r="BM126" s="190">
        <v>89.900001525878906</v>
      </c>
      <c r="BN126" s="260">
        <v>67.908432006835895</v>
      </c>
      <c r="BO126" s="189">
        <v>21.403511047363299</v>
      </c>
      <c r="BP126" s="190">
        <v>139.446365356445</v>
      </c>
      <c r="BQ126" s="188">
        <v>22000</v>
      </c>
      <c r="BR126" s="190">
        <v>62.053600000000003</v>
      </c>
      <c r="BS126" s="190">
        <v>88.812250000000006</v>
      </c>
      <c r="BT126" s="189">
        <v>6.5069999999999997</v>
      </c>
      <c r="BU126" s="188">
        <v>93</v>
      </c>
      <c r="BV126" s="188">
        <v>76</v>
      </c>
      <c r="BW126" s="188">
        <v>83</v>
      </c>
      <c r="BX126" s="189">
        <v>180.40550229999999</v>
      </c>
      <c r="BY126" s="189">
        <v>186</v>
      </c>
      <c r="BZ126" s="188">
        <v>1155.14282226563</v>
      </c>
      <c r="CA126" s="188">
        <v>29136808</v>
      </c>
      <c r="CB126" s="188">
        <v>28341208</v>
      </c>
      <c r="CC126" s="188">
        <v>143350</v>
      </c>
      <c r="CD126" s="24"/>
    </row>
    <row r="127" spans="1:82">
      <c r="A127" s="192" t="s">
        <v>226</v>
      </c>
      <c r="B127" s="275" t="s">
        <v>225</v>
      </c>
      <c r="C127" s="188">
        <v>3489.6468452210529</v>
      </c>
      <c r="D127" s="188">
        <v>0</v>
      </c>
      <c r="E127" s="188">
        <v>88839.511500000008</v>
      </c>
      <c r="F127" s="188">
        <v>0</v>
      </c>
      <c r="G127" s="188">
        <v>0</v>
      </c>
      <c r="H127" s="188">
        <v>0</v>
      </c>
      <c r="I127" s="188">
        <v>0</v>
      </c>
      <c r="J127" s="276">
        <v>0</v>
      </c>
      <c r="K127" s="279">
        <v>0</v>
      </c>
      <c r="L127" s="277">
        <v>2.8571428999999999E-2</v>
      </c>
      <c r="M127" s="188">
        <v>0</v>
      </c>
      <c r="N127" s="188" t="s">
        <v>425</v>
      </c>
      <c r="O127" s="188" t="s">
        <v>425</v>
      </c>
      <c r="P127" s="188" t="s">
        <v>425</v>
      </c>
      <c r="Q127" s="188">
        <v>0</v>
      </c>
      <c r="R127" s="268">
        <v>0</v>
      </c>
      <c r="S127" s="188">
        <v>0</v>
      </c>
      <c r="T127" s="268">
        <v>0</v>
      </c>
      <c r="U127" s="188">
        <v>0</v>
      </c>
      <c r="V127" s="188">
        <v>0</v>
      </c>
      <c r="W127" s="188">
        <v>0</v>
      </c>
      <c r="X127" s="189">
        <v>511.45791035915704</v>
      </c>
      <c r="Y127" s="189">
        <v>0.94454073905944802</v>
      </c>
      <c r="Z127" s="189">
        <v>92.236000061035199</v>
      </c>
      <c r="AA127" s="189">
        <v>2.2263915622436099</v>
      </c>
      <c r="AB127" s="189">
        <v>0</v>
      </c>
      <c r="AC127" s="189" t="s">
        <v>425</v>
      </c>
      <c r="AD127" s="188">
        <v>6415</v>
      </c>
      <c r="AE127" s="188">
        <v>80</v>
      </c>
      <c r="AF127" s="190" t="s">
        <v>425</v>
      </c>
      <c r="AG127" s="189">
        <v>5.0129999999999999</v>
      </c>
      <c r="AH127" s="189">
        <v>8.3266700000000004E-4</v>
      </c>
      <c r="AI127" s="189">
        <v>8.3266700000000004E-4</v>
      </c>
      <c r="AJ127" s="188">
        <v>0</v>
      </c>
      <c r="AK127" s="188">
        <v>0</v>
      </c>
      <c r="AL127" s="189">
        <v>0.94400000572204601</v>
      </c>
      <c r="AM127" s="191" t="s">
        <v>425</v>
      </c>
      <c r="AN127" s="189">
        <v>-2.2002199999999998</v>
      </c>
      <c r="AO127" s="189">
        <v>0</v>
      </c>
      <c r="AP127" s="189">
        <v>0</v>
      </c>
      <c r="AQ127" s="189" t="s">
        <v>425</v>
      </c>
      <c r="AR127" s="189">
        <v>0.27634754776954701</v>
      </c>
      <c r="AS127" s="190">
        <v>4</v>
      </c>
      <c r="AT127" s="190" t="s">
        <v>425</v>
      </c>
      <c r="AU127" s="188">
        <v>5</v>
      </c>
      <c r="AV127" s="190">
        <v>0.20000000298023199</v>
      </c>
      <c r="AW127" s="189">
        <v>3.9999999105930301E-2</v>
      </c>
      <c r="AX127" s="189" t="s">
        <v>425</v>
      </c>
      <c r="AY127" s="188">
        <v>0</v>
      </c>
      <c r="AZ127" s="189">
        <v>4.3000001460313797E-2</v>
      </c>
      <c r="BA127" s="189">
        <v>28.100000381469702</v>
      </c>
      <c r="BB127" s="188">
        <v>0</v>
      </c>
      <c r="BC127" s="188">
        <v>0</v>
      </c>
      <c r="BD127" s="188">
        <v>0</v>
      </c>
      <c r="BE127" s="188">
        <v>0</v>
      </c>
      <c r="BF127" s="188">
        <v>90793</v>
      </c>
      <c r="BG127" s="188">
        <v>0</v>
      </c>
      <c r="BH127" s="188">
        <v>129</v>
      </c>
      <c r="BI127" s="190">
        <v>2.4</v>
      </c>
      <c r="BJ127" s="189">
        <v>4.3166666666666664</v>
      </c>
      <c r="BK127" s="189">
        <v>1.79800796508789</v>
      </c>
      <c r="BL127" s="188">
        <v>82</v>
      </c>
      <c r="BM127" s="190">
        <v>100</v>
      </c>
      <c r="BN127" s="260" t="s">
        <v>425</v>
      </c>
      <c r="BO127" s="189">
        <v>93.288589477539105</v>
      </c>
      <c r="BP127" s="190">
        <v>127.28452301025401</v>
      </c>
      <c r="BQ127" s="188">
        <v>210000</v>
      </c>
      <c r="BR127" s="190">
        <v>97.713610000000003</v>
      </c>
      <c r="BS127" s="190">
        <v>100</v>
      </c>
      <c r="BT127" s="189">
        <v>35.067</v>
      </c>
      <c r="BU127" s="188">
        <v>94</v>
      </c>
      <c r="BV127" s="188">
        <v>90</v>
      </c>
      <c r="BW127" s="188">
        <v>93</v>
      </c>
      <c r="BX127" s="189">
        <v>5634.529297</v>
      </c>
      <c r="BY127" s="189">
        <v>5</v>
      </c>
      <c r="BZ127" s="188">
        <v>52304.05859375</v>
      </c>
      <c r="CA127" s="188">
        <v>17134873</v>
      </c>
      <c r="CB127" s="188">
        <v>16908948</v>
      </c>
      <c r="CC127" s="188">
        <v>33730</v>
      </c>
      <c r="CD127" s="24"/>
    </row>
    <row r="128" spans="1:82">
      <c r="A128" s="192" t="s">
        <v>228</v>
      </c>
      <c r="B128" s="275" t="s">
        <v>227</v>
      </c>
      <c r="C128" s="188">
        <v>7300.5081248842098</v>
      </c>
      <c r="D128" s="188">
        <v>1964.3890421368421</v>
      </c>
      <c r="E128" s="188">
        <v>12861.413500000001</v>
      </c>
      <c r="F128" s="188">
        <v>48.415999999999997</v>
      </c>
      <c r="G128" s="188">
        <v>8991.17</v>
      </c>
      <c r="H128" s="188">
        <v>0</v>
      </c>
      <c r="I128" s="188">
        <v>7073.5910000000003</v>
      </c>
      <c r="J128" s="276">
        <v>0</v>
      </c>
      <c r="K128" s="279">
        <v>5.7142857142857141E-2</v>
      </c>
      <c r="L128" s="277">
        <v>8.5714286000000001E-2</v>
      </c>
      <c r="M128" s="188" t="s">
        <v>425</v>
      </c>
      <c r="N128" s="188" t="s">
        <v>425</v>
      </c>
      <c r="O128" s="188" t="s">
        <v>425</v>
      </c>
      <c r="P128" s="188" t="s">
        <v>425</v>
      </c>
      <c r="Q128" s="188">
        <v>0</v>
      </c>
      <c r="R128" s="268">
        <v>0</v>
      </c>
      <c r="S128" s="188">
        <v>0</v>
      </c>
      <c r="T128" s="268">
        <v>0</v>
      </c>
      <c r="U128" s="188">
        <v>0</v>
      </c>
      <c r="V128" s="188">
        <v>0</v>
      </c>
      <c r="W128" s="188">
        <v>104689.567694</v>
      </c>
      <c r="X128" s="189">
        <v>18.554175686453231</v>
      </c>
      <c r="Y128" s="189">
        <v>2.1837251186370898</v>
      </c>
      <c r="Z128" s="189">
        <v>86.698997497558594</v>
      </c>
      <c r="AA128" s="189">
        <v>2.6728231011022898</v>
      </c>
      <c r="AB128" s="189">
        <v>0</v>
      </c>
      <c r="AC128" s="189" t="s">
        <v>425</v>
      </c>
      <c r="AD128" s="188">
        <v>2747</v>
      </c>
      <c r="AE128" s="188">
        <v>80</v>
      </c>
      <c r="AF128" s="190" t="s">
        <v>425</v>
      </c>
      <c r="AG128" s="189">
        <v>6.2469999999999999</v>
      </c>
      <c r="AH128" s="189">
        <v>1.7823940000000001E-3</v>
      </c>
      <c r="AI128" s="189">
        <v>1.7823940000000001E-3</v>
      </c>
      <c r="AJ128" s="188">
        <v>0</v>
      </c>
      <c r="AK128" s="188">
        <v>0</v>
      </c>
      <c r="AL128" s="189">
        <v>0.93099999427795399</v>
      </c>
      <c r="AM128" s="191" t="s">
        <v>425</v>
      </c>
      <c r="AN128" s="189">
        <v>2.10643</v>
      </c>
      <c r="AO128" s="189">
        <v>0</v>
      </c>
      <c r="AP128" s="189">
        <v>0</v>
      </c>
      <c r="AQ128" s="189" t="s">
        <v>425</v>
      </c>
      <c r="AR128" s="189">
        <v>0.18672128021717099</v>
      </c>
      <c r="AS128" s="190">
        <v>4.6999998092651403</v>
      </c>
      <c r="AT128" s="190" t="s">
        <v>425</v>
      </c>
      <c r="AU128" s="188">
        <v>7.5</v>
      </c>
      <c r="AV128" s="190">
        <v>0.10000000149011599</v>
      </c>
      <c r="AW128" s="189">
        <v>5.9999998658895499E-2</v>
      </c>
      <c r="AX128" s="189" t="s">
        <v>425</v>
      </c>
      <c r="AY128" s="188">
        <v>6</v>
      </c>
      <c r="AZ128" s="189">
        <v>0.123000003397465</v>
      </c>
      <c r="BA128" s="189" t="s">
        <v>425</v>
      </c>
      <c r="BB128" s="188">
        <v>23</v>
      </c>
      <c r="BC128" s="188">
        <v>2895</v>
      </c>
      <c r="BD128" s="188">
        <v>1500</v>
      </c>
      <c r="BE128" s="188">
        <v>0</v>
      </c>
      <c r="BF128" s="188">
        <v>2499</v>
      </c>
      <c r="BG128" s="188">
        <v>0</v>
      </c>
      <c r="BH128" s="188">
        <v>129</v>
      </c>
      <c r="BI128" s="190">
        <v>2.4</v>
      </c>
      <c r="BJ128" s="189">
        <v>3.95</v>
      </c>
      <c r="BK128" s="189">
        <v>1.67090368270874</v>
      </c>
      <c r="BL128" s="188">
        <v>88</v>
      </c>
      <c r="BM128" s="190">
        <v>100</v>
      </c>
      <c r="BN128" s="260" t="s">
        <v>425</v>
      </c>
      <c r="BO128" s="189">
        <v>90.811096191406307</v>
      </c>
      <c r="BP128" s="190">
        <v>134.93196105957</v>
      </c>
      <c r="BQ128" s="188">
        <v>110000</v>
      </c>
      <c r="BR128" s="190">
        <v>100</v>
      </c>
      <c r="BS128" s="190">
        <v>100</v>
      </c>
      <c r="BT128" s="189">
        <v>30.251999999999999</v>
      </c>
      <c r="BU128" s="188">
        <v>92</v>
      </c>
      <c r="BV128" s="188">
        <v>90</v>
      </c>
      <c r="BW128" s="188">
        <v>91</v>
      </c>
      <c r="BX128" s="189">
        <v>4024.3862300000001</v>
      </c>
      <c r="BY128" s="189">
        <v>9</v>
      </c>
      <c r="BZ128" s="188">
        <v>41791.79296875</v>
      </c>
      <c r="CA128" s="188">
        <v>4822233</v>
      </c>
      <c r="CB128" s="188">
        <v>4528526</v>
      </c>
      <c r="CC128" s="188">
        <v>263310</v>
      </c>
      <c r="CD128" s="24"/>
    </row>
    <row r="129" spans="1:82">
      <c r="A129" s="192" t="s">
        <v>230</v>
      </c>
      <c r="B129" s="275" t="s">
        <v>229</v>
      </c>
      <c r="C129" s="188">
        <v>12693.492295389473</v>
      </c>
      <c r="D129" s="188">
        <v>7903.0088896421048</v>
      </c>
      <c r="E129" s="188">
        <v>34153.228499999997</v>
      </c>
      <c r="F129" s="188">
        <v>182.26599999999999</v>
      </c>
      <c r="G129" s="188">
        <v>18979.775000000001</v>
      </c>
      <c r="H129" s="188">
        <v>296.43350000000004</v>
      </c>
      <c r="I129" s="188">
        <v>3831.3440000000005</v>
      </c>
      <c r="J129" s="276">
        <v>37514</v>
      </c>
      <c r="K129" s="279">
        <v>0.17142857142857143</v>
      </c>
      <c r="L129" s="277">
        <v>5.7142856999999998E-2</v>
      </c>
      <c r="M129" s="188" t="s">
        <v>425</v>
      </c>
      <c r="N129" s="188" t="s">
        <v>425</v>
      </c>
      <c r="O129" s="188" t="s">
        <v>425</v>
      </c>
      <c r="P129" s="188" t="s">
        <v>425</v>
      </c>
      <c r="Q129" s="188">
        <v>3364917.077</v>
      </c>
      <c r="R129" s="268">
        <v>0.51144853099999998</v>
      </c>
      <c r="S129" s="188">
        <v>2800305.503</v>
      </c>
      <c r="T129" s="268">
        <v>0.42563073699999998</v>
      </c>
      <c r="U129" s="188">
        <v>5123408</v>
      </c>
      <c r="V129" s="188">
        <v>4704842.1497999998</v>
      </c>
      <c r="W129" s="188">
        <v>5551754.2096100003</v>
      </c>
      <c r="X129" s="189">
        <v>53.72704836297158</v>
      </c>
      <c r="Y129" s="189">
        <v>1.6284197568893399</v>
      </c>
      <c r="Z129" s="189">
        <v>59.012001037597699</v>
      </c>
      <c r="AA129" s="189" t="s">
        <v>425</v>
      </c>
      <c r="AB129" s="189">
        <v>6.5029899999999996</v>
      </c>
      <c r="AC129" s="189" t="s">
        <v>425</v>
      </c>
      <c r="AD129" s="188">
        <v>398</v>
      </c>
      <c r="AE129" s="188">
        <v>80</v>
      </c>
      <c r="AF129" s="190">
        <v>42.2</v>
      </c>
      <c r="AG129" s="189">
        <v>9.9169999999999998</v>
      </c>
      <c r="AH129" s="189">
        <v>0.13557290699999999</v>
      </c>
      <c r="AI129" s="189">
        <v>9.1686853999999998E-2</v>
      </c>
      <c r="AJ129" s="188">
        <v>0</v>
      </c>
      <c r="AK129" s="188">
        <v>0</v>
      </c>
      <c r="AL129" s="189">
        <v>0.66000002622604403</v>
      </c>
      <c r="AM129" s="191">
        <v>7.3502789999999998E-2</v>
      </c>
      <c r="AN129" s="189">
        <v>36.342382000000001</v>
      </c>
      <c r="AO129" s="189">
        <v>181.7</v>
      </c>
      <c r="AP129" s="189">
        <v>161.08000000000001</v>
      </c>
      <c r="AQ129" s="189">
        <v>3.20498824119568</v>
      </c>
      <c r="AR129" s="189">
        <v>14.700340270996101</v>
      </c>
      <c r="AS129" s="190">
        <v>16.600000381469702</v>
      </c>
      <c r="AT129" s="190">
        <v>4.5999999046325701</v>
      </c>
      <c r="AU129" s="188">
        <v>43</v>
      </c>
      <c r="AV129" s="190">
        <v>0.20000000298023199</v>
      </c>
      <c r="AW129" s="189">
        <v>0.10000000149011599</v>
      </c>
      <c r="AX129" s="189">
        <v>7.1426773071289098</v>
      </c>
      <c r="AY129" s="188">
        <v>1611101</v>
      </c>
      <c r="AZ129" s="189">
        <v>0.42800000309944197</v>
      </c>
      <c r="BA129" s="189">
        <v>46.200000762939503</v>
      </c>
      <c r="BB129" s="188">
        <v>94513</v>
      </c>
      <c r="BC129" s="188">
        <v>930000</v>
      </c>
      <c r="BD129" s="188">
        <v>0</v>
      </c>
      <c r="BE129" s="188">
        <v>0</v>
      </c>
      <c r="BF129" s="188">
        <v>452</v>
      </c>
      <c r="BG129" s="188">
        <v>20</v>
      </c>
      <c r="BH129" s="188">
        <v>112</v>
      </c>
      <c r="BI129" s="190">
        <v>19.3</v>
      </c>
      <c r="BJ129" s="189">
        <v>3.1333333333333333</v>
      </c>
      <c r="BK129" s="189">
        <v>-0.77087438106536899</v>
      </c>
      <c r="BL129" s="188">
        <v>22</v>
      </c>
      <c r="BM129" s="190">
        <v>88.212669372558594</v>
      </c>
      <c r="BN129" s="260">
        <v>82.614547729492202</v>
      </c>
      <c r="BO129" s="189">
        <v>27.863040924072301</v>
      </c>
      <c r="BP129" s="190">
        <v>88.433738708496094</v>
      </c>
      <c r="BQ129" s="188">
        <v>18000</v>
      </c>
      <c r="BR129" s="190">
        <v>74.434730000000002</v>
      </c>
      <c r="BS129" s="190">
        <v>81.524760000000001</v>
      </c>
      <c r="BT129" s="189">
        <v>10.056000000000001</v>
      </c>
      <c r="BU129" s="188">
        <v>98</v>
      </c>
      <c r="BV129" s="188">
        <v>99</v>
      </c>
      <c r="BW129" s="188">
        <v>98</v>
      </c>
      <c r="BX129" s="189">
        <v>473.92501829999998</v>
      </c>
      <c r="BY129" s="189">
        <v>98</v>
      </c>
      <c r="BZ129" s="188">
        <v>1905.25671386719</v>
      </c>
      <c r="CA129" s="188">
        <v>6624554</v>
      </c>
      <c r="CB129" s="188">
        <v>6073017</v>
      </c>
      <c r="CC129" s="188">
        <v>120340</v>
      </c>
      <c r="CD129" s="24"/>
    </row>
    <row r="130" spans="1:82">
      <c r="A130" s="192" t="s">
        <v>232</v>
      </c>
      <c r="B130" s="275" t="s">
        <v>231</v>
      </c>
      <c r="C130" s="188">
        <v>0</v>
      </c>
      <c r="D130" s="188">
        <v>0</v>
      </c>
      <c r="E130" s="188">
        <v>193244.47949999999</v>
      </c>
      <c r="F130" s="188">
        <v>0</v>
      </c>
      <c r="G130" s="188">
        <v>0</v>
      </c>
      <c r="H130" s="188">
        <v>0</v>
      </c>
      <c r="I130" s="188">
        <v>0</v>
      </c>
      <c r="J130" s="276">
        <v>681213</v>
      </c>
      <c r="K130" s="279">
        <v>0.2857142857142857</v>
      </c>
      <c r="L130" s="277">
        <v>8.5714286000000001E-2</v>
      </c>
      <c r="M130" s="188">
        <v>14796167.3192</v>
      </c>
      <c r="N130" s="188">
        <v>0</v>
      </c>
      <c r="O130" s="188">
        <v>118169.677127</v>
      </c>
      <c r="P130" s="188">
        <v>0</v>
      </c>
      <c r="Q130" s="188">
        <v>0</v>
      </c>
      <c r="R130" s="268">
        <v>0</v>
      </c>
      <c r="S130" s="188">
        <v>22769493.609999999</v>
      </c>
      <c r="T130" s="268">
        <v>0.979048433</v>
      </c>
      <c r="U130" s="188">
        <v>1710509</v>
      </c>
      <c r="V130" s="188">
        <v>19590642.600000001</v>
      </c>
      <c r="W130" s="188">
        <v>16824850.177900001</v>
      </c>
      <c r="X130" s="189">
        <v>17.717650588142416</v>
      </c>
      <c r="Y130" s="189">
        <v>4.4291138648986799</v>
      </c>
      <c r="Z130" s="189">
        <v>16.625999450683601</v>
      </c>
      <c r="AA130" s="189">
        <v>5.91684917249255</v>
      </c>
      <c r="AB130" s="189">
        <v>67.849069999999998</v>
      </c>
      <c r="AC130" s="189">
        <v>8.9778599999999997</v>
      </c>
      <c r="AD130" s="188" t="s">
        <v>425</v>
      </c>
      <c r="AE130" s="188">
        <v>20</v>
      </c>
      <c r="AF130" s="190">
        <v>58.8</v>
      </c>
      <c r="AG130" s="189">
        <v>19.777999999999999</v>
      </c>
      <c r="AH130" s="189">
        <v>0.87733661500000004</v>
      </c>
      <c r="AI130" s="189">
        <v>0.61532894199999999</v>
      </c>
      <c r="AJ130" s="188">
        <v>0</v>
      </c>
      <c r="AK130" s="188">
        <v>5</v>
      </c>
      <c r="AL130" s="189">
        <v>0.393999993801117</v>
      </c>
      <c r="AM130" s="191">
        <v>0.59014820999999995</v>
      </c>
      <c r="AN130" s="189">
        <v>966.50530600000002</v>
      </c>
      <c r="AO130" s="189">
        <v>529.03</v>
      </c>
      <c r="AP130" s="189">
        <v>549.70000000000005</v>
      </c>
      <c r="AQ130" s="189">
        <v>11.056633949279799</v>
      </c>
      <c r="AR130" s="189">
        <v>2.1942806243896502</v>
      </c>
      <c r="AS130" s="190">
        <v>80.400001525878906</v>
      </c>
      <c r="AT130" s="190">
        <v>37.5</v>
      </c>
      <c r="AU130" s="188">
        <v>84</v>
      </c>
      <c r="AV130" s="190">
        <v>0.20000000298023199</v>
      </c>
      <c r="AW130" s="189">
        <v>9.00000035762787E-2</v>
      </c>
      <c r="AX130" s="189">
        <v>356.57061767578102</v>
      </c>
      <c r="AY130" s="188">
        <v>14046246</v>
      </c>
      <c r="AZ130" s="189">
        <v>0.64200001955032304</v>
      </c>
      <c r="BA130" s="189">
        <v>34.299999237060497</v>
      </c>
      <c r="BB130" s="188">
        <v>223000</v>
      </c>
      <c r="BC130" s="188">
        <v>4382620</v>
      </c>
      <c r="BD130" s="188">
        <v>69539</v>
      </c>
      <c r="BE130" s="188">
        <v>261091</v>
      </c>
      <c r="BF130" s="188">
        <v>252522</v>
      </c>
      <c r="BG130" s="188">
        <v>0</v>
      </c>
      <c r="BH130" s="188">
        <v>124</v>
      </c>
      <c r="BI130" s="190">
        <v>14.8</v>
      </c>
      <c r="BJ130" s="189">
        <v>2.9</v>
      </c>
      <c r="BK130" s="189">
        <v>-0.80106168985366799</v>
      </c>
      <c r="BL130" s="188">
        <v>32</v>
      </c>
      <c r="BM130" s="190">
        <v>18.774724960327099</v>
      </c>
      <c r="BN130" s="260">
        <v>35.049999237060497</v>
      </c>
      <c r="BO130" s="189">
        <v>5.25048780441284</v>
      </c>
      <c r="BP130" s="190">
        <v>40.638500213622997</v>
      </c>
      <c r="BQ130" s="188">
        <v>49000</v>
      </c>
      <c r="BR130" s="190">
        <v>13.566660000000001</v>
      </c>
      <c r="BS130" s="190">
        <v>50.273069999999997</v>
      </c>
      <c r="BT130" s="189">
        <v>0.5</v>
      </c>
      <c r="BU130" s="188">
        <v>81</v>
      </c>
      <c r="BV130" s="188">
        <v>58</v>
      </c>
      <c r="BW130" s="188">
        <v>81</v>
      </c>
      <c r="BX130" s="189">
        <v>77.984336850000005</v>
      </c>
      <c r="BY130" s="189">
        <v>509</v>
      </c>
      <c r="BZ130" s="188">
        <v>565.06134033203102</v>
      </c>
      <c r="CA130" s="188">
        <v>24206636</v>
      </c>
      <c r="CB130" s="188">
        <v>19916908</v>
      </c>
      <c r="CC130" s="188">
        <v>1266700</v>
      </c>
      <c r="CD130" s="24"/>
    </row>
    <row r="131" spans="1:82">
      <c r="A131" s="192" t="s">
        <v>234</v>
      </c>
      <c r="B131" s="275" t="s">
        <v>233</v>
      </c>
      <c r="C131" s="188">
        <v>0</v>
      </c>
      <c r="D131" s="188">
        <v>0</v>
      </c>
      <c r="E131" s="188">
        <v>895575.74549999996</v>
      </c>
      <c r="F131" s="188">
        <v>0</v>
      </c>
      <c r="G131" s="188">
        <v>0</v>
      </c>
      <c r="H131" s="188">
        <v>0</v>
      </c>
      <c r="I131" s="188">
        <v>0</v>
      </c>
      <c r="J131" s="276">
        <v>0</v>
      </c>
      <c r="K131" s="279">
        <v>0</v>
      </c>
      <c r="L131" s="277">
        <v>5.7142856999999998E-2</v>
      </c>
      <c r="M131" s="188">
        <v>77339375.315200001</v>
      </c>
      <c r="N131" s="188">
        <v>4496118.0718799997</v>
      </c>
      <c r="O131" s="188">
        <v>57682539.521799996</v>
      </c>
      <c r="P131" s="188">
        <v>3524148.4325600001</v>
      </c>
      <c r="Q131" s="188">
        <v>224842324</v>
      </c>
      <c r="R131" s="268">
        <v>1</v>
      </c>
      <c r="S131" s="188">
        <v>224842324</v>
      </c>
      <c r="T131" s="268">
        <v>1</v>
      </c>
      <c r="U131" s="188">
        <v>108027603</v>
      </c>
      <c r="V131" s="188">
        <v>176216204.28600001</v>
      </c>
      <c r="W131" s="188">
        <v>181160272.183</v>
      </c>
      <c r="X131" s="189">
        <v>215.06498896538093</v>
      </c>
      <c r="Y131" s="189">
        <v>4.0966105461120597</v>
      </c>
      <c r="Z131" s="189">
        <v>51.958000183105497</v>
      </c>
      <c r="AA131" s="189">
        <v>4.9014286643141203</v>
      </c>
      <c r="AB131" s="189">
        <v>19.804320000000001</v>
      </c>
      <c r="AC131" s="189">
        <v>41.948920000000001</v>
      </c>
      <c r="AD131" s="188">
        <v>404</v>
      </c>
      <c r="AE131" s="188">
        <v>40</v>
      </c>
      <c r="AF131" s="190">
        <v>53.9</v>
      </c>
      <c r="AG131" s="189">
        <v>16.463999999999999</v>
      </c>
      <c r="AH131" s="189">
        <v>0.95598933500000005</v>
      </c>
      <c r="AI131" s="189">
        <v>0.943308272</v>
      </c>
      <c r="AJ131" s="188">
        <v>0</v>
      </c>
      <c r="AK131" s="188">
        <v>5</v>
      </c>
      <c r="AL131" s="189">
        <v>0.53899997472763095</v>
      </c>
      <c r="AM131" s="191">
        <v>0.25438959999999999</v>
      </c>
      <c r="AN131" s="189">
        <v>2126.1603239999999</v>
      </c>
      <c r="AO131" s="189">
        <v>1724.35</v>
      </c>
      <c r="AP131" s="189">
        <v>1342.14</v>
      </c>
      <c r="AQ131" s="189">
        <v>0.81147176027297996</v>
      </c>
      <c r="AR131" s="189">
        <v>3.9805216789245601</v>
      </c>
      <c r="AS131" s="190">
        <v>117.199996948242</v>
      </c>
      <c r="AT131" s="190">
        <v>21.799999237060501</v>
      </c>
      <c r="AU131" s="188">
        <v>219</v>
      </c>
      <c r="AV131" s="190">
        <v>1.29999995231628</v>
      </c>
      <c r="AW131" s="189">
        <v>0.77999997138977095</v>
      </c>
      <c r="AX131" s="189">
        <v>291.94250488281301</v>
      </c>
      <c r="AY131" s="188">
        <v>134545208</v>
      </c>
      <c r="AZ131" s="189" t="s">
        <v>425</v>
      </c>
      <c r="BA131" s="189">
        <v>35.099998474121101</v>
      </c>
      <c r="BB131" s="188">
        <v>146474</v>
      </c>
      <c r="BC131" s="188">
        <v>194312</v>
      </c>
      <c r="BD131" s="188">
        <v>0</v>
      </c>
      <c r="BE131" s="188">
        <v>2730000</v>
      </c>
      <c r="BF131" s="188">
        <v>68868</v>
      </c>
      <c r="BG131" s="188">
        <v>12335</v>
      </c>
      <c r="BH131" s="188">
        <v>118</v>
      </c>
      <c r="BI131" s="190">
        <v>14.6</v>
      </c>
      <c r="BJ131" s="189">
        <v>3.9</v>
      </c>
      <c r="BK131" s="189">
        <v>-1.08863353729248</v>
      </c>
      <c r="BL131" s="188">
        <v>25</v>
      </c>
      <c r="BM131" s="190">
        <v>55.400001525878899</v>
      </c>
      <c r="BN131" s="260">
        <v>62.0160102844238</v>
      </c>
      <c r="BO131" s="189">
        <v>7.4694395065307599</v>
      </c>
      <c r="BP131" s="190">
        <v>91.853576660156307</v>
      </c>
      <c r="BQ131" s="188">
        <v>98000</v>
      </c>
      <c r="BR131" s="190">
        <v>39.171750000000003</v>
      </c>
      <c r="BS131" s="190">
        <v>71.376630000000006</v>
      </c>
      <c r="BT131" s="189">
        <v>3.827</v>
      </c>
      <c r="BU131" s="188">
        <v>57</v>
      </c>
      <c r="BV131" s="188">
        <v>9</v>
      </c>
      <c r="BW131" s="188">
        <v>57</v>
      </c>
      <c r="BX131" s="189">
        <v>232.99221800000001</v>
      </c>
      <c r="BY131" s="189">
        <v>917</v>
      </c>
      <c r="BZ131" s="188">
        <v>2097.09252929688</v>
      </c>
      <c r="CA131" s="188">
        <v>206139587</v>
      </c>
      <c r="CB131" s="188">
        <v>182141741</v>
      </c>
      <c r="CC131" s="188">
        <v>910770</v>
      </c>
      <c r="CD131" s="24"/>
    </row>
    <row r="132" spans="1:82">
      <c r="A132" s="193" t="s">
        <v>967</v>
      </c>
      <c r="B132" s="275" t="s">
        <v>187</v>
      </c>
      <c r="C132" s="188">
        <v>4375.1794427578943</v>
      </c>
      <c r="D132" s="188">
        <v>369.45136658526314</v>
      </c>
      <c r="E132" s="188">
        <v>10423.136</v>
      </c>
      <c r="F132" s="188">
        <v>0</v>
      </c>
      <c r="G132" s="188">
        <v>0</v>
      </c>
      <c r="H132" s="188">
        <v>0</v>
      </c>
      <c r="I132" s="188">
        <v>0</v>
      </c>
      <c r="J132" s="276">
        <v>285</v>
      </c>
      <c r="K132" s="279">
        <v>2.8571428571428571E-2</v>
      </c>
      <c r="L132" s="277">
        <v>0.171428571</v>
      </c>
      <c r="M132" s="188">
        <v>1846767.7174500001</v>
      </c>
      <c r="N132" s="188" t="s">
        <v>425</v>
      </c>
      <c r="O132" s="188" t="s">
        <v>425</v>
      </c>
      <c r="P132" s="188" t="s">
        <v>425</v>
      </c>
      <c r="Q132" s="188">
        <v>0</v>
      </c>
      <c r="R132" s="268">
        <v>0</v>
      </c>
      <c r="S132" s="188">
        <v>0</v>
      </c>
      <c r="T132" s="268">
        <v>0</v>
      </c>
      <c r="U132" s="188">
        <v>0</v>
      </c>
      <c r="V132" s="188">
        <v>0</v>
      </c>
      <c r="W132" s="188">
        <v>0</v>
      </c>
      <c r="X132" s="189">
        <v>82.591514670896117</v>
      </c>
      <c r="Y132" s="189">
        <v>0.46587261557579002</v>
      </c>
      <c r="Z132" s="189">
        <v>58.481998443603501</v>
      </c>
      <c r="AA132" s="189" t="s">
        <v>425</v>
      </c>
      <c r="AB132" s="189">
        <v>0.68447999999999998</v>
      </c>
      <c r="AC132" s="189" t="s">
        <v>425</v>
      </c>
      <c r="AD132" s="188">
        <v>534</v>
      </c>
      <c r="AE132" s="188">
        <v>60</v>
      </c>
      <c r="AF132" s="190">
        <v>8.3000000000000007</v>
      </c>
      <c r="AG132" s="189">
        <v>5.37</v>
      </c>
      <c r="AH132" s="189">
        <v>6.9661590000000004E-3</v>
      </c>
      <c r="AI132" s="189">
        <v>4.9671649999999999E-3</v>
      </c>
      <c r="AJ132" s="188">
        <v>0</v>
      </c>
      <c r="AK132" s="188">
        <v>0</v>
      </c>
      <c r="AL132" s="189">
        <v>0.77399998903274503</v>
      </c>
      <c r="AM132" s="191">
        <v>9.5581299999999998E-3</v>
      </c>
      <c r="AN132" s="189">
        <v>3.4991780000000001</v>
      </c>
      <c r="AO132" s="189">
        <v>66.97</v>
      </c>
      <c r="AP132" s="189">
        <v>71.36</v>
      </c>
      <c r="AQ132" s="189">
        <v>1.1850824356079099</v>
      </c>
      <c r="AR132" s="189">
        <v>3.36579489707947</v>
      </c>
      <c r="AS132" s="190">
        <v>6.0999999046325701</v>
      </c>
      <c r="AT132" s="190">
        <v>1.29999995231628</v>
      </c>
      <c r="AU132" s="188">
        <v>12</v>
      </c>
      <c r="AV132" s="190" t="s">
        <v>425</v>
      </c>
      <c r="AW132" s="189" t="s">
        <v>425</v>
      </c>
      <c r="AX132" s="189" t="s">
        <v>425</v>
      </c>
      <c r="AY132" s="188">
        <v>0</v>
      </c>
      <c r="AZ132" s="189">
        <v>0.14300000667571999</v>
      </c>
      <c r="BA132" s="189">
        <v>33</v>
      </c>
      <c r="BB132" s="188">
        <v>0</v>
      </c>
      <c r="BC132" s="188">
        <v>0</v>
      </c>
      <c r="BD132" s="188">
        <v>5000</v>
      </c>
      <c r="BE132" s="188">
        <v>140</v>
      </c>
      <c r="BF132" s="188">
        <v>335</v>
      </c>
      <c r="BG132" s="188">
        <v>176</v>
      </c>
      <c r="BH132" s="188">
        <v>124</v>
      </c>
      <c r="BI132" s="190">
        <v>2.7</v>
      </c>
      <c r="BJ132" s="189">
        <v>3.4833333333333329</v>
      </c>
      <c r="BK132" s="189">
        <v>-2.4857537355274001E-3</v>
      </c>
      <c r="BL132" s="188">
        <v>35</v>
      </c>
      <c r="BM132" s="190">
        <v>100</v>
      </c>
      <c r="BN132" s="260">
        <v>97.800003051757798</v>
      </c>
      <c r="BO132" s="189">
        <v>79.167755126953097</v>
      </c>
      <c r="BP132" s="190">
        <v>92.203063964843807</v>
      </c>
      <c r="BQ132" s="188">
        <v>14000</v>
      </c>
      <c r="BR132" s="190">
        <v>99.124740000000003</v>
      </c>
      <c r="BS132" s="190">
        <v>93.141459999999995</v>
      </c>
      <c r="BT132" s="189">
        <v>28.736000000000001</v>
      </c>
      <c r="BU132" s="188">
        <v>92</v>
      </c>
      <c r="BV132" s="188">
        <v>94</v>
      </c>
      <c r="BW132" s="188" t="s">
        <v>1399</v>
      </c>
      <c r="BX132" s="189">
        <v>1073.195557</v>
      </c>
      <c r="BY132" s="189">
        <v>7</v>
      </c>
      <c r="BZ132" s="188">
        <v>5888.00390625</v>
      </c>
      <c r="CA132" s="188">
        <v>2083380</v>
      </c>
      <c r="CB132" s="188">
        <v>2078210</v>
      </c>
      <c r="CC132" s="188">
        <v>25220</v>
      </c>
      <c r="CD132" s="24"/>
    </row>
    <row r="133" spans="1:82">
      <c r="A133" s="192" t="s">
        <v>236</v>
      </c>
      <c r="B133" s="275" t="s">
        <v>235</v>
      </c>
      <c r="C133" s="188">
        <v>137.14880760147369</v>
      </c>
      <c r="D133" s="188">
        <v>0</v>
      </c>
      <c r="E133" s="188" t="s">
        <v>425</v>
      </c>
      <c r="F133" s="188">
        <v>0</v>
      </c>
      <c r="G133" s="188">
        <v>0</v>
      </c>
      <c r="H133" s="188">
        <v>0</v>
      </c>
      <c r="I133" s="188">
        <v>0</v>
      </c>
      <c r="J133" s="276">
        <v>0</v>
      </c>
      <c r="K133" s="279">
        <v>0</v>
      </c>
      <c r="L133" s="277">
        <v>8.5714286000000001E-2</v>
      </c>
      <c r="M133" s="188">
        <v>0</v>
      </c>
      <c r="N133" s="188" t="s">
        <v>425</v>
      </c>
      <c r="O133" s="188" t="s">
        <v>425</v>
      </c>
      <c r="P133" s="188" t="s">
        <v>425</v>
      </c>
      <c r="Q133" s="188">
        <v>0</v>
      </c>
      <c r="R133" s="268">
        <v>0</v>
      </c>
      <c r="S133" s="188">
        <v>0</v>
      </c>
      <c r="T133" s="268">
        <v>0</v>
      </c>
      <c r="U133" s="188">
        <v>0</v>
      </c>
      <c r="V133" s="188">
        <v>0</v>
      </c>
      <c r="W133" s="188">
        <v>0</v>
      </c>
      <c r="X133" s="189">
        <v>14.554919537497476</v>
      </c>
      <c r="Y133" s="189">
        <v>1.0211551189422601</v>
      </c>
      <c r="Z133" s="189">
        <v>82.9739990234375</v>
      </c>
      <c r="AA133" s="189">
        <v>2.2154372612291202</v>
      </c>
      <c r="AB133" s="189">
        <v>0</v>
      </c>
      <c r="AC133" s="189" t="s">
        <v>425</v>
      </c>
      <c r="AD133" s="188">
        <v>4859</v>
      </c>
      <c r="AE133" s="188">
        <v>100</v>
      </c>
      <c r="AF133" s="190">
        <v>1E-3</v>
      </c>
      <c r="AG133" s="189">
        <v>5.5659999999999998</v>
      </c>
      <c r="AH133" s="189">
        <v>4.4781299999999998E-4</v>
      </c>
      <c r="AI133" s="189">
        <v>2.2765099999999999E-4</v>
      </c>
      <c r="AJ133" s="188">
        <v>0</v>
      </c>
      <c r="AK133" s="188">
        <v>0</v>
      </c>
      <c r="AL133" s="189">
        <v>0.95700001716613803</v>
      </c>
      <c r="AM133" s="191" t="s">
        <v>425</v>
      </c>
      <c r="AN133" s="189">
        <v>-10.521074</v>
      </c>
      <c r="AO133" s="189">
        <v>0</v>
      </c>
      <c r="AP133" s="189">
        <v>0</v>
      </c>
      <c r="AQ133" s="189" t="s">
        <v>425</v>
      </c>
      <c r="AR133" s="189">
        <v>0.16234154999256101</v>
      </c>
      <c r="AS133" s="190">
        <v>2.4000000953674299</v>
      </c>
      <c r="AT133" s="190" t="s">
        <v>425</v>
      </c>
      <c r="AU133" s="188">
        <v>3.2999999523162802</v>
      </c>
      <c r="AV133" s="190" t="s">
        <v>425</v>
      </c>
      <c r="AW133" s="189" t="s">
        <v>425</v>
      </c>
      <c r="AX133" s="189" t="s">
        <v>425</v>
      </c>
      <c r="AY133" s="188">
        <v>3</v>
      </c>
      <c r="AZ133" s="189">
        <v>4.5000001788139302E-2</v>
      </c>
      <c r="BA133" s="189">
        <v>27.600000381469702</v>
      </c>
      <c r="BB133" s="188">
        <v>150</v>
      </c>
      <c r="BC133" s="188">
        <v>1010</v>
      </c>
      <c r="BD133" s="188">
        <v>0</v>
      </c>
      <c r="BE133" s="188">
        <v>0</v>
      </c>
      <c r="BF133" s="188">
        <v>50796</v>
      </c>
      <c r="BG133" s="188">
        <v>0</v>
      </c>
      <c r="BH133" s="188">
        <v>132</v>
      </c>
      <c r="BI133" s="190">
        <v>2.4</v>
      </c>
      <c r="BJ133" s="189">
        <v>4.0833333333333339</v>
      </c>
      <c r="BK133" s="189">
        <v>1.8622915744781501</v>
      </c>
      <c r="BL133" s="188">
        <v>84</v>
      </c>
      <c r="BM133" s="190">
        <v>100</v>
      </c>
      <c r="BN133" s="260" t="s">
        <v>425</v>
      </c>
      <c r="BO133" s="189">
        <v>98.000007629394503</v>
      </c>
      <c r="BP133" s="190">
        <v>107.380249023438</v>
      </c>
      <c r="BQ133" s="188">
        <v>140000</v>
      </c>
      <c r="BR133" s="190">
        <v>98.054390000000012</v>
      </c>
      <c r="BS133" s="190">
        <v>100.00001</v>
      </c>
      <c r="BT133" s="189">
        <v>46.336000000000006</v>
      </c>
      <c r="BU133" s="188">
        <v>97</v>
      </c>
      <c r="BV133" s="188">
        <v>95</v>
      </c>
      <c r="BW133" s="188">
        <v>95</v>
      </c>
      <c r="BX133" s="189">
        <v>6818.3461909999996</v>
      </c>
      <c r="BY133" s="189">
        <v>2</v>
      </c>
      <c r="BZ133" s="188">
        <v>67294.4765625</v>
      </c>
      <c r="CA133" s="188">
        <v>5421242</v>
      </c>
      <c r="CB133" s="188">
        <v>5211664</v>
      </c>
      <c r="CC133" s="188">
        <v>304250</v>
      </c>
      <c r="CD133" s="24"/>
    </row>
    <row r="134" spans="1:82">
      <c r="A134" s="192" t="s">
        <v>239</v>
      </c>
      <c r="B134" s="275" t="s">
        <v>238</v>
      </c>
      <c r="C134" s="188">
        <v>0</v>
      </c>
      <c r="D134" s="188">
        <v>0</v>
      </c>
      <c r="E134" s="188">
        <v>11495.564000000002</v>
      </c>
      <c r="F134" s="188">
        <v>532.928</v>
      </c>
      <c r="G134" s="188">
        <v>7617.7674999999999</v>
      </c>
      <c r="H134" s="188">
        <v>0</v>
      </c>
      <c r="I134" s="188">
        <v>11489.839000000002</v>
      </c>
      <c r="J134" s="276">
        <v>0</v>
      </c>
      <c r="K134" s="279">
        <v>0</v>
      </c>
      <c r="L134" s="277">
        <v>0.2</v>
      </c>
      <c r="M134" s="188">
        <v>2065649.61769</v>
      </c>
      <c r="N134" s="188" t="s">
        <v>425</v>
      </c>
      <c r="O134" s="188" t="s">
        <v>425</v>
      </c>
      <c r="P134" s="188" t="s">
        <v>425</v>
      </c>
      <c r="Q134" s="188">
        <v>1700443.0179999999</v>
      </c>
      <c r="R134" s="268">
        <v>0.36069122300000001</v>
      </c>
      <c r="S134" s="188">
        <v>1700443.0179999999</v>
      </c>
      <c r="T134" s="268">
        <v>0.36069122300000001</v>
      </c>
      <c r="U134" s="188">
        <v>343381</v>
      </c>
      <c r="V134" s="188">
        <v>3338269.0414900002</v>
      </c>
      <c r="W134" s="188">
        <v>3094137.0482000001</v>
      </c>
      <c r="X134" s="189">
        <v>15.604145395799677</v>
      </c>
      <c r="Y134" s="189">
        <v>3.5816392898559601</v>
      </c>
      <c r="Z134" s="189">
        <v>86.2760009765625</v>
      </c>
      <c r="AA134" s="189" t="s">
        <v>425</v>
      </c>
      <c r="AB134" s="189">
        <v>0</v>
      </c>
      <c r="AC134" s="189">
        <v>97.4</v>
      </c>
      <c r="AD134" s="188">
        <v>688</v>
      </c>
      <c r="AE134" s="188">
        <v>80</v>
      </c>
      <c r="AF134" s="190" t="s">
        <v>425</v>
      </c>
      <c r="AG134" s="189">
        <v>8.8840000000000003</v>
      </c>
      <c r="AH134" s="189">
        <v>1.9785937999999999E-2</v>
      </c>
      <c r="AI134" s="189">
        <v>3.8736220000000002E-3</v>
      </c>
      <c r="AJ134" s="188">
        <v>0</v>
      </c>
      <c r="AK134" s="188">
        <v>0</v>
      </c>
      <c r="AL134" s="189">
        <v>0.81300002336502097</v>
      </c>
      <c r="AM134" s="191" t="s">
        <v>425</v>
      </c>
      <c r="AN134" s="189">
        <v>0.224913</v>
      </c>
      <c r="AO134" s="189">
        <v>0</v>
      </c>
      <c r="AP134" s="189">
        <v>0</v>
      </c>
      <c r="AQ134" s="189" t="s">
        <v>425</v>
      </c>
      <c r="AR134" s="189">
        <v>5.1108248531818397E-2</v>
      </c>
      <c r="AS134" s="190">
        <v>11.3999996185303</v>
      </c>
      <c r="AT134" s="190">
        <v>11.199999809265099</v>
      </c>
      <c r="AU134" s="188">
        <v>8.5</v>
      </c>
      <c r="AV134" s="190">
        <v>0.10000000149011599</v>
      </c>
      <c r="AW134" s="189">
        <v>7.0000000298023196E-2</v>
      </c>
      <c r="AX134" s="188" t="s">
        <v>425</v>
      </c>
      <c r="AY134" s="188">
        <v>80</v>
      </c>
      <c r="AZ134" s="189">
        <v>0.30599999427795399</v>
      </c>
      <c r="BA134" s="189" t="s">
        <v>425</v>
      </c>
      <c r="BB134" s="188">
        <v>0</v>
      </c>
      <c r="BC134" s="188">
        <v>100</v>
      </c>
      <c r="BD134" s="188">
        <v>0</v>
      </c>
      <c r="BE134" s="188">
        <v>0</v>
      </c>
      <c r="BF134" s="188">
        <v>638</v>
      </c>
      <c r="BG134" s="188">
        <v>5</v>
      </c>
      <c r="BH134" s="188">
        <v>117</v>
      </c>
      <c r="BI134" s="190">
        <v>8.1999999999999993</v>
      </c>
      <c r="BJ134" s="189" t="s">
        <v>425</v>
      </c>
      <c r="BK134" s="189">
        <v>0.259309321641922</v>
      </c>
      <c r="BL134" s="188">
        <v>54</v>
      </c>
      <c r="BM134" s="190">
        <v>100</v>
      </c>
      <c r="BN134" s="260">
        <v>95.651527404785199</v>
      </c>
      <c r="BO134" s="189">
        <v>92.408447265625</v>
      </c>
      <c r="BP134" s="190">
        <v>138.23211669921901</v>
      </c>
      <c r="BQ134" s="188">
        <v>42000</v>
      </c>
      <c r="BR134" s="190">
        <v>100</v>
      </c>
      <c r="BS134" s="190">
        <v>91.938079999999999</v>
      </c>
      <c r="BT134" s="189">
        <v>19.696999999999999</v>
      </c>
      <c r="BU134" s="188">
        <v>99</v>
      </c>
      <c r="BV134" s="188">
        <v>99</v>
      </c>
      <c r="BW134" s="188">
        <v>99</v>
      </c>
      <c r="BX134" s="189">
        <v>1729.5419919999999</v>
      </c>
      <c r="BY134" s="189">
        <v>19</v>
      </c>
      <c r="BZ134" s="188">
        <v>15343.0439453125</v>
      </c>
      <c r="CA134" s="188">
        <v>5106622</v>
      </c>
      <c r="CB134" s="188">
        <v>4496150</v>
      </c>
      <c r="CC134" s="188">
        <v>309500</v>
      </c>
      <c r="CD134" s="24"/>
    </row>
    <row r="135" spans="1:82">
      <c r="A135" s="192" t="s">
        <v>241</v>
      </c>
      <c r="B135" s="275" t="s">
        <v>240</v>
      </c>
      <c r="C135" s="188">
        <v>397247.43516210525</v>
      </c>
      <c r="D135" s="188">
        <v>63935.814316421049</v>
      </c>
      <c r="E135" s="188">
        <v>1855598.902</v>
      </c>
      <c r="F135" s="188">
        <v>270.75599999999997</v>
      </c>
      <c r="G135" s="188">
        <v>87921.01999999999</v>
      </c>
      <c r="H135" s="188">
        <v>2.859</v>
      </c>
      <c r="I135" s="188">
        <v>20309.603999999999</v>
      </c>
      <c r="J135" s="276">
        <v>196597</v>
      </c>
      <c r="K135" s="279">
        <v>5.7142857142857141E-2</v>
      </c>
      <c r="L135" s="277">
        <v>0.14285714299999999</v>
      </c>
      <c r="M135" s="188">
        <v>146740132.38100001</v>
      </c>
      <c r="N135" s="188" t="s">
        <v>425</v>
      </c>
      <c r="O135" s="188" t="s">
        <v>425</v>
      </c>
      <c r="P135" s="188" t="s">
        <v>425</v>
      </c>
      <c r="Q135" s="188">
        <v>218094626.69999999</v>
      </c>
      <c r="R135" s="268">
        <v>0.96778708800000002</v>
      </c>
      <c r="S135" s="188">
        <v>217338502.40000001</v>
      </c>
      <c r="T135" s="268">
        <v>0.964431814</v>
      </c>
      <c r="U135" s="188">
        <v>42291050</v>
      </c>
      <c r="V135" s="188">
        <v>149161066.48300001</v>
      </c>
      <c r="W135" s="188">
        <v>162766709.21799999</v>
      </c>
      <c r="X135" s="189">
        <v>275.28931870070568</v>
      </c>
      <c r="Y135" s="189">
        <v>2.6749415397643999</v>
      </c>
      <c r="Z135" s="189">
        <v>37.165000915527301</v>
      </c>
      <c r="AA135" s="189">
        <v>6.8044786624803502</v>
      </c>
      <c r="AB135" s="189">
        <v>10.429360000000001</v>
      </c>
      <c r="AC135" s="189">
        <v>59.606909999999999</v>
      </c>
      <c r="AD135" s="188">
        <v>13523</v>
      </c>
      <c r="AE135" s="188">
        <v>40</v>
      </c>
      <c r="AF135" s="190">
        <v>40.1</v>
      </c>
      <c r="AG135" s="189">
        <v>12.659000000000001</v>
      </c>
      <c r="AH135" s="189">
        <v>0.82693720900000001</v>
      </c>
      <c r="AI135" s="189">
        <v>0.56365486899999995</v>
      </c>
      <c r="AJ135" s="188">
        <v>0</v>
      </c>
      <c r="AK135" s="188">
        <v>0</v>
      </c>
      <c r="AL135" s="189">
        <v>0.55699998140335105</v>
      </c>
      <c r="AM135" s="191">
        <v>0.19824739999999999</v>
      </c>
      <c r="AN135" s="189">
        <v>366.10046699999998</v>
      </c>
      <c r="AO135" s="189">
        <v>986.59</v>
      </c>
      <c r="AP135" s="189">
        <v>877.86</v>
      </c>
      <c r="AQ135" s="189">
        <v>0.79627484083175704</v>
      </c>
      <c r="AR135" s="189">
        <v>9.9011497497558594</v>
      </c>
      <c r="AS135" s="190">
        <v>67.199996948242202</v>
      </c>
      <c r="AT135" s="190">
        <v>23.100000381469702</v>
      </c>
      <c r="AU135" s="188">
        <v>263</v>
      </c>
      <c r="AV135" s="190">
        <v>0.10000000149011599</v>
      </c>
      <c r="AW135" s="189">
        <v>0.20000000298023199</v>
      </c>
      <c r="AX135" s="189">
        <v>3.3815150260925302</v>
      </c>
      <c r="AY135" s="188">
        <v>25234450</v>
      </c>
      <c r="AZ135" s="189">
        <v>0.537999987602234</v>
      </c>
      <c r="BA135" s="189">
        <v>31.600000381469702</v>
      </c>
      <c r="BB135" s="188">
        <v>4866176</v>
      </c>
      <c r="BC135" s="188">
        <v>2560289</v>
      </c>
      <c r="BD135" s="188">
        <v>262</v>
      </c>
      <c r="BE135" s="188">
        <v>104000</v>
      </c>
      <c r="BF135" s="188">
        <v>1448749</v>
      </c>
      <c r="BG135" s="188">
        <v>14</v>
      </c>
      <c r="BH135" s="188">
        <v>111</v>
      </c>
      <c r="BI135" s="190">
        <v>12.9</v>
      </c>
      <c r="BJ135" s="189">
        <v>3.3833333333333329</v>
      </c>
      <c r="BK135" s="189">
        <v>-0.67700469493866</v>
      </c>
      <c r="BL135" s="188">
        <v>31</v>
      </c>
      <c r="BM135" s="190">
        <v>73.914360046386705</v>
      </c>
      <c r="BN135" s="260">
        <v>59.132049560546903</v>
      </c>
      <c r="BO135" s="189">
        <v>17.0709018707275</v>
      </c>
      <c r="BP135" s="190">
        <v>76.376884460449205</v>
      </c>
      <c r="BQ135" s="188">
        <v>100000</v>
      </c>
      <c r="BR135" s="190">
        <v>59.869500000000002</v>
      </c>
      <c r="BS135" s="190">
        <v>91.465450000000004</v>
      </c>
      <c r="BT135" s="189">
        <v>9.7530000000000001</v>
      </c>
      <c r="BU135" s="188">
        <v>75</v>
      </c>
      <c r="BV135" s="188">
        <v>71</v>
      </c>
      <c r="BW135" s="188">
        <v>75</v>
      </c>
      <c r="BX135" s="189">
        <v>178.24232480000001</v>
      </c>
      <c r="BY135" s="189">
        <v>140</v>
      </c>
      <c r="BZ135" s="188">
        <v>1193.7333984375</v>
      </c>
      <c r="CA135" s="188">
        <v>220892331</v>
      </c>
      <c r="CB135" s="188">
        <v>188897179</v>
      </c>
      <c r="CC135" s="188">
        <v>770880</v>
      </c>
      <c r="CD135" s="24"/>
    </row>
    <row r="136" spans="1:82">
      <c r="A136" s="192" t="s">
        <v>243</v>
      </c>
      <c r="B136" s="275" t="s">
        <v>242</v>
      </c>
      <c r="C136" s="188">
        <v>0</v>
      </c>
      <c r="D136" s="188">
        <v>0</v>
      </c>
      <c r="E136" s="188" t="s">
        <v>425</v>
      </c>
      <c r="F136" s="188">
        <v>1.444</v>
      </c>
      <c r="G136" s="188">
        <v>391.54899999999998</v>
      </c>
      <c r="H136" s="188">
        <v>43.582999999999998</v>
      </c>
      <c r="I136" s="188">
        <v>72.45</v>
      </c>
      <c r="J136" s="276">
        <v>0</v>
      </c>
      <c r="K136" s="279">
        <v>2.8571428571428571E-2</v>
      </c>
      <c r="L136" s="278" t="s">
        <v>425</v>
      </c>
      <c r="M136" s="188">
        <v>0</v>
      </c>
      <c r="N136" s="188" t="s">
        <v>425</v>
      </c>
      <c r="O136" s="188" t="s">
        <v>425</v>
      </c>
      <c r="P136" s="188" t="s">
        <v>425</v>
      </c>
      <c r="Q136" s="188">
        <v>0</v>
      </c>
      <c r="R136" s="268">
        <v>0</v>
      </c>
      <c r="S136" s="188">
        <v>0</v>
      </c>
      <c r="T136" s="268">
        <v>0</v>
      </c>
      <c r="U136" s="188">
        <v>0</v>
      </c>
      <c r="V136" s="188">
        <v>13555.4324695</v>
      </c>
      <c r="W136" s="188">
        <v>4856.4605889300001</v>
      </c>
      <c r="X136" s="189">
        <v>38.928260869565214</v>
      </c>
      <c r="Y136" s="189">
        <v>1.1463214159011801</v>
      </c>
      <c r="Z136" s="189">
        <v>80.987998962402301</v>
      </c>
      <c r="AA136" s="189" t="s">
        <v>425</v>
      </c>
      <c r="AB136" s="189">
        <v>0</v>
      </c>
      <c r="AC136" s="189" t="s">
        <v>425</v>
      </c>
      <c r="AD136" s="188">
        <v>11</v>
      </c>
      <c r="AE136" s="188">
        <v>60</v>
      </c>
      <c r="AF136" s="190" t="s">
        <v>425</v>
      </c>
      <c r="AG136" s="189" t="s">
        <v>425</v>
      </c>
      <c r="AH136" s="189">
        <v>6.9300000000000004E-5</v>
      </c>
      <c r="AI136" s="189">
        <v>6.9300000000000004E-5</v>
      </c>
      <c r="AJ136" s="188">
        <v>0</v>
      </c>
      <c r="AK136" s="188">
        <v>0</v>
      </c>
      <c r="AL136" s="189">
        <v>0.825999975204468</v>
      </c>
      <c r="AM136" s="191" t="s">
        <v>425</v>
      </c>
      <c r="AN136" s="189">
        <v>4.3064450000000001</v>
      </c>
      <c r="AO136" s="189">
        <v>83.51</v>
      </c>
      <c r="AP136" s="189">
        <v>23.34</v>
      </c>
      <c r="AQ136" s="189">
        <v>8.7141036987304705</v>
      </c>
      <c r="AR136" s="189">
        <v>0.81096619367599498</v>
      </c>
      <c r="AS136" s="190">
        <v>17.299999237060501</v>
      </c>
      <c r="AT136" s="190" t="s">
        <v>425</v>
      </c>
      <c r="AU136" s="188">
        <v>38</v>
      </c>
      <c r="AV136" s="190" t="s">
        <v>425</v>
      </c>
      <c r="AW136" s="189" t="s">
        <v>425</v>
      </c>
      <c r="AX136" s="189" t="s">
        <v>425</v>
      </c>
      <c r="AY136" s="188">
        <v>3</v>
      </c>
      <c r="AZ136" s="189" t="s">
        <v>425</v>
      </c>
      <c r="BA136" s="189" t="s">
        <v>425</v>
      </c>
      <c r="BB136" s="188">
        <v>0</v>
      </c>
      <c r="BC136" s="188">
        <v>0</v>
      </c>
      <c r="BD136" s="188">
        <v>7288</v>
      </c>
      <c r="BE136" s="188">
        <v>0</v>
      </c>
      <c r="BF136" s="188">
        <v>0</v>
      </c>
      <c r="BG136" s="188">
        <v>0</v>
      </c>
      <c r="BH136" s="188">
        <v>30</v>
      </c>
      <c r="BI136" s="190">
        <v>4.0999999999999996</v>
      </c>
      <c r="BJ136" s="189">
        <v>2.6333333333333333</v>
      </c>
      <c r="BK136" s="189">
        <v>-4.5422144234180499E-2</v>
      </c>
      <c r="BL136" s="189" t="s">
        <v>425</v>
      </c>
      <c r="BM136" s="190">
        <v>100</v>
      </c>
      <c r="BN136" s="260">
        <v>96.593742370605497</v>
      </c>
      <c r="BO136" s="189" t="s">
        <v>425</v>
      </c>
      <c r="BP136" s="190" t="s">
        <v>425</v>
      </c>
      <c r="BQ136" s="188">
        <v>280</v>
      </c>
      <c r="BR136" s="190">
        <v>100</v>
      </c>
      <c r="BS136" s="190">
        <v>100</v>
      </c>
      <c r="BT136" s="189">
        <v>11.848000000000001</v>
      </c>
      <c r="BU136" s="188">
        <v>97</v>
      </c>
      <c r="BV136" s="188">
        <v>88</v>
      </c>
      <c r="BW136" s="188">
        <v>74</v>
      </c>
      <c r="BX136" s="189">
        <v>2011.5173339999999</v>
      </c>
      <c r="BY136" s="189" t="s">
        <v>425</v>
      </c>
      <c r="BZ136" s="188">
        <v>14907.77734375</v>
      </c>
      <c r="CA136" s="188">
        <v>18092</v>
      </c>
      <c r="CB136" s="188">
        <v>21291</v>
      </c>
      <c r="CC136" s="188">
        <v>460</v>
      </c>
      <c r="CD136" s="24"/>
    </row>
    <row r="137" spans="1:82">
      <c r="A137" s="192" t="s">
        <v>391</v>
      </c>
      <c r="B137" s="275" t="s">
        <v>237</v>
      </c>
      <c r="C137" s="188">
        <v>6258.2095019999997</v>
      </c>
      <c r="D137" s="188">
        <v>249.39494036210527</v>
      </c>
      <c r="E137" s="188">
        <v>1772.9949999999999</v>
      </c>
      <c r="F137" s="188">
        <v>8.86</v>
      </c>
      <c r="G137" s="188">
        <v>0</v>
      </c>
      <c r="H137" s="188">
        <v>0</v>
      </c>
      <c r="I137" s="188">
        <v>0</v>
      </c>
      <c r="J137" s="276">
        <v>0</v>
      </c>
      <c r="K137" s="279">
        <v>0</v>
      </c>
      <c r="L137" s="278" t="s">
        <v>425</v>
      </c>
      <c r="M137" s="188">
        <v>0</v>
      </c>
      <c r="N137" s="188" t="s">
        <v>425</v>
      </c>
      <c r="O137" s="188" t="s">
        <v>425</v>
      </c>
      <c r="P137" s="188" t="s">
        <v>425</v>
      </c>
      <c r="Q137" s="188">
        <v>4838899.8629999999</v>
      </c>
      <c r="R137" s="268">
        <v>0.978430982</v>
      </c>
      <c r="S137" s="188">
        <v>4838899.8629999999</v>
      </c>
      <c r="T137" s="268">
        <v>0.978430982</v>
      </c>
      <c r="U137" s="188">
        <v>59549</v>
      </c>
      <c r="V137" s="188">
        <v>4453596.4599400004</v>
      </c>
      <c r="W137" s="188">
        <v>1218800.64848</v>
      </c>
      <c r="X137" s="189">
        <v>758.9845514950166</v>
      </c>
      <c r="Y137" s="189">
        <v>2.8508765697479199</v>
      </c>
      <c r="Z137" s="189">
        <v>76.719001770019503</v>
      </c>
      <c r="AA137" s="189" t="s">
        <v>425</v>
      </c>
      <c r="AB137" s="189">
        <v>0.1636</v>
      </c>
      <c r="AC137" s="189" t="s">
        <v>425</v>
      </c>
      <c r="AD137" s="188">
        <v>544</v>
      </c>
      <c r="AE137" s="190" t="s">
        <v>425</v>
      </c>
      <c r="AF137" s="190">
        <v>42.3</v>
      </c>
      <c r="AG137" s="189">
        <v>13.583</v>
      </c>
      <c r="AH137" s="189">
        <v>0.33008923699999998</v>
      </c>
      <c r="AI137" s="189">
        <v>0.20855237099999999</v>
      </c>
      <c r="AJ137" s="188">
        <v>0</v>
      </c>
      <c r="AK137" s="188">
        <v>0</v>
      </c>
      <c r="AL137" s="189">
        <v>0.70800000429153398</v>
      </c>
      <c r="AM137" s="191">
        <v>3.5861700000000001E-3</v>
      </c>
      <c r="AN137" s="189">
        <v>1203.7983650000001</v>
      </c>
      <c r="AO137" s="189">
        <v>1080.24</v>
      </c>
      <c r="AP137" s="189">
        <v>901.55</v>
      </c>
      <c r="AQ137" s="189">
        <v>11.0804033279419</v>
      </c>
      <c r="AR137" s="189">
        <v>17.029424667358398</v>
      </c>
      <c r="AS137" s="190">
        <v>19.399999618530298</v>
      </c>
      <c r="AT137" s="190">
        <v>1.3999999761581401</v>
      </c>
      <c r="AU137" s="188">
        <v>0.52999997138977095</v>
      </c>
      <c r="AV137" s="190" t="s">
        <v>425</v>
      </c>
      <c r="AW137" s="189" t="s">
        <v>425</v>
      </c>
      <c r="AX137" s="189" t="s">
        <v>425</v>
      </c>
      <c r="AY137" s="188">
        <v>0</v>
      </c>
      <c r="AZ137" s="189" t="s">
        <v>425</v>
      </c>
      <c r="BA137" s="189">
        <v>33.700000762939503</v>
      </c>
      <c r="BB137" s="188">
        <v>0</v>
      </c>
      <c r="BC137" s="188">
        <v>30000</v>
      </c>
      <c r="BD137" s="188">
        <v>0</v>
      </c>
      <c r="BE137" s="188">
        <v>131000</v>
      </c>
      <c r="BF137" s="188">
        <v>2348243</v>
      </c>
      <c r="BG137" s="188">
        <v>12</v>
      </c>
      <c r="BH137" s="188">
        <v>124</v>
      </c>
      <c r="BI137" s="190">
        <v>14.6</v>
      </c>
      <c r="BJ137" s="189">
        <v>2.7</v>
      </c>
      <c r="BK137" s="189">
        <v>-0.74408459663391102</v>
      </c>
      <c r="BL137" s="189" t="s">
        <v>425</v>
      </c>
      <c r="BM137" s="190">
        <v>100</v>
      </c>
      <c r="BN137" s="260">
        <v>97.218612670898395</v>
      </c>
      <c r="BO137" s="189">
        <v>70.622604370117202</v>
      </c>
      <c r="BP137" s="190">
        <v>86.325386047363295</v>
      </c>
      <c r="BQ137" s="188">
        <v>17000</v>
      </c>
      <c r="BR137" s="190">
        <v>96.939009999999996</v>
      </c>
      <c r="BS137" s="190">
        <v>96.826899999999995</v>
      </c>
      <c r="BT137" s="189" t="s">
        <v>425</v>
      </c>
      <c r="BU137" s="188">
        <v>99</v>
      </c>
      <c r="BV137" s="188">
        <v>99</v>
      </c>
      <c r="BW137" s="188">
        <v>99</v>
      </c>
      <c r="BX137" s="188" t="s">
        <v>1399</v>
      </c>
      <c r="BY137" s="189">
        <v>27</v>
      </c>
      <c r="BZ137" s="188">
        <v>3239.73120117188</v>
      </c>
      <c r="CA137" s="188">
        <v>5101416</v>
      </c>
      <c r="CB137" s="188">
        <v>4664642</v>
      </c>
      <c r="CC137" s="188">
        <v>6020</v>
      </c>
      <c r="CD137" s="24"/>
    </row>
    <row r="138" spans="1:82">
      <c r="A138" s="192" t="s">
        <v>245</v>
      </c>
      <c r="B138" s="275" t="s">
        <v>244</v>
      </c>
      <c r="C138" s="188">
        <v>8187.8317104842099</v>
      </c>
      <c r="D138" s="188">
        <v>4005.9850345052632</v>
      </c>
      <c r="E138" s="188">
        <v>6505.9204999999993</v>
      </c>
      <c r="F138" s="188">
        <v>378.80200000000002</v>
      </c>
      <c r="G138" s="188">
        <v>1245.067</v>
      </c>
      <c r="H138" s="188">
        <v>0</v>
      </c>
      <c r="I138" s="188">
        <v>5548.9820000000009</v>
      </c>
      <c r="J138" s="276">
        <v>0</v>
      </c>
      <c r="K138" s="279">
        <v>8.5714285714285715E-2</v>
      </c>
      <c r="L138" s="277">
        <v>2.8571428999999999E-2</v>
      </c>
      <c r="M138" s="188" t="s">
        <v>425</v>
      </c>
      <c r="N138" s="188" t="s">
        <v>425</v>
      </c>
      <c r="O138" s="188" t="s">
        <v>425</v>
      </c>
      <c r="P138" s="188" t="s">
        <v>425</v>
      </c>
      <c r="Q138" s="188">
        <v>553504.6189</v>
      </c>
      <c r="R138" s="268">
        <v>0.13644482099999999</v>
      </c>
      <c r="S138" s="188">
        <v>406041.71019999997</v>
      </c>
      <c r="T138" s="268">
        <v>0.100093633</v>
      </c>
      <c r="U138" s="188">
        <v>3131023</v>
      </c>
      <c r="V138" s="188">
        <v>2920888.9940499999</v>
      </c>
      <c r="W138" s="188">
        <v>3771351.0307700001</v>
      </c>
      <c r="X138" s="189">
        <v>56.186077481840194</v>
      </c>
      <c r="Y138" s="189">
        <v>2.1164810657501198</v>
      </c>
      <c r="Z138" s="189">
        <v>68.414001464843807</v>
      </c>
      <c r="AA138" s="189">
        <v>3.6700825940654598</v>
      </c>
      <c r="AB138" s="189">
        <v>4.42021</v>
      </c>
      <c r="AC138" s="189" t="s">
        <v>425</v>
      </c>
      <c r="AD138" s="188">
        <v>965</v>
      </c>
      <c r="AE138" s="188">
        <v>80</v>
      </c>
      <c r="AF138" s="190">
        <v>22.1</v>
      </c>
      <c r="AG138" s="189">
        <v>9.0229999999999997</v>
      </c>
      <c r="AH138" s="189">
        <v>4.7386829999999996E-3</v>
      </c>
      <c r="AI138" s="189">
        <v>4.7386829999999996E-3</v>
      </c>
      <c r="AJ138" s="188">
        <v>0</v>
      </c>
      <c r="AK138" s="188">
        <v>0</v>
      </c>
      <c r="AL138" s="189">
        <v>0.81499999761581399</v>
      </c>
      <c r="AM138" s="191" t="s">
        <v>425</v>
      </c>
      <c r="AN138" s="189">
        <v>33.124457999999997</v>
      </c>
      <c r="AO138" s="189">
        <v>9.99</v>
      </c>
      <c r="AP138" s="189">
        <v>46.33</v>
      </c>
      <c r="AQ138" s="189">
        <v>0.114729560911655</v>
      </c>
      <c r="AR138" s="189">
        <v>0.860839784145355</v>
      </c>
      <c r="AS138" s="190">
        <v>14.8999996185303</v>
      </c>
      <c r="AT138" s="190" t="s">
        <v>425</v>
      </c>
      <c r="AU138" s="188">
        <v>37</v>
      </c>
      <c r="AV138" s="190" t="s">
        <v>425</v>
      </c>
      <c r="AW138" s="189" t="s">
        <v>425</v>
      </c>
      <c r="AX138" s="189">
        <v>0.19451463222503701</v>
      </c>
      <c r="AY138" s="188">
        <v>51175</v>
      </c>
      <c r="AZ138" s="189">
        <v>0.40700000524520902</v>
      </c>
      <c r="BA138" s="189">
        <v>49.799999237060497</v>
      </c>
      <c r="BB138" s="188">
        <v>0</v>
      </c>
      <c r="BC138" s="188">
        <v>5150</v>
      </c>
      <c r="BD138" s="188">
        <v>30190</v>
      </c>
      <c r="BE138" s="188">
        <v>0</v>
      </c>
      <c r="BF138" s="188">
        <v>134461</v>
      </c>
      <c r="BG138" s="188">
        <v>120</v>
      </c>
      <c r="BH138" s="188">
        <v>124</v>
      </c>
      <c r="BI138" s="190">
        <v>7.5</v>
      </c>
      <c r="BJ138" s="189">
        <v>3.3</v>
      </c>
      <c r="BK138" s="189">
        <v>6.5540187060833005E-2</v>
      </c>
      <c r="BL138" s="188">
        <v>35</v>
      </c>
      <c r="BM138" s="190">
        <v>95.834556579589801</v>
      </c>
      <c r="BN138" s="260">
        <v>95.411811828613295</v>
      </c>
      <c r="BO138" s="189">
        <v>63.628414154052699</v>
      </c>
      <c r="BP138" s="190">
        <v>131.85177612304699</v>
      </c>
      <c r="BQ138" s="188">
        <v>12000</v>
      </c>
      <c r="BR138" s="190">
        <v>83.315460000000002</v>
      </c>
      <c r="BS138" s="190">
        <v>96.382419999999996</v>
      </c>
      <c r="BT138" s="189">
        <v>15.699000000000002</v>
      </c>
      <c r="BU138" s="188">
        <v>88</v>
      </c>
      <c r="BV138" s="188">
        <v>97</v>
      </c>
      <c r="BW138" s="188">
        <v>96</v>
      </c>
      <c r="BX138" s="189">
        <v>1856.691284</v>
      </c>
      <c r="BY138" s="189">
        <v>52</v>
      </c>
      <c r="BZ138" s="188">
        <v>12269.048828125</v>
      </c>
      <c r="CA138" s="188">
        <v>4314768</v>
      </c>
      <c r="CB138" s="188">
        <v>3926469</v>
      </c>
      <c r="CC138" s="188">
        <v>74340</v>
      </c>
      <c r="CD138" s="24"/>
    </row>
    <row r="139" spans="1:82">
      <c r="A139" s="192" t="s">
        <v>247</v>
      </c>
      <c r="B139" s="275" t="s">
        <v>246</v>
      </c>
      <c r="C139" s="188">
        <v>15324.563945705264</v>
      </c>
      <c r="D139" s="188">
        <v>14852.775762610525</v>
      </c>
      <c r="E139" s="188">
        <v>36931.208499999993</v>
      </c>
      <c r="F139" s="188">
        <v>357.93</v>
      </c>
      <c r="G139" s="188">
        <v>2428.1820000000002</v>
      </c>
      <c r="H139" s="188">
        <v>0</v>
      </c>
      <c r="I139" s="188">
        <v>9412.5460000000021</v>
      </c>
      <c r="J139" s="276">
        <v>86285</v>
      </c>
      <c r="K139" s="279">
        <v>5.7142857142857141E-2</v>
      </c>
      <c r="L139" s="277">
        <v>0</v>
      </c>
      <c r="M139" s="188">
        <v>2703562.6650899998</v>
      </c>
      <c r="N139" s="188" t="s">
        <v>425</v>
      </c>
      <c r="O139" s="188" t="s">
        <v>425</v>
      </c>
      <c r="P139" s="188" t="s">
        <v>425</v>
      </c>
      <c r="Q139" s="188">
        <v>8720529.0639999993</v>
      </c>
      <c r="R139" s="268">
        <v>0.88039591399999995</v>
      </c>
      <c r="S139" s="188">
        <v>7764383.1739999996</v>
      </c>
      <c r="T139" s="268">
        <v>0.78386657199999998</v>
      </c>
      <c r="U139" s="188">
        <v>2727962</v>
      </c>
      <c r="V139" s="188">
        <v>2084523.68074</v>
      </c>
      <c r="W139" s="188">
        <v>5926082.0695200004</v>
      </c>
      <c r="X139" s="189">
        <v>19.004363379410854</v>
      </c>
      <c r="Y139" s="189">
        <v>2.6431252956390399</v>
      </c>
      <c r="Z139" s="189">
        <v>13.3450002670288</v>
      </c>
      <c r="AA139" s="189" t="s">
        <v>425</v>
      </c>
      <c r="AB139" s="189">
        <v>14.46893</v>
      </c>
      <c r="AC139" s="189" t="s">
        <v>425</v>
      </c>
      <c r="AD139" s="188">
        <v>103</v>
      </c>
      <c r="AE139" s="190" t="s">
        <v>425</v>
      </c>
      <c r="AF139" s="190" t="s">
        <v>425</v>
      </c>
      <c r="AG139" s="189">
        <v>12.375</v>
      </c>
      <c r="AH139" s="189">
        <v>0.310223476</v>
      </c>
      <c r="AI139" s="189">
        <v>7.4545129000000002E-2</v>
      </c>
      <c r="AJ139" s="188">
        <v>0</v>
      </c>
      <c r="AK139" s="188">
        <v>0</v>
      </c>
      <c r="AL139" s="189">
        <v>0.55500000715255704</v>
      </c>
      <c r="AM139" s="191">
        <v>0.26329089999999999</v>
      </c>
      <c r="AN139" s="189">
        <v>28.194388</v>
      </c>
      <c r="AO139" s="189">
        <v>508.58</v>
      </c>
      <c r="AP139" s="189">
        <v>511.92</v>
      </c>
      <c r="AQ139" s="189">
        <v>2.8063178062439</v>
      </c>
      <c r="AR139" s="189">
        <v>8.4776217117905599E-3</v>
      </c>
      <c r="AS139" s="190">
        <v>44.799999237060497</v>
      </c>
      <c r="AT139" s="190">
        <v>27.799999237060501</v>
      </c>
      <c r="AU139" s="188">
        <v>432</v>
      </c>
      <c r="AV139" s="190">
        <v>0.89999997615814198</v>
      </c>
      <c r="AW139" s="189">
        <v>0.61000001430511497</v>
      </c>
      <c r="AX139" s="189">
        <v>184.46586608886699</v>
      </c>
      <c r="AY139" s="188">
        <v>6982087</v>
      </c>
      <c r="AZ139" s="189">
        <v>0.72500002384185802</v>
      </c>
      <c r="BA139" s="189">
        <v>41.900001525878899</v>
      </c>
      <c r="BB139" s="188">
        <v>16801</v>
      </c>
      <c r="BC139" s="188">
        <v>61000</v>
      </c>
      <c r="BD139" s="188">
        <v>0</v>
      </c>
      <c r="BE139" s="188">
        <v>14000</v>
      </c>
      <c r="BF139" s="188">
        <v>10909</v>
      </c>
      <c r="BG139" s="188">
        <v>0</v>
      </c>
      <c r="BH139" s="188">
        <v>100</v>
      </c>
      <c r="BI139" s="190">
        <v>24.6</v>
      </c>
      <c r="BJ139" s="189">
        <v>2.333333333333333</v>
      </c>
      <c r="BK139" s="189">
        <v>-0.80867904424667403</v>
      </c>
      <c r="BL139" s="188">
        <v>27</v>
      </c>
      <c r="BM139" s="190">
        <v>63.464511871337898</v>
      </c>
      <c r="BN139" s="260">
        <v>61.599998474121101</v>
      </c>
      <c r="BO139" s="189">
        <v>11.209197044372599</v>
      </c>
      <c r="BP139" s="190">
        <v>47.617713928222699</v>
      </c>
      <c r="BQ139" s="188">
        <v>14000</v>
      </c>
      <c r="BR139" s="190">
        <v>12.94927</v>
      </c>
      <c r="BS139" s="190">
        <v>41.32705</v>
      </c>
      <c r="BT139" s="189" t="s">
        <v>425</v>
      </c>
      <c r="BU139" s="188">
        <v>35</v>
      </c>
      <c r="BV139" s="188">
        <v>20</v>
      </c>
      <c r="BW139" s="188">
        <v>35</v>
      </c>
      <c r="BX139" s="189">
        <v>101.2778015</v>
      </c>
      <c r="BY139" s="189">
        <v>145</v>
      </c>
      <c r="BZ139" s="188">
        <v>2636.80029296875</v>
      </c>
      <c r="CA139" s="188">
        <v>8947027</v>
      </c>
      <c r="CB139" s="188">
        <v>7619178</v>
      </c>
      <c r="CC139" s="188">
        <v>452860</v>
      </c>
      <c r="CD139" s="24"/>
    </row>
    <row r="140" spans="1:82">
      <c r="A140" s="192" t="s">
        <v>249</v>
      </c>
      <c r="B140" s="275" t="s">
        <v>248</v>
      </c>
      <c r="C140" s="188">
        <v>0.80564384058947369</v>
      </c>
      <c r="D140" s="188">
        <v>0</v>
      </c>
      <c r="E140" s="188">
        <v>29225.708500000001</v>
      </c>
      <c r="F140" s="188">
        <v>0</v>
      </c>
      <c r="G140" s="188">
        <v>0</v>
      </c>
      <c r="H140" s="188">
        <v>0</v>
      </c>
      <c r="I140" s="188">
        <v>0</v>
      </c>
      <c r="J140" s="276">
        <v>50796</v>
      </c>
      <c r="K140" s="279">
        <v>0.2</v>
      </c>
      <c r="L140" s="277">
        <v>0</v>
      </c>
      <c r="M140" s="188" t="s">
        <v>425</v>
      </c>
      <c r="N140" s="188" t="s">
        <v>425</v>
      </c>
      <c r="O140" s="188" t="s">
        <v>425</v>
      </c>
      <c r="P140" s="188" t="s">
        <v>425</v>
      </c>
      <c r="Q140" s="188">
        <v>0</v>
      </c>
      <c r="R140" s="268">
        <v>0</v>
      </c>
      <c r="S140" s="188">
        <v>0</v>
      </c>
      <c r="T140" s="268">
        <v>0</v>
      </c>
      <c r="U140" s="188">
        <v>5396645</v>
      </c>
      <c r="V140" s="188">
        <v>6580166.09571</v>
      </c>
      <c r="W140" s="188">
        <v>5730371.4868900003</v>
      </c>
      <c r="X140" s="189">
        <v>17.508358922728416</v>
      </c>
      <c r="Y140" s="189">
        <v>1.7299902439117401</v>
      </c>
      <c r="Z140" s="189">
        <v>62.182998657226598</v>
      </c>
      <c r="AA140" s="189" t="s">
        <v>425</v>
      </c>
      <c r="AB140" s="189">
        <v>0.66178999999999999</v>
      </c>
      <c r="AC140" s="189">
        <v>79.601529999999997</v>
      </c>
      <c r="AD140" s="188">
        <v>1258</v>
      </c>
      <c r="AE140" s="188">
        <v>80</v>
      </c>
      <c r="AF140" s="190">
        <v>17.100000000000001</v>
      </c>
      <c r="AG140" s="189">
        <v>9.83</v>
      </c>
      <c r="AH140" s="189">
        <v>0.146987903</v>
      </c>
      <c r="AI140" s="189">
        <v>1.9785354000000002E-2</v>
      </c>
      <c r="AJ140" s="188">
        <v>0</v>
      </c>
      <c r="AK140" s="188">
        <v>0</v>
      </c>
      <c r="AL140" s="189">
        <v>0.72799998521804798</v>
      </c>
      <c r="AM140" s="191">
        <v>1.884858E-2</v>
      </c>
      <c r="AN140" s="189">
        <v>13.425139</v>
      </c>
      <c r="AO140" s="189">
        <v>63.99</v>
      </c>
      <c r="AP140" s="189">
        <v>76.17</v>
      </c>
      <c r="AQ140" s="189">
        <v>0.35318055748939498</v>
      </c>
      <c r="AR140" s="189">
        <v>1.6533850431442301</v>
      </c>
      <c r="AS140" s="190">
        <v>19.399999618530298</v>
      </c>
      <c r="AT140" s="190">
        <v>1.29999995231628</v>
      </c>
      <c r="AU140" s="188">
        <v>46</v>
      </c>
      <c r="AV140" s="190">
        <v>0.5</v>
      </c>
      <c r="AW140" s="189">
        <v>0.28000000119209301</v>
      </c>
      <c r="AX140" s="189">
        <v>0</v>
      </c>
      <c r="AY140" s="188">
        <v>1974836</v>
      </c>
      <c r="AZ140" s="189">
        <v>0.44600000977516202</v>
      </c>
      <c r="BA140" s="189">
        <v>45.700000762939503</v>
      </c>
      <c r="BB140" s="188">
        <v>521197</v>
      </c>
      <c r="BC140" s="188">
        <v>106127</v>
      </c>
      <c r="BD140" s="188">
        <v>6000</v>
      </c>
      <c r="BE140" s="188">
        <v>0</v>
      </c>
      <c r="BF140" s="188">
        <v>6032</v>
      </c>
      <c r="BG140" s="188">
        <v>0</v>
      </c>
      <c r="BH140" s="188">
        <v>117</v>
      </c>
      <c r="BI140" s="190">
        <v>9.1999999999999993</v>
      </c>
      <c r="BJ140" s="189">
        <v>3.5166666666666671</v>
      </c>
      <c r="BK140" s="189">
        <v>-0.53375667333602905</v>
      </c>
      <c r="BL140" s="188">
        <v>28</v>
      </c>
      <c r="BM140" s="190">
        <v>100</v>
      </c>
      <c r="BN140" s="260">
        <v>94.020797729492202</v>
      </c>
      <c r="BO140" s="189">
        <v>68.517631530761705</v>
      </c>
      <c r="BP140" s="190">
        <v>110.18096923828099</v>
      </c>
      <c r="BQ140" s="188">
        <v>74000</v>
      </c>
      <c r="BR140" s="190">
        <v>89.783690000000007</v>
      </c>
      <c r="BS140" s="190">
        <v>99.610199999999992</v>
      </c>
      <c r="BT140" s="189">
        <v>13.66</v>
      </c>
      <c r="BU140" s="188">
        <v>86</v>
      </c>
      <c r="BV140" s="188">
        <v>83</v>
      </c>
      <c r="BW140" s="188">
        <v>89</v>
      </c>
      <c r="BX140" s="189">
        <v>935.32897949999995</v>
      </c>
      <c r="BY140" s="189">
        <v>129</v>
      </c>
      <c r="BZ140" s="188">
        <v>4949.74951171875</v>
      </c>
      <c r="CA140" s="188">
        <v>7132530</v>
      </c>
      <c r="CB140" s="188">
        <v>6620174</v>
      </c>
      <c r="CC140" s="188">
        <v>397300</v>
      </c>
      <c r="CD140" s="24"/>
    </row>
    <row r="141" spans="1:82">
      <c r="A141" s="192" t="s">
        <v>251</v>
      </c>
      <c r="B141" s="275" t="s">
        <v>250</v>
      </c>
      <c r="C141" s="188">
        <v>64186.410114526319</v>
      </c>
      <c r="D141" s="188">
        <v>55733.586458736841</v>
      </c>
      <c r="E141" s="188">
        <v>174814.49000000002</v>
      </c>
      <c r="F141" s="188">
        <v>2270.9360000000001</v>
      </c>
      <c r="G141" s="188">
        <v>0</v>
      </c>
      <c r="H141" s="188">
        <v>0</v>
      </c>
      <c r="I141" s="188">
        <v>0</v>
      </c>
      <c r="J141" s="276">
        <v>94900</v>
      </c>
      <c r="K141" s="279">
        <v>0.14285714285714285</v>
      </c>
      <c r="L141" s="277">
        <v>8.5714286000000001E-2</v>
      </c>
      <c r="M141" s="188" t="s">
        <v>425</v>
      </c>
      <c r="N141" s="188" t="s">
        <v>425</v>
      </c>
      <c r="O141" s="188" t="s">
        <v>425</v>
      </c>
      <c r="P141" s="188" t="s">
        <v>425</v>
      </c>
      <c r="Q141" s="188">
        <v>8803105.6750000007</v>
      </c>
      <c r="R141" s="268">
        <v>0.24980566300000001</v>
      </c>
      <c r="S141" s="188">
        <v>23569411.109999999</v>
      </c>
      <c r="T141" s="268">
        <v>0.66882900099999998</v>
      </c>
      <c r="U141" s="188">
        <v>6365488</v>
      </c>
      <c r="V141" s="188">
        <v>15327273.142999999</v>
      </c>
      <c r="W141" s="188">
        <v>18522270.857700001</v>
      </c>
      <c r="X141" s="189">
        <v>24.99160625</v>
      </c>
      <c r="Y141" s="189">
        <v>1.6624114513397199</v>
      </c>
      <c r="Z141" s="189">
        <v>78.2969970703125</v>
      </c>
      <c r="AA141" s="189">
        <v>3.7521822789402401</v>
      </c>
      <c r="AB141" s="189">
        <v>6.5294699999999999</v>
      </c>
      <c r="AC141" s="189" t="s">
        <v>425</v>
      </c>
      <c r="AD141" s="188">
        <v>1017</v>
      </c>
      <c r="AE141" s="188">
        <v>80</v>
      </c>
      <c r="AF141" s="190">
        <v>33.1</v>
      </c>
      <c r="AG141" s="189">
        <v>8.593</v>
      </c>
      <c r="AH141" s="189">
        <v>0.25964358900000001</v>
      </c>
      <c r="AI141" s="189">
        <v>4.0739604999999998E-2</v>
      </c>
      <c r="AJ141" s="188">
        <v>0</v>
      </c>
      <c r="AK141" s="188">
        <v>0</v>
      </c>
      <c r="AL141" s="189">
        <v>0.77700001001357999</v>
      </c>
      <c r="AM141" s="191">
        <v>2.9186400000000001E-2</v>
      </c>
      <c r="AN141" s="189">
        <v>201.28349800000001</v>
      </c>
      <c r="AO141" s="189">
        <v>353.4</v>
      </c>
      <c r="AP141" s="189">
        <v>412.79</v>
      </c>
      <c r="AQ141" s="189">
        <v>0.21765367686748499</v>
      </c>
      <c r="AR141" s="189">
        <v>1.45435202121735</v>
      </c>
      <c r="AS141" s="190">
        <v>13.199999809265099</v>
      </c>
      <c r="AT141" s="190">
        <v>2.5999999046325701</v>
      </c>
      <c r="AU141" s="188">
        <v>119</v>
      </c>
      <c r="AV141" s="190">
        <v>0.30000001192092901</v>
      </c>
      <c r="AW141" s="189">
        <v>0.18000000715255701</v>
      </c>
      <c r="AX141" s="189">
        <v>4.6525406837463397</v>
      </c>
      <c r="AY141" s="188">
        <v>342185</v>
      </c>
      <c r="AZ141" s="189">
        <v>0.395000010728836</v>
      </c>
      <c r="BA141" s="189">
        <v>41.5</v>
      </c>
      <c r="BB141" s="188">
        <v>43579</v>
      </c>
      <c r="BC141" s="188">
        <v>7264</v>
      </c>
      <c r="BD141" s="188">
        <v>27641</v>
      </c>
      <c r="BE141" s="188">
        <v>60000</v>
      </c>
      <c r="BF141" s="188">
        <v>1056918</v>
      </c>
      <c r="BG141" s="188">
        <v>5</v>
      </c>
      <c r="BH141" s="188">
        <v>121</v>
      </c>
      <c r="BI141" s="190">
        <v>8.6999999999999993</v>
      </c>
      <c r="BJ141" s="189">
        <v>3.55</v>
      </c>
      <c r="BK141" s="189">
        <v>-6.7545659840107006E-2</v>
      </c>
      <c r="BL141" s="188">
        <v>38</v>
      </c>
      <c r="BM141" s="190">
        <v>98.346603393554702</v>
      </c>
      <c r="BN141" s="260">
        <v>94.408271789550795</v>
      </c>
      <c r="BO141" s="189">
        <v>59.950504302978501</v>
      </c>
      <c r="BP141" s="190">
        <v>131.77789306640599</v>
      </c>
      <c r="BQ141" s="188">
        <v>84000</v>
      </c>
      <c r="BR141" s="190">
        <v>74.342950000000002</v>
      </c>
      <c r="BS141" s="190">
        <v>91.127870000000001</v>
      </c>
      <c r="BT141" s="189">
        <v>12.7</v>
      </c>
      <c r="BU141" s="188">
        <v>88</v>
      </c>
      <c r="BV141" s="188">
        <v>66</v>
      </c>
      <c r="BW141" s="188">
        <v>80</v>
      </c>
      <c r="BX141" s="189">
        <v>766.63635250000004</v>
      </c>
      <c r="BY141" s="189">
        <v>88</v>
      </c>
      <c r="BZ141" s="188">
        <v>6126.87451171875</v>
      </c>
      <c r="CA141" s="188">
        <v>32971846</v>
      </c>
      <c r="CB141" s="188">
        <v>31372221</v>
      </c>
      <c r="CC141" s="188">
        <v>1280000</v>
      </c>
      <c r="CD141" s="24"/>
    </row>
    <row r="142" spans="1:82">
      <c r="A142" s="192" t="s">
        <v>253</v>
      </c>
      <c r="B142" s="275" t="s">
        <v>252</v>
      </c>
      <c r="C142" s="188">
        <v>198730.81940989473</v>
      </c>
      <c r="D142" s="188">
        <v>167963.09058399999</v>
      </c>
      <c r="E142" s="188">
        <v>484019.65700000001</v>
      </c>
      <c r="F142" s="188">
        <v>4514.1379999999999</v>
      </c>
      <c r="G142" s="188">
        <v>1744679.1390000002</v>
      </c>
      <c r="H142" s="188">
        <v>1222043.2575000001</v>
      </c>
      <c r="I142" s="188">
        <v>769583.64600000007</v>
      </c>
      <c r="J142" s="276">
        <v>115830</v>
      </c>
      <c r="K142" s="279">
        <v>0.2</v>
      </c>
      <c r="L142" s="277">
        <v>2.8571428999999999E-2</v>
      </c>
      <c r="M142" s="188">
        <v>15865392.249500001</v>
      </c>
      <c r="N142" s="188" t="s">
        <v>425</v>
      </c>
      <c r="O142" s="188" t="s">
        <v>425</v>
      </c>
      <c r="P142" s="188" t="s">
        <v>425</v>
      </c>
      <c r="Q142" s="188">
        <v>11302042.91</v>
      </c>
      <c r="R142" s="268">
        <v>9.9933550999999995E-2</v>
      </c>
      <c r="S142" s="188">
        <v>12091740.52</v>
      </c>
      <c r="T142" s="268">
        <v>0.106916119</v>
      </c>
      <c r="U142" s="188">
        <v>80286106</v>
      </c>
      <c r="V142" s="188">
        <v>84787656.054100007</v>
      </c>
      <c r="W142" s="188">
        <v>85455276.141800001</v>
      </c>
      <c r="X142" s="189">
        <v>357.68830532917463</v>
      </c>
      <c r="Y142" s="189">
        <v>1.89324975013733</v>
      </c>
      <c r="Z142" s="189">
        <v>47.408000946044901</v>
      </c>
      <c r="AA142" s="189">
        <v>4.2266613473705696</v>
      </c>
      <c r="AB142" s="189">
        <v>5.0860599999999998</v>
      </c>
      <c r="AC142" s="189">
        <v>78.462959999999995</v>
      </c>
      <c r="AD142" s="188">
        <v>10865</v>
      </c>
      <c r="AE142" s="188">
        <v>80</v>
      </c>
      <c r="AF142" s="190">
        <v>42.9</v>
      </c>
      <c r="AG142" s="189">
        <v>9.6880000000000006</v>
      </c>
      <c r="AH142" s="189">
        <v>0.69038427300000005</v>
      </c>
      <c r="AI142" s="189">
        <v>0.60457068700000005</v>
      </c>
      <c r="AJ142" s="188">
        <v>0</v>
      </c>
      <c r="AK142" s="188">
        <v>4</v>
      </c>
      <c r="AL142" s="189">
        <v>0.71799999475479104</v>
      </c>
      <c r="AM142" s="191">
        <v>2.4249340000000001E-2</v>
      </c>
      <c r="AN142" s="189">
        <v>110.064459</v>
      </c>
      <c r="AO142" s="189">
        <v>462.09</v>
      </c>
      <c r="AP142" s="189">
        <v>821.37</v>
      </c>
      <c r="AQ142" s="189">
        <v>0.21839953958988201</v>
      </c>
      <c r="AR142" s="189">
        <v>9.6581935882568395</v>
      </c>
      <c r="AS142" s="190">
        <v>27.299999237060501</v>
      </c>
      <c r="AT142" s="190">
        <v>19.100000381469702</v>
      </c>
      <c r="AU142" s="188">
        <v>554</v>
      </c>
      <c r="AV142" s="190">
        <v>0.20000000298023199</v>
      </c>
      <c r="AW142" s="189">
        <v>0.270000010728836</v>
      </c>
      <c r="AX142" s="189">
        <v>0.17674487829208399</v>
      </c>
      <c r="AY142" s="188">
        <v>47496283</v>
      </c>
      <c r="AZ142" s="189">
        <v>0.43000000715255698</v>
      </c>
      <c r="BA142" s="189">
        <v>42.299999237060497</v>
      </c>
      <c r="BB142" s="188">
        <v>6928471</v>
      </c>
      <c r="BC142" s="188">
        <v>10547085</v>
      </c>
      <c r="BD142" s="188">
        <v>448717</v>
      </c>
      <c r="BE142" s="188">
        <v>153000</v>
      </c>
      <c r="BF142" s="188">
        <v>1141</v>
      </c>
      <c r="BG142" s="188">
        <v>5</v>
      </c>
      <c r="BH142" s="188">
        <v>123</v>
      </c>
      <c r="BI142" s="190">
        <v>9.4</v>
      </c>
      <c r="BJ142" s="189">
        <v>3.6166666666666671</v>
      </c>
      <c r="BK142" s="189">
        <v>5.2968170493841199E-2</v>
      </c>
      <c r="BL142" s="188">
        <v>34</v>
      </c>
      <c r="BM142" s="190">
        <v>95.628623962402301</v>
      </c>
      <c r="BN142" s="260">
        <v>98.182548522949205</v>
      </c>
      <c r="BO142" s="189">
        <v>43.026611328125</v>
      </c>
      <c r="BP142" s="190">
        <v>154.76107788085901</v>
      </c>
      <c r="BQ142" s="188">
        <v>150000</v>
      </c>
      <c r="BR142" s="190">
        <v>76.533500000000004</v>
      </c>
      <c r="BS142" s="190">
        <v>93.568380000000005</v>
      </c>
      <c r="BT142" s="189" t="s">
        <v>425</v>
      </c>
      <c r="BU142" s="188">
        <v>65</v>
      </c>
      <c r="BV142" s="188">
        <v>40</v>
      </c>
      <c r="BW142" s="188">
        <v>43</v>
      </c>
      <c r="BX142" s="189">
        <v>393.90402219999999</v>
      </c>
      <c r="BY142" s="189">
        <v>121</v>
      </c>
      <c r="BZ142" s="188">
        <v>3298.82983398438</v>
      </c>
      <c r="CA142" s="188">
        <v>109581085</v>
      </c>
      <c r="CB142" s="188">
        <v>100699432</v>
      </c>
      <c r="CC142" s="188">
        <v>298170</v>
      </c>
      <c r="CD142" s="24"/>
    </row>
    <row r="143" spans="1:82">
      <c r="A143" s="192" t="s">
        <v>255</v>
      </c>
      <c r="B143" s="275" t="s">
        <v>254</v>
      </c>
      <c r="C143" s="188">
        <v>397.98060528210522</v>
      </c>
      <c r="D143" s="188">
        <v>0</v>
      </c>
      <c r="E143" s="188">
        <v>170252.84900000002</v>
      </c>
      <c r="F143" s="188">
        <v>0</v>
      </c>
      <c r="G143" s="188">
        <v>0</v>
      </c>
      <c r="H143" s="188">
        <v>0</v>
      </c>
      <c r="I143" s="188">
        <v>0</v>
      </c>
      <c r="J143" s="276">
        <v>0</v>
      </c>
      <c r="K143" s="279">
        <v>2.8571428571428571E-2</v>
      </c>
      <c r="L143" s="277">
        <v>0.14285714299999999</v>
      </c>
      <c r="M143" s="188">
        <v>3852.5614013700001</v>
      </c>
      <c r="N143" s="188" t="s">
        <v>425</v>
      </c>
      <c r="O143" s="188" t="s">
        <v>425</v>
      </c>
      <c r="P143" s="188" t="s">
        <v>425</v>
      </c>
      <c r="Q143" s="188">
        <v>0</v>
      </c>
      <c r="R143" s="268">
        <v>0</v>
      </c>
      <c r="S143" s="188">
        <v>0</v>
      </c>
      <c r="T143" s="268">
        <v>0</v>
      </c>
      <c r="U143" s="188">
        <v>0</v>
      </c>
      <c r="V143" s="188">
        <v>0</v>
      </c>
      <c r="W143" s="188">
        <v>0</v>
      </c>
      <c r="X143" s="189">
        <v>124.03588621444202</v>
      </c>
      <c r="Y143" s="189">
        <v>-2.8661610558629001E-2</v>
      </c>
      <c r="Z143" s="189">
        <v>60.042999267578097</v>
      </c>
      <c r="AA143" s="189">
        <v>2.81580919217578</v>
      </c>
      <c r="AB143" s="189">
        <v>0</v>
      </c>
      <c r="AC143" s="189" t="s">
        <v>425</v>
      </c>
      <c r="AD143" s="188">
        <v>1493</v>
      </c>
      <c r="AE143" s="190" t="s">
        <v>425</v>
      </c>
      <c r="AF143" s="190" t="s">
        <v>425</v>
      </c>
      <c r="AG143" s="189">
        <v>4.9800000000000004</v>
      </c>
      <c r="AH143" s="189">
        <v>5.5443630000000001E-3</v>
      </c>
      <c r="AI143" s="189">
        <v>5.5443630000000001E-3</v>
      </c>
      <c r="AJ143" s="188">
        <v>0</v>
      </c>
      <c r="AK143" s="188">
        <v>0</v>
      </c>
      <c r="AL143" s="189">
        <v>0.87999999523162797</v>
      </c>
      <c r="AM143" s="191" t="s">
        <v>425</v>
      </c>
      <c r="AN143" s="189">
        <v>0</v>
      </c>
      <c r="AO143" s="189">
        <v>0</v>
      </c>
      <c r="AP143" s="189">
        <v>0</v>
      </c>
      <c r="AQ143" s="189" t="s">
        <v>425</v>
      </c>
      <c r="AR143" s="189">
        <v>0.99803978204727195</v>
      </c>
      <c r="AS143" s="190">
        <v>4.4000000953674299</v>
      </c>
      <c r="AT143" s="190" t="s">
        <v>425</v>
      </c>
      <c r="AU143" s="188">
        <v>15</v>
      </c>
      <c r="AV143" s="190" t="s">
        <v>425</v>
      </c>
      <c r="AW143" s="189" t="s">
        <v>425</v>
      </c>
      <c r="AX143" s="189" t="s">
        <v>425</v>
      </c>
      <c r="AY143" s="188">
        <v>46</v>
      </c>
      <c r="AZ143" s="189">
        <v>0.115000002086163</v>
      </c>
      <c r="BA143" s="189">
        <v>30.200000762939499</v>
      </c>
      <c r="BB143" s="188">
        <v>157</v>
      </c>
      <c r="BC143" s="188">
        <v>396</v>
      </c>
      <c r="BD143" s="188">
        <v>2002</v>
      </c>
      <c r="BE143" s="188">
        <v>0</v>
      </c>
      <c r="BF143" s="188">
        <v>6413</v>
      </c>
      <c r="BG143" s="188">
        <v>0</v>
      </c>
      <c r="BH143" s="188">
        <v>142</v>
      </c>
      <c r="BI143" s="190">
        <v>2.4</v>
      </c>
      <c r="BJ143" s="189">
        <v>3.2833333333333328</v>
      </c>
      <c r="BK143" s="189">
        <v>0.601629197597504</v>
      </c>
      <c r="BL143" s="188">
        <v>56</v>
      </c>
      <c r="BM143" s="190">
        <v>100</v>
      </c>
      <c r="BN143" s="260" t="s">
        <v>425</v>
      </c>
      <c r="BO143" s="189">
        <v>84.516448974609403</v>
      </c>
      <c r="BP143" s="190">
        <v>127.727088928223</v>
      </c>
      <c r="BQ143" s="188">
        <v>610000</v>
      </c>
      <c r="BR143" s="190">
        <v>98.796610000000001</v>
      </c>
      <c r="BS143" s="190">
        <v>99.724680000000006</v>
      </c>
      <c r="BT143" s="189">
        <v>23.997999999999998</v>
      </c>
      <c r="BU143" s="188">
        <v>95</v>
      </c>
      <c r="BV143" s="188">
        <v>92</v>
      </c>
      <c r="BW143" s="188">
        <v>60</v>
      </c>
      <c r="BX143" s="189">
        <v>2015.285889</v>
      </c>
      <c r="BY143" s="189">
        <v>2</v>
      </c>
      <c r="BZ143" s="188">
        <v>15656.1826171875</v>
      </c>
      <c r="CA143" s="188">
        <v>37846605</v>
      </c>
      <c r="CB143" s="188">
        <v>38596272</v>
      </c>
      <c r="CC143" s="188">
        <v>304150</v>
      </c>
      <c r="CD143" s="24"/>
    </row>
    <row r="144" spans="1:82">
      <c r="A144" s="192" t="s">
        <v>257</v>
      </c>
      <c r="B144" s="275" t="s">
        <v>256</v>
      </c>
      <c r="C144" s="188">
        <v>9264.7998979157892</v>
      </c>
      <c r="D144" s="188">
        <v>0</v>
      </c>
      <c r="E144" s="188">
        <v>17422.981</v>
      </c>
      <c r="F144" s="188">
        <v>31.713999999999999</v>
      </c>
      <c r="G144" s="188">
        <v>469.83850000000001</v>
      </c>
      <c r="H144" s="188">
        <v>0</v>
      </c>
      <c r="I144" s="188">
        <v>0</v>
      </c>
      <c r="J144" s="276">
        <v>0</v>
      </c>
      <c r="K144" s="279">
        <v>5.7142857142857141E-2</v>
      </c>
      <c r="L144" s="277">
        <v>0.14285714299999999</v>
      </c>
      <c r="M144" s="188">
        <v>0</v>
      </c>
      <c r="N144" s="188" t="s">
        <v>425</v>
      </c>
      <c r="O144" s="188" t="s">
        <v>425</v>
      </c>
      <c r="P144" s="188" t="s">
        <v>425</v>
      </c>
      <c r="Q144" s="188">
        <v>0</v>
      </c>
      <c r="R144" s="268">
        <v>0</v>
      </c>
      <c r="S144" s="188">
        <v>0</v>
      </c>
      <c r="T144" s="268">
        <v>0</v>
      </c>
      <c r="U144" s="188">
        <v>0</v>
      </c>
      <c r="V144" s="188">
        <v>1089711.84598</v>
      </c>
      <c r="W144" s="188">
        <v>293586.05881299998</v>
      </c>
      <c r="X144" s="189">
        <v>112.23945350807048</v>
      </c>
      <c r="Y144" s="189">
        <v>1.0142695903778101</v>
      </c>
      <c r="Z144" s="189">
        <v>66.309997558593807</v>
      </c>
      <c r="AA144" s="189">
        <v>2.6557599190948298</v>
      </c>
      <c r="AB144" s="189">
        <v>0</v>
      </c>
      <c r="AC144" s="189" t="s">
        <v>425</v>
      </c>
      <c r="AD144" s="188">
        <v>6284</v>
      </c>
      <c r="AE144" s="188">
        <v>80</v>
      </c>
      <c r="AF144" s="190">
        <v>3.6</v>
      </c>
      <c r="AG144" s="189">
        <v>3.9289999999999998</v>
      </c>
      <c r="AH144" s="189">
        <v>1.724324E-3</v>
      </c>
      <c r="AI144" s="189">
        <v>1.724324E-3</v>
      </c>
      <c r="AJ144" s="188">
        <v>0</v>
      </c>
      <c r="AK144" s="188">
        <v>0</v>
      </c>
      <c r="AL144" s="189">
        <v>0.86400002241134599</v>
      </c>
      <c r="AM144" s="191" t="s">
        <v>425</v>
      </c>
      <c r="AN144" s="189">
        <v>0</v>
      </c>
      <c r="AO144" s="189">
        <v>0</v>
      </c>
      <c r="AP144" s="189">
        <v>0</v>
      </c>
      <c r="AQ144" s="189" t="s">
        <v>425</v>
      </c>
      <c r="AR144" s="189">
        <v>0.255364269018173</v>
      </c>
      <c r="AS144" s="190">
        <v>3.7000000476837198</v>
      </c>
      <c r="AT144" s="190" t="s">
        <v>425</v>
      </c>
      <c r="AU144" s="188">
        <v>19</v>
      </c>
      <c r="AV144" s="190" t="s">
        <v>425</v>
      </c>
      <c r="AW144" s="189" t="s">
        <v>425</v>
      </c>
      <c r="AX144" s="189" t="s">
        <v>425</v>
      </c>
      <c r="AY144" s="188">
        <v>11</v>
      </c>
      <c r="AZ144" s="189">
        <v>7.5000002980232197E-2</v>
      </c>
      <c r="BA144" s="189">
        <v>33.5</v>
      </c>
      <c r="BB144" s="188">
        <v>0</v>
      </c>
      <c r="BC144" s="188">
        <v>0</v>
      </c>
      <c r="BD144" s="188">
        <v>0</v>
      </c>
      <c r="BE144" s="188">
        <v>0</v>
      </c>
      <c r="BF144" s="188">
        <v>3599</v>
      </c>
      <c r="BG144" s="188">
        <v>0</v>
      </c>
      <c r="BH144" s="188">
        <v>140</v>
      </c>
      <c r="BI144" s="190">
        <v>2.4</v>
      </c>
      <c r="BJ144" s="189">
        <v>3.95</v>
      </c>
      <c r="BK144" s="189">
        <v>1.1540054082870499</v>
      </c>
      <c r="BL144" s="188">
        <v>61</v>
      </c>
      <c r="BM144" s="190">
        <v>100</v>
      </c>
      <c r="BN144" s="260">
        <v>96.137588500976605</v>
      </c>
      <c r="BO144" s="189">
        <v>75.346374511718807</v>
      </c>
      <c r="BP144" s="190">
        <v>116.463264465332</v>
      </c>
      <c r="BQ144" s="188">
        <v>160000</v>
      </c>
      <c r="BR144" s="190">
        <v>99.608929999999987</v>
      </c>
      <c r="BS144" s="190">
        <v>99.907659999999993</v>
      </c>
      <c r="BT144" s="189">
        <v>33.356000000000002</v>
      </c>
      <c r="BU144" s="188">
        <v>99</v>
      </c>
      <c r="BV144" s="188">
        <v>96</v>
      </c>
      <c r="BW144" s="188">
        <v>98</v>
      </c>
      <c r="BX144" s="189">
        <v>3242.351807</v>
      </c>
      <c r="BY144" s="189">
        <v>8</v>
      </c>
      <c r="BZ144" s="188">
        <v>22439.876953125</v>
      </c>
      <c r="CA144" s="188">
        <v>10196707</v>
      </c>
      <c r="CB144" s="188">
        <v>10350768</v>
      </c>
      <c r="CC144" s="188">
        <v>91470</v>
      </c>
      <c r="CD144" s="24"/>
    </row>
    <row r="145" spans="1:82">
      <c r="A145" s="192" t="s">
        <v>259</v>
      </c>
      <c r="B145" s="275" t="s">
        <v>258</v>
      </c>
      <c r="C145" s="188">
        <v>0</v>
      </c>
      <c r="D145" s="188">
        <v>0</v>
      </c>
      <c r="E145" s="188">
        <v>11.929500000000001</v>
      </c>
      <c r="F145" s="188">
        <v>5.6000000000000001E-2</v>
      </c>
      <c r="G145" s="188">
        <v>0</v>
      </c>
      <c r="H145" s="188">
        <v>0</v>
      </c>
      <c r="I145" s="188">
        <v>0</v>
      </c>
      <c r="J145" s="276">
        <v>0</v>
      </c>
      <c r="K145" s="279">
        <v>0</v>
      </c>
      <c r="L145" s="277">
        <v>0.257142857</v>
      </c>
      <c r="M145" s="188">
        <v>0</v>
      </c>
      <c r="N145" s="188" t="s">
        <v>425</v>
      </c>
      <c r="O145" s="188" t="s">
        <v>425</v>
      </c>
      <c r="P145" s="188" t="s">
        <v>425</v>
      </c>
      <c r="Q145" s="188">
        <v>0</v>
      </c>
      <c r="R145" s="268">
        <v>0</v>
      </c>
      <c r="S145" s="188">
        <v>0</v>
      </c>
      <c r="T145" s="268">
        <v>0</v>
      </c>
      <c r="U145" s="188">
        <v>0</v>
      </c>
      <c r="V145" s="188">
        <v>1029335.73861</v>
      </c>
      <c r="W145" s="188">
        <v>738488.24876500003</v>
      </c>
      <c r="X145" s="189">
        <v>239.5931955211025</v>
      </c>
      <c r="Y145" s="189">
        <v>1.7623660564422601</v>
      </c>
      <c r="Z145" s="189">
        <v>99.235000610351605</v>
      </c>
      <c r="AA145" s="189" t="s">
        <v>425</v>
      </c>
      <c r="AB145" s="189">
        <v>0</v>
      </c>
      <c r="AC145" s="189" t="s">
        <v>425</v>
      </c>
      <c r="AD145" s="188">
        <v>799</v>
      </c>
      <c r="AE145" s="188">
        <v>80</v>
      </c>
      <c r="AF145" s="190" t="s">
        <v>425</v>
      </c>
      <c r="AG145" s="189">
        <v>4.6909999999999998</v>
      </c>
      <c r="AH145" s="189">
        <v>3.6451909999999999E-3</v>
      </c>
      <c r="AI145" s="189">
        <v>3.6451909999999999E-3</v>
      </c>
      <c r="AJ145" s="188">
        <v>0</v>
      </c>
      <c r="AK145" s="188">
        <v>0</v>
      </c>
      <c r="AL145" s="189">
        <v>0.84799998998642001</v>
      </c>
      <c r="AM145" s="191" t="s">
        <v>425</v>
      </c>
      <c r="AN145" s="189">
        <v>-12.311500000000001</v>
      </c>
      <c r="AO145" s="189">
        <v>0</v>
      </c>
      <c r="AP145" s="189">
        <v>0</v>
      </c>
      <c r="AQ145" s="189" t="s">
        <v>425</v>
      </c>
      <c r="AR145" s="189">
        <v>0.44519531726837203</v>
      </c>
      <c r="AS145" s="190">
        <v>6.5</v>
      </c>
      <c r="AT145" s="190" t="s">
        <v>425</v>
      </c>
      <c r="AU145" s="188">
        <v>35</v>
      </c>
      <c r="AV145" s="190" t="s">
        <v>425</v>
      </c>
      <c r="AW145" s="189" t="s">
        <v>425</v>
      </c>
      <c r="AX145" s="189" t="s">
        <v>425</v>
      </c>
      <c r="AY145" s="188">
        <v>22</v>
      </c>
      <c r="AZ145" s="189">
        <v>0.18500000238418601</v>
      </c>
      <c r="BA145" s="189" t="s">
        <v>425</v>
      </c>
      <c r="BB145" s="188">
        <v>0</v>
      </c>
      <c r="BC145" s="188">
        <v>0</v>
      </c>
      <c r="BD145" s="188">
        <v>0</v>
      </c>
      <c r="BE145" s="188">
        <v>0</v>
      </c>
      <c r="BF145" s="188">
        <v>444</v>
      </c>
      <c r="BG145" s="188">
        <v>0</v>
      </c>
      <c r="BH145" s="188">
        <v>124</v>
      </c>
      <c r="BI145" s="190">
        <v>14.6</v>
      </c>
      <c r="BJ145" s="189">
        <v>3.1333333333333333</v>
      </c>
      <c r="BK145" s="189">
        <v>0.70520675182342496</v>
      </c>
      <c r="BL145" s="188">
        <v>63</v>
      </c>
      <c r="BM145" s="190">
        <v>100</v>
      </c>
      <c r="BN145" s="260">
        <v>93.463966369628906</v>
      </c>
      <c r="BO145" s="189">
        <v>99.652801513671903</v>
      </c>
      <c r="BP145" s="190">
        <v>138.32904052734401</v>
      </c>
      <c r="BQ145" s="188">
        <v>11000</v>
      </c>
      <c r="BR145" s="190">
        <v>100</v>
      </c>
      <c r="BS145" s="190">
        <v>99.56810999999999</v>
      </c>
      <c r="BT145" s="189">
        <v>8.0000000000000002E-3</v>
      </c>
      <c r="BU145" s="188">
        <v>98</v>
      </c>
      <c r="BV145" s="188">
        <v>95</v>
      </c>
      <c r="BW145" s="188">
        <v>98</v>
      </c>
      <c r="BX145" s="189">
        <v>3165.8579100000002</v>
      </c>
      <c r="BY145" s="189">
        <v>9</v>
      </c>
      <c r="BZ145" s="188">
        <v>50805.46484375</v>
      </c>
      <c r="CA145" s="188">
        <v>2881060</v>
      </c>
      <c r="CB145" s="188">
        <v>2236594</v>
      </c>
      <c r="CC145" s="188">
        <v>11610</v>
      </c>
      <c r="CD145" s="24"/>
    </row>
    <row r="146" spans="1:82">
      <c r="A146" s="192" t="s">
        <v>261</v>
      </c>
      <c r="B146" s="275" t="s">
        <v>260</v>
      </c>
      <c r="C146" s="188">
        <v>37315.041629052634</v>
      </c>
      <c r="D146" s="188">
        <v>0</v>
      </c>
      <c r="E146" s="188">
        <v>165579.10950000002</v>
      </c>
      <c r="F146" s="188">
        <v>0</v>
      </c>
      <c r="G146" s="188">
        <v>0</v>
      </c>
      <c r="H146" s="188">
        <v>0</v>
      </c>
      <c r="I146" s="188">
        <v>0</v>
      </c>
      <c r="J146" s="276">
        <v>0</v>
      </c>
      <c r="K146" s="279">
        <v>2.8571428571428571E-2</v>
      </c>
      <c r="L146" s="277">
        <v>0.14285714299999999</v>
      </c>
      <c r="M146" s="188">
        <v>16072408.196</v>
      </c>
      <c r="N146" s="188" t="s">
        <v>425</v>
      </c>
      <c r="O146" s="188" t="s">
        <v>425</v>
      </c>
      <c r="P146" s="188" t="s">
        <v>425</v>
      </c>
      <c r="Q146" s="188">
        <v>0</v>
      </c>
      <c r="R146" s="268">
        <v>0</v>
      </c>
      <c r="S146" s="188">
        <v>0</v>
      </c>
      <c r="T146" s="268">
        <v>0</v>
      </c>
      <c r="U146" s="188">
        <v>0</v>
      </c>
      <c r="V146" s="188">
        <v>0</v>
      </c>
      <c r="W146" s="188">
        <v>0</v>
      </c>
      <c r="X146" s="189">
        <v>84.639847009735746</v>
      </c>
      <c r="Y146" s="189">
        <v>-0.23929621279239699</v>
      </c>
      <c r="Z146" s="189">
        <v>54.194000244140597</v>
      </c>
      <c r="AA146" s="189">
        <v>2.8793173556584399</v>
      </c>
      <c r="AB146" s="189">
        <v>0</v>
      </c>
      <c r="AC146" s="189" t="s">
        <v>425</v>
      </c>
      <c r="AD146" s="188">
        <v>11501</v>
      </c>
      <c r="AE146" s="188">
        <v>80</v>
      </c>
      <c r="AF146" s="190">
        <v>12.1</v>
      </c>
      <c r="AG146" s="189">
        <v>4.8840000000000003</v>
      </c>
      <c r="AH146" s="189">
        <v>2.8141407E-2</v>
      </c>
      <c r="AI146" s="189">
        <v>2.8141407E-2</v>
      </c>
      <c r="AJ146" s="188">
        <v>0</v>
      </c>
      <c r="AK146" s="188">
        <v>0</v>
      </c>
      <c r="AL146" s="189">
        <v>0.82800000905990601</v>
      </c>
      <c r="AM146" s="191" t="s">
        <v>425</v>
      </c>
      <c r="AN146" s="189">
        <v>2.2725149999999998</v>
      </c>
      <c r="AO146" s="189">
        <v>0</v>
      </c>
      <c r="AP146" s="189">
        <v>0</v>
      </c>
      <c r="AQ146" s="189" t="s">
        <v>425</v>
      </c>
      <c r="AR146" s="189">
        <v>2.99415183067322</v>
      </c>
      <c r="AS146" s="190">
        <v>7</v>
      </c>
      <c r="AT146" s="190" t="s">
        <v>425</v>
      </c>
      <c r="AU146" s="188">
        <v>66</v>
      </c>
      <c r="AV146" s="190">
        <v>0.10000000149011599</v>
      </c>
      <c r="AW146" s="189">
        <v>7.9999998211860698E-2</v>
      </c>
      <c r="AX146" s="189" t="s">
        <v>425</v>
      </c>
      <c r="AY146" s="188">
        <v>0</v>
      </c>
      <c r="AZ146" s="189">
        <v>0.27599999308586098</v>
      </c>
      <c r="BA146" s="189">
        <v>35.799999237060497</v>
      </c>
      <c r="BB146" s="188">
        <v>362</v>
      </c>
      <c r="BC146" s="188">
        <v>1161</v>
      </c>
      <c r="BD146" s="188">
        <v>100</v>
      </c>
      <c r="BE146" s="188">
        <v>0</v>
      </c>
      <c r="BF146" s="188">
        <v>5873</v>
      </c>
      <c r="BG146" s="188">
        <v>0</v>
      </c>
      <c r="BH146" s="188">
        <v>145</v>
      </c>
      <c r="BI146" s="190">
        <v>2.4</v>
      </c>
      <c r="BJ146" s="189">
        <v>3.5</v>
      </c>
      <c r="BK146" s="189">
        <v>-0.28124380111694303</v>
      </c>
      <c r="BL146" s="188">
        <v>44</v>
      </c>
      <c r="BM146" s="190">
        <v>100</v>
      </c>
      <c r="BN146" s="260">
        <v>98.844497680664105</v>
      </c>
      <c r="BO146" s="189">
        <v>73.657485961914105</v>
      </c>
      <c r="BP146" s="190">
        <v>117.074714660645</v>
      </c>
      <c r="BQ146" s="188">
        <v>200000</v>
      </c>
      <c r="BR146" s="190">
        <v>84.309929999999994</v>
      </c>
      <c r="BS146" s="190">
        <v>100</v>
      </c>
      <c r="BT146" s="189">
        <v>22.585999999999999</v>
      </c>
      <c r="BU146" s="188">
        <v>88</v>
      </c>
      <c r="BV146" s="188">
        <v>76</v>
      </c>
      <c r="BW146" s="188">
        <v>88</v>
      </c>
      <c r="BX146" s="189">
        <v>1576.2993160000001</v>
      </c>
      <c r="BY146" s="189">
        <v>19</v>
      </c>
      <c r="BZ146" s="188">
        <v>12896.0888671875</v>
      </c>
      <c r="CA146" s="188">
        <v>19237682</v>
      </c>
      <c r="CB146" s="188">
        <v>19528594</v>
      </c>
      <c r="CC146" s="188">
        <v>230160</v>
      </c>
      <c r="CD146" s="24"/>
    </row>
    <row r="147" spans="1:82">
      <c r="A147" s="192" t="s">
        <v>376</v>
      </c>
      <c r="B147" s="275" t="s">
        <v>262</v>
      </c>
      <c r="C147" s="188">
        <v>21468.456123578948</v>
      </c>
      <c r="D147" s="188">
        <v>1159.7360713473686</v>
      </c>
      <c r="E147" s="188">
        <v>1004502.8620000001</v>
      </c>
      <c r="F147" s="188">
        <v>55.793999999999997</v>
      </c>
      <c r="G147" s="188">
        <v>19041.7425</v>
      </c>
      <c r="H147" s="188">
        <v>573.01949999999999</v>
      </c>
      <c r="I147" s="188">
        <v>9677.9259999999995</v>
      </c>
      <c r="J147" s="276">
        <v>28571</v>
      </c>
      <c r="K147" s="279">
        <v>0.14285714285714285</v>
      </c>
      <c r="L147" s="277">
        <v>0.2</v>
      </c>
      <c r="M147" s="188">
        <v>15548011.4915</v>
      </c>
      <c r="N147" s="188" t="s">
        <v>425</v>
      </c>
      <c r="O147" s="188" t="s">
        <v>425</v>
      </c>
      <c r="P147" s="188" t="s">
        <v>425</v>
      </c>
      <c r="Q147" s="188">
        <v>0</v>
      </c>
      <c r="R147" s="268">
        <v>0</v>
      </c>
      <c r="S147" s="188">
        <v>0</v>
      </c>
      <c r="T147" s="268">
        <v>0</v>
      </c>
      <c r="U147" s="188">
        <v>0</v>
      </c>
      <c r="V147" s="188">
        <v>0</v>
      </c>
      <c r="W147" s="188">
        <v>152856.79917099999</v>
      </c>
      <c r="X147" s="189">
        <v>8.8220795548844197</v>
      </c>
      <c r="Y147" s="189">
        <v>1.4172462746501E-2</v>
      </c>
      <c r="Z147" s="189">
        <v>74.753997802734403</v>
      </c>
      <c r="AA147" s="189">
        <v>2.5848999505906201</v>
      </c>
      <c r="AB147" s="189">
        <v>0</v>
      </c>
      <c r="AC147" s="189" t="s">
        <v>425</v>
      </c>
      <c r="AD147" s="188">
        <v>77753</v>
      </c>
      <c r="AE147" s="188">
        <v>100</v>
      </c>
      <c r="AF147" s="190" t="s">
        <v>425</v>
      </c>
      <c r="AG147" s="189">
        <v>6.3529999999999998</v>
      </c>
      <c r="AH147" s="189">
        <v>0.51581722299999999</v>
      </c>
      <c r="AI147" s="189">
        <v>0.51581722299999999</v>
      </c>
      <c r="AJ147" s="188">
        <v>0</v>
      </c>
      <c r="AK147" s="188">
        <v>0</v>
      </c>
      <c r="AL147" s="189">
        <v>0.82400000095367398</v>
      </c>
      <c r="AM147" s="191" t="s">
        <v>425</v>
      </c>
      <c r="AN147" s="189">
        <v>0.323625</v>
      </c>
      <c r="AO147" s="189">
        <v>0</v>
      </c>
      <c r="AP147" s="189">
        <v>0</v>
      </c>
      <c r="AQ147" s="189" t="s">
        <v>425</v>
      </c>
      <c r="AR147" s="189">
        <v>0.66304916143417403</v>
      </c>
      <c r="AS147" s="190">
        <v>5.8000001907348597</v>
      </c>
      <c r="AT147" s="190" t="s">
        <v>425</v>
      </c>
      <c r="AU147" s="188">
        <v>50</v>
      </c>
      <c r="AV147" s="190" t="s">
        <v>425</v>
      </c>
      <c r="AW147" s="189" t="s">
        <v>425</v>
      </c>
      <c r="AX147" s="189" t="s">
        <v>425</v>
      </c>
      <c r="AY147" s="188">
        <v>1</v>
      </c>
      <c r="AZ147" s="189">
        <v>0.22499999403953599</v>
      </c>
      <c r="BA147" s="189">
        <v>37.5</v>
      </c>
      <c r="BB147" s="188">
        <v>50204</v>
      </c>
      <c r="BC147" s="188">
        <v>0</v>
      </c>
      <c r="BD147" s="188">
        <v>24258</v>
      </c>
      <c r="BE147" s="188">
        <v>1100</v>
      </c>
      <c r="BF147" s="188">
        <v>21138</v>
      </c>
      <c r="BG147" s="188">
        <v>5</v>
      </c>
      <c r="BH147" s="188">
        <v>138</v>
      </c>
      <c r="BI147" s="190">
        <v>2.4</v>
      </c>
      <c r="BJ147" s="189" t="s">
        <v>425</v>
      </c>
      <c r="BK147" s="189">
        <v>0.150364875793457</v>
      </c>
      <c r="BL147" s="188">
        <v>30</v>
      </c>
      <c r="BM147" s="190">
        <v>100</v>
      </c>
      <c r="BN147" s="260">
        <v>99.730056762695298</v>
      </c>
      <c r="BO147" s="189">
        <v>82.642158508300795</v>
      </c>
      <c r="BP147" s="190">
        <v>164.38763427734401</v>
      </c>
      <c r="BQ147" s="188">
        <v>1900000</v>
      </c>
      <c r="BR147" s="190">
        <v>90.482230000000001</v>
      </c>
      <c r="BS147" s="190">
        <v>97.089910000000003</v>
      </c>
      <c r="BT147" s="189">
        <v>40.138999999999996</v>
      </c>
      <c r="BU147" s="188">
        <v>97</v>
      </c>
      <c r="BV147" s="188">
        <v>97</v>
      </c>
      <c r="BW147" s="188">
        <v>85</v>
      </c>
      <c r="BX147" s="189">
        <v>1488.3170170000001</v>
      </c>
      <c r="BY147" s="189">
        <v>17</v>
      </c>
      <c r="BZ147" s="188">
        <v>10126.7216796875</v>
      </c>
      <c r="CA147" s="188">
        <v>145934460</v>
      </c>
      <c r="CB147" s="188">
        <v>143463427</v>
      </c>
      <c r="CC147" s="188">
        <v>16376870</v>
      </c>
      <c r="CD147" s="24"/>
    </row>
    <row r="148" spans="1:82">
      <c r="A148" s="192" t="s">
        <v>264</v>
      </c>
      <c r="B148" s="275" t="s">
        <v>263</v>
      </c>
      <c r="C148" s="188">
        <v>14489.248215494736</v>
      </c>
      <c r="D148" s="188">
        <v>0</v>
      </c>
      <c r="E148" s="188">
        <v>32010.6535</v>
      </c>
      <c r="F148" s="188">
        <v>0</v>
      </c>
      <c r="G148" s="188">
        <v>0</v>
      </c>
      <c r="H148" s="188">
        <v>0</v>
      </c>
      <c r="I148" s="188">
        <v>0</v>
      </c>
      <c r="J148" s="276">
        <v>70187</v>
      </c>
      <c r="K148" s="279">
        <v>0.11428571428571428</v>
      </c>
      <c r="L148" s="277">
        <v>8.5714286000000001E-2</v>
      </c>
      <c r="M148" s="188">
        <v>3559246.56152</v>
      </c>
      <c r="N148" s="188">
        <v>50111.843868299999</v>
      </c>
      <c r="O148" s="188">
        <v>0</v>
      </c>
      <c r="P148" s="188">
        <v>1869816.4439000001</v>
      </c>
      <c r="Q148" s="188">
        <v>12343755.76</v>
      </c>
      <c r="R148" s="268">
        <v>0.93408731300000003</v>
      </c>
      <c r="S148" s="188">
        <v>10333372.66</v>
      </c>
      <c r="T148" s="268">
        <v>0.78195587200000005</v>
      </c>
      <c r="U148" s="188">
        <v>7061341</v>
      </c>
      <c r="V148" s="188">
        <v>5383534.6682799999</v>
      </c>
      <c r="W148" s="188">
        <v>1408190.4318299999</v>
      </c>
      <c r="X148" s="189">
        <v>498.65987028779892</v>
      </c>
      <c r="Y148" s="189">
        <v>3.2283682823181201</v>
      </c>
      <c r="Z148" s="189">
        <v>17.431999206543001</v>
      </c>
      <c r="AA148" s="189">
        <v>4.2592924568413499</v>
      </c>
      <c r="AB148" s="189">
        <v>2.1901199999999998</v>
      </c>
      <c r="AC148" s="189">
        <v>4.6172800000000001</v>
      </c>
      <c r="AD148" s="188">
        <v>4221</v>
      </c>
      <c r="AE148" s="188">
        <v>40</v>
      </c>
      <c r="AF148" s="190">
        <v>42.1</v>
      </c>
      <c r="AG148" s="189">
        <v>14.554</v>
      </c>
      <c r="AH148" s="189">
        <v>0.38808277400000002</v>
      </c>
      <c r="AI148" s="189">
        <v>3.0291094000000001E-2</v>
      </c>
      <c r="AJ148" s="188">
        <v>0</v>
      </c>
      <c r="AK148" s="188">
        <v>0</v>
      </c>
      <c r="AL148" s="189">
        <v>0.54299998283386197</v>
      </c>
      <c r="AM148" s="191">
        <v>0.25867765999999998</v>
      </c>
      <c r="AN148" s="189">
        <v>80.018563</v>
      </c>
      <c r="AO148" s="189">
        <v>497.87</v>
      </c>
      <c r="AP148" s="189">
        <v>560.05999999999995</v>
      </c>
      <c r="AQ148" s="189">
        <v>11.9014844894409</v>
      </c>
      <c r="AR148" s="189">
        <v>2.3321094512939502</v>
      </c>
      <c r="AS148" s="190">
        <v>34.299999237060497</v>
      </c>
      <c r="AT148" s="190">
        <v>8.8999996185302699</v>
      </c>
      <c r="AU148" s="188">
        <v>57</v>
      </c>
      <c r="AV148" s="190">
        <v>2.5999999046325701</v>
      </c>
      <c r="AW148" s="189">
        <v>0.75999999046325695</v>
      </c>
      <c r="AX148" s="189">
        <v>486.48733520507801</v>
      </c>
      <c r="AY148" s="188">
        <v>5015979</v>
      </c>
      <c r="AZ148" s="189">
        <v>0.40200001001357999</v>
      </c>
      <c r="BA148" s="189">
        <v>43.700000762939503</v>
      </c>
      <c r="BB148" s="188">
        <v>5958</v>
      </c>
      <c r="BC148" s="188">
        <v>22455</v>
      </c>
      <c r="BD148" s="188">
        <v>13365</v>
      </c>
      <c r="BE148" s="188">
        <v>0</v>
      </c>
      <c r="BF148" s="188">
        <v>123153</v>
      </c>
      <c r="BG148" s="188">
        <v>936</v>
      </c>
      <c r="BH148" s="188">
        <v>100</v>
      </c>
      <c r="BI148" s="190">
        <v>35.200000000000003</v>
      </c>
      <c r="BJ148" s="189">
        <v>3.8</v>
      </c>
      <c r="BK148" s="189">
        <v>0.18502268195152299</v>
      </c>
      <c r="BL148" s="188">
        <v>54</v>
      </c>
      <c r="BM148" s="190">
        <v>37.782436370849602</v>
      </c>
      <c r="BN148" s="260">
        <v>73.215591430664105</v>
      </c>
      <c r="BO148" s="189">
        <v>21.767633438110401</v>
      </c>
      <c r="BP148" s="190">
        <v>76.491539001464801</v>
      </c>
      <c r="BQ148" s="188">
        <v>8100</v>
      </c>
      <c r="BR148" s="190">
        <v>66.573840000000004</v>
      </c>
      <c r="BS148" s="190">
        <v>57.713279999999997</v>
      </c>
      <c r="BT148" s="189">
        <v>1.3460000000000001</v>
      </c>
      <c r="BU148" s="188">
        <v>98</v>
      </c>
      <c r="BV148" s="188">
        <v>92</v>
      </c>
      <c r="BW148" s="188">
        <v>98</v>
      </c>
      <c r="BX148" s="189">
        <v>169.82418820000001</v>
      </c>
      <c r="BY148" s="189">
        <v>248</v>
      </c>
      <c r="BZ148" s="188">
        <v>797.85552978515602</v>
      </c>
      <c r="CA148" s="188">
        <v>12952209</v>
      </c>
      <c r="CB148" s="188">
        <v>11607317</v>
      </c>
      <c r="CC148" s="188">
        <v>24670</v>
      </c>
      <c r="CD148" s="24"/>
    </row>
    <row r="149" spans="1:82">
      <c r="A149" s="192" t="s">
        <v>266</v>
      </c>
      <c r="B149" s="275" t="s">
        <v>265</v>
      </c>
      <c r="C149" s="188">
        <v>99.295740294105258</v>
      </c>
      <c r="D149" s="188">
        <v>0</v>
      </c>
      <c r="E149" s="188" t="s">
        <v>425</v>
      </c>
      <c r="F149" s="188">
        <v>0</v>
      </c>
      <c r="G149" s="188">
        <v>1054.1959999999999</v>
      </c>
      <c r="H149" s="188">
        <v>332.904</v>
      </c>
      <c r="I149" s="188">
        <v>307.39799999999997</v>
      </c>
      <c r="J149" s="276">
        <v>0</v>
      </c>
      <c r="K149" s="279">
        <v>0</v>
      </c>
      <c r="L149" s="277">
        <v>8.5714286000000001E-2</v>
      </c>
      <c r="M149" s="188" t="s">
        <v>425</v>
      </c>
      <c r="N149" s="188" t="s">
        <v>425</v>
      </c>
      <c r="O149" s="188" t="s">
        <v>425</v>
      </c>
      <c r="P149" s="188" t="s">
        <v>425</v>
      </c>
      <c r="Q149" s="188">
        <v>0</v>
      </c>
      <c r="R149" s="268">
        <v>0</v>
      </c>
      <c r="S149" s="188">
        <v>0</v>
      </c>
      <c r="T149" s="268">
        <v>0</v>
      </c>
      <c r="U149" s="188">
        <v>11240</v>
      </c>
      <c r="V149" s="188">
        <v>23493.974409099999</v>
      </c>
      <c r="W149" s="188">
        <v>32472.3569231</v>
      </c>
      <c r="X149" s="189">
        <v>201.69615384615383</v>
      </c>
      <c r="Y149" s="189">
        <v>0.82012820243835405</v>
      </c>
      <c r="Z149" s="189">
        <v>30.843000411987301</v>
      </c>
      <c r="AA149" s="189" t="s">
        <v>425</v>
      </c>
      <c r="AB149" s="189">
        <v>0.44413000000000002</v>
      </c>
      <c r="AC149" s="189" t="s">
        <v>425</v>
      </c>
      <c r="AD149" s="188" t="s">
        <v>425</v>
      </c>
      <c r="AE149" s="188">
        <v>80</v>
      </c>
      <c r="AF149" s="190" t="s">
        <v>425</v>
      </c>
      <c r="AG149" s="189" t="s">
        <v>425</v>
      </c>
      <c r="AH149" s="189">
        <v>3.6900000000000002E-5</v>
      </c>
      <c r="AI149" s="189">
        <v>3.6900000000000002E-5</v>
      </c>
      <c r="AJ149" s="188">
        <v>0</v>
      </c>
      <c r="AK149" s="188">
        <v>0</v>
      </c>
      <c r="AL149" s="189">
        <v>0.778999984264374</v>
      </c>
      <c r="AM149" s="191" t="s">
        <v>425</v>
      </c>
      <c r="AN149" s="189">
        <v>0.28628599999999998</v>
      </c>
      <c r="AO149" s="189">
        <v>0</v>
      </c>
      <c r="AP149" s="189">
        <v>0</v>
      </c>
      <c r="AQ149" s="189" t="s">
        <v>425</v>
      </c>
      <c r="AR149" s="189">
        <v>2.78799700737</v>
      </c>
      <c r="AS149" s="190">
        <v>15.3999996185303</v>
      </c>
      <c r="AT149" s="190" t="s">
        <v>425</v>
      </c>
      <c r="AU149" s="188">
        <v>1.5</v>
      </c>
      <c r="AV149" s="190" t="s">
        <v>425</v>
      </c>
      <c r="AW149" s="189" t="s">
        <v>425</v>
      </c>
      <c r="AX149" s="189" t="s">
        <v>425</v>
      </c>
      <c r="AY149" s="188">
        <v>46</v>
      </c>
      <c r="AZ149" s="189" t="s">
        <v>425</v>
      </c>
      <c r="BA149" s="189" t="s">
        <v>425</v>
      </c>
      <c r="BB149" s="188">
        <v>0</v>
      </c>
      <c r="BC149" s="188">
        <v>0</v>
      </c>
      <c r="BD149" s="188">
        <v>0</v>
      </c>
      <c r="BE149" s="188">
        <v>0</v>
      </c>
      <c r="BF149" s="188">
        <v>19</v>
      </c>
      <c r="BG149" s="188">
        <v>0</v>
      </c>
      <c r="BH149" s="188">
        <v>105</v>
      </c>
      <c r="BI149" s="190">
        <v>16</v>
      </c>
      <c r="BJ149" s="189">
        <v>3.4</v>
      </c>
      <c r="BK149" s="189">
        <v>0.54259264469146695</v>
      </c>
      <c r="BL149" s="189" t="s">
        <v>425</v>
      </c>
      <c r="BM149" s="190">
        <v>100</v>
      </c>
      <c r="BN149" s="260" t="s">
        <v>425</v>
      </c>
      <c r="BO149" s="189">
        <v>80.710189819335895</v>
      </c>
      <c r="BP149" s="190">
        <v>147.71447753906301</v>
      </c>
      <c r="BQ149" s="188">
        <v>430</v>
      </c>
      <c r="BR149" s="190">
        <v>91.609129999999993</v>
      </c>
      <c r="BS149" s="190">
        <v>98.967600000000004</v>
      </c>
      <c r="BT149" s="189">
        <v>25.23</v>
      </c>
      <c r="BU149" s="188">
        <v>96</v>
      </c>
      <c r="BV149" s="188">
        <v>98</v>
      </c>
      <c r="BW149" s="188" t="s">
        <v>1399</v>
      </c>
      <c r="BX149" s="189">
        <v>1555.5566409999999</v>
      </c>
      <c r="BY149" s="189" t="s">
        <v>425</v>
      </c>
      <c r="BZ149" s="188">
        <v>17435.927734375</v>
      </c>
      <c r="CA149" s="188">
        <v>53192</v>
      </c>
      <c r="CB149" s="188">
        <v>55572</v>
      </c>
      <c r="CC149" s="188">
        <v>260</v>
      </c>
      <c r="CD149" s="24"/>
    </row>
    <row r="150" spans="1:82">
      <c r="A150" s="192" t="s">
        <v>268</v>
      </c>
      <c r="B150" s="275" t="s">
        <v>267</v>
      </c>
      <c r="C150" s="188">
        <v>321.18517528210526</v>
      </c>
      <c r="D150" s="188">
        <v>0</v>
      </c>
      <c r="E150" s="188" t="s">
        <v>425</v>
      </c>
      <c r="F150" s="188">
        <v>0</v>
      </c>
      <c r="G150" s="188">
        <v>2587.83</v>
      </c>
      <c r="H150" s="188">
        <v>369.69</v>
      </c>
      <c r="I150" s="188">
        <v>559.39200000000005</v>
      </c>
      <c r="J150" s="276">
        <v>0</v>
      </c>
      <c r="K150" s="279">
        <v>2.8571428571428571E-2</v>
      </c>
      <c r="L150" s="277">
        <v>8.5714286000000001E-2</v>
      </c>
      <c r="M150" s="188" t="s">
        <v>425</v>
      </c>
      <c r="N150" s="188" t="s">
        <v>425</v>
      </c>
      <c r="O150" s="188" t="s">
        <v>425</v>
      </c>
      <c r="P150" s="188" t="s">
        <v>425</v>
      </c>
      <c r="Q150" s="188">
        <v>0</v>
      </c>
      <c r="R150" s="268">
        <v>0</v>
      </c>
      <c r="S150" s="188">
        <v>0</v>
      </c>
      <c r="T150" s="268">
        <v>0</v>
      </c>
      <c r="U150" s="188">
        <v>158035</v>
      </c>
      <c r="V150" s="188">
        <v>172947.55188000001</v>
      </c>
      <c r="W150" s="188">
        <v>156667.26029499999</v>
      </c>
      <c r="X150" s="189">
        <v>298.17868852459014</v>
      </c>
      <c r="Y150" s="189">
        <v>0.92046123743057295</v>
      </c>
      <c r="Z150" s="189">
        <v>18.840999603271499</v>
      </c>
      <c r="AA150" s="189" t="s">
        <v>425</v>
      </c>
      <c r="AB150" s="189">
        <v>0.79705999999999999</v>
      </c>
      <c r="AC150" s="189">
        <v>87.20196</v>
      </c>
      <c r="AD150" s="188">
        <v>25</v>
      </c>
      <c r="AE150" s="188">
        <v>80</v>
      </c>
      <c r="AF150" s="190">
        <v>11.2</v>
      </c>
      <c r="AG150" s="189">
        <v>5.8959999999999999</v>
      </c>
      <c r="AH150" s="189">
        <v>1.1908000000000001E-3</v>
      </c>
      <c r="AI150" s="189">
        <v>1.1908000000000001E-3</v>
      </c>
      <c r="AJ150" s="188">
        <v>0</v>
      </c>
      <c r="AK150" s="188">
        <v>0</v>
      </c>
      <c r="AL150" s="189">
        <v>0.75900000333786</v>
      </c>
      <c r="AM150" s="191">
        <v>7.20186E-3</v>
      </c>
      <c r="AN150" s="189">
        <v>0.38220900000000002</v>
      </c>
      <c r="AO150" s="189">
        <v>2.44</v>
      </c>
      <c r="AP150" s="189">
        <v>5.72</v>
      </c>
      <c r="AQ150" s="189">
        <v>1.5991024971008301</v>
      </c>
      <c r="AR150" s="189">
        <v>2.40077471733093</v>
      </c>
      <c r="AS150" s="190">
        <v>22.299999237060501</v>
      </c>
      <c r="AT150" s="190">
        <v>2.7999999523162802</v>
      </c>
      <c r="AU150" s="188">
        <v>3.7999999523162802</v>
      </c>
      <c r="AV150" s="190" t="s">
        <v>425</v>
      </c>
      <c r="AW150" s="189" t="s">
        <v>425</v>
      </c>
      <c r="AX150" s="189" t="s">
        <v>425</v>
      </c>
      <c r="AY150" s="188">
        <v>26</v>
      </c>
      <c r="AZ150" s="189">
        <v>0.40099999308586098</v>
      </c>
      <c r="BA150" s="189">
        <v>51.200000762939503</v>
      </c>
      <c r="BB150" s="188">
        <v>0</v>
      </c>
      <c r="BC150" s="188">
        <v>801</v>
      </c>
      <c r="BD150" s="188">
        <v>0</v>
      </c>
      <c r="BE150" s="188">
        <v>0</v>
      </c>
      <c r="BF150" s="188">
        <v>0</v>
      </c>
      <c r="BG150" s="188">
        <v>0</v>
      </c>
      <c r="BH150" s="188">
        <v>104</v>
      </c>
      <c r="BI150" s="190">
        <v>16</v>
      </c>
      <c r="BJ150" s="189">
        <v>2.916666666666667</v>
      </c>
      <c r="BK150" s="189">
        <v>0.225849628448486</v>
      </c>
      <c r="BL150" s="188">
        <v>56</v>
      </c>
      <c r="BM150" s="190">
        <v>99.547775268554702</v>
      </c>
      <c r="BN150" s="260" t="s">
        <v>425</v>
      </c>
      <c r="BO150" s="189">
        <v>50.8152465820313</v>
      </c>
      <c r="BP150" s="190">
        <v>101.67959594726599</v>
      </c>
      <c r="BQ150" s="188">
        <v>690</v>
      </c>
      <c r="BR150" s="190">
        <v>88.352909999999994</v>
      </c>
      <c r="BS150" s="190">
        <v>98.162000000000006</v>
      </c>
      <c r="BT150" s="189" t="s">
        <v>425</v>
      </c>
      <c r="BU150" s="188">
        <v>92</v>
      </c>
      <c r="BV150" s="188">
        <v>75</v>
      </c>
      <c r="BW150" s="188" t="s">
        <v>1399</v>
      </c>
      <c r="BX150" s="189">
        <v>610.52154540000004</v>
      </c>
      <c r="BY150" s="189">
        <v>117</v>
      </c>
      <c r="BZ150" s="188">
        <v>9276.1181640625</v>
      </c>
      <c r="CA150" s="188">
        <v>183629</v>
      </c>
      <c r="CB150" s="188">
        <v>184999</v>
      </c>
      <c r="CC150" s="188">
        <v>610</v>
      </c>
      <c r="CD150" s="24"/>
    </row>
    <row r="151" spans="1:82">
      <c r="A151" s="192" t="s">
        <v>270</v>
      </c>
      <c r="B151" s="275" t="s">
        <v>269</v>
      </c>
      <c r="C151" s="188">
        <v>212.84397038105263</v>
      </c>
      <c r="D151" s="188">
        <v>0</v>
      </c>
      <c r="E151" s="188" t="s">
        <v>425</v>
      </c>
      <c r="F151" s="188">
        <v>0</v>
      </c>
      <c r="G151" s="188">
        <v>1530.9139999999998</v>
      </c>
      <c r="H151" s="188">
        <v>216.29450000000003</v>
      </c>
      <c r="I151" s="188">
        <v>268.32</v>
      </c>
      <c r="J151" s="276">
        <v>0</v>
      </c>
      <c r="K151" s="279">
        <v>2.8571428571428571E-2</v>
      </c>
      <c r="L151" s="278" t="s">
        <v>425</v>
      </c>
      <c r="M151" s="188" t="s">
        <v>425</v>
      </c>
      <c r="N151" s="188" t="s">
        <v>425</v>
      </c>
      <c r="O151" s="188" t="s">
        <v>425</v>
      </c>
      <c r="P151" s="188" t="s">
        <v>425</v>
      </c>
      <c r="Q151" s="188">
        <v>0</v>
      </c>
      <c r="R151" s="268">
        <v>0</v>
      </c>
      <c r="S151" s="188">
        <v>0</v>
      </c>
      <c r="T151" s="268">
        <v>0</v>
      </c>
      <c r="U151" s="188">
        <v>44579</v>
      </c>
      <c r="V151" s="188">
        <v>97011.272409700003</v>
      </c>
      <c r="W151" s="188">
        <v>67852.068111200002</v>
      </c>
      <c r="X151" s="189">
        <v>282.58974358974359</v>
      </c>
      <c r="Y151" s="189">
        <v>1.11089468002319</v>
      </c>
      <c r="Z151" s="189">
        <v>53.0320014953613</v>
      </c>
      <c r="AA151" s="189" t="s">
        <v>425</v>
      </c>
      <c r="AB151" s="189">
        <v>3.3587899999999999</v>
      </c>
      <c r="AC151" s="189" t="s">
        <v>425</v>
      </c>
      <c r="AD151" s="188">
        <v>40</v>
      </c>
      <c r="AE151" s="190" t="s">
        <v>425</v>
      </c>
      <c r="AF151" s="190" t="s">
        <v>425</v>
      </c>
      <c r="AG151" s="189">
        <v>6.9459999999999997</v>
      </c>
      <c r="AH151" s="189">
        <v>1.1200279999999999E-3</v>
      </c>
      <c r="AI151" s="189">
        <v>1.1200279999999999E-3</v>
      </c>
      <c r="AJ151" s="188">
        <v>0</v>
      </c>
      <c r="AK151" s="188">
        <v>0</v>
      </c>
      <c r="AL151" s="189">
        <v>0.73799997568130504</v>
      </c>
      <c r="AM151" s="191" t="s">
        <v>425</v>
      </c>
      <c r="AN151" s="189">
        <v>10.631539999999999</v>
      </c>
      <c r="AO151" s="189">
        <v>0.55000000000000004</v>
      </c>
      <c r="AP151" s="189">
        <v>5.0999999999999996</v>
      </c>
      <c r="AQ151" s="189">
        <v>10.3288660049438</v>
      </c>
      <c r="AR151" s="189">
        <v>5.4405384063720703</v>
      </c>
      <c r="AS151" s="190">
        <v>14.6000003814697</v>
      </c>
      <c r="AT151" s="190" t="s">
        <v>425</v>
      </c>
      <c r="AU151" s="188">
        <v>4.1999998092651403</v>
      </c>
      <c r="AV151" s="190" t="s">
        <v>425</v>
      </c>
      <c r="AW151" s="189" t="s">
        <v>425</v>
      </c>
      <c r="AX151" s="189" t="s">
        <v>425</v>
      </c>
      <c r="AY151" s="188">
        <v>702</v>
      </c>
      <c r="AZ151" s="189" t="s">
        <v>425</v>
      </c>
      <c r="BA151" s="189" t="s">
        <v>425</v>
      </c>
      <c r="BB151" s="188">
        <v>0</v>
      </c>
      <c r="BC151" s="188">
        <v>1155</v>
      </c>
      <c r="BD151" s="188">
        <v>23529</v>
      </c>
      <c r="BE151" s="188">
        <v>0</v>
      </c>
      <c r="BF151" s="188">
        <v>14</v>
      </c>
      <c r="BG151" s="188">
        <v>0</v>
      </c>
      <c r="BH151" s="188">
        <v>120</v>
      </c>
      <c r="BI151" s="190">
        <v>5.6</v>
      </c>
      <c r="BJ151" s="189" t="s">
        <v>425</v>
      </c>
      <c r="BK151" s="189">
        <v>0.225849628448486</v>
      </c>
      <c r="BL151" s="188">
        <v>59</v>
      </c>
      <c r="BM151" s="190">
        <v>100</v>
      </c>
      <c r="BN151" s="260" t="s">
        <v>425</v>
      </c>
      <c r="BO151" s="189">
        <v>20.689435958862301</v>
      </c>
      <c r="BP151" s="190">
        <v>92.866378784179702</v>
      </c>
      <c r="BQ151" s="188">
        <v>410</v>
      </c>
      <c r="BR151" s="190">
        <v>87.184340000000006</v>
      </c>
      <c r="BS151" s="190">
        <v>95.145219999999995</v>
      </c>
      <c r="BT151" s="189" t="s">
        <v>425</v>
      </c>
      <c r="BU151" s="188">
        <v>97</v>
      </c>
      <c r="BV151" s="188">
        <v>99</v>
      </c>
      <c r="BW151" s="188" t="s">
        <v>1399</v>
      </c>
      <c r="BX151" s="189">
        <v>549.60974120000003</v>
      </c>
      <c r="BY151" s="189">
        <v>68</v>
      </c>
      <c r="BZ151" s="188">
        <v>7297.912109375</v>
      </c>
      <c r="CA151" s="188">
        <v>110947</v>
      </c>
      <c r="CB151" s="188">
        <v>109462</v>
      </c>
      <c r="CC151" s="188">
        <v>390</v>
      </c>
      <c r="CD151" s="24"/>
    </row>
    <row r="152" spans="1:82">
      <c r="A152" s="192" t="s">
        <v>272</v>
      </c>
      <c r="B152" s="275" t="s">
        <v>271</v>
      </c>
      <c r="C152" s="188">
        <v>337.49091137894737</v>
      </c>
      <c r="D152" s="188">
        <v>0</v>
      </c>
      <c r="E152" s="188" t="s">
        <v>425</v>
      </c>
      <c r="F152" s="188">
        <v>4.1459999999999999</v>
      </c>
      <c r="G152" s="188">
        <v>3667.8739999999998</v>
      </c>
      <c r="H152" s="188">
        <v>386.09199999999998</v>
      </c>
      <c r="I152" s="188">
        <v>0</v>
      </c>
      <c r="J152" s="276">
        <v>0</v>
      </c>
      <c r="K152" s="279">
        <v>2.8571428571428571E-2</v>
      </c>
      <c r="L152" s="278" t="s">
        <v>425</v>
      </c>
      <c r="M152" s="188" t="s">
        <v>425</v>
      </c>
      <c r="N152" s="188" t="s">
        <v>425</v>
      </c>
      <c r="O152" s="188" t="s">
        <v>425</v>
      </c>
      <c r="P152" s="188" t="s">
        <v>425</v>
      </c>
      <c r="Q152" s="188">
        <v>0</v>
      </c>
      <c r="R152" s="268">
        <v>0</v>
      </c>
      <c r="S152" s="188">
        <v>0</v>
      </c>
      <c r="T152" s="268">
        <v>0</v>
      </c>
      <c r="U152" s="188">
        <v>24406</v>
      </c>
      <c r="V152" s="188">
        <v>26429.168429900001</v>
      </c>
      <c r="W152" s="188">
        <v>125734.406527</v>
      </c>
      <c r="X152" s="189">
        <v>69.303886925795055</v>
      </c>
      <c r="Y152" s="189">
        <v>-0.26167345046997098</v>
      </c>
      <c r="Z152" s="189">
        <v>17.888999938964801</v>
      </c>
      <c r="AA152" s="189" t="s">
        <v>425</v>
      </c>
      <c r="AB152" s="189">
        <v>0.10414</v>
      </c>
      <c r="AC152" s="189" t="s">
        <v>425</v>
      </c>
      <c r="AD152" s="188">
        <v>12</v>
      </c>
      <c r="AE152" s="190" t="s">
        <v>425</v>
      </c>
      <c r="AF152" s="190" t="s">
        <v>425</v>
      </c>
      <c r="AG152" s="189">
        <v>13.603</v>
      </c>
      <c r="AH152" s="189">
        <v>2.8898200000000002E-4</v>
      </c>
      <c r="AI152" s="189">
        <v>2.8898200000000002E-4</v>
      </c>
      <c r="AJ152" s="188">
        <v>0</v>
      </c>
      <c r="AK152" s="188">
        <v>0</v>
      </c>
      <c r="AL152" s="189">
        <v>0.71499997377395597</v>
      </c>
      <c r="AM152" s="191" t="s">
        <v>425</v>
      </c>
      <c r="AN152" s="189">
        <v>15.070131999999999</v>
      </c>
      <c r="AO152" s="189">
        <v>74.36</v>
      </c>
      <c r="AP152" s="189">
        <v>78.81</v>
      </c>
      <c r="AQ152" s="189">
        <v>15.1537275314331</v>
      </c>
      <c r="AR152" s="189">
        <v>18.586732864379901</v>
      </c>
      <c r="AS152" s="190">
        <v>15</v>
      </c>
      <c r="AT152" s="190">
        <v>3.2000000476837198</v>
      </c>
      <c r="AU152" s="188">
        <v>11</v>
      </c>
      <c r="AV152" s="190" t="s">
        <v>425</v>
      </c>
      <c r="AW152" s="189" t="s">
        <v>425</v>
      </c>
      <c r="AX152" s="189" t="s">
        <v>425</v>
      </c>
      <c r="AY152" s="188">
        <v>191219</v>
      </c>
      <c r="AZ152" s="189">
        <v>0.36000001430511502</v>
      </c>
      <c r="BA152" s="189">
        <v>38.700000762939503</v>
      </c>
      <c r="BB152" s="188">
        <v>2936</v>
      </c>
      <c r="BC152" s="188">
        <v>0</v>
      </c>
      <c r="BD152" s="188">
        <v>0</v>
      </c>
      <c r="BE152" s="188">
        <v>0</v>
      </c>
      <c r="BF152" s="188">
        <v>0</v>
      </c>
      <c r="BG152" s="188">
        <v>0</v>
      </c>
      <c r="BH152" s="188">
        <v>131</v>
      </c>
      <c r="BI152" s="190">
        <v>4.5999999999999996</v>
      </c>
      <c r="BJ152" s="189">
        <v>3.15</v>
      </c>
      <c r="BK152" s="189">
        <v>0.43641301989555398</v>
      </c>
      <c r="BL152" s="189" t="s">
        <v>425</v>
      </c>
      <c r="BM152" s="190">
        <v>99.199996948242202</v>
      </c>
      <c r="BN152" s="260">
        <v>99.095771789550795</v>
      </c>
      <c r="BO152" s="189">
        <v>33.610939025878899</v>
      </c>
      <c r="BP152" s="190">
        <v>63.583171844482401</v>
      </c>
      <c r="BQ152" s="188">
        <v>1600</v>
      </c>
      <c r="BR152" s="190">
        <v>98.167940000000002</v>
      </c>
      <c r="BS152" s="190">
        <v>97.382599999999996</v>
      </c>
      <c r="BT152" s="189">
        <v>3.4089999999999998</v>
      </c>
      <c r="BU152" s="188">
        <v>58</v>
      </c>
      <c r="BV152" s="188">
        <v>44</v>
      </c>
      <c r="BW152" s="188" t="s">
        <v>1399</v>
      </c>
      <c r="BX152" s="189">
        <v>355.18405150000001</v>
      </c>
      <c r="BY152" s="189">
        <v>43</v>
      </c>
      <c r="BZ152" s="188">
        <v>4067.47265625</v>
      </c>
      <c r="CA152" s="188">
        <v>198410</v>
      </c>
      <c r="CB152" s="188">
        <v>193228</v>
      </c>
      <c r="CC152" s="188">
        <v>2830</v>
      </c>
      <c r="CD152" s="24"/>
    </row>
    <row r="153" spans="1:82">
      <c r="A153" s="192" t="s">
        <v>274</v>
      </c>
      <c r="B153" s="275" t="s">
        <v>273</v>
      </c>
      <c r="C153" s="188">
        <v>0</v>
      </c>
      <c r="D153" s="188">
        <v>0</v>
      </c>
      <c r="E153" s="188" t="s">
        <v>425</v>
      </c>
      <c r="F153" s="188">
        <v>0</v>
      </c>
      <c r="G153" s="188">
        <v>0</v>
      </c>
      <c r="H153" s="188">
        <v>0</v>
      </c>
      <c r="I153" s="188">
        <v>0</v>
      </c>
      <c r="J153" s="276">
        <v>0</v>
      </c>
      <c r="K153" s="279">
        <v>0</v>
      </c>
      <c r="L153" s="277">
        <v>0.31428571399999999</v>
      </c>
      <c r="M153" s="188">
        <v>41318.449078799997</v>
      </c>
      <c r="N153" s="188">
        <v>0</v>
      </c>
      <c r="O153" s="188">
        <v>0</v>
      </c>
      <c r="P153" s="188">
        <v>27563.566226999999</v>
      </c>
      <c r="Q153" s="188">
        <v>0</v>
      </c>
      <c r="R153" s="268">
        <v>0</v>
      </c>
      <c r="S153" s="188">
        <v>207560.4117</v>
      </c>
      <c r="T153" s="268">
        <v>1</v>
      </c>
      <c r="U153" s="188">
        <v>67527</v>
      </c>
      <c r="V153" s="188">
        <v>60719.752788099999</v>
      </c>
      <c r="W153" s="188">
        <v>170698.06606400001</v>
      </c>
      <c r="X153" s="189">
        <v>219.82083333333333</v>
      </c>
      <c r="Y153" s="189">
        <v>2.9165334701538099</v>
      </c>
      <c r="Z153" s="189">
        <v>74.353996276855497</v>
      </c>
      <c r="AA153" s="189">
        <v>3.8364511228465501</v>
      </c>
      <c r="AB153" s="189">
        <v>47.433819999999997</v>
      </c>
      <c r="AC153" s="189">
        <v>41.339869999999998</v>
      </c>
      <c r="AD153" s="188">
        <v>65</v>
      </c>
      <c r="AE153" s="188">
        <v>40</v>
      </c>
      <c r="AF153" s="190">
        <v>85.7</v>
      </c>
      <c r="AG153" s="189">
        <v>14.489000000000001</v>
      </c>
      <c r="AH153" s="189">
        <v>2.246208E-3</v>
      </c>
      <c r="AI153" s="189">
        <v>2.246208E-3</v>
      </c>
      <c r="AJ153" s="188">
        <v>0</v>
      </c>
      <c r="AK153" s="188">
        <v>0</v>
      </c>
      <c r="AL153" s="189">
        <v>0.625</v>
      </c>
      <c r="AM153" s="191">
        <v>9.1964879999999999E-2</v>
      </c>
      <c r="AN153" s="189">
        <v>0</v>
      </c>
      <c r="AO153" s="189">
        <v>18.57</v>
      </c>
      <c r="AP153" s="189">
        <v>16.36</v>
      </c>
      <c r="AQ153" s="189">
        <v>12.0608072280884</v>
      </c>
      <c r="AR153" s="189">
        <v>1.82281565666199</v>
      </c>
      <c r="AS153" s="190">
        <v>29.799999237060501</v>
      </c>
      <c r="AT153" s="190">
        <v>8.8000001907348597</v>
      </c>
      <c r="AU153" s="188">
        <v>114</v>
      </c>
      <c r="AV153" s="190" t="s">
        <v>425</v>
      </c>
      <c r="AW153" s="189" t="s">
        <v>425</v>
      </c>
      <c r="AX153" s="189">
        <v>13.917320251464799</v>
      </c>
      <c r="AY153" s="188">
        <v>201114</v>
      </c>
      <c r="AZ153" s="189">
        <v>0.53700000047683705</v>
      </c>
      <c r="BA153" s="189">
        <v>56.299999237060497</v>
      </c>
      <c r="BB153" s="188">
        <v>0</v>
      </c>
      <c r="BC153" s="188">
        <v>0</v>
      </c>
      <c r="BD153" s="188">
        <v>0</v>
      </c>
      <c r="BE153" s="188">
        <v>0</v>
      </c>
      <c r="BF153" s="188">
        <v>0</v>
      </c>
      <c r="BG153" s="188">
        <v>0</v>
      </c>
      <c r="BH153" s="188">
        <v>108</v>
      </c>
      <c r="BI153" s="190">
        <v>11.9</v>
      </c>
      <c r="BJ153" s="189" t="s">
        <v>425</v>
      </c>
      <c r="BK153" s="189">
        <v>-0.62691396474838301</v>
      </c>
      <c r="BL153" s="188">
        <v>47</v>
      </c>
      <c r="BM153" s="190">
        <v>75.181907653808594</v>
      </c>
      <c r="BN153" s="260">
        <v>92.816642761230497</v>
      </c>
      <c r="BO153" s="189">
        <v>29.931228637695298</v>
      </c>
      <c r="BP153" s="190">
        <v>77.078063964843807</v>
      </c>
      <c r="BQ153" s="188">
        <v>640</v>
      </c>
      <c r="BR153" s="190">
        <v>42.974939999999997</v>
      </c>
      <c r="BS153" s="190">
        <v>84.29016</v>
      </c>
      <c r="BT153" s="189">
        <v>3.2</v>
      </c>
      <c r="BU153" s="188">
        <v>95</v>
      </c>
      <c r="BV153" s="188">
        <v>81</v>
      </c>
      <c r="BW153" s="188">
        <v>95</v>
      </c>
      <c r="BX153" s="189">
        <v>213.9235382</v>
      </c>
      <c r="BY153" s="189">
        <v>130</v>
      </c>
      <c r="BZ153" s="188">
        <v>2157.84033203125</v>
      </c>
      <c r="CA153" s="188">
        <v>219161</v>
      </c>
      <c r="CB153" s="188">
        <v>190344</v>
      </c>
      <c r="CC153" s="188">
        <v>960</v>
      </c>
      <c r="CD153" s="24"/>
    </row>
    <row r="154" spans="1:82">
      <c r="A154" s="192" t="s">
        <v>276</v>
      </c>
      <c r="B154" s="275" t="s">
        <v>275</v>
      </c>
      <c r="C154" s="188">
        <v>2534.3603270315789</v>
      </c>
      <c r="D154" s="188">
        <v>21.301569546105267</v>
      </c>
      <c r="E154" s="188">
        <v>24029.805500000002</v>
      </c>
      <c r="F154" s="188">
        <v>0</v>
      </c>
      <c r="G154" s="188">
        <v>0</v>
      </c>
      <c r="H154" s="188">
        <v>0</v>
      </c>
      <c r="I154" s="188">
        <v>0</v>
      </c>
      <c r="J154" s="276">
        <v>0</v>
      </c>
      <c r="K154" s="279">
        <v>0</v>
      </c>
      <c r="L154" s="277">
        <v>0.37142857099999999</v>
      </c>
      <c r="M154" s="188">
        <v>19351918.555</v>
      </c>
      <c r="N154" s="188" t="s">
        <v>425</v>
      </c>
      <c r="O154" s="188" t="s">
        <v>425</v>
      </c>
      <c r="P154" s="188" t="s">
        <v>425</v>
      </c>
      <c r="Q154" s="188">
        <v>14988817.75</v>
      </c>
      <c r="R154" s="268">
        <v>0.41719719900000002</v>
      </c>
      <c r="S154" s="188">
        <v>8004690.0219999999</v>
      </c>
      <c r="T154" s="268">
        <v>0.22280171200000001</v>
      </c>
      <c r="U154" s="188">
        <v>5286783</v>
      </c>
      <c r="V154" s="188">
        <v>18991147.6708</v>
      </c>
      <c r="W154" s="188">
        <v>10303863.024900001</v>
      </c>
      <c r="X154" s="189">
        <v>15.676654308295614</v>
      </c>
      <c r="Y154" s="189">
        <v>1.8425700664520299</v>
      </c>
      <c r="Z154" s="189">
        <v>84.287002563476605</v>
      </c>
      <c r="AA154" s="189" t="s">
        <v>425</v>
      </c>
      <c r="AB154" s="189">
        <v>0</v>
      </c>
      <c r="AC154" s="189" t="s">
        <v>425</v>
      </c>
      <c r="AD154" s="188">
        <v>2925</v>
      </c>
      <c r="AE154" s="188">
        <v>80</v>
      </c>
      <c r="AF154" s="190">
        <v>16.2</v>
      </c>
      <c r="AG154" s="189">
        <v>8.5549999999999997</v>
      </c>
      <c r="AH154" s="189">
        <v>0.41011873599999998</v>
      </c>
      <c r="AI154" s="189">
        <v>0.41011873599999998</v>
      </c>
      <c r="AJ154" s="188">
        <v>0</v>
      </c>
      <c r="AK154" s="188">
        <v>0</v>
      </c>
      <c r="AL154" s="189">
        <v>0.85399997234344505</v>
      </c>
      <c r="AM154" s="191" t="s">
        <v>425</v>
      </c>
      <c r="AN154" s="189">
        <v>0.205682</v>
      </c>
      <c r="AO154" s="189">
        <v>0</v>
      </c>
      <c r="AP154" s="189">
        <v>0</v>
      </c>
      <c r="AQ154" s="189">
        <v>0</v>
      </c>
      <c r="AR154" s="189">
        <v>4.3171741068363197E-2</v>
      </c>
      <c r="AS154" s="190">
        <v>6.5999999046325701</v>
      </c>
      <c r="AT154" s="190" t="s">
        <v>425</v>
      </c>
      <c r="AU154" s="188">
        <v>9.8999996185302699</v>
      </c>
      <c r="AV154" s="190" t="s">
        <v>425</v>
      </c>
      <c r="AW154" s="189" t="s">
        <v>425</v>
      </c>
      <c r="AX154" s="189">
        <v>2.2593203932046901E-2</v>
      </c>
      <c r="AY154" s="188">
        <v>1113</v>
      </c>
      <c r="AZ154" s="189">
        <v>0.25200000405311601</v>
      </c>
      <c r="BA154" s="189" t="s">
        <v>425</v>
      </c>
      <c r="BB154" s="188">
        <v>1418</v>
      </c>
      <c r="BC154" s="188">
        <v>600</v>
      </c>
      <c r="BD154" s="188">
        <v>0</v>
      </c>
      <c r="BE154" s="188">
        <v>0</v>
      </c>
      <c r="BF154" s="188">
        <v>9774</v>
      </c>
      <c r="BG154" s="188">
        <v>0</v>
      </c>
      <c r="BH154" s="188">
        <v>136</v>
      </c>
      <c r="BI154" s="190">
        <v>3.9</v>
      </c>
      <c r="BJ154" s="189" t="s">
        <v>425</v>
      </c>
      <c r="BK154" s="189">
        <v>0.30644488334655801</v>
      </c>
      <c r="BL154" s="188">
        <v>53</v>
      </c>
      <c r="BM154" s="190">
        <v>100</v>
      </c>
      <c r="BN154" s="260">
        <v>95.328628540039105</v>
      </c>
      <c r="BO154" s="189">
        <v>95.724739074707003</v>
      </c>
      <c r="BP154" s="190">
        <v>120.51474761962901</v>
      </c>
      <c r="BQ154" s="188">
        <v>130000</v>
      </c>
      <c r="BR154" s="190">
        <v>100</v>
      </c>
      <c r="BS154" s="190">
        <v>100</v>
      </c>
      <c r="BT154" s="189">
        <v>23.900000000000002</v>
      </c>
      <c r="BU154" s="188">
        <v>96</v>
      </c>
      <c r="BV154" s="188">
        <v>96</v>
      </c>
      <c r="BW154" s="188">
        <v>96</v>
      </c>
      <c r="BX154" s="189">
        <v>3519.9072270000001</v>
      </c>
      <c r="BY154" s="189">
        <v>17</v>
      </c>
      <c r="BZ154" s="188">
        <v>20110.31640625</v>
      </c>
      <c r="CA154" s="188">
        <v>34813867</v>
      </c>
      <c r="CB154" s="188">
        <v>31550877</v>
      </c>
      <c r="CC154" s="188">
        <v>2149690</v>
      </c>
      <c r="CD154" s="24"/>
    </row>
    <row r="155" spans="1:82">
      <c r="A155" s="192" t="s">
        <v>278</v>
      </c>
      <c r="B155" s="275" t="s">
        <v>277</v>
      </c>
      <c r="C155" s="188">
        <v>0</v>
      </c>
      <c r="D155" s="188">
        <v>0</v>
      </c>
      <c r="E155" s="188">
        <v>49271.836499999998</v>
      </c>
      <c r="F155" s="188">
        <v>43.514000000000003</v>
      </c>
      <c r="G155" s="188">
        <v>0</v>
      </c>
      <c r="H155" s="188">
        <v>0</v>
      </c>
      <c r="I155" s="188">
        <v>0</v>
      </c>
      <c r="J155" s="276">
        <v>50677</v>
      </c>
      <c r="K155" s="279">
        <v>0.11428571428571428</v>
      </c>
      <c r="L155" s="277">
        <v>0.2</v>
      </c>
      <c r="M155" s="188">
        <v>6316966.0351999998</v>
      </c>
      <c r="N155" s="188">
        <v>0</v>
      </c>
      <c r="O155" s="188">
        <v>183644.60959599999</v>
      </c>
      <c r="P155" s="188">
        <v>0</v>
      </c>
      <c r="Q155" s="188">
        <v>15171849.42</v>
      </c>
      <c r="R155" s="268">
        <v>0.999826094</v>
      </c>
      <c r="S155" s="188">
        <v>15171849.42</v>
      </c>
      <c r="T155" s="268">
        <v>0.999826094</v>
      </c>
      <c r="U155" s="188">
        <v>3363938</v>
      </c>
      <c r="V155" s="188">
        <v>14088499.3025</v>
      </c>
      <c r="W155" s="188">
        <v>13859725.286699999</v>
      </c>
      <c r="X155" s="189">
        <v>82.347478315067775</v>
      </c>
      <c r="Y155" s="189">
        <v>3.68878269195557</v>
      </c>
      <c r="Z155" s="189">
        <v>48.122001647949197</v>
      </c>
      <c r="AA155" s="189">
        <v>8.6616402414962899</v>
      </c>
      <c r="AB155" s="189">
        <v>13.754429999999999</v>
      </c>
      <c r="AC155" s="189">
        <v>20.858720000000002</v>
      </c>
      <c r="AD155" s="188">
        <v>1453</v>
      </c>
      <c r="AE155" s="188">
        <v>80</v>
      </c>
      <c r="AF155" s="190">
        <v>29.5</v>
      </c>
      <c r="AG155" s="189">
        <v>15.62</v>
      </c>
      <c r="AH155" s="189">
        <v>0.14711838199999999</v>
      </c>
      <c r="AI155" s="189">
        <v>1.1072232E-2</v>
      </c>
      <c r="AJ155" s="188">
        <v>0</v>
      </c>
      <c r="AK155" s="188">
        <v>0</v>
      </c>
      <c r="AL155" s="189">
        <v>0.51200002431869496</v>
      </c>
      <c r="AM155" s="191">
        <v>0.28798049999999997</v>
      </c>
      <c r="AN155" s="189">
        <v>33.975704</v>
      </c>
      <c r="AO155" s="189">
        <v>636.73</v>
      </c>
      <c r="AP155" s="189">
        <v>662.38</v>
      </c>
      <c r="AQ155" s="189">
        <v>6.3745141029357901</v>
      </c>
      <c r="AR155" s="189">
        <v>10.284249305725099</v>
      </c>
      <c r="AS155" s="190">
        <v>45.299999237060497</v>
      </c>
      <c r="AT155" s="190">
        <v>13.300000190734901</v>
      </c>
      <c r="AU155" s="188">
        <v>117</v>
      </c>
      <c r="AV155" s="190">
        <v>0.40000000596046398</v>
      </c>
      <c r="AW155" s="189">
        <v>0.140000000596046</v>
      </c>
      <c r="AX155" s="189">
        <v>55.752552032470703</v>
      </c>
      <c r="AY155" s="188">
        <v>8815619</v>
      </c>
      <c r="AZ155" s="189">
        <v>0.53299999237060502</v>
      </c>
      <c r="BA155" s="189">
        <v>40.299999237060497</v>
      </c>
      <c r="BB155" s="188">
        <v>8968</v>
      </c>
      <c r="BC155" s="188">
        <v>16798</v>
      </c>
      <c r="BD155" s="188">
        <v>0</v>
      </c>
      <c r="BE155" s="188">
        <v>8400</v>
      </c>
      <c r="BF155" s="188">
        <v>16279</v>
      </c>
      <c r="BG155" s="188">
        <v>7</v>
      </c>
      <c r="BH155" s="188">
        <v>116</v>
      </c>
      <c r="BI155" s="190">
        <v>7.5</v>
      </c>
      <c r="BJ155" s="189">
        <v>3.1166666666666667</v>
      </c>
      <c r="BK155" s="189">
        <v>-5.7369384914636598E-2</v>
      </c>
      <c r="BL155" s="188">
        <v>45</v>
      </c>
      <c r="BM155" s="190">
        <v>70.400001525878906</v>
      </c>
      <c r="BN155" s="260">
        <v>51.900421142578097</v>
      </c>
      <c r="BO155" s="189">
        <v>29.643123626708999</v>
      </c>
      <c r="BP155" s="190">
        <v>109.72137451171901</v>
      </c>
      <c r="BQ155" s="188">
        <v>23000</v>
      </c>
      <c r="BR155" s="190">
        <v>51.473990000000001</v>
      </c>
      <c r="BS155" s="190">
        <v>80.677850000000007</v>
      </c>
      <c r="BT155" s="189">
        <v>0.69199999999999995</v>
      </c>
      <c r="BU155" s="188">
        <v>93</v>
      </c>
      <c r="BV155" s="188">
        <v>78</v>
      </c>
      <c r="BW155" s="188">
        <v>92</v>
      </c>
      <c r="BX155" s="189">
        <v>146.39419559999999</v>
      </c>
      <c r="BY155" s="189">
        <v>315</v>
      </c>
      <c r="BZ155" s="188">
        <v>1487.75732421875</v>
      </c>
      <c r="CA155" s="188">
        <v>16743930</v>
      </c>
      <c r="CB155" s="188">
        <v>15094183</v>
      </c>
      <c r="CC155" s="188">
        <v>192530</v>
      </c>
      <c r="CD155" s="24"/>
    </row>
    <row r="156" spans="1:82">
      <c r="A156" s="192" t="s">
        <v>280</v>
      </c>
      <c r="B156" s="275" t="s">
        <v>279</v>
      </c>
      <c r="C156" s="188">
        <v>12237.548309768421</v>
      </c>
      <c r="D156" s="188">
        <v>0</v>
      </c>
      <c r="E156" s="188">
        <v>101726.91750000001</v>
      </c>
      <c r="F156" s="188">
        <v>0</v>
      </c>
      <c r="G156" s="188">
        <v>0</v>
      </c>
      <c r="H156" s="188">
        <v>0</v>
      </c>
      <c r="I156" s="188">
        <v>0</v>
      </c>
      <c r="J156" s="276">
        <v>0</v>
      </c>
      <c r="K156" s="279">
        <v>0</v>
      </c>
      <c r="L156" s="277">
        <v>0.171428571</v>
      </c>
      <c r="M156" s="188">
        <v>4783542.3629299998</v>
      </c>
      <c r="N156" s="188" t="s">
        <v>425</v>
      </c>
      <c r="O156" s="188" t="s">
        <v>425</v>
      </c>
      <c r="P156" s="188" t="s">
        <v>425</v>
      </c>
      <c r="Q156" s="188">
        <v>0</v>
      </c>
      <c r="R156" s="268">
        <v>0</v>
      </c>
      <c r="S156" s="188">
        <v>0</v>
      </c>
      <c r="T156" s="268">
        <v>0</v>
      </c>
      <c r="U156" s="188">
        <v>0</v>
      </c>
      <c r="V156" s="188">
        <v>0</v>
      </c>
      <c r="W156" s="188">
        <v>0</v>
      </c>
      <c r="X156" s="189">
        <v>79.831740224102447</v>
      </c>
      <c r="Y156" s="189">
        <v>-0.20425777137279499</v>
      </c>
      <c r="Z156" s="189">
        <v>56.445999145507798</v>
      </c>
      <c r="AA156" s="189">
        <v>2.87916488134907</v>
      </c>
      <c r="AB156" s="189">
        <v>7.7100000000000002E-2</v>
      </c>
      <c r="AC156" s="189">
        <v>97.71893</v>
      </c>
      <c r="AD156" s="188">
        <v>5910</v>
      </c>
      <c r="AE156" s="188">
        <v>80</v>
      </c>
      <c r="AF156" s="190">
        <v>3.6</v>
      </c>
      <c r="AG156" s="189">
        <v>4.7960000000000003</v>
      </c>
      <c r="AH156" s="189">
        <v>5.4630237999999998E-2</v>
      </c>
      <c r="AI156" s="189">
        <v>5.4630237999999998E-2</v>
      </c>
      <c r="AJ156" s="188">
        <v>0</v>
      </c>
      <c r="AK156" s="188">
        <v>0</v>
      </c>
      <c r="AL156" s="189">
        <v>0.80599999427795399</v>
      </c>
      <c r="AM156" s="191">
        <v>1.43994E-3</v>
      </c>
      <c r="AN156" s="189">
        <v>27.974475999999999</v>
      </c>
      <c r="AO156" s="189">
        <v>237.06</v>
      </c>
      <c r="AP156" s="189">
        <v>210.64</v>
      </c>
      <c r="AQ156" s="189">
        <v>1.1718884706497199</v>
      </c>
      <c r="AR156" s="189">
        <v>7.3045916557312003</v>
      </c>
      <c r="AS156" s="190">
        <v>5.3000001907348597</v>
      </c>
      <c r="AT156" s="190">
        <v>1.79999995231628</v>
      </c>
      <c r="AU156" s="188">
        <v>14</v>
      </c>
      <c r="AV156" s="190">
        <v>0.10000000149011599</v>
      </c>
      <c r="AW156" s="189">
        <v>5.0000000745058101E-2</v>
      </c>
      <c r="AX156" s="189" t="s">
        <v>425</v>
      </c>
      <c r="AY156" s="188">
        <v>0</v>
      </c>
      <c r="AZ156" s="189">
        <v>0.13199999928474401</v>
      </c>
      <c r="BA156" s="189">
        <v>36.200000762939503</v>
      </c>
      <c r="BB156" s="188">
        <v>11650</v>
      </c>
      <c r="BC156" s="188">
        <v>2100</v>
      </c>
      <c r="BD156" s="188">
        <v>22</v>
      </c>
      <c r="BE156" s="188">
        <v>16000</v>
      </c>
      <c r="BF156" s="188">
        <v>26432</v>
      </c>
      <c r="BG156" s="188">
        <v>19</v>
      </c>
      <c r="BH156" s="188">
        <v>115</v>
      </c>
      <c r="BI156" s="190">
        <v>3.9</v>
      </c>
      <c r="BJ156" s="189">
        <v>3.0333333333333332</v>
      </c>
      <c r="BK156" s="189">
        <v>1.9078735262155502E-2</v>
      </c>
      <c r="BL156" s="188">
        <v>38</v>
      </c>
      <c r="BM156" s="190">
        <v>99.800003051757798</v>
      </c>
      <c r="BN156" s="260">
        <v>98.841506958007798</v>
      </c>
      <c r="BO156" s="189">
        <v>77.416770935058594</v>
      </c>
      <c r="BP156" s="190">
        <v>96.370956420898395</v>
      </c>
      <c r="BQ156" s="188">
        <v>66000</v>
      </c>
      <c r="BR156" s="190">
        <v>97.5672</v>
      </c>
      <c r="BS156" s="190">
        <v>85.522109999999998</v>
      </c>
      <c r="BT156" s="189">
        <v>31.25</v>
      </c>
      <c r="BU156" s="188">
        <v>97</v>
      </c>
      <c r="BV156" s="188">
        <v>91</v>
      </c>
      <c r="BW156" s="188">
        <v>93</v>
      </c>
      <c r="BX156" s="189">
        <v>1484.6489260000001</v>
      </c>
      <c r="BY156" s="189">
        <v>12</v>
      </c>
      <c r="BZ156" s="188">
        <v>7666.24462890625</v>
      </c>
      <c r="CA156" s="188">
        <v>8737370</v>
      </c>
      <c r="CB156" s="188">
        <v>6976627</v>
      </c>
      <c r="CC156" s="188">
        <v>87460</v>
      </c>
      <c r="CD156" s="24"/>
    </row>
    <row r="157" spans="1:82">
      <c r="A157" s="192" t="s">
        <v>282</v>
      </c>
      <c r="B157" s="275" t="s">
        <v>281</v>
      </c>
      <c r="C157" s="188">
        <v>0</v>
      </c>
      <c r="D157" s="188">
        <v>0</v>
      </c>
      <c r="E157" s="188" t="s">
        <v>425</v>
      </c>
      <c r="F157" s="188">
        <v>15.134</v>
      </c>
      <c r="G157" s="188">
        <v>0</v>
      </c>
      <c r="H157" s="188">
        <v>0</v>
      </c>
      <c r="I157" s="188">
        <v>0</v>
      </c>
      <c r="J157" s="276">
        <v>0</v>
      </c>
      <c r="K157" s="279">
        <v>0</v>
      </c>
      <c r="L157" s="278" t="s">
        <v>425</v>
      </c>
      <c r="M157" s="188">
        <v>0</v>
      </c>
      <c r="N157" s="188">
        <v>0</v>
      </c>
      <c r="O157" s="188">
        <v>0</v>
      </c>
      <c r="P157" s="188">
        <v>0</v>
      </c>
      <c r="Q157" s="188">
        <v>0</v>
      </c>
      <c r="R157" s="268">
        <v>0</v>
      </c>
      <c r="S157" s="188">
        <v>0</v>
      </c>
      <c r="T157" s="268">
        <v>0</v>
      </c>
      <c r="U157" s="188">
        <v>26106</v>
      </c>
      <c r="V157" s="188">
        <v>54213.107862800003</v>
      </c>
      <c r="W157" s="188">
        <v>33563.757316000003</v>
      </c>
      <c r="X157" s="189">
        <v>210.35217391304349</v>
      </c>
      <c r="Y157" s="189">
        <v>1.5993509292602499</v>
      </c>
      <c r="Z157" s="189">
        <v>57.5460014343262</v>
      </c>
      <c r="AA157" s="189" t="s">
        <v>425</v>
      </c>
      <c r="AB157" s="189">
        <v>0</v>
      </c>
      <c r="AC157" s="189" t="s">
        <v>425</v>
      </c>
      <c r="AD157" s="188" t="s">
        <v>425</v>
      </c>
      <c r="AE157" s="188">
        <v>80</v>
      </c>
      <c r="AF157" s="190" t="s">
        <v>425</v>
      </c>
      <c r="AG157" s="189">
        <v>8.1020000000000003</v>
      </c>
      <c r="AH157" s="189">
        <v>6.9233800000000002E-4</v>
      </c>
      <c r="AI157" s="189">
        <v>6.9233800000000002E-4</v>
      </c>
      <c r="AJ157" s="188">
        <v>0</v>
      </c>
      <c r="AK157" s="188">
        <v>0</v>
      </c>
      <c r="AL157" s="189">
        <v>0.79600000381469704</v>
      </c>
      <c r="AM157" s="191">
        <v>2.9635E-3</v>
      </c>
      <c r="AN157" s="189">
        <v>1.8</v>
      </c>
      <c r="AO157" s="189">
        <v>0</v>
      </c>
      <c r="AP157" s="189">
        <v>0</v>
      </c>
      <c r="AQ157" s="189">
        <v>1.1476745605468801</v>
      </c>
      <c r="AR157" s="189">
        <v>0.88713252544403098</v>
      </c>
      <c r="AS157" s="190">
        <v>14.199999809265099</v>
      </c>
      <c r="AT157" s="190">
        <v>3.5999999046325701</v>
      </c>
      <c r="AU157" s="188">
        <v>16</v>
      </c>
      <c r="AV157" s="190" t="s">
        <v>425</v>
      </c>
      <c r="AW157" s="189" t="s">
        <v>425</v>
      </c>
      <c r="AX157" s="189" t="s">
        <v>425</v>
      </c>
      <c r="AY157" s="188">
        <v>0</v>
      </c>
      <c r="AZ157" s="189" t="s">
        <v>425</v>
      </c>
      <c r="BA157" s="189">
        <v>32.099998474121101</v>
      </c>
      <c r="BB157" s="188">
        <v>0</v>
      </c>
      <c r="BC157" s="188">
        <v>0</v>
      </c>
      <c r="BD157" s="188">
        <v>0</v>
      </c>
      <c r="BE157" s="188">
        <v>0</v>
      </c>
      <c r="BF157" s="188">
        <v>0</v>
      </c>
      <c r="BG157" s="188">
        <v>0</v>
      </c>
      <c r="BH157" s="188">
        <v>129</v>
      </c>
      <c r="BI157" s="190">
        <v>26.6</v>
      </c>
      <c r="BJ157" s="189">
        <v>3.2833333333333328</v>
      </c>
      <c r="BK157" s="189">
        <v>0.51794135570526101</v>
      </c>
      <c r="BL157" s="188">
        <v>66</v>
      </c>
      <c r="BM157" s="190">
        <v>100</v>
      </c>
      <c r="BN157" s="260">
        <v>95.867706298828097</v>
      </c>
      <c r="BO157" s="189">
        <v>58.769809722900398</v>
      </c>
      <c r="BP157" s="190">
        <v>198.15222167968801</v>
      </c>
      <c r="BQ157" s="188">
        <v>380</v>
      </c>
      <c r="BR157" s="190">
        <v>100</v>
      </c>
      <c r="BS157" s="190">
        <v>96.249009999999998</v>
      </c>
      <c r="BT157" s="189">
        <v>9.4580000000000002</v>
      </c>
      <c r="BU157" s="188">
        <v>99</v>
      </c>
      <c r="BV157" s="188">
        <v>99</v>
      </c>
      <c r="BW157" s="188">
        <v>92</v>
      </c>
      <c r="BX157" s="189">
        <v>1548.974976</v>
      </c>
      <c r="BY157" s="189">
        <v>53</v>
      </c>
      <c r="BZ157" s="188">
        <v>11425.0927734375</v>
      </c>
      <c r="CA157" s="188">
        <v>98340</v>
      </c>
      <c r="CB157" s="188">
        <v>96471</v>
      </c>
      <c r="CC157" s="188">
        <v>460</v>
      </c>
      <c r="CD157" s="24"/>
    </row>
    <row r="158" spans="1:82">
      <c r="A158" s="192" t="s">
        <v>284</v>
      </c>
      <c r="B158" s="275" t="s">
        <v>283</v>
      </c>
      <c r="C158" s="188">
        <v>0</v>
      </c>
      <c r="D158" s="188">
        <v>0</v>
      </c>
      <c r="E158" s="188">
        <v>25930.852999999996</v>
      </c>
      <c r="F158" s="188">
        <v>14.401999999999999</v>
      </c>
      <c r="G158" s="188">
        <v>0</v>
      </c>
      <c r="H158" s="188">
        <v>0</v>
      </c>
      <c r="I158" s="188">
        <v>0</v>
      </c>
      <c r="J158" s="276">
        <v>0</v>
      </c>
      <c r="K158" s="279">
        <v>0</v>
      </c>
      <c r="L158" s="277">
        <v>5.7142856999999998E-2</v>
      </c>
      <c r="M158" s="188">
        <v>1420810.8178300001</v>
      </c>
      <c r="N158" s="188">
        <v>589278.92882999999</v>
      </c>
      <c r="O158" s="188">
        <v>4259908.1006699996</v>
      </c>
      <c r="P158" s="188">
        <v>65845.683172300007</v>
      </c>
      <c r="Q158" s="188">
        <v>8399890.4470000006</v>
      </c>
      <c r="R158" s="268">
        <v>0.99999877500000001</v>
      </c>
      <c r="S158" s="188">
        <v>8399890.4470000006</v>
      </c>
      <c r="T158" s="268">
        <v>0.99999877500000001</v>
      </c>
      <c r="U158" s="188">
        <v>5103757</v>
      </c>
      <c r="V158" s="188">
        <v>4838601.8388299998</v>
      </c>
      <c r="W158" s="188">
        <v>6218485.6310599996</v>
      </c>
      <c r="X158" s="189">
        <v>105.98717096148518</v>
      </c>
      <c r="Y158" s="189">
        <v>3.10251712799072</v>
      </c>
      <c r="Z158" s="189">
        <v>42.923000335693402</v>
      </c>
      <c r="AA158" s="189">
        <v>5.8990749876049096</v>
      </c>
      <c r="AB158" s="189">
        <v>17.622330000000002</v>
      </c>
      <c r="AC158" s="189">
        <v>19.27514</v>
      </c>
      <c r="AD158" s="188">
        <v>246</v>
      </c>
      <c r="AE158" s="188">
        <v>20</v>
      </c>
      <c r="AF158" s="190">
        <v>59.1</v>
      </c>
      <c r="AG158" s="189">
        <v>14.525</v>
      </c>
      <c r="AH158" s="189">
        <v>0.339132608</v>
      </c>
      <c r="AI158" s="189">
        <v>9.3464353E-2</v>
      </c>
      <c r="AJ158" s="188">
        <v>0</v>
      </c>
      <c r="AK158" s="188">
        <v>0</v>
      </c>
      <c r="AL158" s="189">
        <v>0.451999992132187</v>
      </c>
      <c r="AM158" s="191">
        <v>0.29669847999999999</v>
      </c>
      <c r="AN158" s="189">
        <v>45.063561</v>
      </c>
      <c r="AO158" s="189">
        <v>255.11</v>
      </c>
      <c r="AP158" s="189">
        <v>253.47</v>
      </c>
      <c r="AQ158" s="189">
        <v>14.6091222763062</v>
      </c>
      <c r="AR158" s="189">
        <v>1.52651262283325</v>
      </c>
      <c r="AS158" s="190">
        <v>109.199996948242</v>
      </c>
      <c r="AT158" s="190">
        <v>13.6000003814697</v>
      </c>
      <c r="AU158" s="188">
        <v>295</v>
      </c>
      <c r="AV158" s="190">
        <v>1.6000000238418599</v>
      </c>
      <c r="AW158" s="189">
        <v>0.92000001668930098</v>
      </c>
      <c r="AX158" s="189">
        <v>320.40029907226602</v>
      </c>
      <c r="AY158" s="188">
        <v>6910107</v>
      </c>
      <c r="AZ158" s="189">
        <v>0.64399999380111705</v>
      </c>
      <c r="BA158" s="189">
        <v>35.700000762939503</v>
      </c>
      <c r="BB158" s="188">
        <v>10381</v>
      </c>
      <c r="BC158" s="188">
        <v>0</v>
      </c>
      <c r="BD158" s="188">
        <v>0</v>
      </c>
      <c r="BE158" s="188">
        <v>5500</v>
      </c>
      <c r="BF158" s="188">
        <v>342</v>
      </c>
      <c r="BG158" s="188">
        <v>5</v>
      </c>
      <c r="BH158" s="188">
        <v>105</v>
      </c>
      <c r="BI158" s="190">
        <v>26.2</v>
      </c>
      <c r="BJ158" s="189">
        <v>3.6166666666666671</v>
      </c>
      <c r="BK158" s="189">
        <v>-1.1265951395034799</v>
      </c>
      <c r="BL158" s="188">
        <v>33</v>
      </c>
      <c r="BM158" s="190">
        <v>22.700000762939499</v>
      </c>
      <c r="BN158" s="260">
        <v>43.206329345703097</v>
      </c>
      <c r="BO158" s="189">
        <v>13.236930847168001</v>
      </c>
      <c r="BP158" s="190">
        <v>86.133605957031307</v>
      </c>
      <c r="BQ158" s="188">
        <v>15000</v>
      </c>
      <c r="BR158" s="190">
        <v>15.652660000000001</v>
      </c>
      <c r="BS158" s="190">
        <v>60.806989999999999</v>
      </c>
      <c r="BT158" s="189">
        <v>0.25</v>
      </c>
      <c r="BU158" s="188">
        <v>95</v>
      </c>
      <c r="BV158" s="188">
        <v>72</v>
      </c>
      <c r="BW158" s="188">
        <v>94</v>
      </c>
      <c r="BX158" s="189">
        <v>257.32653809999999</v>
      </c>
      <c r="BY158" s="189">
        <v>1120</v>
      </c>
      <c r="BZ158" s="188">
        <v>484.52127075195301</v>
      </c>
      <c r="CA158" s="188">
        <v>7976985</v>
      </c>
      <c r="CB158" s="188">
        <v>6449098</v>
      </c>
      <c r="CC158" s="188">
        <v>71620</v>
      </c>
      <c r="CD158" s="24"/>
    </row>
    <row r="159" spans="1:82">
      <c r="A159" s="192" t="s">
        <v>286</v>
      </c>
      <c r="B159" s="275" t="s">
        <v>285</v>
      </c>
      <c r="C159" s="188">
        <v>0</v>
      </c>
      <c r="D159" s="188">
        <v>0</v>
      </c>
      <c r="E159" s="188" t="s">
        <v>425</v>
      </c>
      <c r="F159" s="188">
        <v>0</v>
      </c>
      <c r="G159" s="188">
        <v>0</v>
      </c>
      <c r="H159" s="188">
        <v>0</v>
      </c>
      <c r="I159" s="188">
        <v>0</v>
      </c>
      <c r="J159" s="276">
        <v>0</v>
      </c>
      <c r="K159" s="279">
        <v>0</v>
      </c>
      <c r="L159" s="277">
        <v>0.257142857</v>
      </c>
      <c r="M159" s="188">
        <v>0</v>
      </c>
      <c r="N159" s="188" t="s">
        <v>425</v>
      </c>
      <c r="O159" s="188" t="s">
        <v>425</v>
      </c>
      <c r="P159" s="188" t="s">
        <v>425</v>
      </c>
      <c r="Q159" s="188">
        <v>0</v>
      </c>
      <c r="R159" s="268">
        <v>0</v>
      </c>
      <c r="S159" s="188">
        <v>0</v>
      </c>
      <c r="T159" s="268">
        <v>0</v>
      </c>
      <c r="U159" s="188">
        <v>4719815</v>
      </c>
      <c r="V159" s="188">
        <v>5244697.1886600005</v>
      </c>
      <c r="W159" s="188">
        <v>5111988.0390999997</v>
      </c>
      <c r="X159" s="189">
        <v>7952.9984184017976</v>
      </c>
      <c r="Y159" s="189">
        <v>-0.311904966831207</v>
      </c>
      <c r="Z159" s="189">
        <v>100</v>
      </c>
      <c r="AA159" s="189">
        <v>3.2914348296565201</v>
      </c>
      <c r="AB159" s="189">
        <v>0</v>
      </c>
      <c r="AC159" s="189" t="s">
        <v>425</v>
      </c>
      <c r="AD159" s="188">
        <v>1208</v>
      </c>
      <c r="AE159" s="188">
        <v>80</v>
      </c>
      <c r="AF159" s="190" t="s">
        <v>425</v>
      </c>
      <c r="AG159" s="189">
        <v>4.4130000000000003</v>
      </c>
      <c r="AH159" s="189">
        <v>2.0132290000000001E-3</v>
      </c>
      <c r="AI159" s="189">
        <v>2.0132290000000001E-3</v>
      </c>
      <c r="AJ159" s="188">
        <v>0</v>
      </c>
      <c r="AK159" s="188">
        <v>0</v>
      </c>
      <c r="AL159" s="189">
        <v>0.93800002336502097</v>
      </c>
      <c r="AM159" s="191" t="s">
        <v>425</v>
      </c>
      <c r="AN159" s="189">
        <v>0.10786900000000001</v>
      </c>
      <c r="AO159" s="189">
        <v>0</v>
      </c>
      <c r="AP159" s="189">
        <v>0</v>
      </c>
      <c r="AQ159" s="189" t="s">
        <v>425</v>
      </c>
      <c r="AR159" s="190">
        <v>0</v>
      </c>
      <c r="AS159" s="190">
        <v>2.5</v>
      </c>
      <c r="AT159" s="190" t="s">
        <v>425</v>
      </c>
      <c r="AU159" s="188">
        <v>41</v>
      </c>
      <c r="AV159" s="190">
        <v>0.20000000298023199</v>
      </c>
      <c r="AW159" s="189">
        <v>3.9999999105930301E-2</v>
      </c>
      <c r="AX159" s="189" t="s">
        <v>425</v>
      </c>
      <c r="AY159" s="188">
        <v>15998</v>
      </c>
      <c r="AZ159" s="189">
        <v>6.4999997615814195E-2</v>
      </c>
      <c r="BA159" s="189" t="s">
        <v>425</v>
      </c>
      <c r="BB159" s="188">
        <v>0</v>
      </c>
      <c r="BC159" s="188">
        <v>0</v>
      </c>
      <c r="BD159" s="188">
        <v>0</v>
      </c>
      <c r="BE159" s="188">
        <v>0</v>
      </c>
      <c r="BF159" s="188">
        <v>5</v>
      </c>
      <c r="BG159" s="188">
        <v>0</v>
      </c>
      <c r="BH159" s="188">
        <v>123</v>
      </c>
      <c r="BI159" s="190">
        <v>7.1</v>
      </c>
      <c r="BJ159" s="189">
        <v>4.5333333333333332</v>
      </c>
      <c r="BK159" s="189">
        <v>2.2210860252380402</v>
      </c>
      <c r="BL159" s="188">
        <v>85</v>
      </c>
      <c r="BM159" s="190">
        <v>100</v>
      </c>
      <c r="BN159" s="260">
        <v>97.344856262207003</v>
      </c>
      <c r="BO159" s="189">
        <v>88.949249267578097</v>
      </c>
      <c r="BP159" s="190">
        <v>155.64739990234401</v>
      </c>
      <c r="BQ159" s="188">
        <v>5600</v>
      </c>
      <c r="BR159" s="190">
        <v>100</v>
      </c>
      <c r="BS159" s="190">
        <v>100</v>
      </c>
      <c r="BT159" s="189">
        <v>23.062999999999999</v>
      </c>
      <c r="BU159" s="188">
        <v>96</v>
      </c>
      <c r="BV159" s="188">
        <v>84</v>
      </c>
      <c r="BW159" s="188">
        <v>82</v>
      </c>
      <c r="BX159" s="189">
        <v>4439.2817379999997</v>
      </c>
      <c r="BY159" s="189">
        <v>8</v>
      </c>
      <c r="BZ159" s="188">
        <v>59797.75390625</v>
      </c>
      <c r="CA159" s="188">
        <v>5850343</v>
      </c>
      <c r="CB159" s="188">
        <v>5603926</v>
      </c>
      <c r="CC159" s="188">
        <v>700</v>
      </c>
      <c r="CD159" s="24"/>
    </row>
    <row r="160" spans="1:82">
      <c r="A160" s="192" t="s">
        <v>288</v>
      </c>
      <c r="B160" s="275" t="s">
        <v>287</v>
      </c>
      <c r="C160" s="188">
        <v>6897.6736865263156</v>
      </c>
      <c r="D160" s="188">
        <v>0</v>
      </c>
      <c r="E160" s="188">
        <v>52554.519499999995</v>
      </c>
      <c r="F160" s="188">
        <v>0</v>
      </c>
      <c r="G160" s="188">
        <v>0</v>
      </c>
      <c r="H160" s="188">
        <v>0</v>
      </c>
      <c r="I160" s="188">
        <v>0</v>
      </c>
      <c r="J160" s="276">
        <v>0</v>
      </c>
      <c r="K160" s="279">
        <v>0</v>
      </c>
      <c r="L160" s="277">
        <v>8.5714286000000001E-2</v>
      </c>
      <c r="M160" s="188">
        <v>8312.9062149500005</v>
      </c>
      <c r="N160" s="188" t="s">
        <v>425</v>
      </c>
      <c r="O160" s="188" t="s">
        <v>425</v>
      </c>
      <c r="P160" s="188" t="s">
        <v>425</v>
      </c>
      <c r="Q160" s="188">
        <v>0</v>
      </c>
      <c r="R160" s="268">
        <v>0</v>
      </c>
      <c r="S160" s="188">
        <v>0</v>
      </c>
      <c r="T160" s="268">
        <v>0</v>
      </c>
      <c r="U160" s="188">
        <v>0</v>
      </c>
      <c r="V160" s="188">
        <v>0</v>
      </c>
      <c r="W160" s="188">
        <v>0</v>
      </c>
      <c r="X160" s="189">
        <v>113.29057820299501</v>
      </c>
      <c r="Y160" s="189">
        <v>0.14342410862445801</v>
      </c>
      <c r="Z160" s="189">
        <v>53.759998321533203</v>
      </c>
      <c r="AA160" s="189">
        <v>2.8958627353152901</v>
      </c>
      <c r="AB160" s="189">
        <v>0</v>
      </c>
      <c r="AC160" s="189" t="s">
        <v>425</v>
      </c>
      <c r="AD160" s="188">
        <v>3171</v>
      </c>
      <c r="AE160" s="188">
        <v>60</v>
      </c>
      <c r="AF160" s="190" t="s">
        <v>425</v>
      </c>
      <c r="AG160" s="189">
        <v>5.1959999999999997</v>
      </c>
      <c r="AH160" s="189">
        <v>2.6957610000000001E-3</v>
      </c>
      <c r="AI160" s="189">
        <v>2.6957610000000001E-3</v>
      </c>
      <c r="AJ160" s="188">
        <v>0</v>
      </c>
      <c r="AK160" s="188">
        <v>0</v>
      </c>
      <c r="AL160" s="189">
        <v>0.86000001430511497</v>
      </c>
      <c r="AM160" s="191" t="s">
        <v>425</v>
      </c>
      <c r="AN160" s="189">
        <v>0</v>
      </c>
      <c r="AO160" s="189">
        <v>0</v>
      </c>
      <c r="AP160" s="189">
        <v>0</v>
      </c>
      <c r="AQ160" s="189" t="s">
        <v>425</v>
      </c>
      <c r="AR160" s="189">
        <v>1.7966599464416499</v>
      </c>
      <c r="AS160" s="190">
        <v>5.8000001907348597</v>
      </c>
      <c r="AT160" s="190" t="s">
        <v>425</v>
      </c>
      <c r="AU160" s="188">
        <v>4.5</v>
      </c>
      <c r="AV160" s="190" t="s">
        <v>425</v>
      </c>
      <c r="AW160" s="189" t="s">
        <v>425</v>
      </c>
      <c r="AX160" s="189" t="s">
        <v>425</v>
      </c>
      <c r="AY160" s="188">
        <v>11</v>
      </c>
      <c r="AZ160" s="189">
        <v>0.19099999964237199</v>
      </c>
      <c r="BA160" s="189">
        <v>25</v>
      </c>
      <c r="BB160" s="188">
        <v>0</v>
      </c>
      <c r="BC160" s="188">
        <v>250</v>
      </c>
      <c r="BD160" s="188">
        <v>0</v>
      </c>
      <c r="BE160" s="188">
        <v>0</v>
      </c>
      <c r="BF160" s="188">
        <v>1080</v>
      </c>
      <c r="BG160" s="188">
        <v>0</v>
      </c>
      <c r="BH160" s="188">
        <v>114</v>
      </c>
      <c r="BI160" s="190">
        <v>4</v>
      </c>
      <c r="BJ160" s="189">
        <v>3.65</v>
      </c>
      <c r="BK160" s="189">
        <v>0.67390167713165305</v>
      </c>
      <c r="BL160" s="188">
        <v>49</v>
      </c>
      <c r="BM160" s="190">
        <v>100</v>
      </c>
      <c r="BN160" s="260" t="s">
        <v>425</v>
      </c>
      <c r="BO160" s="189">
        <v>82.853660583496094</v>
      </c>
      <c r="BP160" s="190">
        <v>135.59678649902301</v>
      </c>
      <c r="BQ160" s="188">
        <v>84000</v>
      </c>
      <c r="BR160" s="190">
        <v>97.938130000000001</v>
      </c>
      <c r="BS160" s="190">
        <v>99.787729999999996</v>
      </c>
      <c r="BT160" s="189">
        <v>24.643000000000001</v>
      </c>
      <c r="BU160" s="188">
        <v>97</v>
      </c>
      <c r="BV160" s="188">
        <v>98</v>
      </c>
      <c r="BW160" s="188">
        <v>96</v>
      </c>
      <c r="BX160" s="189">
        <v>2179.5422359999998</v>
      </c>
      <c r="BY160" s="189">
        <v>5</v>
      </c>
      <c r="BZ160" s="188">
        <v>19156.888671875</v>
      </c>
      <c r="CA160" s="188">
        <v>5459643</v>
      </c>
      <c r="CB160" s="188">
        <v>5424156</v>
      </c>
      <c r="CC160" s="188">
        <v>48088</v>
      </c>
      <c r="CD160" s="24"/>
    </row>
    <row r="161" spans="1:82">
      <c r="A161" s="192" t="s">
        <v>290</v>
      </c>
      <c r="B161" s="275" t="s">
        <v>289</v>
      </c>
      <c r="C161" s="188">
        <v>4204.1292666947365</v>
      </c>
      <c r="D161" s="188">
        <v>0</v>
      </c>
      <c r="E161" s="188">
        <v>8919.3114999999998</v>
      </c>
      <c r="F161" s="188">
        <v>5.8120000000000003</v>
      </c>
      <c r="G161" s="188">
        <v>0</v>
      </c>
      <c r="H161" s="188">
        <v>0</v>
      </c>
      <c r="I161" s="188">
        <v>0</v>
      </c>
      <c r="J161" s="276">
        <v>0</v>
      </c>
      <c r="K161" s="279">
        <v>0</v>
      </c>
      <c r="L161" s="277">
        <v>2.8571428999999999E-2</v>
      </c>
      <c r="M161" s="188">
        <v>260.22295248500001</v>
      </c>
      <c r="N161" s="188" t="s">
        <v>425</v>
      </c>
      <c r="O161" s="188" t="s">
        <v>425</v>
      </c>
      <c r="P161" s="188" t="s">
        <v>425</v>
      </c>
      <c r="Q161" s="188">
        <v>0</v>
      </c>
      <c r="R161" s="268">
        <v>0</v>
      </c>
      <c r="S161" s="188">
        <v>0</v>
      </c>
      <c r="T161" s="268">
        <v>0</v>
      </c>
      <c r="U161" s="188">
        <v>0</v>
      </c>
      <c r="V161" s="188">
        <v>3677.8385238599999</v>
      </c>
      <c r="W161" s="188">
        <v>0</v>
      </c>
      <c r="X161" s="189">
        <v>102.63985950338169</v>
      </c>
      <c r="Y161" s="189">
        <v>1.09910547733307</v>
      </c>
      <c r="Z161" s="189">
        <v>55.118000030517599</v>
      </c>
      <c r="AA161" s="189">
        <v>2.4674013851836798</v>
      </c>
      <c r="AB161" s="189">
        <v>0</v>
      </c>
      <c r="AC161" s="189" t="s">
        <v>425</v>
      </c>
      <c r="AD161" s="188">
        <v>1202</v>
      </c>
      <c r="AE161" s="190" t="s">
        <v>425</v>
      </c>
      <c r="AF161" s="190">
        <v>3.7</v>
      </c>
      <c r="AG161" s="189">
        <v>4.8710000000000004</v>
      </c>
      <c r="AH161" s="189">
        <v>3.2819099999999998E-4</v>
      </c>
      <c r="AI161" s="189">
        <v>3.2819099999999998E-4</v>
      </c>
      <c r="AJ161" s="188">
        <v>0</v>
      </c>
      <c r="AK161" s="188">
        <v>0</v>
      </c>
      <c r="AL161" s="189">
        <v>0.91699999570846602</v>
      </c>
      <c r="AM161" s="191" t="s">
        <v>425</v>
      </c>
      <c r="AN161" s="189">
        <v>0</v>
      </c>
      <c r="AO161" s="189">
        <v>0</v>
      </c>
      <c r="AP161" s="189">
        <v>0</v>
      </c>
      <c r="AQ161" s="189" t="s">
        <v>425</v>
      </c>
      <c r="AR161" s="189">
        <v>1.05443167686462</v>
      </c>
      <c r="AS161" s="190">
        <v>2.0999999046325701</v>
      </c>
      <c r="AT161" s="190" t="s">
        <v>425</v>
      </c>
      <c r="AU161" s="188">
        <v>5.4000000953674299</v>
      </c>
      <c r="AV161" s="190" t="s">
        <v>425</v>
      </c>
      <c r="AW161" s="189" t="s">
        <v>425</v>
      </c>
      <c r="AX161" s="189" t="s">
        <v>425</v>
      </c>
      <c r="AY161" s="188">
        <v>1</v>
      </c>
      <c r="AZ161" s="189">
        <v>6.3000001013279003E-2</v>
      </c>
      <c r="BA161" s="189">
        <v>24.600000381469702</v>
      </c>
      <c r="BB161" s="188">
        <v>0</v>
      </c>
      <c r="BC161" s="188">
        <v>0</v>
      </c>
      <c r="BD161" s="188">
        <v>0</v>
      </c>
      <c r="BE161" s="188">
        <v>0</v>
      </c>
      <c r="BF161" s="188">
        <v>1135</v>
      </c>
      <c r="BG161" s="188">
        <v>0</v>
      </c>
      <c r="BH161" s="188">
        <v>129</v>
      </c>
      <c r="BI161" s="190">
        <v>2.4</v>
      </c>
      <c r="BJ161" s="189">
        <v>4.6500000000000004</v>
      </c>
      <c r="BK161" s="189">
        <v>1.08140444755554</v>
      </c>
      <c r="BL161" s="188">
        <v>60</v>
      </c>
      <c r="BM161" s="190">
        <v>100</v>
      </c>
      <c r="BN161" s="260">
        <v>99.699996948242202</v>
      </c>
      <c r="BO161" s="189">
        <v>83.108360290527301</v>
      </c>
      <c r="BP161" s="190">
        <v>120.84642028808599</v>
      </c>
      <c r="BQ161" s="188">
        <v>36000</v>
      </c>
      <c r="BR161" s="190">
        <v>99.109560000000002</v>
      </c>
      <c r="BS161" s="190">
        <v>99.535020000000003</v>
      </c>
      <c r="BT161" s="189">
        <v>29.952999999999999</v>
      </c>
      <c r="BU161" s="188">
        <v>95</v>
      </c>
      <c r="BV161" s="188">
        <v>94</v>
      </c>
      <c r="BW161" s="188">
        <v>65</v>
      </c>
      <c r="BX161" s="189">
        <v>3158.38501</v>
      </c>
      <c r="BY161" s="189">
        <v>7</v>
      </c>
      <c r="BZ161" s="188">
        <v>25179.66796875</v>
      </c>
      <c r="CA161" s="188">
        <v>2078932</v>
      </c>
      <c r="CB161" s="188">
        <v>2039019</v>
      </c>
      <c r="CC161" s="188">
        <v>20140</v>
      </c>
      <c r="CD161" s="24"/>
    </row>
    <row r="162" spans="1:82">
      <c r="A162" s="192" t="s">
        <v>292</v>
      </c>
      <c r="B162" s="275" t="s">
        <v>291</v>
      </c>
      <c r="C162" s="188">
        <v>1069.1984974147369</v>
      </c>
      <c r="D162" s="188">
        <v>929.43561973894737</v>
      </c>
      <c r="E162" s="188" t="s">
        <v>425</v>
      </c>
      <c r="F162" s="188">
        <v>51.87</v>
      </c>
      <c r="G162" s="188">
        <v>3042.3579999999997</v>
      </c>
      <c r="H162" s="188">
        <v>150.95600000000002</v>
      </c>
      <c r="I162" s="188">
        <v>2450.8740000000003</v>
      </c>
      <c r="J162" s="276">
        <v>10</v>
      </c>
      <c r="K162" s="279">
        <v>8.5714285714285715E-2</v>
      </c>
      <c r="L162" s="277">
        <v>0.14285714299999999</v>
      </c>
      <c r="M162" s="188">
        <v>97477.266951199999</v>
      </c>
      <c r="N162" s="188" t="s">
        <v>425</v>
      </c>
      <c r="O162" s="188" t="s">
        <v>425</v>
      </c>
      <c r="P162" s="188" t="s">
        <v>425</v>
      </c>
      <c r="Q162" s="188">
        <v>666454.96909999999</v>
      </c>
      <c r="R162" s="268">
        <v>0.99405724699999998</v>
      </c>
      <c r="S162" s="188">
        <v>666454.96909999999</v>
      </c>
      <c r="T162" s="268">
        <v>0.99405724699999998</v>
      </c>
      <c r="U162" s="188">
        <v>204508</v>
      </c>
      <c r="V162" s="188">
        <v>168716.392789</v>
      </c>
      <c r="W162" s="188">
        <v>396012.74166599999</v>
      </c>
      <c r="X162" s="189">
        <v>23.324687388352984</v>
      </c>
      <c r="Y162" s="189">
        <v>4.3967432975768999</v>
      </c>
      <c r="Z162" s="189">
        <v>24.670000076293899</v>
      </c>
      <c r="AA162" s="189" t="s">
        <v>425</v>
      </c>
      <c r="AB162" s="189">
        <v>53.689839999999997</v>
      </c>
      <c r="AC162" s="189">
        <v>35.889670000000002</v>
      </c>
      <c r="AD162" s="188" t="s">
        <v>425</v>
      </c>
      <c r="AE162" s="188">
        <v>20</v>
      </c>
      <c r="AF162" s="190" t="s">
        <v>425</v>
      </c>
      <c r="AG162" s="189">
        <v>15.018000000000001</v>
      </c>
      <c r="AH162" s="189">
        <v>8.7302831999999997E-2</v>
      </c>
      <c r="AI162" s="189">
        <v>9.7236960000000004E-3</v>
      </c>
      <c r="AJ162" s="188">
        <v>0</v>
      </c>
      <c r="AK162" s="188">
        <v>0</v>
      </c>
      <c r="AL162" s="189">
        <v>0.566999971866608</v>
      </c>
      <c r="AM162" s="191" t="s">
        <v>425</v>
      </c>
      <c r="AN162" s="189">
        <v>5.1836679999999999</v>
      </c>
      <c r="AO162" s="189">
        <v>166.09</v>
      </c>
      <c r="AP162" s="189">
        <v>176.26</v>
      </c>
      <c r="AQ162" s="189">
        <v>14.408398628234901</v>
      </c>
      <c r="AR162" s="189">
        <v>1.7733391523361199</v>
      </c>
      <c r="AS162" s="190">
        <v>19.700000762939499</v>
      </c>
      <c r="AT162" s="190">
        <v>16.200000762939499</v>
      </c>
      <c r="AU162" s="188">
        <v>66</v>
      </c>
      <c r="AV162" s="190" t="s">
        <v>425</v>
      </c>
      <c r="AW162" s="189" t="s">
        <v>425</v>
      </c>
      <c r="AX162" s="189">
        <v>133.59027099609401</v>
      </c>
      <c r="AY162" s="188">
        <v>493611</v>
      </c>
      <c r="AZ162" s="189" t="s">
        <v>425</v>
      </c>
      <c r="BA162" s="189">
        <v>37.099998474121101</v>
      </c>
      <c r="BB162" s="188">
        <v>0</v>
      </c>
      <c r="BC162" s="188">
        <v>0</v>
      </c>
      <c r="BD162" s="188">
        <v>0</v>
      </c>
      <c r="BE162" s="188">
        <v>0</v>
      </c>
      <c r="BF162" s="188">
        <v>0</v>
      </c>
      <c r="BG162" s="188">
        <v>0</v>
      </c>
      <c r="BH162" s="188">
        <v>113</v>
      </c>
      <c r="BI162" s="190">
        <v>16.5</v>
      </c>
      <c r="BJ162" s="189">
        <v>2.35</v>
      </c>
      <c r="BK162" s="189">
        <v>-0.99720156192779497</v>
      </c>
      <c r="BL162" s="188">
        <v>42</v>
      </c>
      <c r="BM162" s="190">
        <v>70.258491516113295</v>
      </c>
      <c r="BN162" s="260">
        <v>76.599998474121094</v>
      </c>
      <c r="BO162" s="189">
        <v>11.9242286682129</v>
      </c>
      <c r="BP162" s="190">
        <v>71.379455566406307</v>
      </c>
      <c r="BQ162" s="188">
        <v>1000</v>
      </c>
      <c r="BR162" s="190">
        <v>33.528350000000003</v>
      </c>
      <c r="BS162" s="190">
        <v>67.775959999999998</v>
      </c>
      <c r="BT162" s="189">
        <v>1.9989999999999999</v>
      </c>
      <c r="BU162" s="188">
        <v>94</v>
      </c>
      <c r="BV162" s="188">
        <v>54</v>
      </c>
      <c r="BW162" s="188">
        <v>94</v>
      </c>
      <c r="BX162" s="189">
        <v>107.6302795</v>
      </c>
      <c r="BY162" s="189">
        <v>104</v>
      </c>
      <c r="BZ162" s="188">
        <v>2258.400390625</v>
      </c>
      <c r="CA162" s="188">
        <v>686878</v>
      </c>
      <c r="CB162" s="188">
        <v>583591</v>
      </c>
      <c r="CC162" s="188">
        <v>27990</v>
      </c>
      <c r="CD162" s="24"/>
    </row>
    <row r="163" spans="1:82">
      <c r="A163" s="192" t="s">
        <v>294</v>
      </c>
      <c r="B163" s="275" t="s">
        <v>293</v>
      </c>
      <c r="C163" s="188">
        <v>890.6929000189474</v>
      </c>
      <c r="D163" s="188">
        <v>0</v>
      </c>
      <c r="E163" s="188">
        <v>117452.038</v>
      </c>
      <c r="F163" s="188">
        <v>273.74</v>
      </c>
      <c r="G163" s="188">
        <v>0</v>
      </c>
      <c r="H163" s="188">
        <v>0</v>
      </c>
      <c r="I163" s="188">
        <v>505.03700000000009</v>
      </c>
      <c r="J163" s="276">
        <v>542546</v>
      </c>
      <c r="K163" s="279">
        <v>0.31428571428571428</v>
      </c>
      <c r="L163" s="277">
        <v>0.54285714299999999</v>
      </c>
      <c r="M163" s="188">
        <v>4491622.3062300002</v>
      </c>
      <c r="N163" s="188">
        <v>0</v>
      </c>
      <c r="O163" s="188">
        <v>0</v>
      </c>
      <c r="P163" s="188">
        <v>0</v>
      </c>
      <c r="Q163" s="188">
        <v>18926096.870000001</v>
      </c>
      <c r="R163" s="268">
        <v>0.98903638500000002</v>
      </c>
      <c r="S163" s="188">
        <v>18923072.41</v>
      </c>
      <c r="T163" s="268">
        <v>0.98887833300000005</v>
      </c>
      <c r="U163" s="188">
        <v>1296115</v>
      </c>
      <c r="V163" s="188">
        <v>8608908.6276500002</v>
      </c>
      <c r="W163" s="188">
        <v>7998404.1770500001</v>
      </c>
      <c r="X163" s="189">
        <v>23.923476902477127</v>
      </c>
      <c r="Y163" s="189">
        <v>4.1546325683593803</v>
      </c>
      <c r="Z163" s="189">
        <v>46.140998840332003</v>
      </c>
      <c r="AA163" s="189" t="s">
        <v>425</v>
      </c>
      <c r="AB163" s="189">
        <v>27.527159999999999</v>
      </c>
      <c r="AC163" s="189">
        <v>9.8312500000000007</v>
      </c>
      <c r="AD163" s="188">
        <v>4361</v>
      </c>
      <c r="AE163" s="190" t="s">
        <v>425</v>
      </c>
      <c r="AF163" s="190">
        <v>72.099999999999994</v>
      </c>
      <c r="AG163" s="189">
        <v>17.783999999999999</v>
      </c>
      <c r="AH163" s="189">
        <v>0.98420494000000003</v>
      </c>
      <c r="AI163" s="189">
        <v>0.97106000000000003</v>
      </c>
      <c r="AJ163" s="188">
        <v>5</v>
      </c>
      <c r="AK163" s="188">
        <v>0</v>
      </c>
      <c r="AL163" s="189" t="s">
        <v>425</v>
      </c>
      <c r="AM163" s="191" t="s">
        <v>425</v>
      </c>
      <c r="AN163" s="189">
        <v>2952.692137</v>
      </c>
      <c r="AO163" s="189">
        <v>1144.3499999999999</v>
      </c>
      <c r="AP163" s="189">
        <v>1221.0999999999999</v>
      </c>
      <c r="AQ163" s="189">
        <v>38.021633148193402</v>
      </c>
      <c r="AR163" s="189">
        <v>35.281383514404297</v>
      </c>
      <c r="AS163" s="190">
        <v>117</v>
      </c>
      <c r="AT163" s="190" t="s">
        <v>425</v>
      </c>
      <c r="AU163" s="188">
        <v>258</v>
      </c>
      <c r="AV163" s="190">
        <v>0.10000000149011599</v>
      </c>
      <c r="AW163" s="189">
        <v>3.9999999105930301E-2</v>
      </c>
      <c r="AX163" s="189">
        <v>34.2742729187012</v>
      </c>
      <c r="AY163" s="188">
        <v>2286299</v>
      </c>
      <c r="AZ163" s="189" t="s">
        <v>425</v>
      </c>
      <c r="BA163" s="189">
        <v>36.799999237060497</v>
      </c>
      <c r="BB163" s="188">
        <v>2030000</v>
      </c>
      <c r="BC163" s="188">
        <v>1311020</v>
      </c>
      <c r="BD163" s="188">
        <v>6000000</v>
      </c>
      <c r="BE163" s="188">
        <v>2968000</v>
      </c>
      <c r="BF163" s="188">
        <v>24464</v>
      </c>
      <c r="BG163" s="188">
        <v>1560</v>
      </c>
      <c r="BH163" s="188">
        <v>79</v>
      </c>
      <c r="BI163" s="190">
        <v>59.5</v>
      </c>
      <c r="BJ163" s="189" t="s">
        <v>425</v>
      </c>
      <c r="BK163" s="189">
        <v>-2.2371490001678498</v>
      </c>
      <c r="BL163" s="188">
        <v>12</v>
      </c>
      <c r="BM163" s="190">
        <v>36.033195495605497</v>
      </c>
      <c r="BN163" s="260" t="s">
        <v>425</v>
      </c>
      <c r="BO163" s="189">
        <v>2.0040485858917201</v>
      </c>
      <c r="BP163" s="190">
        <v>50.992301940917997</v>
      </c>
      <c r="BQ163" s="188">
        <v>190000</v>
      </c>
      <c r="BR163" s="190">
        <v>38.336379999999998</v>
      </c>
      <c r="BS163" s="190">
        <v>52.436190000000003</v>
      </c>
      <c r="BT163" s="189">
        <v>0.22900000000000001</v>
      </c>
      <c r="BU163" s="188">
        <v>42</v>
      </c>
      <c r="BV163" s="188" t="s">
        <v>1399</v>
      </c>
      <c r="BW163" s="188" t="s">
        <v>1399</v>
      </c>
      <c r="BX163" s="188" t="s">
        <v>1399</v>
      </c>
      <c r="BY163" s="189">
        <v>829</v>
      </c>
      <c r="BZ163" s="188">
        <v>309.41546630859398</v>
      </c>
      <c r="CA163" s="188">
        <v>15893219</v>
      </c>
      <c r="CB163" s="188">
        <v>10794026</v>
      </c>
      <c r="CC163" s="188">
        <v>627340</v>
      </c>
      <c r="CD163" s="24"/>
    </row>
    <row r="164" spans="1:82">
      <c r="A164" s="192" t="s">
        <v>296</v>
      </c>
      <c r="B164" s="275" t="s">
        <v>295</v>
      </c>
      <c r="C164" s="188">
        <v>2062.1192220147368</v>
      </c>
      <c r="D164" s="188">
        <v>0</v>
      </c>
      <c r="E164" s="188">
        <v>94026.545500000007</v>
      </c>
      <c r="F164" s="188">
        <v>15.678000000000001</v>
      </c>
      <c r="G164" s="188">
        <v>1393.2055</v>
      </c>
      <c r="H164" s="188">
        <v>0</v>
      </c>
      <c r="I164" s="188">
        <v>0</v>
      </c>
      <c r="J164" s="276">
        <v>576285</v>
      </c>
      <c r="K164" s="279">
        <v>0.22857142857142856</v>
      </c>
      <c r="L164" s="277">
        <v>0.428571429</v>
      </c>
      <c r="M164" s="188">
        <v>44310740.265199997</v>
      </c>
      <c r="N164" s="188">
        <v>0</v>
      </c>
      <c r="O164" s="188">
        <v>0</v>
      </c>
      <c r="P164" s="188">
        <v>17363.183800999999</v>
      </c>
      <c r="Q164" s="188">
        <v>0</v>
      </c>
      <c r="R164" s="268">
        <v>0</v>
      </c>
      <c r="S164" s="188">
        <v>6760854.3269999996</v>
      </c>
      <c r="T164" s="268">
        <v>0.121507749</v>
      </c>
      <c r="U164" s="188">
        <v>1023942</v>
      </c>
      <c r="V164" s="188">
        <v>24081220.4012</v>
      </c>
      <c r="W164" s="188">
        <v>1147350.73083</v>
      </c>
      <c r="X164" s="189">
        <v>47.630119776768417</v>
      </c>
      <c r="Y164" s="189">
        <v>2.0154800415039098</v>
      </c>
      <c r="Z164" s="189">
        <v>67.353996276855497</v>
      </c>
      <c r="AA164" s="189">
        <v>3.3622031591958499</v>
      </c>
      <c r="AB164" s="189">
        <v>1.44546</v>
      </c>
      <c r="AC164" s="189">
        <v>43.992570000000001</v>
      </c>
      <c r="AD164" s="188">
        <v>4451</v>
      </c>
      <c r="AE164" s="188">
        <v>100</v>
      </c>
      <c r="AF164" s="190">
        <v>25.6</v>
      </c>
      <c r="AG164" s="189">
        <v>9.7200000000000006</v>
      </c>
      <c r="AH164" s="189">
        <v>0.44651026900000002</v>
      </c>
      <c r="AI164" s="189">
        <v>0.44651026900000002</v>
      </c>
      <c r="AJ164" s="188">
        <v>0</v>
      </c>
      <c r="AK164" s="188">
        <v>0</v>
      </c>
      <c r="AL164" s="189">
        <v>0.70899999141693104</v>
      </c>
      <c r="AM164" s="191">
        <v>2.4890639999999999E-2</v>
      </c>
      <c r="AN164" s="189">
        <v>10.809068999999999</v>
      </c>
      <c r="AO164" s="189">
        <v>771.85</v>
      </c>
      <c r="AP164" s="189">
        <v>718.9</v>
      </c>
      <c r="AQ164" s="189">
        <v>0.28445515036582902</v>
      </c>
      <c r="AR164" s="189">
        <v>0.26857176423072798</v>
      </c>
      <c r="AS164" s="190">
        <v>34.5</v>
      </c>
      <c r="AT164" s="190">
        <v>5.9000000953674299</v>
      </c>
      <c r="AU164" s="188">
        <v>615</v>
      </c>
      <c r="AV164" s="190">
        <v>19</v>
      </c>
      <c r="AW164" s="189">
        <v>6.9000000953674299</v>
      </c>
      <c r="AX164" s="189">
        <v>1.6507326364517201</v>
      </c>
      <c r="AY164" s="188">
        <v>18807465</v>
      </c>
      <c r="AZ164" s="189">
        <v>0.40599998831749001</v>
      </c>
      <c r="BA164" s="189">
        <v>63</v>
      </c>
      <c r="BB164" s="188">
        <v>754520</v>
      </c>
      <c r="BC164" s="188">
        <v>410</v>
      </c>
      <c r="BD164" s="188">
        <v>3600</v>
      </c>
      <c r="BE164" s="188">
        <v>5000</v>
      </c>
      <c r="BF164" s="188">
        <v>250215</v>
      </c>
      <c r="BG164" s="188">
        <v>5</v>
      </c>
      <c r="BH164" s="188">
        <v>120</v>
      </c>
      <c r="BI164" s="190">
        <v>6.5</v>
      </c>
      <c r="BJ164" s="189">
        <v>3.45</v>
      </c>
      <c r="BK164" s="189">
        <v>0.367380231618881</v>
      </c>
      <c r="BL164" s="188">
        <v>44</v>
      </c>
      <c r="BM164" s="190">
        <v>85</v>
      </c>
      <c r="BN164" s="260">
        <v>87.046669006347699</v>
      </c>
      <c r="BO164" s="189">
        <v>56.167392730712898</v>
      </c>
      <c r="BP164" s="190">
        <v>165.59994506835901</v>
      </c>
      <c r="BQ164" s="188">
        <v>300000</v>
      </c>
      <c r="BR164" s="190">
        <v>75.747100000000003</v>
      </c>
      <c r="BS164" s="190">
        <v>92.678700000000006</v>
      </c>
      <c r="BT164" s="189">
        <v>9.1010000000000009</v>
      </c>
      <c r="BU164" s="188">
        <v>77</v>
      </c>
      <c r="BV164" s="188">
        <v>54</v>
      </c>
      <c r="BW164" s="188">
        <v>76</v>
      </c>
      <c r="BX164" s="189">
        <v>1129.3839109999999</v>
      </c>
      <c r="BY164" s="189">
        <v>119</v>
      </c>
      <c r="BZ164" s="188">
        <v>5090.71484375</v>
      </c>
      <c r="CA164" s="188">
        <v>59308690</v>
      </c>
      <c r="CB164" s="188">
        <v>54512273</v>
      </c>
      <c r="CC164" s="188">
        <v>1213090</v>
      </c>
      <c r="CD164" s="24"/>
    </row>
    <row r="165" spans="1:82">
      <c r="A165" s="192" t="s">
        <v>299</v>
      </c>
      <c r="B165" s="275" t="s">
        <v>298</v>
      </c>
      <c r="C165" s="188">
        <v>5362.4674531578949</v>
      </c>
      <c r="D165" s="188">
        <v>0</v>
      </c>
      <c r="E165" s="188">
        <v>118139.95850000001</v>
      </c>
      <c r="F165" s="188">
        <v>0</v>
      </c>
      <c r="G165" s="188">
        <v>0</v>
      </c>
      <c r="H165" s="188">
        <v>0</v>
      </c>
      <c r="I165" s="188">
        <v>0</v>
      </c>
      <c r="J165" s="276">
        <v>225714</v>
      </c>
      <c r="K165" s="279">
        <v>5.7142857142857141E-2</v>
      </c>
      <c r="L165" s="277">
        <v>2.8571428999999999E-2</v>
      </c>
      <c r="M165" s="188">
        <v>5063351.3255799999</v>
      </c>
      <c r="N165" s="188">
        <v>234117.569479</v>
      </c>
      <c r="O165" s="188">
        <v>0</v>
      </c>
      <c r="P165" s="188">
        <v>513863.75959899998</v>
      </c>
      <c r="Q165" s="188">
        <v>10203898.93</v>
      </c>
      <c r="R165" s="268">
        <v>0.99996074499999998</v>
      </c>
      <c r="S165" s="188">
        <v>10201842.58</v>
      </c>
      <c r="T165" s="268">
        <v>0.99975922699999997</v>
      </c>
      <c r="U165" s="188">
        <v>2285674</v>
      </c>
      <c r="V165" s="188">
        <v>12238915.2914</v>
      </c>
      <c r="W165" s="188">
        <v>8125044.8746600002</v>
      </c>
      <c r="X165" s="264">
        <v>17.372691590786694</v>
      </c>
      <c r="Y165" s="189">
        <v>2.67911005020142</v>
      </c>
      <c r="Z165" s="189">
        <v>20.198999404907202</v>
      </c>
      <c r="AA165" s="189">
        <v>5.9479727880002997</v>
      </c>
      <c r="AB165" s="189">
        <v>62.815869999999997</v>
      </c>
      <c r="AC165" s="189" t="s">
        <v>425</v>
      </c>
      <c r="AD165" s="188">
        <v>2872</v>
      </c>
      <c r="AE165" s="188">
        <v>20</v>
      </c>
      <c r="AF165" s="190">
        <v>91.4</v>
      </c>
      <c r="AG165" s="189">
        <v>15.253</v>
      </c>
      <c r="AH165" s="189">
        <v>0.99206396399999996</v>
      </c>
      <c r="AI165" s="189">
        <v>0.958088088</v>
      </c>
      <c r="AJ165" s="188">
        <v>4</v>
      </c>
      <c r="AK165" s="188">
        <v>5</v>
      </c>
      <c r="AL165" s="189">
        <v>0.43299999833107</v>
      </c>
      <c r="AM165" s="191">
        <v>0.58015746000000001</v>
      </c>
      <c r="AN165" s="189">
        <v>3828.385706</v>
      </c>
      <c r="AO165" s="189">
        <v>1373.52</v>
      </c>
      <c r="AP165" s="189">
        <v>1318.33</v>
      </c>
      <c r="AQ165" s="189" t="s">
        <v>425</v>
      </c>
      <c r="AR165" s="190" t="s">
        <v>425</v>
      </c>
      <c r="AS165" s="190">
        <v>96.199996948242202</v>
      </c>
      <c r="AT165" s="190">
        <v>27.700000762939499</v>
      </c>
      <c r="AU165" s="188">
        <v>227</v>
      </c>
      <c r="AV165" s="190">
        <v>2.5</v>
      </c>
      <c r="AW165" s="189">
        <v>2.5299999713897701</v>
      </c>
      <c r="AX165" s="189">
        <v>235.92027282714801</v>
      </c>
      <c r="AY165" s="188">
        <v>8472338</v>
      </c>
      <c r="AZ165" s="189" t="s">
        <v>425</v>
      </c>
      <c r="BA165" s="189">
        <v>44.099998474121101</v>
      </c>
      <c r="BB165" s="188">
        <v>935749</v>
      </c>
      <c r="BC165" s="188">
        <v>1042000</v>
      </c>
      <c r="BD165" s="188">
        <v>90000</v>
      </c>
      <c r="BE165" s="188">
        <v>1710966</v>
      </c>
      <c r="BF165" s="188">
        <v>318859</v>
      </c>
      <c r="BG165" s="188">
        <v>122000</v>
      </c>
      <c r="BH165" s="188">
        <v>96</v>
      </c>
      <c r="BI165" s="190">
        <v>26.6</v>
      </c>
      <c r="BJ165" s="189" t="s">
        <v>425</v>
      </c>
      <c r="BK165" s="189">
        <v>-2.4515552520752002</v>
      </c>
      <c r="BL165" s="188">
        <v>12</v>
      </c>
      <c r="BM165" s="190">
        <v>6.7205352783203098</v>
      </c>
      <c r="BN165" s="260">
        <v>34.522758483886697</v>
      </c>
      <c r="BO165" s="189">
        <v>7.9774289131164604</v>
      </c>
      <c r="BP165" s="190">
        <v>20.086280822753899</v>
      </c>
      <c r="BQ165" s="188">
        <v>39000</v>
      </c>
      <c r="BR165" s="190">
        <v>11.321680000000001</v>
      </c>
      <c r="BS165" s="190">
        <v>40.676009999999998</v>
      </c>
      <c r="BT165" s="189" t="s">
        <v>425</v>
      </c>
      <c r="BU165" s="188">
        <v>49</v>
      </c>
      <c r="BV165" s="188" t="s">
        <v>1399</v>
      </c>
      <c r="BW165" s="188" t="s">
        <v>1399</v>
      </c>
      <c r="BX165" s="189">
        <v>113.77922820000001</v>
      </c>
      <c r="BY165" s="189">
        <v>1150</v>
      </c>
      <c r="BZ165" s="188">
        <v>0</v>
      </c>
      <c r="CA165" s="188">
        <v>11193729</v>
      </c>
      <c r="CB165" s="188">
        <v>12271544</v>
      </c>
      <c r="CC165" s="188">
        <v>644329</v>
      </c>
      <c r="CD165" s="24"/>
    </row>
    <row r="166" spans="1:82">
      <c r="A166" s="192" t="s">
        <v>301</v>
      </c>
      <c r="B166" s="275" t="s">
        <v>300</v>
      </c>
      <c r="C166" s="188">
        <v>16889.926963178947</v>
      </c>
      <c r="D166" s="188">
        <v>0</v>
      </c>
      <c r="E166" s="188">
        <v>118408.2055</v>
      </c>
      <c r="F166" s="188">
        <v>191.006</v>
      </c>
      <c r="G166" s="188">
        <v>0</v>
      </c>
      <c r="H166" s="188">
        <v>0</v>
      </c>
      <c r="I166" s="188">
        <v>0</v>
      </c>
      <c r="J166" s="276">
        <v>171428</v>
      </c>
      <c r="K166" s="279">
        <v>5.7142857142857141E-2</v>
      </c>
      <c r="L166" s="277">
        <v>8.5714286000000001E-2</v>
      </c>
      <c r="M166" s="188">
        <v>0</v>
      </c>
      <c r="N166" s="188" t="s">
        <v>425</v>
      </c>
      <c r="O166" s="188" t="s">
        <v>425</v>
      </c>
      <c r="P166" s="188" t="s">
        <v>425</v>
      </c>
      <c r="Q166" s="188">
        <v>0</v>
      </c>
      <c r="R166" s="268">
        <v>0</v>
      </c>
      <c r="S166" s="188">
        <v>0</v>
      </c>
      <c r="T166" s="268">
        <v>0</v>
      </c>
      <c r="U166" s="188">
        <v>58747</v>
      </c>
      <c r="V166" s="188">
        <v>7580690.6853799997</v>
      </c>
      <c r="W166" s="188">
        <v>1227933.89928</v>
      </c>
      <c r="X166" s="264">
        <v>93.529058261587181</v>
      </c>
      <c r="Y166" s="189">
        <v>0.76518720388412498</v>
      </c>
      <c r="Z166" s="189">
        <v>80.809997558593807</v>
      </c>
      <c r="AA166" s="189">
        <v>2.6945177557428601</v>
      </c>
      <c r="AB166" s="189">
        <v>0</v>
      </c>
      <c r="AC166" s="189" t="s">
        <v>425</v>
      </c>
      <c r="AD166" s="188">
        <v>53636</v>
      </c>
      <c r="AE166" s="188">
        <v>80</v>
      </c>
      <c r="AF166" s="190">
        <v>5.5</v>
      </c>
      <c r="AG166" s="189">
        <v>4.2560000000000002</v>
      </c>
      <c r="AH166" s="189">
        <v>5.3261280000000003E-3</v>
      </c>
      <c r="AI166" s="189">
        <v>5.3261280000000003E-3</v>
      </c>
      <c r="AJ166" s="188">
        <v>0</v>
      </c>
      <c r="AK166" s="188">
        <v>0</v>
      </c>
      <c r="AL166" s="189">
        <v>0.903999984264374</v>
      </c>
      <c r="AM166" s="191" t="s">
        <v>425</v>
      </c>
      <c r="AN166" s="189">
        <v>-0.49154599999999998</v>
      </c>
      <c r="AO166" s="189">
        <v>0</v>
      </c>
      <c r="AP166" s="189">
        <v>0</v>
      </c>
      <c r="AQ166" s="189" t="s">
        <v>425</v>
      </c>
      <c r="AR166" s="189">
        <v>0.23407788574695601</v>
      </c>
      <c r="AS166" s="190">
        <v>3.0999999046325701</v>
      </c>
      <c r="AT166" s="190" t="s">
        <v>425</v>
      </c>
      <c r="AU166" s="188">
        <v>9.3000001907348597</v>
      </c>
      <c r="AV166" s="190">
        <v>0.40000000596046398</v>
      </c>
      <c r="AW166" s="189">
        <v>0.119999997317791</v>
      </c>
      <c r="AX166" s="189" t="s">
        <v>425</v>
      </c>
      <c r="AY166" s="188">
        <v>7</v>
      </c>
      <c r="AZ166" s="189">
        <v>7.0000000298023196E-2</v>
      </c>
      <c r="BA166" s="189">
        <v>34.700000762939503</v>
      </c>
      <c r="BB166" s="188">
        <v>3823</v>
      </c>
      <c r="BC166" s="188">
        <v>2000</v>
      </c>
      <c r="BD166" s="188">
        <v>0</v>
      </c>
      <c r="BE166" s="188">
        <v>0</v>
      </c>
      <c r="BF166" s="188">
        <v>207064</v>
      </c>
      <c r="BG166" s="188">
        <v>0</v>
      </c>
      <c r="BH166" s="188">
        <v>134</v>
      </c>
      <c r="BI166" s="190">
        <v>2.4</v>
      </c>
      <c r="BJ166" s="189">
        <v>4.1333333333333337</v>
      </c>
      <c r="BK166" s="189">
        <v>0.99904465675354004</v>
      </c>
      <c r="BL166" s="188">
        <v>62</v>
      </c>
      <c r="BM166" s="190">
        <v>100</v>
      </c>
      <c r="BN166" s="260">
        <v>98.436500549316406</v>
      </c>
      <c r="BO166" s="189">
        <v>90.718666076660199</v>
      </c>
      <c r="BP166" s="190">
        <v>118.43979644775401</v>
      </c>
      <c r="BQ166" s="188">
        <v>720000</v>
      </c>
      <c r="BR166" s="190">
        <v>99.904229999999998</v>
      </c>
      <c r="BS166" s="190">
        <v>99.926280000000006</v>
      </c>
      <c r="BT166" s="189">
        <v>40.690999999999995</v>
      </c>
      <c r="BU166" s="188">
        <v>96</v>
      </c>
      <c r="BV166" s="188">
        <v>94</v>
      </c>
      <c r="BW166" s="188">
        <v>95</v>
      </c>
      <c r="BX166" s="189">
        <v>3576.491943</v>
      </c>
      <c r="BY166" s="189">
        <v>4</v>
      </c>
      <c r="BZ166" s="188">
        <v>27057.1640625</v>
      </c>
      <c r="CA166" s="188">
        <v>46754783</v>
      </c>
      <c r="CB166" s="188">
        <v>46113870</v>
      </c>
      <c r="CC166" s="188">
        <v>498800</v>
      </c>
      <c r="CD166" s="24"/>
    </row>
    <row r="167" spans="1:82">
      <c r="A167" s="192" t="s">
        <v>303</v>
      </c>
      <c r="B167" s="275" t="s">
        <v>302</v>
      </c>
      <c r="C167" s="188">
        <v>0</v>
      </c>
      <c r="D167" s="188">
        <v>0</v>
      </c>
      <c r="E167" s="188">
        <v>117807.747</v>
      </c>
      <c r="F167" s="188">
        <v>644.41999999999996</v>
      </c>
      <c r="G167" s="188">
        <v>38089.501499999998</v>
      </c>
      <c r="H167" s="188">
        <v>0</v>
      </c>
      <c r="I167" s="188">
        <v>27459.300999999999</v>
      </c>
      <c r="J167" s="276">
        <v>243028</v>
      </c>
      <c r="K167" s="279">
        <v>0.2</v>
      </c>
      <c r="L167" s="277">
        <v>0</v>
      </c>
      <c r="M167" s="188">
        <v>5391903.2847100003</v>
      </c>
      <c r="N167" s="188" t="s">
        <v>425</v>
      </c>
      <c r="O167" s="188" t="s">
        <v>425</v>
      </c>
      <c r="P167" s="188" t="s">
        <v>425</v>
      </c>
      <c r="Q167" s="188">
        <v>0</v>
      </c>
      <c r="R167" s="268">
        <v>0</v>
      </c>
      <c r="S167" s="188">
        <v>0</v>
      </c>
      <c r="T167" s="268">
        <v>0</v>
      </c>
      <c r="U167" s="188">
        <v>14961863</v>
      </c>
      <c r="V167" s="188">
        <v>18579745.6723</v>
      </c>
      <c r="W167" s="188">
        <v>19429962.743999999</v>
      </c>
      <c r="X167" s="264">
        <v>345.55892202200607</v>
      </c>
      <c r="Y167" s="189">
        <v>1.2169705629348799</v>
      </c>
      <c r="Z167" s="189">
        <v>18.712999343872099</v>
      </c>
      <c r="AA167" s="189" t="s">
        <v>425</v>
      </c>
      <c r="AB167" s="189">
        <v>0.55947000000000002</v>
      </c>
      <c r="AC167" s="189" t="s">
        <v>425</v>
      </c>
      <c r="AD167" s="188">
        <v>3700</v>
      </c>
      <c r="AE167" s="188">
        <v>40</v>
      </c>
      <c r="AF167" s="190" t="s">
        <v>425</v>
      </c>
      <c r="AG167" s="189">
        <v>7.7539999999999996</v>
      </c>
      <c r="AH167" s="189">
        <v>9.3227596999999995E-2</v>
      </c>
      <c r="AI167" s="189">
        <v>9.3227596999999995E-2</v>
      </c>
      <c r="AJ167" s="188">
        <v>0</v>
      </c>
      <c r="AK167" s="188">
        <v>0</v>
      </c>
      <c r="AL167" s="189">
        <v>0.78200000524520896</v>
      </c>
      <c r="AM167" s="191">
        <v>1.1184700000000001E-2</v>
      </c>
      <c r="AN167" s="189">
        <v>29.265129999999999</v>
      </c>
      <c r="AO167" s="189">
        <v>125.68</v>
      </c>
      <c r="AP167" s="189">
        <v>165.26</v>
      </c>
      <c r="AQ167" s="189">
        <v>0.24197569489479101</v>
      </c>
      <c r="AR167" s="189">
        <v>8.8468599319458008</v>
      </c>
      <c r="AS167" s="190">
        <v>7.0999999046325701</v>
      </c>
      <c r="AT167" s="190">
        <v>20.5</v>
      </c>
      <c r="AU167" s="188">
        <v>64</v>
      </c>
      <c r="AV167" s="190">
        <v>0.10000000149011599</v>
      </c>
      <c r="AW167" s="189">
        <v>9.9999997764825804E-3</v>
      </c>
      <c r="AX167" s="188" t="s">
        <v>425</v>
      </c>
      <c r="AY167" s="188">
        <v>106353</v>
      </c>
      <c r="AZ167" s="189">
        <v>0.40099999308586098</v>
      </c>
      <c r="BA167" s="189">
        <v>39.299999237060497</v>
      </c>
      <c r="BB167" s="188">
        <v>772717</v>
      </c>
      <c r="BC167" s="188">
        <v>152765</v>
      </c>
      <c r="BD167" s="188">
        <v>58126</v>
      </c>
      <c r="BE167" s="188">
        <v>27000</v>
      </c>
      <c r="BF167" s="188">
        <v>1237</v>
      </c>
      <c r="BG167" s="188">
        <v>212</v>
      </c>
      <c r="BH167" s="188">
        <v>120</v>
      </c>
      <c r="BI167" s="190">
        <v>6.8</v>
      </c>
      <c r="BJ167" s="189">
        <v>3.55</v>
      </c>
      <c r="BK167" s="189">
        <v>-0.11354987323284101</v>
      </c>
      <c r="BL167" s="188">
        <v>38</v>
      </c>
      <c r="BM167" s="190">
        <v>100</v>
      </c>
      <c r="BN167" s="260">
        <v>91.709823608398395</v>
      </c>
      <c r="BO167" s="189">
        <v>34.113346099853501</v>
      </c>
      <c r="BP167" s="190">
        <v>144.33955383300801</v>
      </c>
      <c r="BQ167" s="188">
        <v>26000</v>
      </c>
      <c r="BR167" s="190">
        <v>95.781729999999996</v>
      </c>
      <c r="BS167" s="190">
        <v>89.416290000000004</v>
      </c>
      <c r="BT167" s="189">
        <v>9.58</v>
      </c>
      <c r="BU167" s="188">
        <v>99</v>
      </c>
      <c r="BV167" s="188">
        <v>99</v>
      </c>
      <c r="BW167" s="188" t="s">
        <v>1399</v>
      </c>
      <c r="BX167" s="189">
        <v>516.92150879999997</v>
      </c>
      <c r="BY167" s="189">
        <v>36</v>
      </c>
      <c r="BZ167" s="188">
        <v>3682.03833007813</v>
      </c>
      <c r="CA167" s="188">
        <v>21413250</v>
      </c>
      <c r="CB167" s="188">
        <v>20715006</v>
      </c>
      <c r="CC167" s="188">
        <v>62710</v>
      </c>
      <c r="CD167" s="24"/>
    </row>
    <row r="168" spans="1:82">
      <c r="A168" s="192" t="s">
        <v>305</v>
      </c>
      <c r="B168" s="275" t="s">
        <v>304</v>
      </c>
      <c r="C168" s="188">
        <v>0</v>
      </c>
      <c r="D168" s="188">
        <v>0</v>
      </c>
      <c r="E168" s="188">
        <v>384799.3980000001</v>
      </c>
      <c r="F168" s="188">
        <v>0</v>
      </c>
      <c r="G168" s="188">
        <v>0</v>
      </c>
      <c r="H168" s="188">
        <v>0</v>
      </c>
      <c r="I168" s="188">
        <v>0</v>
      </c>
      <c r="J168" s="276">
        <v>537428</v>
      </c>
      <c r="K168" s="279">
        <v>0.2</v>
      </c>
      <c r="L168" s="277">
        <v>8.5714286000000001E-2</v>
      </c>
      <c r="M168" s="188">
        <v>25732164.607099999</v>
      </c>
      <c r="N168" s="188">
        <v>0</v>
      </c>
      <c r="O168" s="188">
        <v>0</v>
      </c>
      <c r="P168" s="188">
        <v>0</v>
      </c>
      <c r="Q168" s="188">
        <v>38467439.649999999</v>
      </c>
      <c r="R168" s="268">
        <v>0.93266771400000004</v>
      </c>
      <c r="S168" s="188">
        <v>38467439.649999999</v>
      </c>
      <c r="T168" s="268">
        <v>0.93266771400000004</v>
      </c>
      <c r="U168" s="188">
        <v>11267410</v>
      </c>
      <c r="V168" s="188">
        <v>38253170.979800001</v>
      </c>
      <c r="W168" s="188">
        <v>13019550.972899999</v>
      </c>
      <c r="X168" s="264">
        <v>18.455079545454545</v>
      </c>
      <c r="Y168" s="189">
        <v>3.2943577766418501</v>
      </c>
      <c r="Z168" s="189">
        <v>35.252998352050803</v>
      </c>
      <c r="AA168" s="189">
        <v>5.5903759281281404</v>
      </c>
      <c r="AB168" s="189">
        <v>24.312619999999999</v>
      </c>
      <c r="AC168" s="189">
        <v>23.437360000000002</v>
      </c>
      <c r="AD168" s="188">
        <v>11628</v>
      </c>
      <c r="AE168" s="188">
        <v>80</v>
      </c>
      <c r="AF168" s="190">
        <v>88.4</v>
      </c>
      <c r="AG168" s="189">
        <v>14.457000000000001</v>
      </c>
      <c r="AH168" s="189">
        <v>0.97691023600000004</v>
      </c>
      <c r="AI168" s="189">
        <v>0.88730906499999995</v>
      </c>
      <c r="AJ168" s="188">
        <v>0</v>
      </c>
      <c r="AK168" s="188">
        <v>4</v>
      </c>
      <c r="AL168" s="189">
        <v>0.50999999046325695</v>
      </c>
      <c r="AM168" s="191">
        <v>0.27943960000000001</v>
      </c>
      <c r="AN168" s="189">
        <v>2260.2398290000001</v>
      </c>
      <c r="AO168" s="189">
        <v>560.6</v>
      </c>
      <c r="AP168" s="189">
        <v>638.09</v>
      </c>
      <c r="AQ168" s="189">
        <v>5.30423927307129</v>
      </c>
      <c r="AR168" s="189">
        <v>1.9003664255142201</v>
      </c>
      <c r="AS168" s="190">
        <v>58.400001525878899</v>
      </c>
      <c r="AT168" s="190">
        <v>33</v>
      </c>
      <c r="AU168" s="188">
        <v>67</v>
      </c>
      <c r="AV168" s="190">
        <v>0.20000000298023199</v>
      </c>
      <c r="AW168" s="189">
        <v>0.129999995231628</v>
      </c>
      <c r="AX168" s="189">
        <v>46.751922607421903</v>
      </c>
      <c r="AY168" s="188">
        <v>12015065</v>
      </c>
      <c r="AZ168" s="189">
        <v>0.54500001668930098</v>
      </c>
      <c r="BA168" s="189">
        <v>34.200000762939503</v>
      </c>
      <c r="BB168" s="188">
        <v>353008</v>
      </c>
      <c r="BC168" s="188">
        <v>875013</v>
      </c>
      <c r="BD168" s="188">
        <v>46045</v>
      </c>
      <c r="BE168" s="188">
        <v>2276000</v>
      </c>
      <c r="BF168" s="188">
        <v>1096795</v>
      </c>
      <c r="BG168" s="188">
        <v>30</v>
      </c>
      <c r="BH168" s="188">
        <v>116</v>
      </c>
      <c r="BI168" s="190">
        <v>12.3</v>
      </c>
      <c r="BJ168" s="189">
        <v>3.0533333333333332</v>
      </c>
      <c r="BK168" s="189">
        <v>-1.62190473079681</v>
      </c>
      <c r="BL168" s="188">
        <v>16</v>
      </c>
      <c r="BM168" s="190">
        <v>53.827072143554702</v>
      </c>
      <c r="BN168" s="260">
        <v>60.697181701660199</v>
      </c>
      <c r="BO168" s="189">
        <v>30.870296478271499</v>
      </c>
      <c r="BP168" s="190">
        <v>77.112037658691406</v>
      </c>
      <c r="BQ168" s="188">
        <v>50000</v>
      </c>
      <c r="BR168" s="190">
        <v>36.575029999999998</v>
      </c>
      <c r="BS168" s="190">
        <v>60.267090000000003</v>
      </c>
      <c r="BT168" s="189">
        <v>4.0999999999999996</v>
      </c>
      <c r="BU168" s="188">
        <v>93</v>
      </c>
      <c r="BV168" s="188">
        <v>74</v>
      </c>
      <c r="BW168" s="188">
        <v>93</v>
      </c>
      <c r="BX168" s="189">
        <v>293.05581669999998</v>
      </c>
      <c r="BY168" s="189">
        <v>295</v>
      </c>
      <c r="BZ168" s="188">
        <v>595.46783447265602</v>
      </c>
      <c r="CA168" s="188">
        <v>43849269</v>
      </c>
      <c r="CB168" s="188">
        <v>40278556</v>
      </c>
      <c r="CC168" s="188">
        <v>2376000</v>
      </c>
      <c r="CD168" s="24"/>
    </row>
    <row r="169" spans="1:82">
      <c r="A169" s="192" t="s">
        <v>307</v>
      </c>
      <c r="B169" s="275" t="s">
        <v>306</v>
      </c>
      <c r="C169" s="188">
        <v>0</v>
      </c>
      <c r="D169" s="188">
        <v>0</v>
      </c>
      <c r="E169" s="188">
        <v>14977.762499999997</v>
      </c>
      <c r="F169" s="188">
        <v>0.14199999999999999</v>
      </c>
      <c r="G169" s="188">
        <v>0</v>
      </c>
      <c r="H169" s="188">
        <v>0</v>
      </c>
      <c r="I169" s="188">
        <v>0</v>
      </c>
      <c r="J169" s="276">
        <v>0</v>
      </c>
      <c r="K169" s="279">
        <v>0</v>
      </c>
      <c r="L169" s="277">
        <v>8.5714286000000001E-2</v>
      </c>
      <c r="M169" s="188" t="s">
        <v>425</v>
      </c>
      <c r="N169" s="188" t="s">
        <v>425</v>
      </c>
      <c r="O169" s="188" t="s">
        <v>425</v>
      </c>
      <c r="P169" s="188" t="s">
        <v>425</v>
      </c>
      <c r="Q169" s="188">
        <v>577328.18649999995</v>
      </c>
      <c r="R169" s="268">
        <v>1</v>
      </c>
      <c r="S169" s="188">
        <v>327782.09570000001</v>
      </c>
      <c r="T169" s="268">
        <v>0.56775695900000001</v>
      </c>
      <c r="U169" s="188">
        <v>539669</v>
      </c>
      <c r="V169" s="188">
        <v>531429.42305400001</v>
      </c>
      <c r="W169" s="188">
        <v>541351.94094200002</v>
      </c>
      <c r="X169" s="189">
        <v>3.69225</v>
      </c>
      <c r="Y169" s="189">
        <v>0.98433411121368397</v>
      </c>
      <c r="Z169" s="189">
        <v>66.149002075195298</v>
      </c>
      <c r="AA169" s="189" t="s">
        <v>425</v>
      </c>
      <c r="AB169" s="189">
        <v>2.8108</v>
      </c>
      <c r="AC169" s="189">
        <v>67.778970000000001</v>
      </c>
      <c r="AD169" s="188">
        <v>68</v>
      </c>
      <c r="AE169" s="188">
        <v>80</v>
      </c>
      <c r="AF169" s="190">
        <v>5.9</v>
      </c>
      <c r="AG169" s="189">
        <v>8.8960000000000008</v>
      </c>
      <c r="AH169" s="189">
        <v>2.2779269000000001E-2</v>
      </c>
      <c r="AI169" s="189">
        <v>2.2779269000000001E-2</v>
      </c>
      <c r="AJ169" s="188">
        <v>0</v>
      </c>
      <c r="AK169" s="188">
        <v>0</v>
      </c>
      <c r="AL169" s="189">
        <v>0.73799997568130504</v>
      </c>
      <c r="AM169" s="191">
        <v>1.1232499999999999E-2</v>
      </c>
      <c r="AN169" s="189">
        <v>0.46032299999999998</v>
      </c>
      <c r="AO169" s="189">
        <v>4.1100000000000003</v>
      </c>
      <c r="AP169" s="189">
        <v>7.58</v>
      </c>
      <c r="AQ169" s="189">
        <v>0.61448043584823597</v>
      </c>
      <c r="AR169" s="189">
        <v>1.3630898669362099E-2</v>
      </c>
      <c r="AS169" s="190">
        <v>18</v>
      </c>
      <c r="AT169" s="190">
        <v>5.8000001907348597</v>
      </c>
      <c r="AU169" s="188">
        <v>29</v>
      </c>
      <c r="AV169" s="190">
        <v>1.29999995231628</v>
      </c>
      <c r="AW169" s="189">
        <v>0.75</v>
      </c>
      <c r="AX169" s="189">
        <v>0.34088370203971902</v>
      </c>
      <c r="AY169" s="188">
        <v>241</v>
      </c>
      <c r="AZ169" s="189">
        <v>0.43599998950958302</v>
      </c>
      <c r="BA169" s="189" t="s">
        <v>425</v>
      </c>
      <c r="BB169" s="188">
        <v>0</v>
      </c>
      <c r="BC169" s="188">
        <v>0</v>
      </c>
      <c r="BD169" s="188">
        <v>10100</v>
      </c>
      <c r="BE169" s="188">
        <v>0</v>
      </c>
      <c r="BF169" s="188">
        <v>2012</v>
      </c>
      <c r="BG169" s="188">
        <v>5</v>
      </c>
      <c r="BH169" s="188">
        <v>113</v>
      </c>
      <c r="BI169" s="190">
        <v>8.6999999999999993</v>
      </c>
      <c r="BJ169" s="189" t="s">
        <v>425</v>
      </c>
      <c r="BK169" s="189">
        <v>-0.59006136655807495</v>
      </c>
      <c r="BL169" s="188">
        <v>38</v>
      </c>
      <c r="BM169" s="190">
        <v>97.887351989746094</v>
      </c>
      <c r="BN169" s="260">
        <v>94.383270263671903</v>
      </c>
      <c r="BO169" s="189">
        <v>48.945175170898402</v>
      </c>
      <c r="BP169" s="190">
        <v>139.98678588867199</v>
      </c>
      <c r="BQ169" s="188">
        <v>6800</v>
      </c>
      <c r="BR169" s="190">
        <v>84.457579999999993</v>
      </c>
      <c r="BS169" s="190">
        <v>95.42474</v>
      </c>
      <c r="BT169" s="189">
        <v>12.264999999999999</v>
      </c>
      <c r="BU169" s="188">
        <v>77</v>
      </c>
      <c r="BV169" s="188">
        <v>58</v>
      </c>
      <c r="BW169" s="188" t="s">
        <v>1399</v>
      </c>
      <c r="BX169" s="189">
        <v>1179.6408690000001</v>
      </c>
      <c r="BY169" s="189">
        <v>120</v>
      </c>
      <c r="BZ169" s="188">
        <v>6491.13916015625</v>
      </c>
      <c r="CA169" s="188">
        <v>586634</v>
      </c>
      <c r="CB169" s="188">
        <v>541749</v>
      </c>
      <c r="CC169" s="188">
        <v>156000</v>
      </c>
      <c r="CD169" s="24"/>
    </row>
    <row r="170" spans="1:82">
      <c r="A170" s="192" t="s">
        <v>310</v>
      </c>
      <c r="B170" s="275" t="s">
        <v>309</v>
      </c>
      <c r="C170" s="188">
        <v>0</v>
      </c>
      <c r="D170" s="188">
        <v>0</v>
      </c>
      <c r="E170" s="188">
        <v>11306.486000000001</v>
      </c>
      <c r="F170" s="188">
        <v>0</v>
      </c>
      <c r="G170" s="188">
        <v>0</v>
      </c>
      <c r="H170" s="188">
        <v>0</v>
      </c>
      <c r="I170" s="188">
        <v>0</v>
      </c>
      <c r="J170" s="276">
        <v>0</v>
      </c>
      <c r="K170" s="279">
        <v>0</v>
      </c>
      <c r="L170" s="277">
        <v>5.7142856999999998E-2</v>
      </c>
      <c r="M170" s="188">
        <v>0</v>
      </c>
      <c r="N170" s="188" t="s">
        <v>425</v>
      </c>
      <c r="O170" s="188" t="s">
        <v>425</v>
      </c>
      <c r="P170" s="188" t="s">
        <v>425</v>
      </c>
      <c r="Q170" s="188">
        <v>0</v>
      </c>
      <c r="R170" s="268">
        <v>0</v>
      </c>
      <c r="S170" s="188">
        <v>0</v>
      </c>
      <c r="T170" s="268">
        <v>0</v>
      </c>
      <c r="U170" s="188">
        <v>0</v>
      </c>
      <c r="V170" s="188">
        <v>0</v>
      </c>
      <c r="W170" s="188">
        <v>0</v>
      </c>
      <c r="X170" s="189">
        <v>25.00104343129312</v>
      </c>
      <c r="Y170" s="189">
        <v>1.0289400815963701</v>
      </c>
      <c r="Z170" s="189">
        <v>87.976997375488295</v>
      </c>
      <c r="AA170" s="189" t="s">
        <v>425</v>
      </c>
      <c r="AB170" s="189">
        <v>0</v>
      </c>
      <c r="AC170" s="189" t="s">
        <v>425</v>
      </c>
      <c r="AD170" s="188">
        <v>4135</v>
      </c>
      <c r="AE170" s="188">
        <v>80</v>
      </c>
      <c r="AF170" s="190">
        <v>1E-3</v>
      </c>
      <c r="AG170" s="189">
        <v>5.9550000000000001</v>
      </c>
      <c r="AH170" s="189">
        <v>3.1702150000000001E-3</v>
      </c>
      <c r="AI170" s="189">
        <v>3.1702150000000001E-3</v>
      </c>
      <c r="AJ170" s="188">
        <v>0</v>
      </c>
      <c r="AK170" s="188">
        <v>0</v>
      </c>
      <c r="AL170" s="189">
        <v>0.94499999284744296</v>
      </c>
      <c r="AM170" s="191" t="s">
        <v>425</v>
      </c>
      <c r="AN170" s="189">
        <v>-9.0052660000000007</v>
      </c>
      <c r="AO170" s="189">
        <v>0</v>
      </c>
      <c r="AP170" s="189">
        <v>0</v>
      </c>
      <c r="AQ170" s="189" t="s">
        <v>425</v>
      </c>
      <c r="AR170" s="189">
        <v>0.57497090101242099</v>
      </c>
      <c r="AS170" s="190">
        <v>2.5999999046325701</v>
      </c>
      <c r="AT170" s="190" t="s">
        <v>425</v>
      </c>
      <c r="AU170" s="188">
        <v>5.5</v>
      </c>
      <c r="AV170" s="190" t="s">
        <v>425</v>
      </c>
      <c r="AW170" s="189" t="s">
        <v>425</v>
      </c>
      <c r="AX170" s="189" t="s">
        <v>425</v>
      </c>
      <c r="AY170" s="188">
        <v>28</v>
      </c>
      <c r="AZ170" s="189">
        <v>3.9000000804662698E-2</v>
      </c>
      <c r="BA170" s="189">
        <v>30</v>
      </c>
      <c r="BB170" s="188">
        <v>0</v>
      </c>
      <c r="BC170" s="188">
        <v>0</v>
      </c>
      <c r="BD170" s="188">
        <v>0</v>
      </c>
      <c r="BE170" s="188">
        <v>0</v>
      </c>
      <c r="BF170" s="188">
        <v>267028</v>
      </c>
      <c r="BG170" s="188">
        <v>0</v>
      </c>
      <c r="BH170" s="188">
        <v>127</v>
      </c>
      <c r="BI170" s="190">
        <v>2.4</v>
      </c>
      <c r="BJ170" s="189">
        <v>3.9833333333333329</v>
      </c>
      <c r="BK170" s="189">
        <v>1.82990062236786</v>
      </c>
      <c r="BL170" s="188">
        <v>85</v>
      </c>
      <c r="BM170" s="190">
        <v>100</v>
      </c>
      <c r="BN170" s="260" t="s">
        <v>425</v>
      </c>
      <c r="BO170" s="189">
        <v>94.493446350097699</v>
      </c>
      <c r="BP170" s="190">
        <v>128.49110412597699</v>
      </c>
      <c r="BQ170" s="188">
        <v>300000</v>
      </c>
      <c r="BR170" s="190">
        <v>99.295519999999996</v>
      </c>
      <c r="BS170" s="190">
        <v>100</v>
      </c>
      <c r="BT170" s="189">
        <v>53.996000000000002</v>
      </c>
      <c r="BU170" s="188">
        <v>98</v>
      </c>
      <c r="BV170" s="188">
        <v>95</v>
      </c>
      <c r="BW170" s="188">
        <v>97</v>
      </c>
      <c r="BX170" s="189">
        <v>5828.4096680000002</v>
      </c>
      <c r="BY170" s="189">
        <v>4</v>
      </c>
      <c r="BZ170" s="188">
        <v>51925.71484375</v>
      </c>
      <c r="CA170" s="188">
        <v>10099270</v>
      </c>
      <c r="CB170" s="188">
        <v>9780300</v>
      </c>
      <c r="CC170" s="188">
        <v>410340</v>
      </c>
      <c r="CD170" s="24"/>
    </row>
    <row r="171" spans="1:82">
      <c r="A171" s="192" t="s">
        <v>312</v>
      </c>
      <c r="B171" s="275" t="s">
        <v>311</v>
      </c>
      <c r="C171" s="188">
        <v>12687.496481852631</v>
      </c>
      <c r="D171" s="188">
        <v>0</v>
      </c>
      <c r="E171" s="188">
        <v>26125.339499999998</v>
      </c>
      <c r="F171" s="188">
        <v>0</v>
      </c>
      <c r="G171" s="188">
        <v>0</v>
      </c>
      <c r="H171" s="188">
        <v>0</v>
      </c>
      <c r="I171" s="188">
        <v>0</v>
      </c>
      <c r="J171" s="276">
        <v>0</v>
      </c>
      <c r="K171" s="279">
        <v>0</v>
      </c>
      <c r="L171" s="277">
        <v>5.7142856999999998E-2</v>
      </c>
      <c r="M171" s="188">
        <v>0</v>
      </c>
      <c r="N171" s="188" t="s">
        <v>425</v>
      </c>
      <c r="O171" s="188" t="s">
        <v>425</v>
      </c>
      <c r="P171" s="188" t="s">
        <v>425</v>
      </c>
      <c r="Q171" s="188">
        <v>0</v>
      </c>
      <c r="R171" s="268">
        <v>0</v>
      </c>
      <c r="S171" s="188">
        <v>0</v>
      </c>
      <c r="T171" s="268">
        <v>0</v>
      </c>
      <c r="U171" s="188">
        <v>0</v>
      </c>
      <c r="V171" s="188">
        <v>0</v>
      </c>
      <c r="W171" s="188">
        <v>0</v>
      </c>
      <c r="X171" s="189">
        <v>215.52137841709444</v>
      </c>
      <c r="Y171" s="189">
        <v>0.80529057979583696</v>
      </c>
      <c r="Z171" s="189">
        <v>73.915000915527301</v>
      </c>
      <c r="AA171" s="189" t="s">
        <v>425</v>
      </c>
      <c r="AB171" s="189">
        <v>0</v>
      </c>
      <c r="AC171" s="189" t="s">
        <v>425</v>
      </c>
      <c r="AD171" s="188">
        <v>3455</v>
      </c>
      <c r="AE171" s="190" t="s">
        <v>425</v>
      </c>
      <c r="AF171" s="190" t="s">
        <v>425</v>
      </c>
      <c r="AG171" s="189">
        <v>5.2210000000000001</v>
      </c>
      <c r="AH171" s="189">
        <v>1.6685999999999999E-3</v>
      </c>
      <c r="AI171" s="189">
        <v>1.6685999999999999E-3</v>
      </c>
      <c r="AJ171" s="188">
        <v>0</v>
      </c>
      <c r="AK171" s="188">
        <v>0</v>
      </c>
      <c r="AL171" s="189">
        <v>0.95499998331069902</v>
      </c>
      <c r="AM171" s="191" t="s">
        <v>425</v>
      </c>
      <c r="AN171" s="189">
        <v>-1.114482</v>
      </c>
      <c r="AO171" s="189">
        <v>0</v>
      </c>
      <c r="AP171" s="189">
        <v>0</v>
      </c>
      <c r="AQ171" s="189" t="s">
        <v>425</v>
      </c>
      <c r="AR171" s="189">
        <v>0.34180772304534901</v>
      </c>
      <c r="AS171" s="190">
        <v>4</v>
      </c>
      <c r="AT171" s="190" t="s">
        <v>425</v>
      </c>
      <c r="AU171" s="188">
        <v>5.4000000953674299</v>
      </c>
      <c r="AV171" s="190">
        <v>0.20000000298023199</v>
      </c>
      <c r="AW171" s="189">
        <v>5.0000000745058101E-2</v>
      </c>
      <c r="AX171" s="189" t="s">
        <v>425</v>
      </c>
      <c r="AY171" s="188">
        <v>0</v>
      </c>
      <c r="AZ171" s="189">
        <v>2.5000000372528999E-2</v>
      </c>
      <c r="BA171" s="189">
        <v>33.099998474121101</v>
      </c>
      <c r="BB171" s="188">
        <v>0</v>
      </c>
      <c r="BC171" s="188">
        <v>13</v>
      </c>
      <c r="BD171" s="188">
        <v>5</v>
      </c>
      <c r="BE171" s="188">
        <v>0</v>
      </c>
      <c r="BF171" s="188">
        <v>122415</v>
      </c>
      <c r="BG171" s="188">
        <v>0</v>
      </c>
      <c r="BH171" s="188">
        <v>130</v>
      </c>
      <c r="BI171" s="190">
        <v>2.4</v>
      </c>
      <c r="BJ171" s="189">
        <v>4.6500000000000004</v>
      </c>
      <c r="BK171" s="189">
        <v>1.95212006568909</v>
      </c>
      <c r="BL171" s="188">
        <v>85</v>
      </c>
      <c r="BM171" s="190">
        <v>100</v>
      </c>
      <c r="BN171" s="260" t="s">
        <v>425</v>
      </c>
      <c r="BO171" s="189">
        <v>93.146087646484403</v>
      </c>
      <c r="BP171" s="190">
        <v>126.045524597168</v>
      </c>
      <c r="BQ171" s="188">
        <v>160000</v>
      </c>
      <c r="BR171" s="190">
        <v>99.890370000000004</v>
      </c>
      <c r="BS171" s="190">
        <v>100</v>
      </c>
      <c r="BT171" s="189">
        <v>42.363</v>
      </c>
      <c r="BU171" s="188">
        <v>96</v>
      </c>
      <c r="BV171" s="188">
        <v>90</v>
      </c>
      <c r="BW171" s="188">
        <v>84</v>
      </c>
      <c r="BX171" s="189">
        <v>8113.9433589999999</v>
      </c>
      <c r="BY171" s="189">
        <v>5</v>
      </c>
      <c r="BZ171" s="188">
        <v>86601.5546875</v>
      </c>
      <c r="CA171" s="188">
        <v>8654618</v>
      </c>
      <c r="CB171" s="188">
        <v>8272141</v>
      </c>
      <c r="CC171" s="188">
        <v>40000</v>
      </c>
      <c r="CD171" s="24"/>
    </row>
    <row r="172" spans="1:82">
      <c r="A172" s="192" t="s">
        <v>777</v>
      </c>
      <c r="B172" s="275" t="s">
        <v>313</v>
      </c>
      <c r="C172" s="188">
        <v>32574.849164210525</v>
      </c>
      <c r="D172" s="188">
        <v>3887.3047287157892</v>
      </c>
      <c r="E172" s="188">
        <v>69829.046500000011</v>
      </c>
      <c r="F172" s="188">
        <v>20.244</v>
      </c>
      <c r="G172" s="188">
        <v>0</v>
      </c>
      <c r="H172" s="188">
        <v>0</v>
      </c>
      <c r="I172" s="188">
        <v>0</v>
      </c>
      <c r="J172" s="276">
        <v>46542</v>
      </c>
      <c r="K172" s="279">
        <v>5.7142857142857141E-2</v>
      </c>
      <c r="L172" s="277">
        <v>0.4</v>
      </c>
      <c r="M172" s="188">
        <v>14030954.017899999</v>
      </c>
      <c r="N172" s="188" t="s">
        <v>425</v>
      </c>
      <c r="O172" s="188" t="s">
        <v>425</v>
      </c>
      <c r="P172" s="188" t="s">
        <v>425</v>
      </c>
      <c r="Q172" s="188">
        <v>0</v>
      </c>
      <c r="R172" s="268">
        <v>0</v>
      </c>
      <c r="S172" s="188">
        <v>0</v>
      </c>
      <c r="T172" s="268">
        <v>0</v>
      </c>
      <c r="U172" s="188">
        <v>357231</v>
      </c>
      <c r="V172" s="188">
        <v>13177759.557700001</v>
      </c>
      <c r="W172" s="188">
        <v>880563.75783300004</v>
      </c>
      <c r="X172" s="189">
        <v>92.067107771061373</v>
      </c>
      <c r="Y172" s="189">
        <v>3.67672491073608</v>
      </c>
      <c r="Z172" s="189">
        <v>55.474998474121101</v>
      </c>
      <c r="AA172" s="189" t="s">
        <v>425</v>
      </c>
      <c r="AB172" s="189">
        <v>0.67603000000000002</v>
      </c>
      <c r="AC172" s="189">
        <v>70.598089999999999</v>
      </c>
      <c r="AD172" s="188">
        <v>14374</v>
      </c>
      <c r="AE172" s="188">
        <v>40</v>
      </c>
      <c r="AF172" s="190">
        <v>37.9</v>
      </c>
      <c r="AG172" s="189">
        <v>10.965999999999999</v>
      </c>
      <c r="AH172" s="189">
        <v>0.971716735</v>
      </c>
      <c r="AI172" s="189">
        <v>0.88153225599999996</v>
      </c>
      <c r="AJ172" s="188">
        <v>5</v>
      </c>
      <c r="AK172" s="188">
        <v>5</v>
      </c>
      <c r="AL172" s="189">
        <v>0.566999971866608</v>
      </c>
      <c r="AM172" s="191">
        <v>2.8774330000000001E-2</v>
      </c>
      <c r="AN172" s="189">
        <v>6540.2586869999996</v>
      </c>
      <c r="AO172" s="189">
        <v>2504.39</v>
      </c>
      <c r="AP172" s="189">
        <v>2324.91</v>
      </c>
      <c r="AQ172" s="189" t="s">
        <v>425</v>
      </c>
      <c r="AR172" s="190" t="s">
        <v>425</v>
      </c>
      <c r="AS172" s="190">
        <v>21.5</v>
      </c>
      <c r="AT172" s="190">
        <v>10.3999996185303</v>
      </c>
      <c r="AU172" s="188">
        <v>19</v>
      </c>
      <c r="AV172" s="190">
        <v>0.10000000149011599</v>
      </c>
      <c r="AW172" s="189">
        <v>9.9999997764825804E-3</v>
      </c>
      <c r="AX172" s="188" t="s">
        <v>425</v>
      </c>
      <c r="AY172" s="188">
        <v>2440286</v>
      </c>
      <c r="AZ172" s="189">
        <v>0.48199999332428001</v>
      </c>
      <c r="BA172" s="189" t="s">
        <v>425</v>
      </c>
      <c r="BB172" s="188">
        <v>235000</v>
      </c>
      <c r="BC172" s="188">
        <v>140079</v>
      </c>
      <c r="BD172" s="188">
        <v>142003</v>
      </c>
      <c r="BE172" s="188">
        <v>6568000</v>
      </c>
      <c r="BF172" s="188">
        <v>592828</v>
      </c>
      <c r="BG172" s="188">
        <v>38563</v>
      </c>
      <c r="BH172" s="188">
        <v>117</v>
      </c>
      <c r="BI172" s="190">
        <v>14.6</v>
      </c>
      <c r="BJ172" s="189">
        <v>3.15</v>
      </c>
      <c r="BK172" s="189">
        <v>-1.7112792730331401</v>
      </c>
      <c r="BL172" s="188">
        <v>14</v>
      </c>
      <c r="BM172" s="190">
        <v>89.324882507324205</v>
      </c>
      <c r="BN172" s="260" t="s">
        <v>425</v>
      </c>
      <c r="BO172" s="189">
        <v>34.253402709960902</v>
      </c>
      <c r="BP172" s="190">
        <v>113.576164245605</v>
      </c>
      <c r="BQ172" s="188">
        <v>65000</v>
      </c>
      <c r="BR172" s="190">
        <v>91.22287</v>
      </c>
      <c r="BS172" s="190">
        <v>97.21651</v>
      </c>
      <c r="BT172" s="189">
        <v>12.2</v>
      </c>
      <c r="BU172" s="188">
        <v>54</v>
      </c>
      <c r="BV172" s="188">
        <v>54</v>
      </c>
      <c r="BW172" s="188" t="s">
        <v>1399</v>
      </c>
      <c r="BX172" s="188" t="s">
        <v>1399</v>
      </c>
      <c r="BY172" s="189">
        <v>31</v>
      </c>
      <c r="BZ172" s="189" t="s">
        <v>425</v>
      </c>
      <c r="CA172" s="188">
        <v>17500657</v>
      </c>
      <c r="CB172" s="188">
        <v>18509529</v>
      </c>
      <c r="CC172" s="188">
        <v>183630</v>
      </c>
      <c r="CD172" s="24"/>
    </row>
    <row r="173" spans="1:82">
      <c r="A173" s="192" t="s">
        <v>316</v>
      </c>
      <c r="B173" s="275" t="s">
        <v>315</v>
      </c>
      <c r="C173" s="188">
        <v>17861.190740968421</v>
      </c>
      <c r="D173" s="188">
        <v>7620.1697402947366</v>
      </c>
      <c r="E173" s="188">
        <v>48382.262000000002</v>
      </c>
      <c r="F173" s="188">
        <v>0</v>
      </c>
      <c r="G173" s="188">
        <v>0</v>
      </c>
      <c r="H173" s="188">
        <v>0</v>
      </c>
      <c r="I173" s="188">
        <v>0</v>
      </c>
      <c r="J173" s="276">
        <v>108571</v>
      </c>
      <c r="K173" s="279">
        <v>5.7142857142857141E-2</v>
      </c>
      <c r="L173" s="277">
        <v>0.37142857099999999</v>
      </c>
      <c r="M173" s="188">
        <v>7090611.4871699996</v>
      </c>
      <c r="N173" s="188" t="s">
        <v>425</v>
      </c>
      <c r="O173" s="188" t="s">
        <v>425</v>
      </c>
      <c r="P173" s="188" t="s">
        <v>425</v>
      </c>
      <c r="Q173" s="188">
        <v>0</v>
      </c>
      <c r="R173" s="268">
        <v>0</v>
      </c>
      <c r="S173" s="188">
        <v>0</v>
      </c>
      <c r="T173" s="268">
        <v>0</v>
      </c>
      <c r="U173" s="188">
        <v>591611</v>
      </c>
      <c r="V173" s="188">
        <v>4616336.5501600001</v>
      </c>
      <c r="W173" s="188">
        <v>558650.28695400001</v>
      </c>
      <c r="X173" s="189">
        <v>65.572714172490819</v>
      </c>
      <c r="Y173" s="189">
        <v>3.0161883831024201</v>
      </c>
      <c r="Z173" s="189">
        <v>27.5060005187988</v>
      </c>
      <c r="AA173" s="189">
        <v>5.9931391776258804</v>
      </c>
      <c r="AB173" s="189">
        <v>6.5920000000000006E-2</v>
      </c>
      <c r="AC173" s="189">
        <v>72.703500000000005</v>
      </c>
      <c r="AD173" s="188" t="s">
        <v>425</v>
      </c>
      <c r="AE173" s="190" t="s">
        <v>425</v>
      </c>
      <c r="AF173" s="190">
        <v>26</v>
      </c>
      <c r="AG173" s="189">
        <v>14.225</v>
      </c>
      <c r="AH173" s="189">
        <v>0.57642602899999995</v>
      </c>
      <c r="AI173" s="189">
        <v>0.12907533800000001</v>
      </c>
      <c r="AJ173" s="188">
        <v>0</v>
      </c>
      <c r="AK173" s="188">
        <v>0</v>
      </c>
      <c r="AL173" s="189">
        <v>0.66799998283386197</v>
      </c>
      <c r="AM173" s="191">
        <v>2.9005920000000001E-2</v>
      </c>
      <c r="AN173" s="189">
        <v>25.343771</v>
      </c>
      <c r="AO173" s="189">
        <v>140.72999999999999</v>
      </c>
      <c r="AP173" s="189">
        <v>110.32</v>
      </c>
      <c r="AQ173" s="189">
        <v>3.8059427738189702</v>
      </c>
      <c r="AR173" s="189">
        <v>26.687421798706101</v>
      </c>
      <c r="AS173" s="190">
        <v>33.799999237060497</v>
      </c>
      <c r="AT173" s="190">
        <v>7.5999999046325701</v>
      </c>
      <c r="AU173" s="188">
        <v>83</v>
      </c>
      <c r="AV173" s="190">
        <v>0.20000000298023199</v>
      </c>
      <c r="AW173" s="189">
        <v>0.25</v>
      </c>
      <c r="AX173" s="188" t="s">
        <v>425</v>
      </c>
      <c r="AY173" s="188">
        <v>3161746</v>
      </c>
      <c r="AZ173" s="189">
        <v>0.31400001049041698</v>
      </c>
      <c r="BA173" s="189">
        <v>34</v>
      </c>
      <c r="BB173" s="188">
        <v>6750</v>
      </c>
      <c r="BC173" s="188">
        <v>2690</v>
      </c>
      <c r="BD173" s="188">
        <v>300</v>
      </c>
      <c r="BE173" s="188">
        <v>0</v>
      </c>
      <c r="BF173" s="188">
        <v>5996</v>
      </c>
      <c r="BG173" s="188">
        <v>142</v>
      </c>
      <c r="BH173" s="188">
        <v>99</v>
      </c>
      <c r="BI173" s="190">
        <v>3.2</v>
      </c>
      <c r="BJ173" s="189">
        <v>3.166666666666667</v>
      </c>
      <c r="BK173" s="189">
        <v>-1.04900538921356</v>
      </c>
      <c r="BL173" s="188">
        <v>25</v>
      </c>
      <c r="BM173" s="190">
        <v>99.635391235351605</v>
      </c>
      <c r="BN173" s="260">
        <v>99.800003051757798</v>
      </c>
      <c r="BO173" s="189">
        <v>21.959999084472699</v>
      </c>
      <c r="BP173" s="190">
        <v>111.52816772460901</v>
      </c>
      <c r="BQ173" s="188">
        <v>14000</v>
      </c>
      <c r="BR173" s="190">
        <v>97.023060000000001</v>
      </c>
      <c r="BS173" s="190">
        <v>81.196280000000002</v>
      </c>
      <c r="BT173" s="189">
        <v>17.003</v>
      </c>
      <c r="BU173" s="188">
        <v>97</v>
      </c>
      <c r="BV173" s="188">
        <v>97</v>
      </c>
      <c r="BW173" s="188" t="s">
        <v>1399</v>
      </c>
      <c r="BX173" s="189">
        <v>249.7461395</v>
      </c>
      <c r="BY173" s="189">
        <v>17</v>
      </c>
      <c r="BZ173" s="188">
        <v>859.137939453125</v>
      </c>
      <c r="CA173" s="188">
        <v>9537642</v>
      </c>
      <c r="CB173" s="188">
        <v>8484066</v>
      </c>
      <c r="CC173" s="188">
        <v>139960</v>
      </c>
      <c r="CD173" s="24"/>
    </row>
    <row r="174" spans="1:82">
      <c r="A174" s="192" t="s">
        <v>778</v>
      </c>
      <c r="B174" s="275" t="s">
        <v>317</v>
      </c>
      <c r="C174" s="188">
        <v>46122.105981473687</v>
      </c>
      <c r="D174" s="188">
        <v>0</v>
      </c>
      <c r="E174" s="188">
        <v>162087.94399999999</v>
      </c>
      <c r="F174" s="188">
        <v>51.625999999999998</v>
      </c>
      <c r="G174" s="188">
        <v>480.35700000000003</v>
      </c>
      <c r="H174" s="188">
        <v>0</v>
      </c>
      <c r="I174" s="188">
        <v>120.48400000000001</v>
      </c>
      <c r="J174" s="276">
        <v>361828</v>
      </c>
      <c r="K174" s="279">
        <v>0.2</v>
      </c>
      <c r="L174" s="277">
        <v>8.5714286000000001E-2</v>
      </c>
      <c r="M174" s="188">
        <v>22366047.341800001</v>
      </c>
      <c r="N174" s="188">
        <v>280912.06005999999</v>
      </c>
      <c r="O174" s="188">
        <v>0</v>
      </c>
      <c r="P174" s="188">
        <v>1778417.7252700001</v>
      </c>
      <c r="Q174" s="188">
        <v>58152254.049999997</v>
      </c>
      <c r="R174" s="268">
        <v>0.99679625400000005</v>
      </c>
      <c r="S174" s="188">
        <v>57322454.280000001</v>
      </c>
      <c r="T174" s="268">
        <v>0.98257253499999997</v>
      </c>
      <c r="U174" s="188">
        <v>22695349</v>
      </c>
      <c r="V174" s="188">
        <v>45761087.497400001</v>
      </c>
      <c r="W174" s="188">
        <v>31741156.0702</v>
      </c>
      <c r="X174" s="189">
        <v>63.579078798825918</v>
      </c>
      <c r="Y174" s="189">
        <v>5.0221281051635698</v>
      </c>
      <c r="Z174" s="189">
        <v>35.227001190185497</v>
      </c>
      <c r="AA174" s="189">
        <v>4.8515478517615502</v>
      </c>
      <c r="AB174" s="189">
        <v>11.74872</v>
      </c>
      <c r="AC174" s="189">
        <v>47.952689999999997</v>
      </c>
      <c r="AD174" s="188">
        <v>5424</v>
      </c>
      <c r="AE174" s="188">
        <v>60</v>
      </c>
      <c r="AF174" s="190">
        <v>40.1</v>
      </c>
      <c r="AG174" s="189">
        <v>16.303000000000001</v>
      </c>
      <c r="AH174" s="189">
        <v>0.47939817800000001</v>
      </c>
      <c r="AI174" s="189">
        <v>7.1853943000000003E-2</v>
      </c>
      <c r="AJ174" s="188">
        <v>0</v>
      </c>
      <c r="AK174" s="188">
        <v>0</v>
      </c>
      <c r="AL174" s="189">
        <v>0.528999984264374</v>
      </c>
      <c r="AM174" s="191">
        <v>0.27343149999999999</v>
      </c>
      <c r="AN174" s="189">
        <v>135.67263199999999</v>
      </c>
      <c r="AO174" s="189">
        <v>1501.8</v>
      </c>
      <c r="AP174" s="189">
        <v>1148.8800000000001</v>
      </c>
      <c r="AQ174" s="189">
        <v>3.4779422283172599</v>
      </c>
      <c r="AR174" s="189">
        <v>0.65556806325912498</v>
      </c>
      <c r="AS174" s="190">
        <v>50.299999237060497</v>
      </c>
      <c r="AT174" s="190">
        <v>14.6000003814697</v>
      </c>
      <c r="AU174" s="188">
        <v>237</v>
      </c>
      <c r="AV174" s="190">
        <v>4.8000001907348597</v>
      </c>
      <c r="AW174" s="189">
        <v>2.5699999332428001</v>
      </c>
      <c r="AX174" s="189">
        <v>124.265335083008</v>
      </c>
      <c r="AY174" s="188">
        <v>27086592</v>
      </c>
      <c r="AZ174" s="189">
        <v>0.55599999427795399</v>
      </c>
      <c r="BA174" s="189">
        <v>40.5</v>
      </c>
      <c r="BB174" s="188">
        <v>2005216</v>
      </c>
      <c r="BC174" s="188">
        <v>65081</v>
      </c>
      <c r="BD174" s="188">
        <v>32001</v>
      </c>
      <c r="BE174" s="188">
        <v>0</v>
      </c>
      <c r="BF174" s="188">
        <v>202215</v>
      </c>
      <c r="BG174" s="188">
        <v>6</v>
      </c>
      <c r="BH174" s="188">
        <v>111</v>
      </c>
      <c r="BI174" s="190">
        <v>25.1</v>
      </c>
      <c r="BJ174" s="189">
        <v>3.583333333333333</v>
      </c>
      <c r="BK174" s="189">
        <v>-0.879050433635712</v>
      </c>
      <c r="BL174" s="188">
        <v>38</v>
      </c>
      <c r="BM174" s="190">
        <v>37.700000762939503</v>
      </c>
      <c r="BN174" s="260">
        <v>77.887229919433594</v>
      </c>
      <c r="BO174" s="189">
        <v>15.9999990463257</v>
      </c>
      <c r="BP174" s="190">
        <v>82.208175659179702</v>
      </c>
      <c r="BQ174" s="188">
        <v>72000</v>
      </c>
      <c r="BR174" s="190">
        <v>29.913439999999998</v>
      </c>
      <c r="BS174" s="190">
        <v>56.72645</v>
      </c>
      <c r="BT174" s="189">
        <v>0.39899999999999997</v>
      </c>
      <c r="BU174" s="188">
        <v>89</v>
      </c>
      <c r="BV174" s="188">
        <v>72</v>
      </c>
      <c r="BW174" s="188">
        <v>83</v>
      </c>
      <c r="BX174" s="189">
        <v>112.4563675</v>
      </c>
      <c r="BY174" s="189">
        <v>524</v>
      </c>
      <c r="BZ174" s="188">
        <v>1076.47033691406</v>
      </c>
      <c r="CA174" s="188">
        <v>59734213</v>
      </c>
      <c r="CB174" s="188">
        <v>53399383</v>
      </c>
      <c r="CC174" s="188">
        <v>885800</v>
      </c>
      <c r="CD174" s="24"/>
    </row>
    <row r="175" spans="1:82">
      <c r="A175" s="192" t="s">
        <v>319</v>
      </c>
      <c r="B175" s="275" t="s">
        <v>318</v>
      </c>
      <c r="C175" s="188">
        <v>3247.1981131157895</v>
      </c>
      <c r="D175" s="188">
        <v>0</v>
      </c>
      <c r="E175" s="188">
        <v>753363.89150000003</v>
      </c>
      <c r="F175" s="188">
        <v>271.822</v>
      </c>
      <c r="G175" s="188">
        <v>146985.86700000003</v>
      </c>
      <c r="H175" s="188">
        <v>2756.5545000000002</v>
      </c>
      <c r="I175" s="188">
        <v>28346.964000000004</v>
      </c>
      <c r="J175" s="276">
        <v>1199502</v>
      </c>
      <c r="K175" s="279">
        <v>0.34285714285714286</v>
      </c>
      <c r="L175" s="277">
        <v>5.7142856999999998E-2</v>
      </c>
      <c r="M175" s="188">
        <v>72272.163816500004</v>
      </c>
      <c r="N175" s="188" t="s">
        <v>425</v>
      </c>
      <c r="O175" s="188" t="s">
        <v>425</v>
      </c>
      <c r="P175" s="188" t="s">
        <v>425</v>
      </c>
      <c r="Q175" s="188">
        <v>0</v>
      </c>
      <c r="R175" s="268">
        <v>0</v>
      </c>
      <c r="S175" s="188">
        <v>0</v>
      </c>
      <c r="T175" s="268">
        <v>0</v>
      </c>
      <c r="U175" s="188">
        <v>56650072</v>
      </c>
      <c r="V175" s="188">
        <v>65540945.520300001</v>
      </c>
      <c r="W175" s="188">
        <v>67036816.655699998</v>
      </c>
      <c r="X175" s="189">
        <v>135.89720683513085</v>
      </c>
      <c r="Y175" s="189">
        <v>1.6955199241638199</v>
      </c>
      <c r="Z175" s="189">
        <v>51.430000305175803</v>
      </c>
      <c r="AA175" s="189" t="s">
        <v>425</v>
      </c>
      <c r="AB175" s="189">
        <v>0</v>
      </c>
      <c r="AC175" s="189">
        <v>90.67013</v>
      </c>
      <c r="AD175" s="188">
        <v>10590</v>
      </c>
      <c r="AE175" s="188">
        <v>80</v>
      </c>
      <c r="AF175" s="190">
        <v>23.7</v>
      </c>
      <c r="AG175" s="189">
        <v>5.1520000000000001</v>
      </c>
      <c r="AH175" s="189">
        <v>0.129337958</v>
      </c>
      <c r="AI175" s="189">
        <v>0.129337958</v>
      </c>
      <c r="AJ175" s="188">
        <v>0</v>
      </c>
      <c r="AK175" s="188">
        <v>0</v>
      </c>
      <c r="AL175" s="189">
        <v>0.77700001001357999</v>
      </c>
      <c r="AM175" s="191">
        <v>3.0710400000000001E-3</v>
      </c>
      <c r="AN175" s="189">
        <v>105.336378</v>
      </c>
      <c r="AO175" s="189">
        <v>-457.99</v>
      </c>
      <c r="AP175" s="189">
        <v>-388.23</v>
      </c>
      <c r="AQ175" s="189">
        <v>-6.4515672624111203E-2</v>
      </c>
      <c r="AR175" s="189">
        <v>1.60767245292664</v>
      </c>
      <c r="AS175" s="190">
        <v>9</v>
      </c>
      <c r="AT175" s="190">
        <v>6.6999998092651403</v>
      </c>
      <c r="AU175" s="188">
        <v>150</v>
      </c>
      <c r="AV175" s="190">
        <v>1</v>
      </c>
      <c r="AW175" s="189">
        <v>0.15000000596046401</v>
      </c>
      <c r="AX175" s="189">
        <v>0.36296722292900102</v>
      </c>
      <c r="AY175" s="188">
        <v>129102</v>
      </c>
      <c r="AZ175" s="189">
        <v>0.35899999737739602</v>
      </c>
      <c r="BA175" s="189">
        <v>34.900001525878899</v>
      </c>
      <c r="BB175" s="188">
        <v>878885</v>
      </c>
      <c r="BC175" s="188">
        <v>1196084</v>
      </c>
      <c r="BD175" s="188">
        <v>176393</v>
      </c>
      <c r="BE175" s="188">
        <v>41000</v>
      </c>
      <c r="BF175" s="188">
        <v>97066</v>
      </c>
      <c r="BG175" s="188">
        <v>0</v>
      </c>
      <c r="BH175" s="188">
        <v>115</v>
      </c>
      <c r="BI175" s="190">
        <v>8.1999999999999993</v>
      </c>
      <c r="BJ175" s="189">
        <v>3.1166666666666667</v>
      </c>
      <c r="BK175" s="189">
        <v>0.35705634951591497</v>
      </c>
      <c r="BL175" s="188">
        <v>36</v>
      </c>
      <c r="BM175" s="190">
        <v>99.900001525878906</v>
      </c>
      <c r="BN175" s="260">
        <v>93.767761230468807</v>
      </c>
      <c r="BO175" s="189">
        <v>66.652412414550795</v>
      </c>
      <c r="BP175" s="190">
        <v>186.15858459472699</v>
      </c>
      <c r="BQ175" s="188">
        <v>230000</v>
      </c>
      <c r="BR175" s="190">
        <v>98.750730000000004</v>
      </c>
      <c r="BS175" s="190">
        <v>99.930710000000005</v>
      </c>
      <c r="BT175" s="189">
        <v>8.0960000000000001</v>
      </c>
      <c r="BU175" s="188">
        <v>97</v>
      </c>
      <c r="BV175" s="188">
        <v>87</v>
      </c>
      <c r="BW175" s="188" t="s">
        <v>1399</v>
      </c>
      <c r="BX175" s="189">
        <v>722.69683840000005</v>
      </c>
      <c r="BY175" s="189">
        <v>37</v>
      </c>
      <c r="BZ175" s="188">
        <v>7189.0419921875</v>
      </c>
      <c r="CA175" s="188">
        <v>69799978</v>
      </c>
      <c r="CB175" s="188">
        <v>68083396</v>
      </c>
      <c r="CC175" s="188">
        <v>510890</v>
      </c>
      <c r="CD175" s="24"/>
    </row>
    <row r="176" spans="1:82">
      <c r="A176" s="192" t="s">
        <v>372</v>
      </c>
      <c r="B176" s="275" t="s">
        <v>91</v>
      </c>
      <c r="C176" s="188">
        <v>2291.0791277263156</v>
      </c>
      <c r="D176" s="188">
        <v>146.20146692926315</v>
      </c>
      <c r="E176" s="188">
        <v>1073.9865</v>
      </c>
      <c r="F176" s="188">
        <v>5.8579999999999997</v>
      </c>
      <c r="G176" s="188">
        <v>7090.3680000000004</v>
      </c>
      <c r="H176" s="188">
        <v>589.87199999999996</v>
      </c>
      <c r="I176" s="188">
        <v>1546.1760000000004</v>
      </c>
      <c r="J176" s="276">
        <v>3428</v>
      </c>
      <c r="K176" s="279">
        <v>5.7142857142857141E-2</v>
      </c>
      <c r="L176" s="277">
        <v>2.8571428999999999E-2</v>
      </c>
      <c r="M176" s="188">
        <v>401760.90961899998</v>
      </c>
      <c r="N176" s="188" t="s">
        <v>425</v>
      </c>
      <c r="O176" s="188" t="s">
        <v>425</v>
      </c>
      <c r="P176" s="188" t="s">
        <v>425</v>
      </c>
      <c r="Q176" s="188">
        <v>1338339.824</v>
      </c>
      <c r="R176" s="268">
        <v>1</v>
      </c>
      <c r="S176" s="188">
        <v>1329213.3810000001</v>
      </c>
      <c r="T176" s="268">
        <v>0.99318077400000004</v>
      </c>
      <c r="U176" s="188">
        <v>694617</v>
      </c>
      <c r="V176" s="188">
        <v>865154.61418000003</v>
      </c>
      <c r="W176" s="188">
        <v>1110504.6949499999</v>
      </c>
      <c r="X176" s="189">
        <v>85.270477471418971</v>
      </c>
      <c r="Y176" s="189">
        <v>3.13731741905212</v>
      </c>
      <c r="Z176" s="189">
        <v>31.319999694824201</v>
      </c>
      <c r="AA176" s="189">
        <v>5.26791911327593</v>
      </c>
      <c r="AB176" s="189">
        <v>19.515039999999999</v>
      </c>
      <c r="AC176" s="189">
        <v>28.178229999999999</v>
      </c>
      <c r="AD176" s="188" t="s">
        <v>425</v>
      </c>
      <c r="AE176" s="188">
        <v>40</v>
      </c>
      <c r="AF176" s="190">
        <v>33.4</v>
      </c>
      <c r="AG176" s="189">
        <v>13.507</v>
      </c>
      <c r="AH176" s="189">
        <v>5.0883863000000001E-2</v>
      </c>
      <c r="AI176" s="189">
        <v>8.644466E-3</v>
      </c>
      <c r="AJ176" s="188">
        <v>0</v>
      </c>
      <c r="AK176" s="188">
        <v>0</v>
      </c>
      <c r="AL176" s="189">
        <v>0.60600000619888295</v>
      </c>
      <c r="AM176" s="191">
        <v>0.20961753999999999</v>
      </c>
      <c r="AN176" s="189">
        <v>27.445105000000002</v>
      </c>
      <c r="AO176" s="189">
        <v>157.84</v>
      </c>
      <c r="AP176" s="189">
        <v>181.19</v>
      </c>
      <c r="AQ176" s="189">
        <v>8.7350406646728498</v>
      </c>
      <c r="AR176" s="189">
        <v>8.5370931625366193</v>
      </c>
      <c r="AS176" s="190">
        <v>44.200000762939503</v>
      </c>
      <c r="AT176" s="190">
        <v>37.5</v>
      </c>
      <c r="AU176" s="188">
        <v>498</v>
      </c>
      <c r="AV176" s="190">
        <v>0.20000000298023199</v>
      </c>
      <c r="AW176" s="189">
        <v>0.259999990463257</v>
      </c>
      <c r="AX176" s="188" t="s">
        <v>425</v>
      </c>
      <c r="AY176" s="188">
        <v>1327038</v>
      </c>
      <c r="AZ176" s="189" t="s">
        <v>425</v>
      </c>
      <c r="BA176" s="189">
        <v>28.700000762939499</v>
      </c>
      <c r="BB176" s="188">
        <v>0</v>
      </c>
      <c r="BC176" s="188">
        <v>9131</v>
      </c>
      <c r="BD176" s="188">
        <v>143670</v>
      </c>
      <c r="BE176" s="188">
        <v>0</v>
      </c>
      <c r="BF176" s="188">
        <v>0</v>
      </c>
      <c r="BG176" s="188">
        <v>0</v>
      </c>
      <c r="BH176" s="188">
        <v>106</v>
      </c>
      <c r="BI176" s="190">
        <v>22.6</v>
      </c>
      <c r="BJ176" s="189">
        <v>2.4833333333333334</v>
      </c>
      <c r="BK176" s="189">
        <v>-0.88469237089157104</v>
      </c>
      <c r="BL176" s="188">
        <v>40</v>
      </c>
      <c r="BM176" s="190">
        <v>94.716178894042997</v>
      </c>
      <c r="BN176" s="260">
        <v>68.066833496093807</v>
      </c>
      <c r="BO176" s="189">
        <v>27.492731094360401</v>
      </c>
      <c r="BP176" s="190">
        <v>110.218475341797</v>
      </c>
      <c r="BQ176" s="188">
        <v>2900</v>
      </c>
      <c r="BR176" s="190">
        <v>53.519010000000002</v>
      </c>
      <c r="BS176" s="190">
        <v>78.343869999999995</v>
      </c>
      <c r="BT176" s="189">
        <v>7.1970000000000001</v>
      </c>
      <c r="BU176" s="188">
        <v>83</v>
      </c>
      <c r="BV176" s="188">
        <v>80</v>
      </c>
      <c r="BW176" s="188" t="s">
        <v>1399</v>
      </c>
      <c r="BX176" s="189">
        <v>352.51229860000001</v>
      </c>
      <c r="BY176" s="189">
        <v>142</v>
      </c>
      <c r="BZ176" s="188">
        <v>1381.17565917969</v>
      </c>
      <c r="CA176" s="188">
        <v>1318442</v>
      </c>
      <c r="CB176" s="188">
        <v>1185524</v>
      </c>
      <c r="CC176" s="188">
        <v>14870</v>
      </c>
      <c r="CD176" s="24"/>
    </row>
    <row r="177" spans="1:82">
      <c r="A177" s="192" t="s">
        <v>321</v>
      </c>
      <c r="B177" s="275" t="s">
        <v>320</v>
      </c>
      <c r="C177" s="188">
        <v>0</v>
      </c>
      <c r="D177" s="188">
        <v>0</v>
      </c>
      <c r="E177" s="188">
        <v>22786.5805</v>
      </c>
      <c r="F177" s="188">
        <v>0</v>
      </c>
      <c r="G177" s="188">
        <v>0</v>
      </c>
      <c r="H177" s="188">
        <v>0</v>
      </c>
      <c r="I177" s="188">
        <v>0</v>
      </c>
      <c r="J177" s="276">
        <v>11428</v>
      </c>
      <c r="K177" s="279">
        <v>2.8571428571428571E-2</v>
      </c>
      <c r="L177" s="277">
        <v>8.5714286000000001E-2</v>
      </c>
      <c r="M177" s="188">
        <v>3076382.1566499998</v>
      </c>
      <c r="N177" s="188">
        <v>226147.182042</v>
      </c>
      <c r="O177" s="188">
        <v>2115943.70633</v>
      </c>
      <c r="P177" s="188">
        <v>222712.405703</v>
      </c>
      <c r="Q177" s="188">
        <v>0</v>
      </c>
      <c r="R177" s="268">
        <v>0</v>
      </c>
      <c r="S177" s="188">
        <v>7920807.7589999996</v>
      </c>
      <c r="T177" s="268">
        <v>1</v>
      </c>
      <c r="U177" s="188">
        <v>4694536</v>
      </c>
      <c r="V177" s="188">
        <v>6856614.0885800002</v>
      </c>
      <c r="W177" s="188">
        <v>7235096.29825</v>
      </c>
      <c r="X177" s="189">
        <v>145.04677330391615</v>
      </c>
      <c r="Y177" s="189">
        <v>3.6987607479095499</v>
      </c>
      <c r="Z177" s="189">
        <v>42.799999237060497</v>
      </c>
      <c r="AA177" s="189">
        <v>4.5513104055187199</v>
      </c>
      <c r="AB177" s="189">
        <v>47.690350000000002</v>
      </c>
      <c r="AC177" s="189">
        <v>10.47481</v>
      </c>
      <c r="AD177" s="188">
        <v>2438</v>
      </c>
      <c r="AE177" s="188">
        <v>40</v>
      </c>
      <c r="AF177" s="190">
        <v>54.3</v>
      </c>
      <c r="AG177" s="189">
        <v>14.737</v>
      </c>
      <c r="AH177" s="189">
        <v>0.31209635800000002</v>
      </c>
      <c r="AI177" s="189">
        <v>6.3425053999999995E-2</v>
      </c>
      <c r="AJ177" s="188">
        <v>0</v>
      </c>
      <c r="AK177" s="188">
        <v>0</v>
      </c>
      <c r="AL177" s="189">
        <v>0.51499998569488503</v>
      </c>
      <c r="AM177" s="191">
        <v>0.17961630000000001</v>
      </c>
      <c r="AN177" s="189">
        <v>9.7059320000000007</v>
      </c>
      <c r="AO177" s="189">
        <v>100.04</v>
      </c>
      <c r="AP177" s="189">
        <v>87.12</v>
      </c>
      <c r="AQ177" s="189">
        <v>5.6833825111389196</v>
      </c>
      <c r="AR177" s="189">
        <v>5.8193273544311497</v>
      </c>
      <c r="AS177" s="190">
        <v>66.900001525878906</v>
      </c>
      <c r="AT177" s="190">
        <v>15.199999809265099</v>
      </c>
      <c r="AU177" s="188">
        <v>37</v>
      </c>
      <c r="AV177" s="190">
        <v>2.2000000476837198</v>
      </c>
      <c r="AW177" s="189">
        <v>0.89999997615814198</v>
      </c>
      <c r="AX177" s="189">
        <v>267.30859375</v>
      </c>
      <c r="AY177" s="188">
        <v>4311460</v>
      </c>
      <c r="AZ177" s="189">
        <v>0.57300001382827803</v>
      </c>
      <c r="BA177" s="189">
        <v>43.099998474121101</v>
      </c>
      <c r="BB177" s="188">
        <v>0</v>
      </c>
      <c r="BC177" s="188">
        <v>57000</v>
      </c>
      <c r="BD177" s="188">
        <v>0</v>
      </c>
      <c r="BE177" s="188">
        <v>0</v>
      </c>
      <c r="BF177" s="188">
        <v>11468</v>
      </c>
      <c r="BG177" s="188">
        <v>5</v>
      </c>
      <c r="BH177" s="188">
        <v>109</v>
      </c>
      <c r="BI177" s="190">
        <v>20.399999999999999</v>
      </c>
      <c r="BJ177" s="189">
        <v>1.3166666666666667</v>
      </c>
      <c r="BK177" s="189">
        <v>-0.91733467578887895</v>
      </c>
      <c r="BL177" s="188">
        <v>29</v>
      </c>
      <c r="BM177" s="190">
        <v>52.441097259521499</v>
      </c>
      <c r="BN177" s="260">
        <v>63.745620727539098</v>
      </c>
      <c r="BO177" s="189">
        <v>12.3602247238159</v>
      </c>
      <c r="BP177" s="190">
        <v>77.195007324218807</v>
      </c>
      <c r="BQ177" s="188">
        <v>13000</v>
      </c>
      <c r="BR177" s="190">
        <v>16.132100000000001</v>
      </c>
      <c r="BS177" s="190">
        <v>65.128839999999997</v>
      </c>
      <c r="BT177" s="189">
        <v>0.48699999999999999</v>
      </c>
      <c r="BU177" s="188">
        <v>84</v>
      </c>
      <c r="BV177" s="188">
        <v>67</v>
      </c>
      <c r="BW177" s="188">
        <v>83</v>
      </c>
      <c r="BX177" s="189">
        <v>109.3596649</v>
      </c>
      <c r="BY177" s="189">
        <v>396</v>
      </c>
      <c r="BZ177" s="188">
        <v>914.95056152343795</v>
      </c>
      <c r="CA177" s="188">
        <v>8278737</v>
      </c>
      <c r="CB177" s="188">
        <v>7264896</v>
      </c>
      <c r="CC177" s="188">
        <v>54390</v>
      </c>
      <c r="CD177" s="24"/>
    </row>
    <row r="178" spans="1:82">
      <c r="A178" s="192" t="s">
        <v>323</v>
      </c>
      <c r="B178" s="275" t="s">
        <v>322</v>
      </c>
      <c r="C178" s="188">
        <v>187.49025647831579</v>
      </c>
      <c r="D178" s="188">
        <v>187.49025647831579</v>
      </c>
      <c r="E178" s="188" t="s">
        <v>425</v>
      </c>
      <c r="F178" s="188">
        <v>6.7560000000000002</v>
      </c>
      <c r="G178" s="188">
        <v>2014.893</v>
      </c>
      <c r="H178" s="188">
        <v>636.28200000000004</v>
      </c>
      <c r="I178" s="188">
        <v>97.488</v>
      </c>
      <c r="J178" s="276">
        <v>0</v>
      </c>
      <c r="K178" s="279">
        <v>2.8571428571428571E-2</v>
      </c>
      <c r="L178" s="278" t="s">
        <v>425</v>
      </c>
      <c r="M178" s="188" t="s">
        <v>425</v>
      </c>
      <c r="N178" s="188" t="s">
        <v>425</v>
      </c>
      <c r="O178" s="188" t="s">
        <v>425</v>
      </c>
      <c r="P178" s="188" t="s">
        <v>425</v>
      </c>
      <c r="Q178" s="188">
        <v>0</v>
      </c>
      <c r="R178" s="268">
        <v>0</v>
      </c>
      <c r="S178" s="188">
        <v>0</v>
      </c>
      <c r="T178" s="268">
        <v>0</v>
      </c>
      <c r="U178" s="188">
        <v>42929</v>
      </c>
      <c r="V178" s="188">
        <v>83341.631955699995</v>
      </c>
      <c r="W178" s="188">
        <v>87873.482652299994</v>
      </c>
      <c r="X178" s="189">
        <v>143.32916666666668</v>
      </c>
      <c r="Y178" s="189">
        <v>1.1078962087631199</v>
      </c>
      <c r="Z178" s="189">
        <v>23.099000930786101</v>
      </c>
      <c r="AA178" s="189" t="s">
        <v>425</v>
      </c>
      <c r="AB178" s="189">
        <v>0</v>
      </c>
      <c r="AC178" s="189" t="s">
        <v>425</v>
      </c>
      <c r="AD178" s="188">
        <v>18</v>
      </c>
      <c r="AE178" s="188">
        <v>80</v>
      </c>
      <c r="AF178" s="190" t="s">
        <v>425</v>
      </c>
      <c r="AG178" s="189">
        <v>11.545</v>
      </c>
      <c r="AH178" s="189">
        <v>2.90055E-4</v>
      </c>
      <c r="AI178" s="189">
        <v>2.90055E-4</v>
      </c>
      <c r="AJ178" s="188">
        <v>0</v>
      </c>
      <c r="AK178" s="188">
        <v>0</v>
      </c>
      <c r="AL178" s="189">
        <v>0.72500002384185802</v>
      </c>
      <c r="AM178" s="191" t="s">
        <v>425</v>
      </c>
      <c r="AN178" s="189">
        <v>3.855467</v>
      </c>
      <c r="AO178" s="189">
        <v>63.72</v>
      </c>
      <c r="AP178" s="189">
        <v>47.5</v>
      </c>
      <c r="AQ178" s="189">
        <v>20.077766418456999</v>
      </c>
      <c r="AR178" s="189">
        <v>37.155521392822301</v>
      </c>
      <c r="AS178" s="190">
        <v>16.600000381469702</v>
      </c>
      <c r="AT178" s="190">
        <v>1.8999999761581401</v>
      </c>
      <c r="AU178" s="188">
        <v>11</v>
      </c>
      <c r="AV178" s="190" t="s">
        <v>425</v>
      </c>
      <c r="AW178" s="189" t="s">
        <v>425</v>
      </c>
      <c r="AX178" s="189" t="s">
        <v>425</v>
      </c>
      <c r="AY178" s="188">
        <v>37131</v>
      </c>
      <c r="AZ178" s="189">
        <v>0.35400000214576699</v>
      </c>
      <c r="BA178" s="189">
        <v>37.599998474121101</v>
      </c>
      <c r="BB178" s="188">
        <v>501</v>
      </c>
      <c r="BC178" s="188">
        <v>1289</v>
      </c>
      <c r="BD178" s="188">
        <v>0</v>
      </c>
      <c r="BE178" s="188">
        <v>0</v>
      </c>
      <c r="BF178" s="188">
        <v>0</v>
      </c>
      <c r="BG178" s="188">
        <v>0</v>
      </c>
      <c r="BH178" s="188">
        <v>87</v>
      </c>
      <c r="BI178" s="190">
        <v>4.0999999999999996</v>
      </c>
      <c r="BJ178" s="189">
        <v>2.666666666666667</v>
      </c>
      <c r="BK178" s="189">
        <v>0.16272433102130901</v>
      </c>
      <c r="BL178" s="189" t="s">
        <v>425</v>
      </c>
      <c r="BM178" s="190">
        <v>98.400001525878906</v>
      </c>
      <c r="BN178" s="260">
        <v>99.414367675781307</v>
      </c>
      <c r="BO178" s="189">
        <v>41.248725891113303</v>
      </c>
      <c r="BP178" s="190">
        <v>59.433078765869098</v>
      </c>
      <c r="BQ178" s="188">
        <v>720</v>
      </c>
      <c r="BR178" s="190">
        <v>93.445269999999994</v>
      </c>
      <c r="BS178" s="190">
        <v>99.906829999999999</v>
      </c>
      <c r="BT178" s="189">
        <v>5.2229999999999999</v>
      </c>
      <c r="BU178" s="188">
        <v>99</v>
      </c>
      <c r="BV178" s="188">
        <v>99</v>
      </c>
      <c r="BW178" s="188" t="s">
        <v>1399</v>
      </c>
      <c r="BX178" s="189">
        <v>355.3311157</v>
      </c>
      <c r="BY178" s="189">
        <v>52</v>
      </c>
      <c r="BZ178" s="188">
        <v>4903.01220703125</v>
      </c>
      <c r="CA178" s="188">
        <v>105697</v>
      </c>
      <c r="CB178" s="188">
        <v>106170</v>
      </c>
      <c r="CC178" s="188">
        <v>720</v>
      </c>
      <c r="CD178" s="24"/>
    </row>
    <row r="179" spans="1:82">
      <c r="A179" s="192" t="s">
        <v>325</v>
      </c>
      <c r="B179" s="275" t="s">
        <v>324</v>
      </c>
      <c r="C179" s="188">
        <v>2494.8842488631576</v>
      </c>
      <c r="D179" s="188">
        <v>319.80969429052629</v>
      </c>
      <c r="E179" s="188">
        <v>163.00200000000001</v>
      </c>
      <c r="F179" s="188">
        <v>0</v>
      </c>
      <c r="G179" s="188">
        <v>2991.4539999999997</v>
      </c>
      <c r="H179" s="188">
        <v>0</v>
      </c>
      <c r="I179" s="188">
        <v>2146.1759999999999</v>
      </c>
      <c r="J179" s="276">
        <v>0</v>
      </c>
      <c r="K179" s="279">
        <v>2.8571428571428571E-2</v>
      </c>
      <c r="L179" s="277">
        <v>0.171428571</v>
      </c>
      <c r="M179" s="188" t="s">
        <v>425</v>
      </c>
      <c r="N179" s="188" t="s">
        <v>425</v>
      </c>
      <c r="O179" s="188" t="s">
        <v>425</v>
      </c>
      <c r="P179" s="188" t="s">
        <v>425</v>
      </c>
      <c r="Q179" s="188">
        <v>0</v>
      </c>
      <c r="R179" s="268">
        <v>0</v>
      </c>
      <c r="S179" s="188">
        <v>0</v>
      </c>
      <c r="T179" s="268">
        <v>0</v>
      </c>
      <c r="U179" s="188">
        <v>1141668</v>
      </c>
      <c r="V179" s="188">
        <v>1214668.3044199999</v>
      </c>
      <c r="W179" s="188">
        <v>1268014.07984</v>
      </c>
      <c r="X179" s="189">
        <v>270.92748538011693</v>
      </c>
      <c r="Y179" s="189">
        <v>0.37439498305320701</v>
      </c>
      <c r="Z179" s="189">
        <v>53.214000701904297</v>
      </c>
      <c r="AA179" s="189">
        <v>3.29086780304119</v>
      </c>
      <c r="AB179" s="189">
        <v>7.4160000000000004E-2</v>
      </c>
      <c r="AC179" s="189">
        <v>89.443200000000004</v>
      </c>
      <c r="AD179" s="188">
        <v>445</v>
      </c>
      <c r="AE179" s="190" t="s">
        <v>425</v>
      </c>
      <c r="AF179" s="190">
        <v>5.4</v>
      </c>
      <c r="AG179" s="189">
        <v>6.3140000000000001</v>
      </c>
      <c r="AH179" s="189">
        <v>5.0706939999999997E-3</v>
      </c>
      <c r="AI179" s="189">
        <v>5.0706939999999997E-3</v>
      </c>
      <c r="AJ179" s="188">
        <v>0</v>
      </c>
      <c r="AK179" s="188">
        <v>0</v>
      </c>
      <c r="AL179" s="189">
        <v>0.79600000381469704</v>
      </c>
      <c r="AM179" s="191">
        <v>2.4179200000000001E-3</v>
      </c>
      <c r="AN179" s="189">
        <v>18.062387000000001</v>
      </c>
      <c r="AO179" s="189">
        <v>0</v>
      </c>
      <c r="AP179" s="189">
        <v>0</v>
      </c>
      <c r="AQ179" s="189" t="s">
        <v>425</v>
      </c>
      <c r="AR179" s="189">
        <v>0.82683563232421897</v>
      </c>
      <c r="AS179" s="190">
        <v>17.5</v>
      </c>
      <c r="AT179" s="190">
        <v>4.9000000953674299</v>
      </c>
      <c r="AU179" s="188">
        <v>18</v>
      </c>
      <c r="AV179" s="190">
        <v>0.69999998807907104</v>
      </c>
      <c r="AW179" s="189">
        <v>0.119999997317791</v>
      </c>
      <c r="AX179" s="189" t="s">
        <v>425</v>
      </c>
      <c r="AY179" s="188">
        <v>442</v>
      </c>
      <c r="AZ179" s="189">
        <v>0.32300001382827798</v>
      </c>
      <c r="BA179" s="189" t="s">
        <v>425</v>
      </c>
      <c r="BB179" s="188">
        <v>0</v>
      </c>
      <c r="BC179" s="188">
        <v>0</v>
      </c>
      <c r="BD179" s="188">
        <v>0</v>
      </c>
      <c r="BE179" s="188">
        <v>0</v>
      </c>
      <c r="BF179" s="188">
        <v>27813</v>
      </c>
      <c r="BG179" s="188">
        <v>0</v>
      </c>
      <c r="BH179" s="188">
        <v>123</v>
      </c>
      <c r="BI179" s="190">
        <v>6.7</v>
      </c>
      <c r="BJ179" s="189">
        <v>3.2333333333333329</v>
      </c>
      <c r="BK179" s="189">
        <v>0.100151464343071</v>
      </c>
      <c r="BL179" s="188">
        <v>40</v>
      </c>
      <c r="BM179" s="190">
        <v>100</v>
      </c>
      <c r="BN179" s="260">
        <v>98.699996948242202</v>
      </c>
      <c r="BO179" s="189">
        <v>77.3260498046875</v>
      </c>
      <c r="BP179" s="190">
        <v>155.10873413085901</v>
      </c>
      <c r="BQ179" s="188">
        <v>8900</v>
      </c>
      <c r="BR179" s="190">
        <v>93.398910000000001</v>
      </c>
      <c r="BS179" s="190">
        <v>98.184960000000004</v>
      </c>
      <c r="BT179" s="189">
        <v>26.697000000000003</v>
      </c>
      <c r="BU179" s="188">
        <v>93</v>
      </c>
      <c r="BV179" s="188">
        <v>92</v>
      </c>
      <c r="BW179" s="188">
        <v>93</v>
      </c>
      <c r="BX179" s="189">
        <v>2099.5966800000001</v>
      </c>
      <c r="BY179" s="189">
        <v>67</v>
      </c>
      <c r="BZ179" s="188">
        <v>15384.0390625</v>
      </c>
      <c r="CA179" s="188">
        <v>1399491</v>
      </c>
      <c r="CB179" s="188">
        <v>1360088</v>
      </c>
      <c r="CC179" s="188">
        <v>5130</v>
      </c>
      <c r="CD179" s="24"/>
    </row>
    <row r="180" spans="1:82">
      <c r="A180" s="192" t="s">
        <v>327</v>
      </c>
      <c r="B180" s="275" t="s">
        <v>326</v>
      </c>
      <c r="C180" s="188">
        <v>19656.139016905261</v>
      </c>
      <c r="D180" s="188">
        <v>0</v>
      </c>
      <c r="E180" s="188">
        <v>18320.093499999999</v>
      </c>
      <c r="F180" s="188">
        <v>135.55199999999999</v>
      </c>
      <c r="G180" s="188">
        <v>0</v>
      </c>
      <c r="H180" s="188">
        <v>0</v>
      </c>
      <c r="I180" s="188">
        <v>0</v>
      </c>
      <c r="J180" s="276">
        <v>0</v>
      </c>
      <c r="K180" s="279">
        <v>2.8571428571428571E-2</v>
      </c>
      <c r="L180" s="277">
        <v>0.22857142899999999</v>
      </c>
      <c r="M180" s="188">
        <v>0</v>
      </c>
      <c r="N180" s="188">
        <v>0</v>
      </c>
      <c r="O180" s="188">
        <v>0</v>
      </c>
      <c r="P180" s="188">
        <v>0</v>
      </c>
      <c r="Q180" s="188">
        <v>0</v>
      </c>
      <c r="R180" s="268">
        <v>0</v>
      </c>
      <c r="S180" s="188">
        <v>0</v>
      </c>
      <c r="T180" s="268">
        <v>0</v>
      </c>
      <c r="U180" s="188">
        <v>0</v>
      </c>
      <c r="V180" s="188">
        <v>5555299.3718900001</v>
      </c>
      <c r="W180" s="188">
        <v>70045.680512999999</v>
      </c>
      <c r="X180" s="189">
        <v>74.44132337796087</v>
      </c>
      <c r="Y180" s="189">
        <v>1.50623166561127</v>
      </c>
      <c r="Z180" s="189">
        <v>69.568000793457003</v>
      </c>
      <c r="AA180" s="189" t="s">
        <v>425</v>
      </c>
      <c r="AB180" s="189">
        <v>0</v>
      </c>
      <c r="AC180" s="189">
        <v>78.686890000000005</v>
      </c>
      <c r="AD180" s="188">
        <v>2030</v>
      </c>
      <c r="AE180" s="188">
        <v>80</v>
      </c>
      <c r="AF180" s="190">
        <v>8.1999999999999993</v>
      </c>
      <c r="AG180" s="189">
        <v>8.4960000000000004</v>
      </c>
      <c r="AH180" s="189">
        <v>0.27921280700000001</v>
      </c>
      <c r="AI180" s="189">
        <v>0.108600824</v>
      </c>
      <c r="AJ180" s="188">
        <v>0</v>
      </c>
      <c r="AK180" s="188">
        <v>0</v>
      </c>
      <c r="AL180" s="189">
        <v>0.74000000953674305</v>
      </c>
      <c r="AM180" s="191">
        <v>2.8877E-3</v>
      </c>
      <c r="AN180" s="189">
        <v>31.102723999999998</v>
      </c>
      <c r="AO180" s="189">
        <v>428.84</v>
      </c>
      <c r="AP180" s="189">
        <v>733.88</v>
      </c>
      <c r="AQ180" s="189">
        <v>2.6255617141723602</v>
      </c>
      <c r="AR180" s="189">
        <v>5.3522720336914098</v>
      </c>
      <c r="AS180" s="190">
        <v>16.899999618530298</v>
      </c>
      <c r="AT180" s="190">
        <v>1.6000000238418599</v>
      </c>
      <c r="AU180" s="188">
        <v>35</v>
      </c>
      <c r="AV180" s="190">
        <v>0.10000000149011599</v>
      </c>
      <c r="AW180" s="189">
        <v>9.00000035762787E-2</v>
      </c>
      <c r="AX180" s="189" t="s">
        <v>425</v>
      </c>
      <c r="AY180" s="188">
        <v>7085</v>
      </c>
      <c r="AZ180" s="189">
        <v>0.29600000381469699</v>
      </c>
      <c r="BA180" s="189">
        <v>32.799999237060497</v>
      </c>
      <c r="BB180" s="188">
        <v>0</v>
      </c>
      <c r="BC180" s="188">
        <v>40000</v>
      </c>
      <c r="BD180" s="188">
        <v>1000</v>
      </c>
      <c r="BE180" s="188">
        <v>0</v>
      </c>
      <c r="BF180" s="188">
        <v>6320</v>
      </c>
      <c r="BG180" s="188">
        <v>5</v>
      </c>
      <c r="BH180" s="188">
        <v>147</v>
      </c>
      <c r="BI180" s="190">
        <v>3</v>
      </c>
      <c r="BJ180" s="189">
        <v>2.4333333333333331</v>
      </c>
      <c r="BK180" s="189">
        <v>-0.102273888885975</v>
      </c>
      <c r="BL180" s="188">
        <v>44</v>
      </c>
      <c r="BM180" s="190">
        <v>100</v>
      </c>
      <c r="BN180" s="260">
        <v>79.036430358886705</v>
      </c>
      <c r="BO180" s="189">
        <v>66.699996948242202</v>
      </c>
      <c r="BP180" s="190">
        <v>126.305282592773</v>
      </c>
      <c r="BQ180" s="188">
        <v>55000</v>
      </c>
      <c r="BR180" s="190">
        <v>90.921390000000002</v>
      </c>
      <c r="BS180" s="190">
        <v>96.2547</v>
      </c>
      <c r="BT180" s="189">
        <v>12.722</v>
      </c>
      <c r="BU180" s="188">
        <v>92</v>
      </c>
      <c r="BV180" s="188">
        <v>93</v>
      </c>
      <c r="BW180" s="188" t="s">
        <v>1399</v>
      </c>
      <c r="BX180" s="189">
        <v>912.25427249999996</v>
      </c>
      <c r="BY180" s="189">
        <v>43</v>
      </c>
      <c r="BZ180" s="188">
        <v>3319.81909179688</v>
      </c>
      <c r="CA180" s="188">
        <v>11818618</v>
      </c>
      <c r="CB180" s="188">
        <v>11254715</v>
      </c>
      <c r="CC180" s="188">
        <v>155360</v>
      </c>
      <c r="CD180" s="24"/>
    </row>
    <row r="181" spans="1:82">
      <c r="A181" s="192" t="s">
        <v>329</v>
      </c>
      <c r="B181" s="275" t="s">
        <v>328</v>
      </c>
      <c r="C181" s="188">
        <v>158865.82528463157</v>
      </c>
      <c r="D181" s="188">
        <v>66510.410494947369</v>
      </c>
      <c r="E181" s="188">
        <v>174433.64199999999</v>
      </c>
      <c r="F181" s="188">
        <v>231.11799999999999</v>
      </c>
      <c r="G181" s="188">
        <v>0</v>
      </c>
      <c r="H181" s="188">
        <v>0</v>
      </c>
      <c r="I181" s="188">
        <v>0</v>
      </c>
      <c r="J181" s="276">
        <v>0</v>
      </c>
      <c r="K181" s="279">
        <v>0</v>
      </c>
      <c r="L181" s="277">
        <v>0.14285714299999999</v>
      </c>
      <c r="M181" s="188">
        <v>61508730.336499996</v>
      </c>
      <c r="N181" s="188" t="s">
        <v>425</v>
      </c>
      <c r="O181" s="188" t="s">
        <v>425</v>
      </c>
      <c r="P181" s="188" t="s">
        <v>425</v>
      </c>
      <c r="Q181" s="188">
        <v>2774129.7579999999</v>
      </c>
      <c r="R181" s="268">
        <v>3.2946490000000002E-2</v>
      </c>
      <c r="S181" s="188">
        <v>0</v>
      </c>
      <c r="T181" s="268">
        <v>0</v>
      </c>
      <c r="U181" s="188">
        <v>1000248</v>
      </c>
      <c r="V181" s="188">
        <v>17306676.475900002</v>
      </c>
      <c r="W181" s="188">
        <v>5825579.0379400002</v>
      </c>
      <c r="X181" s="189">
        <v>106.96012889310448</v>
      </c>
      <c r="Y181" s="189">
        <v>1.71028733253479</v>
      </c>
      <c r="Z181" s="189">
        <v>76.105003356933594</v>
      </c>
      <c r="AA181" s="189" t="s">
        <v>425</v>
      </c>
      <c r="AB181" s="189">
        <v>0.31678000000000001</v>
      </c>
      <c r="AC181" s="189" t="s">
        <v>425</v>
      </c>
      <c r="AD181" s="188">
        <v>20144</v>
      </c>
      <c r="AE181" s="188">
        <v>80</v>
      </c>
      <c r="AF181" s="190">
        <v>8.6</v>
      </c>
      <c r="AG181" s="189">
        <v>7.7869999999999999</v>
      </c>
      <c r="AH181" s="189">
        <v>0.82624521299999998</v>
      </c>
      <c r="AI181" s="189">
        <v>0.82624521299999998</v>
      </c>
      <c r="AJ181" s="188">
        <v>0</v>
      </c>
      <c r="AK181" s="188">
        <v>5</v>
      </c>
      <c r="AL181" s="189">
        <v>0.81999999284744296</v>
      </c>
      <c r="AM181" s="191" t="s">
        <v>425</v>
      </c>
      <c r="AN181" s="189">
        <v>2634.7979369999998</v>
      </c>
      <c r="AO181" s="189">
        <v>712.25</v>
      </c>
      <c r="AP181" s="189">
        <v>481.59</v>
      </c>
      <c r="AQ181" s="189">
        <v>0.110195882618427</v>
      </c>
      <c r="AR181" s="189">
        <v>0.110401146113873</v>
      </c>
      <c r="AS181" s="190">
        <v>10</v>
      </c>
      <c r="AT181" s="190">
        <v>1.5</v>
      </c>
      <c r="AU181" s="188">
        <v>16</v>
      </c>
      <c r="AV181" s="190" t="s">
        <v>425</v>
      </c>
      <c r="AW181" s="189" t="s">
        <v>425</v>
      </c>
      <c r="AX181" s="188" t="s">
        <v>425</v>
      </c>
      <c r="AY181" s="188">
        <v>0</v>
      </c>
      <c r="AZ181" s="189">
        <v>0.30599999427795399</v>
      </c>
      <c r="BA181" s="189">
        <v>41.900001525878899</v>
      </c>
      <c r="BB181" s="188">
        <v>16743</v>
      </c>
      <c r="BC181" s="188">
        <v>87810</v>
      </c>
      <c r="BD181" s="188">
        <v>563748</v>
      </c>
      <c r="BE181" s="188">
        <v>1099000</v>
      </c>
      <c r="BF181" s="188">
        <v>4034764</v>
      </c>
      <c r="BG181" s="188">
        <v>255</v>
      </c>
      <c r="BH181" s="188">
        <v>156</v>
      </c>
      <c r="BI181" s="190">
        <v>2.4</v>
      </c>
      <c r="BJ181" s="189">
        <v>4.1666666666666661</v>
      </c>
      <c r="BK181" s="189">
        <v>4.8385970294475597E-2</v>
      </c>
      <c r="BL181" s="188">
        <v>40</v>
      </c>
      <c r="BM181" s="190">
        <v>100</v>
      </c>
      <c r="BN181" s="260">
        <v>96.150527954101605</v>
      </c>
      <c r="BO181" s="189">
        <v>73.976707458496094</v>
      </c>
      <c r="BP181" s="190">
        <v>96.837165832519503</v>
      </c>
      <c r="BQ181" s="188">
        <v>400000</v>
      </c>
      <c r="BR181" s="190">
        <v>97.297239999999988</v>
      </c>
      <c r="BS181" s="190">
        <v>98.875720000000001</v>
      </c>
      <c r="BT181" s="189">
        <v>17.605</v>
      </c>
      <c r="BU181" s="188">
        <v>99</v>
      </c>
      <c r="BV181" s="188">
        <v>88</v>
      </c>
      <c r="BW181" s="188">
        <v>97</v>
      </c>
      <c r="BX181" s="189">
        <v>1170.7799070000001</v>
      </c>
      <c r="BY181" s="189">
        <v>17</v>
      </c>
      <c r="BZ181" s="188">
        <v>8538.1689453125</v>
      </c>
      <c r="CA181" s="188">
        <v>84339067</v>
      </c>
      <c r="CB181" s="188">
        <v>78665398</v>
      </c>
      <c r="CC181" s="188">
        <v>769630</v>
      </c>
      <c r="CD181" s="24"/>
    </row>
    <row r="182" spans="1:82">
      <c r="A182" s="192" t="s">
        <v>331</v>
      </c>
      <c r="B182" s="275" t="s">
        <v>330</v>
      </c>
      <c r="C182" s="188">
        <v>4624.2701971368424</v>
      </c>
      <c r="D182" s="188">
        <v>4.9940008866105265E-2</v>
      </c>
      <c r="E182" s="188">
        <v>48635.325000000004</v>
      </c>
      <c r="F182" s="188">
        <v>0</v>
      </c>
      <c r="G182" s="188">
        <v>0</v>
      </c>
      <c r="H182" s="188">
        <v>0</v>
      </c>
      <c r="I182" s="188">
        <v>0</v>
      </c>
      <c r="J182" s="276">
        <v>0</v>
      </c>
      <c r="K182" s="279">
        <v>0</v>
      </c>
      <c r="L182" s="277">
        <v>0.257142857</v>
      </c>
      <c r="M182" s="188">
        <v>4905017.4827300003</v>
      </c>
      <c r="N182" s="188" t="s">
        <v>425</v>
      </c>
      <c r="O182" s="188" t="s">
        <v>425</v>
      </c>
      <c r="P182" s="188" t="s">
        <v>425</v>
      </c>
      <c r="Q182" s="188">
        <v>0</v>
      </c>
      <c r="R182" s="268">
        <v>0</v>
      </c>
      <c r="S182" s="188">
        <v>0</v>
      </c>
      <c r="T182" s="268">
        <v>0</v>
      </c>
      <c r="U182" s="188">
        <v>0</v>
      </c>
      <c r="V182" s="188">
        <v>2608701.4527500002</v>
      </c>
      <c r="W182" s="188">
        <v>47190.205779999997</v>
      </c>
      <c r="X182" s="189">
        <v>12.450594769433746</v>
      </c>
      <c r="Y182" s="189">
        <v>2.38337349891663</v>
      </c>
      <c r="Z182" s="189">
        <v>52.515998840332003</v>
      </c>
      <c r="AA182" s="189" t="s">
        <v>425</v>
      </c>
      <c r="AB182" s="189">
        <v>0</v>
      </c>
      <c r="AC182" s="189">
        <v>100</v>
      </c>
      <c r="AD182" s="188">
        <v>2939</v>
      </c>
      <c r="AE182" s="188">
        <v>60</v>
      </c>
      <c r="AF182" s="190" t="s">
        <v>425</v>
      </c>
      <c r="AG182" s="189">
        <v>10.961</v>
      </c>
      <c r="AH182" s="189">
        <v>9.5743814999999996E-2</v>
      </c>
      <c r="AI182" s="189">
        <v>8.4746509999999997E-3</v>
      </c>
      <c r="AJ182" s="188">
        <v>0</v>
      </c>
      <c r="AK182" s="188">
        <v>0</v>
      </c>
      <c r="AL182" s="189">
        <v>0.71499997377395597</v>
      </c>
      <c r="AM182" s="191">
        <v>1.45477E-3</v>
      </c>
      <c r="AN182" s="189">
        <v>5.8806250000000002</v>
      </c>
      <c r="AO182" s="189">
        <v>5.94</v>
      </c>
      <c r="AP182" s="189">
        <v>11.51</v>
      </c>
      <c r="AQ182" s="189">
        <v>5.8197461068630198E-2</v>
      </c>
      <c r="AR182" s="190" t="s">
        <v>425</v>
      </c>
      <c r="AS182" s="190">
        <v>42</v>
      </c>
      <c r="AT182" s="190">
        <v>3.2000000476837198</v>
      </c>
      <c r="AU182" s="188">
        <v>45</v>
      </c>
      <c r="AV182" s="190" t="s">
        <v>425</v>
      </c>
      <c r="AW182" s="189" t="s">
        <v>425</v>
      </c>
      <c r="AX182" s="188" t="s">
        <v>425</v>
      </c>
      <c r="AY182" s="188">
        <v>105</v>
      </c>
      <c r="AZ182" s="189" t="s">
        <v>425</v>
      </c>
      <c r="BA182" s="189" t="s">
        <v>425</v>
      </c>
      <c r="BB182" s="188">
        <v>0</v>
      </c>
      <c r="BC182" s="188">
        <v>0</v>
      </c>
      <c r="BD182" s="188">
        <v>0</v>
      </c>
      <c r="BE182" s="188">
        <v>0</v>
      </c>
      <c r="BF182" s="188">
        <v>20</v>
      </c>
      <c r="BG182" s="188">
        <v>27</v>
      </c>
      <c r="BH182" s="188">
        <v>123</v>
      </c>
      <c r="BI182" s="190">
        <v>4.0999999999999996</v>
      </c>
      <c r="BJ182" s="189" t="s">
        <v>425</v>
      </c>
      <c r="BK182" s="189">
        <v>-1.1562397480011</v>
      </c>
      <c r="BL182" s="188">
        <v>19</v>
      </c>
      <c r="BM182" s="190">
        <v>99.900001525878906</v>
      </c>
      <c r="BN182" s="260">
        <v>99.699996948242202</v>
      </c>
      <c r="BO182" s="189">
        <v>21.250997543335</v>
      </c>
      <c r="BP182" s="190">
        <v>162.86109924316401</v>
      </c>
      <c r="BQ182" s="188">
        <v>20000</v>
      </c>
      <c r="BR182" s="190">
        <v>98.699200000000005</v>
      </c>
      <c r="BS182" s="190">
        <v>98.814329999999998</v>
      </c>
      <c r="BT182" s="189">
        <v>22.248000000000001</v>
      </c>
      <c r="BU182" s="188">
        <v>99</v>
      </c>
      <c r="BV182" s="188">
        <v>99</v>
      </c>
      <c r="BW182" s="188" t="s">
        <v>1399</v>
      </c>
      <c r="BX182" s="189">
        <v>1275.115845</v>
      </c>
      <c r="BY182" s="189">
        <v>7</v>
      </c>
      <c r="BZ182" s="188">
        <v>7612.03515625</v>
      </c>
      <c r="CA182" s="188">
        <v>6031187</v>
      </c>
      <c r="CB182" s="188">
        <v>5395326</v>
      </c>
      <c r="CC182" s="188">
        <v>469930</v>
      </c>
      <c r="CD182" s="24"/>
    </row>
    <row r="183" spans="1:82">
      <c r="A183" s="192" t="s">
        <v>333</v>
      </c>
      <c r="B183" s="275" t="s">
        <v>332</v>
      </c>
      <c r="C183" s="188">
        <v>0</v>
      </c>
      <c r="D183" s="188">
        <v>0</v>
      </c>
      <c r="E183" s="188" t="s">
        <v>425</v>
      </c>
      <c r="F183" s="188">
        <v>1.962</v>
      </c>
      <c r="G183" s="188">
        <v>13.0655</v>
      </c>
      <c r="H183" s="188">
        <v>0</v>
      </c>
      <c r="I183" s="188">
        <v>0</v>
      </c>
      <c r="J183" s="276">
        <v>0</v>
      </c>
      <c r="K183" s="279">
        <v>2.8571428571428571E-2</v>
      </c>
      <c r="L183" s="278" t="s">
        <v>425</v>
      </c>
      <c r="M183" s="188" t="s">
        <v>425</v>
      </c>
      <c r="N183" s="188" t="s">
        <v>425</v>
      </c>
      <c r="O183" s="188" t="s">
        <v>425</v>
      </c>
      <c r="P183" s="188" t="s">
        <v>425</v>
      </c>
      <c r="Q183" s="188">
        <v>0</v>
      </c>
      <c r="R183" s="268">
        <v>0</v>
      </c>
      <c r="S183" s="188">
        <v>0</v>
      </c>
      <c r="T183" s="268">
        <v>0</v>
      </c>
      <c r="U183" s="188">
        <v>0</v>
      </c>
      <c r="V183" s="188">
        <v>1055.00875473</v>
      </c>
      <c r="W183" s="188">
        <v>5149.7409286499997</v>
      </c>
      <c r="X183" s="189">
        <v>383.6</v>
      </c>
      <c r="Y183" s="189">
        <v>2.42688059806824</v>
      </c>
      <c r="Z183" s="189">
        <v>64.013999938964801</v>
      </c>
      <c r="AA183" s="189" t="s">
        <v>425</v>
      </c>
      <c r="AB183" s="189">
        <v>7.03843</v>
      </c>
      <c r="AC183" s="189" t="s">
        <v>425</v>
      </c>
      <c r="AD183" s="188" t="s">
        <v>425</v>
      </c>
      <c r="AE183" s="188">
        <v>60</v>
      </c>
      <c r="AF183" s="190" t="s">
        <v>425</v>
      </c>
      <c r="AG183" s="189" t="s">
        <v>425</v>
      </c>
      <c r="AH183" s="189">
        <v>3.4100000000000002E-5</v>
      </c>
      <c r="AI183" s="189">
        <v>3.4100000000000002E-5</v>
      </c>
      <c r="AJ183" s="188">
        <v>0</v>
      </c>
      <c r="AK183" s="188">
        <v>0</v>
      </c>
      <c r="AL183" s="189" t="s">
        <v>425</v>
      </c>
      <c r="AM183" s="191" t="s">
        <v>425</v>
      </c>
      <c r="AN183" s="189">
        <v>1.456796</v>
      </c>
      <c r="AO183" s="189">
        <v>12.2</v>
      </c>
      <c r="AP183" s="189">
        <v>19.829999999999998</v>
      </c>
      <c r="AQ183" s="189">
        <v>55.842617034912102</v>
      </c>
      <c r="AR183" s="190">
        <v>0</v>
      </c>
      <c r="AS183" s="190">
        <v>23.899999618530298</v>
      </c>
      <c r="AT183" s="190" t="s">
        <v>425</v>
      </c>
      <c r="AU183" s="188">
        <v>296</v>
      </c>
      <c r="AV183" s="190" t="s">
        <v>425</v>
      </c>
      <c r="AW183" s="189" t="s">
        <v>425</v>
      </c>
      <c r="AX183" s="189" t="s">
        <v>425</v>
      </c>
      <c r="AY183" s="188">
        <v>11500</v>
      </c>
      <c r="AZ183" s="189" t="s">
        <v>425</v>
      </c>
      <c r="BA183" s="189">
        <v>39.099998474121101</v>
      </c>
      <c r="BB183" s="188">
        <v>0</v>
      </c>
      <c r="BC183" s="188">
        <v>5500</v>
      </c>
      <c r="BD183" s="188">
        <v>0</v>
      </c>
      <c r="BE183" s="188">
        <v>0</v>
      </c>
      <c r="BF183" s="188">
        <v>0</v>
      </c>
      <c r="BG183" s="188">
        <v>0</v>
      </c>
      <c r="BH183" s="188">
        <v>87</v>
      </c>
      <c r="BI183" s="190">
        <v>4.0999999999999996</v>
      </c>
      <c r="BJ183" s="189" t="s">
        <v>425</v>
      </c>
      <c r="BK183" s="189">
        <v>-0.64663213491439797</v>
      </c>
      <c r="BL183" s="189" t="s">
        <v>425</v>
      </c>
      <c r="BM183" s="190">
        <v>100</v>
      </c>
      <c r="BN183" s="260" t="s">
        <v>425</v>
      </c>
      <c r="BO183" s="189">
        <v>49.3183403015137</v>
      </c>
      <c r="BP183" s="190">
        <v>70.360595703125</v>
      </c>
      <c r="BQ183" s="188">
        <v>47</v>
      </c>
      <c r="BR183" s="190">
        <v>84.078469999999996</v>
      </c>
      <c r="BS183" s="190">
        <v>99.272239999999996</v>
      </c>
      <c r="BT183" s="189">
        <v>9.1739999999999995</v>
      </c>
      <c r="BU183" s="188">
        <v>92</v>
      </c>
      <c r="BV183" s="188">
        <v>92</v>
      </c>
      <c r="BW183" s="188" t="s">
        <v>1399</v>
      </c>
      <c r="BX183" s="189">
        <v>757.80279540000004</v>
      </c>
      <c r="BY183" s="189" t="s">
        <v>425</v>
      </c>
      <c r="BZ183" s="188">
        <v>4143.10986328125</v>
      </c>
      <c r="CA183" s="188">
        <v>11792</v>
      </c>
      <c r="CB183" s="188">
        <v>9916</v>
      </c>
      <c r="CC183" s="188">
        <v>30</v>
      </c>
      <c r="CD183" s="24"/>
    </row>
    <row r="184" spans="1:82">
      <c r="A184" s="192" t="s">
        <v>335</v>
      </c>
      <c r="B184" s="275" t="s">
        <v>334</v>
      </c>
      <c r="C184" s="188">
        <v>24641.960995999998</v>
      </c>
      <c r="D184" s="188">
        <v>0</v>
      </c>
      <c r="E184" s="188">
        <v>87717.372499999983</v>
      </c>
      <c r="F184" s="188">
        <v>0</v>
      </c>
      <c r="G184" s="188">
        <v>0</v>
      </c>
      <c r="H184" s="188">
        <v>0</v>
      </c>
      <c r="I184" s="188">
        <v>0</v>
      </c>
      <c r="J184" s="276">
        <v>127142</v>
      </c>
      <c r="K184" s="279">
        <v>0.2</v>
      </c>
      <c r="L184" s="277">
        <v>0.14285714299999999</v>
      </c>
      <c r="M184" s="188">
        <v>8554600.3891499992</v>
      </c>
      <c r="N184" s="188">
        <v>3777986.0006900001</v>
      </c>
      <c r="O184" s="188">
        <v>0</v>
      </c>
      <c r="P184" s="188">
        <v>22695373.823600002</v>
      </c>
      <c r="Q184" s="188">
        <v>41083744.359999999</v>
      </c>
      <c r="R184" s="268">
        <v>0.99801143000000003</v>
      </c>
      <c r="S184" s="188">
        <v>40083201.939999998</v>
      </c>
      <c r="T184" s="268">
        <v>0.97370612899999998</v>
      </c>
      <c r="U184" s="188">
        <v>33098318</v>
      </c>
      <c r="V184" s="188">
        <v>31811401.322799999</v>
      </c>
      <c r="W184" s="188">
        <v>23145076.807500001</v>
      </c>
      <c r="X184" s="189">
        <v>213.06173449032516</v>
      </c>
      <c r="Y184" s="189">
        <v>5.6747765541076696</v>
      </c>
      <c r="Z184" s="189">
        <v>24.9540004730225</v>
      </c>
      <c r="AA184" s="189">
        <v>4.5343375628240601</v>
      </c>
      <c r="AB184" s="189">
        <v>5.6236699999999997</v>
      </c>
      <c r="AC184" s="189">
        <v>21.222490000000001</v>
      </c>
      <c r="AD184" s="188">
        <v>854</v>
      </c>
      <c r="AE184" s="188">
        <v>40</v>
      </c>
      <c r="AF184" s="190">
        <v>48.3</v>
      </c>
      <c r="AG184" s="189">
        <v>17.044</v>
      </c>
      <c r="AH184" s="189">
        <v>0.53205099600000005</v>
      </c>
      <c r="AI184" s="189">
        <v>0.30901545800000002</v>
      </c>
      <c r="AJ184" s="188">
        <v>0</v>
      </c>
      <c r="AK184" s="188">
        <v>0</v>
      </c>
      <c r="AL184" s="189">
        <v>0.54400002956390403</v>
      </c>
      <c r="AM184" s="191">
        <v>0.26884636000000001</v>
      </c>
      <c r="AN184" s="189">
        <v>626.371759</v>
      </c>
      <c r="AO184" s="189">
        <v>1232.3499999999999</v>
      </c>
      <c r="AP184" s="189">
        <v>1154.81</v>
      </c>
      <c r="AQ184" s="189">
        <v>6.1307058334350604</v>
      </c>
      <c r="AR184" s="189">
        <v>2.8127183914184601</v>
      </c>
      <c r="AS184" s="190">
        <v>45.799999237060497</v>
      </c>
      <c r="AT184" s="190">
        <v>10.3999996185303</v>
      </c>
      <c r="AU184" s="188">
        <v>200</v>
      </c>
      <c r="AV184" s="190">
        <v>5.8000001907348597</v>
      </c>
      <c r="AW184" s="189">
        <v>2.6099998950958301</v>
      </c>
      <c r="AX184" s="189">
        <v>289.1845703125</v>
      </c>
      <c r="AY184" s="188">
        <v>24639995</v>
      </c>
      <c r="AZ184" s="189">
        <v>0.53500002622604403</v>
      </c>
      <c r="BA184" s="189">
        <v>42.799999237060497</v>
      </c>
      <c r="BB184" s="188">
        <v>209553</v>
      </c>
      <c r="BC184" s="188">
        <v>140200</v>
      </c>
      <c r="BD184" s="188">
        <v>75134</v>
      </c>
      <c r="BE184" s="188">
        <v>1000</v>
      </c>
      <c r="BF184" s="188">
        <v>1497390</v>
      </c>
      <c r="BG184" s="188">
        <v>1191</v>
      </c>
      <c r="BH184" s="188">
        <v>95</v>
      </c>
      <c r="BI184" s="190">
        <v>26.6</v>
      </c>
      <c r="BJ184" s="189" t="s">
        <v>425</v>
      </c>
      <c r="BK184" s="189">
        <v>-0.58520013093948398</v>
      </c>
      <c r="BL184" s="188">
        <v>27</v>
      </c>
      <c r="BM184" s="190">
        <v>41.299999237060497</v>
      </c>
      <c r="BN184" s="260">
        <v>76.527496337890597</v>
      </c>
      <c r="BO184" s="189">
        <v>23.7065315246582</v>
      </c>
      <c r="BP184" s="190">
        <v>57.365566253662102</v>
      </c>
      <c r="BQ184" s="188">
        <v>46000</v>
      </c>
      <c r="BR184" s="190">
        <v>18.47232</v>
      </c>
      <c r="BS184" s="190">
        <v>49.104030000000002</v>
      </c>
      <c r="BT184" s="189">
        <v>0.90800000000000003</v>
      </c>
      <c r="BU184" s="188">
        <v>93</v>
      </c>
      <c r="BV184" s="188" t="s">
        <v>1399</v>
      </c>
      <c r="BW184" s="188">
        <v>92</v>
      </c>
      <c r="BX184" s="189">
        <v>139.33383180000001</v>
      </c>
      <c r="BY184" s="189">
        <v>375</v>
      </c>
      <c r="BZ184" s="188">
        <v>817.03576660156295</v>
      </c>
      <c r="CA184" s="188">
        <v>45741000</v>
      </c>
      <c r="CB184" s="188">
        <v>39170819</v>
      </c>
      <c r="CC184" s="188">
        <v>199810</v>
      </c>
      <c r="CD184" s="24"/>
    </row>
    <row r="185" spans="1:82">
      <c r="A185" s="192" t="s">
        <v>337</v>
      </c>
      <c r="B185" s="275" t="s">
        <v>336</v>
      </c>
      <c r="C185" s="188">
        <v>5568.0728434315788</v>
      </c>
      <c r="D185" s="188">
        <v>0</v>
      </c>
      <c r="E185" s="188">
        <v>308055.6605</v>
      </c>
      <c r="F185" s="188">
        <v>0</v>
      </c>
      <c r="G185" s="188">
        <v>0</v>
      </c>
      <c r="H185" s="188">
        <v>0</v>
      </c>
      <c r="I185" s="188">
        <v>0</v>
      </c>
      <c r="J185" s="276">
        <v>0</v>
      </c>
      <c r="K185" s="279">
        <v>2.8571428571428571E-2</v>
      </c>
      <c r="L185" s="277">
        <v>0.14285714299999999</v>
      </c>
      <c r="M185" s="188">
        <v>23758509.3739</v>
      </c>
      <c r="N185" s="188" t="s">
        <v>425</v>
      </c>
      <c r="O185" s="188" t="s">
        <v>425</v>
      </c>
      <c r="P185" s="188" t="s">
        <v>425</v>
      </c>
      <c r="Q185" s="188">
        <v>0</v>
      </c>
      <c r="R185" s="268">
        <v>0</v>
      </c>
      <c r="S185" s="188">
        <v>0</v>
      </c>
      <c r="T185" s="268">
        <v>0</v>
      </c>
      <c r="U185" s="188">
        <v>0</v>
      </c>
      <c r="V185" s="188">
        <v>0</v>
      </c>
      <c r="W185" s="188">
        <v>0</v>
      </c>
      <c r="X185" s="189">
        <v>77.02966735141294</v>
      </c>
      <c r="Y185" s="189">
        <v>-0.37412095069885298</v>
      </c>
      <c r="Z185" s="189">
        <v>69.608001708984403</v>
      </c>
      <c r="AA185" s="189" t="s">
        <v>425</v>
      </c>
      <c r="AB185" s="189">
        <v>1.1800000000000001E-3</v>
      </c>
      <c r="AC185" s="189" t="s">
        <v>425</v>
      </c>
      <c r="AD185" s="188">
        <v>16551</v>
      </c>
      <c r="AE185" s="188">
        <v>60</v>
      </c>
      <c r="AF185" s="190">
        <v>19</v>
      </c>
      <c r="AG185" s="189">
        <v>4.8330000000000002</v>
      </c>
      <c r="AH185" s="189">
        <v>0.93131134999999998</v>
      </c>
      <c r="AI185" s="189">
        <v>0.93131134999999998</v>
      </c>
      <c r="AJ185" s="188">
        <v>0</v>
      </c>
      <c r="AK185" s="188">
        <v>4</v>
      </c>
      <c r="AL185" s="189">
        <v>0.778999984264374</v>
      </c>
      <c r="AM185" s="191">
        <v>8.2671999999999997E-4</v>
      </c>
      <c r="AN185" s="189">
        <v>449.80911300000002</v>
      </c>
      <c r="AO185" s="189">
        <v>776.94</v>
      </c>
      <c r="AP185" s="189">
        <v>614.24</v>
      </c>
      <c r="AQ185" s="189">
        <v>0.72424525022506703</v>
      </c>
      <c r="AR185" s="189">
        <v>9.6759262084960902</v>
      </c>
      <c r="AS185" s="190">
        <v>8.3999996185302699</v>
      </c>
      <c r="AT185" s="190" t="s">
        <v>425</v>
      </c>
      <c r="AU185" s="188">
        <v>77</v>
      </c>
      <c r="AV185" s="190">
        <v>1</v>
      </c>
      <c r="AW185" s="189">
        <v>0.56000000238418601</v>
      </c>
      <c r="AX185" s="189" t="s">
        <v>425</v>
      </c>
      <c r="AY185" s="188">
        <v>0</v>
      </c>
      <c r="AZ185" s="189">
        <v>0.23399999737739599</v>
      </c>
      <c r="BA185" s="189">
        <v>26.600000381469702</v>
      </c>
      <c r="BB185" s="188">
        <v>0</v>
      </c>
      <c r="BC185" s="188">
        <v>56968</v>
      </c>
      <c r="BD185" s="188">
        <v>1700</v>
      </c>
      <c r="BE185" s="188">
        <v>734000</v>
      </c>
      <c r="BF185" s="188">
        <v>4633</v>
      </c>
      <c r="BG185" s="188">
        <v>5</v>
      </c>
      <c r="BH185" s="188">
        <v>125</v>
      </c>
      <c r="BI185" s="190">
        <v>2.4</v>
      </c>
      <c r="BJ185" s="189" t="s">
        <v>425</v>
      </c>
      <c r="BK185" s="189">
        <v>-0.29658252000808699</v>
      </c>
      <c r="BL185" s="188">
        <v>33</v>
      </c>
      <c r="BM185" s="190">
        <v>100</v>
      </c>
      <c r="BN185" s="260">
        <v>99.974349975585895</v>
      </c>
      <c r="BO185" s="189">
        <v>62.553153991699197</v>
      </c>
      <c r="BP185" s="190">
        <v>130.62944030761699</v>
      </c>
      <c r="BQ185" s="188">
        <v>430000</v>
      </c>
      <c r="BR185" s="190">
        <v>96.224360000000004</v>
      </c>
      <c r="BS185" s="190">
        <v>93.790819999999997</v>
      </c>
      <c r="BT185" s="189">
        <v>30.074999999999999</v>
      </c>
      <c r="BU185" s="188">
        <v>80</v>
      </c>
      <c r="BV185" s="188">
        <v>92</v>
      </c>
      <c r="BW185" s="188" t="s">
        <v>1399</v>
      </c>
      <c r="BX185" s="189">
        <v>682.50952150000001</v>
      </c>
      <c r="BY185" s="189">
        <v>19</v>
      </c>
      <c r="BZ185" s="188">
        <v>3726.92724609375</v>
      </c>
      <c r="CA185" s="188">
        <v>43733759</v>
      </c>
      <c r="CB185" s="188">
        <v>44819394</v>
      </c>
      <c r="CC185" s="188">
        <v>579320</v>
      </c>
      <c r="CD185" s="24"/>
    </row>
    <row r="186" spans="1:82">
      <c r="A186" s="192" t="s">
        <v>339</v>
      </c>
      <c r="B186" s="275" t="s">
        <v>338</v>
      </c>
      <c r="C186" s="188">
        <v>0</v>
      </c>
      <c r="D186" s="188">
        <v>0</v>
      </c>
      <c r="E186" s="188">
        <v>18380.936000000002</v>
      </c>
      <c r="F186" s="188">
        <v>66.17</v>
      </c>
      <c r="G186" s="188">
        <v>920.39549999999997</v>
      </c>
      <c r="H186" s="188">
        <v>0</v>
      </c>
      <c r="I186" s="188">
        <v>1945.95</v>
      </c>
      <c r="J186" s="276">
        <v>0</v>
      </c>
      <c r="K186" s="279">
        <v>0</v>
      </c>
      <c r="L186" s="277">
        <v>0.37142857099999999</v>
      </c>
      <c r="M186" s="188">
        <v>4703395.0826199995</v>
      </c>
      <c r="N186" s="188" t="s">
        <v>425</v>
      </c>
      <c r="O186" s="188" t="s">
        <v>425</v>
      </c>
      <c r="P186" s="188" t="s">
        <v>425</v>
      </c>
      <c r="Q186" s="188">
        <v>0</v>
      </c>
      <c r="R186" s="268">
        <v>0</v>
      </c>
      <c r="S186" s="188">
        <v>0</v>
      </c>
      <c r="T186" s="268">
        <v>0</v>
      </c>
      <c r="U186" s="188">
        <v>3354813</v>
      </c>
      <c r="V186" s="188">
        <v>6913816.3025900004</v>
      </c>
      <c r="W186" s="188">
        <v>7506701.8178200005</v>
      </c>
      <c r="X186" s="189">
        <v>135.60911010982821</v>
      </c>
      <c r="Y186" s="189">
        <v>1.5174024105071999</v>
      </c>
      <c r="Z186" s="189">
        <v>87.047996520996094</v>
      </c>
      <c r="AA186" s="189" t="s">
        <v>425</v>
      </c>
      <c r="AB186" s="189">
        <v>5.8700000000000002E-2</v>
      </c>
      <c r="AC186" s="189" t="s">
        <v>425</v>
      </c>
      <c r="AD186" s="188">
        <v>1233</v>
      </c>
      <c r="AE186" s="188">
        <v>100</v>
      </c>
      <c r="AF186" s="190" t="s">
        <v>425</v>
      </c>
      <c r="AG186" s="189">
        <v>5.0469999999999997</v>
      </c>
      <c r="AH186" s="189">
        <v>4.2956770000000003E-3</v>
      </c>
      <c r="AI186" s="189">
        <v>4.2956770000000003E-3</v>
      </c>
      <c r="AJ186" s="188">
        <v>0</v>
      </c>
      <c r="AK186" s="188">
        <v>0</v>
      </c>
      <c r="AL186" s="189">
        <v>0.88999998569488503</v>
      </c>
      <c r="AM186" s="191" t="s">
        <v>425</v>
      </c>
      <c r="AN186" s="189">
        <v>-26.365372000000001</v>
      </c>
      <c r="AO186" s="189">
        <v>0</v>
      </c>
      <c r="AP186" s="189">
        <v>0</v>
      </c>
      <c r="AQ186" s="189" t="s">
        <v>425</v>
      </c>
      <c r="AR186" s="190" t="s">
        <v>425</v>
      </c>
      <c r="AS186" s="190">
        <v>7.5</v>
      </c>
      <c r="AT186" s="190" t="s">
        <v>425</v>
      </c>
      <c r="AU186" s="188">
        <v>1</v>
      </c>
      <c r="AV186" s="190" t="s">
        <v>425</v>
      </c>
      <c r="AW186" s="189" t="s">
        <v>425</v>
      </c>
      <c r="AX186" s="188" t="s">
        <v>425</v>
      </c>
      <c r="AY186" s="188">
        <v>55</v>
      </c>
      <c r="AZ186" s="189">
        <v>7.9000003635883304E-2</v>
      </c>
      <c r="BA186" s="189">
        <v>26</v>
      </c>
      <c r="BB186" s="188">
        <v>0</v>
      </c>
      <c r="BC186" s="188">
        <v>0</v>
      </c>
      <c r="BD186" s="188">
        <v>0</v>
      </c>
      <c r="BE186" s="188">
        <v>0</v>
      </c>
      <c r="BF186" s="188">
        <v>8559</v>
      </c>
      <c r="BG186" s="188">
        <v>0</v>
      </c>
      <c r="BH186" s="188">
        <v>124</v>
      </c>
      <c r="BI186" s="190">
        <v>3.7</v>
      </c>
      <c r="BJ186" s="189">
        <v>4.1500000000000004</v>
      </c>
      <c r="BK186" s="189">
        <v>1.3772208690643299</v>
      </c>
      <c r="BL186" s="188">
        <v>71</v>
      </c>
      <c r="BM186" s="190">
        <v>100</v>
      </c>
      <c r="BN186" s="260">
        <v>93.227142333984403</v>
      </c>
      <c r="BO186" s="189">
        <v>99.150001525878906</v>
      </c>
      <c r="BP186" s="190">
        <v>200.632080078125</v>
      </c>
      <c r="BQ186" s="188">
        <v>40000</v>
      </c>
      <c r="BR186" s="190">
        <v>98.585999999999999</v>
      </c>
      <c r="BS186" s="190">
        <v>98.045509999999993</v>
      </c>
      <c r="BT186" s="189">
        <v>23.944000000000003</v>
      </c>
      <c r="BU186" s="188">
        <v>99</v>
      </c>
      <c r="BV186" s="188">
        <v>99</v>
      </c>
      <c r="BW186" s="188">
        <v>99</v>
      </c>
      <c r="BX186" s="189">
        <v>3172.6076659999999</v>
      </c>
      <c r="BY186" s="189">
        <v>3</v>
      </c>
      <c r="BZ186" s="188">
        <v>43103.3359375</v>
      </c>
      <c r="CA186" s="188">
        <v>9890400</v>
      </c>
      <c r="CB186" s="188">
        <v>9144171</v>
      </c>
      <c r="CC186" s="188">
        <v>83600</v>
      </c>
      <c r="CD186" s="24"/>
    </row>
    <row r="187" spans="1:82">
      <c r="A187" s="192" t="s">
        <v>779</v>
      </c>
      <c r="B187" s="275" t="s">
        <v>340</v>
      </c>
      <c r="C187" s="188">
        <v>65.015626768631577</v>
      </c>
      <c r="D187" s="188">
        <v>0</v>
      </c>
      <c r="E187" s="188">
        <v>76865.536500000002</v>
      </c>
      <c r="F187" s="188">
        <v>18.47</v>
      </c>
      <c r="G187" s="188">
        <v>0</v>
      </c>
      <c r="H187" s="188">
        <v>0</v>
      </c>
      <c r="I187" s="188">
        <v>0</v>
      </c>
      <c r="J187" s="276">
        <v>0</v>
      </c>
      <c r="K187" s="279">
        <v>0</v>
      </c>
      <c r="L187" s="277">
        <v>5.7142856999999998E-2</v>
      </c>
      <c r="M187" s="188">
        <v>0</v>
      </c>
      <c r="N187" s="188" t="s">
        <v>425</v>
      </c>
      <c r="O187" s="188" t="s">
        <v>425</v>
      </c>
      <c r="P187" s="188" t="s">
        <v>425</v>
      </c>
      <c r="Q187" s="188">
        <v>0</v>
      </c>
      <c r="R187" s="268">
        <v>0</v>
      </c>
      <c r="S187" s="188">
        <v>0</v>
      </c>
      <c r="T187" s="268">
        <v>0</v>
      </c>
      <c r="U187" s="188">
        <v>0</v>
      </c>
      <c r="V187" s="188">
        <v>0</v>
      </c>
      <c r="W187" s="188">
        <v>0</v>
      </c>
      <c r="X187" s="189">
        <v>274.82739222089032</v>
      </c>
      <c r="Y187" s="189">
        <v>0.86500787734985396</v>
      </c>
      <c r="Z187" s="189">
        <v>83.902999877929702</v>
      </c>
      <c r="AA187" s="189">
        <v>2.3468577528801</v>
      </c>
      <c r="AB187" s="189">
        <v>0</v>
      </c>
      <c r="AC187" s="189" t="s">
        <v>425</v>
      </c>
      <c r="AD187" s="188">
        <v>31913</v>
      </c>
      <c r="AE187" s="188">
        <v>100</v>
      </c>
      <c r="AF187" s="190" t="s">
        <v>425</v>
      </c>
      <c r="AG187" s="189">
        <v>5.7809999999999997</v>
      </c>
      <c r="AH187" s="189">
        <v>6.0437339999999999E-2</v>
      </c>
      <c r="AI187" s="189">
        <v>6.0437339999999999E-2</v>
      </c>
      <c r="AJ187" s="188">
        <v>0</v>
      </c>
      <c r="AK187" s="188">
        <v>0</v>
      </c>
      <c r="AL187" s="189">
        <v>0.93199998140335105</v>
      </c>
      <c r="AM187" s="191" t="s">
        <v>425</v>
      </c>
      <c r="AN187" s="189">
        <v>-0.22328300000000001</v>
      </c>
      <c r="AO187" s="189">
        <v>0</v>
      </c>
      <c r="AP187" s="189">
        <v>0</v>
      </c>
      <c r="AQ187" s="189" t="s">
        <v>425</v>
      </c>
      <c r="AR187" s="189">
        <v>0.122134186327457</v>
      </c>
      <c r="AS187" s="190">
        <v>4.3000001907348597</v>
      </c>
      <c r="AT187" s="190" t="s">
        <v>425</v>
      </c>
      <c r="AU187" s="188">
        <v>8</v>
      </c>
      <c r="AV187" s="190" t="s">
        <v>425</v>
      </c>
      <c r="AW187" s="189" t="s">
        <v>425</v>
      </c>
      <c r="AX187" s="189" t="s">
        <v>425</v>
      </c>
      <c r="AY187" s="188">
        <v>5</v>
      </c>
      <c r="AZ187" s="189">
        <v>0.118000000715256</v>
      </c>
      <c r="BA187" s="189">
        <v>35.099998474121101</v>
      </c>
      <c r="BB187" s="188">
        <v>100</v>
      </c>
      <c r="BC187" s="188">
        <v>480</v>
      </c>
      <c r="BD187" s="188">
        <v>0</v>
      </c>
      <c r="BE187" s="188">
        <v>0</v>
      </c>
      <c r="BF187" s="188">
        <v>209594</v>
      </c>
      <c r="BG187" s="188">
        <v>0</v>
      </c>
      <c r="BH187" s="188">
        <v>133</v>
      </c>
      <c r="BI187" s="190">
        <v>2.4</v>
      </c>
      <c r="BJ187" s="189">
        <v>4.1500000000000004</v>
      </c>
      <c r="BK187" s="189">
        <v>1.4359085559845</v>
      </c>
      <c r="BL187" s="188">
        <v>77</v>
      </c>
      <c r="BM187" s="190">
        <v>100</v>
      </c>
      <c r="BN187" s="260" t="s">
        <v>425</v>
      </c>
      <c r="BO187" s="189">
        <v>92.516632080078097</v>
      </c>
      <c r="BP187" s="190">
        <v>119.897514343262</v>
      </c>
      <c r="BQ187" s="188">
        <v>650000</v>
      </c>
      <c r="BR187" s="190">
        <v>99.110289999999992</v>
      </c>
      <c r="BS187" s="190">
        <v>100</v>
      </c>
      <c r="BT187" s="189">
        <v>28.058</v>
      </c>
      <c r="BU187" s="188">
        <v>93</v>
      </c>
      <c r="BV187" s="188">
        <v>87</v>
      </c>
      <c r="BW187" s="188">
        <v>91</v>
      </c>
      <c r="BX187" s="189">
        <v>4619.5732420000004</v>
      </c>
      <c r="BY187" s="189">
        <v>7</v>
      </c>
      <c r="BZ187" s="188">
        <v>40284.63671875</v>
      </c>
      <c r="CA187" s="188">
        <v>67886004</v>
      </c>
      <c r="CB187" s="188">
        <v>64703126</v>
      </c>
      <c r="CC187" s="188">
        <v>241930</v>
      </c>
      <c r="CD187" s="24"/>
    </row>
    <row r="188" spans="1:82">
      <c r="A188" s="192" t="s">
        <v>342</v>
      </c>
      <c r="B188" s="275" t="s">
        <v>341</v>
      </c>
      <c r="C188" s="188">
        <v>125614.44071705262</v>
      </c>
      <c r="D188" s="188">
        <v>56886.224822736847</v>
      </c>
      <c r="E188" s="188">
        <v>386392.353</v>
      </c>
      <c r="F188" s="188">
        <v>1383.6659999999999</v>
      </c>
      <c r="G188" s="188">
        <v>1059927.7945000001</v>
      </c>
      <c r="H188" s="188">
        <v>98444.48550000001</v>
      </c>
      <c r="I188" s="188">
        <v>585120.22900000005</v>
      </c>
      <c r="J188" s="276">
        <v>0</v>
      </c>
      <c r="K188" s="279">
        <v>0.45714285714285713</v>
      </c>
      <c r="L188" s="277">
        <v>0.114285714</v>
      </c>
      <c r="M188" s="188" t="s">
        <v>425</v>
      </c>
      <c r="N188" s="188" t="s">
        <v>425</v>
      </c>
      <c r="O188" s="188" t="s">
        <v>425</v>
      </c>
      <c r="P188" s="188" t="s">
        <v>425</v>
      </c>
      <c r="Q188" s="188">
        <v>0</v>
      </c>
      <c r="R188" s="268">
        <v>0</v>
      </c>
      <c r="S188" s="188">
        <v>0</v>
      </c>
      <c r="T188" s="268">
        <v>0</v>
      </c>
      <c r="U188" s="188">
        <v>52512118</v>
      </c>
      <c r="V188" s="188">
        <v>167510449.382</v>
      </c>
      <c r="W188" s="188">
        <v>34957235.908</v>
      </c>
      <c r="X188" s="189">
        <v>35.76608858016796</v>
      </c>
      <c r="Y188" s="189">
        <v>0.59921073913574197</v>
      </c>
      <c r="Z188" s="189">
        <v>82.664001464843807</v>
      </c>
      <c r="AA188" s="189">
        <v>2.49113173309193</v>
      </c>
      <c r="AB188" s="189">
        <v>0</v>
      </c>
      <c r="AC188" s="189" t="s">
        <v>425</v>
      </c>
      <c r="AD188" s="188">
        <v>180244</v>
      </c>
      <c r="AE188" s="188">
        <v>100</v>
      </c>
      <c r="AF188" s="190" t="s">
        <v>425</v>
      </c>
      <c r="AG188" s="189">
        <v>5.944</v>
      </c>
      <c r="AH188" s="189">
        <v>0.64752946600000005</v>
      </c>
      <c r="AI188" s="189">
        <v>0.64752946600000005</v>
      </c>
      <c r="AJ188" s="188">
        <v>0</v>
      </c>
      <c r="AK188" s="188">
        <v>0</v>
      </c>
      <c r="AL188" s="189">
        <v>0.92599999904632602</v>
      </c>
      <c r="AM188" s="191" t="s">
        <v>425</v>
      </c>
      <c r="AN188" s="189">
        <v>-8.8460710000000002</v>
      </c>
      <c r="AO188" s="189">
        <v>0</v>
      </c>
      <c r="AP188" s="189">
        <v>0</v>
      </c>
      <c r="AQ188" s="189" t="s">
        <v>425</v>
      </c>
      <c r="AR188" s="189">
        <v>2.9450818896293599E-2</v>
      </c>
      <c r="AS188" s="190">
        <v>6.5</v>
      </c>
      <c r="AT188" s="190">
        <v>0.5</v>
      </c>
      <c r="AU188" s="188">
        <v>3</v>
      </c>
      <c r="AV188" s="190">
        <v>0.40000000596046398</v>
      </c>
      <c r="AW188" s="189">
        <v>0.21999999880790699</v>
      </c>
      <c r="AX188" s="189" t="s">
        <v>425</v>
      </c>
      <c r="AY188" s="188">
        <v>1158</v>
      </c>
      <c r="AZ188" s="189">
        <v>0.20399999618530301</v>
      </c>
      <c r="BA188" s="189">
        <v>41.400001525878899</v>
      </c>
      <c r="BB188" s="188">
        <v>19489</v>
      </c>
      <c r="BC188" s="188">
        <v>41431</v>
      </c>
      <c r="BD188" s="188">
        <v>2148</v>
      </c>
      <c r="BE188" s="188">
        <v>0</v>
      </c>
      <c r="BF188" s="188">
        <v>1338877</v>
      </c>
      <c r="BG188" s="188">
        <v>0</v>
      </c>
      <c r="BH188" s="188">
        <v>149</v>
      </c>
      <c r="BI188" s="190">
        <v>2.4</v>
      </c>
      <c r="BJ188" s="189">
        <v>3.8</v>
      </c>
      <c r="BK188" s="189">
        <v>1.4891815185546899</v>
      </c>
      <c r="BL188" s="188">
        <v>67</v>
      </c>
      <c r="BM188" s="190">
        <v>100</v>
      </c>
      <c r="BN188" s="260" t="s">
        <v>425</v>
      </c>
      <c r="BO188" s="189">
        <v>88.4989013671875</v>
      </c>
      <c r="BP188" s="190">
        <v>134.45887756347699</v>
      </c>
      <c r="BQ188" s="188">
        <v>6600000</v>
      </c>
      <c r="BR188" s="190">
        <v>99.970020000000005</v>
      </c>
      <c r="BS188" s="190">
        <v>99.269189999999995</v>
      </c>
      <c r="BT188" s="189">
        <v>25.948</v>
      </c>
      <c r="BU188" s="188">
        <v>94</v>
      </c>
      <c r="BV188" s="188">
        <v>95</v>
      </c>
      <c r="BW188" s="188">
        <v>92</v>
      </c>
      <c r="BX188" s="189">
        <v>10623.849609999999</v>
      </c>
      <c r="BY188" s="189">
        <v>19</v>
      </c>
      <c r="BZ188" s="188">
        <v>63543.578125</v>
      </c>
      <c r="CA188" s="188">
        <v>331002647</v>
      </c>
      <c r="CB188" s="188">
        <v>321736632</v>
      </c>
      <c r="CC188" s="188">
        <v>9147420</v>
      </c>
      <c r="CD188" s="24"/>
    </row>
    <row r="189" spans="1:82">
      <c r="A189" s="192" t="s">
        <v>344</v>
      </c>
      <c r="B189" s="275" t="s">
        <v>343</v>
      </c>
      <c r="C189" s="188">
        <v>28.182204410105264</v>
      </c>
      <c r="D189" s="188">
        <v>0</v>
      </c>
      <c r="E189" s="188">
        <v>12233.434000000003</v>
      </c>
      <c r="F189" s="188">
        <v>0</v>
      </c>
      <c r="G189" s="188">
        <v>0</v>
      </c>
      <c r="H189" s="188">
        <v>0</v>
      </c>
      <c r="I189" s="188">
        <v>0</v>
      </c>
      <c r="J189" s="276">
        <v>318</v>
      </c>
      <c r="K189" s="279">
        <v>5.7142857142857141E-2</v>
      </c>
      <c r="L189" s="277">
        <v>5.7142856999999998E-2</v>
      </c>
      <c r="M189" s="188" t="s">
        <v>425</v>
      </c>
      <c r="N189" s="188" t="s">
        <v>425</v>
      </c>
      <c r="O189" s="188" t="s">
        <v>425</v>
      </c>
      <c r="P189" s="188" t="s">
        <v>425</v>
      </c>
      <c r="Q189" s="188">
        <v>1039.229004</v>
      </c>
      <c r="R189" s="268">
        <v>3.0147000000000003E-4</v>
      </c>
      <c r="S189" s="188">
        <v>1039.229004</v>
      </c>
      <c r="T189" s="268">
        <v>3.0147000000000003E-4</v>
      </c>
      <c r="U189" s="188">
        <v>110518</v>
      </c>
      <c r="V189" s="188">
        <v>2392945.5347600002</v>
      </c>
      <c r="W189" s="188">
        <v>171044.412254</v>
      </c>
      <c r="X189" s="189">
        <v>19.708027653982402</v>
      </c>
      <c r="Y189" s="189">
        <v>0.43915778398513799</v>
      </c>
      <c r="Z189" s="189">
        <v>95.514999389648395</v>
      </c>
      <c r="AA189" s="189">
        <v>2.7955466661792601</v>
      </c>
      <c r="AB189" s="189">
        <v>0.39860000000000001</v>
      </c>
      <c r="AC189" s="189" t="s">
        <v>425</v>
      </c>
      <c r="AD189" s="188">
        <v>4523</v>
      </c>
      <c r="AE189" s="188">
        <v>80</v>
      </c>
      <c r="AF189" s="190" t="s">
        <v>425</v>
      </c>
      <c r="AG189" s="189">
        <v>6.8129999999999997</v>
      </c>
      <c r="AH189" s="189">
        <v>6.4418050000000001E-3</v>
      </c>
      <c r="AI189" s="189">
        <v>6.4418050000000001E-3</v>
      </c>
      <c r="AJ189" s="188">
        <v>0</v>
      </c>
      <c r="AK189" s="188">
        <v>0</v>
      </c>
      <c r="AL189" s="189">
        <v>0.816999971866608</v>
      </c>
      <c r="AM189" s="191" t="s">
        <v>425</v>
      </c>
      <c r="AN189" s="189">
        <v>3.8818640000000002</v>
      </c>
      <c r="AO189" s="189">
        <v>0</v>
      </c>
      <c r="AP189" s="189">
        <v>0</v>
      </c>
      <c r="AQ189" s="189">
        <v>6.8633146584033994E-2</v>
      </c>
      <c r="AR189" s="189">
        <v>0.20644958317279799</v>
      </c>
      <c r="AS189" s="190">
        <v>7.0999999046325701</v>
      </c>
      <c r="AT189" s="190">
        <v>4</v>
      </c>
      <c r="AU189" s="188">
        <v>35</v>
      </c>
      <c r="AV189" s="190" t="s">
        <v>425</v>
      </c>
      <c r="AW189" s="189" t="s">
        <v>425</v>
      </c>
      <c r="AX189" s="189" t="s">
        <v>425</v>
      </c>
      <c r="AY189" s="188">
        <v>13</v>
      </c>
      <c r="AZ189" s="189">
        <v>0.287999987602234</v>
      </c>
      <c r="BA189" s="189">
        <v>39.700000762939503</v>
      </c>
      <c r="BB189" s="188">
        <v>13103</v>
      </c>
      <c r="BC189" s="188">
        <v>720</v>
      </c>
      <c r="BD189" s="188">
        <v>0</v>
      </c>
      <c r="BE189" s="188">
        <v>0</v>
      </c>
      <c r="BF189" s="188">
        <v>25413</v>
      </c>
      <c r="BG189" s="188">
        <v>5</v>
      </c>
      <c r="BH189" s="188">
        <v>133</v>
      </c>
      <c r="BI189" s="190">
        <v>2.4</v>
      </c>
      <c r="BJ189" s="189">
        <v>3.416666666666667</v>
      </c>
      <c r="BK189" s="189">
        <v>0.69573879241943404</v>
      </c>
      <c r="BL189" s="188">
        <v>71</v>
      </c>
      <c r="BM189" s="190">
        <v>99.900001525878906</v>
      </c>
      <c r="BN189" s="260">
        <v>98.703857421875</v>
      </c>
      <c r="BO189" s="189">
        <v>76.949554443359403</v>
      </c>
      <c r="BP189" s="190">
        <v>138.07493591308599</v>
      </c>
      <c r="BQ189" s="188">
        <v>58000</v>
      </c>
      <c r="BR189" s="190">
        <v>96.596190000000007</v>
      </c>
      <c r="BS189" s="190">
        <v>99.402360000000002</v>
      </c>
      <c r="BT189" s="189">
        <v>50.499000000000002</v>
      </c>
      <c r="BU189" s="188">
        <v>94</v>
      </c>
      <c r="BV189" s="188">
        <v>99</v>
      </c>
      <c r="BW189" s="188">
        <v>95</v>
      </c>
      <c r="BX189" s="189">
        <v>2169.2854000000002</v>
      </c>
      <c r="BY189" s="189">
        <v>17</v>
      </c>
      <c r="BZ189" s="188">
        <v>15438.412109375</v>
      </c>
      <c r="CA189" s="188">
        <v>3473727</v>
      </c>
      <c r="CB189" s="188">
        <v>3428821</v>
      </c>
      <c r="CC189" s="188">
        <v>175020</v>
      </c>
      <c r="CD189" s="24"/>
    </row>
    <row r="190" spans="1:82">
      <c r="A190" s="192" t="s">
        <v>346</v>
      </c>
      <c r="B190" s="275" t="s">
        <v>345</v>
      </c>
      <c r="C190" s="188">
        <v>44012.257646947372</v>
      </c>
      <c r="D190" s="188">
        <v>8422.7054076421064</v>
      </c>
      <c r="E190" s="188">
        <v>161619.459</v>
      </c>
      <c r="F190" s="188">
        <v>0</v>
      </c>
      <c r="G190" s="188">
        <v>0</v>
      </c>
      <c r="H190" s="188">
        <v>0</v>
      </c>
      <c r="I190" s="188">
        <v>0</v>
      </c>
      <c r="J190" s="276">
        <v>17142</v>
      </c>
      <c r="K190" s="279">
        <v>2.8571428571428571E-2</v>
      </c>
      <c r="L190" s="277">
        <v>0.4</v>
      </c>
      <c r="M190" s="188">
        <v>26791305.673300002</v>
      </c>
      <c r="N190" s="188" t="s">
        <v>425</v>
      </c>
      <c r="O190" s="188" t="s">
        <v>425</v>
      </c>
      <c r="P190" s="188" t="s">
        <v>425</v>
      </c>
      <c r="Q190" s="188">
        <v>0</v>
      </c>
      <c r="R190" s="268">
        <v>0</v>
      </c>
      <c r="S190" s="188">
        <v>0</v>
      </c>
      <c r="T190" s="268">
        <v>0</v>
      </c>
      <c r="U190" s="188">
        <v>0</v>
      </c>
      <c r="V190" s="188">
        <v>14103357.446799999</v>
      </c>
      <c r="W190" s="188">
        <v>245455.52692999999</v>
      </c>
      <c r="X190" s="189">
        <v>77.469205453690648</v>
      </c>
      <c r="Y190" s="189">
        <v>1.88841032981873</v>
      </c>
      <c r="Z190" s="189">
        <v>50.416000366210902</v>
      </c>
      <c r="AA190" s="189" t="s">
        <v>425</v>
      </c>
      <c r="AB190" s="189">
        <v>0</v>
      </c>
      <c r="AC190" s="189" t="s">
        <v>425</v>
      </c>
      <c r="AD190" s="188">
        <v>19961</v>
      </c>
      <c r="AE190" s="188">
        <v>20</v>
      </c>
      <c r="AF190" s="190">
        <v>52.2</v>
      </c>
      <c r="AG190" s="189">
        <v>10.253</v>
      </c>
      <c r="AH190" s="189">
        <v>0.32953943000000002</v>
      </c>
      <c r="AI190" s="189">
        <v>4.0204452000000002E-2</v>
      </c>
      <c r="AJ190" s="188">
        <v>0</v>
      </c>
      <c r="AK190" s="188">
        <v>0</v>
      </c>
      <c r="AL190" s="189">
        <v>0.72000002861022905</v>
      </c>
      <c r="AM190" s="191" t="s">
        <v>425</v>
      </c>
      <c r="AN190" s="189">
        <v>13.503545000000001</v>
      </c>
      <c r="AO190" s="189">
        <v>255.71</v>
      </c>
      <c r="AP190" s="189">
        <v>667.35</v>
      </c>
      <c r="AQ190" s="189">
        <v>1.97802245616913</v>
      </c>
      <c r="AR190" s="189">
        <v>12.1116790771484</v>
      </c>
      <c r="AS190" s="190">
        <v>17.399999618530298</v>
      </c>
      <c r="AT190" s="190">
        <v>2.9000000953674299</v>
      </c>
      <c r="AU190" s="188">
        <v>67</v>
      </c>
      <c r="AV190" s="190">
        <v>0.20000000298023199</v>
      </c>
      <c r="AW190" s="189">
        <v>0.18000000715255701</v>
      </c>
      <c r="AX190" s="188" t="s">
        <v>425</v>
      </c>
      <c r="AY190" s="188">
        <v>405951</v>
      </c>
      <c r="AZ190" s="189">
        <v>0.287999987602234</v>
      </c>
      <c r="BA190" s="189" t="s">
        <v>425</v>
      </c>
      <c r="BB190" s="188">
        <v>0</v>
      </c>
      <c r="BC190" s="188">
        <v>70050</v>
      </c>
      <c r="BD190" s="188">
        <v>6</v>
      </c>
      <c r="BE190" s="188">
        <v>0</v>
      </c>
      <c r="BF190" s="188">
        <v>18</v>
      </c>
      <c r="BG190" s="188">
        <v>5</v>
      </c>
      <c r="BH190" s="188">
        <v>136</v>
      </c>
      <c r="BI190" s="190">
        <v>2.4</v>
      </c>
      <c r="BJ190" s="189">
        <v>3.95</v>
      </c>
      <c r="BK190" s="189">
        <v>-0.51464903354644798</v>
      </c>
      <c r="BL190" s="188">
        <v>26</v>
      </c>
      <c r="BM190" s="190">
        <v>100</v>
      </c>
      <c r="BN190" s="260">
        <v>99.992889404296903</v>
      </c>
      <c r="BO190" s="189">
        <v>55.200000762939503</v>
      </c>
      <c r="BP190" s="190">
        <v>101.20758819580099</v>
      </c>
      <c r="BQ190" s="188">
        <v>81000</v>
      </c>
      <c r="BR190" s="190">
        <v>100</v>
      </c>
      <c r="BS190" s="190">
        <v>97.833460000000002</v>
      </c>
      <c r="BT190" s="189">
        <v>23.685000000000002</v>
      </c>
      <c r="BU190" s="188">
        <v>96</v>
      </c>
      <c r="BV190" s="188">
        <v>99</v>
      </c>
      <c r="BW190" s="188">
        <v>99</v>
      </c>
      <c r="BX190" s="189">
        <v>459.42245480000003</v>
      </c>
      <c r="BY190" s="189">
        <v>29</v>
      </c>
      <c r="BZ190" s="188">
        <v>1685.76489257813</v>
      </c>
      <c r="CA190" s="188">
        <v>33469199</v>
      </c>
      <c r="CB190" s="188">
        <v>30035907</v>
      </c>
      <c r="CC190" s="188">
        <v>425400</v>
      </c>
      <c r="CD190" s="24"/>
    </row>
    <row r="191" spans="1:82">
      <c r="A191" s="192" t="s">
        <v>348</v>
      </c>
      <c r="B191" s="275" t="s">
        <v>347</v>
      </c>
      <c r="C191" s="188">
        <v>422.52237854947367</v>
      </c>
      <c r="D191" s="188">
        <v>422.52237854947367</v>
      </c>
      <c r="E191" s="188" t="s">
        <v>425</v>
      </c>
      <c r="F191" s="188">
        <v>24.224</v>
      </c>
      <c r="G191" s="188">
        <v>3635.0859999999998</v>
      </c>
      <c r="H191" s="188">
        <v>139.19499999999999</v>
      </c>
      <c r="I191" s="188">
        <v>913.84900000000016</v>
      </c>
      <c r="J191" s="276">
        <v>0</v>
      </c>
      <c r="K191" s="279">
        <v>0</v>
      </c>
      <c r="L191" s="277">
        <v>0.34285714299999998</v>
      </c>
      <c r="M191" s="188">
        <v>0</v>
      </c>
      <c r="N191" s="188" t="s">
        <v>425</v>
      </c>
      <c r="O191" s="188" t="s">
        <v>425</v>
      </c>
      <c r="P191" s="188" t="s">
        <v>425</v>
      </c>
      <c r="Q191" s="188">
        <v>286112.12969999999</v>
      </c>
      <c r="R191" s="268">
        <v>0.96197125100000003</v>
      </c>
      <c r="S191" s="188">
        <v>285092.95260000002</v>
      </c>
      <c r="T191" s="268">
        <v>0.95854455599999999</v>
      </c>
      <c r="U191" s="188">
        <v>116075</v>
      </c>
      <c r="V191" s="188">
        <v>148381.052635</v>
      </c>
      <c r="W191" s="188">
        <v>183934.41721099999</v>
      </c>
      <c r="X191" s="189">
        <v>24.009844134536504</v>
      </c>
      <c r="Y191" s="189">
        <v>2.9092583656311</v>
      </c>
      <c r="Z191" s="189">
        <v>25.524999618530298</v>
      </c>
      <c r="AA191" s="189" t="s">
        <v>425</v>
      </c>
      <c r="AB191" s="189">
        <v>0.55081999999999998</v>
      </c>
      <c r="AC191" s="189">
        <v>25.209150000000001</v>
      </c>
      <c r="AD191" s="188">
        <v>20</v>
      </c>
      <c r="AE191" s="188">
        <v>80</v>
      </c>
      <c r="AF191" s="190" t="s">
        <v>425</v>
      </c>
      <c r="AG191" s="189">
        <v>13.701000000000001</v>
      </c>
      <c r="AH191" s="189">
        <v>8.8433700000000001E-4</v>
      </c>
      <c r="AI191" s="189">
        <v>8.8433700000000001E-4</v>
      </c>
      <c r="AJ191" s="188">
        <v>0</v>
      </c>
      <c r="AK191" s="188">
        <v>0</v>
      </c>
      <c r="AL191" s="189">
        <v>0.60900002717971802</v>
      </c>
      <c r="AM191" s="191" t="s">
        <v>425</v>
      </c>
      <c r="AN191" s="189">
        <v>14.994403999999999</v>
      </c>
      <c r="AO191" s="189">
        <v>82.78</v>
      </c>
      <c r="AP191" s="189">
        <v>75.81</v>
      </c>
      <c r="AQ191" s="189">
        <v>13.2657871246338</v>
      </c>
      <c r="AR191" s="189">
        <v>8.8910350799560494</v>
      </c>
      <c r="AS191" s="190">
        <v>25.899999618530298</v>
      </c>
      <c r="AT191" s="190">
        <v>11.699999809265099</v>
      </c>
      <c r="AU191" s="188">
        <v>41</v>
      </c>
      <c r="AV191" s="190" t="s">
        <v>425</v>
      </c>
      <c r="AW191" s="189" t="s">
        <v>425</v>
      </c>
      <c r="AX191" s="189">
        <v>3.9873580932617201</v>
      </c>
      <c r="AY191" s="188">
        <v>291481</v>
      </c>
      <c r="AZ191" s="189" t="s">
        <v>425</v>
      </c>
      <c r="BA191" s="189">
        <v>37.599998474121101</v>
      </c>
      <c r="BB191" s="188">
        <v>0</v>
      </c>
      <c r="BC191" s="188">
        <v>83837</v>
      </c>
      <c r="BD191" s="188">
        <v>0</v>
      </c>
      <c r="BE191" s="188">
        <v>0</v>
      </c>
      <c r="BF191" s="188">
        <v>0</v>
      </c>
      <c r="BG191" s="188">
        <v>0</v>
      </c>
      <c r="BH191" s="188">
        <v>121</v>
      </c>
      <c r="BI191" s="190">
        <v>9.3000000000000007</v>
      </c>
      <c r="BJ191" s="189">
        <v>2.85</v>
      </c>
      <c r="BK191" s="189">
        <v>-0.54647511243820202</v>
      </c>
      <c r="BL191" s="188">
        <v>43</v>
      </c>
      <c r="BM191" s="190">
        <v>64.666236877441406</v>
      </c>
      <c r="BN191" s="260">
        <v>87.506309509277301</v>
      </c>
      <c r="BO191" s="189">
        <v>25.7197875976563</v>
      </c>
      <c r="BP191" s="190">
        <v>88.441123962402301</v>
      </c>
      <c r="BQ191" s="188">
        <v>1000</v>
      </c>
      <c r="BR191" s="190">
        <v>34.067059999999998</v>
      </c>
      <c r="BS191" s="190">
        <v>91.256810000000002</v>
      </c>
      <c r="BT191" s="189">
        <v>1.706</v>
      </c>
      <c r="BU191" s="188">
        <v>90</v>
      </c>
      <c r="BV191" s="188" t="s">
        <v>1399</v>
      </c>
      <c r="BW191" s="188" t="s">
        <v>1399</v>
      </c>
      <c r="BX191" s="189">
        <v>108.6727905</v>
      </c>
      <c r="BY191" s="189">
        <v>72</v>
      </c>
      <c r="BZ191" s="188">
        <v>2782.984375</v>
      </c>
      <c r="CA191" s="188">
        <v>307150</v>
      </c>
      <c r="CB191" s="188">
        <v>264645</v>
      </c>
      <c r="CC191" s="188">
        <v>12190</v>
      </c>
      <c r="CD191" s="24"/>
    </row>
    <row r="192" spans="1:82">
      <c r="A192" s="192" t="s">
        <v>780</v>
      </c>
      <c r="B192" s="275" t="s">
        <v>349</v>
      </c>
      <c r="C192" s="188">
        <v>58290.058104421048</v>
      </c>
      <c r="D192" s="188">
        <v>20768.857066021053</v>
      </c>
      <c r="E192" s="188">
        <v>113901.955</v>
      </c>
      <c r="F192" s="188">
        <v>113.104</v>
      </c>
      <c r="G192" s="188">
        <v>37295.661</v>
      </c>
      <c r="H192" s="188">
        <v>23.084500000000002</v>
      </c>
      <c r="I192" s="188">
        <v>63812.089000000007</v>
      </c>
      <c r="J192" s="276">
        <v>0</v>
      </c>
      <c r="K192" s="279">
        <v>2.8571428571428571E-2</v>
      </c>
      <c r="L192" s="277">
        <v>0.114285714</v>
      </c>
      <c r="M192" s="188" t="s">
        <v>425</v>
      </c>
      <c r="N192" s="188" t="s">
        <v>425</v>
      </c>
      <c r="O192" s="188" t="s">
        <v>425</v>
      </c>
      <c r="P192" s="188" t="s">
        <v>425</v>
      </c>
      <c r="Q192" s="188">
        <v>21624645.93</v>
      </c>
      <c r="R192" s="268">
        <v>0.69749249199999996</v>
      </c>
      <c r="S192" s="188">
        <v>21473624.079999998</v>
      </c>
      <c r="T192" s="268">
        <v>0.69262135599999997</v>
      </c>
      <c r="U192" s="188">
        <v>22567551</v>
      </c>
      <c r="V192" s="188">
        <v>27796955.2947</v>
      </c>
      <c r="W192" s="188">
        <v>24844716.027100001</v>
      </c>
      <c r="X192" s="189">
        <v>32.730791905220791</v>
      </c>
      <c r="Y192" s="189">
        <v>-0.236353859305382</v>
      </c>
      <c r="Z192" s="189">
        <v>88.278999328613295</v>
      </c>
      <c r="AA192" s="189" t="s">
        <v>425</v>
      </c>
      <c r="AB192" s="189">
        <v>3.0238499999999999</v>
      </c>
      <c r="AC192" s="189" t="s">
        <v>425</v>
      </c>
      <c r="AD192" s="188">
        <v>14548</v>
      </c>
      <c r="AE192" s="188">
        <v>80</v>
      </c>
      <c r="AF192" s="190">
        <v>44.1</v>
      </c>
      <c r="AG192" s="189">
        <v>8.3109999999999999</v>
      </c>
      <c r="AH192" s="189">
        <v>0.39490066200000001</v>
      </c>
      <c r="AI192" s="189">
        <v>0.222559433</v>
      </c>
      <c r="AJ192" s="188">
        <v>0</v>
      </c>
      <c r="AK192" s="188">
        <v>0</v>
      </c>
      <c r="AL192" s="189">
        <v>0.71100002527236905</v>
      </c>
      <c r="AM192" s="191" t="s">
        <v>425</v>
      </c>
      <c r="AN192" s="189">
        <v>174.285968</v>
      </c>
      <c r="AO192" s="189">
        <v>110.84</v>
      </c>
      <c r="AP192" s="189">
        <v>177.94</v>
      </c>
      <c r="AQ192" s="189" t="s">
        <v>425</v>
      </c>
      <c r="AR192" s="189">
        <v>0</v>
      </c>
      <c r="AS192" s="190">
        <v>24.200000762939499</v>
      </c>
      <c r="AT192" s="190" t="s">
        <v>425</v>
      </c>
      <c r="AU192" s="188">
        <v>45</v>
      </c>
      <c r="AV192" s="190">
        <v>0.60000002384185802</v>
      </c>
      <c r="AW192" s="189">
        <v>0.33000001311302202</v>
      </c>
      <c r="AX192" s="189">
        <v>32.678581237792997</v>
      </c>
      <c r="AY192" s="188">
        <v>8062142</v>
      </c>
      <c r="AZ192" s="189">
        <v>0.47900000214576699</v>
      </c>
      <c r="BA192" s="189" t="s">
        <v>425</v>
      </c>
      <c r="BB192" s="188">
        <v>2000</v>
      </c>
      <c r="BC192" s="188">
        <v>3690</v>
      </c>
      <c r="BD192" s="188">
        <v>1200</v>
      </c>
      <c r="BE192" s="188">
        <v>0</v>
      </c>
      <c r="BF192" s="188">
        <v>68403</v>
      </c>
      <c r="BG192" s="188">
        <v>5</v>
      </c>
      <c r="BH192" s="188">
        <v>94</v>
      </c>
      <c r="BI192" s="190">
        <v>27.4</v>
      </c>
      <c r="BJ192" s="189">
        <v>4</v>
      </c>
      <c r="BK192" s="189">
        <v>-1.6583069562912001</v>
      </c>
      <c r="BL192" s="188">
        <v>15</v>
      </c>
      <c r="BM192" s="190">
        <v>100</v>
      </c>
      <c r="BN192" s="260">
        <v>97.127090454101605</v>
      </c>
      <c r="BO192" s="189">
        <v>64.313362121582003</v>
      </c>
      <c r="BP192" s="190">
        <v>47.258968353271499</v>
      </c>
      <c r="BQ192" s="188">
        <v>70000</v>
      </c>
      <c r="BR192" s="190">
        <v>93.935020000000009</v>
      </c>
      <c r="BS192" s="190">
        <v>95.723709999999997</v>
      </c>
      <c r="BT192" s="189" t="s">
        <v>425</v>
      </c>
      <c r="BU192" s="188">
        <v>64</v>
      </c>
      <c r="BV192" s="188">
        <v>13</v>
      </c>
      <c r="BW192" s="188" t="s">
        <v>1399</v>
      </c>
      <c r="BX192" s="189">
        <v>383.5085449</v>
      </c>
      <c r="BY192" s="189">
        <v>125</v>
      </c>
      <c r="BZ192" s="189" t="s">
        <v>425</v>
      </c>
      <c r="CA192" s="188">
        <v>28435943</v>
      </c>
      <c r="CB192" s="188">
        <v>31144629</v>
      </c>
      <c r="CC192" s="188">
        <v>882050</v>
      </c>
      <c r="CD192" s="24"/>
    </row>
    <row r="193" spans="1:82">
      <c r="A193" s="192" t="s">
        <v>374</v>
      </c>
      <c r="B193" s="275" t="s">
        <v>350</v>
      </c>
      <c r="C193" s="188">
        <v>35679.940512421053</v>
      </c>
      <c r="D193" s="188">
        <v>0</v>
      </c>
      <c r="E193" s="188">
        <v>1754932.6030000004</v>
      </c>
      <c r="F193" s="188">
        <v>413.61599999999999</v>
      </c>
      <c r="G193" s="188">
        <v>837427.8324999999</v>
      </c>
      <c r="H193" s="188">
        <v>72120.209499999997</v>
      </c>
      <c r="I193" s="188">
        <v>464987.76000000007</v>
      </c>
      <c r="J193" s="276">
        <v>224571</v>
      </c>
      <c r="K193" s="279">
        <v>0.2</v>
      </c>
      <c r="L193" s="277">
        <v>2.8571428999999999E-2</v>
      </c>
      <c r="M193" s="188">
        <v>39627837.580300003</v>
      </c>
      <c r="N193" s="188" t="s">
        <v>425</v>
      </c>
      <c r="O193" s="188" t="s">
        <v>425</v>
      </c>
      <c r="P193" s="188" t="s">
        <v>425</v>
      </c>
      <c r="Q193" s="188">
        <v>10663212.539999999</v>
      </c>
      <c r="R193" s="268">
        <v>0.10977205499999999</v>
      </c>
      <c r="S193" s="188">
        <v>21217721.190000001</v>
      </c>
      <c r="T193" s="268">
        <v>0.218425061</v>
      </c>
      <c r="U193" s="188">
        <v>73453318</v>
      </c>
      <c r="V193" s="188">
        <v>88533410.416700006</v>
      </c>
      <c r="W193" s="188">
        <v>90180301.820800006</v>
      </c>
      <c r="X193" s="189">
        <v>308.12524591221336</v>
      </c>
      <c r="Y193" s="189">
        <v>2.82973432540894</v>
      </c>
      <c r="Z193" s="189">
        <v>37.340000152587898</v>
      </c>
      <c r="AA193" s="189">
        <v>3.78309935825152</v>
      </c>
      <c r="AB193" s="189">
        <v>2.9892400000000001</v>
      </c>
      <c r="AC193" s="189">
        <v>85.846540000000005</v>
      </c>
      <c r="AD193" s="188">
        <v>29800</v>
      </c>
      <c r="AE193" s="188">
        <v>80</v>
      </c>
      <c r="AF193" s="190">
        <v>13.8</v>
      </c>
      <c r="AG193" s="189">
        <v>8.1080000000000005</v>
      </c>
      <c r="AH193" s="189">
        <v>0.15898601400000001</v>
      </c>
      <c r="AI193" s="189">
        <v>0.15898601400000001</v>
      </c>
      <c r="AJ193" s="188">
        <v>0</v>
      </c>
      <c r="AK193" s="188">
        <v>0</v>
      </c>
      <c r="AL193" s="189">
        <v>0.70399999618530296</v>
      </c>
      <c r="AM193" s="191">
        <v>1.9334170000000001E-2</v>
      </c>
      <c r="AN193" s="189">
        <v>29.462888</v>
      </c>
      <c r="AO193" s="189">
        <v>777.99</v>
      </c>
      <c r="AP193" s="189">
        <v>715.43</v>
      </c>
      <c r="AQ193" s="189">
        <v>0.44367069005966198</v>
      </c>
      <c r="AR193" s="189">
        <v>6.3431549072265598</v>
      </c>
      <c r="AS193" s="190">
        <v>19.899999618530298</v>
      </c>
      <c r="AT193" s="284">
        <v>13.3999996185303</v>
      </c>
      <c r="AU193" s="188">
        <v>176</v>
      </c>
      <c r="AV193" s="190">
        <v>0.30000001192092901</v>
      </c>
      <c r="AW193" s="189">
        <v>9.00000035762787E-2</v>
      </c>
      <c r="AX193" s="189">
        <v>8.2282058894634205E-2</v>
      </c>
      <c r="AY193" s="188">
        <v>7368702</v>
      </c>
      <c r="AZ193" s="189">
        <v>0.29600000381469699</v>
      </c>
      <c r="BA193" s="189">
        <v>35.700000762939503</v>
      </c>
      <c r="BB193" s="188">
        <v>832732</v>
      </c>
      <c r="BC193" s="188">
        <v>2198070</v>
      </c>
      <c r="BD193" s="188">
        <v>1930</v>
      </c>
      <c r="BE193" s="188">
        <v>0</v>
      </c>
      <c r="BF193" s="188">
        <v>5</v>
      </c>
      <c r="BG193" s="188">
        <v>21</v>
      </c>
      <c r="BH193" s="188">
        <v>127</v>
      </c>
      <c r="BI193" s="190">
        <v>6.7</v>
      </c>
      <c r="BJ193" s="189">
        <v>3.3166666666666673</v>
      </c>
      <c r="BK193" s="189">
        <v>3.9076801389455802E-2</v>
      </c>
      <c r="BL193" s="188">
        <v>36</v>
      </c>
      <c r="BM193" s="190">
        <v>99.400001525878906</v>
      </c>
      <c r="BN193" s="260">
        <v>95.000381469726605</v>
      </c>
      <c r="BO193" s="189">
        <v>68.699996948242202</v>
      </c>
      <c r="BP193" s="190">
        <v>141.22686767578099</v>
      </c>
      <c r="BQ193" s="188">
        <v>77000</v>
      </c>
      <c r="BR193" s="190">
        <v>83.515050000000002</v>
      </c>
      <c r="BS193" s="190">
        <v>94.718810000000005</v>
      </c>
      <c r="BT193" s="189">
        <v>8.1989999999999998</v>
      </c>
      <c r="BU193" s="188">
        <v>89</v>
      </c>
      <c r="BV193" s="188">
        <v>92</v>
      </c>
      <c r="BW193" s="188" t="s">
        <v>1399</v>
      </c>
      <c r="BX193" s="189">
        <v>440.16650390000001</v>
      </c>
      <c r="BY193" s="189">
        <v>43</v>
      </c>
      <c r="BZ193" s="188">
        <v>2785.72412109375</v>
      </c>
      <c r="CA193" s="188">
        <v>97338583</v>
      </c>
      <c r="CB193" s="188">
        <v>93457550</v>
      </c>
      <c r="CC193" s="188">
        <v>310070</v>
      </c>
      <c r="CD193" s="24"/>
    </row>
    <row r="194" spans="1:82">
      <c r="A194" s="192" t="s">
        <v>352</v>
      </c>
      <c r="B194" s="275" t="s">
        <v>351</v>
      </c>
      <c r="C194" s="188">
        <v>2553.4173537263155</v>
      </c>
      <c r="D194" s="188">
        <v>0</v>
      </c>
      <c r="E194" s="188">
        <v>60809.649999999994</v>
      </c>
      <c r="F194" s="188">
        <v>22.303999999999998</v>
      </c>
      <c r="G194" s="188">
        <v>0</v>
      </c>
      <c r="H194" s="188">
        <v>0</v>
      </c>
      <c r="I194" s="188">
        <v>0</v>
      </c>
      <c r="J194" s="276">
        <v>0</v>
      </c>
      <c r="K194" s="279">
        <v>0</v>
      </c>
      <c r="L194" s="277">
        <v>0.257142857</v>
      </c>
      <c r="M194" s="188">
        <v>17259512.627300002</v>
      </c>
      <c r="N194" s="188" t="s">
        <v>425</v>
      </c>
      <c r="O194" s="188" t="s">
        <v>425</v>
      </c>
      <c r="P194" s="188" t="s">
        <v>425</v>
      </c>
      <c r="Q194" s="188">
        <v>11886310.640000001</v>
      </c>
      <c r="R194" s="268">
        <v>0.38546380600000002</v>
      </c>
      <c r="S194" s="188">
        <v>19112337.77</v>
      </c>
      <c r="T194" s="268">
        <v>0.61979824400000005</v>
      </c>
      <c r="U194" s="188">
        <v>1542970</v>
      </c>
      <c r="V194" s="188">
        <v>12719146.6239</v>
      </c>
      <c r="W194" s="188">
        <v>10033907.904200001</v>
      </c>
      <c r="X194" s="189">
        <v>53.977852908309181</v>
      </c>
      <c r="Y194" s="189">
        <v>3.9408595561981201</v>
      </c>
      <c r="Z194" s="189">
        <v>37.908000946044901</v>
      </c>
      <c r="AA194" s="189">
        <v>6.67268064092928</v>
      </c>
      <c r="AB194" s="189">
        <v>19.57348</v>
      </c>
      <c r="AC194" s="189">
        <v>49.542349999999999</v>
      </c>
      <c r="AD194" s="188">
        <v>763</v>
      </c>
      <c r="AE194" s="188">
        <v>40</v>
      </c>
      <c r="AF194" s="190">
        <v>66.2</v>
      </c>
      <c r="AG194" s="189">
        <v>13.798</v>
      </c>
      <c r="AH194" s="189">
        <v>0.99913934699999996</v>
      </c>
      <c r="AI194" s="189">
        <v>0.99572513900000004</v>
      </c>
      <c r="AJ194" s="188">
        <v>5</v>
      </c>
      <c r="AK194" s="188">
        <v>5</v>
      </c>
      <c r="AL194" s="189">
        <v>0.46999999880790699</v>
      </c>
      <c r="AM194" s="191">
        <v>0.24073454999999999</v>
      </c>
      <c r="AN194" s="189">
        <v>8791.6287780000002</v>
      </c>
      <c r="AO194" s="189">
        <v>1353.54</v>
      </c>
      <c r="AP194" s="189">
        <v>1532.62</v>
      </c>
      <c r="AQ194" s="189">
        <v>34.024662017822301</v>
      </c>
      <c r="AR194" s="189">
        <v>12.1891937255859</v>
      </c>
      <c r="AS194" s="190">
        <v>58.400001525878899</v>
      </c>
      <c r="AT194" s="190">
        <v>39.900001525878899</v>
      </c>
      <c r="AU194" s="188">
        <v>48</v>
      </c>
      <c r="AV194" s="190">
        <v>0.10000000149011599</v>
      </c>
      <c r="AW194" s="189">
        <v>7.0000000298023196E-2</v>
      </c>
      <c r="AX194" s="189">
        <v>45.8387451171875</v>
      </c>
      <c r="AY194" s="188">
        <v>10471813</v>
      </c>
      <c r="AZ194" s="189">
        <v>0.79500001668930098</v>
      </c>
      <c r="BA194" s="189">
        <v>36.700000762939503</v>
      </c>
      <c r="BB194" s="188">
        <v>601528</v>
      </c>
      <c r="BC194" s="188">
        <v>182530</v>
      </c>
      <c r="BD194" s="188">
        <v>90360</v>
      </c>
      <c r="BE194" s="188">
        <v>4002012</v>
      </c>
      <c r="BF194" s="188">
        <v>139739</v>
      </c>
      <c r="BG194" s="188">
        <v>5</v>
      </c>
      <c r="BH194" s="188">
        <v>92</v>
      </c>
      <c r="BI194" s="190">
        <v>45.4</v>
      </c>
      <c r="BJ194" s="189">
        <v>1.6</v>
      </c>
      <c r="BK194" s="189">
        <v>-2.2794215679168701</v>
      </c>
      <c r="BL194" s="188">
        <v>15</v>
      </c>
      <c r="BM194" s="190">
        <v>72.751701354980497</v>
      </c>
      <c r="BN194" s="260" t="s">
        <v>425</v>
      </c>
      <c r="BO194" s="189">
        <v>26.718355178833001</v>
      </c>
      <c r="BP194" s="190">
        <v>53.678932189941399</v>
      </c>
      <c r="BQ194" s="188">
        <v>22000</v>
      </c>
      <c r="BR194" s="190">
        <v>59.052999999999997</v>
      </c>
      <c r="BS194" s="190">
        <v>63.473469999999999</v>
      </c>
      <c r="BT194" s="189">
        <v>3.1040000000000001</v>
      </c>
      <c r="BU194" s="188">
        <v>73</v>
      </c>
      <c r="BV194" s="188">
        <v>46</v>
      </c>
      <c r="BW194" s="188">
        <v>72</v>
      </c>
      <c r="BX194" s="189">
        <v>140.59262079999999</v>
      </c>
      <c r="BY194" s="189">
        <v>164</v>
      </c>
      <c r="BZ194" s="188">
        <v>774.33447265625</v>
      </c>
      <c r="CA194" s="188">
        <v>29825968</v>
      </c>
      <c r="CB194" s="188">
        <v>26827573</v>
      </c>
      <c r="CC194" s="188">
        <v>527970</v>
      </c>
      <c r="CD194" s="24"/>
    </row>
    <row r="195" spans="1:82">
      <c r="A195" s="192" t="s">
        <v>354</v>
      </c>
      <c r="B195" s="275" t="s">
        <v>353</v>
      </c>
      <c r="C195" s="188">
        <v>5667.20676328421</v>
      </c>
      <c r="D195" s="188">
        <v>0</v>
      </c>
      <c r="E195" s="188">
        <v>72612.310500000007</v>
      </c>
      <c r="F195" s="188">
        <v>0</v>
      </c>
      <c r="G195" s="188">
        <v>0</v>
      </c>
      <c r="H195" s="188">
        <v>0</v>
      </c>
      <c r="I195" s="188">
        <v>0</v>
      </c>
      <c r="J195" s="276">
        <v>119234</v>
      </c>
      <c r="K195" s="279">
        <v>0.11428571428571428</v>
      </c>
      <c r="L195" s="277">
        <v>8.5714286000000001E-2</v>
      </c>
      <c r="M195" s="188">
        <v>5390597.6914499998</v>
      </c>
      <c r="N195" s="188">
        <v>0</v>
      </c>
      <c r="O195" s="188">
        <v>0</v>
      </c>
      <c r="P195" s="188">
        <v>352724.38487100002</v>
      </c>
      <c r="Q195" s="188">
        <v>18507251.68</v>
      </c>
      <c r="R195" s="268">
        <v>1</v>
      </c>
      <c r="S195" s="188">
        <v>18507251.68</v>
      </c>
      <c r="T195" s="268">
        <v>1</v>
      </c>
      <c r="U195" s="188">
        <v>3734187</v>
      </c>
      <c r="V195" s="188">
        <v>15396521.364</v>
      </c>
      <c r="W195" s="188">
        <v>8850731.6824099999</v>
      </c>
      <c r="X195" s="189">
        <v>23.341478900711603</v>
      </c>
      <c r="Y195" s="189">
        <v>4.1416091918945304</v>
      </c>
      <c r="Z195" s="189">
        <v>44.629001617431598</v>
      </c>
      <c r="AA195" s="189">
        <v>5.1307888553671104</v>
      </c>
      <c r="AB195" s="189">
        <v>19.302869999999999</v>
      </c>
      <c r="AC195" s="189">
        <v>13.938079999999999</v>
      </c>
      <c r="AD195" s="188">
        <v>1667</v>
      </c>
      <c r="AE195" s="188">
        <v>80</v>
      </c>
      <c r="AF195" s="190">
        <v>54.6</v>
      </c>
      <c r="AG195" s="189">
        <v>16.027000000000001</v>
      </c>
      <c r="AH195" s="189">
        <v>0.15262943400000001</v>
      </c>
      <c r="AI195" s="189">
        <v>9.3476280000000002E-3</v>
      </c>
      <c r="AJ195" s="188">
        <v>0</v>
      </c>
      <c r="AK195" s="188">
        <v>0</v>
      </c>
      <c r="AL195" s="189">
        <v>0.58399999141693104</v>
      </c>
      <c r="AM195" s="191">
        <v>0.2316851</v>
      </c>
      <c r="AN195" s="189">
        <v>74.747037000000006</v>
      </c>
      <c r="AO195" s="189">
        <v>676.64</v>
      </c>
      <c r="AP195" s="189">
        <v>549.64</v>
      </c>
      <c r="AQ195" s="189">
        <v>4.2617230415344203</v>
      </c>
      <c r="AR195" s="189">
        <v>0.69814771413803101</v>
      </c>
      <c r="AS195" s="190">
        <v>61.700000762939503</v>
      </c>
      <c r="AT195" s="190">
        <v>11.800000190734901</v>
      </c>
      <c r="AU195" s="188">
        <v>333</v>
      </c>
      <c r="AV195" s="190">
        <v>11.5</v>
      </c>
      <c r="AW195" s="189">
        <v>6.0300002098083496</v>
      </c>
      <c r="AX195" s="189">
        <v>156.70129394531301</v>
      </c>
      <c r="AY195" s="188">
        <v>12032435</v>
      </c>
      <c r="AZ195" s="189">
        <v>0.53899997472763095</v>
      </c>
      <c r="BA195" s="189">
        <v>57.099998474121101</v>
      </c>
      <c r="BB195" s="188">
        <v>0</v>
      </c>
      <c r="BC195" s="188">
        <v>705772</v>
      </c>
      <c r="BD195" s="188">
        <v>0</v>
      </c>
      <c r="BE195" s="188">
        <v>0</v>
      </c>
      <c r="BF195" s="188">
        <v>74444</v>
      </c>
      <c r="BG195" s="188">
        <v>5</v>
      </c>
      <c r="BH195" s="188">
        <v>92</v>
      </c>
      <c r="BI195" s="190">
        <v>26.6</v>
      </c>
      <c r="BJ195" s="189">
        <v>3.5833333333333335</v>
      </c>
      <c r="BK195" s="189">
        <v>-0.67521452903747603</v>
      </c>
      <c r="BL195" s="188">
        <v>33</v>
      </c>
      <c r="BM195" s="190">
        <v>43</v>
      </c>
      <c r="BN195" s="260">
        <v>86.747962951660199</v>
      </c>
      <c r="BO195" s="189">
        <v>14.2999973297119</v>
      </c>
      <c r="BP195" s="190">
        <v>96.414413452148395</v>
      </c>
      <c r="BQ195" s="188">
        <v>31000</v>
      </c>
      <c r="BR195" s="190">
        <v>26.37012</v>
      </c>
      <c r="BS195" s="190">
        <v>59.963760000000001</v>
      </c>
      <c r="BT195" s="189">
        <v>0.91300000000000003</v>
      </c>
      <c r="BU195" s="188">
        <v>88</v>
      </c>
      <c r="BV195" s="188">
        <v>66</v>
      </c>
      <c r="BW195" s="188">
        <v>89</v>
      </c>
      <c r="BX195" s="189">
        <v>208.44441219999999</v>
      </c>
      <c r="BY195" s="189">
        <v>213</v>
      </c>
      <c r="BZ195" s="188">
        <v>1050.91931152344</v>
      </c>
      <c r="CA195" s="188">
        <v>18383956</v>
      </c>
      <c r="CB195" s="188">
        <v>16185104</v>
      </c>
      <c r="CC195" s="188">
        <v>743390</v>
      </c>
      <c r="CD195" s="24"/>
    </row>
    <row r="196" spans="1:82">
      <c r="A196" s="192" t="s">
        <v>356</v>
      </c>
      <c r="B196" s="275" t="s">
        <v>355</v>
      </c>
      <c r="C196" s="188">
        <v>2631.5099720421049</v>
      </c>
      <c r="D196" s="188">
        <v>0</v>
      </c>
      <c r="E196" s="188">
        <v>93451.054499999998</v>
      </c>
      <c r="F196" s="188">
        <v>0</v>
      </c>
      <c r="G196" s="188">
        <v>1189.3835000000001</v>
      </c>
      <c r="H196" s="188">
        <v>0</v>
      </c>
      <c r="I196" s="188">
        <v>0</v>
      </c>
      <c r="J196" s="276">
        <v>546360</v>
      </c>
      <c r="K196" s="279">
        <v>0.2</v>
      </c>
      <c r="L196" s="277">
        <v>0.34285714299999998</v>
      </c>
      <c r="M196" s="188">
        <v>5489120.7650199998</v>
      </c>
      <c r="N196" s="188">
        <v>0</v>
      </c>
      <c r="O196" s="188">
        <v>0</v>
      </c>
      <c r="P196" s="188">
        <v>33381.825755600003</v>
      </c>
      <c r="Q196" s="269">
        <v>0</v>
      </c>
      <c r="R196" s="270">
        <v>0</v>
      </c>
      <c r="S196" s="269">
        <v>15217180.6</v>
      </c>
      <c r="T196" s="270">
        <v>0.99321846599999997</v>
      </c>
      <c r="U196" s="269">
        <v>607983</v>
      </c>
      <c r="V196" s="188">
        <v>12764633.715</v>
      </c>
      <c r="W196" s="188">
        <v>680599.91834400001</v>
      </c>
      <c r="X196" s="189">
        <v>37.324590926715778</v>
      </c>
      <c r="Y196" s="189">
        <v>1.5731686353683501</v>
      </c>
      <c r="Z196" s="189">
        <v>32.242000579833999</v>
      </c>
      <c r="AA196" s="189">
        <v>4.0771793327345298</v>
      </c>
      <c r="AB196" s="189">
        <v>24.930720000000001</v>
      </c>
      <c r="AC196" s="189">
        <v>36.791260000000001</v>
      </c>
      <c r="AD196" s="188">
        <v>5339</v>
      </c>
      <c r="AE196" s="188">
        <v>80</v>
      </c>
      <c r="AF196" s="190">
        <v>33.5</v>
      </c>
      <c r="AG196" s="189">
        <v>14.112</v>
      </c>
      <c r="AH196" s="189">
        <v>0.31746181400000001</v>
      </c>
      <c r="AI196" s="189">
        <v>4.3317054000000001E-2</v>
      </c>
      <c r="AJ196" s="188">
        <v>0</v>
      </c>
      <c r="AK196" s="188">
        <v>0</v>
      </c>
      <c r="AL196" s="189">
        <v>0.57099997997283902</v>
      </c>
      <c r="AM196" s="191">
        <v>0.10994180000000001</v>
      </c>
      <c r="AN196" s="189">
        <v>628.07705599999997</v>
      </c>
      <c r="AO196" s="189">
        <v>469.62</v>
      </c>
      <c r="AP196" s="189">
        <v>524.79999999999995</v>
      </c>
      <c r="AQ196" s="189">
        <v>5.8603816032409703</v>
      </c>
      <c r="AR196" s="189">
        <v>7.2142233848571804</v>
      </c>
      <c r="AS196" s="190">
        <v>54.599998474121101</v>
      </c>
      <c r="AT196" s="190">
        <v>9.6999998092651403</v>
      </c>
      <c r="AU196" s="188">
        <v>199</v>
      </c>
      <c r="AV196" s="190">
        <v>12.800000190734901</v>
      </c>
      <c r="AW196" s="189">
        <v>4.8699998855590803</v>
      </c>
      <c r="AX196" s="189">
        <v>51.003780364990199</v>
      </c>
      <c r="AY196" s="188">
        <v>10660813</v>
      </c>
      <c r="AZ196" s="189">
        <v>0.52700001001357999</v>
      </c>
      <c r="BA196" s="189">
        <v>50.299999237060497</v>
      </c>
      <c r="BB196" s="188">
        <v>7870186</v>
      </c>
      <c r="BC196" s="188">
        <v>0</v>
      </c>
      <c r="BD196" s="188">
        <v>2000</v>
      </c>
      <c r="BE196" s="188">
        <v>0</v>
      </c>
      <c r="BF196" s="188">
        <v>21512</v>
      </c>
      <c r="BG196" s="188">
        <v>280</v>
      </c>
      <c r="BH196" s="188">
        <v>79</v>
      </c>
      <c r="BI196" s="190">
        <v>26.6</v>
      </c>
      <c r="BJ196" s="189">
        <v>3.9666666666666672</v>
      </c>
      <c r="BK196" s="189">
        <v>-1.2053371667861901</v>
      </c>
      <c r="BL196" s="188">
        <v>24</v>
      </c>
      <c r="BM196" s="190">
        <v>41.089107513427699</v>
      </c>
      <c r="BN196" s="260">
        <v>88.693420410156307</v>
      </c>
      <c r="BO196" s="189">
        <v>27.055488586425799</v>
      </c>
      <c r="BP196" s="190">
        <v>90.102287292480497</v>
      </c>
      <c r="BQ196" s="188">
        <v>49000</v>
      </c>
      <c r="BR196" s="190">
        <v>36.221400000000003</v>
      </c>
      <c r="BS196" s="190">
        <v>64.051230000000004</v>
      </c>
      <c r="BT196" s="189">
        <v>0.76300000000000012</v>
      </c>
      <c r="BU196" s="188">
        <v>90</v>
      </c>
      <c r="BV196" s="188">
        <v>75</v>
      </c>
      <c r="BW196" s="188">
        <v>90</v>
      </c>
      <c r="BX196" s="189">
        <v>198.01686100000001</v>
      </c>
      <c r="BY196" s="189">
        <v>458</v>
      </c>
      <c r="BZ196" s="188">
        <v>1128.21069335938</v>
      </c>
      <c r="CA196" s="188">
        <v>14862927</v>
      </c>
      <c r="CB196" s="188">
        <v>15615363</v>
      </c>
      <c r="CC196" s="188">
        <v>386850</v>
      </c>
      <c r="CD196" s="24"/>
    </row>
    <row r="197" spans="1:82">
      <c r="Q197" s="271"/>
      <c r="R197" s="272"/>
      <c r="S197" s="271"/>
      <c r="T197" s="272"/>
      <c r="U197" s="271"/>
      <c r="BC197" s="188"/>
      <c r="BD197" s="188"/>
    </row>
    <row r="198" spans="1:82">
      <c r="Q198" s="271"/>
      <c r="R198" s="272"/>
      <c r="S198" s="271"/>
      <c r="T198" s="272"/>
      <c r="U198" s="271"/>
      <c r="BC198" s="188"/>
      <c r="BD198" s="188"/>
    </row>
    <row r="199" spans="1:82">
      <c r="Q199" s="271"/>
      <c r="R199" s="272"/>
      <c r="S199" s="271"/>
      <c r="T199" s="272"/>
      <c r="U199" s="271"/>
      <c r="BC199" s="188"/>
      <c r="BD199" s="188"/>
    </row>
    <row r="200" spans="1:82">
      <c r="Q200" s="271"/>
      <c r="R200" s="272"/>
      <c r="S200" s="271"/>
      <c r="T200" s="272"/>
      <c r="U200" s="271"/>
      <c r="BC200" s="188"/>
      <c r="BD200" s="188"/>
    </row>
    <row r="201" spans="1:82">
      <c r="Q201" s="271"/>
      <c r="R201" s="272"/>
      <c r="S201" s="271"/>
      <c r="T201" s="272"/>
      <c r="U201" s="271"/>
      <c r="BC201" s="188"/>
      <c r="BD201" s="188"/>
    </row>
    <row r="202" spans="1:82">
      <c r="Q202" s="271"/>
      <c r="R202" s="272"/>
      <c r="S202" s="271"/>
      <c r="T202" s="272"/>
      <c r="U202" s="271"/>
      <c r="BC202" s="188"/>
      <c r="BD202" s="188"/>
    </row>
    <row r="203" spans="1:82">
      <c r="Q203" s="271"/>
      <c r="R203" s="272"/>
      <c r="S203" s="271"/>
      <c r="T203" s="272"/>
      <c r="U203" s="271"/>
      <c r="BC203" s="188"/>
      <c r="BD203" s="188"/>
    </row>
    <row r="204" spans="1:82">
      <c r="Q204" s="271"/>
      <c r="R204" s="272"/>
      <c r="S204" s="271"/>
      <c r="T204" s="272"/>
      <c r="U204" s="271"/>
      <c r="BC204" s="188"/>
      <c r="BD204" s="188"/>
    </row>
    <row r="205" spans="1:82">
      <c r="Q205" s="271"/>
      <c r="R205" s="272"/>
      <c r="S205" s="271"/>
      <c r="T205" s="272"/>
      <c r="U205" s="271"/>
      <c r="BC205" s="188"/>
      <c r="BD205" s="188"/>
    </row>
    <row r="206" spans="1:82">
      <c r="Q206" s="271"/>
      <c r="R206" s="272"/>
      <c r="S206" s="271"/>
      <c r="T206" s="272"/>
      <c r="U206" s="271"/>
      <c r="BC206" s="188"/>
      <c r="BD206" s="188"/>
    </row>
    <row r="207" spans="1:82">
      <c r="Q207" s="271"/>
      <c r="R207" s="272"/>
      <c r="S207" s="271"/>
      <c r="T207" s="272"/>
      <c r="U207" s="271"/>
      <c r="BC207" s="188"/>
      <c r="BD207" s="188"/>
    </row>
    <row r="208" spans="1:82">
      <c r="Q208" s="271"/>
      <c r="R208" s="272"/>
      <c r="S208" s="271"/>
      <c r="T208" s="272"/>
      <c r="U208" s="271"/>
      <c r="BC208" s="188"/>
      <c r="BD208" s="188"/>
    </row>
    <row r="209" spans="17:56">
      <c r="Q209" s="271"/>
      <c r="R209" s="272"/>
      <c r="S209" s="271"/>
      <c r="T209" s="272"/>
      <c r="U209" s="271"/>
      <c r="BC209" s="188"/>
      <c r="BD209" s="188"/>
    </row>
    <row r="210" spans="17:56">
      <c r="Q210" s="271"/>
      <c r="R210" s="272"/>
      <c r="S210" s="271"/>
      <c r="T210" s="272"/>
      <c r="U210" s="271"/>
      <c r="BC210" s="188"/>
      <c r="BD210" s="188"/>
    </row>
    <row r="211" spans="17:56">
      <c r="Q211" s="271"/>
      <c r="R211" s="272"/>
      <c r="S211" s="271"/>
      <c r="T211" s="272"/>
      <c r="U211" s="271"/>
      <c r="BC211" s="188"/>
      <c r="BD211" s="188"/>
    </row>
    <row r="212" spans="17:56">
      <c r="Q212" s="271"/>
      <c r="R212" s="272"/>
      <c r="S212" s="271"/>
      <c r="T212" s="272"/>
      <c r="U212" s="271"/>
      <c r="BC212" s="188"/>
      <c r="BD212" s="188"/>
    </row>
    <row r="213" spans="17:56">
      <c r="Q213" s="271"/>
      <c r="R213" s="272"/>
      <c r="S213" s="271"/>
      <c r="T213" s="272"/>
      <c r="U213" s="271"/>
      <c r="BC213" s="188"/>
      <c r="BD213" s="188"/>
    </row>
    <row r="214" spans="17:56">
      <c r="Q214" s="271"/>
      <c r="R214" s="272"/>
      <c r="S214" s="271"/>
      <c r="T214" s="272"/>
      <c r="U214" s="271"/>
      <c r="BC214" s="188"/>
      <c r="BD214" s="188"/>
    </row>
    <row r="215" spans="17:56">
      <c r="Q215" s="271"/>
      <c r="R215" s="272"/>
      <c r="S215" s="271"/>
      <c r="T215" s="272"/>
      <c r="U215" s="271"/>
      <c r="BC215" s="188"/>
      <c r="BD215" s="188"/>
    </row>
    <row r="216" spans="17:56">
      <c r="Q216" s="271"/>
      <c r="R216" s="272"/>
      <c r="S216" s="271"/>
      <c r="T216" s="272"/>
      <c r="U216" s="271"/>
      <c r="BC216" s="188"/>
      <c r="BD216" s="188"/>
    </row>
    <row r="217" spans="17:56">
      <c r="Q217" s="271"/>
      <c r="R217" s="272"/>
      <c r="S217" s="271"/>
      <c r="T217" s="272"/>
      <c r="U217" s="271"/>
      <c r="BC217" s="188"/>
      <c r="BD217" s="188"/>
    </row>
    <row r="218" spans="17:56">
      <c r="Q218" s="271"/>
      <c r="R218" s="272"/>
      <c r="S218" s="271"/>
      <c r="T218" s="272"/>
      <c r="U218" s="271"/>
      <c r="BC218" s="188"/>
      <c r="BD218" s="188"/>
    </row>
    <row r="219" spans="17:56">
      <c r="Q219" s="271"/>
      <c r="R219" s="272"/>
      <c r="S219" s="271"/>
      <c r="T219" s="272"/>
      <c r="U219" s="271"/>
      <c r="BC219" s="188"/>
      <c r="BD219" s="188"/>
    </row>
    <row r="220" spans="17:56">
      <c r="Q220" s="271"/>
      <c r="R220" s="272"/>
      <c r="S220" s="271"/>
      <c r="T220" s="272"/>
      <c r="U220" s="271"/>
      <c r="BC220" s="188"/>
      <c r="BD220" s="188"/>
    </row>
    <row r="221" spans="17:56">
      <c r="Q221" s="271"/>
      <c r="R221" s="272"/>
      <c r="S221" s="271"/>
      <c r="T221" s="272"/>
      <c r="U221" s="271"/>
      <c r="BC221" s="188"/>
      <c r="BD221" s="188"/>
    </row>
    <row r="222" spans="17:56">
      <c r="Q222" s="271"/>
      <c r="R222" s="272"/>
      <c r="S222" s="271"/>
      <c r="T222" s="272"/>
      <c r="U222" s="271"/>
      <c r="BC222" s="188"/>
      <c r="BD222" s="188"/>
    </row>
    <row r="223" spans="17:56">
      <c r="Q223" s="271"/>
      <c r="R223" s="272"/>
      <c r="S223" s="271"/>
      <c r="T223" s="272"/>
      <c r="U223" s="271"/>
      <c r="BC223" s="188"/>
      <c r="BD223" s="188"/>
    </row>
    <row r="224" spans="17:56">
      <c r="Q224" s="271"/>
      <c r="R224" s="272"/>
      <c r="S224" s="271"/>
      <c r="T224" s="272"/>
      <c r="U224" s="271"/>
      <c r="BC224" s="188"/>
      <c r="BD224" s="188"/>
    </row>
    <row r="225" spans="17:56">
      <c r="Q225" s="271"/>
      <c r="R225" s="272"/>
      <c r="S225" s="271"/>
      <c r="T225" s="272"/>
      <c r="U225" s="271"/>
      <c r="BC225" s="188"/>
      <c r="BD225" s="188"/>
    </row>
    <row r="226" spans="17:56">
      <c r="Q226" s="271"/>
      <c r="R226" s="272"/>
      <c r="S226" s="271"/>
      <c r="T226" s="272"/>
      <c r="U226" s="271"/>
      <c r="BC226" s="188"/>
      <c r="BD226" s="188"/>
    </row>
    <row r="227" spans="17:56">
      <c r="Q227" s="271"/>
      <c r="R227" s="272"/>
      <c r="S227" s="271"/>
      <c r="T227" s="272"/>
      <c r="U227" s="271"/>
      <c r="BC227" s="188"/>
      <c r="BD227" s="188"/>
    </row>
    <row r="228" spans="17:56">
      <c r="Q228" s="271"/>
      <c r="R228" s="272"/>
      <c r="S228" s="271"/>
      <c r="T228" s="272"/>
      <c r="U228" s="271"/>
      <c r="BC228" s="188"/>
      <c r="BD228" s="188"/>
    </row>
    <row r="229" spans="17:56">
      <c r="Q229" s="271"/>
      <c r="R229" s="272"/>
      <c r="S229" s="271"/>
      <c r="T229" s="272"/>
      <c r="U229" s="271"/>
      <c r="BC229" s="188"/>
      <c r="BD229" s="188"/>
    </row>
    <row r="230" spans="17:56">
      <c r="Q230" s="271"/>
      <c r="R230" s="272"/>
      <c r="S230" s="271"/>
      <c r="T230" s="272"/>
      <c r="U230" s="271"/>
      <c r="BC230" s="188"/>
      <c r="BD230" s="188"/>
    </row>
    <row r="231" spans="17:56">
      <c r="Q231" s="271"/>
      <c r="R231" s="272"/>
      <c r="S231" s="271"/>
      <c r="T231" s="272"/>
      <c r="U231" s="271"/>
      <c r="BC231" s="188"/>
      <c r="BD231" s="188"/>
    </row>
    <row r="232" spans="17:56">
      <c r="Q232" s="271"/>
      <c r="R232" s="272"/>
      <c r="S232" s="271"/>
      <c r="T232" s="272"/>
      <c r="U232" s="271"/>
      <c r="BC232" s="188"/>
      <c r="BD232" s="188"/>
    </row>
    <row r="233" spans="17:56">
      <c r="Q233" s="271"/>
      <c r="R233" s="272"/>
      <c r="S233" s="271"/>
      <c r="T233" s="272"/>
      <c r="U233" s="271"/>
      <c r="BC233" s="188"/>
      <c r="BD233" s="188"/>
    </row>
    <row r="234" spans="17:56">
      <c r="Q234" s="271"/>
      <c r="R234" s="272"/>
      <c r="S234" s="271"/>
      <c r="T234" s="272"/>
      <c r="U234" s="271"/>
      <c r="BC234" s="188"/>
      <c r="BD234" s="188"/>
    </row>
    <row r="235" spans="17:56">
      <c r="Q235" s="271"/>
      <c r="R235" s="272"/>
      <c r="S235" s="271"/>
      <c r="T235" s="272"/>
      <c r="U235" s="271"/>
      <c r="BC235" s="188"/>
      <c r="BD235" s="188"/>
    </row>
    <row r="236" spans="17:56">
      <c r="Q236" s="271"/>
      <c r="R236" s="272"/>
      <c r="S236" s="271"/>
      <c r="T236" s="272"/>
      <c r="U236" s="271"/>
      <c r="BC236" s="188"/>
      <c r="BD236" s="188"/>
    </row>
    <row r="237" spans="17:56">
      <c r="Q237" s="271"/>
      <c r="R237" s="272"/>
      <c r="S237" s="271"/>
      <c r="T237" s="272"/>
      <c r="U237" s="271"/>
      <c r="BC237" s="188"/>
      <c r="BD237" s="188"/>
    </row>
    <row r="238" spans="17:56">
      <c r="Q238" s="271"/>
      <c r="R238" s="272"/>
      <c r="S238" s="271"/>
      <c r="T238" s="272"/>
      <c r="U238" s="271"/>
      <c r="BC238" s="188"/>
      <c r="BD238" s="188"/>
    </row>
    <row r="239" spans="17:56">
      <c r="Q239" s="271"/>
      <c r="R239" s="272"/>
      <c r="S239" s="271"/>
      <c r="T239" s="272"/>
      <c r="U239" s="271"/>
      <c r="BC239" s="188"/>
      <c r="BD239" s="188"/>
    </row>
    <row r="240" spans="17:56">
      <c r="Q240" s="271"/>
      <c r="R240" s="272"/>
      <c r="S240" s="271"/>
      <c r="T240" s="272"/>
      <c r="U240" s="271"/>
      <c r="BC240" s="188"/>
      <c r="BD240" s="188"/>
    </row>
    <row r="241" spans="17:56">
      <c r="Q241" s="271"/>
      <c r="R241" s="272"/>
      <c r="S241" s="271"/>
      <c r="T241" s="272"/>
      <c r="U241" s="271"/>
      <c r="BC241" s="188"/>
      <c r="BD241" s="188"/>
    </row>
    <row r="242" spans="17:56">
      <c r="Q242" s="271"/>
      <c r="R242" s="272"/>
      <c r="S242" s="271"/>
      <c r="T242" s="272"/>
      <c r="U242" s="271"/>
      <c r="BC242" s="188"/>
      <c r="BD242" s="188"/>
    </row>
    <row r="243" spans="17:56">
      <c r="Q243" s="271"/>
      <c r="R243" s="272"/>
      <c r="S243" s="271"/>
      <c r="T243" s="272"/>
      <c r="U243" s="271"/>
      <c r="BC243" s="188"/>
      <c r="BD243" s="188"/>
    </row>
    <row r="244" spans="17:56">
      <c r="Q244" s="271"/>
      <c r="R244" s="272"/>
      <c r="S244" s="271"/>
      <c r="T244" s="272"/>
      <c r="U244" s="271"/>
      <c r="BC244" s="188"/>
      <c r="BD244" s="188"/>
    </row>
    <row r="245" spans="17:56">
      <c r="Q245" s="271"/>
      <c r="R245" s="272"/>
      <c r="S245" s="271"/>
      <c r="T245" s="272"/>
      <c r="U245" s="271"/>
      <c r="BC245" s="188"/>
      <c r="BD245" s="188"/>
    </row>
    <row r="246" spans="17:56">
      <c r="Q246" s="271"/>
      <c r="R246" s="272"/>
      <c r="S246" s="271"/>
      <c r="T246" s="272"/>
      <c r="U246" s="271"/>
      <c r="BC246" s="188"/>
      <c r="BD246" s="188"/>
    </row>
    <row r="247" spans="17:56">
      <c r="Q247" s="271"/>
      <c r="R247" s="272"/>
      <c r="S247" s="271"/>
      <c r="T247" s="272"/>
      <c r="U247" s="271"/>
      <c r="BC247" s="188"/>
      <c r="BD247" s="188"/>
    </row>
    <row r="248" spans="17:56">
      <c r="Q248" s="271"/>
      <c r="R248" s="272"/>
      <c r="S248" s="271"/>
      <c r="T248" s="272"/>
      <c r="U248" s="271"/>
      <c r="BC248" s="188"/>
      <c r="BD248" s="188"/>
    </row>
    <row r="249" spans="17:56">
      <c r="Q249" s="271"/>
      <c r="R249" s="272"/>
      <c r="S249" s="271"/>
      <c r="T249" s="272"/>
      <c r="U249" s="271"/>
      <c r="BC249" s="188"/>
      <c r="BD249" s="188"/>
    </row>
    <row r="250" spans="17:56">
      <c r="Q250" s="271"/>
      <c r="R250" s="272"/>
      <c r="S250" s="271"/>
      <c r="T250" s="272"/>
      <c r="U250" s="271"/>
      <c r="BC250" s="188"/>
      <c r="BD250" s="188"/>
    </row>
    <row r="251" spans="17:56">
      <c r="Q251" s="271"/>
      <c r="R251" s="272"/>
      <c r="S251" s="271"/>
      <c r="T251" s="272"/>
      <c r="U251" s="271"/>
      <c r="BC251" s="188"/>
      <c r="BD251" s="188"/>
    </row>
    <row r="252" spans="17:56">
      <c r="Q252" s="271"/>
      <c r="R252" s="272"/>
      <c r="S252" s="271"/>
      <c r="T252" s="272"/>
      <c r="U252" s="271"/>
      <c r="BC252" s="188"/>
      <c r="BD252" s="188"/>
    </row>
    <row r="253" spans="17:56">
      <c r="Q253" s="271"/>
      <c r="R253" s="272"/>
      <c r="S253" s="271"/>
      <c r="T253" s="272"/>
      <c r="U253" s="271"/>
      <c r="BC253" s="188"/>
      <c r="BD253" s="188"/>
    </row>
    <row r="254" spans="17:56">
      <c r="Q254" s="271"/>
      <c r="R254" s="272"/>
      <c r="S254" s="271"/>
      <c r="T254" s="272"/>
      <c r="U254" s="271"/>
      <c r="BC254" s="188"/>
      <c r="BD254" s="188"/>
    </row>
    <row r="255" spans="17:56">
      <c r="Q255" s="271"/>
      <c r="R255" s="272"/>
      <c r="S255" s="271"/>
      <c r="T255" s="272"/>
      <c r="U255" s="271"/>
      <c r="BC255" s="188"/>
      <c r="BD255" s="188"/>
    </row>
    <row r="256" spans="17:56">
      <c r="Q256" s="271"/>
      <c r="R256" s="272"/>
      <c r="S256" s="271"/>
      <c r="T256" s="272"/>
      <c r="U256" s="271"/>
      <c r="BC256" s="188"/>
      <c r="BD256" s="188"/>
    </row>
    <row r="257" spans="17:56">
      <c r="Q257" s="271"/>
      <c r="R257" s="272"/>
      <c r="S257" s="271"/>
      <c r="T257" s="272"/>
      <c r="U257" s="271"/>
      <c r="BC257" s="188"/>
      <c r="BD257" s="188"/>
    </row>
    <row r="258" spans="17:56">
      <c r="Q258" s="271"/>
      <c r="R258" s="272"/>
      <c r="S258" s="271"/>
      <c r="T258" s="272"/>
      <c r="U258" s="271"/>
      <c r="BC258" s="188"/>
      <c r="BD258" s="188"/>
    </row>
    <row r="259" spans="17:56">
      <c r="Q259" s="271"/>
      <c r="R259" s="272"/>
      <c r="S259" s="271"/>
      <c r="T259" s="272"/>
      <c r="U259" s="271"/>
      <c r="BC259" s="188"/>
      <c r="BD259" s="188"/>
    </row>
    <row r="260" spans="17:56">
      <c r="Q260" s="271"/>
      <c r="R260" s="272"/>
      <c r="S260" s="271"/>
      <c r="T260" s="272"/>
      <c r="U260" s="271"/>
      <c r="BC260" s="188"/>
      <c r="BD260" s="188"/>
    </row>
    <row r="261" spans="17:56">
      <c r="Q261" s="271"/>
      <c r="R261" s="272"/>
      <c r="S261" s="271"/>
      <c r="T261" s="272"/>
      <c r="U261" s="271"/>
      <c r="BC261" s="188"/>
      <c r="BD261" s="188"/>
    </row>
    <row r="262" spans="17:56">
      <c r="Q262" s="271"/>
      <c r="R262" s="272"/>
      <c r="S262" s="271"/>
      <c r="T262" s="272"/>
      <c r="U262" s="271"/>
      <c r="BC262" s="188"/>
      <c r="BD262" s="188"/>
    </row>
    <row r="263" spans="17:56">
      <c r="Q263" s="271"/>
      <c r="R263" s="272"/>
      <c r="S263" s="271"/>
      <c r="T263" s="272"/>
      <c r="U263" s="271"/>
      <c r="BC263" s="188"/>
      <c r="BD263" s="188"/>
    </row>
    <row r="264" spans="17:56">
      <c r="Q264" s="271"/>
      <c r="R264" s="272"/>
      <c r="S264" s="271"/>
      <c r="T264" s="272"/>
      <c r="U264" s="271"/>
      <c r="BC264" s="188"/>
      <c r="BD264" s="188"/>
    </row>
    <row r="265" spans="17:56">
      <c r="Q265" s="271"/>
      <c r="R265" s="272"/>
      <c r="S265" s="271"/>
      <c r="T265" s="272"/>
      <c r="U265" s="271"/>
      <c r="BC265" s="188"/>
      <c r="BD265" s="188"/>
    </row>
    <row r="266" spans="17:56">
      <c r="Q266" s="271"/>
      <c r="R266" s="272"/>
      <c r="S266" s="271"/>
      <c r="T266" s="272"/>
      <c r="U266" s="271"/>
      <c r="BC266" s="188"/>
      <c r="BD266" s="188"/>
    </row>
    <row r="267" spans="17:56">
      <c r="Q267" s="271"/>
      <c r="R267" s="272"/>
      <c r="S267" s="271"/>
      <c r="T267" s="272"/>
      <c r="U267" s="271"/>
      <c r="BC267" s="188"/>
      <c r="BD267" s="188"/>
    </row>
    <row r="268" spans="17:56">
      <c r="Q268" s="271"/>
      <c r="R268" s="272"/>
      <c r="S268" s="271"/>
      <c r="T268" s="272"/>
      <c r="U268" s="271"/>
      <c r="BC268" s="188"/>
      <c r="BD268" s="188"/>
    </row>
    <row r="269" spans="17:56">
      <c r="Q269" s="271"/>
      <c r="R269" s="272"/>
      <c r="S269" s="271"/>
      <c r="T269" s="272"/>
      <c r="U269" s="271"/>
      <c r="BC269" s="188"/>
      <c r="BD269" s="188"/>
    </row>
    <row r="270" spans="17:56">
      <c r="Q270" s="271"/>
      <c r="R270" s="272"/>
      <c r="S270" s="271"/>
      <c r="T270" s="272"/>
      <c r="U270" s="271"/>
      <c r="BC270" s="188"/>
      <c r="BD270" s="188"/>
    </row>
    <row r="271" spans="17:56">
      <c r="Q271" s="271"/>
      <c r="R271" s="272"/>
      <c r="S271" s="271"/>
      <c r="T271" s="272"/>
      <c r="U271" s="271"/>
      <c r="BC271" s="188"/>
      <c r="BD271" s="188"/>
    </row>
    <row r="272" spans="17:56">
      <c r="Q272" s="271"/>
      <c r="R272" s="271"/>
      <c r="S272" s="271"/>
      <c r="T272" s="271"/>
      <c r="U272" s="271"/>
    </row>
  </sheetData>
  <sheetProtection formatCells="0" formatRows="0" insertColumns="0" insertRows="0" insertHyperlinks="0" deleteColumns="0" deleteRows="0" sort="0" autoFilter="0" pivotTables="0"/>
  <sortState xmlns:xlrd2="http://schemas.microsoft.com/office/spreadsheetml/2017/richdata2" ref="A6:BE196">
    <sortCondition ref="A6:A196"/>
  </sortState>
  <mergeCells count="1">
    <mergeCell ref="A1:CC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B194"/>
  <sheetViews>
    <sheetView showGridLines="0" zoomScale="80" zoomScaleNormal="80" workbookViewId="0">
      <pane xSplit="2" ySplit="3" topLeftCell="AE4" activePane="bottomRight" state="frozen"/>
      <selection pane="topRight" activeCell="C1" sqref="C1"/>
      <selection pane="bottomLeft" activeCell="A5" sqref="A5"/>
      <selection pane="bottomRight" activeCell="AT27" sqref="AT27"/>
    </sheetView>
  </sheetViews>
  <sheetFormatPr defaultColWidth="9.109375" defaultRowHeight="14.4"/>
  <cols>
    <col min="1" max="1" width="49.44140625" style="2" bestFit="1" customWidth="1"/>
    <col min="2" max="2" width="5.5546875" style="2" bestFit="1" customWidth="1"/>
    <col min="3" max="32" width="11.44140625" style="2" customWidth="1"/>
    <col min="33" max="33" width="11.44140625" style="67" customWidth="1"/>
    <col min="34" max="50" width="11.44140625" style="2" customWidth="1"/>
    <col min="51" max="56" width="9.109375" style="2"/>
    <col min="57" max="57" width="11.5546875" style="2" bestFit="1" customWidth="1"/>
    <col min="58" max="58" width="12.6640625" style="69" customWidth="1"/>
    <col min="59" max="59" width="9.109375" style="69"/>
    <col min="60" max="16384" width="9.109375" style="2"/>
  </cols>
  <sheetData>
    <row r="1" spans="1:80">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
        <v>419</v>
      </c>
      <c r="D2" s="39" t="s">
        <v>420</v>
      </c>
      <c r="E2" s="39" t="s">
        <v>798</v>
      </c>
      <c r="F2" s="39" t="s">
        <v>799</v>
      </c>
      <c r="G2" s="39" t="s">
        <v>800</v>
      </c>
      <c r="H2" s="39" t="s">
        <v>801</v>
      </c>
      <c r="I2" s="39" t="s">
        <v>806</v>
      </c>
      <c r="J2" s="39" t="s">
        <v>740</v>
      </c>
      <c r="K2" s="39" t="s">
        <v>741</v>
      </c>
      <c r="L2" s="39" t="s">
        <v>739</v>
      </c>
      <c r="M2" s="39" t="s">
        <v>1018</v>
      </c>
      <c r="N2" s="39" t="s">
        <v>1325</v>
      </c>
      <c r="O2" s="39" t="s">
        <v>1019</v>
      </c>
      <c r="P2" s="39" t="s">
        <v>1020</v>
      </c>
      <c r="Q2" s="39" t="s">
        <v>1375</v>
      </c>
      <c r="R2" s="39" t="s">
        <v>1382</v>
      </c>
      <c r="S2" s="39" t="s">
        <v>1376</v>
      </c>
      <c r="T2" s="39" t="s">
        <v>1383</v>
      </c>
      <c r="U2" s="39" t="s">
        <v>1021</v>
      </c>
      <c r="V2" s="39" t="s">
        <v>1155</v>
      </c>
      <c r="W2" s="39" t="s">
        <v>1157</v>
      </c>
      <c r="X2" s="39" t="s">
        <v>1024</v>
      </c>
      <c r="Y2" s="39" t="s">
        <v>1025</v>
      </c>
      <c r="Z2" s="39" t="s">
        <v>1026</v>
      </c>
      <c r="AA2" s="39" t="s">
        <v>1027</v>
      </c>
      <c r="AB2" s="39" t="s">
        <v>1031</v>
      </c>
      <c r="AC2" s="39" t="s">
        <v>1333</v>
      </c>
      <c r="AD2" s="39" t="s">
        <v>1032</v>
      </c>
      <c r="AE2" s="39" t="s">
        <v>1033</v>
      </c>
      <c r="AF2" s="39" t="s">
        <v>1034</v>
      </c>
      <c r="AG2" s="39" t="s">
        <v>1292</v>
      </c>
      <c r="AH2" s="39" t="s">
        <v>1343</v>
      </c>
      <c r="AI2" s="39" t="s">
        <v>1344</v>
      </c>
      <c r="AJ2" s="39" t="s">
        <v>860</v>
      </c>
      <c r="AK2" s="39" t="s">
        <v>861</v>
      </c>
      <c r="AL2" s="39" t="s">
        <v>385</v>
      </c>
      <c r="AM2" s="39" t="s">
        <v>386</v>
      </c>
      <c r="AN2" s="39" t="s">
        <v>460</v>
      </c>
      <c r="AO2" s="39" t="s">
        <v>461</v>
      </c>
      <c r="AP2" s="39" t="s">
        <v>461</v>
      </c>
      <c r="AQ2" s="258" t="s">
        <v>393</v>
      </c>
      <c r="AR2" s="39" t="s">
        <v>1138</v>
      </c>
      <c r="AS2" s="39" t="s">
        <v>454</v>
      </c>
      <c r="AT2" s="39" t="s">
        <v>392</v>
      </c>
      <c r="AU2" s="39" t="s">
        <v>833</v>
      </c>
      <c r="AV2" s="39" t="s">
        <v>402</v>
      </c>
      <c r="AW2" s="39" t="s">
        <v>1330</v>
      </c>
      <c r="AX2" s="39" t="s">
        <v>1142</v>
      </c>
      <c r="AY2" s="39" t="s">
        <v>1196</v>
      </c>
      <c r="AZ2" s="39" t="s">
        <v>384</v>
      </c>
      <c r="BA2" s="39" t="s">
        <v>455</v>
      </c>
      <c r="BB2" s="39" t="s">
        <v>456</v>
      </c>
      <c r="BC2" s="39" t="s">
        <v>456</v>
      </c>
      <c r="BD2" s="39" t="s">
        <v>456</v>
      </c>
      <c r="BE2" s="39" t="s">
        <v>457</v>
      </c>
      <c r="BF2" s="256" t="s">
        <v>1171</v>
      </c>
      <c r="BG2" s="39" t="s">
        <v>394</v>
      </c>
      <c r="BH2" s="39" t="s">
        <v>1405</v>
      </c>
      <c r="BI2" s="39" t="s">
        <v>1404</v>
      </c>
      <c r="BJ2" s="39" t="s">
        <v>424</v>
      </c>
      <c r="BK2" s="39" t="s">
        <v>359</v>
      </c>
      <c r="BL2" s="39" t="s">
        <v>403</v>
      </c>
      <c r="BM2" s="39" t="s">
        <v>361</v>
      </c>
      <c r="BN2" s="39" t="s">
        <v>360</v>
      </c>
      <c r="BO2" s="39" t="s">
        <v>1298</v>
      </c>
      <c r="BP2" s="39" t="s">
        <v>363</v>
      </c>
      <c r="BQ2" s="39" t="s">
        <v>804</v>
      </c>
      <c r="BR2" s="39" t="s">
        <v>1029</v>
      </c>
      <c r="BS2" s="39" t="s">
        <v>1030</v>
      </c>
      <c r="BT2" s="39" t="s">
        <v>830</v>
      </c>
      <c r="BU2" s="39" t="s">
        <v>1144</v>
      </c>
      <c r="BV2" s="39" t="s">
        <v>1145</v>
      </c>
      <c r="BW2" s="39" t="s">
        <v>1146</v>
      </c>
      <c r="BX2" s="39" t="s">
        <v>959</v>
      </c>
      <c r="BY2" s="39" t="s">
        <v>1299</v>
      </c>
      <c r="BZ2" s="39" t="s">
        <v>1187</v>
      </c>
      <c r="CA2" s="39" t="s">
        <v>845</v>
      </c>
      <c r="CB2" s="39" t="s">
        <v>1072</v>
      </c>
    </row>
    <row r="3" spans="1:80" ht="26.4">
      <c r="A3" s="34" t="s">
        <v>881</v>
      </c>
      <c r="B3" s="25"/>
      <c r="C3" s="43">
        <v>2015</v>
      </c>
      <c r="D3" s="43">
        <v>2015</v>
      </c>
      <c r="E3" s="43">
        <v>2015</v>
      </c>
      <c r="F3" s="43">
        <v>2015</v>
      </c>
      <c r="G3" s="43">
        <v>2015</v>
      </c>
      <c r="H3" s="43">
        <v>2015</v>
      </c>
      <c r="I3" s="43">
        <v>2015</v>
      </c>
      <c r="J3" s="43" t="s">
        <v>1391</v>
      </c>
      <c r="K3" s="43" t="s">
        <v>1391</v>
      </c>
      <c r="L3" s="43" t="s">
        <v>1391</v>
      </c>
      <c r="M3" s="43">
        <v>2015</v>
      </c>
      <c r="N3" s="43">
        <v>2015</v>
      </c>
      <c r="O3" s="43">
        <v>2015</v>
      </c>
      <c r="P3" s="43">
        <v>2015</v>
      </c>
      <c r="Q3" s="43">
        <v>2019</v>
      </c>
      <c r="R3" s="43">
        <v>2019</v>
      </c>
      <c r="S3" s="43">
        <v>2019</v>
      </c>
      <c r="T3" s="43">
        <v>2019</v>
      </c>
      <c r="U3" s="43">
        <v>2015</v>
      </c>
      <c r="V3" s="43">
        <v>2015</v>
      </c>
      <c r="W3" s="43">
        <v>2015</v>
      </c>
      <c r="X3" s="43">
        <v>2018</v>
      </c>
      <c r="Y3" s="43">
        <v>2020</v>
      </c>
      <c r="Z3" s="43">
        <v>2020</v>
      </c>
      <c r="AA3" s="43" t="s">
        <v>1186</v>
      </c>
      <c r="AB3" s="43" t="s">
        <v>971</v>
      </c>
      <c r="AC3" s="43" t="s">
        <v>1202</v>
      </c>
      <c r="AD3" s="43" t="s">
        <v>1356</v>
      </c>
      <c r="AE3" s="43">
        <v>2020</v>
      </c>
      <c r="AF3" s="43">
        <v>2018</v>
      </c>
      <c r="AG3" s="43">
        <v>2020</v>
      </c>
      <c r="AH3" s="43">
        <v>2021</v>
      </c>
      <c r="AI3" s="43">
        <v>2021</v>
      </c>
      <c r="AJ3" s="43">
        <v>2020</v>
      </c>
      <c r="AK3" s="43">
        <v>2020</v>
      </c>
      <c r="AL3" s="43">
        <v>2019</v>
      </c>
      <c r="AM3" s="43" t="s">
        <v>1340</v>
      </c>
      <c r="AN3" s="43" t="s">
        <v>1385</v>
      </c>
      <c r="AO3" s="43">
        <v>2018</v>
      </c>
      <c r="AP3" s="43">
        <v>2019</v>
      </c>
      <c r="AQ3" s="43">
        <v>2020</v>
      </c>
      <c r="AR3" s="43" t="s">
        <v>1400</v>
      </c>
      <c r="AS3" s="43">
        <v>2019</v>
      </c>
      <c r="AT3" s="43" t="s">
        <v>1401</v>
      </c>
      <c r="AU3" s="43">
        <v>2019</v>
      </c>
      <c r="AV3" s="43">
        <v>2019</v>
      </c>
      <c r="AW3" s="43">
        <v>2019</v>
      </c>
      <c r="AX3" s="43">
        <v>2018</v>
      </c>
      <c r="AY3" s="43">
        <v>2019</v>
      </c>
      <c r="AZ3" s="43">
        <v>2019</v>
      </c>
      <c r="BA3" s="43" t="s">
        <v>1386</v>
      </c>
      <c r="BB3" s="43">
        <v>2019</v>
      </c>
      <c r="BC3" s="43">
        <v>2020</v>
      </c>
      <c r="BD3" s="43">
        <v>2021</v>
      </c>
      <c r="BE3" s="257">
        <v>2021</v>
      </c>
      <c r="BF3" s="259">
        <v>2021</v>
      </c>
      <c r="BG3" s="43">
        <v>2020</v>
      </c>
      <c r="BH3" s="43" t="s">
        <v>1394</v>
      </c>
      <c r="BI3" s="43" t="s">
        <v>1394</v>
      </c>
      <c r="BJ3" s="43" t="s">
        <v>1014</v>
      </c>
      <c r="BK3" s="43">
        <v>2020</v>
      </c>
      <c r="BL3" s="43">
        <v>2020</v>
      </c>
      <c r="BM3" s="43">
        <v>2019</v>
      </c>
      <c r="BN3" s="43" t="s">
        <v>1357</v>
      </c>
      <c r="BO3" s="43">
        <v>2019</v>
      </c>
      <c r="BP3" s="43">
        <v>2019</v>
      </c>
      <c r="BQ3" s="43">
        <v>2014</v>
      </c>
      <c r="BR3" s="43" t="s">
        <v>1201</v>
      </c>
      <c r="BS3" s="43" t="s">
        <v>1201</v>
      </c>
      <c r="BT3" s="43" t="s">
        <v>1162</v>
      </c>
      <c r="BU3" s="43">
        <v>2020</v>
      </c>
      <c r="BV3" s="43">
        <v>2020</v>
      </c>
      <c r="BW3" s="43">
        <v>2020</v>
      </c>
      <c r="BX3" s="43" t="s">
        <v>1402</v>
      </c>
      <c r="BY3" s="43">
        <v>2017</v>
      </c>
      <c r="BZ3" s="43">
        <v>2020</v>
      </c>
      <c r="CA3" s="43">
        <v>2020</v>
      </c>
      <c r="CB3" s="43">
        <v>2015</v>
      </c>
    </row>
    <row r="4" spans="1:80">
      <c r="A4" s="33" t="s">
        <v>1</v>
      </c>
      <c r="B4" s="25" t="s">
        <v>0</v>
      </c>
      <c r="C4" s="44">
        <v>2015</v>
      </c>
      <c r="D4" s="44">
        <v>2015</v>
      </c>
      <c r="E4" s="44">
        <v>2015</v>
      </c>
      <c r="F4" s="44">
        <v>2015</v>
      </c>
      <c r="G4" s="44">
        <v>2015</v>
      </c>
      <c r="H4" s="44">
        <v>2015</v>
      </c>
      <c r="I4" s="44">
        <v>2015</v>
      </c>
      <c r="J4" s="44">
        <v>2020</v>
      </c>
      <c r="K4" s="44">
        <v>2020</v>
      </c>
      <c r="L4" s="44">
        <v>2020</v>
      </c>
      <c r="M4" s="46">
        <v>2015</v>
      </c>
      <c r="N4" s="46">
        <v>2015</v>
      </c>
      <c r="O4" s="46">
        <v>2015</v>
      </c>
      <c r="P4" s="46">
        <v>2015</v>
      </c>
      <c r="Q4" s="46">
        <v>2020</v>
      </c>
      <c r="R4" s="46">
        <v>2020</v>
      </c>
      <c r="S4" s="46">
        <v>2020</v>
      </c>
      <c r="T4" s="46">
        <v>2020</v>
      </c>
      <c r="U4" s="46">
        <v>2015</v>
      </c>
      <c r="V4" s="46">
        <v>2015</v>
      </c>
      <c r="W4" s="46">
        <v>2015</v>
      </c>
      <c r="X4" s="46">
        <v>2018</v>
      </c>
      <c r="Y4" s="46">
        <v>2020</v>
      </c>
      <c r="Z4" s="46">
        <v>2020</v>
      </c>
      <c r="AA4" s="46">
        <v>2015</v>
      </c>
      <c r="AB4" s="45">
        <v>2017</v>
      </c>
      <c r="AC4" s="46">
        <v>2017</v>
      </c>
      <c r="AD4" s="46">
        <v>2017</v>
      </c>
      <c r="AE4" s="46">
        <v>2020</v>
      </c>
      <c r="AF4" s="48">
        <v>2018</v>
      </c>
      <c r="AG4" s="48">
        <v>2020</v>
      </c>
      <c r="AH4" s="46">
        <v>2021</v>
      </c>
      <c r="AI4" s="46">
        <v>2021</v>
      </c>
      <c r="AJ4" s="46">
        <v>2020</v>
      </c>
      <c r="AK4" s="46">
        <v>2020</v>
      </c>
      <c r="AL4" s="46">
        <v>2019</v>
      </c>
      <c r="AM4" s="46" t="s">
        <v>1309</v>
      </c>
      <c r="AN4" s="46">
        <v>2021</v>
      </c>
      <c r="AO4" s="46">
        <v>2018</v>
      </c>
      <c r="AP4" s="46">
        <v>2019</v>
      </c>
      <c r="AQ4" s="80">
        <v>2020</v>
      </c>
      <c r="AR4" s="80">
        <v>2020</v>
      </c>
      <c r="AS4" s="46">
        <v>2019</v>
      </c>
      <c r="AT4" s="80">
        <v>2018</v>
      </c>
      <c r="AU4" s="55">
        <v>2019</v>
      </c>
      <c r="AV4" s="55">
        <v>2019</v>
      </c>
      <c r="AW4" s="46">
        <v>2019</v>
      </c>
      <c r="AX4" s="46">
        <v>2018</v>
      </c>
      <c r="AY4" s="46">
        <v>2019</v>
      </c>
      <c r="AZ4" s="68">
        <v>2019</v>
      </c>
      <c r="BA4" s="46" t="s">
        <v>864</v>
      </c>
      <c r="BB4" s="46">
        <v>2018</v>
      </c>
      <c r="BC4" s="46">
        <v>2019</v>
      </c>
      <c r="BD4" s="46">
        <v>2020</v>
      </c>
      <c r="BE4" s="255">
        <v>44196</v>
      </c>
      <c r="BF4" s="255" t="s">
        <v>1395</v>
      </c>
      <c r="BG4" s="46">
        <v>2020</v>
      </c>
      <c r="BH4" s="46">
        <v>2019</v>
      </c>
      <c r="BI4" s="46">
        <v>2019</v>
      </c>
      <c r="BJ4" s="46">
        <v>2015</v>
      </c>
      <c r="BK4" s="46">
        <v>2019</v>
      </c>
      <c r="BL4" s="46">
        <v>2020</v>
      </c>
      <c r="BM4" s="46">
        <v>2018</v>
      </c>
      <c r="BN4" s="80">
        <v>2018</v>
      </c>
      <c r="BO4" s="80">
        <v>2017</v>
      </c>
      <c r="BP4" s="80">
        <v>2019</v>
      </c>
      <c r="BQ4" s="46">
        <v>2014</v>
      </c>
      <c r="BR4" s="46">
        <v>2017</v>
      </c>
      <c r="BS4" s="46">
        <v>2017</v>
      </c>
      <c r="BT4" s="46">
        <v>2016</v>
      </c>
      <c r="BU4" s="46">
        <v>2019</v>
      </c>
      <c r="BV4" s="261">
        <v>2019</v>
      </c>
      <c r="BW4" s="46">
        <v>2019</v>
      </c>
      <c r="BX4" s="46">
        <v>2018</v>
      </c>
      <c r="BY4" s="46">
        <v>2017</v>
      </c>
      <c r="BZ4" s="46">
        <v>2020</v>
      </c>
      <c r="CA4" s="46">
        <v>2020</v>
      </c>
      <c r="CB4" s="46">
        <v>2015</v>
      </c>
    </row>
    <row r="5" spans="1:80">
      <c r="A5" s="33" t="s">
        <v>3</v>
      </c>
      <c r="B5" s="25" t="s">
        <v>2</v>
      </c>
      <c r="C5" s="44">
        <v>2015</v>
      </c>
      <c r="D5" s="44">
        <v>2015</v>
      </c>
      <c r="E5" s="44">
        <v>2015</v>
      </c>
      <c r="F5" s="44">
        <v>2015</v>
      </c>
      <c r="G5" s="44">
        <v>2015</v>
      </c>
      <c r="H5" s="44">
        <v>2015</v>
      </c>
      <c r="I5" s="44">
        <v>2015</v>
      </c>
      <c r="J5" s="44">
        <v>2020</v>
      </c>
      <c r="K5" s="44">
        <v>2020</v>
      </c>
      <c r="L5" s="44">
        <v>2020</v>
      </c>
      <c r="M5" s="46">
        <v>2015</v>
      </c>
      <c r="N5" s="46">
        <v>2015</v>
      </c>
      <c r="O5" s="46">
        <v>2015</v>
      </c>
      <c r="P5" s="46">
        <v>2015</v>
      </c>
      <c r="Q5" s="46">
        <v>2020</v>
      </c>
      <c r="R5" s="46">
        <v>2020</v>
      </c>
      <c r="S5" s="46">
        <v>2020</v>
      </c>
      <c r="T5" s="46">
        <v>2020</v>
      </c>
      <c r="U5" s="46">
        <v>2015</v>
      </c>
      <c r="V5" s="46">
        <v>2015</v>
      </c>
      <c r="W5" s="46">
        <v>2015</v>
      </c>
      <c r="X5" s="46">
        <v>2018</v>
      </c>
      <c r="Y5" s="261">
        <v>2020</v>
      </c>
      <c r="Z5" s="261">
        <v>2020</v>
      </c>
      <c r="AA5" s="46">
        <v>2017</v>
      </c>
      <c r="AB5" s="45">
        <v>2017</v>
      </c>
      <c r="AC5" s="46" t="s">
        <v>864</v>
      </c>
      <c r="AD5" s="46">
        <v>2016</v>
      </c>
      <c r="AE5" s="46">
        <v>2020</v>
      </c>
      <c r="AF5" s="48" t="s">
        <v>864</v>
      </c>
      <c r="AG5" s="262">
        <v>2020</v>
      </c>
      <c r="AH5" s="46">
        <v>2021</v>
      </c>
      <c r="AI5" s="46">
        <v>2021</v>
      </c>
      <c r="AJ5" s="46">
        <v>2020</v>
      </c>
      <c r="AK5" s="46">
        <v>2020</v>
      </c>
      <c r="AL5" s="46">
        <v>2019</v>
      </c>
      <c r="AM5" s="46" t="s">
        <v>1310</v>
      </c>
      <c r="AN5" s="46">
        <v>2021</v>
      </c>
      <c r="AO5" s="46">
        <v>2018</v>
      </c>
      <c r="AP5" s="46">
        <v>2019</v>
      </c>
      <c r="AQ5" s="263">
        <v>2020</v>
      </c>
      <c r="AR5" s="263">
        <v>2020</v>
      </c>
      <c r="AS5" s="46">
        <v>2019</v>
      </c>
      <c r="AT5" s="80">
        <v>2017</v>
      </c>
      <c r="AU5" s="55">
        <v>2019</v>
      </c>
      <c r="AV5" s="55">
        <v>2019</v>
      </c>
      <c r="AW5" s="46">
        <v>2019</v>
      </c>
      <c r="AX5" s="46" t="s">
        <v>864</v>
      </c>
      <c r="AY5" s="46">
        <v>2019</v>
      </c>
      <c r="AZ5" s="68">
        <v>2019</v>
      </c>
      <c r="BA5" s="46">
        <v>2017</v>
      </c>
      <c r="BB5" s="46">
        <v>2018</v>
      </c>
      <c r="BC5" s="46">
        <v>2019</v>
      </c>
      <c r="BD5" s="46">
        <v>2020</v>
      </c>
      <c r="BE5" s="255" t="s">
        <v>864</v>
      </c>
      <c r="BF5" s="255" t="s">
        <v>1395</v>
      </c>
      <c r="BG5" s="261">
        <v>2020</v>
      </c>
      <c r="BH5" s="46">
        <v>2019</v>
      </c>
      <c r="BI5" s="46">
        <v>2019</v>
      </c>
      <c r="BJ5" s="46" t="s">
        <v>864</v>
      </c>
      <c r="BK5" s="46">
        <v>2019</v>
      </c>
      <c r="BL5" s="46">
        <v>2020</v>
      </c>
      <c r="BM5" s="46">
        <v>2018</v>
      </c>
      <c r="BN5" s="80">
        <v>2018</v>
      </c>
      <c r="BO5" s="80">
        <v>2019</v>
      </c>
      <c r="BP5" s="80">
        <v>2019</v>
      </c>
      <c r="BQ5" s="46">
        <v>2014</v>
      </c>
      <c r="BR5" s="46">
        <v>2017</v>
      </c>
      <c r="BS5" s="46">
        <v>2017</v>
      </c>
      <c r="BT5" s="46">
        <v>2016</v>
      </c>
      <c r="BU5" s="261">
        <v>2019</v>
      </c>
      <c r="BV5" s="261">
        <v>2019</v>
      </c>
      <c r="BW5" s="46">
        <v>2019</v>
      </c>
      <c r="BX5" s="46">
        <v>2018</v>
      </c>
      <c r="BY5" s="46">
        <v>2017</v>
      </c>
      <c r="BZ5" s="46">
        <v>2020</v>
      </c>
      <c r="CA5" s="46">
        <v>2020</v>
      </c>
      <c r="CB5" s="46">
        <v>2015</v>
      </c>
    </row>
    <row r="6" spans="1:80">
      <c r="A6" s="33" t="s">
        <v>5</v>
      </c>
      <c r="B6" s="25" t="s">
        <v>4</v>
      </c>
      <c r="C6" s="44">
        <v>2015</v>
      </c>
      <c r="D6" s="44">
        <v>2015</v>
      </c>
      <c r="E6" s="44">
        <v>2015</v>
      </c>
      <c r="F6" s="44">
        <v>2015</v>
      </c>
      <c r="G6" s="44">
        <v>2015</v>
      </c>
      <c r="H6" s="44">
        <v>2015</v>
      </c>
      <c r="I6" s="44">
        <v>2015</v>
      </c>
      <c r="J6" s="44">
        <v>2020</v>
      </c>
      <c r="K6" s="44">
        <v>2020</v>
      </c>
      <c r="L6" s="44">
        <v>2020</v>
      </c>
      <c r="M6" s="46">
        <v>2015</v>
      </c>
      <c r="N6" s="46">
        <v>2015</v>
      </c>
      <c r="O6" s="46">
        <v>2015</v>
      </c>
      <c r="P6" s="46">
        <v>2015</v>
      </c>
      <c r="Q6" s="46">
        <v>2020</v>
      </c>
      <c r="R6" s="46">
        <v>2020</v>
      </c>
      <c r="S6" s="46">
        <v>2020</v>
      </c>
      <c r="T6" s="46">
        <v>2020</v>
      </c>
      <c r="U6" s="46">
        <v>2015</v>
      </c>
      <c r="V6" s="46">
        <v>2015</v>
      </c>
      <c r="W6" s="46">
        <v>2015</v>
      </c>
      <c r="X6" s="46">
        <v>2018</v>
      </c>
      <c r="Y6" s="261">
        <v>2020</v>
      </c>
      <c r="Z6" s="261">
        <v>2020</v>
      </c>
      <c r="AA6" s="46" t="s">
        <v>864</v>
      </c>
      <c r="AB6" s="45">
        <v>2017</v>
      </c>
      <c r="AC6" s="46">
        <v>2017</v>
      </c>
      <c r="AD6" s="46">
        <v>2015</v>
      </c>
      <c r="AE6" s="46">
        <v>2020</v>
      </c>
      <c r="AF6" s="48" t="s">
        <v>864</v>
      </c>
      <c r="AG6" s="262">
        <v>2020</v>
      </c>
      <c r="AH6" s="46">
        <v>2021</v>
      </c>
      <c r="AI6" s="46">
        <v>2021</v>
      </c>
      <c r="AJ6" s="46">
        <v>2020</v>
      </c>
      <c r="AK6" s="46">
        <v>2020</v>
      </c>
      <c r="AL6" s="46">
        <v>2019</v>
      </c>
      <c r="AM6" s="46" t="s">
        <v>1311</v>
      </c>
      <c r="AN6" s="46">
        <v>2021</v>
      </c>
      <c r="AO6" s="46">
        <v>2018</v>
      </c>
      <c r="AP6" s="46">
        <v>2019</v>
      </c>
      <c r="AQ6" s="263">
        <v>2020</v>
      </c>
      <c r="AR6" s="263">
        <v>2020</v>
      </c>
      <c r="AS6" s="46">
        <v>2019</v>
      </c>
      <c r="AT6" s="80">
        <v>2012</v>
      </c>
      <c r="AU6" s="55">
        <v>2019</v>
      </c>
      <c r="AV6" s="55">
        <v>2019</v>
      </c>
      <c r="AW6" s="46">
        <v>2019</v>
      </c>
      <c r="AX6" s="46">
        <v>2018</v>
      </c>
      <c r="AY6" s="46">
        <v>2019</v>
      </c>
      <c r="AZ6" s="68">
        <v>2019</v>
      </c>
      <c r="BA6" s="46">
        <v>2011</v>
      </c>
      <c r="BB6" s="46">
        <v>2018</v>
      </c>
      <c r="BC6" s="46">
        <v>2019</v>
      </c>
      <c r="BD6" s="46">
        <v>2020</v>
      </c>
      <c r="BE6" s="255" t="s">
        <v>864</v>
      </c>
      <c r="BF6" s="255" t="s">
        <v>1395</v>
      </c>
      <c r="BG6" s="261">
        <v>2020</v>
      </c>
      <c r="BH6" s="46">
        <v>2019</v>
      </c>
      <c r="BI6" s="46">
        <v>2019</v>
      </c>
      <c r="BJ6" s="46">
        <v>2013</v>
      </c>
      <c r="BK6" s="46">
        <v>2019</v>
      </c>
      <c r="BL6" s="46">
        <v>2020</v>
      </c>
      <c r="BM6" s="46">
        <v>2018</v>
      </c>
      <c r="BN6" s="80">
        <v>2018</v>
      </c>
      <c r="BO6" s="80">
        <v>2018</v>
      </c>
      <c r="BP6" s="80">
        <v>2019</v>
      </c>
      <c r="BQ6" s="46">
        <v>2014</v>
      </c>
      <c r="BR6" s="46">
        <v>2017</v>
      </c>
      <c r="BS6" s="46">
        <v>2017</v>
      </c>
      <c r="BT6" s="46">
        <v>2016</v>
      </c>
      <c r="BU6" s="261">
        <v>2019</v>
      </c>
      <c r="BV6" s="261">
        <v>2019</v>
      </c>
      <c r="BW6" s="46">
        <v>2019</v>
      </c>
      <c r="BX6" s="46">
        <v>2018</v>
      </c>
      <c r="BY6" s="46">
        <v>2017</v>
      </c>
      <c r="BZ6" s="46">
        <v>2020</v>
      </c>
      <c r="CA6" s="46">
        <v>2020</v>
      </c>
      <c r="CB6" s="46">
        <v>2015</v>
      </c>
    </row>
    <row r="7" spans="1:80">
      <c r="A7" s="33" t="s">
        <v>7</v>
      </c>
      <c r="B7" s="25" t="s">
        <v>6</v>
      </c>
      <c r="C7" s="44">
        <v>2015</v>
      </c>
      <c r="D7" s="44">
        <v>2015</v>
      </c>
      <c r="E7" s="44">
        <v>2015</v>
      </c>
      <c r="F7" s="44">
        <v>2015</v>
      </c>
      <c r="G7" s="44">
        <v>2015</v>
      </c>
      <c r="H7" s="44">
        <v>2015</v>
      </c>
      <c r="I7" s="44">
        <v>2015</v>
      </c>
      <c r="J7" s="44">
        <v>2020</v>
      </c>
      <c r="K7" s="44">
        <v>2020</v>
      </c>
      <c r="L7" s="44">
        <v>2020</v>
      </c>
      <c r="M7" s="46">
        <v>2015</v>
      </c>
      <c r="N7" s="46">
        <v>2015</v>
      </c>
      <c r="O7" s="46">
        <v>2015</v>
      </c>
      <c r="P7" s="46">
        <v>2015</v>
      </c>
      <c r="Q7" s="46">
        <v>2020</v>
      </c>
      <c r="R7" s="46">
        <v>2020</v>
      </c>
      <c r="S7" s="46">
        <v>2020</v>
      </c>
      <c r="T7" s="46">
        <v>2020</v>
      </c>
      <c r="U7" s="46">
        <v>2015</v>
      </c>
      <c r="V7" s="46">
        <v>2015</v>
      </c>
      <c r="W7" s="46">
        <v>2015</v>
      </c>
      <c r="X7" s="46">
        <v>2018</v>
      </c>
      <c r="Y7" s="261">
        <v>2020</v>
      </c>
      <c r="Z7" s="261">
        <v>2020</v>
      </c>
      <c r="AA7" s="46">
        <v>2016</v>
      </c>
      <c r="AB7" s="45">
        <v>2017</v>
      </c>
      <c r="AC7" s="46">
        <v>2017</v>
      </c>
      <c r="AD7" s="46">
        <v>2017</v>
      </c>
      <c r="AE7" s="46">
        <v>2020</v>
      </c>
      <c r="AF7" s="48">
        <v>2018</v>
      </c>
      <c r="AG7" s="262">
        <v>2020</v>
      </c>
      <c r="AH7" s="46">
        <v>2021</v>
      </c>
      <c r="AI7" s="46">
        <v>2021</v>
      </c>
      <c r="AJ7" s="46">
        <v>2020</v>
      </c>
      <c r="AK7" s="46">
        <v>2020</v>
      </c>
      <c r="AL7" s="46">
        <v>2019</v>
      </c>
      <c r="AM7" s="46" t="s">
        <v>1309</v>
      </c>
      <c r="AN7" s="46">
        <v>2021</v>
      </c>
      <c r="AO7" s="46">
        <v>2018</v>
      </c>
      <c r="AP7" s="46">
        <v>2019</v>
      </c>
      <c r="AQ7" s="263">
        <v>2020</v>
      </c>
      <c r="AR7" s="263">
        <v>2020</v>
      </c>
      <c r="AS7" s="46">
        <v>2019</v>
      </c>
      <c r="AT7" s="80">
        <v>2015</v>
      </c>
      <c r="AU7" s="55">
        <v>2019</v>
      </c>
      <c r="AV7" s="55">
        <v>2019</v>
      </c>
      <c r="AW7" s="46">
        <v>2019</v>
      </c>
      <c r="AX7" s="46">
        <v>2018</v>
      </c>
      <c r="AY7" s="46">
        <v>2019</v>
      </c>
      <c r="AZ7" s="68">
        <v>2019</v>
      </c>
      <c r="BA7" s="46">
        <v>2018</v>
      </c>
      <c r="BB7" s="46">
        <v>2018</v>
      </c>
      <c r="BC7" s="46">
        <v>2019</v>
      </c>
      <c r="BD7" s="46">
        <v>2020</v>
      </c>
      <c r="BE7" s="255" t="s">
        <v>864</v>
      </c>
      <c r="BF7" s="255" t="s">
        <v>1396</v>
      </c>
      <c r="BG7" s="261">
        <v>2020</v>
      </c>
      <c r="BH7" s="46">
        <v>2019</v>
      </c>
      <c r="BI7" s="46">
        <v>2019</v>
      </c>
      <c r="BJ7" s="46">
        <v>2013</v>
      </c>
      <c r="BK7" s="46">
        <v>2019</v>
      </c>
      <c r="BL7" s="46">
        <v>2020</v>
      </c>
      <c r="BM7" s="46">
        <v>2018</v>
      </c>
      <c r="BN7" s="80">
        <v>2014</v>
      </c>
      <c r="BO7" s="80">
        <v>2017</v>
      </c>
      <c r="BP7" s="80">
        <v>2019</v>
      </c>
      <c r="BQ7" s="46">
        <v>2014</v>
      </c>
      <c r="BR7" s="46">
        <v>2017</v>
      </c>
      <c r="BS7" s="46">
        <v>2017</v>
      </c>
      <c r="BT7" s="46">
        <v>2017</v>
      </c>
      <c r="BU7" s="261">
        <v>2019</v>
      </c>
      <c r="BV7" s="261">
        <v>2019</v>
      </c>
      <c r="BW7" s="46">
        <v>2019</v>
      </c>
      <c r="BX7" s="46">
        <v>2018</v>
      </c>
      <c r="BY7" s="46">
        <v>2017</v>
      </c>
      <c r="BZ7" s="46">
        <v>2020</v>
      </c>
      <c r="CA7" s="46">
        <v>2020</v>
      </c>
      <c r="CB7" s="46">
        <v>2015</v>
      </c>
    </row>
    <row r="8" spans="1:80">
      <c r="A8" s="33" t="s">
        <v>9</v>
      </c>
      <c r="B8" s="25" t="s">
        <v>8</v>
      </c>
      <c r="C8" s="44">
        <v>2015</v>
      </c>
      <c r="D8" s="44">
        <v>2015</v>
      </c>
      <c r="E8" s="44">
        <v>2015</v>
      </c>
      <c r="F8" s="44">
        <v>2015</v>
      </c>
      <c r="G8" s="44">
        <v>2015</v>
      </c>
      <c r="H8" s="44">
        <v>2015</v>
      </c>
      <c r="I8" s="44">
        <v>2015</v>
      </c>
      <c r="J8" s="44">
        <v>2020</v>
      </c>
      <c r="K8" s="44">
        <v>2020</v>
      </c>
      <c r="L8" s="44">
        <v>2020</v>
      </c>
      <c r="M8" s="46">
        <v>2015</v>
      </c>
      <c r="N8" s="46">
        <v>2015</v>
      </c>
      <c r="O8" s="46">
        <v>2015</v>
      </c>
      <c r="P8" s="46">
        <v>2015</v>
      </c>
      <c r="Q8" s="46">
        <v>2020</v>
      </c>
      <c r="R8" s="46">
        <v>2020</v>
      </c>
      <c r="S8" s="46">
        <v>2020</v>
      </c>
      <c r="T8" s="46">
        <v>2020</v>
      </c>
      <c r="U8" s="46">
        <v>2015</v>
      </c>
      <c r="V8" s="46">
        <v>2015</v>
      </c>
      <c r="W8" s="46">
        <v>2015</v>
      </c>
      <c r="X8" s="46">
        <v>2018</v>
      </c>
      <c r="Y8" s="261">
        <v>2020</v>
      </c>
      <c r="Z8" s="261">
        <v>2020</v>
      </c>
      <c r="AA8" s="46" t="s">
        <v>864</v>
      </c>
      <c r="AB8" s="45">
        <v>2017</v>
      </c>
      <c r="AC8" s="46" t="s">
        <v>864</v>
      </c>
      <c r="AD8" s="46" t="s">
        <v>864</v>
      </c>
      <c r="AE8" s="46">
        <v>2020</v>
      </c>
      <c r="AF8" s="48" t="s">
        <v>864</v>
      </c>
      <c r="AG8" s="262">
        <v>2020</v>
      </c>
      <c r="AH8" s="46">
        <v>2021</v>
      </c>
      <c r="AI8" s="46">
        <v>2021</v>
      </c>
      <c r="AJ8" s="46">
        <v>2020</v>
      </c>
      <c r="AK8" s="46">
        <v>2020</v>
      </c>
      <c r="AL8" s="46">
        <v>2019</v>
      </c>
      <c r="AM8" s="46" t="s">
        <v>864</v>
      </c>
      <c r="AN8" s="46">
        <v>2021</v>
      </c>
      <c r="AO8" s="46">
        <v>2018</v>
      </c>
      <c r="AP8" s="46">
        <v>2019</v>
      </c>
      <c r="AQ8" s="263">
        <v>2020</v>
      </c>
      <c r="AR8" s="263">
        <v>2020</v>
      </c>
      <c r="AS8" s="46">
        <v>2019</v>
      </c>
      <c r="AT8" s="80" t="s">
        <v>864</v>
      </c>
      <c r="AU8" s="55">
        <v>2019</v>
      </c>
      <c r="AV8" s="55" t="s">
        <v>864</v>
      </c>
      <c r="AW8" s="46" t="s">
        <v>864</v>
      </c>
      <c r="AX8" s="46" t="s">
        <v>864</v>
      </c>
      <c r="AY8" s="46">
        <v>2019</v>
      </c>
      <c r="AZ8" s="68" t="s">
        <v>864</v>
      </c>
      <c r="BA8" s="46" t="s">
        <v>864</v>
      </c>
      <c r="BB8" s="46">
        <v>2018</v>
      </c>
      <c r="BC8" s="46">
        <v>2019</v>
      </c>
      <c r="BD8" s="46">
        <v>2020</v>
      </c>
      <c r="BE8" s="255" t="s">
        <v>864</v>
      </c>
      <c r="BF8" s="255" t="s">
        <v>1395</v>
      </c>
      <c r="BG8" s="261">
        <v>2020</v>
      </c>
      <c r="BH8" s="46">
        <v>2019</v>
      </c>
      <c r="BI8" s="46">
        <v>2019</v>
      </c>
      <c r="BJ8" s="46">
        <v>2013</v>
      </c>
      <c r="BK8" s="46">
        <v>2019</v>
      </c>
      <c r="BL8" s="46" t="s">
        <v>864</v>
      </c>
      <c r="BM8" s="46">
        <v>2018</v>
      </c>
      <c r="BN8" s="80">
        <v>2015</v>
      </c>
      <c r="BO8" s="80">
        <v>2016</v>
      </c>
      <c r="BP8" s="80">
        <v>2017</v>
      </c>
      <c r="BQ8" s="46">
        <v>2014</v>
      </c>
      <c r="BR8" s="46">
        <v>2017</v>
      </c>
      <c r="BS8" s="46">
        <v>2017</v>
      </c>
      <c r="BT8" s="46">
        <v>2017</v>
      </c>
      <c r="BU8" s="261">
        <v>2019</v>
      </c>
      <c r="BV8" s="261">
        <v>2019</v>
      </c>
      <c r="BW8" s="46" t="s">
        <v>864</v>
      </c>
      <c r="BX8" s="46">
        <v>2018</v>
      </c>
      <c r="BY8" s="46">
        <v>2017</v>
      </c>
      <c r="BZ8" s="46">
        <v>2020</v>
      </c>
      <c r="CA8" s="46">
        <v>2020</v>
      </c>
      <c r="CB8" s="46">
        <v>2015</v>
      </c>
    </row>
    <row r="9" spans="1:80">
      <c r="A9" s="33" t="s">
        <v>11</v>
      </c>
      <c r="B9" s="25" t="s">
        <v>10</v>
      </c>
      <c r="C9" s="44">
        <v>2015</v>
      </c>
      <c r="D9" s="44">
        <v>2015</v>
      </c>
      <c r="E9" s="44">
        <v>2015</v>
      </c>
      <c r="F9" s="44">
        <v>2015</v>
      </c>
      <c r="G9" s="44">
        <v>2015</v>
      </c>
      <c r="H9" s="44">
        <v>2015</v>
      </c>
      <c r="I9" s="44">
        <v>2015</v>
      </c>
      <c r="J9" s="44">
        <v>2020</v>
      </c>
      <c r="K9" s="44">
        <v>2020</v>
      </c>
      <c r="L9" s="44">
        <v>2020</v>
      </c>
      <c r="M9" s="46">
        <v>2015</v>
      </c>
      <c r="N9" s="46">
        <v>2015</v>
      </c>
      <c r="O9" s="46">
        <v>2015</v>
      </c>
      <c r="P9" s="46">
        <v>2015</v>
      </c>
      <c r="Q9" s="46">
        <v>2020</v>
      </c>
      <c r="R9" s="46">
        <v>2020</v>
      </c>
      <c r="S9" s="46">
        <v>2020</v>
      </c>
      <c r="T9" s="46">
        <v>2020</v>
      </c>
      <c r="U9" s="46">
        <v>2015</v>
      </c>
      <c r="V9" s="46">
        <v>2015</v>
      </c>
      <c r="W9" s="46">
        <v>2015</v>
      </c>
      <c r="X9" s="46">
        <v>2018</v>
      </c>
      <c r="Y9" s="261">
        <v>2020</v>
      </c>
      <c r="Z9" s="261">
        <v>2020</v>
      </c>
      <c r="AA9" s="46">
        <v>2010</v>
      </c>
      <c r="AB9" s="45">
        <v>2014</v>
      </c>
      <c r="AC9" s="46" t="s">
        <v>864</v>
      </c>
      <c r="AD9" s="46">
        <v>2019</v>
      </c>
      <c r="AE9" s="46">
        <v>2020</v>
      </c>
      <c r="AF9" s="48">
        <v>2018</v>
      </c>
      <c r="AG9" s="262">
        <v>2020</v>
      </c>
      <c r="AH9" s="46">
        <v>2021</v>
      </c>
      <c r="AI9" s="46">
        <v>2021</v>
      </c>
      <c r="AJ9" s="46">
        <v>2020</v>
      </c>
      <c r="AK9" s="46">
        <v>2020</v>
      </c>
      <c r="AL9" s="46">
        <v>2019</v>
      </c>
      <c r="AM9" s="46" t="s">
        <v>864</v>
      </c>
      <c r="AN9" s="46">
        <v>2021</v>
      </c>
      <c r="AO9" s="46">
        <v>2018</v>
      </c>
      <c r="AP9" s="46">
        <v>2019</v>
      </c>
      <c r="AQ9" s="263">
        <v>2020</v>
      </c>
      <c r="AR9" s="263">
        <v>2020</v>
      </c>
      <c r="AS9" s="46">
        <v>2019</v>
      </c>
      <c r="AT9" s="80">
        <v>2019</v>
      </c>
      <c r="AU9" s="55">
        <v>2019</v>
      </c>
      <c r="AV9" s="55">
        <v>2019</v>
      </c>
      <c r="AW9" s="46">
        <v>2019</v>
      </c>
      <c r="AX9" s="46">
        <v>2018</v>
      </c>
      <c r="AY9" s="46">
        <v>2019</v>
      </c>
      <c r="AZ9" s="68">
        <v>2019</v>
      </c>
      <c r="BA9" s="46">
        <v>2019</v>
      </c>
      <c r="BB9" s="46">
        <v>2018</v>
      </c>
      <c r="BC9" s="46">
        <v>2019</v>
      </c>
      <c r="BD9" s="46">
        <v>2020</v>
      </c>
      <c r="BE9" s="255" t="s">
        <v>864</v>
      </c>
      <c r="BF9" s="255" t="s">
        <v>1395</v>
      </c>
      <c r="BG9" s="261">
        <v>2020</v>
      </c>
      <c r="BH9" s="46">
        <v>2019</v>
      </c>
      <c r="BI9" s="46">
        <v>2019</v>
      </c>
      <c r="BJ9" s="46">
        <v>2015</v>
      </c>
      <c r="BK9" s="46">
        <v>2019</v>
      </c>
      <c r="BL9" s="46">
        <v>2020</v>
      </c>
      <c r="BM9" s="46">
        <v>2018</v>
      </c>
      <c r="BN9" s="80">
        <v>2018</v>
      </c>
      <c r="BO9" s="80">
        <v>2017</v>
      </c>
      <c r="BP9" s="80">
        <v>2019</v>
      </c>
      <c r="BQ9" s="46">
        <v>2014</v>
      </c>
      <c r="BR9" s="46">
        <v>2016</v>
      </c>
      <c r="BS9" s="46">
        <v>2016</v>
      </c>
      <c r="BT9" s="46">
        <v>2017</v>
      </c>
      <c r="BU9" s="261">
        <v>2019</v>
      </c>
      <c r="BV9" s="261">
        <v>2019</v>
      </c>
      <c r="BW9" s="46">
        <v>2019</v>
      </c>
      <c r="BX9" s="46">
        <v>2018</v>
      </c>
      <c r="BY9" s="46">
        <v>2017</v>
      </c>
      <c r="BZ9" s="46">
        <v>2020</v>
      </c>
      <c r="CA9" s="46">
        <v>2020</v>
      </c>
      <c r="CB9" s="46">
        <v>2015</v>
      </c>
    </row>
    <row r="10" spans="1:80">
      <c r="A10" s="33" t="s">
        <v>13</v>
      </c>
      <c r="B10" s="25" t="s">
        <v>12</v>
      </c>
      <c r="C10" s="44">
        <v>2015</v>
      </c>
      <c r="D10" s="44">
        <v>2015</v>
      </c>
      <c r="E10" s="44">
        <v>2015</v>
      </c>
      <c r="F10" s="44">
        <v>2015</v>
      </c>
      <c r="G10" s="44">
        <v>2015</v>
      </c>
      <c r="H10" s="44">
        <v>2015</v>
      </c>
      <c r="I10" s="44">
        <v>2015</v>
      </c>
      <c r="J10" s="44">
        <v>2020</v>
      </c>
      <c r="K10" s="44">
        <v>2020</v>
      </c>
      <c r="L10" s="44">
        <v>2020</v>
      </c>
      <c r="M10" s="46">
        <v>2015</v>
      </c>
      <c r="N10" s="46">
        <v>2015</v>
      </c>
      <c r="O10" s="46">
        <v>2015</v>
      </c>
      <c r="P10" s="46">
        <v>2015</v>
      </c>
      <c r="Q10" s="46">
        <v>2020</v>
      </c>
      <c r="R10" s="46">
        <v>2020</v>
      </c>
      <c r="S10" s="46">
        <v>2020</v>
      </c>
      <c r="T10" s="46">
        <v>2020</v>
      </c>
      <c r="U10" s="46">
        <v>2015</v>
      </c>
      <c r="V10" s="46">
        <v>2015</v>
      </c>
      <c r="W10" s="46">
        <v>2015</v>
      </c>
      <c r="X10" s="46">
        <v>2018</v>
      </c>
      <c r="Y10" s="261">
        <v>2020</v>
      </c>
      <c r="Z10" s="261">
        <v>2020</v>
      </c>
      <c r="AA10" s="46">
        <v>2016</v>
      </c>
      <c r="AB10" s="45">
        <v>2017</v>
      </c>
      <c r="AC10" s="46">
        <v>2017</v>
      </c>
      <c r="AD10" s="46">
        <v>2019</v>
      </c>
      <c r="AE10" s="46">
        <v>2020</v>
      </c>
      <c r="AF10" s="48">
        <v>2018</v>
      </c>
      <c r="AG10" s="262">
        <v>2020</v>
      </c>
      <c r="AH10" s="46">
        <v>2021</v>
      </c>
      <c r="AI10" s="46">
        <v>2021</v>
      </c>
      <c r="AJ10" s="46">
        <v>2020</v>
      </c>
      <c r="AK10" s="46">
        <v>2020</v>
      </c>
      <c r="AL10" s="46">
        <v>2019</v>
      </c>
      <c r="AM10" s="46" t="s">
        <v>1309</v>
      </c>
      <c r="AN10" s="46">
        <v>2021</v>
      </c>
      <c r="AO10" s="46">
        <v>2018</v>
      </c>
      <c r="AP10" s="46">
        <v>2019</v>
      </c>
      <c r="AQ10" s="263">
        <v>2020</v>
      </c>
      <c r="AR10" s="263">
        <v>2020</v>
      </c>
      <c r="AS10" s="46">
        <v>2019</v>
      </c>
      <c r="AT10" s="80">
        <v>2016</v>
      </c>
      <c r="AU10" s="55">
        <v>2019</v>
      </c>
      <c r="AV10" s="55">
        <v>2019</v>
      </c>
      <c r="AW10" s="46">
        <v>2019</v>
      </c>
      <c r="AX10" s="46">
        <v>2018</v>
      </c>
      <c r="AY10" s="46">
        <v>2019</v>
      </c>
      <c r="AZ10" s="68">
        <v>2019</v>
      </c>
      <c r="BA10" s="46">
        <v>2019</v>
      </c>
      <c r="BB10" s="46">
        <v>2018</v>
      </c>
      <c r="BC10" s="46">
        <v>2019</v>
      </c>
      <c r="BD10" s="46">
        <v>2020</v>
      </c>
      <c r="BE10" s="255">
        <v>44196</v>
      </c>
      <c r="BF10" s="255" t="s">
        <v>1395</v>
      </c>
      <c r="BG10" s="261">
        <v>2020</v>
      </c>
      <c r="BH10" s="46">
        <v>2019</v>
      </c>
      <c r="BI10" s="46">
        <v>2019</v>
      </c>
      <c r="BJ10" s="46">
        <v>2013</v>
      </c>
      <c r="BK10" s="46">
        <v>2019</v>
      </c>
      <c r="BL10" s="46">
        <v>2020</v>
      </c>
      <c r="BM10" s="46">
        <v>2018</v>
      </c>
      <c r="BN10" s="80">
        <v>2017</v>
      </c>
      <c r="BO10" s="80">
        <v>2018</v>
      </c>
      <c r="BP10" s="80">
        <v>2019</v>
      </c>
      <c r="BQ10" s="46">
        <v>2014</v>
      </c>
      <c r="BR10" s="46">
        <v>2017</v>
      </c>
      <c r="BS10" s="46">
        <v>2017</v>
      </c>
      <c r="BT10" s="46">
        <v>2014</v>
      </c>
      <c r="BU10" s="261">
        <v>2019</v>
      </c>
      <c r="BV10" s="261">
        <v>2019</v>
      </c>
      <c r="BW10" s="46">
        <v>2019</v>
      </c>
      <c r="BX10" s="46">
        <v>2018</v>
      </c>
      <c r="BY10" s="46">
        <v>2017</v>
      </c>
      <c r="BZ10" s="46">
        <v>2020</v>
      </c>
      <c r="CA10" s="46">
        <v>2020</v>
      </c>
      <c r="CB10" s="46">
        <v>2015</v>
      </c>
    </row>
    <row r="11" spans="1:80">
      <c r="A11" s="33" t="s">
        <v>15</v>
      </c>
      <c r="B11" s="25" t="s">
        <v>14</v>
      </c>
      <c r="C11" s="44">
        <v>2015</v>
      </c>
      <c r="D11" s="44">
        <v>2015</v>
      </c>
      <c r="E11" s="44">
        <v>2015</v>
      </c>
      <c r="F11" s="44">
        <v>2015</v>
      </c>
      <c r="G11" s="44">
        <v>2015</v>
      </c>
      <c r="H11" s="44">
        <v>2015</v>
      </c>
      <c r="I11" s="44">
        <v>2015</v>
      </c>
      <c r="J11" s="44">
        <v>2020</v>
      </c>
      <c r="K11" s="44">
        <v>2020</v>
      </c>
      <c r="L11" s="44">
        <v>2020</v>
      </c>
      <c r="M11" s="46">
        <v>2015</v>
      </c>
      <c r="N11" s="46">
        <v>2015</v>
      </c>
      <c r="O11" s="46">
        <v>2015</v>
      </c>
      <c r="P11" s="46">
        <v>2015</v>
      </c>
      <c r="Q11" s="46">
        <v>2020</v>
      </c>
      <c r="R11" s="46">
        <v>2020</v>
      </c>
      <c r="S11" s="46">
        <v>2020</v>
      </c>
      <c r="T11" s="46">
        <v>2020</v>
      </c>
      <c r="U11" s="46">
        <v>2015</v>
      </c>
      <c r="V11" s="46">
        <v>2015</v>
      </c>
      <c r="W11" s="46">
        <v>2015</v>
      </c>
      <c r="X11" s="46">
        <v>2018</v>
      </c>
      <c r="Y11" s="261">
        <v>2020</v>
      </c>
      <c r="Z11" s="261">
        <v>2020</v>
      </c>
      <c r="AA11" s="46">
        <v>2016</v>
      </c>
      <c r="AB11" s="45">
        <v>2017</v>
      </c>
      <c r="AC11" s="46" t="s">
        <v>864</v>
      </c>
      <c r="AD11" s="46">
        <v>2018</v>
      </c>
      <c r="AE11" s="46">
        <v>2020</v>
      </c>
      <c r="AF11" s="48" t="s">
        <v>864</v>
      </c>
      <c r="AG11" s="262">
        <v>2020</v>
      </c>
      <c r="AH11" s="46">
        <v>2021</v>
      </c>
      <c r="AI11" s="46">
        <v>2021</v>
      </c>
      <c r="AJ11" s="46">
        <v>2020</v>
      </c>
      <c r="AK11" s="46">
        <v>2020</v>
      </c>
      <c r="AL11" s="46">
        <v>2019</v>
      </c>
      <c r="AM11" s="46" t="s">
        <v>864</v>
      </c>
      <c r="AN11" s="46">
        <v>2021</v>
      </c>
      <c r="AO11" s="46">
        <v>2018</v>
      </c>
      <c r="AP11" s="46">
        <v>2019</v>
      </c>
      <c r="AQ11" s="46" t="s">
        <v>864</v>
      </c>
      <c r="AR11" s="263">
        <v>2020</v>
      </c>
      <c r="AS11" s="46">
        <v>2019</v>
      </c>
      <c r="AT11" s="80" t="s">
        <v>864</v>
      </c>
      <c r="AU11" s="55">
        <v>2019</v>
      </c>
      <c r="AV11" s="55">
        <v>2019</v>
      </c>
      <c r="AW11" s="46">
        <v>2019</v>
      </c>
      <c r="AX11" s="46" t="s">
        <v>864</v>
      </c>
      <c r="AY11" s="46">
        <v>2019</v>
      </c>
      <c r="AZ11" s="68">
        <v>2019</v>
      </c>
      <c r="BA11" s="46">
        <v>2014</v>
      </c>
      <c r="BB11" s="46">
        <v>2018</v>
      </c>
      <c r="BC11" s="46">
        <v>2019</v>
      </c>
      <c r="BD11" s="46">
        <v>2020</v>
      </c>
      <c r="BE11" s="255" t="s">
        <v>864</v>
      </c>
      <c r="BF11" s="255" t="s">
        <v>1395</v>
      </c>
      <c r="BG11" s="261">
        <v>2020</v>
      </c>
      <c r="BH11" s="46">
        <v>2019</v>
      </c>
      <c r="BI11" s="46">
        <v>2019</v>
      </c>
      <c r="BJ11" s="46">
        <v>2015</v>
      </c>
      <c r="BK11" s="46">
        <v>2019</v>
      </c>
      <c r="BL11" s="46">
        <v>2020</v>
      </c>
      <c r="BM11" s="46">
        <v>2018</v>
      </c>
      <c r="BN11" s="46" t="s">
        <v>864</v>
      </c>
      <c r="BO11" s="80">
        <v>2017</v>
      </c>
      <c r="BP11" s="80">
        <v>2019</v>
      </c>
      <c r="BQ11" s="46">
        <v>2014</v>
      </c>
      <c r="BR11" s="46">
        <v>2017</v>
      </c>
      <c r="BS11" s="46">
        <v>2017</v>
      </c>
      <c r="BT11" s="46">
        <v>2016</v>
      </c>
      <c r="BU11" s="261">
        <v>2019</v>
      </c>
      <c r="BV11" s="261">
        <v>2019</v>
      </c>
      <c r="BW11" s="46">
        <v>2019</v>
      </c>
      <c r="BX11" s="46">
        <v>2018</v>
      </c>
      <c r="BY11" s="46">
        <v>2017</v>
      </c>
      <c r="BZ11" s="46">
        <v>2020</v>
      </c>
      <c r="CA11" s="46">
        <v>2020</v>
      </c>
      <c r="CB11" s="46">
        <v>2015</v>
      </c>
    </row>
    <row r="12" spans="1:80">
      <c r="A12" s="33" t="s">
        <v>17</v>
      </c>
      <c r="B12" s="25" t="s">
        <v>16</v>
      </c>
      <c r="C12" s="44">
        <v>2015</v>
      </c>
      <c r="D12" s="44">
        <v>2015</v>
      </c>
      <c r="E12" s="44">
        <v>2015</v>
      </c>
      <c r="F12" s="44">
        <v>2015</v>
      </c>
      <c r="G12" s="44">
        <v>2015</v>
      </c>
      <c r="H12" s="44">
        <v>2015</v>
      </c>
      <c r="I12" s="44">
        <v>2015</v>
      </c>
      <c r="J12" s="44">
        <v>2020</v>
      </c>
      <c r="K12" s="44">
        <v>2020</v>
      </c>
      <c r="L12" s="44">
        <v>2020</v>
      </c>
      <c r="M12" s="46">
        <v>2015</v>
      </c>
      <c r="N12" s="46">
        <v>2015</v>
      </c>
      <c r="O12" s="46">
        <v>2015</v>
      </c>
      <c r="P12" s="46">
        <v>2015</v>
      </c>
      <c r="Q12" s="46">
        <v>2020</v>
      </c>
      <c r="R12" s="46">
        <v>2020</v>
      </c>
      <c r="S12" s="46">
        <v>2020</v>
      </c>
      <c r="T12" s="46">
        <v>2020</v>
      </c>
      <c r="U12" s="46">
        <v>2015</v>
      </c>
      <c r="V12" s="46">
        <v>2015</v>
      </c>
      <c r="W12" s="46">
        <v>2015</v>
      </c>
      <c r="X12" s="46">
        <v>2018</v>
      </c>
      <c r="Y12" s="261">
        <v>2020</v>
      </c>
      <c r="Z12" s="261">
        <v>2020</v>
      </c>
      <c r="AA12" s="46">
        <v>2011</v>
      </c>
      <c r="AB12" s="45">
        <v>2017</v>
      </c>
      <c r="AC12" s="46" t="s">
        <v>864</v>
      </c>
      <c r="AD12" s="46">
        <v>2017</v>
      </c>
      <c r="AE12" s="46">
        <v>2020</v>
      </c>
      <c r="AF12" s="48" t="s">
        <v>864</v>
      </c>
      <c r="AG12" s="262">
        <v>2020</v>
      </c>
      <c r="AH12" s="46">
        <v>2021</v>
      </c>
      <c r="AI12" s="46">
        <v>2021</v>
      </c>
      <c r="AJ12" s="46">
        <v>2020</v>
      </c>
      <c r="AK12" s="46">
        <v>2020</v>
      </c>
      <c r="AL12" s="46">
        <v>2019</v>
      </c>
      <c r="AM12" s="46" t="s">
        <v>864</v>
      </c>
      <c r="AN12" s="46">
        <v>2021</v>
      </c>
      <c r="AO12" s="46">
        <v>2018</v>
      </c>
      <c r="AP12" s="46">
        <v>2019</v>
      </c>
      <c r="AQ12" s="46" t="s">
        <v>864</v>
      </c>
      <c r="AR12" s="263">
        <v>2020</v>
      </c>
      <c r="AS12" s="46">
        <v>2019</v>
      </c>
      <c r="AT12" s="80" t="s">
        <v>864</v>
      </c>
      <c r="AU12" s="55">
        <v>2019</v>
      </c>
      <c r="AV12" s="55" t="s">
        <v>864</v>
      </c>
      <c r="AW12" s="46" t="s">
        <v>864</v>
      </c>
      <c r="AX12" s="46" t="s">
        <v>864</v>
      </c>
      <c r="AY12" s="46">
        <v>2019</v>
      </c>
      <c r="AZ12" s="68">
        <v>2019</v>
      </c>
      <c r="BA12" s="46">
        <v>2018</v>
      </c>
      <c r="BB12" s="46">
        <v>2018</v>
      </c>
      <c r="BC12" s="46">
        <v>2019</v>
      </c>
      <c r="BD12" s="46">
        <v>2020</v>
      </c>
      <c r="BE12" s="255" t="s">
        <v>864</v>
      </c>
      <c r="BF12" s="255" t="s">
        <v>1395</v>
      </c>
      <c r="BG12" s="261">
        <v>2020</v>
      </c>
      <c r="BH12" s="46">
        <v>2019</v>
      </c>
      <c r="BI12" s="46">
        <v>2019</v>
      </c>
      <c r="BJ12" s="46">
        <v>2015</v>
      </c>
      <c r="BK12" s="46">
        <v>2019</v>
      </c>
      <c r="BL12" s="46">
        <v>2020</v>
      </c>
      <c r="BM12" s="46">
        <v>2018</v>
      </c>
      <c r="BN12" s="46" t="s">
        <v>864</v>
      </c>
      <c r="BO12" s="80">
        <v>2019</v>
      </c>
      <c r="BP12" s="80">
        <v>2019</v>
      </c>
      <c r="BQ12" s="46">
        <v>2014</v>
      </c>
      <c r="BR12" s="46">
        <v>2017</v>
      </c>
      <c r="BS12" s="46">
        <v>2017</v>
      </c>
      <c r="BT12" s="46">
        <v>2016</v>
      </c>
      <c r="BU12" s="261">
        <v>2019</v>
      </c>
      <c r="BV12" s="261">
        <v>2019</v>
      </c>
      <c r="BW12" s="46" t="s">
        <v>864</v>
      </c>
      <c r="BX12" s="46">
        <v>2018</v>
      </c>
      <c r="BY12" s="46">
        <v>2017</v>
      </c>
      <c r="BZ12" s="46">
        <v>2020</v>
      </c>
      <c r="CA12" s="46">
        <v>2020</v>
      </c>
      <c r="CB12" s="46">
        <v>2015</v>
      </c>
    </row>
    <row r="13" spans="1:80">
      <c r="A13" s="33" t="s">
        <v>19</v>
      </c>
      <c r="B13" s="25" t="s">
        <v>18</v>
      </c>
      <c r="C13" s="44">
        <v>2015</v>
      </c>
      <c r="D13" s="44">
        <v>2015</v>
      </c>
      <c r="E13" s="44">
        <v>2015</v>
      </c>
      <c r="F13" s="44">
        <v>2015</v>
      </c>
      <c r="G13" s="44">
        <v>2015</v>
      </c>
      <c r="H13" s="44">
        <v>2015</v>
      </c>
      <c r="I13" s="44">
        <v>2015</v>
      </c>
      <c r="J13" s="44">
        <v>2020</v>
      </c>
      <c r="K13" s="44">
        <v>2020</v>
      </c>
      <c r="L13" s="44">
        <v>2020</v>
      </c>
      <c r="M13" s="46">
        <v>2015</v>
      </c>
      <c r="N13" s="46">
        <v>2015</v>
      </c>
      <c r="O13" s="46">
        <v>2015</v>
      </c>
      <c r="P13" s="46">
        <v>2015</v>
      </c>
      <c r="Q13" s="46">
        <v>2020</v>
      </c>
      <c r="R13" s="46">
        <v>2020</v>
      </c>
      <c r="S13" s="46">
        <v>2020</v>
      </c>
      <c r="T13" s="46">
        <v>2020</v>
      </c>
      <c r="U13" s="46">
        <v>2015</v>
      </c>
      <c r="V13" s="46">
        <v>2015</v>
      </c>
      <c r="W13" s="46">
        <v>2015</v>
      </c>
      <c r="X13" s="46">
        <v>2018</v>
      </c>
      <c r="Y13" s="261">
        <v>2020</v>
      </c>
      <c r="Z13" s="261">
        <v>2020</v>
      </c>
      <c r="AA13" s="46">
        <v>2009</v>
      </c>
      <c r="AB13" s="45">
        <v>2017</v>
      </c>
      <c r="AC13" s="46">
        <v>2017</v>
      </c>
      <c r="AD13" s="46">
        <v>2018</v>
      </c>
      <c r="AE13" s="46">
        <v>2020</v>
      </c>
      <c r="AF13" s="48" t="s">
        <v>864</v>
      </c>
      <c r="AG13" s="262">
        <v>2020</v>
      </c>
      <c r="AH13" s="46">
        <v>2021</v>
      </c>
      <c r="AI13" s="46">
        <v>2021</v>
      </c>
      <c r="AJ13" s="46">
        <v>2020</v>
      </c>
      <c r="AK13" s="46">
        <v>2020</v>
      </c>
      <c r="AL13" s="46">
        <v>2019</v>
      </c>
      <c r="AM13" s="46" t="s">
        <v>864</v>
      </c>
      <c r="AN13" s="46">
        <v>2021</v>
      </c>
      <c r="AO13" s="46">
        <v>2018</v>
      </c>
      <c r="AP13" s="46">
        <v>2019</v>
      </c>
      <c r="AQ13" s="263">
        <v>2020</v>
      </c>
      <c r="AR13" s="263">
        <v>2020</v>
      </c>
      <c r="AS13" s="46">
        <v>2019</v>
      </c>
      <c r="AT13" s="80">
        <v>2013</v>
      </c>
      <c r="AU13" s="55">
        <v>2019</v>
      </c>
      <c r="AV13" s="55">
        <v>2019</v>
      </c>
      <c r="AW13" s="46">
        <v>2019</v>
      </c>
      <c r="AX13" s="46">
        <v>2018</v>
      </c>
      <c r="AY13" s="46">
        <v>2019</v>
      </c>
      <c r="AZ13" s="68">
        <v>2019</v>
      </c>
      <c r="BA13" s="46" t="s">
        <v>864</v>
      </c>
      <c r="BB13" s="46">
        <v>2018</v>
      </c>
      <c r="BC13" s="46">
        <v>2019</v>
      </c>
      <c r="BD13" s="46">
        <v>2020</v>
      </c>
      <c r="BE13" s="255" t="s">
        <v>1395</v>
      </c>
      <c r="BF13" s="255" t="s">
        <v>1395</v>
      </c>
      <c r="BG13" s="261">
        <v>2020</v>
      </c>
      <c r="BH13" s="46">
        <v>2019</v>
      </c>
      <c r="BI13" s="46">
        <v>2019</v>
      </c>
      <c r="BJ13" s="46" t="s">
        <v>864</v>
      </c>
      <c r="BK13" s="46">
        <v>2019</v>
      </c>
      <c r="BL13" s="46">
        <v>2020</v>
      </c>
      <c r="BM13" s="46">
        <v>2018</v>
      </c>
      <c r="BN13" s="80">
        <v>2017</v>
      </c>
      <c r="BO13" s="80">
        <v>2018</v>
      </c>
      <c r="BP13" s="80">
        <v>2019</v>
      </c>
      <c r="BQ13" s="46">
        <v>2014</v>
      </c>
      <c r="BR13" s="46">
        <v>2017</v>
      </c>
      <c r="BS13" s="46">
        <v>2017</v>
      </c>
      <c r="BT13" s="46">
        <v>2014</v>
      </c>
      <c r="BU13" s="261">
        <v>2019</v>
      </c>
      <c r="BV13" s="261">
        <v>2019</v>
      </c>
      <c r="BW13" s="46">
        <v>2019</v>
      </c>
      <c r="BX13" s="46">
        <v>2018</v>
      </c>
      <c r="BY13" s="46">
        <v>2017</v>
      </c>
      <c r="BZ13" s="46">
        <v>2020</v>
      </c>
      <c r="CA13" s="46">
        <v>2020</v>
      </c>
      <c r="CB13" s="46">
        <v>2015</v>
      </c>
    </row>
    <row r="14" spans="1:80">
      <c r="A14" s="33" t="s">
        <v>21</v>
      </c>
      <c r="B14" s="25" t="s">
        <v>20</v>
      </c>
      <c r="C14" s="44">
        <v>2015</v>
      </c>
      <c r="D14" s="44">
        <v>2015</v>
      </c>
      <c r="E14" s="44">
        <v>2015</v>
      </c>
      <c r="F14" s="44">
        <v>2015</v>
      </c>
      <c r="G14" s="44">
        <v>2015</v>
      </c>
      <c r="H14" s="44">
        <v>2015</v>
      </c>
      <c r="I14" s="44">
        <v>2015</v>
      </c>
      <c r="J14" s="44">
        <v>2020</v>
      </c>
      <c r="K14" s="44">
        <v>2020</v>
      </c>
      <c r="L14" s="44">
        <v>2020</v>
      </c>
      <c r="M14" s="46">
        <v>2015</v>
      </c>
      <c r="N14" s="46">
        <v>2015</v>
      </c>
      <c r="O14" s="46">
        <v>2015</v>
      </c>
      <c r="P14" s="46">
        <v>2015</v>
      </c>
      <c r="Q14" s="46">
        <v>2020</v>
      </c>
      <c r="R14" s="46">
        <v>2020</v>
      </c>
      <c r="S14" s="46">
        <v>2020</v>
      </c>
      <c r="T14" s="46">
        <v>2020</v>
      </c>
      <c r="U14" s="46">
        <v>2015</v>
      </c>
      <c r="V14" s="46">
        <v>2015</v>
      </c>
      <c r="W14" s="46">
        <v>2015</v>
      </c>
      <c r="X14" s="46">
        <v>2018</v>
      </c>
      <c r="Y14" s="261">
        <v>2020</v>
      </c>
      <c r="Z14" s="261">
        <v>2020</v>
      </c>
      <c r="AA14" s="46">
        <v>2010</v>
      </c>
      <c r="AB14" s="45">
        <v>2017</v>
      </c>
      <c r="AC14" s="46" t="s">
        <v>864</v>
      </c>
      <c r="AD14" s="46">
        <v>2017</v>
      </c>
      <c r="AE14" s="46">
        <v>2020</v>
      </c>
      <c r="AF14" s="48" t="s">
        <v>864</v>
      </c>
      <c r="AG14" s="262">
        <v>2020</v>
      </c>
      <c r="AH14" s="46">
        <v>2021</v>
      </c>
      <c r="AI14" s="46">
        <v>2021</v>
      </c>
      <c r="AJ14" s="46">
        <v>2020</v>
      </c>
      <c r="AK14" s="46">
        <v>2020</v>
      </c>
      <c r="AL14" s="46">
        <v>2019</v>
      </c>
      <c r="AM14" s="46" t="s">
        <v>864</v>
      </c>
      <c r="AN14" s="46">
        <v>2021</v>
      </c>
      <c r="AO14" s="46">
        <v>2018</v>
      </c>
      <c r="AP14" s="46">
        <v>2019</v>
      </c>
      <c r="AQ14" s="46" t="s">
        <v>864</v>
      </c>
      <c r="AR14" s="80" t="s">
        <v>864</v>
      </c>
      <c r="AS14" s="46">
        <v>2019</v>
      </c>
      <c r="AT14" s="80" t="s">
        <v>864</v>
      </c>
      <c r="AU14" s="55">
        <v>2019</v>
      </c>
      <c r="AV14" s="55" t="s">
        <v>864</v>
      </c>
      <c r="AW14" s="46" t="s">
        <v>864</v>
      </c>
      <c r="AX14" s="46" t="s">
        <v>864</v>
      </c>
      <c r="AY14" s="46">
        <v>2019</v>
      </c>
      <c r="AZ14" s="68">
        <v>2019</v>
      </c>
      <c r="BA14" s="46" t="s">
        <v>864</v>
      </c>
      <c r="BB14" s="46">
        <v>2018</v>
      </c>
      <c r="BC14" s="46">
        <v>2019</v>
      </c>
      <c r="BD14" s="46">
        <v>2020</v>
      </c>
      <c r="BE14" s="255" t="s">
        <v>864</v>
      </c>
      <c r="BF14" s="255" t="s">
        <v>1395</v>
      </c>
      <c r="BG14" s="261">
        <v>2020</v>
      </c>
      <c r="BH14" s="46">
        <v>2019</v>
      </c>
      <c r="BI14" s="46">
        <v>2019</v>
      </c>
      <c r="BJ14" s="46" t="s">
        <v>864</v>
      </c>
      <c r="BK14" s="46">
        <v>2019</v>
      </c>
      <c r="BL14" s="46">
        <v>2020</v>
      </c>
      <c r="BM14" s="46">
        <v>2018</v>
      </c>
      <c r="BN14" s="46" t="s">
        <v>864</v>
      </c>
      <c r="BO14" s="80">
        <v>2017</v>
      </c>
      <c r="BP14" s="80">
        <v>2019</v>
      </c>
      <c r="BQ14" s="46">
        <v>2014</v>
      </c>
      <c r="BR14" s="46">
        <v>2017</v>
      </c>
      <c r="BS14" s="46">
        <v>2017</v>
      </c>
      <c r="BT14" s="46">
        <v>2017</v>
      </c>
      <c r="BU14" s="261">
        <v>2019</v>
      </c>
      <c r="BV14" s="261">
        <v>2019</v>
      </c>
      <c r="BW14" s="46">
        <v>2019</v>
      </c>
      <c r="BX14" s="46">
        <v>2018</v>
      </c>
      <c r="BY14" s="46">
        <v>2017</v>
      </c>
      <c r="BZ14" s="46">
        <v>2020</v>
      </c>
      <c r="CA14" s="46">
        <v>2020</v>
      </c>
      <c r="CB14" s="46">
        <v>2015</v>
      </c>
    </row>
    <row r="15" spans="1:80">
      <c r="A15" s="33" t="s">
        <v>23</v>
      </c>
      <c r="B15" s="25" t="s">
        <v>22</v>
      </c>
      <c r="C15" s="44">
        <v>2015</v>
      </c>
      <c r="D15" s="44">
        <v>2015</v>
      </c>
      <c r="E15" s="44">
        <v>2015</v>
      </c>
      <c r="F15" s="44">
        <v>2015</v>
      </c>
      <c r="G15" s="44">
        <v>2015</v>
      </c>
      <c r="H15" s="44">
        <v>2015</v>
      </c>
      <c r="I15" s="44">
        <v>2015</v>
      </c>
      <c r="J15" s="44">
        <v>2020</v>
      </c>
      <c r="K15" s="44">
        <v>2020</v>
      </c>
      <c r="L15" s="44" t="s">
        <v>864</v>
      </c>
      <c r="M15" s="46">
        <v>2015</v>
      </c>
      <c r="N15" s="46">
        <v>2015</v>
      </c>
      <c r="O15" s="46">
        <v>2015</v>
      </c>
      <c r="P15" s="46">
        <v>2015</v>
      </c>
      <c r="Q15" s="46">
        <v>2020</v>
      </c>
      <c r="R15" s="46">
        <v>2020</v>
      </c>
      <c r="S15" s="46">
        <v>2020</v>
      </c>
      <c r="T15" s="46">
        <v>2020</v>
      </c>
      <c r="U15" s="46">
        <v>2015</v>
      </c>
      <c r="V15" s="46">
        <v>2015</v>
      </c>
      <c r="W15" s="46">
        <v>2015</v>
      </c>
      <c r="X15" s="46">
        <v>2018</v>
      </c>
      <c r="Y15" s="261">
        <v>2020</v>
      </c>
      <c r="Z15" s="261">
        <v>2020</v>
      </c>
      <c r="AA15" s="46" t="s">
        <v>864</v>
      </c>
      <c r="AB15" s="45">
        <v>2017</v>
      </c>
      <c r="AC15" s="46" t="s">
        <v>864</v>
      </c>
      <c r="AD15" s="46">
        <v>2017</v>
      </c>
      <c r="AE15" s="46">
        <v>2020</v>
      </c>
      <c r="AF15" s="48" t="s">
        <v>864</v>
      </c>
      <c r="AG15" s="262">
        <v>2020</v>
      </c>
      <c r="AH15" s="46">
        <v>2021</v>
      </c>
      <c r="AI15" s="46">
        <v>2021</v>
      </c>
      <c r="AJ15" s="46">
        <v>2020</v>
      </c>
      <c r="AK15" s="46">
        <v>2020</v>
      </c>
      <c r="AL15" s="46">
        <v>2019</v>
      </c>
      <c r="AM15" s="46" t="s">
        <v>864</v>
      </c>
      <c r="AN15" s="46">
        <v>2021</v>
      </c>
      <c r="AO15" s="46">
        <v>2018</v>
      </c>
      <c r="AP15" s="46">
        <v>2019</v>
      </c>
      <c r="AQ15" s="46" t="s">
        <v>864</v>
      </c>
      <c r="AR15" s="80" t="s">
        <v>864</v>
      </c>
      <c r="AS15" s="46">
        <v>2019</v>
      </c>
      <c r="AT15" s="80" t="s">
        <v>864</v>
      </c>
      <c r="AU15" s="55">
        <v>2019</v>
      </c>
      <c r="AV15" s="55" t="s">
        <v>864</v>
      </c>
      <c r="AW15" s="46" t="s">
        <v>864</v>
      </c>
      <c r="AX15" s="46" t="s">
        <v>864</v>
      </c>
      <c r="AY15" s="46">
        <v>2019</v>
      </c>
      <c r="AZ15" s="68">
        <v>2019</v>
      </c>
      <c r="BA15" s="46" t="s">
        <v>864</v>
      </c>
      <c r="BB15" s="46">
        <v>2018</v>
      </c>
      <c r="BC15" s="46">
        <v>2019</v>
      </c>
      <c r="BD15" s="46">
        <v>2020</v>
      </c>
      <c r="BE15" s="255" t="s">
        <v>864</v>
      </c>
      <c r="BF15" s="255" t="s">
        <v>1395</v>
      </c>
      <c r="BG15" s="261">
        <v>2020</v>
      </c>
      <c r="BH15" s="46">
        <v>2019</v>
      </c>
      <c r="BI15" s="46">
        <v>2019</v>
      </c>
      <c r="BJ15" s="46">
        <v>2013</v>
      </c>
      <c r="BK15" s="46">
        <v>2019</v>
      </c>
      <c r="BL15" s="46">
        <v>2020</v>
      </c>
      <c r="BM15" s="46">
        <v>2018</v>
      </c>
      <c r="BN15" s="80">
        <v>2018</v>
      </c>
      <c r="BO15" s="80">
        <v>2019</v>
      </c>
      <c r="BP15" s="80">
        <v>2019</v>
      </c>
      <c r="BQ15" s="46">
        <v>2014</v>
      </c>
      <c r="BR15" s="46">
        <v>2017</v>
      </c>
      <c r="BS15" s="46">
        <v>2017</v>
      </c>
      <c r="BT15" s="46">
        <v>2015</v>
      </c>
      <c r="BU15" s="261">
        <v>2019</v>
      </c>
      <c r="BV15" s="261">
        <v>2019</v>
      </c>
      <c r="BW15" s="46">
        <v>2019</v>
      </c>
      <c r="BX15" s="46">
        <v>2018</v>
      </c>
      <c r="BY15" s="46">
        <v>2017</v>
      </c>
      <c r="BZ15" s="46">
        <v>2020</v>
      </c>
      <c r="CA15" s="46">
        <v>2020</v>
      </c>
      <c r="CB15" s="46">
        <v>2015</v>
      </c>
    </row>
    <row r="16" spans="1:80">
      <c r="A16" s="33" t="s">
        <v>25</v>
      </c>
      <c r="B16" s="25" t="s">
        <v>24</v>
      </c>
      <c r="C16" s="44">
        <v>2015</v>
      </c>
      <c r="D16" s="44">
        <v>2015</v>
      </c>
      <c r="E16" s="44">
        <v>2015</v>
      </c>
      <c r="F16" s="44">
        <v>2015</v>
      </c>
      <c r="G16" s="44">
        <v>2015</v>
      </c>
      <c r="H16" s="44">
        <v>2015</v>
      </c>
      <c r="I16" s="44">
        <v>2015</v>
      </c>
      <c r="J16" s="44">
        <v>2020</v>
      </c>
      <c r="K16" s="44">
        <v>2020</v>
      </c>
      <c r="L16" s="44">
        <v>2020</v>
      </c>
      <c r="M16" s="46">
        <v>2015</v>
      </c>
      <c r="N16" s="46">
        <v>2015</v>
      </c>
      <c r="O16" s="46">
        <v>2015</v>
      </c>
      <c r="P16" s="46">
        <v>2015</v>
      </c>
      <c r="Q16" s="46">
        <v>2020</v>
      </c>
      <c r="R16" s="46">
        <v>2020</v>
      </c>
      <c r="S16" s="46">
        <v>2020</v>
      </c>
      <c r="T16" s="46">
        <v>2020</v>
      </c>
      <c r="U16" s="46">
        <v>2015</v>
      </c>
      <c r="V16" s="46">
        <v>2015</v>
      </c>
      <c r="W16" s="46">
        <v>2015</v>
      </c>
      <c r="X16" s="46">
        <v>2018</v>
      </c>
      <c r="Y16" s="261">
        <v>2020</v>
      </c>
      <c r="Z16" s="261">
        <v>2020</v>
      </c>
      <c r="AA16" s="46">
        <v>2014</v>
      </c>
      <c r="AB16" s="45">
        <v>2017</v>
      </c>
      <c r="AC16" s="46">
        <v>2017</v>
      </c>
      <c r="AD16" s="46">
        <v>2018</v>
      </c>
      <c r="AE16" s="46">
        <v>2020</v>
      </c>
      <c r="AF16" s="48">
        <v>2018</v>
      </c>
      <c r="AG16" s="262">
        <v>2020</v>
      </c>
      <c r="AH16" s="46">
        <v>2021</v>
      </c>
      <c r="AI16" s="46">
        <v>2021</v>
      </c>
      <c r="AJ16" s="46">
        <v>2020</v>
      </c>
      <c r="AK16" s="46">
        <v>2020</v>
      </c>
      <c r="AL16" s="46">
        <v>2019</v>
      </c>
      <c r="AM16" s="46">
        <v>2019</v>
      </c>
      <c r="AN16" s="46">
        <v>2021</v>
      </c>
      <c r="AO16" s="46">
        <v>2018</v>
      </c>
      <c r="AP16" s="46">
        <v>2019</v>
      </c>
      <c r="AQ16" s="263">
        <v>2020</v>
      </c>
      <c r="AR16" s="80">
        <v>2020</v>
      </c>
      <c r="AS16" s="46">
        <v>2019</v>
      </c>
      <c r="AT16" s="80">
        <v>2018</v>
      </c>
      <c r="AU16" s="55">
        <v>2019</v>
      </c>
      <c r="AV16" s="55" t="s">
        <v>864</v>
      </c>
      <c r="AW16" s="46" t="s">
        <v>864</v>
      </c>
      <c r="AX16" s="46">
        <v>2018</v>
      </c>
      <c r="AY16" s="46">
        <v>2019</v>
      </c>
      <c r="AZ16" s="68">
        <v>2019</v>
      </c>
      <c r="BA16" s="46">
        <v>2016</v>
      </c>
      <c r="BB16" s="46">
        <v>2018</v>
      </c>
      <c r="BC16" s="46">
        <v>2019</v>
      </c>
      <c r="BD16" s="46">
        <v>2020</v>
      </c>
      <c r="BE16" s="255" t="s">
        <v>1395</v>
      </c>
      <c r="BF16" s="255" t="s">
        <v>1396</v>
      </c>
      <c r="BG16" s="261">
        <v>2020</v>
      </c>
      <c r="BH16" s="46">
        <v>2019</v>
      </c>
      <c r="BI16" s="46">
        <v>2019</v>
      </c>
      <c r="BJ16" s="46">
        <v>2015</v>
      </c>
      <c r="BK16" s="46">
        <v>2019</v>
      </c>
      <c r="BL16" s="46">
        <v>2020</v>
      </c>
      <c r="BM16" s="46">
        <v>2018</v>
      </c>
      <c r="BN16" s="80">
        <v>2019</v>
      </c>
      <c r="BO16" s="80">
        <v>2019</v>
      </c>
      <c r="BP16" s="80">
        <v>2019</v>
      </c>
      <c r="BQ16" s="46">
        <v>2014</v>
      </c>
      <c r="BR16" s="46">
        <v>2017</v>
      </c>
      <c r="BS16" s="46">
        <v>2017</v>
      </c>
      <c r="BT16" s="46">
        <v>2017</v>
      </c>
      <c r="BU16" s="261">
        <v>2019</v>
      </c>
      <c r="BV16" s="261">
        <v>2019</v>
      </c>
      <c r="BW16" s="46">
        <v>2019</v>
      </c>
      <c r="BX16" s="46">
        <v>2018</v>
      </c>
      <c r="BY16" s="46">
        <v>2017</v>
      </c>
      <c r="BZ16" s="46">
        <v>2020</v>
      </c>
      <c r="CA16" s="46">
        <v>2020</v>
      </c>
      <c r="CB16" s="46">
        <v>2015</v>
      </c>
    </row>
    <row r="17" spans="1:80">
      <c r="A17" s="33" t="s">
        <v>27</v>
      </c>
      <c r="B17" s="25" t="s">
        <v>26</v>
      </c>
      <c r="C17" s="44">
        <v>2015</v>
      </c>
      <c r="D17" s="44">
        <v>2015</v>
      </c>
      <c r="E17" s="44">
        <v>2015</v>
      </c>
      <c r="F17" s="44">
        <v>2015</v>
      </c>
      <c r="G17" s="44">
        <v>2015</v>
      </c>
      <c r="H17" s="44">
        <v>2015</v>
      </c>
      <c r="I17" s="44">
        <v>2015</v>
      </c>
      <c r="J17" s="44">
        <v>2020</v>
      </c>
      <c r="K17" s="44">
        <v>2020</v>
      </c>
      <c r="L17" s="44" t="s">
        <v>864</v>
      </c>
      <c r="M17" s="46">
        <v>2015</v>
      </c>
      <c r="N17" s="46">
        <v>2015</v>
      </c>
      <c r="O17" s="46">
        <v>2015</v>
      </c>
      <c r="P17" s="46">
        <v>2015</v>
      </c>
      <c r="Q17" s="46">
        <v>2020</v>
      </c>
      <c r="R17" s="46">
        <v>2020</v>
      </c>
      <c r="S17" s="46">
        <v>2020</v>
      </c>
      <c r="T17" s="46">
        <v>2020</v>
      </c>
      <c r="U17" s="46">
        <v>2015</v>
      </c>
      <c r="V17" s="46">
        <v>2015</v>
      </c>
      <c r="W17" s="46">
        <v>2015</v>
      </c>
      <c r="X17" s="46">
        <v>2018</v>
      </c>
      <c r="Y17" s="261">
        <v>2020</v>
      </c>
      <c r="Z17" s="261">
        <v>2020</v>
      </c>
      <c r="AA17" s="46" t="s">
        <v>864</v>
      </c>
      <c r="AB17" s="45">
        <v>2017</v>
      </c>
      <c r="AC17" s="46">
        <v>2016</v>
      </c>
      <c r="AD17" s="46">
        <v>2017</v>
      </c>
      <c r="AE17" s="46" t="s">
        <v>864</v>
      </c>
      <c r="AF17" s="48" t="s">
        <v>864</v>
      </c>
      <c r="AG17" s="262">
        <v>2020</v>
      </c>
      <c r="AH17" s="46">
        <v>2021</v>
      </c>
      <c r="AI17" s="46">
        <v>2021</v>
      </c>
      <c r="AJ17" s="46">
        <v>2020</v>
      </c>
      <c r="AK17" s="46">
        <v>2020</v>
      </c>
      <c r="AL17" s="46">
        <v>2019</v>
      </c>
      <c r="AM17" s="46">
        <v>2012</v>
      </c>
      <c r="AN17" s="46">
        <v>2021</v>
      </c>
      <c r="AO17" s="46">
        <v>2018</v>
      </c>
      <c r="AP17" s="46">
        <v>2019</v>
      </c>
      <c r="AQ17" s="46" t="s">
        <v>864</v>
      </c>
      <c r="AR17" s="263">
        <v>2020</v>
      </c>
      <c r="AS17" s="46">
        <v>2019</v>
      </c>
      <c r="AT17" s="80">
        <v>2012</v>
      </c>
      <c r="AU17" s="55">
        <v>2019</v>
      </c>
      <c r="AV17" s="55">
        <v>2019</v>
      </c>
      <c r="AW17" s="46">
        <v>2019</v>
      </c>
      <c r="AX17" s="46" t="s">
        <v>864</v>
      </c>
      <c r="AY17" s="46">
        <v>2019</v>
      </c>
      <c r="AZ17" s="68">
        <v>2019</v>
      </c>
      <c r="BA17" s="46" t="s">
        <v>864</v>
      </c>
      <c r="BB17" s="46">
        <v>2018</v>
      </c>
      <c r="BC17" s="46">
        <v>2019</v>
      </c>
      <c r="BD17" s="46">
        <v>2020</v>
      </c>
      <c r="BE17" s="255" t="s">
        <v>864</v>
      </c>
      <c r="BF17" s="255" t="s">
        <v>1395</v>
      </c>
      <c r="BG17" s="261">
        <v>2020</v>
      </c>
      <c r="BH17" s="46">
        <v>2019</v>
      </c>
      <c r="BI17" s="46">
        <v>2019</v>
      </c>
      <c r="BJ17" s="46">
        <v>2013</v>
      </c>
      <c r="BK17" s="46">
        <v>2019</v>
      </c>
      <c r="BL17" s="46">
        <v>2020</v>
      </c>
      <c r="BM17" s="46">
        <v>2018</v>
      </c>
      <c r="BN17" s="80">
        <v>2014</v>
      </c>
      <c r="BO17" s="80">
        <v>2017</v>
      </c>
      <c r="BP17" s="80">
        <v>2019</v>
      </c>
      <c r="BQ17" s="46">
        <v>2014</v>
      </c>
      <c r="BR17" s="46">
        <v>2017</v>
      </c>
      <c r="BS17" s="46">
        <v>2017</v>
      </c>
      <c r="BT17" s="46">
        <v>2017</v>
      </c>
      <c r="BU17" s="261">
        <v>2019</v>
      </c>
      <c r="BV17" s="261">
        <v>2019</v>
      </c>
      <c r="BW17" s="46">
        <v>2019</v>
      </c>
      <c r="BX17" s="46">
        <v>2018</v>
      </c>
      <c r="BY17" s="46">
        <v>2017</v>
      </c>
      <c r="BZ17" s="46">
        <v>2020</v>
      </c>
      <c r="CA17" s="46">
        <v>2020</v>
      </c>
      <c r="CB17" s="46">
        <v>2015</v>
      </c>
    </row>
    <row r="18" spans="1:80">
      <c r="A18" s="33" t="s">
        <v>29</v>
      </c>
      <c r="B18" s="25" t="s">
        <v>28</v>
      </c>
      <c r="C18" s="44">
        <v>2015</v>
      </c>
      <c r="D18" s="44">
        <v>2015</v>
      </c>
      <c r="E18" s="44">
        <v>2015</v>
      </c>
      <c r="F18" s="44">
        <v>2015</v>
      </c>
      <c r="G18" s="44">
        <v>2015</v>
      </c>
      <c r="H18" s="44">
        <v>2015</v>
      </c>
      <c r="I18" s="44">
        <v>2015</v>
      </c>
      <c r="J18" s="44">
        <v>2020</v>
      </c>
      <c r="K18" s="44">
        <v>2020</v>
      </c>
      <c r="L18" s="44">
        <v>2020</v>
      </c>
      <c r="M18" s="46">
        <v>2015</v>
      </c>
      <c r="N18" s="46">
        <v>2015</v>
      </c>
      <c r="O18" s="46">
        <v>2015</v>
      </c>
      <c r="P18" s="46">
        <v>2015</v>
      </c>
      <c r="Q18" s="46">
        <v>2020</v>
      </c>
      <c r="R18" s="46">
        <v>2020</v>
      </c>
      <c r="S18" s="46">
        <v>2020</v>
      </c>
      <c r="T18" s="46">
        <v>2020</v>
      </c>
      <c r="U18" s="46">
        <v>2015</v>
      </c>
      <c r="V18" s="46">
        <v>2015</v>
      </c>
      <c r="W18" s="46">
        <v>2015</v>
      </c>
      <c r="X18" s="46">
        <v>2018</v>
      </c>
      <c r="Y18" s="261">
        <v>2020</v>
      </c>
      <c r="Z18" s="261">
        <v>2020</v>
      </c>
      <c r="AA18" s="46">
        <v>2009</v>
      </c>
      <c r="AB18" s="45">
        <v>2017</v>
      </c>
      <c r="AC18" s="46" t="s">
        <v>864</v>
      </c>
      <c r="AD18" s="46" t="s">
        <v>864</v>
      </c>
      <c r="AE18" s="46" t="s">
        <v>864</v>
      </c>
      <c r="AF18" s="48">
        <v>2018</v>
      </c>
      <c r="AG18" s="262">
        <v>2020</v>
      </c>
      <c r="AH18" s="46">
        <v>2021</v>
      </c>
      <c r="AI18" s="46">
        <v>2021</v>
      </c>
      <c r="AJ18" s="46">
        <v>2020</v>
      </c>
      <c r="AK18" s="46">
        <v>2020</v>
      </c>
      <c r="AL18" s="46">
        <v>2019</v>
      </c>
      <c r="AM18" s="46" t="s">
        <v>864</v>
      </c>
      <c r="AN18" s="46">
        <v>2021</v>
      </c>
      <c r="AO18" s="46">
        <v>2018</v>
      </c>
      <c r="AP18" s="46">
        <v>2019</v>
      </c>
      <c r="AQ18" s="263">
        <v>2020</v>
      </c>
      <c r="AR18" s="263">
        <v>2020</v>
      </c>
      <c r="AS18" s="46">
        <v>2019</v>
      </c>
      <c r="AT18" s="80" t="s">
        <v>864</v>
      </c>
      <c r="AU18" s="55">
        <v>2019</v>
      </c>
      <c r="AV18" s="55">
        <v>2019</v>
      </c>
      <c r="AW18" s="46">
        <v>2019</v>
      </c>
      <c r="AX18" s="46" t="s">
        <v>864</v>
      </c>
      <c r="AY18" s="46">
        <v>2019</v>
      </c>
      <c r="AZ18" s="68">
        <v>2019</v>
      </c>
      <c r="BA18" s="46">
        <v>2019</v>
      </c>
      <c r="BB18" s="46">
        <v>2018</v>
      </c>
      <c r="BC18" s="46">
        <v>2019</v>
      </c>
      <c r="BD18" s="46">
        <v>2020</v>
      </c>
      <c r="BE18" s="255" t="s">
        <v>864</v>
      </c>
      <c r="BF18" s="255" t="s">
        <v>1395</v>
      </c>
      <c r="BG18" s="261">
        <v>2020</v>
      </c>
      <c r="BH18" s="46">
        <v>2019</v>
      </c>
      <c r="BI18" s="46">
        <v>2019</v>
      </c>
      <c r="BJ18" s="46">
        <v>2015</v>
      </c>
      <c r="BK18" s="46">
        <v>2019</v>
      </c>
      <c r="BL18" s="46">
        <v>2020</v>
      </c>
      <c r="BM18" s="46">
        <v>2018</v>
      </c>
      <c r="BN18" s="80">
        <v>2018</v>
      </c>
      <c r="BO18" s="80">
        <v>2019</v>
      </c>
      <c r="BP18" s="80">
        <v>2019</v>
      </c>
      <c r="BQ18" s="46">
        <v>2014</v>
      </c>
      <c r="BR18" s="46">
        <v>2017</v>
      </c>
      <c r="BS18" s="46">
        <v>2017</v>
      </c>
      <c r="BT18" s="46">
        <v>2014</v>
      </c>
      <c r="BU18" s="261">
        <v>2019</v>
      </c>
      <c r="BV18" s="261">
        <v>2019</v>
      </c>
      <c r="BW18" s="46" t="s">
        <v>864</v>
      </c>
      <c r="BX18" s="46">
        <v>2018</v>
      </c>
      <c r="BY18" s="46">
        <v>2017</v>
      </c>
      <c r="BZ18" s="46">
        <v>2020</v>
      </c>
      <c r="CA18" s="46">
        <v>2020</v>
      </c>
      <c r="CB18" s="46">
        <v>2015</v>
      </c>
    </row>
    <row r="19" spans="1:80">
      <c r="A19" s="33" t="s">
        <v>31</v>
      </c>
      <c r="B19" s="25" t="s">
        <v>30</v>
      </c>
      <c r="C19" s="44">
        <v>2015</v>
      </c>
      <c r="D19" s="44">
        <v>2015</v>
      </c>
      <c r="E19" s="44">
        <v>2015</v>
      </c>
      <c r="F19" s="44">
        <v>2015</v>
      </c>
      <c r="G19" s="44">
        <v>2015</v>
      </c>
      <c r="H19" s="44">
        <v>2015</v>
      </c>
      <c r="I19" s="44">
        <v>2015</v>
      </c>
      <c r="J19" s="44">
        <v>2020</v>
      </c>
      <c r="K19" s="44">
        <v>2020</v>
      </c>
      <c r="L19" s="44">
        <v>2020</v>
      </c>
      <c r="M19" s="46">
        <v>2015</v>
      </c>
      <c r="N19" s="46">
        <v>2015</v>
      </c>
      <c r="O19" s="46">
        <v>2015</v>
      </c>
      <c r="P19" s="46">
        <v>2015</v>
      </c>
      <c r="Q19" s="46">
        <v>2020</v>
      </c>
      <c r="R19" s="46">
        <v>2020</v>
      </c>
      <c r="S19" s="46">
        <v>2020</v>
      </c>
      <c r="T19" s="46">
        <v>2020</v>
      </c>
      <c r="U19" s="46">
        <v>2015</v>
      </c>
      <c r="V19" s="46">
        <v>2015</v>
      </c>
      <c r="W19" s="46">
        <v>2015</v>
      </c>
      <c r="X19" s="46">
        <v>2018</v>
      </c>
      <c r="Y19" s="261">
        <v>2020</v>
      </c>
      <c r="Z19" s="261">
        <v>2020</v>
      </c>
      <c r="AA19" s="46">
        <v>2011</v>
      </c>
      <c r="AB19" s="45">
        <v>2017</v>
      </c>
      <c r="AC19" s="46" t="s">
        <v>864</v>
      </c>
      <c r="AD19" s="46">
        <v>2018</v>
      </c>
      <c r="AE19" s="46">
        <v>2020</v>
      </c>
      <c r="AF19" s="48" t="s">
        <v>864</v>
      </c>
      <c r="AG19" s="262">
        <v>2020</v>
      </c>
      <c r="AH19" s="46">
        <v>2021</v>
      </c>
      <c r="AI19" s="46">
        <v>2021</v>
      </c>
      <c r="AJ19" s="46">
        <v>2020</v>
      </c>
      <c r="AK19" s="46">
        <v>2020</v>
      </c>
      <c r="AL19" s="46">
        <v>2019</v>
      </c>
      <c r="AM19" s="46" t="s">
        <v>864</v>
      </c>
      <c r="AN19" s="46">
        <v>2021</v>
      </c>
      <c r="AO19" s="46">
        <v>2018</v>
      </c>
      <c r="AP19" s="46">
        <v>2019</v>
      </c>
      <c r="AQ19" s="46" t="s">
        <v>864</v>
      </c>
      <c r="AR19" s="263">
        <v>2020</v>
      </c>
      <c r="AS19" s="46">
        <v>2019</v>
      </c>
      <c r="AT19" s="80" t="s">
        <v>864</v>
      </c>
      <c r="AU19" s="55">
        <v>2019</v>
      </c>
      <c r="AV19" s="55" t="s">
        <v>864</v>
      </c>
      <c r="AW19" s="46" t="s">
        <v>864</v>
      </c>
      <c r="AX19" s="46" t="s">
        <v>864</v>
      </c>
      <c r="AY19" s="46">
        <v>2019</v>
      </c>
      <c r="AZ19" s="68">
        <v>2019</v>
      </c>
      <c r="BA19" s="46">
        <v>2018</v>
      </c>
      <c r="BB19" s="46">
        <v>2018</v>
      </c>
      <c r="BC19" s="46">
        <v>2019</v>
      </c>
      <c r="BD19" s="46">
        <v>2020</v>
      </c>
      <c r="BE19" s="255" t="s">
        <v>864</v>
      </c>
      <c r="BF19" s="255" t="s">
        <v>1395</v>
      </c>
      <c r="BG19" s="261">
        <v>2020</v>
      </c>
      <c r="BH19" s="46">
        <v>2019</v>
      </c>
      <c r="BI19" s="46">
        <v>2019</v>
      </c>
      <c r="BJ19" s="46" t="s">
        <v>864</v>
      </c>
      <c r="BK19" s="46">
        <v>2019</v>
      </c>
      <c r="BL19" s="46">
        <v>2020</v>
      </c>
      <c r="BM19" s="46">
        <v>2018</v>
      </c>
      <c r="BN19" s="46" t="s">
        <v>864</v>
      </c>
      <c r="BO19" s="80">
        <v>2019</v>
      </c>
      <c r="BP19" s="80">
        <v>2019</v>
      </c>
      <c r="BQ19" s="46">
        <v>2014</v>
      </c>
      <c r="BR19" s="46">
        <v>2017</v>
      </c>
      <c r="BS19" s="46">
        <v>2017</v>
      </c>
      <c r="BT19" s="46">
        <v>2016</v>
      </c>
      <c r="BU19" s="261">
        <v>2019</v>
      </c>
      <c r="BV19" s="261">
        <v>2019</v>
      </c>
      <c r="BW19" s="46">
        <v>2019</v>
      </c>
      <c r="BX19" s="46">
        <v>2018</v>
      </c>
      <c r="BY19" s="46">
        <v>2017</v>
      </c>
      <c r="BZ19" s="46">
        <v>2020</v>
      </c>
      <c r="CA19" s="46">
        <v>2020</v>
      </c>
      <c r="CB19" s="46">
        <v>2015</v>
      </c>
    </row>
    <row r="20" spans="1:80">
      <c r="A20" s="33" t="s">
        <v>33</v>
      </c>
      <c r="B20" s="25" t="s">
        <v>32</v>
      </c>
      <c r="C20" s="44">
        <v>2015</v>
      </c>
      <c r="D20" s="44">
        <v>2015</v>
      </c>
      <c r="E20" s="44">
        <v>2015</v>
      </c>
      <c r="F20" s="44">
        <v>2015</v>
      </c>
      <c r="G20" s="44">
        <v>2015</v>
      </c>
      <c r="H20" s="44">
        <v>2015</v>
      </c>
      <c r="I20" s="44">
        <v>2015</v>
      </c>
      <c r="J20" s="44">
        <v>2020</v>
      </c>
      <c r="K20" s="44">
        <v>2020</v>
      </c>
      <c r="L20" s="44">
        <v>2020</v>
      </c>
      <c r="M20" s="46">
        <v>2015</v>
      </c>
      <c r="N20" s="46">
        <v>2015</v>
      </c>
      <c r="O20" s="46">
        <v>2015</v>
      </c>
      <c r="P20" s="46">
        <v>2015</v>
      </c>
      <c r="Q20" s="46">
        <v>2020</v>
      </c>
      <c r="R20" s="46">
        <v>2020</v>
      </c>
      <c r="S20" s="46">
        <v>2020</v>
      </c>
      <c r="T20" s="46">
        <v>2020</v>
      </c>
      <c r="U20" s="46">
        <v>2015</v>
      </c>
      <c r="V20" s="46">
        <v>2015</v>
      </c>
      <c r="W20" s="46">
        <v>2015</v>
      </c>
      <c r="X20" s="46">
        <v>2018</v>
      </c>
      <c r="Y20" s="261">
        <v>2020</v>
      </c>
      <c r="Z20" s="261">
        <v>2020</v>
      </c>
      <c r="AA20" s="46" t="s">
        <v>864</v>
      </c>
      <c r="AB20" s="45">
        <v>2017</v>
      </c>
      <c r="AC20" s="46">
        <v>2017</v>
      </c>
      <c r="AD20" s="46" t="s">
        <v>864</v>
      </c>
      <c r="AE20" s="46">
        <v>2020</v>
      </c>
      <c r="AF20" s="48">
        <v>2018</v>
      </c>
      <c r="AG20" s="262">
        <v>2020</v>
      </c>
      <c r="AH20" s="46">
        <v>2021</v>
      </c>
      <c r="AI20" s="46">
        <v>2021</v>
      </c>
      <c r="AJ20" s="46">
        <v>2020</v>
      </c>
      <c r="AK20" s="46">
        <v>2020</v>
      </c>
      <c r="AL20" s="46">
        <v>2019</v>
      </c>
      <c r="AM20" s="46" t="s">
        <v>1309</v>
      </c>
      <c r="AN20" s="46">
        <v>2021</v>
      </c>
      <c r="AO20" s="46">
        <v>2018</v>
      </c>
      <c r="AP20" s="46">
        <v>2019</v>
      </c>
      <c r="AQ20" s="263">
        <v>2020</v>
      </c>
      <c r="AR20" s="263">
        <v>2020</v>
      </c>
      <c r="AS20" s="46">
        <v>2019</v>
      </c>
      <c r="AT20" s="80">
        <v>2015</v>
      </c>
      <c r="AU20" s="55">
        <v>2019</v>
      </c>
      <c r="AV20" s="55" t="s">
        <v>864</v>
      </c>
      <c r="AW20" s="46" t="s">
        <v>864</v>
      </c>
      <c r="AX20" s="46">
        <v>2018</v>
      </c>
      <c r="AY20" s="46">
        <v>2019</v>
      </c>
      <c r="AZ20" s="68">
        <v>2019</v>
      </c>
      <c r="BA20" s="46" t="s">
        <v>864</v>
      </c>
      <c r="BB20" s="46">
        <v>2018</v>
      </c>
      <c r="BC20" s="46">
        <v>2019</v>
      </c>
      <c r="BD20" s="46">
        <v>2020</v>
      </c>
      <c r="BE20" s="255" t="s">
        <v>864</v>
      </c>
      <c r="BF20" s="255" t="s">
        <v>1395</v>
      </c>
      <c r="BG20" s="261">
        <v>2020</v>
      </c>
      <c r="BH20" s="46">
        <v>2019</v>
      </c>
      <c r="BI20" s="46">
        <v>2019</v>
      </c>
      <c r="BJ20" s="46" t="s">
        <v>864</v>
      </c>
      <c r="BK20" s="46">
        <v>2019</v>
      </c>
      <c r="BL20" s="46" t="s">
        <v>864</v>
      </c>
      <c r="BM20" s="46">
        <v>2018</v>
      </c>
      <c r="BN20" s="46" t="s">
        <v>864</v>
      </c>
      <c r="BO20" s="80">
        <v>2017</v>
      </c>
      <c r="BP20" s="80">
        <v>2019</v>
      </c>
      <c r="BQ20" s="46">
        <v>2014</v>
      </c>
      <c r="BR20" s="46">
        <v>2017</v>
      </c>
      <c r="BS20" s="46">
        <v>2017</v>
      </c>
      <c r="BT20" s="46">
        <v>2017</v>
      </c>
      <c r="BU20" s="261">
        <v>2019</v>
      </c>
      <c r="BV20" s="261">
        <v>2019</v>
      </c>
      <c r="BW20" s="46" t="s">
        <v>864</v>
      </c>
      <c r="BX20" s="46">
        <v>2018</v>
      </c>
      <c r="BY20" s="46">
        <v>2017</v>
      </c>
      <c r="BZ20" s="46">
        <v>2020</v>
      </c>
      <c r="CA20" s="46">
        <v>2020</v>
      </c>
      <c r="CB20" s="46">
        <v>2015</v>
      </c>
    </row>
    <row r="21" spans="1:80">
      <c r="A21" s="33" t="s">
        <v>35</v>
      </c>
      <c r="B21" s="25" t="s">
        <v>34</v>
      </c>
      <c r="C21" s="44">
        <v>2015</v>
      </c>
      <c r="D21" s="44">
        <v>2015</v>
      </c>
      <c r="E21" s="44">
        <v>2015</v>
      </c>
      <c r="F21" s="44">
        <v>2015</v>
      </c>
      <c r="G21" s="44">
        <v>2015</v>
      </c>
      <c r="H21" s="44">
        <v>2015</v>
      </c>
      <c r="I21" s="44">
        <v>2015</v>
      </c>
      <c r="J21" s="44">
        <v>2020</v>
      </c>
      <c r="K21" s="44">
        <v>2020</v>
      </c>
      <c r="L21" s="44">
        <v>2020</v>
      </c>
      <c r="M21" s="46">
        <v>2015</v>
      </c>
      <c r="N21" s="46">
        <v>2015</v>
      </c>
      <c r="O21" s="46">
        <v>2015</v>
      </c>
      <c r="P21" s="46">
        <v>2015</v>
      </c>
      <c r="Q21" s="46">
        <v>2020</v>
      </c>
      <c r="R21" s="46">
        <v>2020</v>
      </c>
      <c r="S21" s="46">
        <v>2020</v>
      </c>
      <c r="T21" s="46">
        <v>2020</v>
      </c>
      <c r="U21" s="46">
        <v>2015</v>
      </c>
      <c r="V21" s="46">
        <v>2015</v>
      </c>
      <c r="W21" s="46">
        <v>2015</v>
      </c>
      <c r="X21" s="46">
        <v>2018</v>
      </c>
      <c r="Y21" s="261">
        <v>2020</v>
      </c>
      <c r="Z21" s="261">
        <v>2020</v>
      </c>
      <c r="AA21" s="46">
        <v>2018</v>
      </c>
      <c r="AB21" s="45">
        <v>2017</v>
      </c>
      <c r="AC21" s="46">
        <v>2017</v>
      </c>
      <c r="AD21" s="46">
        <v>2016</v>
      </c>
      <c r="AE21" s="46">
        <v>2020</v>
      </c>
      <c r="AF21" s="48">
        <v>2018</v>
      </c>
      <c r="AG21" s="262">
        <v>2020</v>
      </c>
      <c r="AH21" s="46">
        <v>2021</v>
      </c>
      <c r="AI21" s="46">
        <v>2021</v>
      </c>
      <c r="AJ21" s="46">
        <v>2020</v>
      </c>
      <c r="AK21" s="46">
        <v>2020</v>
      </c>
      <c r="AL21" s="46">
        <v>2019</v>
      </c>
      <c r="AM21" s="46" t="s">
        <v>1310</v>
      </c>
      <c r="AN21" s="46">
        <v>2021</v>
      </c>
      <c r="AO21" s="46">
        <v>2018</v>
      </c>
      <c r="AP21" s="46">
        <v>2019</v>
      </c>
      <c r="AQ21" s="263">
        <v>2020</v>
      </c>
      <c r="AR21" s="263">
        <v>2020</v>
      </c>
      <c r="AS21" s="46">
        <v>2019</v>
      </c>
      <c r="AT21" s="80">
        <v>2018</v>
      </c>
      <c r="AU21" s="55">
        <v>2019</v>
      </c>
      <c r="AV21" s="55">
        <v>2019</v>
      </c>
      <c r="AW21" s="46">
        <v>2019</v>
      </c>
      <c r="AX21" s="46">
        <v>2018</v>
      </c>
      <c r="AY21" s="46">
        <v>2019</v>
      </c>
      <c r="AZ21" s="68">
        <v>2019</v>
      </c>
      <c r="BA21" s="46">
        <v>2015</v>
      </c>
      <c r="BB21" s="46">
        <v>2018</v>
      </c>
      <c r="BC21" s="46">
        <v>2019</v>
      </c>
      <c r="BD21" s="46">
        <v>2020</v>
      </c>
      <c r="BE21" s="255" t="s">
        <v>1395</v>
      </c>
      <c r="BF21" s="255" t="s">
        <v>1395</v>
      </c>
      <c r="BG21" s="261">
        <v>2020</v>
      </c>
      <c r="BH21" s="46">
        <v>2019</v>
      </c>
      <c r="BI21" s="46">
        <v>2019</v>
      </c>
      <c r="BJ21" s="46">
        <v>2015</v>
      </c>
      <c r="BK21" s="46">
        <v>2019</v>
      </c>
      <c r="BL21" s="46">
        <v>2020</v>
      </c>
      <c r="BM21" s="46">
        <v>2018</v>
      </c>
      <c r="BN21" s="80">
        <v>2018</v>
      </c>
      <c r="BO21" s="80">
        <v>2017</v>
      </c>
      <c r="BP21" s="80">
        <v>2019</v>
      </c>
      <c r="BQ21" s="46">
        <v>2014</v>
      </c>
      <c r="BR21" s="46">
        <v>2017</v>
      </c>
      <c r="BS21" s="46">
        <v>2017</v>
      </c>
      <c r="BT21" s="46">
        <v>2016</v>
      </c>
      <c r="BU21" s="261">
        <v>2019</v>
      </c>
      <c r="BV21" s="46" t="s">
        <v>864</v>
      </c>
      <c r="BW21" s="46">
        <v>2019</v>
      </c>
      <c r="BX21" s="46">
        <v>2018</v>
      </c>
      <c r="BY21" s="46">
        <v>2017</v>
      </c>
      <c r="BZ21" s="46">
        <v>2020</v>
      </c>
      <c r="CA21" s="46">
        <v>2020</v>
      </c>
      <c r="CB21" s="46">
        <v>2015</v>
      </c>
    </row>
    <row r="22" spans="1:80">
      <c r="A22" s="33" t="s">
        <v>37</v>
      </c>
      <c r="B22" s="25" t="s">
        <v>36</v>
      </c>
      <c r="C22" s="44">
        <v>2015</v>
      </c>
      <c r="D22" s="44">
        <v>2015</v>
      </c>
      <c r="E22" s="44">
        <v>2015</v>
      </c>
      <c r="F22" s="44">
        <v>2015</v>
      </c>
      <c r="G22" s="44">
        <v>2015</v>
      </c>
      <c r="H22" s="44">
        <v>2015</v>
      </c>
      <c r="I22" s="44">
        <v>2015</v>
      </c>
      <c r="J22" s="44">
        <v>2020</v>
      </c>
      <c r="K22" s="44">
        <v>2020</v>
      </c>
      <c r="L22" s="44">
        <v>2020</v>
      </c>
      <c r="M22" s="46">
        <v>2015</v>
      </c>
      <c r="N22" s="46">
        <v>2015</v>
      </c>
      <c r="O22" s="46">
        <v>2015</v>
      </c>
      <c r="P22" s="46">
        <v>2015</v>
      </c>
      <c r="Q22" s="46">
        <v>2020</v>
      </c>
      <c r="R22" s="46">
        <v>2020</v>
      </c>
      <c r="S22" s="46">
        <v>2020</v>
      </c>
      <c r="T22" s="46">
        <v>2020</v>
      </c>
      <c r="U22" s="46">
        <v>2015</v>
      </c>
      <c r="V22" s="46">
        <v>2015</v>
      </c>
      <c r="W22" s="46">
        <v>2015</v>
      </c>
      <c r="X22" s="46">
        <v>2018</v>
      </c>
      <c r="Y22" s="261">
        <v>2020</v>
      </c>
      <c r="Z22" s="261">
        <v>2020</v>
      </c>
      <c r="AA22" s="46" t="s">
        <v>864</v>
      </c>
      <c r="AB22" s="45">
        <v>2017</v>
      </c>
      <c r="AC22" s="46">
        <v>2014</v>
      </c>
      <c r="AD22" s="46">
        <v>2018</v>
      </c>
      <c r="AE22" s="46">
        <v>2020</v>
      </c>
      <c r="AF22" s="48" t="s">
        <v>864</v>
      </c>
      <c r="AG22" s="262">
        <v>2020</v>
      </c>
      <c r="AH22" s="46">
        <v>2021</v>
      </c>
      <c r="AI22" s="46">
        <v>2021</v>
      </c>
      <c r="AJ22" s="46">
        <v>2020</v>
      </c>
      <c r="AK22" s="46">
        <v>2020</v>
      </c>
      <c r="AL22" s="46">
        <v>2019</v>
      </c>
      <c r="AM22" s="46">
        <v>2010</v>
      </c>
      <c r="AN22" s="46">
        <v>2021</v>
      </c>
      <c r="AO22" s="46">
        <v>2018</v>
      </c>
      <c r="AP22" s="46">
        <v>2019</v>
      </c>
      <c r="AQ22" s="263">
        <v>2020</v>
      </c>
      <c r="AR22" s="263">
        <v>2020</v>
      </c>
      <c r="AS22" s="46">
        <v>2019</v>
      </c>
      <c r="AT22" s="80">
        <v>2010</v>
      </c>
      <c r="AU22" s="55">
        <v>2019</v>
      </c>
      <c r="AV22" s="55" t="s">
        <v>864</v>
      </c>
      <c r="AW22" s="46" t="s">
        <v>864</v>
      </c>
      <c r="AX22" s="46">
        <v>2018</v>
      </c>
      <c r="AY22" s="46">
        <v>2019</v>
      </c>
      <c r="AZ22" s="68">
        <v>2019</v>
      </c>
      <c r="BA22" s="46">
        <v>2017</v>
      </c>
      <c r="BB22" s="46">
        <v>2018</v>
      </c>
      <c r="BC22" s="46">
        <v>2019</v>
      </c>
      <c r="BD22" s="46">
        <v>2020</v>
      </c>
      <c r="BE22" s="255" t="s">
        <v>864</v>
      </c>
      <c r="BF22" s="255"/>
      <c r="BG22" s="261">
        <v>2020</v>
      </c>
      <c r="BH22" s="46">
        <v>2019</v>
      </c>
      <c r="BI22" s="46">
        <v>2019</v>
      </c>
      <c r="BJ22" s="46">
        <v>2015</v>
      </c>
      <c r="BK22" s="46">
        <v>2019</v>
      </c>
      <c r="BL22" s="46">
        <v>2020</v>
      </c>
      <c r="BM22" s="46">
        <v>2018</v>
      </c>
      <c r="BN22" s="80">
        <v>2017</v>
      </c>
      <c r="BO22" s="80">
        <v>2016</v>
      </c>
      <c r="BP22" s="80">
        <v>2019</v>
      </c>
      <c r="BQ22" s="46">
        <v>2014</v>
      </c>
      <c r="BR22" s="46">
        <v>2017</v>
      </c>
      <c r="BS22" s="46">
        <v>2017</v>
      </c>
      <c r="BT22" s="46">
        <v>2017</v>
      </c>
      <c r="BU22" s="261">
        <v>2019</v>
      </c>
      <c r="BV22" s="261">
        <v>2019</v>
      </c>
      <c r="BW22" s="46" t="s">
        <v>864</v>
      </c>
      <c r="BX22" s="46">
        <v>2018</v>
      </c>
      <c r="BY22" s="46">
        <v>2017</v>
      </c>
      <c r="BZ22" s="46">
        <v>2018</v>
      </c>
      <c r="CA22" s="46">
        <v>2020</v>
      </c>
      <c r="CB22" s="46">
        <v>2015</v>
      </c>
    </row>
    <row r="23" spans="1:80">
      <c r="A23" s="33" t="s">
        <v>769</v>
      </c>
      <c r="B23" s="25" t="s">
        <v>38</v>
      </c>
      <c r="C23" s="44">
        <v>2015</v>
      </c>
      <c r="D23" s="44">
        <v>2015</v>
      </c>
      <c r="E23" s="44">
        <v>2015</v>
      </c>
      <c r="F23" s="44">
        <v>2015</v>
      </c>
      <c r="G23" s="44">
        <v>2015</v>
      </c>
      <c r="H23" s="44">
        <v>2015</v>
      </c>
      <c r="I23" s="44">
        <v>2015</v>
      </c>
      <c r="J23" s="44">
        <v>2020</v>
      </c>
      <c r="K23" s="44">
        <v>2020</v>
      </c>
      <c r="L23" s="44">
        <v>2020</v>
      </c>
      <c r="M23" s="46">
        <v>2015</v>
      </c>
      <c r="N23" s="46">
        <v>2015</v>
      </c>
      <c r="O23" s="46">
        <v>2015</v>
      </c>
      <c r="P23" s="46">
        <v>2015</v>
      </c>
      <c r="Q23" s="46">
        <v>2020</v>
      </c>
      <c r="R23" s="46">
        <v>2020</v>
      </c>
      <c r="S23" s="46">
        <v>2020</v>
      </c>
      <c r="T23" s="46">
        <v>2020</v>
      </c>
      <c r="U23" s="46">
        <v>2015</v>
      </c>
      <c r="V23" s="46">
        <v>2015</v>
      </c>
      <c r="W23" s="46">
        <v>2015</v>
      </c>
      <c r="X23" s="46">
        <v>2018</v>
      </c>
      <c r="Y23" s="261">
        <v>2020</v>
      </c>
      <c r="Z23" s="261">
        <v>2020</v>
      </c>
      <c r="AA23" s="46">
        <v>2012</v>
      </c>
      <c r="AB23" s="45">
        <v>2017</v>
      </c>
      <c r="AC23" s="46">
        <v>2017</v>
      </c>
      <c r="AD23" s="46">
        <v>2018</v>
      </c>
      <c r="AE23" s="46" t="s">
        <v>864</v>
      </c>
      <c r="AF23" s="48">
        <v>2018</v>
      </c>
      <c r="AG23" s="262">
        <v>2020</v>
      </c>
      <c r="AH23" s="46">
        <v>2021</v>
      </c>
      <c r="AI23" s="46">
        <v>2021</v>
      </c>
      <c r="AJ23" s="46">
        <v>2020</v>
      </c>
      <c r="AK23" s="46">
        <v>2020</v>
      </c>
      <c r="AL23" s="46">
        <v>2019</v>
      </c>
      <c r="AM23" s="46">
        <v>2008</v>
      </c>
      <c r="AN23" s="46">
        <v>2021</v>
      </c>
      <c r="AO23" s="46">
        <v>2018</v>
      </c>
      <c r="AP23" s="46">
        <v>2019</v>
      </c>
      <c r="AQ23" s="263">
        <v>2020</v>
      </c>
      <c r="AR23" s="263">
        <v>2020</v>
      </c>
      <c r="AS23" s="46">
        <v>2019</v>
      </c>
      <c r="AT23" s="80">
        <v>2016</v>
      </c>
      <c r="AU23" s="55">
        <v>2019</v>
      </c>
      <c r="AV23" s="55">
        <v>2019</v>
      </c>
      <c r="AW23" s="46">
        <v>2019</v>
      </c>
      <c r="AX23" s="46">
        <v>2018</v>
      </c>
      <c r="AY23" s="46">
        <v>2019</v>
      </c>
      <c r="AZ23" s="68">
        <v>2019</v>
      </c>
      <c r="BA23" s="46">
        <v>2019</v>
      </c>
      <c r="BB23" s="46">
        <v>2018</v>
      </c>
      <c r="BC23" s="46">
        <v>2019</v>
      </c>
      <c r="BD23" s="46">
        <v>2020</v>
      </c>
      <c r="BE23" s="255" t="s">
        <v>864</v>
      </c>
      <c r="BF23" s="255" t="s">
        <v>1395</v>
      </c>
      <c r="BG23" s="261">
        <v>2020</v>
      </c>
      <c r="BH23" s="46">
        <v>2019</v>
      </c>
      <c r="BI23" s="46">
        <v>2019</v>
      </c>
      <c r="BJ23" s="46">
        <v>2013</v>
      </c>
      <c r="BK23" s="46">
        <v>2019</v>
      </c>
      <c r="BL23" s="46">
        <v>2020</v>
      </c>
      <c r="BM23" s="46">
        <v>2018</v>
      </c>
      <c r="BN23" s="80">
        <v>2015</v>
      </c>
      <c r="BO23" s="80">
        <v>2018</v>
      </c>
      <c r="BP23" s="80">
        <v>2019</v>
      </c>
      <c r="BQ23" s="46">
        <v>2014</v>
      </c>
      <c r="BR23" s="46">
        <v>2017</v>
      </c>
      <c r="BS23" s="46">
        <v>2017</v>
      </c>
      <c r="BT23" s="46">
        <v>2016</v>
      </c>
      <c r="BU23" s="261">
        <v>2019</v>
      </c>
      <c r="BV23" s="261">
        <v>2019</v>
      </c>
      <c r="BW23" s="46">
        <v>2019</v>
      </c>
      <c r="BX23" s="46">
        <v>2018</v>
      </c>
      <c r="BY23" s="46">
        <v>2017</v>
      </c>
      <c r="BZ23" s="46">
        <v>2020</v>
      </c>
      <c r="CA23" s="46">
        <v>2020</v>
      </c>
      <c r="CB23" s="46">
        <v>2015</v>
      </c>
    </row>
    <row r="24" spans="1:80">
      <c r="A24" s="33" t="s">
        <v>40</v>
      </c>
      <c r="B24" s="25" t="s">
        <v>39</v>
      </c>
      <c r="C24" s="44">
        <v>2015</v>
      </c>
      <c r="D24" s="44">
        <v>2015</v>
      </c>
      <c r="E24" s="44">
        <v>2015</v>
      </c>
      <c r="F24" s="44">
        <v>2015</v>
      </c>
      <c r="G24" s="44">
        <v>2015</v>
      </c>
      <c r="H24" s="44">
        <v>2015</v>
      </c>
      <c r="I24" s="44">
        <v>2015</v>
      </c>
      <c r="J24" s="44">
        <v>2020</v>
      </c>
      <c r="K24" s="44">
        <v>2020</v>
      </c>
      <c r="L24" s="44">
        <v>2020</v>
      </c>
      <c r="M24" s="46">
        <v>2015</v>
      </c>
      <c r="N24" s="46">
        <v>2015</v>
      </c>
      <c r="O24" s="46">
        <v>2015</v>
      </c>
      <c r="P24" s="46">
        <v>2015</v>
      </c>
      <c r="Q24" s="46">
        <v>2020</v>
      </c>
      <c r="R24" s="46">
        <v>2020</v>
      </c>
      <c r="S24" s="46">
        <v>2020</v>
      </c>
      <c r="T24" s="46">
        <v>2020</v>
      </c>
      <c r="U24" s="46">
        <v>2015</v>
      </c>
      <c r="V24" s="46">
        <v>2015</v>
      </c>
      <c r="W24" s="46">
        <v>2015</v>
      </c>
      <c r="X24" s="46">
        <v>2018</v>
      </c>
      <c r="Y24" s="261">
        <v>2020</v>
      </c>
      <c r="Z24" s="261">
        <v>2020</v>
      </c>
      <c r="AA24" s="46" t="s">
        <v>864</v>
      </c>
      <c r="AB24" s="45">
        <v>2017</v>
      </c>
      <c r="AC24" s="46">
        <v>2016</v>
      </c>
      <c r="AD24" s="46">
        <v>2017</v>
      </c>
      <c r="AE24" s="46">
        <v>2020</v>
      </c>
      <c r="AF24" s="48">
        <v>2018</v>
      </c>
      <c r="AG24" s="262">
        <v>2020</v>
      </c>
      <c r="AH24" s="46">
        <v>2021</v>
      </c>
      <c r="AI24" s="46">
        <v>2021</v>
      </c>
      <c r="AJ24" s="46">
        <v>2020</v>
      </c>
      <c r="AK24" s="46">
        <v>2020</v>
      </c>
      <c r="AL24" s="46">
        <v>2019</v>
      </c>
      <c r="AM24" s="46" t="s">
        <v>1315</v>
      </c>
      <c r="AN24" s="46">
        <v>2021</v>
      </c>
      <c r="AO24" s="46">
        <v>2018</v>
      </c>
      <c r="AP24" s="46">
        <v>2019</v>
      </c>
      <c r="AQ24" s="263">
        <v>2020</v>
      </c>
      <c r="AR24" s="263">
        <v>2020</v>
      </c>
      <c r="AS24" s="46">
        <v>2019</v>
      </c>
      <c r="AT24" s="80">
        <v>2012</v>
      </c>
      <c r="AU24" s="55">
        <v>2019</v>
      </c>
      <c r="AV24" s="55" t="s">
        <v>864</v>
      </c>
      <c r="AW24" s="46" t="s">
        <v>864</v>
      </c>
      <c r="AX24" s="46" t="s">
        <v>864</v>
      </c>
      <c r="AY24" s="46">
        <v>2019</v>
      </c>
      <c r="AZ24" s="68">
        <v>2019</v>
      </c>
      <c r="BA24" s="46">
        <v>2011</v>
      </c>
      <c r="BB24" s="46">
        <v>2018</v>
      </c>
      <c r="BC24" s="46">
        <v>2019</v>
      </c>
      <c r="BD24" s="46">
        <v>2020</v>
      </c>
      <c r="BE24" s="255" t="s">
        <v>1395</v>
      </c>
      <c r="BF24" s="255" t="s">
        <v>1395</v>
      </c>
      <c r="BG24" s="261">
        <v>2020</v>
      </c>
      <c r="BH24" s="46">
        <v>2019</v>
      </c>
      <c r="BI24" s="46">
        <v>2019</v>
      </c>
      <c r="BJ24" s="46" t="s">
        <v>864</v>
      </c>
      <c r="BK24" s="46">
        <v>2019</v>
      </c>
      <c r="BL24" s="46">
        <v>2020</v>
      </c>
      <c r="BM24" s="46">
        <v>2018</v>
      </c>
      <c r="BN24" s="80">
        <v>2013</v>
      </c>
      <c r="BO24" s="80">
        <v>2019</v>
      </c>
      <c r="BP24" s="80">
        <v>2019</v>
      </c>
      <c r="BQ24" s="46">
        <v>2014</v>
      </c>
      <c r="BR24" s="46">
        <v>2017</v>
      </c>
      <c r="BS24" s="46">
        <v>2017</v>
      </c>
      <c r="BT24" s="46">
        <v>2013</v>
      </c>
      <c r="BU24" s="261">
        <v>2019</v>
      </c>
      <c r="BV24" s="261">
        <v>2019</v>
      </c>
      <c r="BW24" s="46" t="s">
        <v>864</v>
      </c>
      <c r="BX24" s="46">
        <v>2018</v>
      </c>
      <c r="BY24" s="46">
        <v>2017</v>
      </c>
      <c r="BZ24" s="46">
        <v>2020</v>
      </c>
      <c r="CA24" s="46">
        <v>2020</v>
      </c>
      <c r="CB24" s="46">
        <v>2015</v>
      </c>
    </row>
    <row r="25" spans="1:80">
      <c r="A25" s="33" t="s">
        <v>42</v>
      </c>
      <c r="B25" s="25" t="s">
        <v>41</v>
      </c>
      <c r="C25" s="44">
        <v>2015</v>
      </c>
      <c r="D25" s="44">
        <v>2015</v>
      </c>
      <c r="E25" s="44">
        <v>2015</v>
      </c>
      <c r="F25" s="44">
        <v>2015</v>
      </c>
      <c r="G25" s="44">
        <v>2015</v>
      </c>
      <c r="H25" s="44">
        <v>2015</v>
      </c>
      <c r="I25" s="44">
        <v>2015</v>
      </c>
      <c r="J25" s="44">
        <v>2020</v>
      </c>
      <c r="K25" s="44">
        <v>2020</v>
      </c>
      <c r="L25" s="44">
        <v>2020</v>
      </c>
      <c r="M25" s="46">
        <v>2015</v>
      </c>
      <c r="N25" s="46">
        <v>2015</v>
      </c>
      <c r="O25" s="46">
        <v>2015</v>
      </c>
      <c r="P25" s="46">
        <v>2015</v>
      </c>
      <c r="Q25" s="46">
        <v>2020</v>
      </c>
      <c r="R25" s="46">
        <v>2020</v>
      </c>
      <c r="S25" s="46">
        <v>2020</v>
      </c>
      <c r="T25" s="46">
        <v>2020</v>
      </c>
      <c r="U25" s="46">
        <v>2015</v>
      </c>
      <c r="V25" s="46">
        <v>2015</v>
      </c>
      <c r="W25" s="46">
        <v>2015</v>
      </c>
      <c r="X25" s="46">
        <v>2018</v>
      </c>
      <c r="Y25" s="261">
        <v>2020</v>
      </c>
      <c r="Z25" s="261">
        <v>2020</v>
      </c>
      <c r="AA25" s="46">
        <v>2011</v>
      </c>
      <c r="AB25" s="45">
        <v>2017</v>
      </c>
      <c r="AC25" s="46" t="s">
        <v>864</v>
      </c>
      <c r="AD25" s="46">
        <v>2017</v>
      </c>
      <c r="AE25" s="46">
        <v>2020</v>
      </c>
      <c r="AF25" s="48" t="s">
        <v>864</v>
      </c>
      <c r="AG25" s="262">
        <v>2020</v>
      </c>
      <c r="AH25" s="46">
        <v>2021</v>
      </c>
      <c r="AI25" s="46">
        <v>2021</v>
      </c>
      <c r="AJ25" s="46">
        <v>2020</v>
      </c>
      <c r="AK25" s="46">
        <v>2020</v>
      </c>
      <c r="AL25" s="46">
        <v>2019</v>
      </c>
      <c r="AM25" s="46" t="s">
        <v>1309</v>
      </c>
      <c r="AN25" s="46">
        <v>2021</v>
      </c>
      <c r="AO25" s="46">
        <v>2018</v>
      </c>
      <c r="AP25" s="46">
        <v>2019</v>
      </c>
      <c r="AQ25" s="263">
        <v>2020</v>
      </c>
      <c r="AR25" s="263">
        <v>2020</v>
      </c>
      <c r="AS25" s="46">
        <v>2019</v>
      </c>
      <c r="AT25" s="80" t="s">
        <v>864</v>
      </c>
      <c r="AU25" s="55">
        <v>2019</v>
      </c>
      <c r="AV25" s="55">
        <v>2019</v>
      </c>
      <c r="AW25" s="46">
        <v>2019</v>
      </c>
      <c r="AX25" s="46">
        <v>2018</v>
      </c>
      <c r="AY25" s="46">
        <v>2019</v>
      </c>
      <c r="AZ25" s="68">
        <v>2019</v>
      </c>
      <c r="BA25" s="46">
        <v>2015</v>
      </c>
      <c r="BB25" s="46">
        <v>2018</v>
      </c>
      <c r="BC25" s="46">
        <v>2019</v>
      </c>
      <c r="BD25" s="46">
        <v>2020</v>
      </c>
      <c r="BE25" s="255" t="s">
        <v>864</v>
      </c>
      <c r="BF25" s="255" t="s">
        <v>1395</v>
      </c>
      <c r="BG25" s="261">
        <v>2020</v>
      </c>
      <c r="BH25" s="46">
        <v>2019</v>
      </c>
      <c r="BI25" s="46">
        <v>2019</v>
      </c>
      <c r="BJ25" s="46">
        <v>2015</v>
      </c>
      <c r="BK25" s="46">
        <v>2019</v>
      </c>
      <c r="BL25" s="46">
        <v>2020</v>
      </c>
      <c r="BM25" s="46">
        <v>2018</v>
      </c>
      <c r="BN25" s="80">
        <v>2013</v>
      </c>
      <c r="BO25" s="80">
        <v>2017</v>
      </c>
      <c r="BP25" s="80">
        <v>2019</v>
      </c>
      <c r="BQ25" s="46">
        <v>2014</v>
      </c>
      <c r="BR25" s="46">
        <v>2017</v>
      </c>
      <c r="BS25" s="46">
        <v>2017</v>
      </c>
      <c r="BT25" s="46">
        <v>2016</v>
      </c>
      <c r="BU25" s="261">
        <v>2019</v>
      </c>
      <c r="BV25" s="261">
        <v>2019</v>
      </c>
      <c r="BW25" s="46">
        <v>2019</v>
      </c>
      <c r="BX25" s="46">
        <v>2018</v>
      </c>
      <c r="BY25" s="46">
        <v>2017</v>
      </c>
      <c r="BZ25" s="46">
        <v>2020</v>
      </c>
      <c r="CA25" s="46">
        <v>2020</v>
      </c>
      <c r="CB25" s="46">
        <v>2015</v>
      </c>
    </row>
    <row r="26" spans="1:80">
      <c r="A26" s="33" t="s">
        <v>44</v>
      </c>
      <c r="B26" s="25" t="s">
        <v>43</v>
      </c>
      <c r="C26" s="44">
        <v>2015</v>
      </c>
      <c r="D26" s="44">
        <v>2015</v>
      </c>
      <c r="E26" s="44">
        <v>2015</v>
      </c>
      <c r="F26" s="44">
        <v>2015</v>
      </c>
      <c r="G26" s="44">
        <v>2015</v>
      </c>
      <c r="H26" s="44">
        <v>2015</v>
      </c>
      <c r="I26" s="44">
        <v>2015</v>
      </c>
      <c r="J26" s="44">
        <v>2020</v>
      </c>
      <c r="K26" s="44">
        <v>2020</v>
      </c>
      <c r="L26" s="44">
        <v>2020</v>
      </c>
      <c r="M26" s="46">
        <v>2015</v>
      </c>
      <c r="N26" s="46">
        <v>2015</v>
      </c>
      <c r="O26" s="46">
        <v>2015</v>
      </c>
      <c r="P26" s="46">
        <v>2015</v>
      </c>
      <c r="Q26" s="46">
        <v>2020</v>
      </c>
      <c r="R26" s="46">
        <v>2020</v>
      </c>
      <c r="S26" s="46">
        <v>2020</v>
      </c>
      <c r="T26" s="46">
        <v>2020</v>
      </c>
      <c r="U26" s="46">
        <v>2015</v>
      </c>
      <c r="V26" s="46">
        <v>2015</v>
      </c>
      <c r="W26" s="46">
        <v>2015</v>
      </c>
      <c r="X26" s="46">
        <v>2018</v>
      </c>
      <c r="Y26" s="261">
        <v>2020</v>
      </c>
      <c r="Z26" s="261">
        <v>2020</v>
      </c>
      <c r="AA26" s="46">
        <v>2010</v>
      </c>
      <c r="AB26" s="45">
        <v>2017</v>
      </c>
      <c r="AC26" s="46" t="s">
        <v>864</v>
      </c>
      <c r="AD26" s="46">
        <v>2018</v>
      </c>
      <c r="AE26" s="46">
        <v>2020</v>
      </c>
      <c r="AF26" s="48">
        <v>2018</v>
      </c>
      <c r="AG26" s="262">
        <v>2020</v>
      </c>
      <c r="AH26" s="46">
        <v>2021</v>
      </c>
      <c r="AI26" s="46">
        <v>2021</v>
      </c>
      <c r="AJ26" s="46">
        <v>2020</v>
      </c>
      <c r="AK26" s="46">
        <v>2020</v>
      </c>
      <c r="AL26" s="46">
        <v>2019</v>
      </c>
      <c r="AM26" s="46">
        <v>2015</v>
      </c>
      <c r="AN26" s="46">
        <v>2021</v>
      </c>
      <c r="AO26" s="46">
        <v>2018</v>
      </c>
      <c r="AP26" s="46">
        <v>2019</v>
      </c>
      <c r="AQ26" s="263">
        <v>2020</v>
      </c>
      <c r="AR26" s="263">
        <v>2020</v>
      </c>
      <c r="AS26" s="46">
        <v>2019</v>
      </c>
      <c r="AT26" s="80" t="s">
        <v>864</v>
      </c>
      <c r="AU26" s="55">
        <v>2019</v>
      </c>
      <c r="AV26" s="55">
        <v>2019</v>
      </c>
      <c r="AW26" s="46" t="s">
        <v>864</v>
      </c>
      <c r="AX26" s="46">
        <v>2018</v>
      </c>
      <c r="AY26" s="46">
        <v>2019</v>
      </c>
      <c r="AZ26" s="68">
        <v>2019</v>
      </c>
      <c r="BA26" s="46">
        <v>2019</v>
      </c>
      <c r="BB26" s="46">
        <v>2018</v>
      </c>
      <c r="BC26" s="46">
        <v>2019</v>
      </c>
      <c r="BD26" s="46">
        <v>2020</v>
      </c>
      <c r="BE26" s="255" t="s">
        <v>864</v>
      </c>
      <c r="BF26" s="255" t="s">
        <v>1395</v>
      </c>
      <c r="BG26" s="261">
        <v>2020</v>
      </c>
      <c r="BH26" s="46">
        <v>2019</v>
      </c>
      <c r="BI26" s="46">
        <v>2019</v>
      </c>
      <c r="BJ26" s="46">
        <v>2013</v>
      </c>
      <c r="BK26" s="46">
        <v>2019</v>
      </c>
      <c r="BL26" s="46">
        <v>2020</v>
      </c>
      <c r="BM26" s="46">
        <v>2018</v>
      </c>
      <c r="BN26" s="80">
        <v>2018</v>
      </c>
      <c r="BO26" s="80">
        <v>2018</v>
      </c>
      <c r="BP26" s="80">
        <v>2019</v>
      </c>
      <c r="BQ26" s="46">
        <v>2014</v>
      </c>
      <c r="BR26" s="46">
        <v>2017</v>
      </c>
      <c r="BS26" s="46">
        <v>2017</v>
      </c>
      <c r="BT26" s="46">
        <v>2018</v>
      </c>
      <c r="BU26" s="261">
        <v>2019</v>
      </c>
      <c r="BV26" s="261">
        <v>2019</v>
      </c>
      <c r="BW26" s="46">
        <v>2019</v>
      </c>
      <c r="BX26" s="46">
        <v>2018</v>
      </c>
      <c r="BY26" s="46">
        <v>2017</v>
      </c>
      <c r="BZ26" s="46">
        <v>2020</v>
      </c>
      <c r="CA26" s="46">
        <v>2020</v>
      </c>
      <c r="CB26" s="46">
        <v>2015</v>
      </c>
    </row>
    <row r="27" spans="1:80">
      <c r="A27" s="33" t="s">
        <v>378</v>
      </c>
      <c r="B27" s="25" t="s">
        <v>45</v>
      </c>
      <c r="C27" s="44">
        <v>2015</v>
      </c>
      <c r="D27" s="44">
        <v>2015</v>
      </c>
      <c r="E27" s="44">
        <v>2015</v>
      </c>
      <c r="F27" s="44">
        <v>2015</v>
      </c>
      <c r="G27" s="44">
        <v>2015</v>
      </c>
      <c r="H27" s="44">
        <v>2015</v>
      </c>
      <c r="I27" s="44">
        <v>2015</v>
      </c>
      <c r="J27" s="44">
        <v>2020</v>
      </c>
      <c r="K27" s="44">
        <v>2020</v>
      </c>
      <c r="L27" s="44">
        <v>2020</v>
      </c>
      <c r="M27" s="46">
        <v>2015</v>
      </c>
      <c r="N27" s="46">
        <v>2015</v>
      </c>
      <c r="O27" s="46">
        <v>2015</v>
      </c>
      <c r="P27" s="46">
        <v>2015</v>
      </c>
      <c r="Q27" s="46">
        <v>2020</v>
      </c>
      <c r="R27" s="46">
        <v>2020</v>
      </c>
      <c r="S27" s="46">
        <v>2020</v>
      </c>
      <c r="T27" s="46">
        <v>2020</v>
      </c>
      <c r="U27" s="46">
        <v>2015</v>
      </c>
      <c r="V27" s="46">
        <v>2015</v>
      </c>
      <c r="W27" s="46">
        <v>2015</v>
      </c>
      <c r="X27" s="46">
        <v>2018</v>
      </c>
      <c r="Y27" s="261">
        <v>2020</v>
      </c>
      <c r="Z27" s="261">
        <v>2020</v>
      </c>
      <c r="AA27" s="46" t="s">
        <v>864</v>
      </c>
      <c r="AB27" s="45">
        <v>2015</v>
      </c>
      <c r="AC27" s="46" t="s">
        <v>864</v>
      </c>
      <c r="AD27" s="46">
        <v>2017</v>
      </c>
      <c r="AE27" s="46"/>
      <c r="AF27" s="48" t="s">
        <v>864</v>
      </c>
      <c r="AG27" s="262">
        <v>2020</v>
      </c>
      <c r="AH27" s="46">
        <v>2021</v>
      </c>
      <c r="AI27" s="46">
        <v>2021</v>
      </c>
      <c r="AJ27" s="46">
        <v>2020</v>
      </c>
      <c r="AK27" s="46">
        <v>2020</v>
      </c>
      <c r="AL27" s="46">
        <v>2019</v>
      </c>
      <c r="AM27" s="46" t="s">
        <v>864</v>
      </c>
      <c r="AN27" s="46">
        <v>2021</v>
      </c>
      <c r="AO27" s="46">
        <v>2018</v>
      </c>
      <c r="AP27" s="46">
        <v>2019</v>
      </c>
      <c r="AQ27" s="46" t="s">
        <v>864</v>
      </c>
      <c r="AR27" s="80" t="s">
        <v>864</v>
      </c>
      <c r="AS27" s="46">
        <v>2019</v>
      </c>
      <c r="AT27" s="80"/>
      <c r="AU27" s="55">
        <v>2019</v>
      </c>
      <c r="AV27" s="55" t="s">
        <v>864</v>
      </c>
      <c r="AW27" s="46" t="s">
        <v>864</v>
      </c>
      <c r="AX27" s="46" t="s">
        <v>864</v>
      </c>
      <c r="AY27" s="46">
        <v>2019</v>
      </c>
      <c r="AZ27" s="68">
        <v>2019</v>
      </c>
      <c r="BA27" s="46" t="s">
        <v>864</v>
      </c>
      <c r="BB27" s="46">
        <v>2018</v>
      </c>
      <c r="BC27" s="46">
        <v>2019</v>
      </c>
      <c r="BD27" s="46">
        <v>2020</v>
      </c>
      <c r="BE27" s="255" t="s">
        <v>864</v>
      </c>
      <c r="BF27" s="255" t="s">
        <v>1395</v>
      </c>
      <c r="BG27" s="261">
        <v>2020</v>
      </c>
      <c r="BH27" s="46">
        <v>2019</v>
      </c>
      <c r="BI27" s="46">
        <v>2019</v>
      </c>
      <c r="BJ27" s="46">
        <v>2013</v>
      </c>
      <c r="BK27" s="46">
        <v>2019</v>
      </c>
      <c r="BL27" s="46">
        <v>2020</v>
      </c>
      <c r="BM27" s="46">
        <v>2018</v>
      </c>
      <c r="BN27" s="80">
        <v>2018</v>
      </c>
      <c r="BO27" s="80">
        <v>2019</v>
      </c>
      <c r="BP27" s="80">
        <v>2019</v>
      </c>
      <c r="BQ27" s="46">
        <v>2014</v>
      </c>
      <c r="BR27" s="46">
        <v>2015</v>
      </c>
      <c r="BS27" s="46">
        <v>2017</v>
      </c>
      <c r="BT27" s="46">
        <v>2015</v>
      </c>
      <c r="BU27" s="261">
        <v>2019</v>
      </c>
      <c r="BV27" s="261">
        <v>2019</v>
      </c>
      <c r="BW27" s="46" t="s">
        <v>864</v>
      </c>
      <c r="BX27" s="46">
        <v>2018</v>
      </c>
      <c r="BY27" s="46">
        <v>2017</v>
      </c>
      <c r="BZ27" s="46">
        <v>2020</v>
      </c>
      <c r="CA27" s="46">
        <v>2020</v>
      </c>
      <c r="CB27" s="46">
        <v>2015</v>
      </c>
    </row>
    <row r="28" spans="1:80">
      <c r="A28" s="33" t="s">
        <v>47</v>
      </c>
      <c r="B28" s="25" t="s">
        <v>46</v>
      </c>
      <c r="C28" s="44">
        <v>2015</v>
      </c>
      <c r="D28" s="44">
        <v>2015</v>
      </c>
      <c r="E28" s="44">
        <v>2015</v>
      </c>
      <c r="F28" s="44">
        <v>2015</v>
      </c>
      <c r="G28" s="44">
        <v>2015</v>
      </c>
      <c r="H28" s="44">
        <v>2015</v>
      </c>
      <c r="I28" s="44">
        <v>2015</v>
      </c>
      <c r="J28" s="44">
        <v>2020</v>
      </c>
      <c r="K28" s="44">
        <v>2020</v>
      </c>
      <c r="L28" s="44">
        <v>2020</v>
      </c>
      <c r="M28" s="46">
        <v>2015</v>
      </c>
      <c r="N28" s="46">
        <v>2015</v>
      </c>
      <c r="O28" s="46">
        <v>2015</v>
      </c>
      <c r="P28" s="46">
        <v>2015</v>
      </c>
      <c r="Q28" s="46">
        <v>2020</v>
      </c>
      <c r="R28" s="46">
        <v>2020</v>
      </c>
      <c r="S28" s="46">
        <v>2020</v>
      </c>
      <c r="T28" s="46">
        <v>2020</v>
      </c>
      <c r="U28" s="46">
        <v>2015</v>
      </c>
      <c r="V28" s="46">
        <v>2015</v>
      </c>
      <c r="W28" s="46">
        <v>2015</v>
      </c>
      <c r="X28" s="46">
        <v>2018</v>
      </c>
      <c r="Y28" s="261">
        <v>2020</v>
      </c>
      <c r="Z28" s="261">
        <v>2020</v>
      </c>
      <c r="AA28" s="46">
        <v>2011</v>
      </c>
      <c r="AB28" s="45">
        <v>2017</v>
      </c>
      <c r="AC28" s="46" t="s">
        <v>864</v>
      </c>
      <c r="AD28" s="46">
        <v>2018</v>
      </c>
      <c r="AE28" s="46">
        <v>2020</v>
      </c>
      <c r="AF28" s="48" t="s">
        <v>864</v>
      </c>
      <c r="AG28" s="262">
        <v>2020</v>
      </c>
      <c r="AH28" s="46">
        <v>2021</v>
      </c>
      <c r="AI28" s="46">
        <v>2021</v>
      </c>
      <c r="AJ28" s="46">
        <v>2020</v>
      </c>
      <c r="AK28" s="46">
        <v>2020</v>
      </c>
      <c r="AL28" s="46">
        <v>2019</v>
      </c>
      <c r="AM28" s="46" t="s">
        <v>864</v>
      </c>
      <c r="AN28" s="46">
        <v>2021</v>
      </c>
      <c r="AO28" s="46">
        <v>2018</v>
      </c>
      <c r="AP28" s="46">
        <v>2019</v>
      </c>
      <c r="AQ28" s="46" t="s">
        <v>864</v>
      </c>
      <c r="AR28" s="263">
        <v>2020</v>
      </c>
      <c r="AS28" s="46">
        <v>2019</v>
      </c>
      <c r="AT28" s="80">
        <v>2014</v>
      </c>
      <c r="AU28" s="55">
        <v>2019</v>
      </c>
      <c r="AV28" s="55">
        <v>2019</v>
      </c>
      <c r="AW28" s="46">
        <v>2019</v>
      </c>
      <c r="AX28" s="46" t="s">
        <v>864</v>
      </c>
      <c r="AY28" s="46">
        <v>2019</v>
      </c>
      <c r="AZ28" s="68">
        <v>2019</v>
      </c>
      <c r="BA28" s="46">
        <v>2018</v>
      </c>
      <c r="BB28" s="46">
        <v>2018</v>
      </c>
      <c r="BC28" s="46">
        <v>2019</v>
      </c>
      <c r="BD28" s="46">
        <v>2020</v>
      </c>
      <c r="BE28" s="255" t="s">
        <v>864</v>
      </c>
      <c r="BF28" s="255" t="s">
        <v>1395</v>
      </c>
      <c r="BG28" s="261">
        <v>2020</v>
      </c>
      <c r="BH28" s="46">
        <v>2019</v>
      </c>
      <c r="BI28" s="46">
        <v>2019</v>
      </c>
      <c r="BJ28" s="46">
        <v>2015</v>
      </c>
      <c r="BK28" s="46">
        <v>2019</v>
      </c>
      <c r="BL28" s="46">
        <v>2020</v>
      </c>
      <c r="BM28" s="46">
        <v>2018</v>
      </c>
      <c r="BN28" s="80">
        <v>2011</v>
      </c>
      <c r="BO28" s="80">
        <v>2019</v>
      </c>
      <c r="BP28" s="80">
        <v>2019</v>
      </c>
      <c r="BQ28" s="46">
        <v>2014</v>
      </c>
      <c r="BR28" s="46">
        <v>2017</v>
      </c>
      <c r="BS28" s="46">
        <v>2017</v>
      </c>
      <c r="BT28" s="46">
        <v>2014</v>
      </c>
      <c r="BU28" s="261">
        <v>2019</v>
      </c>
      <c r="BV28" s="261">
        <v>2019</v>
      </c>
      <c r="BW28" s="46">
        <v>2019</v>
      </c>
      <c r="BX28" s="46">
        <v>2018</v>
      </c>
      <c r="BY28" s="46">
        <v>2017</v>
      </c>
      <c r="BZ28" s="46">
        <v>2020</v>
      </c>
      <c r="CA28" s="46">
        <v>2020</v>
      </c>
      <c r="CB28" s="46">
        <v>2015</v>
      </c>
    </row>
    <row r="29" spans="1:80">
      <c r="A29" s="33" t="s">
        <v>49</v>
      </c>
      <c r="B29" s="25" t="s">
        <v>48</v>
      </c>
      <c r="C29" s="44">
        <v>2015</v>
      </c>
      <c r="D29" s="44">
        <v>2015</v>
      </c>
      <c r="E29" s="44">
        <v>2015</v>
      </c>
      <c r="F29" s="44">
        <v>2015</v>
      </c>
      <c r="G29" s="44">
        <v>2015</v>
      </c>
      <c r="H29" s="44">
        <v>2015</v>
      </c>
      <c r="I29" s="44">
        <v>2015</v>
      </c>
      <c r="J29" s="44">
        <v>2020</v>
      </c>
      <c r="K29" s="44">
        <v>2020</v>
      </c>
      <c r="L29" s="44">
        <v>2020</v>
      </c>
      <c r="M29" s="46">
        <v>2015</v>
      </c>
      <c r="N29" s="46">
        <v>2015</v>
      </c>
      <c r="O29" s="46">
        <v>2015</v>
      </c>
      <c r="P29" s="46">
        <v>2015</v>
      </c>
      <c r="Q29" s="46">
        <v>2020</v>
      </c>
      <c r="R29" s="46">
        <v>2020</v>
      </c>
      <c r="S29" s="46">
        <v>2020</v>
      </c>
      <c r="T29" s="46">
        <v>2020</v>
      </c>
      <c r="U29" s="46">
        <v>2015</v>
      </c>
      <c r="V29" s="46">
        <v>2015</v>
      </c>
      <c r="W29" s="46">
        <v>2015</v>
      </c>
      <c r="X29" s="46">
        <v>2018</v>
      </c>
      <c r="Y29" s="261">
        <v>2020</v>
      </c>
      <c r="Z29" s="261">
        <v>2020</v>
      </c>
      <c r="AA29" s="46">
        <v>2014</v>
      </c>
      <c r="AB29" s="45">
        <v>2017</v>
      </c>
      <c r="AC29" s="46">
        <v>2017</v>
      </c>
      <c r="AD29" s="46">
        <v>2018</v>
      </c>
      <c r="AE29" s="46">
        <v>2020</v>
      </c>
      <c r="AF29" s="48">
        <v>2018</v>
      </c>
      <c r="AG29" s="262">
        <v>2020</v>
      </c>
      <c r="AH29" s="46">
        <v>2021</v>
      </c>
      <c r="AI29" s="46">
        <v>2021</v>
      </c>
      <c r="AJ29" s="46">
        <v>2020</v>
      </c>
      <c r="AK29" s="46">
        <v>2020</v>
      </c>
      <c r="AL29" s="46">
        <v>2019</v>
      </c>
      <c r="AM29" s="46">
        <v>2010</v>
      </c>
      <c r="AN29" s="46">
        <v>2021</v>
      </c>
      <c r="AO29" s="46">
        <v>2018</v>
      </c>
      <c r="AP29" s="46">
        <v>2019</v>
      </c>
      <c r="AQ29" s="263">
        <v>2020</v>
      </c>
      <c r="AR29" s="263">
        <v>2020</v>
      </c>
      <c r="AS29" s="46">
        <v>2019</v>
      </c>
      <c r="AT29" s="80">
        <v>2018</v>
      </c>
      <c r="AU29" s="55">
        <v>2019</v>
      </c>
      <c r="AV29" s="55">
        <v>2019</v>
      </c>
      <c r="AW29" s="46">
        <v>2019</v>
      </c>
      <c r="AX29" s="46">
        <v>2018</v>
      </c>
      <c r="AY29" s="46">
        <v>2019</v>
      </c>
      <c r="AZ29" s="68">
        <v>2019</v>
      </c>
      <c r="BA29" s="46">
        <v>2014</v>
      </c>
      <c r="BB29" s="46">
        <v>2018</v>
      </c>
      <c r="BC29" s="46">
        <v>2019</v>
      </c>
      <c r="BD29" s="46">
        <v>2020</v>
      </c>
      <c r="BE29" s="255">
        <v>44408</v>
      </c>
      <c r="BF29" s="255" t="s">
        <v>1395</v>
      </c>
      <c r="BG29" s="261">
        <v>2020</v>
      </c>
      <c r="BH29" s="46">
        <v>2019</v>
      </c>
      <c r="BI29" s="46">
        <v>2019</v>
      </c>
      <c r="BJ29" s="46">
        <v>2015</v>
      </c>
      <c r="BK29" s="46">
        <v>2019</v>
      </c>
      <c r="BL29" s="46">
        <v>2020</v>
      </c>
      <c r="BM29" s="46">
        <v>2018</v>
      </c>
      <c r="BN29" s="80">
        <v>2018</v>
      </c>
      <c r="BO29" s="80">
        <v>2017</v>
      </c>
      <c r="BP29" s="80">
        <v>2019</v>
      </c>
      <c r="BQ29" s="46">
        <v>2014</v>
      </c>
      <c r="BR29" s="46">
        <v>2017</v>
      </c>
      <c r="BS29" s="46">
        <v>2017</v>
      </c>
      <c r="BT29" s="46">
        <v>2016</v>
      </c>
      <c r="BU29" s="261">
        <v>2019</v>
      </c>
      <c r="BV29" s="261">
        <v>2019</v>
      </c>
      <c r="BW29" s="46">
        <v>2019</v>
      </c>
      <c r="BX29" s="46">
        <v>2018</v>
      </c>
      <c r="BY29" s="46">
        <v>2017</v>
      </c>
      <c r="BZ29" s="46">
        <v>2020</v>
      </c>
      <c r="CA29" s="46">
        <v>2020</v>
      </c>
      <c r="CB29" s="46">
        <v>2015</v>
      </c>
    </row>
    <row r="30" spans="1:80">
      <c r="A30" s="33" t="s">
        <v>51</v>
      </c>
      <c r="B30" s="25" t="s">
        <v>50</v>
      </c>
      <c r="C30" s="44">
        <v>2015</v>
      </c>
      <c r="D30" s="44">
        <v>2015</v>
      </c>
      <c r="E30" s="44">
        <v>2015</v>
      </c>
      <c r="F30" s="44">
        <v>2015</v>
      </c>
      <c r="G30" s="44">
        <v>2015</v>
      </c>
      <c r="H30" s="44">
        <v>2015</v>
      </c>
      <c r="I30" s="44">
        <v>2015</v>
      </c>
      <c r="J30" s="44">
        <v>2020</v>
      </c>
      <c r="K30" s="44">
        <v>2020</v>
      </c>
      <c r="L30" s="44">
        <v>2020</v>
      </c>
      <c r="M30" s="46">
        <v>2015</v>
      </c>
      <c r="N30" s="46">
        <v>2015</v>
      </c>
      <c r="O30" s="46">
        <v>2015</v>
      </c>
      <c r="P30" s="46">
        <v>2015</v>
      </c>
      <c r="Q30" s="46">
        <v>2020</v>
      </c>
      <c r="R30" s="46">
        <v>2020</v>
      </c>
      <c r="S30" s="46">
        <v>2020</v>
      </c>
      <c r="T30" s="46">
        <v>2020</v>
      </c>
      <c r="U30" s="46">
        <v>2015</v>
      </c>
      <c r="V30" s="46">
        <v>2015</v>
      </c>
      <c r="W30" s="46">
        <v>2015</v>
      </c>
      <c r="X30" s="46">
        <v>2018</v>
      </c>
      <c r="Y30" s="261">
        <v>2020</v>
      </c>
      <c r="Z30" s="261">
        <v>2020</v>
      </c>
      <c r="AA30" s="46">
        <v>2016</v>
      </c>
      <c r="AB30" s="45">
        <v>2017</v>
      </c>
      <c r="AC30" s="46">
        <v>2017</v>
      </c>
      <c r="AD30" s="46">
        <v>2017</v>
      </c>
      <c r="AE30" s="46">
        <v>2020</v>
      </c>
      <c r="AF30" s="48">
        <v>2018</v>
      </c>
      <c r="AG30" s="262">
        <v>2020</v>
      </c>
      <c r="AH30" s="46">
        <v>2021</v>
      </c>
      <c r="AI30" s="46">
        <v>2021</v>
      </c>
      <c r="AJ30" s="46">
        <v>2020</v>
      </c>
      <c r="AK30" s="46">
        <v>2020</v>
      </c>
      <c r="AL30" s="46">
        <v>2019</v>
      </c>
      <c r="AM30" s="46" t="s">
        <v>1312</v>
      </c>
      <c r="AN30" s="46">
        <v>2021</v>
      </c>
      <c r="AO30" s="46">
        <v>2018</v>
      </c>
      <c r="AP30" s="46">
        <v>2019</v>
      </c>
      <c r="AQ30" s="263">
        <v>2020</v>
      </c>
      <c r="AR30" s="263">
        <v>2020</v>
      </c>
      <c r="AS30" s="46">
        <v>2019</v>
      </c>
      <c r="AT30" s="80">
        <v>2019</v>
      </c>
      <c r="AU30" s="55">
        <v>2019</v>
      </c>
      <c r="AV30" s="55">
        <v>2019</v>
      </c>
      <c r="AW30" s="46">
        <v>2019</v>
      </c>
      <c r="AX30" s="46">
        <v>2018</v>
      </c>
      <c r="AY30" s="46">
        <v>2019</v>
      </c>
      <c r="AZ30" s="68">
        <v>2019</v>
      </c>
      <c r="BA30" s="46">
        <v>2013</v>
      </c>
      <c r="BB30" s="46">
        <v>2018</v>
      </c>
      <c r="BC30" s="46">
        <v>2019</v>
      </c>
      <c r="BD30" s="46">
        <v>2020</v>
      </c>
      <c r="BE30" s="255" t="s">
        <v>1395</v>
      </c>
      <c r="BF30" s="255" t="s">
        <v>1396</v>
      </c>
      <c r="BG30" s="261">
        <v>2020</v>
      </c>
      <c r="BH30" s="46">
        <v>2019</v>
      </c>
      <c r="BI30" s="46">
        <v>2019</v>
      </c>
      <c r="BJ30" s="46">
        <v>2015</v>
      </c>
      <c r="BK30" s="46">
        <v>2019</v>
      </c>
      <c r="BL30" s="46">
        <v>2020</v>
      </c>
      <c r="BM30" s="46">
        <v>2018</v>
      </c>
      <c r="BN30" s="80">
        <v>2017</v>
      </c>
      <c r="BO30" s="80">
        <v>2017</v>
      </c>
      <c r="BP30" s="80">
        <v>2019</v>
      </c>
      <c r="BQ30" s="46">
        <v>2014</v>
      </c>
      <c r="BR30" s="46">
        <v>2017</v>
      </c>
      <c r="BS30" s="46">
        <v>2017</v>
      </c>
      <c r="BT30" s="46">
        <v>2016</v>
      </c>
      <c r="BU30" s="261">
        <v>2019</v>
      </c>
      <c r="BV30" s="261">
        <v>2019</v>
      </c>
      <c r="BW30" s="46">
        <v>2019</v>
      </c>
      <c r="BX30" s="46">
        <v>2018</v>
      </c>
      <c r="BY30" s="46">
        <v>2017</v>
      </c>
      <c r="BZ30" s="46">
        <v>2020</v>
      </c>
      <c r="CA30" s="46">
        <v>2020</v>
      </c>
      <c r="CB30" s="46">
        <v>2015</v>
      </c>
    </row>
    <row r="31" spans="1:80">
      <c r="A31" s="33" t="s">
        <v>770</v>
      </c>
      <c r="B31" s="25" t="s">
        <v>58</v>
      </c>
      <c r="C31" s="44">
        <v>2015</v>
      </c>
      <c r="D31" s="44">
        <v>2015</v>
      </c>
      <c r="E31" s="44">
        <v>2015</v>
      </c>
      <c r="F31" s="44">
        <v>2015</v>
      </c>
      <c r="G31" s="44">
        <v>2015</v>
      </c>
      <c r="H31" s="44">
        <v>2015</v>
      </c>
      <c r="I31" s="44">
        <v>2015</v>
      </c>
      <c r="J31" s="44">
        <v>2020</v>
      </c>
      <c r="K31" s="44">
        <v>2020</v>
      </c>
      <c r="L31" s="44" t="s">
        <v>864</v>
      </c>
      <c r="M31" s="46">
        <v>2015</v>
      </c>
      <c r="N31" s="46">
        <v>2015</v>
      </c>
      <c r="O31" s="46">
        <v>2015</v>
      </c>
      <c r="P31" s="46">
        <v>2015</v>
      </c>
      <c r="Q31" s="46">
        <v>2020</v>
      </c>
      <c r="R31" s="46">
        <v>2020</v>
      </c>
      <c r="S31" s="46">
        <v>2020</v>
      </c>
      <c r="T31" s="46">
        <v>2020</v>
      </c>
      <c r="U31" s="46">
        <v>2015</v>
      </c>
      <c r="V31" s="46">
        <v>2015</v>
      </c>
      <c r="W31" s="46">
        <v>2015</v>
      </c>
      <c r="X31" s="46">
        <v>2018</v>
      </c>
      <c r="Y31" s="261">
        <v>2020</v>
      </c>
      <c r="Z31" s="261">
        <v>2020</v>
      </c>
      <c r="AA31" s="46" t="s">
        <v>864</v>
      </c>
      <c r="AB31" s="45">
        <v>2017</v>
      </c>
      <c r="AC31" s="46" t="s">
        <v>864</v>
      </c>
      <c r="AD31" s="46">
        <v>2018</v>
      </c>
      <c r="AE31" s="46">
        <v>2020</v>
      </c>
      <c r="AF31" s="48" t="s">
        <v>864</v>
      </c>
      <c r="AG31" s="262">
        <v>2020</v>
      </c>
      <c r="AH31" s="46">
        <v>2021</v>
      </c>
      <c r="AI31" s="46">
        <v>2021</v>
      </c>
      <c r="AJ31" s="46">
        <v>2020</v>
      </c>
      <c r="AK31" s="46">
        <v>2020</v>
      </c>
      <c r="AL31" s="46">
        <v>2019</v>
      </c>
      <c r="AM31" s="46" t="s">
        <v>864</v>
      </c>
      <c r="AN31" s="46">
        <v>2021</v>
      </c>
      <c r="AO31" s="46">
        <v>2018</v>
      </c>
      <c r="AP31" s="46">
        <v>2019</v>
      </c>
      <c r="AQ31" s="263">
        <v>2020</v>
      </c>
      <c r="AR31" s="263">
        <v>2020</v>
      </c>
      <c r="AS31" s="46">
        <v>2019</v>
      </c>
      <c r="AT31" s="80" t="s">
        <v>864</v>
      </c>
      <c r="AU31" s="55">
        <v>2019</v>
      </c>
      <c r="AV31" s="55">
        <v>2019</v>
      </c>
      <c r="AW31" s="46">
        <v>2019</v>
      </c>
      <c r="AX31" s="46">
        <v>2018</v>
      </c>
      <c r="AY31" s="46">
        <v>2019</v>
      </c>
      <c r="AZ31" s="68">
        <v>2019</v>
      </c>
      <c r="BA31" s="46">
        <v>2015</v>
      </c>
      <c r="BB31" s="46">
        <v>2018</v>
      </c>
      <c r="BC31" s="46">
        <v>2019</v>
      </c>
      <c r="BD31" s="46">
        <v>2020</v>
      </c>
      <c r="BE31" s="255"/>
      <c r="BF31" s="255"/>
      <c r="BG31" s="261">
        <v>2020</v>
      </c>
      <c r="BH31" s="46">
        <v>2019</v>
      </c>
      <c r="BI31" s="46">
        <v>2019</v>
      </c>
      <c r="BJ31" s="46">
        <v>2015</v>
      </c>
      <c r="BK31" s="46">
        <v>2019</v>
      </c>
      <c r="BL31" s="46">
        <v>2020</v>
      </c>
      <c r="BM31" s="46">
        <v>2018</v>
      </c>
      <c r="BN31" s="80">
        <v>2015</v>
      </c>
      <c r="BO31" s="80">
        <v>2017</v>
      </c>
      <c r="BP31" s="80">
        <v>2019</v>
      </c>
      <c r="BQ31" s="46">
        <v>2014</v>
      </c>
      <c r="BR31" s="46">
        <v>2017</v>
      </c>
      <c r="BS31" s="46">
        <v>2017</v>
      </c>
      <c r="BT31" s="46">
        <v>2015</v>
      </c>
      <c r="BU31" s="261">
        <v>2019</v>
      </c>
      <c r="BV31" s="261">
        <v>2019</v>
      </c>
      <c r="BW31" s="46" t="s">
        <v>864</v>
      </c>
      <c r="BX31" s="46">
        <v>2018</v>
      </c>
      <c r="BY31" s="46">
        <v>2017</v>
      </c>
      <c r="BZ31" s="46">
        <v>2020</v>
      </c>
      <c r="CA31" s="46">
        <v>2020</v>
      </c>
      <c r="CB31" s="46">
        <v>2015</v>
      </c>
    </row>
    <row r="32" spans="1:80">
      <c r="A32" s="33" t="s">
        <v>53</v>
      </c>
      <c r="B32" s="25" t="s">
        <v>52</v>
      </c>
      <c r="C32" s="44">
        <v>2015</v>
      </c>
      <c r="D32" s="44">
        <v>2015</v>
      </c>
      <c r="E32" s="44">
        <v>2015</v>
      </c>
      <c r="F32" s="44">
        <v>2015</v>
      </c>
      <c r="G32" s="44">
        <v>2015</v>
      </c>
      <c r="H32" s="44">
        <v>2015</v>
      </c>
      <c r="I32" s="44">
        <v>2015</v>
      </c>
      <c r="J32" s="44">
        <v>2020</v>
      </c>
      <c r="K32" s="44">
        <v>2020</v>
      </c>
      <c r="L32" s="44">
        <v>2020</v>
      </c>
      <c r="M32" s="46">
        <v>2015</v>
      </c>
      <c r="N32" s="46">
        <v>2015</v>
      </c>
      <c r="O32" s="46">
        <v>2015</v>
      </c>
      <c r="P32" s="46">
        <v>2015</v>
      </c>
      <c r="Q32" s="46">
        <v>2020</v>
      </c>
      <c r="R32" s="46">
        <v>2020</v>
      </c>
      <c r="S32" s="46">
        <v>2020</v>
      </c>
      <c r="T32" s="46">
        <v>2020</v>
      </c>
      <c r="U32" s="46">
        <v>2015</v>
      </c>
      <c r="V32" s="46">
        <v>2015</v>
      </c>
      <c r="W32" s="46">
        <v>2015</v>
      </c>
      <c r="X32" s="46">
        <v>2018</v>
      </c>
      <c r="Y32" s="261">
        <v>2020</v>
      </c>
      <c r="Z32" s="261">
        <v>2020</v>
      </c>
      <c r="AA32" s="46">
        <v>2014</v>
      </c>
      <c r="AB32" s="45">
        <v>2017</v>
      </c>
      <c r="AC32" s="46">
        <v>2017</v>
      </c>
      <c r="AD32" s="46">
        <v>2019</v>
      </c>
      <c r="AE32" s="46">
        <v>2020</v>
      </c>
      <c r="AF32" s="48">
        <v>2018</v>
      </c>
      <c r="AG32" s="262">
        <v>2020</v>
      </c>
      <c r="AH32" s="46">
        <v>2021</v>
      </c>
      <c r="AI32" s="46">
        <v>2021</v>
      </c>
      <c r="AJ32" s="46">
        <v>2020</v>
      </c>
      <c r="AK32" s="46">
        <v>2020</v>
      </c>
      <c r="AL32" s="46">
        <v>2019</v>
      </c>
      <c r="AM32" s="46">
        <v>2014</v>
      </c>
      <c r="AN32" s="46">
        <v>2021</v>
      </c>
      <c r="AO32" s="46">
        <v>2018</v>
      </c>
      <c r="AP32" s="46">
        <v>2019</v>
      </c>
      <c r="AQ32" s="263">
        <v>2020</v>
      </c>
      <c r="AR32" s="263">
        <v>2020</v>
      </c>
      <c r="AS32" s="46">
        <v>2019</v>
      </c>
      <c r="AT32" s="80">
        <v>2014</v>
      </c>
      <c r="AU32" s="55">
        <v>2019</v>
      </c>
      <c r="AV32" s="55">
        <v>2019</v>
      </c>
      <c r="AW32" s="46">
        <v>2019</v>
      </c>
      <c r="AX32" s="46">
        <v>2018</v>
      </c>
      <c r="AY32" s="46">
        <v>2019</v>
      </c>
      <c r="AZ32" s="68">
        <v>2019</v>
      </c>
      <c r="BA32" s="46" t="s">
        <v>864</v>
      </c>
      <c r="BB32" s="46">
        <v>2018</v>
      </c>
      <c r="BC32" s="46">
        <v>2019</v>
      </c>
      <c r="BD32" s="46">
        <v>2020</v>
      </c>
      <c r="BE32" s="255" t="s">
        <v>864</v>
      </c>
      <c r="BF32" s="255" t="s">
        <v>1395</v>
      </c>
      <c r="BG32" s="261">
        <v>2020</v>
      </c>
      <c r="BH32" s="46">
        <v>2019</v>
      </c>
      <c r="BI32" s="46">
        <v>2019</v>
      </c>
      <c r="BJ32" s="46">
        <v>2013</v>
      </c>
      <c r="BK32" s="46">
        <v>2019</v>
      </c>
      <c r="BL32" s="46">
        <v>2020</v>
      </c>
      <c r="BM32" s="46">
        <v>2018</v>
      </c>
      <c r="BN32" s="80">
        <v>2015</v>
      </c>
      <c r="BO32" s="80">
        <v>2018</v>
      </c>
      <c r="BP32" s="80">
        <v>2019</v>
      </c>
      <c r="BQ32" s="46">
        <v>2014</v>
      </c>
      <c r="BR32" s="46">
        <v>2017</v>
      </c>
      <c r="BS32" s="46">
        <v>2017</v>
      </c>
      <c r="BT32" s="46">
        <v>2014</v>
      </c>
      <c r="BU32" s="261">
        <v>2019</v>
      </c>
      <c r="BV32" s="261">
        <v>2019</v>
      </c>
      <c r="BW32" s="46">
        <v>2019</v>
      </c>
      <c r="BX32" s="46">
        <v>2018</v>
      </c>
      <c r="BY32" s="46">
        <v>2017</v>
      </c>
      <c r="BZ32" s="46">
        <v>2020</v>
      </c>
      <c r="CA32" s="46">
        <v>2020</v>
      </c>
      <c r="CB32" s="46">
        <v>2015</v>
      </c>
    </row>
    <row r="33" spans="1:80">
      <c r="A33" s="33" t="s">
        <v>55</v>
      </c>
      <c r="B33" s="25" t="s">
        <v>54</v>
      </c>
      <c r="C33" s="44">
        <v>2015</v>
      </c>
      <c r="D33" s="44">
        <v>2015</v>
      </c>
      <c r="E33" s="44">
        <v>2015</v>
      </c>
      <c r="F33" s="44">
        <v>2015</v>
      </c>
      <c r="G33" s="44">
        <v>2015</v>
      </c>
      <c r="H33" s="44">
        <v>2015</v>
      </c>
      <c r="I33" s="44">
        <v>2015</v>
      </c>
      <c r="J33" s="44">
        <v>2020</v>
      </c>
      <c r="K33" s="44">
        <v>2020</v>
      </c>
      <c r="L33" s="44">
        <v>2020</v>
      </c>
      <c r="M33" s="46">
        <v>2015</v>
      </c>
      <c r="N33" s="46">
        <v>2015</v>
      </c>
      <c r="O33" s="46">
        <v>2015</v>
      </c>
      <c r="P33" s="46">
        <v>2015</v>
      </c>
      <c r="Q33" s="46">
        <v>2020</v>
      </c>
      <c r="R33" s="46">
        <v>2020</v>
      </c>
      <c r="S33" s="46">
        <v>2020</v>
      </c>
      <c r="T33" s="46">
        <v>2020</v>
      </c>
      <c r="U33" s="46">
        <v>2015</v>
      </c>
      <c r="V33" s="46">
        <v>2015</v>
      </c>
      <c r="W33" s="46">
        <v>2015</v>
      </c>
      <c r="X33" s="46">
        <v>2018</v>
      </c>
      <c r="Y33" s="261">
        <v>2020</v>
      </c>
      <c r="Z33" s="261">
        <v>2020</v>
      </c>
      <c r="AA33" s="46">
        <v>2011</v>
      </c>
      <c r="AB33" s="45">
        <v>2017</v>
      </c>
      <c r="AC33" s="46">
        <v>2017</v>
      </c>
      <c r="AD33" s="46">
        <v>2016</v>
      </c>
      <c r="AE33" s="46">
        <v>2020</v>
      </c>
      <c r="AF33" s="48">
        <v>2018</v>
      </c>
      <c r="AG33" s="262">
        <v>2020</v>
      </c>
      <c r="AH33" s="46">
        <v>2021</v>
      </c>
      <c r="AI33" s="46">
        <v>2021</v>
      </c>
      <c r="AJ33" s="46">
        <v>2020</v>
      </c>
      <c r="AK33" s="46">
        <v>2020</v>
      </c>
      <c r="AL33" s="46">
        <v>2019</v>
      </c>
      <c r="AM33" s="46">
        <v>2014</v>
      </c>
      <c r="AN33" s="46">
        <v>2021</v>
      </c>
      <c r="AO33" s="46">
        <v>2018</v>
      </c>
      <c r="AP33" s="46">
        <v>2019</v>
      </c>
      <c r="AQ33" s="263">
        <v>2020</v>
      </c>
      <c r="AR33" s="263">
        <v>2020</v>
      </c>
      <c r="AS33" s="46">
        <v>2019</v>
      </c>
      <c r="AT33" s="80">
        <v>2018</v>
      </c>
      <c r="AU33" s="55">
        <v>2019</v>
      </c>
      <c r="AV33" s="55">
        <v>2019</v>
      </c>
      <c r="AW33" s="46">
        <v>2019</v>
      </c>
      <c r="AX33" s="46">
        <v>2018</v>
      </c>
      <c r="AY33" s="46">
        <v>2019</v>
      </c>
      <c r="AZ33" s="68">
        <v>2019</v>
      </c>
      <c r="BA33" s="46">
        <v>2014</v>
      </c>
      <c r="BB33" s="46">
        <v>2018</v>
      </c>
      <c r="BC33" s="46">
        <v>2019</v>
      </c>
      <c r="BD33" s="46">
        <v>2020</v>
      </c>
      <c r="BE33" s="255" t="s">
        <v>1395</v>
      </c>
      <c r="BF33" s="255" t="s">
        <v>1397</v>
      </c>
      <c r="BG33" s="261">
        <v>2020</v>
      </c>
      <c r="BH33" s="46">
        <v>2019</v>
      </c>
      <c r="BI33" s="46">
        <v>2019</v>
      </c>
      <c r="BJ33" s="46">
        <v>2015</v>
      </c>
      <c r="BK33" s="46">
        <v>2019</v>
      </c>
      <c r="BL33" s="46">
        <v>2020</v>
      </c>
      <c r="BM33" s="46">
        <v>2018</v>
      </c>
      <c r="BN33" s="80">
        <v>2018</v>
      </c>
      <c r="BO33" s="80">
        <v>2017</v>
      </c>
      <c r="BP33" s="80">
        <v>2019</v>
      </c>
      <c r="BQ33" s="46">
        <v>2014</v>
      </c>
      <c r="BR33" s="46">
        <v>2017</v>
      </c>
      <c r="BS33" s="46">
        <v>2017</v>
      </c>
      <c r="BT33" s="46">
        <v>2011</v>
      </c>
      <c r="BU33" s="261">
        <v>2019</v>
      </c>
      <c r="BV33" s="46" t="s">
        <v>864</v>
      </c>
      <c r="BW33" s="46">
        <v>2019</v>
      </c>
      <c r="BX33" s="46">
        <v>2018</v>
      </c>
      <c r="BY33" s="46">
        <v>2017</v>
      </c>
      <c r="BZ33" s="46">
        <v>2020</v>
      </c>
      <c r="CA33" s="46">
        <v>2020</v>
      </c>
      <c r="CB33" s="46">
        <v>2015</v>
      </c>
    </row>
    <row r="34" spans="1:80">
      <c r="A34" s="33" t="s">
        <v>57</v>
      </c>
      <c r="B34" s="25" t="s">
        <v>56</v>
      </c>
      <c r="C34" s="44">
        <v>2015</v>
      </c>
      <c r="D34" s="44">
        <v>2015</v>
      </c>
      <c r="E34" s="44">
        <v>2015</v>
      </c>
      <c r="F34" s="44">
        <v>2015</v>
      </c>
      <c r="G34" s="44">
        <v>2015</v>
      </c>
      <c r="H34" s="44">
        <v>2015</v>
      </c>
      <c r="I34" s="44">
        <v>2015</v>
      </c>
      <c r="J34" s="44">
        <v>2020</v>
      </c>
      <c r="K34" s="44">
        <v>2020</v>
      </c>
      <c r="L34" s="44">
        <v>2020</v>
      </c>
      <c r="M34" s="46">
        <v>2015</v>
      </c>
      <c r="N34" s="46">
        <v>2015</v>
      </c>
      <c r="O34" s="46">
        <v>2015</v>
      </c>
      <c r="P34" s="46">
        <v>2015</v>
      </c>
      <c r="Q34" s="46">
        <v>2020</v>
      </c>
      <c r="R34" s="46">
        <v>2020</v>
      </c>
      <c r="S34" s="46">
        <v>2020</v>
      </c>
      <c r="T34" s="46">
        <v>2020</v>
      </c>
      <c r="U34" s="46">
        <v>2015</v>
      </c>
      <c r="V34" s="46">
        <v>2015</v>
      </c>
      <c r="W34" s="46">
        <v>2015</v>
      </c>
      <c r="X34" s="46">
        <v>2018</v>
      </c>
      <c r="Y34" s="261">
        <v>2020</v>
      </c>
      <c r="Z34" s="261">
        <v>2020</v>
      </c>
      <c r="AA34" s="46">
        <v>2016</v>
      </c>
      <c r="AB34" s="45">
        <v>2017</v>
      </c>
      <c r="AC34" s="46" t="s">
        <v>864</v>
      </c>
      <c r="AD34" s="46">
        <v>2017</v>
      </c>
      <c r="AE34" s="46">
        <v>2020</v>
      </c>
      <c r="AF34" s="48">
        <v>2018</v>
      </c>
      <c r="AG34" s="262">
        <v>2020</v>
      </c>
      <c r="AH34" s="46">
        <v>2021</v>
      </c>
      <c r="AI34" s="46">
        <v>2021</v>
      </c>
      <c r="AJ34" s="46">
        <v>2020</v>
      </c>
      <c r="AK34" s="46">
        <v>2020</v>
      </c>
      <c r="AL34" s="46">
        <v>2019</v>
      </c>
      <c r="AM34" s="46" t="s">
        <v>864</v>
      </c>
      <c r="AN34" s="46">
        <v>2021</v>
      </c>
      <c r="AO34" s="46">
        <v>2018</v>
      </c>
      <c r="AP34" s="46">
        <v>2019</v>
      </c>
      <c r="AQ34" s="46" t="s">
        <v>864</v>
      </c>
      <c r="AR34" s="263">
        <v>2020</v>
      </c>
      <c r="AS34" s="46">
        <v>2019</v>
      </c>
      <c r="AT34" s="80" t="s">
        <v>864</v>
      </c>
      <c r="AU34" s="55">
        <v>2019</v>
      </c>
      <c r="AV34" s="55" t="s">
        <v>864</v>
      </c>
      <c r="AW34" s="46" t="s">
        <v>864</v>
      </c>
      <c r="AX34" s="46" t="s">
        <v>864</v>
      </c>
      <c r="AY34" s="46">
        <v>2019</v>
      </c>
      <c r="AZ34" s="68">
        <v>2019</v>
      </c>
      <c r="BA34" s="46">
        <v>2017</v>
      </c>
      <c r="BB34" s="46">
        <v>2018</v>
      </c>
      <c r="BC34" s="46">
        <v>2019</v>
      </c>
      <c r="BD34" s="46">
        <v>2020</v>
      </c>
      <c r="BE34" s="255" t="s">
        <v>864</v>
      </c>
      <c r="BF34" s="255" t="s">
        <v>1395</v>
      </c>
      <c r="BG34" s="261">
        <v>2020</v>
      </c>
      <c r="BH34" s="46">
        <v>2019</v>
      </c>
      <c r="BI34" s="46">
        <v>2019</v>
      </c>
      <c r="BJ34" s="46">
        <v>2013</v>
      </c>
      <c r="BK34" s="46">
        <v>2019</v>
      </c>
      <c r="BL34" s="46">
        <v>2020</v>
      </c>
      <c r="BM34" s="46">
        <v>2018</v>
      </c>
      <c r="BN34" s="46" t="s">
        <v>864</v>
      </c>
      <c r="BO34" s="80">
        <v>2017</v>
      </c>
      <c r="BP34" s="80">
        <v>2019</v>
      </c>
      <c r="BQ34" s="46">
        <v>2014</v>
      </c>
      <c r="BR34" s="46">
        <v>2017</v>
      </c>
      <c r="BS34" s="46">
        <v>2017</v>
      </c>
      <c r="BT34" s="46">
        <v>2017</v>
      </c>
      <c r="BU34" s="261">
        <v>2019</v>
      </c>
      <c r="BV34" s="261">
        <v>2019</v>
      </c>
      <c r="BW34" s="46">
        <v>2019</v>
      </c>
      <c r="BX34" s="46">
        <v>2018</v>
      </c>
      <c r="BY34" s="46">
        <v>2017</v>
      </c>
      <c r="BZ34" s="46">
        <v>2020</v>
      </c>
      <c r="CA34" s="46">
        <v>2020</v>
      </c>
      <c r="CB34" s="46">
        <v>2015</v>
      </c>
    </row>
    <row r="35" spans="1:80">
      <c r="A35" s="33" t="s">
        <v>60</v>
      </c>
      <c r="B35" s="25" t="s">
        <v>59</v>
      </c>
      <c r="C35" s="44">
        <v>2015</v>
      </c>
      <c r="D35" s="44">
        <v>2015</v>
      </c>
      <c r="E35" s="44">
        <v>2015</v>
      </c>
      <c r="F35" s="44">
        <v>2015</v>
      </c>
      <c r="G35" s="44">
        <v>2015</v>
      </c>
      <c r="H35" s="44">
        <v>2015</v>
      </c>
      <c r="I35" s="44">
        <v>2015</v>
      </c>
      <c r="J35" s="44">
        <v>2020</v>
      </c>
      <c r="K35" s="44">
        <v>2020</v>
      </c>
      <c r="L35" s="44">
        <v>2020</v>
      </c>
      <c r="M35" s="46">
        <v>2015</v>
      </c>
      <c r="N35" s="46">
        <v>2015</v>
      </c>
      <c r="O35" s="46">
        <v>2015</v>
      </c>
      <c r="P35" s="46">
        <v>2015</v>
      </c>
      <c r="Q35" s="46">
        <v>2020</v>
      </c>
      <c r="R35" s="46">
        <v>2020</v>
      </c>
      <c r="S35" s="46">
        <v>2020</v>
      </c>
      <c r="T35" s="46">
        <v>2020</v>
      </c>
      <c r="U35" s="46">
        <v>2015</v>
      </c>
      <c r="V35" s="46">
        <v>2015</v>
      </c>
      <c r="W35" s="46">
        <v>2015</v>
      </c>
      <c r="X35" s="46">
        <v>2018</v>
      </c>
      <c r="Y35" s="261">
        <v>2020</v>
      </c>
      <c r="Z35" s="261">
        <v>2020</v>
      </c>
      <c r="AA35" s="46" t="s">
        <v>864</v>
      </c>
      <c r="AB35" s="45">
        <v>2016</v>
      </c>
      <c r="AC35" s="46">
        <v>2014</v>
      </c>
      <c r="AD35" s="46">
        <v>2017</v>
      </c>
      <c r="AE35" s="46">
        <v>2020</v>
      </c>
      <c r="AF35" s="48">
        <v>2018</v>
      </c>
      <c r="AG35" s="262">
        <v>2020</v>
      </c>
      <c r="AH35" s="46">
        <v>2021</v>
      </c>
      <c r="AI35" s="46">
        <v>2021</v>
      </c>
      <c r="AJ35" s="46">
        <v>2020</v>
      </c>
      <c r="AK35" s="46">
        <v>2020</v>
      </c>
      <c r="AL35" s="46">
        <v>2019</v>
      </c>
      <c r="AM35" s="46">
        <v>2010</v>
      </c>
      <c r="AN35" s="46">
        <v>2021</v>
      </c>
      <c r="AO35" s="46">
        <v>2018</v>
      </c>
      <c r="AP35" s="46">
        <v>2019</v>
      </c>
      <c r="AQ35" s="263">
        <v>2020</v>
      </c>
      <c r="AR35" s="80" t="s">
        <v>864</v>
      </c>
      <c r="AS35" s="46">
        <v>2019</v>
      </c>
      <c r="AT35" s="80">
        <v>2018</v>
      </c>
      <c r="AU35" s="55">
        <v>2019</v>
      </c>
      <c r="AV35" s="55">
        <v>2019</v>
      </c>
      <c r="AW35" s="46">
        <v>2019</v>
      </c>
      <c r="AX35" s="46">
        <v>2018</v>
      </c>
      <c r="AY35" s="46">
        <v>2019</v>
      </c>
      <c r="AZ35" s="68">
        <v>2019</v>
      </c>
      <c r="BA35" s="46">
        <v>2008</v>
      </c>
      <c r="BB35" s="46">
        <v>2018</v>
      </c>
      <c r="BC35" s="46">
        <v>2019</v>
      </c>
      <c r="BD35" s="46">
        <v>2020</v>
      </c>
      <c r="BE35" s="255">
        <v>44408</v>
      </c>
      <c r="BF35" s="255" t="s">
        <v>1396</v>
      </c>
      <c r="BG35" s="261">
        <v>2020</v>
      </c>
      <c r="BH35" s="46">
        <v>2019</v>
      </c>
      <c r="BI35" s="46">
        <v>2019</v>
      </c>
      <c r="BJ35" s="46" t="s">
        <v>864</v>
      </c>
      <c r="BK35" s="46">
        <v>2019</v>
      </c>
      <c r="BL35" s="46">
        <v>2020</v>
      </c>
      <c r="BM35" s="46">
        <v>2018</v>
      </c>
      <c r="BN35" s="80">
        <v>2018</v>
      </c>
      <c r="BO35" s="80">
        <v>2017</v>
      </c>
      <c r="BP35" s="80">
        <v>2019</v>
      </c>
      <c r="BQ35" s="46">
        <v>2014</v>
      </c>
      <c r="BR35" s="46">
        <v>2016</v>
      </c>
      <c r="BS35" s="46">
        <v>2016</v>
      </c>
      <c r="BT35" s="46">
        <v>2015</v>
      </c>
      <c r="BU35" s="261">
        <v>2019</v>
      </c>
      <c r="BV35" s="46" t="s">
        <v>864</v>
      </c>
      <c r="BW35" s="46">
        <v>2019</v>
      </c>
      <c r="BX35" s="46">
        <v>2018</v>
      </c>
      <c r="BY35" s="46">
        <v>2017</v>
      </c>
      <c r="BZ35" s="46">
        <v>2020</v>
      </c>
      <c r="CA35" s="46">
        <v>2020</v>
      </c>
      <c r="CB35" s="46">
        <v>2015</v>
      </c>
    </row>
    <row r="36" spans="1:80">
      <c r="A36" s="33" t="s">
        <v>62</v>
      </c>
      <c r="B36" s="25" t="s">
        <v>61</v>
      </c>
      <c r="C36" s="44">
        <v>2015</v>
      </c>
      <c r="D36" s="44">
        <v>2015</v>
      </c>
      <c r="E36" s="44">
        <v>2015</v>
      </c>
      <c r="F36" s="44">
        <v>2015</v>
      </c>
      <c r="G36" s="44">
        <v>2015</v>
      </c>
      <c r="H36" s="44">
        <v>2015</v>
      </c>
      <c r="I36" s="44">
        <v>2015</v>
      </c>
      <c r="J36" s="44">
        <v>2020</v>
      </c>
      <c r="K36" s="44">
        <v>2020</v>
      </c>
      <c r="L36" s="44">
        <v>2020</v>
      </c>
      <c r="M36" s="46">
        <v>2015</v>
      </c>
      <c r="N36" s="46">
        <v>2015</v>
      </c>
      <c r="O36" s="46">
        <v>2015</v>
      </c>
      <c r="P36" s="46">
        <v>2015</v>
      </c>
      <c r="Q36" s="46">
        <v>2020</v>
      </c>
      <c r="R36" s="46">
        <v>2020</v>
      </c>
      <c r="S36" s="46">
        <v>2020</v>
      </c>
      <c r="T36" s="46">
        <v>2020</v>
      </c>
      <c r="U36" s="46">
        <v>2015</v>
      </c>
      <c r="V36" s="46">
        <v>2015</v>
      </c>
      <c r="W36" s="46">
        <v>2015</v>
      </c>
      <c r="X36" s="46">
        <v>2018</v>
      </c>
      <c r="Y36" s="261">
        <v>2020</v>
      </c>
      <c r="Z36" s="261">
        <v>2020</v>
      </c>
      <c r="AA36" s="46">
        <v>2015</v>
      </c>
      <c r="AB36" s="45">
        <v>2017</v>
      </c>
      <c r="AC36" s="46">
        <v>2017</v>
      </c>
      <c r="AD36" s="46">
        <v>2018</v>
      </c>
      <c r="AE36" s="46">
        <v>2020</v>
      </c>
      <c r="AF36" s="48">
        <v>2018</v>
      </c>
      <c r="AG36" s="262">
        <v>2020</v>
      </c>
      <c r="AH36" s="46">
        <v>2021</v>
      </c>
      <c r="AI36" s="46">
        <v>2021</v>
      </c>
      <c r="AJ36" s="46">
        <v>2020</v>
      </c>
      <c r="AK36" s="46">
        <v>2020</v>
      </c>
      <c r="AL36" s="46">
        <v>2019</v>
      </c>
      <c r="AM36" s="46" t="s">
        <v>1313</v>
      </c>
      <c r="AN36" s="46">
        <v>2021</v>
      </c>
      <c r="AO36" s="46">
        <v>2018</v>
      </c>
      <c r="AP36" s="46">
        <v>2019</v>
      </c>
      <c r="AQ36" s="263">
        <v>2020</v>
      </c>
      <c r="AR36" s="80" t="s">
        <v>864</v>
      </c>
      <c r="AS36" s="46">
        <v>2019</v>
      </c>
      <c r="AT36" s="80">
        <v>2015</v>
      </c>
      <c r="AU36" s="55">
        <v>2019</v>
      </c>
      <c r="AV36" s="55">
        <v>2019</v>
      </c>
      <c r="AW36" s="46">
        <v>2019</v>
      </c>
      <c r="AX36" s="46">
        <v>2018</v>
      </c>
      <c r="AY36" s="46">
        <v>2019</v>
      </c>
      <c r="AZ36" s="68">
        <v>2019</v>
      </c>
      <c r="BA36" s="46">
        <v>2011</v>
      </c>
      <c r="BB36" s="46">
        <v>2018</v>
      </c>
      <c r="BC36" s="46">
        <v>2019</v>
      </c>
      <c r="BD36" s="46">
        <v>2020</v>
      </c>
      <c r="BE36" s="255">
        <v>44286</v>
      </c>
      <c r="BF36" s="255" t="s">
        <v>1397</v>
      </c>
      <c r="BG36" s="261">
        <v>2020</v>
      </c>
      <c r="BH36" s="46">
        <v>2019</v>
      </c>
      <c r="BI36" s="46">
        <v>2019</v>
      </c>
      <c r="BJ36" s="46" t="s">
        <v>864</v>
      </c>
      <c r="BK36" s="46">
        <v>2019</v>
      </c>
      <c r="BL36" s="46">
        <v>2020</v>
      </c>
      <c r="BM36" s="46">
        <v>2018</v>
      </c>
      <c r="BN36" s="80">
        <v>2016</v>
      </c>
      <c r="BO36" s="80">
        <v>2017</v>
      </c>
      <c r="BP36" s="80">
        <v>2019</v>
      </c>
      <c r="BQ36" s="46">
        <v>2014</v>
      </c>
      <c r="BR36" s="46">
        <v>2017</v>
      </c>
      <c r="BS36" s="46">
        <v>2017</v>
      </c>
      <c r="BT36" s="46">
        <v>2016</v>
      </c>
      <c r="BU36" s="261">
        <v>2019</v>
      </c>
      <c r="BV36" s="46" t="s">
        <v>864</v>
      </c>
      <c r="BW36" s="46" t="s">
        <v>864</v>
      </c>
      <c r="BX36" s="46">
        <v>2018</v>
      </c>
      <c r="BY36" s="46">
        <v>2017</v>
      </c>
      <c r="BZ36" s="46">
        <v>2020</v>
      </c>
      <c r="CA36" s="46">
        <v>2020</v>
      </c>
      <c r="CB36" s="46">
        <v>2015</v>
      </c>
    </row>
    <row r="37" spans="1:80">
      <c r="A37" s="33" t="s">
        <v>64</v>
      </c>
      <c r="B37" s="25" t="s">
        <v>63</v>
      </c>
      <c r="C37" s="44">
        <v>2015</v>
      </c>
      <c r="D37" s="44">
        <v>2015</v>
      </c>
      <c r="E37" s="44">
        <v>2015</v>
      </c>
      <c r="F37" s="44">
        <v>2015</v>
      </c>
      <c r="G37" s="44">
        <v>2015</v>
      </c>
      <c r="H37" s="44">
        <v>2015</v>
      </c>
      <c r="I37" s="44">
        <v>2015</v>
      </c>
      <c r="J37" s="44">
        <v>2020</v>
      </c>
      <c r="K37" s="44">
        <v>2020</v>
      </c>
      <c r="L37" s="44">
        <v>2020</v>
      </c>
      <c r="M37" s="46">
        <v>2015</v>
      </c>
      <c r="N37" s="46">
        <v>2015</v>
      </c>
      <c r="O37" s="46">
        <v>2015</v>
      </c>
      <c r="P37" s="46">
        <v>2015</v>
      </c>
      <c r="Q37" s="46">
        <v>2020</v>
      </c>
      <c r="R37" s="46">
        <v>2020</v>
      </c>
      <c r="S37" s="46">
        <v>2020</v>
      </c>
      <c r="T37" s="46">
        <v>2020</v>
      </c>
      <c r="U37" s="46">
        <v>2015</v>
      </c>
      <c r="V37" s="46">
        <v>2015</v>
      </c>
      <c r="W37" s="46">
        <v>2015</v>
      </c>
      <c r="X37" s="46">
        <v>2018</v>
      </c>
      <c r="Y37" s="261">
        <v>2020</v>
      </c>
      <c r="Z37" s="261">
        <v>2020</v>
      </c>
      <c r="AA37" s="46" t="s">
        <v>864</v>
      </c>
      <c r="AB37" s="45">
        <v>2017</v>
      </c>
      <c r="AC37" s="46" t="s">
        <v>864</v>
      </c>
      <c r="AD37" s="46">
        <v>2018</v>
      </c>
      <c r="AE37" s="46">
        <v>2020</v>
      </c>
      <c r="AF37" s="48">
        <v>2018</v>
      </c>
      <c r="AG37" s="262">
        <v>2020</v>
      </c>
      <c r="AH37" s="46">
        <v>2021</v>
      </c>
      <c r="AI37" s="46">
        <v>2021</v>
      </c>
      <c r="AJ37" s="46">
        <v>2020</v>
      </c>
      <c r="AK37" s="46">
        <v>2020</v>
      </c>
      <c r="AL37" s="46">
        <v>2019</v>
      </c>
      <c r="AM37" s="46" t="s">
        <v>864</v>
      </c>
      <c r="AN37" s="46">
        <v>2021</v>
      </c>
      <c r="AO37" s="46">
        <v>2018</v>
      </c>
      <c r="AP37" s="46">
        <v>2019</v>
      </c>
      <c r="AQ37" s="263">
        <v>2020</v>
      </c>
      <c r="AR37" s="263">
        <v>2020</v>
      </c>
      <c r="AS37" s="46">
        <v>2019</v>
      </c>
      <c r="AT37" s="80">
        <v>2014</v>
      </c>
      <c r="AU37" s="55">
        <v>2019</v>
      </c>
      <c r="AV37" s="55">
        <v>2019</v>
      </c>
      <c r="AW37" s="46">
        <v>2019</v>
      </c>
      <c r="AX37" s="46" t="s">
        <v>864</v>
      </c>
      <c r="AY37" s="46">
        <v>2019</v>
      </c>
      <c r="AZ37" s="68">
        <v>2019</v>
      </c>
      <c r="BA37" s="46">
        <v>2017</v>
      </c>
      <c r="BB37" s="46">
        <v>2018</v>
      </c>
      <c r="BC37" s="46">
        <v>2019</v>
      </c>
      <c r="BD37" s="46">
        <v>2020</v>
      </c>
      <c r="BE37" s="255" t="s">
        <v>864</v>
      </c>
      <c r="BF37" s="255" t="s">
        <v>1395</v>
      </c>
      <c r="BG37" s="261">
        <v>2020</v>
      </c>
      <c r="BH37" s="46">
        <v>2019</v>
      </c>
      <c r="BI37" s="46">
        <v>2019</v>
      </c>
      <c r="BJ37" s="46">
        <v>2013</v>
      </c>
      <c r="BK37" s="46">
        <v>2019</v>
      </c>
      <c r="BL37" s="46">
        <v>2020</v>
      </c>
      <c r="BM37" s="46">
        <v>2018</v>
      </c>
      <c r="BN37" s="80">
        <v>2017</v>
      </c>
      <c r="BO37" s="80">
        <v>2017</v>
      </c>
      <c r="BP37" s="80">
        <v>2019</v>
      </c>
      <c r="BQ37" s="46">
        <v>2014</v>
      </c>
      <c r="BR37" s="46">
        <v>2017</v>
      </c>
      <c r="BS37" s="46">
        <v>2017</v>
      </c>
      <c r="BT37" s="46">
        <v>2016</v>
      </c>
      <c r="BU37" s="261">
        <v>2019</v>
      </c>
      <c r="BV37" s="261">
        <v>2019</v>
      </c>
      <c r="BW37" s="46">
        <v>2019</v>
      </c>
      <c r="BX37" s="46">
        <v>2018</v>
      </c>
      <c r="BY37" s="46">
        <v>2017</v>
      </c>
      <c r="BZ37" s="46">
        <v>2020</v>
      </c>
      <c r="CA37" s="46">
        <v>2020</v>
      </c>
      <c r="CB37" s="46">
        <v>2015</v>
      </c>
    </row>
    <row r="38" spans="1:80">
      <c r="A38" s="33" t="s">
        <v>375</v>
      </c>
      <c r="B38" s="25" t="s">
        <v>65</v>
      </c>
      <c r="C38" s="44">
        <v>2015</v>
      </c>
      <c r="D38" s="44">
        <v>2015</v>
      </c>
      <c r="E38" s="44">
        <v>2015</v>
      </c>
      <c r="F38" s="44">
        <v>2015</v>
      </c>
      <c r="G38" s="44">
        <v>2015</v>
      </c>
      <c r="H38" s="44">
        <v>2015</v>
      </c>
      <c r="I38" s="44">
        <v>2015</v>
      </c>
      <c r="J38" s="44">
        <v>2020</v>
      </c>
      <c r="K38" s="44">
        <v>2020</v>
      </c>
      <c r="L38" s="44">
        <v>2020</v>
      </c>
      <c r="M38" s="46">
        <v>2015</v>
      </c>
      <c r="N38" s="46">
        <v>2015</v>
      </c>
      <c r="O38" s="46">
        <v>2015</v>
      </c>
      <c r="P38" s="46">
        <v>2015</v>
      </c>
      <c r="Q38" s="46">
        <v>2020</v>
      </c>
      <c r="R38" s="46">
        <v>2020</v>
      </c>
      <c r="S38" s="46">
        <v>2020</v>
      </c>
      <c r="T38" s="46">
        <v>2020</v>
      </c>
      <c r="U38" s="46">
        <v>2015</v>
      </c>
      <c r="V38" s="46">
        <v>2015</v>
      </c>
      <c r="W38" s="46">
        <v>2015</v>
      </c>
      <c r="X38" s="46">
        <v>2018</v>
      </c>
      <c r="Y38" s="261">
        <v>2020</v>
      </c>
      <c r="Z38" s="261">
        <v>2020</v>
      </c>
      <c r="AA38" s="46" t="s">
        <v>864</v>
      </c>
      <c r="AB38" s="45">
        <v>2017</v>
      </c>
      <c r="AC38" s="46" t="s">
        <v>864</v>
      </c>
      <c r="AD38" s="46" t="s">
        <v>864</v>
      </c>
      <c r="AE38" s="46">
        <v>2020</v>
      </c>
      <c r="AF38" s="48">
        <v>2018</v>
      </c>
      <c r="AG38" s="262">
        <v>2020</v>
      </c>
      <c r="AH38" s="46">
        <v>2021</v>
      </c>
      <c r="AI38" s="46">
        <v>2021</v>
      </c>
      <c r="AJ38" s="46">
        <v>2020</v>
      </c>
      <c r="AK38" s="46">
        <v>2020</v>
      </c>
      <c r="AL38" s="46">
        <v>2019</v>
      </c>
      <c r="AM38" s="46">
        <v>2014</v>
      </c>
      <c r="AN38" s="46">
        <v>2021</v>
      </c>
      <c r="AO38" s="46">
        <v>2018</v>
      </c>
      <c r="AP38" s="46">
        <v>2019</v>
      </c>
      <c r="AQ38" s="263">
        <v>2020</v>
      </c>
      <c r="AR38" s="263">
        <v>2020</v>
      </c>
      <c r="AS38" s="46">
        <v>2019</v>
      </c>
      <c r="AT38" s="80">
        <v>2013</v>
      </c>
      <c r="AU38" s="55">
        <v>2019</v>
      </c>
      <c r="AV38" s="55" t="s">
        <v>864</v>
      </c>
      <c r="AW38" s="46" t="s">
        <v>864</v>
      </c>
      <c r="AX38" s="46">
        <v>2018</v>
      </c>
      <c r="AY38" s="46">
        <v>2019</v>
      </c>
      <c r="AZ38" s="68">
        <v>2019</v>
      </c>
      <c r="BA38" s="46">
        <v>2016</v>
      </c>
      <c r="BB38" s="46">
        <v>2018</v>
      </c>
      <c r="BC38" s="46">
        <v>2019</v>
      </c>
      <c r="BD38" s="46">
        <v>2020</v>
      </c>
      <c r="BE38" s="255" t="s">
        <v>864</v>
      </c>
      <c r="BF38" s="255" t="s">
        <v>1395</v>
      </c>
      <c r="BG38" s="261">
        <v>2020</v>
      </c>
      <c r="BH38" s="46">
        <v>2019</v>
      </c>
      <c r="BI38" s="46">
        <v>2019</v>
      </c>
      <c r="BJ38" s="46">
        <v>2013</v>
      </c>
      <c r="BK38" s="46">
        <v>2019</v>
      </c>
      <c r="BL38" s="46">
        <v>2020</v>
      </c>
      <c r="BM38" s="46">
        <v>2018</v>
      </c>
      <c r="BN38" s="80">
        <v>2018</v>
      </c>
      <c r="BO38" s="80">
        <v>2017</v>
      </c>
      <c r="BP38" s="80">
        <v>2019</v>
      </c>
      <c r="BQ38" s="46">
        <v>2014</v>
      </c>
      <c r="BR38" s="46">
        <v>2017</v>
      </c>
      <c r="BS38" s="46">
        <v>2017</v>
      </c>
      <c r="BT38" s="46">
        <v>2015</v>
      </c>
      <c r="BU38" s="261">
        <v>2019</v>
      </c>
      <c r="BV38" s="261">
        <v>2019</v>
      </c>
      <c r="BW38" s="46" t="s">
        <v>864</v>
      </c>
      <c r="BX38" s="46">
        <v>2018</v>
      </c>
      <c r="BY38" s="46">
        <v>2017</v>
      </c>
      <c r="BZ38" s="46">
        <v>2020</v>
      </c>
      <c r="CA38" s="46">
        <v>2020</v>
      </c>
      <c r="CB38" s="46">
        <v>2015</v>
      </c>
    </row>
    <row r="39" spans="1:80">
      <c r="A39" s="33" t="s">
        <v>67</v>
      </c>
      <c r="B39" s="25" t="s">
        <v>66</v>
      </c>
      <c r="C39" s="44">
        <v>2015</v>
      </c>
      <c r="D39" s="44">
        <v>2015</v>
      </c>
      <c r="E39" s="44">
        <v>2015</v>
      </c>
      <c r="F39" s="44">
        <v>2015</v>
      </c>
      <c r="G39" s="44">
        <v>2015</v>
      </c>
      <c r="H39" s="44">
        <v>2015</v>
      </c>
      <c r="I39" s="44">
        <v>2015</v>
      </c>
      <c r="J39" s="44">
        <v>2020</v>
      </c>
      <c r="K39" s="44">
        <v>2020</v>
      </c>
      <c r="L39" s="44">
        <v>2020</v>
      </c>
      <c r="M39" s="46">
        <v>2015</v>
      </c>
      <c r="N39" s="46">
        <v>2015</v>
      </c>
      <c r="O39" s="46">
        <v>2015</v>
      </c>
      <c r="P39" s="46">
        <v>2015</v>
      </c>
      <c r="Q39" s="46">
        <v>2020</v>
      </c>
      <c r="R39" s="46">
        <v>2020</v>
      </c>
      <c r="S39" s="46">
        <v>2020</v>
      </c>
      <c r="T39" s="46">
        <v>2020</v>
      </c>
      <c r="U39" s="46">
        <v>2015</v>
      </c>
      <c r="V39" s="46">
        <v>2015</v>
      </c>
      <c r="W39" s="46">
        <v>2015</v>
      </c>
      <c r="X39" s="46">
        <v>2018</v>
      </c>
      <c r="Y39" s="261">
        <v>2020</v>
      </c>
      <c r="Z39" s="261">
        <v>2020</v>
      </c>
      <c r="AA39" s="46">
        <v>2015</v>
      </c>
      <c r="AB39" s="45">
        <v>2017</v>
      </c>
      <c r="AC39" s="46">
        <v>2017</v>
      </c>
      <c r="AD39" s="46">
        <v>2018</v>
      </c>
      <c r="AE39" s="46">
        <v>2020</v>
      </c>
      <c r="AF39" s="48">
        <v>2018</v>
      </c>
      <c r="AG39" s="262">
        <v>2020</v>
      </c>
      <c r="AH39" s="46">
        <v>2021</v>
      </c>
      <c r="AI39" s="46">
        <v>2021</v>
      </c>
      <c r="AJ39" s="46">
        <v>2020</v>
      </c>
      <c r="AK39" s="46">
        <v>2020</v>
      </c>
      <c r="AL39" s="46">
        <v>2019</v>
      </c>
      <c r="AM39" s="46" t="s">
        <v>1309</v>
      </c>
      <c r="AN39" s="46">
        <v>2021</v>
      </c>
      <c r="AO39" s="46">
        <v>2018</v>
      </c>
      <c r="AP39" s="46">
        <v>2019</v>
      </c>
      <c r="AQ39" s="263">
        <v>2020</v>
      </c>
      <c r="AR39" s="263">
        <v>2020</v>
      </c>
      <c r="AS39" s="46">
        <v>2019</v>
      </c>
      <c r="AT39" s="80">
        <v>2016</v>
      </c>
      <c r="AU39" s="55">
        <v>2019</v>
      </c>
      <c r="AV39" s="55">
        <v>2019</v>
      </c>
      <c r="AW39" s="46">
        <v>2019</v>
      </c>
      <c r="AX39" s="46">
        <v>2018</v>
      </c>
      <c r="AY39" s="46">
        <v>2019</v>
      </c>
      <c r="AZ39" s="68">
        <v>2019</v>
      </c>
      <c r="BA39" s="46">
        <v>2019</v>
      </c>
      <c r="BB39" s="46">
        <v>2018</v>
      </c>
      <c r="BC39" s="46">
        <v>2019</v>
      </c>
      <c r="BD39" s="46">
        <v>2020</v>
      </c>
      <c r="BE39" s="255" t="s">
        <v>1395</v>
      </c>
      <c r="BF39" s="255" t="s">
        <v>1395</v>
      </c>
      <c r="BG39" s="261">
        <v>2020</v>
      </c>
      <c r="BH39" s="46">
        <v>2019</v>
      </c>
      <c r="BI39" s="46">
        <v>2019</v>
      </c>
      <c r="BJ39" s="46">
        <v>2015</v>
      </c>
      <c r="BK39" s="46">
        <v>2019</v>
      </c>
      <c r="BL39" s="46">
        <v>2020</v>
      </c>
      <c r="BM39" s="46">
        <v>2018</v>
      </c>
      <c r="BN39" s="80">
        <v>2018</v>
      </c>
      <c r="BO39" s="80">
        <v>2019</v>
      </c>
      <c r="BP39" s="80">
        <v>2019</v>
      </c>
      <c r="BQ39" s="46">
        <v>2014</v>
      </c>
      <c r="BR39" s="46">
        <v>2017</v>
      </c>
      <c r="BS39" s="46">
        <v>2017</v>
      </c>
      <c r="BT39" s="46">
        <v>2017</v>
      </c>
      <c r="BU39" s="261">
        <v>2019</v>
      </c>
      <c r="BV39" s="261">
        <v>2019</v>
      </c>
      <c r="BW39" s="46">
        <v>2019</v>
      </c>
      <c r="BX39" s="46">
        <v>2018</v>
      </c>
      <c r="BY39" s="46">
        <v>2017</v>
      </c>
      <c r="BZ39" s="46">
        <v>2020</v>
      </c>
      <c r="CA39" s="46">
        <v>2020</v>
      </c>
      <c r="CB39" s="46">
        <v>2015</v>
      </c>
    </row>
    <row r="40" spans="1:80">
      <c r="A40" s="33" t="s">
        <v>69</v>
      </c>
      <c r="B40" s="25" t="s">
        <v>68</v>
      </c>
      <c r="C40" s="44">
        <v>2015</v>
      </c>
      <c r="D40" s="44">
        <v>2015</v>
      </c>
      <c r="E40" s="44">
        <v>2015</v>
      </c>
      <c r="F40" s="44">
        <v>2015</v>
      </c>
      <c r="G40" s="44">
        <v>2015</v>
      </c>
      <c r="H40" s="44">
        <v>2015</v>
      </c>
      <c r="I40" s="44">
        <v>2015</v>
      </c>
      <c r="J40" s="44">
        <v>2020</v>
      </c>
      <c r="K40" s="44">
        <v>2020</v>
      </c>
      <c r="L40" s="44">
        <v>2020</v>
      </c>
      <c r="M40" s="46">
        <v>2015</v>
      </c>
      <c r="N40" s="46">
        <v>2015</v>
      </c>
      <c r="O40" s="46">
        <v>2015</v>
      </c>
      <c r="P40" s="46">
        <v>2015</v>
      </c>
      <c r="Q40" s="46">
        <v>2020</v>
      </c>
      <c r="R40" s="46">
        <v>2020</v>
      </c>
      <c r="S40" s="46">
        <v>2020</v>
      </c>
      <c r="T40" s="46">
        <v>2020</v>
      </c>
      <c r="U40" s="46">
        <v>2015</v>
      </c>
      <c r="V40" s="46">
        <v>2015</v>
      </c>
      <c r="W40" s="46">
        <v>2015</v>
      </c>
      <c r="X40" s="46">
        <v>2018</v>
      </c>
      <c r="Y40" s="261">
        <v>2020</v>
      </c>
      <c r="Z40" s="261">
        <v>2020</v>
      </c>
      <c r="AA40" s="46">
        <v>2012</v>
      </c>
      <c r="AB40" s="45">
        <v>2017</v>
      </c>
      <c r="AC40" s="46">
        <v>2016</v>
      </c>
      <c r="AD40" s="46">
        <v>2017</v>
      </c>
      <c r="AE40" s="46">
        <v>2020</v>
      </c>
      <c r="AF40" s="48">
        <v>2018</v>
      </c>
      <c r="AG40" s="262">
        <v>2020</v>
      </c>
      <c r="AH40" s="46">
        <v>2021</v>
      </c>
      <c r="AI40" s="46">
        <v>2021</v>
      </c>
      <c r="AJ40" s="46">
        <v>2020</v>
      </c>
      <c r="AK40" s="46">
        <v>2020</v>
      </c>
      <c r="AL40" s="46">
        <v>2019</v>
      </c>
      <c r="AM40" s="46">
        <v>2012</v>
      </c>
      <c r="AN40" s="46">
        <v>2021</v>
      </c>
      <c r="AO40" s="46">
        <v>2018</v>
      </c>
      <c r="AP40" s="46">
        <v>2019</v>
      </c>
      <c r="AQ40" s="263">
        <v>2020</v>
      </c>
      <c r="AR40" s="263">
        <v>2020</v>
      </c>
      <c r="AS40" s="46">
        <v>2019</v>
      </c>
      <c r="AT40" s="80">
        <v>2012</v>
      </c>
      <c r="AU40" s="55">
        <v>2019</v>
      </c>
      <c r="AV40" s="55">
        <v>2019</v>
      </c>
      <c r="AW40" s="46">
        <v>2019</v>
      </c>
      <c r="AX40" s="46">
        <v>2018</v>
      </c>
      <c r="AY40" s="46">
        <v>2019</v>
      </c>
      <c r="AZ40" s="68" t="s">
        <v>864</v>
      </c>
      <c r="BA40" s="46">
        <v>2014</v>
      </c>
      <c r="BB40" s="46">
        <v>2018</v>
      </c>
      <c r="BC40" s="46">
        <v>2019</v>
      </c>
      <c r="BD40" s="46">
        <v>2020</v>
      </c>
      <c r="BE40" s="255" t="s">
        <v>864</v>
      </c>
      <c r="BF40" s="255" t="s">
        <v>1395</v>
      </c>
      <c r="BG40" s="261">
        <v>2020</v>
      </c>
      <c r="BH40" s="46">
        <v>2019</v>
      </c>
      <c r="BI40" s="46">
        <v>2019</v>
      </c>
      <c r="BJ40" s="46">
        <v>2013</v>
      </c>
      <c r="BK40" s="46">
        <v>2019</v>
      </c>
      <c r="BL40" s="46">
        <v>2020</v>
      </c>
      <c r="BM40" s="46">
        <v>2018</v>
      </c>
      <c r="BN40" s="80">
        <v>2018</v>
      </c>
      <c r="BO40" s="80">
        <v>2017</v>
      </c>
      <c r="BP40" s="80">
        <v>2019</v>
      </c>
      <c r="BQ40" s="46">
        <v>2014</v>
      </c>
      <c r="BR40" s="46">
        <v>2017</v>
      </c>
      <c r="BS40" s="46">
        <v>2017</v>
      </c>
      <c r="BT40" s="46">
        <v>2012</v>
      </c>
      <c r="BU40" s="261">
        <v>2019</v>
      </c>
      <c r="BV40" s="46" t="s">
        <v>864</v>
      </c>
      <c r="BW40" s="46" t="s">
        <v>864</v>
      </c>
      <c r="BX40" s="46">
        <v>2018</v>
      </c>
      <c r="BY40" s="46">
        <v>2017</v>
      </c>
      <c r="BZ40" s="46">
        <v>2020</v>
      </c>
      <c r="CA40" s="46">
        <v>2020</v>
      </c>
      <c r="CB40" s="46">
        <v>2015</v>
      </c>
    </row>
    <row r="41" spans="1:80">
      <c r="A41" s="33" t="s">
        <v>373</v>
      </c>
      <c r="B41" s="25" t="s">
        <v>71</v>
      </c>
      <c r="C41" s="44">
        <v>2015</v>
      </c>
      <c r="D41" s="44">
        <v>2015</v>
      </c>
      <c r="E41" s="44">
        <v>2015</v>
      </c>
      <c r="F41" s="44">
        <v>2015</v>
      </c>
      <c r="G41" s="44">
        <v>2015</v>
      </c>
      <c r="H41" s="44">
        <v>2015</v>
      </c>
      <c r="I41" s="44">
        <v>2015</v>
      </c>
      <c r="J41" s="44">
        <v>2020</v>
      </c>
      <c r="K41" s="44">
        <v>2020</v>
      </c>
      <c r="L41" s="44">
        <v>2020</v>
      </c>
      <c r="M41" s="46">
        <v>2015</v>
      </c>
      <c r="N41" s="46">
        <v>2015</v>
      </c>
      <c r="O41" s="46">
        <v>2015</v>
      </c>
      <c r="P41" s="46">
        <v>2015</v>
      </c>
      <c r="Q41" s="46">
        <v>2020</v>
      </c>
      <c r="R41" s="46">
        <v>2020</v>
      </c>
      <c r="S41" s="46">
        <v>2020</v>
      </c>
      <c r="T41" s="46">
        <v>2020</v>
      </c>
      <c r="U41" s="46">
        <v>2015</v>
      </c>
      <c r="V41" s="46">
        <v>2015</v>
      </c>
      <c r="W41" s="46">
        <v>2015</v>
      </c>
      <c r="X41" s="46">
        <v>2018</v>
      </c>
      <c r="Y41" s="261">
        <v>2020</v>
      </c>
      <c r="Z41" s="261">
        <v>2020</v>
      </c>
      <c r="AA41" s="46">
        <v>2011</v>
      </c>
      <c r="AB41" s="45">
        <v>2017</v>
      </c>
      <c r="AC41" s="46">
        <v>2017</v>
      </c>
      <c r="AD41" s="46">
        <v>2016</v>
      </c>
      <c r="AE41" s="46">
        <v>2020</v>
      </c>
      <c r="AF41" s="48">
        <v>2018</v>
      </c>
      <c r="AG41" s="262">
        <v>2020</v>
      </c>
      <c r="AH41" s="46">
        <v>2021</v>
      </c>
      <c r="AI41" s="46">
        <v>2021</v>
      </c>
      <c r="AJ41" s="46">
        <v>2020</v>
      </c>
      <c r="AK41" s="46">
        <v>2020</v>
      </c>
      <c r="AL41" s="46">
        <v>2019</v>
      </c>
      <c r="AM41" s="46" t="s">
        <v>1313</v>
      </c>
      <c r="AN41" s="46">
        <v>2021</v>
      </c>
      <c r="AO41" s="46">
        <v>2018</v>
      </c>
      <c r="AP41" s="46">
        <v>2019</v>
      </c>
      <c r="AQ41" s="263">
        <v>2020</v>
      </c>
      <c r="AR41" s="263">
        <v>2020</v>
      </c>
      <c r="AS41" s="46">
        <v>2019</v>
      </c>
      <c r="AT41" s="80">
        <v>2014</v>
      </c>
      <c r="AU41" s="55">
        <v>2019</v>
      </c>
      <c r="AV41" s="55">
        <v>2019</v>
      </c>
      <c r="AW41" s="46">
        <v>2019</v>
      </c>
      <c r="AX41" s="46">
        <v>2018</v>
      </c>
      <c r="AY41" s="46">
        <v>2019</v>
      </c>
      <c r="AZ41" s="68">
        <v>2019</v>
      </c>
      <c r="BA41" s="46">
        <v>2011</v>
      </c>
      <c r="BB41" s="46">
        <v>2018</v>
      </c>
      <c r="BC41" s="46">
        <v>2019</v>
      </c>
      <c r="BD41" s="46">
        <v>2020</v>
      </c>
      <c r="BE41" s="255" t="s">
        <v>1395</v>
      </c>
      <c r="BF41" s="255" t="s">
        <v>1397</v>
      </c>
      <c r="BG41" s="261">
        <v>2020</v>
      </c>
      <c r="BH41" s="46">
        <v>2019</v>
      </c>
      <c r="BI41" s="46">
        <v>2019</v>
      </c>
      <c r="BJ41" s="46" t="s">
        <v>864</v>
      </c>
      <c r="BK41" s="46">
        <v>2019</v>
      </c>
      <c r="BL41" s="46">
        <v>2020</v>
      </c>
      <c r="BM41" s="46">
        <v>2018</v>
      </c>
      <c r="BN41" s="80">
        <v>2018</v>
      </c>
      <c r="BO41" s="80">
        <v>2017</v>
      </c>
      <c r="BP41" s="80">
        <v>2018</v>
      </c>
      <c r="BQ41" s="46">
        <v>2014</v>
      </c>
      <c r="BR41" s="46">
        <v>2017</v>
      </c>
      <c r="BS41" s="46">
        <v>2017</v>
      </c>
      <c r="BT41" s="46">
        <v>2011</v>
      </c>
      <c r="BU41" s="261">
        <v>2019</v>
      </c>
      <c r="BV41" s="46" t="s">
        <v>864</v>
      </c>
      <c r="BW41" s="46">
        <v>2019</v>
      </c>
      <c r="BX41" s="46">
        <v>2018</v>
      </c>
      <c r="BY41" s="46">
        <v>2017</v>
      </c>
      <c r="BZ41" s="46">
        <v>2020</v>
      </c>
      <c r="CA41" s="46">
        <v>2020</v>
      </c>
      <c r="CB41" s="46">
        <v>2015</v>
      </c>
    </row>
    <row r="42" spans="1:80">
      <c r="A42" s="33" t="s">
        <v>772</v>
      </c>
      <c r="B42" s="25" t="s">
        <v>70</v>
      </c>
      <c r="C42" s="44">
        <v>2015</v>
      </c>
      <c r="D42" s="44">
        <v>2015</v>
      </c>
      <c r="E42" s="44">
        <v>2015</v>
      </c>
      <c r="F42" s="44">
        <v>2015</v>
      </c>
      <c r="G42" s="44">
        <v>2015</v>
      </c>
      <c r="H42" s="44">
        <v>2015</v>
      </c>
      <c r="I42" s="44">
        <v>2015</v>
      </c>
      <c r="J42" s="44">
        <v>2020</v>
      </c>
      <c r="K42" s="44">
        <v>2020</v>
      </c>
      <c r="L42" s="44">
        <v>2020</v>
      </c>
      <c r="M42" s="46">
        <v>2015</v>
      </c>
      <c r="N42" s="46">
        <v>2015</v>
      </c>
      <c r="O42" s="46">
        <v>2015</v>
      </c>
      <c r="P42" s="46">
        <v>2015</v>
      </c>
      <c r="Q42" s="46">
        <v>2020</v>
      </c>
      <c r="R42" s="46">
        <v>2020</v>
      </c>
      <c r="S42" s="46">
        <v>2020</v>
      </c>
      <c r="T42" s="46">
        <v>2020</v>
      </c>
      <c r="U42" s="46">
        <v>2015</v>
      </c>
      <c r="V42" s="46">
        <v>2015</v>
      </c>
      <c r="W42" s="46">
        <v>2015</v>
      </c>
      <c r="X42" s="46">
        <v>2018</v>
      </c>
      <c r="Y42" s="261">
        <v>2020</v>
      </c>
      <c r="Z42" s="261">
        <v>2020</v>
      </c>
      <c r="AA42" s="46">
        <v>2013</v>
      </c>
      <c r="AB42" s="45">
        <v>2017</v>
      </c>
      <c r="AC42" s="46">
        <v>2017</v>
      </c>
      <c r="AD42" s="46">
        <v>2017</v>
      </c>
      <c r="AE42" s="46">
        <v>2020</v>
      </c>
      <c r="AF42" s="48">
        <v>2018</v>
      </c>
      <c r="AG42" s="262">
        <v>2020</v>
      </c>
      <c r="AH42" s="46">
        <v>2021</v>
      </c>
      <c r="AI42" s="46">
        <v>2021</v>
      </c>
      <c r="AJ42" s="46">
        <v>2020</v>
      </c>
      <c r="AK42" s="46">
        <v>2020</v>
      </c>
      <c r="AL42" s="46">
        <v>2019</v>
      </c>
      <c r="AM42" s="46" t="s">
        <v>1310</v>
      </c>
      <c r="AN42" s="46">
        <v>2021</v>
      </c>
      <c r="AO42" s="46">
        <v>2018</v>
      </c>
      <c r="AP42" s="46">
        <v>2019</v>
      </c>
      <c r="AQ42" s="263">
        <v>2020</v>
      </c>
      <c r="AR42" s="263">
        <v>2020</v>
      </c>
      <c r="AS42" s="46">
        <v>2019</v>
      </c>
      <c r="AT42" s="80">
        <v>2013</v>
      </c>
      <c r="AU42" s="55">
        <v>2019</v>
      </c>
      <c r="AV42" s="55">
        <v>2019</v>
      </c>
      <c r="AW42" s="46">
        <v>2019</v>
      </c>
      <c r="AX42" s="46">
        <v>2018</v>
      </c>
      <c r="AY42" s="46">
        <v>2019</v>
      </c>
      <c r="AZ42" s="68">
        <v>2019</v>
      </c>
      <c r="BA42" s="46">
        <v>2012</v>
      </c>
      <c r="BB42" s="46">
        <v>2018</v>
      </c>
      <c r="BC42" s="46">
        <v>2019</v>
      </c>
      <c r="BD42" s="46">
        <v>2020</v>
      </c>
      <c r="BE42" s="255" t="s">
        <v>1395</v>
      </c>
      <c r="BF42" s="255" t="s">
        <v>1397</v>
      </c>
      <c r="BG42" s="261">
        <v>2020</v>
      </c>
      <c r="BH42" s="46">
        <v>2019</v>
      </c>
      <c r="BI42" s="46">
        <v>2019</v>
      </c>
      <c r="BJ42" s="46">
        <v>2015</v>
      </c>
      <c r="BK42" s="46">
        <v>2019</v>
      </c>
      <c r="BL42" s="46">
        <v>2020</v>
      </c>
      <c r="BM42" s="46">
        <v>2018</v>
      </c>
      <c r="BN42" s="80">
        <v>2016</v>
      </c>
      <c r="BO42" s="80">
        <v>2017</v>
      </c>
      <c r="BP42" s="80">
        <v>2019</v>
      </c>
      <c r="BQ42" s="46">
        <v>2014</v>
      </c>
      <c r="BR42" s="46">
        <v>2017</v>
      </c>
      <c r="BS42" s="46">
        <v>2017</v>
      </c>
      <c r="BT42" s="46">
        <v>2013</v>
      </c>
      <c r="BU42" s="261">
        <v>2019</v>
      </c>
      <c r="BV42" s="46" t="s">
        <v>864</v>
      </c>
      <c r="BW42" s="46">
        <v>2019</v>
      </c>
      <c r="BX42" s="46">
        <v>2018</v>
      </c>
      <c r="BY42" s="46">
        <v>2017</v>
      </c>
      <c r="BZ42" s="46">
        <v>2020</v>
      </c>
      <c r="CA42" s="46">
        <v>2020</v>
      </c>
      <c r="CB42" s="46">
        <v>2015</v>
      </c>
    </row>
    <row r="43" spans="1:80">
      <c r="A43" s="33" t="s">
        <v>73</v>
      </c>
      <c r="B43" s="25" t="s">
        <v>72</v>
      </c>
      <c r="C43" s="44">
        <v>2015</v>
      </c>
      <c r="D43" s="44">
        <v>2015</v>
      </c>
      <c r="E43" s="44">
        <v>2015</v>
      </c>
      <c r="F43" s="44">
        <v>2015</v>
      </c>
      <c r="G43" s="44">
        <v>2015</v>
      </c>
      <c r="H43" s="44">
        <v>2015</v>
      </c>
      <c r="I43" s="44">
        <v>2015</v>
      </c>
      <c r="J43" s="44">
        <v>2020</v>
      </c>
      <c r="K43" s="44">
        <v>2020</v>
      </c>
      <c r="L43" s="44">
        <v>2020</v>
      </c>
      <c r="M43" s="46">
        <v>2015</v>
      </c>
      <c r="N43" s="46">
        <v>2015</v>
      </c>
      <c r="O43" s="46">
        <v>2015</v>
      </c>
      <c r="P43" s="46">
        <v>2015</v>
      </c>
      <c r="Q43" s="46">
        <v>2020</v>
      </c>
      <c r="R43" s="46">
        <v>2020</v>
      </c>
      <c r="S43" s="46">
        <v>2020</v>
      </c>
      <c r="T43" s="46">
        <v>2020</v>
      </c>
      <c r="U43" s="46">
        <v>2015</v>
      </c>
      <c r="V43" s="46">
        <v>2015</v>
      </c>
      <c r="W43" s="46">
        <v>2015</v>
      </c>
      <c r="X43" s="46">
        <v>2018</v>
      </c>
      <c r="Y43" s="261">
        <v>2020</v>
      </c>
      <c r="Z43" s="261">
        <v>2020</v>
      </c>
      <c r="AA43" s="46">
        <v>2011</v>
      </c>
      <c r="AB43" s="45">
        <v>2017</v>
      </c>
      <c r="AC43" s="46">
        <v>2015</v>
      </c>
      <c r="AD43" s="46">
        <v>2017</v>
      </c>
      <c r="AE43" s="46">
        <v>2020</v>
      </c>
      <c r="AF43" s="48">
        <v>2018</v>
      </c>
      <c r="AG43" s="262">
        <v>2020</v>
      </c>
      <c r="AH43" s="46">
        <v>2021</v>
      </c>
      <c r="AI43" s="46">
        <v>2021</v>
      </c>
      <c r="AJ43" s="46">
        <v>2020</v>
      </c>
      <c r="AK43" s="46">
        <v>2020</v>
      </c>
      <c r="AL43" s="46">
        <v>2019</v>
      </c>
      <c r="AM43" s="46" t="s">
        <v>864</v>
      </c>
      <c r="AN43" s="46">
        <v>2021</v>
      </c>
      <c r="AO43" s="46">
        <v>2018</v>
      </c>
      <c r="AP43" s="46">
        <v>2019</v>
      </c>
      <c r="AQ43" s="263">
        <v>2020</v>
      </c>
      <c r="AR43" s="263">
        <v>2020</v>
      </c>
      <c r="AS43" s="46">
        <v>2019</v>
      </c>
      <c r="AT43" s="80" t="s">
        <v>864</v>
      </c>
      <c r="AU43" s="55">
        <v>2019</v>
      </c>
      <c r="AV43" s="55">
        <v>2019</v>
      </c>
      <c r="AW43" s="46">
        <v>2019</v>
      </c>
      <c r="AX43" s="46">
        <v>2018</v>
      </c>
      <c r="AY43" s="46">
        <v>2019</v>
      </c>
      <c r="AZ43" s="68">
        <v>2019</v>
      </c>
      <c r="BA43" s="46">
        <v>2019</v>
      </c>
      <c r="BB43" s="46">
        <v>2018</v>
      </c>
      <c r="BC43" s="46">
        <v>2019</v>
      </c>
      <c r="BD43" s="46">
        <v>2020</v>
      </c>
      <c r="BE43" s="255" t="s">
        <v>864</v>
      </c>
      <c r="BF43" s="255" t="s">
        <v>1395</v>
      </c>
      <c r="BG43" s="261">
        <v>2020</v>
      </c>
      <c r="BH43" s="46">
        <v>2019</v>
      </c>
      <c r="BI43" s="46">
        <v>2019</v>
      </c>
      <c r="BJ43" s="46">
        <v>2013</v>
      </c>
      <c r="BK43" s="46">
        <v>2019</v>
      </c>
      <c r="BL43" s="46">
        <v>2020</v>
      </c>
      <c r="BM43" s="46">
        <v>2018</v>
      </c>
      <c r="BN43" s="80">
        <v>2018</v>
      </c>
      <c r="BO43" s="80">
        <v>2019</v>
      </c>
      <c r="BP43" s="80">
        <v>2019</v>
      </c>
      <c r="BQ43" s="46">
        <v>2014</v>
      </c>
      <c r="BR43" s="46">
        <v>2017</v>
      </c>
      <c r="BS43" s="46">
        <v>2017</v>
      </c>
      <c r="BT43" s="46">
        <v>2013</v>
      </c>
      <c r="BU43" s="261">
        <v>2019</v>
      </c>
      <c r="BV43" s="261">
        <v>2019</v>
      </c>
      <c r="BW43" s="46">
        <v>2019</v>
      </c>
      <c r="BX43" s="46">
        <v>2018</v>
      </c>
      <c r="BY43" s="46">
        <v>2017</v>
      </c>
      <c r="BZ43" s="46">
        <v>2020</v>
      </c>
      <c r="CA43" s="46">
        <v>2020</v>
      </c>
      <c r="CB43" s="46">
        <v>2015</v>
      </c>
    </row>
    <row r="44" spans="1:80">
      <c r="A44" s="33" t="s">
        <v>370</v>
      </c>
      <c r="B44" s="25" t="s">
        <v>74</v>
      </c>
      <c r="C44" s="44">
        <v>2015</v>
      </c>
      <c r="D44" s="44">
        <v>2015</v>
      </c>
      <c r="E44" s="44">
        <v>2015</v>
      </c>
      <c r="F44" s="44">
        <v>2015</v>
      </c>
      <c r="G44" s="44">
        <v>2015</v>
      </c>
      <c r="H44" s="44">
        <v>2015</v>
      </c>
      <c r="I44" s="44">
        <v>2015</v>
      </c>
      <c r="J44" s="44">
        <v>2020</v>
      </c>
      <c r="K44" s="44">
        <v>2020</v>
      </c>
      <c r="L44" s="44">
        <v>2020</v>
      </c>
      <c r="M44" s="46">
        <v>2015</v>
      </c>
      <c r="N44" s="46">
        <v>2015</v>
      </c>
      <c r="O44" s="46">
        <v>2015</v>
      </c>
      <c r="P44" s="46">
        <v>2015</v>
      </c>
      <c r="Q44" s="46">
        <v>2020</v>
      </c>
      <c r="R44" s="46">
        <v>2020</v>
      </c>
      <c r="S44" s="46">
        <v>2020</v>
      </c>
      <c r="T44" s="46">
        <v>2020</v>
      </c>
      <c r="U44" s="46">
        <v>2015</v>
      </c>
      <c r="V44" s="46">
        <v>2015</v>
      </c>
      <c r="W44" s="46">
        <v>2015</v>
      </c>
      <c r="X44" s="46">
        <v>2018</v>
      </c>
      <c r="Y44" s="261">
        <v>2020</v>
      </c>
      <c r="Z44" s="261">
        <v>2020</v>
      </c>
      <c r="AA44" s="46">
        <v>2012</v>
      </c>
      <c r="AB44" s="45">
        <v>2017</v>
      </c>
      <c r="AC44" s="46">
        <v>2017</v>
      </c>
      <c r="AD44" s="46">
        <v>2017</v>
      </c>
      <c r="AE44" s="46">
        <v>2020</v>
      </c>
      <c r="AF44" s="48">
        <v>2018</v>
      </c>
      <c r="AG44" s="262">
        <v>2020</v>
      </c>
      <c r="AH44" s="46">
        <v>2021</v>
      </c>
      <c r="AI44" s="46">
        <v>2021</v>
      </c>
      <c r="AJ44" s="46">
        <v>2020</v>
      </c>
      <c r="AK44" s="46">
        <v>2020</v>
      </c>
      <c r="AL44" s="46">
        <v>2019</v>
      </c>
      <c r="AM44" s="46">
        <v>2016</v>
      </c>
      <c r="AN44" s="46">
        <v>2021</v>
      </c>
      <c r="AO44" s="46">
        <v>2018</v>
      </c>
      <c r="AP44" s="46">
        <v>2019</v>
      </c>
      <c r="AQ44" s="263">
        <v>2020</v>
      </c>
      <c r="AR44" s="263">
        <v>2020</v>
      </c>
      <c r="AS44" s="46">
        <v>2019</v>
      </c>
      <c r="AT44" s="80">
        <v>2016</v>
      </c>
      <c r="AU44" s="55">
        <v>2019</v>
      </c>
      <c r="AV44" s="55">
        <v>2019</v>
      </c>
      <c r="AW44" s="46">
        <v>2019</v>
      </c>
      <c r="AX44" s="46">
        <v>2018</v>
      </c>
      <c r="AY44" s="46">
        <v>2019</v>
      </c>
      <c r="AZ44" s="68">
        <v>2019</v>
      </c>
      <c r="BA44" s="46">
        <v>2015</v>
      </c>
      <c r="BB44" s="46">
        <v>2018</v>
      </c>
      <c r="BC44" s="46">
        <v>2019</v>
      </c>
      <c r="BD44" s="46">
        <v>2020</v>
      </c>
      <c r="BE44" s="255" t="s">
        <v>1395</v>
      </c>
      <c r="BF44" s="255" t="s">
        <v>1395</v>
      </c>
      <c r="BG44" s="261">
        <v>2020</v>
      </c>
      <c r="BH44" s="46">
        <v>2019</v>
      </c>
      <c r="BI44" s="46">
        <v>2019</v>
      </c>
      <c r="BJ44" s="46">
        <v>2015</v>
      </c>
      <c r="BK44" s="46">
        <v>2019</v>
      </c>
      <c r="BL44" s="46">
        <v>2020</v>
      </c>
      <c r="BM44" s="46">
        <v>2018</v>
      </c>
      <c r="BN44" s="80">
        <v>2018</v>
      </c>
      <c r="BO44" s="80">
        <v>2019</v>
      </c>
      <c r="BP44" s="80">
        <v>2019</v>
      </c>
      <c r="BQ44" s="46">
        <v>2014</v>
      </c>
      <c r="BR44" s="46">
        <v>2017</v>
      </c>
      <c r="BS44" s="46">
        <v>2017</v>
      </c>
      <c r="BT44" s="46">
        <v>2014</v>
      </c>
      <c r="BU44" s="261">
        <v>2019</v>
      </c>
      <c r="BV44" s="46" t="s">
        <v>864</v>
      </c>
      <c r="BW44" s="46">
        <v>2019</v>
      </c>
      <c r="BX44" s="46">
        <v>2018</v>
      </c>
      <c r="BY44" s="46">
        <v>2017</v>
      </c>
      <c r="BZ44" s="46">
        <v>2020</v>
      </c>
      <c r="CA44" s="46">
        <v>2020</v>
      </c>
      <c r="CB44" s="46">
        <v>2015</v>
      </c>
    </row>
    <row r="45" spans="1:80">
      <c r="A45" s="33" t="s">
        <v>76</v>
      </c>
      <c r="B45" s="25" t="s">
        <v>75</v>
      </c>
      <c r="C45" s="44">
        <v>2015</v>
      </c>
      <c r="D45" s="44">
        <v>2015</v>
      </c>
      <c r="E45" s="44">
        <v>2015</v>
      </c>
      <c r="F45" s="44">
        <v>2015</v>
      </c>
      <c r="G45" s="44">
        <v>2015</v>
      </c>
      <c r="H45" s="44">
        <v>2015</v>
      </c>
      <c r="I45" s="44">
        <v>2015</v>
      </c>
      <c r="J45" s="44">
        <v>2020</v>
      </c>
      <c r="K45" s="44">
        <v>2020</v>
      </c>
      <c r="L45" s="44">
        <v>2020</v>
      </c>
      <c r="M45" s="46">
        <v>2015</v>
      </c>
      <c r="N45" s="46">
        <v>2015</v>
      </c>
      <c r="O45" s="46">
        <v>2015</v>
      </c>
      <c r="P45" s="46">
        <v>2015</v>
      </c>
      <c r="Q45" s="46">
        <v>2020</v>
      </c>
      <c r="R45" s="46">
        <v>2020</v>
      </c>
      <c r="S45" s="46">
        <v>2020</v>
      </c>
      <c r="T45" s="46">
        <v>2020</v>
      </c>
      <c r="U45" s="46">
        <v>2015</v>
      </c>
      <c r="V45" s="46">
        <v>2015</v>
      </c>
      <c r="W45" s="46">
        <v>2015</v>
      </c>
      <c r="X45" s="46">
        <v>2018</v>
      </c>
      <c r="Y45" s="261">
        <v>2020</v>
      </c>
      <c r="Z45" s="261">
        <v>2020</v>
      </c>
      <c r="AA45" s="46">
        <v>2011</v>
      </c>
      <c r="AB45" s="45">
        <v>2007</v>
      </c>
      <c r="AC45" s="46" t="s">
        <v>864</v>
      </c>
      <c r="AD45" s="46">
        <v>2018</v>
      </c>
      <c r="AE45" s="46">
        <v>2020</v>
      </c>
      <c r="AF45" s="48" t="s">
        <v>864</v>
      </c>
      <c r="AG45" s="262">
        <v>2020</v>
      </c>
      <c r="AH45" s="46">
        <v>2021</v>
      </c>
      <c r="AI45" s="46">
        <v>2021</v>
      </c>
      <c r="AJ45" s="46">
        <v>2020</v>
      </c>
      <c r="AK45" s="46">
        <v>2020</v>
      </c>
      <c r="AL45" s="46">
        <v>2019</v>
      </c>
      <c r="AM45" s="46">
        <v>2017</v>
      </c>
      <c r="AN45" s="46">
        <v>2021</v>
      </c>
      <c r="AO45" s="46">
        <v>2018</v>
      </c>
      <c r="AP45" s="46">
        <v>2019</v>
      </c>
      <c r="AQ45" s="46" t="s">
        <v>864</v>
      </c>
      <c r="AR45" s="263">
        <v>2020</v>
      </c>
      <c r="AS45" s="46">
        <v>2019</v>
      </c>
      <c r="AT45" s="80" t="s">
        <v>864</v>
      </c>
      <c r="AU45" s="55">
        <v>2019</v>
      </c>
      <c r="AV45" s="55">
        <v>2019</v>
      </c>
      <c r="AW45" s="46">
        <v>2019</v>
      </c>
      <c r="AX45" s="46" t="s">
        <v>864</v>
      </c>
      <c r="AY45" s="46">
        <v>2019</v>
      </c>
      <c r="AZ45" s="68">
        <v>2019</v>
      </c>
      <c r="BA45" s="46">
        <v>2018</v>
      </c>
      <c r="BB45" s="46">
        <v>2018</v>
      </c>
      <c r="BC45" s="46">
        <v>2019</v>
      </c>
      <c r="BD45" s="46">
        <v>2020</v>
      </c>
      <c r="BE45" s="255" t="s">
        <v>864</v>
      </c>
      <c r="BF45" s="255" t="s">
        <v>1395</v>
      </c>
      <c r="BG45" s="261">
        <v>2020</v>
      </c>
      <c r="BH45" s="46">
        <v>2019</v>
      </c>
      <c r="BI45" s="46">
        <v>2019</v>
      </c>
      <c r="BJ45" s="46">
        <v>2015</v>
      </c>
      <c r="BK45" s="46">
        <v>2019</v>
      </c>
      <c r="BL45" s="46">
        <v>2020</v>
      </c>
      <c r="BM45" s="46">
        <v>2018</v>
      </c>
      <c r="BN45" s="80">
        <v>2011</v>
      </c>
      <c r="BO45" s="80">
        <v>2019</v>
      </c>
      <c r="BP45" s="80">
        <v>2019</v>
      </c>
      <c r="BQ45" s="46">
        <v>2014</v>
      </c>
      <c r="BR45" s="46">
        <v>2017</v>
      </c>
      <c r="BS45" s="46">
        <v>2017</v>
      </c>
      <c r="BT45" s="46">
        <v>2016</v>
      </c>
      <c r="BU45" s="261">
        <v>2019</v>
      </c>
      <c r="BV45" s="261">
        <v>2019</v>
      </c>
      <c r="BW45" s="46" t="s">
        <v>864</v>
      </c>
      <c r="BX45" s="46">
        <v>2018</v>
      </c>
      <c r="BY45" s="46">
        <v>2017</v>
      </c>
      <c r="BZ45" s="46">
        <v>2020</v>
      </c>
      <c r="CA45" s="46">
        <v>2020</v>
      </c>
      <c r="CB45" s="46">
        <v>2015</v>
      </c>
    </row>
    <row r="46" spans="1:80">
      <c r="A46" s="33" t="s">
        <v>78</v>
      </c>
      <c r="B46" s="25" t="s">
        <v>77</v>
      </c>
      <c r="C46" s="44">
        <v>2015</v>
      </c>
      <c r="D46" s="44">
        <v>2015</v>
      </c>
      <c r="E46" s="44">
        <v>2015</v>
      </c>
      <c r="F46" s="44">
        <v>2015</v>
      </c>
      <c r="G46" s="44">
        <v>2015</v>
      </c>
      <c r="H46" s="44">
        <v>2015</v>
      </c>
      <c r="I46" s="44">
        <v>2015</v>
      </c>
      <c r="J46" s="44">
        <v>2020</v>
      </c>
      <c r="K46" s="44">
        <v>2020</v>
      </c>
      <c r="L46" s="44">
        <v>2020</v>
      </c>
      <c r="M46" s="46">
        <v>2015</v>
      </c>
      <c r="N46" s="46">
        <v>2015</v>
      </c>
      <c r="O46" s="46">
        <v>2015</v>
      </c>
      <c r="P46" s="46">
        <v>2015</v>
      </c>
      <c r="Q46" s="46">
        <v>2020</v>
      </c>
      <c r="R46" s="46">
        <v>2020</v>
      </c>
      <c r="S46" s="46">
        <v>2020</v>
      </c>
      <c r="T46" s="46">
        <v>2020</v>
      </c>
      <c r="U46" s="46">
        <v>2015</v>
      </c>
      <c r="V46" s="46">
        <v>2015</v>
      </c>
      <c r="W46" s="46">
        <v>2015</v>
      </c>
      <c r="X46" s="46">
        <v>2018</v>
      </c>
      <c r="Y46" s="261">
        <v>2020</v>
      </c>
      <c r="Z46" s="261">
        <v>2020</v>
      </c>
      <c r="AA46" s="46" t="s">
        <v>864</v>
      </c>
      <c r="AB46" s="45">
        <v>2017</v>
      </c>
      <c r="AC46" s="46">
        <v>2017</v>
      </c>
      <c r="AD46" s="46">
        <v>2018</v>
      </c>
      <c r="AE46" s="46">
        <v>2020</v>
      </c>
      <c r="AF46" s="48">
        <v>2018</v>
      </c>
      <c r="AG46" s="262">
        <v>2020</v>
      </c>
      <c r="AH46" s="46">
        <v>2021</v>
      </c>
      <c r="AI46" s="46">
        <v>2021</v>
      </c>
      <c r="AJ46" s="46">
        <v>2020</v>
      </c>
      <c r="AK46" s="46">
        <v>2020</v>
      </c>
      <c r="AL46" s="46">
        <v>2019</v>
      </c>
      <c r="AM46" s="46" t="s">
        <v>864</v>
      </c>
      <c r="AN46" s="46">
        <v>2021</v>
      </c>
      <c r="AO46" s="46">
        <v>2018</v>
      </c>
      <c r="AP46" s="46">
        <v>2019</v>
      </c>
      <c r="AQ46" s="80">
        <v>2020</v>
      </c>
      <c r="AR46" s="80" t="s">
        <v>864</v>
      </c>
      <c r="AS46" s="46">
        <v>2019</v>
      </c>
      <c r="AT46" s="80" t="s">
        <v>864</v>
      </c>
      <c r="AU46" s="55">
        <v>2019</v>
      </c>
      <c r="AV46" s="55">
        <v>2019</v>
      </c>
      <c r="AW46" s="46">
        <v>2019</v>
      </c>
      <c r="AX46" s="46" t="s">
        <v>864</v>
      </c>
      <c r="AY46" s="46">
        <v>2019</v>
      </c>
      <c r="AZ46" s="68">
        <v>2019</v>
      </c>
      <c r="BA46" s="46" t="s">
        <v>864</v>
      </c>
      <c r="BB46" s="46">
        <v>2018</v>
      </c>
      <c r="BC46" s="46">
        <v>2019</v>
      </c>
      <c r="BD46" s="46">
        <v>2020</v>
      </c>
      <c r="BE46" s="255" t="s">
        <v>864</v>
      </c>
      <c r="BF46" s="255" t="s">
        <v>1395</v>
      </c>
      <c r="BG46" s="261">
        <v>2020</v>
      </c>
      <c r="BH46" s="46">
        <v>2019</v>
      </c>
      <c r="BI46" s="46">
        <v>2019</v>
      </c>
      <c r="BJ46" s="46">
        <v>2013</v>
      </c>
      <c r="BK46" s="46">
        <v>2019</v>
      </c>
      <c r="BL46" s="46">
        <v>2020</v>
      </c>
      <c r="BM46" s="46">
        <v>2018</v>
      </c>
      <c r="BN46" s="80">
        <v>2012</v>
      </c>
      <c r="BO46" s="80">
        <v>2019</v>
      </c>
      <c r="BP46" s="80">
        <v>2019</v>
      </c>
      <c r="BQ46" s="46">
        <v>2014</v>
      </c>
      <c r="BR46" s="46">
        <v>2017</v>
      </c>
      <c r="BS46" s="46">
        <v>2017</v>
      </c>
      <c r="BT46" s="46">
        <v>2017</v>
      </c>
      <c r="BU46" s="261">
        <v>2019</v>
      </c>
      <c r="BV46" s="261">
        <v>2019</v>
      </c>
      <c r="BW46" s="46" t="s">
        <v>864</v>
      </c>
      <c r="BX46" s="46">
        <v>2018</v>
      </c>
      <c r="BY46" s="46">
        <v>2017</v>
      </c>
      <c r="BZ46" s="46">
        <v>2018</v>
      </c>
      <c r="CA46" s="46">
        <v>2020</v>
      </c>
      <c r="CB46" s="46">
        <v>2015</v>
      </c>
    </row>
    <row r="47" spans="1:80">
      <c r="A47" s="33" t="s">
        <v>80</v>
      </c>
      <c r="B47" s="25" t="s">
        <v>79</v>
      </c>
      <c r="C47" s="44">
        <v>2015</v>
      </c>
      <c r="D47" s="44">
        <v>2015</v>
      </c>
      <c r="E47" s="44">
        <v>2015</v>
      </c>
      <c r="F47" s="44">
        <v>2015</v>
      </c>
      <c r="G47" s="44">
        <v>2015</v>
      </c>
      <c r="H47" s="44">
        <v>2015</v>
      </c>
      <c r="I47" s="44">
        <v>2015</v>
      </c>
      <c r="J47" s="44">
        <v>2020</v>
      </c>
      <c r="K47" s="44">
        <v>2020</v>
      </c>
      <c r="L47" s="44">
        <v>2020</v>
      </c>
      <c r="M47" s="46">
        <v>2015</v>
      </c>
      <c r="N47" s="46">
        <v>2015</v>
      </c>
      <c r="O47" s="46">
        <v>2015</v>
      </c>
      <c r="P47" s="46">
        <v>2015</v>
      </c>
      <c r="Q47" s="46">
        <v>2020</v>
      </c>
      <c r="R47" s="46">
        <v>2020</v>
      </c>
      <c r="S47" s="46">
        <v>2020</v>
      </c>
      <c r="T47" s="46">
        <v>2020</v>
      </c>
      <c r="U47" s="46">
        <v>2015</v>
      </c>
      <c r="V47" s="46">
        <v>2015</v>
      </c>
      <c r="W47" s="46">
        <v>2015</v>
      </c>
      <c r="X47" s="46">
        <v>2018</v>
      </c>
      <c r="Y47" s="261">
        <v>2020</v>
      </c>
      <c r="Z47" s="261">
        <v>2020</v>
      </c>
      <c r="AA47" s="46">
        <v>2011</v>
      </c>
      <c r="AB47" s="45">
        <v>2017</v>
      </c>
      <c r="AC47" s="46" t="s">
        <v>864</v>
      </c>
      <c r="AD47" s="46">
        <v>2019</v>
      </c>
      <c r="AE47" s="46">
        <v>2020</v>
      </c>
      <c r="AF47" s="48" t="s">
        <v>864</v>
      </c>
      <c r="AG47" s="262">
        <v>2020</v>
      </c>
      <c r="AH47" s="46">
        <v>2021</v>
      </c>
      <c r="AI47" s="46">
        <v>2021</v>
      </c>
      <c r="AJ47" s="46">
        <v>2020</v>
      </c>
      <c r="AK47" s="46">
        <v>2020</v>
      </c>
      <c r="AL47" s="46">
        <v>2019</v>
      </c>
      <c r="AM47" s="46" t="s">
        <v>864</v>
      </c>
      <c r="AN47" s="46">
        <v>2021</v>
      </c>
      <c r="AO47" s="46">
        <v>2018</v>
      </c>
      <c r="AP47" s="46">
        <v>2019</v>
      </c>
      <c r="AQ47" s="46" t="s">
        <v>864</v>
      </c>
      <c r="AR47" s="263">
        <v>2020</v>
      </c>
      <c r="AS47" s="46">
        <v>2019</v>
      </c>
      <c r="AT47" s="80" t="s">
        <v>864</v>
      </c>
      <c r="AU47" s="55">
        <v>2019</v>
      </c>
      <c r="AV47" s="55" t="s">
        <v>864</v>
      </c>
      <c r="AW47" s="46" t="s">
        <v>864</v>
      </c>
      <c r="AX47" s="46" t="s">
        <v>864</v>
      </c>
      <c r="AY47" s="46">
        <v>2019</v>
      </c>
      <c r="AZ47" s="68">
        <v>2019</v>
      </c>
      <c r="BA47" s="46">
        <v>2018</v>
      </c>
      <c r="BB47" s="46">
        <v>2018</v>
      </c>
      <c r="BC47" s="46">
        <v>2019</v>
      </c>
      <c r="BD47" s="46">
        <v>2020</v>
      </c>
      <c r="BE47" s="255" t="s">
        <v>1395</v>
      </c>
      <c r="BF47" s="255" t="s">
        <v>1395</v>
      </c>
      <c r="BG47" s="261">
        <v>2020</v>
      </c>
      <c r="BH47" s="46">
        <v>2019</v>
      </c>
      <c r="BI47" s="46">
        <v>2019</v>
      </c>
      <c r="BJ47" s="46" t="s">
        <v>864</v>
      </c>
      <c r="BK47" s="46">
        <v>2019</v>
      </c>
      <c r="BL47" s="46">
        <v>2020</v>
      </c>
      <c r="BM47" s="46">
        <v>2018</v>
      </c>
      <c r="BN47" s="80">
        <v>2011</v>
      </c>
      <c r="BO47" s="80">
        <v>2019</v>
      </c>
      <c r="BP47" s="80">
        <v>2019</v>
      </c>
      <c r="BQ47" s="46">
        <v>2014</v>
      </c>
      <c r="BR47" s="46">
        <v>2017</v>
      </c>
      <c r="BS47" s="46">
        <v>2017</v>
      </c>
      <c r="BT47" s="46">
        <v>2016</v>
      </c>
      <c r="BU47" s="261">
        <v>2019</v>
      </c>
      <c r="BV47" s="261">
        <v>2019</v>
      </c>
      <c r="BW47" s="46">
        <v>2019</v>
      </c>
      <c r="BX47" s="46">
        <v>2018</v>
      </c>
      <c r="BY47" s="46">
        <v>2017</v>
      </c>
      <c r="BZ47" s="46">
        <v>2020</v>
      </c>
      <c r="CA47" s="46">
        <v>2020</v>
      </c>
      <c r="CB47" s="46">
        <v>2015</v>
      </c>
    </row>
    <row r="48" spans="1:80">
      <c r="A48" s="33" t="s">
        <v>82</v>
      </c>
      <c r="B48" s="25" t="s">
        <v>81</v>
      </c>
      <c r="C48" s="44">
        <v>2015</v>
      </c>
      <c r="D48" s="44">
        <v>2015</v>
      </c>
      <c r="E48" s="44">
        <v>2015</v>
      </c>
      <c r="F48" s="44">
        <v>2015</v>
      </c>
      <c r="G48" s="44">
        <v>2015</v>
      </c>
      <c r="H48" s="44">
        <v>2015</v>
      </c>
      <c r="I48" s="44">
        <v>2015</v>
      </c>
      <c r="J48" s="44">
        <v>2020</v>
      </c>
      <c r="K48" s="44">
        <v>2020</v>
      </c>
      <c r="L48" s="44">
        <v>2020</v>
      </c>
      <c r="M48" s="46">
        <v>2015</v>
      </c>
      <c r="N48" s="46">
        <v>2015</v>
      </c>
      <c r="O48" s="46">
        <v>2015</v>
      </c>
      <c r="P48" s="46">
        <v>2015</v>
      </c>
      <c r="Q48" s="46">
        <v>2020</v>
      </c>
      <c r="R48" s="46">
        <v>2020</v>
      </c>
      <c r="S48" s="46">
        <v>2020</v>
      </c>
      <c r="T48" s="46">
        <v>2020</v>
      </c>
      <c r="U48" s="46">
        <v>2015</v>
      </c>
      <c r="V48" s="46">
        <v>2015</v>
      </c>
      <c r="W48" s="46">
        <v>2015</v>
      </c>
      <c r="X48" s="46">
        <v>2018</v>
      </c>
      <c r="Y48" s="261">
        <v>2020</v>
      </c>
      <c r="Z48" s="261">
        <v>2020</v>
      </c>
      <c r="AA48" s="46">
        <v>2011</v>
      </c>
      <c r="AB48" s="45">
        <v>2017</v>
      </c>
      <c r="AC48" s="46" t="s">
        <v>864</v>
      </c>
      <c r="AD48" s="46">
        <v>2018</v>
      </c>
      <c r="AE48" s="46">
        <v>2020</v>
      </c>
      <c r="AF48" s="48" t="s">
        <v>864</v>
      </c>
      <c r="AG48" s="262">
        <v>2020</v>
      </c>
      <c r="AH48" s="46">
        <v>2021</v>
      </c>
      <c r="AI48" s="46">
        <v>2021</v>
      </c>
      <c r="AJ48" s="46">
        <v>2020</v>
      </c>
      <c r="AK48" s="46">
        <v>2020</v>
      </c>
      <c r="AL48" s="46">
        <v>2019</v>
      </c>
      <c r="AM48" s="46" t="s">
        <v>864</v>
      </c>
      <c r="AN48" s="46">
        <v>2021</v>
      </c>
      <c r="AO48" s="46">
        <v>2018</v>
      </c>
      <c r="AP48" s="46">
        <v>2019</v>
      </c>
      <c r="AQ48" s="46" t="s">
        <v>864</v>
      </c>
      <c r="AR48" s="263">
        <v>2020</v>
      </c>
      <c r="AS48" s="46">
        <v>2019</v>
      </c>
      <c r="AT48" s="80" t="s">
        <v>864</v>
      </c>
      <c r="AU48" s="55">
        <v>2019</v>
      </c>
      <c r="AV48" s="55" t="s">
        <v>864</v>
      </c>
      <c r="AW48" s="46" t="s">
        <v>864</v>
      </c>
      <c r="AX48" s="46" t="s">
        <v>864</v>
      </c>
      <c r="AY48" s="46">
        <v>2019</v>
      </c>
      <c r="AZ48" s="68">
        <v>2019</v>
      </c>
      <c r="BA48" s="46">
        <v>2018</v>
      </c>
      <c r="BB48" s="46">
        <v>2018</v>
      </c>
      <c r="BC48" s="46">
        <v>2019</v>
      </c>
      <c r="BD48" s="46">
        <v>2020</v>
      </c>
      <c r="BE48" s="255" t="s">
        <v>864</v>
      </c>
      <c r="BF48" s="255" t="s">
        <v>1395</v>
      </c>
      <c r="BG48" s="261">
        <v>2020</v>
      </c>
      <c r="BH48" s="46">
        <v>2019</v>
      </c>
      <c r="BI48" s="46">
        <v>2019</v>
      </c>
      <c r="BJ48" s="46">
        <v>2015</v>
      </c>
      <c r="BK48" s="46">
        <v>2019</v>
      </c>
      <c r="BL48" s="46">
        <v>2020</v>
      </c>
      <c r="BM48" s="46">
        <v>2018</v>
      </c>
      <c r="BN48" s="46">
        <v>2016</v>
      </c>
      <c r="BO48" s="80">
        <v>2019</v>
      </c>
      <c r="BP48" s="80">
        <v>2019</v>
      </c>
      <c r="BQ48" s="46">
        <v>2014</v>
      </c>
      <c r="BR48" s="46">
        <v>2017</v>
      </c>
      <c r="BS48" s="46">
        <v>2017</v>
      </c>
      <c r="BT48" s="46">
        <v>2016</v>
      </c>
      <c r="BU48" s="261">
        <v>2019</v>
      </c>
      <c r="BV48" s="261">
        <v>2019</v>
      </c>
      <c r="BW48" s="46" t="s">
        <v>864</v>
      </c>
      <c r="BX48" s="46">
        <v>2018</v>
      </c>
      <c r="BY48" s="46">
        <v>2017</v>
      </c>
      <c r="BZ48" s="46">
        <v>2020</v>
      </c>
      <c r="CA48" s="46">
        <v>2020</v>
      </c>
      <c r="CB48" s="46">
        <v>2015</v>
      </c>
    </row>
    <row r="49" spans="1:80">
      <c r="A49" s="33" t="s">
        <v>84</v>
      </c>
      <c r="B49" s="25" t="s">
        <v>83</v>
      </c>
      <c r="C49" s="44">
        <v>2015</v>
      </c>
      <c r="D49" s="44">
        <v>2015</v>
      </c>
      <c r="E49" s="44">
        <v>2015</v>
      </c>
      <c r="F49" s="44">
        <v>2015</v>
      </c>
      <c r="G49" s="44">
        <v>2015</v>
      </c>
      <c r="H49" s="44">
        <v>2015</v>
      </c>
      <c r="I49" s="44">
        <v>2015</v>
      </c>
      <c r="J49" s="44">
        <v>2020</v>
      </c>
      <c r="K49" s="44">
        <v>2020</v>
      </c>
      <c r="L49" s="44">
        <v>2020</v>
      </c>
      <c r="M49" s="46">
        <v>2015</v>
      </c>
      <c r="N49" s="46">
        <v>2015</v>
      </c>
      <c r="O49" s="46">
        <v>2015</v>
      </c>
      <c r="P49" s="46">
        <v>2015</v>
      </c>
      <c r="Q49" s="46">
        <v>2020</v>
      </c>
      <c r="R49" s="46">
        <v>2020</v>
      </c>
      <c r="S49" s="46">
        <v>2020</v>
      </c>
      <c r="T49" s="46">
        <v>2020</v>
      </c>
      <c r="U49" s="46">
        <v>2015</v>
      </c>
      <c r="V49" s="46">
        <v>2015</v>
      </c>
      <c r="W49" s="46">
        <v>2015</v>
      </c>
      <c r="X49" s="46">
        <v>2018</v>
      </c>
      <c r="Y49" s="261">
        <v>2020</v>
      </c>
      <c r="Z49" s="261">
        <v>2020</v>
      </c>
      <c r="AA49" s="46" t="s">
        <v>864</v>
      </c>
      <c r="AB49" s="45">
        <v>2017</v>
      </c>
      <c r="AC49" s="46" t="s">
        <v>864</v>
      </c>
      <c r="AD49" s="46">
        <v>2018</v>
      </c>
      <c r="AE49" s="46">
        <v>2020</v>
      </c>
      <c r="AF49" s="48">
        <v>2018</v>
      </c>
      <c r="AG49" s="262">
        <v>2020</v>
      </c>
      <c r="AH49" s="46">
        <v>2021</v>
      </c>
      <c r="AI49" s="46">
        <v>2021</v>
      </c>
      <c r="AJ49" s="46">
        <v>2020</v>
      </c>
      <c r="AK49" s="46">
        <v>2020</v>
      </c>
      <c r="AL49" s="46">
        <v>2019</v>
      </c>
      <c r="AM49" s="46" t="s">
        <v>864</v>
      </c>
      <c r="AN49" s="46">
        <v>2021</v>
      </c>
      <c r="AO49" s="46">
        <v>2018</v>
      </c>
      <c r="AP49" s="46">
        <v>2019</v>
      </c>
      <c r="AQ49" s="46" t="s">
        <v>864</v>
      </c>
      <c r="AR49" s="263">
        <v>2020</v>
      </c>
      <c r="AS49" s="46">
        <v>2019</v>
      </c>
      <c r="AT49" s="80" t="s">
        <v>864</v>
      </c>
      <c r="AU49" s="55">
        <v>2019</v>
      </c>
      <c r="AV49" s="55" t="s">
        <v>864</v>
      </c>
      <c r="AW49" s="46" t="s">
        <v>864</v>
      </c>
      <c r="AX49" s="46" t="s">
        <v>864</v>
      </c>
      <c r="AY49" s="46">
        <v>2019</v>
      </c>
      <c r="AZ49" s="68">
        <v>2019</v>
      </c>
      <c r="BA49" s="46">
        <v>2018</v>
      </c>
      <c r="BB49" s="46">
        <v>2018</v>
      </c>
      <c r="BC49" s="46">
        <v>2019</v>
      </c>
      <c r="BD49" s="46">
        <v>2020</v>
      </c>
      <c r="BE49" s="255" t="s">
        <v>864</v>
      </c>
      <c r="BF49" s="255" t="s">
        <v>1395</v>
      </c>
      <c r="BG49" s="261">
        <v>2020</v>
      </c>
      <c r="BH49" s="46">
        <v>2019</v>
      </c>
      <c r="BI49" s="46">
        <v>2019</v>
      </c>
      <c r="BJ49" s="46">
        <v>2015</v>
      </c>
      <c r="BK49" s="46">
        <v>2019</v>
      </c>
      <c r="BL49" s="46">
        <v>2020</v>
      </c>
      <c r="BM49" s="46">
        <v>2018</v>
      </c>
      <c r="BN49" s="46" t="s">
        <v>864</v>
      </c>
      <c r="BO49" s="80">
        <v>2019</v>
      </c>
      <c r="BP49" s="80">
        <v>2019</v>
      </c>
      <c r="BQ49" s="46">
        <v>2014</v>
      </c>
      <c r="BR49" s="46">
        <v>2017</v>
      </c>
      <c r="BS49" s="46">
        <v>2017</v>
      </c>
      <c r="BT49" s="46">
        <v>2016</v>
      </c>
      <c r="BU49" s="261">
        <v>2019</v>
      </c>
      <c r="BV49" s="261">
        <v>2019</v>
      </c>
      <c r="BW49" s="46">
        <v>2019</v>
      </c>
      <c r="BX49" s="46">
        <v>2018</v>
      </c>
      <c r="BY49" s="46">
        <v>2017</v>
      </c>
      <c r="BZ49" s="46">
        <v>2020</v>
      </c>
      <c r="CA49" s="46">
        <v>2020</v>
      </c>
      <c r="CB49" s="46">
        <v>2015</v>
      </c>
    </row>
    <row r="50" spans="1:80">
      <c r="A50" s="33" t="s">
        <v>86</v>
      </c>
      <c r="B50" s="25" t="s">
        <v>85</v>
      </c>
      <c r="C50" s="44">
        <v>2015</v>
      </c>
      <c r="D50" s="44">
        <v>2015</v>
      </c>
      <c r="E50" s="44">
        <v>2015</v>
      </c>
      <c r="F50" s="44">
        <v>2015</v>
      </c>
      <c r="G50" s="44">
        <v>2015</v>
      </c>
      <c r="H50" s="44">
        <v>2015</v>
      </c>
      <c r="I50" s="44">
        <v>2015</v>
      </c>
      <c r="J50" s="44">
        <v>2020</v>
      </c>
      <c r="K50" s="44">
        <v>2020</v>
      </c>
      <c r="L50" s="44" t="s">
        <v>864</v>
      </c>
      <c r="M50" s="46">
        <v>2015</v>
      </c>
      <c r="N50" s="46">
        <v>2015</v>
      </c>
      <c r="O50" s="46">
        <v>2015</v>
      </c>
      <c r="P50" s="46">
        <v>2015</v>
      </c>
      <c r="Q50" s="46">
        <v>2020</v>
      </c>
      <c r="R50" s="46">
        <v>2020</v>
      </c>
      <c r="S50" s="46">
        <v>2020</v>
      </c>
      <c r="T50" s="46">
        <v>2020</v>
      </c>
      <c r="U50" s="46">
        <v>2015</v>
      </c>
      <c r="V50" s="46">
        <v>2015</v>
      </c>
      <c r="W50" s="46">
        <v>2015</v>
      </c>
      <c r="X50" s="46">
        <v>2018</v>
      </c>
      <c r="Y50" s="261">
        <v>2020</v>
      </c>
      <c r="Z50" s="261">
        <v>2020</v>
      </c>
      <c r="AA50" s="46" t="s">
        <v>864</v>
      </c>
      <c r="AB50" s="45">
        <v>2017</v>
      </c>
      <c r="AC50" s="46" t="s">
        <v>864</v>
      </c>
      <c r="AD50" s="46">
        <v>2019</v>
      </c>
      <c r="AE50" s="46">
        <v>2020</v>
      </c>
      <c r="AF50" s="48">
        <v>2018</v>
      </c>
      <c r="AG50" s="262">
        <v>2020</v>
      </c>
      <c r="AH50" s="46">
        <v>2021</v>
      </c>
      <c r="AI50" s="46">
        <v>2021</v>
      </c>
      <c r="AJ50" s="46">
        <v>2020</v>
      </c>
      <c r="AK50" s="46">
        <v>2020</v>
      </c>
      <c r="AL50" s="46">
        <v>2019</v>
      </c>
      <c r="AM50" s="46" t="s">
        <v>864</v>
      </c>
      <c r="AN50" s="46">
        <v>2021</v>
      </c>
      <c r="AO50" s="46">
        <v>2018</v>
      </c>
      <c r="AP50" s="46">
        <v>2019</v>
      </c>
      <c r="AQ50" s="80">
        <v>2020</v>
      </c>
      <c r="AR50" s="263">
        <v>2020</v>
      </c>
      <c r="AS50" s="46">
        <v>2019</v>
      </c>
      <c r="AT50" s="80">
        <v>2012</v>
      </c>
      <c r="AU50" s="55">
        <v>2019</v>
      </c>
      <c r="AV50" s="55">
        <v>2019</v>
      </c>
      <c r="AW50" s="46">
        <v>2019</v>
      </c>
      <c r="AX50" s="46">
        <v>2018</v>
      </c>
      <c r="AY50" s="46">
        <v>2019</v>
      </c>
      <c r="AZ50" s="68" t="s">
        <v>864</v>
      </c>
      <c r="BA50" s="46">
        <v>2017</v>
      </c>
      <c r="BB50" s="46">
        <v>2018</v>
      </c>
      <c r="BC50" s="46">
        <v>2019</v>
      </c>
      <c r="BD50" s="46">
        <v>2020</v>
      </c>
      <c r="BE50" s="255" t="s">
        <v>864</v>
      </c>
      <c r="BF50" s="255" t="s">
        <v>1395</v>
      </c>
      <c r="BG50" s="261">
        <v>2020</v>
      </c>
      <c r="BH50" s="46">
        <v>2019</v>
      </c>
      <c r="BI50" s="46">
        <v>2019</v>
      </c>
      <c r="BJ50" s="46">
        <v>2013</v>
      </c>
      <c r="BK50" s="46">
        <v>2019</v>
      </c>
      <c r="BL50" s="46">
        <v>2020</v>
      </c>
      <c r="BM50" s="46">
        <v>2018</v>
      </c>
      <c r="BN50" s="46" t="s">
        <v>864</v>
      </c>
      <c r="BO50" s="80">
        <v>2017</v>
      </c>
      <c r="BP50" s="80">
        <v>2019</v>
      </c>
      <c r="BQ50" s="46">
        <v>2014</v>
      </c>
      <c r="BR50" s="46">
        <v>2017</v>
      </c>
      <c r="BS50" s="46">
        <v>2017</v>
      </c>
      <c r="BT50" s="46">
        <v>2014</v>
      </c>
      <c r="BU50" s="261">
        <v>2019</v>
      </c>
      <c r="BV50" s="261">
        <v>2019</v>
      </c>
      <c r="BW50" s="46">
        <v>2019</v>
      </c>
      <c r="BX50" s="46">
        <v>2018</v>
      </c>
      <c r="BY50" s="46">
        <v>2017</v>
      </c>
      <c r="BZ50" s="46">
        <v>2020</v>
      </c>
      <c r="CA50" s="46">
        <v>2020</v>
      </c>
      <c r="CB50" s="46">
        <v>2015</v>
      </c>
    </row>
    <row r="51" spans="1:80">
      <c r="A51" s="33" t="s">
        <v>88</v>
      </c>
      <c r="B51" s="25" t="s">
        <v>87</v>
      </c>
      <c r="C51" s="44">
        <v>2015</v>
      </c>
      <c r="D51" s="44">
        <v>2015</v>
      </c>
      <c r="E51" s="44">
        <v>2015</v>
      </c>
      <c r="F51" s="44">
        <v>2015</v>
      </c>
      <c r="G51" s="44">
        <v>2015</v>
      </c>
      <c r="H51" s="44">
        <v>2015</v>
      </c>
      <c r="I51" s="44">
        <v>2015</v>
      </c>
      <c r="J51" s="44">
        <v>2020</v>
      </c>
      <c r="K51" s="44">
        <v>2020</v>
      </c>
      <c r="L51" s="44">
        <v>2020</v>
      </c>
      <c r="M51" s="46">
        <v>2015</v>
      </c>
      <c r="N51" s="46">
        <v>2015</v>
      </c>
      <c r="O51" s="46">
        <v>2015</v>
      </c>
      <c r="P51" s="46">
        <v>2015</v>
      </c>
      <c r="Q51" s="46">
        <v>2020</v>
      </c>
      <c r="R51" s="46">
        <v>2020</v>
      </c>
      <c r="S51" s="46">
        <v>2020</v>
      </c>
      <c r="T51" s="46">
        <v>2020</v>
      </c>
      <c r="U51" s="46">
        <v>2015</v>
      </c>
      <c r="V51" s="46">
        <v>2015</v>
      </c>
      <c r="W51" s="46">
        <v>2015</v>
      </c>
      <c r="X51" s="46">
        <v>2018</v>
      </c>
      <c r="Y51" s="261">
        <v>2020</v>
      </c>
      <c r="Z51" s="261">
        <v>2020</v>
      </c>
      <c r="AA51" s="46" t="s">
        <v>864</v>
      </c>
      <c r="AB51" s="45">
        <v>2015</v>
      </c>
      <c r="AC51" s="46" t="s">
        <v>864</v>
      </c>
      <c r="AD51" s="46" t="s">
        <v>864</v>
      </c>
      <c r="AE51" s="46">
        <v>2020</v>
      </c>
      <c r="AF51" s="48" t="s">
        <v>864</v>
      </c>
      <c r="AG51" s="262">
        <v>2020</v>
      </c>
      <c r="AH51" s="46">
        <v>2021</v>
      </c>
      <c r="AI51" s="46">
        <v>2021</v>
      </c>
      <c r="AJ51" s="46">
        <v>2020</v>
      </c>
      <c r="AK51" s="46">
        <v>2020</v>
      </c>
      <c r="AL51" s="46">
        <v>2019</v>
      </c>
      <c r="AM51" s="46" t="s">
        <v>864</v>
      </c>
      <c r="AN51" s="46">
        <v>2021</v>
      </c>
      <c r="AO51" s="46">
        <v>2018</v>
      </c>
      <c r="AP51" s="46">
        <v>2019</v>
      </c>
      <c r="AQ51" s="263">
        <v>2020</v>
      </c>
      <c r="AR51" s="263">
        <v>2020</v>
      </c>
      <c r="AS51" s="46">
        <v>2019</v>
      </c>
      <c r="AT51" s="80" t="s">
        <v>864</v>
      </c>
      <c r="AU51" s="55">
        <v>2019</v>
      </c>
      <c r="AV51" s="55" t="s">
        <v>864</v>
      </c>
      <c r="AW51" s="46" t="s">
        <v>864</v>
      </c>
      <c r="AX51" s="46" t="s">
        <v>864</v>
      </c>
      <c r="AY51" s="46">
        <v>2019</v>
      </c>
      <c r="AZ51" s="68" t="s">
        <v>864</v>
      </c>
      <c r="BA51" s="46" t="s">
        <v>864</v>
      </c>
      <c r="BB51" s="46">
        <v>2018</v>
      </c>
      <c r="BC51" s="46">
        <v>2019</v>
      </c>
      <c r="BD51" s="46">
        <v>2020</v>
      </c>
      <c r="BE51" s="255" t="s">
        <v>864</v>
      </c>
      <c r="BF51" s="255" t="s">
        <v>1395</v>
      </c>
      <c r="BG51" s="261">
        <v>2020</v>
      </c>
      <c r="BH51" s="46">
        <v>2019</v>
      </c>
      <c r="BI51" s="46">
        <v>2019</v>
      </c>
      <c r="BJ51" s="46" t="s">
        <v>864</v>
      </c>
      <c r="BK51" s="46">
        <v>2019</v>
      </c>
      <c r="BL51" s="46">
        <v>2020</v>
      </c>
      <c r="BM51" s="46">
        <v>2018</v>
      </c>
      <c r="BN51" s="46" t="s">
        <v>864</v>
      </c>
      <c r="BO51" s="80">
        <v>2017</v>
      </c>
      <c r="BP51" s="80">
        <v>2018</v>
      </c>
      <c r="BQ51" s="46">
        <v>2014</v>
      </c>
      <c r="BR51" s="46">
        <v>2015</v>
      </c>
      <c r="BS51" s="46">
        <v>2015</v>
      </c>
      <c r="BT51" s="46">
        <v>2017</v>
      </c>
      <c r="BU51" s="261">
        <v>2019</v>
      </c>
      <c r="BV51" s="261">
        <v>2019</v>
      </c>
      <c r="BW51" s="46" t="s">
        <v>864</v>
      </c>
      <c r="BX51" s="46">
        <v>2018</v>
      </c>
      <c r="BY51" s="46" t="s">
        <v>864</v>
      </c>
      <c r="BZ51" s="46">
        <v>2020</v>
      </c>
      <c r="CA51" s="46">
        <v>2020</v>
      </c>
      <c r="CB51" s="46">
        <v>2015</v>
      </c>
    </row>
    <row r="52" spans="1:80">
      <c r="A52" s="33" t="s">
        <v>90</v>
      </c>
      <c r="B52" s="25" t="s">
        <v>89</v>
      </c>
      <c r="C52" s="44">
        <v>2015</v>
      </c>
      <c r="D52" s="44">
        <v>2015</v>
      </c>
      <c r="E52" s="44">
        <v>2015</v>
      </c>
      <c r="F52" s="44">
        <v>2015</v>
      </c>
      <c r="G52" s="44">
        <v>2015</v>
      </c>
      <c r="H52" s="44">
        <v>2015</v>
      </c>
      <c r="I52" s="44">
        <v>2015</v>
      </c>
      <c r="J52" s="44">
        <v>2020</v>
      </c>
      <c r="K52" s="44">
        <v>2020</v>
      </c>
      <c r="L52" s="44">
        <v>2020</v>
      </c>
      <c r="M52" s="46">
        <v>2015</v>
      </c>
      <c r="N52" s="46">
        <v>2015</v>
      </c>
      <c r="O52" s="46">
        <v>2015</v>
      </c>
      <c r="P52" s="46">
        <v>2015</v>
      </c>
      <c r="Q52" s="46">
        <v>2020</v>
      </c>
      <c r="R52" s="46">
        <v>2020</v>
      </c>
      <c r="S52" s="46">
        <v>2020</v>
      </c>
      <c r="T52" s="46">
        <v>2020</v>
      </c>
      <c r="U52" s="46">
        <v>2015</v>
      </c>
      <c r="V52" s="46">
        <v>2015</v>
      </c>
      <c r="W52" s="46">
        <v>2015</v>
      </c>
      <c r="X52" s="46">
        <v>2018</v>
      </c>
      <c r="Y52" s="261">
        <v>2020</v>
      </c>
      <c r="Z52" s="261">
        <v>2020</v>
      </c>
      <c r="AA52" s="46">
        <v>2013</v>
      </c>
      <c r="AB52" s="45">
        <v>2017</v>
      </c>
      <c r="AC52" s="46">
        <v>2017</v>
      </c>
      <c r="AD52" s="46">
        <v>2017</v>
      </c>
      <c r="AE52" s="46">
        <v>2020</v>
      </c>
      <c r="AF52" s="48">
        <v>2018</v>
      </c>
      <c r="AG52" s="262">
        <v>2020</v>
      </c>
      <c r="AH52" s="46">
        <v>2021</v>
      </c>
      <c r="AI52" s="46">
        <v>2021</v>
      </c>
      <c r="AJ52" s="46">
        <v>2020</v>
      </c>
      <c r="AK52" s="46">
        <v>2020</v>
      </c>
      <c r="AL52" s="46">
        <v>2019</v>
      </c>
      <c r="AM52" s="46">
        <v>2014</v>
      </c>
      <c r="AN52" s="46">
        <v>2021</v>
      </c>
      <c r="AO52" s="46">
        <v>2018</v>
      </c>
      <c r="AP52" s="46">
        <v>2019</v>
      </c>
      <c r="AQ52" s="263">
        <v>2020</v>
      </c>
      <c r="AR52" s="263">
        <v>2020</v>
      </c>
      <c r="AS52" s="46">
        <v>2019</v>
      </c>
      <c r="AT52" s="80">
        <v>2013</v>
      </c>
      <c r="AU52" s="55">
        <v>2019</v>
      </c>
      <c r="AV52" s="55">
        <v>2019</v>
      </c>
      <c r="AW52" s="46">
        <v>2019</v>
      </c>
      <c r="AX52" s="46">
        <v>2018</v>
      </c>
      <c r="AY52" s="46">
        <v>2019</v>
      </c>
      <c r="AZ52" s="68">
        <v>2019</v>
      </c>
      <c r="BA52" s="46">
        <v>2019</v>
      </c>
      <c r="BB52" s="46">
        <v>2018</v>
      </c>
      <c r="BC52" s="46">
        <v>2019</v>
      </c>
      <c r="BD52" s="46">
        <v>2020</v>
      </c>
      <c r="BE52" s="255" t="s">
        <v>864</v>
      </c>
      <c r="BF52" s="255" t="s">
        <v>1395</v>
      </c>
      <c r="BG52" s="261">
        <v>2020</v>
      </c>
      <c r="BH52" s="46">
        <v>2019</v>
      </c>
      <c r="BI52" s="46">
        <v>2019</v>
      </c>
      <c r="BJ52" s="46">
        <v>2015</v>
      </c>
      <c r="BK52" s="46">
        <v>2019</v>
      </c>
      <c r="BL52" s="46">
        <v>2020</v>
      </c>
      <c r="BM52" s="46">
        <v>2018</v>
      </c>
      <c r="BN52" s="80">
        <v>2016</v>
      </c>
      <c r="BO52" s="80">
        <v>2018</v>
      </c>
      <c r="BP52" s="80">
        <v>2019</v>
      </c>
      <c r="BQ52" s="46">
        <v>2014</v>
      </c>
      <c r="BR52" s="46">
        <v>2017</v>
      </c>
      <c r="BS52" s="46">
        <v>2017</v>
      </c>
      <c r="BT52" s="46">
        <v>2017</v>
      </c>
      <c r="BU52" s="261">
        <v>2019</v>
      </c>
      <c r="BV52" s="261">
        <v>2019</v>
      </c>
      <c r="BW52" s="46">
        <v>2019</v>
      </c>
      <c r="BX52" s="46">
        <v>2018</v>
      </c>
      <c r="BY52" s="46">
        <v>2017</v>
      </c>
      <c r="BZ52" s="46">
        <v>2020</v>
      </c>
      <c r="CA52" s="46">
        <v>2020</v>
      </c>
      <c r="CB52" s="46">
        <v>2015</v>
      </c>
    </row>
    <row r="53" spans="1:80">
      <c r="A53" s="33" t="s">
        <v>93</v>
      </c>
      <c r="B53" s="25" t="s">
        <v>92</v>
      </c>
      <c r="C53" s="44">
        <v>2015</v>
      </c>
      <c r="D53" s="44">
        <v>2015</v>
      </c>
      <c r="E53" s="44">
        <v>2015</v>
      </c>
      <c r="F53" s="44">
        <v>2015</v>
      </c>
      <c r="G53" s="44">
        <v>2015</v>
      </c>
      <c r="H53" s="44">
        <v>2015</v>
      </c>
      <c r="I53" s="44">
        <v>2015</v>
      </c>
      <c r="J53" s="44">
        <v>2020</v>
      </c>
      <c r="K53" s="44">
        <v>2020</v>
      </c>
      <c r="L53" s="44">
        <v>2020</v>
      </c>
      <c r="M53" s="46">
        <v>2015</v>
      </c>
      <c r="N53" s="46">
        <v>2015</v>
      </c>
      <c r="O53" s="46">
        <v>2015</v>
      </c>
      <c r="P53" s="46">
        <v>2015</v>
      </c>
      <c r="Q53" s="46">
        <v>2020</v>
      </c>
      <c r="R53" s="46">
        <v>2020</v>
      </c>
      <c r="S53" s="46">
        <v>2020</v>
      </c>
      <c r="T53" s="46">
        <v>2020</v>
      </c>
      <c r="U53" s="46">
        <v>2015</v>
      </c>
      <c r="V53" s="46">
        <v>2015</v>
      </c>
      <c r="W53" s="46">
        <v>2015</v>
      </c>
      <c r="X53" s="46">
        <v>2018</v>
      </c>
      <c r="Y53" s="261">
        <v>2020</v>
      </c>
      <c r="Z53" s="261">
        <v>2020</v>
      </c>
      <c r="AA53" s="46">
        <v>2010</v>
      </c>
      <c r="AB53" s="45">
        <v>2017</v>
      </c>
      <c r="AC53" s="46">
        <v>2017</v>
      </c>
      <c r="AD53" s="46">
        <v>2018</v>
      </c>
      <c r="AE53" s="46">
        <v>2020</v>
      </c>
      <c r="AF53" s="48">
        <v>2018</v>
      </c>
      <c r="AG53" s="262">
        <v>2020</v>
      </c>
      <c r="AH53" s="46">
        <v>2021</v>
      </c>
      <c r="AI53" s="46">
        <v>2021</v>
      </c>
      <c r="AJ53" s="46">
        <v>2020</v>
      </c>
      <c r="AK53" s="46">
        <v>2020</v>
      </c>
      <c r="AL53" s="46">
        <v>2019</v>
      </c>
      <c r="AM53" s="46" t="s">
        <v>1314</v>
      </c>
      <c r="AN53" s="46">
        <v>2021</v>
      </c>
      <c r="AO53" s="46">
        <v>2018</v>
      </c>
      <c r="AP53" s="46">
        <v>2019</v>
      </c>
      <c r="AQ53" s="263">
        <v>2020</v>
      </c>
      <c r="AR53" s="263">
        <v>2020</v>
      </c>
      <c r="AS53" s="46">
        <v>2019</v>
      </c>
      <c r="AT53" s="80">
        <v>2014</v>
      </c>
      <c r="AU53" s="55">
        <v>2019</v>
      </c>
      <c r="AV53" s="55">
        <v>2019</v>
      </c>
      <c r="AW53" s="46">
        <v>2019</v>
      </c>
      <c r="AX53" s="46">
        <v>2018</v>
      </c>
      <c r="AY53" s="46">
        <v>2019</v>
      </c>
      <c r="AZ53" s="68">
        <v>2019</v>
      </c>
      <c r="BA53" s="46">
        <v>2019</v>
      </c>
      <c r="BB53" s="46">
        <v>2018</v>
      </c>
      <c r="BC53" s="46">
        <v>2019</v>
      </c>
      <c r="BD53" s="46">
        <v>2020</v>
      </c>
      <c r="BE53" s="255" t="s">
        <v>864</v>
      </c>
      <c r="BF53" s="255" t="s">
        <v>1395</v>
      </c>
      <c r="BG53" s="261">
        <v>2020</v>
      </c>
      <c r="BH53" s="46">
        <v>2019</v>
      </c>
      <c r="BI53" s="46">
        <v>2019</v>
      </c>
      <c r="BJ53" s="46">
        <v>2015</v>
      </c>
      <c r="BK53" s="46">
        <v>2019</v>
      </c>
      <c r="BL53" s="46">
        <v>2020</v>
      </c>
      <c r="BM53" s="46">
        <v>2018</v>
      </c>
      <c r="BN53" s="80">
        <v>2017</v>
      </c>
      <c r="BO53" s="80">
        <v>2016</v>
      </c>
      <c r="BP53" s="80">
        <v>2019</v>
      </c>
      <c r="BQ53" s="46">
        <v>2014</v>
      </c>
      <c r="BR53" s="46">
        <v>2017</v>
      </c>
      <c r="BS53" s="46">
        <v>2017</v>
      </c>
      <c r="BT53" s="46">
        <v>2016</v>
      </c>
      <c r="BU53" s="261">
        <v>2019</v>
      </c>
      <c r="BV53" s="261">
        <v>2019</v>
      </c>
      <c r="BW53" s="46">
        <v>2019</v>
      </c>
      <c r="BX53" s="46">
        <v>2018</v>
      </c>
      <c r="BY53" s="46">
        <v>2017</v>
      </c>
      <c r="BZ53" s="46">
        <v>2020</v>
      </c>
      <c r="CA53" s="46">
        <v>2020</v>
      </c>
      <c r="CB53" s="46">
        <v>2015</v>
      </c>
    </row>
    <row r="54" spans="1:80">
      <c r="A54" s="33" t="s">
        <v>95</v>
      </c>
      <c r="B54" s="25" t="s">
        <v>94</v>
      </c>
      <c r="C54" s="44">
        <v>2015</v>
      </c>
      <c r="D54" s="44">
        <v>2015</v>
      </c>
      <c r="E54" s="44">
        <v>2015</v>
      </c>
      <c r="F54" s="44">
        <v>2015</v>
      </c>
      <c r="G54" s="44">
        <v>2015</v>
      </c>
      <c r="H54" s="44">
        <v>2015</v>
      </c>
      <c r="I54" s="44">
        <v>2015</v>
      </c>
      <c r="J54" s="44">
        <v>2020</v>
      </c>
      <c r="K54" s="44">
        <v>2020</v>
      </c>
      <c r="L54" s="44">
        <v>2020</v>
      </c>
      <c r="M54" s="46">
        <v>2015</v>
      </c>
      <c r="N54" s="46">
        <v>2015</v>
      </c>
      <c r="O54" s="46">
        <v>2015</v>
      </c>
      <c r="P54" s="46">
        <v>2015</v>
      </c>
      <c r="Q54" s="46">
        <v>2020</v>
      </c>
      <c r="R54" s="46">
        <v>2020</v>
      </c>
      <c r="S54" s="46">
        <v>2020</v>
      </c>
      <c r="T54" s="46">
        <v>2020</v>
      </c>
      <c r="U54" s="46">
        <v>2015</v>
      </c>
      <c r="V54" s="46">
        <v>2015</v>
      </c>
      <c r="W54" s="46">
        <v>2015</v>
      </c>
      <c r="X54" s="46">
        <v>2018</v>
      </c>
      <c r="Y54" s="261">
        <v>2020</v>
      </c>
      <c r="Z54" s="261">
        <v>2020</v>
      </c>
      <c r="AA54" s="46">
        <v>2014</v>
      </c>
      <c r="AB54" s="45">
        <v>2017</v>
      </c>
      <c r="AC54" s="46">
        <v>2017</v>
      </c>
      <c r="AD54" s="46">
        <v>2019</v>
      </c>
      <c r="AE54" s="46">
        <v>2020</v>
      </c>
      <c r="AF54" s="48">
        <v>2018</v>
      </c>
      <c r="AG54" s="262">
        <v>2020</v>
      </c>
      <c r="AH54" s="46">
        <v>2021</v>
      </c>
      <c r="AI54" s="46">
        <v>2021</v>
      </c>
      <c r="AJ54" s="46">
        <v>2020</v>
      </c>
      <c r="AK54" s="46">
        <v>2020</v>
      </c>
      <c r="AL54" s="46">
        <v>2019</v>
      </c>
      <c r="AM54" s="46">
        <v>2014</v>
      </c>
      <c r="AN54" s="46">
        <v>2021</v>
      </c>
      <c r="AO54" s="46">
        <v>2018</v>
      </c>
      <c r="AP54" s="46">
        <v>2019</v>
      </c>
      <c r="AQ54" s="263">
        <v>2020</v>
      </c>
      <c r="AR54" s="263">
        <v>2020</v>
      </c>
      <c r="AS54" s="46">
        <v>2019</v>
      </c>
      <c r="AT54" s="80">
        <v>2014</v>
      </c>
      <c r="AU54" s="55">
        <v>2019</v>
      </c>
      <c r="AV54" s="55">
        <v>2019</v>
      </c>
      <c r="AW54" s="46">
        <v>2019</v>
      </c>
      <c r="AX54" s="46">
        <v>2018</v>
      </c>
      <c r="AY54" s="46">
        <v>2019</v>
      </c>
      <c r="AZ54" s="68">
        <v>2019</v>
      </c>
      <c r="BA54" s="46">
        <v>2017</v>
      </c>
      <c r="BB54" s="46">
        <v>2018</v>
      </c>
      <c r="BC54" s="46">
        <v>2019</v>
      </c>
      <c r="BD54" s="46">
        <v>2020</v>
      </c>
      <c r="BE54" s="255" t="s">
        <v>1395</v>
      </c>
      <c r="BF54" s="255" t="s">
        <v>1398</v>
      </c>
      <c r="BG54" s="261">
        <v>2020</v>
      </c>
      <c r="BH54" s="46">
        <v>2019</v>
      </c>
      <c r="BI54" s="46">
        <v>2019</v>
      </c>
      <c r="BJ54" s="46">
        <v>2015</v>
      </c>
      <c r="BK54" s="46">
        <v>2019</v>
      </c>
      <c r="BL54" s="46">
        <v>2020</v>
      </c>
      <c r="BM54" s="46">
        <v>2018</v>
      </c>
      <c r="BN54" s="80">
        <v>2017</v>
      </c>
      <c r="BO54" s="80">
        <v>2019</v>
      </c>
      <c r="BP54" s="80">
        <v>2019</v>
      </c>
      <c r="BQ54" s="46">
        <v>2014</v>
      </c>
      <c r="BR54" s="46">
        <v>2017</v>
      </c>
      <c r="BS54" s="46">
        <v>2017</v>
      </c>
      <c r="BT54" s="46">
        <v>2017</v>
      </c>
      <c r="BU54" s="261">
        <v>2019</v>
      </c>
      <c r="BV54" s="261">
        <v>2019</v>
      </c>
      <c r="BW54" s="46" t="s">
        <v>864</v>
      </c>
      <c r="BX54" s="46">
        <v>2018</v>
      </c>
      <c r="BY54" s="46">
        <v>2017</v>
      </c>
      <c r="BZ54" s="46">
        <v>2020</v>
      </c>
      <c r="CA54" s="46">
        <v>2020</v>
      </c>
      <c r="CB54" s="46">
        <v>2015</v>
      </c>
    </row>
    <row r="55" spans="1:80">
      <c r="A55" s="33" t="s">
        <v>97</v>
      </c>
      <c r="B55" s="25" t="s">
        <v>96</v>
      </c>
      <c r="C55" s="44">
        <v>2015</v>
      </c>
      <c r="D55" s="44">
        <v>2015</v>
      </c>
      <c r="E55" s="44">
        <v>2015</v>
      </c>
      <c r="F55" s="44">
        <v>2015</v>
      </c>
      <c r="G55" s="44">
        <v>2015</v>
      </c>
      <c r="H55" s="44">
        <v>2015</v>
      </c>
      <c r="I55" s="44">
        <v>2015</v>
      </c>
      <c r="J55" s="44">
        <v>2020</v>
      </c>
      <c r="K55" s="44">
        <v>2020</v>
      </c>
      <c r="L55" s="44">
        <v>2020</v>
      </c>
      <c r="M55" s="46">
        <v>2015</v>
      </c>
      <c r="N55" s="46">
        <v>2015</v>
      </c>
      <c r="O55" s="46">
        <v>2015</v>
      </c>
      <c r="P55" s="46">
        <v>2015</v>
      </c>
      <c r="Q55" s="46">
        <v>2020</v>
      </c>
      <c r="R55" s="46">
        <v>2020</v>
      </c>
      <c r="S55" s="46">
        <v>2020</v>
      </c>
      <c r="T55" s="46">
        <v>2020</v>
      </c>
      <c r="U55" s="46">
        <v>2015</v>
      </c>
      <c r="V55" s="46">
        <v>2015</v>
      </c>
      <c r="W55" s="46">
        <v>2015</v>
      </c>
      <c r="X55" s="46">
        <v>2018</v>
      </c>
      <c r="Y55" s="261">
        <v>2020</v>
      </c>
      <c r="Z55" s="261">
        <v>2020</v>
      </c>
      <c r="AA55" s="46" t="s">
        <v>864</v>
      </c>
      <c r="AB55" s="45">
        <v>2017</v>
      </c>
      <c r="AC55" s="46">
        <v>2017</v>
      </c>
      <c r="AD55" s="46">
        <v>2015</v>
      </c>
      <c r="AE55" s="46">
        <v>2020</v>
      </c>
      <c r="AF55" s="48">
        <v>2018</v>
      </c>
      <c r="AG55" s="262">
        <v>2020</v>
      </c>
      <c r="AH55" s="46">
        <v>2021</v>
      </c>
      <c r="AI55" s="46">
        <v>2021</v>
      </c>
      <c r="AJ55" s="46">
        <v>2020</v>
      </c>
      <c r="AK55" s="46">
        <v>2020</v>
      </c>
      <c r="AL55" s="46">
        <v>2019</v>
      </c>
      <c r="AM55" s="46">
        <v>2014</v>
      </c>
      <c r="AN55" s="46">
        <v>2021</v>
      </c>
      <c r="AO55" s="46">
        <v>2018</v>
      </c>
      <c r="AP55" s="46">
        <v>2019</v>
      </c>
      <c r="AQ55" s="263">
        <v>2020</v>
      </c>
      <c r="AR55" s="263">
        <v>2020</v>
      </c>
      <c r="AS55" s="46">
        <v>2019</v>
      </c>
      <c r="AT55" s="80">
        <v>2014</v>
      </c>
      <c r="AU55" s="55">
        <v>2019</v>
      </c>
      <c r="AV55" s="55">
        <v>2019</v>
      </c>
      <c r="AW55" s="46">
        <v>2019</v>
      </c>
      <c r="AX55" s="46">
        <v>2018</v>
      </c>
      <c r="AY55" s="46">
        <v>2019</v>
      </c>
      <c r="AZ55" s="68">
        <v>2019</v>
      </c>
      <c r="BA55" s="46">
        <v>2019</v>
      </c>
      <c r="BB55" s="46">
        <v>2018</v>
      </c>
      <c r="BC55" s="46">
        <v>2019</v>
      </c>
      <c r="BD55" s="46">
        <v>2020</v>
      </c>
      <c r="BE55" s="255">
        <v>44196</v>
      </c>
      <c r="BF55" s="255" t="s">
        <v>1395</v>
      </c>
      <c r="BG55" s="261">
        <v>2020</v>
      </c>
      <c r="BH55" s="46">
        <v>2019</v>
      </c>
      <c r="BI55" s="46">
        <v>2019</v>
      </c>
      <c r="BJ55" s="46">
        <v>2013</v>
      </c>
      <c r="BK55" s="46">
        <v>2019</v>
      </c>
      <c r="BL55" s="46">
        <v>2020</v>
      </c>
      <c r="BM55" s="46">
        <v>2018</v>
      </c>
      <c r="BN55" s="80">
        <v>2018</v>
      </c>
      <c r="BO55" s="80">
        <v>2017</v>
      </c>
      <c r="BP55" s="80">
        <v>2018</v>
      </c>
      <c r="BQ55" s="46">
        <v>2014</v>
      </c>
      <c r="BR55" s="46">
        <v>2017</v>
      </c>
      <c r="BS55" s="46">
        <v>2017</v>
      </c>
      <c r="BT55" s="46">
        <v>2016</v>
      </c>
      <c r="BU55" s="261">
        <v>2019</v>
      </c>
      <c r="BV55" s="261">
        <v>2019</v>
      </c>
      <c r="BW55" s="46">
        <v>2019</v>
      </c>
      <c r="BX55" s="46">
        <v>2018</v>
      </c>
      <c r="BY55" s="46">
        <v>2017</v>
      </c>
      <c r="BZ55" s="46">
        <v>2020</v>
      </c>
      <c r="CA55" s="46">
        <v>2020</v>
      </c>
      <c r="CB55" s="46">
        <v>2015</v>
      </c>
    </row>
    <row r="56" spans="1:80">
      <c r="A56" s="33" t="s">
        <v>99</v>
      </c>
      <c r="B56" s="25" t="s">
        <v>98</v>
      </c>
      <c r="C56" s="44">
        <v>2015</v>
      </c>
      <c r="D56" s="44">
        <v>2015</v>
      </c>
      <c r="E56" s="44">
        <v>2015</v>
      </c>
      <c r="F56" s="44">
        <v>2015</v>
      </c>
      <c r="G56" s="44">
        <v>2015</v>
      </c>
      <c r="H56" s="44">
        <v>2015</v>
      </c>
      <c r="I56" s="44">
        <v>2015</v>
      </c>
      <c r="J56" s="44">
        <v>2020</v>
      </c>
      <c r="K56" s="44">
        <v>2020</v>
      </c>
      <c r="L56" s="44">
        <v>2020</v>
      </c>
      <c r="M56" s="46">
        <v>2015</v>
      </c>
      <c r="N56" s="46">
        <v>2015</v>
      </c>
      <c r="O56" s="46">
        <v>2015</v>
      </c>
      <c r="P56" s="46">
        <v>2015</v>
      </c>
      <c r="Q56" s="46">
        <v>2020</v>
      </c>
      <c r="R56" s="46">
        <v>2020</v>
      </c>
      <c r="S56" s="46">
        <v>2020</v>
      </c>
      <c r="T56" s="46">
        <v>2020</v>
      </c>
      <c r="U56" s="46">
        <v>2015</v>
      </c>
      <c r="V56" s="46">
        <v>2015</v>
      </c>
      <c r="W56" s="46">
        <v>2015</v>
      </c>
      <c r="X56" s="46">
        <v>2018</v>
      </c>
      <c r="Y56" s="261">
        <v>2020</v>
      </c>
      <c r="Z56" s="261">
        <v>2020</v>
      </c>
      <c r="AA56" s="46" t="s">
        <v>864</v>
      </c>
      <c r="AB56" s="45">
        <v>2017</v>
      </c>
      <c r="AC56" s="46">
        <v>2015</v>
      </c>
      <c r="AD56" s="46" t="s">
        <v>864</v>
      </c>
      <c r="AE56" s="46">
        <v>2020</v>
      </c>
      <c r="AF56" s="48">
        <v>2018</v>
      </c>
      <c r="AG56" s="262">
        <v>2020</v>
      </c>
      <c r="AH56" s="46">
        <v>2021</v>
      </c>
      <c r="AI56" s="46">
        <v>2021</v>
      </c>
      <c r="AJ56" s="46">
        <v>2020</v>
      </c>
      <c r="AK56" s="46">
        <v>2020</v>
      </c>
      <c r="AL56" s="46">
        <v>2019</v>
      </c>
      <c r="AM56" s="46" t="s">
        <v>864</v>
      </c>
      <c r="AN56" s="46">
        <v>2021</v>
      </c>
      <c r="AO56" s="46">
        <v>2018</v>
      </c>
      <c r="AP56" s="46">
        <v>2019</v>
      </c>
      <c r="AQ56" s="263">
        <v>2020</v>
      </c>
      <c r="AR56" s="80" t="s">
        <v>864</v>
      </c>
      <c r="AS56" s="46">
        <v>2019</v>
      </c>
      <c r="AT56" s="80">
        <v>2011</v>
      </c>
      <c r="AU56" s="55">
        <v>2019</v>
      </c>
      <c r="AV56" s="55">
        <v>2019</v>
      </c>
      <c r="AW56" s="46">
        <v>2019</v>
      </c>
      <c r="AX56" s="46">
        <v>2018</v>
      </c>
      <c r="AY56" s="46">
        <v>2019</v>
      </c>
      <c r="AZ56" s="68" t="s">
        <v>864</v>
      </c>
      <c r="BA56" s="46" t="s">
        <v>864</v>
      </c>
      <c r="BB56" s="46">
        <v>2018</v>
      </c>
      <c r="BC56" s="46">
        <v>2019</v>
      </c>
      <c r="BD56" s="46">
        <v>2020</v>
      </c>
      <c r="BE56" s="255" t="s">
        <v>864</v>
      </c>
      <c r="BF56" s="255" t="s">
        <v>1395</v>
      </c>
      <c r="BG56" s="261">
        <v>2020</v>
      </c>
      <c r="BH56" s="46">
        <v>2019</v>
      </c>
      <c r="BI56" s="46">
        <v>2019</v>
      </c>
      <c r="BJ56" s="46" t="s">
        <v>864</v>
      </c>
      <c r="BK56" s="46">
        <v>2019</v>
      </c>
      <c r="BL56" s="46">
        <v>2020</v>
      </c>
      <c r="BM56" s="46">
        <v>2018</v>
      </c>
      <c r="BN56" s="80">
        <v>2010</v>
      </c>
      <c r="BO56" s="80">
        <v>2017</v>
      </c>
      <c r="BP56" s="80">
        <v>2018</v>
      </c>
      <c r="BQ56" s="46">
        <v>2014</v>
      </c>
      <c r="BR56" s="46">
        <v>2017</v>
      </c>
      <c r="BS56" s="46">
        <v>2017</v>
      </c>
      <c r="BT56" s="46">
        <v>2017</v>
      </c>
      <c r="BU56" s="261">
        <v>2019</v>
      </c>
      <c r="BV56" s="46" t="s">
        <v>864</v>
      </c>
      <c r="BW56" s="46" t="s">
        <v>864</v>
      </c>
      <c r="BX56" s="46">
        <v>2018</v>
      </c>
      <c r="BY56" s="46">
        <v>2017</v>
      </c>
      <c r="BZ56" s="46">
        <v>2020</v>
      </c>
      <c r="CA56" s="46">
        <v>2020</v>
      </c>
      <c r="CB56" s="46">
        <v>2015</v>
      </c>
    </row>
    <row r="57" spans="1:80">
      <c r="A57" s="33" t="s">
        <v>101</v>
      </c>
      <c r="B57" s="25" t="s">
        <v>100</v>
      </c>
      <c r="C57" s="44">
        <v>2015</v>
      </c>
      <c r="D57" s="44">
        <v>2015</v>
      </c>
      <c r="E57" s="44">
        <v>2015</v>
      </c>
      <c r="F57" s="44">
        <v>2015</v>
      </c>
      <c r="G57" s="44">
        <v>2015</v>
      </c>
      <c r="H57" s="44">
        <v>2015</v>
      </c>
      <c r="I57" s="44">
        <v>2015</v>
      </c>
      <c r="J57" s="44">
        <v>2020</v>
      </c>
      <c r="K57" s="44">
        <v>2020</v>
      </c>
      <c r="L57" s="44">
        <v>2020</v>
      </c>
      <c r="M57" s="46">
        <v>2015</v>
      </c>
      <c r="N57" s="46">
        <v>2015</v>
      </c>
      <c r="O57" s="46">
        <v>2015</v>
      </c>
      <c r="P57" s="46">
        <v>2015</v>
      </c>
      <c r="Q57" s="46">
        <v>2020</v>
      </c>
      <c r="R57" s="46">
        <v>2020</v>
      </c>
      <c r="S57" s="46">
        <v>2020</v>
      </c>
      <c r="T57" s="46">
        <v>2020</v>
      </c>
      <c r="U57" s="46">
        <v>2015</v>
      </c>
      <c r="V57" s="46">
        <v>2015</v>
      </c>
      <c r="W57" s="46">
        <v>2015</v>
      </c>
      <c r="X57" s="46">
        <v>2018</v>
      </c>
      <c r="Y57" s="46"/>
      <c r="Z57" s="46"/>
      <c r="AA57" s="46" t="s">
        <v>864</v>
      </c>
      <c r="AB57" s="45">
        <v>2016</v>
      </c>
      <c r="AC57" s="46" t="s">
        <v>864</v>
      </c>
      <c r="AD57" s="46">
        <v>2018</v>
      </c>
      <c r="AE57" s="46">
        <v>2020</v>
      </c>
      <c r="AF57" s="48" t="s">
        <v>864</v>
      </c>
      <c r="AG57" s="262">
        <v>2020</v>
      </c>
      <c r="AH57" s="46">
        <v>2021</v>
      </c>
      <c r="AI57" s="46">
        <v>2021</v>
      </c>
      <c r="AJ57" s="46">
        <v>2020</v>
      </c>
      <c r="AK57" s="46">
        <v>2020</v>
      </c>
      <c r="AL57" s="46">
        <v>2019</v>
      </c>
      <c r="AM57" s="46" t="s">
        <v>864</v>
      </c>
      <c r="AN57" s="46">
        <v>2021</v>
      </c>
      <c r="AO57" s="46">
        <v>2018</v>
      </c>
      <c r="AP57" s="46">
        <v>2019</v>
      </c>
      <c r="AQ57" s="46" t="s">
        <v>864</v>
      </c>
      <c r="AR57" s="80" t="s">
        <v>864</v>
      </c>
      <c r="AS57" s="46">
        <v>2019</v>
      </c>
      <c r="AT57" s="80">
        <v>2010</v>
      </c>
      <c r="AU57" s="55">
        <v>2019</v>
      </c>
      <c r="AV57" s="55">
        <v>2019</v>
      </c>
      <c r="AW57" s="46">
        <v>2019</v>
      </c>
      <c r="AX57" s="46">
        <v>2018</v>
      </c>
      <c r="AY57" s="46">
        <v>2019</v>
      </c>
      <c r="AZ57" s="68" t="s">
        <v>864</v>
      </c>
      <c r="BA57" s="46" t="s">
        <v>864</v>
      </c>
      <c r="BB57" s="46">
        <v>2018</v>
      </c>
      <c r="BC57" s="46">
        <v>2019</v>
      </c>
      <c r="BD57" s="46">
        <v>2020</v>
      </c>
      <c r="BE57" s="255" t="s">
        <v>864</v>
      </c>
      <c r="BF57" s="255" t="s">
        <v>1395</v>
      </c>
      <c r="BG57" s="261">
        <v>2020</v>
      </c>
      <c r="BH57" s="46">
        <v>2019</v>
      </c>
      <c r="BI57" s="46">
        <v>2019</v>
      </c>
      <c r="BJ57" s="46" t="s">
        <v>864</v>
      </c>
      <c r="BK57" s="46">
        <v>2019</v>
      </c>
      <c r="BL57" s="46">
        <v>2020</v>
      </c>
      <c r="BM57" s="46">
        <v>2018</v>
      </c>
      <c r="BN57" s="80">
        <v>2018</v>
      </c>
      <c r="BO57" s="80">
        <v>2017</v>
      </c>
      <c r="BP57" s="80">
        <v>2017</v>
      </c>
      <c r="BQ57" s="46">
        <v>2014</v>
      </c>
      <c r="BR57" s="46">
        <v>2016</v>
      </c>
      <c r="BS57" s="46">
        <v>2016</v>
      </c>
      <c r="BT57" s="46" t="s">
        <v>864</v>
      </c>
      <c r="BU57" s="261">
        <v>2019</v>
      </c>
      <c r="BV57" s="261">
        <v>2019</v>
      </c>
      <c r="BW57" s="46">
        <v>2019</v>
      </c>
      <c r="BX57" s="46">
        <v>2018</v>
      </c>
      <c r="BY57" s="46">
        <v>2017</v>
      </c>
      <c r="BZ57" s="46" t="s">
        <v>864</v>
      </c>
      <c r="CA57" s="46">
        <v>2020</v>
      </c>
      <c r="CB57" s="46">
        <v>2015</v>
      </c>
    </row>
    <row r="58" spans="1:80">
      <c r="A58" s="33" t="s">
        <v>103</v>
      </c>
      <c r="B58" s="25" t="s">
        <v>102</v>
      </c>
      <c r="C58" s="44">
        <v>2015</v>
      </c>
      <c r="D58" s="44">
        <v>2015</v>
      </c>
      <c r="E58" s="44">
        <v>2015</v>
      </c>
      <c r="F58" s="44">
        <v>2015</v>
      </c>
      <c r="G58" s="44">
        <v>2015</v>
      </c>
      <c r="H58" s="44">
        <v>2015</v>
      </c>
      <c r="I58" s="44">
        <v>2015</v>
      </c>
      <c r="J58" s="44">
        <v>2020</v>
      </c>
      <c r="K58" s="44">
        <v>2020</v>
      </c>
      <c r="L58" s="44">
        <v>2020</v>
      </c>
      <c r="M58" s="46">
        <v>2015</v>
      </c>
      <c r="N58" s="46">
        <v>2015</v>
      </c>
      <c r="O58" s="46">
        <v>2015</v>
      </c>
      <c r="P58" s="46">
        <v>2015</v>
      </c>
      <c r="Q58" s="46">
        <v>2020</v>
      </c>
      <c r="R58" s="46">
        <v>2020</v>
      </c>
      <c r="S58" s="46">
        <v>2020</v>
      </c>
      <c r="T58" s="46">
        <v>2020</v>
      </c>
      <c r="U58" s="46">
        <v>2015</v>
      </c>
      <c r="V58" s="46">
        <v>2015</v>
      </c>
      <c r="W58" s="46">
        <v>2015</v>
      </c>
      <c r="X58" s="46">
        <v>2018</v>
      </c>
      <c r="Y58" s="46">
        <v>2019</v>
      </c>
      <c r="Z58" s="46">
        <v>2019</v>
      </c>
      <c r="AA58" s="46">
        <v>2011</v>
      </c>
      <c r="AB58" s="45">
        <v>2017</v>
      </c>
      <c r="AC58" s="46" t="s">
        <v>864</v>
      </c>
      <c r="AD58" s="46">
        <v>2019</v>
      </c>
      <c r="AE58" s="46">
        <v>2020</v>
      </c>
      <c r="AF58" s="48" t="s">
        <v>864</v>
      </c>
      <c r="AG58" s="262">
        <v>2020</v>
      </c>
      <c r="AH58" s="46">
        <v>2021</v>
      </c>
      <c r="AI58" s="46">
        <v>2021</v>
      </c>
      <c r="AJ58" s="46">
        <v>2020</v>
      </c>
      <c r="AK58" s="46">
        <v>2020</v>
      </c>
      <c r="AL58" s="46">
        <v>2019</v>
      </c>
      <c r="AM58" s="46" t="s">
        <v>864</v>
      </c>
      <c r="AN58" s="46">
        <v>2021</v>
      </c>
      <c r="AO58" s="46">
        <v>2018</v>
      </c>
      <c r="AP58" s="46">
        <v>2019</v>
      </c>
      <c r="AQ58" s="46" t="s">
        <v>864</v>
      </c>
      <c r="AR58" s="263">
        <v>2020</v>
      </c>
      <c r="AS58" s="46">
        <v>2019</v>
      </c>
      <c r="AT58" s="80" t="s">
        <v>864</v>
      </c>
      <c r="AU58" s="55">
        <v>2019</v>
      </c>
      <c r="AV58" s="55" t="s">
        <v>864</v>
      </c>
      <c r="AW58" s="46" t="s">
        <v>864</v>
      </c>
      <c r="AX58" s="46" t="s">
        <v>864</v>
      </c>
      <c r="AY58" s="46">
        <v>2019</v>
      </c>
      <c r="AZ58" s="68">
        <v>2019</v>
      </c>
      <c r="BA58" s="46">
        <v>2018</v>
      </c>
      <c r="BB58" s="46">
        <v>2018</v>
      </c>
      <c r="BC58" s="46">
        <v>2019</v>
      </c>
      <c r="BD58" s="46">
        <v>2020</v>
      </c>
      <c r="BE58" s="255" t="s">
        <v>864</v>
      </c>
      <c r="BF58" s="255" t="s">
        <v>1395</v>
      </c>
      <c r="BG58" s="261">
        <v>2020</v>
      </c>
      <c r="BH58" s="46">
        <v>2019</v>
      </c>
      <c r="BI58" s="46">
        <v>2019</v>
      </c>
      <c r="BJ58" s="46" t="s">
        <v>864</v>
      </c>
      <c r="BK58" s="46">
        <v>2019</v>
      </c>
      <c r="BL58" s="46">
        <v>2020</v>
      </c>
      <c r="BM58" s="46">
        <v>2018</v>
      </c>
      <c r="BN58" s="80">
        <v>2011</v>
      </c>
      <c r="BO58" s="80">
        <v>2019</v>
      </c>
      <c r="BP58" s="80">
        <v>2019</v>
      </c>
      <c r="BQ58" s="46">
        <v>2014</v>
      </c>
      <c r="BR58" s="46">
        <v>2017</v>
      </c>
      <c r="BS58" s="46">
        <v>2017</v>
      </c>
      <c r="BT58" s="46">
        <v>2016</v>
      </c>
      <c r="BU58" s="261">
        <v>2019</v>
      </c>
      <c r="BV58" s="261">
        <v>2019</v>
      </c>
      <c r="BW58" s="46" t="s">
        <v>864</v>
      </c>
      <c r="BX58" s="46">
        <v>2018</v>
      </c>
      <c r="BY58" s="46">
        <v>2017</v>
      </c>
      <c r="BZ58" s="46">
        <v>2020</v>
      </c>
      <c r="CA58" s="46">
        <v>2020</v>
      </c>
      <c r="CB58" s="46">
        <v>2015</v>
      </c>
    </row>
    <row r="59" spans="1:80">
      <c r="A59" s="33" t="s">
        <v>968</v>
      </c>
      <c r="B59" s="25" t="s">
        <v>308</v>
      </c>
      <c r="C59" s="44">
        <v>2015</v>
      </c>
      <c r="D59" s="44">
        <v>2015</v>
      </c>
      <c r="E59" s="44">
        <v>2015</v>
      </c>
      <c r="F59" s="44">
        <v>2015</v>
      </c>
      <c r="G59" s="44">
        <v>2015</v>
      </c>
      <c r="H59" s="44">
        <v>2015</v>
      </c>
      <c r="I59" s="44">
        <v>2015</v>
      </c>
      <c r="J59" s="44">
        <v>2020</v>
      </c>
      <c r="K59" s="44">
        <v>2020</v>
      </c>
      <c r="L59" s="44">
        <v>2020</v>
      </c>
      <c r="M59" s="46">
        <v>2015</v>
      </c>
      <c r="N59" s="46">
        <v>2015</v>
      </c>
      <c r="O59" s="46">
        <v>2015</v>
      </c>
      <c r="P59" s="46">
        <v>2015</v>
      </c>
      <c r="Q59" s="46">
        <v>2020</v>
      </c>
      <c r="R59" s="46">
        <v>2020</v>
      </c>
      <c r="S59" s="46">
        <v>2020</v>
      </c>
      <c r="T59" s="46">
        <v>2020</v>
      </c>
      <c r="U59" s="46">
        <v>2015</v>
      </c>
      <c r="V59" s="46">
        <v>2015</v>
      </c>
      <c r="W59" s="46">
        <v>2015</v>
      </c>
      <c r="X59" s="46">
        <v>2018</v>
      </c>
      <c r="Y59" s="46">
        <v>2019</v>
      </c>
      <c r="Z59" s="46">
        <v>2019</v>
      </c>
      <c r="AA59" s="46" t="s">
        <v>864</v>
      </c>
      <c r="AB59" s="45">
        <v>2017</v>
      </c>
      <c r="AC59" s="46">
        <v>2017</v>
      </c>
      <c r="AD59" s="46">
        <v>2018</v>
      </c>
      <c r="AE59" s="46">
        <v>2020</v>
      </c>
      <c r="AF59" s="48">
        <v>2018</v>
      </c>
      <c r="AG59" s="262">
        <v>2020</v>
      </c>
      <c r="AH59" s="46">
        <v>2021</v>
      </c>
      <c r="AI59" s="46">
        <v>2021</v>
      </c>
      <c r="AJ59" s="46">
        <v>2020</v>
      </c>
      <c r="AK59" s="46">
        <v>2020</v>
      </c>
      <c r="AL59" s="46">
        <v>2019</v>
      </c>
      <c r="AM59" s="46">
        <v>2014</v>
      </c>
      <c r="AN59" s="46">
        <v>2021</v>
      </c>
      <c r="AO59" s="46">
        <v>2018</v>
      </c>
      <c r="AP59" s="46">
        <v>2019</v>
      </c>
      <c r="AQ59" s="80">
        <v>2020</v>
      </c>
      <c r="AR59" s="263">
        <v>2020</v>
      </c>
      <c r="AS59" s="46">
        <v>2019</v>
      </c>
      <c r="AT59" s="80">
        <v>2014</v>
      </c>
      <c r="AU59" s="55">
        <v>2019</v>
      </c>
      <c r="AV59" s="55">
        <v>2019</v>
      </c>
      <c r="AW59" s="46">
        <v>2019</v>
      </c>
      <c r="AX59" s="46">
        <v>2018</v>
      </c>
      <c r="AY59" s="46">
        <v>2019</v>
      </c>
      <c r="AZ59" s="68">
        <v>2019</v>
      </c>
      <c r="BA59" s="46">
        <v>2016</v>
      </c>
      <c r="BB59" s="46">
        <v>2018</v>
      </c>
      <c r="BC59" s="46">
        <v>2019</v>
      </c>
      <c r="BD59" s="46">
        <v>2020</v>
      </c>
      <c r="BE59" s="255" t="s">
        <v>864</v>
      </c>
      <c r="BF59" s="255" t="s">
        <v>1395</v>
      </c>
      <c r="BG59" s="261">
        <v>2020</v>
      </c>
      <c r="BH59" s="46">
        <v>2019</v>
      </c>
      <c r="BI59" s="46">
        <v>2019</v>
      </c>
      <c r="BJ59" s="46">
        <v>2015</v>
      </c>
      <c r="BK59" s="46">
        <v>2019</v>
      </c>
      <c r="BL59" s="46">
        <v>2020</v>
      </c>
      <c r="BM59" s="46">
        <v>2018</v>
      </c>
      <c r="BN59" s="80">
        <v>2018</v>
      </c>
      <c r="BO59" s="80">
        <v>2017</v>
      </c>
      <c r="BP59" s="80">
        <v>2017</v>
      </c>
      <c r="BQ59" s="46">
        <v>2014</v>
      </c>
      <c r="BR59" s="46">
        <v>2017</v>
      </c>
      <c r="BS59" s="46">
        <v>2017</v>
      </c>
      <c r="BT59" s="46">
        <v>2016</v>
      </c>
      <c r="BU59" s="261">
        <v>2019</v>
      </c>
      <c r="BV59" s="261">
        <v>2019</v>
      </c>
      <c r="BW59" s="46">
        <v>2019</v>
      </c>
      <c r="BX59" s="46">
        <v>2018</v>
      </c>
      <c r="BY59" s="46">
        <v>2017</v>
      </c>
      <c r="BZ59" s="46">
        <v>2020</v>
      </c>
      <c r="CA59" s="46">
        <v>2020</v>
      </c>
      <c r="CB59" s="46">
        <v>2015</v>
      </c>
    </row>
    <row r="60" spans="1:80">
      <c r="A60" s="33" t="s">
        <v>105</v>
      </c>
      <c r="B60" s="25" t="s">
        <v>104</v>
      </c>
      <c r="C60" s="44">
        <v>2015</v>
      </c>
      <c r="D60" s="44">
        <v>2015</v>
      </c>
      <c r="E60" s="44">
        <v>2015</v>
      </c>
      <c r="F60" s="44">
        <v>2015</v>
      </c>
      <c r="G60" s="44">
        <v>2015</v>
      </c>
      <c r="H60" s="44">
        <v>2015</v>
      </c>
      <c r="I60" s="44">
        <v>2015</v>
      </c>
      <c r="J60" s="44">
        <v>2020</v>
      </c>
      <c r="K60" s="44">
        <v>2020</v>
      </c>
      <c r="L60" s="44">
        <v>2020</v>
      </c>
      <c r="M60" s="46">
        <v>2015</v>
      </c>
      <c r="N60" s="46">
        <v>2015</v>
      </c>
      <c r="O60" s="46">
        <v>2015</v>
      </c>
      <c r="P60" s="46">
        <v>2015</v>
      </c>
      <c r="Q60" s="46">
        <v>2020</v>
      </c>
      <c r="R60" s="46">
        <v>2020</v>
      </c>
      <c r="S60" s="46">
        <v>2020</v>
      </c>
      <c r="T60" s="46">
        <v>2020</v>
      </c>
      <c r="U60" s="46">
        <v>2015</v>
      </c>
      <c r="V60" s="46">
        <v>2015</v>
      </c>
      <c r="W60" s="46">
        <v>2015</v>
      </c>
      <c r="X60" s="46">
        <v>2018</v>
      </c>
      <c r="Y60" s="46">
        <v>2019</v>
      </c>
      <c r="Z60" s="46">
        <v>2019</v>
      </c>
      <c r="AA60" s="46">
        <v>2016</v>
      </c>
      <c r="AB60" s="45">
        <v>2017</v>
      </c>
      <c r="AC60" s="46">
        <v>2017</v>
      </c>
      <c r="AD60" s="46">
        <v>2017</v>
      </c>
      <c r="AE60" s="46">
        <v>2020</v>
      </c>
      <c r="AF60" s="48">
        <v>2018</v>
      </c>
      <c r="AG60" s="262">
        <v>2020</v>
      </c>
      <c r="AH60" s="46">
        <v>2021</v>
      </c>
      <c r="AI60" s="46">
        <v>2021</v>
      </c>
      <c r="AJ60" s="46">
        <v>2020</v>
      </c>
      <c r="AK60" s="46">
        <v>2020</v>
      </c>
      <c r="AL60" s="46">
        <v>2019</v>
      </c>
      <c r="AM60" s="46">
        <v>2016</v>
      </c>
      <c r="AN60" s="46">
        <v>2021</v>
      </c>
      <c r="AO60" s="46">
        <v>2018</v>
      </c>
      <c r="AP60" s="46">
        <v>2019</v>
      </c>
      <c r="AQ60" s="263">
        <v>2020</v>
      </c>
      <c r="AR60" s="263">
        <v>2020</v>
      </c>
      <c r="AS60" s="46">
        <v>2019</v>
      </c>
      <c r="AT60" s="80">
        <v>2019</v>
      </c>
      <c r="AU60" s="55">
        <v>2019</v>
      </c>
      <c r="AV60" s="55">
        <v>2019</v>
      </c>
      <c r="AW60" s="46">
        <v>2019</v>
      </c>
      <c r="AX60" s="46">
        <v>2018</v>
      </c>
      <c r="AY60" s="46">
        <v>2019</v>
      </c>
      <c r="AZ60" s="68">
        <v>2019</v>
      </c>
      <c r="BA60" s="46">
        <v>2015</v>
      </c>
      <c r="BB60" s="46">
        <v>2018</v>
      </c>
      <c r="BC60" s="46">
        <v>2019</v>
      </c>
      <c r="BD60" s="46">
        <v>2020</v>
      </c>
      <c r="BE60" s="255">
        <v>44316</v>
      </c>
      <c r="BF60" s="255" t="s">
        <v>1397</v>
      </c>
      <c r="BG60" s="261">
        <v>2020</v>
      </c>
      <c r="BH60" s="46">
        <v>2019</v>
      </c>
      <c r="BI60" s="46">
        <v>2019</v>
      </c>
      <c r="BJ60" s="46">
        <v>2015</v>
      </c>
      <c r="BK60" s="46">
        <v>2019</v>
      </c>
      <c r="BL60" s="46">
        <v>2020</v>
      </c>
      <c r="BM60" s="46">
        <v>2018</v>
      </c>
      <c r="BN60" s="80">
        <v>2017</v>
      </c>
      <c r="BO60" s="80">
        <v>2017</v>
      </c>
      <c r="BP60" s="80">
        <v>2017</v>
      </c>
      <c r="BQ60" s="46">
        <v>2014</v>
      </c>
      <c r="BR60" s="46">
        <v>2017</v>
      </c>
      <c r="BS60" s="46">
        <v>2017</v>
      </c>
      <c r="BT60" s="46">
        <v>2017</v>
      </c>
      <c r="BU60" s="261">
        <v>2019</v>
      </c>
      <c r="BV60" s="46" t="s">
        <v>864</v>
      </c>
      <c r="BW60" s="46">
        <v>2019</v>
      </c>
      <c r="BX60" s="46">
        <v>2018</v>
      </c>
      <c r="BY60" s="46">
        <v>2017</v>
      </c>
      <c r="BZ60" s="46">
        <v>2020</v>
      </c>
      <c r="CA60" s="46">
        <v>2020</v>
      </c>
      <c r="CB60" s="46">
        <v>2015</v>
      </c>
    </row>
    <row r="61" spans="1:80">
      <c r="A61" s="33" t="s">
        <v>107</v>
      </c>
      <c r="B61" s="25" t="s">
        <v>106</v>
      </c>
      <c r="C61" s="44">
        <v>2015</v>
      </c>
      <c r="D61" s="44">
        <v>2015</v>
      </c>
      <c r="E61" s="44">
        <v>2015</v>
      </c>
      <c r="F61" s="44">
        <v>2015</v>
      </c>
      <c r="G61" s="44">
        <v>2015</v>
      </c>
      <c r="H61" s="44">
        <v>2015</v>
      </c>
      <c r="I61" s="44">
        <v>2015</v>
      </c>
      <c r="J61" s="44">
        <v>2020</v>
      </c>
      <c r="K61" s="44">
        <v>2020</v>
      </c>
      <c r="L61" s="44">
        <v>2020</v>
      </c>
      <c r="M61" s="46">
        <v>2015</v>
      </c>
      <c r="N61" s="46">
        <v>2015</v>
      </c>
      <c r="O61" s="46">
        <v>2015</v>
      </c>
      <c r="P61" s="46">
        <v>2015</v>
      </c>
      <c r="Q61" s="46">
        <v>2020</v>
      </c>
      <c r="R61" s="46">
        <v>2020</v>
      </c>
      <c r="S61" s="46">
        <v>2020</v>
      </c>
      <c r="T61" s="46">
        <v>2020</v>
      </c>
      <c r="U61" s="46">
        <v>2015</v>
      </c>
      <c r="V61" s="46">
        <v>2015</v>
      </c>
      <c r="W61" s="46">
        <v>2015</v>
      </c>
      <c r="X61" s="46">
        <v>2018</v>
      </c>
      <c r="Y61" s="46">
        <v>2019</v>
      </c>
      <c r="Z61" s="46">
        <v>2019</v>
      </c>
      <c r="AA61" s="46">
        <v>2014</v>
      </c>
      <c r="AB61" s="45">
        <v>2017</v>
      </c>
      <c r="AC61" s="46" t="s">
        <v>864</v>
      </c>
      <c r="AD61" s="46">
        <v>2018</v>
      </c>
      <c r="AE61" s="46">
        <v>2020</v>
      </c>
      <c r="AF61" s="48">
        <v>2018</v>
      </c>
      <c r="AG61" s="262">
        <v>2020</v>
      </c>
      <c r="AH61" s="46">
        <v>2021</v>
      </c>
      <c r="AI61" s="46">
        <v>2021</v>
      </c>
      <c r="AJ61" s="46">
        <v>2020</v>
      </c>
      <c r="AK61" s="46">
        <v>2020</v>
      </c>
      <c r="AL61" s="46">
        <v>2019</v>
      </c>
      <c r="AM61" s="46" t="s">
        <v>864</v>
      </c>
      <c r="AN61" s="46">
        <v>2021</v>
      </c>
      <c r="AO61" s="46">
        <v>2018</v>
      </c>
      <c r="AP61" s="46">
        <v>2019</v>
      </c>
      <c r="AQ61" s="263">
        <v>2020</v>
      </c>
      <c r="AR61" s="263">
        <v>2020</v>
      </c>
      <c r="AS61" s="46">
        <v>2019</v>
      </c>
      <c r="AT61" s="80" t="s">
        <v>864</v>
      </c>
      <c r="AU61" s="55">
        <v>2019</v>
      </c>
      <c r="AV61" s="55">
        <v>2019</v>
      </c>
      <c r="AW61" s="46">
        <v>2019</v>
      </c>
      <c r="AX61" s="46" t="s">
        <v>864</v>
      </c>
      <c r="AY61" s="46">
        <v>2019</v>
      </c>
      <c r="AZ61" s="68">
        <v>2019</v>
      </c>
      <c r="BA61" s="46">
        <v>2013</v>
      </c>
      <c r="BB61" s="46">
        <v>2018</v>
      </c>
      <c r="BC61" s="46">
        <v>2019</v>
      </c>
      <c r="BD61" s="46">
        <v>2020</v>
      </c>
      <c r="BE61" s="255" t="s">
        <v>864</v>
      </c>
      <c r="BF61" s="255" t="s">
        <v>1395</v>
      </c>
      <c r="BG61" s="261">
        <v>2020</v>
      </c>
      <c r="BH61" s="46">
        <v>2019</v>
      </c>
      <c r="BI61" s="46">
        <v>2019</v>
      </c>
      <c r="BJ61" s="46">
        <v>2015</v>
      </c>
      <c r="BK61" s="46">
        <v>2019</v>
      </c>
      <c r="BL61" s="46" t="s">
        <v>864</v>
      </c>
      <c r="BM61" s="46">
        <v>2018</v>
      </c>
      <c r="BN61" s="80">
        <v>2017</v>
      </c>
      <c r="BO61" s="80">
        <v>2017</v>
      </c>
      <c r="BP61" s="80">
        <v>2017</v>
      </c>
      <c r="BQ61" s="46">
        <v>2014</v>
      </c>
      <c r="BR61" s="46">
        <v>2017</v>
      </c>
      <c r="BS61" s="46">
        <v>2017</v>
      </c>
      <c r="BT61" s="46">
        <v>2015</v>
      </c>
      <c r="BU61" s="261">
        <v>2019</v>
      </c>
      <c r="BV61" s="261">
        <v>2019</v>
      </c>
      <c r="BW61" s="46">
        <v>2019</v>
      </c>
      <c r="BX61" s="46">
        <v>2018</v>
      </c>
      <c r="BY61" s="46">
        <v>2017</v>
      </c>
      <c r="BZ61" s="46">
        <v>2020</v>
      </c>
      <c r="CA61" s="46">
        <v>2020</v>
      </c>
      <c r="CB61" s="46">
        <v>2015</v>
      </c>
    </row>
    <row r="62" spans="1:80">
      <c r="A62" s="33" t="s">
        <v>109</v>
      </c>
      <c r="B62" s="25" t="s">
        <v>108</v>
      </c>
      <c r="C62" s="44">
        <v>2015</v>
      </c>
      <c r="D62" s="44">
        <v>2015</v>
      </c>
      <c r="E62" s="44">
        <v>2015</v>
      </c>
      <c r="F62" s="44">
        <v>2015</v>
      </c>
      <c r="G62" s="44">
        <v>2015</v>
      </c>
      <c r="H62" s="44">
        <v>2015</v>
      </c>
      <c r="I62" s="44">
        <v>2015</v>
      </c>
      <c r="J62" s="44">
        <v>2020</v>
      </c>
      <c r="K62" s="44">
        <v>2020</v>
      </c>
      <c r="L62" s="44">
        <v>2020</v>
      </c>
      <c r="M62" s="46">
        <v>2015</v>
      </c>
      <c r="N62" s="46">
        <v>2015</v>
      </c>
      <c r="O62" s="46">
        <v>2015</v>
      </c>
      <c r="P62" s="46">
        <v>2015</v>
      </c>
      <c r="Q62" s="46">
        <v>2020</v>
      </c>
      <c r="R62" s="46">
        <v>2020</v>
      </c>
      <c r="S62" s="46">
        <v>2020</v>
      </c>
      <c r="T62" s="46">
        <v>2020</v>
      </c>
      <c r="U62" s="46">
        <v>2015</v>
      </c>
      <c r="V62" s="46">
        <v>2015</v>
      </c>
      <c r="W62" s="46">
        <v>2015</v>
      </c>
      <c r="X62" s="46">
        <v>2018</v>
      </c>
      <c r="Y62" s="46">
        <v>2019</v>
      </c>
      <c r="Z62" s="46">
        <v>2019</v>
      </c>
      <c r="AA62" s="46">
        <v>2010</v>
      </c>
      <c r="AB62" s="45">
        <v>2017</v>
      </c>
      <c r="AC62" s="46" t="s">
        <v>864</v>
      </c>
      <c r="AD62" s="46">
        <v>2018</v>
      </c>
      <c r="AE62" s="46">
        <v>2020</v>
      </c>
      <c r="AF62" s="48" t="s">
        <v>864</v>
      </c>
      <c r="AG62" s="262">
        <v>2020</v>
      </c>
      <c r="AH62" s="46">
        <v>2021</v>
      </c>
      <c r="AI62" s="46">
        <v>2021</v>
      </c>
      <c r="AJ62" s="46">
        <v>2020</v>
      </c>
      <c r="AK62" s="46">
        <v>2020</v>
      </c>
      <c r="AL62" s="46">
        <v>2019</v>
      </c>
      <c r="AM62" s="46" t="s">
        <v>864</v>
      </c>
      <c r="AN62" s="46">
        <v>2021</v>
      </c>
      <c r="AO62" s="46">
        <v>2018</v>
      </c>
      <c r="AP62" s="46">
        <v>2019</v>
      </c>
      <c r="AQ62" s="46" t="s">
        <v>864</v>
      </c>
      <c r="AR62" s="263">
        <v>2020</v>
      </c>
      <c r="AS62" s="46">
        <v>2019</v>
      </c>
      <c r="AT62" s="80" t="s">
        <v>864</v>
      </c>
      <c r="AU62" s="55">
        <v>2019</v>
      </c>
      <c r="AV62" s="55" t="s">
        <v>864</v>
      </c>
      <c r="AW62" s="46" t="s">
        <v>864</v>
      </c>
      <c r="AX62" s="46" t="s">
        <v>864</v>
      </c>
      <c r="AY62" s="46">
        <v>2019</v>
      </c>
      <c r="AZ62" s="68">
        <v>2019</v>
      </c>
      <c r="BA62" s="46">
        <v>2018</v>
      </c>
      <c r="BB62" s="46">
        <v>2018</v>
      </c>
      <c r="BC62" s="46">
        <v>2019</v>
      </c>
      <c r="BD62" s="46">
        <v>2020</v>
      </c>
      <c r="BE62" s="255" t="s">
        <v>864</v>
      </c>
      <c r="BF62" s="255" t="s">
        <v>1395</v>
      </c>
      <c r="BG62" s="261">
        <v>2020</v>
      </c>
      <c r="BH62" s="46">
        <v>2019</v>
      </c>
      <c r="BI62" s="46">
        <v>2019</v>
      </c>
      <c r="BJ62" s="46">
        <v>2015</v>
      </c>
      <c r="BK62" s="46">
        <v>2019</v>
      </c>
      <c r="BL62" s="46">
        <v>2020</v>
      </c>
      <c r="BM62" s="46">
        <v>2018</v>
      </c>
      <c r="BN62" s="46" t="s">
        <v>864</v>
      </c>
      <c r="BO62" s="80">
        <v>2019</v>
      </c>
      <c r="BP62" s="80">
        <v>2019</v>
      </c>
      <c r="BQ62" s="46">
        <v>2014</v>
      </c>
      <c r="BR62" s="46">
        <v>2017</v>
      </c>
      <c r="BS62" s="46">
        <v>2017</v>
      </c>
      <c r="BT62" s="46">
        <v>2016</v>
      </c>
      <c r="BU62" s="261">
        <v>2019</v>
      </c>
      <c r="BV62" s="261">
        <v>2019</v>
      </c>
      <c r="BW62" s="46">
        <v>2019</v>
      </c>
      <c r="BX62" s="46">
        <v>2018</v>
      </c>
      <c r="BY62" s="46">
        <v>2017</v>
      </c>
      <c r="BZ62" s="46">
        <v>2020</v>
      </c>
      <c r="CA62" s="46">
        <v>2020</v>
      </c>
      <c r="CB62" s="46">
        <v>2015</v>
      </c>
    </row>
    <row r="63" spans="1:80">
      <c r="A63" s="33" t="s">
        <v>111</v>
      </c>
      <c r="B63" s="25" t="s">
        <v>110</v>
      </c>
      <c r="C63" s="44">
        <v>2015</v>
      </c>
      <c r="D63" s="44">
        <v>2015</v>
      </c>
      <c r="E63" s="44">
        <v>2015</v>
      </c>
      <c r="F63" s="44">
        <v>2015</v>
      </c>
      <c r="G63" s="44">
        <v>2015</v>
      </c>
      <c r="H63" s="44">
        <v>2015</v>
      </c>
      <c r="I63" s="44">
        <v>2015</v>
      </c>
      <c r="J63" s="44">
        <v>2020</v>
      </c>
      <c r="K63" s="44">
        <v>2020</v>
      </c>
      <c r="L63" s="44">
        <v>2020</v>
      </c>
      <c r="M63" s="46">
        <v>2015</v>
      </c>
      <c r="N63" s="46">
        <v>2015</v>
      </c>
      <c r="O63" s="46">
        <v>2015</v>
      </c>
      <c r="P63" s="46">
        <v>2015</v>
      </c>
      <c r="Q63" s="46">
        <v>2020</v>
      </c>
      <c r="R63" s="46">
        <v>2020</v>
      </c>
      <c r="S63" s="46">
        <v>2020</v>
      </c>
      <c r="T63" s="46">
        <v>2020</v>
      </c>
      <c r="U63" s="46">
        <v>2015</v>
      </c>
      <c r="V63" s="46">
        <v>2015</v>
      </c>
      <c r="W63" s="46">
        <v>2015</v>
      </c>
      <c r="X63" s="46">
        <v>2018</v>
      </c>
      <c r="Y63" s="46">
        <v>2019</v>
      </c>
      <c r="Z63" s="46">
        <v>2019</v>
      </c>
      <c r="AA63" s="46">
        <v>2015</v>
      </c>
      <c r="AB63" s="45">
        <v>2017</v>
      </c>
      <c r="AC63" s="46" t="s">
        <v>864</v>
      </c>
      <c r="AD63" s="46">
        <v>2017</v>
      </c>
      <c r="AE63" s="46">
        <v>2020</v>
      </c>
      <c r="AF63" s="48" t="s">
        <v>864</v>
      </c>
      <c r="AG63" s="262">
        <v>2020</v>
      </c>
      <c r="AH63" s="46">
        <v>2021</v>
      </c>
      <c r="AI63" s="46">
        <v>2021</v>
      </c>
      <c r="AJ63" s="46">
        <v>2020</v>
      </c>
      <c r="AK63" s="46">
        <v>2020</v>
      </c>
      <c r="AL63" s="46">
        <v>2019</v>
      </c>
      <c r="AM63" s="46" t="s">
        <v>864</v>
      </c>
      <c r="AN63" s="46">
        <v>2021</v>
      </c>
      <c r="AO63" s="46">
        <v>2018</v>
      </c>
      <c r="AP63" s="46">
        <v>2019</v>
      </c>
      <c r="AQ63" s="46" t="s">
        <v>864</v>
      </c>
      <c r="AR63" s="263">
        <v>2020</v>
      </c>
      <c r="AS63" s="46">
        <v>2019</v>
      </c>
      <c r="AT63" s="80" t="s">
        <v>864</v>
      </c>
      <c r="AU63" s="55">
        <v>2019</v>
      </c>
      <c r="AV63" s="55">
        <v>2019</v>
      </c>
      <c r="AW63" s="46" t="s">
        <v>864</v>
      </c>
      <c r="AX63" s="46" t="s">
        <v>864</v>
      </c>
      <c r="AY63" s="46">
        <v>2019</v>
      </c>
      <c r="AZ63" s="68">
        <v>2019</v>
      </c>
      <c r="BA63" s="46">
        <v>2018</v>
      </c>
      <c r="BB63" s="46">
        <v>2018</v>
      </c>
      <c r="BC63" s="46">
        <v>2019</v>
      </c>
      <c r="BD63" s="46">
        <v>2020</v>
      </c>
      <c r="BE63" s="255" t="s">
        <v>864</v>
      </c>
      <c r="BF63" s="255" t="s">
        <v>1395</v>
      </c>
      <c r="BG63" s="261">
        <v>2020</v>
      </c>
      <c r="BH63" s="46">
        <v>2019</v>
      </c>
      <c r="BI63" s="46">
        <v>2019</v>
      </c>
      <c r="BJ63" s="46">
        <v>2015</v>
      </c>
      <c r="BK63" s="46">
        <v>2019</v>
      </c>
      <c r="BL63" s="46">
        <v>2020</v>
      </c>
      <c r="BM63" s="46">
        <v>2018</v>
      </c>
      <c r="BN63" s="46" t="s">
        <v>864</v>
      </c>
      <c r="BO63" s="80">
        <v>2019</v>
      </c>
      <c r="BP63" s="80">
        <v>2019</v>
      </c>
      <c r="BQ63" s="46">
        <v>2014</v>
      </c>
      <c r="BR63" s="46">
        <v>2017</v>
      </c>
      <c r="BS63" s="46">
        <v>2017</v>
      </c>
      <c r="BT63" s="46">
        <v>2016</v>
      </c>
      <c r="BU63" s="261">
        <v>2019</v>
      </c>
      <c r="BV63" s="261">
        <v>2019</v>
      </c>
      <c r="BW63" s="46">
        <v>2019</v>
      </c>
      <c r="BX63" s="46">
        <v>2018</v>
      </c>
      <c r="BY63" s="46">
        <v>2017</v>
      </c>
      <c r="BZ63" s="46">
        <v>2020</v>
      </c>
      <c r="CA63" s="46">
        <v>2020</v>
      </c>
      <c r="CB63" s="46">
        <v>2015</v>
      </c>
    </row>
    <row r="64" spans="1:80">
      <c r="A64" s="33" t="s">
        <v>113</v>
      </c>
      <c r="B64" s="25" t="s">
        <v>112</v>
      </c>
      <c r="C64" s="44">
        <v>2015</v>
      </c>
      <c r="D64" s="44">
        <v>2015</v>
      </c>
      <c r="E64" s="44">
        <v>2015</v>
      </c>
      <c r="F64" s="44">
        <v>2015</v>
      </c>
      <c r="G64" s="44">
        <v>2015</v>
      </c>
      <c r="H64" s="44">
        <v>2015</v>
      </c>
      <c r="I64" s="44">
        <v>2015</v>
      </c>
      <c r="J64" s="44">
        <v>2020</v>
      </c>
      <c r="K64" s="44">
        <v>2020</v>
      </c>
      <c r="L64" s="44">
        <v>2020</v>
      </c>
      <c r="M64" s="46">
        <v>2015</v>
      </c>
      <c r="N64" s="46">
        <v>2015</v>
      </c>
      <c r="O64" s="46">
        <v>2015</v>
      </c>
      <c r="P64" s="46">
        <v>2015</v>
      </c>
      <c r="Q64" s="46">
        <v>2020</v>
      </c>
      <c r="R64" s="46">
        <v>2020</v>
      </c>
      <c r="S64" s="46">
        <v>2020</v>
      </c>
      <c r="T64" s="46">
        <v>2020</v>
      </c>
      <c r="U64" s="46">
        <v>2015</v>
      </c>
      <c r="V64" s="46">
        <v>2015</v>
      </c>
      <c r="W64" s="46">
        <v>2015</v>
      </c>
      <c r="X64" s="46">
        <v>2018</v>
      </c>
      <c r="Y64" s="46">
        <v>2019</v>
      </c>
      <c r="Z64" s="46">
        <v>2019</v>
      </c>
      <c r="AA64" s="46">
        <v>2012</v>
      </c>
      <c r="AB64" s="45">
        <v>2017</v>
      </c>
      <c r="AC64" s="46" t="s">
        <v>864</v>
      </c>
      <c r="AD64" s="46" t="s">
        <v>864</v>
      </c>
      <c r="AE64" s="46">
        <v>2020</v>
      </c>
      <c r="AF64" s="48">
        <v>2018</v>
      </c>
      <c r="AG64" s="262">
        <v>2020</v>
      </c>
      <c r="AH64" s="46">
        <v>2021</v>
      </c>
      <c r="AI64" s="46">
        <v>2021</v>
      </c>
      <c r="AJ64" s="46">
        <v>2020</v>
      </c>
      <c r="AK64" s="46">
        <v>2020</v>
      </c>
      <c r="AL64" s="46">
        <v>2019</v>
      </c>
      <c r="AM64" s="46">
        <v>2012</v>
      </c>
      <c r="AN64" s="46">
        <v>2021</v>
      </c>
      <c r="AO64" s="46">
        <v>2018</v>
      </c>
      <c r="AP64" s="46">
        <v>2019</v>
      </c>
      <c r="AQ64" s="80">
        <v>2020</v>
      </c>
      <c r="AR64" s="263">
        <v>2020</v>
      </c>
      <c r="AS64" s="46">
        <v>2019</v>
      </c>
      <c r="AT64" s="80">
        <v>2012</v>
      </c>
      <c r="AU64" s="55">
        <v>2019</v>
      </c>
      <c r="AV64" s="55">
        <v>2019</v>
      </c>
      <c r="AW64" s="46">
        <v>2019</v>
      </c>
      <c r="AX64" s="46">
        <v>2018</v>
      </c>
      <c r="AY64" s="46">
        <v>2019</v>
      </c>
      <c r="AZ64" s="68">
        <v>2019</v>
      </c>
      <c r="BA64" s="46">
        <v>2017</v>
      </c>
      <c r="BB64" s="46">
        <v>2018</v>
      </c>
      <c r="BC64" s="46">
        <v>2019</v>
      </c>
      <c r="BD64" s="46">
        <v>2020</v>
      </c>
      <c r="BE64" s="255" t="s">
        <v>864</v>
      </c>
      <c r="BF64" s="255" t="s">
        <v>1395</v>
      </c>
      <c r="BG64" s="261">
        <v>2020</v>
      </c>
      <c r="BH64" s="46">
        <v>2019</v>
      </c>
      <c r="BI64" s="46">
        <v>2019</v>
      </c>
      <c r="BJ64" s="46">
        <v>2015</v>
      </c>
      <c r="BK64" s="46">
        <v>2019</v>
      </c>
      <c r="BL64" s="46">
        <v>2020</v>
      </c>
      <c r="BM64" s="46">
        <v>2018</v>
      </c>
      <c r="BN64" s="80">
        <v>2018</v>
      </c>
      <c r="BO64" s="80">
        <v>2017</v>
      </c>
      <c r="BP64" s="80">
        <v>2019</v>
      </c>
      <c r="BQ64" s="46">
        <v>2014</v>
      </c>
      <c r="BR64" s="46">
        <v>2017</v>
      </c>
      <c r="BS64" s="46">
        <v>2017</v>
      </c>
      <c r="BT64" s="46">
        <v>2016</v>
      </c>
      <c r="BU64" s="261">
        <v>2019</v>
      </c>
      <c r="BV64" s="46" t="s">
        <v>864</v>
      </c>
      <c r="BW64" s="46" t="s">
        <v>864</v>
      </c>
      <c r="BX64" s="46">
        <v>2018</v>
      </c>
      <c r="BY64" s="46">
        <v>2017</v>
      </c>
      <c r="BZ64" s="46">
        <v>2020</v>
      </c>
      <c r="CA64" s="46">
        <v>2020</v>
      </c>
      <c r="CB64" s="46">
        <v>2015</v>
      </c>
    </row>
    <row r="65" spans="1:80">
      <c r="A65" s="33" t="s">
        <v>115</v>
      </c>
      <c r="B65" s="25" t="s">
        <v>114</v>
      </c>
      <c r="C65" s="44">
        <v>2015</v>
      </c>
      <c r="D65" s="44">
        <v>2015</v>
      </c>
      <c r="E65" s="44">
        <v>2015</v>
      </c>
      <c r="F65" s="44">
        <v>2015</v>
      </c>
      <c r="G65" s="44">
        <v>2015</v>
      </c>
      <c r="H65" s="44">
        <v>2015</v>
      </c>
      <c r="I65" s="44">
        <v>2015</v>
      </c>
      <c r="J65" s="44">
        <v>2020</v>
      </c>
      <c r="K65" s="44">
        <v>2020</v>
      </c>
      <c r="L65" s="44">
        <v>2020</v>
      </c>
      <c r="M65" s="46">
        <v>2015</v>
      </c>
      <c r="N65" s="46">
        <v>2015</v>
      </c>
      <c r="O65" s="46">
        <v>2015</v>
      </c>
      <c r="P65" s="46">
        <v>2015</v>
      </c>
      <c r="Q65" s="46">
        <v>2020</v>
      </c>
      <c r="R65" s="46">
        <v>2020</v>
      </c>
      <c r="S65" s="46">
        <v>2020</v>
      </c>
      <c r="T65" s="46">
        <v>2020</v>
      </c>
      <c r="U65" s="46">
        <v>2015</v>
      </c>
      <c r="V65" s="46">
        <v>2015</v>
      </c>
      <c r="W65" s="46">
        <v>2015</v>
      </c>
      <c r="X65" s="46">
        <v>2018</v>
      </c>
      <c r="Y65" s="46">
        <v>2019</v>
      </c>
      <c r="Z65" s="46">
        <v>2019</v>
      </c>
      <c r="AA65" s="46">
        <v>2013</v>
      </c>
      <c r="AB65" s="45">
        <v>2017</v>
      </c>
      <c r="AC65" s="46">
        <v>2017</v>
      </c>
      <c r="AD65" s="46">
        <v>2018</v>
      </c>
      <c r="AE65" s="46">
        <v>2020</v>
      </c>
      <c r="AF65" s="48">
        <v>2018</v>
      </c>
      <c r="AG65" s="262">
        <v>2020</v>
      </c>
      <c r="AH65" s="46">
        <v>2021</v>
      </c>
      <c r="AI65" s="46">
        <v>2021</v>
      </c>
      <c r="AJ65" s="46">
        <v>2020</v>
      </c>
      <c r="AK65" s="46">
        <v>2020</v>
      </c>
      <c r="AL65" s="46">
        <v>2019</v>
      </c>
      <c r="AM65" s="46">
        <v>2018</v>
      </c>
      <c r="AN65" s="46">
        <v>2021</v>
      </c>
      <c r="AO65" s="46">
        <v>2018</v>
      </c>
      <c r="AP65" s="46">
        <v>2019</v>
      </c>
      <c r="AQ65" s="263">
        <v>2020</v>
      </c>
      <c r="AR65" s="263">
        <v>2020</v>
      </c>
      <c r="AS65" s="46">
        <v>2019</v>
      </c>
      <c r="AT65" s="80">
        <v>2018</v>
      </c>
      <c r="AU65" s="55">
        <v>2019</v>
      </c>
      <c r="AV65" s="55">
        <v>2019</v>
      </c>
      <c r="AW65" s="46">
        <v>2019</v>
      </c>
      <c r="AX65" s="46">
        <v>2018</v>
      </c>
      <c r="AY65" s="46">
        <v>2019</v>
      </c>
      <c r="AZ65" s="68">
        <v>2019</v>
      </c>
      <c r="BA65" s="46">
        <v>2015</v>
      </c>
      <c r="BB65" s="46">
        <v>2018</v>
      </c>
      <c r="BC65" s="46">
        <v>2019</v>
      </c>
      <c r="BD65" s="46">
        <v>2020</v>
      </c>
      <c r="BE65" s="255" t="s">
        <v>864</v>
      </c>
      <c r="BF65" s="255" t="s">
        <v>1395</v>
      </c>
      <c r="BG65" s="261">
        <v>2020</v>
      </c>
      <c r="BH65" s="46">
        <v>2019</v>
      </c>
      <c r="BI65" s="46">
        <v>2019</v>
      </c>
      <c r="BJ65" s="46">
        <v>2015</v>
      </c>
      <c r="BK65" s="46">
        <v>2019</v>
      </c>
      <c r="BL65" s="46">
        <v>2020</v>
      </c>
      <c r="BM65" s="46">
        <v>2018</v>
      </c>
      <c r="BN65" s="80">
        <v>2015</v>
      </c>
      <c r="BO65" s="80">
        <v>2017</v>
      </c>
      <c r="BP65" s="80">
        <v>2018</v>
      </c>
      <c r="BQ65" s="46">
        <v>2014</v>
      </c>
      <c r="BR65" s="46">
        <v>2017</v>
      </c>
      <c r="BS65" s="46">
        <v>2017</v>
      </c>
      <c r="BT65" s="46">
        <v>2015</v>
      </c>
      <c r="BU65" s="261">
        <v>2019</v>
      </c>
      <c r="BV65" s="261">
        <v>2019</v>
      </c>
      <c r="BW65" s="46">
        <v>2019</v>
      </c>
      <c r="BX65" s="46">
        <v>2018</v>
      </c>
      <c r="BY65" s="46">
        <v>2017</v>
      </c>
      <c r="BZ65" s="46">
        <v>2020</v>
      </c>
      <c r="CA65" s="46">
        <v>2020</v>
      </c>
      <c r="CB65" s="46">
        <v>2015</v>
      </c>
    </row>
    <row r="66" spans="1:80">
      <c r="A66" s="33" t="s">
        <v>117</v>
      </c>
      <c r="B66" s="25" t="s">
        <v>116</v>
      </c>
      <c r="C66" s="44">
        <v>2015</v>
      </c>
      <c r="D66" s="44">
        <v>2015</v>
      </c>
      <c r="E66" s="44">
        <v>2015</v>
      </c>
      <c r="F66" s="44">
        <v>2015</v>
      </c>
      <c r="G66" s="44">
        <v>2015</v>
      </c>
      <c r="H66" s="44">
        <v>2015</v>
      </c>
      <c r="I66" s="44">
        <v>2015</v>
      </c>
      <c r="J66" s="44">
        <v>2020</v>
      </c>
      <c r="K66" s="44">
        <v>2020</v>
      </c>
      <c r="L66" s="44">
        <v>2020</v>
      </c>
      <c r="M66" s="46">
        <v>2015</v>
      </c>
      <c r="N66" s="46">
        <v>2015</v>
      </c>
      <c r="O66" s="46">
        <v>2015</v>
      </c>
      <c r="P66" s="46">
        <v>2015</v>
      </c>
      <c r="Q66" s="46">
        <v>2020</v>
      </c>
      <c r="R66" s="46">
        <v>2020</v>
      </c>
      <c r="S66" s="46">
        <v>2020</v>
      </c>
      <c r="T66" s="46">
        <v>2020</v>
      </c>
      <c r="U66" s="46">
        <v>2015</v>
      </c>
      <c r="V66" s="46">
        <v>2015</v>
      </c>
      <c r="W66" s="46">
        <v>2015</v>
      </c>
      <c r="X66" s="46">
        <v>2018</v>
      </c>
      <c r="Y66" s="46">
        <v>2019</v>
      </c>
      <c r="Z66" s="46">
        <v>2019</v>
      </c>
      <c r="AA66" s="46">
        <v>2014</v>
      </c>
      <c r="AB66" s="45">
        <v>2017</v>
      </c>
      <c r="AC66" s="46" t="s">
        <v>864</v>
      </c>
      <c r="AD66" s="46">
        <v>2019</v>
      </c>
      <c r="AE66" s="46">
        <v>2020</v>
      </c>
      <c r="AF66" s="48">
        <v>2018</v>
      </c>
      <c r="AG66" s="262">
        <v>2020</v>
      </c>
      <c r="AH66" s="46">
        <v>2021</v>
      </c>
      <c r="AI66" s="46">
        <v>2021</v>
      </c>
      <c r="AJ66" s="46">
        <v>2020</v>
      </c>
      <c r="AK66" s="46">
        <v>2020</v>
      </c>
      <c r="AL66" s="46">
        <v>2019</v>
      </c>
      <c r="AM66" s="46">
        <v>2018</v>
      </c>
      <c r="AN66" s="46">
        <v>2021</v>
      </c>
      <c r="AO66" s="46">
        <v>2018</v>
      </c>
      <c r="AP66" s="46">
        <v>2019</v>
      </c>
      <c r="AQ66" s="263">
        <v>2020</v>
      </c>
      <c r="AR66" s="263">
        <v>2020</v>
      </c>
      <c r="AS66" s="46">
        <v>2019</v>
      </c>
      <c r="AT66" s="80"/>
      <c r="AU66" s="55">
        <v>2019</v>
      </c>
      <c r="AV66" s="55">
        <v>2019</v>
      </c>
      <c r="AW66" s="46" t="s">
        <v>864</v>
      </c>
      <c r="AX66" s="46">
        <v>2018</v>
      </c>
      <c r="AY66" s="46">
        <v>2019</v>
      </c>
      <c r="AZ66" s="68">
        <v>2019</v>
      </c>
      <c r="BA66" s="46">
        <v>2019</v>
      </c>
      <c r="BB66" s="46">
        <v>2018</v>
      </c>
      <c r="BC66" s="46">
        <v>2019</v>
      </c>
      <c r="BD66" s="46">
        <v>2020</v>
      </c>
      <c r="BE66" s="255" t="s">
        <v>1395</v>
      </c>
      <c r="BF66" s="255" t="s">
        <v>1395</v>
      </c>
      <c r="BG66" s="261">
        <v>2020</v>
      </c>
      <c r="BH66" s="46">
        <v>2019</v>
      </c>
      <c r="BI66" s="46">
        <v>2019</v>
      </c>
      <c r="BJ66" s="46">
        <v>2015</v>
      </c>
      <c r="BK66" s="46">
        <v>2019</v>
      </c>
      <c r="BL66" s="46">
        <v>2020</v>
      </c>
      <c r="BM66" s="46">
        <v>2018</v>
      </c>
      <c r="BN66" s="80">
        <v>2017</v>
      </c>
      <c r="BO66" s="80">
        <v>2019</v>
      </c>
      <c r="BP66" s="80">
        <v>2019</v>
      </c>
      <c r="BQ66" s="46">
        <v>2014</v>
      </c>
      <c r="BR66" s="46">
        <v>2017</v>
      </c>
      <c r="BS66" s="46">
        <v>2017</v>
      </c>
      <c r="BT66" s="46">
        <v>2015</v>
      </c>
      <c r="BU66" s="261">
        <v>2019</v>
      </c>
      <c r="BV66" s="261">
        <v>2019</v>
      </c>
      <c r="BW66" s="46">
        <v>2019</v>
      </c>
      <c r="BX66" s="46">
        <v>2018</v>
      </c>
      <c r="BY66" s="46">
        <v>2017</v>
      </c>
      <c r="BZ66" s="46">
        <v>2020</v>
      </c>
      <c r="CA66" s="46">
        <v>2020</v>
      </c>
      <c r="CB66" s="46">
        <v>2015</v>
      </c>
    </row>
    <row r="67" spans="1:80">
      <c r="A67" s="33" t="s">
        <v>119</v>
      </c>
      <c r="B67" s="25" t="s">
        <v>118</v>
      </c>
      <c r="C67" s="44">
        <v>2015</v>
      </c>
      <c r="D67" s="44">
        <v>2015</v>
      </c>
      <c r="E67" s="44">
        <v>2015</v>
      </c>
      <c r="F67" s="44">
        <v>2015</v>
      </c>
      <c r="G67" s="44">
        <v>2015</v>
      </c>
      <c r="H67" s="44">
        <v>2015</v>
      </c>
      <c r="I67" s="44">
        <v>2015</v>
      </c>
      <c r="J67" s="44">
        <v>2020</v>
      </c>
      <c r="K67" s="44">
        <v>2020</v>
      </c>
      <c r="L67" s="44">
        <v>2020</v>
      </c>
      <c r="M67" s="46">
        <v>2015</v>
      </c>
      <c r="N67" s="46">
        <v>2015</v>
      </c>
      <c r="O67" s="46">
        <v>2015</v>
      </c>
      <c r="P67" s="46">
        <v>2015</v>
      </c>
      <c r="Q67" s="46">
        <v>2020</v>
      </c>
      <c r="R67" s="46">
        <v>2020</v>
      </c>
      <c r="S67" s="46">
        <v>2020</v>
      </c>
      <c r="T67" s="46">
        <v>2020</v>
      </c>
      <c r="U67" s="46">
        <v>2015</v>
      </c>
      <c r="V67" s="46">
        <v>2015</v>
      </c>
      <c r="W67" s="46">
        <v>2015</v>
      </c>
      <c r="X67" s="46">
        <v>2018</v>
      </c>
      <c r="Y67" s="46">
        <v>2019</v>
      </c>
      <c r="Z67" s="46">
        <v>2019</v>
      </c>
      <c r="AA67" s="46">
        <v>2011</v>
      </c>
      <c r="AB67" s="45">
        <v>2017</v>
      </c>
      <c r="AC67" s="46" t="s">
        <v>864</v>
      </c>
      <c r="AD67" s="46">
        <v>2019</v>
      </c>
      <c r="AE67" s="46">
        <v>2020</v>
      </c>
      <c r="AF67" s="48">
        <v>2018</v>
      </c>
      <c r="AG67" s="262">
        <v>2020</v>
      </c>
      <c r="AH67" s="46">
        <v>2021</v>
      </c>
      <c r="AI67" s="46">
        <v>2021</v>
      </c>
      <c r="AJ67" s="46">
        <v>2020</v>
      </c>
      <c r="AK67" s="46">
        <v>2020</v>
      </c>
      <c r="AL67" s="46">
        <v>2019</v>
      </c>
      <c r="AM67" s="46" t="s">
        <v>864</v>
      </c>
      <c r="AN67" s="46">
        <v>2021</v>
      </c>
      <c r="AO67" s="46">
        <v>2018</v>
      </c>
      <c r="AP67" s="46">
        <v>2019</v>
      </c>
      <c r="AQ67" s="46" t="s">
        <v>864</v>
      </c>
      <c r="AR67" s="263">
        <v>2020</v>
      </c>
      <c r="AS67" s="46">
        <v>2019</v>
      </c>
      <c r="AT67" s="80">
        <v>2016</v>
      </c>
      <c r="AU67" s="55">
        <v>2019</v>
      </c>
      <c r="AV67" s="55" t="s">
        <v>864</v>
      </c>
      <c r="AW67" s="46" t="s">
        <v>864</v>
      </c>
      <c r="AX67" s="46" t="s">
        <v>864</v>
      </c>
      <c r="AY67" s="46">
        <v>2019</v>
      </c>
      <c r="AZ67" s="68">
        <v>2019</v>
      </c>
      <c r="BA67" s="46">
        <v>2016</v>
      </c>
      <c r="BB67" s="46">
        <v>2018</v>
      </c>
      <c r="BC67" s="46">
        <v>2019</v>
      </c>
      <c r="BD67" s="46">
        <v>2020</v>
      </c>
      <c r="BE67" s="255" t="s">
        <v>864</v>
      </c>
      <c r="BF67" s="255" t="s">
        <v>1395</v>
      </c>
      <c r="BG67" s="261">
        <v>2020</v>
      </c>
      <c r="BH67" s="46">
        <v>2019</v>
      </c>
      <c r="BI67" s="46">
        <v>2019</v>
      </c>
      <c r="BJ67" s="46">
        <v>2015</v>
      </c>
      <c r="BK67" s="46">
        <v>2019</v>
      </c>
      <c r="BL67" s="46">
        <v>2020</v>
      </c>
      <c r="BM67" s="46">
        <v>2018</v>
      </c>
      <c r="BN67" s="46" t="s">
        <v>864</v>
      </c>
      <c r="BO67" s="80">
        <v>2019</v>
      </c>
      <c r="BP67" s="80">
        <v>2019</v>
      </c>
      <c r="BQ67" s="46">
        <v>2014</v>
      </c>
      <c r="BR67" s="46">
        <v>2017</v>
      </c>
      <c r="BS67" s="46">
        <v>2017</v>
      </c>
      <c r="BT67" s="46">
        <v>2016</v>
      </c>
      <c r="BU67" s="261">
        <v>2019</v>
      </c>
      <c r="BV67" s="261">
        <v>2019</v>
      </c>
      <c r="BW67" s="46">
        <v>2019</v>
      </c>
      <c r="BX67" s="46">
        <v>2018</v>
      </c>
      <c r="BY67" s="46">
        <v>2017</v>
      </c>
      <c r="BZ67" s="46">
        <v>2020</v>
      </c>
      <c r="CA67" s="46">
        <v>2020</v>
      </c>
      <c r="CB67" s="46">
        <v>2015</v>
      </c>
    </row>
    <row r="68" spans="1:80">
      <c r="A68" s="33" t="s">
        <v>121</v>
      </c>
      <c r="B68" s="25" t="s">
        <v>120</v>
      </c>
      <c r="C68" s="44">
        <v>2015</v>
      </c>
      <c r="D68" s="44">
        <v>2015</v>
      </c>
      <c r="E68" s="44">
        <v>2015</v>
      </c>
      <c r="F68" s="44">
        <v>2015</v>
      </c>
      <c r="G68" s="44">
        <v>2015</v>
      </c>
      <c r="H68" s="44">
        <v>2015</v>
      </c>
      <c r="I68" s="44">
        <v>2015</v>
      </c>
      <c r="J68" s="44">
        <v>2020</v>
      </c>
      <c r="K68" s="44">
        <v>2020</v>
      </c>
      <c r="L68" s="44">
        <v>2020</v>
      </c>
      <c r="M68" s="46">
        <v>2015</v>
      </c>
      <c r="N68" s="46">
        <v>2015</v>
      </c>
      <c r="O68" s="46">
        <v>2015</v>
      </c>
      <c r="P68" s="46">
        <v>2015</v>
      </c>
      <c r="Q68" s="46">
        <v>2020</v>
      </c>
      <c r="R68" s="46">
        <v>2020</v>
      </c>
      <c r="S68" s="46">
        <v>2020</v>
      </c>
      <c r="T68" s="46">
        <v>2020</v>
      </c>
      <c r="U68" s="46">
        <v>2015</v>
      </c>
      <c r="V68" s="46">
        <v>2015</v>
      </c>
      <c r="W68" s="46">
        <v>2015</v>
      </c>
      <c r="X68" s="46">
        <v>2018</v>
      </c>
      <c r="Y68" s="46">
        <v>2019</v>
      </c>
      <c r="Z68" s="46">
        <v>2019</v>
      </c>
      <c r="AA68" s="46">
        <v>2014</v>
      </c>
      <c r="AB68" s="45">
        <v>2017</v>
      </c>
      <c r="AC68" s="46">
        <v>2017</v>
      </c>
      <c r="AD68" s="46">
        <v>2017</v>
      </c>
      <c r="AE68" s="46">
        <v>2020</v>
      </c>
      <c r="AF68" s="48">
        <v>2018</v>
      </c>
      <c r="AG68" s="262">
        <v>2020</v>
      </c>
      <c r="AH68" s="46">
        <v>2021</v>
      </c>
      <c r="AI68" s="46">
        <v>2021</v>
      </c>
      <c r="AJ68" s="46">
        <v>2020</v>
      </c>
      <c r="AK68" s="46">
        <v>2020</v>
      </c>
      <c r="AL68" s="46">
        <v>2019</v>
      </c>
      <c r="AM68" s="46">
        <v>2014</v>
      </c>
      <c r="AN68" s="46">
        <v>2021</v>
      </c>
      <c r="AO68" s="46">
        <v>2018</v>
      </c>
      <c r="AP68" s="46">
        <v>2019</v>
      </c>
      <c r="AQ68" s="80">
        <v>2020</v>
      </c>
      <c r="AR68" s="263">
        <v>2020</v>
      </c>
      <c r="AS68" s="46">
        <v>2019</v>
      </c>
      <c r="AT68" s="80">
        <v>2017</v>
      </c>
      <c r="AU68" s="55">
        <v>2019</v>
      </c>
      <c r="AV68" s="55">
        <v>2019</v>
      </c>
      <c r="AW68" s="46">
        <v>2019</v>
      </c>
      <c r="AX68" s="46">
        <v>2018</v>
      </c>
      <c r="AY68" s="46">
        <v>2019</v>
      </c>
      <c r="AZ68" s="68">
        <v>2019</v>
      </c>
      <c r="BA68" s="46">
        <v>2016</v>
      </c>
      <c r="BB68" s="46">
        <v>2018</v>
      </c>
      <c r="BC68" s="46">
        <v>2019</v>
      </c>
      <c r="BD68" s="46">
        <v>2020</v>
      </c>
      <c r="BE68" s="255" t="s">
        <v>864</v>
      </c>
      <c r="BF68" s="255" t="s">
        <v>1395</v>
      </c>
      <c r="BG68" s="261">
        <v>2020</v>
      </c>
      <c r="BH68" s="46">
        <v>2019</v>
      </c>
      <c r="BI68" s="46">
        <v>2019</v>
      </c>
      <c r="BJ68" s="46">
        <v>2015</v>
      </c>
      <c r="BK68" s="46">
        <v>2019</v>
      </c>
      <c r="BL68" s="46">
        <v>2020</v>
      </c>
      <c r="BM68" s="46">
        <v>2018</v>
      </c>
      <c r="BN68" s="80">
        <v>2018</v>
      </c>
      <c r="BO68" s="80">
        <v>2017</v>
      </c>
      <c r="BP68" s="80">
        <v>2019</v>
      </c>
      <c r="BQ68" s="46">
        <v>2014</v>
      </c>
      <c r="BR68" s="46">
        <v>2017</v>
      </c>
      <c r="BS68" s="46">
        <v>2017</v>
      </c>
      <c r="BT68" s="46">
        <v>2017</v>
      </c>
      <c r="BU68" s="261">
        <v>2019</v>
      </c>
      <c r="BV68" s="261">
        <v>2019</v>
      </c>
      <c r="BW68" s="46">
        <v>2019</v>
      </c>
      <c r="BX68" s="46">
        <v>2018</v>
      </c>
      <c r="BY68" s="46">
        <v>2017</v>
      </c>
      <c r="BZ68" s="46">
        <v>2020</v>
      </c>
      <c r="CA68" s="46">
        <v>2020</v>
      </c>
      <c r="CB68" s="46">
        <v>2015</v>
      </c>
    </row>
    <row r="69" spans="1:80">
      <c r="A69" s="33" t="s">
        <v>123</v>
      </c>
      <c r="B69" s="25" t="s">
        <v>122</v>
      </c>
      <c r="C69" s="44">
        <v>2015</v>
      </c>
      <c r="D69" s="44">
        <v>2015</v>
      </c>
      <c r="E69" s="44">
        <v>2015</v>
      </c>
      <c r="F69" s="44">
        <v>2015</v>
      </c>
      <c r="G69" s="44">
        <v>2015</v>
      </c>
      <c r="H69" s="44">
        <v>2015</v>
      </c>
      <c r="I69" s="44">
        <v>2015</v>
      </c>
      <c r="J69" s="44">
        <v>2020</v>
      </c>
      <c r="K69" s="44">
        <v>2020</v>
      </c>
      <c r="L69" s="44">
        <v>2020</v>
      </c>
      <c r="M69" s="46">
        <v>2015</v>
      </c>
      <c r="N69" s="46">
        <v>2015</v>
      </c>
      <c r="O69" s="46">
        <v>2015</v>
      </c>
      <c r="P69" s="46">
        <v>2015</v>
      </c>
      <c r="Q69" s="46">
        <v>2020</v>
      </c>
      <c r="R69" s="46">
        <v>2020</v>
      </c>
      <c r="S69" s="46">
        <v>2020</v>
      </c>
      <c r="T69" s="46">
        <v>2020</v>
      </c>
      <c r="U69" s="46">
        <v>2015</v>
      </c>
      <c r="V69" s="46">
        <v>2015</v>
      </c>
      <c r="W69" s="46">
        <v>2015</v>
      </c>
      <c r="X69" s="46">
        <v>2018</v>
      </c>
      <c r="Y69" s="46">
        <v>2019</v>
      </c>
      <c r="Z69" s="46">
        <v>2019</v>
      </c>
      <c r="AA69" s="46">
        <v>2011</v>
      </c>
      <c r="AB69" s="45">
        <v>2017</v>
      </c>
      <c r="AC69" s="46" t="s">
        <v>864</v>
      </c>
      <c r="AD69" s="46">
        <v>2015</v>
      </c>
      <c r="AE69" s="46">
        <v>2020</v>
      </c>
      <c r="AF69" s="48">
        <v>2018</v>
      </c>
      <c r="AG69" s="262">
        <v>2020</v>
      </c>
      <c r="AH69" s="46">
        <v>2021</v>
      </c>
      <c r="AI69" s="46">
        <v>2021</v>
      </c>
      <c r="AJ69" s="46">
        <v>2020</v>
      </c>
      <c r="AK69" s="46">
        <v>2020</v>
      </c>
      <c r="AL69" s="46">
        <v>2019</v>
      </c>
      <c r="AM69" s="46" t="s">
        <v>864</v>
      </c>
      <c r="AN69" s="46">
        <v>2021</v>
      </c>
      <c r="AO69" s="46">
        <v>2018</v>
      </c>
      <c r="AP69" s="46">
        <v>2019</v>
      </c>
      <c r="AQ69" s="46" t="s">
        <v>864</v>
      </c>
      <c r="AR69" s="263">
        <v>2020</v>
      </c>
      <c r="AS69" s="46">
        <v>2019</v>
      </c>
      <c r="AT69" s="80" t="s">
        <v>864</v>
      </c>
      <c r="AU69" s="55">
        <v>2019</v>
      </c>
      <c r="AV69" s="55" t="s">
        <v>864</v>
      </c>
      <c r="AW69" s="46" t="s">
        <v>864</v>
      </c>
      <c r="AX69" s="46" t="s">
        <v>864</v>
      </c>
      <c r="AY69" s="46">
        <v>2019</v>
      </c>
      <c r="AZ69" s="68">
        <v>2019</v>
      </c>
      <c r="BA69" s="46">
        <v>2018</v>
      </c>
      <c r="BB69" s="46">
        <v>2018</v>
      </c>
      <c r="BC69" s="46">
        <v>2019</v>
      </c>
      <c r="BD69" s="46">
        <v>2020</v>
      </c>
      <c r="BE69" s="255" t="s">
        <v>864</v>
      </c>
      <c r="BF69" s="255" t="s">
        <v>1395</v>
      </c>
      <c r="BG69" s="261">
        <v>2020</v>
      </c>
      <c r="BH69" s="46">
        <v>2019</v>
      </c>
      <c r="BI69" s="46">
        <v>2019</v>
      </c>
      <c r="BJ69" s="46">
        <v>2015</v>
      </c>
      <c r="BK69" s="46">
        <v>2019</v>
      </c>
      <c r="BL69" s="46">
        <v>2020</v>
      </c>
      <c r="BM69" s="46">
        <v>2018</v>
      </c>
      <c r="BN69" s="80">
        <v>2018</v>
      </c>
      <c r="BO69" s="80">
        <v>2019</v>
      </c>
      <c r="BP69" s="80">
        <v>2019</v>
      </c>
      <c r="BQ69" s="46">
        <v>2014</v>
      </c>
      <c r="BR69" s="46">
        <v>2017</v>
      </c>
      <c r="BS69" s="46">
        <v>2017</v>
      </c>
      <c r="BT69" s="46">
        <v>2016</v>
      </c>
      <c r="BU69" s="261">
        <v>2019</v>
      </c>
      <c r="BV69" s="261">
        <v>2019</v>
      </c>
      <c r="BW69" s="46">
        <v>2019</v>
      </c>
      <c r="BX69" s="46">
        <v>2018</v>
      </c>
      <c r="BY69" s="46">
        <v>2017</v>
      </c>
      <c r="BZ69" s="46">
        <v>2020</v>
      </c>
      <c r="CA69" s="46">
        <v>2020</v>
      </c>
      <c r="CB69" s="46">
        <v>2015</v>
      </c>
    </row>
    <row r="70" spans="1:80">
      <c r="A70" s="33" t="s">
        <v>125</v>
      </c>
      <c r="B70" s="25" t="s">
        <v>124</v>
      </c>
      <c r="C70" s="44">
        <v>2015</v>
      </c>
      <c r="D70" s="44">
        <v>2015</v>
      </c>
      <c r="E70" s="44">
        <v>2015</v>
      </c>
      <c r="F70" s="44">
        <v>2015</v>
      </c>
      <c r="G70" s="44">
        <v>2015</v>
      </c>
      <c r="H70" s="44">
        <v>2015</v>
      </c>
      <c r="I70" s="44">
        <v>2015</v>
      </c>
      <c r="J70" s="44">
        <v>2020</v>
      </c>
      <c r="K70" s="44">
        <v>2020</v>
      </c>
      <c r="L70" s="44" t="s">
        <v>864</v>
      </c>
      <c r="M70" s="46">
        <v>2015</v>
      </c>
      <c r="N70" s="46">
        <v>2015</v>
      </c>
      <c r="O70" s="46">
        <v>2015</v>
      </c>
      <c r="P70" s="46">
        <v>2015</v>
      </c>
      <c r="Q70" s="46">
        <v>2020</v>
      </c>
      <c r="R70" s="46">
        <v>2020</v>
      </c>
      <c r="S70" s="46">
        <v>2020</v>
      </c>
      <c r="T70" s="46">
        <v>2020</v>
      </c>
      <c r="U70" s="46">
        <v>2015</v>
      </c>
      <c r="V70" s="46">
        <v>2015</v>
      </c>
      <c r="W70" s="46">
        <v>2015</v>
      </c>
      <c r="X70" s="46">
        <v>2018</v>
      </c>
      <c r="Y70" s="46">
        <v>2019</v>
      </c>
      <c r="Z70" s="46">
        <v>2019</v>
      </c>
      <c r="AA70" s="46" t="s">
        <v>864</v>
      </c>
      <c r="AB70" s="45">
        <v>2017</v>
      </c>
      <c r="AC70" s="46" t="s">
        <v>864</v>
      </c>
      <c r="AD70" s="46" t="s">
        <v>864</v>
      </c>
      <c r="AE70" s="46" t="s">
        <v>864</v>
      </c>
      <c r="AF70" s="48">
        <v>2018</v>
      </c>
      <c r="AG70" s="262">
        <v>2020</v>
      </c>
      <c r="AH70" s="46">
        <v>2021</v>
      </c>
      <c r="AI70" s="46">
        <v>2021</v>
      </c>
      <c r="AJ70" s="46">
        <v>2020</v>
      </c>
      <c r="AK70" s="46">
        <v>2020</v>
      </c>
      <c r="AL70" s="46">
        <v>2019</v>
      </c>
      <c r="AM70" s="46" t="s">
        <v>864</v>
      </c>
      <c r="AN70" s="46">
        <v>2021</v>
      </c>
      <c r="AO70" s="46">
        <v>2018</v>
      </c>
      <c r="AP70" s="46">
        <v>2019</v>
      </c>
      <c r="AQ70" s="80">
        <v>2020</v>
      </c>
      <c r="AR70" s="263">
        <v>2020</v>
      </c>
      <c r="AS70" s="46">
        <v>2019</v>
      </c>
      <c r="AT70" s="80" t="s">
        <v>864</v>
      </c>
      <c r="AU70" s="55">
        <v>2019</v>
      </c>
      <c r="AV70" s="55" t="s">
        <v>864</v>
      </c>
      <c r="AW70" s="46" t="s">
        <v>864</v>
      </c>
      <c r="AX70" s="46" t="s">
        <v>864</v>
      </c>
      <c r="AY70" s="46">
        <v>2019</v>
      </c>
      <c r="AZ70" s="68" t="s">
        <v>864</v>
      </c>
      <c r="BA70" s="46" t="s">
        <v>864</v>
      </c>
      <c r="BB70" s="46">
        <v>2018</v>
      </c>
      <c r="BC70" s="46">
        <v>2019</v>
      </c>
      <c r="BD70" s="46">
        <v>2020</v>
      </c>
      <c r="BE70" s="255" t="s">
        <v>864</v>
      </c>
      <c r="BF70" s="255" t="s">
        <v>1395</v>
      </c>
      <c r="BG70" s="261">
        <v>2020</v>
      </c>
      <c r="BH70" s="46">
        <v>2019</v>
      </c>
      <c r="BI70" s="46">
        <v>2019</v>
      </c>
      <c r="BJ70" s="46">
        <v>2013</v>
      </c>
      <c r="BK70" s="46">
        <v>2019</v>
      </c>
      <c r="BL70" s="46">
        <v>2020</v>
      </c>
      <c r="BM70" s="46">
        <v>2018</v>
      </c>
      <c r="BN70" s="80">
        <v>2014</v>
      </c>
      <c r="BO70" s="80">
        <v>2017</v>
      </c>
      <c r="BP70" s="80">
        <v>2018</v>
      </c>
      <c r="BQ70" s="46">
        <v>2014</v>
      </c>
      <c r="BR70" s="46">
        <v>2017</v>
      </c>
      <c r="BS70" s="46">
        <v>2017</v>
      </c>
      <c r="BT70" s="46">
        <v>2017</v>
      </c>
      <c r="BU70" s="261">
        <v>2019</v>
      </c>
      <c r="BV70" s="261">
        <v>2019</v>
      </c>
      <c r="BW70" s="46" t="s">
        <v>864</v>
      </c>
      <c r="BX70" s="46">
        <v>2018</v>
      </c>
      <c r="BY70" s="46">
        <v>2017</v>
      </c>
      <c r="BZ70" s="46">
        <v>2020</v>
      </c>
      <c r="CA70" s="46">
        <v>2020</v>
      </c>
      <c r="CB70" s="46">
        <v>2015</v>
      </c>
    </row>
    <row r="71" spans="1:80">
      <c r="A71" s="33" t="s">
        <v>127</v>
      </c>
      <c r="B71" s="25" t="s">
        <v>126</v>
      </c>
      <c r="C71" s="44">
        <v>2015</v>
      </c>
      <c r="D71" s="44">
        <v>2015</v>
      </c>
      <c r="E71" s="44">
        <v>2015</v>
      </c>
      <c r="F71" s="44">
        <v>2015</v>
      </c>
      <c r="G71" s="44">
        <v>2015</v>
      </c>
      <c r="H71" s="44">
        <v>2015</v>
      </c>
      <c r="I71" s="44">
        <v>2015</v>
      </c>
      <c r="J71" s="44">
        <v>2020</v>
      </c>
      <c r="K71" s="44">
        <v>2020</v>
      </c>
      <c r="L71" s="44">
        <v>2020</v>
      </c>
      <c r="M71" s="46">
        <v>2015</v>
      </c>
      <c r="N71" s="46">
        <v>2015</v>
      </c>
      <c r="O71" s="46">
        <v>2015</v>
      </c>
      <c r="P71" s="46">
        <v>2015</v>
      </c>
      <c r="Q71" s="46">
        <v>2020</v>
      </c>
      <c r="R71" s="46">
        <v>2020</v>
      </c>
      <c r="S71" s="46">
        <v>2020</v>
      </c>
      <c r="T71" s="46">
        <v>2020</v>
      </c>
      <c r="U71" s="46">
        <v>2015</v>
      </c>
      <c r="V71" s="46">
        <v>2015</v>
      </c>
      <c r="W71" s="46">
        <v>2015</v>
      </c>
      <c r="X71" s="46">
        <v>2018</v>
      </c>
      <c r="Y71" s="46">
        <v>2019</v>
      </c>
      <c r="Z71" s="46">
        <v>2019</v>
      </c>
      <c r="AA71" s="46">
        <v>2015</v>
      </c>
      <c r="AB71" s="45">
        <v>2017</v>
      </c>
      <c r="AC71" s="46">
        <v>2017</v>
      </c>
      <c r="AD71" s="46">
        <v>2017</v>
      </c>
      <c r="AE71" s="46">
        <v>2020</v>
      </c>
      <c r="AF71" s="48">
        <v>2018</v>
      </c>
      <c r="AG71" s="262">
        <v>2020</v>
      </c>
      <c r="AH71" s="46">
        <v>2021</v>
      </c>
      <c r="AI71" s="46">
        <v>2021</v>
      </c>
      <c r="AJ71" s="46">
        <v>2020</v>
      </c>
      <c r="AK71" s="46">
        <v>2020</v>
      </c>
      <c r="AL71" s="46">
        <v>2019</v>
      </c>
      <c r="AM71" s="46" t="s">
        <v>1313</v>
      </c>
      <c r="AN71" s="46">
        <v>2021</v>
      </c>
      <c r="AO71" s="46">
        <v>2018</v>
      </c>
      <c r="AP71" s="46">
        <v>2019</v>
      </c>
      <c r="AQ71" s="263">
        <v>2020</v>
      </c>
      <c r="AR71" s="263">
        <v>2020</v>
      </c>
      <c r="AS71" s="46">
        <v>2019</v>
      </c>
      <c r="AT71" s="80">
        <v>2015</v>
      </c>
      <c r="AU71" s="55">
        <v>2019</v>
      </c>
      <c r="AV71" s="55">
        <v>2019</v>
      </c>
      <c r="AW71" s="46">
        <v>2019</v>
      </c>
      <c r="AX71" s="46">
        <v>2018</v>
      </c>
      <c r="AY71" s="46">
        <v>2019</v>
      </c>
      <c r="AZ71" s="68">
        <v>2019</v>
      </c>
      <c r="BA71" s="46">
        <v>2014</v>
      </c>
      <c r="BB71" s="46">
        <v>2018</v>
      </c>
      <c r="BC71" s="46">
        <v>2019</v>
      </c>
      <c r="BD71" s="46">
        <v>2020</v>
      </c>
      <c r="BE71" s="255" t="s">
        <v>1395</v>
      </c>
      <c r="BF71" s="255" t="s">
        <v>1395</v>
      </c>
      <c r="BG71" s="261">
        <v>2020</v>
      </c>
      <c r="BH71" s="46">
        <v>2019</v>
      </c>
      <c r="BI71" s="46">
        <v>2019</v>
      </c>
      <c r="BJ71" s="46">
        <v>2015</v>
      </c>
      <c r="BK71" s="46">
        <v>2019</v>
      </c>
      <c r="BL71" s="46">
        <v>2020</v>
      </c>
      <c r="BM71" s="46">
        <v>2018</v>
      </c>
      <c r="BN71" s="80">
        <v>2014</v>
      </c>
      <c r="BO71" s="80">
        <v>2017</v>
      </c>
      <c r="BP71" s="80">
        <v>2019</v>
      </c>
      <c r="BQ71" s="46">
        <v>2014</v>
      </c>
      <c r="BR71" s="46">
        <v>2017</v>
      </c>
      <c r="BS71" s="46">
        <v>2017</v>
      </c>
      <c r="BT71" s="46">
        <v>2018</v>
      </c>
      <c r="BU71" s="261">
        <v>2019</v>
      </c>
      <c r="BV71" s="261">
        <v>2019</v>
      </c>
      <c r="BW71" s="46">
        <v>2019</v>
      </c>
      <c r="BX71" s="46">
        <v>2018</v>
      </c>
      <c r="BY71" s="46">
        <v>2017</v>
      </c>
      <c r="BZ71" s="46">
        <v>2020</v>
      </c>
      <c r="CA71" s="46">
        <v>2020</v>
      </c>
      <c r="CB71" s="46">
        <v>2015</v>
      </c>
    </row>
    <row r="72" spans="1:80">
      <c r="A72" s="33" t="s">
        <v>129</v>
      </c>
      <c r="B72" s="25" t="s">
        <v>128</v>
      </c>
      <c r="C72" s="44">
        <v>2015</v>
      </c>
      <c r="D72" s="44">
        <v>2015</v>
      </c>
      <c r="E72" s="44">
        <v>2015</v>
      </c>
      <c r="F72" s="44">
        <v>2015</v>
      </c>
      <c r="G72" s="44">
        <v>2015</v>
      </c>
      <c r="H72" s="44">
        <v>2015</v>
      </c>
      <c r="I72" s="44">
        <v>2015</v>
      </c>
      <c r="J72" s="44">
        <v>2020</v>
      </c>
      <c r="K72" s="44">
        <v>2020</v>
      </c>
      <c r="L72" s="44">
        <v>2020</v>
      </c>
      <c r="M72" s="46">
        <v>2015</v>
      </c>
      <c r="N72" s="46">
        <v>2015</v>
      </c>
      <c r="O72" s="46">
        <v>2015</v>
      </c>
      <c r="P72" s="46">
        <v>2015</v>
      </c>
      <c r="Q72" s="46">
        <v>2020</v>
      </c>
      <c r="R72" s="46">
        <v>2020</v>
      </c>
      <c r="S72" s="46">
        <v>2020</v>
      </c>
      <c r="T72" s="46">
        <v>2020</v>
      </c>
      <c r="U72" s="46">
        <v>2015</v>
      </c>
      <c r="V72" s="46">
        <v>2015</v>
      </c>
      <c r="W72" s="46">
        <v>2015</v>
      </c>
      <c r="X72" s="46">
        <v>2018</v>
      </c>
      <c r="Y72" s="46">
        <v>2019</v>
      </c>
      <c r="Z72" s="46">
        <v>2019</v>
      </c>
      <c r="AA72" s="46">
        <v>2012</v>
      </c>
      <c r="AB72" s="45">
        <v>2017</v>
      </c>
      <c r="AC72" s="46">
        <v>2017</v>
      </c>
      <c r="AD72" s="46">
        <v>2017</v>
      </c>
      <c r="AE72" s="46">
        <v>2020</v>
      </c>
      <c r="AF72" s="48">
        <v>2018</v>
      </c>
      <c r="AG72" s="262">
        <v>2020</v>
      </c>
      <c r="AH72" s="46">
        <v>2021</v>
      </c>
      <c r="AI72" s="46">
        <v>2021</v>
      </c>
      <c r="AJ72" s="46">
        <v>2020</v>
      </c>
      <c r="AK72" s="46">
        <v>2020</v>
      </c>
      <c r="AL72" s="46">
        <v>2019</v>
      </c>
      <c r="AM72" s="46">
        <v>2018</v>
      </c>
      <c r="AN72" s="46">
        <v>2021</v>
      </c>
      <c r="AO72" s="46">
        <v>2018</v>
      </c>
      <c r="AP72" s="46">
        <v>2019</v>
      </c>
      <c r="AQ72" s="263">
        <v>2020</v>
      </c>
      <c r="AR72" s="263">
        <v>2020</v>
      </c>
      <c r="AS72" s="46">
        <v>2019</v>
      </c>
      <c r="AT72" s="80">
        <v>2018</v>
      </c>
      <c r="AU72" s="55">
        <v>2019</v>
      </c>
      <c r="AV72" s="55">
        <v>2019</v>
      </c>
      <c r="AW72" s="46">
        <v>2019</v>
      </c>
      <c r="AX72" s="46">
        <v>2018</v>
      </c>
      <c r="AY72" s="46">
        <v>2019</v>
      </c>
      <c r="AZ72" s="68" t="s">
        <v>864</v>
      </c>
      <c r="BA72" s="46">
        <v>2012</v>
      </c>
      <c r="BB72" s="46">
        <v>2018</v>
      </c>
      <c r="BC72" s="46">
        <v>2019</v>
      </c>
      <c r="BD72" s="46">
        <v>2020</v>
      </c>
      <c r="BE72" s="255" t="s">
        <v>864</v>
      </c>
      <c r="BF72" s="255" t="s">
        <v>1395</v>
      </c>
      <c r="BG72" s="261">
        <v>2020</v>
      </c>
      <c r="BH72" s="46">
        <v>2019</v>
      </c>
      <c r="BI72" s="46">
        <v>2019</v>
      </c>
      <c r="BJ72" s="46">
        <v>2015</v>
      </c>
      <c r="BK72" s="46">
        <v>2019</v>
      </c>
      <c r="BL72" s="46">
        <v>2020</v>
      </c>
      <c r="BM72" s="46">
        <v>2018</v>
      </c>
      <c r="BN72" s="80">
        <v>2014</v>
      </c>
      <c r="BO72" s="80">
        <v>2018</v>
      </c>
      <c r="BP72" s="80">
        <v>2019</v>
      </c>
      <c r="BQ72" s="46">
        <v>2014</v>
      </c>
      <c r="BR72" s="46">
        <v>2017</v>
      </c>
      <c r="BS72" s="46">
        <v>2017</v>
      </c>
      <c r="BT72" s="46">
        <v>2016</v>
      </c>
      <c r="BU72" s="261">
        <v>2019</v>
      </c>
      <c r="BV72" s="46" t="s">
        <v>864</v>
      </c>
      <c r="BW72" s="46" t="s">
        <v>864</v>
      </c>
      <c r="BX72" s="46">
        <v>2018</v>
      </c>
      <c r="BY72" s="46">
        <v>2017</v>
      </c>
      <c r="BZ72" s="46">
        <v>2020</v>
      </c>
      <c r="CA72" s="46">
        <v>2020</v>
      </c>
      <c r="CB72" s="46">
        <v>2015</v>
      </c>
    </row>
    <row r="73" spans="1:80">
      <c r="A73" s="33" t="s">
        <v>371</v>
      </c>
      <c r="B73" s="25" t="s">
        <v>130</v>
      </c>
      <c r="C73" s="44">
        <v>2015</v>
      </c>
      <c r="D73" s="44">
        <v>2015</v>
      </c>
      <c r="E73" s="44">
        <v>2015</v>
      </c>
      <c r="F73" s="44">
        <v>2015</v>
      </c>
      <c r="G73" s="44">
        <v>2015</v>
      </c>
      <c r="H73" s="44">
        <v>2015</v>
      </c>
      <c r="I73" s="44">
        <v>2015</v>
      </c>
      <c r="J73" s="44">
        <v>2020</v>
      </c>
      <c r="K73" s="44">
        <v>2020</v>
      </c>
      <c r="L73" s="44">
        <v>2020</v>
      </c>
      <c r="M73" s="46">
        <v>2015</v>
      </c>
      <c r="N73" s="46">
        <v>2015</v>
      </c>
      <c r="O73" s="46">
        <v>2015</v>
      </c>
      <c r="P73" s="46">
        <v>2015</v>
      </c>
      <c r="Q73" s="46">
        <v>2020</v>
      </c>
      <c r="R73" s="46">
        <v>2020</v>
      </c>
      <c r="S73" s="46">
        <v>2020</v>
      </c>
      <c r="T73" s="46">
        <v>2020</v>
      </c>
      <c r="U73" s="46">
        <v>2015</v>
      </c>
      <c r="V73" s="46">
        <v>2015</v>
      </c>
      <c r="W73" s="46">
        <v>2015</v>
      </c>
      <c r="X73" s="46">
        <v>2018</v>
      </c>
      <c r="Y73" s="46">
        <v>2019</v>
      </c>
      <c r="Z73" s="46">
        <v>2019</v>
      </c>
      <c r="AA73" s="46" t="s">
        <v>864</v>
      </c>
      <c r="AB73" s="45">
        <v>2017</v>
      </c>
      <c r="AC73" s="46">
        <v>2017</v>
      </c>
      <c r="AD73" s="46">
        <v>2018</v>
      </c>
      <c r="AE73" s="46">
        <v>2020</v>
      </c>
      <c r="AF73" s="48">
        <v>2018</v>
      </c>
      <c r="AG73" s="262">
        <v>2020</v>
      </c>
      <c r="AH73" s="46">
        <v>2021</v>
      </c>
      <c r="AI73" s="46">
        <v>2021</v>
      </c>
      <c r="AJ73" s="46">
        <v>2020</v>
      </c>
      <c r="AK73" s="46">
        <v>2020</v>
      </c>
      <c r="AL73" s="46">
        <v>2019</v>
      </c>
      <c r="AM73" s="46">
        <v>2014</v>
      </c>
      <c r="AN73" s="46">
        <v>2021</v>
      </c>
      <c r="AO73" s="46">
        <v>2018</v>
      </c>
      <c r="AP73" s="46">
        <v>2019</v>
      </c>
      <c r="AQ73" s="263">
        <v>2020</v>
      </c>
      <c r="AR73" s="263">
        <v>2020</v>
      </c>
      <c r="AS73" s="46">
        <v>2019</v>
      </c>
      <c r="AT73" s="80">
        <v>2014</v>
      </c>
      <c r="AU73" s="55">
        <v>2019</v>
      </c>
      <c r="AV73" s="55">
        <v>2019</v>
      </c>
      <c r="AW73" s="46">
        <v>2019</v>
      </c>
      <c r="AX73" s="46">
        <v>2018</v>
      </c>
      <c r="AY73" s="46">
        <v>2019</v>
      </c>
      <c r="AZ73" s="68" t="s">
        <v>864</v>
      </c>
      <c r="BA73" s="46">
        <v>2010</v>
      </c>
      <c r="BB73" s="46">
        <v>2018</v>
      </c>
      <c r="BC73" s="46">
        <v>2019</v>
      </c>
      <c r="BD73" s="46">
        <v>2020</v>
      </c>
      <c r="BE73" s="255" t="s">
        <v>864</v>
      </c>
      <c r="BF73" s="255" t="s">
        <v>1395</v>
      </c>
      <c r="BG73" s="261">
        <v>2020</v>
      </c>
      <c r="BH73" s="46">
        <v>2019</v>
      </c>
      <c r="BI73" s="46">
        <v>2019</v>
      </c>
      <c r="BJ73" s="46">
        <v>2015</v>
      </c>
      <c r="BK73" s="46">
        <v>2019</v>
      </c>
      <c r="BL73" s="46">
        <v>2020</v>
      </c>
      <c r="BM73" s="46">
        <v>2018</v>
      </c>
      <c r="BN73" s="80">
        <v>2014</v>
      </c>
      <c r="BO73" s="80">
        <v>2017</v>
      </c>
      <c r="BP73" s="80">
        <v>2019</v>
      </c>
      <c r="BQ73" s="46">
        <v>2014</v>
      </c>
      <c r="BR73" s="46">
        <v>2017</v>
      </c>
      <c r="BS73" s="46">
        <v>2017</v>
      </c>
      <c r="BT73" s="46">
        <v>2015</v>
      </c>
      <c r="BU73" s="261">
        <v>2019</v>
      </c>
      <c r="BV73" s="46" t="s">
        <v>864</v>
      </c>
      <c r="BW73" s="46">
        <v>2019</v>
      </c>
      <c r="BX73" s="46">
        <v>2018</v>
      </c>
      <c r="BY73" s="46">
        <v>2017</v>
      </c>
      <c r="BZ73" s="46">
        <v>2020</v>
      </c>
      <c r="CA73" s="46">
        <v>2020</v>
      </c>
      <c r="CB73" s="46">
        <v>2015</v>
      </c>
    </row>
    <row r="74" spans="1:80">
      <c r="A74" s="33" t="s">
        <v>132</v>
      </c>
      <c r="B74" s="25" t="s">
        <v>131</v>
      </c>
      <c r="C74" s="44">
        <v>2015</v>
      </c>
      <c r="D74" s="44">
        <v>2015</v>
      </c>
      <c r="E74" s="44">
        <v>2015</v>
      </c>
      <c r="F74" s="44">
        <v>2015</v>
      </c>
      <c r="G74" s="44">
        <v>2015</v>
      </c>
      <c r="H74" s="44">
        <v>2015</v>
      </c>
      <c r="I74" s="44">
        <v>2015</v>
      </c>
      <c r="J74" s="44">
        <v>2020</v>
      </c>
      <c r="K74" s="44">
        <v>2020</v>
      </c>
      <c r="L74" s="44">
        <v>2020</v>
      </c>
      <c r="M74" s="46">
        <v>2015</v>
      </c>
      <c r="N74" s="46">
        <v>2015</v>
      </c>
      <c r="O74" s="46">
        <v>2015</v>
      </c>
      <c r="P74" s="46">
        <v>2015</v>
      </c>
      <c r="Q74" s="46">
        <v>2020</v>
      </c>
      <c r="R74" s="46">
        <v>2020</v>
      </c>
      <c r="S74" s="46">
        <v>2020</v>
      </c>
      <c r="T74" s="46">
        <v>2020</v>
      </c>
      <c r="U74" s="46">
        <v>2015</v>
      </c>
      <c r="V74" s="46">
        <v>2015</v>
      </c>
      <c r="W74" s="46">
        <v>2015</v>
      </c>
      <c r="X74" s="46">
        <v>2018</v>
      </c>
      <c r="Y74" s="46">
        <v>2019</v>
      </c>
      <c r="Z74" s="46">
        <v>2019</v>
      </c>
      <c r="AA74" s="46">
        <v>2009</v>
      </c>
      <c r="AB74" s="45">
        <v>2017</v>
      </c>
      <c r="AC74" s="46">
        <v>2017</v>
      </c>
      <c r="AD74" s="46">
        <v>2018</v>
      </c>
      <c r="AE74" s="46">
        <v>2020</v>
      </c>
      <c r="AF74" s="48">
        <v>2018</v>
      </c>
      <c r="AG74" s="262">
        <v>2020</v>
      </c>
      <c r="AH74" s="46">
        <v>2021</v>
      </c>
      <c r="AI74" s="46">
        <v>2021</v>
      </c>
      <c r="AJ74" s="46">
        <v>2020</v>
      </c>
      <c r="AK74" s="46">
        <v>2020</v>
      </c>
      <c r="AL74" s="46">
        <v>2019</v>
      </c>
      <c r="AM74" s="46">
        <v>2014</v>
      </c>
      <c r="AN74" s="46">
        <v>2021</v>
      </c>
      <c r="AO74" s="46">
        <v>2018</v>
      </c>
      <c r="AP74" s="46">
        <v>2019</v>
      </c>
      <c r="AQ74" s="263">
        <v>2020</v>
      </c>
      <c r="AR74" s="263">
        <v>2020</v>
      </c>
      <c r="AS74" s="46">
        <v>2019</v>
      </c>
      <c r="AT74" s="80">
        <v>2014</v>
      </c>
      <c r="AU74" s="55">
        <v>2019</v>
      </c>
      <c r="AV74" s="55">
        <v>2019</v>
      </c>
      <c r="AW74" s="46">
        <v>2019</v>
      </c>
      <c r="AX74" s="46">
        <v>2018</v>
      </c>
      <c r="AY74" s="46">
        <v>2019</v>
      </c>
      <c r="AZ74" s="68">
        <v>2019</v>
      </c>
      <c r="BA74" s="46" t="s">
        <v>864</v>
      </c>
      <c r="BB74" s="46">
        <v>2018</v>
      </c>
      <c r="BC74" s="46">
        <v>2019</v>
      </c>
      <c r="BD74" s="46">
        <v>2020</v>
      </c>
      <c r="BE74" s="255" t="s">
        <v>864</v>
      </c>
      <c r="BF74" s="255" t="s">
        <v>1395</v>
      </c>
      <c r="BG74" s="261">
        <v>2020</v>
      </c>
      <c r="BH74" s="46">
        <v>2019</v>
      </c>
      <c r="BI74" s="46">
        <v>2019</v>
      </c>
      <c r="BJ74" s="46" t="s">
        <v>864</v>
      </c>
      <c r="BK74" s="46">
        <v>2019</v>
      </c>
      <c r="BL74" s="46">
        <v>2020</v>
      </c>
      <c r="BM74" s="46">
        <v>2018</v>
      </c>
      <c r="BN74" s="80">
        <v>2014</v>
      </c>
      <c r="BO74" s="80">
        <v>2017</v>
      </c>
      <c r="BP74" s="80">
        <v>2017</v>
      </c>
      <c r="BQ74" s="46">
        <v>2014</v>
      </c>
      <c r="BR74" s="46">
        <v>2017</v>
      </c>
      <c r="BS74" s="46">
        <v>2017</v>
      </c>
      <c r="BT74" s="46">
        <v>2018</v>
      </c>
      <c r="BU74" s="261">
        <v>2019</v>
      </c>
      <c r="BV74" s="261">
        <v>2019</v>
      </c>
      <c r="BW74" s="46">
        <v>2019</v>
      </c>
      <c r="BX74" s="46">
        <v>2018</v>
      </c>
      <c r="BY74" s="46">
        <v>2017</v>
      </c>
      <c r="BZ74" s="46">
        <v>2020</v>
      </c>
      <c r="CA74" s="46">
        <v>2020</v>
      </c>
      <c r="CB74" s="46">
        <v>2015</v>
      </c>
    </row>
    <row r="75" spans="1:80">
      <c r="A75" s="33" t="s">
        <v>134</v>
      </c>
      <c r="B75" s="25" t="s">
        <v>133</v>
      </c>
      <c r="C75" s="44">
        <v>2015</v>
      </c>
      <c r="D75" s="44">
        <v>2015</v>
      </c>
      <c r="E75" s="44">
        <v>2015</v>
      </c>
      <c r="F75" s="44">
        <v>2015</v>
      </c>
      <c r="G75" s="44">
        <v>2015</v>
      </c>
      <c r="H75" s="44">
        <v>2015</v>
      </c>
      <c r="I75" s="44">
        <v>2015</v>
      </c>
      <c r="J75" s="44">
        <v>2020</v>
      </c>
      <c r="K75" s="44">
        <v>2020</v>
      </c>
      <c r="L75" s="44">
        <v>2020</v>
      </c>
      <c r="M75" s="46">
        <v>2015</v>
      </c>
      <c r="N75" s="46">
        <v>2015</v>
      </c>
      <c r="O75" s="46">
        <v>2015</v>
      </c>
      <c r="P75" s="46">
        <v>2015</v>
      </c>
      <c r="Q75" s="46">
        <v>2020</v>
      </c>
      <c r="R75" s="46">
        <v>2020</v>
      </c>
      <c r="S75" s="46">
        <v>2020</v>
      </c>
      <c r="T75" s="46">
        <v>2020</v>
      </c>
      <c r="U75" s="46">
        <v>2015</v>
      </c>
      <c r="V75" s="46">
        <v>2015</v>
      </c>
      <c r="W75" s="46">
        <v>2015</v>
      </c>
      <c r="X75" s="46">
        <v>2018</v>
      </c>
      <c r="Y75" s="46">
        <v>2019</v>
      </c>
      <c r="Z75" s="46">
        <v>2019</v>
      </c>
      <c r="AA75" s="46">
        <v>2017</v>
      </c>
      <c r="AB75" s="45">
        <v>2017</v>
      </c>
      <c r="AC75" s="46">
        <v>2017</v>
      </c>
      <c r="AD75" s="46">
        <v>2018</v>
      </c>
      <c r="AE75" s="46">
        <v>2020</v>
      </c>
      <c r="AF75" s="48">
        <v>2018</v>
      </c>
      <c r="AG75" s="262">
        <v>2020</v>
      </c>
      <c r="AH75" s="46">
        <v>2021</v>
      </c>
      <c r="AI75" s="46">
        <v>2021</v>
      </c>
      <c r="AJ75" s="46">
        <v>2020</v>
      </c>
      <c r="AK75" s="46">
        <v>2020</v>
      </c>
      <c r="AL75" s="46">
        <v>2019</v>
      </c>
      <c r="AM75" s="46" t="s">
        <v>1312</v>
      </c>
      <c r="AN75" s="46">
        <v>2021</v>
      </c>
      <c r="AO75" s="46">
        <v>2018</v>
      </c>
      <c r="AP75" s="46">
        <v>2019</v>
      </c>
      <c r="AQ75" s="263">
        <v>2020</v>
      </c>
      <c r="AR75" s="263">
        <v>2020</v>
      </c>
      <c r="AS75" s="46">
        <v>2019</v>
      </c>
      <c r="AT75" s="80">
        <v>2017</v>
      </c>
      <c r="AU75" s="55">
        <v>2019</v>
      </c>
      <c r="AV75" s="55">
        <v>2019</v>
      </c>
      <c r="AW75" s="46">
        <v>2019</v>
      </c>
      <c r="AX75" s="46">
        <v>2018</v>
      </c>
      <c r="AY75" s="46">
        <v>2019</v>
      </c>
      <c r="AZ75" s="68">
        <v>2019</v>
      </c>
      <c r="BA75" s="46">
        <v>2012</v>
      </c>
      <c r="BB75" s="46">
        <v>2018</v>
      </c>
      <c r="BC75" s="46">
        <v>2019</v>
      </c>
      <c r="BD75" s="46">
        <v>2020</v>
      </c>
      <c r="BE75" s="255" t="s">
        <v>1395</v>
      </c>
      <c r="BF75" s="255" t="s">
        <v>1395</v>
      </c>
      <c r="BG75" s="261">
        <v>2020</v>
      </c>
      <c r="BH75" s="46">
        <v>2019</v>
      </c>
      <c r="BI75" s="46">
        <v>2019</v>
      </c>
      <c r="BJ75" s="46">
        <v>2013</v>
      </c>
      <c r="BK75" s="46">
        <v>2019</v>
      </c>
      <c r="BL75" s="46">
        <v>2020</v>
      </c>
      <c r="BM75" s="46">
        <v>2018</v>
      </c>
      <c r="BN75" s="80">
        <v>2016</v>
      </c>
      <c r="BO75" s="80">
        <v>2018</v>
      </c>
      <c r="BP75" s="80">
        <v>2019</v>
      </c>
      <c r="BQ75" s="46">
        <v>2014</v>
      </c>
      <c r="BR75" s="46">
        <v>2017</v>
      </c>
      <c r="BS75" s="46">
        <v>2017</v>
      </c>
      <c r="BT75" s="46">
        <v>2018</v>
      </c>
      <c r="BU75" s="261">
        <v>2019</v>
      </c>
      <c r="BV75" s="261">
        <v>2019</v>
      </c>
      <c r="BW75" s="46">
        <v>2019</v>
      </c>
      <c r="BX75" s="46">
        <v>2018</v>
      </c>
      <c r="BY75" s="46">
        <v>2017</v>
      </c>
      <c r="BZ75" s="46">
        <v>2020</v>
      </c>
      <c r="CA75" s="46">
        <v>2020</v>
      </c>
      <c r="CB75" s="46">
        <v>2015</v>
      </c>
    </row>
    <row r="76" spans="1:80">
      <c r="A76" s="33" t="s">
        <v>136</v>
      </c>
      <c r="B76" s="25" t="s">
        <v>135</v>
      </c>
      <c r="C76" s="44">
        <v>2015</v>
      </c>
      <c r="D76" s="44">
        <v>2015</v>
      </c>
      <c r="E76" s="44">
        <v>2015</v>
      </c>
      <c r="F76" s="44">
        <v>2015</v>
      </c>
      <c r="G76" s="44">
        <v>2015</v>
      </c>
      <c r="H76" s="44">
        <v>2015</v>
      </c>
      <c r="I76" s="44">
        <v>2015</v>
      </c>
      <c r="J76" s="44">
        <v>2020</v>
      </c>
      <c r="K76" s="44">
        <v>2020</v>
      </c>
      <c r="L76" s="44">
        <v>2020</v>
      </c>
      <c r="M76" s="46">
        <v>2015</v>
      </c>
      <c r="N76" s="46">
        <v>2015</v>
      </c>
      <c r="O76" s="46">
        <v>2015</v>
      </c>
      <c r="P76" s="46">
        <v>2015</v>
      </c>
      <c r="Q76" s="46">
        <v>2020</v>
      </c>
      <c r="R76" s="46">
        <v>2020</v>
      </c>
      <c r="S76" s="46">
        <v>2020</v>
      </c>
      <c r="T76" s="46">
        <v>2020</v>
      </c>
      <c r="U76" s="46">
        <v>2015</v>
      </c>
      <c r="V76" s="46">
        <v>2015</v>
      </c>
      <c r="W76" s="46">
        <v>2015</v>
      </c>
      <c r="X76" s="46">
        <v>2018</v>
      </c>
      <c r="Y76" s="46">
        <v>2019</v>
      </c>
      <c r="Z76" s="46">
        <v>2019</v>
      </c>
      <c r="AA76" s="46">
        <v>2012</v>
      </c>
      <c r="AB76" s="45">
        <v>2017</v>
      </c>
      <c r="AC76" s="46">
        <v>2016</v>
      </c>
      <c r="AD76" s="46">
        <v>2015</v>
      </c>
      <c r="AE76" s="46">
        <v>2020</v>
      </c>
      <c r="AF76" s="48">
        <v>2018</v>
      </c>
      <c r="AG76" s="262">
        <v>2020</v>
      </c>
      <c r="AH76" s="46">
        <v>2021</v>
      </c>
      <c r="AI76" s="46">
        <v>2021</v>
      </c>
      <c r="AJ76" s="46">
        <v>2020</v>
      </c>
      <c r="AK76" s="46">
        <v>2020</v>
      </c>
      <c r="AL76" s="46">
        <v>2019</v>
      </c>
      <c r="AM76" s="46" t="s">
        <v>1315</v>
      </c>
      <c r="AN76" s="46">
        <v>2021</v>
      </c>
      <c r="AO76" s="46">
        <v>2018</v>
      </c>
      <c r="AP76" s="46">
        <v>2019</v>
      </c>
      <c r="AQ76" s="263">
        <v>2020</v>
      </c>
      <c r="AR76" s="263">
        <v>2020</v>
      </c>
      <c r="AS76" s="46">
        <v>2019</v>
      </c>
      <c r="AT76" s="80">
        <v>2012</v>
      </c>
      <c r="AU76" s="55">
        <v>2019</v>
      </c>
      <c r="AV76" s="55">
        <v>2019</v>
      </c>
      <c r="AW76" s="46">
        <v>2019</v>
      </c>
      <c r="AX76" s="46">
        <v>2018</v>
      </c>
      <c r="AY76" s="46">
        <v>2019</v>
      </c>
      <c r="AZ76" s="68">
        <v>2019</v>
      </c>
      <c r="BA76" s="46">
        <v>2019</v>
      </c>
      <c r="BB76" s="46">
        <v>2018</v>
      </c>
      <c r="BC76" s="46">
        <v>2019</v>
      </c>
      <c r="BD76" s="46">
        <v>2020</v>
      </c>
      <c r="BE76" s="255" t="s">
        <v>1395</v>
      </c>
      <c r="BF76" s="255" t="s">
        <v>1395</v>
      </c>
      <c r="BG76" s="261">
        <v>2020</v>
      </c>
      <c r="BH76" s="46">
        <v>2019</v>
      </c>
      <c r="BI76" s="46">
        <v>2019</v>
      </c>
      <c r="BJ76" s="46">
        <v>2013</v>
      </c>
      <c r="BK76" s="46">
        <v>2019</v>
      </c>
      <c r="BL76" s="46">
        <v>2020</v>
      </c>
      <c r="BM76" s="46">
        <v>2018</v>
      </c>
      <c r="BN76" s="80">
        <v>2018</v>
      </c>
      <c r="BO76" s="80">
        <v>2017</v>
      </c>
      <c r="BP76" s="80">
        <v>2019</v>
      </c>
      <c r="BQ76" s="46">
        <v>2014</v>
      </c>
      <c r="BR76" s="46">
        <v>2017</v>
      </c>
      <c r="BS76" s="46">
        <v>2017</v>
      </c>
      <c r="BT76" s="46">
        <v>2017</v>
      </c>
      <c r="BU76" s="261">
        <v>2019</v>
      </c>
      <c r="BV76" s="261">
        <v>2019</v>
      </c>
      <c r="BW76" s="46">
        <v>2019</v>
      </c>
      <c r="BX76" s="46">
        <v>2018</v>
      </c>
      <c r="BY76" s="46">
        <v>2017</v>
      </c>
      <c r="BZ76" s="46">
        <v>2020</v>
      </c>
      <c r="CA76" s="46">
        <v>2020</v>
      </c>
      <c r="CB76" s="46">
        <v>2015</v>
      </c>
    </row>
    <row r="77" spans="1:80">
      <c r="A77" s="33" t="s">
        <v>138</v>
      </c>
      <c r="B77" s="25" t="s">
        <v>137</v>
      </c>
      <c r="C77" s="44">
        <v>2015</v>
      </c>
      <c r="D77" s="44">
        <v>2015</v>
      </c>
      <c r="E77" s="44">
        <v>2015</v>
      </c>
      <c r="F77" s="44">
        <v>2015</v>
      </c>
      <c r="G77" s="44">
        <v>2015</v>
      </c>
      <c r="H77" s="44">
        <v>2015</v>
      </c>
      <c r="I77" s="44">
        <v>2015</v>
      </c>
      <c r="J77" s="44">
        <v>2020</v>
      </c>
      <c r="K77" s="44">
        <v>2020</v>
      </c>
      <c r="L77" s="44">
        <v>2020</v>
      </c>
      <c r="M77" s="46">
        <v>2015</v>
      </c>
      <c r="N77" s="46">
        <v>2015</v>
      </c>
      <c r="O77" s="46">
        <v>2015</v>
      </c>
      <c r="P77" s="46">
        <v>2015</v>
      </c>
      <c r="Q77" s="46">
        <v>2020</v>
      </c>
      <c r="R77" s="46">
        <v>2020</v>
      </c>
      <c r="S77" s="46">
        <v>2020</v>
      </c>
      <c r="T77" s="46">
        <v>2020</v>
      </c>
      <c r="U77" s="46">
        <v>2015</v>
      </c>
      <c r="V77" s="46">
        <v>2015</v>
      </c>
      <c r="W77" s="46">
        <v>2015</v>
      </c>
      <c r="X77" s="46">
        <v>2018</v>
      </c>
      <c r="Y77" s="46">
        <v>2019</v>
      </c>
      <c r="Z77" s="46">
        <v>2019</v>
      </c>
      <c r="AA77" s="46">
        <v>2011</v>
      </c>
      <c r="AB77" s="45">
        <v>2017</v>
      </c>
      <c r="AC77" s="46" t="s">
        <v>864</v>
      </c>
      <c r="AD77" s="46">
        <v>2018</v>
      </c>
      <c r="AE77" s="46">
        <v>2020</v>
      </c>
      <c r="AF77" s="48">
        <v>2018</v>
      </c>
      <c r="AG77" s="262">
        <v>2020</v>
      </c>
      <c r="AH77" s="46">
        <v>2021</v>
      </c>
      <c r="AI77" s="46">
        <v>2021</v>
      </c>
      <c r="AJ77" s="46">
        <v>2020</v>
      </c>
      <c r="AK77" s="46">
        <v>2020</v>
      </c>
      <c r="AL77" s="46">
        <v>2019</v>
      </c>
      <c r="AM77" s="46" t="s">
        <v>864</v>
      </c>
      <c r="AN77" s="46">
        <v>2021</v>
      </c>
      <c r="AO77" s="46">
        <v>2018</v>
      </c>
      <c r="AP77" s="46">
        <v>2019</v>
      </c>
      <c r="AQ77" s="46" t="s">
        <v>864</v>
      </c>
      <c r="AR77" s="263">
        <v>2020</v>
      </c>
      <c r="AS77" s="46">
        <v>2019</v>
      </c>
      <c r="AT77" s="80" t="s">
        <v>864</v>
      </c>
      <c r="AU77" s="55">
        <v>2019</v>
      </c>
      <c r="AV77" s="55" t="s">
        <v>864</v>
      </c>
      <c r="AW77" s="46" t="s">
        <v>864</v>
      </c>
      <c r="AX77" s="46" t="s">
        <v>864</v>
      </c>
      <c r="AY77" s="46">
        <v>2019</v>
      </c>
      <c r="AZ77" s="68">
        <v>2019</v>
      </c>
      <c r="BA77" s="46">
        <v>2018</v>
      </c>
      <c r="BB77" s="46">
        <v>2018</v>
      </c>
      <c r="BC77" s="46">
        <v>2019</v>
      </c>
      <c r="BD77" s="46">
        <v>2020</v>
      </c>
      <c r="BE77" s="255" t="s">
        <v>864</v>
      </c>
      <c r="BF77" s="255" t="s">
        <v>1395</v>
      </c>
      <c r="BG77" s="261">
        <v>2020</v>
      </c>
      <c r="BH77" s="46">
        <v>2019</v>
      </c>
      <c r="BI77" s="46">
        <v>2019</v>
      </c>
      <c r="BJ77" s="46">
        <v>2015</v>
      </c>
      <c r="BK77" s="46">
        <v>2019</v>
      </c>
      <c r="BL77" s="46">
        <v>2020</v>
      </c>
      <c r="BM77" s="46">
        <v>2018</v>
      </c>
      <c r="BN77" s="80">
        <v>2014</v>
      </c>
      <c r="BO77" s="80">
        <v>2019</v>
      </c>
      <c r="BP77" s="80">
        <v>2019</v>
      </c>
      <c r="BQ77" s="46">
        <v>2014</v>
      </c>
      <c r="BR77" s="46">
        <v>2017</v>
      </c>
      <c r="BS77" s="46">
        <v>2017</v>
      </c>
      <c r="BT77" s="46">
        <v>2016</v>
      </c>
      <c r="BU77" s="261">
        <v>2019</v>
      </c>
      <c r="BV77" s="261">
        <v>2019</v>
      </c>
      <c r="BW77" s="46">
        <v>2019</v>
      </c>
      <c r="BX77" s="46">
        <v>2018</v>
      </c>
      <c r="BY77" s="46">
        <v>2017</v>
      </c>
      <c r="BZ77" s="46">
        <v>2020</v>
      </c>
      <c r="CA77" s="46">
        <v>2020</v>
      </c>
      <c r="CB77" s="46">
        <v>2015</v>
      </c>
    </row>
    <row r="78" spans="1:80">
      <c r="A78" s="33" t="s">
        <v>140</v>
      </c>
      <c r="B78" s="25" t="s">
        <v>139</v>
      </c>
      <c r="C78" s="44">
        <v>2015</v>
      </c>
      <c r="D78" s="44">
        <v>2015</v>
      </c>
      <c r="E78" s="44">
        <v>2015</v>
      </c>
      <c r="F78" s="44">
        <v>2015</v>
      </c>
      <c r="G78" s="44">
        <v>2015</v>
      </c>
      <c r="H78" s="44">
        <v>2015</v>
      </c>
      <c r="I78" s="44">
        <v>2015</v>
      </c>
      <c r="J78" s="44">
        <v>2020</v>
      </c>
      <c r="K78" s="44">
        <v>2020</v>
      </c>
      <c r="L78" s="44">
        <v>2020</v>
      </c>
      <c r="M78" s="46">
        <v>2015</v>
      </c>
      <c r="N78" s="46">
        <v>2015</v>
      </c>
      <c r="O78" s="46">
        <v>2015</v>
      </c>
      <c r="P78" s="46">
        <v>2015</v>
      </c>
      <c r="Q78" s="46">
        <v>2020</v>
      </c>
      <c r="R78" s="46">
        <v>2020</v>
      </c>
      <c r="S78" s="46">
        <v>2020</v>
      </c>
      <c r="T78" s="46">
        <v>2020</v>
      </c>
      <c r="U78" s="46">
        <v>2015</v>
      </c>
      <c r="V78" s="46">
        <v>2015</v>
      </c>
      <c r="W78" s="46">
        <v>2015</v>
      </c>
      <c r="X78" s="46">
        <v>2018</v>
      </c>
      <c r="Y78" s="46">
        <v>2019</v>
      </c>
      <c r="Z78" s="46">
        <v>2019</v>
      </c>
      <c r="AA78" s="46" t="s">
        <v>864</v>
      </c>
      <c r="AB78" s="45">
        <v>2017</v>
      </c>
      <c r="AC78" s="46" t="s">
        <v>864</v>
      </c>
      <c r="AD78" s="46">
        <v>2019</v>
      </c>
      <c r="AE78" s="46">
        <v>2020</v>
      </c>
      <c r="AF78" s="48" t="s">
        <v>864</v>
      </c>
      <c r="AG78" s="262">
        <v>2020</v>
      </c>
      <c r="AH78" s="46">
        <v>2021</v>
      </c>
      <c r="AI78" s="46">
        <v>2021</v>
      </c>
      <c r="AJ78" s="46">
        <v>2020</v>
      </c>
      <c r="AK78" s="46">
        <v>2020</v>
      </c>
      <c r="AL78" s="46">
        <v>2019</v>
      </c>
      <c r="AM78" s="46" t="s">
        <v>864</v>
      </c>
      <c r="AN78" s="46">
        <v>2021</v>
      </c>
      <c r="AO78" s="46">
        <v>2018</v>
      </c>
      <c r="AP78" s="46">
        <v>2019</v>
      </c>
      <c r="AQ78" s="46" t="s">
        <v>864</v>
      </c>
      <c r="AR78" s="263">
        <v>2020</v>
      </c>
      <c r="AS78" s="46">
        <v>2019</v>
      </c>
      <c r="AT78" s="80" t="s">
        <v>864</v>
      </c>
      <c r="AU78" s="55">
        <v>2019</v>
      </c>
      <c r="AV78" s="55" t="s">
        <v>864</v>
      </c>
      <c r="AW78" s="46" t="s">
        <v>864</v>
      </c>
      <c r="AX78" s="46" t="s">
        <v>864</v>
      </c>
      <c r="AY78" s="46">
        <v>2019</v>
      </c>
      <c r="AZ78" s="68">
        <v>2019</v>
      </c>
      <c r="BA78" s="46">
        <v>2017</v>
      </c>
      <c r="BB78" s="46">
        <v>2018</v>
      </c>
      <c r="BC78" s="46">
        <v>2019</v>
      </c>
      <c r="BD78" s="46">
        <v>2020</v>
      </c>
      <c r="BE78" s="255" t="s">
        <v>864</v>
      </c>
      <c r="BF78" s="255" t="s">
        <v>1395</v>
      </c>
      <c r="BG78" s="261">
        <v>2020</v>
      </c>
      <c r="BH78" s="46">
        <v>2019</v>
      </c>
      <c r="BI78" s="46">
        <v>2019</v>
      </c>
      <c r="BJ78" s="46" t="s">
        <v>864</v>
      </c>
      <c r="BK78" s="46">
        <v>2019</v>
      </c>
      <c r="BL78" s="46">
        <v>2020</v>
      </c>
      <c r="BM78" s="46">
        <v>2018</v>
      </c>
      <c r="BN78" s="46" t="s">
        <v>864</v>
      </c>
      <c r="BO78" s="80">
        <v>2018</v>
      </c>
      <c r="BP78" s="80">
        <v>2019</v>
      </c>
      <c r="BQ78" s="46">
        <v>2014</v>
      </c>
      <c r="BR78" s="46">
        <v>2017</v>
      </c>
      <c r="BS78" s="46">
        <v>2017</v>
      </c>
      <c r="BT78" s="46">
        <v>2017</v>
      </c>
      <c r="BU78" s="261">
        <v>2019</v>
      </c>
      <c r="BV78" s="261">
        <v>2019</v>
      </c>
      <c r="BW78" s="46">
        <v>2019</v>
      </c>
      <c r="BX78" s="46">
        <v>2018</v>
      </c>
      <c r="BY78" s="46">
        <v>2017</v>
      </c>
      <c r="BZ78" s="46">
        <v>2020</v>
      </c>
      <c r="CA78" s="46">
        <v>2020</v>
      </c>
      <c r="CB78" s="46">
        <v>2015</v>
      </c>
    </row>
    <row r="79" spans="1:80">
      <c r="A79" s="33" t="s">
        <v>142</v>
      </c>
      <c r="B79" s="25" t="s">
        <v>141</v>
      </c>
      <c r="C79" s="44">
        <v>2015</v>
      </c>
      <c r="D79" s="44">
        <v>2015</v>
      </c>
      <c r="E79" s="44">
        <v>2015</v>
      </c>
      <c r="F79" s="44">
        <v>2015</v>
      </c>
      <c r="G79" s="44">
        <v>2015</v>
      </c>
      <c r="H79" s="44">
        <v>2015</v>
      </c>
      <c r="I79" s="44">
        <v>2015</v>
      </c>
      <c r="J79" s="44">
        <v>2020</v>
      </c>
      <c r="K79" s="44">
        <v>2020</v>
      </c>
      <c r="L79" s="44">
        <v>2020</v>
      </c>
      <c r="M79" s="46">
        <v>2015</v>
      </c>
      <c r="N79" s="46">
        <v>2015</v>
      </c>
      <c r="O79" s="46">
        <v>2015</v>
      </c>
      <c r="P79" s="46">
        <v>2015</v>
      </c>
      <c r="Q79" s="46">
        <v>2020</v>
      </c>
      <c r="R79" s="46">
        <v>2020</v>
      </c>
      <c r="S79" s="46">
        <v>2020</v>
      </c>
      <c r="T79" s="46">
        <v>2020</v>
      </c>
      <c r="U79" s="46">
        <v>2015</v>
      </c>
      <c r="V79" s="46">
        <v>2015</v>
      </c>
      <c r="W79" s="46">
        <v>2015</v>
      </c>
      <c r="X79" s="46">
        <v>2018</v>
      </c>
      <c r="Y79" s="46">
        <v>2019</v>
      </c>
      <c r="Z79" s="46">
        <v>2019</v>
      </c>
      <c r="AA79" s="46">
        <v>2015</v>
      </c>
      <c r="AB79" s="45">
        <v>2017</v>
      </c>
      <c r="AC79" s="46">
        <v>2017</v>
      </c>
      <c r="AD79" s="46">
        <v>2017</v>
      </c>
      <c r="AE79" s="46">
        <v>2020</v>
      </c>
      <c r="AF79" s="48">
        <v>2018</v>
      </c>
      <c r="AG79" s="262">
        <v>2020</v>
      </c>
      <c r="AH79" s="46">
        <v>2021</v>
      </c>
      <c r="AI79" s="46">
        <v>2021</v>
      </c>
      <c r="AJ79" s="46">
        <v>2020</v>
      </c>
      <c r="AK79" s="46">
        <v>2020</v>
      </c>
      <c r="AL79" s="46">
        <v>2019</v>
      </c>
      <c r="AM79" s="46" t="s">
        <v>1309</v>
      </c>
      <c r="AN79" s="46">
        <v>2021</v>
      </c>
      <c r="AO79" s="46">
        <v>2018</v>
      </c>
      <c r="AP79" s="46">
        <v>2019</v>
      </c>
      <c r="AQ79" s="80">
        <v>2020</v>
      </c>
      <c r="AR79" s="263">
        <v>2020</v>
      </c>
      <c r="AS79" s="46">
        <v>2019</v>
      </c>
      <c r="AT79" s="80">
        <v>2017</v>
      </c>
      <c r="AU79" s="55">
        <v>2019</v>
      </c>
      <c r="AV79" s="55" t="s">
        <v>864</v>
      </c>
      <c r="AW79" s="46" t="s">
        <v>864</v>
      </c>
      <c r="AX79" s="46">
        <v>2018</v>
      </c>
      <c r="AY79" s="46">
        <v>2019</v>
      </c>
      <c r="AZ79" s="68">
        <v>2019</v>
      </c>
      <c r="BA79" s="46">
        <v>2011</v>
      </c>
      <c r="BB79" s="46">
        <v>2018</v>
      </c>
      <c r="BC79" s="46">
        <v>2019</v>
      </c>
      <c r="BD79" s="46">
        <v>2020</v>
      </c>
      <c r="BE79" s="255" t="s">
        <v>1395</v>
      </c>
      <c r="BF79" s="255" t="s">
        <v>1395</v>
      </c>
      <c r="BG79" s="261">
        <v>2020</v>
      </c>
      <c r="BH79" s="46">
        <v>2019</v>
      </c>
      <c r="BI79" s="46">
        <v>2019</v>
      </c>
      <c r="BJ79" s="46">
        <v>2015</v>
      </c>
      <c r="BK79" s="46">
        <v>2019</v>
      </c>
      <c r="BL79" s="46">
        <v>2020</v>
      </c>
      <c r="BM79" s="46">
        <v>2018</v>
      </c>
      <c r="BN79" s="80">
        <v>2018</v>
      </c>
      <c r="BO79" s="80">
        <v>2018</v>
      </c>
      <c r="BP79" s="80">
        <v>2019</v>
      </c>
      <c r="BQ79" s="46">
        <v>2014</v>
      </c>
      <c r="BR79" s="46">
        <v>2017</v>
      </c>
      <c r="BS79" s="46">
        <v>2017</v>
      </c>
      <c r="BT79" s="46">
        <v>2017</v>
      </c>
      <c r="BU79" s="261">
        <v>2019</v>
      </c>
      <c r="BV79" s="261">
        <v>2019</v>
      </c>
      <c r="BW79" s="46">
        <v>2019</v>
      </c>
      <c r="BX79" s="46">
        <v>2018</v>
      </c>
      <c r="BY79" s="46">
        <v>2017</v>
      </c>
      <c r="BZ79" s="46">
        <v>2020</v>
      </c>
      <c r="CA79" s="46">
        <v>2020</v>
      </c>
      <c r="CB79" s="46">
        <v>2015</v>
      </c>
    </row>
    <row r="80" spans="1:80">
      <c r="A80" s="33" t="s">
        <v>144</v>
      </c>
      <c r="B80" s="25" t="s">
        <v>143</v>
      </c>
      <c r="C80" s="44">
        <v>2015</v>
      </c>
      <c r="D80" s="44">
        <v>2015</v>
      </c>
      <c r="E80" s="44">
        <v>2015</v>
      </c>
      <c r="F80" s="44">
        <v>2015</v>
      </c>
      <c r="G80" s="44">
        <v>2015</v>
      </c>
      <c r="H80" s="44">
        <v>2015</v>
      </c>
      <c r="I80" s="44">
        <v>2015</v>
      </c>
      <c r="J80" s="44">
        <v>2020</v>
      </c>
      <c r="K80" s="44">
        <v>2020</v>
      </c>
      <c r="L80" s="44">
        <v>2020</v>
      </c>
      <c r="M80" s="46">
        <v>2015</v>
      </c>
      <c r="N80" s="46">
        <v>2015</v>
      </c>
      <c r="O80" s="46">
        <v>2015</v>
      </c>
      <c r="P80" s="46">
        <v>2015</v>
      </c>
      <c r="Q80" s="46">
        <v>2020</v>
      </c>
      <c r="R80" s="46">
        <v>2020</v>
      </c>
      <c r="S80" s="46">
        <v>2020</v>
      </c>
      <c r="T80" s="46">
        <v>2020</v>
      </c>
      <c r="U80" s="46">
        <v>2015</v>
      </c>
      <c r="V80" s="46">
        <v>2015</v>
      </c>
      <c r="W80" s="46">
        <v>2015</v>
      </c>
      <c r="X80" s="46">
        <v>2018</v>
      </c>
      <c r="Y80" s="46">
        <v>2019</v>
      </c>
      <c r="Z80" s="46">
        <v>2019</v>
      </c>
      <c r="AA80" s="46">
        <v>2017</v>
      </c>
      <c r="AB80" s="45">
        <v>2017</v>
      </c>
      <c r="AC80" s="46">
        <v>2017</v>
      </c>
      <c r="AD80" s="46">
        <v>2018</v>
      </c>
      <c r="AE80" s="46">
        <v>2020</v>
      </c>
      <c r="AF80" s="48">
        <v>2018</v>
      </c>
      <c r="AG80" s="262">
        <v>2020</v>
      </c>
      <c r="AH80" s="46">
        <v>2021</v>
      </c>
      <c r="AI80" s="46">
        <v>2021</v>
      </c>
      <c r="AJ80" s="46">
        <v>2020</v>
      </c>
      <c r="AK80" s="46">
        <v>2020</v>
      </c>
      <c r="AL80" s="46">
        <v>2019</v>
      </c>
      <c r="AM80" s="46">
        <v>2017</v>
      </c>
      <c r="AN80" s="46">
        <v>2021</v>
      </c>
      <c r="AO80" s="46">
        <v>2018</v>
      </c>
      <c r="AP80" s="46">
        <v>2019</v>
      </c>
      <c r="AQ80" s="263">
        <v>2020</v>
      </c>
      <c r="AR80" s="263">
        <v>2020</v>
      </c>
      <c r="AS80" s="46">
        <v>2019</v>
      </c>
      <c r="AT80" s="80">
        <v>2018</v>
      </c>
      <c r="AU80" s="55">
        <v>2019</v>
      </c>
      <c r="AV80" s="55" t="s">
        <v>864</v>
      </c>
      <c r="AW80" s="46" t="s">
        <v>864</v>
      </c>
      <c r="AX80" s="46">
        <v>2018</v>
      </c>
      <c r="AY80" s="46">
        <v>2019</v>
      </c>
      <c r="AZ80" s="68">
        <v>2019</v>
      </c>
      <c r="BA80" s="46">
        <v>2019</v>
      </c>
      <c r="BB80" s="46">
        <v>2018</v>
      </c>
      <c r="BC80" s="46">
        <v>2019</v>
      </c>
      <c r="BD80" s="46">
        <v>2020</v>
      </c>
      <c r="BE80" s="255" t="s">
        <v>1395</v>
      </c>
      <c r="BF80" s="255" t="s">
        <v>1395</v>
      </c>
      <c r="BG80" s="261">
        <v>2020</v>
      </c>
      <c r="BH80" s="46">
        <v>2019</v>
      </c>
      <c r="BI80" s="46">
        <v>2019</v>
      </c>
      <c r="BJ80" s="46">
        <v>2015</v>
      </c>
      <c r="BK80" s="46">
        <v>2019</v>
      </c>
      <c r="BL80" s="46">
        <v>2020</v>
      </c>
      <c r="BM80" s="46">
        <v>2018</v>
      </c>
      <c r="BN80" s="80">
        <v>2018</v>
      </c>
      <c r="BO80" s="80">
        <v>2019</v>
      </c>
      <c r="BP80" s="80">
        <v>2019</v>
      </c>
      <c r="BQ80" s="46">
        <v>2014</v>
      </c>
      <c r="BR80" s="46">
        <v>2017</v>
      </c>
      <c r="BS80" s="46">
        <v>2017</v>
      </c>
      <c r="BT80" s="46">
        <v>2017</v>
      </c>
      <c r="BU80" s="261">
        <v>2019</v>
      </c>
      <c r="BV80" s="261">
        <v>2019</v>
      </c>
      <c r="BW80" s="46">
        <v>2019</v>
      </c>
      <c r="BX80" s="46">
        <v>2018</v>
      </c>
      <c r="BY80" s="46">
        <v>2017</v>
      </c>
      <c r="BZ80" s="46">
        <v>2020</v>
      </c>
      <c r="CA80" s="46">
        <v>2020</v>
      </c>
      <c r="CB80" s="46">
        <v>2015</v>
      </c>
    </row>
    <row r="81" spans="1:80">
      <c r="A81" s="33" t="s">
        <v>773</v>
      </c>
      <c r="B81" s="25" t="s">
        <v>145</v>
      </c>
      <c r="C81" s="44">
        <v>2015</v>
      </c>
      <c r="D81" s="44">
        <v>2015</v>
      </c>
      <c r="E81" s="44">
        <v>2015</v>
      </c>
      <c r="F81" s="44">
        <v>2015</v>
      </c>
      <c r="G81" s="44">
        <v>2015</v>
      </c>
      <c r="H81" s="44">
        <v>2015</v>
      </c>
      <c r="I81" s="44">
        <v>2015</v>
      </c>
      <c r="J81" s="44">
        <v>2020</v>
      </c>
      <c r="K81" s="44">
        <v>2020</v>
      </c>
      <c r="L81" s="44">
        <v>2020</v>
      </c>
      <c r="M81" s="46">
        <v>2015</v>
      </c>
      <c r="N81" s="46">
        <v>2015</v>
      </c>
      <c r="O81" s="46">
        <v>2015</v>
      </c>
      <c r="P81" s="46">
        <v>2015</v>
      </c>
      <c r="Q81" s="46">
        <v>2020</v>
      </c>
      <c r="R81" s="46">
        <v>2020</v>
      </c>
      <c r="S81" s="46">
        <v>2020</v>
      </c>
      <c r="T81" s="46">
        <v>2020</v>
      </c>
      <c r="U81" s="46">
        <v>2015</v>
      </c>
      <c r="V81" s="46">
        <v>2015</v>
      </c>
      <c r="W81" s="46">
        <v>2015</v>
      </c>
      <c r="X81" s="46">
        <v>2018</v>
      </c>
      <c r="Y81" s="46">
        <v>2019</v>
      </c>
      <c r="Z81" s="46">
        <v>2019</v>
      </c>
      <c r="AA81" s="46">
        <v>2011</v>
      </c>
      <c r="AB81" s="45">
        <v>2016</v>
      </c>
      <c r="AC81" s="46" t="s">
        <v>864</v>
      </c>
      <c r="AD81" s="46">
        <v>2017</v>
      </c>
      <c r="AE81" s="46">
        <v>2020</v>
      </c>
      <c r="AF81" s="48">
        <v>2018</v>
      </c>
      <c r="AG81" s="262">
        <v>2020</v>
      </c>
      <c r="AH81" s="46">
        <v>2021</v>
      </c>
      <c r="AI81" s="46">
        <v>2021</v>
      </c>
      <c r="AJ81" s="46">
        <v>2020</v>
      </c>
      <c r="AK81" s="46">
        <v>2020</v>
      </c>
      <c r="AL81" s="46">
        <v>2019</v>
      </c>
      <c r="AM81" s="46" t="s">
        <v>864</v>
      </c>
      <c r="AN81" s="46">
        <v>2021</v>
      </c>
      <c r="AO81" s="46">
        <v>2018</v>
      </c>
      <c r="AP81" s="46">
        <v>2019</v>
      </c>
      <c r="AQ81" s="263">
        <v>2020</v>
      </c>
      <c r="AR81" s="263">
        <v>2020</v>
      </c>
      <c r="AS81" s="46">
        <v>2019</v>
      </c>
      <c r="AT81" s="80">
        <v>2011</v>
      </c>
      <c r="AU81" s="55">
        <v>2019</v>
      </c>
      <c r="AV81" s="55">
        <v>2019</v>
      </c>
      <c r="AW81" s="46">
        <v>2019</v>
      </c>
      <c r="AX81" s="46">
        <v>2018</v>
      </c>
      <c r="AY81" s="46">
        <v>2019</v>
      </c>
      <c r="AZ81" s="68">
        <v>2019</v>
      </c>
      <c r="BA81" s="46">
        <v>2018</v>
      </c>
      <c r="BB81" s="46">
        <v>2018</v>
      </c>
      <c r="BC81" s="46">
        <v>2019</v>
      </c>
      <c r="BD81" s="46">
        <v>2020</v>
      </c>
      <c r="BE81" s="255" t="s">
        <v>864</v>
      </c>
      <c r="BF81" s="255" t="s">
        <v>1395</v>
      </c>
      <c r="BG81" s="261">
        <v>2020</v>
      </c>
      <c r="BH81" s="46">
        <v>2019</v>
      </c>
      <c r="BI81" s="46">
        <v>2019</v>
      </c>
      <c r="BJ81" s="46">
        <v>2013</v>
      </c>
      <c r="BK81" s="46">
        <v>2019</v>
      </c>
      <c r="BL81" s="46">
        <v>2020</v>
      </c>
      <c r="BM81" s="46">
        <v>2018</v>
      </c>
      <c r="BN81" s="80">
        <v>2016</v>
      </c>
      <c r="BO81" s="80">
        <v>2018</v>
      </c>
      <c r="BP81" s="80">
        <v>2019</v>
      </c>
      <c r="BQ81" s="46">
        <v>2014</v>
      </c>
      <c r="BR81" s="46">
        <v>2017</v>
      </c>
      <c r="BS81" s="46">
        <v>2017</v>
      </c>
      <c r="BT81" s="46">
        <v>2015</v>
      </c>
      <c r="BU81" s="261">
        <v>2019</v>
      </c>
      <c r="BV81" s="261">
        <v>2019</v>
      </c>
      <c r="BW81" s="46" t="s">
        <v>864</v>
      </c>
      <c r="BX81" s="46">
        <v>2018</v>
      </c>
      <c r="BY81" s="46">
        <v>2017</v>
      </c>
      <c r="BZ81" s="46">
        <v>2017</v>
      </c>
      <c r="CA81" s="46">
        <v>2020</v>
      </c>
      <c r="CB81" s="46">
        <v>2015</v>
      </c>
    </row>
    <row r="82" spans="1:80">
      <c r="A82" s="33" t="s">
        <v>147</v>
      </c>
      <c r="B82" s="25" t="s">
        <v>146</v>
      </c>
      <c r="C82" s="44">
        <v>2015</v>
      </c>
      <c r="D82" s="44">
        <v>2015</v>
      </c>
      <c r="E82" s="44">
        <v>2015</v>
      </c>
      <c r="F82" s="44">
        <v>2015</v>
      </c>
      <c r="G82" s="44">
        <v>2015</v>
      </c>
      <c r="H82" s="44">
        <v>2015</v>
      </c>
      <c r="I82" s="44">
        <v>2015</v>
      </c>
      <c r="J82" s="44">
        <v>2020</v>
      </c>
      <c r="K82" s="44">
        <v>2020</v>
      </c>
      <c r="L82" s="44">
        <v>2020</v>
      </c>
      <c r="M82" s="46">
        <v>2015</v>
      </c>
      <c r="N82" s="46">
        <v>2015</v>
      </c>
      <c r="O82" s="46">
        <v>2015</v>
      </c>
      <c r="P82" s="46">
        <v>2015</v>
      </c>
      <c r="Q82" s="46">
        <v>2020</v>
      </c>
      <c r="R82" s="46">
        <v>2020</v>
      </c>
      <c r="S82" s="46">
        <v>2020</v>
      </c>
      <c r="T82" s="46">
        <v>2020</v>
      </c>
      <c r="U82" s="46">
        <v>2015</v>
      </c>
      <c r="V82" s="46">
        <v>2015</v>
      </c>
      <c r="W82" s="46">
        <v>2015</v>
      </c>
      <c r="X82" s="46">
        <v>2018</v>
      </c>
      <c r="Y82" s="46">
        <v>2019</v>
      </c>
      <c r="Z82" s="46">
        <v>2019</v>
      </c>
      <c r="AA82" s="46" t="s">
        <v>864</v>
      </c>
      <c r="AB82" s="45">
        <v>2017</v>
      </c>
      <c r="AC82" s="46">
        <v>2017</v>
      </c>
      <c r="AD82" s="46">
        <v>2018</v>
      </c>
      <c r="AE82" s="46">
        <v>2020</v>
      </c>
      <c r="AF82" s="48">
        <v>2018</v>
      </c>
      <c r="AG82" s="262">
        <v>2020</v>
      </c>
      <c r="AH82" s="46">
        <v>2021</v>
      </c>
      <c r="AI82" s="46">
        <v>2021</v>
      </c>
      <c r="AJ82" s="46">
        <v>2020</v>
      </c>
      <c r="AK82" s="46">
        <v>2020</v>
      </c>
      <c r="AL82" s="46">
        <v>2019</v>
      </c>
      <c r="AM82" s="46">
        <v>2018</v>
      </c>
      <c r="AN82" s="46">
        <v>2021</v>
      </c>
      <c r="AO82" s="46">
        <v>2018</v>
      </c>
      <c r="AP82" s="46">
        <v>2019</v>
      </c>
      <c r="AQ82" s="263">
        <v>2020</v>
      </c>
      <c r="AR82" s="263">
        <v>2020</v>
      </c>
      <c r="AS82" s="46">
        <v>2019</v>
      </c>
      <c r="AT82" s="80">
        <v>2018</v>
      </c>
      <c r="AU82" s="55">
        <v>2019</v>
      </c>
      <c r="AV82" s="55" t="s">
        <v>864</v>
      </c>
      <c r="AW82" s="46" t="s">
        <v>864</v>
      </c>
      <c r="AX82" s="46">
        <v>2018</v>
      </c>
      <c r="AY82" s="46">
        <v>2019</v>
      </c>
      <c r="AZ82" s="68">
        <v>2019</v>
      </c>
      <c r="BA82" s="46">
        <v>2012</v>
      </c>
      <c r="BB82" s="46">
        <v>2018</v>
      </c>
      <c r="BC82" s="46">
        <v>2019</v>
      </c>
      <c r="BD82" s="46">
        <v>2020</v>
      </c>
      <c r="BE82" s="255">
        <v>44316</v>
      </c>
      <c r="BF82" s="255" t="s">
        <v>1398</v>
      </c>
      <c r="BG82" s="261">
        <v>2020</v>
      </c>
      <c r="BH82" s="46">
        <v>2019</v>
      </c>
      <c r="BI82" s="46">
        <v>2019</v>
      </c>
      <c r="BJ82" s="46">
        <v>2015</v>
      </c>
      <c r="BK82" s="46">
        <v>2019</v>
      </c>
      <c r="BL82" s="46">
        <v>2020</v>
      </c>
      <c r="BM82" s="46">
        <v>2018</v>
      </c>
      <c r="BN82" s="80">
        <v>2017</v>
      </c>
      <c r="BO82" s="80">
        <v>2018</v>
      </c>
      <c r="BP82" s="80">
        <v>2019</v>
      </c>
      <c r="BQ82" s="46">
        <v>2014</v>
      </c>
      <c r="BR82" s="46">
        <v>2017</v>
      </c>
      <c r="BS82" s="46">
        <v>2017</v>
      </c>
      <c r="BT82" s="46">
        <v>2017</v>
      </c>
      <c r="BU82" s="261">
        <v>2019</v>
      </c>
      <c r="BV82" s="261">
        <v>2019</v>
      </c>
      <c r="BW82" s="46">
        <v>2019</v>
      </c>
      <c r="BX82" s="46">
        <v>2018</v>
      </c>
      <c r="BY82" s="46">
        <v>2017</v>
      </c>
      <c r="BZ82" s="46">
        <v>2020</v>
      </c>
      <c r="CA82" s="46">
        <v>2020</v>
      </c>
      <c r="CB82" s="46">
        <v>2015</v>
      </c>
    </row>
    <row r="83" spans="1:80">
      <c r="A83" s="33" t="s">
        <v>149</v>
      </c>
      <c r="B83" s="25" t="s">
        <v>148</v>
      </c>
      <c r="C83" s="44">
        <v>2015</v>
      </c>
      <c r="D83" s="44">
        <v>2015</v>
      </c>
      <c r="E83" s="44">
        <v>2015</v>
      </c>
      <c r="F83" s="44">
        <v>2015</v>
      </c>
      <c r="G83" s="44">
        <v>2015</v>
      </c>
      <c r="H83" s="44">
        <v>2015</v>
      </c>
      <c r="I83" s="44">
        <v>2015</v>
      </c>
      <c r="J83" s="44">
        <v>2020</v>
      </c>
      <c r="K83" s="44">
        <v>2020</v>
      </c>
      <c r="L83" s="44">
        <v>2020</v>
      </c>
      <c r="M83" s="46">
        <v>2015</v>
      </c>
      <c r="N83" s="46">
        <v>2015</v>
      </c>
      <c r="O83" s="46">
        <v>2015</v>
      </c>
      <c r="P83" s="46">
        <v>2015</v>
      </c>
      <c r="Q83" s="46">
        <v>2020</v>
      </c>
      <c r="R83" s="46">
        <v>2020</v>
      </c>
      <c r="S83" s="46">
        <v>2020</v>
      </c>
      <c r="T83" s="46">
        <v>2020</v>
      </c>
      <c r="U83" s="46">
        <v>2015</v>
      </c>
      <c r="V83" s="46">
        <v>2015</v>
      </c>
      <c r="W83" s="46">
        <v>2015</v>
      </c>
      <c r="X83" s="46">
        <v>2018</v>
      </c>
      <c r="Y83" s="46">
        <v>2019</v>
      </c>
      <c r="Z83" s="46">
        <v>2019</v>
      </c>
      <c r="AA83" s="46">
        <v>2011</v>
      </c>
      <c r="AB83" s="45">
        <v>2017</v>
      </c>
      <c r="AC83" s="46" t="s">
        <v>864</v>
      </c>
      <c r="AD83" s="46">
        <v>2018</v>
      </c>
      <c r="AE83" s="46">
        <v>2020</v>
      </c>
      <c r="AF83" s="48" t="s">
        <v>864</v>
      </c>
      <c r="AG83" s="262">
        <v>2020</v>
      </c>
      <c r="AH83" s="46">
        <v>2021</v>
      </c>
      <c r="AI83" s="46">
        <v>2021</v>
      </c>
      <c r="AJ83" s="46">
        <v>2020</v>
      </c>
      <c r="AK83" s="46">
        <v>2020</v>
      </c>
      <c r="AL83" s="46">
        <v>2019</v>
      </c>
      <c r="AM83" s="46" t="s">
        <v>864</v>
      </c>
      <c r="AN83" s="46">
        <v>2021</v>
      </c>
      <c r="AO83" s="46">
        <v>2018</v>
      </c>
      <c r="AP83" s="46">
        <v>2019</v>
      </c>
      <c r="AQ83" s="46" t="s">
        <v>864</v>
      </c>
      <c r="AR83" s="263">
        <v>2020</v>
      </c>
      <c r="AS83" s="46">
        <v>2019</v>
      </c>
      <c r="AT83" s="80" t="s">
        <v>864</v>
      </c>
      <c r="AU83" s="55">
        <v>2019</v>
      </c>
      <c r="AV83" s="55">
        <v>2019</v>
      </c>
      <c r="AW83" s="46" t="s">
        <v>864</v>
      </c>
      <c r="AX83" s="46" t="s">
        <v>864</v>
      </c>
      <c r="AY83" s="46">
        <v>2019</v>
      </c>
      <c r="AZ83" s="68">
        <v>2019</v>
      </c>
      <c r="BA83" s="46">
        <v>2017</v>
      </c>
      <c r="BB83" s="46">
        <v>2018</v>
      </c>
      <c r="BC83" s="46">
        <v>2019</v>
      </c>
      <c r="BD83" s="46">
        <v>2020</v>
      </c>
      <c r="BE83" s="255" t="s">
        <v>864</v>
      </c>
      <c r="BF83" s="255" t="s">
        <v>1395</v>
      </c>
      <c r="BG83" s="261">
        <v>2020</v>
      </c>
      <c r="BH83" s="46">
        <v>2019</v>
      </c>
      <c r="BI83" s="46">
        <v>2019</v>
      </c>
      <c r="BJ83" s="46" t="s">
        <v>864</v>
      </c>
      <c r="BK83" s="46">
        <v>2019</v>
      </c>
      <c r="BL83" s="46">
        <v>2020</v>
      </c>
      <c r="BM83" s="46">
        <v>2018</v>
      </c>
      <c r="BN83" s="46" t="s">
        <v>864</v>
      </c>
      <c r="BO83" s="80">
        <v>2018</v>
      </c>
      <c r="BP83" s="80">
        <v>2019</v>
      </c>
      <c r="BQ83" s="46">
        <v>2014</v>
      </c>
      <c r="BR83" s="46">
        <v>2017</v>
      </c>
      <c r="BS83" s="46">
        <v>2017</v>
      </c>
      <c r="BT83" s="46">
        <v>2017</v>
      </c>
      <c r="BU83" s="261">
        <v>2019</v>
      </c>
      <c r="BV83" s="46" t="s">
        <v>864</v>
      </c>
      <c r="BW83" s="46">
        <v>2019</v>
      </c>
      <c r="BX83" s="46">
        <v>2018</v>
      </c>
      <c r="BY83" s="46">
        <v>2017</v>
      </c>
      <c r="BZ83" s="46">
        <v>2020</v>
      </c>
      <c r="CA83" s="46">
        <v>2020</v>
      </c>
      <c r="CB83" s="46">
        <v>2015</v>
      </c>
    </row>
    <row r="84" spans="1:80">
      <c r="A84" s="33" t="s">
        <v>151</v>
      </c>
      <c r="B84" s="25" t="s">
        <v>150</v>
      </c>
      <c r="C84" s="44">
        <v>2015</v>
      </c>
      <c r="D84" s="44">
        <v>2015</v>
      </c>
      <c r="E84" s="44">
        <v>2015</v>
      </c>
      <c r="F84" s="44">
        <v>2015</v>
      </c>
      <c r="G84" s="44">
        <v>2015</v>
      </c>
      <c r="H84" s="44">
        <v>2015</v>
      </c>
      <c r="I84" s="44">
        <v>2015</v>
      </c>
      <c r="J84" s="44">
        <v>2020</v>
      </c>
      <c r="K84" s="44">
        <v>2020</v>
      </c>
      <c r="L84" s="44">
        <v>2020</v>
      </c>
      <c r="M84" s="46">
        <v>2015</v>
      </c>
      <c r="N84" s="46">
        <v>2015</v>
      </c>
      <c r="O84" s="46">
        <v>2015</v>
      </c>
      <c r="P84" s="46">
        <v>2015</v>
      </c>
      <c r="Q84" s="46">
        <v>2020</v>
      </c>
      <c r="R84" s="46">
        <v>2020</v>
      </c>
      <c r="S84" s="46">
        <v>2020</v>
      </c>
      <c r="T84" s="46">
        <v>2020</v>
      </c>
      <c r="U84" s="46">
        <v>2015</v>
      </c>
      <c r="V84" s="46">
        <v>2015</v>
      </c>
      <c r="W84" s="46">
        <v>2015</v>
      </c>
      <c r="X84" s="46">
        <v>2018</v>
      </c>
      <c r="Y84" s="46">
        <v>2019</v>
      </c>
      <c r="Z84" s="46">
        <v>2019</v>
      </c>
      <c r="AA84" s="46">
        <v>2008</v>
      </c>
      <c r="AB84" s="45">
        <v>2017</v>
      </c>
      <c r="AC84" s="46" t="s">
        <v>864</v>
      </c>
      <c r="AD84" s="46">
        <v>2019</v>
      </c>
      <c r="AE84" s="46">
        <v>2020</v>
      </c>
      <c r="AF84" s="48" t="s">
        <v>864</v>
      </c>
      <c r="AG84" s="262">
        <v>2020</v>
      </c>
      <c r="AH84" s="46">
        <v>2021</v>
      </c>
      <c r="AI84" s="46">
        <v>2021</v>
      </c>
      <c r="AJ84" s="46">
        <v>2020</v>
      </c>
      <c r="AK84" s="46">
        <v>2020</v>
      </c>
      <c r="AL84" s="46">
        <v>2019</v>
      </c>
      <c r="AM84" s="46" t="s">
        <v>864</v>
      </c>
      <c r="AN84" s="46">
        <v>2021</v>
      </c>
      <c r="AO84" s="46">
        <v>2018</v>
      </c>
      <c r="AP84" s="46">
        <v>2019</v>
      </c>
      <c r="AQ84" s="46" t="s">
        <v>864</v>
      </c>
      <c r="AR84" s="263">
        <v>2020</v>
      </c>
      <c r="AS84" s="46">
        <v>2019</v>
      </c>
      <c r="AT84" s="80" t="s">
        <v>864</v>
      </c>
      <c r="AU84" s="55">
        <v>2019</v>
      </c>
      <c r="AV84" s="55" t="s">
        <v>864</v>
      </c>
      <c r="AW84" s="46" t="s">
        <v>864</v>
      </c>
      <c r="AX84" s="46" t="s">
        <v>864</v>
      </c>
      <c r="AY84" s="46">
        <v>2019</v>
      </c>
      <c r="AZ84" s="68">
        <v>2019</v>
      </c>
      <c r="BA84" s="46">
        <v>2016</v>
      </c>
      <c r="BB84" s="46">
        <v>2018</v>
      </c>
      <c r="BC84" s="46">
        <v>2019</v>
      </c>
      <c r="BD84" s="46">
        <v>2020</v>
      </c>
      <c r="BE84" s="255" t="s">
        <v>864</v>
      </c>
      <c r="BF84" s="255" t="s">
        <v>1395</v>
      </c>
      <c r="BG84" s="261">
        <v>2020</v>
      </c>
      <c r="BH84" s="46">
        <v>2019</v>
      </c>
      <c r="BI84" s="46">
        <v>2019</v>
      </c>
      <c r="BJ84" s="46" t="s">
        <v>864</v>
      </c>
      <c r="BK84" s="46">
        <v>2019</v>
      </c>
      <c r="BL84" s="46">
        <v>2020</v>
      </c>
      <c r="BM84" s="46">
        <v>2018</v>
      </c>
      <c r="BN84" s="46" t="s">
        <v>864</v>
      </c>
      <c r="BO84" s="80">
        <v>2019</v>
      </c>
      <c r="BP84" s="80">
        <v>2019</v>
      </c>
      <c r="BQ84" s="46">
        <v>2014</v>
      </c>
      <c r="BR84" s="46">
        <v>2017</v>
      </c>
      <c r="BS84" s="46">
        <v>2017</v>
      </c>
      <c r="BT84" s="46">
        <v>2016</v>
      </c>
      <c r="BU84" s="261">
        <v>2019</v>
      </c>
      <c r="BV84" s="261">
        <v>2019</v>
      </c>
      <c r="BW84" s="46">
        <v>2019</v>
      </c>
      <c r="BX84" s="46">
        <v>2018</v>
      </c>
      <c r="BY84" s="46">
        <v>2017</v>
      </c>
      <c r="BZ84" s="46">
        <v>2020</v>
      </c>
      <c r="CA84" s="46">
        <v>2020</v>
      </c>
      <c r="CB84" s="46">
        <v>2015</v>
      </c>
    </row>
    <row r="85" spans="1:80">
      <c r="A85" s="33" t="s">
        <v>153</v>
      </c>
      <c r="B85" s="25" t="s">
        <v>152</v>
      </c>
      <c r="C85" s="44">
        <v>2015</v>
      </c>
      <c r="D85" s="44">
        <v>2015</v>
      </c>
      <c r="E85" s="44">
        <v>2015</v>
      </c>
      <c r="F85" s="44">
        <v>2015</v>
      </c>
      <c r="G85" s="44">
        <v>2015</v>
      </c>
      <c r="H85" s="44">
        <v>2015</v>
      </c>
      <c r="I85" s="44">
        <v>2015</v>
      </c>
      <c r="J85" s="44">
        <v>2020</v>
      </c>
      <c r="K85" s="44">
        <v>2020</v>
      </c>
      <c r="L85" s="44">
        <v>2020</v>
      </c>
      <c r="M85" s="46">
        <v>2015</v>
      </c>
      <c r="N85" s="46">
        <v>2015</v>
      </c>
      <c r="O85" s="46">
        <v>2015</v>
      </c>
      <c r="P85" s="46">
        <v>2015</v>
      </c>
      <c r="Q85" s="46">
        <v>2020</v>
      </c>
      <c r="R85" s="46">
        <v>2020</v>
      </c>
      <c r="S85" s="46">
        <v>2020</v>
      </c>
      <c r="T85" s="46">
        <v>2020</v>
      </c>
      <c r="U85" s="46">
        <v>2015</v>
      </c>
      <c r="V85" s="46">
        <v>2015</v>
      </c>
      <c r="W85" s="46">
        <v>2015</v>
      </c>
      <c r="X85" s="46">
        <v>2018</v>
      </c>
      <c r="Y85" s="46">
        <v>2019</v>
      </c>
      <c r="Z85" s="46">
        <v>2019</v>
      </c>
      <c r="AA85" s="46">
        <v>2011</v>
      </c>
      <c r="AB85" s="45">
        <v>2017</v>
      </c>
      <c r="AC85" s="46" t="s">
        <v>864</v>
      </c>
      <c r="AD85" s="46">
        <v>2018</v>
      </c>
      <c r="AE85" s="46">
        <v>2020</v>
      </c>
      <c r="AF85" s="48" t="s">
        <v>864</v>
      </c>
      <c r="AG85" s="262">
        <v>2020</v>
      </c>
      <c r="AH85" s="46">
        <v>2021</v>
      </c>
      <c r="AI85" s="46">
        <v>2021</v>
      </c>
      <c r="AJ85" s="46">
        <v>2020</v>
      </c>
      <c r="AK85" s="46">
        <v>2020</v>
      </c>
      <c r="AL85" s="46">
        <v>2019</v>
      </c>
      <c r="AM85" s="46" t="s">
        <v>864</v>
      </c>
      <c r="AN85" s="46">
        <v>2021</v>
      </c>
      <c r="AO85" s="46">
        <v>2018</v>
      </c>
      <c r="AP85" s="46">
        <v>2019</v>
      </c>
      <c r="AQ85" s="46" t="s">
        <v>864</v>
      </c>
      <c r="AR85" s="263">
        <v>2020</v>
      </c>
      <c r="AS85" s="46">
        <v>2019</v>
      </c>
      <c r="AT85" s="80" t="s">
        <v>864</v>
      </c>
      <c r="AU85" s="55">
        <v>2019</v>
      </c>
      <c r="AV85" s="55">
        <v>2019</v>
      </c>
      <c r="AW85" s="46">
        <v>2019</v>
      </c>
      <c r="AX85" s="46" t="s">
        <v>864</v>
      </c>
      <c r="AY85" s="46">
        <v>2019</v>
      </c>
      <c r="AZ85" s="68">
        <v>2019</v>
      </c>
      <c r="BA85" s="46">
        <v>2017</v>
      </c>
      <c r="BB85" s="46">
        <v>2018</v>
      </c>
      <c r="BC85" s="46">
        <v>2019</v>
      </c>
      <c r="BD85" s="46">
        <v>2020</v>
      </c>
      <c r="BE85" s="255" t="s">
        <v>864</v>
      </c>
      <c r="BF85" s="255" t="s">
        <v>1395</v>
      </c>
      <c r="BG85" s="261">
        <v>2020</v>
      </c>
      <c r="BH85" s="46">
        <v>2019</v>
      </c>
      <c r="BI85" s="46">
        <v>2019</v>
      </c>
      <c r="BJ85" s="46">
        <v>2015</v>
      </c>
      <c r="BK85" s="46">
        <v>2019</v>
      </c>
      <c r="BL85" s="46">
        <v>2020</v>
      </c>
      <c r="BM85" s="46">
        <v>2018</v>
      </c>
      <c r="BN85" s="80">
        <v>2018</v>
      </c>
      <c r="BO85" s="80">
        <v>2018</v>
      </c>
      <c r="BP85" s="80">
        <v>2019</v>
      </c>
      <c r="BQ85" s="46">
        <v>2014</v>
      </c>
      <c r="BR85" s="46">
        <v>2017</v>
      </c>
      <c r="BS85" s="46">
        <v>2017</v>
      </c>
      <c r="BT85" s="46">
        <v>2017</v>
      </c>
      <c r="BU85" s="261">
        <v>2019</v>
      </c>
      <c r="BV85" s="261">
        <v>2019</v>
      </c>
      <c r="BW85" s="46">
        <v>2019</v>
      </c>
      <c r="BX85" s="46">
        <v>2018</v>
      </c>
      <c r="BY85" s="46">
        <v>2017</v>
      </c>
      <c r="BZ85" s="46">
        <v>2020</v>
      </c>
      <c r="CA85" s="46">
        <v>2020</v>
      </c>
      <c r="CB85" s="46">
        <v>2015</v>
      </c>
    </row>
    <row r="86" spans="1:80">
      <c r="A86" s="33" t="s">
        <v>155</v>
      </c>
      <c r="B86" s="25" t="s">
        <v>154</v>
      </c>
      <c r="C86" s="44">
        <v>2015</v>
      </c>
      <c r="D86" s="44">
        <v>2015</v>
      </c>
      <c r="E86" s="44">
        <v>2015</v>
      </c>
      <c r="F86" s="44">
        <v>2015</v>
      </c>
      <c r="G86" s="44">
        <v>2015</v>
      </c>
      <c r="H86" s="44">
        <v>2015</v>
      </c>
      <c r="I86" s="44">
        <v>2015</v>
      </c>
      <c r="J86" s="44">
        <v>2020</v>
      </c>
      <c r="K86" s="44">
        <v>2020</v>
      </c>
      <c r="L86" s="44">
        <v>2020</v>
      </c>
      <c r="M86" s="46">
        <v>2015</v>
      </c>
      <c r="N86" s="46">
        <v>2015</v>
      </c>
      <c r="O86" s="46">
        <v>2015</v>
      </c>
      <c r="P86" s="46">
        <v>2015</v>
      </c>
      <c r="Q86" s="46">
        <v>2020</v>
      </c>
      <c r="R86" s="46">
        <v>2020</v>
      </c>
      <c r="S86" s="46">
        <v>2020</v>
      </c>
      <c r="T86" s="46">
        <v>2020</v>
      </c>
      <c r="U86" s="46">
        <v>2015</v>
      </c>
      <c r="V86" s="46">
        <v>2015</v>
      </c>
      <c r="W86" s="46">
        <v>2015</v>
      </c>
      <c r="X86" s="46">
        <v>2018</v>
      </c>
      <c r="Y86" s="46">
        <v>2019</v>
      </c>
      <c r="Z86" s="46">
        <v>2019</v>
      </c>
      <c r="AA86" s="46">
        <v>2011</v>
      </c>
      <c r="AB86" s="45">
        <v>2017</v>
      </c>
      <c r="AC86" s="46">
        <v>2015</v>
      </c>
      <c r="AD86" s="46">
        <v>2018</v>
      </c>
      <c r="AE86" s="46">
        <v>2020</v>
      </c>
      <c r="AF86" s="48">
        <v>2018</v>
      </c>
      <c r="AG86" s="262">
        <v>2020</v>
      </c>
      <c r="AH86" s="46">
        <v>2021</v>
      </c>
      <c r="AI86" s="46">
        <v>2021</v>
      </c>
      <c r="AJ86" s="46">
        <v>2020</v>
      </c>
      <c r="AK86" s="46">
        <v>2020</v>
      </c>
      <c r="AL86" s="46">
        <v>2019</v>
      </c>
      <c r="AM86" s="46">
        <v>2014</v>
      </c>
      <c r="AN86" s="46">
        <v>2021</v>
      </c>
      <c r="AO86" s="46">
        <v>2018</v>
      </c>
      <c r="AP86" s="46">
        <v>2019</v>
      </c>
      <c r="AQ86" s="263">
        <v>2020</v>
      </c>
      <c r="AR86" s="263">
        <v>2020</v>
      </c>
      <c r="AS86" s="46">
        <v>2019</v>
      </c>
      <c r="AT86" s="80">
        <v>2014</v>
      </c>
      <c r="AU86" s="55">
        <v>2019</v>
      </c>
      <c r="AV86" s="55">
        <v>2019</v>
      </c>
      <c r="AW86" s="46">
        <v>2019</v>
      </c>
      <c r="AX86" s="46" t="s">
        <v>864</v>
      </c>
      <c r="AY86" s="46">
        <v>2019</v>
      </c>
      <c r="AZ86" s="68">
        <v>2019</v>
      </c>
      <c r="BA86" s="46" t="s">
        <v>864</v>
      </c>
      <c r="BB86" s="46">
        <v>2018</v>
      </c>
      <c r="BC86" s="46">
        <v>2019</v>
      </c>
      <c r="BD86" s="46">
        <v>2020</v>
      </c>
      <c r="BE86" s="255" t="s">
        <v>864</v>
      </c>
      <c r="BF86" s="255" t="s">
        <v>1395</v>
      </c>
      <c r="BG86" s="261">
        <v>2020</v>
      </c>
      <c r="BH86" s="46">
        <v>2019</v>
      </c>
      <c r="BI86" s="46">
        <v>2019</v>
      </c>
      <c r="BJ86" s="46">
        <v>2013</v>
      </c>
      <c r="BK86" s="46">
        <v>2019</v>
      </c>
      <c r="BL86" s="46">
        <v>2020</v>
      </c>
      <c r="BM86" s="46">
        <v>2018</v>
      </c>
      <c r="BN86" s="80">
        <v>2014</v>
      </c>
      <c r="BO86" s="80">
        <v>2017</v>
      </c>
      <c r="BP86" s="80">
        <v>2019</v>
      </c>
      <c r="BQ86" s="46">
        <v>2014</v>
      </c>
      <c r="BR86" s="46">
        <v>2017</v>
      </c>
      <c r="BS86" s="46">
        <v>2017</v>
      </c>
      <c r="BT86" s="46">
        <v>2017</v>
      </c>
      <c r="BU86" s="261">
        <v>2019</v>
      </c>
      <c r="BV86" s="261">
        <v>2019</v>
      </c>
      <c r="BW86" s="46" t="s">
        <v>864</v>
      </c>
      <c r="BX86" s="46">
        <v>2018</v>
      </c>
      <c r="BY86" s="46">
        <v>2017</v>
      </c>
      <c r="BZ86" s="46">
        <v>2020</v>
      </c>
      <c r="CA86" s="46">
        <v>2020</v>
      </c>
      <c r="CB86" s="46">
        <v>2015</v>
      </c>
    </row>
    <row r="87" spans="1:80">
      <c r="A87" s="33" t="s">
        <v>157</v>
      </c>
      <c r="B87" s="25" t="s">
        <v>156</v>
      </c>
      <c r="C87" s="44">
        <v>2015</v>
      </c>
      <c r="D87" s="44">
        <v>2015</v>
      </c>
      <c r="E87" s="44">
        <v>2015</v>
      </c>
      <c r="F87" s="44">
        <v>2015</v>
      </c>
      <c r="G87" s="44">
        <v>2015</v>
      </c>
      <c r="H87" s="44">
        <v>2015</v>
      </c>
      <c r="I87" s="44">
        <v>2015</v>
      </c>
      <c r="J87" s="44">
        <v>2020</v>
      </c>
      <c r="K87" s="44">
        <v>2020</v>
      </c>
      <c r="L87" s="44">
        <v>2020</v>
      </c>
      <c r="M87" s="46">
        <v>2015</v>
      </c>
      <c r="N87" s="46">
        <v>2015</v>
      </c>
      <c r="O87" s="46">
        <v>2015</v>
      </c>
      <c r="P87" s="46">
        <v>2015</v>
      </c>
      <c r="Q87" s="46">
        <v>2020</v>
      </c>
      <c r="R87" s="46">
        <v>2020</v>
      </c>
      <c r="S87" s="46">
        <v>2020</v>
      </c>
      <c r="T87" s="46">
        <v>2020</v>
      </c>
      <c r="U87" s="46">
        <v>2015</v>
      </c>
      <c r="V87" s="46">
        <v>2015</v>
      </c>
      <c r="W87" s="46">
        <v>2015</v>
      </c>
      <c r="X87" s="46">
        <v>2018</v>
      </c>
      <c r="Y87" s="46">
        <v>2019</v>
      </c>
      <c r="Z87" s="46">
        <v>2019</v>
      </c>
      <c r="AA87" s="46">
        <v>2015</v>
      </c>
      <c r="AB87" s="45">
        <v>2017</v>
      </c>
      <c r="AC87" s="46" t="s">
        <v>864</v>
      </c>
      <c r="AD87" s="46">
        <v>2017</v>
      </c>
      <c r="AE87" s="46">
        <v>2020</v>
      </c>
      <c r="AF87" s="48" t="s">
        <v>864</v>
      </c>
      <c r="AG87" s="262">
        <v>2020</v>
      </c>
      <c r="AH87" s="46">
        <v>2021</v>
      </c>
      <c r="AI87" s="46">
        <v>2021</v>
      </c>
      <c r="AJ87" s="46">
        <v>2020</v>
      </c>
      <c r="AK87" s="46">
        <v>2020</v>
      </c>
      <c r="AL87" s="46">
        <v>2019</v>
      </c>
      <c r="AM87" s="46" t="s">
        <v>864</v>
      </c>
      <c r="AN87" s="46">
        <v>2021</v>
      </c>
      <c r="AO87" s="46">
        <v>2018</v>
      </c>
      <c r="AP87" s="46">
        <v>2019</v>
      </c>
      <c r="AQ87" s="46" t="s">
        <v>864</v>
      </c>
      <c r="AR87" s="263">
        <v>2020</v>
      </c>
      <c r="AS87" s="46">
        <v>2019</v>
      </c>
      <c r="AT87" s="80">
        <v>2010</v>
      </c>
      <c r="AU87" s="55">
        <v>2019</v>
      </c>
      <c r="AV87" s="55" t="s">
        <v>864</v>
      </c>
      <c r="AW87" s="46" t="s">
        <v>864</v>
      </c>
      <c r="AX87" s="46" t="s">
        <v>864</v>
      </c>
      <c r="AY87" s="46">
        <v>2019</v>
      </c>
      <c r="AZ87" s="68">
        <v>2019</v>
      </c>
      <c r="BA87" s="46">
        <v>2013</v>
      </c>
      <c r="BB87" s="46">
        <v>2018</v>
      </c>
      <c r="BC87" s="46">
        <v>2019</v>
      </c>
      <c r="BD87" s="46">
        <v>2020</v>
      </c>
      <c r="BE87" s="255" t="s">
        <v>864</v>
      </c>
      <c r="BF87" s="255" t="s">
        <v>1395</v>
      </c>
      <c r="BG87" s="261">
        <v>2020</v>
      </c>
      <c r="BH87" s="46">
        <v>2019</v>
      </c>
      <c r="BI87" s="46">
        <v>2019</v>
      </c>
      <c r="BJ87" s="46">
        <v>2013</v>
      </c>
      <c r="BK87" s="46">
        <v>2019</v>
      </c>
      <c r="BL87" s="46">
        <v>2020</v>
      </c>
      <c r="BM87" s="46">
        <v>2018</v>
      </c>
      <c r="BN87" s="46" t="s">
        <v>864</v>
      </c>
      <c r="BO87" s="80">
        <v>2018</v>
      </c>
      <c r="BP87" s="80">
        <v>2019</v>
      </c>
      <c r="BQ87" s="46">
        <v>2014</v>
      </c>
      <c r="BR87" s="46">
        <v>2017</v>
      </c>
      <c r="BS87" s="46">
        <v>2017</v>
      </c>
      <c r="BT87" s="46">
        <v>2016</v>
      </c>
      <c r="BU87" s="261">
        <v>2019</v>
      </c>
      <c r="BV87" s="261">
        <v>2019</v>
      </c>
      <c r="BW87" s="46">
        <v>2019</v>
      </c>
      <c r="BX87" s="46">
        <v>2018</v>
      </c>
      <c r="BY87" s="46">
        <v>2017</v>
      </c>
      <c r="BZ87" s="46">
        <v>2020</v>
      </c>
      <c r="CA87" s="46">
        <v>2020</v>
      </c>
      <c r="CB87" s="46">
        <v>2015</v>
      </c>
    </row>
    <row r="88" spans="1:80">
      <c r="A88" s="33" t="s">
        <v>159</v>
      </c>
      <c r="B88" s="25" t="s">
        <v>158</v>
      </c>
      <c r="C88" s="44">
        <v>2015</v>
      </c>
      <c r="D88" s="44">
        <v>2015</v>
      </c>
      <c r="E88" s="44">
        <v>2015</v>
      </c>
      <c r="F88" s="44">
        <v>2015</v>
      </c>
      <c r="G88" s="44">
        <v>2015</v>
      </c>
      <c r="H88" s="44">
        <v>2015</v>
      </c>
      <c r="I88" s="44">
        <v>2015</v>
      </c>
      <c r="J88" s="44">
        <v>2020</v>
      </c>
      <c r="K88" s="44">
        <v>2020</v>
      </c>
      <c r="L88" s="44">
        <v>2020</v>
      </c>
      <c r="M88" s="46">
        <v>2015</v>
      </c>
      <c r="N88" s="46">
        <v>2015</v>
      </c>
      <c r="O88" s="46">
        <v>2015</v>
      </c>
      <c r="P88" s="46">
        <v>2015</v>
      </c>
      <c r="Q88" s="46">
        <v>2020</v>
      </c>
      <c r="R88" s="46">
        <v>2020</v>
      </c>
      <c r="S88" s="46">
        <v>2020</v>
      </c>
      <c r="T88" s="46">
        <v>2020</v>
      </c>
      <c r="U88" s="46">
        <v>2015</v>
      </c>
      <c r="V88" s="46">
        <v>2015</v>
      </c>
      <c r="W88" s="46">
        <v>2015</v>
      </c>
      <c r="X88" s="46">
        <v>2018</v>
      </c>
      <c r="Y88" s="46">
        <v>2019</v>
      </c>
      <c r="Z88" s="46">
        <v>2019</v>
      </c>
      <c r="AA88" s="46">
        <v>2017</v>
      </c>
      <c r="AB88" s="45">
        <v>2017</v>
      </c>
      <c r="AC88" s="46" t="s">
        <v>864</v>
      </c>
      <c r="AD88" s="46">
        <v>2017</v>
      </c>
      <c r="AE88" s="46">
        <v>2020</v>
      </c>
      <c r="AF88" s="48">
        <v>2018</v>
      </c>
      <c r="AG88" s="262">
        <v>2020</v>
      </c>
      <c r="AH88" s="46">
        <v>2021</v>
      </c>
      <c r="AI88" s="46">
        <v>2021</v>
      </c>
      <c r="AJ88" s="46">
        <v>2020</v>
      </c>
      <c r="AK88" s="46">
        <v>2020</v>
      </c>
      <c r="AL88" s="46">
        <v>2019</v>
      </c>
      <c r="AM88" s="46" t="s">
        <v>1310</v>
      </c>
      <c r="AN88" s="46">
        <v>2021</v>
      </c>
      <c r="AO88" s="46">
        <v>2018</v>
      </c>
      <c r="AP88" s="46">
        <v>2019</v>
      </c>
      <c r="AQ88" s="263">
        <v>2020</v>
      </c>
      <c r="AR88" s="263">
        <v>2020</v>
      </c>
      <c r="AS88" s="46">
        <v>2019</v>
      </c>
      <c r="AT88" s="80">
        <v>2012</v>
      </c>
      <c r="AU88" s="55">
        <v>2019</v>
      </c>
      <c r="AV88" s="55" t="s">
        <v>864</v>
      </c>
      <c r="AW88" s="46" t="s">
        <v>864</v>
      </c>
      <c r="AX88" s="46" t="s">
        <v>864</v>
      </c>
      <c r="AY88" s="46">
        <v>2019</v>
      </c>
      <c r="AZ88" s="68">
        <v>2019</v>
      </c>
      <c r="BA88" s="46">
        <v>2010</v>
      </c>
      <c r="BB88" s="46">
        <v>2018</v>
      </c>
      <c r="BC88" s="46">
        <v>2019</v>
      </c>
      <c r="BD88" s="46">
        <v>2020</v>
      </c>
      <c r="BE88" s="255" t="s">
        <v>864</v>
      </c>
      <c r="BF88" s="255" t="s">
        <v>1398</v>
      </c>
      <c r="BG88" s="261">
        <v>2020</v>
      </c>
      <c r="BH88" s="46">
        <v>2019</v>
      </c>
      <c r="BI88" s="46">
        <v>2019</v>
      </c>
      <c r="BJ88" s="46">
        <v>2013</v>
      </c>
      <c r="BK88" s="46">
        <v>2019</v>
      </c>
      <c r="BL88" s="46">
        <v>2020</v>
      </c>
      <c r="BM88" s="46">
        <v>2018</v>
      </c>
      <c r="BN88" s="80">
        <v>2018</v>
      </c>
      <c r="BO88" s="80">
        <v>2017</v>
      </c>
      <c r="BP88" s="80">
        <v>2019</v>
      </c>
      <c r="BQ88" s="46">
        <v>2014</v>
      </c>
      <c r="BR88" s="46">
        <v>2017</v>
      </c>
      <c r="BS88" s="46">
        <v>2017</v>
      </c>
      <c r="BT88" s="46">
        <v>2017</v>
      </c>
      <c r="BU88" s="261">
        <v>2019</v>
      </c>
      <c r="BV88" s="261">
        <v>2019</v>
      </c>
      <c r="BW88" s="46" t="s">
        <v>864</v>
      </c>
      <c r="BX88" s="46">
        <v>2018</v>
      </c>
      <c r="BY88" s="46">
        <v>2017</v>
      </c>
      <c r="BZ88" s="46">
        <v>2020</v>
      </c>
      <c r="CA88" s="46">
        <v>2020</v>
      </c>
      <c r="CB88" s="46">
        <v>2015</v>
      </c>
    </row>
    <row r="89" spans="1:80">
      <c r="A89" s="33" t="s">
        <v>161</v>
      </c>
      <c r="B89" s="25" t="s">
        <v>160</v>
      </c>
      <c r="C89" s="44">
        <v>2015</v>
      </c>
      <c r="D89" s="44">
        <v>2015</v>
      </c>
      <c r="E89" s="44">
        <v>2015</v>
      </c>
      <c r="F89" s="44">
        <v>2015</v>
      </c>
      <c r="G89" s="44">
        <v>2015</v>
      </c>
      <c r="H89" s="44">
        <v>2015</v>
      </c>
      <c r="I89" s="44">
        <v>2015</v>
      </c>
      <c r="J89" s="44">
        <v>2020</v>
      </c>
      <c r="K89" s="44">
        <v>2020</v>
      </c>
      <c r="L89" s="44">
        <v>2020</v>
      </c>
      <c r="M89" s="46">
        <v>2015</v>
      </c>
      <c r="N89" s="46">
        <v>2015</v>
      </c>
      <c r="O89" s="46">
        <v>2015</v>
      </c>
      <c r="P89" s="46">
        <v>2015</v>
      </c>
      <c r="Q89" s="46">
        <v>2020</v>
      </c>
      <c r="R89" s="46">
        <v>2020</v>
      </c>
      <c r="S89" s="46">
        <v>2020</v>
      </c>
      <c r="T89" s="46">
        <v>2020</v>
      </c>
      <c r="U89" s="46">
        <v>2015</v>
      </c>
      <c r="V89" s="46">
        <v>2015</v>
      </c>
      <c r="W89" s="46">
        <v>2015</v>
      </c>
      <c r="X89" s="46">
        <v>2018</v>
      </c>
      <c r="Y89" s="46">
        <v>2019</v>
      </c>
      <c r="Z89" s="46">
        <v>2019</v>
      </c>
      <c r="AA89" s="46">
        <v>2009</v>
      </c>
      <c r="AB89" s="45">
        <v>2017</v>
      </c>
      <c r="AC89" s="46">
        <v>2017</v>
      </c>
      <c r="AD89" s="46">
        <v>2019</v>
      </c>
      <c r="AE89" s="46">
        <v>2020</v>
      </c>
      <c r="AF89" s="48" t="s">
        <v>864</v>
      </c>
      <c r="AG89" s="262">
        <v>2020</v>
      </c>
      <c r="AH89" s="46">
        <v>2021</v>
      </c>
      <c r="AI89" s="46">
        <v>2021</v>
      </c>
      <c r="AJ89" s="46">
        <v>2020</v>
      </c>
      <c r="AK89" s="46">
        <v>2020</v>
      </c>
      <c r="AL89" s="46">
        <v>2019</v>
      </c>
      <c r="AM89" s="46">
        <v>2015</v>
      </c>
      <c r="AN89" s="46">
        <v>2021</v>
      </c>
      <c r="AO89" s="46">
        <v>2018</v>
      </c>
      <c r="AP89" s="46">
        <v>2019</v>
      </c>
      <c r="AQ89" s="263">
        <v>2020</v>
      </c>
      <c r="AR89" s="263">
        <v>2020</v>
      </c>
      <c r="AS89" s="46">
        <v>2019</v>
      </c>
      <c r="AT89" s="80">
        <v>2015</v>
      </c>
      <c r="AU89" s="55">
        <v>2019</v>
      </c>
      <c r="AV89" s="55">
        <v>2019</v>
      </c>
      <c r="AW89" s="46">
        <v>2019</v>
      </c>
      <c r="AX89" s="46">
        <v>2018</v>
      </c>
      <c r="AY89" s="46">
        <v>2019</v>
      </c>
      <c r="AZ89" s="68">
        <v>2019</v>
      </c>
      <c r="BA89" s="46">
        <v>2018</v>
      </c>
      <c r="BB89" s="46">
        <v>2018</v>
      </c>
      <c r="BC89" s="46">
        <v>2019</v>
      </c>
      <c r="BD89" s="46">
        <v>2020</v>
      </c>
      <c r="BE89" s="255" t="s">
        <v>864</v>
      </c>
      <c r="BF89" s="255" t="s">
        <v>1395</v>
      </c>
      <c r="BG89" s="261">
        <v>2020</v>
      </c>
      <c r="BH89" s="46">
        <v>2019</v>
      </c>
      <c r="BI89" s="46">
        <v>2019</v>
      </c>
      <c r="BJ89" s="46">
        <v>2013</v>
      </c>
      <c r="BK89" s="46">
        <v>2019</v>
      </c>
      <c r="BL89" s="46">
        <v>2020</v>
      </c>
      <c r="BM89" s="46">
        <v>2018</v>
      </c>
      <c r="BN89" s="46">
        <v>2018</v>
      </c>
      <c r="BO89" s="80">
        <v>2019</v>
      </c>
      <c r="BP89" s="80">
        <v>2019</v>
      </c>
      <c r="BQ89" s="46">
        <v>2014</v>
      </c>
      <c r="BR89" s="46">
        <v>2017</v>
      </c>
      <c r="BS89" s="46">
        <v>2017</v>
      </c>
      <c r="BT89" s="46">
        <v>2014</v>
      </c>
      <c r="BU89" s="261">
        <v>2019</v>
      </c>
      <c r="BV89" s="261">
        <v>2019</v>
      </c>
      <c r="BW89" s="46">
        <v>2019</v>
      </c>
      <c r="BX89" s="46">
        <v>2018</v>
      </c>
      <c r="BY89" s="46">
        <v>2017</v>
      </c>
      <c r="BZ89" s="46">
        <v>2020</v>
      </c>
      <c r="CA89" s="46">
        <v>2020</v>
      </c>
      <c r="CB89" s="46">
        <v>2015</v>
      </c>
    </row>
    <row r="90" spans="1:80">
      <c r="A90" s="33" t="s">
        <v>163</v>
      </c>
      <c r="B90" s="25" t="s">
        <v>162</v>
      </c>
      <c r="C90" s="44">
        <v>2015</v>
      </c>
      <c r="D90" s="44">
        <v>2015</v>
      </c>
      <c r="E90" s="44">
        <v>2015</v>
      </c>
      <c r="F90" s="44">
        <v>2015</v>
      </c>
      <c r="G90" s="44">
        <v>2015</v>
      </c>
      <c r="H90" s="44">
        <v>2015</v>
      </c>
      <c r="I90" s="44">
        <v>2015</v>
      </c>
      <c r="J90" s="44">
        <v>2020</v>
      </c>
      <c r="K90" s="44">
        <v>2020</v>
      </c>
      <c r="L90" s="44">
        <v>2020</v>
      </c>
      <c r="M90" s="46">
        <v>2015</v>
      </c>
      <c r="N90" s="46">
        <v>2015</v>
      </c>
      <c r="O90" s="46">
        <v>2015</v>
      </c>
      <c r="P90" s="46">
        <v>2015</v>
      </c>
      <c r="Q90" s="46">
        <v>2020</v>
      </c>
      <c r="R90" s="46">
        <v>2020</v>
      </c>
      <c r="S90" s="46">
        <v>2020</v>
      </c>
      <c r="T90" s="46">
        <v>2020</v>
      </c>
      <c r="U90" s="46">
        <v>2015</v>
      </c>
      <c r="V90" s="46">
        <v>2015</v>
      </c>
      <c r="W90" s="46">
        <v>2015</v>
      </c>
      <c r="X90" s="46">
        <v>2018</v>
      </c>
      <c r="Y90" s="46">
        <v>2019</v>
      </c>
      <c r="Z90" s="46">
        <v>2019</v>
      </c>
      <c r="AA90" s="46">
        <v>2015</v>
      </c>
      <c r="AB90" s="45">
        <v>2017</v>
      </c>
      <c r="AC90" s="46">
        <v>2017</v>
      </c>
      <c r="AD90" s="46">
        <v>2018</v>
      </c>
      <c r="AE90" s="46">
        <v>2020</v>
      </c>
      <c r="AF90" s="48">
        <v>2018</v>
      </c>
      <c r="AG90" s="262">
        <v>2020</v>
      </c>
      <c r="AH90" s="46">
        <v>2021</v>
      </c>
      <c r="AI90" s="46">
        <v>2021</v>
      </c>
      <c r="AJ90" s="46">
        <v>2020</v>
      </c>
      <c r="AK90" s="46">
        <v>2020</v>
      </c>
      <c r="AL90" s="46">
        <v>2019</v>
      </c>
      <c r="AM90" s="46">
        <v>2014</v>
      </c>
      <c r="AN90" s="46">
        <v>2021</v>
      </c>
      <c r="AO90" s="46">
        <v>2018</v>
      </c>
      <c r="AP90" s="46">
        <v>2019</v>
      </c>
      <c r="AQ90" s="263">
        <v>2020</v>
      </c>
      <c r="AR90" s="263">
        <v>2020</v>
      </c>
      <c r="AS90" s="46">
        <v>2019</v>
      </c>
      <c r="AT90" s="80">
        <v>2014</v>
      </c>
      <c r="AU90" s="55">
        <v>2019</v>
      </c>
      <c r="AV90" s="55">
        <v>2019</v>
      </c>
      <c r="AW90" s="46">
        <v>2019</v>
      </c>
      <c r="AX90" s="46">
        <v>2018</v>
      </c>
      <c r="AY90" s="46">
        <v>2019</v>
      </c>
      <c r="AZ90" s="68">
        <v>2019</v>
      </c>
      <c r="BA90" s="46">
        <v>2015</v>
      </c>
      <c r="BB90" s="46">
        <v>2018</v>
      </c>
      <c r="BC90" s="46">
        <v>2019</v>
      </c>
      <c r="BD90" s="46">
        <v>2020</v>
      </c>
      <c r="BE90" s="255" t="s">
        <v>1395</v>
      </c>
      <c r="BF90" s="255" t="s">
        <v>1397</v>
      </c>
      <c r="BG90" s="261">
        <v>2020</v>
      </c>
      <c r="BH90" s="46">
        <v>2019</v>
      </c>
      <c r="BI90" s="46">
        <v>2019</v>
      </c>
      <c r="BJ90" s="46">
        <v>2015</v>
      </c>
      <c r="BK90" s="46">
        <v>2019</v>
      </c>
      <c r="BL90" s="46">
        <v>2020</v>
      </c>
      <c r="BM90" s="46">
        <v>2018</v>
      </c>
      <c r="BN90" s="80">
        <v>2018</v>
      </c>
      <c r="BO90" s="80">
        <v>2019</v>
      </c>
      <c r="BP90" s="80">
        <v>2019</v>
      </c>
      <c r="BQ90" s="46">
        <v>2014</v>
      </c>
      <c r="BR90" s="46">
        <v>2017</v>
      </c>
      <c r="BS90" s="46">
        <v>2017</v>
      </c>
      <c r="BT90" s="46">
        <v>2014</v>
      </c>
      <c r="BU90" s="261">
        <v>2019</v>
      </c>
      <c r="BV90" s="261">
        <v>2019</v>
      </c>
      <c r="BW90" s="46">
        <v>2019</v>
      </c>
      <c r="BX90" s="46">
        <v>2018</v>
      </c>
      <c r="BY90" s="46">
        <v>2017</v>
      </c>
      <c r="BZ90" s="46">
        <v>2020</v>
      </c>
      <c r="CA90" s="46">
        <v>2020</v>
      </c>
      <c r="CB90" s="46">
        <v>2015</v>
      </c>
    </row>
    <row r="91" spans="1:80">
      <c r="A91" s="33" t="s">
        <v>165</v>
      </c>
      <c r="B91" s="25" t="s">
        <v>164</v>
      </c>
      <c r="C91" s="44">
        <v>2015</v>
      </c>
      <c r="D91" s="44">
        <v>2015</v>
      </c>
      <c r="E91" s="44">
        <v>2015</v>
      </c>
      <c r="F91" s="44">
        <v>2015</v>
      </c>
      <c r="G91" s="44">
        <v>2015</v>
      </c>
      <c r="H91" s="44">
        <v>2015</v>
      </c>
      <c r="I91" s="44">
        <v>2015</v>
      </c>
      <c r="J91" s="44">
        <v>2020</v>
      </c>
      <c r="K91" s="44">
        <v>2020</v>
      </c>
      <c r="L91" s="44" t="s">
        <v>864</v>
      </c>
      <c r="M91" s="46">
        <v>2015</v>
      </c>
      <c r="N91" s="46">
        <v>2015</v>
      </c>
      <c r="O91" s="46">
        <v>2015</v>
      </c>
      <c r="P91" s="46">
        <v>2015</v>
      </c>
      <c r="Q91" s="46">
        <v>2020</v>
      </c>
      <c r="R91" s="46">
        <v>2020</v>
      </c>
      <c r="S91" s="46">
        <v>2020</v>
      </c>
      <c r="T91" s="46">
        <v>2020</v>
      </c>
      <c r="U91" s="46">
        <v>2015</v>
      </c>
      <c r="V91" s="46">
        <v>2015</v>
      </c>
      <c r="W91" s="46">
        <v>2015</v>
      </c>
      <c r="X91" s="46">
        <v>2018</v>
      </c>
      <c r="Y91" s="46">
        <v>2019</v>
      </c>
      <c r="Z91" s="46">
        <v>2019</v>
      </c>
      <c r="AA91" s="46" t="s">
        <v>864</v>
      </c>
      <c r="AB91" s="45">
        <v>2017</v>
      </c>
      <c r="AC91" s="46" t="s">
        <v>864</v>
      </c>
      <c r="AD91" s="46" t="s">
        <v>864</v>
      </c>
      <c r="AE91" s="46">
        <v>2020</v>
      </c>
      <c r="AF91" s="48" t="s">
        <v>864</v>
      </c>
      <c r="AG91" s="262">
        <v>2020</v>
      </c>
      <c r="AH91" s="46">
        <v>2021</v>
      </c>
      <c r="AI91" s="46">
        <v>2021</v>
      </c>
      <c r="AJ91" s="46">
        <v>2020</v>
      </c>
      <c r="AK91" s="46">
        <v>2020</v>
      </c>
      <c r="AL91" s="46">
        <v>2019</v>
      </c>
      <c r="AM91" s="46" t="s">
        <v>1341</v>
      </c>
      <c r="AN91" s="46">
        <v>2021</v>
      </c>
      <c r="AO91" s="46">
        <v>2018</v>
      </c>
      <c r="AP91" s="46">
        <v>2019</v>
      </c>
      <c r="AQ91" s="263">
        <v>2020</v>
      </c>
      <c r="AR91" s="263">
        <v>2020</v>
      </c>
      <c r="AS91" s="46">
        <v>2019</v>
      </c>
      <c r="AT91" s="80"/>
      <c r="AU91" s="55">
        <v>2019</v>
      </c>
      <c r="AV91" s="55" t="s">
        <v>864</v>
      </c>
      <c r="AW91" s="46" t="s">
        <v>864</v>
      </c>
      <c r="AX91" s="46" t="s">
        <v>864</v>
      </c>
      <c r="AY91" s="46">
        <v>2019</v>
      </c>
      <c r="AZ91" s="68" t="s">
        <v>864</v>
      </c>
      <c r="BA91" s="46"/>
      <c r="BB91" s="46">
        <v>2018</v>
      </c>
      <c r="BC91" s="46">
        <v>2019</v>
      </c>
      <c r="BD91" s="46">
        <v>2020</v>
      </c>
      <c r="BE91" s="255"/>
      <c r="BF91" s="255"/>
      <c r="BG91" s="261">
        <v>2020</v>
      </c>
      <c r="BH91" s="46">
        <v>2019</v>
      </c>
      <c r="BI91" s="46">
        <v>2019</v>
      </c>
      <c r="BJ91" s="46" t="s">
        <v>864</v>
      </c>
      <c r="BK91" s="46">
        <v>2019</v>
      </c>
      <c r="BL91" s="46" t="s">
        <v>864</v>
      </c>
      <c r="BM91" s="46">
        <v>2018</v>
      </c>
      <c r="BN91" s="46" t="s">
        <v>864</v>
      </c>
      <c r="BO91" s="80">
        <v>2017</v>
      </c>
      <c r="BP91" s="80">
        <v>2019</v>
      </c>
      <c r="BQ91" s="46">
        <v>2014</v>
      </c>
      <c r="BR91" s="46">
        <v>2017</v>
      </c>
      <c r="BS91" s="46">
        <v>2017</v>
      </c>
      <c r="BT91" s="46">
        <v>2013</v>
      </c>
      <c r="BU91" s="261">
        <v>2019</v>
      </c>
      <c r="BV91" s="261">
        <v>2019</v>
      </c>
      <c r="BW91" s="46">
        <v>2019</v>
      </c>
      <c r="BX91" s="46">
        <v>2018</v>
      </c>
      <c r="BY91" s="46">
        <v>2017</v>
      </c>
      <c r="BZ91" s="46">
        <v>2020</v>
      </c>
      <c r="CA91" s="46">
        <v>2020</v>
      </c>
      <c r="CB91" s="46">
        <v>2015</v>
      </c>
    </row>
    <row r="92" spans="1:80">
      <c r="A92" s="33" t="s">
        <v>771</v>
      </c>
      <c r="B92" s="25" t="s">
        <v>166</v>
      </c>
      <c r="C92" s="44">
        <v>2015</v>
      </c>
      <c r="D92" s="44">
        <v>2015</v>
      </c>
      <c r="E92" s="44">
        <v>2015</v>
      </c>
      <c r="F92" s="44">
        <v>2015</v>
      </c>
      <c r="G92" s="44">
        <v>2015</v>
      </c>
      <c r="H92" s="44">
        <v>2015</v>
      </c>
      <c r="I92" s="44">
        <v>2015</v>
      </c>
      <c r="J92" s="44">
        <v>2020</v>
      </c>
      <c r="K92" s="44">
        <v>2020</v>
      </c>
      <c r="L92" s="44">
        <v>2020</v>
      </c>
      <c r="M92" s="46">
        <v>2015</v>
      </c>
      <c r="N92" s="46">
        <v>2015</v>
      </c>
      <c r="O92" s="46">
        <v>2015</v>
      </c>
      <c r="P92" s="46">
        <v>2015</v>
      </c>
      <c r="Q92" s="46">
        <v>2020</v>
      </c>
      <c r="R92" s="46">
        <v>2020</v>
      </c>
      <c r="S92" s="46">
        <v>2020</v>
      </c>
      <c r="T92" s="46">
        <v>2020</v>
      </c>
      <c r="U92" s="46">
        <v>2015</v>
      </c>
      <c r="V92" s="46">
        <v>2015</v>
      </c>
      <c r="W92" s="46">
        <v>2015</v>
      </c>
      <c r="X92" s="46">
        <v>2018</v>
      </c>
      <c r="Y92" s="46">
        <v>2019</v>
      </c>
      <c r="Z92" s="46">
        <v>2019</v>
      </c>
      <c r="AA92" s="46">
        <v>2008</v>
      </c>
      <c r="AB92" s="45">
        <v>2017</v>
      </c>
      <c r="AC92" s="46" t="s">
        <v>864</v>
      </c>
      <c r="AD92" s="46" t="s">
        <v>864</v>
      </c>
      <c r="AE92" s="46">
        <v>2020</v>
      </c>
      <c r="AF92" s="48" t="s">
        <v>864</v>
      </c>
      <c r="AG92" s="262">
        <v>2020</v>
      </c>
      <c r="AH92" s="46">
        <v>2021</v>
      </c>
      <c r="AI92" s="46">
        <v>2021</v>
      </c>
      <c r="AJ92" s="46">
        <v>2020</v>
      </c>
      <c r="AK92" s="46">
        <v>2020</v>
      </c>
      <c r="AL92" s="46" t="s">
        <v>864</v>
      </c>
      <c r="AM92" s="46" t="s">
        <v>864</v>
      </c>
      <c r="AN92" s="46">
        <v>2021</v>
      </c>
      <c r="AO92" s="46">
        <v>2018</v>
      </c>
      <c r="AP92" s="46">
        <v>2019</v>
      </c>
      <c r="AQ92" s="46" t="s">
        <v>864</v>
      </c>
      <c r="AR92" s="80" t="s">
        <v>864</v>
      </c>
      <c r="AS92" s="46">
        <v>2019</v>
      </c>
      <c r="AT92" s="80">
        <v>2017</v>
      </c>
      <c r="AU92" s="55">
        <v>2019</v>
      </c>
      <c r="AV92" s="55" t="s">
        <v>864</v>
      </c>
      <c r="AW92" s="46" t="s">
        <v>864</v>
      </c>
      <c r="AX92" s="46">
        <v>2018</v>
      </c>
      <c r="AY92" s="46">
        <v>2019</v>
      </c>
      <c r="AZ92" s="68" t="s">
        <v>864</v>
      </c>
      <c r="BA92" s="46" t="s">
        <v>864</v>
      </c>
      <c r="BB92" s="46">
        <v>2018</v>
      </c>
      <c r="BC92" s="46">
        <v>2019</v>
      </c>
      <c r="BD92" s="46">
        <v>2020</v>
      </c>
      <c r="BE92" s="255"/>
      <c r="BF92" s="255"/>
      <c r="BG92" s="261">
        <v>2020</v>
      </c>
      <c r="BH92" s="46">
        <v>2019</v>
      </c>
      <c r="BI92" s="46">
        <v>2019</v>
      </c>
      <c r="BJ92" s="46" t="s">
        <v>864</v>
      </c>
      <c r="BK92" s="46">
        <v>2019</v>
      </c>
      <c r="BL92" s="46">
        <v>2020</v>
      </c>
      <c r="BM92" s="46">
        <v>2018</v>
      </c>
      <c r="BN92" s="46" t="s">
        <v>864</v>
      </c>
      <c r="BO92" s="46"/>
      <c r="BP92" s="80">
        <v>2017</v>
      </c>
      <c r="BQ92" s="46">
        <v>2014</v>
      </c>
      <c r="BR92" s="46">
        <v>2017</v>
      </c>
      <c r="BS92" s="46">
        <v>2017</v>
      </c>
      <c r="BT92" s="46">
        <v>2017</v>
      </c>
      <c r="BU92" s="261">
        <v>2019</v>
      </c>
      <c r="BV92" s="261">
        <v>2019</v>
      </c>
      <c r="BW92" s="46" t="s">
        <v>864</v>
      </c>
      <c r="BX92" s="46" t="s">
        <v>864</v>
      </c>
      <c r="BY92" s="46">
        <v>2017</v>
      </c>
      <c r="BZ92" s="46" t="s">
        <v>864</v>
      </c>
      <c r="CA92" s="46">
        <v>2020</v>
      </c>
      <c r="CB92" s="46">
        <v>2015</v>
      </c>
    </row>
    <row r="93" spans="1:80">
      <c r="A93" s="33" t="s">
        <v>775</v>
      </c>
      <c r="B93" s="25" t="s">
        <v>297</v>
      </c>
      <c r="C93" s="44">
        <v>2015</v>
      </c>
      <c r="D93" s="44">
        <v>2015</v>
      </c>
      <c r="E93" s="44">
        <v>2015</v>
      </c>
      <c r="F93" s="44">
        <v>2015</v>
      </c>
      <c r="G93" s="44">
        <v>2015</v>
      </c>
      <c r="H93" s="44">
        <v>2015</v>
      </c>
      <c r="I93" s="44">
        <v>2015</v>
      </c>
      <c r="J93" s="44">
        <v>2020</v>
      </c>
      <c r="K93" s="44">
        <v>2020</v>
      </c>
      <c r="L93" s="44">
        <v>2020</v>
      </c>
      <c r="M93" s="46">
        <v>2015</v>
      </c>
      <c r="N93" s="46">
        <v>2015</v>
      </c>
      <c r="O93" s="46">
        <v>2015</v>
      </c>
      <c r="P93" s="46">
        <v>2015</v>
      </c>
      <c r="Q93" s="46">
        <v>2020</v>
      </c>
      <c r="R93" s="46">
        <v>2020</v>
      </c>
      <c r="S93" s="46">
        <v>2020</v>
      </c>
      <c r="T93" s="46">
        <v>2020</v>
      </c>
      <c r="U93" s="46">
        <v>2015</v>
      </c>
      <c r="V93" s="46">
        <v>2015</v>
      </c>
      <c r="W93" s="46">
        <v>2015</v>
      </c>
      <c r="X93" s="46">
        <v>2018</v>
      </c>
      <c r="Y93" s="46">
        <v>2019</v>
      </c>
      <c r="Z93" s="46">
        <v>2019</v>
      </c>
      <c r="AA93" s="46">
        <v>2015</v>
      </c>
      <c r="AB93" s="45">
        <v>2017</v>
      </c>
      <c r="AC93" s="46" t="s">
        <v>864</v>
      </c>
      <c r="AD93" s="46">
        <v>2015</v>
      </c>
      <c r="AE93" s="46">
        <v>2020</v>
      </c>
      <c r="AF93" s="48" t="s">
        <v>864</v>
      </c>
      <c r="AG93" s="262">
        <v>2020</v>
      </c>
      <c r="AH93" s="46">
        <v>2021</v>
      </c>
      <c r="AI93" s="46">
        <v>2021</v>
      </c>
      <c r="AJ93" s="46">
        <v>2020</v>
      </c>
      <c r="AK93" s="46">
        <v>2020</v>
      </c>
      <c r="AL93" s="46">
        <v>2019</v>
      </c>
      <c r="AM93" s="46" t="s">
        <v>864</v>
      </c>
      <c r="AN93" s="46">
        <v>2021</v>
      </c>
      <c r="AO93" s="46">
        <v>2018</v>
      </c>
      <c r="AP93" s="46">
        <v>2019</v>
      </c>
      <c r="AQ93" s="46" t="s">
        <v>864</v>
      </c>
      <c r="AR93" s="80">
        <v>2020</v>
      </c>
      <c r="AS93" s="46">
        <v>2019</v>
      </c>
      <c r="AT93" s="80">
        <v>2010</v>
      </c>
      <c r="AU93" s="55">
        <v>2019</v>
      </c>
      <c r="AV93" s="55" t="s">
        <v>864</v>
      </c>
      <c r="AW93" s="46" t="s">
        <v>864</v>
      </c>
      <c r="AX93" s="46">
        <v>2018</v>
      </c>
      <c r="AY93" s="46">
        <v>2019</v>
      </c>
      <c r="AZ93" s="68">
        <v>2019</v>
      </c>
      <c r="BA93" s="46">
        <v>2016</v>
      </c>
      <c r="BB93" s="46">
        <v>2018</v>
      </c>
      <c r="BC93" s="46">
        <v>2019</v>
      </c>
      <c r="BD93" s="46">
        <v>2020</v>
      </c>
      <c r="BE93" s="255"/>
      <c r="BF93" s="255" t="s">
        <v>1395</v>
      </c>
      <c r="BG93" s="261">
        <v>2020</v>
      </c>
      <c r="BH93" s="46">
        <v>2019</v>
      </c>
      <c r="BI93" s="46">
        <v>2019</v>
      </c>
      <c r="BJ93" s="46">
        <v>2013</v>
      </c>
      <c r="BK93" s="46">
        <v>2019</v>
      </c>
      <c r="BL93" s="46">
        <v>2020</v>
      </c>
      <c r="BM93" s="46">
        <v>2018</v>
      </c>
      <c r="BN93" s="46" t="s">
        <v>864</v>
      </c>
      <c r="BO93" s="80">
        <v>2019</v>
      </c>
      <c r="BP93" s="80">
        <v>2019</v>
      </c>
      <c r="BQ93" s="46">
        <v>2014</v>
      </c>
      <c r="BR93" s="46">
        <v>2017</v>
      </c>
      <c r="BS93" s="46">
        <v>2017</v>
      </c>
      <c r="BT93" s="46">
        <v>2017</v>
      </c>
      <c r="BU93" s="261">
        <v>2019</v>
      </c>
      <c r="BV93" s="261">
        <v>2019</v>
      </c>
      <c r="BW93" s="46">
        <v>2019</v>
      </c>
      <c r="BX93" s="46">
        <v>2018</v>
      </c>
      <c r="BY93" s="46">
        <v>2017</v>
      </c>
      <c r="BZ93" s="46">
        <v>2020</v>
      </c>
      <c r="CA93" s="46">
        <v>2020</v>
      </c>
      <c r="CB93" s="46">
        <v>2015</v>
      </c>
    </row>
    <row r="94" spans="1:80">
      <c r="A94" s="33" t="s">
        <v>168</v>
      </c>
      <c r="B94" s="25" t="s">
        <v>167</v>
      </c>
      <c r="C94" s="44">
        <v>2015</v>
      </c>
      <c r="D94" s="44">
        <v>2015</v>
      </c>
      <c r="E94" s="44">
        <v>2015</v>
      </c>
      <c r="F94" s="44">
        <v>2015</v>
      </c>
      <c r="G94" s="44">
        <v>2015</v>
      </c>
      <c r="H94" s="44">
        <v>2015</v>
      </c>
      <c r="I94" s="44">
        <v>2015</v>
      </c>
      <c r="J94" s="44">
        <v>2020</v>
      </c>
      <c r="K94" s="44">
        <v>2020</v>
      </c>
      <c r="L94" s="44">
        <v>2020</v>
      </c>
      <c r="M94" s="46">
        <v>2015</v>
      </c>
      <c r="N94" s="46">
        <v>2015</v>
      </c>
      <c r="O94" s="46">
        <v>2015</v>
      </c>
      <c r="P94" s="46">
        <v>2015</v>
      </c>
      <c r="Q94" s="46">
        <v>2020</v>
      </c>
      <c r="R94" s="46">
        <v>2020</v>
      </c>
      <c r="S94" s="46">
        <v>2020</v>
      </c>
      <c r="T94" s="46">
        <v>2020</v>
      </c>
      <c r="U94" s="46">
        <v>2015</v>
      </c>
      <c r="V94" s="46">
        <v>2015</v>
      </c>
      <c r="W94" s="46">
        <v>2015</v>
      </c>
      <c r="X94" s="46">
        <v>2018</v>
      </c>
      <c r="Y94" s="46">
        <v>2019</v>
      </c>
      <c r="Z94" s="46">
        <v>2019</v>
      </c>
      <c r="AA94" s="46" t="s">
        <v>864</v>
      </c>
      <c r="AB94" s="45">
        <v>2017</v>
      </c>
      <c r="AC94" s="46" t="s">
        <v>864</v>
      </c>
      <c r="AD94" s="46">
        <v>2018</v>
      </c>
      <c r="AE94" s="46">
        <v>2020</v>
      </c>
      <c r="AF94" s="48" t="s">
        <v>864</v>
      </c>
      <c r="AG94" s="262">
        <v>2020</v>
      </c>
      <c r="AH94" s="46">
        <v>2021</v>
      </c>
      <c r="AI94" s="46">
        <v>2021</v>
      </c>
      <c r="AJ94" s="46">
        <v>2020</v>
      </c>
      <c r="AK94" s="46">
        <v>2020</v>
      </c>
      <c r="AL94" s="46">
        <v>2019</v>
      </c>
      <c r="AM94" s="46" t="s">
        <v>864</v>
      </c>
      <c r="AN94" s="46">
        <v>2021</v>
      </c>
      <c r="AO94" s="46">
        <v>2018</v>
      </c>
      <c r="AP94" s="46">
        <v>2019</v>
      </c>
      <c r="AQ94" s="46" t="s">
        <v>864</v>
      </c>
      <c r="AR94" s="263">
        <v>2020</v>
      </c>
      <c r="AS94" s="46">
        <v>2019</v>
      </c>
      <c r="AT94" s="80">
        <v>2014</v>
      </c>
      <c r="AU94" s="55">
        <v>2019</v>
      </c>
      <c r="AV94" s="55" t="s">
        <v>864</v>
      </c>
      <c r="AW94" s="46" t="s">
        <v>864</v>
      </c>
      <c r="AX94" s="46" t="s">
        <v>864</v>
      </c>
      <c r="AY94" s="46">
        <v>2019</v>
      </c>
      <c r="AZ94" s="68">
        <v>2019</v>
      </c>
      <c r="BA94" s="46" t="s">
        <v>864</v>
      </c>
      <c r="BB94" s="46">
        <v>2018</v>
      </c>
      <c r="BC94" s="46">
        <v>2019</v>
      </c>
      <c r="BD94" s="46">
        <v>2020</v>
      </c>
      <c r="BE94" s="255" t="s">
        <v>864</v>
      </c>
      <c r="BF94" s="255" t="s">
        <v>1395</v>
      </c>
      <c r="BG94" s="261">
        <v>2020</v>
      </c>
      <c r="BH94" s="46">
        <v>2019</v>
      </c>
      <c r="BI94" s="46">
        <v>2019</v>
      </c>
      <c r="BJ94" s="46" t="s">
        <v>864</v>
      </c>
      <c r="BK94" s="46">
        <v>2019</v>
      </c>
      <c r="BL94" s="46">
        <v>2020</v>
      </c>
      <c r="BM94" s="46">
        <v>2018</v>
      </c>
      <c r="BN94" s="80">
        <v>2018</v>
      </c>
      <c r="BO94" s="80">
        <v>2019</v>
      </c>
      <c r="BP94" s="80">
        <v>2019</v>
      </c>
      <c r="BQ94" s="46">
        <v>2014</v>
      </c>
      <c r="BR94" s="46">
        <v>2017</v>
      </c>
      <c r="BS94" s="46">
        <v>2017</v>
      </c>
      <c r="BT94" s="46">
        <v>2015</v>
      </c>
      <c r="BU94" s="261">
        <v>2019</v>
      </c>
      <c r="BV94" s="261">
        <v>2019</v>
      </c>
      <c r="BW94" s="46">
        <v>2019</v>
      </c>
      <c r="BX94" s="46">
        <v>2018</v>
      </c>
      <c r="BY94" s="46">
        <v>2017</v>
      </c>
      <c r="BZ94" s="46">
        <v>2020</v>
      </c>
      <c r="CA94" s="46">
        <v>2020</v>
      </c>
      <c r="CB94" s="46">
        <v>2015</v>
      </c>
    </row>
    <row r="95" spans="1:80">
      <c r="A95" s="33" t="s">
        <v>170</v>
      </c>
      <c r="B95" s="25" t="s">
        <v>169</v>
      </c>
      <c r="C95" s="44">
        <v>2015</v>
      </c>
      <c r="D95" s="44">
        <v>2015</v>
      </c>
      <c r="E95" s="44">
        <v>2015</v>
      </c>
      <c r="F95" s="44">
        <v>2015</v>
      </c>
      <c r="G95" s="44">
        <v>2015</v>
      </c>
      <c r="H95" s="44">
        <v>2015</v>
      </c>
      <c r="I95" s="44">
        <v>2015</v>
      </c>
      <c r="J95" s="44">
        <v>2020</v>
      </c>
      <c r="K95" s="44">
        <v>2020</v>
      </c>
      <c r="L95" s="44">
        <v>2020</v>
      </c>
      <c r="M95" s="46">
        <v>2015</v>
      </c>
      <c r="N95" s="46">
        <v>2015</v>
      </c>
      <c r="O95" s="46">
        <v>2015</v>
      </c>
      <c r="P95" s="46">
        <v>2015</v>
      </c>
      <c r="Q95" s="46">
        <v>2020</v>
      </c>
      <c r="R95" s="46">
        <v>2020</v>
      </c>
      <c r="S95" s="46">
        <v>2020</v>
      </c>
      <c r="T95" s="46">
        <v>2020</v>
      </c>
      <c r="U95" s="46">
        <v>2015</v>
      </c>
      <c r="V95" s="46">
        <v>2015</v>
      </c>
      <c r="W95" s="46">
        <v>2015</v>
      </c>
      <c r="X95" s="46">
        <v>2018</v>
      </c>
      <c r="Y95" s="46">
        <v>2019</v>
      </c>
      <c r="Z95" s="46">
        <v>2019</v>
      </c>
      <c r="AA95" s="46">
        <v>2012</v>
      </c>
      <c r="AB95" s="45">
        <v>2017</v>
      </c>
      <c r="AC95" s="46">
        <v>2017</v>
      </c>
      <c r="AD95" s="46">
        <v>2018</v>
      </c>
      <c r="AE95" s="46">
        <v>2020</v>
      </c>
      <c r="AF95" s="48">
        <v>2018</v>
      </c>
      <c r="AG95" s="262">
        <v>2020</v>
      </c>
      <c r="AH95" s="46">
        <v>2021</v>
      </c>
      <c r="AI95" s="46">
        <v>2021</v>
      </c>
      <c r="AJ95" s="46">
        <v>2020</v>
      </c>
      <c r="AK95" s="46">
        <v>2020</v>
      </c>
      <c r="AL95" s="46">
        <v>2019</v>
      </c>
      <c r="AM95" s="46">
        <v>2018</v>
      </c>
      <c r="AN95" s="46">
        <v>2021</v>
      </c>
      <c r="AO95" s="46">
        <v>2018</v>
      </c>
      <c r="AP95" s="46">
        <v>2019</v>
      </c>
      <c r="AQ95" s="263">
        <v>2020</v>
      </c>
      <c r="AR95" s="263">
        <v>2020</v>
      </c>
      <c r="AS95" s="46">
        <v>2019</v>
      </c>
      <c r="AT95" s="80">
        <v>2018</v>
      </c>
      <c r="AU95" s="55">
        <v>2019</v>
      </c>
      <c r="AV95" s="55">
        <v>2019</v>
      </c>
      <c r="AW95" s="46">
        <v>2019</v>
      </c>
      <c r="AX95" s="46">
        <v>2018</v>
      </c>
      <c r="AY95" s="46">
        <v>2019</v>
      </c>
      <c r="AZ95" s="68">
        <v>2019</v>
      </c>
      <c r="BA95" s="46">
        <v>2019</v>
      </c>
      <c r="BB95" s="46">
        <v>2018</v>
      </c>
      <c r="BC95" s="46">
        <v>2019</v>
      </c>
      <c r="BD95" s="46">
        <v>2020</v>
      </c>
      <c r="BE95" s="255" t="s">
        <v>1395</v>
      </c>
      <c r="BF95" s="255" t="s">
        <v>1395</v>
      </c>
      <c r="BG95" s="261">
        <v>2020</v>
      </c>
      <c r="BH95" s="46">
        <v>2019</v>
      </c>
      <c r="BI95" s="46">
        <v>2019</v>
      </c>
      <c r="BJ95" s="46">
        <v>2015</v>
      </c>
      <c r="BK95" s="46">
        <v>2019</v>
      </c>
      <c r="BL95" s="46">
        <v>2020</v>
      </c>
      <c r="BM95" s="46">
        <v>2018</v>
      </c>
      <c r="BN95" s="80">
        <v>2018</v>
      </c>
      <c r="BO95" s="80">
        <v>2017</v>
      </c>
      <c r="BP95" s="80">
        <v>2019</v>
      </c>
      <c r="BQ95" s="46">
        <v>2014</v>
      </c>
      <c r="BR95" s="46">
        <v>2017</v>
      </c>
      <c r="BS95" s="46">
        <v>2017</v>
      </c>
      <c r="BT95" s="46">
        <v>2014</v>
      </c>
      <c r="BU95" s="261">
        <v>2019</v>
      </c>
      <c r="BV95" s="261">
        <v>2019</v>
      </c>
      <c r="BW95" s="46">
        <v>2019</v>
      </c>
      <c r="BX95" s="46">
        <v>2018</v>
      </c>
      <c r="BY95" s="46">
        <v>2017</v>
      </c>
      <c r="BZ95" s="46">
        <v>2020</v>
      </c>
      <c r="CA95" s="46">
        <v>2020</v>
      </c>
      <c r="CB95" s="46">
        <v>2015</v>
      </c>
    </row>
    <row r="96" spans="1:80">
      <c r="A96" s="33" t="s">
        <v>774</v>
      </c>
      <c r="B96" s="25" t="s">
        <v>171</v>
      </c>
      <c r="C96" s="44">
        <v>2015</v>
      </c>
      <c r="D96" s="44">
        <v>2015</v>
      </c>
      <c r="E96" s="44">
        <v>2015</v>
      </c>
      <c r="F96" s="44">
        <v>2015</v>
      </c>
      <c r="G96" s="44">
        <v>2015</v>
      </c>
      <c r="H96" s="44">
        <v>2015</v>
      </c>
      <c r="I96" s="44">
        <v>2015</v>
      </c>
      <c r="J96" s="44">
        <v>2020</v>
      </c>
      <c r="K96" s="44">
        <v>2020</v>
      </c>
      <c r="L96" s="44">
        <v>2020</v>
      </c>
      <c r="M96" s="46">
        <v>2015</v>
      </c>
      <c r="N96" s="46">
        <v>2015</v>
      </c>
      <c r="O96" s="46">
        <v>2015</v>
      </c>
      <c r="P96" s="46">
        <v>2015</v>
      </c>
      <c r="Q96" s="46">
        <v>2020</v>
      </c>
      <c r="R96" s="46">
        <v>2020</v>
      </c>
      <c r="S96" s="46">
        <v>2020</v>
      </c>
      <c r="T96" s="46">
        <v>2020</v>
      </c>
      <c r="U96" s="46">
        <v>2015</v>
      </c>
      <c r="V96" s="46">
        <v>2015</v>
      </c>
      <c r="W96" s="46">
        <v>2015</v>
      </c>
      <c r="X96" s="46">
        <v>2018</v>
      </c>
      <c r="Y96" s="46">
        <v>2019</v>
      </c>
      <c r="Z96" s="46">
        <v>2019</v>
      </c>
      <c r="AA96" s="46" t="s">
        <v>864</v>
      </c>
      <c r="AB96" s="45">
        <v>2017</v>
      </c>
      <c r="AC96" s="46">
        <v>2017</v>
      </c>
      <c r="AD96" s="46">
        <v>2017</v>
      </c>
      <c r="AE96" s="46">
        <v>2020</v>
      </c>
      <c r="AF96" s="48">
        <v>2018</v>
      </c>
      <c r="AG96" s="262">
        <v>2020</v>
      </c>
      <c r="AH96" s="46">
        <v>2021</v>
      </c>
      <c r="AI96" s="46">
        <v>2021</v>
      </c>
      <c r="AJ96" s="46">
        <v>2020</v>
      </c>
      <c r="AK96" s="46">
        <v>2020</v>
      </c>
      <c r="AL96" s="46">
        <v>2019</v>
      </c>
      <c r="AM96" s="46">
        <v>2017</v>
      </c>
      <c r="AN96" s="46">
        <v>2021</v>
      </c>
      <c r="AO96" s="46">
        <v>2018</v>
      </c>
      <c r="AP96" s="46">
        <v>2019</v>
      </c>
      <c r="AQ96" s="263">
        <v>2020</v>
      </c>
      <c r="AR96" s="263">
        <v>2020</v>
      </c>
      <c r="AS96" s="46">
        <v>2019</v>
      </c>
      <c r="AT96" s="80">
        <v>2017</v>
      </c>
      <c r="AU96" s="55">
        <v>2019</v>
      </c>
      <c r="AV96" s="55">
        <v>2019</v>
      </c>
      <c r="AW96" s="46">
        <v>2019</v>
      </c>
      <c r="AX96" s="46">
        <v>2018</v>
      </c>
      <c r="AY96" s="46">
        <v>2019</v>
      </c>
      <c r="AZ96" s="68">
        <v>2019</v>
      </c>
      <c r="BA96" s="46">
        <v>2018</v>
      </c>
      <c r="BB96" s="46">
        <v>2018</v>
      </c>
      <c r="BC96" s="46">
        <v>2019</v>
      </c>
      <c r="BD96" s="46">
        <v>2020</v>
      </c>
      <c r="BE96" s="255" t="s">
        <v>864</v>
      </c>
      <c r="BF96" s="255" t="s">
        <v>1395</v>
      </c>
      <c r="BG96" s="261">
        <v>2020</v>
      </c>
      <c r="BH96" s="46">
        <v>2019</v>
      </c>
      <c r="BI96" s="46">
        <v>2019</v>
      </c>
      <c r="BJ96" s="46">
        <v>2015</v>
      </c>
      <c r="BK96" s="46">
        <v>2019</v>
      </c>
      <c r="BL96" s="46">
        <v>2020</v>
      </c>
      <c r="BM96" s="46">
        <v>2018</v>
      </c>
      <c r="BN96" s="80">
        <v>2015</v>
      </c>
      <c r="BO96" s="80">
        <v>2017</v>
      </c>
      <c r="BP96" s="80">
        <v>2019</v>
      </c>
      <c r="BQ96" s="46">
        <v>2014</v>
      </c>
      <c r="BR96" s="46">
        <v>2017</v>
      </c>
      <c r="BS96" s="46">
        <v>2017</v>
      </c>
      <c r="BT96" s="46">
        <v>2014</v>
      </c>
      <c r="BU96" s="261">
        <v>2019</v>
      </c>
      <c r="BV96" s="261">
        <v>2019</v>
      </c>
      <c r="BW96" s="46">
        <v>2019</v>
      </c>
      <c r="BX96" s="46">
        <v>2018</v>
      </c>
      <c r="BY96" s="46">
        <v>2017</v>
      </c>
      <c r="BZ96" s="46">
        <v>2020</v>
      </c>
      <c r="CA96" s="46">
        <v>2020</v>
      </c>
      <c r="CB96" s="46">
        <v>2015</v>
      </c>
    </row>
    <row r="97" spans="1:80">
      <c r="A97" s="33" t="s">
        <v>377</v>
      </c>
      <c r="B97" s="25" t="s">
        <v>172</v>
      </c>
      <c r="C97" s="44">
        <v>2015</v>
      </c>
      <c r="D97" s="44">
        <v>2015</v>
      </c>
      <c r="E97" s="44">
        <v>2015</v>
      </c>
      <c r="F97" s="44">
        <v>2015</v>
      </c>
      <c r="G97" s="44">
        <v>2015</v>
      </c>
      <c r="H97" s="44">
        <v>2015</v>
      </c>
      <c r="I97" s="44">
        <v>2015</v>
      </c>
      <c r="J97" s="44">
        <v>2020</v>
      </c>
      <c r="K97" s="44">
        <v>2020</v>
      </c>
      <c r="L97" s="44">
        <v>2020</v>
      </c>
      <c r="M97" s="46">
        <v>2015</v>
      </c>
      <c r="N97" s="46">
        <v>2015</v>
      </c>
      <c r="O97" s="46">
        <v>2015</v>
      </c>
      <c r="P97" s="46">
        <v>2015</v>
      </c>
      <c r="Q97" s="46">
        <v>2020</v>
      </c>
      <c r="R97" s="46">
        <v>2020</v>
      </c>
      <c r="S97" s="46">
        <v>2020</v>
      </c>
      <c r="T97" s="46">
        <v>2020</v>
      </c>
      <c r="U97" s="46">
        <v>2015</v>
      </c>
      <c r="V97" s="46">
        <v>2015</v>
      </c>
      <c r="W97" s="46">
        <v>2015</v>
      </c>
      <c r="X97" s="46">
        <v>2018</v>
      </c>
      <c r="Y97" s="46">
        <v>2019</v>
      </c>
      <c r="Z97" s="46">
        <v>2019</v>
      </c>
      <c r="AA97" s="46">
        <v>2011</v>
      </c>
      <c r="AB97" s="45">
        <v>2017</v>
      </c>
      <c r="AC97" s="46" t="s">
        <v>864</v>
      </c>
      <c r="AD97" s="46">
        <v>2018</v>
      </c>
      <c r="AE97" s="46">
        <v>2020</v>
      </c>
      <c r="AF97" s="48" t="s">
        <v>864</v>
      </c>
      <c r="AG97" s="262">
        <v>2020</v>
      </c>
      <c r="AH97" s="46">
        <v>2021</v>
      </c>
      <c r="AI97" s="46">
        <v>2021</v>
      </c>
      <c r="AJ97" s="46">
        <v>2020</v>
      </c>
      <c r="AK97" s="46">
        <v>2020</v>
      </c>
      <c r="AL97" s="46">
        <v>2019</v>
      </c>
      <c r="AM97" s="46" t="s">
        <v>864</v>
      </c>
      <c r="AN97" s="46">
        <v>2021</v>
      </c>
      <c r="AO97" s="46">
        <v>2018</v>
      </c>
      <c r="AP97" s="46">
        <v>2019</v>
      </c>
      <c r="AQ97" s="46" t="s">
        <v>864</v>
      </c>
      <c r="AR97" s="263">
        <v>2020</v>
      </c>
      <c r="AS97" s="46">
        <v>2019</v>
      </c>
      <c r="AT97" s="80" t="s">
        <v>864</v>
      </c>
      <c r="AU97" s="55">
        <v>2019</v>
      </c>
      <c r="AV97" s="55">
        <v>2019</v>
      </c>
      <c r="AW97" s="46">
        <v>2019</v>
      </c>
      <c r="AX97" s="46" t="s">
        <v>864</v>
      </c>
      <c r="AY97" s="46">
        <v>2019</v>
      </c>
      <c r="AZ97" s="68">
        <v>2019</v>
      </c>
      <c r="BA97" s="46">
        <v>2018</v>
      </c>
      <c r="BB97" s="46">
        <v>2018</v>
      </c>
      <c r="BC97" s="46">
        <v>2019</v>
      </c>
      <c r="BD97" s="46">
        <v>2020</v>
      </c>
      <c r="BE97" s="255" t="s">
        <v>864</v>
      </c>
      <c r="BF97" s="255" t="s">
        <v>1395</v>
      </c>
      <c r="BG97" s="261">
        <v>2020</v>
      </c>
      <c r="BH97" s="46">
        <v>2019</v>
      </c>
      <c r="BI97" s="46">
        <v>2019</v>
      </c>
      <c r="BJ97" s="46" t="s">
        <v>864</v>
      </c>
      <c r="BK97" s="46">
        <v>2019</v>
      </c>
      <c r="BL97" s="46">
        <v>2020</v>
      </c>
      <c r="BM97" s="46">
        <v>2018</v>
      </c>
      <c r="BN97" s="80">
        <v>2018</v>
      </c>
      <c r="BO97" s="80">
        <v>2019</v>
      </c>
      <c r="BP97" s="80">
        <v>2019</v>
      </c>
      <c r="BQ97" s="46">
        <v>2014</v>
      </c>
      <c r="BR97" s="46">
        <v>2017</v>
      </c>
      <c r="BS97" s="46">
        <v>2017</v>
      </c>
      <c r="BT97" s="46">
        <v>2016</v>
      </c>
      <c r="BU97" s="261">
        <v>2019</v>
      </c>
      <c r="BV97" s="261">
        <v>2019</v>
      </c>
      <c r="BW97" s="46">
        <v>2019</v>
      </c>
      <c r="BX97" s="46">
        <v>2018</v>
      </c>
      <c r="BY97" s="46">
        <v>2017</v>
      </c>
      <c r="BZ97" s="46">
        <v>2020</v>
      </c>
      <c r="CA97" s="46">
        <v>2020</v>
      </c>
      <c r="CB97" s="46">
        <v>2015</v>
      </c>
    </row>
    <row r="98" spans="1:80">
      <c r="A98" s="33" t="s">
        <v>174</v>
      </c>
      <c r="B98" s="25" t="s">
        <v>173</v>
      </c>
      <c r="C98" s="44">
        <v>2015</v>
      </c>
      <c r="D98" s="44">
        <v>2015</v>
      </c>
      <c r="E98" s="44">
        <v>2015</v>
      </c>
      <c r="F98" s="44">
        <v>2015</v>
      </c>
      <c r="G98" s="44">
        <v>2015</v>
      </c>
      <c r="H98" s="44">
        <v>2015</v>
      </c>
      <c r="I98" s="44">
        <v>2015</v>
      </c>
      <c r="J98" s="44">
        <v>2020</v>
      </c>
      <c r="K98" s="44">
        <v>2020</v>
      </c>
      <c r="L98" s="44">
        <v>2020</v>
      </c>
      <c r="M98" s="46">
        <v>2015</v>
      </c>
      <c r="N98" s="46">
        <v>2015</v>
      </c>
      <c r="O98" s="46">
        <v>2015</v>
      </c>
      <c r="P98" s="46">
        <v>2015</v>
      </c>
      <c r="Q98" s="46">
        <v>2020</v>
      </c>
      <c r="R98" s="46">
        <v>2020</v>
      </c>
      <c r="S98" s="46">
        <v>2020</v>
      </c>
      <c r="T98" s="46">
        <v>2020</v>
      </c>
      <c r="U98" s="46">
        <v>2015</v>
      </c>
      <c r="V98" s="46">
        <v>2015</v>
      </c>
      <c r="W98" s="46">
        <v>2015</v>
      </c>
      <c r="X98" s="46">
        <v>2018</v>
      </c>
      <c r="Y98" s="46">
        <v>2019</v>
      </c>
      <c r="Z98" s="46">
        <v>2019</v>
      </c>
      <c r="AA98" s="46" t="s">
        <v>864</v>
      </c>
      <c r="AB98" s="45">
        <v>2017</v>
      </c>
      <c r="AC98" s="46" t="s">
        <v>864</v>
      </c>
      <c r="AD98" s="46" t="s">
        <v>864</v>
      </c>
      <c r="AE98" s="46">
        <v>2020</v>
      </c>
      <c r="AF98" s="48">
        <v>2018</v>
      </c>
      <c r="AG98" s="262">
        <v>2020</v>
      </c>
      <c r="AH98" s="46">
        <v>2021</v>
      </c>
      <c r="AI98" s="46">
        <v>2021</v>
      </c>
      <c r="AJ98" s="46">
        <v>2020</v>
      </c>
      <c r="AK98" s="46">
        <v>2020</v>
      </c>
      <c r="AL98" s="46">
        <v>2019</v>
      </c>
      <c r="AM98" s="46" t="s">
        <v>864</v>
      </c>
      <c r="AN98" s="46">
        <v>2021</v>
      </c>
      <c r="AO98" s="46">
        <v>2018</v>
      </c>
      <c r="AP98" s="46">
        <v>2019</v>
      </c>
      <c r="AQ98" s="263">
        <v>2020</v>
      </c>
      <c r="AR98" s="263">
        <v>2020</v>
      </c>
      <c r="AS98" s="46">
        <v>2019</v>
      </c>
      <c r="AT98" s="80" t="s">
        <v>864</v>
      </c>
      <c r="AU98" s="55">
        <v>2019</v>
      </c>
      <c r="AV98" s="55">
        <v>2019</v>
      </c>
      <c r="AW98" s="46">
        <v>2019</v>
      </c>
      <c r="AX98" s="46" t="s">
        <v>864</v>
      </c>
      <c r="AY98" s="46">
        <v>2019</v>
      </c>
      <c r="AZ98" s="68">
        <v>2019</v>
      </c>
      <c r="BA98" s="46">
        <v>2011</v>
      </c>
      <c r="BB98" s="46">
        <v>2018</v>
      </c>
      <c r="BC98" s="46">
        <v>2019</v>
      </c>
      <c r="BD98" s="46">
        <v>2020</v>
      </c>
      <c r="BE98" s="255" t="s">
        <v>1395</v>
      </c>
      <c r="BF98" s="255" t="s">
        <v>1398</v>
      </c>
      <c r="BG98" s="261">
        <v>2020</v>
      </c>
      <c r="BH98" s="46">
        <v>2019</v>
      </c>
      <c r="BI98" s="46">
        <v>2019</v>
      </c>
      <c r="BJ98" s="46">
        <v>2015</v>
      </c>
      <c r="BK98" s="46">
        <v>2019</v>
      </c>
      <c r="BL98" s="46">
        <v>2020</v>
      </c>
      <c r="BM98" s="46">
        <v>2018</v>
      </c>
      <c r="BN98" s="80">
        <v>2018</v>
      </c>
      <c r="BO98" s="80">
        <v>2017</v>
      </c>
      <c r="BP98" s="80">
        <v>2019</v>
      </c>
      <c r="BQ98" s="46">
        <v>2014</v>
      </c>
      <c r="BR98" s="46">
        <v>2017</v>
      </c>
      <c r="BS98" s="46">
        <v>2017</v>
      </c>
      <c r="BT98" s="46">
        <v>2017</v>
      </c>
      <c r="BU98" s="261">
        <v>2019</v>
      </c>
      <c r="BV98" s="261">
        <v>2019</v>
      </c>
      <c r="BW98" s="46">
        <v>2019</v>
      </c>
      <c r="BX98" s="46">
        <v>2018</v>
      </c>
      <c r="BY98" s="46">
        <v>2017</v>
      </c>
      <c r="BZ98" s="46">
        <v>2020</v>
      </c>
      <c r="CA98" s="46">
        <v>2020</v>
      </c>
      <c r="CB98" s="46">
        <v>2015</v>
      </c>
    </row>
    <row r="99" spans="1:80">
      <c r="A99" s="33" t="s">
        <v>176</v>
      </c>
      <c r="B99" s="25" t="s">
        <v>175</v>
      </c>
      <c r="C99" s="44">
        <v>2015</v>
      </c>
      <c r="D99" s="44">
        <v>2015</v>
      </c>
      <c r="E99" s="44">
        <v>2015</v>
      </c>
      <c r="F99" s="44">
        <v>2015</v>
      </c>
      <c r="G99" s="44">
        <v>2015</v>
      </c>
      <c r="H99" s="44">
        <v>2015</v>
      </c>
      <c r="I99" s="44">
        <v>2015</v>
      </c>
      <c r="J99" s="44">
        <v>2020</v>
      </c>
      <c r="K99" s="44">
        <v>2020</v>
      </c>
      <c r="L99" s="44">
        <v>2020</v>
      </c>
      <c r="M99" s="46">
        <v>2015</v>
      </c>
      <c r="N99" s="46">
        <v>2015</v>
      </c>
      <c r="O99" s="46">
        <v>2015</v>
      </c>
      <c r="P99" s="46">
        <v>2015</v>
      </c>
      <c r="Q99" s="46">
        <v>2020</v>
      </c>
      <c r="R99" s="46">
        <v>2020</v>
      </c>
      <c r="S99" s="46">
        <v>2020</v>
      </c>
      <c r="T99" s="46">
        <v>2020</v>
      </c>
      <c r="U99" s="46">
        <v>2015</v>
      </c>
      <c r="V99" s="46">
        <v>2015</v>
      </c>
      <c r="W99" s="46">
        <v>2015</v>
      </c>
      <c r="X99" s="46">
        <v>2018</v>
      </c>
      <c r="Y99" s="46">
        <v>2019</v>
      </c>
      <c r="Z99" s="46">
        <v>2019</v>
      </c>
      <c r="AA99" s="46">
        <v>2014</v>
      </c>
      <c r="AB99" s="45">
        <v>2017</v>
      </c>
      <c r="AC99" s="46">
        <v>2017</v>
      </c>
      <c r="AD99" s="46">
        <v>2015</v>
      </c>
      <c r="AE99" s="46">
        <v>2020</v>
      </c>
      <c r="AF99" s="48">
        <v>2018</v>
      </c>
      <c r="AG99" s="262">
        <v>2020</v>
      </c>
      <c r="AH99" s="46">
        <v>2021</v>
      </c>
      <c r="AI99" s="46">
        <v>2021</v>
      </c>
      <c r="AJ99" s="46">
        <v>2020</v>
      </c>
      <c r="AK99" s="46">
        <v>2020</v>
      </c>
      <c r="AL99" s="46">
        <v>2019</v>
      </c>
      <c r="AM99" s="46">
        <v>2014</v>
      </c>
      <c r="AN99" s="46">
        <v>2021</v>
      </c>
      <c r="AO99" s="46">
        <v>2018</v>
      </c>
      <c r="AP99" s="46">
        <v>2019</v>
      </c>
      <c r="AQ99" s="263">
        <v>2020</v>
      </c>
      <c r="AR99" s="263">
        <v>2020</v>
      </c>
      <c r="AS99" s="46">
        <v>2019</v>
      </c>
      <c r="AT99" s="80">
        <v>2018</v>
      </c>
      <c r="AU99" s="55">
        <v>2019</v>
      </c>
      <c r="AV99" s="55">
        <v>2019</v>
      </c>
      <c r="AW99" s="46">
        <v>2019</v>
      </c>
      <c r="AX99" s="46" t="s">
        <v>864</v>
      </c>
      <c r="AY99" s="46">
        <v>2019</v>
      </c>
      <c r="AZ99" s="68">
        <v>2019</v>
      </c>
      <c r="BA99" s="46">
        <v>2017</v>
      </c>
      <c r="BB99" s="46">
        <v>2018</v>
      </c>
      <c r="BC99" s="46">
        <v>2019</v>
      </c>
      <c r="BD99" s="46">
        <v>2020</v>
      </c>
      <c r="BE99" s="255" t="s">
        <v>864</v>
      </c>
      <c r="BF99" s="255" t="s">
        <v>1395</v>
      </c>
      <c r="BG99" s="261">
        <v>2020</v>
      </c>
      <c r="BH99" s="46">
        <v>2019</v>
      </c>
      <c r="BI99" s="46">
        <v>2019</v>
      </c>
      <c r="BJ99" s="46">
        <v>2015</v>
      </c>
      <c r="BK99" s="46">
        <v>2019</v>
      </c>
      <c r="BL99" s="46">
        <v>2020</v>
      </c>
      <c r="BM99" s="46">
        <v>2018</v>
      </c>
      <c r="BN99" s="80">
        <v>2014</v>
      </c>
      <c r="BO99" s="80">
        <v>2017</v>
      </c>
      <c r="BP99" s="80">
        <v>2019</v>
      </c>
      <c r="BQ99" s="46">
        <v>2014</v>
      </c>
      <c r="BR99" s="46">
        <v>2017</v>
      </c>
      <c r="BS99" s="46">
        <v>2017</v>
      </c>
      <c r="BT99" s="46" t="s">
        <v>864</v>
      </c>
      <c r="BU99" s="261">
        <v>2019</v>
      </c>
      <c r="BV99" s="261">
        <v>2019</v>
      </c>
      <c r="BW99" s="46">
        <v>2019</v>
      </c>
      <c r="BX99" s="46">
        <v>2018</v>
      </c>
      <c r="BY99" s="46">
        <v>2017</v>
      </c>
      <c r="BZ99" s="46">
        <v>2020</v>
      </c>
      <c r="CA99" s="46">
        <v>2020</v>
      </c>
      <c r="CB99" s="46">
        <v>2015</v>
      </c>
    </row>
    <row r="100" spans="1:80">
      <c r="A100" s="33" t="s">
        <v>178</v>
      </c>
      <c r="B100" s="25" t="s">
        <v>177</v>
      </c>
      <c r="C100" s="44">
        <v>2015</v>
      </c>
      <c r="D100" s="44">
        <v>2015</v>
      </c>
      <c r="E100" s="44">
        <v>2015</v>
      </c>
      <c r="F100" s="44">
        <v>2015</v>
      </c>
      <c r="G100" s="44">
        <v>2015</v>
      </c>
      <c r="H100" s="44">
        <v>2015</v>
      </c>
      <c r="I100" s="44">
        <v>2015</v>
      </c>
      <c r="J100" s="44">
        <v>2020</v>
      </c>
      <c r="K100" s="44">
        <v>2020</v>
      </c>
      <c r="L100" s="44">
        <v>2020</v>
      </c>
      <c r="M100" s="46">
        <v>2015</v>
      </c>
      <c r="N100" s="46">
        <v>2015</v>
      </c>
      <c r="O100" s="46">
        <v>2015</v>
      </c>
      <c r="P100" s="46">
        <v>2015</v>
      </c>
      <c r="Q100" s="46">
        <v>2019</v>
      </c>
      <c r="R100" s="46">
        <v>2019</v>
      </c>
      <c r="S100" s="46">
        <v>2019</v>
      </c>
      <c r="T100" s="46">
        <v>2019</v>
      </c>
      <c r="U100" s="46">
        <v>2015</v>
      </c>
      <c r="V100" s="46">
        <v>2015</v>
      </c>
      <c r="W100" s="46">
        <v>2015</v>
      </c>
      <c r="X100" s="46">
        <v>2018</v>
      </c>
      <c r="Y100" s="46">
        <v>2019</v>
      </c>
      <c r="Z100" s="46">
        <v>2019</v>
      </c>
      <c r="AA100" s="46">
        <v>2013</v>
      </c>
      <c r="AB100" s="45">
        <v>2017</v>
      </c>
      <c r="AC100" s="46">
        <v>2017</v>
      </c>
      <c r="AD100" s="46" t="s">
        <v>864</v>
      </c>
      <c r="AE100" s="46">
        <v>2020</v>
      </c>
      <c r="AF100" s="48">
        <v>2018</v>
      </c>
      <c r="AG100" s="262">
        <v>2020</v>
      </c>
      <c r="AH100" s="46">
        <v>2021</v>
      </c>
      <c r="AI100" s="46">
        <v>2021</v>
      </c>
      <c r="AJ100" s="46">
        <v>2020</v>
      </c>
      <c r="AK100" s="46">
        <v>2020</v>
      </c>
      <c r="AL100" s="46">
        <v>2019</v>
      </c>
      <c r="AM100" s="46">
        <v>2013</v>
      </c>
      <c r="AN100" s="46">
        <v>2021</v>
      </c>
      <c r="AO100" s="46">
        <v>2018</v>
      </c>
      <c r="AP100" s="46">
        <v>2019</v>
      </c>
      <c r="AQ100" s="263">
        <v>2020</v>
      </c>
      <c r="AR100" s="263">
        <v>2020</v>
      </c>
      <c r="AS100" s="46">
        <v>2019</v>
      </c>
      <c r="AT100" s="80">
        <v>2016</v>
      </c>
      <c r="AU100" s="55">
        <v>2019</v>
      </c>
      <c r="AV100" s="55">
        <v>2019</v>
      </c>
      <c r="AW100" s="46">
        <v>2019</v>
      </c>
      <c r="AX100" s="46">
        <v>2018</v>
      </c>
      <c r="AY100" s="46">
        <v>2019</v>
      </c>
      <c r="AZ100" s="68">
        <v>2019</v>
      </c>
      <c r="BA100" s="46">
        <v>2016</v>
      </c>
      <c r="BB100" s="46">
        <v>2018</v>
      </c>
      <c r="BC100" s="46">
        <v>2019</v>
      </c>
      <c r="BD100" s="46">
        <v>2020</v>
      </c>
      <c r="BE100" s="255" t="s">
        <v>864</v>
      </c>
      <c r="BF100" s="255" t="s">
        <v>1395</v>
      </c>
      <c r="BG100" s="261">
        <v>2020</v>
      </c>
      <c r="BH100" s="46">
        <v>2019</v>
      </c>
      <c r="BI100" s="46">
        <v>2019</v>
      </c>
      <c r="BJ100" s="46" t="s">
        <v>864</v>
      </c>
      <c r="BK100" s="46">
        <v>2019</v>
      </c>
      <c r="BL100" s="46">
        <v>2020</v>
      </c>
      <c r="BM100" s="46">
        <v>2018</v>
      </c>
      <c r="BN100" s="80">
        <v>2017</v>
      </c>
      <c r="BO100" s="80">
        <v>2017</v>
      </c>
      <c r="BP100" s="80">
        <v>2017</v>
      </c>
      <c r="BQ100" s="46">
        <v>2014</v>
      </c>
      <c r="BR100" s="46">
        <v>2017</v>
      </c>
      <c r="BS100" s="46">
        <v>2017</v>
      </c>
      <c r="BT100" s="46">
        <v>2015</v>
      </c>
      <c r="BU100" s="261">
        <v>2019</v>
      </c>
      <c r="BV100" s="46" t="s">
        <v>864</v>
      </c>
      <c r="BW100" s="46">
        <v>2019</v>
      </c>
      <c r="BX100" s="46">
        <v>2018</v>
      </c>
      <c r="BY100" s="46">
        <v>2017</v>
      </c>
      <c r="BZ100" s="46">
        <v>2020</v>
      </c>
      <c r="CA100" s="46">
        <v>2020</v>
      </c>
      <c r="CB100" s="46">
        <v>2015</v>
      </c>
    </row>
    <row r="101" spans="1:80">
      <c r="A101" s="33" t="s">
        <v>180</v>
      </c>
      <c r="B101" s="25" t="s">
        <v>179</v>
      </c>
      <c r="C101" s="44">
        <v>2015</v>
      </c>
      <c r="D101" s="44">
        <v>2015</v>
      </c>
      <c r="E101" s="44">
        <v>2015</v>
      </c>
      <c r="F101" s="44">
        <v>2015</v>
      </c>
      <c r="G101" s="44">
        <v>2015</v>
      </c>
      <c r="H101" s="44">
        <v>2015</v>
      </c>
      <c r="I101" s="44">
        <v>2015</v>
      </c>
      <c r="J101" s="44">
        <v>2020</v>
      </c>
      <c r="K101" s="44">
        <v>2020</v>
      </c>
      <c r="L101" s="44">
        <v>2020</v>
      </c>
      <c r="M101" s="46">
        <v>2015</v>
      </c>
      <c r="N101" s="46">
        <v>2015</v>
      </c>
      <c r="O101" s="46">
        <v>2015</v>
      </c>
      <c r="P101" s="46">
        <v>2015</v>
      </c>
      <c r="Q101" s="261">
        <v>2019</v>
      </c>
      <c r="R101" s="261">
        <v>2019</v>
      </c>
      <c r="S101" s="261">
        <v>2019</v>
      </c>
      <c r="T101" s="261">
        <v>2019</v>
      </c>
      <c r="U101" s="46">
        <v>2015</v>
      </c>
      <c r="V101" s="46">
        <v>2015</v>
      </c>
      <c r="W101" s="46">
        <v>2015</v>
      </c>
      <c r="X101" s="46">
        <v>2018</v>
      </c>
      <c r="Y101" s="46">
        <v>2019</v>
      </c>
      <c r="Z101" s="46">
        <v>2019</v>
      </c>
      <c r="AA101" s="46" t="s">
        <v>864</v>
      </c>
      <c r="AB101" s="45">
        <v>2017</v>
      </c>
      <c r="AC101" s="46" t="s">
        <v>864</v>
      </c>
      <c r="AD101" s="46">
        <v>2016</v>
      </c>
      <c r="AE101" s="46">
        <v>2020</v>
      </c>
      <c r="AF101" s="48" t="s">
        <v>864</v>
      </c>
      <c r="AG101" s="262">
        <v>2020</v>
      </c>
      <c r="AH101" s="46">
        <v>2021</v>
      </c>
      <c r="AI101" s="46">
        <v>2021</v>
      </c>
      <c r="AJ101" s="46">
        <v>2020</v>
      </c>
      <c r="AK101" s="46">
        <v>2020</v>
      </c>
      <c r="AL101" s="46">
        <v>2019</v>
      </c>
      <c r="AM101" s="46">
        <v>2014</v>
      </c>
      <c r="AN101" s="46">
        <v>2021</v>
      </c>
      <c r="AO101" s="46">
        <v>2018</v>
      </c>
      <c r="AP101" s="46">
        <v>2019</v>
      </c>
      <c r="AQ101" s="263">
        <v>2020</v>
      </c>
      <c r="AR101" s="80" t="s">
        <v>864</v>
      </c>
      <c r="AS101" s="46">
        <v>2019</v>
      </c>
      <c r="AT101" s="80">
        <v>2014</v>
      </c>
      <c r="AU101" s="55">
        <v>2019</v>
      </c>
      <c r="AV101" s="55">
        <v>2019</v>
      </c>
      <c r="AW101" s="46">
        <v>2019</v>
      </c>
      <c r="AX101" s="46" t="s">
        <v>864</v>
      </c>
      <c r="AY101" s="46">
        <v>2019</v>
      </c>
      <c r="AZ101" s="68">
        <v>2019</v>
      </c>
      <c r="BA101" s="46" t="s">
        <v>864</v>
      </c>
      <c r="BB101" s="46">
        <v>2018</v>
      </c>
      <c r="BC101" s="46">
        <v>2019</v>
      </c>
      <c r="BD101" s="46">
        <v>2020</v>
      </c>
      <c r="BE101" s="255">
        <v>44316</v>
      </c>
      <c r="BF101" s="255" t="s">
        <v>1395</v>
      </c>
      <c r="BG101" s="261">
        <v>2020</v>
      </c>
      <c r="BH101" s="46">
        <v>2019</v>
      </c>
      <c r="BI101" s="46">
        <v>2019</v>
      </c>
      <c r="BJ101" s="46" t="s">
        <v>864</v>
      </c>
      <c r="BK101" s="46">
        <v>2019</v>
      </c>
      <c r="BL101" s="46">
        <v>2020</v>
      </c>
      <c r="BM101" s="46">
        <v>2018</v>
      </c>
      <c r="BN101" s="46" t="s">
        <v>864</v>
      </c>
      <c r="BO101" s="80">
        <v>2017</v>
      </c>
      <c r="BP101" s="80">
        <v>2017</v>
      </c>
      <c r="BQ101" s="46">
        <v>2014</v>
      </c>
      <c r="BR101" s="46">
        <v>2017</v>
      </c>
      <c r="BS101" s="46">
        <v>2017</v>
      </c>
      <c r="BT101" s="46">
        <v>2017</v>
      </c>
      <c r="BU101" s="261">
        <v>2019</v>
      </c>
      <c r="BV101" s="261">
        <v>2019</v>
      </c>
      <c r="BW101" s="46">
        <v>2019</v>
      </c>
      <c r="BX101" s="46" t="s">
        <v>864</v>
      </c>
      <c r="BY101" s="46">
        <v>2017</v>
      </c>
      <c r="BZ101" s="46">
        <v>2020</v>
      </c>
      <c r="CA101" s="46">
        <v>2020</v>
      </c>
      <c r="CB101" s="46">
        <v>2015</v>
      </c>
    </row>
    <row r="102" spans="1:80">
      <c r="A102" s="33" t="s">
        <v>182</v>
      </c>
      <c r="B102" s="25" t="s">
        <v>181</v>
      </c>
      <c r="C102" s="44">
        <v>2015</v>
      </c>
      <c r="D102" s="44">
        <v>2015</v>
      </c>
      <c r="E102" s="44">
        <v>2015</v>
      </c>
      <c r="F102" s="44">
        <v>2015</v>
      </c>
      <c r="G102" s="44">
        <v>2015</v>
      </c>
      <c r="H102" s="44">
        <v>2015</v>
      </c>
      <c r="I102" s="44">
        <v>2015</v>
      </c>
      <c r="J102" s="44">
        <v>2020</v>
      </c>
      <c r="K102" s="44">
        <v>2020</v>
      </c>
      <c r="L102" s="44">
        <v>2020</v>
      </c>
      <c r="M102" s="46">
        <v>2015</v>
      </c>
      <c r="N102" s="46">
        <v>2015</v>
      </c>
      <c r="O102" s="46">
        <v>2015</v>
      </c>
      <c r="P102" s="46">
        <v>2015</v>
      </c>
      <c r="Q102" s="261">
        <v>2019</v>
      </c>
      <c r="R102" s="261">
        <v>2019</v>
      </c>
      <c r="S102" s="261">
        <v>2019</v>
      </c>
      <c r="T102" s="261">
        <v>2019</v>
      </c>
      <c r="U102" s="46">
        <v>2015</v>
      </c>
      <c r="V102" s="46">
        <v>2015</v>
      </c>
      <c r="W102" s="46">
        <v>2015</v>
      </c>
      <c r="X102" s="46">
        <v>2018</v>
      </c>
      <c r="Y102" s="46">
        <v>2019</v>
      </c>
      <c r="Z102" s="46">
        <v>2019</v>
      </c>
      <c r="AA102" s="46">
        <v>2010</v>
      </c>
      <c r="AB102" s="45">
        <v>2017</v>
      </c>
      <c r="AC102" s="46" t="s">
        <v>864</v>
      </c>
      <c r="AD102" s="46">
        <v>2019</v>
      </c>
      <c r="AE102" s="46" t="s">
        <v>864</v>
      </c>
      <c r="AF102" s="48" t="s">
        <v>864</v>
      </c>
      <c r="AG102" s="262">
        <v>2020</v>
      </c>
      <c r="AH102" s="46">
        <v>2021</v>
      </c>
      <c r="AI102" s="46">
        <v>2021</v>
      </c>
      <c r="AJ102" s="46">
        <v>2020</v>
      </c>
      <c r="AK102" s="46">
        <v>2020</v>
      </c>
      <c r="AL102" s="46">
        <v>2019</v>
      </c>
      <c r="AM102" s="46" t="s">
        <v>864</v>
      </c>
      <c r="AN102" s="46">
        <v>2021</v>
      </c>
      <c r="AO102" s="46">
        <v>2018</v>
      </c>
      <c r="AP102" s="46">
        <v>2019</v>
      </c>
      <c r="AQ102" s="46" t="s">
        <v>864</v>
      </c>
      <c r="AR102" s="80" t="s">
        <v>864</v>
      </c>
      <c r="AS102" s="46"/>
      <c r="AT102" s="80" t="s">
        <v>864</v>
      </c>
      <c r="AU102" s="55">
        <v>2019</v>
      </c>
      <c r="AV102" s="55" t="s">
        <v>864</v>
      </c>
      <c r="AW102" s="46" t="s">
        <v>864</v>
      </c>
      <c r="AX102" s="46" t="s">
        <v>864</v>
      </c>
      <c r="AY102" s="46">
        <v>2019</v>
      </c>
      <c r="AZ102" s="68" t="s">
        <v>864</v>
      </c>
      <c r="BA102" s="46" t="s">
        <v>864</v>
      </c>
      <c r="BB102" s="46">
        <v>2018</v>
      </c>
      <c r="BC102" s="46">
        <v>2019</v>
      </c>
      <c r="BD102" s="46">
        <v>2020</v>
      </c>
      <c r="BE102" s="255" t="s">
        <v>864</v>
      </c>
      <c r="BF102" s="255" t="s">
        <v>1395</v>
      </c>
      <c r="BG102" s="261">
        <v>2020</v>
      </c>
      <c r="BH102" s="46">
        <v>2019</v>
      </c>
      <c r="BI102" s="46">
        <v>2019</v>
      </c>
      <c r="BJ102" s="46" t="s">
        <v>864</v>
      </c>
      <c r="BK102" s="46">
        <v>2019</v>
      </c>
      <c r="BL102" s="46" t="s">
        <v>864</v>
      </c>
      <c r="BM102" s="46">
        <v>2018</v>
      </c>
      <c r="BN102" s="46" t="s">
        <v>864</v>
      </c>
      <c r="BO102" s="80">
        <v>2017</v>
      </c>
      <c r="BP102" s="80">
        <v>2019</v>
      </c>
      <c r="BQ102" s="46">
        <v>2014</v>
      </c>
      <c r="BR102" s="46">
        <v>2017</v>
      </c>
      <c r="BS102" s="46">
        <v>2017</v>
      </c>
      <c r="BT102" s="46"/>
      <c r="BU102" s="261">
        <v>2019</v>
      </c>
      <c r="BV102" s="46" t="s">
        <v>864</v>
      </c>
      <c r="BW102" s="46" t="s">
        <v>864</v>
      </c>
      <c r="BX102" s="46" t="s">
        <v>864</v>
      </c>
      <c r="BY102" s="46" t="s">
        <v>864</v>
      </c>
      <c r="BZ102" s="46">
        <v>2017</v>
      </c>
      <c r="CA102" s="46">
        <v>2020</v>
      </c>
      <c r="CB102" s="46">
        <v>2015</v>
      </c>
    </row>
    <row r="103" spans="1:80">
      <c r="A103" s="33" t="s">
        <v>184</v>
      </c>
      <c r="B103" s="25" t="s">
        <v>183</v>
      </c>
      <c r="C103" s="44">
        <v>2015</v>
      </c>
      <c r="D103" s="44">
        <v>2015</v>
      </c>
      <c r="E103" s="44">
        <v>2015</v>
      </c>
      <c r="F103" s="44">
        <v>2015</v>
      </c>
      <c r="G103" s="44">
        <v>2015</v>
      </c>
      <c r="H103" s="44">
        <v>2015</v>
      </c>
      <c r="I103" s="44">
        <v>2015</v>
      </c>
      <c r="J103" s="44">
        <v>2020</v>
      </c>
      <c r="K103" s="44">
        <v>2020</v>
      </c>
      <c r="L103" s="44">
        <v>2020</v>
      </c>
      <c r="M103" s="46">
        <v>2015</v>
      </c>
      <c r="N103" s="46">
        <v>2015</v>
      </c>
      <c r="O103" s="46">
        <v>2015</v>
      </c>
      <c r="P103" s="46">
        <v>2015</v>
      </c>
      <c r="Q103" s="261">
        <v>2019</v>
      </c>
      <c r="R103" s="261">
        <v>2019</v>
      </c>
      <c r="S103" s="261">
        <v>2019</v>
      </c>
      <c r="T103" s="261">
        <v>2019</v>
      </c>
      <c r="U103" s="46">
        <v>2015</v>
      </c>
      <c r="V103" s="46">
        <v>2015</v>
      </c>
      <c r="W103" s="46">
        <v>2015</v>
      </c>
      <c r="X103" s="46">
        <v>2018</v>
      </c>
      <c r="Y103" s="46">
        <v>2019</v>
      </c>
      <c r="Z103" s="46">
        <v>2019</v>
      </c>
      <c r="AA103" s="46">
        <v>2011</v>
      </c>
      <c r="AB103" s="45">
        <v>2017</v>
      </c>
      <c r="AC103" s="46" t="s">
        <v>864</v>
      </c>
      <c r="AD103" s="46">
        <v>2018</v>
      </c>
      <c r="AE103" s="46">
        <v>2020</v>
      </c>
      <c r="AF103" s="48" t="s">
        <v>864</v>
      </c>
      <c r="AG103" s="262">
        <v>2020</v>
      </c>
      <c r="AH103" s="46">
        <v>2021</v>
      </c>
      <c r="AI103" s="46">
        <v>2021</v>
      </c>
      <c r="AJ103" s="46">
        <v>2020</v>
      </c>
      <c r="AK103" s="46">
        <v>2020</v>
      </c>
      <c r="AL103" s="46">
        <v>2019</v>
      </c>
      <c r="AM103" s="46" t="s">
        <v>864</v>
      </c>
      <c r="AN103" s="46">
        <v>2021</v>
      </c>
      <c r="AO103" s="46">
        <v>2018</v>
      </c>
      <c r="AP103" s="46">
        <v>2019</v>
      </c>
      <c r="AQ103" s="46" t="s">
        <v>864</v>
      </c>
      <c r="AR103" s="263">
        <v>2020</v>
      </c>
      <c r="AS103" s="46">
        <v>2019</v>
      </c>
      <c r="AT103" s="80" t="s">
        <v>864</v>
      </c>
      <c r="AU103" s="55">
        <v>2019</v>
      </c>
      <c r="AV103" s="55">
        <v>2019</v>
      </c>
      <c r="AW103" s="46">
        <v>2019</v>
      </c>
      <c r="AX103" s="46" t="s">
        <v>864</v>
      </c>
      <c r="AY103" s="46">
        <v>2019</v>
      </c>
      <c r="AZ103" s="68">
        <v>2019</v>
      </c>
      <c r="BA103" s="46">
        <v>2018</v>
      </c>
      <c r="BB103" s="46">
        <v>2018</v>
      </c>
      <c r="BC103" s="46">
        <v>2019</v>
      </c>
      <c r="BD103" s="46">
        <v>2020</v>
      </c>
      <c r="BE103" s="255" t="s">
        <v>864</v>
      </c>
      <c r="BF103" s="255" t="s">
        <v>1395</v>
      </c>
      <c r="BG103" s="261">
        <v>2020</v>
      </c>
      <c r="BH103" s="46">
        <v>2019</v>
      </c>
      <c r="BI103" s="46">
        <v>2019</v>
      </c>
      <c r="BJ103" s="46" t="s">
        <v>864</v>
      </c>
      <c r="BK103" s="46">
        <v>2019</v>
      </c>
      <c r="BL103" s="46">
        <v>2020</v>
      </c>
      <c r="BM103" s="46">
        <v>2018</v>
      </c>
      <c r="BN103" s="80">
        <v>2011</v>
      </c>
      <c r="BO103" s="80">
        <v>2019</v>
      </c>
      <c r="BP103" s="80">
        <v>2019</v>
      </c>
      <c r="BQ103" s="46">
        <v>2014</v>
      </c>
      <c r="BR103" s="46">
        <v>2017</v>
      </c>
      <c r="BS103" s="46">
        <v>2017</v>
      </c>
      <c r="BT103" s="46">
        <v>2016</v>
      </c>
      <c r="BU103" s="261">
        <v>2019</v>
      </c>
      <c r="BV103" s="261">
        <v>2019</v>
      </c>
      <c r="BW103" s="46">
        <v>2019</v>
      </c>
      <c r="BX103" s="46">
        <v>2018</v>
      </c>
      <c r="BY103" s="46">
        <v>2017</v>
      </c>
      <c r="BZ103" s="46">
        <v>2020</v>
      </c>
      <c r="CA103" s="46">
        <v>2020</v>
      </c>
      <c r="CB103" s="46">
        <v>2015</v>
      </c>
    </row>
    <row r="104" spans="1:80">
      <c r="A104" s="33" t="s">
        <v>186</v>
      </c>
      <c r="B104" s="25" t="s">
        <v>185</v>
      </c>
      <c r="C104" s="44">
        <v>2015</v>
      </c>
      <c r="D104" s="44">
        <v>2015</v>
      </c>
      <c r="E104" s="44">
        <v>2015</v>
      </c>
      <c r="F104" s="44">
        <v>2015</v>
      </c>
      <c r="G104" s="44">
        <v>2015</v>
      </c>
      <c r="H104" s="44">
        <v>2015</v>
      </c>
      <c r="I104" s="44">
        <v>2015</v>
      </c>
      <c r="J104" s="44">
        <v>2020</v>
      </c>
      <c r="K104" s="44">
        <v>2020</v>
      </c>
      <c r="L104" s="44">
        <v>2020</v>
      </c>
      <c r="M104" s="46">
        <v>2015</v>
      </c>
      <c r="N104" s="46">
        <v>2015</v>
      </c>
      <c r="O104" s="46">
        <v>2015</v>
      </c>
      <c r="P104" s="46">
        <v>2015</v>
      </c>
      <c r="Q104" s="261">
        <v>2019</v>
      </c>
      <c r="R104" s="261">
        <v>2019</v>
      </c>
      <c r="S104" s="261">
        <v>2019</v>
      </c>
      <c r="T104" s="261">
        <v>2019</v>
      </c>
      <c r="U104" s="46">
        <v>2015</v>
      </c>
      <c r="V104" s="46">
        <v>2015</v>
      </c>
      <c r="W104" s="46">
        <v>2015</v>
      </c>
      <c r="X104" s="46">
        <v>2018</v>
      </c>
      <c r="Y104" s="46">
        <v>2019</v>
      </c>
      <c r="Z104" s="46">
        <v>2019</v>
      </c>
      <c r="AA104" s="46">
        <v>2011</v>
      </c>
      <c r="AB104" s="45">
        <v>2017</v>
      </c>
      <c r="AC104" s="46" t="s">
        <v>864</v>
      </c>
      <c r="AD104" s="46" t="s">
        <v>864</v>
      </c>
      <c r="AE104" s="46">
        <v>2020</v>
      </c>
      <c r="AF104" s="48" t="s">
        <v>864</v>
      </c>
      <c r="AG104" s="262">
        <v>2020</v>
      </c>
      <c r="AH104" s="46">
        <v>2021</v>
      </c>
      <c r="AI104" s="46">
        <v>2021</v>
      </c>
      <c r="AJ104" s="46">
        <v>2020</v>
      </c>
      <c r="AK104" s="46">
        <v>2020</v>
      </c>
      <c r="AL104" s="46">
        <v>2019</v>
      </c>
      <c r="AM104" s="46" t="s">
        <v>864</v>
      </c>
      <c r="AN104" s="46">
        <v>2021</v>
      </c>
      <c r="AO104" s="46">
        <v>2018</v>
      </c>
      <c r="AP104" s="46">
        <v>2019</v>
      </c>
      <c r="AQ104" s="46" t="s">
        <v>864</v>
      </c>
      <c r="AR104" s="263">
        <v>2020</v>
      </c>
      <c r="AS104" s="46">
        <v>2019</v>
      </c>
      <c r="AT104" s="80" t="s">
        <v>864</v>
      </c>
      <c r="AU104" s="55">
        <v>2019</v>
      </c>
      <c r="AV104" s="55" t="s">
        <v>864</v>
      </c>
      <c r="AW104" s="46" t="s">
        <v>864</v>
      </c>
      <c r="AX104" s="46" t="s">
        <v>864</v>
      </c>
      <c r="AY104" s="46">
        <v>2019</v>
      </c>
      <c r="AZ104" s="68">
        <v>2019</v>
      </c>
      <c r="BA104" s="46">
        <v>2018</v>
      </c>
      <c r="BB104" s="46">
        <v>2018</v>
      </c>
      <c r="BC104" s="46">
        <v>2019</v>
      </c>
      <c r="BD104" s="46">
        <v>2020</v>
      </c>
      <c r="BE104" s="255" t="s">
        <v>864</v>
      </c>
      <c r="BF104" s="255" t="s">
        <v>1395</v>
      </c>
      <c r="BG104" s="261">
        <v>2020</v>
      </c>
      <c r="BH104" s="46">
        <v>2019</v>
      </c>
      <c r="BI104" s="46">
        <v>2019</v>
      </c>
      <c r="BJ104" s="46" t="s">
        <v>864</v>
      </c>
      <c r="BK104" s="46">
        <v>2019</v>
      </c>
      <c r="BL104" s="46">
        <v>2020</v>
      </c>
      <c r="BM104" s="46">
        <v>2018</v>
      </c>
      <c r="BN104" s="46" t="s">
        <v>864</v>
      </c>
      <c r="BO104" s="80">
        <v>2018</v>
      </c>
      <c r="BP104" s="80">
        <v>2019</v>
      </c>
      <c r="BQ104" s="46">
        <v>2014</v>
      </c>
      <c r="BR104" s="46">
        <v>2017</v>
      </c>
      <c r="BS104" s="46">
        <v>2017</v>
      </c>
      <c r="BT104" s="46">
        <v>2017</v>
      </c>
      <c r="BU104" s="261">
        <v>2019</v>
      </c>
      <c r="BV104" s="261">
        <v>2019</v>
      </c>
      <c r="BW104" s="46">
        <v>2019</v>
      </c>
      <c r="BX104" s="46">
        <v>2018</v>
      </c>
      <c r="BY104" s="46">
        <v>2017</v>
      </c>
      <c r="BZ104" s="46">
        <v>2020</v>
      </c>
      <c r="CA104" s="46">
        <v>2020</v>
      </c>
      <c r="CB104" s="46">
        <v>2015</v>
      </c>
    </row>
    <row r="105" spans="1:80">
      <c r="A105" s="33" t="s">
        <v>189</v>
      </c>
      <c r="B105" s="25" t="s">
        <v>188</v>
      </c>
      <c r="C105" s="44">
        <v>2015</v>
      </c>
      <c r="D105" s="44">
        <v>2015</v>
      </c>
      <c r="E105" s="44">
        <v>2015</v>
      </c>
      <c r="F105" s="44">
        <v>2015</v>
      </c>
      <c r="G105" s="44">
        <v>2015</v>
      </c>
      <c r="H105" s="44">
        <v>2015</v>
      </c>
      <c r="I105" s="44">
        <v>2015</v>
      </c>
      <c r="J105" s="44">
        <v>2020</v>
      </c>
      <c r="K105" s="44">
        <v>2020</v>
      </c>
      <c r="L105" s="44">
        <v>2020</v>
      </c>
      <c r="M105" s="46">
        <v>2015</v>
      </c>
      <c r="N105" s="46">
        <v>2015</v>
      </c>
      <c r="O105" s="46">
        <v>2015</v>
      </c>
      <c r="P105" s="46">
        <v>2015</v>
      </c>
      <c r="Q105" s="261">
        <v>2019</v>
      </c>
      <c r="R105" s="261">
        <v>2019</v>
      </c>
      <c r="S105" s="261">
        <v>2019</v>
      </c>
      <c r="T105" s="261">
        <v>2019</v>
      </c>
      <c r="U105" s="46">
        <v>2015</v>
      </c>
      <c r="V105" s="46">
        <v>2015</v>
      </c>
      <c r="W105" s="46">
        <v>2015</v>
      </c>
      <c r="X105" s="46">
        <v>2018</v>
      </c>
      <c r="Y105" s="46">
        <v>2019</v>
      </c>
      <c r="Z105" s="46">
        <v>2019</v>
      </c>
      <c r="AA105" s="46">
        <v>2011</v>
      </c>
      <c r="AB105" s="45">
        <v>2017</v>
      </c>
      <c r="AC105" s="46">
        <v>2015</v>
      </c>
      <c r="AD105" s="46">
        <v>2018</v>
      </c>
      <c r="AE105" s="46">
        <v>2020</v>
      </c>
      <c r="AF105" s="48">
        <v>2018</v>
      </c>
      <c r="AG105" s="262">
        <v>2020</v>
      </c>
      <c r="AH105" s="46">
        <v>2021</v>
      </c>
      <c r="AI105" s="46">
        <v>2021</v>
      </c>
      <c r="AJ105" s="46">
        <v>2020</v>
      </c>
      <c r="AK105" s="46">
        <v>2020</v>
      </c>
      <c r="AL105" s="46">
        <v>2019</v>
      </c>
      <c r="AM105" s="46">
        <v>2018</v>
      </c>
      <c r="AN105" s="46">
        <v>2021</v>
      </c>
      <c r="AO105" s="46">
        <v>2018</v>
      </c>
      <c r="AP105" s="46">
        <v>2019</v>
      </c>
      <c r="AQ105" s="263">
        <v>2020</v>
      </c>
      <c r="AR105" s="263">
        <v>2020</v>
      </c>
      <c r="AS105" s="46">
        <v>2019</v>
      </c>
      <c r="AT105" s="80">
        <v>2018</v>
      </c>
      <c r="AU105" s="55">
        <v>2019</v>
      </c>
      <c r="AV105" s="55">
        <v>2019</v>
      </c>
      <c r="AW105" s="46">
        <v>2019</v>
      </c>
      <c r="AX105" s="46">
        <v>2018</v>
      </c>
      <c r="AY105" s="46">
        <v>2019</v>
      </c>
      <c r="AZ105" s="68" t="s">
        <v>864</v>
      </c>
      <c r="BA105" s="46">
        <v>2012</v>
      </c>
      <c r="BB105" s="46">
        <v>2018</v>
      </c>
      <c r="BC105" s="46">
        <v>2019</v>
      </c>
      <c r="BD105" s="46">
        <v>2020</v>
      </c>
      <c r="BE105" s="255" t="s">
        <v>1395</v>
      </c>
      <c r="BF105" s="255" t="s">
        <v>1395</v>
      </c>
      <c r="BG105" s="261">
        <v>2020</v>
      </c>
      <c r="BH105" s="46">
        <v>2019</v>
      </c>
      <c r="BI105" s="46">
        <v>2019</v>
      </c>
      <c r="BJ105" s="46">
        <v>2015</v>
      </c>
      <c r="BK105" s="46">
        <v>2019</v>
      </c>
      <c r="BL105" s="46">
        <v>2020</v>
      </c>
      <c r="BM105" s="46">
        <v>2018</v>
      </c>
      <c r="BN105" s="80">
        <v>2018</v>
      </c>
      <c r="BO105" s="80">
        <v>2016</v>
      </c>
      <c r="BP105" s="80">
        <v>2018</v>
      </c>
      <c r="BQ105" s="46">
        <v>2014</v>
      </c>
      <c r="BR105" s="46">
        <v>2017</v>
      </c>
      <c r="BS105" s="46">
        <v>2017</v>
      </c>
      <c r="BT105" s="46">
        <v>2014</v>
      </c>
      <c r="BU105" s="261">
        <v>2019</v>
      </c>
      <c r="BV105" s="46" t="s">
        <v>864</v>
      </c>
      <c r="BW105" s="46">
        <v>2019</v>
      </c>
      <c r="BX105" s="46">
        <v>2018</v>
      </c>
      <c r="BY105" s="46">
        <v>2017</v>
      </c>
      <c r="BZ105" s="46">
        <v>2020</v>
      </c>
      <c r="CA105" s="46">
        <v>2020</v>
      </c>
      <c r="CB105" s="46">
        <v>2015</v>
      </c>
    </row>
    <row r="106" spans="1:80">
      <c r="A106" s="33" t="s">
        <v>191</v>
      </c>
      <c r="B106" s="25" t="s">
        <v>190</v>
      </c>
      <c r="C106" s="44">
        <v>2015</v>
      </c>
      <c r="D106" s="44">
        <v>2015</v>
      </c>
      <c r="E106" s="44">
        <v>2015</v>
      </c>
      <c r="F106" s="44">
        <v>2015</v>
      </c>
      <c r="G106" s="44">
        <v>2015</v>
      </c>
      <c r="H106" s="44">
        <v>2015</v>
      </c>
      <c r="I106" s="44">
        <v>2015</v>
      </c>
      <c r="J106" s="44">
        <v>2020</v>
      </c>
      <c r="K106" s="44">
        <v>2020</v>
      </c>
      <c r="L106" s="44">
        <v>2020</v>
      </c>
      <c r="M106" s="46">
        <v>2015</v>
      </c>
      <c r="N106" s="46">
        <v>2015</v>
      </c>
      <c r="O106" s="46">
        <v>2015</v>
      </c>
      <c r="P106" s="46">
        <v>2015</v>
      </c>
      <c r="Q106" s="261">
        <v>2019</v>
      </c>
      <c r="R106" s="261">
        <v>2019</v>
      </c>
      <c r="S106" s="261">
        <v>2019</v>
      </c>
      <c r="T106" s="261">
        <v>2019</v>
      </c>
      <c r="U106" s="46">
        <v>2015</v>
      </c>
      <c r="V106" s="46">
        <v>2015</v>
      </c>
      <c r="W106" s="46">
        <v>2015</v>
      </c>
      <c r="X106" s="46">
        <v>2018</v>
      </c>
      <c r="Y106" s="46">
        <v>2019</v>
      </c>
      <c r="Z106" s="46">
        <v>2019</v>
      </c>
      <c r="AA106" s="46">
        <v>2015</v>
      </c>
      <c r="AB106" s="45">
        <v>2017</v>
      </c>
      <c r="AC106" s="46">
        <v>2017</v>
      </c>
      <c r="AD106" s="46">
        <v>2018</v>
      </c>
      <c r="AE106" s="46">
        <v>2020</v>
      </c>
      <c r="AF106" s="48">
        <v>2018</v>
      </c>
      <c r="AG106" s="262">
        <v>2020</v>
      </c>
      <c r="AH106" s="46">
        <v>2021</v>
      </c>
      <c r="AI106" s="46">
        <v>2021</v>
      </c>
      <c r="AJ106" s="46">
        <v>2020</v>
      </c>
      <c r="AK106" s="46">
        <v>2020</v>
      </c>
      <c r="AL106" s="46">
        <v>2019</v>
      </c>
      <c r="AM106" s="46" t="s">
        <v>1309</v>
      </c>
      <c r="AN106" s="46">
        <v>2021</v>
      </c>
      <c r="AO106" s="46">
        <v>2018</v>
      </c>
      <c r="AP106" s="46">
        <v>2019</v>
      </c>
      <c r="AQ106" s="263">
        <v>2020</v>
      </c>
      <c r="AR106" s="263">
        <v>2020</v>
      </c>
      <c r="AS106" s="46">
        <v>2019</v>
      </c>
      <c r="AT106" s="80">
        <v>2018</v>
      </c>
      <c r="AU106" s="55">
        <v>2019</v>
      </c>
      <c r="AV106" s="55">
        <v>2019</v>
      </c>
      <c r="AW106" s="46">
        <v>2019</v>
      </c>
      <c r="AX106" s="46">
        <v>2018</v>
      </c>
      <c r="AY106" s="46">
        <v>2019</v>
      </c>
      <c r="AZ106" s="68">
        <v>2019</v>
      </c>
      <c r="BA106" s="46">
        <v>2016</v>
      </c>
      <c r="BB106" s="46">
        <v>2018</v>
      </c>
      <c r="BC106" s="46">
        <v>2019</v>
      </c>
      <c r="BD106" s="46">
        <v>2020</v>
      </c>
      <c r="BE106" s="255" t="s">
        <v>864</v>
      </c>
      <c r="BF106" s="255" t="s">
        <v>1396</v>
      </c>
      <c r="BG106" s="261">
        <v>2020</v>
      </c>
      <c r="BH106" s="46">
        <v>2019</v>
      </c>
      <c r="BI106" s="46">
        <v>2019</v>
      </c>
      <c r="BJ106" s="46">
        <v>2015</v>
      </c>
      <c r="BK106" s="46">
        <v>2019</v>
      </c>
      <c r="BL106" s="46">
        <v>2020</v>
      </c>
      <c r="BM106" s="46">
        <v>2018</v>
      </c>
      <c r="BN106" s="80">
        <v>2015</v>
      </c>
      <c r="BO106" s="80">
        <v>2017</v>
      </c>
      <c r="BP106" s="80">
        <v>2019</v>
      </c>
      <c r="BQ106" s="46">
        <v>2014</v>
      </c>
      <c r="BR106" s="46">
        <v>2017</v>
      </c>
      <c r="BS106" s="46">
        <v>2017</v>
      </c>
      <c r="BT106" s="46">
        <v>2016</v>
      </c>
      <c r="BU106" s="261">
        <v>2019</v>
      </c>
      <c r="BV106" s="261">
        <v>2019</v>
      </c>
      <c r="BW106" s="46">
        <v>2019</v>
      </c>
      <c r="BX106" s="46">
        <v>2018</v>
      </c>
      <c r="BY106" s="46">
        <v>2017</v>
      </c>
      <c r="BZ106" s="46">
        <v>2020</v>
      </c>
      <c r="CA106" s="46">
        <v>2020</v>
      </c>
      <c r="CB106" s="46">
        <v>2015</v>
      </c>
    </row>
    <row r="107" spans="1:80">
      <c r="A107" s="33" t="s">
        <v>193</v>
      </c>
      <c r="B107" s="25" t="s">
        <v>192</v>
      </c>
      <c r="C107" s="44">
        <v>2015</v>
      </c>
      <c r="D107" s="44">
        <v>2015</v>
      </c>
      <c r="E107" s="44">
        <v>2015</v>
      </c>
      <c r="F107" s="44">
        <v>2015</v>
      </c>
      <c r="G107" s="44">
        <v>2015</v>
      </c>
      <c r="H107" s="44">
        <v>2015</v>
      </c>
      <c r="I107" s="44">
        <v>2015</v>
      </c>
      <c r="J107" s="44">
        <v>2020</v>
      </c>
      <c r="K107" s="44">
        <v>2020</v>
      </c>
      <c r="L107" s="44">
        <v>2020</v>
      </c>
      <c r="M107" s="46">
        <v>2015</v>
      </c>
      <c r="N107" s="46">
        <v>2015</v>
      </c>
      <c r="O107" s="46">
        <v>2015</v>
      </c>
      <c r="P107" s="46">
        <v>2015</v>
      </c>
      <c r="Q107" s="261">
        <v>2019</v>
      </c>
      <c r="R107" s="261">
        <v>2019</v>
      </c>
      <c r="S107" s="261">
        <v>2019</v>
      </c>
      <c r="T107" s="261">
        <v>2019</v>
      </c>
      <c r="U107" s="46">
        <v>2015</v>
      </c>
      <c r="V107" s="46">
        <v>2015</v>
      </c>
      <c r="W107" s="46">
        <v>2015</v>
      </c>
      <c r="X107" s="46">
        <v>2018</v>
      </c>
      <c r="Y107" s="46">
        <v>2019</v>
      </c>
      <c r="Z107" s="46">
        <v>2019</v>
      </c>
      <c r="AA107" s="46" t="s">
        <v>864</v>
      </c>
      <c r="AB107" s="45">
        <v>2016</v>
      </c>
      <c r="AC107" s="46" t="s">
        <v>864</v>
      </c>
      <c r="AD107" s="46">
        <v>2017</v>
      </c>
      <c r="AE107" s="46">
        <v>2020</v>
      </c>
      <c r="AF107" s="48" t="s">
        <v>864</v>
      </c>
      <c r="AG107" s="262">
        <v>2020</v>
      </c>
      <c r="AH107" s="46">
        <v>2021</v>
      </c>
      <c r="AI107" s="46">
        <v>2021</v>
      </c>
      <c r="AJ107" s="46">
        <v>2020</v>
      </c>
      <c r="AK107" s="46">
        <v>2020</v>
      </c>
      <c r="AL107" s="46">
        <v>2019</v>
      </c>
      <c r="AM107" s="46" t="s">
        <v>864</v>
      </c>
      <c r="AN107" s="46">
        <v>2021</v>
      </c>
      <c r="AO107" s="46">
        <v>2018</v>
      </c>
      <c r="AP107" s="46">
        <v>2019</v>
      </c>
      <c r="AQ107" s="263">
        <v>2020</v>
      </c>
      <c r="AR107" s="263">
        <v>2020</v>
      </c>
      <c r="AS107" s="46">
        <v>2019</v>
      </c>
      <c r="AT107" s="80">
        <v>2016</v>
      </c>
      <c r="AU107" s="55">
        <v>2019</v>
      </c>
      <c r="AV107" s="55">
        <v>2019</v>
      </c>
      <c r="AW107" s="46">
        <v>2019</v>
      </c>
      <c r="AX107" s="46">
        <v>2018</v>
      </c>
      <c r="AY107" s="46">
        <v>2019</v>
      </c>
      <c r="AZ107" s="68">
        <v>2019</v>
      </c>
      <c r="BA107" s="46">
        <v>2015</v>
      </c>
      <c r="BB107" s="46">
        <v>2018</v>
      </c>
      <c r="BC107" s="46">
        <v>2019</v>
      </c>
      <c r="BD107" s="46">
        <v>2020</v>
      </c>
      <c r="BE107" s="255" t="s">
        <v>864</v>
      </c>
      <c r="BF107" s="255" t="s">
        <v>1395</v>
      </c>
      <c r="BG107" s="261">
        <v>2020</v>
      </c>
      <c r="BH107" s="46">
        <v>2019</v>
      </c>
      <c r="BI107" s="46">
        <v>2019</v>
      </c>
      <c r="BJ107" s="46">
        <v>2013</v>
      </c>
      <c r="BK107" s="46">
        <v>2019</v>
      </c>
      <c r="BL107" s="46">
        <v>2020</v>
      </c>
      <c r="BM107" s="46">
        <v>2018</v>
      </c>
      <c r="BN107" s="80">
        <v>2018</v>
      </c>
      <c r="BO107" s="80">
        <v>2019</v>
      </c>
      <c r="BP107" s="80">
        <v>2019</v>
      </c>
      <c r="BQ107" s="46">
        <v>2014</v>
      </c>
      <c r="BR107" s="46">
        <v>2017</v>
      </c>
      <c r="BS107" s="46">
        <v>2017</v>
      </c>
      <c r="BT107" s="46">
        <v>2015</v>
      </c>
      <c r="BU107" s="261">
        <v>2019</v>
      </c>
      <c r="BV107" s="261">
        <v>2019</v>
      </c>
      <c r="BW107" s="46" t="s">
        <v>864</v>
      </c>
      <c r="BX107" s="46">
        <v>2018</v>
      </c>
      <c r="BY107" s="46">
        <v>2017</v>
      </c>
      <c r="BZ107" s="46">
        <v>2020</v>
      </c>
      <c r="CA107" s="46">
        <v>2020</v>
      </c>
      <c r="CB107" s="46">
        <v>2015</v>
      </c>
    </row>
    <row r="108" spans="1:80">
      <c r="A108" s="33" t="s">
        <v>195</v>
      </c>
      <c r="B108" s="25" t="s">
        <v>194</v>
      </c>
      <c r="C108" s="44">
        <v>2015</v>
      </c>
      <c r="D108" s="44">
        <v>2015</v>
      </c>
      <c r="E108" s="44">
        <v>2015</v>
      </c>
      <c r="F108" s="44">
        <v>2015</v>
      </c>
      <c r="G108" s="44">
        <v>2015</v>
      </c>
      <c r="H108" s="44">
        <v>2015</v>
      </c>
      <c r="I108" s="44">
        <v>2015</v>
      </c>
      <c r="J108" s="44">
        <v>2020</v>
      </c>
      <c r="K108" s="44">
        <v>2020</v>
      </c>
      <c r="L108" s="44" t="s">
        <v>864</v>
      </c>
      <c r="M108" s="46">
        <v>2015</v>
      </c>
      <c r="N108" s="46">
        <v>2015</v>
      </c>
      <c r="O108" s="46">
        <v>2015</v>
      </c>
      <c r="P108" s="46">
        <v>2015</v>
      </c>
      <c r="Q108" s="261">
        <v>2019</v>
      </c>
      <c r="R108" s="261">
        <v>2019</v>
      </c>
      <c r="S108" s="261">
        <v>2019</v>
      </c>
      <c r="T108" s="261">
        <v>2019</v>
      </c>
      <c r="U108" s="46">
        <v>2015</v>
      </c>
      <c r="V108" s="46">
        <v>2015</v>
      </c>
      <c r="W108" s="46">
        <v>2015</v>
      </c>
      <c r="X108" s="46">
        <v>2018</v>
      </c>
      <c r="Y108" s="46">
        <v>2019</v>
      </c>
      <c r="Z108" s="46">
        <v>2019</v>
      </c>
      <c r="AA108" s="46">
        <v>2017</v>
      </c>
      <c r="AB108" s="45">
        <v>2017</v>
      </c>
      <c r="AC108" s="46">
        <v>2017</v>
      </c>
      <c r="AD108" s="46" t="s">
        <v>864</v>
      </c>
      <c r="AE108" s="46">
        <v>2020</v>
      </c>
      <c r="AF108" s="48">
        <v>2018</v>
      </c>
      <c r="AG108" s="262">
        <v>2020</v>
      </c>
      <c r="AH108" s="46">
        <v>2021</v>
      </c>
      <c r="AI108" s="46">
        <v>2021</v>
      </c>
      <c r="AJ108" s="46">
        <v>2020</v>
      </c>
      <c r="AK108" s="46">
        <v>2020</v>
      </c>
      <c r="AL108" s="46">
        <v>2019</v>
      </c>
      <c r="AM108" s="46" t="s">
        <v>1312</v>
      </c>
      <c r="AN108" s="46">
        <v>2021</v>
      </c>
      <c r="AO108" s="46">
        <v>2018</v>
      </c>
      <c r="AP108" s="46">
        <v>2019</v>
      </c>
      <c r="AQ108" s="263">
        <v>2020</v>
      </c>
      <c r="AR108" s="263">
        <v>2020</v>
      </c>
      <c r="AS108" s="46">
        <v>2019</v>
      </c>
      <c r="AT108" s="80">
        <v>2017</v>
      </c>
      <c r="AU108" s="55">
        <v>2019</v>
      </c>
      <c r="AV108" s="55" t="s">
        <v>864</v>
      </c>
      <c r="AW108" s="46" t="s">
        <v>864</v>
      </c>
      <c r="AX108" s="46" t="s">
        <v>864</v>
      </c>
      <c r="AY108" s="46">
        <v>2019</v>
      </c>
      <c r="AZ108" s="68">
        <v>2019</v>
      </c>
      <c r="BA108" s="46">
        <v>2016</v>
      </c>
      <c r="BB108" s="46">
        <v>2018</v>
      </c>
      <c r="BC108" s="46">
        <v>2019</v>
      </c>
      <c r="BD108" s="46">
        <v>2020</v>
      </c>
      <c r="BE108" s="255"/>
      <c r="BF108" s="255"/>
      <c r="BG108" s="261">
        <v>2020</v>
      </c>
      <c r="BH108" s="46">
        <v>2019</v>
      </c>
      <c r="BI108" s="46">
        <v>2019</v>
      </c>
      <c r="BJ108" s="46">
        <v>2013</v>
      </c>
      <c r="BK108" s="46">
        <v>2019</v>
      </c>
      <c r="BL108" s="46">
        <v>2020</v>
      </c>
      <c r="BM108" s="46">
        <v>2018</v>
      </c>
      <c r="BN108" s="80">
        <v>2016</v>
      </c>
      <c r="BO108" s="80">
        <v>2017</v>
      </c>
      <c r="BP108" s="80">
        <v>2019</v>
      </c>
      <c r="BQ108" s="46">
        <v>2014</v>
      </c>
      <c r="BR108" s="46">
        <v>2017</v>
      </c>
      <c r="BS108" s="46">
        <v>2017</v>
      </c>
      <c r="BT108" s="46">
        <v>2016</v>
      </c>
      <c r="BU108" s="261">
        <v>2019</v>
      </c>
      <c r="BV108" s="261">
        <v>2019</v>
      </c>
      <c r="BW108" s="46" t="s">
        <v>864</v>
      </c>
      <c r="BX108" s="46">
        <v>2018</v>
      </c>
      <c r="BY108" s="46">
        <v>2017</v>
      </c>
      <c r="BZ108" s="46">
        <v>2020</v>
      </c>
      <c r="CA108" s="46">
        <v>2020</v>
      </c>
      <c r="CB108" s="46">
        <v>2015</v>
      </c>
    </row>
    <row r="109" spans="1:80">
      <c r="A109" s="33" t="s">
        <v>197</v>
      </c>
      <c r="B109" s="25" t="s">
        <v>196</v>
      </c>
      <c r="C109" s="44">
        <v>2015</v>
      </c>
      <c r="D109" s="44">
        <v>2015</v>
      </c>
      <c r="E109" s="44">
        <v>2015</v>
      </c>
      <c r="F109" s="44">
        <v>2015</v>
      </c>
      <c r="G109" s="44">
        <v>2015</v>
      </c>
      <c r="H109" s="44">
        <v>2015</v>
      </c>
      <c r="I109" s="44">
        <v>2015</v>
      </c>
      <c r="J109" s="44">
        <v>2020</v>
      </c>
      <c r="K109" s="44">
        <v>2020</v>
      </c>
      <c r="L109" s="44">
        <v>2020</v>
      </c>
      <c r="M109" s="46">
        <v>2015</v>
      </c>
      <c r="N109" s="46">
        <v>2015</v>
      </c>
      <c r="O109" s="46">
        <v>2015</v>
      </c>
      <c r="P109" s="46">
        <v>2015</v>
      </c>
      <c r="Q109" s="261">
        <v>2019</v>
      </c>
      <c r="R109" s="261">
        <v>2019</v>
      </c>
      <c r="S109" s="261">
        <v>2019</v>
      </c>
      <c r="T109" s="261">
        <v>2019</v>
      </c>
      <c r="U109" s="46">
        <v>2015</v>
      </c>
      <c r="V109" s="46">
        <v>2015</v>
      </c>
      <c r="W109" s="46">
        <v>2015</v>
      </c>
      <c r="X109" s="46">
        <v>2018</v>
      </c>
      <c r="Y109" s="46">
        <v>2019</v>
      </c>
      <c r="Z109" s="46">
        <v>2019</v>
      </c>
      <c r="AA109" s="46">
        <v>2018</v>
      </c>
      <c r="AB109" s="45">
        <v>2017</v>
      </c>
      <c r="AC109" s="46">
        <v>2017</v>
      </c>
      <c r="AD109" s="46">
        <v>2018</v>
      </c>
      <c r="AE109" s="46">
        <v>2020</v>
      </c>
      <c r="AF109" s="48">
        <v>2018</v>
      </c>
      <c r="AG109" s="262">
        <v>2020</v>
      </c>
      <c r="AH109" s="46">
        <v>2021</v>
      </c>
      <c r="AI109" s="46">
        <v>2021</v>
      </c>
      <c r="AJ109" s="46">
        <v>2020</v>
      </c>
      <c r="AK109" s="46">
        <v>2020</v>
      </c>
      <c r="AL109" s="46">
        <v>2019</v>
      </c>
      <c r="AM109" s="46">
        <v>2018</v>
      </c>
      <c r="AN109" s="46">
        <v>2021</v>
      </c>
      <c r="AO109" s="46">
        <v>2018</v>
      </c>
      <c r="AP109" s="46">
        <v>2019</v>
      </c>
      <c r="AQ109" s="263">
        <v>2020</v>
      </c>
      <c r="AR109" s="263">
        <v>2020</v>
      </c>
      <c r="AS109" s="46">
        <v>2019</v>
      </c>
      <c r="AT109" s="80">
        <v>2018</v>
      </c>
      <c r="AU109" s="55">
        <v>2019</v>
      </c>
      <c r="AV109" s="55">
        <v>2019</v>
      </c>
      <c r="AW109" s="46" t="s">
        <v>864</v>
      </c>
      <c r="AX109" s="46">
        <v>2018</v>
      </c>
      <c r="AY109" s="46">
        <v>2019</v>
      </c>
      <c r="AZ109" s="68">
        <v>2019</v>
      </c>
      <c r="BA109" s="46">
        <v>2009</v>
      </c>
      <c r="BB109" s="46">
        <v>2018</v>
      </c>
      <c r="BC109" s="46">
        <v>2019</v>
      </c>
      <c r="BD109" s="46">
        <v>2020</v>
      </c>
      <c r="BE109" s="255">
        <v>44408</v>
      </c>
      <c r="BF109" s="255" t="s">
        <v>1395</v>
      </c>
      <c r="BG109" s="261">
        <v>2020</v>
      </c>
      <c r="BH109" s="46">
        <v>2019</v>
      </c>
      <c r="BI109" s="46">
        <v>2019</v>
      </c>
      <c r="BJ109" s="46">
        <v>2015</v>
      </c>
      <c r="BK109" s="46">
        <v>2019</v>
      </c>
      <c r="BL109" s="46">
        <v>2020</v>
      </c>
      <c r="BM109" s="46">
        <v>2018</v>
      </c>
      <c r="BN109" s="80">
        <v>2018</v>
      </c>
      <c r="BO109" s="80">
        <v>2017</v>
      </c>
      <c r="BP109" s="80">
        <v>2019</v>
      </c>
      <c r="BQ109" s="46">
        <v>2014</v>
      </c>
      <c r="BR109" s="46">
        <v>2017</v>
      </c>
      <c r="BS109" s="46">
        <v>2017</v>
      </c>
      <c r="BT109" s="46">
        <v>2016</v>
      </c>
      <c r="BU109" s="261">
        <v>2019</v>
      </c>
      <c r="BV109" s="46" t="s">
        <v>864</v>
      </c>
      <c r="BW109" s="46">
        <v>2019</v>
      </c>
      <c r="BX109" s="46">
        <v>2018</v>
      </c>
      <c r="BY109" s="46">
        <v>2017</v>
      </c>
      <c r="BZ109" s="46">
        <v>2020</v>
      </c>
      <c r="CA109" s="46">
        <v>2020</v>
      </c>
      <c r="CB109" s="46">
        <v>2015</v>
      </c>
    </row>
    <row r="110" spans="1:80">
      <c r="A110" s="33" t="s">
        <v>199</v>
      </c>
      <c r="B110" s="25" t="s">
        <v>198</v>
      </c>
      <c r="C110" s="44">
        <v>2015</v>
      </c>
      <c r="D110" s="44">
        <v>2015</v>
      </c>
      <c r="E110" s="44">
        <v>2015</v>
      </c>
      <c r="F110" s="44">
        <v>2015</v>
      </c>
      <c r="G110" s="44">
        <v>2015</v>
      </c>
      <c r="H110" s="44">
        <v>2015</v>
      </c>
      <c r="I110" s="44">
        <v>2015</v>
      </c>
      <c r="J110" s="44">
        <v>2020</v>
      </c>
      <c r="K110" s="44">
        <v>2020</v>
      </c>
      <c r="L110" s="44">
        <v>2020</v>
      </c>
      <c r="M110" s="46">
        <v>2015</v>
      </c>
      <c r="N110" s="46">
        <v>2015</v>
      </c>
      <c r="O110" s="46">
        <v>2015</v>
      </c>
      <c r="P110" s="46">
        <v>2015</v>
      </c>
      <c r="Q110" s="261">
        <v>2019</v>
      </c>
      <c r="R110" s="261">
        <v>2019</v>
      </c>
      <c r="S110" s="261">
        <v>2019</v>
      </c>
      <c r="T110" s="261">
        <v>2019</v>
      </c>
      <c r="U110" s="46">
        <v>2015</v>
      </c>
      <c r="V110" s="46">
        <v>2015</v>
      </c>
      <c r="W110" s="46">
        <v>2015</v>
      </c>
      <c r="X110" s="46">
        <v>2018</v>
      </c>
      <c r="Y110" s="46">
        <v>2019</v>
      </c>
      <c r="Z110" s="46">
        <v>2019</v>
      </c>
      <c r="AA110" s="46">
        <v>2011</v>
      </c>
      <c r="AB110" s="45">
        <v>2017</v>
      </c>
      <c r="AC110" s="46" t="s">
        <v>864</v>
      </c>
      <c r="AD110" s="46">
        <v>2015</v>
      </c>
      <c r="AE110" s="46">
        <v>2020</v>
      </c>
      <c r="AF110" s="48" t="s">
        <v>864</v>
      </c>
      <c r="AG110" s="262">
        <v>2020</v>
      </c>
      <c r="AH110" s="46">
        <v>2021</v>
      </c>
      <c r="AI110" s="46">
        <v>2021</v>
      </c>
      <c r="AJ110" s="46">
        <v>2020</v>
      </c>
      <c r="AK110" s="46">
        <v>2020</v>
      </c>
      <c r="AL110" s="46">
        <v>2019</v>
      </c>
      <c r="AM110" s="46" t="s">
        <v>864</v>
      </c>
      <c r="AN110" s="46">
        <v>2021</v>
      </c>
      <c r="AO110" s="46">
        <v>2018</v>
      </c>
      <c r="AP110" s="46">
        <v>2019</v>
      </c>
      <c r="AQ110" s="46" t="s">
        <v>864</v>
      </c>
      <c r="AR110" s="263">
        <v>2020</v>
      </c>
      <c r="AS110" s="46">
        <v>2019</v>
      </c>
      <c r="AT110" s="80" t="s">
        <v>864</v>
      </c>
      <c r="AU110" s="55">
        <v>2019</v>
      </c>
      <c r="AV110" s="55" t="s">
        <v>864</v>
      </c>
      <c r="AW110" s="46" t="s">
        <v>864</v>
      </c>
      <c r="AX110" s="46" t="s">
        <v>864</v>
      </c>
      <c r="AY110" s="46">
        <v>2019</v>
      </c>
      <c r="AZ110" s="68">
        <v>2019</v>
      </c>
      <c r="BA110" s="46">
        <v>2018</v>
      </c>
      <c r="BB110" s="46">
        <v>2018</v>
      </c>
      <c r="BC110" s="46">
        <v>2019</v>
      </c>
      <c r="BD110" s="46">
        <v>2020</v>
      </c>
      <c r="BE110" s="255" t="s">
        <v>864</v>
      </c>
      <c r="BF110" s="255" t="s">
        <v>1395</v>
      </c>
      <c r="BG110" s="261">
        <v>2020</v>
      </c>
      <c r="BH110" s="46">
        <v>2019</v>
      </c>
      <c r="BI110" s="46">
        <v>2019</v>
      </c>
      <c r="BJ110" s="46" t="s">
        <v>864</v>
      </c>
      <c r="BK110" s="46">
        <v>2019</v>
      </c>
      <c r="BL110" s="46">
        <v>2020</v>
      </c>
      <c r="BM110" s="46">
        <v>2018</v>
      </c>
      <c r="BN110" s="80">
        <v>2018</v>
      </c>
      <c r="BO110" s="80">
        <v>2019</v>
      </c>
      <c r="BP110" s="80">
        <v>2019</v>
      </c>
      <c r="BQ110" s="46">
        <v>2014</v>
      </c>
      <c r="BR110" s="46">
        <v>2017</v>
      </c>
      <c r="BS110" s="46">
        <v>2017</v>
      </c>
      <c r="BT110" s="46">
        <v>2015</v>
      </c>
      <c r="BU110" s="261">
        <v>2019</v>
      </c>
      <c r="BV110" s="261">
        <v>2019</v>
      </c>
      <c r="BW110" s="46" t="s">
        <v>864</v>
      </c>
      <c r="BX110" s="46">
        <v>2018</v>
      </c>
      <c r="BY110" s="46">
        <v>2017</v>
      </c>
      <c r="BZ110" s="46">
        <v>2020</v>
      </c>
      <c r="CA110" s="46">
        <v>2020</v>
      </c>
      <c r="CB110" s="46">
        <v>2015</v>
      </c>
    </row>
    <row r="111" spans="1:80">
      <c r="A111" s="33" t="s">
        <v>201</v>
      </c>
      <c r="B111" s="25" t="s">
        <v>200</v>
      </c>
      <c r="C111" s="44">
        <v>2015</v>
      </c>
      <c r="D111" s="44">
        <v>2015</v>
      </c>
      <c r="E111" s="44">
        <v>2015</v>
      </c>
      <c r="F111" s="44">
        <v>2015</v>
      </c>
      <c r="G111" s="44">
        <v>2015</v>
      </c>
      <c r="H111" s="44">
        <v>2015</v>
      </c>
      <c r="I111" s="44">
        <v>2015</v>
      </c>
      <c r="J111" s="44">
        <v>2020</v>
      </c>
      <c r="K111" s="44">
        <v>2020</v>
      </c>
      <c r="L111" s="44" t="s">
        <v>864</v>
      </c>
      <c r="M111" s="46">
        <v>2015</v>
      </c>
      <c r="N111" s="46">
        <v>2015</v>
      </c>
      <c r="O111" s="46">
        <v>2015</v>
      </c>
      <c r="P111" s="46">
        <v>2015</v>
      </c>
      <c r="Q111" s="261">
        <v>2019</v>
      </c>
      <c r="R111" s="261">
        <v>2019</v>
      </c>
      <c r="S111" s="261">
        <v>2019</v>
      </c>
      <c r="T111" s="261">
        <v>2019</v>
      </c>
      <c r="U111" s="46">
        <v>2015</v>
      </c>
      <c r="V111" s="46">
        <v>2015</v>
      </c>
      <c r="W111" s="46">
        <v>2015</v>
      </c>
      <c r="X111" s="46">
        <v>2018</v>
      </c>
      <c r="Y111" s="46">
        <v>2019</v>
      </c>
      <c r="Z111" s="46">
        <v>2019</v>
      </c>
      <c r="AA111" s="46" t="s">
        <v>864</v>
      </c>
      <c r="AB111" s="45">
        <v>2017</v>
      </c>
      <c r="AC111" s="46">
        <v>2017</v>
      </c>
      <c r="AD111" s="46" t="s">
        <v>864</v>
      </c>
      <c r="AE111" s="46">
        <v>2020</v>
      </c>
      <c r="AF111" s="48" t="s">
        <v>864</v>
      </c>
      <c r="AG111" s="262">
        <v>2020</v>
      </c>
      <c r="AH111" s="46">
        <v>2021</v>
      </c>
      <c r="AI111" s="46">
        <v>2021</v>
      </c>
      <c r="AJ111" s="46">
        <v>2020</v>
      </c>
      <c r="AK111" s="46">
        <v>2020</v>
      </c>
      <c r="AL111" s="46">
        <v>2019</v>
      </c>
      <c r="AM111" s="46" t="s">
        <v>864</v>
      </c>
      <c r="AN111" s="46">
        <v>2021</v>
      </c>
      <c r="AO111" s="46">
        <v>2018</v>
      </c>
      <c r="AP111" s="46">
        <v>2019</v>
      </c>
      <c r="AQ111" s="263">
        <v>2020</v>
      </c>
      <c r="AR111" s="263">
        <v>2020</v>
      </c>
      <c r="AS111" s="46">
        <v>2019</v>
      </c>
      <c r="AT111" s="80">
        <v>2017</v>
      </c>
      <c r="AU111" s="55">
        <v>2019</v>
      </c>
      <c r="AV111" s="55" t="s">
        <v>864</v>
      </c>
      <c r="AW111" s="46" t="s">
        <v>864</v>
      </c>
      <c r="AX111" s="46" t="s">
        <v>864</v>
      </c>
      <c r="AY111" s="46">
        <v>2019</v>
      </c>
      <c r="AZ111" s="68" t="s">
        <v>864</v>
      </c>
      <c r="BA111" s="46" t="s">
        <v>864</v>
      </c>
      <c r="BB111" s="46">
        <v>2018</v>
      </c>
      <c r="BC111" s="46">
        <v>2019</v>
      </c>
      <c r="BD111" s="46">
        <v>2020</v>
      </c>
      <c r="BE111" s="255"/>
      <c r="BF111" s="255"/>
      <c r="BG111" s="261">
        <v>2020</v>
      </c>
      <c r="BH111" s="46">
        <v>2019</v>
      </c>
      <c r="BI111" s="46">
        <v>2019</v>
      </c>
      <c r="BJ111" s="46">
        <v>2013</v>
      </c>
      <c r="BK111" s="46">
        <v>2019</v>
      </c>
      <c r="BL111" s="46" t="s">
        <v>864</v>
      </c>
      <c r="BM111" s="46">
        <v>2018</v>
      </c>
      <c r="BN111" s="80">
        <v>2011</v>
      </c>
      <c r="BO111" s="80">
        <v>2017</v>
      </c>
      <c r="BP111" s="80">
        <v>2017</v>
      </c>
      <c r="BQ111" s="46">
        <v>2014</v>
      </c>
      <c r="BR111" s="46">
        <v>2017</v>
      </c>
      <c r="BS111" s="46">
        <v>2017</v>
      </c>
      <c r="BT111" s="46">
        <v>2012</v>
      </c>
      <c r="BU111" s="261">
        <v>2019</v>
      </c>
      <c r="BV111" s="261">
        <v>2019</v>
      </c>
      <c r="BW111" s="46">
        <v>2019</v>
      </c>
      <c r="BX111" s="46">
        <v>2018</v>
      </c>
      <c r="BY111" s="46" t="s">
        <v>864</v>
      </c>
      <c r="BZ111" s="46">
        <v>2018</v>
      </c>
      <c r="CA111" s="46">
        <v>2020</v>
      </c>
      <c r="CB111" s="46">
        <v>2015</v>
      </c>
    </row>
    <row r="112" spans="1:80">
      <c r="A112" s="33" t="s">
        <v>203</v>
      </c>
      <c r="B112" s="25" t="s">
        <v>202</v>
      </c>
      <c r="C112" s="44">
        <v>2015</v>
      </c>
      <c r="D112" s="44">
        <v>2015</v>
      </c>
      <c r="E112" s="44">
        <v>2015</v>
      </c>
      <c r="F112" s="44">
        <v>2015</v>
      </c>
      <c r="G112" s="44">
        <v>2015</v>
      </c>
      <c r="H112" s="44">
        <v>2015</v>
      </c>
      <c r="I112" s="44">
        <v>2015</v>
      </c>
      <c r="J112" s="44">
        <v>2020</v>
      </c>
      <c r="K112" s="44">
        <v>2020</v>
      </c>
      <c r="L112" s="44">
        <v>2020</v>
      </c>
      <c r="M112" s="46">
        <v>2015</v>
      </c>
      <c r="N112" s="46">
        <v>2015</v>
      </c>
      <c r="O112" s="46">
        <v>2015</v>
      </c>
      <c r="P112" s="46">
        <v>2015</v>
      </c>
      <c r="Q112" s="261">
        <v>2019</v>
      </c>
      <c r="R112" s="261">
        <v>2019</v>
      </c>
      <c r="S112" s="261">
        <v>2019</v>
      </c>
      <c r="T112" s="261">
        <v>2019</v>
      </c>
      <c r="U112" s="46">
        <v>2015</v>
      </c>
      <c r="V112" s="46">
        <v>2015</v>
      </c>
      <c r="W112" s="46">
        <v>2015</v>
      </c>
      <c r="X112" s="46">
        <v>2018</v>
      </c>
      <c r="Y112" s="46">
        <v>2019</v>
      </c>
      <c r="Z112" s="46">
        <v>2019</v>
      </c>
      <c r="AA112" s="46" t="s">
        <v>864</v>
      </c>
      <c r="AB112" s="45">
        <v>2017</v>
      </c>
      <c r="AC112" s="46">
        <v>2017</v>
      </c>
      <c r="AD112" s="46" t="s">
        <v>864</v>
      </c>
      <c r="AE112" s="46">
        <v>2020</v>
      </c>
      <c r="AF112" s="48">
        <v>2018</v>
      </c>
      <c r="AG112" s="262">
        <v>2020</v>
      </c>
      <c r="AH112" s="46">
        <v>2021</v>
      </c>
      <c r="AI112" s="46">
        <v>2021</v>
      </c>
      <c r="AJ112" s="46">
        <v>2020</v>
      </c>
      <c r="AK112" s="46">
        <v>2020</v>
      </c>
      <c r="AL112" s="46">
        <v>2019</v>
      </c>
      <c r="AM112" s="46">
        <v>2015</v>
      </c>
      <c r="AN112" s="46">
        <v>2021</v>
      </c>
      <c r="AO112" s="46">
        <v>2018</v>
      </c>
      <c r="AP112" s="46">
        <v>2019</v>
      </c>
      <c r="AQ112" s="263">
        <v>2020</v>
      </c>
      <c r="AR112" s="263">
        <v>2020</v>
      </c>
      <c r="AS112" s="46">
        <v>2019</v>
      </c>
      <c r="AT112" s="80">
        <v>2018</v>
      </c>
      <c r="AU112" s="55">
        <v>2019</v>
      </c>
      <c r="AV112" s="55">
        <v>2019</v>
      </c>
      <c r="AW112" s="46" t="s">
        <v>864</v>
      </c>
      <c r="AX112" s="46">
        <v>2018</v>
      </c>
      <c r="AY112" s="46">
        <v>2019</v>
      </c>
      <c r="AZ112" s="68">
        <v>2019</v>
      </c>
      <c r="BA112" s="46">
        <v>2014</v>
      </c>
      <c r="BB112" s="46">
        <v>2018</v>
      </c>
      <c r="BC112" s="46">
        <v>2019</v>
      </c>
      <c r="BD112" s="46">
        <v>2020</v>
      </c>
      <c r="BE112" s="255" t="s">
        <v>864</v>
      </c>
      <c r="BF112" s="255" t="s">
        <v>1395</v>
      </c>
      <c r="BG112" s="261">
        <v>2020</v>
      </c>
      <c r="BH112" s="46">
        <v>2019</v>
      </c>
      <c r="BI112" s="46">
        <v>2019</v>
      </c>
      <c r="BJ112" s="46">
        <v>2013</v>
      </c>
      <c r="BK112" s="46">
        <v>2019</v>
      </c>
      <c r="BL112" s="46">
        <v>2020</v>
      </c>
      <c r="BM112" s="46">
        <v>2018</v>
      </c>
      <c r="BN112" s="80">
        <v>2017</v>
      </c>
      <c r="BO112" s="80">
        <v>2017</v>
      </c>
      <c r="BP112" s="80">
        <v>2019</v>
      </c>
      <c r="BQ112" s="46">
        <v>2014</v>
      </c>
      <c r="BR112" s="46">
        <v>2017</v>
      </c>
      <c r="BS112" s="46">
        <v>2017</v>
      </c>
      <c r="BT112" s="46">
        <v>2017</v>
      </c>
      <c r="BU112" s="261">
        <v>2019</v>
      </c>
      <c r="BV112" s="46" t="s">
        <v>864</v>
      </c>
      <c r="BW112" s="46">
        <v>2019</v>
      </c>
      <c r="BX112" s="46">
        <v>2018</v>
      </c>
      <c r="BY112" s="46">
        <v>2017</v>
      </c>
      <c r="BZ112" s="46">
        <v>2020</v>
      </c>
      <c r="CA112" s="46">
        <v>2020</v>
      </c>
      <c r="CB112" s="46">
        <v>2015</v>
      </c>
    </row>
    <row r="113" spans="1:80">
      <c r="A113" s="33" t="s">
        <v>205</v>
      </c>
      <c r="B113" s="25" t="s">
        <v>204</v>
      </c>
      <c r="C113" s="44">
        <v>2015</v>
      </c>
      <c r="D113" s="44">
        <v>2015</v>
      </c>
      <c r="E113" s="44">
        <v>2015</v>
      </c>
      <c r="F113" s="44">
        <v>2015</v>
      </c>
      <c r="G113" s="44">
        <v>2015</v>
      </c>
      <c r="H113" s="44">
        <v>2015</v>
      </c>
      <c r="I113" s="44">
        <v>2015</v>
      </c>
      <c r="J113" s="44">
        <v>2020</v>
      </c>
      <c r="K113" s="44">
        <v>2020</v>
      </c>
      <c r="L113" s="44">
        <v>2020</v>
      </c>
      <c r="M113" s="46">
        <v>2015</v>
      </c>
      <c r="N113" s="46">
        <v>2015</v>
      </c>
      <c r="O113" s="46">
        <v>2015</v>
      </c>
      <c r="P113" s="46">
        <v>2015</v>
      </c>
      <c r="Q113" s="261">
        <v>2019</v>
      </c>
      <c r="R113" s="261">
        <v>2019</v>
      </c>
      <c r="S113" s="261">
        <v>2019</v>
      </c>
      <c r="T113" s="261">
        <v>2019</v>
      </c>
      <c r="U113" s="46">
        <v>2015</v>
      </c>
      <c r="V113" s="46">
        <v>2015</v>
      </c>
      <c r="W113" s="46">
        <v>2015</v>
      </c>
      <c r="X113" s="46">
        <v>2018</v>
      </c>
      <c r="Y113" s="46">
        <v>2019</v>
      </c>
      <c r="Z113" s="46">
        <v>2019</v>
      </c>
      <c r="AA113" s="46">
        <v>2011</v>
      </c>
      <c r="AB113" s="45">
        <v>2017</v>
      </c>
      <c r="AC113" s="46" t="s">
        <v>864</v>
      </c>
      <c r="AD113" s="46">
        <v>2018</v>
      </c>
      <c r="AE113" s="46">
        <v>2020</v>
      </c>
      <c r="AF113" s="48" t="s">
        <v>864</v>
      </c>
      <c r="AG113" s="262">
        <v>2020</v>
      </c>
      <c r="AH113" s="46">
        <v>2021</v>
      </c>
      <c r="AI113" s="46">
        <v>2021</v>
      </c>
      <c r="AJ113" s="46">
        <v>2020</v>
      </c>
      <c r="AK113" s="46">
        <v>2020</v>
      </c>
      <c r="AL113" s="46">
        <v>2019</v>
      </c>
      <c r="AM113" s="46" t="s">
        <v>864</v>
      </c>
      <c r="AN113" s="46">
        <v>2021</v>
      </c>
      <c r="AO113" s="46">
        <v>2018</v>
      </c>
      <c r="AP113" s="46">
        <v>2019</v>
      </c>
      <c r="AQ113" s="263">
        <v>2020</v>
      </c>
      <c r="AR113" s="263">
        <v>2020</v>
      </c>
      <c r="AS113" s="46">
        <v>2019</v>
      </c>
      <c r="AT113" s="80" t="s">
        <v>864</v>
      </c>
      <c r="AU113" s="55">
        <v>2019</v>
      </c>
      <c r="AV113" s="55">
        <v>2019</v>
      </c>
      <c r="AW113" s="46">
        <v>2019</v>
      </c>
      <c r="AX113" s="46" t="s">
        <v>864</v>
      </c>
      <c r="AY113" s="46">
        <v>2019</v>
      </c>
      <c r="AZ113" s="68">
        <v>2019</v>
      </c>
      <c r="BA113" s="46">
        <v>2017</v>
      </c>
      <c r="BB113" s="46">
        <v>2018</v>
      </c>
      <c r="BC113" s="46">
        <v>2019</v>
      </c>
      <c r="BD113" s="46">
        <v>2020</v>
      </c>
      <c r="BE113" s="255" t="s">
        <v>864</v>
      </c>
      <c r="BF113" s="255" t="s">
        <v>1395</v>
      </c>
      <c r="BG113" s="261">
        <v>2020</v>
      </c>
      <c r="BH113" s="46">
        <v>2019</v>
      </c>
      <c r="BI113" s="46">
        <v>2019</v>
      </c>
      <c r="BJ113" s="46">
        <v>2015</v>
      </c>
      <c r="BK113" s="46">
        <v>2019</v>
      </c>
      <c r="BL113" s="46">
        <v>2020</v>
      </c>
      <c r="BM113" s="46">
        <v>2018</v>
      </c>
      <c r="BN113" s="80">
        <v>2018</v>
      </c>
      <c r="BO113" s="80">
        <v>2019</v>
      </c>
      <c r="BP113" s="80">
        <v>2019</v>
      </c>
      <c r="BQ113" s="46">
        <v>2014</v>
      </c>
      <c r="BR113" s="46">
        <v>2017</v>
      </c>
      <c r="BS113" s="46">
        <v>2017</v>
      </c>
      <c r="BT113" s="46">
        <v>2015</v>
      </c>
      <c r="BU113" s="261">
        <v>2019</v>
      </c>
      <c r="BV113" s="261">
        <v>2019</v>
      </c>
      <c r="BW113" s="46">
        <v>2019</v>
      </c>
      <c r="BX113" s="46">
        <v>2018</v>
      </c>
      <c r="BY113" s="46">
        <v>2017</v>
      </c>
      <c r="BZ113" s="46">
        <v>2020</v>
      </c>
      <c r="CA113" s="46">
        <v>2020</v>
      </c>
      <c r="CB113" s="46">
        <v>2015</v>
      </c>
    </row>
    <row r="114" spans="1:80">
      <c r="A114" s="33" t="s">
        <v>207</v>
      </c>
      <c r="B114" s="25" t="s">
        <v>206</v>
      </c>
      <c r="C114" s="44">
        <v>2015</v>
      </c>
      <c r="D114" s="44">
        <v>2015</v>
      </c>
      <c r="E114" s="44">
        <v>2015</v>
      </c>
      <c r="F114" s="44">
        <v>2015</v>
      </c>
      <c r="G114" s="44">
        <v>2015</v>
      </c>
      <c r="H114" s="44">
        <v>2015</v>
      </c>
      <c r="I114" s="44">
        <v>2015</v>
      </c>
      <c r="J114" s="44">
        <v>2020</v>
      </c>
      <c r="K114" s="44">
        <v>2020</v>
      </c>
      <c r="L114" s="44">
        <v>2020</v>
      </c>
      <c r="M114" s="46">
        <v>2015</v>
      </c>
      <c r="N114" s="46">
        <v>2015</v>
      </c>
      <c r="O114" s="46">
        <v>2015</v>
      </c>
      <c r="P114" s="46">
        <v>2015</v>
      </c>
      <c r="Q114" s="261">
        <v>2019</v>
      </c>
      <c r="R114" s="261">
        <v>2019</v>
      </c>
      <c r="S114" s="261">
        <v>2019</v>
      </c>
      <c r="T114" s="261">
        <v>2019</v>
      </c>
      <c r="U114" s="46">
        <v>2015</v>
      </c>
      <c r="V114" s="46">
        <v>2015</v>
      </c>
      <c r="W114" s="46">
        <v>2015</v>
      </c>
      <c r="X114" s="46">
        <v>2018</v>
      </c>
      <c r="Y114" s="46">
        <v>2019</v>
      </c>
      <c r="Z114" s="46">
        <v>2019</v>
      </c>
      <c r="AA114" s="46">
        <v>2015</v>
      </c>
      <c r="AB114" s="45">
        <v>2017</v>
      </c>
      <c r="AC114" s="46">
        <v>2017</v>
      </c>
      <c r="AD114" s="46">
        <v>2018</v>
      </c>
      <c r="AE114" s="46">
        <v>2020</v>
      </c>
      <c r="AF114" s="48">
        <v>2018</v>
      </c>
      <c r="AG114" s="262">
        <v>2020</v>
      </c>
      <c r="AH114" s="46">
        <v>2021</v>
      </c>
      <c r="AI114" s="46">
        <v>2021</v>
      </c>
      <c r="AJ114" s="46">
        <v>2020</v>
      </c>
      <c r="AK114" s="46">
        <v>2020</v>
      </c>
      <c r="AL114" s="46">
        <v>2019</v>
      </c>
      <c r="AM114" s="46">
        <v>2016</v>
      </c>
      <c r="AN114" s="46">
        <v>2021</v>
      </c>
      <c r="AO114" s="46">
        <v>2018</v>
      </c>
      <c r="AP114" s="46">
        <v>2019</v>
      </c>
      <c r="AQ114" s="263">
        <v>2020</v>
      </c>
      <c r="AR114" s="263">
        <v>2020</v>
      </c>
      <c r="AS114" s="46">
        <v>2019</v>
      </c>
      <c r="AT114" s="80">
        <v>2016</v>
      </c>
      <c r="AU114" s="55">
        <v>2019</v>
      </c>
      <c r="AV114" s="55" t="s">
        <v>864</v>
      </c>
      <c r="AW114" s="46" t="s">
        <v>864</v>
      </c>
      <c r="AX114" s="46">
        <v>2018</v>
      </c>
      <c r="AY114" s="46">
        <v>2019</v>
      </c>
      <c r="AZ114" s="68">
        <v>2019</v>
      </c>
      <c r="BA114" s="46">
        <v>2018</v>
      </c>
      <c r="BB114" s="46">
        <v>2018</v>
      </c>
      <c r="BC114" s="46">
        <v>2019</v>
      </c>
      <c r="BD114" s="46">
        <v>2020</v>
      </c>
      <c r="BE114" s="255" t="s">
        <v>1395</v>
      </c>
      <c r="BF114" s="255" t="s">
        <v>1395</v>
      </c>
      <c r="BG114" s="261">
        <v>2020</v>
      </c>
      <c r="BH114" s="46">
        <v>2019</v>
      </c>
      <c r="BI114" s="46">
        <v>2019</v>
      </c>
      <c r="BJ114" s="46">
        <v>2015</v>
      </c>
      <c r="BK114" s="46">
        <v>2019</v>
      </c>
      <c r="BL114" s="46">
        <v>2020</v>
      </c>
      <c r="BM114" s="46">
        <v>2018</v>
      </c>
      <c r="BN114" s="80">
        <v>2018</v>
      </c>
      <c r="BO114" s="80">
        <v>2019</v>
      </c>
      <c r="BP114" s="80">
        <v>2019</v>
      </c>
      <c r="BQ114" s="46">
        <v>2014</v>
      </c>
      <c r="BR114" s="46">
        <v>2017</v>
      </c>
      <c r="BS114" s="46">
        <v>2017</v>
      </c>
      <c r="BT114" s="46">
        <v>2016</v>
      </c>
      <c r="BU114" s="261">
        <v>2019</v>
      </c>
      <c r="BV114" s="261">
        <v>2019</v>
      </c>
      <c r="BW114" s="46">
        <v>2019</v>
      </c>
      <c r="BX114" s="46">
        <v>2018</v>
      </c>
      <c r="BY114" s="46">
        <v>2017</v>
      </c>
      <c r="BZ114" s="46">
        <v>2020</v>
      </c>
      <c r="CA114" s="46">
        <v>2020</v>
      </c>
      <c r="CB114" s="46">
        <v>2015</v>
      </c>
    </row>
    <row r="115" spans="1:80">
      <c r="A115" s="33" t="s">
        <v>692</v>
      </c>
      <c r="B115" s="25" t="s">
        <v>208</v>
      </c>
      <c r="C115" s="44">
        <v>2015</v>
      </c>
      <c r="D115" s="44">
        <v>2015</v>
      </c>
      <c r="E115" s="44">
        <v>2015</v>
      </c>
      <c r="F115" s="44">
        <v>2015</v>
      </c>
      <c r="G115" s="44">
        <v>2015</v>
      </c>
      <c r="H115" s="44">
        <v>2015</v>
      </c>
      <c r="I115" s="44">
        <v>2015</v>
      </c>
      <c r="J115" s="44">
        <v>2020</v>
      </c>
      <c r="K115" s="44">
        <v>2020</v>
      </c>
      <c r="L115" s="44" t="s">
        <v>864</v>
      </c>
      <c r="M115" s="46">
        <v>2015</v>
      </c>
      <c r="N115" s="46">
        <v>2015</v>
      </c>
      <c r="O115" s="46">
        <v>2015</v>
      </c>
      <c r="P115" s="46">
        <v>2015</v>
      </c>
      <c r="Q115" s="261">
        <v>2019</v>
      </c>
      <c r="R115" s="261">
        <v>2019</v>
      </c>
      <c r="S115" s="261">
        <v>2019</v>
      </c>
      <c r="T115" s="261">
        <v>2019</v>
      </c>
      <c r="U115" s="46">
        <v>2015</v>
      </c>
      <c r="V115" s="46">
        <v>2015</v>
      </c>
      <c r="W115" s="46">
        <v>2015</v>
      </c>
      <c r="X115" s="46">
        <v>2018</v>
      </c>
      <c r="Y115" s="46">
        <v>2019</v>
      </c>
      <c r="Z115" s="46">
        <v>2019</v>
      </c>
      <c r="AA115" s="46" t="s">
        <v>864</v>
      </c>
      <c r="AB115" s="45">
        <v>2014</v>
      </c>
      <c r="AC115" s="46" t="s">
        <v>864</v>
      </c>
      <c r="AD115" s="46">
        <v>2017</v>
      </c>
      <c r="AE115" s="46">
        <v>2020</v>
      </c>
      <c r="AF115" s="48" t="s">
        <v>864</v>
      </c>
      <c r="AG115" s="262">
        <v>2020</v>
      </c>
      <c r="AH115" s="46">
        <v>2021</v>
      </c>
      <c r="AI115" s="46">
        <v>2021</v>
      </c>
      <c r="AJ115" s="46">
        <v>2020</v>
      </c>
      <c r="AK115" s="46">
        <v>2020</v>
      </c>
      <c r="AL115" s="46">
        <v>2019</v>
      </c>
      <c r="AM115" s="46">
        <v>2018</v>
      </c>
      <c r="AN115" s="46">
        <v>2021</v>
      </c>
      <c r="AO115" s="46">
        <v>2018</v>
      </c>
      <c r="AP115" s="46">
        <v>2019</v>
      </c>
      <c r="AQ115" s="263">
        <v>2020</v>
      </c>
      <c r="AR115" s="263">
        <v>2020</v>
      </c>
      <c r="AS115" s="46">
        <v>2019</v>
      </c>
      <c r="AT115" s="80" t="s">
        <v>864</v>
      </c>
      <c r="AU115" s="55">
        <v>2019</v>
      </c>
      <c r="AV115" s="55" t="s">
        <v>864</v>
      </c>
      <c r="AW115" s="46" t="s">
        <v>864</v>
      </c>
      <c r="AX115" s="46" t="s">
        <v>864</v>
      </c>
      <c r="AY115" s="46">
        <v>2019</v>
      </c>
      <c r="AZ115" s="68" t="s">
        <v>864</v>
      </c>
      <c r="BA115" s="46">
        <v>2013</v>
      </c>
      <c r="BB115" s="46">
        <v>2018</v>
      </c>
      <c r="BC115" s="46">
        <v>2019</v>
      </c>
      <c r="BD115" s="46">
        <v>2020</v>
      </c>
      <c r="BE115" s="255" t="s">
        <v>864</v>
      </c>
      <c r="BF115" s="255" t="s">
        <v>1395</v>
      </c>
      <c r="BG115" s="261">
        <v>2020</v>
      </c>
      <c r="BH115" s="46">
        <v>2019</v>
      </c>
      <c r="BI115" s="46">
        <v>2019</v>
      </c>
      <c r="BJ115" s="46">
        <v>2013</v>
      </c>
      <c r="BK115" s="46">
        <v>2019</v>
      </c>
      <c r="BL115" s="46" t="s">
        <v>864</v>
      </c>
      <c r="BM115" s="46">
        <v>2018</v>
      </c>
      <c r="BN115" s="46" t="s">
        <v>864</v>
      </c>
      <c r="BO115" s="80">
        <v>2017</v>
      </c>
      <c r="BP115" s="80">
        <v>2017</v>
      </c>
      <c r="BQ115" s="46">
        <v>2014</v>
      </c>
      <c r="BR115" s="46">
        <v>2017</v>
      </c>
      <c r="BS115" s="46">
        <v>2017</v>
      </c>
      <c r="BT115" s="46" t="s">
        <v>864</v>
      </c>
      <c r="BU115" s="261">
        <v>2019</v>
      </c>
      <c r="BV115" s="261">
        <v>2019</v>
      </c>
      <c r="BW115" s="46">
        <v>2019</v>
      </c>
      <c r="BX115" s="46">
        <v>2018</v>
      </c>
      <c r="BY115" s="46">
        <v>2017</v>
      </c>
      <c r="BZ115" s="46">
        <v>2018</v>
      </c>
      <c r="CA115" s="46">
        <v>2020</v>
      </c>
      <c r="CB115" s="46">
        <v>2015</v>
      </c>
    </row>
    <row r="116" spans="1:80">
      <c r="A116" s="33" t="s">
        <v>776</v>
      </c>
      <c r="B116" s="25" t="s">
        <v>209</v>
      </c>
      <c r="C116" s="44">
        <v>2015</v>
      </c>
      <c r="D116" s="44">
        <v>2015</v>
      </c>
      <c r="E116" s="44">
        <v>2015</v>
      </c>
      <c r="F116" s="44">
        <v>2015</v>
      </c>
      <c r="G116" s="44">
        <v>2015</v>
      </c>
      <c r="H116" s="44">
        <v>2015</v>
      </c>
      <c r="I116" s="44">
        <v>2015</v>
      </c>
      <c r="J116" s="44">
        <v>2020</v>
      </c>
      <c r="K116" s="44">
        <v>2020</v>
      </c>
      <c r="L116" s="44">
        <v>2020</v>
      </c>
      <c r="M116" s="46">
        <v>2015</v>
      </c>
      <c r="N116" s="46">
        <v>2015</v>
      </c>
      <c r="O116" s="46">
        <v>2015</v>
      </c>
      <c r="P116" s="46">
        <v>2015</v>
      </c>
      <c r="Q116" s="261">
        <v>2019</v>
      </c>
      <c r="R116" s="261">
        <v>2019</v>
      </c>
      <c r="S116" s="261">
        <v>2019</v>
      </c>
      <c r="T116" s="261">
        <v>2019</v>
      </c>
      <c r="U116" s="46">
        <v>2015</v>
      </c>
      <c r="V116" s="46">
        <v>2015</v>
      </c>
      <c r="W116" s="46">
        <v>2015</v>
      </c>
      <c r="X116" s="46">
        <v>2018</v>
      </c>
      <c r="Y116" s="46">
        <v>2019</v>
      </c>
      <c r="Z116" s="46">
        <v>2019</v>
      </c>
      <c r="AA116" s="46">
        <v>2014</v>
      </c>
      <c r="AB116" s="45">
        <v>2017</v>
      </c>
      <c r="AC116" s="46">
        <v>2016</v>
      </c>
      <c r="AD116" s="46">
        <v>2019</v>
      </c>
      <c r="AE116" s="46">
        <v>2020</v>
      </c>
      <c r="AF116" s="48">
        <v>2018</v>
      </c>
      <c r="AG116" s="262">
        <v>2020</v>
      </c>
      <c r="AH116" s="46">
        <v>2021</v>
      </c>
      <c r="AI116" s="46">
        <v>2021</v>
      </c>
      <c r="AJ116" s="46">
        <v>2020</v>
      </c>
      <c r="AK116" s="46">
        <v>2020</v>
      </c>
      <c r="AL116" s="46">
        <v>2019</v>
      </c>
      <c r="AM116" s="46">
        <v>2012</v>
      </c>
      <c r="AN116" s="46">
        <v>2021</v>
      </c>
      <c r="AO116" s="46">
        <v>2018</v>
      </c>
      <c r="AP116" s="46">
        <v>2019</v>
      </c>
      <c r="AQ116" s="263">
        <v>2020</v>
      </c>
      <c r="AR116" s="263">
        <v>2020</v>
      </c>
      <c r="AS116" s="46">
        <v>2019</v>
      </c>
      <c r="AT116" s="80">
        <v>2012</v>
      </c>
      <c r="AU116" s="55">
        <v>2019</v>
      </c>
      <c r="AV116" s="55">
        <v>2019</v>
      </c>
      <c r="AW116" s="46">
        <v>2019</v>
      </c>
      <c r="AX116" s="46" t="s">
        <v>864</v>
      </c>
      <c r="AY116" s="46">
        <v>2019</v>
      </c>
      <c r="AZ116" s="68">
        <v>2019</v>
      </c>
      <c r="BA116" s="46">
        <v>2018</v>
      </c>
      <c r="BB116" s="46">
        <v>2018</v>
      </c>
      <c r="BC116" s="46">
        <v>2019</v>
      </c>
      <c r="BD116" s="46">
        <v>2020</v>
      </c>
      <c r="BE116" s="255" t="s">
        <v>864</v>
      </c>
      <c r="BF116" s="255" t="s">
        <v>1395</v>
      </c>
      <c r="BG116" s="261">
        <v>2020</v>
      </c>
      <c r="BH116" s="46">
        <v>2019</v>
      </c>
      <c r="BI116" s="46">
        <v>2019</v>
      </c>
      <c r="BJ116" s="46">
        <v>2013</v>
      </c>
      <c r="BK116" s="46">
        <v>2019</v>
      </c>
      <c r="BL116" s="46">
        <v>2020</v>
      </c>
      <c r="BM116" s="46">
        <v>2018</v>
      </c>
      <c r="BN116" s="80">
        <v>2014</v>
      </c>
      <c r="BO116" s="80">
        <v>2017</v>
      </c>
      <c r="BP116" s="80">
        <v>2019</v>
      </c>
      <c r="BQ116" s="46">
        <v>2014</v>
      </c>
      <c r="BR116" s="46">
        <v>2017</v>
      </c>
      <c r="BS116" s="46">
        <v>2017</v>
      </c>
      <c r="BT116" s="46">
        <v>2015</v>
      </c>
      <c r="BU116" s="261">
        <v>2019</v>
      </c>
      <c r="BV116" s="261">
        <v>2019</v>
      </c>
      <c r="BW116" s="46">
        <v>2019</v>
      </c>
      <c r="BX116" s="46">
        <v>2018</v>
      </c>
      <c r="BY116" s="46">
        <v>2017</v>
      </c>
      <c r="BZ116" s="46">
        <v>2020</v>
      </c>
      <c r="CA116" s="46">
        <v>2020</v>
      </c>
      <c r="CB116" s="46">
        <v>2015</v>
      </c>
    </row>
    <row r="117" spans="1:80">
      <c r="A117" s="33" t="s">
        <v>211</v>
      </c>
      <c r="B117" s="25" t="s">
        <v>210</v>
      </c>
      <c r="C117" s="44">
        <v>2015</v>
      </c>
      <c r="D117" s="44">
        <v>2015</v>
      </c>
      <c r="E117" s="44">
        <v>2015</v>
      </c>
      <c r="F117" s="44">
        <v>2015</v>
      </c>
      <c r="G117" s="44">
        <v>2015</v>
      </c>
      <c r="H117" s="44">
        <v>2015</v>
      </c>
      <c r="I117" s="44">
        <v>2015</v>
      </c>
      <c r="J117" s="44">
        <v>2020</v>
      </c>
      <c r="K117" s="44">
        <v>2020</v>
      </c>
      <c r="L117" s="44">
        <v>2020</v>
      </c>
      <c r="M117" s="46">
        <v>2015</v>
      </c>
      <c r="N117" s="46">
        <v>2015</v>
      </c>
      <c r="O117" s="46">
        <v>2015</v>
      </c>
      <c r="P117" s="46">
        <v>2015</v>
      </c>
      <c r="Q117" s="261">
        <v>2019</v>
      </c>
      <c r="R117" s="261">
        <v>2019</v>
      </c>
      <c r="S117" s="261">
        <v>2019</v>
      </c>
      <c r="T117" s="261">
        <v>2019</v>
      </c>
      <c r="U117" s="46">
        <v>2015</v>
      </c>
      <c r="V117" s="46">
        <v>2015</v>
      </c>
      <c r="W117" s="46">
        <v>2015</v>
      </c>
      <c r="X117" s="46">
        <v>2018</v>
      </c>
      <c r="Y117" s="46">
        <v>2019</v>
      </c>
      <c r="Z117" s="46">
        <v>2019</v>
      </c>
      <c r="AA117" s="46" t="s">
        <v>864</v>
      </c>
      <c r="AB117" s="45">
        <v>2017</v>
      </c>
      <c r="AC117" s="46">
        <v>2017</v>
      </c>
      <c r="AD117" s="46">
        <v>2018</v>
      </c>
      <c r="AE117" s="46">
        <v>2020</v>
      </c>
      <c r="AF117" s="48">
        <v>2018</v>
      </c>
      <c r="AG117" s="262">
        <v>2020</v>
      </c>
      <c r="AH117" s="46">
        <v>2021</v>
      </c>
      <c r="AI117" s="46">
        <v>2021</v>
      </c>
      <c r="AJ117" s="46">
        <v>2020</v>
      </c>
      <c r="AK117" s="46">
        <v>2020</v>
      </c>
      <c r="AL117" s="46">
        <v>2019</v>
      </c>
      <c r="AM117" s="46">
        <v>2013</v>
      </c>
      <c r="AN117" s="46">
        <v>2021</v>
      </c>
      <c r="AO117" s="46">
        <v>2018</v>
      </c>
      <c r="AP117" s="46">
        <v>2019</v>
      </c>
      <c r="AQ117" s="263">
        <v>2020</v>
      </c>
      <c r="AR117" s="263">
        <v>2020</v>
      </c>
      <c r="AS117" s="46">
        <v>2019</v>
      </c>
      <c r="AT117" s="80">
        <v>2018</v>
      </c>
      <c r="AU117" s="55">
        <v>2019</v>
      </c>
      <c r="AV117" s="55">
        <v>2019</v>
      </c>
      <c r="AW117" s="46">
        <v>2019</v>
      </c>
      <c r="AX117" s="46" t="s">
        <v>864</v>
      </c>
      <c r="AY117" s="46">
        <v>2019</v>
      </c>
      <c r="AZ117" s="68">
        <v>2019</v>
      </c>
      <c r="BA117" s="46">
        <v>2018</v>
      </c>
      <c r="BB117" s="46">
        <v>2018</v>
      </c>
      <c r="BC117" s="46">
        <v>2019</v>
      </c>
      <c r="BD117" s="46">
        <v>2020</v>
      </c>
      <c r="BE117" s="255" t="s">
        <v>864</v>
      </c>
      <c r="BF117" s="255" t="s">
        <v>1395</v>
      </c>
      <c r="BG117" s="261">
        <v>2020</v>
      </c>
      <c r="BH117" s="46">
        <v>2019</v>
      </c>
      <c r="BI117" s="46">
        <v>2019</v>
      </c>
      <c r="BJ117" s="46">
        <v>2015</v>
      </c>
      <c r="BK117" s="46">
        <v>2019</v>
      </c>
      <c r="BL117" s="46">
        <v>2020</v>
      </c>
      <c r="BM117" s="46">
        <v>2018</v>
      </c>
      <c r="BN117" s="80">
        <v>2018</v>
      </c>
      <c r="BO117" s="80">
        <v>2019</v>
      </c>
      <c r="BP117" s="80">
        <v>2019</v>
      </c>
      <c r="BQ117" s="46">
        <v>2014</v>
      </c>
      <c r="BR117" s="46">
        <v>2017</v>
      </c>
      <c r="BS117" s="46">
        <v>2017</v>
      </c>
      <c r="BT117" s="46">
        <v>2016</v>
      </c>
      <c r="BU117" s="261">
        <v>2019</v>
      </c>
      <c r="BV117" s="261">
        <v>2019</v>
      </c>
      <c r="BW117" s="46">
        <v>2019</v>
      </c>
      <c r="BX117" s="46">
        <v>2018</v>
      </c>
      <c r="BY117" s="46">
        <v>2017</v>
      </c>
      <c r="BZ117" s="46">
        <v>2020</v>
      </c>
      <c r="CA117" s="46">
        <v>2020</v>
      </c>
      <c r="CB117" s="46">
        <v>2015</v>
      </c>
    </row>
    <row r="118" spans="1:80">
      <c r="A118" s="33" t="s">
        <v>213</v>
      </c>
      <c r="B118" s="25" t="s">
        <v>212</v>
      </c>
      <c r="C118" s="44">
        <v>2015</v>
      </c>
      <c r="D118" s="44">
        <v>2015</v>
      </c>
      <c r="E118" s="44">
        <v>2015</v>
      </c>
      <c r="F118" s="44">
        <v>2015</v>
      </c>
      <c r="G118" s="44">
        <v>2015</v>
      </c>
      <c r="H118" s="44">
        <v>2015</v>
      </c>
      <c r="I118" s="44">
        <v>2015</v>
      </c>
      <c r="J118" s="44">
        <v>2020</v>
      </c>
      <c r="K118" s="44">
        <v>2020</v>
      </c>
      <c r="L118" s="44">
        <v>2020</v>
      </c>
      <c r="M118" s="46">
        <v>2015</v>
      </c>
      <c r="N118" s="46">
        <v>2015</v>
      </c>
      <c r="O118" s="46">
        <v>2015</v>
      </c>
      <c r="P118" s="46">
        <v>2015</v>
      </c>
      <c r="Q118" s="261">
        <v>2019</v>
      </c>
      <c r="R118" s="261">
        <v>2019</v>
      </c>
      <c r="S118" s="261">
        <v>2019</v>
      </c>
      <c r="T118" s="261">
        <v>2019</v>
      </c>
      <c r="U118" s="46">
        <v>2015</v>
      </c>
      <c r="V118" s="46">
        <v>2015</v>
      </c>
      <c r="W118" s="46">
        <v>2015</v>
      </c>
      <c r="X118" s="46">
        <v>2018</v>
      </c>
      <c r="Y118" s="46">
        <v>2019</v>
      </c>
      <c r="Z118" s="46">
        <v>2019</v>
      </c>
      <c r="AA118" s="46">
        <v>2011</v>
      </c>
      <c r="AB118" s="45">
        <v>2017</v>
      </c>
      <c r="AC118" s="46" t="s">
        <v>864</v>
      </c>
      <c r="AD118" s="46">
        <v>2018</v>
      </c>
      <c r="AE118" s="46">
        <v>2020</v>
      </c>
      <c r="AF118" s="48">
        <v>2018</v>
      </c>
      <c r="AG118" s="262">
        <v>2020</v>
      </c>
      <c r="AH118" s="46">
        <v>2021</v>
      </c>
      <c r="AI118" s="46">
        <v>2021</v>
      </c>
      <c r="AJ118" s="46">
        <v>2020</v>
      </c>
      <c r="AK118" s="46">
        <v>2020</v>
      </c>
      <c r="AL118" s="46">
        <v>2019</v>
      </c>
      <c r="AM118" s="46">
        <v>2018</v>
      </c>
      <c r="AN118" s="46">
        <v>2021</v>
      </c>
      <c r="AO118" s="46">
        <v>2018</v>
      </c>
      <c r="AP118" s="46">
        <v>2019</v>
      </c>
      <c r="AQ118" s="263">
        <v>2020</v>
      </c>
      <c r="AR118" s="263">
        <v>2020</v>
      </c>
      <c r="AS118" s="46">
        <v>2019</v>
      </c>
      <c r="AT118" s="80">
        <v>2013</v>
      </c>
      <c r="AU118" s="55">
        <v>2019</v>
      </c>
      <c r="AV118" s="55">
        <v>2019</v>
      </c>
      <c r="AW118" s="46">
        <v>2019</v>
      </c>
      <c r="AX118" s="46" t="s">
        <v>864</v>
      </c>
      <c r="AY118" s="46">
        <v>2019</v>
      </c>
      <c r="AZ118" s="68">
        <v>2019</v>
      </c>
      <c r="BA118" s="46">
        <v>2016</v>
      </c>
      <c r="BB118" s="46">
        <v>2018</v>
      </c>
      <c r="BC118" s="46">
        <v>2019</v>
      </c>
      <c r="BD118" s="46">
        <v>2020</v>
      </c>
      <c r="BE118" s="255" t="s">
        <v>864</v>
      </c>
      <c r="BF118" s="255" t="s">
        <v>1395</v>
      </c>
      <c r="BG118" s="261">
        <v>2020</v>
      </c>
      <c r="BH118" s="46">
        <v>2019</v>
      </c>
      <c r="BI118" s="46">
        <v>2019</v>
      </c>
      <c r="BJ118" s="46">
        <v>2013</v>
      </c>
      <c r="BK118" s="46">
        <v>2019</v>
      </c>
      <c r="BL118" s="46">
        <v>2020</v>
      </c>
      <c r="BM118" s="46">
        <v>2018</v>
      </c>
      <c r="BN118" s="80">
        <v>2018</v>
      </c>
      <c r="BO118" s="80">
        <v>2019</v>
      </c>
      <c r="BP118" s="80">
        <v>2019</v>
      </c>
      <c r="BQ118" s="46">
        <v>2014</v>
      </c>
      <c r="BR118" s="46">
        <v>2017</v>
      </c>
      <c r="BS118" s="46">
        <v>2017</v>
      </c>
      <c r="BT118" s="46">
        <v>2015</v>
      </c>
      <c r="BU118" s="261">
        <v>2019</v>
      </c>
      <c r="BV118" s="261">
        <v>2019</v>
      </c>
      <c r="BW118" s="46" t="s">
        <v>864</v>
      </c>
      <c r="BX118" s="46">
        <v>2018</v>
      </c>
      <c r="BY118" s="46">
        <v>2017</v>
      </c>
      <c r="BZ118" s="46">
        <v>2020</v>
      </c>
      <c r="CA118" s="46">
        <v>2020</v>
      </c>
      <c r="CB118" s="46">
        <v>2015</v>
      </c>
    </row>
    <row r="119" spans="1:80">
      <c r="A119" s="33" t="s">
        <v>215</v>
      </c>
      <c r="B119" s="25" t="s">
        <v>214</v>
      </c>
      <c r="C119" s="44">
        <v>2015</v>
      </c>
      <c r="D119" s="44">
        <v>2015</v>
      </c>
      <c r="E119" s="44">
        <v>2015</v>
      </c>
      <c r="F119" s="44">
        <v>2015</v>
      </c>
      <c r="G119" s="44">
        <v>2015</v>
      </c>
      <c r="H119" s="44">
        <v>2015</v>
      </c>
      <c r="I119" s="44">
        <v>2015</v>
      </c>
      <c r="J119" s="44">
        <v>2020</v>
      </c>
      <c r="K119" s="44">
        <v>2020</v>
      </c>
      <c r="L119" s="44">
        <v>2020</v>
      </c>
      <c r="M119" s="46">
        <v>2015</v>
      </c>
      <c r="N119" s="46">
        <v>2015</v>
      </c>
      <c r="O119" s="46">
        <v>2015</v>
      </c>
      <c r="P119" s="46">
        <v>2015</v>
      </c>
      <c r="Q119" s="261">
        <v>2019</v>
      </c>
      <c r="R119" s="261">
        <v>2019</v>
      </c>
      <c r="S119" s="261">
        <v>2019</v>
      </c>
      <c r="T119" s="261">
        <v>2019</v>
      </c>
      <c r="U119" s="46">
        <v>2015</v>
      </c>
      <c r="V119" s="46">
        <v>2015</v>
      </c>
      <c r="W119" s="46">
        <v>2015</v>
      </c>
      <c r="X119" s="46">
        <v>2018</v>
      </c>
      <c r="Y119" s="46">
        <v>2019</v>
      </c>
      <c r="Z119" s="46">
        <v>2019</v>
      </c>
      <c r="AA119" s="46" t="s">
        <v>864</v>
      </c>
      <c r="AB119" s="45">
        <v>2017</v>
      </c>
      <c r="AC119" s="46" t="s">
        <v>864</v>
      </c>
      <c r="AD119" s="46">
        <v>2017</v>
      </c>
      <c r="AE119" s="46">
        <v>2020</v>
      </c>
      <c r="AF119" s="48">
        <v>2018</v>
      </c>
      <c r="AG119" s="262">
        <v>2020</v>
      </c>
      <c r="AH119" s="46">
        <v>2021</v>
      </c>
      <c r="AI119" s="46">
        <v>2021</v>
      </c>
      <c r="AJ119" s="46">
        <v>2020</v>
      </c>
      <c r="AK119" s="46">
        <v>2020</v>
      </c>
      <c r="AL119" s="46">
        <v>2019</v>
      </c>
      <c r="AM119" s="46">
        <v>2011</v>
      </c>
      <c r="AN119" s="46">
        <v>2021</v>
      </c>
      <c r="AO119" s="46">
        <v>2018</v>
      </c>
      <c r="AP119" s="46">
        <v>2019</v>
      </c>
      <c r="AQ119" s="263">
        <v>2020</v>
      </c>
      <c r="AR119" s="263">
        <v>2020</v>
      </c>
      <c r="AS119" s="46">
        <v>2019</v>
      </c>
      <c r="AT119" s="80">
        <v>2017</v>
      </c>
      <c r="AU119" s="55">
        <v>2019</v>
      </c>
      <c r="AV119" s="55">
        <v>2019</v>
      </c>
      <c r="AW119" s="46">
        <v>2019</v>
      </c>
      <c r="AX119" s="46">
        <v>2018</v>
      </c>
      <c r="AY119" s="46">
        <v>2019</v>
      </c>
      <c r="AZ119" s="68">
        <v>2019</v>
      </c>
      <c r="BA119" s="46">
        <v>2013</v>
      </c>
      <c r="BB119" s="46">
        <v>2018</v>
      </c>
      <c r="BC119" s="46">
        <v>2019</v>
      </c>
      <c r="BD119" s="46">
        <v>2020</v>
      </c>
      <c r="BE119" s="255" t="s">
        <v>864</v>
      </c>
      <c r="BF119" s="255" t="s">
        <v>1395</v>
      </c>
      <c r="BG119" s="261">
        <v>2020</v>
      </c>
      <c r="BH119" s="46">
        <v>2019</v>
      </c>
      <c r="BI119" s="46">
        <v>2019</v>
      </c>
      <c r="BJ119" s="46">
        <v>2013</v>
      </c>
      <c r="BK119" s="46">
        <v>2019</v>
      </c>
      <c r="BL119" s="46">
        <v>2020</v>
      </c>
      <c r="BM119" s="46">
        <v>2018</v>
      </c>
      <c r="BN119" s="80">
        <v>2018</v>
      </c>
      <c r="BO119" s="80">
        <v>2019</v>
      </c>
      <c r="BP119" s="80">
        <v>2019</v>
      </c>
      <c r="BQ119" s="46">
        <v>2014</v>
      </c>
      <c r="BR119" s="46">
        <v>2017</v>
      </c>
      <c r="BS119" s="46">
        <v>2017</v>
      </c>
      <c r="BT119" s="46">
        <v>2017</v>
      </c>
      <c r="BU119" s="261">
        <v>2019</v>
      </c>
      <c r="BV119" s="261">
        <v>2019</v>
      </c>
      <c r="BW119" s="46">
        <v>2019</v>
      </c>
      <c r="BX119" s="46">
        <v>2018</v>
      </c>
      <c r="BY119" s="46">
        <v>2017</v>
      </c>
      <c r="BZ119" s="46">
        <v>2020</v>
      </c>
      <c r="CA119" s="46">
        <v>2020</v>
      </c>
      <c r="CB119" s="46">
        <v>2015</v>
      </c>
    </row>
    <row r="120" spans="1:80">
      <c r="A120" s="33" t="s">
        <v>217</v>
      </c>
      <c r="B120" s="25" t="s">
        <v>216</v>
      </c>
      <c r="C120" s="44">
        <v>2015</v>
      </c>
      <c r="D120" s="44">
        <v>2015</v>
      </c>
      <c r="E120" s="44">
        <v>2015</v>
      </c>
      <c r="F120" s="44">
        <v>2015</v>
      </c>
      <c r="G120" s="44">
        <v>2015</v>
      </c>
      <c r="H120" s="44">
        <v>2015</v>
      </c>
      <c r="I120" s="44">
        <v>2015</v>
      </c>
      <c r="J120" s="44">
        <v>2020</v>
      </c>
      <c r="K120" s="44">
        <v>2020</v>
      </c>
      <c r="L120" s="44">
        <v>2020</v>
      </c>
      <c r="M120" s="46">
        <v>2015</v>
      </c>
      <c r="N120" s="46">
        <v>2015</v>
      </c>
      <c r="O120" s="46">
        <v>2015</v>
      </c>
      <c r="P120" s="46">
        <v>2015</v>
      </c>
      <c r="Q120" s="261">
        <v>2019</v>
      </c>
      <c r="R120" s="261">
        <v>2019</v>
      </c>
      <c r="S120" s="261">
        <v>2019</v>
      </c>
      <c r="T120" s="261">
        <v>2019</v>
      </c>
      <c r="U120" s="46">
        <v>2015</v>
      </c>
      <c r="V120" s="46">
        <v>2015</v>
      </c>
      <c r="W120" s="46">
        <v>2015</v>
      </c>
      <c r="X120" s="46">
        <v>2018</v>
      </c>
      <c r="Y120" s="46">
        <v>2019</v>
      </c>
      <c r="Z120" s="46">
        <v>2019</v>
      </c>
      <c r="AA120" s="46">
        <v>2011</v>
      </c>
      <c r="AB120" s="45">
        <v>2017</v>
      </c>
      <c r="AC120" s="46">
        <v>2015</v>
      </c>
      <c r="AD120" s="46">
        <v>2018</v>
      </c>
      <c r="AE120" s="46">
        <v>2020</v>
      </c>
      <c r="AF120" s="48">
        <v>2018</v>
      </c>
      <c r="AG120" s="262">
        <v>2020</v>
      </c>
      <c r="AH120" s="46">
        <v>2021</v>
      </c>
      <c r="AI120" s="46">
        <v>2021</v>
      </c>
      <c r="AJ120" s="46">
        <v>2020</v>
      </c>
      <c r="AK120" s="46">
        <v>2020</v>
      </c>
      <c r="AL120" s="46">
        <v>2019</v>
      </c>
      <c r="AM120" s="46">
        <v>2011</v>
      </c>
      <c r="AN120" s="46">
        <v>2021</v>
      </c>
      <c r="AO120" s="46">
        <v>2018</v>
      </c>
      <c r="AP120" s="46">
        <v>2019</v>
      </c>
      <c r="AQ120" s="263">
        <v>2020</v>
      </c>
      <c r="AR120" s="263">
        <v>2020</v>
      </c>
      <c r="AS120" s="46">
        <v>2019</v>
      </c>
      <c r="AT120" s="80">
        <v>2015</v>
      </c>
      <c r="AU120" s="55">
        <v>2019</v>
      </c>
      <c r="AV120" s="55">
        <v>2019</v>
      </c>
      <c r="AW120" s="46">
        <v>2019</v>
      </c>
      <c r="AX120" s="46">
        <v>2018</v>
      </c>
      <c r="AY120" s="46">
        <v>2019</v>
      </c>
      <c r="AZ120" s="68">
        <v>2019</v>
      </c>
      <c r="BA120" s="46">
        <v>2014</v>
      </c>
      <c r="BB120" s="46">
        <v>2018</v>
      </c>
      <c r="BC120" s="46">
        <v>2019</v>
      </c>
      <c r="BD120" s="46">
        <v>2020</v>
      </c>
      <c r="BE120" s="255">
        <v>44255</v>
      </c>
      <c r="BF120" s="255" t="s">
        <v>1396</v>
      </c>
      <c r="BG120" s="261">
        <v>2020</v>
      </c>
      <c r="BH120" s="46">
        <v>2019</v>
      </c>
      <c r="BI120" s="46">
        <v>2019</v>
      </c>
      <c r="BJ120" s="46">
        <v>2015</v>
      </c>
      <c r="BK120" s="46">
        <v>2019</v>
      </c>
      <c r="BL120" s="46">
        <v>2020</v>
      </c>
      <c r="BM120" s="46">
        <v>2018</v>
      </c>
      <c r="BN120" s="80">
        <v>2017</v>
      </c>
      <c r="BO120" s="80">
        <v>2017</v>
      </c>
      <c r="BP120" s="80">
        <v>2019</v>
      </c>
      <c r="BQ120" s="46">
        <v>2014</v>
      </c>
      <c r="BR120" s="46">
        <v>2017</v>
      </c>
      <c r="BS120" s="46">
        <v>2017</v>
      </c>
      <c r="BT120" s="46">
        <v>2017</v>
      </c>
      <c r="BU120" s="261">
        <v>2019</v>
      </c>
      <c r="BV120" s="261">
        <v>2019</v>
      </c>
      <c r="BW120" s="46">
        <v>2019</v>
      </c>
      <c r="BX120" s="46">
        <v>2018</v>
      </c>
      <c r="BY120" s="46">
        <v>2017</v>
      </c>
      <c r="BZ120" s="46">
        <v>2020</v>
      </c>
      <c r="CA120" s="46">
        <v>2020</v>
      </c>
      <c r="CB120" s="46">
        <v>2015</v>
      </c>
    </row>
    <row r="121" spans="1:80">
      <c r="A121" s="33" t="s">
        <v>369</v>
      </c>
      <c r="B121" s="25" t="s">
        <v>218</v>
      </c>
      <c r="C121" s="44">
        <v>2015</v>
      </c>
      <c r="D121" s="44">
        <v>2015</v>
      </c>
      <c r="E121" s="44">
        <v>2015</v>
      </c>
      <c r="F121" s="44">
        <v>2015</v>
      </c>
      <c r="G121" s="44">
        <v>2015</v>
      </c>
      <c r="H121" s="44">
        <v>2015</v>
      </c>
      <c r="I121" s="44">
        <v>2015</v>
      </c>
      <c r="J121" s="44">
        <v>2020</v>
      </c>
      <c r="K121" s="44">
        <v>2020</v>
      </c>
      <c r="L121" s="44">
        <v>2020</v>
      </c>
      <c r="M121" s="46">
        <v>2015</v>
      </c>
      <c r="N121" s="46">
        <v>2015</v>
      </c>
      <c r="O121" s="46">
        <v>2015</v>
      </c>
      <c r="P121" s="46">
        <v>2015</v>
      </c>
      <c r="Q121" s="261">
        <v>2019</v>
      </c>
      <c r="R121" s="261">
        <v>2019</v>
      </c>
      <c r="S121" s="261">
        <v>2019</v>
      </c>
      <c r="T121" s="261">
        <v>2019</v>
      </c>
      <c r="U121" s="46">
        <v>2015</v>
      </c>
      <c r="V121" s="46">
        <v>2015</v>
      </c>
      <c r="W121" s="46">
        <v>2015</v>
      </c>
      <c r="X121" s="46">
        <v>2018</v>
      </c>
      <c r="Y121" s="46">
        <v>2019</v>
      </c>
      <c r="Z121" s="46">
        <v>2019</v>
      </c>
      <c r="AA121" s="46">
        <v>2016</v>
      </c>
      <c r="AB121" s="45">
        <v>2017</v>
      </c>
      <c r="AC121" s="46">
        <v>2017</v>
      </c>
      <c r="AD121" s="46">
        <v>2018</v>
      </c>
      <c r="AE121" s="46">
        <v>2020</v>
      </c>
      <c r="AF121" s="48">
        <v>2018</v>
      </c>
      <c r="AG121" s="262">
        <v>2020</v>
      </c>
      <c r="AH121" s="46">
        <v>2021</v>
      </c>
      <c r="AI121" s="46">
        <v>2021</v>
      </c>
      <c r="AJ121" s="46">
        <v>2020</v>
      </c>
      <c r="AK121" s="46">
        <v>2020</v>
      </c>
      <c r="AL121" s="46">
        <v>2019</v>
      </c>
      <c r="AM121" s="46" t="s">
        <v>1309</v>
      </c>
      <c r="AN121" s="46">
        <v>2021</v>
      </c>
      <c r="AO121" s="46">
        <v>2018</v>
      </c>
      <c r="AP121" s="46">
        <v>2019</v>
      </c>
      <c r="AQ121" s="263">
        <v>2020</v>
      </c>
      <c r="AR121" s="263">
        <v>2020</v>
      </c>
      <c r="AS121" s="46">
        <v>2019</v>
      </c>
      <c r="AT121" s="80">
        <v>2016</v>
      </c>
      <c r="AU121" s="55">
        <v>2019</v>
      </c>
      <c r="AV121" s="55">
        <v>2019</v>
      </c>
      <c r="AW121" s="46">
        <v>2019</v>
      </c>
      <c r="AX121" s="46">
        <v>2018</v>
      </c>
      <c r="AY121" s="46">
        <v>2019</v>
      </c>
      <c r="AZ121" s="68">
        <v>2019</v>
      </c>
      <c r="BA121" s="46">
        <v>2017</v>
      </c>
      <c r="BB121" s="46">
        <v>2018</v>
      </c>
      <c r="BC121" s="46">
        <v>2019</v>
      </c>
      <c r="BD121" s="46">
        <v>2020</v>
      </c>
      <c r="BE121" s="255" t="s">
        <v>1395</v>
      </c>
      <c r="BF121" s="255" t="s">
        <v>1395</v>
      </c>
      <c r="BG121" s="261">
        <v>2020</v>
      </c>
      <c r="BH121" s="46">
        <v>2019</v>
      </c>
      <c r="BI121" s="46">
        <v>2019</v>
      </c>
      <c r="BJ121" s="46">
        <v>2013</v>
      </c>
      <c r="BK121" s="46">
        <v>2019</v>
      </c>
      <c r="BL121" s="46">
        <v>2020</v>
      </c>
      <c r="BM121" s="46">
        <v>2018</v>
      </c>
      <c r="BN121" s="80">
        <v>2016</v>
      </c>
      <c r="BO121" s="80">
        <v>2017</v>
      </c>
      <c r="BP121" s="80">
        <v>2018</v>
      </c>
      <c r="BQ121" s="46">
        <v>2014</v>
      </c>
      <c r="BR121" s="46">
        <v>2017</v>
      </c>
      <c r="BS121" s="46">
        <v>2017</v>
      </c>
      <c r="BT121" s="46">
        <v>2017</v>
      </c>
      <c r="BU121" s="261">
        <v>2019</v>
      </c>
      <c r="BV121" s="261">
        <v>2019</v>
      </c>
      <c r="BW121" s="46">
        <v>2019</v>
      </c>
      <c r="BX121" s="46">
        <v>2018</v>
      </c>
      <c r="BY121" s="46">
        <v>2017</v>
      </c>
      <c r="BZ121" s="46">
        <v>2020</v>
      </c>
      <c r="CA121" s="46">
        <v>2020</v>
      </c>
      <c r="CB121" s="46">
        <v>2015</v>
      </c>
    </row>
    <row r="122" spans="1:80">
      <c r="A122" s="33" t="s">
        <v>220</v>
      </c>
      <c r="B122" s="25" t="s">
        <v>219</v>
      </c>
      <c r="C122" s="44">
        <v>2015</v>
      </c>
      <c r="D122" s="44">
        <v>2015</v>
      </c>
      <c r="E122" s="44">
        <v>2015</v>
      </c>
      <c r="F122" s="44">
        <v>2015</v>
      </c>
      <c r="G122" s="44">
        <v>2015</v>
      </c>
      <c r="H122" s="44">
        <v>2015</v>
      </c>
      <c r="I122" s="44">
        <v>2015</v>
      </c>
      <c r="J122" s="44">
        <v>2020</v>
      </c>
      <c r="K122" s="44">
        <v>2020</v>
      </c>
      <c r="L122" s="44">
        <v>2020</v>
      </c>
      <c r="M122" s="46">
        <v>2015</v>
      </c>
      <c r="N122" s="46">
        <v>2015</v>
      </c>
      <c r="O122" s="46">
        <v>2015</v>
      </c>
      <c r="P122" s="46">
        <v>2015</v>
      </c>
      <c r="Q122" s="261">
        <v>2019</v>
      </c>
      <c r="R122" s="261">
        <v>2019</v>
      </c>
      <c r="S122" s="261">
        <v>2019</v>
      </c>
      <c r="T122" s="261">
        <v>2019</v>
      </c>
      <c r="U122" s="46">
        <v>2015</v>
      </c>
      <c r="V122" s="46">
        <v>2015</v>
      </c>
      <c r="W122" s="46">
        <v>2015</v>
      </c>
      <c r="X122" s="46">
        <v>2018</v>
      </c>
      <c r="Y122" s="46">
        <v>2019</v>
      </c>
      <c r="Z122" s="46">
        <v>2019</v>
      </c>
      <c r="AA122" s="46">
        <v>2013</v>
      </c>
      <c r="AB122" s="45">
        <v>2017</v>
      </c>
      <c r="AC122" s="46">
        <v>2017</v>
      </c>
      <c r="AD122" s="46">
        <v>2018</v>
      </c>
      <c r="AE122" s="46">
        <v>2020</v>
      </c>
      <c r="AF122" s="48">
        <v>2018</v>
      </c>
      <c r="AG122" s="262">
        <v>2020</v>
      </c>
      <c r="AH122" s="46">
        <v>2021</v>
      </c>
      <c r="AI122" s="46">
        <v>2021</v>
      </c>
      <c r="AJ122" s="46">
        <v>2020</v>
      </c>
      <c r="AK122" s="46">
        <v>2020</v>
      </c>
      <c r="AL122" s="46">
        <v>2019</v>
      </c>
      <c r="AM122" s="46">
        <v>2013</v>
      </c>
      <c r="AN122" s="46">
        <v>2021</v>
      </c>
      <c r="AO122" s="46">
        <v>2018</v>
      </c>
      <c r="AP122" s="46">
        <v>2019</v>
      </c>
      <c r="AQ122" s="263">
        <v>2020</v>
      </c>
      <c r="AR122" s="263">
        <v>2020</v>
      </c>
      <c r="AS122" s="46">
        <v>2019</v>
      </c>
      <c r="AT122" s="80">
        <v>2013</v>
      </c>
      <c r="AU122" s="55">
        <v>2019</v>
      </c>
      <c r="AV122" s="55">
        <v>2019</v>
      </c>
      <c r="AW122" s="46">
        <v>2019</v>
      </c>
      <c r="AX122" s="46">
        <v>2018</v>
      </c>
      <c r="AY122" s="46">
        <v>2019</v>
      </c>
      <c r="AZ122" s="68">
        <v>2019</v>
      </c>
      <c r="BA122" s="46">
        <v>2015</v>
      </c>
      <c r="BB122" s="46">
        <v>2018</v>
      </c>
      <c r="BC122" s="46">
        <v>2019</v>
      </c>
      <c r="BD122" s="46">
        <v>2020</v>
      </c>
      <c r="BE122" s="255" t="s">
        <v>864</v>
      </c>
      <c r="BF122" s="255" t="s">
        <v>1395</v>
      </c>
      <c r="BG122" s="261">
        <v>2020</v>
      </c>
      <c r="BH122" s="46">
        <v>2019</v>
      </c>
      <c r="BI122" s="46">
        <v>2019</v>
      </c>
      <c r="BJ122" s="46">
        <v>2013</v>
      </c>
      <c r="BK122" s="46">
        <v>2019</v>
      </c>
      <c r="BL122" s="46">
        <v>2020</v>
      </c>
      <c r="BM122" s="46">
        <v>2018</v>
      </c>
      <c r="BN122" s="46">
        <v>2018</v>
      </c>
      <c r="BO122" s="80">
        <v>2017</v>
      </c>
      <c r="BP122" s="80">
        <v>2019</v>
      </c>
      <c r="BQ122" s="46">
        <v>2014</v>
      </c>
      <c r="BR122" s="46">
        <v>2017</v>
      </c>
      <c r="BS122" s="46">
        <v>2017</v>
      </c>
      <c r="BT122" s="46" t="s">
        <v>864</v>
      </c>
      <c r="BU122" s="261">
        <v>2019</v>
      </c>
      <c r="BV122" s="261">
        <v>2019</v>
      </c>
      <c r="BW122" s="46">
        <v>2019</v>
      </c>
      <c r="BX122" s="46">
        <v>2018</v>
      </c>
      <c r="BY122" s="46">
        <v>2017</v>
      </c>
      <c r="BZ122" s="46">
        <v>2020</v>
      </c>
      <c r="CA122" s="46">
        <v>2020</v>
      </c>
      <c r="CB122" s="46">
        <v>2015</v>
      </c>
    </row>
    <row r="123" spans="1:80">
      <c r="A123" s="33" t="s">
        <v>222</v>
      </c>
      <c r="B123" s="25" t="s">
        <v>221</v>
      </c>
      <c r="C123" s="44">
        <v>2015</v>
      </c>
      <c r="D123" s="44">
        <v>2015</v>
      </c>
      <c r="E123" s="44">
        <v>2015</v>
      </c>
      <c r="F123" s="44">
        <v>2015</v>
      </c>
      <c r="G123" s="44">
        <v>2015</v>
      </c>
      <c r="H123" s="44">
        <v>2015</v>
      </c>
      <c r="I123" s="44">
        <v>2015</v>
      </c>
      <c r="J123" s="44">
        <v>2020</v>
      </c>
      <c r="K123" s="44">
        <v>2020</v>
      </c>
      <c r="L123" s="44" t="s">
        <v>864</v>
      </c>
      <c r="M123" s="46">
        <v>2015</v>
      </c>
      <c r="N123" s="46">
        <v>2015</v>
      </c>
      <c r="O123" s="46">
        <v>2015</v>
      </c>
      <c r="P123" s="46">
        <v>2015</v>
      </c>
      <c r="Q123" s="261">
        <v>2019</v>
      </c>
      <c r="R123" s="261">
        <v>2019</v>
      </c>
      <c r="S123" s="261">
        <v>2019</v>
      </c>
      <c r="T123" s="261">
        <v>2019</v>
      </c>
      <c r="U123" s="46">
        <v>2015</v>
      </c>
      <c r="V123" s="46">
        <v>2015</v>
      </c>
      <c r="W123" s="46">
        <v>2015</v>
      </c>
      <c r="X123" s="46">
        <v>2018</v>
      </c>
      <c r="Y123" s="46">
        <v>2019</v>
      </c>
      <c r="Z123" s="46">
        <v>2019</v>
      </c>
      <c r="AA123" s="46" t="s">
        <v>864</v>
      </c>
      <c r="AB123" s="45">
        <v>2017</v>
      </c>
      <c r="AC123" s="46" t="s">
        <v>864</v>
      </c>
      <c r="AD123" s="46" t="s">
        <v>864</v>
      </c>
      <c r="AE123" s="46">
        <v>2020</v>
      </c>
      <c r="AF123" s="48" t="s">
        <v>864</v>
      </c>
      <c r="AG123" s="262">
        <v>2020</v>
      </c>
      <c r="AH123" s="46">
        <v>2021</v>
      </c>
      <c r="AI123" s="46">
        <v>2021</v>
      </c>
      <c r="AJ123" s="46">
        <v>2020</v>
      </c>
      <c r="AK123" s="46">
        <v>2020</v>
      </c>
      <c r="AL123" s="46" t="s">
        <v>864</v>
      </c>
      <c r="AM123" s="46" t="s">
        <v>864</v>
      </c>
      <c r="AN123" s="46">
        <v>2021</v>
      </c>
      <c r="AO123" s="46">
        <v>2018</v>
      </c>
      <c r="AP123" s="46">
        <v>2019</v>
      </c>
      <c r="AQ123" s="263">
        <v>2020</v>
      </c>
      <c r="AR123" s="263">
        <v>2020</v>
      </c>
      <c r="AS123" s="46">
        <v>2019</v>
      </c>
      <c r="AT123" s="80" t="s">
        <v>864</v>
      </c>
      <c r="AU123" s="55">
        <v>2019</v>
      </c>
      <c r="AV123" s="55" t="s">
        <v>864</v>
      </c>
      <c r="AW123" s="46" t="s">
        <v>864</v>
      </c>
      <c r="AX123" s="46" t="s">
        <v>864</v>
      </c>
      <c r="AY123" s="46">
        <v>2019</v>
      </c>
      <c r="AZ123" s="68" t="s">
        <v>864</v>
      </c>
      <c r="BA123" s="46">
        <v>2012</v>
      </c>
      <c r="BB123" s="46">
        <v>2018</v>
      </c>
      <c r="BC123" s="46">
        <v>2019</v>
      </c>
      <c r="BD123" s="46">
        <v>2020</v>
      </c>
      <c r="BE123" s="255" t="s">
        <v>864</v>
      </c>
      <c r="BF123" s="255" t="s">
        <v>1395</v>
      </c>
      <c r="BG123" s="261">
        <v>2020</v>
      </c>
      <c r="BH123" s="46">
        <v>2019</v>
      </c>
      <c r="BI123" s="46">
        <v>2019</v>
      </c>
      <c r="BJ123" s="46">
        <v>2013</v>
      </c>
      <c r="BK123" s="46">
        <v>2019</v>
      </c>
      <c r="BL123" s="46" t="s">
        <v>864</v>
      </c>
      <c r="BM123" s="46">
        <v>2018</v>
      </c>
      <c r="BN123" s="46" t="s">
        <v>864</v>
      </c>
      <c r="BO123" s="80">
        <v>2017</v>
      </c>
      <c r="BP123" s="80">
        <v>2017</v>
      </c>
      <c r="BQ123" s="46">
        <v>2014</v>
      </c>
      <c r="BR123" s="46">
        <v>2017</v>
      </c>
      <c r="BS123" s="46">
        <v>2017</v>
      </c>
      <c r="BT123" s="46">
        <v>2015</v>
      </c>
      <c r="BU123" s="261">
        <v>2019</v>
      </c>
      <c r="BV123" s="261">
        <v>2019</v>
      </c>
      <c r="BW123" s="46" t="s">
        <v>864</v>
      </c>
      <c r="BX123" s="46">
        <v>2018</v>
      </c>
      <c r="BY123" s="46" t="s">
        <v>864</v>
      </c>
      <c r="BZ123" s="46">
        <v>2020</v>
      </c>
      <c r="CA123" s="46">
        <v>2020</v>
      </c>
      <c r="CB123" s="46">
        <v>2015</v>
      </c>
    </row>
    <row r="124" spans="1:80">
      <c r="A124" s="33" t="s">
        <v>224</v>
      </c>
      <c r="B124" s="25" t="s">
        <v>223</v>
      </c>
      <c r="C124" s="44">
        <v>2015</v>
      </c>
      <c r="D124" s="44">
        <v>2015</v>
      </c>
      <c r="E124" s="44">
        <v>2015</v>
      </c>
      <c r="F124" s="44">
        <v>2015</v>
      </c>
      <c r="G124" s="44">
        <v>2015</v>
      </c>
      <c r="H124" s="44">
        <v>2015</v>
      </c>
      <c r="I124" s="44">
        <v>2015</v>
      </c>
      <c r="J124" s="44">
        <v>2020</v>
      </c>
      <c r="K124" s="44">
        <v>2020</v>
      </c>
      <c r="L124" s="44">
        <v>2020</v>
      </c>
      <c r="M124" s="46">
        <v>2015</v>
      </c>
      <c r="N124" s="46">
        <v>2015</v>
      </c>
      <c r="O124" s="46">
        <v>2015</v>
      </c>
      <c r="P124" s="46">
        <v>2015</v>
      </c>
      <c r="Q124" s="261">
        <v>2019</v>
      </c>
      <c r="R124" s="261">
        <v>2019</v>
      </c>
      <c r="S124" s="261">
        <v>2019</v>
      </c>
      <c r="T124" s="261">
        <v>2019</v>
      </c>
      <c r="U124" s="46">
        <v>2015</v>
      </c>
      <c r="V124" s="46">
        <v>2015</v>
      </c>
      <c r="W124" s="46">
        <v>2015</v>
      </c>
      <c r="X124" s="46">
        <v>2018</v>
      </c>
      <c r="Y124" s="46">
        <v>2019</v>
      </c>
      <c r="Z124" s="46">
        <v>2019</v>
      </c>
      <c r="AA124" s="46">
        <v>2016</v>
      </c>
      <c r="AB124" s="45">
        <v>2017</v>
      </c>
      <c r="AC124" s="46">
        <v>2017</v>
      </c>
      <c r="AD124" s="46">
        <v>2018</v>
      </c>
      <c r="AE124" s="46">
        <v>2020</v>
      </c>
      <c r="AF124" s="48">
        <v>2018</v>
      </c>
      <c r="AG124" s="262">
        <v>2020</v>
      </c>
      <c r="AH124" s="46">
        <v>2021</v>
      </c>
      <c r="AI124" s="46">
        <v>2021</v>
      </c>
      <c r="AJ124" s="46">
        <v>2020</v>
      </c>
      <c r="AK124" s="46">
        <v>2020</v>
      </c>
      <c r="AL124" s="46">
        <v>2019</v>
      </c>
      <c r="AM124" s="46">
        <v>2016</v>
      </c>
      <c r="AN124" s="46">
        <v>2021</v>
      </c>
      <c r="AO124" s="46">
        <v>2018</v>
      </c>
      <c r="AP124" s="46">
        <v>2019</v>
      </c>
      <c r="AQ124" s="263">
        <v>2020</v>
      </c>
      <c r="AR124" s="263">
        <v>2020</v>
      </c>
      <c r="AS124" s="46">
        <v>2019</v>
      </c>
      <c r="AT124" s="80">
        <v>2016</v>
      </c>
      <c r="AU124" s="55">
        <v>2019</v>
      </c>
      <c r="AV124" s="55">
        <v>2019</v>
      </c>
      <c r="AW124" s="46">
        <v>2019</v>
      </c>
      <c r="AX124" s="46">
        <v>2018</v>
      </c>
      <c r="AY124" s="46">
        <v>2019</v>
      </c>
      <c r="AZ124" s="68">
        <v>2019</v>
      </c>
      <c r="BA124" s="46">
        <v>2010</v>
      </c>
      <c r="BB124" s="46">
        <v>2018</v>
      </c>
      <c r="BC124" s="46">
        <v>2019</v>
      </c>
      <c r="BD124" s="46">
        <v>2020</v>
      </c>
      <c r="BE124" s="255" t="s">
        <v>864</v>
      </c>
      <c r="BF124" s="255" t="s">
        <v>1395</v>
      </c>
      <c r="BG124" s="261">
        <v>2020</v>
      </c>
      <c r="BH124" s="46">
        <v>2019</v>
      </c>
      <c r="BI124" s="46">
        <v>2019</v>
      </c>
      <c r="BJ124" s="46">
        <v>2015</v>
      </c>
      <c r="BK124" s="46">
        <v>2019</v>
      </c>
      <c r="BL124" s="46">
        <v>2020</v>
      </c>
      <c r="BM124" s="46">
        <v>2018</v>
      </c>
      <c r="BN124" s="80">
        <v>2018</v>
      </c>
      <c r="BO124" s="80">
        <v>2017</v>
      </c>
      <c r="BP124" s="80">
        <v>2018</v>
      </c>
      <c r="BQ124" s="46">
        <v>2014</v>
      </c>
      <c r="BR124" s="46">
        <v>2017</v>
      </c>
      <c r="BS124" s="46">
        <v>2017</v>
      </c>
      <c r="BT124" s="46">
        <v>2017</v>
      </c>
      <c r="BU124" s="261">
        <v>2019</v>
      </c>
      <c r="BV124" s="261">
        <v>2019</v>
      </c>
      <c r="BW124" s="46">
        <v>2019</v>
      </c>
      <c r="BX124" s="46">
        <v>2018</v>
      </c>
      <c r="BY124" s="46">
        <v>2017</v>
      </c>
      <c r="BZ124" s="46">
        <v>2020</v>
      </c>
      <c r="CA124" s="46">
        <v>2020</v>
      </c>
      <c r="CB124" s="46">
        <v>2015</v>
      </c>
    </row>
    <row r="125" spans="1:80">
      <c r="A125" s="33" t="s">
        <v>226</v>
      </c>
      <c r="B125" s="25" t="s">
        <v>225</v>
      </c>
      <c r="C125" s="44">
        <v>2015</v>
      </c>
      <c r="D125" s="44">
        <v>2015</v>
      </c>
      <c r="E125" s="44">
        <v>2015</v>
      </c>
      <c r="F125" s="44">
        <v>2015</v>
      </c>
      <c r="G125" s="44">
        <v>2015</v>
      </c>
      <c r="H125" s="44">
        <v>2015</v>
      </c>
      <c r="I125" s="44">
        <v>2015</v>
      </c>
      <c r="J125" s="44">
        <v>2020</v>
      </c>
      <c r="K125" s="44">
        <v>2020</v>
      </c>
      <c r="L125" s="44">
        <v>2020</v>
      </c>
      <c r="M125" s="46">
        <v>2015</v>
      </c>
      <c r="N125" s="46">
        <v>2015</v>
      </c>
      <c r="O125" s="46">
        <v>2015</v>
      </c>
      <c r="P125" s="46">
        <v>2015</v>
      </c>
      <c r="Q125" s="261">
        <v>2019</v>
      </c>
      <c r="R125" s="261">
        <v>2019</v>
      </c>
      <c r="S125" s="261">
        <v>2019</v>
      </c>
      <c r="T125" s="261">
        <v>2019</v>
      </c>
      <c r="U125" s="46">
        <v>2015</v>
      </c>
      <c r="V125" s="46">
        <v>2015</v>
      </c>
      <c r="W125" s="46">
        <v>2015</v>
      </c>
      <c r="X125" s="46">
        <v>2018</v>
      </c>
      <c r="Y125" s="46">
        <v>2019</v>
      </c>
      <c r="Z125" s="46">
        <v>2019</v>
      </c>
      <c r="AA125" s="46">
        <v>2011</v>
      </c>
      <c r="AB125" s="45">
        <v>2017</v>
      </c>
      <c r="AC125" s="46" t="s">
        <v>864</v>
      </c>
      <c r="AD125" s="46">
        <v>2018</v>
      </c>
      <c r="AE125" s="46">
        <v>2020</v>
      </c>
      <c r="AF125" s="48" t="s">
        <v>864</v>
      </c>
      <c r="AG125" s="262">
        <v>2020</v>
      </c>
      <c r="AH125" s="46">
        <v>2021</v>
      </c>
      <c r="AI125" s="46">
        <v>2021</v>
      </c>
      <c r="AJ125" s="46">
        <v>2020</v>
      </c>
      <c r="AK125" s="46">
        <v>2020</v>
      </c>
      <c r="AL125" s="46">
        <v>2019</v>
      </c>
      <c r="AM125" s="46" t="s">
        <v>864</v>
      </c>
      <c r="AN125" s="46">
        <v>2021</v>
      </c>
      <c r="AO125" s="46">
        <v>2018</v>
      </c>
      <c r="AP125" s="46">
        <v>2019</v>
      </c>
      <c r="AQ125" s="46" t="s">
        <v>864</v>
      </c>
      <c r="AR125" s="263">
        <v>2020</v>
      </c>
      <c r="AS125" s="46">
        <v>2019</v>
      </c>
      <c r="AT125" s="80" t="s">
        <v>864</v>
      </c>
      <c r="AU125" s="55">
        <v>2019</v>
      </c>
      <c r="AV125" s="55">
        <v>2019</v>
      </c>
      <c r="AW125" s="46">
        <v>2019</v>
      </c>
      <c r="AX125" s="46" t="s">
        <v>864</v>
      </c>
      <c r="AY125" s="46">
        <v>2019</v>
      </c>
      <c r="AZ125" s="68">
        <v>2019</v>
      </c>
      <c r="BA125" s="46">
        <v>2018</v>
      </c>
      <c r="BB125" s="46">
        <v>2018</v>
      </c>
      <c r="BC125" s="46">
        <v>2019</v>
      </c>
      <c r="BD125" s="46">
        <v>2020</v>
      </c>
      <c r="BE125" s="255" t="s">
        <v>864</v>
      </c>
      <c r="BF125" s="255" t="s">
        <v>1395</v>
      </c>
      <c r="BG125" s="261">
        <v>2020</v>
      </c>
      <c r="BH125" s="46">
        <v>2019</v>
      </c>
      <c r="BI125" s="46">
        <v>2019</v>
      </c>
      <c r="BJ125" s="46">
        <v>2015</v>
      </c>
      <c r="BK125" s="46">
        <v>2019</v>
      </c>
      <c r="BL125" s="46">
        <v>2020</v>
      </c>
      <c r="BM125" s="46">
        <v>2018</v>
      </c>
      <c r="BN125" s="46" t="s">
        <v>864</v>
      </c>
      <c r="BO125" s="80">
        <v>2019</v>
      </c>
      <c r="BP125" s="80">
        <v>2019</v>
      </c>
      <c r="BQ125" s="46">
        <v>2014</v>
      </c>
      <c r="BR125" s="46">
        <v>2017</v>
      </c>
      <c r="BS125" s="46">
        <v>2017</v>
      </c>
      <c r="BT125" s="46">
        <v>2016</v>
      </c>
      <c r="BU125" s="261">
        <v>2019</v>
      </c>
      <c r="BV125" s="261">
        <v>2019</v>
      </c>
      <c r="BW125" s="46">
        <v>2019</v>
      </c>
      <c r="BX125" s="46">
        <v>2018</v>
      </c>
      <c r="BY125" s="46">
        <v>2017</v>
      </c>
      <c r="BZ125" s="46">
        <v>2020</v>
      </c>
      <c r="CA125" s="46">
        <v>2020</v>
      </c>
      <c r="CB125" s="46">
        <v>2015</v>
      </c>
    </row>
    <row r="126" spans="1:80">
      <c r="A126" s="33" t="s">
        <v>228</v>
      </c>
      <c r="B126" s="25" t="s">
        <v>227</v>
      </c>
      <c r="C126" s="44">
        <v>2015</v>
      </c>
      <c r="D126" s="44">
        <v>2015</v>
      </c>
      <c r="E126" s="44">
        <v>2015</v>
      </c>
      <c r="F126" s="44">
        <v>2015</v>
      </c>
      <c r="G126" s="44">
        <v>2015</v>
      </c>
      <c r="H126" s="44">
        <v>2015</v>
      </c>
      <c r="I126" s="44">
        <v>2015</v>
      </c>
      <c r="J126" s="44">
        <v>2020</v>
      </c>
      <c r="K126" s="44">
        <v>2020</v>
      </c>
      <c r="L126" s="44">
        <v>2020</v>
      </c>
      <c r="M126" s="46">
        <v>2015</v>
      </c>
      <c r="N126" s="46">
        <v>2015</v>
      </c>
      <c r="O126" s="46">
        <v>2015</v>
      </c>
      <c r="P126" s="46">
        <v>2015</v>
      </c>
      <c r="Q126" s="261">
        <v>2019</v>
      </c>
      <c r="R126" s="261">
        <v>2019</v>
      </c>
      <c r="S126" s="261">
        <v>2019</v>
      </c>
      <c r="T126" s="261">
        <v>2019</v>
      </c>
      <c r="U126" s="46">
        <v>2015</v>
      </c>
      <c r="V126" s="46">
        <v>2015</v>
      </c>
      <c r="W126" s="46">
        <v>2015</v>
      </c>
      <c r="X126" s="46">
        <v>2018</v>
      </c>
      <c r="Y126" s="46">
        <v>2019</v>
      </c>
      <c r="Z126" s="46">
        <v>2019</v>
      </c>
      <c r="AA126" s="46">
        <v>2013</v>
      </c>
      <c r="AB126" s="45">
        <v>2017</v>
      </c>
      <c r="AC126" s="46" t="s">
        <v>864</v>
      </c>
      <c r="AD126" s="46">
        <v>2018</v>
      </c>
      <c r="AE126" s="46">
        <v>2020</v>
      </c>
      <c r="AF126" s="48" t="s">
        <v>864</v>
      </c>
      <c r="AG126" s="262">
        <v>2020</v>
      </c>
      <c r="AH126" s="46">
        <v>2021</v>
      </c>
      <c r="AI126" s="46">
        <v>2021</v>
      </c>
      <c r="AJ126" s="46">
        <v>2020</v>
      </c>
      <c r="AK126" s="46">
        <v>2020</v>
      </c>
      <c r="AL126" s="46">
        <v>2019</v>
      </c>
      <c r="AM126" s="46" t="s">
        <v>864</v>
      </c>
      <c r="AN126" s="46">
        <v>2021</v>
      </c>
      <c r="AO126" s="46">
        <v>2018</v>
      </c>
      <c r="AP126" s="46">
        <v>2019</v>
      </c>
      <c r="AQ126" s="46" t="s">
        <v>864</v>
      </c>
      <c r="AR126" s="263">
        <v>2020</v>
      </c>
      <c r="AS126" s="46">
        <v>2019</v>
      </c>
      <c r="AT126" s="80" t="s">
        <v>864</v>
      </c>
      <c r="AU126" s="55">
        <v>2019</v>
      </c>
      <c r="AV126" s="55">
        <v>2019</v>
      </c>
      <c r="AW126" s="46">
        <v>2019</v>
      </c>
      <c r="AX126" s="46" t="s">
        <v>864</v>
      </c>
      <c r="AY126" s="46">
        <v>2019</v>
      </c>
      <c r="AZ126" s="68">
        <v>2019</v>
      </c>
      <c r="BA126" s="46" t="s">
        <v>864</v>
      </c>
      <c r="BB126" s="46">
        <v>2018</v>
      </c>
      <c r="BC126" s="46">
        <v>2019</v>
      </c>
      <c r="BD126" s="46">
        <v>2020</v>
      </c>
      <c r="BE126" s="255" t="s">
        <v>864</v>
      </c>
      <c r="BF126" s="255" t="s">
        <v>1395</v>
      </c>
      <c r="BG126" s="261">
        <v>2020</v>
      </c>
      <c r="BH126" s="46">
        <v>2019</v>
      </c>
      <c r="BI126" s="46">
        <v>2019</v>
      </c>
      <c r="BJ126" s="46">
        <v>2015</v>
      </c>
      <c r="BK126" s="46">
        <v>2019</v>
      </c>
      <c r="BL126" s="46">
        <v>2020</v>
      </c>
      <c r="BM126" s="46">
        <v>2018</v>
      </c>
      <c r="BN126" s="46" t="s">
        <v>864</v>
      </c>
      <c r="BO126" s="80">
        <v>2017</v>
      </c>
      <c r="BP126" s="80">
        <v>2018</v>
      </c>
      <c r="BQ126" s="46">
        <v>2014</v>
      </c>
      <c r="BR126" s="46">
        <v>2017</v>
      </c>
      <c r="BS126" s="46">
        <v>2017</v>
      </c>
      <c r="BT126" s="46">
        <v>2016</v>
      </c>
      <c r="BU126" s="261">
        <v>2019</v>
      </c>
      <c r="BV126" s="261">
        <v>2019</v>
      </c>
      <c r="BW126" s="46">
        <v>2019</v>
      </c>
      <c r="BX126" s="46">
        <v>2018</v>
      </c>
      <c r="BY126" s="46">
        <v>2017</v>
      </c>
      <c r="BZ126" s="46">
        <v>2020</v>
      </c>
      <c r="CA126" s="46">
        <v>2020</v>
      </c>
      <c r="CB126" s="46">
        <v>2015</v>
      </c>
    </row>
    <row r="127" spans="1:80">
      <c r="A127" s="33" t="s">
        <v>230</v>
      </c>
      <c r="B127" s="25" t="s">
        <v>229</v>
      </c>
      <c r="C127" s="44">
        <v>2015</v>
      </c>
      <c r="D127" s="44">
        <v>2015</v>
      </c>
      <c r="E127" s="44">
        <v>2015</v>
      </c>
      <c r="F127" s="44">
        <v>2015</v>
      </c>
      <c r="G127" s="44">
        <v>2015</v>
      </c>
      <c r="H127" s="44">
        <v>2015</v>
      </c>
      <c r="I127" s="44">
        <v>2015</v>
      </c>
      <c r="J127" s="44">
        <v>2020</v>
      </c>
      <c r="K127" s="44">
        <v>2020</v>
      </c>
      <c r="L127" s="44">
        <v>2020</v>
      </c>
      <c r="M127" s="46">
        <v>2015</v>
      </c>
      <c r="N127" s="46">
        <v>2015</v>
      </c>
      <c r="O127" s="46">
        <v>2015</v>
      </c>
      <c r="P127" s="46">
        <v>2015</v>
      </c>
      <c r="Q127" s="261">
        <v>2019</v>
      </c>
      <c r="R127" s="261">
        <v>2019</v>
      </c>
      <c r="S127" s="261">
        <v>2019</v>
      </c>
      <c r="T127" s="261">
        <v>2019</v>
      </c>
      <c r="U127" s="46">
        <v>2015</v>
      </c>
      <c r="V127" s="46">
        <v>2015</v>
      </c>
      <c r="W127" s="46">
        <v>2015</v>
      </c>
      <c r="X127" s="46">
        <v>2018</v>
      </c>
      <c r="Y127" s="46">
        <v>2019</v>
      </c>
      <c r="Z127" s="46">
        <v>2019</v>
      </c>
      <c r="AA127" s="46" t="s">
        <v>864</v>
      </c>
      <c r="AB127" s="45">
        <v>2017</v>
      </c>
      <c r="AC127" s="46" t="s">
        <v>864</v>
      </c>
      <c r="AD127" s="46">
        <v>2018</v>
      </c>
      <c r="AE127" s="46">
        <v>2020</v>
      </c>
      <c r="AF127" s="48">
        <v>2018</v>
      </c>
      <c r="AG127" s="262">
        <v>2020</v>
      </c>
      <c r="AH127" s="46">
        <v>2021</v>
      </c>
      <c r="AI127" s="46">
        <v>2021</v>
      </c>
      <c r="AJ127" s="46">
        <v>2020</v>
      </c>
      <c r="AK127" s="46">
        <v>2020</v>
      </c>
      <c r="AL127" s="46">
        <v>2019</v>
      </c>
      <c r="AM127" s="46" t="s">
        <v>1315</v>
      </c>
      <c r="AN127" s="46">
        <v>2021</v>
      </c>
      <c r="AO127" s="46">
        <v>2018</v>
      </c>
      <c r="AP127" s="46">
        <v>2019</v>
      </c>
      <c r="AQ127" s="80">
        <v>2020</v>
      </c>
      <c r="AR127" s="263">
        <v>2020</v>
      </c>
      <c r="AS127" s="46">
        <v>2019</v>
      </c>
      <c r="AT127" s="80">
        <v>2012</v>
      </c>
      <c r="AU127" s="55">
        <v>2019</v>
      </c>
      <c r="AV127" s="55">
        <v>2019</v>
      </c>
      <c r="AW127" s="46">
        <v>2019</v>
      </c>
      <c r="AX127" s="46">
        <v>2018</v>
      </c>
      <c r="AY127" s="46">
        <v>2019</v>
      </c>
      <c r="AZ127" s="68">
        <v>2019</v>
      </c>
      <c r="BA127" s="46">
        <v>2014</v>
      </c>
      <c r="BB127" s="46">
        <v>2018</v>
      </c>
      <c r="BC127" s="46">
        <v>2019</v>
      </c>
      <c r="BD127" s="46">
        <v>2020</v>
      </c>
      <c r="BE127" s="255" t="s">
        <v>864</v>
      </c>
      <c r="BF127" s="255" t="s">
        <v>1395</v>
      </c>
      <c r="BG127" s="261">
        <v>2020</v>
      </c>
      <c r="BH127" s="46">
        <v>2019</v>
      </c>
      <c r="BI127" s="46">
        <v>2019</v>
      </c>
      <c r="BJ127" s="46">
        <v>2013</v>
      </c>
      <c r="BK127" s="46">
        <v>2019</v>
      </c>
      <c r="BL127" s="46">
        <v>2020</v>
      </c>
      <c r="BM127" s="46">
        <v>2018</v>
      </c>
      <c r="BN127" s="80">
        <v>2015</v>
      </c>
      <c r="BO127" s="80">
        <v>2017</v>
      </c>
      <c r="BP127" s="80">
        <v>2019</v>
      </c>
      <c r="BQ127" s="46">
        <v>2014</v>
      </c>
      <c r="BR127" s="46">
        <v>2017</v>
      </c>
      <c r="BS127" s="46">
        <v>2017</v>
      </c>
      <c r="BT127" s="46">
        <v>2018</v>
      </c>
      <c r="BU127" s="261">
        <v>2019</v>
      </c>
      <c r="BV127" s="261">
        <v>2019</v>
      </c>
      <c r="BW127" s="46">
        <v>2019</v>
      </c>
      <c r="BX127" s="46">
        <v>2018</v>
      </c>
      <c r="BY127" s="46">
        <v>2017</v>
      </c>
      <c r="BZ127" s="46">
        <v>2020</v>
      </c>
      <c r="CA127" s="46">
        <v>2020</v>
      </c>
      <c r="CB127" s="46">
        <v>2015</v>
      </c>
    </row>
    <row r="128" spans="1:80">
      <c r="A128" s="33" t="s">
        <v>232</v>
      </c>
      <c r="B128" s="25" t="s">
        <v>231</v>
      </c>
      <c r="C128" s="44">
        <v>2015</v>
      </c>
      <c r="D128" s="44">
        <v>2015</v>
      </c>
      <c r="E128" s="44">
        <v>2015</v>
      </c>
      <c r="F128" s="44">
        <v>2015</v>
      </c>
      <c r="G128" s="44">
        <v>2015</v>
      </c>
      <c r="H128" s="44">
        <v>2015</v>
      </c>
      <c r="I128" s="44">
        <v>2015</v>
      </c>
      <c r="J128" s="44">
        <v>2020</v>
      </c>
      <c r="K128" s="44">
        <v>2020</v>
      </c>
      <c r="L128" s="44">
        <v>2020</v>
      </c>
      <c r="M128" s="46">
        <v>2015</v>
      </c>
      <c r="N128" s="46">
        <v>2015</v>
      </c>
      <c r="O128" s="46">
        <v>2015</v>
      </c>
      <c r="P128" s="46">
        <v>2015</v>
      </c>
      <c r="Q128" s="261">
        <v>2019</v>
      </c>
      <c r="R128" s="261">
        <v>2019</v>
      </c>
      <c r="S128" s="261">
        <v>2019</v>
      </c>
      <c r="T128" s="261">
        <v>2019</v>
      </c>
      <c r="U128" s="46">
        <v>2015</v>
      </c>
      <c r="V128" s="46">
        <v>2015</v>
      </c>
      <c r="W128" s="46">
        <v>2015</v>
      </c>
      <c r="X128" s="46">
        <v>2018</v>
      </c>
      <c r="Y128" s="46">
        <v>2019</v>
      </c>
      <c r="Z128" s="46">
        <v>2019</v>
      </c>
      <c r="AA128" s="46">
        <v>2012</v>
      </c>
      <c r="AB128" s="45">
        <v>2017</v>
      </c>
      <c r="AC128" s="46">
        <v>2010</v>
      </c>
      <c r="AD128" s="46" t="s">
        <v>864</v>
      </c>
      <c r="AE128" s="46">
        <v>2020</v>
      </c>
      <c r="AF128" s="48">
        <v>2018</v>
      </c>
      <c r="AG128" s="262">
        <v>2020</v>
      </c>
      <c r="AH128" s="46">
        <v>2021</v>
      </c>
      <c r="AI128" s="46">
        <v>2021</v>
      </c>
      <c r="AJ128" s="46">
        <v>2020</v>
      </c>
      <c r="AK128" s="46">
        <v>2020</v>
      </c>
      <c r="AL128" s="46">
        <v>2019</v>
      </c>
      <c r="AM128" s="46">
        <v>2012</v>
      </c>
      <c r="AN128" s="46">
        <v>2021</v>
      </c>
      <c r="AO128" s="46">
        <v>2018</v>
      </c>
      <c r="AP128" s="46">
        <v>2019</v>
      </c>
      <c r="AQ128" s="263">
        <v>2020</v>
      </c>
      <c r="AR128" s="263">
        <v>2020</v>
      </c>
      <c r="AS128" s="46">
        <v>2019</v>
      </c>
      <c r="AT128" s="80">
        <v>2018</v>
      </c>
      <c r="AU128" s="55">
        <v>2019</v>
      </c>
      <c r="AV128" s="55">
        <v>2019</v>
      </c>
      <c r="AW128" s="46">
        <v>2019</v>
      </c>
      <c r="AX128" s="46">
        <v>2018</v>
      </c>
      <c r="AY128" s="46">
        <v>2019</v>
      </c>
      <c r="AZ128" s="68">
        <v>2019</v>
      </c>
      <c r="BA128" s="46">
        <v>2014</v>
      </c>
      <c r="BB128" s="46">
        <v>2018</v>
      </c>
      <c r="BC128" s="46">
        <v>2019</v>
      </c>
      <c r="BD128" s="46">
        <v>2020</v>
      </c>
      <c r="BE128" s="255">
        <v>44408</v>
      </c>
      <c r="BF128" s="255" t="s">
        <v>1397</v>
      </c>
      <c r="BG128" s="261">
        <v>2020</v>
      </c>
      <c r="BH128" s="46">
        <v>2019</v>
      </c>
      <c r="BI128" s="46">
        <v>2019</v>
      </c>
      <c r="BJ128" s="46">
        <v>2015</v>
      </c>
      <c r="BK128" s="46">
        <v>2019</v>
      </c>
      <c r="BL128" s="46">
        <v>2020</v>
      </c>
      <c r="BM128" s="46">
        <v>2018</v>
      </c>
      <c r="BN128" s="80">
        <v>2018</v>
      </c>
      <c r="BO128" s="80">
        <v>2018</v>
      </c>
      <c r="BP128" s="80">
        <v>2017</v>
      </c>
      <c r="BQ128" s="46">
        <v>2014</v>
      </c>
      <c r="BR128" s="46">
        <v>2017</v>
      </c>
      <c r="BS128" s="46">
        <v>2017</v>
      </c>
      <c r="BT128" s="46">
        <v>2014</v>
      </c>
      <c r="BU128" s="261">
        <v>2019</v>
      </c>
      <c r="BV128" s="261">
        <v>2019</v>
      </c>
      <c r="BW128" s="46">
        <v>2019</v>
      </c>
      <c r="BX128" s="46">
        <v>2018</v>
      </c>
      <c r="BY128" s="46">
        <v>2017</v>
      </c>
      <c r="BZ128" s="46">
        <v>2020</v>
      </c>
      <c r="CA128" s="46">
        <v>2020</v>
      </c>
      <c r="CB128" s="46">
        <v>2015</v>
      </c>
    </row>
    <row r="129" spans="1:80">
      <c r="A129" s="33" t="s">
        <v>234</v>
      </c>
      <c r="B129" s="25" t="s">
        <v>233</v>
      </c>
      <c r="C129" s="44">
        <v>2015</v>
      </c>
      <c r="D129" s="44">
        <v>2015</v>
      </c>
      <c r="E129" s="44">
        <v>2015</v>
      </c>
      <c r="F129" s="44">
        <v>2015</v>
      </c>
      <c r="G129" s="44">
        <v>2015</v>
      </c>
      <c r="H129" s="44">
        <v>2015</v>
      </c>
      <c r="I129" s="44">
        <v>2015</v>
      </c>
      <c r="J129" s="44">
        <v>2020</v>
      </c>
      <c r="K129" s="44">
        <v>2020</v>
      </c>
      <c r="L129" s="44">
        <v>2020</v>
      </c>
      <c r="M129" s="46">
        <v>2015</v>
      </c>
      <c r="N129" s="46">
        <v>2015</v>
      </c>
      <c r="O129" s="46">
        <v>2015</v>
      </c>
      <c r="P129" s="46">
        <v>2015</v>
      </c>
      <c r="Q129" s="261">
        <v>2019</v>
      </c>
      <c r="R129" s="261">
        <v>2019</v>
      </c>
      <c r="S129" s="261">
        <v>2019</v>
      </c>
      <c r="T129" s="261">
        <v>2019</v>
      </c>
      <c r="U129" s="46">
        <v>2015</v>
      </c>
      <c r="V129" s="46">
        <v>2015</v>
      </c>
      <c r="W129" s="46">
        <v>2015</v>
      </c>
      <c r="X129" s="46">
        <v>2018</v>
      </c>
      <c r="Y129" s="46">
        <v>2019</v>
      </c>
      <c r="Z129" s="46">
        <v>2019</v>
      </c>
      <c r="AA129" s="46">
        <v>2015</v>
      </c>
      <c r="AB129" s="45">
        <v>2017</v>
      </c>
      <c r="AC129" s="46">
        <v>2017</v>
      </c>
      <c r="AD129" s="46">
        <v>2018</v>
      </c>
      <c r="AE129" s="46">
        <v>2020</v>
      </c>
      <c r="AF129" s="48">
        <v>2018</v>
      </c>
      <c r="AG129" s="262">
        <v>2020</v>
      </c>
      <c r="AH129" s="46">
        <v>2021</v>
      </c>
      <c r="AI129" s="46">
        <v>2021</v>
      </c>
      <c r="AJ129" s="46">
        <v>2020</v>
      </c>
      <c r="AK129" s="46">
        <v>2020</v>
      </c>
      <c r="AL129" s="46">
        <v>2019</v>
      </c>
      <c r="AM129" s="46">
        <v>2018</v>
      </c>
      <c r="AN129" s="46">
        <v>2021</v>
      </c>
      <c r="AO129" s="46">
        <v>2018</v>
      </c>
      <c r="AP129" s="46">
        <v>2019</v>
      </c>
      <c r="AQ129" s="263">
        <v>2020</v>
      </c>
      <c r="AR129" s="263">
        <v>2020</v>
      </c>
      <c r="AS129" s="46">
        <v>2019</v>
      </c>
      <c r="AT129" s="80">
        <v>2018</v>
      </c>
      <c r="AU129" s="55">
        <v>2019</v>
      </c>
      <c r="AV129" s="55">
        <v>2019</v>
      </c>
      <c r="AW129" s="46">
        <v>2019</v>
      </c>
      <c r="AX129" s="46">
        <v>2018</v>
      </c>
      <c r="AY129" s="46">
        <v>2019</v>
      </c>
      <c r="AZ129" s="68" t="s">
        <v>864</v>
      </c>
      <c r="BA129" s="46">
        <v>2018</v>
      </c>
      <c r="BB129" s="46">
        <v>2018</v>
      </c>
      <c r="BC129" s="46">
        <v>2019</v>
      </c>
      <c r="BD129" s="46">
        <v>2020</v>
      </c>
      <c r="BE129" s="255" t="s">
        <v>1395</v>
      </c>
      <c r="BF129" s="255" t="s">
        <v>1395</v>
      </c>
      <c r="BG129" s="261">
        <v>2020</v>
      </c>
      <c r="BH129" s="46">
        <v>2019</v>
      </c>
      <c r="BI129" s="46">
        <v>2019</v>
      </c>
      <c r="BJ129" s="46">
        <v>2015</v>
      </c>
      <c r="BK129" s="46">
        <v>2019</v>
      </c>
      <c r="BL129" s="46">
        <v>2020</v>
      </c>
      <c r="BM129" s="46">
        <v>2018</v>
      </c>
      <c r="BN129" s="80">
        <v>2018</v>
      </c>
      <c r="BO129" s="80">
        <v>2017</v>
      </c>
      <c r="BP129" s="80">
        <v>2019</v>
      </c>
      <c r="BQ129" s="46">
        <v>2014</v>
      </c>
      <c r="BR129" s="46">
        <v>2017</v>
      </c>
      <c r="BS129" s="46">
        <v>2017</v>
      </c>
      <c r="BT129" s="46">
        <v>2013</v>
      </c>
      <c r="BU129" s="261">
        <v>2019</v>
      </c>
      <c r="BV129" s="46" t="s">
        <v>864</v>
      </c>
      <c r="BW129" s="46">
        <v>2019</v>
      </c>
      <c r="BX129" s="46">
        <v>2018</v>
      </c>
      <c r="BY129" s="46">
        <v>2017</v>
      </c>
      <c r="BZ129" s="46">
        <v>2020</v>
      </c>
      <c r="CA129" s="46">
        <v>2020</v>
      </c>
      <c r="CB129" s="46">
        <v>2015</v>
      </c>
    </row>
    <row r="130" spans="1:80">
      <c r="A130" s="33" t="s">
        <v>967</v>
      </c>
      <c r="B130" s="25" t="s">
        <v>187</v>
      </c>
      <c r="C130" s="44">
        <v>2015</v>
      </c>
      <c r="D130" s="44">
        <v>2015</v>
      </c>
      <c r="E130" s="44">
        <v>2015</v>
      </c>
      <c r="F130" s="44">
        <v>2015</v>
      </c>
      <c r="G130" s="44">
        <v>2015</v>
      </c>
      <c r="H130" s="44">
        <v>2015</v>
      </c>
      <c r="I130" s="44">
        <v>2015</v>
      </c>
      <c r="J130" s="44">
        <v>2020</v>
      </c>
      <c r="K130" s="44">
        <v>2020</v>
      </c>
      <c r="L130" s="44">
        <v>2020</v>
      </c>
      <c r="M130" s="46">
        <v>2015</v>
      </c>
      <c r="N130" s="46">
        <v>2015</v>
      </c>
      <c r="O130" s="46">
        <v>2015</v>
      </c>
      <c r="P130" s="46">
        <v>2015</v>
      </c>
      <c r="Q130" s="261">
        <v>2019</v>
      </c>
      <c r="R130" s="261">
        <v>2019</v>
      </c>
      <c r="S130" s="261">
        <v>2019</v>
      </c>
      <c r="T130" s="261">
        <v>2019</v>
      </c>
      <c r="U130" s="46">
        <v>2015</v>
      </c>
      <c r="V130" s="46">
        <v>2015</v>
      </c>
      <c r="W130" s="46">
        <v>2015</v>
      </c>
      <c r="X130" s="46">
        <v>2018</v>
      </c>
      <c r="Y130" s="46">
        <v>2019</v>
      </c>
      <c r="Z130" s="46">
        <v>2019</v>
      </c>
      <c r="AA130" s="46" t="s">
        <v>864</v>
      </c>
      <c r="AB130" s="45">
        <v>2017</v>
      </c>
      <c r="AC130" s="46" t="s">
        <v>864</v>
      </c>
      <c r="AD130" s="46">
        <v>2018</v>
      </c>
      <c r="AE130" s="46">
        <v>2020</v>
      </c>
      <c r="AF130" s="48">
        <v>2018</v>
      </c>
      <c r="AG130" s="262">
        <v>2020</v>
      </c>
      <c r="AH130" s="46">
        <v>2021</v>
      </c>
      <c r="AI130" s="46">
        <v>2021</v>
      </c>
      <c r="AJ130" s="46">
        <v>2020</v>
      </c>
      <c r="AK130" s="46">
        <v>2020</v>
      </c>
      <c r="AL130" s="46">
        <v>2019</v>
      </c>
      <c r="AM130" s="46">
        <v>2011</v>
      </c>
      <c r="AN130" s="46">
        <v>2021</v>
      </c>
      <c r="AO130" s="46">
        <v>2018</v>
      </c>
      <c r="AP130" s="46">
        <v>2019</v>
      </c>
      <c r="AQ130" s="263">
        <v>2020</v>
      </c>
      <c r="AR130" s="263">
        <v>2020</v>
      </c>
      <c r="AS130" s="46">
        <v>2019</v>
      </c>
      <c r="AT130" s="80">
        <v>2011</v>
      </c>
      <c r="AU130" s="55">
        <v>2019</v>
      </c>
      <c r="AV130" s="55" t="s">
        <v>864</v>
      </c>
      <c r="AW130" s="46" t="s">
        <v>864</v>
      </c>
      <c r="AX130" s="46" t="s">
        <v>864</v>
      </c>
      <c r="AY130" s="46">
        <v>2019</v>
      </c>
      <c r="AZ130" s="68">
        <v>2019</v>
      </c>
      <c r="BA130" s="46">
        <v>2018</v>
      </c>
      <c r="BB130" s="46">
        <v>2018</v>
      </c>
      <c r="BC130" s="46">
        <v>2019</v>
      </c>
      <c r="BD130" s="46">
        <v>2020</v>
      </c>
      <c r="BE130" s="255" t="s">
        <v>1395</v>
      </c>
      <c r="BF130" s="255" t="s">
        <v>1395</v>
      </c>
      <c r="BG130" s="261">
        <v>2020</v>
      </c>
      <c r="BH130" s="46">
        <v>2019</v>
      </c>
      <c r="BI130" s="46">
        <v>2019</v>
      </c>
      <c r="BJ130" s="46">
        <v>2015</v>
      </c>
      <c r="BK130" s="46">
        <v>2019</v>
      </c>
      <c r="BL130" s="46">
        <v>2020</v>
      </c>
      <c r="BM130" s="46">
        <v>2018</v>
      </c>
      <c r="BN130" s="80">
        <v>2014</v>
      </c>
      <c r="BO130" s="80">
        <v>2018</v>
      </c>
      <c r="BP130" s="80">
        <v>2019</v>
      </c>
      <c r="BQ130" s="46">
        <v>2014</v>
      </c>
      <c r="BR130" s="46">
        <v>2017</v>
      </c>
      <c r="BS130" s="46">
        <v>2017</v>
      </c>
      <c r="BT130" s="46">
        <v>2015</v>
      </c>
      <c r="BU130" s="261">
        <v>2019</v>
      </c>
      <c r="BV130" s="261">
        <v>2019</v>
      </c>
      <c r="BW130" s="46" t="s">
        <v>864</v>
      </c>
      <c r="BX130" s="46">
        <v>2018</v>
      </c>
      <c r="BY130" s="46">
        <v>2017</v>
      </c>
      <c r="BZ130" s="46">
        <v>2020</v>
      </c>
      <c r="CA130" s="46">
        <v>2020</v>
      </c>
      <c r="CB130" s="46">
        <v>2015</v>
      </c>
    </row>
    <row r="131" spans="1:80">
      <c r="A131" s="33" t="s">
        <v>236</v>
      </c>
      <c r="B131" s="25" t="s">
        <v>235</v>
      </c>
      <c r="C131" s="44">
        <v>2015</v>
      </c>
      <c r="D131" s="44">
        <v>2015</v>
      </c>
      <c r="E131" s="44">
        <v>2015</v>
      </c>
      <c r="F131" s="44">
        <v>2015</v>
      </c>
      <c r="G131" s="44">
        <v>2015</v>
      </c>
      <c r="H131" s="44">
        <v>2015</v>
      </c>
      <c r="I131" s="44">
        <v>2015</v>
      </c>
      <c r="J131" s="44">
        <v>2020</v>
      </c>
      <c r="K131" s="44">
        <v>2020</v>
      </c>
      <c r="L131" s="44">
        <v>2020</v>
      </c>
      <c r="M131" s="46">
        <v>2015</v>
      </c>
      <c r="N131" s="46">
        <v>2015</v>
      </c>
      <c r="O131" s="46">
        <v>2015</v>
      </c>
      <c r="P131" s="46">
        <v>2015</v>
      </c>
      <c r="Q131" s="261">
        <v>2019</v>
      </c>
      <c r="R131" s="261">
        <v>2019</v>
      </c>
      <c r="S131" s="261">
        <v>2019</v>
      </c>
      <c r="T131" s="261">
        <v>2019</v>
      </c>
      <c r="U131" s="46">
        <v>2015</v>
      </c>
      <c r="V131" s="46">
        <v>2015</v>
      </c>
      <c r="W131" s="46">
        <v>2015</v>
      </c>
      <c r="X131" s="46">
        <v>2018</v>
      </c>
      <c r="Y131" s="46">
        <v>2019</v>
      </c>
      <c r="Z131" s="46">
        <v>2019</v>
      </c>
      <c r="AA131" s="46">
        <v>2011</v>
      </c>
      <c r="AB131" s="45">
        <v>2017</v>
      </c>
      <c r="AC131" s="46" t="s">
        <v>864</v>
      </c>
      <c r="AD131" s="46">
        <v>2017</v>
      </c>
      <c r="AE131" s="46">
        <v>2020</v>
      </c>
      <c r="AF131" s="48">
        <v>2018</v>
      </c>
      <c r="AG131" s="262">
        <v>2020</v>
      </c>
      <c r="AH131" s="46">
        <v>2021</v>
      </c>
      <c r="AI131" s="46">
        <v>2021</v>
      </c>
      <c r="AJ131" s="46">
        <v>2020</v>
      </c>
      <c r="AK131" s="46">
        <v>2020</v>
      </c>
      <c r="AL131" s="46">
        <v>2019</v>
      </c>
      <c r="AM131" s="46" t="s">
        <v>864</v>
      </c>
      <c r="AN131" s="46">
        <v>2021</v>
      </c>
      <c r="AO131" s="46">
        <v>2018</v>
      </c>
      <c r="AP131" s="46">
        <v>2019</v>
      </c>
      <c r="AQ131" s="46" t="s">
        <v>864</v>
      </c>
      <c r="AR131" s="263">
        <v>2020</v>
      </c>
      <c r="AS131" s="46">
        <v>2019</v>
      </c>
      <c r="AT131" s="80" t="s">
        <v>864</v>
      </c>
      <c r="AU131" s="55">
        <v>2019</v>
      </c>
      <c r="AV131" s="55" t="s">
        <v>864</v>
      </c>
      <c r="AW131" s="46" t="s">
        <v>864</v>
      </c>
      <c r="AX131" s="46" t="s">
        <v>864</v>
      </c>
      <c r="AY131" s="46">
        <v>2019</v>
      </c>
      <c r="AZ131" s="68">
        <v>2019</v>
      </c>
      <c r="BA131" s="46">
        <v>2018</v>
      </c>
      <c r="BB131" s="46">
        <v>2018</v>
      </c>
      <c r="BC131" s="46">
        <v>2019</v>
      </c>
      <c r="BD131" s="46">
        <v>2020</v>
      </c>
      <c r="BE131" s="255" t="s">
        <v>864</v>
      </c>
      <c r="BF131" s="255" t="s">
        <v>1395</v>
      </c>
      <c r="BG131" s="261">
        <v>2020</v>
      </c>
      <c r="BH131" s="46">
        <v>2019</v>
      </c>
      <c r="BI131" s="46">
        <v>2019</v>
      </c>
      <c r="BJ131" s="46">
        <v>2015</v>
      </c>
      <c r="BK131" s="46">
        <v>2019</v>
      </c>
      <c r="BL131" s="46">
        <v>2020</v>
      </c>
      <c r="BM131" s="46">
        <v>2018</v>
      </c>
      <c r="BN131" s="46" t="s">
        <v>864</v>
      </c>
      <c r="BO131" s="80">
        <v>2019</v>
      </c>
      <c r="BP131" s="80">
        <v>2019</v>
      </c>
      <c r="BQ131" s="46">
        <v>2014</v>
      </c>
      <c r="BR131" s="46">
        <v>2017</v>
      </c>
      <c r="BS131" s="46">
        <v>2017</v>
      </c>
      <c r="BT131" s="46">
        <v>2017</v>
      </c>
      <c r="BU131" s="261">
        <v>2019</v>
      </c>
      <c r="BV131" s="261">
        <v>2019</v>
      </c>
      <c r="BW131" s="46">
        <v>2019</v>
      </c>
      <c r="BX131" s="46">
        <v>2018</v>
      </c>
      <c r="BY131" s="46">
        <v>2017</v>
      </c>
      <c r="BZ131" s="46">
        <v>2020</v>
      </c>
      <c r="CA131" s="46">
        <v>2020</v>
      </c>
      <c r="CB131" s="46">
        <v>2015</v>
      </c>
    </row>
    <row r="132" spans="1:80">
      <c r="A132" s="33" t="s">
        <v>239</v>
      </c>
      <c r="B132" s="25" t="s">
        <v>238</v>
      </c>
      <c r="C132" s="44">
        <v>2015</v>
      </c>
      <c r="D132" s="44">
        <v>2015</v>
      </c>
      <c r="E132" s="44">
        <v>2015</v>
      </c>
      <c r="F132" s="44">
        <v>2015</v>
      </c>
      <c r="G132" s="44">
        <v>2015</v>
      </c>
      <c r="H132" s="44">
        <v>2015</v>
      </c>
      <c r="I132" s="44">
        <v>2015</v>
      </c>
      <c r="J132" s="44">
        <v>2020</v>
      </c>
      <c r="K132" s="44">
        <v>2020</v>
      </c>
      <c r="L132" s="44">
        <v>2020</v>
      </c>
      <c r="M132" s="46">
        <v>2015</v>
      </c>
      <c r="N132" s="46">
        <v>2015</v>
      </c>
      <c r="O132" s="46">
        <v>2015</v>
      </c>
      <c r="P132" s="46">
        <v>2015</v>
      </c>
      <c r="Q132" s="261">
        <v>2019</v>
      </c>
      <c r="R132" s="261">
        <v>2019</v>
      </c>
      <c r="S132" s="261">
        <v>2019</v>
      </c>
      <c r="T132" s="261">
        <v>2019</v>
      </c>
      <c r="U132" s="46">
        <v>2015</v>
      </c>
      <c r="V132" s="46">
        <v>2015</v>
      </c>
      <c r="W132" s="46">
        <v>2015</v>
      </c>
      <c r="X132" s="46">
        <v>2018</v>
      </c>
      <c r="Y132" s="46">
        <v>2019</v>
      </c>
      <c r="Z132" s="46">
        <v>2019</v>
      </c>
      <c r="AA132" s="46" t="s">
        <v>864</v>
      </c>
      <c r="AB132" s="45">
        <v>2017</v>
      </c>
      <c r="AC132" s="46">
        <v>2017</v>
      </c>
      <c r="AD132" s="46">
        <v>2018</v>
      </c>
      <c r="AE132" s="46">
        <v>2020</v>
      </c>
      <c r="AF132" s="48" t="s">
        <v>864</v>
      </c>
      <c r="AG132" s="262">
        <v>2020</v>
      </c>
      <c r="AH132" s="46">
        <v>2021</v>
      </c>
      <c r="AI132" s="46">
        <v>2021</v>
      </c>
      <c r="AJ132" s="46">
        <v>2020</v>
      </c>
      <c r="AK132" s="46">
        <v>2020</v>
      </c>
      <c r="AL132" s="46">
        <v>2019</v>
      </c>
      <c r="AM132" s="46" t="s">
        <v>864</v>
      </c>
      <c r="AN132" s="46">
        <v>2021</v>
      </c>
      <c r="AO132" s="46">
        <v>2018</v>
      </c>
      <c r="AP132" s="46">
        <v>2019</v>
      </c>
      <c r="AQ132" s="46" t="s">
        <v>864</v>
      </c>
      <c r="AR132" s="263">
        <v>2020</v>
      </c>
      <c r="AS132" s="46">
        <v>2019</v>
      </c>
      <c r="AT132" s="80">
        <v>2017</v>
      </c>
      <c r="AU132" s="55">
        <v>2019</v>
      </c>
      <c r="AV132" s="55">
        <v>2019</v>
      </c>
      <c r="AW132" s="46">
        <v>2019</v>
      </c>
      <c r="AX132" s="46">
        <v>2018</v>
      </c>
      <c r="AY132" s="46">
        <v>2019</v>
      </c>
      <c r="AZ132" s="68">
        <v>2019</v>
      </c>
      <c r="BA132" s="46" t="s">
        <v>864</v>
      </c>
      <c r="BB132" s="46">
        <v>2018</v>
      </c>
      <c r="BC132" s="46">
        <v>2019</v>
      </c>
      <c r="BD132" s="46">
        <v>2020</v>
      </c>
      <c r="BE132" s="255" t="s">
        <v>864</v>
      </c>
      <c r="BF132" s="255" t="s">
        <v>1395</v>
      </c>
      <c r="BG132" s="261">
        <v>2020</v>
      </c>
      <c r="BH132" s="46">
        <v>2019</v>
      </c>
      <c r="BI132" s="46">
        <v>2019</v>
      </c>
      <c r="BJ132" s="46" t="s">
        <v>864</v>
      </c>
      <c r="BK132" s="46">
        <v>2019</v>
      </c>
      <c r="BL132" s="46">
        <v>2020</v>
      </c>
      <c r="BM132" s="46">
        <v>2018</v>
      </c>
      <c r="BN132" s="80">
        <v>2018</v>
      </c>
      <c r="BO132" s="80">
        <v>2019</v>
      </c>
      <c r="BP132" s="80">
        <v>2019</v>
      </c>
      <c r="BQ132" s="46">
        <v>2014</v>
      </c>
      <c r="BR132" s="46">
        <v>2017</v>
      </c>
      <c r="BS132" s="46">
        <v>2017</v>
      </c>
      <c r="BT132" s="46">
        <v>2017</v>
      </c>
      <c r="BU132" s="261">
        <v>2019</v>
      </c>
      <c r="BV132" s="261">
        <v>2019</v>
      </c>
      <c r="BW132" s="46">
        <v>2019</v>
      </c>
      <c r="BX132" s="46">
        <v>2018</v>
      </c>
      <c r="BY132" s="46">
        <v>2017</v>
      </c>
      <c r="BZ132" s="46">
        <v>2020</v>
      </c>
      <c r="CA132" s="46">
        <v>2020</v>
      </c>
      <c r="CB132" s="46">
        <v>2015</v>
      </c>
    </row>
    <row r="133" spans="1:80">
      <c r="A133" s="33" t="s">
        <v>241</v>
      </c>
      <c r="B133" s="25" t="s">
        <v>240</v>
      </c>
      <c r="C133" s="44">
        <v>2015</v>
      </c>
      <c r="D133" s="44">
        <v>2015</v>
      </c>
      <c r="E133" s="44">
        <v>2015</v>
      </c>
      <c r="F133" s="44">
        <v>2015</v>
      </c>
      <c r="G133" s="44">
        <v>2015</v>
      </c>
      <c r="H133" s="44">
        <v>2015</v>
      </c>
      <c r="I133" s="44">
        <v>2015</v>
      </c>
      <c r="J133" s="44">
        <v>2020</v>
      </c>
      <c r="K133" s="44">
        <v>2020</v>
      </c>
      <c r="L133" s="44">
        <v>2020</v>
      </c>
      <c r="M133" s="46">
        <v>2015</v>
      </c>
      <c r="N133" s="46">
        <v>2015</v>
      </c>
      <c r="O133" s="46">
        <v>2015</v>
      </c>
      <c r="P133" s="46">
        <v>2015</v>
      </c>
      <c r="Q133" s="261">
        <v>2019</v>
      </c>
      <c r="R133" s="261">
        <v>2019</v>
      </c>
      <c r="S133" s="261">
        <v>2019</v>
      </c>
      <c r="T133" s="261">
        <v>2019</v>
      </c>
      <c r="U133" s="46">
        <v>2015</v>
      </c>
      <c r="V133" s="46">
        <v>2015</v>
      </c>
      <c r="W133" s="46">
        <v>2015</v>
      </c>
      <c r="X133" s="46">
        <v>2018</v>
      </c>
      <c r="Y133" s="46">
        <v>2019</v>
      </c>
      <c r="Z133" s="46">
        <v>2019</v>
      </c>
      <c r="AA133" s="46">
        <v>2013</v>
      </c>
      <c r="AB133" s="45">
        <v>2017</v>
      </c>
      <c r="AC133" s="46">
        <v>2017</v>
      </c>
      <c r="AD133" s="46">
        <v>2017</v>
      </c>
      <c r="AE133" s="46">
        <v>2020</v>
      </c>
      <c r="AF133" s="48">
        <v>2018</v>
      </c>
      <c r="AG133" s="262">
        <v>2020</v>
      </c>
      <c r="AH133" s="46">
        <v>2021</v>
      </c>
      <c r="AI133" s="46">
        <v>2021</v>
      </c>
      <c r="AJ133" s="46">
        <v>2020</v>
      </c>
      <c r="AK133" s="46">
        <v>2020</v>
      </c>
      <c r="AL133" s="46">
        <v>2019</v>
      </c>
      <c r="AM133" s="46" t="s">
        <v>1310</v>
      </c>
      <c r="AN133" s="46">
        <v>2021</v>
      </c>
      <c r="AO133" s="46">
        <v>2018</v>
      </c>
      <c r="AP133" s="46">
        <v>2019</v>
      </c>
      <c r="AQ133" s="263">
        <v>2020</v>
      </c>
      <c r="AR133" s="263">
        <v>2020</v>
      </c>
      <c r="AS133" s="46">
        <v>2019</v>
      </c>
      <c r="AT133" s="80">
        <v>2018</v>
      </c>
      <c r="AU133" s="55">
        <v>2019</v>
      </c>
      <c r="AV133" s="55">
        <v>2019</v>
      </c>
      <c r="AW133" s="46">
        <v>2019</v>
      </c>
      <c r="AX133" s="46">
        <v>2018</v>
      </c>
      <c r="AY133" s="46">
        <v>2019</v>
      </c>
      <c r="AZ133" s="68">
        <v>2019</v>
      </c>
      <c r="BA133" s="46">
        <v>2018</v>
      </c>
      <c r="BB133" s="46">
        <v>2018</v>
      </c>
      <c r="BC133" s="46">
        <v>2019</v>
      </c>
      <c r="BD133" s="46">
        <v>2020</v>
      </c>
      <c r="BE133" s="255" t="s">
        <v>1395</v>
      </c>
      <c r="BF133" s="255" t="s">
        <v>1395</v>
      </c>
      <c r="BG133" s="261">
        <v>2020</v>
      </c>
      <c r="BH133" s="46">
        <v>2019</v>
      </c>
      <c r="BI133" s="46">
        <v>2019</v>
      </c>
      <c r="BJ133" s="46">
        <v>2015</v>
      </c>
      <c r="BK133" s="46">
        <v>2019</v>
      </c>
      <c r="BL133" s="46">
        <v>2020</v>
      </c>
      <c r="BM133" s="46">
        <v>2018</v>
      </c>
      <c r="BN133" s="80">
        <v>2017</v>
      </c>
      <c r="BO133" s="80">
        <v>2019</v>
      </c>
      <c r="BP133" s="80">
        <v>2019</v>
      </c>
      <c r="BQ133" s="46">
        <v>2014</v>
      </c>
      <c r="BR133" s="46">
        <v>2017</v>
      </c>
      <c r="BS133" s="46">
        <v>2017</v>
      </c>
      <c r="BT133" s="46">
        <v>2015</v>
      </c>
      <c r="BU133" s="261">
        <v>2019</v>
      </c>
      <c r="BV133" s="261">
        <v>2019</v>
      </c>
      <c r="BW133" s="46">
        <v>2019</v>
      </c>
      <c r="BX133" s="46">
        <v>2018</v>
      </c>
      <c r="BY133" s="46">
        <v>2017</v>
      </c>
      <c r="BZ133" s="46">
        <v>2020</v>
      </c>
      <c r="CA133" s="46">
        <v>2020</v>
      </c>
      <c r="CB133" s="46">
        <v>2015</v>
      </c>
    </row>
    <row r="134" spans="1:80">
      <c r="A134" s="33" t="s">
        <v>243</v>
      </c>
      <c r="B134" s="25" t="s">
        <v>242</v>
      </c>
      <c r="C134" s="44">
        <v>2015</v>
      </c>
      <c r="D134" s="44">
        <v>2015</v>
      </c>
      <c r="E134" s="44">
        <v>2015</v>
      </c>
      <c r="F134" s="44">
        <v>2015</v>
      </c>
      <c r="G134" s="44">
        <v>2015</v>
      </c>
      <c r="H134" s="44">
        <v>2015</v>
      </c>
      <c r="I134" s="44">
        <v>2015</v>
      </c>
      <c r="J134" s="44">
        <v>2020</v>
      </c>
      <c r="K134" s="44">
        <v>2020</v>
      </c>
      <c r="L134" s="44" t="s">
        <v>864</v>
      </c>
      <c r="M134" s="46">
        <v>2015</v>
      </c>
      <c r="N134" s="46">
        <v>2015</v>
      </c>
      <c r="O134" s="46">
        <v>2015</v>
      </c>
      <c r="P134" s="46">
        <v>2015</v>
      </c>
      <c r="Q134" s="261">
        <v>2019</v>
      </c>
      <c r="R134" s="261">
        <v>2019</v>
      </c>
      <c r="S134" s="261">
        <v>2019</v>
      </c>
      <c r="T134" s="261">
        <v>2019</v>
      </c>
      <c r="U134" s="46">
        <v>2015</v>
      </c>
      <c r="V134" s="46">
        <v>2015</v>
      </c>
      <c r="W134" s="46">
        <v>2015</v>
      </c>
      <c r="X134" s="46">
        <v>2018</v>
      </c>
      <c r="Y134" s="46">
        <v>2019</v>
      </c>
      <c r="Z134" s="46">
        <v>2019</v>
      </c>
      <c r="AA134" s="46" t="s">
        <v>864</v>
      </c>
      <c r="AB134" s="45">
        <v>2017</v>
      </c>
      <c r="AC134" s="46" t="s">
        <v>864</v>
      </c>
      <c r="AD134" s="46">
        <v>2015</v>
      </c>
      <c r="AE134" s="46">
        <v>2020</v>
      </c>
      <c r="AF134" s="48" t="s">
        <v>864</v>
      </c>
      <c r="AG134" s="262">
        <v>2020</v>
      </c>
      <c r="AH134" s="46">
        <v>2021</v>
      </c>
      <c r="AI134" s="46">
        <v>2021</v>
      </c>
      <c r="AJ134" s="46">
        <v>2020</v>
      </c>
      <c r="AK134" s="46">
        <v>2020</v>
      </c>
      <c r="AL134" s="46">
        <v>2019</v>
      </c>
      <c r="AM134" s="46" t="s">
        <v>864</v>
      </c>
      <c r="AN134" s="46">
        <v>2021</v>
      </c>
      <c r="AO134" s="46">
        <v>2018</v>
      </c>
      <c r="AP134" s="46">
        <v>2019</v>
      </c>
      <c r="AQ134" s="263">
        <v>2020</v>
      </c>
      <c r="AR134" s="263">
        <v>2020</v>
      </c>
      <c r="AS134" s="46">
        <v>2019</v>
      </c>
      <c r="AT134" s="80" t="s">
        <v>864</v>
      </c>
      <c r="AU134" s="55">
        <v>2019</v>
      </c>
      <c r="AV134" s="55" t="s">
        <v>864</v>
      </c>
      <c r="AW134" s="46" t="s">
        <v>864</v>
      </c>
      <c r="AX134" s="46" t="s">
        <v>864</v>
      </c>
      <c r="AY134" s="46">
        <v>2019</v>
      </c>
      <c r="AZ134" s="68" t="s">
        <v>864</v>
      </c>
      <c r="BA134" s="46" t="s">
        <v>864</v>
      </c>
      <c r="BB134" s="46">
        <v>2018</v>
      </c>
      <c r="BC134" s="46">
        <v>2019</v>
      </c>
      <c r="BD134" s="46">
        <v>2020</v>
      </c>
      <c r="BE134" s="255" t="s">
        <v>864</v>
      </c>
      <c r="BF134" s="255" t="s">
        <v>1395</v>
      </c>
      <c r="BG134" s="261">
        <v>2020</v>
      </c>
      <c r="BH134" s="46">
        <v>2019</v>
      </c>
      <c r="BI134" s="46">
        <v>2019</v>
      </c>
      <c r="BJ134" s="46">
        <v>2013</v>
      </c>
      <c r="BK134" s="46">
        <v>2019</v>
      </c>
      <c r="BL134" s="46" t="s">
        <v>864</v>
      </c>
      <c r="BM134" s="46">
        <v>2018</v>
      </c>
      <c r="BN134" s="80">
        <v>2015</v>
      </c>
      <c r="BO134" s="46" t="s">
        <v>864</v>
      </c>
      <c r="BP134" s="80" t="s">
        <v>864</v>
      </c>
      <c r="BQ134" s="46">
        <v>2014</v>
      </c>
      <c r="BR134" s="46">
        <v>2017</v>
      </c>
      <c r="BS134" s="46">
        <v>2017</v>
      </c>
      <c r="BT134" s="46">
        <v>2014</v>
      </c>
      <c r="BU134" s="261">
        <v>2019</v>
      </c>
      <c r="BV134" s="261">
        <v>2019</v>
      </c>
      <c r="BW134" s="46">
        <v>2019</v>
      </c>
      <c r="BX134" s="46">
        <v>2018</v>
      </c>
      <c r="BY134" s="46" t="s">
        <v>864</v>
      </c>
      <c r="BZ134" s="46">
        <v>2018</v>
      </c>
      <c r="CA134" s="46">
        <v>2020</v>
      </c>
      <c r="CB134" s="46">
        <v>2015</v>
      </c>
    </row>
    <row r="135" spans="1:80">
      <c r="A135" s="33" t="s">
        <v>391</v>
      </c>
      <c r="B135" s="25" t="s">
        <v>237</v>
      </c>
      <c r="C135" s="44">
        <v>2015</v>
      </c>
      <c r="D135" s="44">
        <v>2015</v>
      </c>
      <c r="E135" s="44">
        <v>2015</v>
      </c>
      <c r="F135" s="44">
        <v>2015</v>
      </c>
      <c r="G135" s="44">
        <v>2015</v>
      </c>
      <c r="H135" s="44">
        <v>2015</v>
      </c>
      <c r="I135" s="44">
        <v>2015</v>
      </c>
      <c r="J135" s="44">
        <v>2020</v>
      </c>
      <c r="K135" s="44">
        <v>2020</v>
      </c>
      <c r="L135" s="44" t="s">
        <v>864</v>
      </c>
      <c r="M135" s="46">
        <v>2015</v>
      </c>
      <c r="N135" s="46">
        <v>2015</v>
      </c>
      <c r="O135" s="46">
        <v>2015</v>
      </c>
      <c r="P135" s="46">
        <v>2015</v>
      </c>
      <c r="Q135" s="261">
        <v>2019</v>
      </c>
      <c r="R135" s="261">
        <v>2019</v>
      </c>
      <c r="S135" s="261">
        <v>2019</v>
      </c>
      <c r="T135" s="261">
        <v>2019</v>
      </c>
      <c r="U135" s="46">
        <v>2015</v>
      </c>
      <c r="V135" s="46">
        <v>2015</v>
      </c>
      <c r="W135" s="46">
        <v>2015</v>
      </c>
      <c r="X135" s="46">
        <v>2018</v>
      </c>
      <c r="Y135" s="46">
        <v>2019</v>
      </c>
      <c r="Z135" s="46">
        <v>2019</v>
      </c>
      <c r="AA135" s="46" t="s">
        <v>864</v>
      </c>
      <c r="AB135" s="45">
        <v>2017</v>
      </c>
      <c r="AC135" s="46" t="s">
        <v>864</v>
      </c>
      <c r="AD135" s="46">
        <v>2019</v>
      </c>
      <c r="AE135" s="46" t="s">
        <v>864</v>
      </c>
      <c r="AF135" s="48">
        <v>2018</v>
      </c>
      <c r="AG135" s="262">
        <v>2020</v>
      </c>
      <c r="AH135" s="46">
        <v>2021</v>
      </c>
      <c r="AI135" s="46">
        <v>2021</v>
      </c>
      <c r="AJ135" s="46">
        <v>2020</v>
      </c>
      <c r="AK135" s="46">
        <v>2020</v>
      </c>
      <c r="AL135" s="46">
        <v>2019</v>
      </c>
      <c r="AM135" s="46">
        <v>2014</v>
      </c>
      <c r="AN135" s="46">
        <v>2021</v>
      </c>
      <c r="AO135" s="46">
        <v>2018</v>
      </c>
      <c r="AP135" s="46">
        <v>2019</v>
      </c>
      <c r="AQ135" s="263">
        <v>2020</v>
      </c>
      <c r="AR135" s="263">
        <v>2020</v>
      </c>
      <c r="AS135" s="46">
        <v>2019</v>
      </c>
      <c r="AT135" s="80">
        <v>2014</v>
      </c>
      <c r="AU135" s="55">
        <v>2019</v>
      </c>
      <c r="AV135" s="55" t="s">
        <v>864</v>
      </c>
      <c r="AW135" s="46" t="s">
        <v>864</v>
      </c>
      <c r="AX135" s="46" t="s">
        <v>864</v>
      </c>
      <c r="AY135" s="46">
        <v>2019</v>
      </c>
      <c r="AZ135" s="68" t="s">
        <v>864</v>
      </c>
      <c r="BA135" s="46">
        <v>2016</v>
      </c>
      <c r="BB135" s="46">
        <v>2018</v>
      </c>
      <c r="BC135" s="46">
        <v>2019</v>
      </c>
      <c r="BD135" s="46">
        <v>2020</v>
      </c>
      <c r="BE135" s="255" t="s">
        <v>1395</v>
      </c>
      <c r="BF135" s="255" t="s">
        <v>1395</v>
      </c>
      <c r="BG135" s="261">
        <v>2020</v>
      </c>
      <c r="BH135" s="46">
        <v>2019</v>
      </c>
      <c r="BI135" s="46">
        <v>2019</v>
      </c>
      <c r="BJ135" s="46">
        <v>2015</v>
      </c>
      <c r="BK135" s="46">
        <v>2019</v>
      </c>
      <c r="BL135" s="46" t="s">
        <v>864</v>
      </c>
      <c r="BM135" s="46">
        <v>2018</v>
      </c>
      <c r="BN135" s="80">
        <v>2018</v>
      </c>
      <c r="BO135" s="80">
        <v>2019</v>
      </c>
      <c r="BP135" s="80">
        <v>2019</v>
      </c>
      <c r="BQ135" s="46">
        <v>2014</v>
      </c>
      <c r="BR135" s="46">
        <v>2017</v>
      </c>
      <c r="BS135" s="46">
        <v>2017</v>
      </c>
      <c r="BT135" s="46"/>
      <c r="BU135" s="261">
        <v>2019</v>
      </c>
      <c r="BV135" s="261">
        <v>2019</v>
      </c>
      <c r="BW135" s="46">
        <v>2019</v>
      </c>
      <c r="BX135" s="46" t="s">
        <v>864</v>
      </c>
      <c r="BY135" s="46">
        <v>2017</v>
      </c>
      <c r="BZ135" s="46">
        <v>2018</v>
      </c>
      <c r="CA135" s="46">
        <v>2020</v>
      </c>
      <c r="CB135" s="46">
        <v>2015</v>
      </c>
    </row>
    <row r="136" spans="1:80">
      <c r="A136" s="33" t="s">
        <v>245</v>
      </c>
      <c r="B136" s="25" t="s">
        <v>244</v>
      </c>
      <c r="C136" s="44">
        <v>2015</v>
      </c>
      <c r="D136" s="44">
        <v>2015</v>
      </c>
      <c r="E136" s="44">
        <v>2015</v>
      </c>
      <c r="F136" s="44">
        <v>2015</v>
      </c>
      <c r="G136" s="44">
        <v>2015</v>
      </c>
      <c r="H136" s="44">
        <v>2015</v>
      </c>
      <c r="I136" s="44">
        <v>2015</v>
      </c>
      <c r="J136" s="44">
        <v>2020</v>
      </c>
      <c r="K136" s="44">
        <v>2020</v>
      </c>
      <c r="L136" s="44">
        <v>2020</v>
      </c>
      <c r="M136" s="46">
        <v>2015</v>
      </c>
      <c r="N136" s="46">
        <v>2015</v>
      </c>
      <c r="O136" s="46">
        <v>2015</v>
      </c>
      <c r="P136" s="46">
        <v>2015</v>
      </c>
      <c r="Q136" s="261">
        <v>2019</v>
      </c>
      <c r="R136" s="261">
        <v>2019</v>
      </c>
      <c r="S136" s="261">
        <v>2019</v>
      </c>
      <c r="T136" s="261">
        <v>2019</v>
      </c>
      <c r="U136" s="46">
        <v>2015</v>
      </c>
      <c r="V136" s="46">
        <v>2015</v>
      </c>
      <c r="W136" s="46">
        <v>2015</v>
      </c>
      <c r="X136" s="46">
        <v>2018</v>
      </c>
      <c r="Y136" s="46">
        <v>2019</v>
      </c>
      <c r="Z136" s="46">
        <v>2019</v>
      </c>
      <c r="AA136" s="46">
        <v>2010</v>
      </c>
      <c r="AB136" s="45">
        <v>2017</v>
      </c>
      <c r="AC136" s="46" t="s">
        <v>864</v>
      </c>
      <c r="AD136" s="46">
        <v>2017</v>
      </c>
      <c r="AE136" s="46">
        <v>2020</v>
      </c>
      <c r="AF136" s="48">
        <v>2018</v>
      </c>
      <c r="AG136" s="262">
        <v>2020</v>
      </c>
      <c r="AH136" s="46">
        <v>2021</v>
      </c>
      <c r="AI136" s="46">
        <v>2021</v>
      </c>
      <c r="AJ136" s="46">
        <v>2020</v>
      </c>
      <c r="AK136" s="46">
        <v>2020</v>
      </c>
      <c r="AL136" s="46">
        <v>2019</v>
      </c>
      <c r="AM136" s="46" t="s">
        <v>864</v>
      </c>
      <c r="AN136" s="46">
        <v>2021</v>
      </c>
      <c r="AO136" s="46">
        <v>2018</v>
      </c>
      <c r="AP136" s="46">
        <v>2019</v>
      </c>
      <c r="AQ136" s="263">
        <v>2020</v>
      </c>
      <c r="AR136" s="263">
        <v>2020</v>
      </c>
      <c r="AS136" s="46">
        <v>2019</v>
      </c>
      <c r="AT136" s="80" t="s">
        <v>864</v>
      </c>
      <c r="AU136" s="55">
        <v>2019</v>
      </c>
      <c r="AV136" s="55" t="s">
        <v>864</v>
      </c>
      <c r="AW136" s="46" t="s">
        <v>864</v>
      </c>
      <c r="AX136" s="46">
        <v>2018</v>
      </c>
      <c r="AY136" s="46">
        <v>2019</v>
      </c>
      <c r="AZ136" s="68">
        <v>2019</v>
      </c>
      <c r="BA136" s="46">
        <v>2019</v>
      </c>
      <c r="BB136" s="46">
        <v>2018</v>
      </c>
      <c r="BC136" s="46">
        <v>2019</v>
      </c>
      <c r="BD136" s="46">
        <v>2020</v>
      </c>
      <c r="BE136" s="255" t="s">
        <v>864</v>
      </c>
      <c r="BF136" s="255" t="s">
        <v>1395</v>
      </c>
      <c r="BG136" s="261">
        <v>2020</v>
      </c>
      <c r="BH136" s="46">
        <v>2019</v>
      </c>
      <c r="BI136" s="46">
        <v>2019</v>
      </c>
      <c r="BJ136" s="46">
        <v>2013</v>
      </c>
      <c r="BK136" s="46">
        <v>2019</v>
      </c>
      <c r="BL136" s="46">
        <v>2020</v>
      </c>
      <c r="BM136" s="46">
        <v>2018</v>
      </c>
      <c r="BN136" s="80">
        <v>2018</v>
      </c>
      <c r="BO136" s="80">
        <v>2019</v>
      </c>
      <c r="BP136" s="80">
        <v>2019</v>
      </c>
      <c r="BQ136" s="46">
        <v>2014</v>
      </c>
      <c r="BR136" s="46">
        <v>2017</v>
      </c>
      <c r="BS136" s="46">
        <v>2017</v>
      </c>
      <c r="BT136" s="46">
        <v>2016</v>
      </c>
      <c r="BU136" s="261">
        <v>2019</v>
      </c>
      <c r="BV136" s="261">
        <v>2019</v>
      </c>
      <c r="BW136" s="46">
        <v>2019</v>
      </c>
      <c r="BX136" s="46">
        <v>2018</v>
      </c>
      <c r="BY136" s="46">
        <v>2017</v>
      </c>
      <c r="BZ136" s="46">
        <v>2020</v>
      </c>
      <c r="CA136" s="46">
        <v>2020</v>
      </c>
      <c r="CB136" s="46">
        <v>2015</v>
      </c>
    </row>
    <row r="137" spans="1:80">
      <c r="A137" s="33" t="s">
        <v>247</v>
      </c>
      <c r="B137" s="25" t="s">
        <v>246</v>
      </c>
      <c r="C137" s="44">
        <v>2015</v>
      </c>
      <c r="D137" s="44">
        <v>2015</v>
      </c>
      <c r="E137" s="44">
        <v>2015</v>
      </c>
      <c r="F137" s="44">
        <v>2015</v>
      </c>
      <c r="G137" s="44">
        <v>2015</v>
      </c>
      <c r="H137" s="44">
        <v>2015</v>
      </c>
      <c r="I137" s="44">
        <v>2015</v>
      </c>
      <c r="J137" s="44">
        <v>2020</v>
      </c>
      <c r="K137" s="44">
        <v>2020</v>
      </c>
      <c r="L137" s="44">
        <v>2020</v>
      </c>
      <c r="M137" s="46">
        <v>2015</v>
      </c>
      <c r="N137" s="46">
        <v>2015</v>
      </c>
      <c r="O137" s="46">
        <v>2015</v>
      </c>
      <c r="P137" s="46">
        <v>2015</v>
      </c>
      <c r="Q137" s="261">
        <v>2019</v>
      </c>
      <c r="R137" s="261">
        <v>2019</v>
      </c>
      <c r="S137" s="261">
        <v>2019</v>
      </c>
      <c r="T137" s="261">
        <v>2019</v>
      </c>
      <c r="U137" s="46">
        <v>2015</v>
      </c>
      <c r="V137" s="46">
        <v>2015</v>
      </c>
      <c r="W137" s="46">
        <v>2015</v>
      </c>
      <c r="X137" s="46">
        <v>2018</v>
      </c>
      <c r="Y137" s="46">
        <v>2019</v>
      </c>
      <c r="Z137" s="46">
        <v>2019</v>
      </c>
      <c r="AA137" s="46" t="s">
        <v>864</v>
      </c>
      <c r="AB137" s="45">
        <v>2017</v>
      </c>
      <c r="AC137" s="46" t="s">
        <v>864</v>
      </c>
      <c r="AD137" s="46">
        <v>2018</v>
      </c>
      <c r="AE137" s="46">
        <v>2020</v>
      </c>
      <c r="AF137" s="48" t="s">
        <v>864</v>
      </c>
      <c r="AG137" s="262">
        <v>2020</v>
      </c>
      <c r="AH137" s="46">
        <v>2021</v>
      </c>
      <c r="AI137" s="46">
        <v>2021</v>
      </c>
      <c r="AJ137" s="46">
        <v>2020</v>
      </c>
      <c r="AK137" s="46">
        <v>2020</v>
      </c>
      <c r="AL137" s="46">
        <v>2019</v>
      </c>
      <c r="AM137" s="46" t="s">
        <v>1342</v>
      </c>
      <c r="AN137" s="46">
        <v>2021</v>
      </c>
      <c r="AO137" s="46">
        <v>2018</v>
      </c>
      <c r="AP137" s="46">
        <v>2019</v>
      </c>
      <c r="AQ137" s="263">
        <v>2020</v>
      </c>
      <c r="AR137" s="263">
        <v>2020</v>
      </c>
      <c r="AS137" s="46">
        <v>2019</v>
      </c>
      <c r="AT137" s="80">
        <v>2010</v>
      </c>
      <c r="AU137" s="55">
        <v>2019</v>
      </c>
      <c r="AV137" s="55">
        <v>2019</v>
      </c>
      <c r="AW137" s="46">
        <v>2019</v>
      </c>
      <c r="AX137" s="46">
        <v>2018</v>
      </c>
      <c r="AY137" s="46">
        <v>2019</v>
      </c>
      <c r="AZ137" s="68">
        <v>2019</v>
      </c>
      <c r="BA137" s="46">
        <v>2009</v>
      </c>
      <c r="BB137" s="46">
        <v>2018</v>
      </c>
      <c r="BC137" s="46">
        <v>2019</v>
      </c>
      <c r="BD137" s="46">
        <v>2020</v>
      </c>
      <c r="BE137" s="255" t="s">
        <v>1395</v>
      </c>
      <c r="BF137" s="255" t="s">
        <v>1395</v>
      </c>
      <c r="BG137" s="261">
        <v>2020</v>
      </c>
      <c r="BH137" s="46">
        <v>2019</v>
      </c>
      <c r="BI137" s="46">
        <v>2019</v>
      </c>
      <c r="BJ137" s="46">
        <v>2013</v>
      </c>
      <c r="BK137" s="46">
        <v>2019</v>
      </c>
      <c r="BL137" s="46">
        <v>2020</v>
      </c>
      <c r="BM137" s="46">
        <v>2018</v>
      </c>
      <c r="BN137" s="46">
        <v>2010</v>
      </c>
      <c r="BO137" s="80">
        <v>2017</v>
      </c>
      <c r="BP137" s="80">
        <v>2017</v>
      </c>
      <c r="BQ137" s="46">
        <v>2014</v>
      </c>
      <c r="BR137" s="46">
        <v>2017</v>
      </c>
      <c r="BS137" s="46">
        <v>2017</v>
      </c>
      <c r="BT137" s="46" t="s">
        <v>864</v>
      </c>
      <c r="BU137" s="261">
        <v>2019</v>
      </c>
      <c r="BV137" s="46" t="s">
        <v>864</v>
      </c>
      <c r="BW137" s="46">
        <v>2019</v>
      </c>
      <c r="BX137" s="46">
        <v>2018</v>
      </c>
      <c r="BY137" s="46">
        <v>2017</v>
      </c>
      <c r="BZ137" s="46">
        <v>2020</v>
      </c>
      <c r="CA137" s="46">
        <v>2020</v>
      </c>
      <c r="CB137" s="46">
        <v>2015</v>
      </c>
    </row>
    <row r="138" spans="1:80">
      <c r="A138" s="33" t="s">
        <v>249</v>
      </c>
      <c r="B138" s="25" t="s">
        <v>248</v>
      </c>
      <c r="C138" s="44">
        <v>2015</v>
      </c>
      <c r="D138" s="44">
        <v>2015</v>
      </c>
      <c r="E138" s="44">
        <v>2015</v>
      </c>
      <c r="F138" s="44">
        <v>2015</v>
      </c>
      <c r="G138" s="44">
        <v>2015</v>
      </c>
      <c r="H138" s="44">
        <v>2015</v>
      </c>
      <c r="I138" s="44">
        <v>2015</v>
      </c>
      <c r="J138" s="44">
        <v>2020</v>
      </c>
      <c r="K138" s="44">
        <v>2020</v>
      </c>
      <c r="L138" s="44">
        <v>2020</v>
      </c>
      <c r="M138" s="46">
        <v>2015</v>
      </c>
      <c r="N138" s="46">
        <v>2015</v>
      </c>
      <c r="O138" s="46">
        <v>2015</v>
      </c>
      <c r="P138" s="46">
        <v>2015</v>
      </c>
      <c r="Q138" s="261">
        <v>2019</v>
      </c>
      <c r="R138" s="261">
        <v>2019</v>
      </c>
      <c r="S138" s="261">
        <v>2019</v>
      </c>
      <c r="T138" s="261">
        <v>2019</v>
      </c>
      <c r="U138" s="46">
        <v>2015</v>
      </c>
      <c r="V138" s="46">
        <v>2015</v>
      </c>
      <c r="W138" s="46">
        <v>2015</v>
      </c>
      <c r="X138" s="46">
        <v>2018</v>
      </c>
      <c r="Y138" s="46">
        <v>2019</v>
      </c>
      <c r="Z138" s="46">
        <v>2019</v>
      </c>
      <c r="AA138" s="46" t="s">
        <v>864</v>
      </c>
      <c r="AB138" s="45">
        <v>2017</v>
      </c>
      <c r="AC138" s="46">
        <v>2017</v>
      </c>
      <c r="AD138" s="46">
        <v>2019</v>
      </c>
      <c r="AE138" s="46">
        <v>2020</v>
      </c>
      <c r="AF138" s="48">
        <v>2018</v>
      </c>
      <c r="AG138" s="262">
        <v>2020</v>
      </c>
      <c r="AH138" s="46">
        <v>2021</v>
      </c>
      <c r="AI138" s="46">
        <v>2021</v>
      </c>
      <c r="AJ138" s="46">
        <v>2020</v>
      </c>
      <c r="AK138" s="46">
        <v>2020</v>
      </c>
      <c r="AL138" s="46">
        <v>2019</v>
      </c>
      <c r="AM138" s="46">
        <v>2016</v>
      </c>
      <c r="AN138" s="46">
        <v>2021</v>
      </c>
      <c r="AO138" s="46">
        <v>2018</v>
      </c>
      <c r="AP138" s="46">
        <v>2019</v>
      </c>
      <c r="AQ138" s="263">
        <v>2020</v>
      </c>
      <c r="AR138" s="263">
        <v>2020</v>
      </c>
      <c r="AS138" s="46">
        <v>2019</v>
      </c>
      <c r="AT138" s="80">
        <v>2016</v>
      </c>
      <c r="AU138" s="55">
        <v>2019</v>
      </c>
      <c r="AV138" s="55">
        <v>2019</v>
      </c>
      <c r="AW138" s="46">
        <v>2019</v>
      </c>
      <c r="AX138" s="46">
        <v>2018</v>
      </c>
      <c r="AY138" s="46">
        <v>2019</v>
      </c>
      <c r="AZ138" s="68">
        <v>2019</v>
      </c>
      <c r="BA138" s="46">
        <v>2019</v>
      </c>
      <c r="BB138" s="46">
        <v>2018</v>
      </c>
      <c r="BC138" s="46">
        <v>2019</v>
      </c>
      <c r="BD138" s="46">
        <v>2020</v>
      </c>
      <c r="BE138" s="255" t="s">
        <v>864</v>
      </c>
      <c r="BF138" s="255" t="s">
        <v>1395</v>
      </c>
      <c r="BG138" s="261">
        <v>2020</v>
      </c>
      <c r="BH138" s="46">
        <v>2019</v>
      </c>
      <c r="BI138" s="46">
        <v>2019</v>
      </c>
      <c r="BJ138" s="46">
        <v>2013</v>
      </c>
      <c r="BK138" s="46">
        <v>2019</v>
      </c>
      <c r="BL138" s="46">
        <v>2020</v>
      </c>
      <c r="BM138" s="46">
        <v>2018</v>
      </c>
      <c r="BN138" s="80">
        <v>2018</v>
      </c>
      <c r="BO138" s="80">
        <v>2019</v>
      </c>
      <c r="BP138" s="80">
        <v>2019</v>
      </c>
      <c r="BQ138" s="46">
        <v>2014</v>
      </c>
      <c r="BR138" s="46">
        <v>2017</v>
      </c>
      <c r="BS138" s="46">
        <v>2017</v>
      </c>
      <c r="BT138" s="46">
        <v>2018</v>
      </c>
      <c r="BU138" s="261">
        <v>2019</v>
      </c>
      <c r="BV138" s="261">
        <v>2019</v>
      </c>
      <c r="BW138" s="46">
        <v>2019</v>
      </c>
      <c r="BX138" s="46">
        <v>2019</v>
      </c>
      <c r="BY138" s="46">
        <v>2017</v>
      </c>
      <c r="BZ138" s="46">
        <v>2020</v>
      </c>
      <c r="CA138" s="46">
        <v>2020</v>
      </c>
      <c r="CB138" s="46">
        <v>2015</v>
      </c>
    </row>
    <row r="139" spans="1:80">
      <c r="A139" s="33" t="s">
        <v>251</v>
      </c>
      <c r="B139" s="25" t="s">
        <v>250</v>
      </c>
      <c r="C139" s="44">
        <v>2015</v>
      </c>
      <c r="D139" s="44">
        <v>2015</v>
      </c>
      <c r="E139" s="44">
        <v>2015</v>
      </c>
      <c r="F139" s="44">
        <v>2015</v>
      </c>
      <c r="G139" s="44">
        <v>2015</v>
      </c>
      <c r="H139" s="44">
        <v>2015</v>
      </c>
      <c r="I139" s="44">
        <v>2015</v>
      </c>
      <c r="J139" s="44">
        <v>2020</v>
      </c>
      <c r="K139" s="44">
        <v>2020</v>
      </c>
      <c r="L139" s="44">
        <v>2020</v>
      </c>
      <c r="M139" s="46">
        <v>2015</v>
      </c>
      <c r="N139" s="46">
        <v>2015</v>
      </c>
      <c r="O139" s="46">
        <v>2015</v>
      </c>
      <c r="P139" s="46">
        <v>2015</v>
      </c>
      <c r="Q139" s="261">
        <v>2019</v>
      </c>
      <c r="R139" s="261">
        <v>2019</v>
      </c>
      <c r="S139" s="261">
        <v>2019</v>
      </c>
      <c r="T139" s="261">
        <v>2019</v>
      </c>
      <c r="U139" s="46">
        <v>2015</v>
      </c>
      <c r="V139" s="46">
        <v>2015</v>
      </c>
      <c r="W139" s="46">
        <v>2015</v>
      </c>
      <c r="X139" s="46">
        <v>2018</v>
      </c>
      <c r="Y139" s="46">
        <v>2019</v>
      </c>
      <c r="Z139" s="46">
        <v>2019</v>
      </c>
      <c r="AA139" s="46">
        <v>2012</v>
      </c>
      <c r="AB139" s="45">
        <v>2017</v>
      </c>
      <c r="AC139" s="46" t="s">
        <v>864</v>
      </c>
      <c r="AD139" s="46">
        <v>2017</v>
      </c>
      <c r="AE139" s="46">
        <v>2020</v>
      </c>
      <c r="AF139" s="48">
        <v>2018</v>
      </c>
      <c r="AG139" s="262">
        <v>2020</v>
      </c>
      <c r="AH139" s="46">
        <v>2021</v>
      </c>
      <c r="AI139" s="46">
        <v>2021</v>
      </c>
      <c r="AJ139" s="46">
        <v>2020</v>
      </c>
      <c r="AK139" s="46">
        <v>2020</v>
      </c>
      <c r="AL139" s="46">
        <v>2019</v>
      </c>
      <c r="AM139" s="46">
        <v>2018</v>
      </c>
      <c r="AN139" s="46">
        <v>2021</v>
      </c>
      <c r="AO139" s="46">
        <v>2018</v>
      </c>
      <c r="AP139" s="46">
        <v>2019</v>
      </c>
      <c r="AQ139" s="263">
        <v>2020</v>
      </c>
      <c r="AR139" s="263">
        <v>2020</v>
      </c>
      <c r="AS139" s="46">
        <v>2019</v>
      </c>
      <c r="AT139" s="80">
        <v>2018</v>
      </c>
      <c r="AU139" s="55">
        <v>2019</v>
      </c>
      <c r="AV139" s="55">
        <v>2019</v>
      </c>
      <c r="AW139" s="46">
        <v>2019</v>
      </c>
      <c r="AX139" s="46">
        <v>2018</v>
      </c>
      <c r="AY139" s="46">
        <v>2019</v>
      </c>
      <c r="AZ139" s="68">
        <v>2019</v>
      </c>
      <c r="BA139" s="46">
        <v>2019</v>
      </c>
      <c r="BB139" s="46">
        <v>2018</v>
      </c>
      <c r="BC139" s="46">
        <v>2019</v>
      </c>
      <c r="BD139" s="46">
        <v>2020</v>
      </c>
      <c r="BE139" s="255" t="s">
        <v>1395</v>
      </c>
      <c r="BF139" s="255" t="s">
        <v>1395</v>
      </c>
      <c r="BG139" s="261">
        <v>2020</v>
      </c>
      <c r="BH139" s="46">
        <v>2019</v>
      </c>
      <c r="BI139" s="46">
        <v>2019</v>
      </c>
      <c r="BJ139" s="46">
        <v>2015</v>
      </c>
      <c r="BK139" s="46">
        <v>2019</v>
      </c>
      <c r="BL139" s="46">
        <v>2020</v>
      </c>
      <c r="BM139" s="46">
        <v>2018</v>
      </c>
      <c r="BN139" s="80">
        <v>2018</v>
      </c>
      <c r="BO139" s="80">
        <v>2019</v>
      </c>
      <c r="BP139" s="80">
        <v>2018</v>
      </c>
      <c r="BQ139" s="46">
        <v>2014</v>
      </c>
      <c r="BR139" s="46">
        <v>2017</v>
      </c>
      <c r="BS139" s="46">
        <v>2017</v>
      </c>
      <c r="BT139" s="46">
        <v>2016</v>
      </c>
      <c r="BU139" s="261">
        <v>2019</v>
      </c>
      <c r="BV139" s="261">
        <v>2019</v>
      </c>
      <c r="BW139" s="46">
        <v>2019</v>
      </c>
      <c r="BX139" s="46">
        <v>2019</v>
      </c>
      <c r="BY139" s="46">
        <v>2017</v>
      </c>
      <c r="BZ139" s="46">
        <v>2020</v>
      </c>
      <c r="CA139" s="46">
        <v>2020</v>
      </c>
      <c r="CB139" s="46">
        <v>2015</v>
      </c>
    </row>
    <row r="140" spans="1:80">
      <c r="A140" s="33" t="s">
        <v>253</v>
      </c>
      <c r="B140" s="25" t="s">
        <v>252</v>
      </c>
      <c r="C140" s="44">
        <v>2015</v>
      </c>
      <c r="D140" s="44">
        <v>2015</v>
      </c>
      <c r="E140" s="44">
        <v>2015</v>
      </c>
      <c r="F140" s="44">
        <v>2015</v>
      </c>
      <c r="G140" s="44">
        <v>2015</v>
      </c>
      <c r="H140" s="44">
        <v>2015</v>
      </c>
      <c r="I140" s="44">
        <v>2015</v>
      </c>
      <c r="J140" s="44">
        <v>2020</v>
      </c>
      <c r="K140" s="44">
        <v>2020</v>
      </c>
      <c r="L140" s="44">
        <v>2020</v>
      </c>
      <c r="M140" s="46">
        <v>2015</v>
      </c>
      <c r="N140" s="46">
        <v>2015</v>
      </c>
      <c r="O140" s="46">
        <v>2015</v>
      </c>
      <c r="P140" s="46">
        <v>2015</v>
      </c>
      <c r="Q140" s="261">
        <v>2019</v>
      </c>
      <c r="R140" s="261">
        <v>2019</v>
      </c>
      <c r="S140" s="261">
        <v>2019</v>
      </c>
      <c r="T140" s="261">
        <v>2019</v>
      </c>
      <c r="U140" s="46">
        <v>2015</v>
      </c>
      <c r="V140" s="46">
        <v>2015</v>
      </c>
      <c r="W140" s="46">
        <v>2015</v>
      </c>
      <c r="X140" s="46">
        <v>2018</v>
      </c>
      <c r="Y140" s="46">
        <v>2019</v>
      </c>
      <c r="Z140" s="46">
        <v>2019</v>
      </c>
      <c r="AA140" s="46">
        <v>2017</v>
      </c>
      <c r="AB140" s="45">
        <v>2017</v>
      </c>
      <c r="AC140" s="46">
        <v>2017</v>
      </c>
      <c r="AD140" s="46">
        <v>2017</v>
      </c>
      <c r="AE140" s="46">
        <v>2020</v>
      </c>
      <c r="AF140" s="48">
        <v>2018</v>
      </c>
      <c r="AG140" s="262">
        <v>2020</v>
      </c>
      <c r="AH140" s="46">
        <v>2021</v>
      </c>
      <c r="AI140" s="46">
        <v>2021</v>
      </c>
      <c r="AJ140" s="46">
        <v>2020</v>
      </c>
      <c r="AK140" s="46">
        <v>2020</v>
      </c>
      <c r="AL140" s="46">
        <v>2019</v>
      </c>
      <c r="AM140" s="46">
        <v>2017</v>
      </c>
      <c r="AN140" s="46">
        <v>2021</v>
      </c>
      <c r="AO140" s="46">
        <v>2018</v>
      </c>
      <c r="AP140" s="46">
        <v>2019</v>
      </c>
      <c r="AQ140" s="263">
        <v>2020</v>
      </c>
      <c r="AR140" s="263">
        <v>2020</v>
      </c>
      <c r="AS140" s="46">
        <v>2019</v>
      </c>
      <c r="AT140" s="80">
        <v>2018</v>
      </c>
      <c r="AU140" s="55">
        <v>2019</v>
      </c>
      <c r="AV140" s="55">
        <v>2019</v>
      </c>
      <c r="AW140" s="46">
        <v>2019</v>
      </c>
      <c r="AX140" s="46">
        <v>2018</v>
      </c>
      <c r="AY140" s="46">
        <v>2019</v>
      </c>
      <c r="AZ140" s="68">
        <v>2019</v>
      </c>
      <c r="BA140" s="46">
        <v>2018</v>
      </c>
      <c r="BB140" s="46">
        <v>2018</v>
      </c>
      <c r="BC140" s="46">
        <v>2019</v>
      </c>
      <c r="BD140" s="46">
        <v>2020</v>
      </c>
      <c r="BE140" s="255" t="s">
        <v>1395</v>
      </c>
      <c r="BF140" s="255" t="s">
        <v>1395</v>
      </c>
      <c r="BG140" s="261">
        <v>2020</v>
      </c>
      <c r="BH140" s="46">
        <v>2019</v>
      </c>
      <c r="BI140" s="46">
        <v>2019</v>
      </c>
      <c r="BJ140" s="46">
        <v>2015</v>
      </c>
      <c r="BK140" s="46">
        <v>2019</v>
      </c>
      <c r="BL140" s="46">
        <v>2020</v>
      </c>
      <c r="BM140" s="46">
        <v>2018</v>
      </c>
      <c r="BN140" s="80">
        <v>2015</v>
      </c>
      <c r="BO140" s="80">
        <v>2019</v>
      </c>
      <c r="BP140" s="80">
        <v>2019</v>
      </c>
      <c r="BQ140" s="46">
        <v>2014</v>
      </c>
      <c r="BR140" s="46">
        <v>2017</v>
      </c>
      <c r="BS140" s="46">
        <v>2017</v>
      </c>
      <c r="BT140" s="46" t="s">
        <v>864</v>
      </c>
      <c r="BU140" s="261">
        <v>2019</v>
      </c>
      <c r="BV140" s="261">
        <v>2019</v>
      </c>
      <c r="BW140" s="46">
        <v>2019</v>
      </c>
      <c r="BX140" s="46">
        <v>2019</v>
      </c>
      <c r="BY140" s="46">
        <v>2017</v>
      </c>
      <c r="BZ140" s="46">
        <v>2020</v>
      </c>
      <c r="CA140" s="46">
        <v>2020</v>
      </c>
      <c r="CB140" s="46">
        <v>2015</v>
      </c>
    </row>
    <row r="141" spans="1:80">
      <c r="A141" s="33" t="s">
        <v>255</v>
      </c>
      <c r="B141" s="25" t="s">
        <v>254</v>
      </c>
      <c r="C141" s="44">
        <v>2015</v>
      </c>
      <c r="D141" s="44">
        <v>2015</v>
      </c>
      <c r="E141" s="44">
        <v>2015</v>
      </c>
      <c r="F141" s="44">
        <v>2015</v>
      </c>
      <c r="G141" s="44">
        <v>2015</v>
      </c>
      <c r="H141" s="44">
        <v>2015</v>
      </c>
      <c r="I141" s="44">
        <v>2015</v>
      </c>
      <c r="J141" s="44">
        <v>2020</v>
      </c>
      <c r="K141" s="44">
        <v>2020</v>
      </c>
      <c r="L141" s="44">
        <v>2020</v>
      </c>
      <c r="M141" s="46">
        <v>2015</v>
      </c>
      <c r="N141" s="46">
        <v>2015</v>
      </c>
      <c r="O141" s="46">
        <v>2015</v>
      </c>
      <c r="P141" s="46">
        <v>2015</v>
      </c>
      <c r="Q141" s="261">
        <v>2019</v>
      </c>
      <c r="R141" s="261">
        <v>2019</v>
      </c>
      <c r="S141" s="261">
        <v>2019</v>
      </c>
      <c r="T141" s="261">
        <v>2019</v>
      </c>
      <c r="U141" s="46">
        <v>2015</v>
      </c>
      <c r="V141" s="46">
        <v>2015</v>
      </c>
      <c r="W141" s="46">
        <v>2015</v>
      </c>
      <c r="X141" s="46">
        <v>2018</v>
      </c>
      <c r="Y141" s="46">
        <v>2019</v>
      </c>
      <c r="Z141" s="46">
        <v>2019</v>
      </c>
      <c r="AA141" s="46">
        <v>2011</v>
      </c>
      <c r="AB141" s="45">
        <v>2017</v>
      </c>
      <c r="AC141" s="46" t="s">
        <v>864</v>
      </c>
      <c r="AD141" s="46">
        <v>2018</v>
      </c>
      <c r="AE141" s="46">
        <v>2020</v>
      </c>
      <c r="AF141" s="48">
        <v>2018</v>
      </c>
      <c r="AG141" s="262">
        <v>2020</v>
      </c>
      <c r="AH141" s="46">
        <v>2021</v>
      </c>
      <c r="AI141" s="46">
        <v>2021</v>
      </c>
      <c r="AJ141" s="46">
        <v>2020</v>
      </c>
      <c r="AK141" s="46">
        <v>2020</v>
      </c>
      <c r="AL141" s="46">
        <v>2019</v>
      </c>
      <c r="AM141" s="46" t="s">
        <v>864</v>
      </c>
      <c r="AN141" s="46">
        <v>2021</v>
      </c>
      <c r="AO141" s="46">
        <v>2018</v>
      </c>
      <c r="AP141" s="46">
        <v>2019</v>
      </c>
      <c r="AQ141" s="46" t="s">
        <v>864</v>
      </c>
      <c r="AR141" s="263">
        <v>2020</v>
      </c>
      <c r="AS141" s="46">
        <v>2019</v>
      </c>
      <c r="AT141" s="80" t="s">
        <v>864</v>
      </c>
      <c r="AU141" s="55">
        <v>2019</v>
      </c>
      <c r="AV141" s="55" t="s">
        <v>864</v>
      </c>
      <c r="AW141" s="46" t="s">
        <v>864</v>
      </c>
      <c r="AX141" s="46" t="s">
        <v>864</v>
      </c>
      <c r="AY141" s="46">
        <v>2019</v>
      </c>
      <c r="AZ141" s="68">
        <v>2019</v>
      </c>
      <c r="BA141" s="46">
        <v>2018</v>
      </c>
      <c r="BB141" s="46">
        <v>2018</v>
      </c>
      <c r="BC141" s="46">
        <v>2019</v>
      </c>
      <c r="BD141" s="46">
        <v>2020</v>
      </c>
      <c r="BE141" s="255" t="s">
        <v>864</v>
      </c>
      <c r="BF141" s="255" t="s">
        <v>1395</v>
      </c>
      <c r="BG141" s="261">
        <v>2020</v>
      </c>
      <c r="BH141" s="46">
        <v>2019</v>
      </c>
      <c r="BI141" s="46">
        <v>2019</v>
      </c>
      <c r="BJ141" s="46">
        <v>2015</v>
      </c>
      <c r="BK141" s="46">
        <v>2019</v>
      </c>
      <c r="BL141" s="46">
        <v>2020</v>
      </c>
      <c r="BM141" s="46">
        <v>2018</v>
      </c>
      <c r="BN141" s="46" t="s">
        <v>864</v>
      </c>
      <c r="BO141" s="80">
        <v>2019</v>
      </c>
      <c r="BP141" s="80">
        <v>2019</v>
      </c>
      <c r="BQ141" s="46">
        <v>2014</v>
      </c>
      <c r="BR141" s="46">
        <v>2017</v>
      </c>
      <c r="BS141" s="46">
        <v>2017</v>
      </c>
      <c r="BT141" s="46">
        <v>2016</v>
      </c>
      <c r="BU141" s="261">
        <v>2019</v>
      </c>
      <c r="BV141" s="261">
        <v>2019</v>
      </c>
      <c r="BW141" s="46">
        <v>2019</v>
      </c>
      <c r="BX141" s="46">
        <v>2019</v>
      </c>
      <c r="BY141" s="46">
        <v>2017</v>
      </c>
      <c r="BZ141" s="46">
        <v>2020</v>
      </c>
      <c r="CA141" s="46">
        <v>2020</v>
      </c>
      <c r="CB141" s="46">
        <v>2015</v>
      </c>
    </row>
    <row r="142" spans="1:80">
      <c r="A142" s="33" t="s">
        <v>257</v>
      </c>
      <c r="B142" s="25" t="s">
        <v>256</v>
      </c>
      <c r="C142" s="44">
        <v>2015</v>
      </c>
      <c r="D142" s="44">
        <v>2015</v>
      </c>
      <c r="E142" s="44">
        <v>2015</v>
      </c>
      <c r="F142" s="44">
        <v>2015</v>
      </c>
      <c r="G142" s="44">
        <v>2015</v>
      </c>
      <c r="H142" s="44">
        <v>2015</v>
      </c>
      <c r="I142" s="44">
        <v>2015</v>
      </c>
      <c r="J142" s="44">
        <v>2020</v>
      </c>
      <c r="K142" s="44">
        <v>2020</v>
      </c>
      <c r="L142" s="44">
        <v>2020</v>
      </c>
      <c r="M142" s="46">
        <v>2015</v>
      </c>
      <c r="N142" s="46">
        <v>2015</v>
      </c>
      <c r="O142" s="46">
        <v>2015</v>
      </c>
      <c r="P142" s="46">
        <v>2015</v>
      </c>
      <c r="Q142" s="261">
        <v>2019</v>
      </c>
      <c r="R142" s="261">
        <v>2019</v>
      </c>
      <c r="S142" s="261">
        <v>2019</v>
      </c>
      <c r="T142" s="261">
        <v>2019</v>
      </c>
      <c r="U142" s="46">
        <v>2015</v>
      </c>
      <c r="V142" s="46">
        <v>2015</v>
      </c>
      <c r="W142" s="46">
        <v>2015</v>
      </c>
      <c r="X142" s="46">
        <v>2018</v>
      </c>
      <c r="Y142" s="46">
        <v>2019</v>
      </c>
      <c r="Z142" s="46">
        <v>2019</v>
      </c>
      <c r="AA142" s="46">
        <v>2011</v>
      </c>
      <c r="AB142" s="45">
        <v>2017</v>
      </c>
      <c r="AC142" s="46" t="s">
        <v>864</v>
      </c>
      <c r="AD142" s="46">
        <v>2017</v>
      </c>
      <c r="AE142" s="46">
        <v>2020</v>
      </c>
      <c r="AF142" s="48">
        <v>2018</v>
      </c>
      <c r="AG142" s="262">
        <v>2020</v>
      </c>
      <c r="AH142" s="46">
        <v>2021</v>
      </c>
      <c r="AI142" s="46">
        <v>2021</v>
      </c>
      <c r="AJ142" s="46">
        <v>2020</v>
      </c>
      <c r="AK142" s="46">
        <v>2020</v>
      </c>
      <c r="AL142" s="46">
        <v>2019</v>
      </c>
      <c r="AM142" s="46" t="s">
        <v>864</v>
      </c>
      <c r="AN142" s="46">
        <v>2021</v>
      </c>
      <c r="AO142" s="46">
        <v>2018</v>
      </c>
      <c r="AP142" s="46">
        <v>2019</v>
      </c>
      <c r="AQ142" s="46" t="s">
        <v>864</v>
      </c>
      <c r="AR142" s="263">
        <v>2020</v>
      </c>
      <c r="AS142" s="46">
        <v>2019</v>
      </c>
      <c r="AT142" s="80" t="s">
        <v>864</v>
      </c>
      <c r="AU142" s="55">
        <v>2019</v>
      </c>
      <c r="AV142" s="55" t="s">
        <v>864</v>
      </c>
      <c r="AW142" s="46" t="s">
        <v>864</v>
      </c>
      <c r="AX142" s="46" t="s">
        <v>864</v>
      </c>
      <c r="AY142" s="46">
        <v>2019</v>
      </c>
      <c r="AZ142" s="68">
        <v>2019</v>
      </c>
      <c r="BA142" s="46">
        <v>2018</v>
      </c>
      <c r="BB142" s="46">
        <v>2018</v>
      </c>
      <c r="BC142" s="46">
        <v>2019</v>
      </c>
      <c r="BD142" s="46">
        <v>2020</v>
      </c>
      <c r="BE142" s="255" t="s">
        <v>864</v>
      </c>
      <c r="BF142" s="255" t="s">
        <v>1395</v>
      </c>
      <c r="BG142" s="261">
        <v>2020</v>
      </c>
      <c r="BH142" s="46">
        <v>2019</v>
      </c>
      <c r="BI142" s="46">
        <v>2019</v>
      </c>
      <c r="BJ142" s="46">
        <v>2015</v>
      </c>
      <c r="BK142" s="46">
        <v>2019</v>
      </c>
      <c r="BL142" s="46">
        <v>2020</v>
      </c>
      <c r="BM142" s="46">
        <v>2018</v>
      </c>
      <c r="BN142" s="80">
        <v>2018</v>
      </c>
      <c r="BO142" s="80">
        <v>2019</v>
      </c>
      <c r="BP142" s="80">
        <v>2019</v>
      </c>
      <c r="BQ142" s="46">
        <v>2014</v>
      </c>
      <c r="BR142" s="46">
        <v>2017</v>
      </c>
      <c r="BS142" s="46">
        <v>2017</v>
      </c>
      <c r="BT142" s="46">
        <v>2016</v>
      </c>
      <c r="BU142" s="261">
        <v>2019</v>
      </c>
      <c r="BV142" s="261">
        <v>2019</v>
      </c>
      <c r="BW142" s="46">
        <v>2019</v>
      </c>
      <c r="BX142" s="46">
        <v>2019</v>
      </c>
      <c r="BY142" s="46">
        <v>2017</v>
      </c>
      <c r="BZ142" s="46">
        <v>2020</v>
      </c>
      <c r="CA142" s="46">
        <v>2020</v>
      </c>
      <c r="CB142" s="46">
        <v>2015</v>
      </c>
    </row>
    <row r="143" spans="1:80">
      <c r="A143" s="33" t="s">
        <v>259</v>
      </c>
      <c r="B143" s="25" t="s">
        <v>258</v>
      </c>
      <c r="C143" s="44">
        <v>2015</v>
      </c>
      <c r="D143" s="44">
        <v>2015</v>
      </c>
      <c r="E143" s="44">
        <v>2015</v>
      </c>
      <c r="F143" s="44">
        <v>2015</v>
      </c>
      <c r="G143" s="44">
        <v>2015</v>
      </c>
      <c r="H143" s="44">
        <v>2015</v>
      </c>
      <c r="I143" s="44">
        <v>2015</v>
      </c>
      <c r="J143" s="44">
        <v>2020</v>
      </c>
      <c r="K143" s="44">
        <v>2020</v>
      </c>
      <c r="L143" s="44">
        <v>2020</v>
      </c>
      <c r="M143" s="46">
        <v>2015</v>
      </c>
      <c r="N143" s="46">
        <v>2015</v>
      </c>
      <c r="O143" s="46">
        <v>2015</v>
      </c>
      <c r="P143" s="46">
        <v>2015</v>
      </c>
      <c r="Q143" s="261">
        <v>2019</v>
      </c>
      <c r="R143" s="261">
        <v>2019</v>
      </c>
      <c r="S143" s="261">
        <v>2019</v>
      </c>
      <c r="T143" s="261">
        <v>2019</v>
      </c>
      <c r="U143" s="46">
        <v>2015</v>
      </c>
      <c r="V143" s="46">
        <v>2015</v>
      </c>
      <c r="W143" s="46">
        <v>2015</v>
      </c>
      <c r="X143" s="46">
        <v>2018</v>
      </c>
      <c r="Y143" s="46">
        <v>2019</v>
      </c>
      <c r="Z143" s="46">
        <v>2019</v>
      </c>
      <c r="AA143" s="46" t="s">
        <v>864</v>
      </c>
      <c r="AB143" s="45">
        <v>2017</v>
      </c>
      <c r="AC143" s="46" t="s">
        <v>864</v>
      </c>
      <c r="AD143" s="46">
        <v>2019</v>
      </c>
      <c r="AE143" s="46">
        <v>2020</v>
      </c>
      <c r="AF143" s="48" t="s">
        <v>864</v>
      </c>
      <c r="AG143" s="262">
        <v>2020</v>
      </c>
      <c r="AH143" s="46">
        <v>2021</v>
      </c>
      <c r="AI143" s="46">
        <v>2021</v>
      </c>
      <c r="AJ143" s="46">
        <v>2020</v>
      </c>
      <c r="AK143" s="46">
        <v>2020</v>
      </c>
      <c r="AL143" s="46">
        <v>2019</v>
      </c>
      <c r="AM143" s="46" t="s">
        <v>864</v>
      </c>
      <c r="AN143" s="46">
        <v>2021</v>
      </c>
      <c r="AO143" s="46">
        <v>2018</v>
      </c>
      <c r="AP143" s="46">
        <v>2019</v>
      </c>
      <c r="AQ143" s="46" t="s">
        <v>864</v>
      </c>
      <c r="AR143" s="263">
        <v>2020</v>
      </c>
      <c r="AS143" s="46">
        <v>2019</v>
      </c>
      <c r="AT143" s="80" t="s">
        <v>864</v>
      </c>
      <c r="AU143" s="55">
        <v>2019</v>
      </c>
      <c r="AV143" s="55" t="s">
        <v>864</v>
      </c>
      <c r="AW143" s="46" t="s">
        <v>864</v>
      </c>
      <c r="AX143" s="46" t="s">
        <v>864</v>
      </c>
      <c r="AY143" s="46">
        <v>2019</v>
      </c>
      <c r="AZ143" s="68">
        <v>2019</v>
      </c>
      <c r="BA143" s="46" t="s">
        <v>864</v>
      </c>
      <c r="BB143" s="46">
        <v>2018</v>
      </c>
      <c r="BC143" s="46">
        <v>2019</v>
      </c>
      <c r="BD143" s="46">
        <v>2020</v>
      </c>
      <c r="BE143" s="255" t="s">
        <v>864</v>
      </c>
      <c r="BF143" s="255" t="s">
        <v>1395</v>
      </c>
      <c r="BG143" s="261">
        <v>2020</v>
      </c>
      <c r="BH143" s="46">
        <v>2019</v>
      </c>
      <c r="BI143" s="46">
        <v>2019</v>
      </c>
      <c r="BJ143" s="46">
        <v>2015</v>
      </c>
      <c r="BK143" s="46">
        <v>2019</v>
      </c>
      <c r="BL143" s="46">
        <v>2020</v>
      </c>
      <c r="BM143" s="46">
        <v>2018</v>
      </c>
      <c r="BN143" s="80">
        <v>2017</v>
      </c>
      <c r="BO143" s="80">
        <v>2019</v>
      </c>
      <c r="BP143" s="80">
        <v>2019</v>
      </c>
      <c r="BQ143" s="46">
        <v>2014</v>
      </c>
      <c r="BR143" s="46">
        <v>2017</v>
      </c>
      <c r="BS143" s="46">
        <v>2017</v>
      </c>
      <c r="BT143" s="46">
        <v>2017</v>
      </c>
      <c r="BU143" s="261">
        <v>2019</v>
      </c>
      <c r="BV143" s="261">
        <v>2019</v>
      </c>
      <c r="BW143" s="46">
        <v>2019</v>
      </c>
      <c r="BX143" s="46">
        <v>2019</v>
      </c>
      <c r="BY143" s="46">
        <v>2017</v>
      </c>
      <c r="BZ143" s="46">
        <v>2020</v>
      </c>
      <c r="CA143" s="46">
        <v>2020</v>
      </c>
      <c r="CB143" s="46">
        <v>2015</v>
      </c>
    </row>
    <row r="144" spans="1:80">
      <c r="A144" s="33" t="s">
        <v>261</v>
      </c>
      <c r="B144" s="25" t="s">
        <v>260</v>
      </c>
      <c r="C144" s="44">
        <v>2015</v>
      </c>
      <c r="D144" s="44">
        <v>2015</v>
      </c>
      <c r="E144" s="44">
        <v>2015</v>
      </c>
      <c r="F144" s="44">
        <v>2015</v>
      </c>
      <c r="G144" s="44">
        <v>2015</v>
      </c>
      <c r="H144" s="44">
        <v>2015</v>
      </c>
      <c r="I144" s="44">
        <v>2015</v>
      </c>
      <c r="J144" s="44">
        <v>2020</v>
      </c>
      <c r="K144" s="44">
        <v>2020</v>
      </c>
      <c r="L144" s="44">
        <v>2020</v>
      </c>
      <c r="M144" s="46">
        <v>2015</v>
      </c>
      <c r="N144" s="46">
        <v>2015</v>
      </c>
      <c r="O144" s="46">
        <v>2015</v>
      </c>
      <c r="P144" s="46">
        <v>2015</v>
      </c>
      <c r="Q144" s="261">
        <v>2019</v>
      </c>
      <c r="R144" s="261">
        <v>2019</v>
      </c>
      <c r="S144" s="261">
        <v>2019</v>
      </c>
      <c r="T144" s="261">
        <v>2019</v>
      </c>
      <c r="U144" s="46">
        <v>2015</v>
      </c>
      <c r="V144" s="46">
        <v>2015</v>
      </c>
      <c r="W144" s="46">
        <v>2015</v>
      </c>
      <c r="X144" s="46">
        <v>2018</v>
      </c>
      <c r="Y144" s="46">
        <v>2019</v>
      </c>
      <c r="Z144" s="46">
        <v>2019</v>
      </c>
      <c r="AA144" s="46">
        <v>2011</v>
      </c>
      <c r="AB144" s="45">
        <v>2017</v>
      </c>
      <c r="AC144" s="46" t="s">
        <v>864</v>
      </c>
      <c r="AD144" s="46">
        <v>2018</v>
      </c>
      <c r="AE144" s="46">
        <v>2020</v>
      </c>
      <c r="AF144" s="48">
        <v>2018</v>
      </c>
      <c r="AG144" s="262">
        <v>2020</v>
      </c>
      <c r="AH144" s="46">
        <v>2021</v>
      </c>
      <c r="AI144" s="46">
        <v>2021</v>
      </c>
      <c r="AJ144" s="46">
        <v>2020</v>
      </c>
      <c r="AK144" s="46">
        <v>2020</v>
      </c>
      <c r="AL144" s="46">
        <v>2019</v>
      </c>
      <c r="AM144" s="46" t="s">
        <v>864</v>
      </c>
      <c r="AN144" s="46">
        <v>2021</v>
      </c>
      <c r="AO144" s="46">
        <v>2018</v>
      </c>
      <c r="AP144" s="46">
        <v>2019</v>
      </c>
      <c r="AQ144" s="46" t="s">
        <v>864</v>
      </c>
      <c r="AR144" s="263">
        <v>2020</v>
      </c>
      <c r="AS144" s="46">
        <v>2019</v>
      </c>
      <c r="AT144" s="80" t="s">
        <v>864</v>
      </c>
      <c r="AU144" s="55">
        <v>2019</v>
      </c>
      <c r="AV144" s="55">
        <v>2019</v>
      </c>
      <c r="AW144" s="46">
        <v>2019</v>
      </c>
      <c r="AX144" s="46" t="s">
        <v>864</v>
      </c>
      <c r="AY144" s="46">
        <v>2019</v>
      </c>
      <c r="AZ144" s="68">
        <v>2019</v>
      </c>
      <c r="BA144" s="46">
        <v>2018</v>
      </c>
      <c r="BB144" s="46">
        <v>2018</v>
      </c>
      <c r="BC144" s="46">
        <v>2019</v>
      </c>
      <c r="BD144" s="46">
        <v>2020</v>
      </c>
      <c r="BE144" s="255" t="s">
        <v>864</v>
      </c>
      <c r="BF144" s="255" t="s">
        <v>1395</v>
      </c>
      <c r="BG144" s="261">
        <v>2020</v>
      </c>
      <c r="BH144" s="46">
        <v>2019</v>
      </c>
      <c r="BI144" s="46">
        <v>2019</v>
      </c>
      <c r="BJ144" s="46">
        <v>2015</v>
      </c>
      <c r="BK144" s="46">
        <v>2019</v>
      </c>
      <c r="BL144" s="46">
        <v>2020</v>
      </c>
      <c r="BM144" s="46">
        <v>2018</v>
      </c>
      <c r="BN144" s="80">
        <v>2018</v>
      </c>
      <c r="BO144" s="80">
        <v>2019</v>
      </c>
      <c r="BP144" s="80">
        <v>2019</v>
      </c>
      <c r="BQ144" s="46">
        <v>2014</v>
      </c>
      <c r="BR144" s="46">
        <v>2017</v>
      </c>
      <c r="BS144" s="46">
        <v>2017</v>
      </c>
      <c r="BT144" s="46">
        <v>2016</v>
      </c>
      <c r="BU144" s="261">
        <v>2019</v>
      </c>
      <c r="BV144" s="261">
        <v>2019</v>
      </c>
      <c r="BW144" s="46" t="s">
        <v>864</v>
      </c>
      <c r="BX144" s="46">
        <v>2019</v>
      </c>
      <c r="BY144" s="46">
        <v>2017</v>
      </c>
      <c r="BZ144" s="46">
        <v>2020</v>
      </c>
      <c r="CA144" s="46">
        <v>2020</v>
      </c>
      <c r="CB144" s="46">
        <v>2015</v>
      </c>
    </row>
    <row r="145" spans="1:80">
      <c r="A145" s="33" t="s">
        <v>376</v>
      </c>
      <c r="B145" s="25" t="s">
        <v>262</v>
      </c>
      <c r="C145" s="44">
        <v>2015</v>
      </c>
      <c r="D145" s="44">
        <v>2015</v>
      </c>
      <c r="E145" s="44">
        <v>2015</v>
      </c>
      <c r="F145" s="44">
        <v>2015</v>
      </c>
      <c r="G145" s="44">
        <v>2015</v>
      </c>
      <c r="H145" s="44">
        <v>2015</v>
      </c>
      <c r="I145" s="44">
        <v>2015</v>
      </c>
      <c r="J145" s="44">
        <v>2020</v>
      </c>
      <c r="K145" s="44">
        <v>2020</v>
      </c>
      <c r="L145" s="44">
        <v>2020</v>
      </c>
      <c r="M145" s="46">
        <v>2015</v>
      </c>
      <c r="N145" s="46">
        <v>2015</v>
      </c>
      <c r="O145" s="46">
        <v>2015</v>
      </c>
      <c r="P145" s="46">
        <v>2015</v>
      </c>
      <c r="Q145" s="261">
        <v>2019</v>
      </c>
      <c r="R145" s="261">
        <v>2019</v>
      </c>
      <c r="S145" s="261">
        <v>2019</v>
      </c>
      <c r="T145" s="261">
        <v>2019</v>
      </c>
      <c r="U145" s="46">
        <v>2015</v>
      </c>
      <c r="V145" s="46">
        <v>2015</v>
      </c>
      <c r="W145" s="46">
        <v>2015</v>
      </c>
      <c r="X145" s="46">
        <v>2018</v>
      </c>
      <c r="Y145" s="46">
        <v>2019</v>
      </c>
      <c r="Z145" s="46">
        <v>2019</v>
      </c>
      <c r="AA145" s="46">
        <v>2010</v>
      </c>
      <c r="AB145" s="45">
        <v>2017</v>
      </c>
      <c r="AC145" s="46" t="s">
        <v>864</v>
      </c>
      <c r="AD145" s="46">
        <v>2019</v>
      </c>
      <c r="AE145" s="46">
        <v>2020</v>
      </c>
      <c r="AF145" s="48" t="s">
        <v>864</v>
      </c>
      <c r="AG145" s="262">
        <v>2020</v>
      </c>
      <c r="AH145" s="46">
        <v>2021</v>
      </c>
      <c r="AI145" s="46">
        <v>2021</v>
      </c>
      <c r="AJ145" s="46">
        <v>2020</v>
      </c>
      <c r="AK145" s="46">
        <v>2020</v>
      </c>
      <c r="AL145" s="46">
        <v>2019</v>
      </c>
      <c r="AM145" s="46" t="s">
        <v>864</v>
      </c>
      <c r="AN145" s="46">
        <v>2021</v>
      </c>
      <c r="AO145" s="46">
        <v>2018</v>
      </c>
      <c r="AP145" s="46">
        <v>2019</v>
      </c>
      <c r="AQ145" s="46" t="s">
        <v>864</v>
      </c>
      <c r="AR145" s="263">
        <v>2020</v>
      </c>
      <c r="AS145" s="46">
        <v>2019</v>
      </c>
      <c r="AT145" s="80" t="s">
        <v>864</v>
      </c>
      <c r="AU145" s="55">
        <v>2019</v>
      </c>
      <c r="AV145" s="55" t="s">
        <v>864</v>
      </c>
      <c r="AW145" s="46" t="s">
        <v>864</v>
      </c>
      <c r="AX145" s="46" t="s">
        <v>864</v>
      </c>
      <c r="AY145" s="46">
        <v>2019</v>
      </c>
      <c r="AZ145" s="68">
        <v>2019</v>
      </c>
      <c r="BA145" s="46">
        <v>2018</v>
      </c>
      <c r="BB145" s="46">
        <v>2018</v>
      </c>
      <c r="BC145" s="46">
        <v>2019</v>
      </c>
      <c r="BD145" s="46">
        <v>2020</v>
      </c>
      <c r="BE145" s="255" t="s">
        <v>1395</v>
      </c>
      <c r="BF145" s="255" t="s">
        <v>1395</v>
      </c>
      <c r="BG145" s="261">
        <v>2020</v>
      </c>
      <c r="BH145" s="46">
        <v>2019</v>
      </c>
      <c r="BI145" s="46">
        <v>2019</v>
      </c>
      <c r="BJ145" s="46" t="s">
        <v>864</v>
      </c>
      <c r="BK145" s="46">
        <v>2019</v>
      </c>
      <c r="BL145" s="46">
        <v>2020</v>
      </c>
      <c r="BM145" s="46">
        <v>2018</v>
      </c>
      <c r="BN145" s="80">
        <v>2018</v>
      </c>
      <c r="BO145" s="80">
        <v>2019</v>
      </c>
      <c r="BP145" s="80">
        <v>2019</v>
      </c>
      <c r="BQ145" s="46">
        <v>2014</v>
      </c>
      <c r="BR145" s="46">
        <v>2017</v>
      </c>
      <c r="BS145" s="46">
        <v>2017</v>
      </c>
      <c r="BT145" s="46">
        <v>2016</v>
      </c>
      <c r="BU145" s="261">
        <v>2019</v>
      </c>
      <c r="BV145" s="261">
        <v>2019</v>
      </c>
      <c r="BW145" s="46">
        <v>2019</v>
      </c>
      <c r="BX145" s="46">
        <v>2019</v>
      </c>
      <c r="BY145" s="46">
        <v>2017</v>
      </c>
      <c r="BZ145" s="46">
        <v>2020</v>
      </c>
      <c r="CA145" s="46">
        <v>2020</v>
      </c>
      <c r="CB145" s="46">
        <v>2015</v>
      </c>
    </row>
    <row r="146" spans="1:80">
      <c r="A146" s="33" t="s">
        <v>264</v>
      </c>
      <c r="B146" s="25" t="s">
        <v>263</v>
      </c>
      <c r="C146" s="44">
        <v>2015</v>
      </c>
      <c r="D146" s="44">
        <v>2015</v>
      </c>
      <c r="E146" s="44">
        <v>2015</v>
      </c>
      <c r="F146" s="44">
        <v>2015</v>
      </c>
      <c r="G146" s="44">
        <v>2015</v>
      </c>
      <c r="H146" s="44">
        <v>2015</v>
      </c>
      <c r="I146" s="44">
        <v>2015</v>
      </c>
      <c r="J146" s="44">
        <v>2020</v>
      </c>
      <c r="K146" s="44">
        <v>2020</v>
      </c>
      <c r="L146" s="44">
        <v>2020</v>
      </c>
      <c r="M146" s="46">
        <v>2015</v>
      </c>
      <c r="N146" s="46">
        <v>2015</v>
      </c>
      <c r="O146" s="46">
        <v>2015</v>
      </c>
      <c r="P146" s="46">
        <v>2015</v>
      </c>
      <c r="Q146" s="261">
        <v>2019</v>
      </c>
      <c r="R146" s="261">
        <v>2019</v>
      </c>
      <c r="S146" s="261">
        <v>2019</v>
      </c>
      <c r="T146" s="261">
        <v>2019</v>
      </c>
      <c r="U146" s="46">
        <v>2015</v>
      </c>
      <c r="V146" s="46">
        <v>2015</v>
      </c>
      <c r="W146" s="46">
        <v>2015</v>
      </c>
      <c r="X146" s="46">
        <v>2018</v>
      </c>
      <c r="Y146" s="46">
        <v>2019</v>
      </c>
      <c r="Z146" s="46">
        <v>2019</v>
      </c>
      <c r="AA146" s="46">
        <v>2015</v>
      </c>
      <c r="AB146" s="45">
        <v>2017</v>
      </c>
      <c r="AC146" s="46">
        <v>2017</v>
      </c>
      <c r="AD146" s="46">
        <v>2018</v>
      </c>
      <c r="AE146" s="46">
        <v>2020</v>
      </c>
      <c r="AF146" s="48">
        <v>2018</v>
      </c>
      <c r="AG146" s="262">
        <v>2020</v>
      </c>
      <c r="AH146" s="46">
        <v>2021</v>
      </c>
      <c r="AI146" s="46">
        <v>2021</v>
      </c>
      <c r="AJ146" s="46">
        <v>2020</v>
      </c>
      <c r="AK146" s="46">
        <v>2020</v>
      </c>
      <c r="AL146" s="46">
        <v>2019</v>
      </c>
      <c r="AM146" s="46" t="s">
        <v>1313</v>
      </c>
      <c r="AN146" s="46">
        <v>2021</v>
      </c>
      <c r="AO146" s="46">
        <v>2018</v>
      </c>
      <c r="AP146" s="46">
        <v>2019</v>
      </c>
      <c r="AQ146" s="80">
        <v>2020</v>
      </c>
      <c r="AR146" s="263">
        <v>2020</v>
      </c>
      <c r="AS146" s="46">
        <v>2019</v>
      </c>
      <c r="AT146" s="80">
        <v>2015</v>
      </c>
      <c r="AU146" s="55">
        <v>2019</v>
      </c>
      <c r="AV146" s="55">
        <v>2019</v>
      </c>
      <c r="AW146" s="46">
        <v>2019</v>
      </c>
      <c r="AX146" s="46">
        <v>2018</v>
      </c>
      <c r="AY146" s="46">
        <v>2019</v>
      </c>
      <c r="AZ146" s="68">
        <v>2019</v>
      </c>
      <c r="BA146" s="46">
        <v>2016</v>
      </c>
      <c r="BB146" s="46">
        <v>2018</v>
      </c>
      <c r="BC146" s="46">
        <v>2019</v>
      </c>
      <c r="BD146" s="46">
        <v>2020</v>
      </c>
      <c r="BE146" s="255" t="s">
        <v>864</v>
      </c>
      <c r="BF146" s="255" t="s">
        <v>1397</v>
      </c>
      <c r="BG146" s="261">
        <v>2020</v>
      </c>
      <c r="BH146" s="46">
        <v>2019</v>
      </c>
      <c r="BI146" s="46">
        <v>2019</v>
      </c>
      <c r="BJ146" s="46">
        <v>2015</v>
      </c>
      <c r="BK146" s="46">
        <v>2019</v>
      </c>
      <c r="BL146" s="46">
        <v>2020</v>
      </c>
      <c r="BM146" s="46">
        <v>2018</v>
      </c>
      <c r="BN146" s="80">
        <v>2018</v>
      </c>
      <c r="BO146" s="80">
        <v>2017</v>
      </c>
      <c r="BP146" s="80">
        <v>2019</v>
      </c>
      <c r="BQ146" s="46">
        <v>2014</v>
      </c>
      <c r="BR146" s="46">
        <v>2017</v>
      </c>
      <c r="BS146" s="46">
        <v>2017</v>
      </c>
      <c r="BT146" s="46">
        <v>2017</v>
      </c>
      <c r="BU146" s="261">
        <v>2019</v>
      </c>
      <c r="BV146" s="261">
        <v>2019</v>
      </c>
      <c r="BW146" s="46">
        <v>2019</v>
      </c>
      <c r="BX146" s="46">
        <v>2019</v>
      </c>
      <c r="BY146" s="46">
        <v>2017</v>
      </c>
      <c r="BZ146" s="46">
        <v>2020</v>
      </c>
      <c r="CA146" s="46">
        <v>2020</v>
      </c>
      <c r="CB146" s="46">
        <v>2015</v>
      </c>
    </row>
    <row r="147" spans="1:80">
      <c r="A147" s="33" t="s">
        <v>266</v>
      </c>
      <c r="B147" s="25" t="s">
        <v>265</v>
      </c>
      <c r="C147" s="44">
        <v>2015</v>
      </c>
      <c r="D147" s="44">
        <v>2015</v>
      </c>
      <c r="E147" s="44">
        <v>2015</v>
      </c>
      <c r="F147" s="44">
        <v>2015</v>
      </c>
      <c r="G147" s="44">
        <v>2015</v>
      </c>
      <c r="H147" s="44">
        <v>2015</v>
      </c>
      <c r="I147" s="44">
        <v>2015</v>
      </c>
      <c r="J147" s="44">
        <v>2020</v>
      </c>
      <c r="K147" s="44">
        <v>2020</v>
      </c>
      <c r="L147" s="44">
        <v>2020</v>
      </c>
      <c r="M147" s="46">
        <v>2015</v>
      </c>
      <c r="N147" s="46">
        <v>2015</v>
      </c>
      <c r="O147" s="46">
        <v>2015</v>
      </c>
      <c r="P147" s="46">
        <v>2015</v>
      </c>
      <c r="Q147" s="261">
        <v>2019</v>
      </c>
      <c r="R147" s="261">
        <v>2019</v>
      </c>
      <c r="S147" s="261">
        <v>2019</v>
      </c>
      <c r="T147" s="261">
        <v>2019</v>
      </c>
      <c r="U147" s="46">
        <v>2015</v>
      </c>
      <c r="V147" s="46">
        <v>2015</v>
      </c>
      <c r="W147" s="46">
        <v>2015</v>
      </c>
      <c r="X147" s="46">
        <v>2018</v>
      </c>
      <c r="Y147" s="46">
        <v>2019</v>
      </c>
      <c r="Z147" s="46">
        <v>2019</v>
      </c>
      <c r="AA147" s="46" t="s">
        <v>864</v>
      </c>
      <c r="AB147" s="45">
        <v>2013</v>
      </c>
      <c r="AC147" s="46" t="s">
        <v>864</v>
      </c>
      <c r="AD147" s="46" t="s">
        <v>864</v>
      </c>
      <c r="AE147" s="46">
        <v>2020</v>
      </c>
      <c r="AF147" s="48" t="s">
        <v>864</v>
      </c>
      <c r="AG147" s="262">
        <v>2020</v>
      </c>
      <c r="AH147" s="46">
        <v>2021</v>
      </c>
      <c r="AI147" s="46">
        <v>2021</v>
      </c>
      <c r="AJ147" s="46">
        <v>2020</v>
      </c>
      <c r="AK147" s="46">
        <v>2020</v>
      </c>
      <c r="AL147" s="46">
        <v>2019</v>
      </c>
      <c r="AM147" s="46" t="s">
        <v>864</v>
      </c>
      <c r="AN147" s="46">
        <v>2021</v>
      </c>
      <c r="AO147" s="46">
        <v>2018</v>
      </c>
      <c r="AP147" s="46">
        <v>2019</v>
      </c>
      <c r="AQ147" s="46" t="s">
        <v>864</v>
      </c>
      <c r="AR147" s="263">
        <v>2020</v>
      </c>
      <c r="AS147" s="46">
        <v>2019</v>
      </c>
      <c r="AT147" s="80" t="s">
        <v>864</v>
      </c>
      <c r="AU147" s="55">
        <v>2019</v>
      </c>
      <c r="AV147" s="55" t="s">
        <v>864</v>
      </c>
      <c r="AW147" s="46" t="s">
        <v>864</v>
      </c>
      <c r="AX147" s="46" t="s">
        <v>864</v>
      </c>
      <c r="AY147" s="46">
        <v>2019</v>
      </c>
      <c r="AZ147" s="68" t="s">
        <v>864</v>
      </c>
      <c r="BA147" s="46" t="s">
        <v>864</v>
      </c>
      <c r="BB147" s="46">
        <v>2018</v>
      </c>
      <c r="BC147" s="46">
        <v>2019</v>
      </c>
      <c r="BD147" s="46">
        <v>2020</v>
      </c>
      <c r="BE147" s="255" t="s">
        <v>864</v>
      </c>
      <c r="BF147" s="255" t="s">
        <v>1395</v>
      </c>
      <c r="BG147" s="261">
        <v>2020</v>
      </c>
      <c r="BH147" s="46">
        <v>2019</v>
      </c>
      <c r="BI147" s="46">
        <v>2019</v>
      </c>
      <c r="BJ147" s="46">
        <v>2015</v>
      </c>
      <c r="BK147" s="46">
        <v>2019</v>
      </c>
      <c r="BL147" s="46" t="s">
        <v>864</v>
      </c>
      <c r="BM147" s="46">
        <v>2018</v>
      </c>
      <c r="BN147" s="46" t="s">
        <v>864</v>
      </c>
      <c r="BO147" s="80">
        <v>2017</v>
      </c>
      <c r="BP147" s="80">
        <v>2017</v>
      </c>
      <c r="BQ147" s="46">
        <v>2014</v>
      </c>
      <c r="BR147" s="46">
        <v>2013</v>
      </c>
      <c r="BS147" s="46">
        <v>2013</v>
      </c>
      <c r="BT147" s="46">
        <v>2015</v>
      </c>
      <c r="BU147" s="261">
        <v>2019</v>
      </c>
      <c r="BV147" s="261">
        <v>2019</v>
      </c>
      <c r="BW147" s="46" t="s">
        <v>864</v>
      </c>
      <c r="BX147" s="46">
        <v>2019</v>
      </c>
      <c r="BY147" s="46" t="s">
        <v>864</v>
      </c>
      <c r="BZ147" s="46">
        <v>2020</v>
      </c>
      <c r="CA147" s="46">
        <v>2020</v>
      </c>
      <c r="CB147" s="46">
        <v>2015</v>
      </c>
    </row>
    <row r="148" spans="1:80">
      <c r="A148" s="33" t="s">
        <v>268</v>
      </c>
      <c r="B148" s="25" t="s">
        <v>267</v>
      </c>
      <c r="C148" s="44">
        <v>2015</v>
      </c>
      <c r="D148" s="44">
        <v>2015</v>
      </c>
      <c r="E148" s="44">
        <v>2015</v>
      </c>
      <c r="F148" s="44">
        <v>2015</v>
      </c>
      <c r="G148" s="44">
        <v>2015</v>
      </c>
      <c r="H148" s="44">
        <v>2015</v>
      </c>
      <c r="I148" s="44">
        <v>2015</v>
      </c>
      <c r="J148" s="44">
        <v>2020</v>
      </c>
      <c r="K148" s="44">
        <v>2020</v>
      </c>
      <c r="L148" s="44">
        <v>2020</v>
      </c>
      <c r="M148" s="46">
        <v>2015</v>
      </c>
      <c r="N148" s="46">
        <v>2015</v>
      </c>
      <c r="O148" s="46">
        <v>2015</v>
      </c>
      <c r="P148" s="46">
        <v>2015</v>
      </c>
      <c r="Q148" s="261">
        <v>2019</v>
      </c>
      <c r="R148" s="261">
        <v>2019</v>
      </c>
      <c r="S148" s="261">
        <v>2019</v>
      </c>
      <c r="T148" s="261">
        <v>2019</v>
      </c>
      <c r="U148" s="46">
        <v>2015</v>
      </c>
      <c r="V148" s="46">
        <v>2015</v>
      </c>
      <c r="W148" s="46">
        <v>2015</v>
      </c>
      <c r="X148" s="46">
        <v>2018</v>
      </c>
      <c r="Y148" s="46">
        <v>2019</v>
      </c>
      <c r="Z148" s="46">
        <v>2019</v>
      </c>
      <c r="AA148" s="46" t="s">
        <v>864</v>
      </c>
      <c r="AB148" s="45">
        <v>2017</v>
      </c>
      <c r="AC148" s="46">
        <v>2016</v>
      </c>
      <c r="AD148" s="46">
        <v>2018</v>
      </c>
      <c r="AE148" s="46">
        <v>2020</v>
      </c>
      <c r="AF148" s="48">
        <v>2018</v>
      </c>
      <c r="AG148" s="262">
        <v>2020</v>
      </c>
      <c r="AH148" s="46">
        <v>2021</v>
      </c>
      <c r="AI148" s="46">
        <v>2021</v>
      </c>
      <c r="AJ148" s="46">
        <v>2020</v>
      </c>
      <c r="AK148" s="46">
        <v>2020</v>
      </c>
      <c r="AL148" s="46">
        <v>2019</v>
      </c>
      <c r="AM148" s="46">
        <v>2012</v>
      </c>
      <c r="AN148" s="46">
        <v>2021</v>
      </c>
      <c r="AO148" s="46">
        <v>2018</v>
      </c>
      <c r="AP148" s="46">
        <v>2019</v>
      </c>
      <c r="AQ148" s="80">
        <v>2020</v>
      </c>
      <c r="AR148" s="263">
        <v>2020</v>
      </c>
      <c r="AS148" s="46">
        <v>2019</v>
      </c>
      <c r="AT148" s="80">
        <v>2012</v>
      </c>
      <c r="AU148" s="55">
        <v>2019</v>
      </c>
      <c r="AV148" s="55" t="s">
        <v>864</v>
      </c>
      <c r="AW148" s="46" t="s">
        <v>864</v>
      </c>
      <c r="AX148" s="46" t="s">
        <v>864</v>
      </c>
      <c r="AY148" s="46">
        <v>2019</v>
      </c>
      <c r="AZ148" s="68">
        <v>2019</v>
      </c>
      <c r="BA148" s="46">
        <v>2016</v>
      </c>
      <c r="BB148" s="46">
        <v>2018</v>
      </c>
      <c r="BC148" s="46">
        <v>2019</v>
      </c>
      <c r="BD148" s="46">
        <v>2020</v>
      </c>
      <c r="BE148" s="255" t="s">
        <v>864</v>
      </c>
      <c r="BF148" s="255" t="s">
        <v>1395</v>
      </c>
      <c r="BG148" s="261">
        <v>2020</v>
      </c>
      <c r="BH148" s="46">
        <v>2019</v>
      </c>
      <c r="BI148" s="46">
        <v>2019</v>
      </c>
      <c r="BJ148" s="46">
        <v>2013</v>
      </c>
      <c r="BK148" s="46">
        <v>2019</v>
      </c>
      <c r="BL148" s="46">
        <v>2020</v>
      </c>
      <c r="BM148" s="46">
        <v>2018</v>
      </c>
      <c r="BN148" s="46" t="s">
        <v>864</v>
      </c>
      <c r="BO148" s="80">
        <v>2017</v>
      </c>
      <c r="BP148" s="80">
        <v>2018</v>
      </c>
      <c r="BQ148" s="46">
        <v>2014</v>
      </c>
      <c r="BR148" s="46">
        <v>2017</v>
      </c>
      <c r="BS148" s="46">
        <v>2017</v>
      </c>
      <c r="BT148" s="46" t="s">
        <v>864</v>
      </c>
      <c r="BU148" s="261">
        <v>2019</v>
      </c>
      <c r="BV148" s="261">
        <v>2019</v>
      </c>
      <c r="BW148" s="46" t="s">
        <v>864</v>
      </c>
      <c r="BX148" s="46">
        <v>2019</v>
      </c>
      <c r="BY148" s="46">
        <v>2017</v>
      </c>
      <c r="BZ148" s="46">
        <v>2020</v>
      </c>
      <c r="CA148" s="46">
        <v>2020</v>
      </c>
      <c r="CB148" s="46">
        <v>2015</v>
      </c>
    </row>
    <row r="149" spans="1:80">
      <c r="A149" s="33" t="s">
        <v>270</v>
      </c>
      <c r="B149" s="25" t="s">
        <v>269</v>
      </c>
      <c r="C149" s="44">
        <v>2015</v>
      </c>
      <c r="D149" s="44">
        <v>2015</v>
      </c>
      <c r="E149" s="44">
        <v>2015</v>
      </c>
      <c r="F149" s="44">
        <v>2015</v>
      </c>
      <c r="G149" s="44">
        <v>2015</v>
      </c>
      <c r="H149" s="44">
        <v>2015</v>
      </c>
      <c r="I149" s="44">
        <v>2015</v>
      </c>
      <c r="J149" s="44">
        <v>2020</v>
      </c>
      <c r="K149" s="44">
        <v>2020</v>
      </c>
      <c r="L149" s="44" t="s">
        <v>864</v>
      </c>
      <c r="M149" s="46">
        <v>2015</v>
      </c>
      <c r="N149" s="46">
        <v>2015</v>
      </c>
      <c r="O149" s="46">
        <v>2015</v>
      </c>
      <c r="P149" s="46">
        <v>2015</v>
      </c>
      <c r="Q149" s="261">
        <v>2019</v>
      </c>
      <c r="R149" s="261">
        <v>2019</v>
      </c>
      <c r="S149" s="261">
        <v>2019</v>
      </c>
      <c r="T149" s="261">
        <v>2019</v>
      </c>
      <c r="U149" s="46">
        <v>2015</v>
      </c>
      <c r="V149" s="46">
        <v>2015</v>
      </c>
      <c r="W149" s="46">
        <v>2015</v>
      </c>
      <c r="X149" s="46">
        <v>2018</v>
      </c>
      <c r="Y149" s="46">
        <v>2019</v>
      </c>
      <c r="Z149" s="46">
        <v>2019</v>
      </c>
      <c r="AA149" s="46" t="s">
        <v>864</v>
      </c>
      <c r="AB149" s="45">
        <v>2017</v>
      </c>
      <c r="AC149" s="46" t="s">
        <v>864</v>
      </c>
      <c r="AD149" s="46">
        <v>2017</v>
      </c>
      <c r="AE149" s="46">
        <v>2020</v>
      </c>
      <c r="AF149" s="48" t="s">
        <v>864</v>
      </c>
      <c r="AG149" s="262">
        <v>2020</v>
      </c>
      <c r="AH149" s="46">
        <v>2021</v>
      </c>
      <c r="AI149" s="46">
        <v>2021</v>
      </c>
      <c r="AJ149" s="46">
        <v>2020</v>
      </c>
      <c r="AK149" s="46">
        <v>2020</v>
      </c>
      <c r="AL149" s="46">
        <v>2019</v>
      </c>
      <c r="AM149" s="46" t="s">
        <v>864</v>
      </c>
      <c r="AN149" s="46">
        <v>2021</v>
      </c>
      <c r="AO149" s="46">
        <v>2018</v>
      </c>
      <c r="AP149" s="46">
        <v>2019</v>
      </c>
      <c r="AQ149" s="263">
        <v>2020</v>
      </c>
      <c r="AR149" s="263">
        <v>2020</v>
      </c>
      <c r="AS149" s="46">
        <v>2019</v>
      </c>
      <c r="AT149" s="80" t="s">
        <v>864</v>
      </c>
      <c r="AU149" s="55">
        <v>2019</v>
      </c>
      <c r="AV149" s="55" t="s">
        <v>864</v>
      </c>
      <c r="AW149" s="46" t="s">
        <v>864</v>
      </c>
      <c r="AX149" s="46" t="s">
        <v>864</v>
      </c>
      <c r="AY149" s="46">
        <v>2019</v>
      </c>
      <c r="AZ149" s="68" t="s">
        <v>864</v>
      </c>
      <c r="BA149" s="46" t="s">
        <v>864</v>
      </c>
      <c r="BB149" s="46">
        <v>2018</v>
      </c>
      <c r="BC149" s="46">
        <v>2019</v>
      </c>
      <c r="BD149" s="46">
        <v>2020</v>
      </c>
      <c r="BE149" s="255" t="s">
        <v>864</v>
      </c>
      <c r="BF149" s="255" t="s">
        <v>1395</v>
      </c>
      <c r="BG149" s="261">
        <v>2020</v>
      </c>
      <c r="BH149" s="46">
        <v>2019</v>
      </c>
      <c r="BI149" s="46">
        <v>2019</v>
      </c>
      <c r="BJ149" s="46" t="s">
        <v>864</v>
      </c>
      <c r="BK149" s="46">
        <v>2019</v>
      </c>
      <c r="BL149" s="46">
        <v>2020</v>
      </c>
      <c r="BM149" s="46">
        <v>2018</v>
      </c>
      <c r="BN149" s="46" t="s">
        <v>864</v>
      </c>
      <c r="BO149" s="80">
        <v>2016</v>
      </c>
      <c r="BP149" s="80">
        <v>2019</v>
      </c>
      <c r="BQ149" s="46">
        <v>2014</v>
      </c>
      <c r="BR149" s="46">
        <v>2017</v>
      </c>
      <c r="BS149" s="46">
        <v>2017</v>
      </c>
      <c r="BT149" s="46" t="s">
        <v>864</v>
      </c>
      <c r="BU149" s="261">
        <v>2019</v>
      </c>
      <c r="BV149" s="261">
        <v>2019</v>
      </c>
      <c r="BW149" s="46" t="s">
        <v>864</v>
      </c>
      <c r="BX149" s="46">
        <v>2019</v>
      </c>
      <c r="BY149" s="46">
        <v>2017</v>
      </c>
      <c r="BZ149" s="46">
        <v>2020</v>
      </c>
      <c r="CA149" s="46">
        <v>2020</v>
      </c>
      <c r="CB149" s="46">
        <v>2015</v>
      </c>
    </row>
    <row r="150" spans="1:80">
      <c r="A150" s="33" t="s">
        <v>272</v>
      </c>
      <c r="B150" s="25" t="s">
        <v>271</v>
      </c>
      <c r="C150" s="44">
        <v>2015</v>
      </c>
      <c r="D150" s="44">
        <v>2015</v>
      </c>
      <c r="E150" s="44">
        <v>2015</v>
      </c>
      <c r="F150" s="44">
        <v>2015</v>
      </c>
      <c r="G150" s="44">
        <v>2015</v>
      </c>
      <c r="H150" s="44">
        <v>2015</v>
      </c>
      <c r="I150" s="44">
        <v>2015</v>
      </c>
      <c r="J150" s="44">
        <v>2020</v>
      </c>
      <c r="K150" s="44">
        <v>2020</v>
      </c>
      <c r="L150" s="44" t="s">
        <v>864</v>
      </c>
      <c r="M150" s="46">
        <v>2015</v>
      </c>
      <c r="N150" s="46">
        <v>2015</v>
      </c>
      <c r="O150" s="46">
        <v>2015</v>
      </c>
      <c r="P150" s="46">
        <v>2015</v>
      </c>
      <c r="Q150" s="261">
        <v>2019</v>
      </c>
      <c r="R150" s="261">
        <v>2019</v>
      </c>
      <c r="S150" s="261">
        <v>2019</v>
      </c>
      <c r="T150" s="261">
        <v>2019</v>
      </c>
      <c r="U150" s="46">
        <v>2015</v>
      </c>
      <c r="V150" s="46">
        <v>2015</v>
      </c>
      <c r="W150" s="46">
        <v>2015</v>
      </c>
      <c r="X150" s="46">
        <v>2018</v>
      </c>
      <c r="Y150" s="46">
        <v>2019</v>
      </c>
      <c r="Z150" s="46">
        <v>2019</v>
      </c>
      <c r="AA150" s="46" t="s">
        <v>864</v>
      </c>
      <c r="AB150" s="45">
        <v>2017</v>
      </c>
      <c r="AC150" s="46" t="s">
        <v>864</v>
      </c>
      <c r="AD150" s="46">
        <v>2018</v>
      </c>
      <c r="AE150" s="46">
        <v>2020</v>
      </c>
      <c r="AF150" s="48" t="s">
        <v>864</v>
      </c>
      <c r="AG150" s="262">
        <v>2020</v>
      </c>
      <c r="AH150" s="46">
        <v>2021</v>
      </c>
      <c r="AI150" s="46">
        <v>2021</v>
      </c>
      <c r="AJ150" s="46">
        <v>2020</v>
      </c>
      <c r="AK150" s="46">
        <v>2020</v>
      </c>
      <c r="AL150" s="46">
        <v>2019</v>
      </c>
      <c r="AM150" s="46" t="s">
        <v>864</v>
      </c>
      <c r="AN150" s="46">
        <v>2021</v>
      </c>
      <c r="AO150" s="46">
        <v>2018</v>
      </c>
      <c r="AP150" s="46">
        <v>2019</v>
      </c>
      <c r="AQ150" s="263">
        <v>2020</v>
      </c>
      <c r="AR150" s="263">
        <v>2020</v>
      </c>
      <c r="AS150" s="46">
        <v>2019</v>
      </c>
      <c r="AT150" s="80">
        <v>2014</v>
      </c>
      <c r="AU150" s="55">
        <v>2019</v>
      </c>
      <c r="AV150" s="55" t="s">
        <v>864</v>
      </c>
      <c r="AW150" s="46" t="s">
        <v>864</v>
      </c>
      <c r="AX150" s="46" t="s">
        <v>864</v>
      </c>
      <c r="AY150" s="46">
        <v>2019</v>
      </c>
      <c r="AZ150" s="68">
        <v>2019</v>
      </c>
      <c r="BA150" s="46">
        <v>2013</v>
      </c>
      <c r="BB150" s="46">
        <v>2018</v>
      </c>
      <c r="BC150" s="46">
        <v>2019</v>
      </c>
      <c r="BD150" s="46">
        <v>2020</v>
      </c>
      <c r="BE150" s="255"/>
      <c r="BF150" s="255"/>
      <c r="BG150" s="261">
        <v>2020</v>
      </c>
      <c r="BH150" s="46">
        <v>2019</v>
      </c>
      <c r="BI150" s="46">
        <v>2019</v>
      </c>
      <c r="BJ150" s="46">
        <v>2013</v>
      </c>
      <c r="BK150" s="46">
        <v>2019</v>
      </c>
      <c r="BL150" s="46" t="s">
        <v>864</v>
      </c>
      <c r="BM150" s="46">
        <v>2018</v>
      </c>
      <c r="BN150" s="80">
        <v>2018</v>
      </c>
      <c r="BO150" s="80">
        <v>2017</v>
      </c>
      <c r="BP150" s="80">
        <v>2017</v>
      </c>
      <c r="BQ150" s="46">
        <v>2014</v>
      </c>
      <c r="BR150" s="46">
        <v>2017</v>
      </c>
      <c r="BS150" s="46">
        <v>2017</v>
      </c>
      <c r="BT150" s="46">
        <v>2016</v>
      </c>
      <c r="BU150" s="261">
        <v>2019</v>
      </c>
      <c r="BV150" s="261">
        <v>2019</v>
      </c>
      <c r="BW150" s="46" t="s">
        <v>864</v>
      </c>
      <c r="BX150" s="46">
        <v>2019</v>
      </c>
      <c r="BY150" s="46">
        <v>2017</v>
      </c>
      <c r="BZ150" s="46">
        <v>2020</v>
      </c>
      <c r="CA150" s="46">
        <v>2020</v>
      </c>
      <c r="CB150" s="46">
        <v>2015</v>
      </c>
    </row>
    <row r="151" spans="1:80">
      <c r="A151" s="33" t="s">
        <v>274</v>
      </c>
      <c r="B151" s="25" t="s">
        <v>273</v>
      </c>
      <c r="C151" s="44">
        <v>2015</v>
      </c>
      <c r="D151" s="44">
        <v>2015</v>
      </c>
      <c r="E151" s="44">
        <v>2015</v>
      </c>
      <c r="F151" s="44">
        <v>2015</v>
      </c>
      <c r="G151" s="44">
        <v>2015</v>
      </c>
      <c r="H151" s="44">
        <v>2015</v>
      </c>
      <c r="I151" s="44">
        <v>2015</v>
      </c>
      <c r="J151" s="44">
        <v>2020</v>
      </c>
      <c r="K151" s="44">
        <v>2020</v>
      </c>
      <c r="L151" s="44">
        <v>2020</v>
      </c>
      <c r="M151" s="46">
        <v>2015</v>
      </c>
      <c r="N151" s="46">
        <v>2015</v>
      </c>
      <c r="O151" s="46">
        <v>2015</v>
      </c>
      <c r="P151" s="46">
        <v>2015</v>
      </c>
      <c r="Q151" s="261">
        <v>2019</v>
      </c>
      <c r="R151" s="261">
        <v>2019</v>
      </c>
      <c r="S151" s="261">
        <v>2019</v>
      </c>
      <c r="T151" s="261">
        <v>2019</v>
      </c>
      <c r="U151" s="46">
        <v>2015</v>
      </c>
      <c r="V151" s="46">
        <v>2015</v>
      </c>
      <c r="W151" s="46">
        <v>2015</v>
      </c>
      <c r="X151" s="46">
        <v>2018</v>
      </c>
      <c r="Y151" s="46">
        <v>2019</v>
      </c>
      <c r="Z151" s="46">
        <v>2019</v>
      </c>
      <c r="AA151" s="46">
        <v>2008</v>
      </c>
      <c r="AB151" s="45">
        <v>2017</v>
      </c>
      <c r="AC151" s="46">
        <v>2017</v>
      </c>
      <c r="AD151" s="46">
        <v>2018</v>
      </c>
      <c r="AE151" s="46">
        <v>2020</v>
      </c>
      <c r="AF151" s="48">
        <v>2018</v>
      </c>
      <c r="AG151" s="262">
        <v>2020</v>
      </c>
      <c r="AH151" s="46">
        <v>2021</v>
      </c>
      <c r="AI151" s="46">
        <v>2021</v>
      </c>
      <c r="AJ151" s="46">
        <v>2020</v>
      </c>
      <c r="AK151" s="46">
        <v>2020</v>
      </c>
      <c r="AL151" s="46">
        <v>2019</v>
      </c>
      <c r="AM151" s="46">
        <v>2014</v>
      </c>
      <c r="AN151" s="46">
        <v>2021</v>
      </c>
      <c r="AO151" s="46">
        <v>2018</v>
      </c>
      <c r="AP151" s="46">
        <v>2019</v>
      </c>
      <c r="AQ151" s="263">
        <v>2020</v>
      </c>
      <c r="AR151" s="263">
        <v>2020</v>
      </c>
      <c r="AS151" s="46">
        <v>2019</v>
      </c>
      <c r="AT151" s="80">
        <v>2014</v>
      </c>
      <c r="AU151" s="55">
        <v>2019</v>
      </c>
      <c r="AV151" s="55" t="s">
        <v>864</v>
      </c>
      <c r="AW151" s="46" t="s">
        <v>864</v>
      </c>
      <c r="AX151" s="46">
        <v>2018</v>
      </c>
      <c r="AY151" s="46">
        <v>2019</v>
      </c>
      <c r="AZ151" s="68">
        <v>2019</v>
      </c>
      <c r="BA151" s="46">
        <v>2017</v>
      </c>
      <c r="BB151" s="46">
        <v>2018</v>
      </c>
      <c r="BC151" s="46">
        <v>2019</v>
      </c>
      <c r="BD151" s="46">
        <v>2020</v>
      </c>
      <c r="BE151" s="255" t="s">
        <v>864</v>
      </c>
      <c r="BF151" s="255" t="s">
        <v>1395</v>
      </c>
      <c r="BG151" s="261">
        <v>2020</v>
      </c>
      <c r="BH151" s="46">
        <v>2019</v>
      </c>
      <c r="BI151" s="46">
        <v>2019</v>
      </c>
      <c r="BJ151" s="46" t="s">
        <v>864</v>
      </c>
      <c r="BK151" s="46">
        <v>2019</v>
      </c>
      <c r="BL151" s="46">
        <v>2020</v>
      </c>
      <c r="BM151" s="46">
        <v>2018</v>
      </c>
      <c r="BN151" s="80">
        <v>2018</v>
      </c>
      <c r="BO151" s="80">
        <v>2017</v>
      </c>
      <c r="BP151" s="80">
        <v>2019</v>
      </c>
      <c r="BQ151" s="46">
        <v>2014</v>
      </c>
      <c r="BR151" s="46">
        <v>2017</v>
      </c>
      <c r="BS151" s="46">
        <v>2017</v>
      </c>
      <c r="BT151" s="46">
        <v>2015</v>
      </c>
      <c r="BU151" s="261">
        <v>2019</v>
      </c>
      <c r="BV151" s="261">
        <v>2019</v>
      </c>
      <c r="BW151" s="46">
        <v>2019</v>
      </c>
      <c r="BX151" s="46">
        <v>2019</v>
      </c>
      <c r="BY151" s="46">
        <v>2017</v>
      </c>
      <c r="BZ151" s="46">
        <v>2020</v>
      </c>
      <c r="CA151" s="46">
        <v>2020</v>
      </c>
      <c r="CB151" s="46">
        <v>2015</v>
      </c>
    </row>
    <row r="152" spans="1:80">
      <c r="A152" s="33" t="s">
        <v>276</v>
      </c>
      <c r="B152" s="25" t="s">
        <v>275</v>
      </c>
      <c r="C152" s="44">
        <v>2015</v>
      </c>
      <c r="D152" s="44">
        <v>2015</v>
      </c>
      <c r="E152" s="44">
        <v>2015</v>
      </c>
      <c r="F152" s="44">
        <v>2015</v>
      </c>
      <c r="G152" s="44">
        <v>2015</v>
      </c>
      <c r="H152" s="44">
        <v>2015</v>
      </c>
      <c r="I152" s="44">
        <v>2015</v>
      </c>
      <c r="J152" s="44">
        <v>2020</v>
      </c>
      <c r="K152" s="44">
        <v>2020</v>
      </c>
      <c r="L152" s="44">
        <v>2020</v>
      </c>
      <c r="M152" s="46">
        <v>2015</v>
      </c>
      <c r="N152" s="46">
        <v>2015</v>
      </c>
      <c r="O152" s="46">
        <v>2015</v>
      </c>
      <c r="P152" s="46">
        <v>2015</v>
      </c>
      <c r="Q152" s="261">
        <v>2019</v>
      </c>
      <c r="R152" s="261">
        <v>2019</v>
      </c>
      <c r="S152" s="261">
        <v>2019</v>
      </c>
      <c r="T152" s="261">
        <v>2019</v>
      </c>
      <c r="U152" s="46">
        <v>2015</v>
      </c>
      <c r="V152" s="46">
        <v>2015</v>
      </c>
      <c r="W152" s="46">
        <v>2015</v>
      </c>
      <c r="X152" s="46">
        <v>2018</v>
      </c>
      <c r="Y152" s="46">
        <v>2019</v>
      </c>
      <c r="Z152" s="46">
        <v>2019</v>
      </c>
      <c r="AA152" s="46" t="s">
        <v>864</v>
      </c>
      <c r="AB152" s="45">
        <v>2017</v>
      </c>
      <c r="AC152" s="46" t="s">
        <v>864</v>
      </c>
      <c r="AD152" s="46">
        <v>2018</v>
      </c>
      <c r="AE152" s="46">
        <v>2020</v>
      </c>
      <c r="AF152" s="48">
        <v>2018</v>
      </c>
      <c r="AG152" s="262">
        <v>2020</v>
      </c>
      <c r="AH152" s="46">
        <v>2021</v>
      </c>
      <c r="AI152" s="46">
        <v>2021</v>
      </c>
      <c r="AJ152" s="46">
        <v>2020</v>
      </c>
      <c r="AK152" s="46">
        <v>2020</v>
      </c>
      <c r="AL152" s="46">
        <v>2019</v>
      </c>
      <c r="AM152" s="46" t="s">
        <v>864</v>
      </c>
      <c r="AN152" s="46">
        <v>2021</v>
      </c>
      <c r="AO152" s="46">
        <v>2018</v>
      </c>
      <c r="AP152" s="46">
        <v>2019</v>
      </c>
      <c r="AQ152" s="46" t="s">
        <v>864</v>
      </c>
      <c r="AR152" s="263">
        <v>2020</v>
      </c>
      <c r="AS152" s="46">
        <v>2019</v>
      </c>
      <c r="AT152" s="80" t="s">
        <v>864</v>
      </c>
      <c r="AU152" s="55">
        <v>2019</v>
      </c>
      <c r="AV152" s="55" t="s">
        <v>864</v>
      </c>
      <c r="AW152" s="46" t="s">
        <v>864</v>
      </c>
      <c r="AX152" s="46">
        <v>2018</v>
      </c>
      <c r="AY152" s="46">
        <v>2019</v>
      </c>
      <c r="AZ152" s="68">
        <v>2019</v>
      </c>
      <c r="BA152" s="46" t="s">
        <v>864</v>
      </c>
      <c r="BB152" s="46">
        <v>2018</v>
      </c>
      <c r="BC152" s="46">
        <v>2019</v>
      </c>
      <c r="BD152" s="46">
        <v>2020</v>
      </c>
      <c r="BE152" s="255" t="s">
        <v>864</v>
      </c>
      <c r="BF152" s="255" t="s">
        <v>1395</v>
      </c>
      <c r="BG152" s="261">
        <v>2020</v>
      </c>
      <c r="BH152" s="46">
        <v>2019</v>
      </c>
      <c r="BI152" s="46">
        <v>2019</v>
      </c>
      <c r="BJ152" s="46" t="s">
        <v>864</v>
      </c>
      <c r="BK152" s="46">
        <v>2019</v>
      </c>
      <c r="BL152" s="46">
        <v>2020</v>
      </c>
      <c r="BM152" s="46">
        <v>2018</v>
      </c>
      <c r="BN152" s="80">
        <v>2017</v>
      </c>
      <c r="BO152" s="80">
        <v>2019</v>
      </c>
      <c r="BP152" s="80">
        <v>2019</v>
      </c>
      <c r="BQ152" s="46">
        <v>2014</v>
      </c>
      <c r="BR152" s="46">
        <v>2017</v>
      </c>
      <c r="BS152" s="46">
        <v>2017</v>
      </c>
      <c r="BT152" s="46">
        <v>2016</v>
      </c>
      <c r="BU152" s="261">
        <v>2019</v>
      </c>
      <c r="BV152" s="261">
        <v>2019</v>
      </c>
      <c r="BW152" s="46">
        <v>2019</v>
      </c>
      <c r="BX152" s="46">
        <v>2019</v>
      </c>
      <c r="BY152" s="46">
        <v>2017</v>
      </c>
      <c r="BZ152" s="46">
        <v>2020</v>
      </c>
      <c r="CA152" s="46">
        <v>2020</v>
      </c>
      <c r="CB152" s="46">
        <v>2015</v>
      </c>
    </row>
    <row r="153" spans="1:80">
      <c r="A153" s="33" t="s">
        <v>278</v>
      </c>
      <c r="B153" s="25" t="s">
        <v>277</v>
      </c>
      <c r="C153" s="44">
        <v>2015</v>
      </c>
      <c r="D153" s="44">
        <v>2015</v>
      </c>
      <c r="E153" s="44">
        <v>2015</v>
      </c>
      <c r="F153" s="44">
        <v>2015</v>
      </c>
      <c r="G153" s="44">
        <v>2015</v>
      </c>
      <c r="H153" s="44">
        <v>2015</v>
      </c>
      <c r="I153" s="44">
        <v>2015</v>
      </c>
      <c r="J153" s="44">
        <v>2020</v>
      </c>
      <c r="K153" s="44">
        <v>2020</v>
      </c>
      <c r="L153" s="44">
        <v>2020</v>
      </c>
      <c r="M153" s="46">
        <v>2015</v>
      </c>
      <c r="N153" s="46">
        <v>2015</v>
      </c>
      <c r="O153" s="46">
        <v>2015</v>
      </c>
      <c r="P153" s="46">
        <v>2015</v>
      </c>
      <c r="Q153" s="261">
        <v>2019</v>
      </c>
      <c r="R153" s="261">
        <v>2019</v>
      </c>
      <c r="S153" s="261">
        <v>2019</v>
      </c>
      <c r="T153" s="261">
        <v>2019</v>
      </c>
      <c r="U153" s="46">
        <v>2015</v>
      </c>
      <c r="V153" s="46">
        <v>2015</v>
      </c>
      <c r="W153" s="46">
        <v>2015</v>
      </c>
      <c r="X153" s="46">
        <v>2018</v>
      </c>
      <c r="Y153" s="46">
        <v>2019</v>
      </c>
      <c r="Z153" s="46">
        <v>2019</v>
      </c>
      <c r="AA153" s="46">
        <v>2017</v>
      </c>
      <c r="AB153" s="45">
        <v>2017</v>
      </c>
      <c r="AC153" s="46">
        <v>2017</v>
      </c>
      <c r="AD153" s="46">
        <v>2017</v>
      </c>
      <c r="AE153" s="46">
        <v>2020</v>
      </c>
      <c r="AF153" s="48">
        <v>2018</v>
      </c>
      <c r="AG153" s="262">
        <v>2020</v>
      </c>
      <c r="AH153" s="46">
        <v>2021</v>
      </c>
      <c r="AI153" s="46">
        <v>2021</v>
      </c>
      <c r="AJ153" s="46">
        <v>2020</v>
      </c>
      <c r="AK153" s="46">
        <v>2020</v>
      </c>
      <c r="AL153" s="46">
        <v>2019</v>
      </c>
      <c r="AM153" s="46">
        <v>2017</v>
      </c>
      <c r="AN153" s="46">
        <v>2021</v>
      </c>
      <c r="AO153" s="46">
        <v>2018</v>
      </c>
      <c r="AP153" s="46">
        <v>2019</v>
      </c>
      <c r="AQ153" s="80">
        <v>2020</v>
      </c>
      <c r="AR153" s="263">
        <v>2020</v>
      </c>
      <c r="AS153" s="46">
        <v>2019</v>
      </c>
      <c r="AT153" s="80">
        <v>2019</v>
      </c>
      <c r="AU153" s="55">
        <v>2019</v>
      </c>
      <c r="AV153" s="55">
        <v>2019</v>
      </c>
      <c r="AW153" s="46">
        <v>2019</v>
      </c>
      <c r="AX153" s="46">
        <v>2018</v>
      </c>
      <c r="AY153" s="46">
        <v>2019</v>
      </c>
      <c r="AZ153" s="68">
        <v>2019</v>
      </c>
      <c r="BA153" s="46">
        <v>2011</v>
      </c>
      <c r="BB153" s="46">
        <v>2018</v>
      </c>
      <c r="BC153" s="46">
        <v>2019</v>
      </c>
      <c r="BD153" s="46">
        <v>2020</v>
      </c>
      <c r="BE153" s="255" t="s">
        <v>1395</v>
      </c>
      <c r="BF153" s="255" t="s">
        <v>1395</v>
      </c>
      <c r="BG153" s="261">
        <v>2020</v>
      </c>
      <c r="BH153" s="46">
        <v>2019</v>
      </c>
      <c r="BI153" s="46">
        <v>2019</v>
      </c>
      <c r="BJ153" s="46">
        <v>2015</v>
      </c>
      <c r="BK153" s="46">
        <v>2019</v>
      </c>
      <c r="BL153" s="46">
        <v>2020</v>
      </c>
      <c r="BM153" s="46">
        <v>2018</v>
      </c>
      <c r="BN153" s="80">
        <v>2017</v>
      </c>
      <c r="BO153" s="80">
        <v>2017</v>
      </c>
      <c r="BP153" s="80">
        <v>2019</v>
      </c>
      <c r="BQ153" s="46">
        <v>2014</v>
      </c>
      <c r="BR153" s="46">
        <v>2017</v>
      </c>
      <c r="BS153" s="46">
        <v>2017</v>
      </c>
      <c r="BT153" s="46">
        <v>2016</v>
      </c>
      <c r="BU153" s="261">
        <v>2019</v>
      </c>
      <c r="BV153" s="261">
        <v>2019</v>
      </c>
      <c r="BW153" s="46">
        <v>2019</v>
      </c>
      <c r="BX153" s="46">
        <v>2019</v>
      </c>
      <c r="BY153" s="46">
        <v>2017</v>
      </c>
      <c r="BZ153" s="46">
        <v>2020</v>
      </c>
      <c r="CA153" s="46">
        <v>2020</v>
      </c>
      <c r="CB153" s="46">
        <v>2015</v>
      </c>
    </row>
    <row r="154" spans="1:80">
      <c r="A154" s="33" t="s">
        <v>280</v>
      </c>
      <c r="B154" s="25" t="s">
        <v>279</v>
      </c>
      <c r="C154" s="44">
        <v>2015</v>
      </c>
      <c r="D154" s="44">
        <v>2015</v>
      </c>
      <c r="E154" s="44">
        <v>2015</v>
      </c>
      <c r="F154" s="44">
        <v>2015</v>
      </c>
      <c r="G154" s="44">
        <v>2015</v>
      </c>
      <c r="H154" s="44">
        <v>2015</v>
      </c>
      <c r="I154" s="44">
        <v>2015</v>
      </c>
      <c r="J154" s="44">
        <v>2020</v>
      </c>
      <c r="K154" s="44">
        <v>2020</v>
      </c>
      <c r="L154" s="44">
        <v>2020</v>
      </c>
      <c r="M154" s="46">
        <v>2015</v>
      </c>
      <c r="N154" s="46">
        <v>2015</v>
      </c>
      <c r="O154" s="46">
        <v>2015</v>
      </c>
      <c r="P154" s="46">
        <v>2015</v>
      </c>
      <c r="Q154" s="261">
        <v>2019</v>
      </c>
      <c r="R154" s="261">
        <v>2019</v>
      </c>
      <c r="S154" s="261">
        <v>2019</v>
      </c>
      <c r="T154" s="261">
        <v>2019</v>
      </c>
      <c r="U154" s="46">
        <v>2015</v>
      </c>
      <c r="V154" s="46">
        <v>2015</v>
      </c>
      <c r="W154" s="46">
        <v>2015</v>
      </c>
      <c r="X154" s="46">
        <v>2018</v>
      </c>
      <c r="Y154" s="46">
        <v>2019</v>
      </c>
      <c r="Z154" s="46">
        <v>2019</v>
      </c>
      <c r="AA154" s="46">
        <v>2011</v>
      </c>
      <c r="AB154" s="45">
        <v>2017</v>
      </c>
      <c r="AC154" s="46">
        <v>2014</v>
      </c>
      <c r="AD154" s="46">
        <v>2018</v>
      </c>
      <c r="AE154" s="46">
        <v>2020</v>
      </c>
      <c r="AF154" s="48">
        <v>2018</v>
      </c>
      <c r="AG154" s="262">
        <v>2020</v>
      </c>
      <c r="AH154" s="46">
        <v>2021</v>
      </c>
      <c r="AI154" s="46">
        <v>2021</v>
      </c>
      <c r="AJ154" s="46">
        <v>2020</v>
      </c>
      <c r="AK154" s="46">
        <v>2020</v>
      </c>
      <c r="AL154" s="46">
        <v>2019</v>
      </c>
      <c r="AM154" s="46">
        <v>2014</v>
      </c>
      <c r="AN154" s="46">
        <v>2021</v>
      </c>
      <c r="AO154" s="46">
        <v>2018</v>
      </c>
      <c r="AP154" s="46">
        <v>2019</v>
      </c>
      <c r="AQ154" s="263">
        <v>2020</v>
      </c>
      <c r="AR154" s="263">
        <v>2020</v>
      </c>
      <c r="AS154" s="46">
        <v>2019</v>
      </c>
      <c r="AT154" s="80">
        <v>2014</v>
      </c>
      <c r="AU154" s="55">
        <v>2019</v>
      </c>
      <c r="AV154" s="55">
        <v>2019</v>
      </c>
      <c r="AW154" s="46">
        <v>2019</v>
      </c>
      <c r="AX154" s="46" t="s">
        <v>864</v>
      </c>
      <c r="AY154" s="46">
        <v>2019</v>
      </c>
      <c r="AZ154" s="68">
        <v>2019</v>
      </c>
      <c r="BA154" s="46">
        <v>2017</v>
      </c>
      <c r="BB154" s="46">
        <v>2018</v>
      </c>
      <c r="BC154" s="46">
        <v>2019</v>
      </c>
      <c r="BD154" s="46">
        <v>2020</v>
      </c>
      <c r="BE154" s="255" t="s">
        <v>1395</v>
      </c>
      <c r="BF154" s="255" t="s">
        <v>1395</v>
      </c>
      <c r="BG154" s="261">
        <v>2020</v>
      </c>
      <c r="BH154" s="46">
        <v>2019</v>
      </c>
      <c r="BI154" s="46">
        <v>2019</v>
      </c>
      <c r="BJ154" s="46">
        <v>2015</v>
      </c>
      <c r="BK154" s="46">
        <v>2019</v>
      </c>
      <c r="BL154" s="46">
        <v>2020</v>
      </c>
      <c r="BM154" s="46">
        <v>2018</v>
      </c>
      <c r="BN154" s="80">
        <v>2016</v>
      </c>
      <c r="BO154" s="80">
        <v>2019</v>
      </c>
      <c r="BP154" s="80">
        <v>2019</v>
      </c>
      <c r="BQ154" s="46">
        <v>2014</v>
      </c>
      <c r="BR154" s="46">
        <v>2017</v>
      </c>
      <c r="BS154" s="46">
        <v>2017</v>
      </c>
      <c r="BT154" s="46">
        <v>2016</v>
      </c>
      <c r="BU154" s="261">
        <v>2019</v>
      </c>
      <c r="BV154" s="261">
        <v>2019</v>
      </c>
      <c r="BW154" s="46">
        <v>2019</v>
      </c>
      <c r="BX154" s="46">
        <v>2019</v>
      </c>
      <c r="BY154" s="46">
        <v>2017</v>
      </c>
      <c r="BZ154" s="46">
        <v>2020</v>
      </c>
      <c r="CA154" s="46">
        <v>2020</v>
      </c>
      <c r="CB154" s="46">
        <v>2015</v>
      </c>
    </row>
    <row r="155" spans="1:80">
      <c r="A155" s="33" t="s">
        <v>282</v>
      </c>
      <c r="B155" s="25" t="s">
        <v>281</v>
      </c>
      <c r="C155" s="44">
        <v>2015</v>
      </c>
      <c r="D155" s="44">
        <v>2015</v>
      </c>
      <c r="E155" s="44">
        <v>2015</v>
      </c>
      <c r="F155" s="44">
        <v>2015</v>
      </c>
      <c r="G155" s="44">
        <v>2015</v>
      </c>
      <c r="H155" s="44">
        <v>2015</v>
      </c>
      <c r="I155" s="44">
        <v>2015</v>
      </c>
      <c r="J155" s="44">
        <v>2020</v>
      </c>
      <c r="K155" s="44">
        <v>2020</v>
      </c>
      <c r="L155" s="44" t="s">
        <v>864</v>
      </c>
      <c r="M155" s="46">
        <v>2015</v>
      </c>
      <c r="N155" s="46">
        <v>2015</v>
      </c>
      <c r="O155" s="46">
        <v>2015</v>
      </c>
      <c r="P155" s="46">
        <v>2015</v>
      </c>
      <c r="Q155" s="261">
        <v>2019</v>
      </c>
      <c r="R155" s="261">
        <v>2019</v>
      </c>
      <c r="S155" s="261">
        <v>2019</v>
      </c>
      <c r="T155" s="261">
        <v>2019</v>
      </c>
      <c r="U155" s="46">
        <v>2015</v>
      </c>
      <c r="V155" s="46">
        <v>2015</v>
      </c>
      <c r="W155" s="46">
        <v>2015</v>
      </c>
      <c r="X155" s="46">
        <v>2018</v>
      </c>
      <c r="Y155" s="46">
        <v>2019</v>
      </c>
      <c r="Z155" s="46">
        <v>2019</v>
      </c>
      <c r="AA155" s="46" t="s">
        <v>864</v>
      </c>
      <c r="AB155" s="45">
        <v>2017</v>
      </c>
      <c r="AC155" s="46" t="s">
        <v>864</v>
      </c>
      <c r="AD155" s="46" t="s">
        <v>864</v>
      </c>
      <c r="AE155" s="46">
        <v>2020</v>
      </c>
      <c r="AF155" s="48" t="s">
        <v>864</v>
      </c>
      <c r="AG155" s="262">
        <v>2020</v>
      </c>
      <c r="AH155" s="46">
        <v>2021</v>
      </c>
      <c r="AI155" s="46">
        <v>2021</v>
      </c>
      <c r="AJ155" s="46">
        <v>2020</v>
      </c>
      <c r="AK155" s="46">
        <v>2020</v>
      </c>
      <c r="AL155" s="46">
        <v>2019</v>
      </c>
      <c r="AM155" s="46">
        <v>2019</v>
      </c>
      <c r="AN155" s="46">
        <v>2021</v>
      </c>
      <c r="AO155" s="46">
        <v>2018</v>
      </c>
      <c r="AP155" s="46">
        <v>2019</v>
      </c>
      <c r="AQ155" s="263">
        <v>2020</v>
      </c>
      <c r="AR155" s="263">
        <v>2020</v>
      </c>
      <c r="AS155" s="46">
        <v>2019</v>
      </c>
      <c r="AT155" s="80">
        <v>2012</v>
      </c>
      <c r="AU155" s="55">
        <v>2019</v>
      </c>
      <c r="AV155" s="55" t="s">
        <v>864</v>
      </c>
      <c r="AW155" s="46" t="s">
        <v>864</v>
      </c>
      <c r="AX155" s="46" t="s">
        <v>864</v>
      </c>
      <c r="AY155" s="46">
        <v>2019</v>
      </c>
      <c r="AZ155" s="68" t="s">
        <v>864</v>
      </c>
      <c r="BA155" s="46">
        <v>2018</v>
      </c>
      <c r="BB155" s="46">
        <v>2018</v>
      </c>
      <c r="BC155" s="46">
        <v>2019</v>
      </c>
      <c r="BD155" s="46">
        <v>2020</v>
      </c>
      <c r="BE155" s="255"/>
      <c r="BF155" s="255"/>
      <c r="BG155" s="261">
        <v>2020</v>
      </c>
      <c r="BH155" s="46">
        <v>2019</v>
      </c>
      <c r="BI155" s="46">
        <v>2019</v>
      </c>
      <c r="BJ155" s="46">
        <v>2015</v>
      </c>
      <c r="BK155" s="46">
        <v>2019</v>
      </c>
      <c r="BL155" s="46">
        <v>2020</v>
      </c>
      <c r="BM155" s="46">
        <v>2018</v>
      </c>
      <c r="BN155" s="80">
        <v>2018</v>
      </c>
      <c r="BO155" s="80">
        <v>2017</v>
      </c>
      <c r="BP155" s="80">
        <v>2019</v>
      </c>
      <c r="BQ155" s="46">
        <v>2014</v>
      </c>
      <c r="BR155" s="46">
        <v>2017</v>
      </c>
      <c r="BS155" s="46">
        <v>2017</v>
      </c>
      <c r="BT155" s="46">
        <v>2016</v>
      </c>
      <c r="BU155" s="261">
        <v>2019</v>
      </c>
      <c r="BV155" s="261">
        <v>2019</v>
      </c>
      <c r="BW155" s="46">
        <v>2019</v>
      </c>
      <c r="BX155" s="46">
        <v>2019</v>
      </c>
      <c r="BY155" s="46">
        <v>2017</v>
      </c>
      <c r="BZ155" s="46">
        <v>2020</v>
      </c>
      <c r="CA155" s="46">
        <v>2020</v>
      </c>
      <c r="CB155" s="46">
        <v>2015</v>
      </c>
    </row>
    <row r="156" spans="1:80">
      <c r="A156" s="33" t="s">
        <v>284</v>
      </c>
      <c r="B156" s="25" t="s">
        <v>283</v>
      </c>
      <c r="C156" s="44">
        <v>2015</v>
      </c>
      <c r="D156" s="44">
        <v>2015</v>
      </c>
      <c r="E156" s="44">
        <v>2015</v>
      </c>
      <c r="F156" s="44">
        <v>2015</v>
      </c>
      <c r="G156" s="44">
        <v>2015</v>
      </c>
      <c r="H156" s="44">
        <v>2015</v>
      </c>
      <c r="I156" s="44">
        <v>2015</v>
      </c>
      <c r="J156" s="44">
        <v>2020</v>
      </c>
      <c r="K156" s="44">
        <v>2020</v>
      </c>
      <c r="L156" s="44">
        <v>2020</v>
      </c>
      <c r="M156" s="46">
        <v>2015</v>
      </c>
      <c r="N156" s="46">
        <v>2015</v>
      </c>
      <c r="O156" s="46">
        <v>2015</v>
      </c>
      <c r="P156" s="46">
        <v>2015</v>
      </c>
      <c r="Q156" s="261">
        <v>2019</v>
      </c>
      <c r="R156" s="261">
        <v>2019</v>
      </c>
      <c r="S156" s="261">
        <v>2019</v>
      </c>
      <c r="T156" s="261">
        <v>2019</v>
      </c>
      <c r="U156" s="46">
        <v>2015</v>
      </c>
      <c r="V156" s="46">
        <v>2015</v>
      </c>
      <c r="W156" s="46">
        <v>2015</v>
      </c>
      <c r="X156" s="46">
        <v>2018</v>
      </c>
      <c r="Y156" s="46">
        <v>2019</v>
      </c>
      <c r="Z156" s="46">
        <v>2019</v>
      </c>
      <c r="AA156" s="46">
        <v>2013</v>
      </c>
      <c r="AB156" s="45">
        <v>2017</v>
      </c>
      <c r="AC156" s="46">
        <v>2017</v>
      </c>
      <c r="AD156" s="46">
        <v>2015</v>
      </c>
      <c r="AE156" s="46">
        <v>2020</v>
      </c>
      <c r="AF156" s="48">
        <v>2018</v>
      </c>
      <c r="AG156" s="262">
        <v>2020</v>
      </c>
      <c r="AH156" s="46">
        <v>2021</v>
      </c>
      <c r="AI156" s="46">
        <v>2021</v>
      </c>
      <c r="AJ156" s="46">
        <v>2020</v>
      </c>
      <c r="AK156" s="46">
        <v>2020</v>
      </c>
      <c r="AL156" s="46">
        <v>2019</v>
      </c>
      <c r="AM156" s="46">
        <v>2017</v>
      </c>
      <c r="AN156" s="46">
        <v>2021</v>
      </c>
      <c r="AO156" s="46">
        <v>2018</v>
      </c>
      <c r="AP156" s="46">
        <v>2019</v>
      </c>
      <c r="AQ156" s="263">
        <v>2020</v>
      </c>
      <c r="AR156" s="263">
        <v>2020</v>
      </c>
      <c r="AS156" s="46">
        <v>2019</v>
      </c>
      <c r="AT156" s="80">
        <v>2019</v>
      </c>
      <c r="AU156" s="55">
        <v>2019</v>
      </c>
      <c r="AV156" s="55">
        <v>2019</v>
      </c>
      <c r="AW156" s="46">
        <v>2019</v>
      </c>
      <c r="AX156" s="46">
        <v>2018</v>
      </c>
      <c r="AY156" s="46">
        <v>2019</v>
      </c>
      <c r="AZ156" s="68">
        <v>2019</v>
      </c>
      <c r="BA156" s="46">
        <v>2018</v>
      </c>
      <c r="BB156" s="46">
        <v>2018</v>
      </c>
      <c r="BC156" s="46">
        <v>2019</v>
      </c>
      <c r="BD156" s="46">
        <v>2020</v>
      </c>
      <c r="BE156" s="255" t="s">
        <v>1395</v>
      </c>
      <c r="BF156" s="255" t="s">
        <v>1395</v>
      </c>
      <c r="BG156" s="261">
        <v>2020</v>
      </c>
      <c r="BH156" s="46">
        <v>2019</v>
      </c>
      <c r="BI156" s="46">
        <v>2019</v>
      </c>
      <c r="BJ156" s="46">
        <v>2013</v>
      </c>
      <c r="BK156" s="46">
        <v>2019</v>
      </c>
      <c r="BL156" s="46">
        <v>2020</v>
      </c>
      <c r="BM156" s="46">
        <v>2018</v>
      </c>
      <c r="BN156" s="80">
        <v>2018</v>
      </c>
      <c r="BO156" s="80">
        <v>2017</v>
      </c>
      <c r="BP156" s="80">
        <v>2019</v>
      </c>
      <c r="BQ156" s="46">
        <v>2014</v>
      </c>
      <c r="BR156" s="46">
        <v>2017</v>
      </c>
      <c r="BS156" s="46">
        <v>2017</v>
      </c>
      <c r="BT156" s="46">
        <v>2011</v>
      </c>
      <c r="BU156" s="261">
        <v>2019</v>
      </c>
      <c r="BV156" s="261">
        <v>2019</v>
      </c>
      <c r="BW156" s="46">
        <v>2019</v>
      </c>
      <c r="BX156" s="46">
        <v>2019</v>
      </c>
      <c r="BY156" s="46">
        <v>2017</v>
      </c>
      <c r="BZ156" s="46">
        <v>2020</v>
      </c>
      <c r="CA156" s="46">
        <v>2020</v>
      </c>
      <c r="CB156" s="46">
        <v>2015</v>
      </c>
    </row>
    <row r="157" spans="1:80">
      <c r="A157" s="33" t="s">
        <v>286</v>
      </c>
      <c r="B157" s="25" t="s">
        <v>285</v>
      </c>
      <c r="C157" s="44">
        <v>2015</v>
      </c>
      <c r="D157" s="44">
        <v>2015</v>
      </c>
      <c r="E157" s="44">
        <v>2015</v>
      </c>
      <c r="F157" s="44">
        <v>2015</v>
      </c>
      <c r="G157" s="44">
        <v>2015</v>
      </c>
      <c r="H157" s="44">
        <v>2015</v>
      </c>
      <c r="I157" s="44">
        <v>2015</v>
      </c>
      <c r="J157" s="44">
        <v>2020</v>
      </c>
      <c r="K157" s="44">
        <v>2020</v>
      </c>
      <c r="L157" s="44">
        <v>2020</v>
      </c>
      <c r="M157" s="46">
        <v>2015</v>
      </c>
      <c r="N157" s="46">
        <v>2015</v>
      </c>
      <c r="O157" s="46">
        <v>2015</v>
      </c>
      <c r="P157" s="46">
        <v>2015</v>
      </c>
      <c r="Q157" s="261">
        <v>2019</v>
      </c>
      <c r="R157" s="261">
        <v>2019</v>
      </c>
      <c r="S157" s="261">
        <v>2019</v>
      </c>
      <c r="T157" s="261">
        <v>2019</v>
      </c>
      <c r="U157" s="46">
        <v>2015</v>
      </c>
      <c r="V157" s="46">
        <v>2015</v>
      </c>
      <c r="W157" s="46">
        <v>2015</v>
      </c>
      <c r="X157" s="46">
        <v>2018</v>
      </c>
      <c r="Y157" s="46">
        <v>2019</v>
      </c>
      <c r="Z157" s="46">
        <v>2019</v>
      </c>
      <c r="AA157" s="46">
        <v>2010</v>
      </c>
      <c r="AB157" s="45">
        <v>2017</v>
      </c>
      <c r="AC157" s="46" t="s">
        <v>864</v>
      </c>
      <c r="AD157" s="46">
        <v>2018</v>
      </c>
      <c r="AE157" s="46">
        <v>2020</v>
      </c>
      <c r="AF157" s="48" t="s">
        <v>864</v>
      </c>
      <c r="AG157" s="262">
        <v>2020</v>
      </c>
      <c r="AH157" s="46">
        <v>2021</v>
      </c>
      <c r="AI157" s="46">
        <v>2021</v>
      </c>
      <c r="AJ157" s="46">
        <v>2020</v>
      </c>
      <c r="AK157" s="46">
        <v>2020</v>
      </c>
      <c r="AL157" s="46">
        <v>2019</v>
      </c>
      <c r="AM157" s="46" t="s">
        <v>864</v>
      </c>
      <c r="AN157" s="46">
        <v>2021</v>
      </c>
      <c r="AO157" s="46">
        <v>2018</v>
      </c>
      <c r="AP157" s="46">
        <v>2019</v>
      </c>
      <c r="AQ157" s="46" t="s">
        <v>864</v>
      </c>
      <c r="AR157" s="263">
        <v>2020</v>
      </c>
      <c r="AS157" s="46">
        <v>2019</v>
      </c>
      <c r="AT157" s="80" t="s">
        <v>864</v>
      </c>
      <c r="AU157" s="55">
        <v>2019</v>
      </c>
      <c r="AV157" s="55">
        <v>2019</v>
      </c>
      <c r="AW157" s="46">
        <v>2019</v>
      </c>
      <c r="AX157" s="46" t="s">
        <v>864</v>
      </c>
      <c r="AY157" s="46">
        <v>2019</v>
      </c>
      <c r="AZ157" s="68">
        <v>2019</v>
      </c>
      <c r="BA157" s="46" t="s">
        <v>864</v>
      </c>
      <c r="BB157" s="46">
        <v>2018</v>
      </c>
      <c r="BC157" s="46">
        <v>2019</v>
      </c>
      <c r="BD157" s="46">
        <v>2020</v>
      </c>
      <c r="BE157" s="255" t="s">
        <v>864</v>
      </c>
      <c r="BF157" s="255" t="s">
        <v>1395</v>
      </c>
      <c r="BG157" s="261">
        <v>2020</v>
      </c>
      <c r="BH157" s="46">
        <v>2019</v>
      </c>
      <c r="BI157" s="46">
        <v>2019</v>
      </c>
      <c r="BJ157" s="46">
        <v>2013</v>
      </c>
      <c r="BK157" s="46">
        <v>2019</v>
      </c>
      <c r="BL157" s="46">
        <v>2020</v>
      </c>
      <c r="BM157" s="46">
        <v>2018</v>
      </c>
      <c r="BN157" s="80">
        <v>2018</v>
      </c>
      <c r="BO157" s="80">
        <v>2019</v>
      </c>
      <c r="BP157" s="80">
        <v>2019</v>
      </c>
      <c r="BQ157" s="46">
        <v>2014</v>
      </c>
      <c r="BR157" s="46">
        <v>2017</v>
      </c>
      <c r="BS157" s="46">
        <v>2017</v>
      </c>
      <c r="BT157" s="46">
        <v>2016</v>
      </c>
      <c r="BU157" s="261">
        <v>2019</v>
      </c>
      <c r="BV157" s="261">
        <v>2019</v>
      </c>
      <c r="BW157" s="46">
        <v>2019</v>
      </c>
      <c r="BX157" s="46">
        <v>2019</v>
      </c>
      <c r="BY157" s="46">
        <v>2017</v>
      </c>
      <c r="BZ157" s="46">
        <v>2020</v>
      </c>
      <c r="CA157" s="46">
        <v>2020</v>
      </c>
      <c r="CB157" s="46">
        <v>2015</v>
      </c>
    </row>
    <row r="158" spans="1:80">
      <c r="A158" s="33" t="s">
        <v>288</v>
      </c>
      <c r="B158" s="25" t="s">
        <v>287</v>
      </c>
      <c r="C158" s="44">
        <v>2015</v>
      </c>
      <c r="D158" s="44">
        <v>2015</v>
      </c>
      <c r="E158" s="44">
        <v>2015</v>
      </c>
      <c r="F158" s="44">
        <v>2015</v>
      </c>
      <c r="G158" s="44">
        <v>2015</v>
      </c>
      <c r="H158" s="44">
        <v>2015</v>
      </c>
      <c r="I158" s="44">
        <v>2015</v>
      </c>
      <c r="J158" s="44">
        <v>2020</v>
      </c>
      <c r="K158" s="44">
        <v>2020</v>
      </c>
      <c r="L158" s="44">
        <v>2020</v>
      </c>
      <c r="M158" s="46">
        <v>2015</v>
      </c>
      <c r="N158" s="46">
        <v>2015</v>
      </c>
      <c r="O158" s="46">
        <v>2015</v>
      </c>
      <c r="P158" s="46">
        <v>2015</v>
      </c>
      <c r="Q158" s="261">
        <v>2019</v>
      </c>
      <c r="R158" s="261">
        <v>2019</v>
      </c>
      <c r="S158" s="261">
        <v>2019</v>
      </c>
      <c r="T158" s="261">
        <v>2019</v>
      </c>
      <c r="U158" s="46">
        <v>2015</v>
      </c>
      <c r="V158" s="46">
        <v>2015</v>
      </c>
      <c r="W158" s="46">
        <v>2015</v>
      </c>
      <c r="X158" s="46">
        <v>2018</v>
      </c>
      <c r="Y158" s="46">
        <v>2019</v>
      </c>
      <c r="Z158" s="46">
        <v>2019</v>
      </c>
      <c r="AA158" s="46">
        <v>2011</v>
      </c>
      <c r="AB158" s="45">
        <v>2017</v>
      </c>
      <c r="AC158" s="46" t="s">
        <v>864</v>
      </c>
      <c r="AD158" s="46">
        <v>2018</v>
      </c>
      <c r="AE158" s="46">
        <v>2020</v>
      </c>
      <c r="AF158" s="48" t="s">
        <v>864</v>
      </c>
      <c r="AG158" s="262">
        <v>2020</v>
      </c>
      <c r="AH158" s="46">
        <v>2021</v>
      </c>
      <c r="AI158" s="46">
        <v>2021</v>
      </c>
      <c r="AJ158" s="46">
        <v>2020</v>
      </c>
      <c r="AK158" s="46">
        <v>2020</v>
      </c>
      <c r="AL158" s="46">
        <v>2019</v>
      </c>
      <c r="AM158" s="46" t="s">
        <v>864</v>
      </c>
      <c r="AN158" s="46">
        <v>2021</v>
      </c>
      <c r="AO158" s="46">
        <v>2018</v>
      </c>
      <c r="AP158" s="46">
        <v>2019</v>
      </c>
      <c r="AQ158" s="46" t="s">
        <v>864</v>
      </c>
      <c r="AR158" s="263">
        <v>2020</v>
      </c>
      <c r="AS158" s="46">
        <v>2019</v>
      </c>
      <c r="AT158" s="80" t="s">
        <v>864</v>
      </c>
      <c r="AU158" s="55">
        <v>2019</v>
      </c>
      <c r="AV158" s="55" t="s">
        <v>864</v>
      </c>
      <c r="AW158" s="46" t="s">
        <v>864</v>
      </c>
      <c r="AX158" s="46" t="s">
        <v>864</v>
      </c>
      <c r="AY158" s="46">
        <v>2019</v>
      </c>
      <c r="AZ158" s="68">
        <v>2019</v>
      </c>
      <c r="BA158" s="46">
        <v>2018</v>
      </c>
      <c r="BB158" s="46">
        <v>2018</v>
      </c>
      <c r="BC158" s="46">
        <v>2019</v>
      </c>
      <c r="BD158" s="46">
        <v>2020</v>
      </c>
      <c r="BE158" s="255" t="s">
        <v>864</v>
      </c>
      <c r="BF158" s="255" t="s">
        <v>1395</v>
      </c>
      <c r="BG158" s="261">
        <v>2020</v>
      </c>
      <c r="BH158" s="46">
        <v>2019</v>
      </c>
      <c r="BI158" s="46">
        <v>2019</v>
      </c>
      <c r="BJ158" s="46">
        <v>2015</v>
      </c>
      <c r="BK158" s="46">
        <v>2019</v>
      </c>
      <c r="BL158" s="46">
        <v>2020</v>
      </c>
      <c r="BM158" s="46">
        <v>2018</v>
      </c>
      <c r="BN158" s="46" t="s">
        <v>864</v>
      </c>
      <c r="BO158" s="80">
        <v>2019</v>
      </c>
      <c r="BP158" s="80">
        <v>2019</v>
      </c>
      <c r="BQ158" s="46">
        <v>2014</v>
      </c>
      <c r="BR158" s="46">
        <v>2017</v>
      </c>
      <c r="BS158" s="46">
        <v>2017</v>
      </c>
      <c r="BT158" s="46">
        <v>2016</v>
      </c>
      <c r="BU158" s="261">
        <v>2019</v>
      </c>
      <c r="BV158" s="261">
        <v>2019</v>
      </c>
      <c r="BW158" s="46">
        <v>2019</v>
      </c>
      <c r="BX158" s="46">
        <v>2019</v>
      </c>
      <c r="BY158" s="46">
        <v>2017</v>
      </c>
      <c r="BZ158" s="46">
        <v>2020</v>
      </c>
      <c r="CA158" s="46">
        <v>2020</v>
      </c>
      <c r="CB158" s="46">
        <v>2015</v>
      </c>
    </row>
    <row r="159" spans="1:80">
      <c r="A159" s="33" t="s">
        <v>290</v>
      </c>
      <c r="B159" s="25" t="s">
        <v>289</v>
      </c>
      <c r="C159" s="44">
        <v>2015</v>
      </c>
      <c r="D159" s="44">
        <v>2015</v>
      </c>
      <c r="E159" s="44">
        <v>2015</v>
      </c>
      <c r="F159" s="44">
        <v>2015</v>
      </c>
      <c r="G159" s="44">
        <v>2015</v>
      </c>
      <c r="H159" s="44">
        <v>2015</v>
      </c>
      <c r="I159" s="44">
        <v>2015</v>
      </c>
      <c r="J159" s="44">
        <v>2020</v>
      </c>
      <c r="K159" s="44">
        <v>2020</v>
      </c>
      <c r="L159" s="44">
        <v>2020</v>
      </c>
      <c r="M159" s="46">
        <v>2015</v>
      </c>
      <c r="N159" s="46">
        <v>2015</v>
      </c>
      <c r="O159" s="46">
        <v>2015</v>
      </c>
      <c r="P159" s="46">
        <v>2015</v>
      </c>
      <c r="Q159" s="261">
        <v>2019</v>
      </c>
      <c r="R159" s="261">
        <v>2019</v>
      </c>
      <c r="S159" s="261">
        <v>2019</v>
      </c>
      <c r="T159" s="261">
        <v>2019</v>
      </c>
      <c r="U159" s="46">
        <v>2015</v>
      </c>
      <c r="V159" s="46">
        <v>2015</v>
      </c>
      <c r="W159" s="46">
        <v>2015</v>
      </c>
      <c r="X159" s="46">
        <v>2018</v>
      </c>
      <c r="Y159" s="46">
        <v>2019</v>
      </c>
      <c r="Z159" s="46">
        <v>2019</v>
      </c>
      <c r="AA159" s="46">
        <v>2015</v>
      </c>
      <c r="AB159" s="45">
        <v>2017</v>
      </c>
      <c r="AC159" s="46" t="s">
        <v>864</v>
      </c>
      <c r="AD159" s="46">
        <v>2018</v>
      </c>
      <c r="AE159" s="46">
        <v>2020</v>
      </c>
      <c r="AF159" s="48">
        <v>2018</v>
      </c>
      <c r="AG159" s="262">
        <v>2020</v>
      </c>
      <c r="AH159" s="46">
        <v>2021</v>
      </c>
      <c r="AI159" s="46">
        <v>2021</v>
      </c>
      <c r="AJ159" s="46">
        <v>2020</v>
      </c>
      <c r="AK159" s="46">
        <v>2020</v>
      </c>
      <c r="AL159" s="46">
        <v>2019</v>
      </c>
      <c r="AM159" s="46" t="s">
        <v>864</v>
      </c>
      <c r="AN159" s="46">
        <v>2021</v>
      </c>
      <c r="AO159" s="46">
        <v>2018</v>
      </c>
      <c r="AP159" s="46">
        <v>2019</v>
      </c>
      <c r="AQ159" s="46" t="s">
        <v>864</v>
      </c>
      <c r="AR159" s="263">
        <v>2020</v>
      </c>
      <c r="AS159" s="46">
        <v>2019</v>
      </c>
      <c r="AT159" s="80" t="s">
        <v>864</v>
      </c>
      <c r="AU159" s="55">
        <v>2019</v>
      </c>
      <c r="AV159" s="55" t="s">
        <v>864</v>
      </c>
      <c r="AW159" s="46" t="s">
        <v>864</v>
      </c>
      <c r="AX159" s="46" t="s">
        <v>864</v>
      </c>
      <c r="AY159" s="46">
        <v>2019</v>
      </c>
      <c r="AZ159" s="68">
        <v>2019</v>
      </c>
      <c r="BA159" s="46">
        <v>2018</v>
      </c>
      <c r="BB159" s="46">
        <v>2018</v>
      </c>
      <c r="BC159" s="46">
        <v>2019</v>
      </c>
      <c r="BD159" s="46">
        <v>2020</v>
      </c>
      <c r="BE159" s="255" t="s">
        <v>864</v>
      </c>
      <c r="BF159" s="255" t="s">
        <v>1395</v>
      </c>
      <c r="BG159" s="261">
        <v>2020</v>
      </c>
      <c r="BH159" s="46">
        <v>2019</v>
      </c>
      <c r="BI159" s="46">
        <v>2019</v>
      </c>
      <c r="BJ159" s="46">
        <v>2015</v>
      </c>
      <c r="BK159" s="46">
        <v>2019</v>
      </c>
      <c r="BL159" s="46">
        <v>2020</v>
      </c>
      <c r="BM159" s="46">
        <v>2018</v>
      </c>
      <c r="BN159" s="80">
        <v>2014</v>
      </c>
      <c r="BO159" s="80">
        <v>2019</v>
      </c>
      <c r="BP159" s="80">
        <v>2019</v>
      </c>
      <c r="BQ159" s="46">
        <v>2014</v>
      </c>
      <c r="BR159" s="46">
        <v>2017</v>
      </c>
      <c r="BS159" s="46">
        <v>2017</v>
      </c>
      <c r="BT159" s="46">
        <v>2016</v>
      </c>
      <c r="BU159" s="261">
        <v>2019</v>
      </c>
      <c r="BV159" s="261">
        <v>2019</v>
      </c>
      <c r="BW159" s="46">
        <v>2019</v>
      </c>
      <c r="BX159" s="46">
        <v>2019</v>
      </c>
      <c r="BY159" s="46">
        <v>2017</v>
      </c>
      <c r="BZ159" s="46">
        <v>2020</v>
      </c>
      <c r="CA159" s="46">
        <v>2020</v>
      </c>
      <c r="CB159" s="46">
        <v>2015</v>
      </c>
    </row>
    <row r="160" spans="1:80">
      <c r="A160" s="33" t="s">
        <v>292</v>
      </c>
      <c r="B160" s="25" t="s">
        <v>291</v>
      </c>
      <c r="C160" s="44">
        <v>2015</v>
      </c>
      <c r="D160" s="44">
        <v>2015</v>
      </c>
      <c r="E160" s="44">
        <v>2015</v>
      </c>
      <c r="F160" s="44">
        <v>2015</v>
      </c>
      <c r="G160" s="44">
        <v>2015</v>
      </c>
      <c r="H160" s="44">
        <v>2015</v>
      </c>
      <c r="I160" s="44">
        <v>2015</v>
      </c>
      <c r="J160" s="44">
        <v>2020</v>
      </c>
      <c r="K160" s="44">
        <v>2020</v>
      </c>
      <c r="L160" s="44">
        <v>2020</v>
      </c>
      <c r="M160" s="46">
        <v>2015</v>
      </c>
      <c r="N160" s="46">
        <v>2015</v>
      </c>
      <c r="O160" s="46">
        <v>2015</v>
      </c>
      <c r="P160" s="46">
        <v>2015</v>
      </c>
      <c r="Q160" s="261">
        <v>2019</v>
      </c>
      <c r="R160" s="261">
        <v>2019</v>
      </c>
      <c r="S160" s="261">
        <v>2019</v>
      </c>
      <c r="T160" s="261">
        <v>2019</v>
      </c>
      <c r="U160" s="46">
        <v>2015</v>
      </c>
      <c r="V160" s="46">
        <v>2015</v>
      </c>
      <c r="W160" s="46">
        <v>2015</v>
      </c>
      <c r="X160" s="46">
        <v>2018</v>
      </c>
      <c r="Y160" s="46">
        <v>2019</v>
      </c>
      <c r="Z160" s="46">
        <v>2019</v>
      </c>
      <c r="AA160" s="46" t="s">
        <v>864</v>
      </c>
      <c r="AB160" s="45">
        <v>2017</v>
      </c>
      <c r="AC160" s="46">
        <v>2017</v>
      </c>
      <c r="AD160" s="46" t="s">
        <v>864</v>
      </c>
      <c r="AE160" s="46">
        <v>2020</v>
      </c>
      <c r="AF160" s="48" t="s">
        <v>864</v>
      </c>
      <c r="AG160" s="262">
        <v>2020</v>
      </c>
      <c r="AH160" s="46">
        <v>2021</v>
      </c>
      <c r="AI160" s="46">
        <v>2021</v>
      </c>
      <c r="AJ160" s="46">
        <v>2020</v>
      </c>
      <c r="AK160" s="46">
        <v>2020</v>
      </c>
      <c r="AL160" s="46">
        <v>2019</v>
      </c>
      <c r="AM160" s="46" t="s">
        <v>864</v>
      </c>
      <c r="AN160" s="46">
        <v>2021</v>
      </c>
      <c r="AO160" s="46">
        <v>2018</v>
      </c>
      <c r="AP160" s="46">
        <v>2019</v>
      </c>
      <c r="AQ160" s="263">
        <v>2020</v>
      </c>
      <c r="AR160" s="263">
        <v>2020</v>
      </c>
      <c r="AS160" s="46">
        <v>2019</v>
      </c>
      <c r="AT160" s="80">
        <v>2015</v>
      </c>
      <c r="AU160" s="55">
        <v>2019</v>
      </c>
      <c r="AV160" s="55" t="s">
        <v>864</v>
      </c>
      <c r="AW160" s="46" t="s">
        <v>864</v>
      </c>
      <c r="AX160" s="46">
        <v>2018</v>
      </c>
      <c r="AY160" s="46">
        <v>2019</v>
      </c>
      <c r="AZ160" s="68" t="s">
        <v>864</v>
      </c>
      <c r="BA160" s="46">
        <v>2012</v>
      </c>
      <c r="BB160" s="46">
        <v>2018</v>
      </c>
      <c r="BC160" s="46">
        <v>2019</v>
      </c>
      <c r="BD160" s="46">
        <v>2020</v>
      </c>
      <c r="BE160" s="255" t="s">
        <v>864</v>
      </c>
      <c r="BF160" s="255" t="s">
        <v>1395</v>
      </c>
      <c r="BG160" s="261">
        <v>2020</v>
      </c>
      <c r="BH160" s="46">
        <v>2019</v>
      </c>
      <c r="BI160" s="46">
        <v>2019</v>
      </c>
      <c r="BJ160" s="46">
        <v>2013</v>
      </c>
      <c r="BK160" s="46">
        <v>2019</v>
      </c>
      <c r="BL160" s="46">
        <v>2020</v>
      </c>
      <c r="BM160" s="46">
        <v>2018</v>
      </c>
      <c r="BN160" s="46">
        <v>2009</v>
      </c>
      <c r="BO160" s="80">
        <v>2017</v>
      </c>
      <c r="BP160" s="80">
        <v>2019</v>
      </c>
      <c r="BQ160" s="46">
        <v>2014</v>
      </c>
      <c r="BR160" s="46">
        <v>2017</v>
      </c>
      <c r="BS160" s="46">
        <v>2017</v>
      </c>
      <c r="BT160" s="46">
        <v>2016</v>
      </c>
      <c r="BU160" s="261">
        <v>2019</v>
      </c>
      <c r="BV160" s="261">
        <v>2019</v>
      </c>
      <c r="BW160" s="46">
        <v>2019</v>
      </c>
      <c r="BX160" s="46">
        <v>2019</v>
      </c>
      <c r="BY160" s="46">
        <v>2017</v>
      </c>
      <c r="BZ160" s="46">
        <v>2020</v>
      </c>
      <c r="CA160" s="46">
        <v>2020</v>
      </c>
      <c r="CB160" s="46">
        <v>2015</v>
      </c>
    </row>
    <row r="161" spans="1:80">
      <c r="A161" s="33" t="s">
        <v>294</v>
      </c>
      <c r="B161" s="25" t="s">
        <v>293</v>
      </c>
      <c r="C161" s="44">
        <v>2015</v>
      </c>
      <c r="D161" s="44">
        <v>2015</v>
      </c>
      <c r="E161" s="44">
        <v>2015</v>
      </c>
      <c r="F161" s="44">
        <v>2015</v>
      </c>
      <c r="G161" s="44">
        <v>2015</v>
      </c>
      <c r="H161" s="44">
        <v>2015</v>
      </c>
      <c r="I161" s="44">
        <v>2015</v>
      </c>
      <c r="J161" s="44">
        <v>2020</v>
      </c>
      <c r="K161" s="44">
        <v>2020</v>
      </c>
      <c r="L161" s="44">
        <v>2020</v>
      </c>
      <c r="M161" s="46">
        <v>2015</v>
      </c>
      <c r="N161" s="46">
        <v>2015</v>
      </c>
      <c r="O161" s="46">
        <v>2015</v>
      </c>
      <c r="P161" s="46">
        <v>2015</v>
      </c>
      <c r="Q161" s="261">
        <v>2019</v>
      </c>
      <c r="R161" s="261">
        <v>2019</v>
      </c>
      <c r="S161" s="261">
        <v>2019</v>
      </c>
      <c r="T161" s="261">
        <v>2019</v>
      </c>
      <c r="U161" s="46">
        <v>2015</v>
      </c>
      <c r="V161" s="46">
        <v>2015</v>
      </c>
      <c r="W161" s="46">
        <v>2015</v>
      </c>
      <c r="X161" s="46">
        <v>2018</v>
      </c>
      <c r="Y161" s="46">
        <v>2019</v>
      </c>
      <c r="Z161" s="46">
        <v>2019</v>
      </c>
      <c r="AA161" s="46" t="s">
        <v>864</v>
      </c>
      <c r="AB161" s="45">
        <v>2017</v>
      </c>
      <c r="AC161" s="46">
        <v>2017</v>
      </c>
      <c r="AD161" s="46">
        <v>2019</v>
      </c>
      <c r="AE161" s="46">
        <v>2020</v>
      </c>
      <c r="AF161" s="48">
        <v>2018</v>
      </c>
      <c r="AG161" s="262">
        <v>2020</v>
      </c>
      <c r="AH161" s="46">
        <v>2021</v>
      </c>
      <c r="AI161" s="46">
        <v>2021</v>
      </c>
      <c r="AJ161" s="46">
        <v>2020</v>
      </c>
      <c r="AK161" s="46">
        <v>2020</v>
      </c>
      <c r="AL161" s="46" t="s">
        <v>864</v>
      </c>
      <c r="AM161" s="46" t="s">
        <v>864</v>
      </c>
      <c r="AN161" s="46">
        <v>2021</v>
      </c>
      <c r="AO161" s="46">
        <v>2018</v>
      </c>
      <c r="AP161" s="46">
        <v>2019</v>
      </c>
      <c r="AQ161" s="80" t="s">
        <v>864</v>
      </c>
      <c r="AR161" s="263">
        <v>2020</v>
      </c>
      <c r="AS161" s="46">
        <v>2019</v>
      </c>
      <c r="AT161" s="80"/>
      <c r="AU161" s="55">
        <v>2019</v>
      </c>
      <c r="AV161" s="55">
        <v>2019</v>
      </c>
      <c r="AW161" s="46">
        <v>2019</v>
      </c>
      <c r="AX161" s="46">
        <v>2018</v>
      </c>
      <c r="AY161" s="46">
        <v>2019</v>
      </c>
      <c r="AZ161" s="68" t="s">
        <v>864</v>
      </c>
      <c r="BA161" s="46">
        <v>2017</v>
      </c>
      <c r="BB161" s="46">
        <v>2018</v>
      </c>
      <c r="BC161" s="46">
        <v>2019</v>
      </c>
      <c r="BD161" s="46">
        <v>2020</v>
      </c>
      <c r="BE161" s="255" t="s">
        <v>1395</v>
      </c>
      <c r="BF161" s="255" t="s">
        <v>1395</v>
      </c>
      <c r="BG161" s="261">
        <v>2020</v>
      </c>
      <c r="BH161" s="46">
        <v>2019</v>
      </c>
      <c r="BI161" s="46">
        <v>2019</v>
      </c>
      <c r="BJ161" s="46" t="s">
        <v>864</v>
      </c>
      <c r="BK161" s="46">
        <v>2019</v>
      </c>
      <c r="BL161" s="46">
        <v>2020</v>
      </c>
      <c r="BM161" s="46">
        <v>2018</v>
      </c>
      <c r="BN161" s="46" t="s">
        <v>864</v>
      </c>
      <c r="BO161" s="80">
        <v>2017</v>
      </c>
      <c r="BP161" s="80">
        <v>2018</v>
      </c>
      <c r="BQ161" s="46">
        <v>2014</v>
      </c>
      <c r="BR161" s="46">
        <v>2017</v>
      </c>
      <c r="BS161" s="46">
        <v>2017</v>
      </c>
      <c r="BT161" s="46">
        <v>2014</v>
      </c>
      <c r="BU161" s="261">
        <v>2019</v>
      </c>
      <c r="BV161" s="46" t="s">
        <v>864</v>
      </c>
      <c r="BW161" s="46" t="s">
        <v>864</v>
      </c>
      <c r="BX161" s="46" t="s">
        <v>864</v>
      </c>
      <c r="BY161" s="46">
        <v>2017</v>
      </c>
      <c r="BZ161" s="46">
        <v>2018</v>
      </c>
      <c r="CA161" s="46">
        <v>2020</v>
      </c>
      <c r="CB161" s="46">
        <v>2015</v>
      </c>
    </row>
    <row r="162" spans="1:80">
      <c r="A162" s="33" t="s">
        <v>296</v>
      </c>
      <c r="B162" s="25" t="s">
        <v>295</v>
      </c>
      <c r="C162" s="44">
        <v>2015</v>
      </c>
      <c r="D162" s="44">
        <v>2015</v>
      </c>
      <c r="E162" s="44">
        <v>2015</v>
      </c>
      <c r="F162" s="44">
        <v>2015</v>
      </c>
      <c r="G162" s="44">
        <v>2015</v>
      </c>
      <c r="H162" s="44">
        <v>2015</v>
      </c>
      <c r="I162" s="44">
        <v>2015</v>
      </c>
      <c r="J162" s="44">
        <v>2020</v>
      </c>
      <c r="K162" s="44">
        <v>2020</v>
      </c>
      <c r="L162" s="44">
        <v>2020</v>
      </c>
      <c r="M162" s="46">
        <v>2015</v>
      </c>
      <c r="N162" s="46">
        <v>2015</v>
      </c>
      <c r="O162" s="46">
        <v>2015</v>
      </c>
      <c r="P162" s="46">
        <v>2015</v>
      </c>
      <c r="Q162" s="261">
        <v>2019</v>
      </c>
      <c r="R162" s="261">
        <v>2019</v>
      </c>
      <c r="S162" s="261">
        <v>2019</v>
      </c>
      <c r="T162" s="261">
        <v>2019</v>
      </c>
      <c r="U162" s="46">
        <v>2015</v>
      </c>
      <c r="V162" s="46">
        <v>2015</v>
      </c>
      <c r="W162" s="46">
        <v>2015</v>
      </c>
      <c r="X162" s="46">
        <v>2018</v>
      </c>
      <c r="Y162" s="46">
        <v>2019</v>
      </c>
      <c r="Z162" s="46">
        <v>2019</v>
      </c>
      <c r="AA162" s="46">
        <v>2016</v>
      </c>
      <c r="AB162" s="45">
        <v>2017</v>
      </c>
      <c r="AC162" s="46">
        <v>2017</v>
      </c>
      <c r="AD162" s="46">
        <v>2018</v>
      </c>
      <c r="AE162" s="46">
        <v>2020</v>
      </c>
      <c r="AF162" s="48">
        <v>2018</v>
      </c>
      <c r="AG162" s="262">
        <v>2020</v>
      </c>
      <c r="AH162" s="46">
        <v>2021</v>
      </c>
      <c r="AI162" s="46">
        <v>2021</v>
      </c>
      <c r="AJ162" s="46">
        <v>2020</v>
      </c>
      <c r="AK162" s="46">
        <v>2020</v>
      </c>
      <c r="AL162" s="46">
        <v>2019</v>
      </c>
      <c r="AM162" s="46">
        <v>2016</v>
      </c>
      <c r="AN162" s="46">
        <v>2021</v>
      </c>
      <c r="AO162" s="46">
        <v>2018</v>
      </c>
      <c r="AP162" s="46">
        <v>2019</v>
      </c>
      <c r="AQ162" s="263">
        <v>2020</v>
      </c>
      <c r="AR162" s="263">
        <v>2020</v>
      </c>
      <c r="AS162" s="46">
        <v>2019</v>
      </c>
      <c r="AT162" s="80">
        <v>2016</v>
      </c>
      <c r="AU162" s="55">
        <v>2019</v>
      </c>
      <c r="AV162" s="55">
        <v>2019</v>
      </c>
      <c r="AW162" s="46">
        <v>2019</v>
      </c>
      <c r="AX162" s="46">
        <v>2018</v>
      </c>
      <c r="AY162" s="46">
        <v>2019</v>
      </c>
      <c r="AZ162" s="68">
        <v>2019</v>
      </c>
      <c r="BA162" s="46">
        <v>2014</v>
      </c>
      <c r="BB162" s="46">
        <v>2018</v>
      </c>
      <c r="BC162" s="46">
        <v>2019</v>
      </c>
      <c r="BD162" s="46">
        <v>2020</v>
      </c>
      <c r="BE162" s="255" t="s">
        <v>1395</v>
      </c>
      <c r="BF162" s="255" t="s">
        <v>1396</v>
      </c>
      <c r="BG162" s="261">
        <v>2020</v>
      </c>
      <c r="BH162" s="46">
        <v>2019</v>
      </c>
      <c r="BI162" s="46">
        <v>2019</v>
      </c>
      <c r="BJ162" s="46">
        <v>2015</v>
      </c>
      <c r="BK162" s="46">
        <v>2019</v>
      </c>
      <c r="BL162" s="46">
        <v>2020</v>
      </c>
      <c r="BM162" s="46">
        <v>2018</v>
      </c>
      <c r="BN162" s="80">
        <v>2017</v>
      </c>
      <c r="BO162" s="80">
        <v>2017</v>
      </c>
      <c r="BP162" s="80">
        <v>2019</v>
      </c>
      <c r="BQ162" s="46">
        <v>2014</v>
      </c>
      <c r="BR162" s="46">
        <v>2017</v>
      </c>
      <c r="BS162" s="46">
        <v>2017</v>
      </c>
      <c r="BT162" s="46">
        <v>2017</v>
      </c>
      <c r="BU162" s="261">
        <v>2019</v>
      </c>
      <c r="BV162" s="261">
        <v>2019</v>
      </c>
      <c r="BW162" s="46">
        <v>2019</v>
      </c>
      <c r="BX162" s="46">
        <v>2019</v>
      </c>
      <c r="BY162" s="46">
        <v>2017</v>
      </c>
      <c r="BZ162" s="46">
        <v>2020</v>
      </c>
      <c r="CA162" s="46">
        <v>2020</v>
      </c>
      <c r="CB162" s="46">
        <v>2015</v>
      </c>
    </row>
    <row r="163" spans="1:80">
      <c r="A163" s="33" t="s">
        <v>299</v>
      </c>
      <c r="B163" s="25" t="s">
        <v>298</v>
      </c>
      <c r="C163" s="44">
        <v>2015</v>
      </c>
      <c r="D163" s="44">
        <v>2015</v>
      </c>
      <c r="E163" s="44">
        <v>2015</v>
      </c>
      <c r="F163" s="44">
        <v>2015</v>
      </c>
      <c r="G163" s="44">
        <v>2015</v>
      </c>
      <c r="H163" s="44">
        <v>2015</v>
      </c>
      <c r="I163" s="44">
        <v>2015</v>
      </c>
      <c r="J163" s="44">
        <v>2020</v>
      </c>
      <c r="K163" s="44">
        <v>2020</v>
      </c>
      <c r="L163" s="44">
        <v>2020</v>
      </c>
      <c r="M163" s="46">
        <v>2015</v>
      </c>
      <c r="N163" s="46">
        <v>2015</v>
      </c>
      <c r="O163" s="46">
        <v>2015</v>
      </c>
      <c r="P163" s="46">
        <v>2015</v>
      </c>
      <c r="Q163" s="261">
        <v>2019</v>
      </c>
      <c r="R163" s="261">
        <v>2019</v>
      </c>
      <c r="S163" s="261">
        <v>2019</v>
      </c>
      <c r="T163" s="261">
        <v>2019</v>
      </c>
      <c r="U163" s="46">
        <v>2015</v>
      </c>
      <c r="V163" s="46">
        <v>2015</v>
      </c>
      <c r="W163" s="46">
        <v>2015</v>
      </c>
      <c r="X163" s="46">
        <v>2018</v>
      </c>
      <c r="Y163" s="46">
        <v>2019</v>
      </c>
      <c r="Z163" s="46">
        <v>2019</v>
      </c>
      <c r="AA163" s="46">
        <v>2008</v>
      </c>
      <c r="AB163" s="45">
        <v>2017</v>
      </c>
      <c r="AC163" s="46" t="s">
        <v>864</v>
      </c>
      <c r="AD163" s="46">
        <v>2017</v>
      </c>
      <c r="AE163" s="46">
        <v>2020</v>
      </c>
      <c r="AF163" s="48">
        <v>2018</v>
      </c>
      <c r="AG163" s="262">
        <v>2020</v>
      </c>
      <c r="AH163" s="46">
        <v>2021</v>
      </c>
      <c r="AI163" s="46">
        <v>2021</v>
      </c>
      <c r="AJ163" s="46">
        <v>2020</v>
      </c>
      <c r="AK163" s="46">
        <v>2020</v>
      </c>
      <c r="AL163" s="46">
        <v>2019</v>
      </c>
      <c r="AM163" s="46">
        <v>2010</v>
      </c>
      <c r="AN163" s="46">
        <v>2021</v>
      </c>
      <c r="AO163" s="46">
        <v>2018</v>
      </c>
      <c r="AP163" s="46">
        <v>2019</v>
      </c>
      <c r="AQ163" s="263">
        <v>2020</v>
      </c>
      <c r="AR163" s="263">
        <v>2020</v>
      </c>
      <c r="AS163" s="46">
        <v>2019</v>
      </c>
      <c r="AT163" s="80">
        <v>2010</v>
      </c>
      <c r="AU163" s="55">
        <v>2019</v>
      </c>
      <c r="AV163" s="55">
        <v>2019</v>
      </c>
      <c r="AW163" s="46">
        <v>2019</v>
      </c>
      <c r="AX163" s="46">
        <v>2018</v>
      </c>
      <c r="AY163" s="46">
        <v>2019</v>
      </c>
      <c r="AZ163" s="68" t="s">
        <v>864</v>
      </c>
      <c r="BA163" s="46">
        <v>2016</v>
      </c>
      <c r="BB163" s="46">
        <v>2018</v>
      </c>
      <c r="BC163" s="46">
        <v>2019</v>
      </c>
      <c r="BD163" s="46">
        <v>2020</v>
      </c>
      <c r="BE163" s="255">
        <v>44196</v>
      </c>
      <c r="BF163" s="255" t="s">
        <v>1397</v>
      </c>
      <c r="BG163" s="261">
        <v>2020</v>
      </c>
      <c r="BH163" s="46">
        <v>2019</v>
      </c>
      <c r="BI163" s="46">
        <v>2019</v>
      </c>
      <c r="BJ163" s="46" t="s">
        <v>864</v>
      </c>
      <c r="BK163" s="46">
        <v>2019</v>
      </c>
      <c r="BL163" s="46">
        <v>2020</v>
      </c>
      <c r="BM163" s="46">
        <v>2018</v>
      </c>
      <c r="BN163" s="80">
        <v>2018</v>
      </c>
      <c r="BO163" s="80">
        <v>2017</v>
      </c>
      <c r="BP163" s="80">
        <v>2019</v>
      </c>
      <c r="BQ163" s="46">
        <v>2014</v>
      </c>
      <c r="BR163" s="46">
        <v>2017</v>
      </c>
      <c r="BS163" s="46">
        <v>2017</v>
      </c>
      <c r="BT163" s="46"/>
      <c r="BU163" s="261">
        <v>2019</v>
      </c>
      <c r="BV163" s="46" t="s">
        <v>864</v>
      </c>
      <c r="BW163" s="46" t="s">
        <v>864</v>
      </c>
      <c r="BX163" s="46">
        <v>2019</v>
      </c>
      <c r="BY163" s="46">
        <v>2017</v>
      </c>
      <c r="BZ163" s="46">
        <v>2015</v>
      </c>
      <c r="CA163" s="46">
        <v>2020</v>
      </c>
      <c r="CB163" s="46">
        <v>2015</v>
      </c>
    </row>
    <row r="164" spans="1:80">
      <c r="A164" s="33" t="s">
        <v>301</v>
      </c>
      <c r="B164" s="25" t="s">
        <v>300</v>
      </c>
      <c r="C164" s="44">
        <v>2015</v>
      </c>
      <c r="D164" s="44">
        <v>2015</v>
      </c>
      <c r="E164" s="44">
        <v>2015</v>
      </c>
      <c r="F164" s="44">
        <v>2015</v>
      </c>
      <c r="G164" s="44">
        <v>2015</v>
      </c>
      <c r="H164" s="44">
        <v>2015</v>
      </c>
      <c r="I164" s="44">
        <v>2015</v>
      </c>
      <c r="J164" s="44">
        <v>2020</v>
      </c>
      <c r="K164" s="44">
        <v>2020</v>
      </c>
      <c r="L164" s="44">
        <v>2020</v>
      </c>
      <c r="M164" s="46">
        <v>2015</v>
      </c>
      <c r="N164" s="46">
        <v>2015</v>
      </c>
      <c r="O164" s="46">
        <v>2015</v>
      </c>
      <c r="P164" s="46">
        <v>2015</v>
      </c>
      <c r="Q164" s="261">
        <v>2019</v>
      </c>
      <c r="R164" s="261">
        <v>2019</v>
      </c>
      <c r="S164" s="261">
        <v>2019</v>
      </c>
      <c r="T164" s="261">
        <v>2019</v>
      </c>
      <c r="U164" s="46">
        <v>2015</v>
      </c>
      <c r="V164" s="46">
        <v>2015</v>
      </c>
      <c r="W164" s="46">
        <v>2015</v>
      </c>
      <c r="X164" s="46">
        <v>2018</v>
      </c>
      <c r="Y164" s="46">
        <v>2019</v>
      </c>
      <c r="Z164" s="46">
        <v>2019</v>
      </c>
      <c r="AA164" s="46">
        <v>2011</v>
      </c>
      <c r="AB164" s="45">
        <v>2017</v>
      </c>
      <c r="AC164" s="46" t="s">
        <v>864</v>
      </c>
      <c r="AD164" s="46">
        <v>2019</v>
      </c>
      <c r="AE164" s="46">
        <v>2020</v>
      </c>
      <c r="AF164" s="48">
        <v>2018</v>
      </c>
      <c r="AG164" s="262">
        <v>2020</v>
      </c>
      <c r="AH164" s="46">
        <v>2021</v>
      </c>
      <c r="AI164" s="46">
        <v>2021</v>
      </c>
      <c r="AJ164" s="46">
        <v>2020</v>
      </c>
      <c r="AK164" s="46">
        <v>2020</v>
      </c>
      <c r="AL164" s="46">
        <v>2019</v>
      </c>
      <c r="AM164" s="46" t="s">
        <v>864</v>
      </c>
      <c r="AN164" s="46">
        <v>2021</v>
      </c>
      <c r="AO164" s="46">
        <v>2018</v>
      </c>
      <c r="AP164" s="46">
        <v>2019</v>
      </c>
      <c r="AQ164" s="46" t="s">
        <v>864</v>
      </c>
      <c r="AR164" s="263">
        <v>2020</v>
      </c>
      <c r="AS164" s="46">
        <v>2019</v>
      </c>
      <c r="AT164" s="80" t="s">
        <v>864</v>
      </c>
      <c r="AU164" s="55">
        <v>2019</v>
      </c>
      <c r="AV164" s="55">
        <v>2019</v>
      </c>
      <c r="AW164" s="46">
        <v>2019</v>
      </c>
      <c r="AX164" s="46" t="s">
        <v>864</v>
      </c>
      <c r="AY164" s="46">
        <v>2019</v>
      </c>
      <c r="AZ164" s="68">
        <v>2019</v>
      </c>
      <c r="BA164" s="46">
        <v>2018</v>
      </c>
      <c r="BB164" s="46">
        <v>2018</v>
      </c>
      <c r="BC164" s="46">
        <v>2019</v>
      </c>
      <c r="BD164" s="46">
        <v>2020</v>
      </c>
      <c r="BE164" s="255" t="s">
        <v>864</v>
      </c>
      <c r="BF164" s="255" t="s">
        <v>1395</v>
      </c>
      <c r="BG164" s="261">
        <v>2020</v>
      </c>
      <c r="BH164" s="46">
        <v>2019</v>
      </c>
      <c r="BI164" s="46">
        <v>2019</v>
      </c>
      <c r="BJ164" s="46">
        <v>2015</v>
      </c>
      <c r="BK164" s="46">
        <v>2019</v>
      </c>
      <c r="BL164" s="46">
        <v>2020</v>
      </c>
      <c r="BM164" s="46">
        <v>2018</v>
      </c>
      <c r="BN164" s="80">
        <v>2018</v>
      </c>
      <c r="BO164" s="80">
        <v>2019</v>
      </c>
      <c r="BP164" s="80">
        <v>2019</v>
      </c>
      <c r="BQ164" s="46">
        <v>2014</v>
      </c>
      <c r="BR164" s="46">
        <v>2017</v>
      </c>
      <c r="BS164" s="46">
        <v>2017</v>
      </c>
      <c r="BT164" s="46">
        <v>2016</v>
      </c>
      <c r="BU164" s="261">
        <v>2019</v>
      </c>
      <c r="BV164" s="261">
        <v>2019</v>
      </c>
      <c r="BW164" s="46">
        <v>2019</v>
      </c>
      <c r="BX164" s="46">
        <v>2019</v>
      </c>
      <c r="BY164" s="46">
        <v>2017</v>
      </c>
      <c r="BZ164" s="46">
        <v>2020</v>
      </c>
      <c r="CA164" s="46">
        <v>2020</v>
      </c>
      <c r="CB164" s="46">
        <v>2015</v>
      </c>
    </row>
    <row r="165" spans="1:80">
      <c r="A165" s="33" t="s">
        <v>303</v>
      </c>
      <c r="B165" s="25" t="s">
        <v>302</v>
      </c>
      <c r="C165" s="44">
        <v>2015</v>
      </c>
      <c r="D165" s="44">
        <v>2015</v>
      </c>
      <c r="E165" s="44">
        <v>2015</v>
      </c>
      <c r="F165" s="44">
        <v>2015</v>
      </c>
      <c r="G165" s="44">
        <v>2015</v>
      </c>
      <c r="H165" s="44">
        <v>2015</v>
      </c>
      <c r="I165" s="44">
        <v>2015</v>
      </c>
      <c r="J165" s="44">
        <v>2020</v>
      </c>
      <c r="K165" s="44">
        <v>2020</v>
      </c>
      <c r="L165" s="44">
        <v>2020</v>
      </c>
      <c r="M165" s="46">
        <v>2015</v>
      </c>
      <c r="N165" s="46">
        <v>2015</v>
      </c>
      <c r="O165" s="46">
        <v>2015</v>
      </c>
      <c r="P165" s="46">
        <v>2015</v>
      </c>
      <c r="Q165" s="261">
        <v>2019</v>
      </c>
      <c r="R165" s="261">
        <v>2019</v>
      </c>
      <c r="S165" s="261">
        <v>2019</v>
      </c>
      <c r="T165" s="261">
        <v>2019</v>
      </c>
      <c r="U165" s="46">
        <v>2015</v>
      </c>
      <c r="V165" s="46">
        <v>2015</v>
      </c>
      <c r="W165" s="46">
        <v>2015</v>
      </c>
      <c r="X165" s="46">
        <v>2018</v>
      </c>
      <c r="Y165" s="46">
        <v>2019</v>
      </c>
      <c r="Z165" s="46">
        <v>2019</v>
      </c>
      <c r="AA165" s="46" t="s">
        <v>864</v>
      </c>
      <c r="AB165" s="45">
        <v>2017</v>
      </c>
      <c r="AC165" s="46" t="s">
        <v>864</v>
      </c>
      <c r="AD165" s="46">
        <v>2018</v>
      </c>
      <c r="AE165" s="46">
        <v>2020</v>
      </c>
      <c r="AF165" s="48" t="s">
        <v>864</v>
      </c>
      <c r="AG165" s="262">
        <v>2020</v>
      </c>
      <c r="AH165" s="46">
        <v>2021</v>
      </c>
      <c r="AI165" s="46">
        <v>2021</v>
      </c>
      <c r="AJ165" s="46">
        <v>2020</v>
      </c>
      <c r="AK165" s="46">
        <v>2020</v>
      </c>
      <c r="AL165" s="46">
        <v>2019</v>
      </c>
      <c r="AM165" s="46">
        <v>2016</v>
      </c>
      <c r="AN165" s="46">
        <v>2021</v>
      </c>
      <c r="AO165" s="46">
        <v>2018</v>
      </c>
      <c r="AP165" s="46">
        <v>2019</v>
      </c>
      <c r="AQ165" s="263">
        <v>2020</v>
      </c>
      <c r="AR165" s="263">
        <v>2020</v>
      </c>
      <c r="AS165" s="46">
        <v>2019</v>
      </c>
      <c r="AT165" s="80">
        <v>2016</v>
      </c>
      <c r="AU165" s="55">
        <v>2019</v>
      </c>
      <c r="AV165" s="55">
        <v>2019</v>
      </c>
      <c r="AW165" s="46">
        <v>2019</v>
      </c>
      <c r="AX165" s="46">
        <v>2018</v>
      </c>
      <c r="AY165" s="46">
        <v>2019</v>
      </c>
      <c r="AZ165" s="68">
        <v>2019</v>
      </c>
      <c r="BA165" s="46">
        <v>2016</v>
      </c>
      <c r="BB165" s="46">
        <v>2018</v>
      </c>
      <c r="BC165" s="46">
        <v>2019</v>
      </c>
      <c r="BD165" s="46">
        <v>2020</v>
      </c>
      <c r="BE165" s="255" t="s">
        <v>1395</v>
      </c>
      <c r="BF165" s="255" t="s">
        <v>1395</v>
      </c>
      <c r="BG165" s="261">
        <v>2020</v>
      </c>
      <c r="BH165" s="46">
        <v>2019</v>
      </c>
      <c r="BI165" s="46">
        <v>2019</v>
      </c>
      <c r="BJ165" s="46">
        <v>2015</v>
      </c>
      <c r="BK165" s="46">
        <v>2019</v>
      </c>
      <c r="BL165" s="46">
        <v>2020</v>
      </c>
      <c r="BM165" s="46">
        <v>2018</v>
      </c>
      <c r="BN165" s="80">
        <v>2018</v>
      </c>
      <c r="BO165" s="80">
        <v>2017</v>
      </c>
      <c r="BP165" s="80">
        <v>2019</v>
      </c>
      <c r="BQ165" s="46">
        <v>2014</v>
      </c>
      <c r="BR165" s="46">
        <v>2017</v>
      </c>
      <c r="BS165" s="46">
        <v>2017</v>
      </c>
      <c r="BT165" s="46">
        <v>2017</v>
      </c>
      <c r="BU165" s="261">
        <v>2019</v>
      </c>
      <c r="BV165" s="261">
        <v>2019</v>
      </c>
      <c r="BW165" s="46" t="s">
        <v>864</v>
      </c>
      <c r="BX165" s="46">
        <v>2019</v>
      </c>
      <c r="BY165" s="46">
        <v>2017</v>
      </c>
      <c r="BZ165" s="46">
        <v>2020</v>
      </c>
      <c r="CA165" s="46">
        <v>2020</v>
      </c>
      <c r="CB165" s="46">
        <v>2015</v>
      </c>
    </row>
    <row r="166" spans="1:80">
      <c r="A166" s="33" t="s">
        <v>305</v>
      </c>
      <c r="B166" s="25" t="s">
        <v>304</v>
      </c>
      <c r="C166" s="44">
        <v>2015</v>
      </c>
      <c r="D166" s="44">
        <v>2015</v>
      </c>
      <c r="E166" s="44">
        <v>2015</v>
      </c>
      <c r="F166" s="44">
        <v>2015</v>
      </c>
      <c r="G166" s="44">
        <v>2015</v>
      </c>
      <c r="H166" s="44">
        <v>2015</v>
      </c>
      <c r="I166" s="44">
        <v>2015</v>
      </c>
      <c r="J166" s="44">
        <v>2020</v>
      </c>
      <c r="K166" s="44">
        <v>2020</v>
      </c>
      <c r="L166" s="44">
        <v>2020</v>
      </c>
      <c r="M166" s="46">
        <v>2015</v>
      </c>
      <c r="N166" s="46">
        <v>2015</v>
      </c>
      <c r="O166" s="46">
        <v>2015</v>
      </c>
      <c r="P166" s="46">
        <v>2015</v>
      </c>
      <c r="Q166" s="261">
        <v>2019</v>
      </c>
      <c r="R166" s="261">
        <v>2019</v>
      </c>
      <c r="S166" s="261">
        <v>2019</v>
      </c>
      <c r="T166" s="261">
        <v>2019</v>
      </c>
      <c r="U166" s="46">
        <v>2015</v>
      </c>
      <c r="V166" s="46">
        <v>2015</v>
      </c>
      <c r="W166" s="46">
        <v>2015</v>
      </c>
      <c r="X166" s="46">
        <v>2018</v>
      </c>
      <c r="Y166" s="46">
        <v>2019</v>
      </c>
      <c r="Z166" s="46">
        <v>2019</v>
      </c>
      <c r="AA166" s="46">
        <v>2008</v>
      </c>
      <c r="AB166" s="45">
        <v>2017</v>
      </c>
      <c r="AC166" s="46">
        <v>2017</v>
      </c>
      <c r="AD166" s="46">
        <v>2019</v>
      </c>
      <c r="AE166" s="46">
        <v>2020</v>
      </c>
      <c r="AF166" s="48">
        <v>2018</v>
      </c>
      <c r="AG166" s="262">
        <v>2020</v>
      </c>
      <c r="AH166" s="46">
        <v>2021</v>
      </c>
      <c r="AI166" s="46">
        <v>2021</v>
      </c>
      <c r="AJ166" s="46">
        <v>2020</v>
      </c>
      <c r="AK166" s="46">
        <v>2020</v>
      </c>
      <c r="AL166" s="46">
        <v>2019</v>
      </c>
      <c r="AM166" s="46">
        <v>2014</v>
      </c>
      <c r="AN166" s="46">
        <v>2021</v>
      </c>
      <c r="AO166" s="46">
        <v>2018</v>
      </c>
      <c r="AP166" s="46">
        <v>2019</v>
      </c>
      <c r="AQ166" s="263">
        <v>2020</v>
      </c>
      <c r="AR166" s="263">
        <v>2020</v>
      </c>
      <c r="AS166" s="46">
        <v>2019</v>
      </c>
      <c r="AT166" s="80">
        <v>2014</v>
      </c>
      <c r="AU166" s="55">
        <v>2019</v>
      </c>
      <c r="AV166" s="55">
        <v>2019</v>
      </c>
      <c r="AW166" s="46">
        <v>2019</v>
      </c>
      <c r="AX166" s="46">
        <v>2018</v>
      </c>
      <c r="AY166" s="46">
        <v>2019</v>
      </c>
      <c r="AZ166" s="68">
        <v>2019</v>
      </c>
      <c r="BA166" s="46">
        <v>2014</v>
      </c>
      <c r="BB166" s="46">
        <v>2018</v>
      </c>
      <c r="BC166" s="46">
        <v>2019</v>
      </c>
      <c r="BD166" s="46">
        <v>2020</v>
      </c>
      <c r="BE166" s="255" t="s">
        <v>1395</v>
      </c>
      <c r="BF166" s="255" t="s">
        <v>1397</v>
      </c>
      <c r="BG166" s="261">
        <v>2020</v>
      </c>
      <c r="BH166" s="46">
        <v>2019</v>
      </c>
      <c r="BI166" s="46">
        <v>2019</v>
      </c>
      <c r="BJ166" s="46">
        <v>2013</v>
      </c>
      <c r="BK166" s="46">
        <v>2019</v>
      </c>
      <c r="BL166" s="46">
        <v>2020</v>
      </c>
      <c r="BM166" s="46">
        <v>2018</v>
      </c>
      <c r="BN166" s="80">
        <v>2018</v>
      </c>
      <c r="BO166" s="80">
        <v>2017</v>
      </c>
      <c r="BP166" s="80">
        <v>2019</v>
      </c>
      <c r="BQ166" s="46">
        <v>2014</v>
      </c>
      <c r="BR166" s="46">
        <v>2017</v>
      </c>
      <c r="BS166" s="46">
        <v>2017</v>
      </c>
      <c r="BT166" s="46">
        <v>2015</v>
      </c>
      <c r="BU166" s="261">
        <v>2019</v>
      </c>
      <c r="BV166" s="261">
        <v>2019</v>
      </c>
      <c r="BW166" s="46">
        <v>2019</v>
      </c>
      <c r="BX166" s="46">
        <v>2019</v>
      </c>
      <c r="BY166" s="46">
        <v>2017</v>
      </c>
      <c r="BZ166" s="46">
        <v>2020</v>
      </c>
      <c r="CA166" s="46">
        <v>2020</v>
      </c>
      <c r="CB166" s="46">
        <v>2015</v>
      </c>
    </row>
    <row r="167" spans="1:80">
      <c r="A167" s="33" t="s">
        <v>307</v>
      </c>
      <c r="B167" s="25" t="s">
        <v>306</v>
      </c>
      <c r="C167" s="44">
        <v>2015</v>
      </c>
      <c r="D167" s="44">
        <v>2015</v>
      </c>
      <c r="E167" s="44">
        <v>2015</v>
      </c>
      <c r="F167" s="44">
        <v>2015</v>
      </c>
      <c r="G167" s="44">
        <v>2015</v>
      </c>
      <c r="H167" s="44">
        <v>2015</v>
      </c>
      <c r="I167" s="44">
        <v>2015</v>
      </c>
      <c r="J167" s="44">
        <v>2020</v>
      </c>
      <c r="K167" s="44">
        <v>2020</v>
      </c>
      <c r="L167" s="44">
        <v>2020</v>
      </c>
      <c r="M167" s="46">
        <v>2015</v>
      </c>
      <c r="N167" s="46">
        <v>2015</v>
      </c>
      <c r="O167" s="46">
        <v>2015</v>
      </c>
      <c r="P167" s="46">
        <v>2015</v>
      </c>
      <c r="Q167" s="261">
        <v>2019</v>
      </c>
      <c r="R167" s="261">
        <v>2019</v>
      </c>
      <c r="S167" s="261">
        <v>2019</v>
      </c>
      <c r="T167" s="261">
        <v>2019</v>
      </c>
      <c r="U167" s="46">
        <v>2015</v>
      </c>
      <c r="V167" s="46">
        <v>2015</v>
      </c>
      <c r="W167" s="46">
        <v>2015</v>
      </c>
      <c r="X167" s="46">
        <v>2018</v>
      </c>
      <c r="Y167" s="46">
        <v>2019</v>
      </c>
      <c r="Z167" s="46">
        <v>2019</v>
      </c>
      <c r="AA167" s="46" t="s">
        <v>864</v>
      </c>
      <c r="AB167" s="45">
        <v>2017</v>
      </c>
      <c r="AC167" s="46">
        <v>2014</v>
      </c>
      <c r="AD167" s="46">
        <v>2018</v>
      </c>
      <c r="AE167" s="46">
        <v>2020</v>
      </c>
      <c r="AF167" s="48">
        <v>2018</v>
      </c>
      <c r="AG167" s="262">
        <v>2020</v>
      </c>
      <c r="AH167" s="46">
        <v>2021</v>
      </c>
      <c r="AI167" s="46">
        <v>2021</v>
      </c>
      <c r="AJ167" s="46">
        <v>2020</v>
      </c>
      <c r="AK167" s="46">
        <v>2020</v>
      </c>
      <c r="AL167" s="46">
        <v>2019</v>
      </c>
      <c r="AM167" s="46">
        <v>2018</v>
      </c>
      <c r="AN167" s="46">
        <v>2021</v>
      </c>
      <c r="AO167" s="46">
        <v>2018</v>
      </c>
      <c r="AP167" s="46">
        <v>2019</v>
      </c>
      <c r="AQ167" s="263">
        <v>2020</v>
      </c>
      <c r="AR167" s="263">
        <v>2020</v>
      </c>
      <c r="AS167" s="46">
        <v>2019</v>
      </c>
      <c r="AT167" s="80">
        <v>2010</v>
      </c>
      <c r="AU167" s="55">
        <v>2019</v>
      </c>
      <c r="AV167" s="55">
        <v>2019</v>
      </c>
      <c r="AW167" s="46">
        <v>2019</v>
      </c>
      <c r="AX167" s="46">
        <v>2018</v>
      </c>
      <c r="AY167" s="46">
        <v>2019</v>
      </c>
      <c r="AZ167" s="68">
        <v>2019</v>
      </c>
      <c r="BA167" s="46" t="s">
        <v>864</v>
      </c>
      <c r="BB167" s="46">
        <v>2018</v>
      </c>
      <c r="BC167" s="46">
        <v>2019</v>
      </c>
      <c r="BD167" s="46">
        <v>2020</v>
      </c>
      <c r="BE167" s="255" t="s">
        <v>864</v>
      </c>
      <c r="BF167" s="255" t="s">
        <v>1395</v>
      </c>
      <c r="BG167" s="261">
        <v>2020</v>
      </c>
      <c r="BH167" s="46">
        <v>2019</v>
      </c>
      <c r="BI167" s="46">
        <v>2019</v>
      </c>
      <c r="BJ167" s="46" t="s">
        <v>864</v>
      </c>
      <c r="BK167" s="46">
        <v>2019</v>
      </c>
      <c r="BL167" s="46">
        <v>2020</v>
      </c>
      <c r="BM167" s="46">
        <v>2018</v>
      </c>
      <c r="BN167" s="80">
        <v>2018</v>
      </c>
      <c r="BO167" s="80">
        <v>2017</v>
      </c>
      <c r="BP167" s="80">
        <v>2019</v>
      </c>
      <c r="BQ167" s="46">
        <v>2014</v>
      </c>
      <c r="BR167" s="46">
        <v>2017</v>
      </c>
      <c r="BS167" s="46">
        <v>2017</v>
      </c>
      <c r="BT167" s="46">
        <v>2018</v>
      </c>
      <c r="BU167" s="261">
        <v>2019</v>
      </c>
      <c r="BV167" s="261">
        <v>2019</v>
      </c>
      <c r="BW167" s="46" t="s">
        <v>864</v>
      </c>
      <c r="BX167" s="46">
        <v>2019</v>
      </c>
      <c r="BY167" s="46">
        <v>2017</v>
      </c>
      <c r="BZ167" s="46">
        <v>2020</v>
      </c>
      <c r="CA167" s="46">
        <v>2020</v>
      </c>
      <c r="CB167" s="46">
        <v>2015</v>
      </c>
    </row>
    <row r="168" spans="1:80">
      <c r="A168" s="33" t="s">
        <v>310</v>
      </c>
      <c r="B168" s="25" t="s">
        <v>309</v>
      </c>
      <c r="C168" s="44">
        <v>2015</v>
      </c>
      <c r="D168" s="44">
        <v>2015</v>
      </c>
      <c r="E168" s="44">
        <v>2015</v>
      </c>
      <c r="F168" s="44">
        <v>2015</v>
      </c>
      <c r="G168" s="44">
        <v>2015</v>
      </c>
      <c r="H168" s="44">
        <v>2015</v>
      </c>
      <c r="I168" s="44">
        <v>2015</v>
      </c>
      <c r="J168" s="44">
        <v>2020</v>
      </c>
      <c r="K168" s="44">
        <v>2020</v>
      </c>
      <c r="L168" s="44">
        <v>2020</v>
      </c>
      <c r="M168" s="46">
        <v>2015</v>
      </c>
      <c r="N168" s="46">
        <v>2015</v>
      </c>
      <c r="O168" s="46">
        <v>2015</v>
      </c>
      <c r="P168" s="46">
        <v>2015</v>
      </c>
      <c r="Q168" s="261">
        <v>2019</v>
      </c>
      <c r="R168" s="261">
        <v>2019</v>
      </c>
      <c r="S168" s="261">
        <v>2019</v>
      </c>
      <c r="T168" s="261">
        <v>2019</v>
      </c>
      <c r="U168" s="46">
        <v>2015</v>
      </c>
      <c r="V168" s="46">
        <v>2015</v>
      </c>
      <c r="W168" s="46">
        <v>2015</v>
      </c>
      <c r="X168" s="46">
        <v>2018</v>
      </c>
      <c r="Y168" s="46">
        <v>2019</v>
      </c>
      <c r="Z168" s="46">
        <v>2019</v>
      </c>
      <c r="AA168" s="46" t="s">
        <v>864</v>
      </c>
      <c r="AB168" s="45">
        <v>2017</v>
      </c>
      <c r="AC168" s="46" t="s">
        <v>864</v>
      </c>
      <c r="AD168" s="46">
        <v>2018</v>
      </c>
      <c r="AE168" s="46">
        <v>2020</v>
      </c>
      <c r="AF168" s="48">
        <v>2018</v>
      </c>
      <c r="AG168" s="262">
        <v>2020</v>
      </c>
      <c r="AH168" s="46">
        <v>2021</v>
      </c>
      <c r="AI168" s="46">
        <v>2021</v>
      </c>
      <c r="AJ168" s="46">
        <v>2020</v>
      </c>
      <c r="AK168" s="46">
        <v>2020</v>
      </c>
      <c r="AL168" s="46">
        <v>2019</v>
      </c>
      <c r="AM168" s="46" t="s">
        <v>864</v>
      </c>
      <c r="AN168" s="46">
        <v>2021</v>
      </c>
      <c r="AO168" s="46">
        <v>2018</v>
      </c>
      <c r="AP168" s="46">
        <v>2019</v>
      </c>
      <c r="AQ168" s="46" t="s">
        <v>864</v>
      </c>
      <c r="AR168" s="263">
        <v>2020</v>
      </c>
      <c r="AS168" s="46">
        <v>2019</v>
      </c>
      <c r="AT168" s="80" t="s">
        <v>864</v>
      </c>
      <c r="AU168" s="55">
        <v>2019</v>
      </c>
      <c r="AV168" s="55" t="s">
        <v>864</v>
      </c>
      <c r="AW168" s="46" t="s">
        <v>864</v>
      </c>
      <c r="AX168" s="46" t="s">
        <v>864</v>
      </c>
      <c r="AY168" s="46">
        <v>2019</v>
      </c>
      <c r="AZ168" s="68">
        <v>2019</v>
      </c>
      <c r="BA168" s="46">
        <v>2018</v>
      </c>
      <c r="BB168" s="46">
        <v>2018</v>
      </c>
      <c r="BC168" s="46">
        <v>2019</v>
      </c>
      <c r="BD168" s="46">
        <v>2020</v>
      </c>
      <c r="BE168" s="255" t="s">
        <v>864</v>
      </c>
      <c r="BF168" s="255" t="s">
        <v>1395</v>
      </c>
      <c r="BG168" s="261">
        <v>2020</v>
      </c>
      <c r="BH168" s="46">
        <v>2019</v>
      </c>
      <c r="BI168" s="46">
        <v>2019</v>
      </c>
      <c r="BJ168" s="46">
        <v>2015</v>
      </c>
      <c r="BK168" s="46">
        <v>2019</v>
      </c>
      <c r="BL168" s="46">
        <v>2020</v>
      </c>
      <c r="BM168" s="46">
        <v>2018</v>
      </c>
      <c r="BN168" s="46" t="s">
        <v>864</v>
      </c>
      <c r="BO168" s="80">
        <v>2019</v>
      </c>
      <c r="BP168" s="80">
        <v>2019</v>
      </c>
      <c r="BQ168" s="46">
        <v>2014</v>
      </c>
      <c r="BR168" s="46">
        <v>2017</v>
      </c>
      <c r="BS168" s="46">
        <v>2017</v>
      </c>
      <c r="BT168" s="46">
        <v>2016</v>
      </c>
      <c r="BU168" s="261">
        <v>2019</v>
      </c>
      <c r="BV168" s="261">
        <v>2019</v>
      </c>
      <c r="BW168" s="46">
        <v>2019</v>
      </c>
      <c r="BX168" s="46">
        <v>2019</v>
      </c>
      <c r="BY168" s="46">
        <v>2017</v>
      </c>
      <c r="BZ168" s="46">
        <v>2020</v>
      </c>
      <c r="CA168" s="46">
        <v>2020</v>
      </c>
      <c r="CB168" s="46">
        <v>2015</v>
      </c>
    </row>
    <row r="169" spans="1:80">
      <c r="A169" s="33" t="s">
        <v>312</v>
      </c>
      <c r="B169" s="25" t="s">
        <v>311</v>
      </c>
      <c r="C169" s="44">
        <v>2015</v>
      </c>
      <c r="D169" s="44">
        <v>2015</v>
      </c>
      <c r="E169" s="44">
        <v>2015</v>
      </c>
      <c r="F169" s="44">
        <v>2015</v>
      </c>
      <c r="G169" s="44">
        <v>2015</v>
      </c>
      <c r="H169" s="44">
        <v>2015</v>
      </c>
      <c r="I169" s="44">
        <v>2015</v>
      </c>
      <c r="J169" s="44">
        <v>2020</v>
      </c>
      <c r="K169" s="44">
        <v>2020</v>
      </c>
      <c r="L169" s="44">
        <v>2020</v>
      </c>
      <c r="M169" s="46">
        <v>2015</v>
      </c>
      <c r="N169" s="46">
        <v>2015</v>
      </c>
      <c r="O169" s="46">
        <v>2015</v>
      </c>
      <c r="P169" s="46">
        <v>2015</v>
      </c>
      <c r="Q169" s="261">
        <v>2019</v>
      </c>
      <c r="R169" s="261">
        <v>2019</v>
      </c>
      <c r="S169" s="261">
        <v>2019</v>
      </c>
      <c r="T169" s="261">
        <v>2019</v>
      </c>
      <c r="U169" s="46">
        <v>2015</v>
      </c>
      <c r="V169" s="46">
        <v>2015</v>
      </c>
      <c r="W169" s="46">
        <v>2015</v>
      </c>
      <c r="X169" s="46">
        <v>2018</v>
      </c>
      <c r="Y169" s="46">
        <v>2019</v>
      </c>
      <c r="Z169" s="46">
        <v>2019</v>
      </c>
      <c r="AA169" s="46" t="s">
        <v>864</v>
      </c>
      <c r="AB169" s="45">
        <v>2017</v>
      </c>
      <c r="AC169" s="46" t="s">
        <v>864</v>
      </c>
      <c r="AD169" s="46">
        <v>2018</v>
      </c>
      <c r="AE169" s="46">
        <v>2020</v>
      </c>
      <c r="AF169" s="48" t="s">
        <v>864</v>
      </c>
      <c r="AG169" s="262">
        <v>2020</v>
      </c>
      <c r="AH169" s="46">
        <v>2021</v>
      </c>
      <c r="AI169" s="46">
        <v>2021</v>
      </c>
      <c r="AJ169" s="46">
        <v>2020</v>
      </c>
      <c r="AK169" s="46">
        <v>2020</v>
      </c>
      <c r="AL169" s="46">
        <v>2019</v>
      </c>
      <c r="AM169" s="46" t="s">
        <v>864</v>
      </c>
      <c r="AN169" s="46">
        <v>2021</v>
      </c>
      <c r="AO169" s="46">
        <v>2018</v>
      </c>
      <c r="AP169" s="46">
        <v>2019</v>
      </c>
      <c r="AQ169" s="46" t="s">
        <v>864</v>
      </c>
      <c r="AR169" s="263">
        <v>2020</v>
      </c>
      <c r="AS169" s="46">
        <v>2019</v>
      </c>
      <c r="AT169" s="80" t="s">
        <v>864</v>
      </c>
      <c r="AU169" s="55">
        <v>2019</v>
      </c>
      <c r="AV169" s="55">
        <v>2019</v>
      </c>
      <c r="AW169" s="46">
        <v>2019</v>
      </c>
      <c r="AX169" s="46" t="s">
        <v>864</v>
      </c>
      <c r="AY169" s="46">
        <v>2019</v>
      </c>
      <c r="AZ169" s="68">
        <v>2019</v>
      </c>
      <c r="BA169" s="46">
        <v>2018</v>
      </c>
      <c r="BB169" s="46">
        <v>2018</v>
      </c>
      <c r="BC169" s="46">
        <v>2019</v>
      </c>
      <c r="BD169" s="46">
        <v>2020</v>
      </c>
      <c r="BE169" s="255" t="s">
        <v>864</v>
      </c>
      <c r="BF169" s="255" t="s">
        <v>1395</v>
      </c>
      <c r="BG169" s="261">
        <v>2020</v>
      </c>
      <c r="BH169" s="46">
        <v>2019</v>
      </c>
      <c r="BI169" s="46">
        <v>2019</v>
      </c>
      <c r="BJ169" s="46">
        <v>2015</v>
      </c>
      <c r="BK169" s="46">
        <v>2019</v>
      </c>
      <c r="BL169" s="46">
        <v>2020</v>
      </c>
      <c r="BM169" s="46">
        <v>2018</v>
      </c>
      <c r="BN169" s="46" t="s">
        <v>864</v>
      </c>
      <c r="BO169" s="80">
        <v>2019</v>
      </c>
      <c r="BP169" s="80">
        <v>2019</v>
      </c>
      <c r="BQ169" s="46">
        <v>2014</v>
      </c>
      <c r="BR169" s="46">
        <v>2017</v>
      </c>
      <c r="BS169" s="46">
        <v>2017</v>
      </c>
      <c r="BT169" s="46">
        <v>2016</v>
      </c>
      <c r="BU169" s="261">
        <v>2019</v>
      </c>
      <c r="BV169" s="261">
        <v>2019</v>
      </c>
      <c r="BW169" s="46">
        <v>2019</v>
      </c>
      <c r="BX169" s="46">
        <v>2019</v>
      </c>
      <c r="BY169" s="46">
        <v>2017</v>
      </c>
      <c r="BZ169" s="46">
        <v>2020</v>
      </c>
      <c r="CA169" s="46">
        <v>2020</v>
      </c>
      <c r="CB169" s="46">
        <v>2015</v>
      </c>
    </row>
    <row r="170" spans="1:80">
      <c r="A170" s="33" t="s">
        <v>777</v>
      </c>
      <c r="B170" s="25" t="s">
        <v>313</v>
      </c>
      <c r="C170" s="44">
        <v>2015</v>
      </c>
      <c r="D170" s="44">
        <v>2015</v>
      </c>
      <c r="E170" s="44">
        <v>2015</v>
      </c>
      <c r="F170" s="44">
        <v>2015</v>
      </c>
      <c r="G170" s="44">
        <v>2015</v>
      </c>
      <c r="H170" s="44">
        <v>2015</v>
      </c>
      <c r="I170" s="44">
        <v>2015</v>
      </c>
      <c r="J170" s="44">
        <v>2020</v>
      </c>
      <c r="K170" s="44">
        <v>2020</v>
      </c>
      <c r="L170" s="44">
        <v>2020</v>
      </c>
      <c r="M170" s="46">
        <v>2015</v>
      </c>
      <c r="N170" s="46">
        <v>2015</v>
      </c>
      <c r="O170" s="46">
        <v>2015</v>
      </c>
      <c r="P170" s="46">
        <v>2015</v>
      </c>
      <c r="Q170" s="261">
        <v>2019</v>
      </c>
      <c r="R170" s="261">
        <v>2019</v>
      </c>
      <c r="S170" s="261">
        <v>2019</v>
      </c>
      <c r="T170" s="261">
        <v>2019</v>
      </c>
      <c r="U170" s="46">
        <v>2015</v>
      </c>
      <c r="V170" s="46">
        <v>2015</v>
      </c>
      <c r="W170" s="46">
        <v>2015</v>
      </c>
      <c r="X170" s="46">
        <v>2018</v>
      </c>
      <c r="Y170" s="46">
        <v>2019</v>
      </c>
      <c r="Z170" s="46">
        <v>2019</v>
      </c>
      <c r="AA170" s="46" t="s">
        <v>864</v>
      </c>
      <c r="AB170" s="45">
        <v>2016</v>
      </c>
      <c r="AC170" s="46">
        <v>2017</v>
      </c>
      <c r="AD170" s="46">
        <v>2019</v>
      </c>
      <c r="AE170" s="46">
        <v>2020</v>
      </c>
      <c r="AF170" s="48">
        <v>2018</v>
      </c>
      <c r="AG170" s="262">
        <v>2020</v>
      </c>
      <c r="AH170" s="46">
        <v>2021</v>
      </c>
      <c r="AI170" s="46">
        <v>2021</v>
      </c>
      <c r="AJ170" s="46">
        <v>2020</v>
      </c>
      <c r="AK170" s="46">
        <v>2020</v>
      </c>
      <c r="AL170" s="46">
        <v>2019</v>
      </c>
      <c r="AM170" s="46">
        <v>2009</v>
      </c>
      <c r="AN170" s="46">
        <v>2021</v>
      </c>
      <c r="AO170" s="46">
        <v>2018</v>
      </c>
      <c r="AP170" s="46">
        <v>2019</v>
      </c>
      <c r="AQ170" s="46" t="s">
        <v>864</v>
      </c>
      <c r="AR170" s="80" t="s">
        <v>864</v>
      </c>
      <c r="AS170" s="46">
        <v>2019</v>
      </c>
      <c r="AT170" s="80">
        <v>2010</v>
      </c>
      <c r="AU170" s="55">
        <v>2019</v>
      </c>
      <c r="AV170" s="55">
        <v>2019</v>
      </c>
      <c r="AW170" s="46">
        <v>2019</v>
      </c>
      <c r="AX170" s="46">
        <v>2018</v>
      </c>
      <c r="AY170" s="46">
        <v>2019</v>
      </c>
      <c r="AZ170" s="68">
        <v>2019</v>
      </c>
      <c r="BA170" s="46" t="s">
        <v>864</v>
      </c>
      <c r="BB170" s="46">
        <v>2018</v>
      </c>
      <c r="BC170" s="46">
        <v>2019</v>
      </c>
      <c r="BD170" s="46">
        <v>2020</v>
      </c>
      <c r="BE170" s="255" t="s">
        <v>1395</v>
      </c>
      <c r="BF170" s="255" t="s">
        <v>1395</v>
      </c>
      <c r="BG170" s="261">
        <v>2020</v>
      </c>
      <c r="BH170" s="46">
        <v>2019</v>
      </c>
      <c r="BI170" s="46">
        <v>2019</v>
      </c>
      <c r="BJ170" s="46">
        <v>2013</v>
      </c>
      <c r="BK170" s="46">
        <v>2019</v>
      </c>
      <c r="BL170" s="46">
        <v>2020</v>
      </c>
      <c r="BM170" s="46">
        <v>2018</v>
      </c>
      <c r="BN170" s="46" t="s">
        <v>864</v>
      </c>
      <c r="BO170" s="80">
        <v>2017</v>
      </c>
      <c r="BP170" s="80">
        <v>2019</v>
      </c>
      <c r="BQ170" s="46">
        <v>2014</v>
      </c>
      <c r="BR170" s="46">
        <v>2017</v>
      </c>
      <c r="BS170" s="46">
        <v>2017</v>
      </c>
      <c r="BT170" s="46">
        <v>2016</v>
      </c>
      <c r="BU170" s="261">
        <v>2019</v>
      </c>
      <c r="BV170" s="261">
        <v>2019</v>
      </c>
      <c r="BW170" s="46" t="s">
        <v>864</v>
      </c>
      <c r="BX170" s="46" t="s">
        <v>864</v>
      </c>
      <c r="BY170" s="46">
        <v>2017</v>
      </c>
      <c r="BZ170" s="46" t="s">
        <v>864</v>
      </c>
      <c r="CA170" s="46">
        <v>2020</v>
      </c>
      <c r="CB170" s="46">
        <v>2015</v>
      </c>
    </row>
    <row r="171" spans="1:80">
      <c r="A171" s="33" t="s">
        <v>316</v>
      </c>
      <c r="B171" s="25" t="s">
        <v>315</v>
      </c>
      <c r="C171" s="44">
        <v>2015</v>
      </c>
      <c r="D171" s="44">
        <v>2015</v>
      </c>
      <c r="E171" s="44">
        <v>2015</v>
      </c>
      <c r="F171" s="44">
        <v>2015</v>
      </c>
      <c r="G171" s="44">
        <v>2015</v>
      </c>
      <c r="H171" s="44">
        <v>2015</v>
      </c>
      <c r="I171" s="44">
        <v>2015</v>
      </c>
      <c r="J171" s="44">
        <v>2020</v>
      </c>
      <c r="K171" s="44">
        <v>2020</v>
      </c>
      <c r="L171" s="44">
        <v>2020</v>
      </c>
      <c r="M171" s="46">
        <v>2015</v>
      </c>
      <c r="N171" s="46">
        <v>2015</v>
      </c>
      <c r="O171" s="46">
        <v>2015</v>
      </c>
      <c r="P171" s="46">
        <v>2015</v>
      </c>
      <c r="Q171" s="261">
        <v>2019</v>
      </c>
      <c r="R171" s="261">
        <v>2019</v>
      </c>
      <c r="S171" s="261">
        <v>2019</v>
      </c>
      <c r="T171" s="261">
        <v>2019</v>
      </c>
      <c r="U171" s="46">
        <v>2015</v>
      </c>
      <c r="V171" s="46">
        <v>2015</v>
      </c>
      <c r="W171" s="46">
        <v>2015</v>
      </c>
      <c r="X171" s="46">
        <v>2018</v>
      </c>
      <c r="Y171" s="46">
        <v>2019</v>
      </c>
      <c r="Z171" s="46">
        <v>2019</v>
      </c>
      <c r="AA171" s="46">
        <v>2017</v>
      </c>
      <c r="AB171" s="45">
        <v>2017</v>
      </c>
      <c r="AC171" s="46">
        <v>2017</v>
      </c>
      <c r="AD171" s="46" t="s">
        <v>864</v>
      </c>
      <c r="AE171" s="46">
        <v>2020</v>
      </c>
      <c r="AF171" s="48">
        <v>2018</v>
      </c>
      <c r="AG171" s="262">
        <v>2020</v>
      </c>
      <c r="AH171" s="46">
        <v>2021</v>
      </c>
      <c r="AI171" s="46">
        <v>2021</v>
      </c>
      <c r="AJ171" s="46">
        <v>2020</v>
      </c>
      <c r="AK171" s="46">
        <v>2020</v>
      </c>
      <c r="AL171" s="46">
        <v>2019</v>
      </c>
      <c r="AM171" s="46">
        <v>2017</v>
      </c>
      <c r="AN171" s="46">
        <v>2021</v>
      </c>
      <c r="AO171" s="46">
        <v>2018</v>
      </c>
      <c r="AP171" s="46">
        <v>2019</v>
      </c>
      <c r="AQ171" s="263">
        <v>2020</v>
      </c>
      <c r="AR171" s="263">
        <v>2020</v>
      </c>
      <c r="AS171" s="46">
        <v>2019</v>
      </c>
      <c r="AT171" s="80">
        <v>2017</v>
      </c>
      <c r="AU171" s="55">
        <v>2019</v>
      </c>
      <c r="AV171" s="55">
        <v>2019</v>
      </c>
      <c r="AW171" s="46">
        <v>2019</v>
      </c>
      <c r="AX171" s="46">
        <v>2018</v>
      </c>
      <c r="AY171" s="46">
        <v>2019</v>
      </c>
      <c r="AZ171" s="68">
        <v>2019</v>
      </c>
      <c r="BA171" s="46">
        <v>2015</v>
      </c>
      <c r="BB171" s="46">
        <v>2018</v>
      </c>
      <c r="BC171" s="46">
        <v>2019</v>
      </c>
      <c r="BD171" s="46">
        <v>2020</v>
      </c>
      <c r="BE171" s="255" t="s">
        <v>864</v>
      </c>
      <c r="BF171" s="255" t="s">
        <v>1395</v>
      </c>
      <c r="BG171" s="261">
        <v>2020</v>
      </c>
      <c r="BH171" s="46">
        <v>2019</v>
      </c>
      <c r="BI171" s="46">
        <v>2019</v>
      </c>
      <c r="BJ171" s="46">
        <v>2013</v>
      </c>
      <c r="BK171" s="46">
        <v>2019</v>
      </c>
      <c r="BL171" s="46">
        <v>2020</v>
      </c>
      <c r="BM171" s="46">
        <v>2018</v>
      </c>
      <c r="BN171" s="80">
        <v>2014</v>
      </c>
      <c r="BO171" s="80">
        <v>2017</v>
      </c>
      <c r="BP171" s="80">
        <v>2017</v>
      </c>
      <c r="BQ171" s="46">
        <v>2014</v>
      </c>
      <c r="BR171" s="46">
        <v>2017</v>
      </c>
      <c r="BS171" s="46">
        <v>2017</v>
      </c>
      <c r="BT171" s="46">
        <v>2014</v>
      </c>
      <c r="BU171" s="261">
        <v>2019</v>
      </c>
      <c r="BV171" s="261">
        <v>2019</v>
      </c>
      <c r="BW171" s="46" t="s">
        <v>864</v>
      </c>
      <c r="BX171" s="46">
        <v>2019</v>
      </c>
      <c r="BY171" s="46">
        <v>2017</v>
      </c>
      <c r="BZ171" s="46">
        <v>2020</v>
      </c>
      <c r="CA171" s="46">
        <v>2020</v>
      </c>
      <c r="CB171" s="46">
        <v>2015</v>
      </c>
    </row>
    <row r="172" spans="1:80">
      <c r="A172" s="33" t="s">
        <v>778</v>
      </c>
      <c r="B172" s="25" t="s">
        <v>317</v>
      </c>
      <c r="C172" s="44">
        <v>2015</v>
      </c>
      <c r="D172" s="44">
        <v>2015</v>
      </c>
      <c r="E172" s="44">
        <v>2015</v>
      </c>
      <c r="F172" s="44">
        <v>2015</v>
      </c>
      <c r="G172" s="44">
        <v>2015</v>
      </c>
      <c r="H172" s="44">
        <v>2015</v>
      </c>
      <c r="I172" s="44">
        <v>2015</v>
      </c>
      <c r="J172" s="44">
        <v>2020</v>
      </c>
      <c r="K172" s="44">
        <v>2020</v>
      </c>
      <c r="L172" s="44">
        <v>2020</v>
      </c>
      <c r="M172" s="46">
        <v>2015</v>
      </c>
      <c r="N172" s="46">
        <v>2015</v>
      </c>
      <c r="O172" s="46">
        <v>2015</v>
      </c>
      <c r="P172" s="46">
        <v>2015</v>
      </c>
      <c r="Q172" s="261">
        <v>2019</v>
      </c>
      <c r="R172" s="261">
        <v>2019</v>
      </c>
      <c r="S172" s="261">
        <v>2019</v>
      </c>
      <c r="T172" s="261">
        <v>2019</v>
      </c>
      <c r="U172" s="46">
        <v>2015</v>
      </c>
      <c r="V172" s="46">
        <v>2015</v>
      </c>
      <c r="W172" s="46">
        <v>2015</v>
      </c>
      <c r="X172" s="46">
        <v>2018</v>
      </c>
      <c r="Y172" s="46">
        <v>2019</v>
      </c>
      <c r="Z172" s="46">
        <v>2019</v>
      </c>
      <c r="AA172" s="46">
        <v>2015</v>
      </c>
      <c r="AB172" s="45">
        <v>2017</v>
      </c>
      <c r="AC172" s="46">
        <v>2017</v>
      </c>
      <c r="AD172" s="46">
        <v>2018</v>
      </c>
      <c r="AE172" s="46">
        <v>2020</v>
      </c>
      <c r="AF172" s="48">
        <v>2018</v>
      </c>
      <c r="AG172" s="262">
        <v>2020</v>
      </c>
      <c r="AH172" s="46">
        <v>2021</v>
      </c>
      <c r="AI172" s="46">
        <v>2021</v>
      </c>
      <c r="AJ172" s="46">
        <v>2020</v>
      </c>
      <c r="AK172" s="46">
        <v>2020</v>
      </c>
      <c r="AL172" s="46">
        <v>2019</v>
      </c>
      <c r="AM172" s="46" t="s">
        <v>1309</v>
      </c>
      <c r="AN172" s="46">
        <v>2021</v>
      </c>
      <c r="AO172" s="46">
        <v>2018</v>
      </c>
      <c r="AP172" s="46">
        <v>2019</v>
      </c>
      <c r="AQ172" s="263">
        <v>2020</v>
      </c>
      <c r="AR172" s="263">
        <v>2020</v>
      </c>
      <c r="AS172" s="46">
        <v>2019</v>
      </c>
      <c r="AT172" s="80">
        <v>2018</v>
      </c>
      <c r="AU172" s="55">
        <v>2019</v>
      </c>
      <c r="AV172" s="55">
        <v>2019</v>
      </c>
      <c r="AW172" s="46">
        <v>2019</v>
      </c>
      <c r="AX172" s="46">
        <v>2018</v>
      </c>
      <c r="AY172" s="46">
        <v>2019</v>
      </c>
      <c r="AZ172" s="68">
        <v>2019</v>
      </c>
      <c r="BA172" s="46">
        <v>2017</v>
      </c>
      <c r="BB172" s="46">
        <v>2018</v>
      </c>
      <c r="BC172" s="46">
        <v>2019</v>
      </c>
      <c r="BD172" s="46">
        <v>2020</v>
      </c>
      <c r="BE172" s="255" t="s">
        <v>864</v>
      </c>
      <c r="BF172" s="255" t="s">
        <v>1397</v>
      </c>
      <c r="BG172" s="261">
        <v>2020</v>
      </c>
      <c r="BH172" s="46">
        <v>2019</v>
      </c>
      <c r="BI172" s="46">
        <v>2019</v>
      </c>
      <c r="BJ172" s="46">
        <v>2015</v>
      </c>
      <c r="BK172" s="46">
        <v>2019</v>
      </c>
      <c r="BL172" s="46">
        <v>2020</v>
      </c>
      <c r="BM172" s="46">
        <v>2018</v>
      </c>
      <c r="BN172" s="80">
        <v>2015</v>
      </c>
      <c r="BO172" s="80">
        <v>2017</v>
      </c>
      <c r="BP172" s="80">
        <v>2019</v>
      </c>
      <c r="BQ172" s="46">
        <v>2014</v>
      </c>
      <c r="BR172" s="46">
        <v>2017</v>
      </c>
      <c r="BS172" s="46">
        <v>2017</v>
      </c>
      <c r="BT172" s="46">
        <v>2014</v>
      </c>
      <c r="BU172" s="261">
        <v>2019</v>
      </c>
      <c r="BV172" s="261">
        <v>2019</v>
      </c>
      <c r="BW172" s="46">
        <v>2019</v>
      </c>
      <c r="BX172" s="46">
        <v>2019</v>
      </c>
      <c r="BY172" s="46">
        <v>2017</v>
      </c>
      <c r="BZ172" s="46">
        <v>2020</v>
      </c>
      <c r="CA172" s="46">
        <v>2020</v>
      </c>
      <c r="CB172" s="46">
        <v>2015</v>
      </c>
    </row>
    <row r="173" spans="1:80">
      <c r="A173" s="33" t="s">
        <v>319</v>
      </c>
      <c r="B173" s="25" t="s">
        <v>318</v>
      </c>
      <c r="C173" s="44">
        <v>2015</v>
      </c>
      <c r="D173" s="44">
        <v>2015</v>
      </c>
      <c r="E173" s="44">
        <v>2015</v>
      </c>
      <c r="F173" s="44">
        <v>2015</v>
      </c>
      <c r="G173" s="44">
        <v>2015</v>
      </c>
      <c r="H173" s="44">
        <v>2015</v>
      </c>
      <c r="I173" s="44">
        <v>2015</v>
      </c>
      <c r="J173" s="44">
        <v>2020</v>
      </c>
      <c r="K173" s="44">
        <v>2020</v>
      </c>
      <c r="L173" s="44">
        <v>2020</v>
      </c>
      <c r="M173" s="46">
        <v>2015</v>
      </c>
      <c r="N173" s="46">
        <v>2015</v>
      </c>
      <c r="O173" s="46">
        <v>2015</v>
      </c>
      <c r="P173" s="46">
        <v>2015</v>
      </c>
      <c r="Q173" s="261">
        <v>2019</v>
      </c>
      <c r="R173" s="261">
        <v>2019</v>
      </c>
      <c r="S173" s="261">
        <v>2019</v>
      </c>
      <c r="T173" s="261">
        <v>2019</v>
      </c>
      <c r="U173" s="46">
        <v>2015</v>
      </c>
      <c r="V173" s="46">
        <v>2015</v>
      </c>
      <c r="W173" s="46">
        <v>2015</v>
      </c>
      <c r="X173" s="46">
        <v>2018</v>
      </c>
      <c r="Y173" s="46">
        <v>2019</v>
      </c>
      <c r="Z173" s="46">
        <v>2019</v>
      </c>
      <c r="AA173" s="46" t="s">
        <v>864</v>
      </c>
      <c r="AB173" s="45">
        <v>2017</v>
      </c>
      <c r="AC173" s="46">
        <v>2017</v>
      </c>
      <c r="AD173" s="46">
        <v>2019</v>
      </c>
      <c r="AE173" s="46">
        <v>2020</v>
      </c>
      <c r="AF173" s="48">
        <v>2018</v>
      </c>
      <c r="AG173" s="262">
        <v>2020</v>
      </c>
      <c r="AH173" s="46">
        <v>2021</v>
      </c>
      <c r="AI173" s="46">
        <v>2021</v>
      </c>
      <c r="AJ173" s="46">
        <v>2020</v>
      </c>
      <c r="AK173" s="46">
        <v>2020</v>
      </c>
      <c r="AL173" s="46">
        <v>2019</v>
      </c>
      <c r="AM173" s="46" t="s">
        <v>1309</v>
      </c>
      <c r="AN173" s="46">
        <v>2021</v>
      </c>
      <c r="AO173" s="46">
        <v>2018</v>
      </c>
      <c r="AP173" s="46">
        <v>2019</v>
      </c>
      <c r="AQ173" s="263">
        <v>2020</v>
      </c>
      <c r="AR173" s="263">
        <v>2020</v>
      </c>
      <c r="AS173" s="46">
        <v>2019</v>
      </c>
      <c r="AT173" s="80">
        <v>2016</v>
      </c>
      <c r="AU173" s="55">
        <v>2019</v>
      </c>
      <c r="AV173" s="55">
        <v>2019</v>
      </c>
      <c r="AW173" s="46">
        <v>2019</v>
      </c>
      <c r="AX173" s="46">
        <v>2018</v>
      </c>
      <c r="AY173" s="46">
        <v>2019</v>
      </c>
      <c r="AZ173" s="68">
        <v>2019</v>
      </c>
      <c r="BA173" s="46">
        <v>2019</v>
      </c>
      <c r="BB173" s="46">
        <v>2018</v>
      </c>
      <c r="BC173" s="46">
        <v>2019</v>
      </c>
      <c r="BD173" s="46">
        <v>2020</v>
      </c>
      <c r="BE173" s="255" t="s">
        <v>1395</v>
      </c>
      <c r="BF173" s="255" t="s">
        <v>1395</v>
      </c>
      <c r="BG173" s="261">
        <v>2020</v>
      </c>
      <c r="BH173" s="46">
        <v>2019</v>
      </c>
      <c r="BI173" s="46">
        <v>2019</v>
      </c>
      <c r="BJ173" s="46">
        <v>2015</v>
      </c>
      <c r="BK173" s="46">
        <v>2019</v>
      </c>
      <c r="BL173" s="46">
        <v>2020</v>
      </c>
      <c r="BM173" s="46">
        <v>2018</v>
      </c>
      <c r="BN173" s="80">
        <v>2018</v>
      </c>
      <c r="BO173" s="80">
        <v>2019</v>
      </c>
      <c r="BP173" s="80">
        <v>2019</v>
      </c>
      <c r="BQ173" s="46">
        <v>2014</v>
      </c>
      <c r="BR173" s="46">
        <v>2017</v>
      </c>
      <c r="BS173" s="46">
        <v>2017</v>
      </c>
      <c r="BT173" s="46">
        <v>2017</v>
      </c>
      <c r="BU173" s="261">
        <v>2019</v>
      </c>
      <c r="BV173" s="261">
        <v>2019</v>
      </c>
      <c r="BW173" s="46" t="s">
        <v>864</v>
      </c>
      <c r="BX173" s="46">
        <v>2019</v>
      </c>
      <c r="BY173" s="46">
        <v>2017</v>
      </c>
      <c r="BZ173" s="46">
        <v>2020</v>
      </c>
      <c r="CA173" s="46">
        <v>2020</v>
      </c>
      <c r="CB173" s="46">
        <v>2015</v>
      </c>
    </row>
    <row r="174" spans="1:80">
      <c r="A174" s="33" t="s">
        <v>372</v>
      </c>
      <c r="B174" s="25" t="s">
        <v>91</v>
      </c>
      <c r="C174" s="44">
        <v>2015</v>
      </c>
      <c r="D174" s="44">
        <v>2015</v>
      </c>
      <c r="E174" s="44">
        <v>2015</v>
      </c>
      <c r="F174" s="44">
        <v>2015</v>
      </c>
      <c r="G174" s="44">
        <v>2015</v>
      </c>
      <c r="H174" s="44">
        <v>2015</v>
      </c>
      <c r="I174" s="44">
        <v>2015</v>
      </c>
      <c r="J174" s="44">
        <v>2020</v>
      </c>
      <c r="K174" s="44">
        <v>2020</v>
      </c>
      <c r="L174" s="44">
        <v>2020</v>
      </c>
      <c r="M174" s="46">
        <v>2015</v>
      </c>
      <c r="N174" s="46">
        <v>2015</v>
      </c>
      <c r="O174" s="46">
        <v>2015</v>
      </c>
      <c r="P174" s="46">
        <v>2015</v>
      </c>
      <c r="Q174" s="261">
        <v>2019</v>
      </c>
      <c r="R174" s="261">
        <v>2019</v>
      </c>
      <c r="S174" s="261">
        <v>2019</v>
      </c>
      <c r="T174" s="261">
        <v>2019</v>
      </c>
      <c r="U174" s="46">
        <v>2015</v>
      </c>
      <c r="V174" s="46">
        <v>2015</v>
      </c>
      <c r="W174" s="46">
        <v>2015</v>
      </c>
      <c r="X174" s="46">
        <v>2018</v>
      </c>
      <c r="Y174" s="46">
        <v>2019</v>
      </c>
      <c r="Z174" s="46">
        <v>2019</v>
      </c>
      <c r="AA174" s="46">
        <v>2016</v>
      </c>
      <c r="AB174" s="45">
        <v>2017</v>
      </c>
      <c r="AC174" s="46">
        <v>2017</v>
      </c>
      <c r="AD174" s="46" t="s">
        <v>864</v>
      </c>
      <c r="AE174" s="46">
        <v>2020</v>
      </c>
      <c r="AF174" s="48">
        <v>2018</v>
      </c>
      <c r="AG174" s="262">
        <v>2020</v>
      </c>
      <c r="AH174" s="46">
        <v>2021</v>
      </c>
      <c r="AI174" s="46">
        <v>2021</v>
      </c>
      <c r="AJ174" s="46">
        <v>2020</v>
      </c>
      <c r="AK174" s="46">
        <v>2020</v>
      </c>
      <c r="AL174" s="46">
        <v>2019</v>
      </c>
      <c r="AM174" s="46">
        <v>2016</v>
      </c>
      <c r="AN174" s="46">
        <v>2021</v>
      </c>
      <c r="AO174" s="46">
        <v>2018</v>
      </c>
      <c r="AP174" s="46">
        <v>2019</v>
      </c>
      <c r="AQ174" s="263">
        <v>2020</v>
      </c>
      <c r="AR174" s="263">
        <v>2020</v>
      </c>
      <c r="AS174" s="46">
        <v>2019</v>
      </c>
      <c r="AT174" s="80">
        <v>2013</v>
      </c>
      <c r="AU174" s="55">
        <v>2019</v>
      </c>
      <c r="AV174" s="55">
        <v>2019</v>
      </c>
      <c r="AW174" s="46">
        <v>2019</v>
      </c>
      <c r="AX174" s="46">
        <v>2018</v>
      </c>
      <c r="AY174" s="46">
        <v>2019</v>
      </c>
      <c r="AZ174" s="68" t="s">
        <v>864</v>
      </c>
      <c r="BA174" s="46">
        <v>2014</v>
      </c>
      <c r="BB174" s="46">
        <v>2018</v>
      </c>
      <c r="BC174" s="46">
        <v>2019</v>
      </c>
      <c r="BD174" s="46">
        <v>2020</v>
      </c>
      <c r="BE174" s="255" t="s">
        <v>864</v>
      </c>
      <c r="BF174" s="255" t="s">
        <v>1395</v>
      </c>
      <c r="BG174" s="261">
        <v>2020</v>
      </c>
      <c r="BH174" s="46">
        <v>2019</v>
      </c>
      <c r="BI174" s="46">
        <v>2019</v>
      </c>
      <c r="BJ174" s="46">
        <v>2013</v>
      </c>
      <c r="BK174" s="46">
        <v>2019</v>
      </c>
      <c r="BL174" s="46">
        <v>2020</v>
      </c>
      <c r="BM174" s="46">
        <v>2018</v>
      </c>
      <c r="BN174" s="80">
        <v>2018</v>
      </c>
      <c r="BO174" s="80">
        <v>2017</v>
      </c>
      <c r="BP174" s="80">
        <v>2019</v>
      </c>
      <c r="BQ174" s="46">
        <v>2014</v>
      </c>
      <c r="BR174" s="46">
        <v>2017</v>
      </c>
      <c r="BS174" s="46">
        <v>2017</v>
      </c>
      <c r="BT174" s="46">
        <v>2017</v>
      </c>
      <c r="BU174" s="261">
        <v>2019</v>
      </c>
      <c r="BV174" s="261">
        <v>2019</v>
      </c>
      <c r="BW174" s="46" t="s">
        <v>864</v>
      </c>
      <c r="BX174" s="46">
        <v>2019</v>
      </c>
      <c r="BY174" s="46">
        <v>2017</v>
      </c>
      <c r="BZ174" s="46">
        <v>2020</v>
      </c>
      <c r="CA174" s="46">
        <v>2020</v>
      </c>
      <c r="CB174" s="46">
        <v>2015</v>
      </c>
    </row>
    <row r="175" spans="1:80">
      <c r="A175" s="33" t="s">
        <v>321</v>
      </c>
      <c r="B175" s="25" t="s">
        <v>320</v>
      </c>
      <c r="C175" s="44">
        <v>2015</v>
      </c>
      <c r="D175" s="44">
        <v>2015</v>
      </c>
      <c r="E175" s="44">
        <v>2015</v>
      </c>
      <c r="F175" s="44">
        <v>2015</v>
      </c>
      <c r="G175" s="44">
        <v>2015</v>
      </c>
      <c r="H175" s="44">
        <v>2015</v>
      </c>
      <c r="I175" s="44">
        <v>2015</v>
      </c>
      <c r="J175" s="44">
        <v>2020</v>
      </c>
      <c r="K175" s="44">
        <v>2020</v>
      </c>
      <c r="L175" s="44">
        <v>2020</v>
      </c>
      <c r="M175" s="46">
        <v>2015</v>
      </c>
      <c r="N175" s="46">
        <v>2015</v>
      </c>
      <c r="O175" s="46">
        <v>2015</v>
      </c>
      <c r="P175" s="46">
        <v>2015</v>
      </c>
      <c r="Q175" s="261">
        <v>2019</v>
      </c>
      <c r="R175" s="261">
        <v>2019</v>
      </c>
      <c r="S175" s="261">
        <v>2019</v>
      </c>
      <c r="T175" s="261">
        <v>2019</v>
      </c>
      <c r="U175" s="46">
        <v>2015</v>
      </c>
      <c r="V175" s="46">
        <v>2015</v>
      </c>
      <c r="W175" s="46">
        <v>2015</v>
      </c>
      <c r="X175" s="46">
        <v>2018</v>
      </c>
      <c r="Y175" s="46">
        <v>2019</v>
      </c>
      <c r="Z175" s="46">
        <v>2019</v>
      </c>
      <c r="AA175" s="46">
        <v>2014</v>
      </c>
      <c r="AB175" s="45">
        <v>2017</v>
      </c>
      <c r="AC175" s="46">
        <v>2017</v>
      </c>
      <c r="AD175" s="46">
        <v>2017</v>
      </c>
      <c r="AE175" s="46">
        <v>2020</v>
      </c>
      <c r="AF175" s="48">
        <v>2018</v>
      </c>
      <c r="AG175" s="262">
        <v>2020</v>
      </c>
      <c r="AH175" s="46">
        <v>2021</v>
      </c>
      <c r="AI175" s="46">
        <v>2021</v>
      </c>
      <c r="AJ175" s="46">
        <v>2020</v>
      </c>
      <c r="AK175" s="46">
        <v>2020</v>
      </c>
      <c r="AL175" s="46">
        <v>2019</v>
      </c>
      <c r="AM175" s="46">
        <v>2017</v>
      </c>
      <c r="AN175" s="46">
        <v>2021</v>
      </c>
      <c r="AO175" s="46">
        <v>2018</v>
      </c>
      <c r="AP175" s="46">
        <v>2019</v>
      </c>
      <c r="AQ175" s="263">
        <v>2020</v>
      </c>
      <c r="AR175" s="263">
        <v>2020</v>
      </c>
      <c r="AS175" s="46">
        <v>2019</v>
      </c>
      <c r="AT175" s="80">
        <v>2017</v>
      </c>
      <c r="AU175" s="55">
        <v>2019</v>
      </c>
      <c r="AV175" s="55">
        <v>2019</v>
      </c>
      <c r="AW175" s="46">
        <v>2019</v>
      </c>
      <c r="AX175" s="46">
        <v>2018</v>
      </c>
      <c r="AY175" s="46">
        <v>2019</v>
      </c>
      <c r="AZ175" s="68">
        <v>2019</v>
      </c>
      <c r="BA175" s="46">
        <v>2015</v>
      </c>
      <c r="BB175" s="46">
        <v>2018</v>
      </c>
      <c r="BC175" s="46">
        <v>2019</v>
      </c>
      <c r="BD175" s="46">
        <v>2020</v>
      </c>
      <c r="BE175" s="255" t="s">
        <v>864</v>
      </c>
      <c r="BF175" s="255" t="s">
        <v>1395</v>
      </c>
      <c r="BG175" s="261">
        <v>2020</v>
      </c>
      <c r="BH175" s="46">
        <v>2019</v>
      </c>
      <c r="BI175" s="46">
        <v>2019</v>
      </c>
      <c r="BJ175" s="46">
        <v>2015</v>
      </c>
      <c r="BK175" s="46">
        <v>2019</v>
      </c>
      <c r="BL175" s="46">
        <v>2020</v>
      </c>
      <c r="BM175" s="46">
        <v>2018</v>
      </c>
      <c r="BN175" s="80">
        <v>2015</v>
      </c>
      <c r="BO175" s="80">
        <v>2017</v>
      </c>
      <c r="BP175" s="80">
        <v>2019</v>
      </c>
      <c r="BQ175" s="46">
        <v>2014</v>
      </c>
      <c r="BR175" s="46">
        <v>2017</v>
      </c>
      <c r="BS175" s="46">
        <v>2017</v>
      </c>
      <c r="BT175" s="46">
        <v>2015</v>
      </c>
      <c r="BU175" s="261">
        <v>2019</v>
      </c>
      <c r="BV175" s="46" t="s">
        <v>864</v>
      </c>
      <c r="BW175" s="46">
        <v>2019</v>
      </c>
      <c r="BX175" s="46">
        <v>2019</v>
      </c>
      <c r="BY175" s="46">
        <v>2017</v>
      </c>
      <c r="BZ175" s="46">
        <v>2020</v>
      </c>
      <c r="CA175" s="46">
        <v>2020</v>
      </c>
      <c r="CB175" s="46">
        <v>2015</v>
      </c>
    </row>
    <row r="176" spans="1:80">
      <c r="A176" s="33" t="s">
        <v>323</v>
      </c>
      <c r="B176" s="25" t="s">
        <v>322</v>
      </c>
      <c r="C176" s="44">
        <v>2015</v>
      </c>
      <c r="D176" s="44">
        <v>2015</v>
      </c>
      <c r="E176" s="44">
        <v>2015</v>
      </c>
      <c r="F176" s="44">
        <v>2015</v>
      </c>
      <c r="G176" s="44">
        <v>2015</v>
      </c>
      <c r="H176" s="44">
        <v>2015</v>
      </c>
      <c r="I176" s="44">
        <v>2015</v>
      </c>
      <c r="J176" s="44">
        <v>2020</v>
      </c>
      <c r="K176" s="44">
        <v>2020</v>
      </c>
      <c r="L176" s="44" t="s">
        <v>864</v>
      </c>
      <c r="M176" s="46">
        <v>2015</v>
      </c>
      <c r="N176" s="46">
        <v>2015</v>
      </c>
      <c r="O176" s="46">
        <v>2015</v>
      </c>
      <c r="P176" s="46">
        <v>2015</v>
      </c>
      <c r="Q176" s="261">
        <v>2019</v>
      </c>
      <c r="R176" s="261">
        <v>2019</v>
      </c>
      <c r="S176" s="261">
        <v>2019</v>
      </c>
      <c r="T176" s="261">
        <v>2019</v>
      </c>
      <c r="U176" s="46">
        <v>2015</v>
      </c>
      <c r="V176" s="46">
        <v>2015</v>
      </c>
      <c r="W176" s="46">
        <v>2015</v>
      </c>
      <c r="X176" s="46">
        <v>2018</v>
      </c>
      <c r="Y176" s="46">
        <v>2019</v>
      </c>
      <c r="Z176" s="46">
        <v>2019</v>
      </c>
      <c r="AA176" s="46" t="s">
        <v>864</v>
      </c>
      <c r="AB176" s="45">
        <v>2017</v>
      </c>
      <c r="AC176" s="46" t="s">
        <v>864</v>
      </c>
      <c r="AD176" s="46">
        <v>2018</v>
      </c>
      <c r="AE176" s="46">
        <v>2020</v>
      </c>
      <c r="AF176" s="48" t="s">
        <v>864</v>
      </c>
      <c r="AG176" s="262">
        <v>2020</v>
      </c>
      <c r="AH176" s="46">
        <v>2021</v>
      </c>
      <c r="AI176" s="46">
        <v>2021</v>
      </c>
      <c r="AJ176" s="46">
        <v>2020</v>
      </c>
      <c r="AK176" s="46">
        <v>2020</v>
      </c>
      <c r="AL176" s="46">
        <v>2019</v>
      </c>
      <c r="AM176" s="46" t="s">
        <v>864</v>
      </c>
      <c r="AN176" s="46">
        <v>2021</v>
      </c>
      <c r="AO176" s="46">
        <v>2018</v>
      </c>
      <c r="AP176" s="46">
        <v>2019</v>
      </c>
      <c r="AQ176" s="263">
        <v>2020</v>
      </c>
      <c r="AR176" s="263">
        <v>2020</v>
      </c>
      <c r="AS176" s="46">
        <v>2019</v>
      </c>
      <c r="AT176" s="80">
        <v>2012</v>
      </c>
      <c r="AU176" s="55">
        <v>2019</v>
      </c>
      <c r="AV176" s="55" t="s">
        <v>864</v>
      </c>
      <c r="AW176" s="46" t="s">
        <v>864</v>
      </c>
      <c r="AX176" s="46" t="s">
        <v>864</v>
      </c>
      <c r="AY176" s="46">
        <v>2019</v>
      </c>
      <c r="AZ176" s="68">
        <v>2019</v>
      </c>
      <c r="BA176" s="46">
        <v>2015</v>
      </c>
      <c r="BB176" s="46">
        <v>2018</v>
      </c>
      <c r="BC176" s="46">
        <v>2019</v>
      </c>
      <c r="BD176" s="46">
        <v>2020</v>
      </c>
      <c r="BE176" s="255" t="s">
        <v>864</v>
      </c>
      <c r="BF176" s="255" t="s">
        <v>1395</v>
      </c>
      <c r="BG176" s="261">
        <v>2020</v>
      </c>
      <c r="BH176" s="46">
        <v>2019</v>
      </c>
      <c r="BI176" s="46">
        <v>2019</v>
      </c>
      <c r="BJ176" s="46">
        <v>2013</v>
      </c>
      <c r="BK176" s="46">
        <v>2019</v>
      </c>
      <c r="BL176" s="46" t="s">
        <v>864</v>
      </c>
      <c r="BM176" s="46">
        <v>2018</v>
      </c>
      <c r="BN176" s="80">
        <v>2018</v>
      </c>
      <c r="BO176" s="80">
        <v>2017</v>
      </c>
      <c r="BP176" s="80">
        <v>2019</v>
      </c>
      <c r="BQ176" s="46">
        <v>2014</v>
      </c>
      <c r="BR176" s="46">
        <v>2017</v>
      </c>
      <c r="BS176" s="46">
        <v>2017</v>
      </c>
      <c r="BT176" s="46">
        <v>2013</v>
      </c>
      <c r="BU176" s="261">
        <v>2019</v>
      </c>
      <c r="BV176" s="261">
        <v>2019</v>
      </c>
      <c r="BW176" s="46" t="s">
        <v>864</v>
      </c>
      <c r="BX176" s="46">
        <v>2019</v>
      </c>
      <c r="BY176" s="46">
        <v>2017</v>
      </c>
      <c r="BZ176" s="46">
        <v>2018</v>
      </c>
      <c r="CA176" s="46">
        <v>2020</v>
      </c>
      <c r="CB176" s="46">
        <v>2015</v>
      </c>
    </row>
    <row r="177" spans="1:80">
      <c r="A177" s="33" t="s">
        <v>325</v>
      </c>
      <c r="B177" s="25" t="s">
        <v>324</v>
      </c>
      <c r="C177" s="44">
        <v>2015</v>
      </c>
      <c r="D177" s="44">
        <v>2015</v>
      </c>
      <c r="E177" s="44">
        <v>2015</v>
      </c>
      <c r="F177" s="44">
        <v>2015</v>
      </c>
      <c r="G177" s="44">
        <v>2015</v>
      </c>
      <c r="H177" s="44">
        <v>2015</v>
      </c>
      <c r="I177" s="44">
        <v>2015</v>
      </c>
      <c r="J177" s="44">
        <v>2020</v>
      </c>
      <c r="K177" s="44">
        <v>2020</v>
      </c>
      <c r="L177" s="44">
        <v>2020</v>
      </c>
      <c r="M177" s="46">
        <v>2015</v>
      </c>
      <c r="N177" s="46">
        <v>2015</v>
      </c>
      <c r="O177" s="46">
        <v>2015</v>
      </c>
      <c r="P177" s="46">
        <v>2015</v>
      </c>
      <c r="Q177" s="261">
        <v>2019</v>
      </c>
      <c r="R177" s="261">
        <v>2019</v>
      </c>
      <c r="S177" s="261">
        <v>2019</v>
      </c>
      <c r="T177" s="261">
        <v>2019</v>
      </c>
      <c r="U177" s="46">
        <v>2015</v>
      </c>
      <c r="V177" s="46">
        <v>2015</v>
      </c>
      <c r="W177" s="46">
        <v>2015</v>
      </c>
      <c r="X177" s="46">
        <v>2018</v>
      </c>
      <c r="Y177" s="46">
        <v>2019</v>
      </c>
      <c r="Z177" s="46">
        <v>2019</v>
      </c>
      <c r="AA177" s="46">
        <v>2011</v>
      </c>
      <c r="AB177" s="45">
        <v>2017</v>
      </c>
      <c r="AC177" s="46">
        <v>2015</v>
      </c>
      <c r="AD177" s="46">
        <v>2017</v>
      </c>
      <c r="AE177" s="46">
        <v>2020</v>
      </c>
      <c r="AF177" s="48">
        <v>2018</v>
      </c>
      <c r="AG177" s="262">
        <v>2020</v>
      </c>
      <c r="AH177" s="46">
        <v>2021</v>
      </c>
      <c r="AI177" s="46">
        <v>2021</v>
      </c>
      <c r="AJ177" s="46">
        <v>2020</v>
      </c>
      <c r="AK177" s="46">
        <v>2020</v>
      </c>
      <c r="AL177" s="46">
        <v>2019</v>
      </c>
      <c r="AM177" s="46">
        <v>2011</v>
      </c>
      <c r="AN177" s="46">
        <v>2021</v>
      </c>
      <c r="AO177" s="46">
        <v>2018</v>
      </c>
      <c r="AP177" s="46">
        <v>2019</v>
      </c>
      <c r="AQ177" s="46" t="s">
        <v>864</v>
      </c>
      <c r="AR177" s="263">
        <v>2020</v>
      </c>
      <c r="AS177" s="46">
        <v>2019</v>
      </c>
      <c r="AT177" s="80">
        <v>2011</v>
      </c>
      <c r="AU177" s="55">
        <v>2019</v>
      </c>
      <c r="AV177" s="55">
        <v>2019</v>
      </c>
      <c r="AW177" s="46">
        <v>2019</v>
      </c>
      <c r="AX177" s="46" t="s">
        <v>864</v>
      </c>
      <c r="AY177" s="46">
        <v>2019</v>
      </c>
      <c r="AZ177" s="68">
        <v>2019</v>
      </c>
      <c r="BA177" s="46" t="s">
        <v>864</v>
      </c>
      <c r="BB177" s="46">
        <v>2018</v>
      </c>
      <c r="BC177" s="46">
        <v>2019</v>
      </c>
      <c r="BD177" s="46">
        <v>2020</v>
      </c>
      <c r="BE177" s="255" t="s">
        <v>864</v>
      </c>
      <c r="BF177" s="255" t="s">
        <v>1395</v>
      </c>
      <c r="BG177" s="261">
        <v>2020</v>
      </c>
      <c r="BH177" s="46">
        <v>2019</v>
      </c>
      <c r="BI177" s="46">
        <v>2019</v>
      </c>
      <c r="BJ177" s="46">
        <v>2013</v>
      </c>
      <c r="BK177" s="46">
        <v>2019</v>
      </c>
      <c r="BL177" s="46">
        <v>2020</v>
      </c>
      <c r="BM177" s="46">
        <v>2018</v>
      </c>
      <c r="BN177" s="46">
        <v>2010</v>
      </c>
      <c r="BO177" s="80">
        <v>2017</v>
      </c>
      <c r="BP177" s="80">
        <v>2019</v>
      </c>
      <c r="BQ177" s="46">
        <v>2014</v>
      </c>
      <c r="BR177" s="46">
        <v>2017</v>
      </c>
      <c r="BS177" s="46">
        <v>2017</v>
      </c>
      <c r="BT177" s="46">
        <v>2015</v>
      </c>
      <c r="BU177" s="261">
        <v>2019</v>
      </c>
      <c r="BV177" s="261">
        <v>2019</v>
      </c>
      <c r="BW177" s="46">
        <v>2019</v>
      </c>
      <c r="BX177" s="46">
        <v>2019</v>
      </c>
      <c r="BY177" s="46">
        <v>2017</v>
      </c>
      <c r="BZ177" s="46">
        <v>2020</v>
      </c>
      <c r="CA177" s="46">
        <v>2020</v>
      </c>
      <c r="CB177" s="46">
        <v>2015</v>
      </c>
    </row>
    <row r="178" spans="1:80">
      <c r="A178" s="33" t="s">
        <v>327</v>
      </c>
      <c r="B178" s="25" t="s">
        <v>326</v>
      </c>
      <c r="C178" s="44">
        <v>2015</v>
      </c>
      <c r="D178" s="44">
        <v>2015</v>
      </c>
      <c r="E178" s="44">
        <v>2015</v>
      </c>
      <c r="F178" s="44">
        <v>2015</v>
      </c>
      <c r="G178" s="44">
        <v>2015</v>
      </c>
      <c r="H178" s="44">
        <v>2015</v>
      </c>
      <c r="I178" s="44">
        <v>2015</v>
      </c>
      <c r="J178" s="44">
        <v>2020</v>
      </c>
      <c r="K178" s="44">
        <v>2020</v>
      </c>
      <c r="L178" s="44">
        <v>2020</v>
      </c>
      <c r="M178" s="46">
        <v>2015</v>
      </c>
      <c r="N178" s="46">
        <v>2015</v>
      </c>
      <c r="O178" s="46">
        <v>2015</v>
      </c>
      <c r="P178" s="46">
        <v>2015</v>
      </c>
      <c r="Q178" s="261">
        <v>2019</v>
      </c>
      <c r="R178" s="261">
        <v>2019</v>
      </c>
      <c r="S178" s="261">
        <v>2019</v>
      </c>
      <c r="T178" s="261">
        <v>2019</v>
      </c>
      <c r="U178" s="46">
        <v>2015</v>
      </c>
      <c r="V178" s="46">
        <v>2015</v>
      </c>
      <c r="W178" s="46">
        <v>2015</v>
      </c>
      <c r="X178" s="46">
        <v>2018</v>
      </c>
      <c r="Y178" s="46">
        <v>2019</v>
      </c>
      <c r="Z178" s="46">
        <v>2019</v>
      </c>
      <c r="AA178" s="46" t="s">
        <v>864</v>
      </c>
      <c r="AB178" s="45">
        <v>2017</v>
      </c>
      <c r="AC178" s="46">
        <v>2017</v>
      </c>
      <c r="AD178" s="46">
        <v>2018</v>
      </c>
      <c r="AE178" s="46">
        <v>2020</v>
      </c>
      <c r="AF178" s="48">
        <v>2018</v>
      </c>
      <c r="AG178" s="262">
        <v>2020</v>
      </c>
      <c r="AH178" s="46">
        <v>2021</v>
      </c>
      <c r="AI178" s="46">
        <v>2021</v>
      </c>
      <c r="AJ178" s="46">
        <v>2020</v>
      </c>
      <c r="AK178" s="46">
        <v>2020</v>
      </c>
      <c r="AL178" s="46">
        <v>2019</v>
      </c>
      <c r="AM178" s="46">
        <v>2018</v>
      </c>
      <c r="AN178" s="46">
        <v>2021</v>
      </c>
      <c r="AO178" s="46">
        <v>2018</v>
      </c>
      <c r="AP178" s="46">
        <v>2019</v>
      </c>
      <c r="AQ178" s="263">
        <v>2020</v>
      </c>
      <c r="AR178" s="263">
        <v>2020</v>
      </c>
      <c r="AS178" s="46">
        <v>2019</v>
      </c>
      <c r="AT178" s="80">
        <v>2018</v>
      </c>
      <c r="AU178" s="55">
        <v>2019</v>
      </c>
      <c r="AV178" s="55">
        <v>2019</v>
      </c>
      <c r="AW178" s="46">
        <v>2019</v>
      </c>
      <c r="AX178" s="46" t="s">
        <v>864</v>
      </c>
      <c r="AY178" s="46">
        <v>2019</v>
      </c>
      <c r="AZ178" s="68">
        <v>2019</v>
      </c>
      <c r="BA178" s="46">
        <v>2015</v>
      </c>
      <c r="BB178" s="46">
        <v>2018</v>
      </c>
      <c r="BC178" s="46">
        <v>2019</v>
      </c>
      <c r="BD178" s="46">
        <v>2020</v>
      </c>
      <c r="BE178" s="255" t="s">
        <v>864</v>
      </c>
      <c r="BF178" s="255" t="s">
        <v>1395</v>
      </c>
      <c r="BG178" s="261">
        <v>2020</v>
      </c>
      <c r="BH178" s="46">
        <v>2019</v>
      </c>
      <c r="BI178" s="46">
        <v>2019</v>
      </c>
      <c r="BJ178" s="46">
        <v>2013</v>
      </c>
      <c r="BK178" s="46">
        <v>2019</v>
      </c>
      <c r="BL178" s="46">
        <v>2020</v>
      </c>
      <c r="BM178" s="46">
        <v>2018</v>
      </c>
      <c r="BN178" s="80">
        <v>2014</v>
      </c>
      <c r="BO178" s="80">
        <v>2019</v>
      </c>
      <c r="BP178" s="80">
        <v>2019</v>
      </c>
      <c r="BQ178" s="46">
        <v>2014</v>
      </c>
      <c r="BR178" s="46">
        <v>2017</v>
      </c>
      <c r="BS178" s="46">
        <v>2017</v>
      </c>
      <c r="BT178" s="46">
        <v>2016</v>
      </c>
      <c r="BU178" s="261">
        <v>2019</v>
      </c>
      <c r="BV178" s="261">
        <v>2019</v>
      </c>
      <c r="BW178" s="46" t="s">
        <v>864</v>
      </c>
      <c r="BX178" s="46">
        <v>2019</v>
      </c>
      <c r="BY178" s="46">
        <v>2017</v>
      </c>
      <c r="BZ178" s="46">
        <v>2020</v>
      </c>
      <c r="CA178" s="46">
        <v>2020</v>
      </c>
      <c r="CB178" s="46">
        <v>2015</v>
      </c>
    </row>
    <row r="179" spans="1:80">
      <c r="A179" s="33" t="s">
        <v>329</v>
      </c>
      <c r="B179" s="25" t="s">
        <v>328</v>
      </c>
      <c r="C179" s="44">
        <v>2015</v>
      </c>
      <c r="D179" s="44">
        <v>2015</v>
      </c>
      <c r="E179" s="44">
        <v>2015</v>
      </c>
      <c r="F179" s="44">
        <v>2015</v>
      </c>
      <c r="G179" s="44">
        <v>2015</v>
      </c>
      <c r="H179" s="44">
        <v>2015</v>
      </c>
      <c r="I179" s="44">
        <v>2015</v>
      </c>
      <c r="J179" s="44">
        <v>2020</v>
      </c>
      <c r="K179" s="44">
        <v>2020</v>
      </c>
      <c r="L179" s="44">
        <v>2020</v>
      </c>
      <c r="M179" s="46">
        <v>2015</v>
      </c>
      <c r="N179" s="46">
        <v>2015</v>
      </c>
      <c r="O179" s="46">
        <v>2015</v>
      </c>
      <c r="P179" s="46">
        <v>2015</v>
      </c>
      <c r="Q179" s="261">
        <v>2019</v>
      </c>
      <c r="R179" s="261">
        <v>2019</v>
      </c>
      <c r="S179" s="261">
        <v>2019</v>
      </c>
      <c r="T179" s="261">
        <v>2019</v>
      </c>
      <c r="U179" s="46">
        <v>2015</v>
      </c>
      <c r="V179" s="46">
        <v>2015</v>
      </c>
      <c r="W179" s="46">
        <v>2015</v>
      </c>
      <c r="X179" s="46">
        <v>2018</v>
      </c>
      <c r="Y179" s="46">
        <v>2019</v>
      </c>
      <c r="Z179" s="46">
        <v>2019</v>
      </c>
      <c r="AA179" s="46" t="s">
        <v>864</v>
      </c>
      <c r="AB179" s="45">
        <v>2017</v>
      </c>
      <c r="AC179" s="46" t="s">
        <v>864</v>
      </c>
      <c r="AD179" s="46">
        <v>2019</v>
      </c>
      <c r="AE179" s="46">
        <v>2020</v>
      </c>
      <c r="AF179" s="48">
        <v>2018</v>
      </c>
      <c r="AG179" s="262">
        <v>2020</v>
      </c>
      <c r="AH179" s="46">
        <v>2021</v>
      </c>
      <c r="AI179" s="46">
        <v>2021</v>
      </c>
      <c r="AJ179" s="46">
        <v>2020</v>
      </c>
      <c r="AK179" s="46">
        <v>2020</v>
      </c>
      <c r="AL179" s="46">
        <v>2019</v>
      </c>
      <c r="AM179" s="46" t="s">
        <v>864</v>
      </c>
      <c r="AN179" s="46">
        <v>2021</v>
      </c>
      <c r="AO179" s="46">
        <v>2018</v>
      </c>
      <c r="AP179" s="46">
        <v>2019</v>
      </c>
      <c r="AQ179" s="263">
        <v>2020</v>
      </c>
      <c r="AR179" s="263">
        <v>2020</v>
      </c>
      <c r="AS179" s="46">
        <v>2019</v>
      </c>
      <c r="AT179" s="80">
        <v>2018</v>
      </c>
      <c r="AU179" s="55">
        <v>2019</v>
      </c>
      <c r="AV179" s="55" t="s">
        <v>864</v>
      </c>
      <c r="AW179" s="46" t="s">
        <v>864</v>
      </c>
      <c r="AX179" s="46">
        <v>2018</v>
      </c>
      <c r="AY179" s="46">
        <v>2019</v>
      </c>
      <c r="AZ179" s="68">
        <v>2019</v>
      </c>
      <c r="BA179" s="46">
        <v>2019</v>
      </c>
      <c r="BB179" s="46">
        <v>2018</v>
      </c>
      <c r="BC179" s="46">
        <v>2019</v>
      </c>
      <c r="BD179" s="46">
        <v>2020</v>
      </c>
      <c r="BE179" s="255" t="s">
        <v>1395</v>
      </c>
      <c r="BF179" s="255" t="s">
        <v>1398</v>
      </c>
      <c r="BG179" s="261">
        <v>2020</v>
      </c>
      <c r="BH179" s="46">
        <v>2019</v>
      </c>
      <c r="BI179" s="46">
        <v>2019</v>
      </c>
      <c r="BJ179" s="46">
        <v>2015</v>
      </c>
      <c r="BK179" s="46">
        <v>2019</v>
      </c>
      <c r="BL179" s="46">
        <v>2020</v>
      </c>
      <c r="BM179" s="46">
        <v>2018</v>
      </c>
      <c r="BN179" s="80">
        <v>2017</v>
      </c>
      <c r="BO179" s="80">
        <v>2019</v>
      </c>
      <c r="BP179" s="80">
        <v>2019</v>
      </c>
      <c r="BQ179" s="46">
        <v>2014</v>
      </c>
      <c r="BR179" s="46">
        <v>2017</v>
      </c>
      <c r="BS179" s="46">
        <v>2017</v>
      </c>
      <c r="BT179" s="46">
        <v>2014</v>
      </c>
      <c r="BU179" s="261">
        <v>2019</v>
      </c>
      <c r="BV179" s="261">
        <v>2019</v>
      </c>
      <c r="BW179" s="46">
        <v>2019</v>
      </c>
      <c r="BX179" s="46">
        <v>2019</v>
      </c>
      <c r="BY179" s="46">
        <v>2017</v>
      </c>
      <c r="BZ179" s="46">
        <v>2020</v>
      </c>
      <c r="CA179" s="46">
        <v>2020</v>
      </c>
      <c r="CB179" s="46">
        <v>2015</v>
      </c>
    </row>
    <row r="180" spans="1:80">
      <c r="A180" s="33" t="s">
        <v>331</v>
      </c>
      <c r="B180" s="25" t="s">
        <v>330</v>
      </c>
      <c r="C180" s="44">
        <v>2015</v>
      </c>
      <c r="D180" s="44">
        <v>2015</v>
      </c>
      <c r="E180" s="44">
        <v>2015</v>
      </c>
      <c r="F180" s="44">
        <v>2015</v>
      </c>
      <c r="G180" s="44">
        <v>2015</v>
      </c>
      <c r="H180" s="44">
        <v>2015</v>
      </c>
      <c r="I180" s="44">
        <v>2015</v>
      </c>
      <c r="J180" s="44">
        <v>2020</v>
      </c>
      <c r="K180" s="44">
        <v>2020</v>
      </c>
      <c r="L180" s="44">
        <v>2020</v>
      </c>
      <c r="M180" s="46">
        <v>2015</v>
      </c>
      <c r="N180" s="46">
        <v>2015</v>
      </c>
      <c r="O180" s="46">
        <v>2015</v>
      </c>
      <c r="P180" s="46">
        <v>2015</v>
      </c>
      <c r="Q180" s="261">
        <v>2019</v>
      </c>
      <c r="R180" s="261">
        <v>2019</v>
      </c>
      <c r="S180" s="261">
        <v>2019</v>
      </c>
      <c r="T180" s="261">
        <v>2019</v>
      </c>
      <c r="U180" s="46">
        <v>2015</v>
      </c>
      <c r="V180" s="46">
        <v>2015</v>
      </c>
      <c r="W180" s="46">
        <v>2015</v>
      </c>
      <c r="X180" s="46">
        <v>2018</v>
      </c>
      <c r="Y180" s="46">
        <v>2019</v>
      </c>
      <c r="Z180" s="46">
        <v>2019</v>
      </c>
      <c r="AA180" s="46" t="s">
        <v>864</v>
      </c>
      <c r="AB180" s="45">
        <v>2017</v>
      </c>
      <c r="AC180" s="46">
        <v>2017</v>
      </c>
      <c r="AD180" s="46">
        <v>2018</v>
      </c>
      <c r="AE180" s="46">
        <v>2020</v>
      </c>
      <c r="AF180" s="48" t="s">
        <v>864</v>
      </c>
      <c r="AG180" s="262">
        <v>2020</v>
      </c>
      <c r="AH180" s="46">
        <v>2021</v>
      </c>
      <c r="AI180" s="46">
        <v>2021</v>
      </c>
      <c r="AJ180" s="46">
        <v>2020</v>
      </c>
      <c r="AK180" s="46">
        <v>2020</v>
      </c>
      <c r="AL180" s="46">
        <v>2019</v>
      </c>
      <c r="AM180" s="46" t="s">
        <v>1309</v>
      </c>
      <c r="AN180" s="46">
        <v>2021</v>
      </c>
      <c r="AO180" s="46">
        <v>2018</v>
      </c>
      <c r="AP180" s="46">
        <v>2019</v>
      </c>
      <c r="AQ180" s="263">
        <v>2020</v>
      </c>
      <c r="AR180" s="263">
        <v>2020</v>
      </c>
      <c r="AS180" s="46">
        <v>2019</v>
      </c>
      <c r="AT180" s="80">
        <v>2015</v>
      </c>
      <c r="AU180" s="55">
        <v>2019</v>
      </c>
      <c r="AV180" s="55" t="s">
        <v>864</v>
      </c>
      <c r="AW180" s="46" t="s">
        <v>864</v>
      </c>
      <c r="AX180" s="46">
        <v>2018</v>
      </c>
      <c r="AY180" s="46">
        <v>2019</v>
      </c>
      <c r="AZ180" s="68" t="s">
        <v>864</v>
      </c>
      <c r="BA180" s="46" t="s">
        <v>864</v>
      </c>
      <c r="BB180" s="46">
        <v>2018</v>
      </c>
      <c r="BC180" s="46">
        <v>2019</v>
      </c>
      <c r="BD180" s="46">
        <v>2020</v>
      </c>
      <c r="BE180" s="255" t="s">
        <v>864</v>
      </c>
      <c r="BF180" s="255" t="s">
        <v>1395</v>
      </c>
      <c r="BG180" s="261">
        <v>2020</v>
      </c>
      <c r="BH180" s="46">
        <v>2019</v>
      </c>
      <c r="BI180" s="46">
        <v>2019</v>
      </c>
      <c r="BJ180" s="46" t="s">
        <v>864</v>
      </c>
      <c r="BK180" s="46">
        <v>2019</v>
      </c>
      <c r="BL180" s="46">
        <v>2020</v>
      </c>
      <c r="BM180" s="46">
        <v>2018</v>
      </c>
      <c r="BN180" s="80">
        <v>2014</v>
      </c>
      <c r="BO180" s="80">
        <v>2017</v>
      </c>
      <c r="BP180" s="80">
        <v>2017</v>
      </c>
      <c r="BQ180" s="46">
        <v>2014</v>
      </c>
      <c r="BR180" s="46">
        <v>2017</v>
      </c>
      <c r="BS180" s="46">
        <v>2017</v>
      </c>
      <c r="BT180" s="46">
        <v>2014</v>
      </c>
      <c r="BU180" s="261">
        <v>2019</v>
      </c>
      <c r="BV180" s="261">
        <v>2019</v>
      </c>
      <c r="BW180" s="46" t="s">
        <v>864</v>
      </c>
      <c r="BX180" s="46">
        <v>2019</v>
      </c>
      <c r="BY180" s="46">
        <v>2017</v>
      </c>
      <c r="BZ180" s="46">
        <v>2018</v>
      </c>
      <c r="CA180" s="46">
        <v>2020</v>
      </c>
      <c r="CB180" s="46">
        <v>2015</v>
      </c>
    </row>
    <row r="181" spans="1:80">
      <c r="A181" s="33" t="s">
        <v>333</v>
      </c>
      <c r="B181" s="25" t="s">
        <v>332</v>
      </c>
      <c r="C181" s="44">
        <v>2015</v>
      </c>
      <c r="D181" s="44">
        <v>2015</v>
      </c>
      <c r="E181" s="44">
        <v>2015</v>
      </c>
      <c r="F181" s="44">
        <v>2015</v>
      </c>
      <c r="G181" s="44">
        <v>2015</v>
      </c>
      <c r="H181" s="44">
        <v>2015</v>
      </c>
      <c r="I181" s="44">
        <v>2015</v>
      </c>
      <c r="J181" s="44">
        <v>2020</v>
      </c>
      <c r="K181" s="44">
        <v>2020</v>
      </c>
      <c r="L181" s="44" t="s">
        <v>864</v>
      </c>
      <c r="M181" s="46">
        <v>2015</v>
      </c>
      <c r="N181" s="46">
        <v>2015</v>
      </c>
      <c r="O181" s="46">
        <v>2015</v>
      </c>
      <c r="P181" s="46">
        <v>2015</v>
      </c>
      <c r="Q181" s="261">
        <v>2019</v>
      </c>
      <c r="R181" s="261">
        <v>2019</v>
      </c>
      <c r="S181" s="261">
        <v>2019</v>
      </c>
      <c r="T181" s="261">
        <v>2019</v>
      </c>
      <c r="U181" s="46">
        <v>2015</v>
      </c>
      <c r="V181" s="46">
        <v>2015</v>
      </c>
      <c r="W181" s="46">
        <v>2015</v>
      </c>
      <c r="X181" s="46">
        <v>2018</v>
      </c>
      <c r="Y181" s="46">
        <v>2019</v>
      </c>
      <c r="Z181" s="46">
        <v>2019</v>
      </c>
      <c r="AA181" s="46" t="s">
        <v>864</v>
      </c>
      <c r="AB181" s="45">
        <v>2017</v>
      </c>
      <c r="AC181" s="46" t="s">
        <v>864</v>
      </c>
      <c r="AD181" s="46" t="s">
        <v>864</v>
      </c>
      <c r="AE181" s="46">
        <v>2020</v>
      </c>
      <c r="AF181" s="48" t="s">
        <v>864</v>
      </c>
      <c r="AG181" s="262">
        <v>2020</v>
      </c>
      <c r="AH181" s="46">
        <v>2021</v>
      </c>
      <c r="AI181" s="46">
        <v>2021</v>
      </c>
      <c r="AJ181" s="46">
        <v>2020</v>
      </c>
      <c r="AK181" s="46">
        <v>2020</v>
      </c>
      <c r="AL181" s="46" t="s">
        <v>864</v>
      </c>
      <c r="AM181" s="46" t="s">
        <v>864</v>
      </c>
      <c r="AN181" s="46">
        <v>2021</v>
      </c>
      <c r="AO181" s="46">
        <v>2018</v>
      </c>
      <c r="AP181" s="46">
        <v>2019</v>
      </c>
      <c r="AQ181" s="263">
        <v>2020</v>
      </c>
      <c r="AR181" s="80" t="s">
        <v>864</v>
      </c>
      <c r="AS181" s="46">
        <v>2019</v>
      </c>
      <c r="AT181" s="80" t="s">
        <v>864</v>
      </c>
      <c r="AU181" s="55">
        <v>2019</v>
      </c>
      <c r="AV181" s="55" t="s">
        <v>864</v>
      </c>
      <c r="AW181" s="46" t="s">
        <v>864</v>
      </c>
      <c r="AX181" s="46" t="s">
        <v>864</v>
      </c>
      <c r="AY181" s="46">
        <v>2019</v>
      </c>
      <c r="AZ181" s="68" t="s">
        <v>864</v>
      </c>
      <c r="BA181" s="46">
        <v>2010</v>
      </c>
      <c r="BB181" s="46">
        <v>2018</v>
      </c>
      <c r="BC181" s="46">
        <v>2019</v>
      </c>
      <c r="BD181" s="46">
        <v>2020</v>
      </c>
      <c r="BE181" s="255"/>
      <c r="BF181" s="255"/>
      <c r="BG181" s="261">
        <v>2020</v>
      </c>
      <c r="BH181" s="46">
        <v>2019</v>
      </c>
      <c r="BI181" s="46">
        <v>2019</v>
      </c>
      <c r="BJ181" s="46" t="s">
        <v>864</v>
      </c>
      <c r="BK181" s="46">
        <v>2019</v>
      </c>
      <c r="BL181" s="46" t="s">
        <v>864</v>
      </c>
      <c r="BM181" s="46">
        <v>2018</v>
      </c>
      <c r="BN181" s="46" t="s">
        <v>864</v>
      </c>
      <c r="BO181" s="80">
        <v>2017</v>
      </c>
      <c r="BP181" s="80">
        <v>2017</v>
      </c>
      <c r="BQ181" s="46">
        <v>2014</v>
      </c>
      <c r="BR181" s="46">
        <v>2017</v>
      </c>
      <c r="BS181" s="46">
        <v>2017</v>
      </c>
      <c r="BT181" s="46">
        <v>2014</v>
      </c>
      <c r="BU181" s="261">
        <v>2019</v>
      </c>
      <c r="BV181" s="261">
        <v>2019</v>
      </c>
      <c r="BW181" s="46" t="s">
        <v>864</v>
      </c>
      <c r="BX181" s="46">
        <v>2019</v>
      </c>
      <c r="BY181" s="46" t="s">
        <v>864</v>
      </c>
      <c r="BZ181" s="46">
        <v>2020</v>
      </c>
      <c r="CA181" s="46">
        <v>2020</v>
      </c>
      <c r="CB181" s="46">
        <v>2015</v>
      </c>
    </row>
    <row r="182" spans="1:80">
      <c r="A182" s="33" t="s">
        <v>335</v>
      </c>
      <c r="B182" s="25" t="s">
        <v>334</v>
      </c>
      <c r="C182" s="44">
        <v>2015</v>
      </c>
      <c r="D182" s="44">
        <v>2015</v>
      </c>
      <c r="E182" s="44">
        <v>2015</v>
      </c>
      <c r="F182" s="44">
        <v>2015</v>
      </c>
      <c r="G182" s="44">
        <v>2015</v>
      </c>
      <c r="H182" s="44">
        <v>2015</v>
      </c>
      <c r="I182" s="44">
        <v>2015</v>
      </c>
      <c r="J182" s="44">
        <v>2020</v>
      </c>
      <c r="K182" s="44">
        <v>2020</v>
      </c>
      <c r="L182" s="44">
        <v>2020</v>
      </c>
      <c r="M182" s="46">
        <v>2015</v>
      </c>
      <c r="N182" s="46">
        <v>2015</v>
      </c>
      <c r="O182" s="46">
        <v>2015</v>
      </c>
      <c r="P182" s="46">
        <v>2015</v>
      </c>
      <c r="Q182" s="261">
        <v>2019</v>
      </c>
      <c r="R182" s="261">
        <v>2019</v>
      </c>
      <c r="S182" s="261">
        <v>2019</v>
      </c>
      <c r="T182" s="261">
        <v>2019</v>
      </c>
      <c r="U182" s="46">
        <v>2015</v>
      </c>
      <c r="V182" s="46">
        <v>2015</v>
      </c>
      <c r="W182" s="46">
        <v>2015</v>
      </c>
      <c r="X182" s="46">
        <v>2018</v>
      </c>
      <c r="Y182" s="46">
        <v>2019</v>
      </c>
      <c r="Z182" s="46">
        <v>2019</v>
      </c>
      <c r="AA182" s="46">
        <v>2016</v>
      </c>
      <c r="AB182" s="45">
        <v>2017</v>
      </c>
      <c r="AC182" s="46">
        <v>2017</v>
      </c>
      <c r="AD182" s="46">
        <v>2017</v>
      </c>
      <c r="AE182" s="46">
        <v>2020</v>
      </c>
      <c r="AF182" s="48">
        <v>2018</v>
      </c>
      <c r="AG182" s="262">
        <v>2020</v>
      </c>
      <c r="AH182" s="46">
        <v>2021</v>
      </c>
      <c r="AI182" s="46">
        <v>2021</v>
      </c>
      <c r="AJ182" s="46">
        <v>2020</v>
      </c>
      <c r="AK182" s="46">
        <v>2020</v>
      </c>
      <c r="AL182" s="46">
        <v>2019</v>
      </c>
      <c r="AM182" s="46">
        <v>2016</v>
      </c>
      <c r="AN182" s="46">
        <v>2021</v>
      </c>
      <c r="AO182" s="46">
        <v>2018</v>
      </c>
      <c r="AP182" s="46">
        <v>2019</v>
      </c>
      <c r="AQ182" s="263">
        <v>2020</v>
      </c>
      <c r="AR182" s="263">
        <v>2020</v>
      </c>
      <c r="AS182" s="46">
        <v>2019</v>
      </c>
      <c r="AT182" s="80">
        <v>2016</v>
      </c>
      <c r="AU182" s="55">
        <v>2019</v>
      </c>
      <c r="AV182" s="55">
        <v>2019</v>
      </c>
      <c r="AW182" s="46">
        <v>2019</v>
      </c>
      <c r="AX182" s="46">
        <v>2018</v>
      </c>
      <c r="AY182" s="46">
        <v>2019</v>
      </c>
      <c r="AZ182" s="68">
        <v>2019</v>
      </c>
      <c r="BA182" s="46">
        <v>2016</v>
      </c>
      <c r="BB182" s="46">
        <v>2018</v>
      </c>
      <c r="BC182" s="46">
        <v>2019</v>
      </c>
      <c r="BD182" s="46">
        <v>2020</v>
      </c>
      <c r="BE182" s="255" t="s">
        <v>1395</v>
      </c>
      <c r="BF182" s="255" t="s">
        <v>1397</v>
      </c>
      <c r="BG182" s="261">
        <v>2020</v>
      </c>
      <c r="BH182" s="46">
        <v>2019</v>
      </c>
      <c r="BI182" s="46">
        <v>2019</v>
      </c>
      <c r="BJ182" s="46" t="s">
        <v>864</v>
      </c>
      <c r="BK182" s="46">
        <v>2019</v>
      </c>
      <c r="BL182" s="46">
        <v>2020</v>
      </c>
      <c r="BM182" s="46">
        <v>2018</v>
      </c>
      <c r="BN182" s="80">
        <v>2018</v>
      </c>
      <c r="BO182" s="80">
        <v>2017</v>
      </c>
      <c r="BP182" s="80">
        <v>2019</v>
      </c>
      <c r="BQ182" s="46">
        <v>2014</v>
      </c>
      <c r="BR182" s="46">
        <v>2017</v>
      </c>
      <c r="BS182" s="46">
        <v>2017</v>
      </c>
      <c r="BT182" s="46">
        <v>2015</v>
      </c>
      <c r="BU182" s="261">
        <v>2019</v>
      </c>
      <c r="BV182" s="46" t="s">
        <v>864</v>
      </c>
      <c r="BW182" s="46">
        <v>2019</v>
      </c>
      <c r="BX182" s="46">
        <v>2019</v>
      </c>
      <c r="BY182" s="46">
        <v>2017</v>
      </c>
      <c r="BZ182" s="46">
        <v>2020</v>
      </c>
      <c r="CA182" s="46">
        <v>2020</v>
      </c>
      <c r="CB182" s="46">
        <v>2015</v>
      </c>
    </row>
    <row r="183" spans="1:80">
      <c r="A183" s="33" t="s">
        <v>337</v>
      </c>
      <c r="B183" s="25" t="s">
        <v>336</v>
      </c>
      <c r="C183" s="44">
        <v>2015</v>
      </c>
      <c r="D183" s="44">
        <v>2015</v>
      </c>
      <c r="E183" s="44">
        <v>2015</v>
      </c>
      <c r="F183" s="44">
        <v>2015</v>
      </c>
      <c r="G183" s="44">
        <v>2015</v>
      </c>
      <c r="H183" s="44">
        <v>2015</v>
      </c>
      <c r="I183" s="44">
        <v>2015</v>
      </c>
      <c r="J183" s="44">
        <v>2020</v>
      </c>
      <c r="K183" s="44">
        <v>2020</v>
      </c>
      <c r="L183" s="44">
        <v>2020</v>
      </c>
      <c r="M183" s="46">
        <v>2015</v>
      </c>
      <c r="N183" s="46">
        <v>2015</v>
      </c>
      <c r="O183" s="46">
        <v>2015</v>
      </c>
      <c r="P183" s="46">
        <v>2015</v>
      </c>
      <c r="Q183" s="261">
        <v>2019</v>
      </c>
      <c r="R183" s="261">
        <v>2019</v>
      </c>
      <c r="S183" s="261">
        <v>2019</v>
      </c>
      <c r="T183" s="261">
        <v>2019</v>
      </c>
      <c r="U183" s="46">
        <v>2015</v>
      </c>
      <c r="V183" s="46">
        <v>2015</v>
      </c>
      <c r="W183" s="46">
        <v>2015</v>
      </c>
      <c r="X183" s="46">
        <v>2018</v>
      </c>
      <c r="Y183" s="46">
        <v>2019</v>
      </c>
      <c r="Z183" s="46">
        <v>2019</v>
      </c>
      <c r="AA183" s="46" t="s">
        <v>864</v>
      </c>
      <c r="AB183" s="45">
        <v>2017</v>
      </c>
      <c r="AC183" s="46" t="s">
        <v>864</v>
      </c>
      <c r="AD183" s="46">
        <v>2018</v>
      </c>
      <c r="AE183" s="46">
        <v>2020</v>
      </c>
      <c r="AF183" s="48">
        <v>2018</v>
      </c>
      <c r="AG183" s="262">
        <v>2020</v>
      </c>
      <c r="AH183" s="46">
        <v>2021</v>
      </c>
      <c r="AI183" s="46">
        <v>2021</v>
      </c>
      <c r="AJ183" s="46">
        <v>2020</v>
      </c>
      <c r="AK183" s="46">
        <v>2020</v>
      </c>
      <c r="AL183" s="46">
        <v>2019</v>
      </c>
      <c r="AM183" s="46">
        <v>2012</v>
      </c>
      <c r="AN183" s="46">
        <v>2021</v>
      </c>
      <c r="AO183" s="46">
        <v>2018</v>
      </c>
      <c r="AP183" s="46">
        <v>2019</v>
      </c>
      <c r="AQ183" s="263">
        <v>2020</v>
      </c>
      <c r="AR183" s="263">
        <v>2020</v>
      </c>
      <c r="AS183" s="46">
        <v>2019</v>
      </c>
      <c r="AT183" s="80" t="s">
        <v>864</v>
      </c>
      <c r="AU183" s="55">
        <v>2019</v>
      </c>
      <c r="AV183" s="55">
        <v>2019</v>
      </c>
      <c r="AW183" s="46">
        <v>2019</v>
      </c>
      <c r="AX183" s="46" t="s">
        <v>864</v>
      </c>
      <c r="AY183" s="46">
        <v>2019</v>
      </c>
      <c r="AZ183" s="68">
        <v>2019</v>
      </c>
      <c r="BA183" s="46">
        <v>2019</v>
      </c>
      <c r="BB183" s="46">
        <v>2018</v>
      </c>
      <c r="BC183" s="46">
        <v>2019</v>
      </c>
      <c r="BD183" s="46">
        <v>2020</v>
      </c>
      <c r="BE183" s="255" t="s">
        <v>1395</v>
      </c>
      <c r="BF183" s="255" t="s">
        <v>1395</v>
      </c>
      <c r="BG183" s="261">
        <v>2020</v>
      </c>
      <c r="BH183" s="46">
        <v>2019</v>
      </c>
      <c r="BI183" s="46">
        <v>2019</v>
      </c>
      <c r="BJ183" s="46" t="s">
        <v>864</v>
      </c>
      <c r="BK183" s="46">
        <v>2019</v>
      </c>
      <c r="BL183" s="46">
        <v>2020</v>
      </c>
      <c r="BM183" s="46">
        <v>2018</v>
      </c>
      <c r="BN183" s="80">
        <v>2012</v>
      </c>
      <c r="BO183" s="80">
        <v>2018</v>
      </c>
      <c r="BP183" s="80">
        <v>2019</v>
      </c>
      <c r="BQ183" s="46">
        <v>2014</v>
      </c>
      <c r="BR183" s="46">
        <v>2017</v>
      </c>
      <c r="BS183" s="46">
        <v>2017</v>
      </c>
      <c r="BT183" s="46">
        <v>2014</v>
      </c>
      <c r="BU183" s="261">
        <v>2019</v>
      </c>
      <c r="BV183" s="261">
        <v>2019</v>
      </c>
      <c r="BW183" s="46" t="s">
        <v>864</v>
      </c>
      <c r="BX183" s="46">
        <v>2019</v>
      </c>
      <c r="BY183" s="46">
        <v>2017</v>
      </c>
      <c r="BZ183" s="46">
        <v>2020</v>
      </c>
      <c r="CA183" s="46">
        <v>2020</v>
      </c>
      <c r="CB183" s="46">
        <v>2015</v>
      </c>
    </row>
    <row r="184" spans="1:80">
      <c r="A184" s="33" t="s">
        <v>339</v>
      </c>
      <c r="B184" s="25" t="s">
        <v>338</v>
      </c>
      <c r="C184" s="44">
        <v>2015</v>
      </c>
      <c r="D184" s="44">
        <v>2015</v>
      </c>
      <c r="E184" s="44">
        <v>2015</v>
      </c>
      <c r="F184" s="44">
        <v>2015</v>
      </c>
      <c r="G184" s="44">
        <v>2015</v>
      </c>
      <c r="H184" s="44">
        <v>2015</v>
      </c>
      <c r="I184" s="44">
        <v>2015</v>
      </c>
      <c r="J184" s="44">
        <v>2020</v>
      </c>
      <c r="K184" s="44">
        <v>2020</v>
      </c>
      <c r="L184" s="44">
        <v>2020</v>
      </c>
      <c r="M184" s="46">
        <v>2015</v>
      </c>
      <c r="N184" s="46">
        <v>2015</v>
      </c>
      <c r="O184" s="46">
        <v>2015</v>
      </c>
      <c r="P184" s="46">
        <v>2015</v>
      </c>
      <c r="Q184" s="261">
        <v>2019</v>
      </c>
      <c r="R184" s="261">
        <v>2019</v>
      </c>
      <c r="S184" s="261">
        <v>2019</v>
      </c>
      <c r="T184" s="261">
        <v>2019</v>
      </c>
      <c r="U184" s="46">
        <v>2015</v>
      </c>
      <c r="V184" s="46">
        <v>2015</v>
      </c>
      <c r="W184" s="46">
        <v>2015</v>
      </c>
      <c r="X184" s="46">
        <v>2018</v>
      </c>
      <c r="Y184" s="46">
        <v>2019</v>
      </c>
      <c r="Z184" s="46">
        <v>2019</v>
      </c>
      <c r="AA184" s="46" t="s">
        <v>864</v>
      </c>
      <c r="AB184" s="45">
        <v>2017</v>
      </c>
      <c r="AC184" s="46" t="s">
        <v>864</v>
      </c>
      <c r="AD184" s="46">
        <v>2019</v>
      </c>
      <c r="AE184" s="46">
        <v>2020</v>
      </c>
      <c r="AF184" s="48" t="s">
        <v>864</v>
      </c>
      <c r="AG184" s="262">
        <v>2020</v>
      </c>
      <c r="AH184" s="46">
        <v>2021</v>
      </c>
      <c r="AI184" s="46">
        <v>2021</v>
      </c>
      <c r="AJ184" s="46">
        <v>2020</v>
      </c>
      <c r="AK184" s="46">
        <v>2020</v>
      </c>
      <c r="AL184" s="46">
        <v>2019</v>
      </c>
      <c r="AM184" s="46" t="s">
        <v>864</v>
      </c>
      <c r="AN184" s="46">
        <v>2021</v>
      </c>
      <c r="AO184" s="46">
        <v>2018</v>
      </c>
      <c r="AP184" s="46">
        <v>2019</v>
      </c>
      <c r="AQ184" s="46" t="s">
        <v>864</v>
      </c>
      <c r="AR184" s="80" t="s">
        <v>864</v>
      </c>
      <c r="AS184" s="46">
        <v>2019</v>
      </c>
      <c r="AT184" s="80" t="s">
        <v>864</v>
      </c>
      <c r="AU184" s="55">
        <v>2019</v>
      </c>
      <c r="AV184" s="55" t="s">
        <v>864</v>
      </c>
      <c r="AW184" s="46" t="s">
        <v>864</v>
      </c>
      <c r="AX184" s="46">
        <v>2018</v>
      </c>
      <c r="AY184" s="46">
        <v>2019</v>
      </c>
      <c r="AZ184" s="68">
        <v>2019</v>
      </c>
      <c r="BA184" s="46">
        <v>2018</v>
      </c>
      <c r="BB184" s="46">
        <v>2018</v>
      </c>
      <c r="BC184" s="46">
        <v>2019</v>
      </c>
      <c r="BD184" s="46">
        <v>2020</v>
      </c>
      <c r="BE184" s="255" t="s">
        <v>864</v>
      </c>
      <c r="BF184" s="255" t="s">
        <v>1395</v>
      </c>
      <c r="BG184" s="261">
        <v>2020</v>
      </c>
      <c r="BH184" s="46">
        <v>2019</v>
      </c>
      <c r="BI184" s="46">
        <v>2019</v>
      </c>
      <c r="BJ184" s="46">
        <v>2015</v>
      </c>
      <c r="BK184" s="46">
        <v>2019</v>
      </c>
      <c r="BL184" s="46">
        <v>2020</v>
      </c>
      <c r="BM184" s="46">
        <v>2018</v>
      </c>
      <c r="BN184" s="46">
        <v>2015</v>
      </c>
      <c r="BO184" s="80">
        <v>2019</v>
      </c>
      <c r="BP184" s="80">
        <v>2019</v>
      </c>
      <c r="BQ184" s="46">
        <v>2014</v>
      </c>
      <c r="BR184" s="46">
        <v>2017</v>
      </c>
      <c r="BS184" s="46">
        <v>2017</v>
      </c>
      <c r="BT184" s="46">
        <v>2016</v>
      </c>
      <c r="BU184" s="261">
        <v>2019</v>
      </c>
      <c r="BV184" s="261">
        <v>2019</v>
      </c>
      <c r="BW184" s="46">
        <v>2019</v>
      </c>
      <c r="BX184" s="46">
        <v>2019</v>
      </c>
      <c r="BY184" s="46">
        <v>2017</v>
      </c>
      <c r="BZ184" s="46">
        <v>2020</v>
      </c>
      <c r="CA184" s="46">
        <v>2020</v>
      </c>
      <c r="CB184" s="46">
        <v>2015</v>
      </c>
    </row>
    <row r="185" spans="1:80">
      <c r="A185" s="33" t="s">
        <v>779</v>
      </c>
      <c r="B185" s="25" t="s">
        <v>340</v>
      </c>
      <c r="C185" s="44">
        <v>2015</v>
      </c>
      <c r="D185" s="44">
        <v>2015</v>
      </c>
      <c r="E185" s="44">
        <v>2015</v>
      </c>
      <c r="F185" s="44">
        <v>2015</v>
      </c>
      <c r="G185" s="44">
        <v>2015</v>
      </c>
      <c r="H185" s="44">
        <v>2015</v>
      </c>
      <c r="I185" s="44">
        <v>2015</v>
      </c>
      <c r="J185" s="44">
        <v>2020</v>
      </c>
      <c r="K185" s="44">
        <v>2020</v>
      </c>
      <c r="L185" s="44">
        <v>2020</v>
      </c>
      <c r="M185" s="46">
        <v>2015</v>
      </c>
      <c r="N185" s="46">
        <v>2015</v>
      </c>
      <c r="O185" s="46">
        <v>2015</v>
      </c>
      <c r="P185" s="46">
        <v>2015</v>
      </c>
      <c r="Q185" s="261">
        <v>2019</v>
      </c>
      <c r="R185" s="261">
        <v>2019</v>
      </c>
      <c r="S185" s="261">
        <v>2019</v>
      </c>
      <c r="T185" s="261">
        <v>2019</v>
      </c>
      <c r="U185" s="46">
        <v>2015</v>
      </c>
      <c r="V185" s="46">
        <v>2015</v>
      </c>
      <c r="W185" s="46">
        <v>2015</v>
      </c>
      <c r="X185" s="46">
        <v>2018</v>
      </c>
      <c r="Y185" s="46">
        <v>2019</v>
      </c>
      <c r="Z185" s="46">
        <v>2019</v>
      </c>
      <c r="AA185" s="46">
        <v>2011</v>
      </c>
      <c r="AB185" s="45">
        <v>2017</v>
      </c>
      <c r="AC185" s="46" t="s">
        <v>864</v>
      </c>
      <c r="AD185" s="46">
        <v>2017</v>
      </c>
      <c r="AE185" s="46">
        <v>2020</v>
      </c>
      <c r="AF185" s="48" t="s">
        <v>864</v>
      </c>
      <c r="AG185" s="262">
        <v>2020</v>
      </c>
      <c r="AH185" s="46">
        <v>2021</v>
      </c>
      <c r="AI185" s="46">
        <v>2021</v>
      </c>
      <c r="AJ185" s="46">
        <v>2020</v>
      </c>
      <c r="AK185" s="46">
        <v>2020</v>
      </c>
      <c r="AL185" s="46">
        <v>2019</v>
      </c>
      <c r="AM185" s="46" t="s">
        <v>864</v>
      </c>
      <c r="AN185" s="46">
        <v>2021</v>
      </c>
      <c r="AO185" s="46">
        <v>2018</v>
      </c>
      <c r="AP185" s="46">
        <v>2019</v>
      </c>
      <c r="AQ185" s="46" t="s">
        <v>864</v>
      </c>
      <c r="AR185" s="263">
        <v>2020</v>
      </c>
      <c r="AS185" s="46">
        <v>2019</v>
      </c>
      <c r="AT185" s="80" t="s">
        <v>864</v>
      </c>
      <c r="AU185" s="55">
        <v>2019</v>
      </c>
      <c r="AV185" s="55" t="s">
        <v>864</v>
      </c>
      <c r="AW185" s="46" t="s">
        <v>864</v>
      </c>
      <c r="AX185" s="46" t="s">
        <v>864</v>
      </c>
      <c r="AY185" s="46">
        <v>2019</v>
      </c>
      <c r="AZ185" s="68">
        <v>2019</v>
      </c>
      <c r="BA185" s="46">
        <v>2017</v>
      </c>
      <c r="BB185" s="46">
        <v>2018</v>
      </c>
      <c r="BC185" s="46">
        <v>2019</v>
      </c>
      <c r="BD185" s="46">
        <v>2020</v>
      </c>
      <c r="BE185" s="255" t="s">
        <v>864</v>
      </c>
      <c r="BF185" s="255" t="s">
        <v>1395</v>
      </c>
      <c r="BG185" s="261">
        <v>2020</v>
      </c>
      <c r="BH185" s="46">
        <v>2019</v>
      </c>
      <c r="BI185" s="46">
        <v>2019</v>
      </c>
      <c r="BJ185" s="46">
        <v>2015</v>
      </c>
      <c r="BK185" s="46">
        <v>2019</v>
      </c>
      <c r="BL185" s="46">
        <v>2020</v>
      </c>
      <c r="BM185" s="46">
        <v>2018</v>
      </c>
      <c r="BN185" s="46" t="s">
        <v>864</v>
      </c>
      <c r="BO185" s="80">
        <v>2019</v>
      </c>
      <c r="BP185" s="80">
        <v>2019</v>
      </c>
      <c r="BQ185" s="46">
        <v>2014</v>
      </c>
      <c r="BR185" s="46">
        <v>2017</v>
      </c>
      <c r="BS185" s="46">
        <v>2017</v>
      </c>
      <c r="BT185" s="46">
        <v>2017</v>
      </c>
      <c r="BU185" s="261">
        <v>2019</v>
      </c>
      <c r="BV185" s="261">
        <v>2019</v>
      </c>
      <c r="BW185" s="46">
        <v>2019</v>
      </c>
      <c r="BX185" s="46">
        <v>2019</v>
      </c>
      <c r="BY185" s="46">
        <v>2017</v>
      </c>
      <c r="BZ185" s="46">
        <v>2020</v>
      </c>
      <c r="CA185" s="46">
        <v>2020</v>
      </c>
      <c r="CB185" s="46">
        <v>2015</v>
      </c>
    </row>
    <row r="186" spans="1:80">
      <c r="A186" s="33" t="s">
        <v>342</v>
      </c>
      <c r="B186" s="25" t="s">
        <v>341</v>
      </c>
      <c r="C186" s="44">
        <v>2015</v>
      </c>
      <c r="D186" s="44">
        <v>2015</v>
      </c>
      <c r="E186" s="44">
        <v>2015</v>
      </c>
      <c r="F186" s="44">
        <v>2015</v>
      </c>
      <c r="G186" s="44">
        <v>2015</v>
      </c>
      <c r="H186" s="44">
        <v>2015</v>
      </c>
      <c r="I186" s="44">
        <v>2015</v>
      </c>
      <c r="J186" s="44">
        <v>2020</v>
      </c>
      <c r="K186" s="44">
        <v>2020</v>
      </c>
      <c r="L186" s="44">
        <v>2020</v>
      </c>
      <c r="M186" s="46">
        <v>2015</v>
      </c>
      <c r="N186" s="46">
        <v>2015</v>
      </c>
      <c r="O186" s="46">
        <v>2015</v>
      </c>
      <c r="P186" s="46">
        <v>2015</v>
      </c>
      <c r="Q186" s="261">
        <v>2019</v>
      </c>
      <c r="R186" s="261">
        <v>2019</v>
      </c>
      <c r="S186" s="261">
        <v>2019</v>
      </c>
      <c r="T186" s="261">
        <v>2019</v>
      </c>
      <c r="U186" s="46">
        <v>2015</v>
      </c>
      <c r="V186" s="46">
        <v>2015</v>
      </c>
      <c r="W186" s="46">
        <v>2015</v>
      </c>
      <c r="X186" s="46">
        <v>2018</v>
      </c>
      <c r="Y186" s="46">
        <v>2019</v>
      </c>
      <c r="Z186" s="46">
        <v>2019</v>
      </c>
      <c r="AA186" s="46">
        <v>2015</v>
      </c>
      <c r="AB186" s="45">
        <v>2017</v>
      </c>
      <c r="AC186" s="46" t="s">
        <v>864</v>
      </c>
      <c r="AD186" s="46">
        <v>2018</v>
      </c>
      <c r="AE186" s="46">
        <v>2020</v>
      </c>
      <c r="AF186" s="48" t="s">
        <v>864</v>
      </c>
      <c r="AG186" s="262">
        <v>2020</v>
      </c>
      <c r="AH186" s="46">
        <v>2021</v>
      </c>
      <c r="AI186" s="46">
        <v>2021</v>
      </c>
      <c r="AJ186" s="46">
        <v>2020</v>
      </c>
      <c r="AK186" s="46">
        <v>2020</v>
      </c>
      <c r="AL186" s="46">
        <v>2019</v>
      </c>
      <c r="AM186" s="46" t="s">
        <v>864</v>
      </c>
      <c r="AN186" s="46">
        <v>2021</v>
      </c>
      <c r="AO186" s="46">
        <v>2018</v>
      </c>
      <c r="AP186" s="46">
        <v>2019</v>
      </c>
      <c r="AQ186" s="46" t="s">
        <v>864</v>
      </c>
      <c r="AR186" s="263">
        <v>2020</v>
      </c>
      <c r="AS186" s="46">
        <v>2019</v>
      </c>
      <c r="AT186" s="80">
        <v>2012</v>
      </c>
      <c r="AU186" s="55">
        <v>2019</v>
      </c>
      <c r="AV186" s="55">
        <v>2018</v>
      </c>
      <c r="AW186" s="46">
        <v>2018</v>
      </c>
      <c r="AX186" s="46" t="s">
        <v>864</v>
      </c>
      <c r="AY186" s="46">
        <v>2019</v>
      </c>
      <c r="AZ186" s="68">
        <v>2019</v>
      </c>
      <c r="BA186" s="46">
        <v>2018</v>
      </c>
      <c r="BB186" s="46">
        <v>2018</v>
      </c>
      <c r="BC186" s="46">
        <v>2019</v>
      </c>
      <c r="BD186" s="46">
        <v>2020</v>
      </c>
      <c r="BE186" s="255" t="s">
        <v>864</v>
      </c>
      <c r="BF186" s="255" t="s">
        <v>1395</v>
      </c>
      <c r="BG186" s="261">
        <v>2020</v>
      </c>
      <c r="BH186" s="46">
        <v>2019</v>
      </c>
      <c r="BI186" s="46">
        <v>2019</v>
      </c>
      <c r="BJ186" s="46">
        <v>2013</v>
      </c>
      <c r="BK186" s="46">
        <v>2019</v>
      </c>
      <c r="BL186" s="46">
        <v>2020</v>
      </c>
      <c r="BM186" s="46">
        <v>2018</v>
      </c>
      <c r="BN186" s="46" t="s">
        <v>864</v>
      </c>
      <c r="BO186" s="80">
        <v>2018</v>
      </c>
      <c r="BP186" s="80">
        <v>2019</v>
      </c>
      <c r="BQ186" s="46">
        <v>2013</v>
      </c>
      <c r="BR186" s="46">
        <v>2017</v>
      </c>
      <c r="BS186" s="46">
        <v>2017</v>
      </c>
      <c r="BT186" s="46">
        <v>2016</v>
      </c>
      <c r="BU186" s="261">
        <v>2019</v>
      </c>
      <c r="BV186" s="261">
        <v>2019</v>
      </c>
      <c r="BW186" s="46">
        <v>2019</v>
      </c>
      <c r="BX186" s="46">
        <v>2019</v>
      </c>
      <c r="BY186" s="46">
        <v>2017</v>
      </c>
      <c r="BZ186" s="46">
        <v>2020</v>
      </c>
      <c r="CA186" s="46">
        <v>2020</v>
      </c>
      <c r="CB186" s="46">
        <v>2015</v>
      </c>
    </row>
    <row r="187" spans="1:80">
      <c r="A187" s="33" t="s">
        <v>344</v>
      </c>
      <c r="B187" s="25" t="s">
        <v>343</v>
      </c>
      <c r="C187" s="44">
        <v>2015</v>
      </c>
      <c r="D187" s="44">
        <v>2015</v>
      </c>
      <c r="E187" s="44">
        <v>2015</v>
      </c>
      <c r="F187" s="44">
        <v>2015</v>
      </c>
      <c r="G187" s="44">
        <v>2015</v>
      </c>
      <c r="H187" s="44">
        <v>2015</v>
      </c>
      <c r="I187" s="44">
        <v>2015</v>
      </c>
      <c r="J187" s="44">
        <v>2020</v>
      </c>
      <c r="K187" s="44">
        <v>2020</v>
      </c>
      <c r="L187" s="44">
        <v>2020</v>
      </c>
      <c r="M187" s="46">
        <v>2015</v>
      </c>
      <c r="N187" s="46">
        <v>2015</v>
      </c>
      <c r="O187" s="46">
        <v>2015</v>
      </c>
      <c r="P187" s="46">
        <v>2015</v>
      </c>
      <c r="Q187" s="261">
        <v>2019</v>
      </c>
      <c r="R187" s="261">
        <v>2019</v>
      </c>
      <c r="S187" s="261">
        <v>2019</v>
      </c>
      <c r="T187" s="261">
        <v>2019</v>
      </c>
      <c r="U187" s="46">
        <v>2015</v>
      </c>
      <c r="V187" s="46">
        <v>2015</v>
      </c>
      <c r="W187" s="46">
        <v>2015</v>
      </c>
      <c r="X187" s="46">
        <v>2018</v>
      </c>
      <c r="Y187" s="46">
        <v>2019</v>
      </c>
      <c r="Z187" s="46">
        <v>2019</v>
      </c>
      <c r="AA187" s="46">
        <v>2011</v>
      </c>
      <c r="AB187" s="45">
        <v>2017</v>
      </c>
      <c r="AC187" s="46" t="s">
        <v>864</v>
      </c>
      <c r="AD187" s="46">
        <v>2019</v>
      </c>
      <c r="AE187" s="46">
        <v>2020</v>
      </c>
      <c r="AF187" s="48" t="s">
        <v>864</v>
      </c>
      <c r="AG187" s="262">
        <v>2020</v>
      </c>
      <c r="AH187" s="46">
        <v>2021</v>
      </c>
      <c r="AI187" s="46">
        <v>2021</v>
      </c>
      <c r="AJ187" s="46">
        <v>2020</v>
      </c>
      <c r="AK187" s="46">
        <v>2020</v>
      </c>
      <c r="AL187" s="46">
        <v>2019</v>
      </c>
      <c r="AM187" s="46" t="s">
        <v>864</v>
      </c>
      <c r="AN187" s="46">
        <v>2021</v>
      </c>
      <c r="AO187" s="46">
        <v>2018</v>
      </c>
      <c r="AP187" s="46">
        <v>2019</v>
      </c>
      <c r="AQ187" s="263">
        <v>2020</v>
      </c>
      <c r="AR187" s="263">
        <v>2020</v>
      </c>
      <c r="AS187" s="46">
        <v>2019</v>
      </c>
      <c r="AT187" s="80">
        <v>2011</v>
      </c>
      <c r="AU187" s="55">
        <v>2019</v>
      </c>
      <c r="AV187" s="55" t="s">
        <v>864</v>
      </c>
      <c r="AW187" s="46" t="s">
        <v>864</v>
      </c>
      <c r="AX187" s="46" t="s">
        <v>864</v>
      </c>
      <c r="AY187" s="46">
        <v>2019</v>
      </c>
      <c r="AZ187" s="68">
        <v>2019</v>
      </c>
      <c r="BA187" s="46">
        <v>2019</v>
      </c>
      <c r="BB187" s="46">
        <v>2018</v>
      </c>
      <c r="BC187" s="46">
        <v>2019</v>
      </c>
      <c r="BD187" s="46">
        <v>2020</v>
      </c>
      <c r="BE187" s="255" t="s">
        <v>864</v>
      </c>
      <c r="BF187" s="255" t="s">
        <v>1395</v>
      </c>
      <c r="BG187" s="261">
        <v>2020</v>
      </c>
      <c r="BH187" s="46">
        <v>2019</v>
      </c>
      <c r="BI187" s="46">
        <v>2019</v>
      </c>
      <c r="BJ187" s="46">
        <v>2013</v>
      </c>
      <c r="BK187" s="46">
        <v>2019</v>
      </c>
      <c r="BL187" s="46">
        <v>2020</v>
      </c>
      <c r="BM187" s="46">
        <v>2018</v>
      </c>
      <c r="BN187" s="80">
        <v>2018</v>
      </c>
      <c r="BO187" s="80">
        <v>2019</v>
      </c>
      <c r="BP187" s="80">
        <v>2019</v>
      </c>
      <c r="BQ187" s="46">
        <v>2014</v>
      </c>
      <c r="BR187" s="46">
        <v>2017</v>
      </c>
      <c r="BS187" s="46">
        <v>2017</v>
      </c>
      <c r="BT187" s="46">
        <v>2017</v>
      </c>
      <c r="BU187" s="261">
        <v>2019</v>
      </c>
      <c r="BV187" s="261">
        <v>2019</v>
      </c>
      <c r="BW187" s="46">
        <v>2019</v>
      </c>
      <c r="BX187" s="46">
        <v>2019</v>
      </c>
      <c r="BY187" s="46">
        <v>2017</v>
      </c>
      <c r="BZ187" s="46">
        <v>2020</v>
      </c>
      <c r="CA187" s="46">
        <v>2020</v>
      </c>
      <c r="CB187" s="46">
        <v>2015</v>
      </c>
    </row>
    <row r="188" spans="1:80">
      <c r="A188" s="33" t="s">
        <v>346</v>
      </c>
      <c r="B188" s="25" t="s">
        <v>345</v>
      </c>
      <c r="C188" s="44">
        <v>2015</v>
      </c>
      <c r="D188" s="44">
        <v>2015</v>
      </c>
      <c r="E188" s="44">
        <v>2015</v>
      </c>
      <c r="F188" s="44">
        <v>2015</v>
      </c>
      <c r="G188" s="44">
        <v>2015</v>
      </c>
      <c r="H188" s="44">
        <v>2015</v>
      </c>
      <c r="I188" s="44">
        <v>2015</v>
      </c>
      <c r="J188" s="44">
        <v>2020</v>
      </c>
      <c r="K188" s="44">
        <v>2020</v>
      </c>
      <c r="L188" s="44">
        <v>2020</v>
      </c>
      <c r="M188" s="46">
        <v>2015</v>
      </c>
      <c r="N188" s="46">
        <v>2015</v>
      </c>
      <c r="O188" s="46">
        <v>2015</v>
      </c>
      <c r="P188" s="46">
        <v>2015</v>
      </c>
      <c r="Q188" s="261">
        <v>2019</v>
      </c>
      <c r="R188" s="261">
        <v>2019</v>
      </c>
      <c r="S188" s="261">
        <v>2019</v>
      </c>
      <c r="T188" s="261">
        <v>2019</v>
      </c>
      <c r="U188" s="46">
        <v>2015</v>
      </c>
      <c r="V188" s="46">
        <v>2015</v>
      </c>
      <c r="W188" s="46">
        <v>2015</v>
      </c>
      <c r="X188" s="46">
        <v>2018</v>
      </c>
      <c r="Y188" s="46">
        <v>2019</v>
      </c>
      <c r="Z188" s="46">
        <v>2019</v>
      </c>
      <c r="AA188" s="46" t="s">
        <v>864</v>
      </c>
      <c r="AB188" s="45">
        <v>2017</v>
      </c>
      <c r="AC188" s="46" t="s">
        <v>864</v>
      </c>
      <c r="AD188" s="46">
        <v>2019</v>
      </c>
      <c r="AE188" s="46">
        <v>2020</v>
      </c>
      <c r="AF188" s="48">
        <v>2018</v>
      </c>
      <c r="AG188" s="262">
        <v>2020</v>
      </c>
      <c r="AH188" s="46">
        <v>2021</v>
      </c>
      <c r="AI188" s="46">
        <v>2021</v>
      </c>
      <c r="AJ188" s="46">
        <v>2020</v>
      </c>
      <c r="AK188" s="46">
        <v>2020</v>
      </c>
      <c r="AL188" s="46">
        <v>2019</v>
      </c>
      <c r="AM188" s="46" t="s">
        <v>864</v>
      </c>
      <c r="AN188" s="46">
        <v>2021</v>
      </c>
      <c r="AO188" s="46">
        <v>2018</v>
      </c>
      <c r="AP188" s="46">
        <v>2019</v>
      </c>
      <c r="AQ188" s="263">
        <v>2020</v>
      </c>
      <c r="AR188" s="263">
        <v>2020</v>
      </c>
      <c r="AS188" s="46">
        <v>2019</v>
      </c>
      <c r="AT188" s="80">
        <v>2017</v>
      </c>
      <c r="AU188" s="55">
        <v>2019</v>
      </c>
      <c r="AV188" s="55">
        <v>2019</v>
      </c>
      <c r="AW188" s="46">
        <v>2019</v>
      </c>
      <c r="AX188" s="46">
        <v>2018</v>
      </c>
      <c r="AY188" s="46">
        <v>2019</v>
      </c>
      <c r="AZ188" s="68">
        <v>2019</v>
      </c>
      <c r="BA188" s="46" t="s">
        <v>864</v>
      </c>
      <c r="BB188" s="46">
        <v>2018</v>
      </c>
      <c r="BC188" s="46">
        <v>2019</v>
      </c>
      <c r="BD188" s="46">
        <v>2020</v>
      </c>
      <c r="BE188" s="255" t="s">
        <v>864</v>
      </c>
      <c r="BF188" s="255" t="s">
        <v>1395</v>
      </c>
      <c r="BG188" s="261">
        <v>2020</v>
      </c>
      <c r="BH188" s="46">
        <v>2019</v>
      </c>
      <c r="BI188" s="46">
        <v>2019</v>
      </c>
      <c r="BJ188" s="46">
        <v>2013</v>
      </c>
      <c r="BK188" s="46">
        <v>2019</v>
      </c>
      <c r="BL188" s="46">
        <v>2020</v>
      </c>
      <c r="BM188" s="46">
        <v>2018</v>
      </c>
      <c r="BN188" s="80">
        <v>2018</v>
      </c>
      <c r="BO188" s="80">
        <v>2018</v>
      </c>
      <c r="BP188" s="80">
        <v>2019</v>
      </c>
      <c r="BQ188" s="46">
        <v>2014</v>
      </c>
      <c r="BR188" s="46">
        <v>2017</v>
      </c>
      <c r="BS188" s="46">
        <v>2017</v>
      </c>
      <c r="BT188" s="46">
        <v>2014</v>
      </c>
      <c r="BU188" s="261">
        <v>2019</v>
      </c>
      <c r="BV188" s="261">
        <v>2019</v>
      </c>
      <c r="BW188" s="46">
        <v>2019</v>
      </c>
      <c r="BX188" s="46">
        <v>2019</v>
      </c>
      <c r="BY188" s="46">
        <v>2017</v>
      </c>
      <c r="BZ188" s="46">
        <v>2020</v>
      </c>
      <c r="CA188" s="46">
        <v>2020</v>
      </c>
      <c r="CB188" s="46">
        <v>2015</v>
      </c>
    </row>
    <row r="189" spans="1:80">
      <c r="A189" s="33" t="s">
        <v>348</v>
      </c>
      <c r="B189" s="25" t="s">
        <v>347</v>
      </c>
      <c r="C189" s="44">
        <v>2015</v>
      </c>
      <c r="D189" s="44">
        <v>2015</v>
      </c>
      <c r="E189" s="44">
        <v>2015</v>
      </c>
      <c r="F189" s="44">
        <v>2015</v>
      </c>
      <c r="G189" s="44">
        <v>2015</v>
      </c>
      <c r="H189" s="44">
        <v>2015</v>
      </c>
      <c r="I189" s="44">
        <v>2015</v>
      </c>
      <c r="J189" s="44">
        <v>2020</v>
      </c>
      <c r="K189" s="44">
        <v>2020</v>
      </c>
      <c r="L189" s="44">
        <v>2020</v>
      </c>
      <c r="M189" s="46">
        <v>2015</v>
      </c>
      <c r="N189" s="46">
        <v>2015</v>
      </c>
      <c r="O189" s="46">
        <v>2015</v>
      </c>
      <c r="P189" s="46">
        <v>2015</v>
      </c>
      <c r="Q189" s="261">
        <v>2019</v>
      </c>
      <c r="R189" s="261">
        <v>2019</v>
      </c>
      <c r="S189" s="261">
        <v>2019</v>
      </c>
      <c r="T189" s="261">
        <v>2019</v>
      </c>
      <c r="U189" s="46">
        <v>2015</v>
      </c>
      <c r="V189" s="46">
        <v>2015</v>
      </c>
      <c r="W189" s="46">
        <v>2015</v>
      </c>
      <c r="X189" s="46">
        <v>2018</v>
      </c>
      <c r="Y189" s="46">
        <v>2019</v>
      </c>
      <c r="Z189" s="46">
        <v>2019</v>
      </c>
      <c r="AA189" s="46" t="s">
        <v>864</v>
      </c>
      <c r="AB189" s="45">
        <v>2017</v>
      </c>
      <c r="AC189" s="46">
        <v>2017</v>
      </c>
      <c r="AD189" s="46">
        <v>2015</v>
      </c>
      <c r="AE189" s="46">
        <v>2020</v>
      </c>
      <c r="AF189" s="48" t="s">
        <v>864</v>
      </c>
      <c r="AG189" s="262">
        <v>2020</v>
      </c>
      <c r="AH189" s="46">
        <v>2021</v>
      </c>
      <c r="AI189" s="46">
        <v>2021</v>
      </c>
      <c r="AJ189" s="46">
        <v>2020</v>
      </c>
      <c r="AK189" s="46">
        <v>2020</v>
      </c>
      <c r="AL189" s="46">
        <v>2019</v>
      </c>
      <c r="AM189" s="46"/>
      <c r="AN189" s="46">
        <v>2021</v>
      </c>
      <c r="AO189" s="46">
        <v>2018</v>
      </c>
      <c r="AP189" s="46">
        <v>2019</v>
      </c>
      <c r="AQ189" s="263">
        <v>2020</v>
      </c>
      <c r="AR189" s="263">
        <v>2020</v>
      </c>
      <c r="AS189" s="46">
        <v>2019</v>
      </c>
      <c r="AT189" s="80">
        <v>2013</v>
      </c>
      <c r="AU189" s="55">
        <v>2019</v>
      </c>
      <c r="AV189" s="55" t="s">
        <v>864</v>
      </c>
      <c r="AW189" s="46" t="s">
        <v>864</v>
      </c>
      <c r="AX189" s="46">
        <v>2018</v>
      </c>
      <c r="AY189" s="46">
        <v>2019</v>
      </c>
      <c r="AZ189" s="68" t="s">
        <v>864</v>
      </c>
      <c r="BA189" s="46">
        <v>2010</v>
      </c>
      <c r="BB189" s="46">
        <v>2018</v>
      </c>
      <c r="BC189" s="46">
        <v>2019</v>
      </c>
      <c r="BD189" s="46">
        <v>2020</v>
      </c>
      <c r="BE189" s="255" t="s">
        <v>864</v>
      </c>
      <c r="BF189" s="255" t="s">
        <v>1395</v>
      </c>
      <c r="BG189" s="261">
        <v>2020</v>
      </c>
      <c r="BH189" s="46">
        <v>2019</v>
      </c>
      <c r="BI189" s="46">
        <v>2019</v>
      </c>
      <c r="BJ189" s="46">
        <v>2013</v>
      </c>
      <c r="BK189" s="46">
        <v>2019</v>
      </c>
      <c r="BL189" s="46">
        <v>2020</v>
      </c>
      <c r="BM189" s="46">
        <v>2018</v>
      </c>
      <c r="BN189" s="80">
        <v>2018</v>
      </c>
      <c r="BO189" s="80">
        <v>2017</v>
      </c>
      <c r="BP189" s="80">
        <v>2019</v>
      </c>
      <c r="BQ189" s="46">
        <v>2014</v>
      </c>
      <c r="BR189" s="46">
        <v>2017</v>
      </c>
      <c r="BS189" s="46">
        <v>2017</v>
      </c>
      <c r="BT189" s="46">
        <v>2016</v>
      </c>
      <c r="BU189" s="261">
        <v>2019</v>
      </c>
      <c r="BV189" s="46" t="s">
        <v>864</v>
      </c>
      <c r="BW189" s="46" t="s">
        <v>864</v>
      </c>
      <c r="BX189" s="46">
        <v>2019</v>
      </c>
      <c r="BY189" s="46">
        <v>2017</v>
      </c>
      <c r="BZ189" s="46">
        <v>2020</v>
      </c>
      <c r="CA189" s="46">
        <v>2020</v>
      </c>
      <c r="CB189" s="46">
        <v>2015</v>
      </c>
    </row>
    <row r="190" spans="1:80">
      <c r="A190" s="33" t="s">
        <v>780</v>
      </c>
      <c r="B190" s="25" t="s">
        <v>349</v>
      </c>
      <c r="C190" s="44">
        <v>2015</v>
      </c>
      <c r="D190" s="44">
        <v>2015</v>
      </c>
      <c r="E190" s="44">
        <v>2015</v>
      </c>
      <c r="F190" s="44">
        <v>2015</v>
      </c>
      <c r="G190" s="44">
        <v>2015</v>
      </c>
      <c r="H190" s="44">
        <v>2015</v>
      </c>
      <c r="I190" s="44">
        <v>2015</v>
      </c>
      <c r="J190" s="44">
        <v>2020</v>
      </c>
      <c r="K190" s="44">
        <v>2020</v>
      </c>
      <c r="L190" s="44">
        <v>2020</v>
      </c>
      <c r="M190" s="46">
        <v>2015</v>
      </c>
      <c r="N190" s="46">
        <v>2015</v>
      </c>
      <c r="O190" s="46">
        <v>2015</v>
      </c>
      <c r="P190" s="46">
        <v>2015</v>
      </c>
      <c r="Q190" s="261">
        <v>2019</v>
      </c>
      <c r="R190" s="261">
        <v>2019</v>
      </c>
      <c r="S190" s="261">
        <v>2019</v>
      </c>
      <c r="T190" s="261">
        <v>2019</v>
      </c>
      <c r="U190" s="46">
        <v>2015</v>
      </c>
      <c r="V190" s="46">
        <v>2015</v>
      </c>
      <c r="W190" s="46">
        <v>2015</v>
      </c>
      <c r="X190" s="46">
        <v>2018</v>
      </c>
      <c r="Y190" s="46">
        <v>2019</v>
      </c>
      <c r="Z190" s="46">
        <v>2019</v>
      </c>
      <c r="AA190" s="46" t="s">
        <v>864</v>
      </c>
      <c r="AB190" s="45">
        <v>2017</v>
      </c>
      <c r="AC190" s="46" t="s">
        <v>864</v>
      </c>
      <c r="AD190" s="46">
        <v>2018</v>
      </c>
      <c r="AE190" s="46">
        <v>2020</v>
      </c>
      <c r="AF190" s="48">
        <v>2018</v>
      </c>
      <c r="AG190" s="262">
        <v>2020</v>
      </c>
      <c r="AH190" s="46">
        <v>2021</v>
      </c>
      <c r="AI190" s="46">
        <v>2021</v>
      </c>
      <c r="AJ190" s="46">
        <v>2020</v>
      </c>
      <c r="AK190" s="46">
        <v>2020</v>
      </c>
      <c r="AL190" s="46">
        <v>2019</v>
      </c>
      <c r="AM190" s="46" t="s">
        <v>864</v>
      </c>
      <c r="AN190" s="46">
        <v>2021</v>
      </c>
      <c r="AO190" s="46">
        <v>2018</v>
      </c>
      <c r="AP190" s="46">
        <v>2019</v>
      </c>
      <c r="AQ190" s="80" t="s">
        <v>864</v>
      </c>
      <c r="AR190" s="80" t="s">
        <v>864</v>
      </c>
      <c r="AS190" s="46">
        <v>2019</v>
      </c>
      <c r="AT190" s="80"/>
      <c r="AU190" s="55">
        <v>2019</v>
      </c>
      <c r="AV190" s="55">
        <v>2019</v>
      </c>
      <c r="AW190" s="46">
        <v>2019</v>
      </c>
      <c r="AX190" s="46">
        <v>2018</v>
      </c>
      <c r="AY190" s="46">
        <v>2019</v>
      </c>
      <c r="AZ190" s="68">
        <v>2019</v>
      </c>
      <c r="BA190" s="46"/>
      <c r="BB190" s="46">
        <v>2018</v>
      </c>
      <c r="BC190" s="46">
        <v>2019</v>
      </c>
      <c r="BD190" s="46">
        <v>2020</v>
      </c>
      <c r="BE190" s="255" t="s">
        <v>864</v>
      </c>
      <c r="BF190" s="255" t="s">
        <v>1395</v>
      </c>
      <c r="BG190" s="261">
        <v>2020</v>
      </c>
      <c r="BH190" s="46">
        <v>2019</v>
      </c>
      <c r="BI190" s="46">
        <v>2019</v>
      </c>
      <c r="BJ190" s="46">
        <v>2015</v>
      </c>
      <c r="BK190" s="46">
        <v>2019</v>
      </c>
      <c r="BL190" s="46">
        <v>2020</v>
      </c>
      <c r="BM190" s="46">
        <v>2018</v>
      </c>
      <c r="BN190" s="80">
        <v>2016</v>
      </c>
      <c r="BO190" s="80">
        <v>2017</v>
      </c>
      <c r="BP190" s="80">
        <v>2019</v>
      </c>
      <c r="BQ190" s="46">
        <v>2014</v>
      </c>
      <c r="BR190" s="46">
        <v>2017</v>
      </c>
      <c r="BS190" s="46">
        <v>2017</v>
      </c>
      <c r="BT190" s="46" t="s">
        <v>864</v>
      </c>
      <c r="BU190" s="261">
        <v>2019</v>
      </c>
      <c r="BV190" s="261">
        <v>2019</v>
      </c>
      <c r="BW190" s="46">
        <v>2019</v>
      </c>
      <c r="BX190" s="46">
        <v>2019</v>
      </c>
      <c r="BY190" s="46">
        <v>2017</v>
      </c>
      <c r="BZ190" s="46" t="s">
        <v>864</v>
      </c>
      <c r="CA190" s="46">
        <v>2020</v>
      </c>
      <c r="CB190" s="46">
        <v>2015</v>
      </c>
    </row>
    <row r="191" spans="1:80">
      <c r="A191" s="33" t="s">
        <v>374</v>
      </c>
      <c r="B191" s="25" t="s">
        <v>350</v>
      </c>
      <c r="C191" s="44">
        <v>2015</v>
      </c>
      <c r="D191" s="44">
        <v>2015</v>
      </c>
      <c r="E191" s="44">
        <v>2015</v>
      </c>
      <c r="F191" s="44">
        <v>2015</v>
      </c>
      <c r="G191" s="44">
        <v>2015</v>
      </c>
      <c r="H191" s="44">
        <v>2015</v>
      </c>
      <c r="I191" s="44">
        <v>2015</v>
      </c>
      <c r="J191" s="44">
        <v>2020</v>
      </c>
      <c r="K191" s="44">
        <v>2020</v>
      </c>
      <c r="L191" s="44">
        <v>2020</v>
      </c>
      <c r="M191" s="46">
        <v>2015</v>
      </c>
      <c r="N191" s="46">
        <v>2015</v>
      </c>
      <c r="O191" s="46">
        <v>2015</v>
      </c>
      <c r="P191" s="46">
        <v>2015</v>
      </c>
      <c r="Q191" s="261">
        <v>2019</v>
      </c>
      <c r="R191" s="261">
        <v>2019</v>
      </c>
      <c r="S191" s="261">
        <v>2019</v>
      </c>
      <c r="T191" s="261">
        <v>2019</v>
      </c>
      <c r="U191" s="46">
        <v>2015</v>
      </c>
      <c r="V191" s="46">
        <v>2015</v>
      </c>
      <c r="W191" s="46">
        <v>2015</v>
      </c>
      <c r="X191" s="46">
        <v>2018</v>
      </c>
      <c r="Y191" s="46">
        <v>2019</v>
      </c>
      <c r="Z191" s="46">
        <v>2019</v>
      </c>
      <c r="AA191" s="46">
        <v>2009</v>
      </c>
      <c r="AB191" s="45">
        <v>2017</v>
      </c>
      <c r="AC191" s="46">
        <v>2017</v>
      </c>
      <c r="AD191" s="46">
        <v>2018</v>
      </c>
      <c r="AE191" s="46">
        <v>2020</v>
      </c>
      <c r="AF191" s="48">
        <v>2018</v>
      </c>
      <c r="AG191" s="262">
        <v>2020</v>
      </c>
      <c r="AH191" s="46">
        <v>2021</v>
      </c>
      <c r="AI191" s="46">
        <v>2021</v>
      </c>
      <c r="AJ191" s="46">
        <v>2020</v>
      </c>
      <c r="AK191" s="46">
        <v>2020</v>
      </c>
      <c r="AL191" s="46">
        <v>2019</v>
      </c>
      <c r="AM191" s="46" t="s">
        <v>1314</v>
      </c>
      <c r="AN191" s="46">
        <v>2021</v>
      </c>
      <c r="AO191" s="46">
        <v>2018</v>
      </c>
      <c r="AP191" s="46">
        <v>2019</v>
      </c>
      <c r="AQ191" s="263">
        <v>2020</v>
      </c>
      <c r="AR191" s="263">
        <v>2020</v>
      </c>
      <c r="AS191" s="46">
        <v>2019</v>
      </c>
      <c r="AT191" s="80">
        <v>2017</v>
      </c>
      <c r="AU191" s="55">
        <v>2019</v>
      </c>
      <c r="AV191" s="55">
        <v>2019</v>
      </c>
      <c r="AW191" s="46">
        <v>2019</v>
      </c>
      <c r="AX191" s="46">
        <v>2018</v>
      </c>
      <c r="AY191" s="46">
        <v>2019</v>
      </c>
      <c r="AZ191" s="68">
        <v>2019</v>
      </c>
      <c r="BA191" s="46">
        <v>2018</v>
      </c>
      <c r="BB191" s="46">
        <v>2018</v>
      </c>
      <c r="BC191" s="46">
        <v>2019</v>
      </c>
      <c r="BD191" s="46">
        <v>2020</v>
      </c>
      <c r="BE191" s="255" t="s">
        <v>864</v>
      </c>
      <c r="BF191" s="255" t="s">
        <v>1395</v>
      </c>
      <c r="BG191" s="261">
        <v>2020</v>
      </c>
      <c r="BH191" s="46">
        <v>2019</v>
      </c>
      <c r="BI191" s="46">
        <v>2019</v>
      </c>
      <c r="BJ191" s="46">
        <v>2015</v>
      </c>
      <c r="BK191" s="46">
        <v>2019</v>
      </c>
      <c r="BL191" s="46">
        <v>2020</v>
      </c>
      <c r="BM191" s="46">
        <v>2018</v>
      </c>
      <c r="BN191" s="80">
        <v>2018</v>
      </c>
      <c r="BO191" s="80">
        <v>2019</v>
      </c>
      <c r="BP191" s="80">
        <v>2019</v>
      </c>
      <c r="BQ191" s="46">
        <v>2014</v>
      </c>
      <c r="BR191" s="46">
        <v>2017</v>
      </c>
      <c r="BS191" s="46">
        <v>2017</v>
      </c>
      <c r="BT191" s="46">
        <v>2016</v>
      </c>
      <c r="BU191" s="261">
        <v>2019</v>
      </c>
      <c r="BV191" s="261">
        <v>2019</v>
      </c>
      <c r="BW191" s="46" t="s">
        <v>864</v>
      </c>
      <c r="BX191" s="46">
        <v>2019</v>
      </c>
      <c r="BY191" s="46">
        <v>2017</v>
      </c>
      <c r="BZ191" s="46">
        <v>2020</v>
      </c>
      <c r="CA191" s="46">
        <v>2020</v>
      </c>
      <c r="CB191" s="46">
        <v>2015</v>
      </c>
    </row>
    <row r="192" spans="1:80">
      <c r="A192" s="33" t="s">
        <v>352</v>
      </c>
      <c r="B192" s="25" t="s">
        <v>351</v>
      </c>
      <c r="C192" s="44">
        <v>2015</v>
      </c>
      <c r="D192" s="44">
        <v>2015</v>
      </c>
      <c r="E192" s="44">
        <v>2015</v>
      </c>
      <c r="F192" s="44">
        <v>2015</v>
      </c>
      <c r="G192" s="44">
        <v>2015</v>
      </c>
      <c r="H192" s="44">
        <v>2015</v>
      </c>
      <c r="I192" s="44">
        <v>2015</v>
      </c>
      <c r="J192" s="44">
        <v>2020</v>
      </c>
      <c r="K192" s="44">
        <v>2020</v>
      </c>
      <c r="L192" s="44">
        <v>2020</v>
      </c>
      <c r="M192" s="46">
        <v>2015</v>
      </c>
      <c r="N192" s="46">
        <v>2015</v>
      </c>
      <c r="O192" s="46">
        <v>2015</v>
      </c>
      <c r="P192" s="46">
        <v>2015</v>
      </c>
      <c r="Q192" s="261">
        <v>2019</v>
      </c>
      <c r="R192" s="261">
        <v>2019</v>
      </c>
      <c r="S192" s="261">
        <v>2019</v>
      </c>
      <c r="T192" s="261">
        <v>2019</v>
      </c>
      <c r="U192" s="46">
        <v>2015</v>
      </c>
      <c r="V192" s="46">
        <v>2015</v>
      </c>
      <c r="W192" s="46">
        <v>2015</v>
      </c>
      <c r="X192" s="46">
        <v>2018</v>
      </c>
      <c r="Y192" s="46">
        <v>2019</v>
      </c>
      <c r="Z192" s="46">
        <v>2019</v>
      </c>
      <c r="AA192" s="46">
        <v>2013</v>
      </c>
      <c r="AB192" s="45">
        <v>2017</v>
      </c>
      <c r="AC192" s="46">
        <v>2017</v>
      </c>
      <c r="AD192" s="46">
        <v>2016</v>
      </c>
      <c r="AE192" s="46">
        <v>2020</v>
      </c>
      <c r="AF192" s="48">
        <v>2018</v>
      </c>
      <c r="AG192" s="262">
        <v>2020</v>
      </c>
      <c r="AH192" s="46">
        <v>2021</v>
      </c>
      <c r="AI192" s="46">
        <v>2021</v>
      </c>
      <c r="AJ192" s="46">
        <v>2020</v>
      </c>
      <c r="AK192" s="46">
        <v>2020</v>
      </c>
      <c r="AL192" s="46">
        <v>2019</v>
      </c>
      <c r="AM192" s="46">
        <v>2013</v>
      </c>
      <c r="AN192" s="46">
        <v>2021</v>
      </c>
      <c r="AO192" s="46">
        <v>2018</v>
      </c>
      <c r="AP192" s="46">
        <v>2019</v>
      </c>
      <c r="AQ192" s="263">
        <v>2020</v>
      </c>
      <c r="AR192" s="263">
        <v>2020</v>
      </c>
      <c r="AS192" s="46">
        <v>2019</v>
      </c>
      <c r="AT192" s="80">
        <v>2013</v>
      </c>
      <c r="AU192" s="55">
        <v>2019</v>
      </c>
      <c r="AV192" s="55">
        <v>2019</v>
      </c>
      <c r="AW192" s="46">
        <v>2019</v>
      </c>
      <c r="AX192" s="46">
        <v>2018</v>
      </c>
      <c r="AY192" s="46">
        <v>2019</v>
      </c>
      <c r="AZ192" s="68">
        <v>2019</v>
      </c>
      <c r="BA192" s="46">
        <v>2014</v>
      </c>
      <c r="BB192" s="46">
        <v>2018</v>
      </c>
      <c r="BC192" s="46">
        <v>2019</v>
      </c>
      <c r="BD192" s="46">
        <v>2020</v>
      </c>
      <c r="BE192" s="255">
        <v>44196</v>
      </c>
      <c r="BF192" s="255" t="s">
        <v>1397</v>
      </c>
      <c r="BG192" s="261">
        <v>2020</v>
      </c>
      <c r="BH192" s="46">
        <v>2019</v>
      </c>
      <c r="BI192" s="46">
        <v>2019</v>
      </c>
      <c r="BJ192" s="46">
        <v>2015</v>
      </c>
      <c r="BK192" s="46">
        <v>2019</v>
      </c>
      <c r="BL192" s="46">
        <v>2020</v>
      </c>
      <c r="BM192" s="46">
        <v>2018</v>
      </c>
      <c r="BN192" s="46" t="s">
        <v>864</v>
      </c>
      <c r="BO192" s="80">
        <v>2017</v>
      </c>
      <c r="BP192" s="80">
        <v>2018</v>
      </c>
      <c r="BQ192" s="46">
        <v>2014</v>
      </c>
      <c r="BR192" s="46">
        <v>2017</v>
      </c>
      <c r="BS192" s="46">
        <v>2017</v>
      </c>
      <c r="BT192" s="46">
        <v>2014</v>
      </c>
      <c r="BU192" s="261">
        <v>2019</v>
      </c>
      <c r="BV192" s="261">
        <v>2019</v>
      </c>
      <c r="BW192" s="46">
        <v>2019</v>
      </c>
      <c r="BX192" s="46">
        <v>2015</v>
      </c>
      <c r="BY192" s="46">
        <v>2017</v>
      </c>
      <c r="BZ192" s="46">
        <v>2018</v>
      </c>
      <c r="CA192" s="46">
        <v>2020</v>
      </c>
      <c r="CB192" s="46">
        <v>2015</v>
      </c>
    </row>
    <row r="193" spans="1:80">
      <c r="A193" s="33" t="s">
        <v>354</v>
      </c>
      <c r="B193" s="25" t="s">
        <v>353</v>
      </c>
      <c r="C193" s="44">
        <v>2015</v>
      </c>
      <c r="D193" s="44">
        <v>2015</v>
      </c>
      <c r="E193" s="44">
        <v>2015</v>
      </c>
      <c r="F193" s="44">
        <v>2015</v>
      </c>
      <c r="G193" s="44">
        <v>2015</v>
      </c>
      <c r="H193" s="44">
        <v>2015</v>
      </c>
      <c r="I193" s="44">
        <v>2015</v>
      </c>
      <c r="J193" s="44">
        <v>2020</v>
      </c>
      <c r="K193" s="44">
        <v>2020</v>
      </c>
      <c r="L193" s="44">
        <v>2020</v>
      </c>
      <c r="M193" s="46">
        <v>2015</v>
      </c>
      <c r="N193" s="46">
        <v>2015</v>
      </c>
      <c r="O193" s="46">
        <v>2015</v>
      </c>
      <c r="P193" s="46">
        <v>2015</v>
      </c>
      <c r="Q193" s="261">
        <v>2019</v>
      </c>
      <c r="R193" s="261">
        <v>2019</v>
      </c>
      <c r="S193" s="261">
        <v>2019</v>
      </c>
      <c r="T193" s="261">
        <v>2019</v>
      </c>
      <c r="U193" s="46">
        <v>2015</v>
      </c>
      <c r="V193" s="46">
        <v>2015</v>
      </c>
      <c r="W193" s="46">
        <v>2015</v>
      </c>
      <c r="X193" s="46">
        <v>2018</v>
      </c>
      <c r="Y193" s="46">
        <v>2019</v>
      </c>
      <c r="Z193" s="46">
        <v>2019</v>
      </c>
      <c r="AA193" s="46">
        <v>2013</v>
      </c>
      <c r="AB193" s="45">
        <v>2017</v>
      </c>
      <c r="AC193" s="46">
        <v>2017</v>
      </c>
      <c r="AD193" s="46">
        <v>2016</v>
      </c>
      <c r="AE193" s="46">
        <v>2020</v>
      </c>
      <c r="AF193" s="48">
        <v>2018</v>
      </c>
      <c r="AG193" s="262">
        <v>2020</v>
      </c>
      <c r="AH193" s="46">
        <v>2021</v>
      </c>
      <c r="AI193" s="46">
        <v>2021</v>
      </c>
      <c r="AJ193" s="46">
        <v>2020</v>
      </c>
      <c r="AK193" s="46">
        <v>2020</v>
      </c>
      <c r="AL193" s="46">
        <v>2019</v>
      </c>
      <c r="AM193" s="46">
        <v>2018</v>
      </c>
      <c r="AN193" s="46">
        <v>2021</v>
      </c>
      <c r="AO193" s="46">
        <v>2018</v>
      </c>
      <c r="AP193" s="46">
        <v>2019</v>
      </c>
      <c r="AQ193" s="263">
        <v>2020</v>
      </c>
      <c r="AR193" s="263">
        <v>2020</v>
      </c>
      <c r="AS193" s="46">
        <v>2019</v>
      </c>
      <c r="AT193" s="80">
        <v>2018</v>
      </c>
      <c r="AU193" s="55">
        <v>2019</v>
      </c>
      <c r="AV193" s="55">
        <v>2019</v>
      </c>
      <c r="AW193" s="46">
        <v>2019</v>
      </c>
      <c r="AX193" s="46">
        <v>2018</v>
      </c>
      <c r="AY193" s="46">
        <v>2019</v>
      </c>
      <c r="AZ193" s="68">
        <v>2019</v>
      </c>
      <c r="BA193" s="46">
        <v>2015</v>
      </c>
      <c r="BB193" s="46">
        <v>2018</v>
      </c>
      <c r="BC193" s="46">
        <v>2019</v>
      </c>
      <c r="BD193" s="46">
        <v>2020</v>
      </c>
      <c r="BE193" s="255" t="s">
        <v>864</v>
      </c>
      <c r="BF193" s="255" t="s">
        <v>1396</v>
      </c>
      <c r="BG193" s="261">
        <v>2020</v>
      </c>
      <c r="BH193" s="46">
        <v>2019</v>
      </c>
      <c r="BI193" s="46">
        <v>2019</v>
      </c>
      <c r="BJ193" s="46">
        <v>2013</v>
      </c>
      <c r="BK193" s="46">
        <v>2019</v>
      </c>
      <c r="BL193" s="46">
        <v>2020</v>
      </c>
      <c r="BM193" s="46">
        <v>2018</v>
      </c>
      <c r="BN193" s="80">
        <v>2018</v>
      </c>
      <c r="BO193" s="80">
        <v>2018</v>
      </c>
      <c r="BP193" s="80">
        <v>2019</v>
      </c>
      <c r="BQ193" s="46">
        <v>2014</v>
      </c>
      <c r="BR193" s="46">
        <v>2017</v>
      </c>
      <c r="BS193" s="46">
        <v>2017</v>
      </c>
      <c r="BT193" s="46">
        <v>2016</v>
      </c>
      <c r="BU193" s="261">
        <v>2019</v>
      </c>
      <c r="BV193" s="261">
        <v>2019</v>
      </c>
      <c r="BW193" s="46">
        <v>2019</v>
      </c>
      <c r="BX193" s="46">
        <v>2019</v>
      </c>
      <c r="BY193" s="46">
        <v>2017</v>
      </c>
      <c r="BZ193" s="46">
        <v>2020</v>
      </c>
      <c r="CA193" s="46">
        <v>2020</v>
      </c>
      <c r="CB193" s="46">
        <v>2015</v>
      </c>
    </row>
    <row r="194" spans="1:80">
      <c r="A194" s="33" t="s">
        <v>356</v>
      </c>
      <c r="B194" s="25" t="s">
        <v>355</v>
      </c>
      <c r="C194" s="44">
        <v>2015</v>
      </c>
      <c r="D194" s="44">
        <v>2015</v>
      </c>
      <c r="E194" s="44">
        <v>2015</v>
      </c>
      <c r="F194" s="44">
        <v>2015</v>
      </c>
      <c r="G194" s="44">
        <v>2015</v>
      </c>
      <c r="H194" s="44">
        <v>2015</v>
      </c>
      <c r="I194" s="44">
        <v>2015</v>
      </c>
      <c r="J194" s="44">
        <v>2020</v>
      </c>
      <c r="K194" s="44">
        <v>2020</v>
      </c>
      <c r="L194" s="44">
        <v>2020</v>
      </c>
      <c r="M194" s="46">
        <v>2015</v>
      </c>
      <c r="N194" s="46">
        <v>2015</v>
      </c>
      <c r="O194" s="46">
        <v>2015</v>
      </c>
      <c r="P194" s="46">
        <v>2015</v>
      </c>
      <c r="Q194" s="261">
        <v>2019</v>
      </c>
      <c r="R194" s="261">
        <v>2019</v>
      </c>
      <c r="S194" s="261">
        <v>2019</v>
      </c>
      <c r="T194" s="261">
        <v>2019</v>
      </c>
      <c r="U194" s="46">
        <v>2015</v>
      </c>
      <c r="V194" s="46">
        <v>2015</v>
      </c>
      <c r="W194" s="46">
        <v>2015</v>
      </c>
      <c r="X194" s="46">
        <v>2018</v>
      </c>
      <c r="Y194" s="46">
        <v>2019</v>
      </c>
      <c r="Z194" s="46">
        <v>2019</v>
      </c>
      <c r="AA194" s="46">
        <v>2015</v>
      </c>
      <c r="AB194" s="45">
        <v>2017</v>
      </c>
      <c r="AC194" s="46">
        <v>2017</v>
      </c>
      <c r="AD194" s="46">
        <v>2018</v>
      </c>
      <c r="AE194" s="46">
        <v>2020</v>
      </c>
      <c r="AF194" s="48">
        <v>2018</v>
      </c>
      <c r="AG194" s="262">
        <v>2020</v>
      </c>
      <c r="AH194" s="46">
        <v>2021</v>
      </c>
      <c r="AI194" s="46">
        <v>2021</v>
      </c>
      <c r="AJ194" s="46">
        <v>2020</v>
      </c>
      <c r="AK194" s="46">
        <v>2020</v>
      </c>
      <c r="AL194" s="46">
        <v>2019</v>
      </c>
      <c r="AM194" s="46">
        <v>2019</v>
      </c>
      <c r="AN194" s="46">
        <v>2021</v>
      </c>
      <c r="AO194" s="46">
        <v>2018</v>
      </c>
      <c r="AP194" s="46">
        <v>2019</v>
      </c>
      <c r="AQ194" s="263">
        <v>2020</v>
      </c>
      <c r="AR194" s="263">
        <v>2020</v>
      </c>
      <c r="AS194" s="46">
        <v>2019</v>
      </c>
      <c r="AT194" s="80">
        <v>2019</v>
      </c>
      <c r="AU194" s="55">
        <v>2019</v>
      </c>
      <c r="AV194" s="55">
        <v>2019</v>
      </c>
      <c r="AW194" s="46">
        <v>2019</v>
      </c>
      <c r="AX194" s="46">
        <v>2018</v>
      </c>
      <c r="AY194" s="46">
        <v>2019</v>
      </c>
      <c r="AZ194" s="68">
        <v>2019</v>
      </c>
      <c r="BA194" s="46">
        <v>2019</v>
      </c>
      <c r="BB194" s="46">
        <v>2018</v>
      </c>
      <c r="BC194" s="46">
        <v>2019</v>
      </c>
      <c r="BD194" s="46">
        <v>2020</v>
      </c>
      <c r="BE194" s="255" t="s">
        <v>864</v>
      </c>
      <c r="BF194" s="255" t="s">
        <v>1396</v>
      </c>
      <c r="BG194" s="261">
        <v>2020</v>
      </c>
      <c r="BH194" s="46">
        <v>2019</v>
      </c>
      <c r="BI194" s="46">
        <v>2019</v>
      </c>
      <c r="BJ194" s="46">
        <v>2015</v>
      </c>
      <c r="BK194" s="46">
        <v>2019</v>
      </c>
      <c r="BL194" s="46">
        <v>2020</v>
      </c>
      <c r="BM194" s="46">
        <v>2018</v>
      </c>
      <c r="BN194" s="80">
        <v>2014</v>
      </c>
      <c r="BO194" s="80">
        <v>2017</v>
      </c>
      <c r="BP194" s="80">
        <v>2019</v>
      </c>
      <c r="BQ194" s="46">
        <v>2014</v>
      </c>
      <c r="BR194" s="46">
        <v>2017</v>
      </c>
      <c r="BS194" s="46">
        <v>2017</v>
      </c>
      <c r="BT194" s="46">
        <v>2014</v>
      </c>
      <c r="BU194" s="261">
        <v>2019</v>
      </c>
      <c r="BV194" s="261">
        <v>2019</v>
      </c>
      <c r="BW194" s="46">
        <v>2019</v>
      </c>
      <c r="BX194" s="46">
        <v>2019</v>
      </c>
      <c r="BY194" s="46">
        <v>2017</v>
      </c>
      <c r="BZ194" s="46">
        <v>2020</v>
      </c>
      <c r="CA194" s="46">
        <v>2020</v>
      </c>
      <c r="CB194" s="46">
        <v>2015</v>
      </c>
    </row>
  </sheetData>
  <mergeCells count="1">
    <mergeCell ref="A1:C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B194"/>
  <sheetViews>
    <sheetView showGridLines="0" zoomScale="80" zoomScaleNormal="80" workbookViewId="0">
      <pane xSplit="2" ySplit="3" topLeftCell="C173" activePane="bottomRight" state="frozen"/>
      <selection pane="topRight" activeCell="C1" sqref="C1"/>
      <selection pane="bottomLeft" activeCell="A5" sqref="A5"/>
      <selection pane="bottomRight" activeCell="Z168" sqref="Z168"/>
    </sheetView>
  </sheetViews>
  <sheetFormatPr defaultColWidth="9.109375" defaultRowHeight="14.4"/>
  <cols>
    <col min="1" max="1" width="49.44140625" style="2" bestFit="1" customWidth="1"/>
    <col min="2" max="2" width="5.5546875" style="2" bestFit="1" customWidth="1"/>
    <col min="3" max="56" width="5.6640625" style="2" customWidth="1"/>
    <col min="57" max="58" width="8.44140625" style="2" bestFit="1" customWidth="1"/>
    <col min="59" max="80" width="5.6640625" style="2" customWidth="1"/>
    <col min="81" max="16384" width="9.109375" style="2"/>
  </cols>
  <sheetData>
    <row r="1" spans="1:80">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c r="A3" s="34" t="s">
        <v>881</v>
      </c>
      <c r="B3" s="25"/>
      <c r="C3" s="43" t="str">
        <f>RIGHT('Indicator Date'!C3,4)</f>
        <v>2015</v>
      </c>
      <c r="D3" s="43" t="str">
        <f>RIGHT('Indicator Date'!D3,4)</f>
        <v>2015</v>
      </c>
      <c r="E3" s="43" t="str">
        <f>RIGHT('Indicator Date'!E3,4)</f>
        <v>2015</v>
      </c>
      <c r="F3" s="43" t="str">
        <f>RIGHT('Indicator Date'!F3,4)</f>
        <v>2015</v>
      </c>
      <c r="G3" s="43" t="str">
        <f>RIGHT('Indicator Date'!G3,4)</f>
        <v>2015</v>
      </c>
      <c r="H3" s="43" t="str">
        <f>RIGHT('Indicator Date'!H3,4)</f>
        <v>2015</v>
      </c>
      <c r="I3" s="43" t="str">
        <f>RIGHT('Indicator Date'!I3,4)</f>
        <v>2015</v>
      </c>
      <c r="J3" s="43" t="str">
        <f>RIGHT('Indicator Date'!J3,4)</f>
        <v>2020</v>
      </c>
      <c r="K3" s="43" t="str">
        <f>RIGHT('Indicator Date'!K3,4)</f>
        <v>2020</v>
      </c>
      <c r="L3" s="43" t="str">
        <f>RIGHT('Indicator Date'!L3,4)</f>
        <v>2020</v>
      </c>
      <c r="M3" s="43" t="str">
        <f>RIGHT('Indicator Date'!M3,4)</f>
        <v>2015</v>
      </c>
      <c r="N3" s="43" t="str">
        <f>RIGHT('Indicator Date'!N3,4)</f>
        <v>2015</v>
      </c>
      <c r="O3" s="43" t="str">
        <f>RIGHT('Indicator Date'!O3,4)</f>
        <v>2015</v>
      </c>
      <c r="P3" s="43" t="str">
        <f>RIGHT('Indicator Date'!P3,4)</f>
        <v>2015</v>
      </c>
      <c r="Q3" s="43" t="str">
        <f>RIGHT('Indicator Date'!Q3,4)</f>
        <v>2019</v>
      </c>
      <c r="R3" s="43" t="str">
        <f>RIGHT('Indicator Date'!R3,4)</f>
        <v>2019</v>
      </c>
      <c r="S3" s="43" t="str">
        <f>RIGHT('Indicator Date'!S3,4)</f>
        <v>2019</v>
      </c>
      <c r="T3" s="43" t="str">
        <f>RIGHT('Indicator Date'!T3,4)</f>
        <v>2019</v>
      </c>
      <c r="U3" s="43" t="str">
        <f>RIGHT('Indicator Date'!U3,4)</f>
        <v>2015</v>
      </c>
      <c r="V3" s="43" t="str">
        <f>RIGHT('Indicator Date'!V3,4)</f>
        <v>2015</v>
      </c>
      <c r="W3" s="43" t="str">
        <f>RIGHT('Indicator Date'!W3,4)</f>
        <v>2015</v>
      </c>
      <c r="X3" s="43" t="str">
        <f>RIGHT('Indicator Date'!X3,4)</f>
        <v>2018</v>
      </c>
      <c r="Y3" s="43" t="str">
        <f>RIGHT('Indicator Date'!Y3,4)</f>
        <v>2020</v>
      </c>
      <c r="Z3" s="43" t="str">
        <f>RIGHT('Indicator Date'!Z3,4)</f>
        <v>2020</v>
      </c>
      <c r="AA3" s="43" t="str">
        <f>RIGHT('Indicator Date'!AA3,4)</f>
        <v>2018</v>
      </c>
      <c r="AB3" s="43" t="str">
        <f>RIGHT('Indicator Date'!AB3,4)</f>
        <v>2017</v>
      </c>
      <c r="AC3" s="43" t="str">
        <f>RIGHT('Indicator Date'!AC3,4)</f>
        <v>2017</v>
      </c>
      <c r="AD3" s="43" t="str">
        <f>RIGHT('Indicator Date'!AD3,4)</f>
        <v>2019</v>
      </c>
      <c r="AE3" s="43" t="str">
        <f>RIGHT('Indicator Date'!AE3,4)</f>
        <v>2020</v>
      </c>
      <c r="AF3" s="43" t="str">
        <f>RIGHT('Indicator Date'!AF3,4)</f>
        <v>2018</v>
      </c>
      <c r="AG3" s="43" t="str">
        <f>RIGHT('Indicator Date'!AG3,4)</f>
        <v>2020</v>
      </c>
      <c r="AH3" s="43" t="str">
        <f>RIGHT('Indicator Date'!AH3,4)</f>
        <v>2021</v>
      </c>
      <c r="AI3" s="43" t="str">
        <f>RIGHT('Indicator Date'!AI3,4)</f>
        <v>2021</v>
      </c>
      <c r="AJ3" s="43" t="str">
        <f>RIGHT('Indicator Date'!AJ3,4)</f>
        <v>2020</v>
      </c>
      <c r="AK3" s="43" t="str">
        <f>RIGHT('Indicator Date'!AK3,4)</f>
        <v>2020</v>
      </c>
      <c r="AL3" s="43" t="str">
        <f>RIGHT('Indicator Date'!AL3,4)</f>
        <v>2019</v>
      </c>
      <c r="AM3" s="43" t="str">
        <f>RIGHT('Indicator Date'!AM3,4)</f>
        <v>2019</v>
      </c>
      <c r="AN3" s="43" t="str">
        <f>RIGHT('Indicator Date'!AN3,4)</f>
        <v>2021</v>
      </c>
      <c r="AO3" s="43" t="str">
        <f>RIGHT('Indicator Date'!AO3,4)</f>
        <v>2018</v>
      </c>
      <c r="AP3" s="43" t="str">
        <f>RIGHT('Indicator Date'!AP3,4)</f>
        <v>2019</v>
      </c>
      <c r="AQ3" s="43" t="str">
        <f>RIGHT('Indicator Date'!AQ3,4)</f>
        <v>2020</v>
      </c>
      <c r="AR3" s="43" t="str">
        <f>RIGHT('Indicator Date'!AR3,4)</f>
        <v>2020</v>
      </c>
      <c r="AS3" s="43" t="str">
        <f>RIGHT('Indicator Date'!AS3,4)</f>
        <v>2019</v>
      </c>
      <c r="AT3" s="43" t="str">
        <f>RIGHT('Indicator Date'!AT3,4)</f>
        <v>2020</v>
      </c>
      <c r="AU3" s="43" t="str">
        <f>RIGHT('Indicator Date'!AU3,4)</f>
        <v>2019</v>
      </c>
      <c r="AV3" s="43" t="str">
        <f>RIGHT('Indicator Date'!AV3,4)</f>
        <v>2019</v>
      </c>
      <c r="AW3" s="43" t="str">
        <f>RIGHT('Indicator Date'!AW3,4)</f>
        <v>2019</v>
      </c>
      <c r="AX3" s="43" t="str">
        <f>RIGHT('Indicator Date'!AX3,4)</f>
        <v>2018</v>
      </c>
      <c r="AY3" s="43" t="str">
        <f>RIGHT('Indicator Date'!AY3,4)</f>
        <v>2019</v>
      </c>
      <c r="AZ3" s="43" t="str">
        <f>RIGHT('Indicator Date'!AZ3,4)</f>
        <v>2019</v>
      </c>
      <c r="BA3" s="43" t="str">
        <f>RIGHT('Indicator Date'!BA3,4)</f>
        <v>2019</v>
      </c>
      <c r="BB3" s="43" t="str">
        <f>RIGHT('Indicator Date'!BB3,4)</f>
        <v>2019</v>
      </c>
      <c r="BC3" s="43" t="str">
        <f>RIGHT('Indicator Date'!BC3,4)</f>
        <v>2020</v>
      </c>
      <c r="BD3" s="43" t="str">
        <f>RIGHT('Indicator Date'!BD3,4)</f>
        <v>2021</v>
      </c>
      <c r="BE3" s="43" t="str">
        <f>RIGHT('Indicator Date'!BE3,4)</f>
        <v>2021</v>
      </c>
      <c r="BF3" s="43">
        <v>2021</v>
      </c>
      <c r="BG3" s="43" t="str">
        <f>RIGHT('Indicator Date'!BG3,4)</f>
        <v>2020</v>
      </c>
      <c r="BH3" s="43" t="str">
        <f>RIGHT('Indicator Date'!BH3,4)</f>
        <v>2020</v>
      </c>
      <c r="BI3" s="43" t="str">
        <f>RIGHT('Indicator Date'!BI3,4)</f>
        <v>2020</v>
      </c>
      <c r="BJ3" s="43" t="str">
        <f>RIGHT('Indicator Date'!BJ3,4)</f>
        <v>2015</v>
      </c>
      <c r="BK3" s="43" t="str">
        <f>RIGHT('Indicator Date'!BK3,4)</f>
        <v>2020</v>
      </c>
      <c r="BL3" s="43" t="str">
        <f>RIGHT('Indicator Date'!BL3,4)</f>
        <v>2020</v>
      </c>
      <c r="BM3" s="43" t="str">
        <f>RIGHT('Indicator Date'!BM3,4)</f>
        <v>2019</v>
      </c>
      <c r="BN3" s="43" t="str">
        <f>RIGHT('Indicator Date'!BN3,4)</f>
        <v>2019</v>
      </c>
      <c r="BO3" s="43" t="str">
        <f>RIGHT('Indicator Date'!BO3,4)</f>
        <v>2019</v>
      </c>
      <c r="BP3" s="43" t="str">
        <f>RIGHT('Indicator Date'!BP3,4)</f>
        <v>2019</v>
      </c>
      <c r="BQ3" s="43" t="str">
        <f>RIGHT('Indicator Date'!BQ3,4)</f>
        <v>2014</v>
      </c>
      <c r="BR3" s="43" t="str">
        <f>RIGHT('Indicator Date'!BR3,4)</f>
        <v>2017</v>
      </c>
      <c r="BS3" s="43" t="str">
        <f>RIGHT('Indicator Date'!BS3,4)</f>
        <v>2017</v>
      </c>
      <c r="BT3" s="43" t="str">
        <f>RIGHT('Indicator Date'!BT3,4)</f>
        <v>2018</v>
      </c>
      <c r="BU3" s="43" t="str">
        <f>RIGHT('Indicator Date'!BU3,4)</f>
        <v>2020</v>
      </c>
      <c r="BV3" s="43" t="str">
        <f>RIGHT('Indicator Date'!BV3,4)</f>
        <v>2020</v>
      </c>
      <c r="BW3" s="43" t="str">
        <f>RIGHT('Indicator Date'!BW3,4)</f>
        <v>2020</v>
      </c>
      <c r="BX3" s="43" t="str">
        <f>RIGHT('Indicator Date'!BX3,4)</f>
        <v>2019</v>
      </c>
      <c r="BY3" s="43" t="str">
        <f>RIGHT('Indicator Date'!BY3,4)</f>
        <v>2017</v>
      </c>
      <c r="BZ3" s="43">
        <v>2019</v>
      </c>
      <c r="CA3" s="43" t="str">
        <f>RIGHT('Indicator Date'!CA3,4)</f>
        <v>2020</v>
      </c>
      <c r="CB3" s="43" t="str">
        <f>RIGHT('Indicator Date'!CB3,4)</f>
        <v>2015</v>
      </c>
    </row>
    <row r="4" spans="1:80">
      <c r="A4" s="33" t="str">
        <f>'Indicator Data'!A6</f>
        <v>Afghanistan</v>
      </c>
      <c r="B4" s="25" t="str">
        <f>'Indicator Data'!B6</f>
        <v>AFG</v>
      </c>
      <c r="C4" s="44">
        <f>IF('Indicator Date'!C4="","x",'Indicator Date'!C4)</f>
        <v>2015</v>
      </c>
      <c r="D4" s="44">
        <f>IF('Indicator Date'!D4="","x",'Indicator Date'!D4)</f>
        <v>2015</v>
      </c>
      <c r="E4" s="44">
        <f>IF('Indicator Date'!E4="","x",'Indicator Date'!E4)</f>
        <v>2015</v>
      </c>
      <c r="F4" s="44">
        <f>IF('Indicator Date'!F4="","x",'Indicator Date'!F4)</f>
        <v>2015</v>
      </c>
      <c r="G4" s="44">
        <f>IF('Indicator Date'!G4="","x",'Indicator Date'!G4)</f>
        <v>2015</v>
      </c>
      <c r="H4" s="44">
        <f>IF('Indicator Date'!H4="","x",'Indicator Date'!H4)</f>
        <v>2015</v>
      </c>
      <c r="I4" s="44">
        <f>IF('Indicator Date'!I4="","x",'Indicator Date'!I4)</f>
        <v>2015</v>
      </c>
      <c r="J4" s="44">
        <f>IF('Indicator Date'!J4="","x",'Indicator Date'!J4)</f>
        <v>2020</v>
      </c>
      <c r="K4" s="44">
        <f>IF('Indicator Date'!K4="","x",'Indicator Date'!K4)</f>
        <v>2020</v>
      </c>
      <c r="L4" s="44">
        <f>IF('Indicator Date'!L4="","x",'Indicator Date'!L4)</f>
        <v>2020</v>
      </c>
      <c r="M4" s="44">
        <f>IF('Indicator Date'!M4="","x",'Indicator Date'!M4)</f>
        <v>2015</v>
      </c>
      <c r="N4" s="44">
        <f>IF('Indicator Date'!N4="","x",'Indicator Date'!N4)</f>
        <v>2015</v>
      </c>
      <c r="O4" s="44">
        <f>IF('Indicator Date'!O4="","x",'Indicator Date'!O4)</f>
        <v>2015</v>
      </c>
      <c r="P4" s="44">
        <f>IF('Indicator Date'!P4="","x",'Indicator Date'!P4)</f>
        <v>2015</v>
      </c>
      <c r="Q4" s="44">
        <f>IF('Indicator Date'!Q4="","x",'Indicator Date'!Q4)</f>
        <v>2020</v>
      </c>
      <c r="R4" s="44">
        <f>IF('Indicator Date'!R4="","x",'Indicator Date'!R4)</f>
        <v>2020</v>
      </c>
      <c r="S4" s="44">
        <f>IF('Indicator Date'!S4="","x",'Indicator Date'!S4)</f>
        <v>2020</v>
      </c>
      <c r="T4" s="44">
        <f>IF('Indicator Date'!T4="","x",'Indicator Date'!T4)</f>
        <v>2020</v>
      </c>
      <c r="U4" s="44">
        <f>IF('Indicator Date'!U4="","x",'Indicator Date'!U4)</f>
        <v>2015</v>
      </c>
      <c r="V4" s="44">
        <f>IF('Indicator Date'!V4="","x",'Indicator Date'!V4)</f>
        <v>2015</v>
      </c>
      <c r="W4" s="44">
        <f>IF('Indicator Date'!W4="","x",'Indicator Date'!W4)</f>
        <v>2015</v>
      </c>
      <c r="X4" s="44">
        <f>IF('Indicator Date'!X4="","x",'Indicator Date'!X4)</f>
        <v>2018</v>
      </c>
      <c r="Y4" s="44">
        <f>IF('Indicator Date'!Y4="","x",'Indicator Date'!Y4)</f>
        <v>2020</v>
      </c>
      <c r="Z4" s="44">
        <f>IF('Indicator Date'!Z4="","x",'Indicator Date'!Z4)</f>
        <v>2020</v>
      </c>
      <c r="AA4" s="44">
        <f>IF('Indicator Date'!AA4="","x",'Indicator Date'!AA4)</f>
        <v>2015</v>
      </c>
      <c r="AB4" s="44">
        <f>IF('Indicator Date'!AB4="","x",'Indicator Date'!AB4)</f>
        <v>2017</v>
      </c>
      <c r="AC4" s="44">
        <f>IF('Indicator Date'!AC4="","x",'Indicator Date'!AC4)</f>
        <v>2017</v>
      </c>
      <c r="AD4" s="44">
        <f>IF('Indicator Date'!AD4="","x",'Indicator Date'!AD4)</f>
        <v>2017</v>
      </c>
      <c r="AE4" s="44">
        <f>IF('Indicator Date'!AE4="","x",'Indicator Date'!AE4)</f>
        <v>2020</v>
      </c>
      <c r="AF4" s="44">
        <f>IF('Indicator Date'!AF4="","x",'Indicator Date'!AF4)</f>
        <v>2018</v>
      </c>
      <c r="AG4" s="44">
        <f>IF('Indicator Date'!AG4="","x",'Indicator Date'!AG4)</f>
        <v>2020</v>
      </c>
      <c r="AH4" s="44">
        <f>IF('Indicator Date'!AH4="","x",'Indicator Date'!AH4)</f>
        <v>2021</v>
      </c>
      <c r="AI4" s="44">
        <f>IF('Indicator Date'!AI4="","x",'Indicator Date'!AI4)</f>
        <v>2021</v>
      </c>
      <c r="AJ4" s="44">
        <f>IF('Indicator Date'!AJ4="","x",'Indicator Date'!AJ4)</f>
        <v>2020</v>
      </c>
      <c r="AK4" s="44">
        <f>IF('Indicator Date'!AK4="","x",'Indicator Date'!AK4)</f>
        <v>2020</v>
      </c>
      <c r="AL4" s="44">
        <f>IF('Indicator Date'!AL4="","x",'Indicator Date'!AL4)</f>
        <v>2019</v>
      </c>
      <c r="AM4" s="44" t="str">
        <f>IF('Indicator Date'!AM4="","x",RIGHT('Indicator Date'!AM4,4))</f>
        <v>2016</v>
      </c>
      <c r="AN4" s="44">
        <f>IF('Indicator Date'!AN4="","x",'Indicator Date'!AN4)</f>
        <v>2021</v>
      </c>
      <c r="AO4" s="44">
        <f>IF('Indicator Date'!AO4="","x",'Indicator Date'!AO4)</f>
        <v>2018</v>
      </c>
      <c r="AP4" s="44">
        <f>IF('Indicator Date'!AP4="","x",'Indicator Date'!AP4)</f>
        <v>2019</v>
      </c>
      <c r="AQ4" s="44">
        <f>IF('Indicator Date'!AQ4="","x",'Indicator Date'!AQ4)</f>
        <v>2020</v>
      </c>
      <c r="AR4" s="44">
        <f>IF('Indicator Date'!AR4="","x",'Indicator Date'!AR4)</f>
        <v>2020</v>
      </c>
      <c r="AS4" s="44">
        <f>IF('Indicator Date'!AS4="","x",'Indicator Date'!AS4)</f>
        <v>2019</v>
      </c>
      <c r="AT4" s="44">
        <f>IF('Indicator Date'!AT4="","x",'Indicator Date'!AT4)</f>
        <v>2018</v>
      </c>
      <c r="AU4" s="44">
        <f>IF('Indicator Date'!AU4="","x",'Indicator Date'!AU4)</f>
        <v>2019</v>
      </c>
      <c r="AV4" s="44">
        <f>IF('Indicator Date'!AV4="","x",'Indicator Date'!AV4)</f>
        <v>2019</v>
      </c>
      <c r="AW4" s="44">
        <f>IF('Indicator Date'!AW4="","x",'Indicator Date'!AW4)</f>
        <v>2019</v>
      </c>
      <c r="AX4" s="44">
        <f>IF('Indicator Date'!AX4="","x",'Indicator Date'!AX4)</f>
        <v>2018</v>
      </c>
      <c r="AY4" s="44">
        <f>IF('Indicator Date'!AY4="","x",'Indicator Date'!AY4)</f>
        <v>2019</v>
      </c>
      <c r="AZ4" s="44">
        <f>IF('Indicator Date'!AZ4="","x",'Indicator Date'!AZ4)</f>
        <v>2019</v>
      </c>
      <c r="BA4" s="44" t="str">
        <f>IF('Indicator Date'!BA4="","x",'Indicator Date'!BA4)</f>
        <v>x</v>
      </c>
      <c r="BB4" s="44">
        <f>IF('Indicator Date'!BB4="","x",'Indicator Date'!BB4)</f>
        <v>2018</v>
      </c>
      <c r="BC4" s="44">
        <f>IF('Indicator Date'!BC4="","x",'Indicator Date'!BC4)</f>
        <v>2019</v>
      </c>
      <c r="BD4" s="44">
        <f>IF('Indicator Date'!BD4="","x",'Indicator Date'!BD4)</f>
        <v>2020</v>
      </c>
      <c r="BE4" s="70">
        <f>IF('Indicator Date'!BE4="","x",YEAR('Indicator Date'!BE4))</f>
        <v>2020</v>
      </c>
      <c r="BF4" s="70">
        <f>IF('Indicator Date'!BF4="","x",YEAR('Indicator Date'!BF4))</f>
        <v>2020</v>
      </c>
      <c r="BG4" s="44">
        <f>IF('Indicator Date'!BG4="","x",'Indicator Date'!BG4)</f>
        <v>2020</v>
      </c>
      <c r="BH4" s="44">
        <f>IF('Indicator Date'!BH4="","x",'Indicator Date'!BH4)</f>
        <v>2019</v>
      </c>
      <c r="BI4" s="44">
        <f>IF('Indicator Date'!BI4="","x",'Indicator Date'!BI4)</f>
        <v>2019</v>
      </c>
      <c r="BJ4" s="44">
        <f>IF('Indicator Date'!BJ4="","x",'Indicator Date'!BJ4)</f>
        <v>2015</v>
      </c>
      <c r="BK4" s="44">
        <f>IF('Indicator Date'!BK4="","x",'Indicator Date'!BK4)</f>
        <v>2019</v>
      </c>
      <c r="BL4" s="44">
        <f>IF('Indicator Date'!BL4="","x",'Indicator Date'!BL4)</f>
        <v>2020</v>
      </c>
      <c r="BM4" s="44">
        <f>IF('Indicator Date'!BM4="","x",'Indicator Date'!BM4)</f>
        <v>2018</v>
      </c>
      <c r="BN4" s="44">
        <f>IF('Indicator Date'!BN4="","x",'Indicator Date'!BN4)</f>
        <v>2018</v>
      </c>
      <c r="BO4" s="44">
        <f>IF('Indicator Date'!BO4="","x",'Indicator Date'!BO4)</f>
        <v>2017</v>
      </c>
      <c r="BP4" s="44">
        <f>IF('Indicator Date'!BP4="","x",'Indicator Date'!BP4)</f>
        <v>2019</v>
      </c>
      <c r="BQ4" s="44">
        <f>IF('Indicator Date'!BQ4="","x",'Indicator Date'!BQ4)</f>
        <v>2014</v>
      </c>
      <c r="BR4" s="44">
        <f>IF('Indicator Date'!BR4="","x",'Indicator Date'!BR4)</f>
        <v>2017</v>
      </c>
      <c r="BS4" s="44">
        <f>IF('Indicator Date'!BS4="","x",'Indicator Date'!BS4)</f>
        <v>2017</v>
      </c>
      <c r="BT4" s="44">
        <f>IF('Indicator Date'!BT4="","x",'Indicator Date'!BT4)</f>
        <v>2016</v>
      </c>
      <c r="BU4" s="44">
        <f>IF('Indicator Date'!BU4="","x",'Indicator Date'!BU4)</f>
        <v>2019</v>
      </c>
      <c r="BV4" s="44">
        <f>IF('Indicator Date'!BV4="","x",'Indicator Date'!BV4)</f>
        <v>2019</v>
      </c>
      <c r="BW4" s="44">
        <f>IF('Indicator Date'!BW4="","x",'Indicator Date'!BW4)</f>
        <v>2019</v>
      </c>
      <c r="BX4" s="44">
        <f>IF('Indicator Date'!BX4="","x",'Indicator Date'!BX4)</f>
        <v>2018</v>
      </c>
      <c r="BY4" s="44">
        <f>IF('Indicator Date'!BY4="","x",'Indicator Date'!BY4)</f>
        <v>2017</v>
      </c>
      <c r="BZ4" s="44">
        <f>IF('Indicator Date'!BZ4="","x",'Indicator Date'!BZ4)</f>
        <v>2020</v>
      </c>
      <c r="CA4" s="44">
        <f>IF('Indicator Date'!CA4="","x",'Indicator Date'!CA4)</f>
        <v>2020</v>
      </c>
      <c r="CB4" s="44">
        <f>IF('Indicator Date'!CB4="","x",'Indicator Date'!CB4)</f>
        <v>2015</v>
      </c>
    </row>
    <row r="5" spans="1:80">
      <c r="A5" s="33" t="str">
        <f>'Indicator Data'!A7</f>
        <v>Albania</v>
      </c>
      <c r="B5" s="25" t="str">
        <f>'Indicator Data'!B7</f>
        <v>ALB</v>
      </c>
      <c r="C5" s="44">
        <f>IF('Indicator Date'!C5="","x",'Indicator Date'!C5)</f>
        <v>2015</v>
      </c>
      <c r="D5" s="44">
        <f>IF('Indicator Date'!D5="","x",'Indicator Date'!D5)</f>
        <v>2015</v>
      </c>
      <c r="E5" s="44">
        <f>IF('Indicator Date'!E5="","x",'Indicator Date'!E5)</f>
        <v>2015</v>
      </c>
      <c r="F5" s="44">
        <f>IF('Indicator Date'!F5="","x",'Indicator Date'!F5)</f>
        <v>2015</v>
      </c>
      <c r="G5" s="44">
        <f>IF('Indicator Date'!G5="","x",'Indicator Date'!G5)</f>
        <v>2015</v>
      </c>
      <c r="H5" s="44">
        <f>IF('Indicator Date'!H5="","x",'Indicator Date'!H5)</f>
        <v>2015</v>
      </c>
      <c r="I5" s="44">
        <f>IF('Indicator Date'!I5="","x",'Indicator Date'!I5)</f>
        <v>2015</v>
      </c>
      <c r="J5" s="44">
        <f>IF('Indicator Date'!J5="","x",'Indicator Date'!J5)</f>
        <v>2020</v>
      </c>
      <c r="K5" s="44">
        <f>IF('Indicator Date'!K5="","x",'Indicator Date'!K5)</f>
        <v>2020</v>
      </c>
      <c r="L5" s="44">
        <f>IF('Indicator Date'!L5="","x",'Indicator Date'!L5)</f>
        <v>2020</v>
      </c>
      <c r="M5" s="44">
        <f>IF('Indicator Date'!M5="","x",'Indicator Date'!M5)</f>
        <v>2015</v>
      </c>
      <c r="N5" s="44">
        <f>IF('Indicator Date'!N5="","x",'Indicator Date'!N5)</f>
        <v>2015</v>
      </c>
      <c r="O5" s="44">
        <f>IF('Indicator Date'!O5="","x",'Indicator Date'!O5)</f>
        <v>2015</v>
      </c>
      <c r="P5" s="44">
        <f>IF('Indicator Date'!P5="","x",'Indicator Date'!P5)</f>
        <v>2015</v>
      </c>
      <c r="Q5" s="44">
        <f>IF('Indicator Date'!Q5="","x",'Indicator Date'!Q5)</f>
        <v>2020</v>
      </c>
      <c r="R5" s="44">
        <f>IF('Indicator Date'!R5="","x",'Indicator Date'!R5)</f>
        <v>2020</v>
      </c>
      <c r="S5" s="44">
        <f>IF('Indicator Date'!S5="","x",'Indicator Date'!S5)</f>
        <v>2020</v>
      </c>
      <c r="T5" s="44">
        <f>IF('Indicator Date'!T5="","x",'Indicator Date'!T5)</f>
        <v>2020</v>
      </c>
      <c r="U5" s="44">
        <f>IF('Indicator Date'!U5="","x",'Indicator Date'!U5)</f>
        <v>2015</v>
      </c>
      <c r="V5" s="44">
        <f>IF('Indicator Date'!V5="","x",'Indicator Date'!V5)</f>
        <v>2015</v>
      </c>
      <c r="W5" s="44">
        <f>IF('Indicator Date'!W5="","x",'Indicator Date'!W5)</f>
        <v>2015</v>
      </c>
      <c r="X5" s="44">
        <f>IF('Indicator Date'!X5="","x",'Indicator Date'!X5)</f>
        <v>2018</v>
      </c>
      <c r="Y5" s="44">
        <f>IF('Indicator Date'!Y5="","x",'Indicator Date'!Y5)</f>
        <v>2020</v>
      </c>
      <c r="Z5" s="44">
        <f>IF('Indicator Date'!Z5="","x",'Indicator Date'!Z5)</f>
        <v>2020</v>
      </c>
      <c r="AA5" s="44">
        <f>IF('Indicator Date'!AA5="","x",'Indicator Date'!AA5)</f>
        <v>2017</v>
      </c>
      <c r="AB5" s="44">
        <f>IF('Indicator Date'!AB5="","x",'Indicator Date'!AB5)</f>
        <v>2017</v>
      </c>
      <c r="AC5" s="44" t="str">
        <f>IF('Indicator Date'!AC5="","x",'Indicator Date'!AC5)</f>
        <v>x</v>
      </c>
      <c r="AD5" s="44">
        <f>IF('Indicator Date'!AD5="","x",'Indicator Date'!AD5)</f>
        <v>2016</v>
      </c>
      <c r="AE5" s="44">
        <f>IF('Indicator Date'!AE5="","x",'Indicator Date'!AE5)</f>
        <v>2020</v>
      </c>
      <c r="AF5" s="44" t="str">
        <f>IF('Indicator Date'!AF5="","x",'Indicator Date'!AF5)</f>
        <v>x</v>
      </c>
      <c r="AG5" s="44">
        <f>IF('Indicator Date'!AG5="","x",'Indicator Date'!AG5)</f>
        <v>2020</v>
      </c>
      <c r="AH5" s="44">
        <f>IF('Indicator Date'!AH5="","x",'Indicator Date'!AH5)</f>
        <v>2021</v>
      </c>
      <c r="AI5" s="44">
        <f>IF('Indicator Date'!AI5="","x",'Indicator Date'!AI5)</f>
        <v>2021</v>
      </c>
      <c r="AJ5" s="44">
        <f>IF('Indicator Date'!AJ5="","x",'Indicator Date'!AJ5)</f>
        <v>2020</v>
      </c>
      <c r="AK5" s="44">
        <f>IF('Indicator Date'!AK5="","x",'Indicator Date'!AK5)</f>
        <v>2020</v>
      </c>
      <c r="AL5" s="44">
        <f>IF('Indicator Date'!AL5="","x",'Indicator Date'!AL5)</f>
        <v>2019</v>
      </c>
      <c r="AM5" s="44" t="str">
        <f>IF('Indicator Date'!AM5="","x",RIGHT('Indicator Date'!AM5,4))</f>
        <v>2018</v>
      </c>
      <c r="AN5" s="44">
        <f>IF('Indicator Date'!AN5="","x",'Indicator Date'!AN5)</f>
        <v>2021</v>
      </c>
      <c r="AO5" s="44">
        <f>IF('Indicator Date'!AO5="","x",'Indicator Date'!AO5)</f>
        <v>2018</v>
      </c>
      <c r="AP5" s="44">
        <f>IF('Indicator Date'!AP5="","x",'Indicator Date'!AP5)</f>
        <v>2019</v>
      </c>
      <c r="AQ5" s="44">
        <f>IF('Indicator Date'!AQ5="","x",'Indicator Date'!AQ5)</f>
        <v>2020</v>
      </c>
      <c r="AR5" s="44">
        <f>IF('Indicator Date'!AR5="","x",'Indicator Date'!AR5)</f>
        <v>2020</v>
      </c>
      <c r="AS5" s="44">
        <f>IF('Indicator Date'!AS5="","x",'Indicator Date'!AS5)</f>
        <v>2019</v>
      </c>
      <c r="AT5" s="44">
        <f>IF('Indicator Date'!AT5="","x",'Indicator Date'!AT5)</f>
        <v>2017</v>
      </c>
      <c r="AU5" s="44">
        <f>IF('Indicator Date'!AU5="","x",'Indicator Date'!AU5)</f>
        <v>2019</v>
      </c>
      <c r="AV5" s="44">
        <f>IF('Indicator Date'!AV5="","x",'Indicator Date'!AV5)</f>
        <v>2019</v>
      </c>
      <c r="AW5" s="44">
        <f>IF('Indicator Date'!AW5="","x",'Indicator Date'!AW5)</f>
        <v>2019</v>
      </c>
      <c r="AX5" s="44" t="str">
        <f>IF('Indicator Date'!AX5="","x",'Indicator Date'!AX5)</f>
        <v>x</v>
      </c>
      <c r="AY5" s="44">
        <f>IF('Indicator Date'!AY5="","x",'Indicator Date'!AY5)</f>
        <v>2019</v>
      </c>
      <c r="AZ5" s="44">
        <f>IF('Indicator Date'!AZ5="","x",'Indicator Date'!AZ5)</f>
        <v>2019</v>
      </c>
      <c r="BA5" s="44">
        <f>IF('Indicator Date'!BA5="","x",'Indicator Date'!BA5)</f>
        <v>2017</v>
      </c>
      <c r="BB5" s="44">
        <f>IF('Indicator Date'!BB5="","x",'Indicator Date'!BB5)</f>
        <v>2018</v>
      </c>
      <c r="BC5" s="44">
        <f>IF('Indicator Date'!BC5="","x",'Indicator Date'!BC5)</f>
        <v>2019</v>
      </c>
      <c r="BD5" s="44">
        <f>IF('Indicator Date'!BD5="","x",'Indicator Date'!BD5)</f>
        <v>2020</v>
      </c>
      <c r="BE5" s="70" t="str">
        <f>IF('Indicator Date'!BE5="","x",YEAR('Indicator Date'!BE5))</f>
        <v>x</v>
      </c>
      <c r="BF5" s="70">
        <f>IF('Indicator Date'!BF5="","x",YEAR('Indicator Date'!BF5))</f>
        <v>2020</v>
      </c>
      <c r="BG5" s="44">
        <f>IF('Indicator Date'!BG5="","x",'Indicator Date'!BG5)</f>
        <v>2020</v>
      </c>
      <c r="BH5" s="44">
        <f>IF('Indicator Date'!BH5="","x",'Indicator Date'!BH5)</f>
        <v>2019</v>
      </c>
      <c r="BI5" s="44">
        <f>IF('Indicator Date'!BI5="","x",'Indicator Date'!BI5)</f>
        <v>2019</v>
      </c>
      <c r="BJ5" s="44" t="str">
        <f>IF('Indicator Date'!BJ5="","x",'Indicator Date'!BJ5)</f>
        <v>x</v>
      </c>
      <c r="BK5" s="44">
        <f>IF('Indicator Date'!BK5="","x",'Indicator Date'!BK5)</f>
        <v>2019</v>
      </c>
      <c r="BL5" s="44">
        <f>IF('Indicator Date'!BL5="","x",'Indicator Date'!BL5)</f>
        <v>2020</v>
      </c>
      <c r="BM5" s="44">
        <f>IF('Indicator Date'!BM5="","x",'Indicator Date'!BM5)</f>
        <v>2018</v>
      </c>
      <c r="BN5" s="44">
        <f>IF('Indicator Date'!BN5="","x",'Indicator Date'!BN5)</f>
        <v>2018</v>
      </c>
      <c r="BO5" s="44">
        <f>IF('Indicator Date'!BO5="","x",'Indicator Date'!BO5)</f>
        <v>2019</v>
      </c>
      <c r="BP5" s="44">
        <f>IF('Indicator Date'!BP5="","x",'Indicator Date'!BP5)</f>
        <v>2019</v>
      </c>
      <c r="BQ5" s="44">
        <f>IF('Indicator Date'!BQ5="","x",'Indicator Date'!BQ5)</f>
        <v>2014</v>
      </c>
      <c r="BR5" s="44">
        <f>IF('Indicator Date'!BR5="","x",'Indicator Date'!BR5)</f>
        <v>2017</v>
      </c>
      <c r="BS5" s="44">
        <f>IF('Indicator Date'!BS5="","x",'Indicator Date'!BS5)</f>
        <v>2017</v>
      </c>
      <c r="BT5" s="44">
        <f>IF('Indicator Date'!BT5="","x",'Indicator Date'!BT5)</f>
        <v>2016</v>
      </c>
      <c r="BU5" s="44">
        <f>IF('Indicator Date'!BU5="","x",'Indicator Date'!BU5)</f>
        <v>2019</v>
      </c>
      <c r="BV5" s="44">
        <f>IF('Indicator Date'!BV5="","x",'Indicator Date'!BV5)</f>
        <v>2019</v>
      </c>
      <c r="BW5" s="44">
        <f>IF('Indicator Date'!BW5="","x",'Indicator Date'!BW5)</f>
        <v>2019</v>
      </c>
      <c r="BX5" s="44">
        <f>IF('Indicator Date'!BX5="","x",'Indicator Date'!BX5)</f>
        <v>2018</v>
      </c>
      <c r="BY5" s="44">
        <f>IF('Indicator Date'!BY5="","x",'Indicator Date'!BY5)</f>
        <v>2017</v>
      </c>
      <c r="BZ5" s="44">
        <f>IF('Indicator Date'!BZ5="","x",'Indicator Date'!BZ5)</f>
        <v>2020</v>
      </c>
      <c r="CA5" s="44">
        <f>IF('Indicator Date'!CA5="","x",'Indicator Date'!CA5)</f>
        <v>2020</v>
      </c>
      <c r="CB5" s="44">
        <f>IF('Indicator Date'!CB5="","x",'Indicator Date'!CB5)</f>
        <v>2015</v>
      </c>
    </row>
    <row r="6" spans="1:80">
      <c r="A6" s="33" t="str">
        <f>'Indicator Data'!A8</f>
        <v>Algeria</v>
      </c>
      <c r="B6" s="25" t="str">
        <f>'Indicator Data'!B8</f>
        <v>DZA</v>
      </c>
      <c r="C6" s="44">
        <f>IF('Indicator Date'!C6="","x",'Indicator Date'!C6)</f>
        <v>2015</v>
      </c>
      <c r="D6" s="44">
        <f>IF('Indicator Date'!D6="","x",'Indicator Date'!D6)</f>
        <v>2015</v>
      </c>
      <c r="E6" s="44">
        <f>IF('Indicator Date'!E6="","x",'Indicator Date'!E6)</f>
        <v>2015</v>
      </c>
      <c r="F6" s="44">
        <f>IF('Indicator Date'!F6="","x",'Indicator Date'!F6)</f>
        <v>2015</v>
      </c>
      <c r="G6" s="44">
        <f>IF('Indicator Date'!G6="","x",'Indicator Date'!G6)</f>
        <v>2015</v>
      </c>
      <c r="H6" s="44">
        <f>IF('Indicator Date'!H6="","x",'Indicator Date'!H6)</f>
        <v>2015</v>
      </c>
      <c r="I6" s="44">
        <f>IF('Indicator Date'!I6="","x",'Indicator Date'!I6)</f>
        <v>2015</v>
      </c>
      <c r="J6" s="44">
        <f>IF('Indicator Date'!J6="","x",'Indicator Date'!J6)</f>
        <v>2020</v>
      </c>
      <c r="K6" s="44">
        <f>IF('Indicator Date'!K6="","x",'Indicator Date'!K6)</f>
        <v>2020</v>
      </c>
      <c r="L6" s="44">
        <f>IF('Indicator Date'!L6="","x",'Indicator Date'!L6)</f>
        <v>2020</v>
      </c>
      <c r="M6" s="44">
        <f>IF('Indicator Date'!M6="","x",'Indicator Date'!M6)</f>
        <v>2015</v>
      </c>
      <c r="N6" s="44">
        <f>IF('Indicator Date'!N6="","x",'Indicator Date'!N6)</f>
        <v>2015</v>
      </c>
      <c r="O6" s="44">
        <f>IF('Indicator Date'!O6="","x",'Indicator Date'!O6)</f>
        <v>2015</v>
      </c>
      <c r="P6" s="44">
        <f>IF('Indicator Date'!P6="","x",'Indicator Date'!P6)</f>
        <v>2015</v>
      </c>
      <c r="Q6" s="44">
        <f>IF('Indicator Date'!Q6="","x",'Indicator Date'!Q6)</f>
        <v>2020</v>
      </c>
      <c r="R6" s="44">
        <f>IF('Indicator Date'!R6="","x",'Indicator Date'!R6)</f>
        <v>2020</v>
      </c>
      <c r="S6" s="44">
        <f>IF('Indicator Date'!S6="","x",'Indicator Date'!S6)</f>
        <v>2020</v>
      </c>
      <c r="T6" s="44">
        <f>IF('Indicator Date'!T6="","x",'Indicator Date'!T6)</f>
        <v>2020</v>
      </c>
      <c r="U6" s="44">
        <f>IF('Indicator Date'!U6="","x",'Indicator Date'!U6)</f>
        <v>2015</v>
      </c>
      <c r="V6" s="44">
        <f>IF('Indicator Date'!V6="","x",'Indicator Date'!V6)</f>
        <v>2015</v>
      </c>
      <c r="W6" s="44">
        <f>IF('Indicator Date'!W6="","x",'Indicator Date'!W6)</f>
        <v>2015</v>
      </c>
      <c r="X6" s="44">
        <f>IF('Indicator Date'!X6="","x",'Indicator Date'!X6)</f>
        <v>2018</v>
      </c>
      <c r="Y6" s="44">
        <f>IF('Indicator Date'!Y6="","x",'Indicator Date'!Y6)</f>
        <v>2020</v>
      </c>
      <c r="Z6" s="44">
        <f>IF('Indicator Date'!Z6="","x",'Indicator Date'!Z6)</f>
        <v>2020</v>
      </c>
      <c r="AA6" s="44" t="str">
        <f>IF('Indicator Date'!AA6="","x",'Indicator Date'!AA6)</f>
        <v>x</v>
      </c>
      <c r="AB6" s="44">
        <f>IF('Indicator Date'!AB6="","x",'Indicator Date'!AB6)</f>
        <v>2017</v>
      </c>
      <c r="AC6" s="44">
        <f>IF('Indicator Date'!AC6="","x",'Indicator Date'!AC6)</f>
        <v>2017</v>
      </c>
      <c r="AD6" s="44">
        <f>IF('Indicator Date'!AD6="","x",'Indicator Date'!AD6)</f>
        <v>2015</v>
      </c>
      <c r="AE6" s="44">
        <f>IF('Indicator Date'!AE6="","x",'Indicator Date'!AE6)</f>
        <v>2020</v>
      </c>
      <c r="AF6" s="44" t="str">
        <f>IF('Indicator Date'!AF6="","x",'Indicator Date'!AF6)</f>
        <v>x</v>
      </c>
      <c r="AG6" s="44">
        <f>IF('Indicator Date'!AG6="","x",'Indicator Date'!AG6)</f>
        <v>2020</v>
      </c>
      <c r="AH6" s="44">
        <f>IF('Indicator Date'!AH6="","x",'Indicator Date'!AH6)</f>
        <v>2021</v>
      </c>
      <c r="AI6" s="44">
        <f>IF('Indicator Date'!AI6="","x",'Indicator Date'!AI6)</f>
        <v>2021</v>
      </c>
      <c r="AJ6" s="44">
        <f>IF('Indicator Date'!AJ6="","x",'Indicator Date'!AJ6)</f>
        <v>2020</v>
      </c>
      <c r="AK6" s="44">
        <f>IF('Indicator Date'!AK6="","x",'Indicator Date'!AK6)</f>
        <v>2020</v>
      </c>
      <c r="AL6" s="44">
        <f>IF('Indicator Date'!AL6="","x",'Indicator Date'!AL6)</f>
        <v>2019</v>
      </c>
      <c r="AM6" s="44" t="str">
        <f>IF('Indicator Date'!AM6="","x",RIGHT('Indicator Date'!AM6,4))</f>
        <v>2013</v>
      </c>
      <c r="AN6" s="44">
        <f>IF('Indicator Date'!AN6="","x",'Indicator Date'!AN6)</f>
        <v>2021</v>
      </c>
      <c r="AO6" s="44">
        <f>IF('Indicator Date'!AO6="","x",'Indicator Date'!AO6)</f>
        <v>2018</v>
      </c>
      <c r="AP6" s="44">
        <f>IF('Indicator Date'!AP6="","x",'Indicator Date'!AP6)</f>
        <v>2019</v>
      </c>
      <c r="AQ6" s="44">
        <f>IF('Indicator Date'!AQ6="","x",'Indicator Date'!AQ6)</f>
        <v>2020</v>
      </c>
      <c r="AR6" s="44">
        <f>IF('Indicator Date'!AR6="","x",'Indicator Date'!AR6)</f>
        <v>2020</v>
      </c>
      <c r="AS6" s="44">
        <f>IF('Indicator Date'!AS6="","x",'Indicator Date'!AS6)</f>
        <v>2019</v>
      </c>
      <c r="AT6" s="44">
        <f>IF('Indicator Date'!AT6="","x",'Indicator Date'!AT6)</f>
        <v>2012</v>
      </c>
      <c r="AU6" s="44">
        <f>IF('Indicator Date'!AU6="","x",'Indicator Date'!AU6)</f>
        <v>2019</v>
      </c>
      <c r="AV6" s="44">
        <f>IF('Indicator Date'!AV6="","x",'Indicator Date'!AV6)</f>
        <v>2019</v>
      </c>
      <c r="AW6" s="44">
        <f>IF('Indicator Date'!AW6="","x",'Indicator Date'!AW6)</f>
        <v>2019</v>
      </c>
      <c r="AX6" s="44">
        <f>IF('Indicator Date'!AX6="","x",'Indicator Date'!AX6)</f>
        <v>2018</v>
      </c>
      <c r="AY6" s="44">
        <f>IF('Indicator Date'!AY6="","x",'Indicator Date'!AY6)</f>
        <v>2019</v>
      </c>
      <c r="AZ6" s="44">
        <f>IF('Indicator Date'!AZ6="","x",'Indicator Date'!AZ6)</f>
        <v>2019</v>
      </c>
      <c r="BA6" s="44">
        <f>IF('Indicator Date'!BA6="","x",'Indicator Date'!BA6)</f>
        <v>2011</v>
      </c>
      <c r="BB6" s="44">
        <f>IF('Indicator Date'!BB6="","x",'Indicator Date'!BB6)</f>
        <v>2018</v>
      </c>
      <c r="BC6" s="44">
        <f>IF('Indicator Date'!BC6="","x",'Indicator Date'!BC6)</f>
        <v>2019</v>
      </c>
      <c r="BD6" s="44">
        <f>IF('Indicator Date'!BD6="","x",'Indicator Date'!BD6)</f>
        <v>2020</v>
      </c>
      <c r="BE6" s="70" t="str">
        <f>IF('Indicator Date'!BE6="","x",YEAR('Indicator Date'!BE6))</f>
        <v>x</v>
      </c>
      <c r="BF6" s="70">
        <f>IF('Indicator Date'!BF6="","x",YEAR('Indicator Date'!BF6))</f>
        <v>2020</v>
      </c>
      <c r="BG6" s="44">
        <f>IF('Indicator Date'!BG6="","x",'Indicator Date'!BG6)</f>
        <v>2020</v>
      </c>
      <c r="BH6" s="44">
        <f>IF('Indicator Date'!BH6="","x",'Indicator Date'!BH6)</f>
        <v>2019</v>
      </c>
      <c r="BI6" s="44">
        <f>IF('Indicator Date'!BI6="","x",'Indicator Date'!BI6)</f>
        <v>2019</v>
      </c>
      <c r="BJ6" s="44">
        <f>IF('Indicator Date'!BJ6="","x",'Indicator Date'!BJ6)</f>
        <v>2013</v>
      </c>
      <c r="BK6" s="44">
        <f>IF('Indicator Date'!BK6="","x",'Indicator Date'!BK6)</f>
        <v>2019</v>
      </c>
      <c r="BL6" s="44">
        <f>IF('Indicator Date'!BL6="","x",'Indicator Date'!BL6)</f>
        <v>2020</v>
      </c>
      <c r="BM6" s="44">
        <f>IF('Indicator Date'!BM6="","x",'Indicator Date'!BM6)</f>
        <v>2018</v>
      </c>
      <c r="BN6" s="44">
        <f>IF('Indicator Date'!BN6="","x",'Indicator Date'!BN6)</f>
        <v>2018</v>
      </c>
      <c r="BO6" s="44">
        <f>IF('Indicator Date'!BO6="","x",'Indicator Date'!BO6)</f>
        <v>2018</v>
      </c>
      <c r="BP6" s="44">
        <f>IF('Indicator Date'!BP6="","x",'Indicator Date'!BP6)</f>
        <v>2019</v>
      </c>
      <c r="BQ6" s="44">
        <f>IF('Indicator Date'!BQ6="","x",'Indicator Date'!BQ6)</f>
        <v>2014</v>
      </c>
      <c r="BR6" s="44">
        <f>IF('Indicator Date'!BR6="","x",'Indicator Date'!BR6)</f>
        <v>2017</v>
      </c>
      <c r="BS6" s="44">
        <f>IF('Indicator Date'!BS6="","x",'Indicator Date'!BS6)</f>
        <v>2017</v>
      </c>
      <c r="BT6" s="44">
        <f>IF('Indicator Date'!BT6="","x",'Indicator Date'!BT6)</f>
        <v>2016</v>
      </c>
      <c r="BU6" s="44">
        <f>IF('Indicator Date'!BU6="","x",'Indicator Date'!BU6)</f>
        <v>2019</v>
      </c>
      <c r="BV6" s="44">
        <f>IF('Indicator Date'!BV6="","x",'Indicator Date'!BV6)</f>
        <v>2019</v>
      </c>
      <c r="BW6" s="44">
        <f>IF('Indicator Date'!BW6="","x",'Indicator Date'!BW6)</f>
        <v>2019</v>
      </c>
      <c r="BX6" s="44">
        <f>IF('Indicator Date'!BX6="","x",'Indicator Date'!BX6)</f>
        <v>2018</v>
      </c>
      <c r="BY6" s="44">
        <f>IF('Indicator Date'!BY6="","x",'Indicator Date'!BY6)</f>
        <v>2017</v>
      </c>
      <c r="BZ6" s="44">
        <f>IF('Indicator Date'!BZ6="","x",'Indicator Date'!BZ6)</f>
        <v>2020</v>
      </c>
      <c r="CA6" s="44">
        <f>IF('Indicator Date'!CA6="","x",'Indicator Date'!CA6)</f>
        <v>2020</v>
      </c>
      <c r="CB6" s="44">
        <f>IF('Indicator Date'!CB6="","x",'Indicator Date'!CB6)</f>
        <v>2015</v>
      </c>
    </row>
    <row r="7" spans="1:80">
      <c r="A7" s="33" t="str">
        <f>'Indicator Data'!A9</f>
        <v>Angola</v>
      </c>
      <c r="B7" s="25" t="str">
        <f>'Indicator Data'!B9</f>
        <v>AGO</v>
      </c>
      <c r="C7" s="44">
        <f>IF('Indicator Date'!C7="","x",'Indicator Date'!C7)</f>
        <v>2015</v>
      </c>
      <c r="D7" s="44">
        <f>IF('Indicator Date'!D7="","x",'Indicator Date'!D7)</f>
        <v>2015</v>
      </c>
      <c r="E7" s="44">
        <f>IF('Indicator Date'!E7="","x",'Indicator Date'!E7)</f>
        <v>2015</v>
      </c>
      <c r="F7" s="44">
        <f>IF('Indicator Date'!F7="","x",'Indicator Date'!F7)</f>
        <v>2015</v>
      </c>
      <c r="G7" s="44">
        <f>IF('Indicator Date'!G7="","x",'Indicator Date'!G7)</f>
        <v>2015</v>
      </c>
      <c r="H7" s="44">
        <f>IF('Indicator Date'!H7="","x",'Indicator Date'!H7)</f>
        <v>2015</v>
      </c>
      <c r="I7" s="44">
        <f>IF('Indicator Date'!I7="","x",'Indicator Date'!I7)</f>
        <v>2015</v>
      </c>
      <c r="J7" s="44">
        <f>IF('Indicator Date'!J7="","x",'Indicator Date'!J7)</f>
        <v>2020</v>
      </c>
      <c r="K7" s="44">
        <f>IF('Indicator Date'!K7="","x",'Indicator Date'!K7)</f>
        <v>2020</v>
      </c>
      <c r="L7" s="44">
        <f>IF('Indicator Date'!L7="","x",'Indicator Date'!L7)</f>
        <v>2020</v>
      </c>
      <c r="M7" s="44">
        <f>IF('Indicator Date'!M7="","x",'Indicator Date'!M7)</f>
        <v>2015</v>
      </c>
      <c r="N7" s="44">
        <f>IF('Indicator Date'!N7="","x",'Indicator Date'!N7)</f>
        <v>2015</v>
      </c>
      <c r="O7" s="44">
        <f>IF('Indicator Date'!O7="","x",'Indicator Date'!O7)</f>
        <v>2015</v>
      </c>
      <c r="P7" s="44">
        <f>IF('Indicator Date'!P7="","x",'Indicator Date'!P7)</f>
        <v>2015</v>
      </c>
      <c r="Q7" s="44">
        <f>IF('Indicator Date'!Q7="","x",'Indicator Date'!Q7)</f>
        <v>2020</v>
      </c>
      <c r="R7" s="44">
        <f>IF('Indicator Date'!R7="","x",'Indicator Date'!R7)</f>
        <v>2020</v>
      </c>
      <c r="S7" s="44">
        <f>IF('Indicator Date'!S7="","x",'Indicator Date'!S7)</f>
        <v>2020</v>
      </c>
      <c r="T7" s="44">
        <f>IF('Indicator Date'!T7="","x",'Indicator Date'!T7)</f>
        <v>2020</v>
      </c>
      <c r="U7" s="44">
        <f>IF('Indicator Date'!U7="","x",'Indicator Date'!U7)</f>
        <v>2015</v>
      </c>
      <c r="V7" s="44">
        <f>IF('Indicator Date'!V7="","x",'Indicator Date'!V7)</f>
        <v>2015</v>
      </c>
      <c r="W7" s="44">
        <f>IF('Indicator Date'!W7="","x",'Indicator Date'!W7)</f>
        <v>2015</v>
      </c>
      <c r="X7" s="44">
        <f>IF('Indicator Date'!X7="","x",'Indicator Date'!X7)</f>
        <v>2018</v>
      </c>
      <c r="Y7" s="44">
        <f>IF('Indicator Date'!Y7="","x",'Indicator Date'!Y7)</f>
        <v>2020</v>
      </c>
      <c r="Z7" s="44">
        <f>IF('Indicator Date'!Z7="","x",'Indicator Date'!Z7)</f>
        <v>2020</v>
      </c>
      <c r="AA7" s="44">
        <f>IF('Indicator Date'!AA7="","x",'Indicator Date'!AA7)</f>
        <v>2016</v>
      </c>
      <c r="AB7" s="44">
        <f>IF('Indicator Date'!AB7="","x",'Indicator Date'!AB7)</f>
        <v>2017</v>
      </c>
      <c r="AC7" s="44">
        <f>IF('Indicator Date'!AC7="","x",'Indicator Date'!AC7)</f>
        <v>2017</v>
      </c>
      <c r="AD7" s="44">
        <f>IF('Indicator Date'!AD7="","x",'Indicator Date'!AD7)</f>
        <v>2017</v>
      </c>
      <c r="AE7" s="44">
        <f>IF('Indicator Date'!AE7="","x",'Indicator Date'!AE7)</f>
        <v>2020</v>
      </c>
      <c r="AF7" s="44">
        <f>IF('Indicator Date'!AF7="","x",'Indicator Date'!AF7)</f>
        <v>2018</v>
      </c>
      <c r="AG7" s="44">
        <f>IF('Indicator Date'!AG7="","x",'Indicator Date'!AG7)</f>
        <v>2020</v>
      </c>
      <c r="AH7" s="44">
        <f>IF('Indicator Date'!AH7="","x",'Indicator Date'!AH7)</f>
        <v>2021</v>
      </c>
      <c r="AI7" s="44">
        <f>IF('Indicator Date'!AI7="","x",'Indicator Date'!AI7)</f>
        <v>2021</v>
      </c>
      <c r="AJ7" s="44">
        <f>IF('Indicator Date'!AJ7="","x",'Indicator Date'!AJ7)</f>
        <v>2020</v>
      </c>
      <c r="AK7" s="44">
        <f>IF('Indicator Date'!AK7="","x",'Indicator Date'!AK7)</f>
        <v>2020</v>
      </c>
      <c r="AL7" s="44">
        <f>IF('Indicator Date'!AL7="","x",'Indicator Date'!AL7)</f>
        <v>2019</v>
      </c>
      <c r="AM7" s="44" t="str">
        <f>IF('Indicator Date'!AM7="","x",RIGHT('Indicator Date'!AM7,4))</f>
        <v>2016</v>
      </c>
      <c r="AN7" s="44">
        <f>IF('Indicator Date'!AN7="","x",'Indicator Date'!AN7)</f>
        <v>2021</v>
      </c>
      <c r="AO7" s="44">
        <f>IF('Indicator Date'!AO7="","x",'Indicator Date'!AO7)</f>
        <v>2018</v>
      </c>
      <c r="AP7" s="44">
        <f>IF('Indicator Date'!AP7="","x",'Indicator Date'!AP7)</f>
        <v>2019</v>
      </c>
      <c r="AQ7" s="44">
        <f>IF('Indicator Date'!AQ7="","x",'Indicator Date'!AQ7)</f>
        <v>2020</v>
      </c>
      <c r="AR7" s="44">
        <f>IF('Indicator Date'!AR7="","x",'Indicator Date'!AR7)</f>
        <v>2020</v>
      </c>
      <c r="AS7" s="44">
        <f>IF('Indicator Date'!AS7="","x",'Indicator Date'!AS7)</f>
        <v>2019</v>
      </c>
      <c r="AT7" s="44">
        <f>IF('Indicator Date'!AT7="","x",'Indicator Date'!AT7)</f>
        <v>2015</v>
      </c>
      <c r="AU7" s="44">
        <f>IF('Indicator Date'!AU7="","x",'Indicator Date'!AU7)</f>
        <v>2019</v>
      </c>
      <c r="AV7" s="44">
        <f>IF('Indicator Date'!AV7="","x",'Indicator Date'!AV7)</f>
        <v>2019</v>
      </c>
      <c r="AW7" s="44">
        <f>IF('Indicator Date'!AW7="","x",'Indicator Date'!AW7)</f>
        <v>2019</v>
      </c>
      <c r="AX7" s="44">
        <f>IF('Indicator Date'!AX7="","x",'Indicator Date'!AX7)</f>
        <v>2018</v>
      </c>
      <c r="AY7" s="44">
        <f>IF('Indicator Date'!AY7="","x",'Indicator Date'!AY7)</f>
        <v>2019</v>
      </c>
      <c r="AZ7" s="44">
        <f>IF('Indicator Date'!AZ7="","x",'Indicator Date'!AZ7)</f>
        <v>2019</v>
      </c>
      <c r="BA7" s="44">
        <f>IF('Indicator Date'!BA7="","x",'Indicator Date'!BA7)</f>
        <v>2018</v>
      </c>
      <c r="BB7" s="44">
        <f>IF('Indicator Date'!BB7="","x",'Indicator Date'!BB7)</f>
        <v>2018</v>
      </c>
      <c r="BC7" s="44">
        <f>IF('Indicator Date'!BC7="","x",'Indicator Date'!BC7)</f>
        <v>2019</v>
      </c>
      <c r="BD7" s="44">
        <f>IF('Indicator Date'!BD7="","x",'Indicator Date'!BD7)</f>
        <v>2020</v>
      </c>
      <c r="BE7" s="70" t="str">
        <f>IF('Indicator Date'!BE7="","x",YEAR('Indicator Date'!BE7))</f>
        <v>x</v>
      </c>
      <c r="BF7" s="70">
        <f>IF('Indicator Date'!BF7="","x",YEAR('Indicator Date'!BF7))</f>
        <v>2021</v>
      </c>
      <c r="BG7" s="44">
        <f>IF('Indicator Date'!BG7="","x",'Indicator Date'!BG7)</f>
        <v>2020</v>
      </c>
      <c r="BH7" s="44">
        <f>IF('Indicator Date'!BH7="","x",'Indicator Date'!BH7)</f>
        <v>2019</v>
      </c>
      <c r="BI7" s="44">
        <f>IF('Indicator Date'!BI7="","x",'Indicator Date'!BI7)</f>
        <v>2019</v>
      </c>
      <c r="BJ7" s="44">
        <f>IF('Indicator Date'!BJ7="","x",'Indicator Date'!BJ7)</f>
        <v>2013</v>
      </c>
      <c r="BK7" s="44">
        <f>IF('Indicator Date'!BK7="","x",'Indicator Date'!BK7)</f>
        <v>2019</v>
      </c>
      <c r="BL7" s="44">
        <f>IF('Indicator Date'!BL7="","x",'Indicator Date'!BL7)</f>
        <v>2020</v>
      </c>
      <c r="BM7" s="44">
        <f>IF('Indicator Date'!BM7="","x",'Indicator Date'!BM7)</f>
        <v>2018</v>
      </c>
      <c r="BN7" s="44">
        <f>IF('Indicator Date'!BN7="","x",'Indicator Date'!BN7)</f>
        <v>2014</v>
      </c>
      <c r="BO7" s="44">
        <f>IF('Indicator Date'!BO7="","x",'Indicator Date'!BO7)</f>
        <v>2017</v>
      </c>
      <c r="BP7" s="44">
        <f>IF('Indicator Date'!BP7="","x",'Indicator Date'!BP7)</f>
        <v>2019</v>
      </c>
      <c r="BQ7" s="44">
        <f>IF('Indicator Date'!BQ7="","x",'Indicator Date'!BQ7)</f>
        <v>2014</v>
      </c>
      <c r="BR7" s="44">
        <f>IF('Indicator Date'!BR7="","x",'Indicator Date'!BR7)</f>
        <v>2017</v>
      </c>
      <c r="BS7" s="44">
        <f>IF('Indicator Date'!BS7="","x",'Indicator Date'!BS7)</f>
        <v>2017</v>
      </c>
      <c r="BT7" s="44">
        <f>IF('Indicator Date'!BT7="","x",'Indicator Date'!BT7)</f>
        <v>2017</v>
      </c>
      <c r="BU7" s="44">
        <f>IF('Indicator Date'!BU7="","x",'Indicator Date'!BU7)</f>
        <v>2019</v>
      </c>
      <c r="BV7" s="44">
        <f>IF('Indicator Date'!BV7="","x",'Indicator Date'!BV7)</f>
        <v>2019</v>
      </c>
      <c r="BW7" s="44">
        <f>IF('Indicator Date'!BW7="","x",'Indicator Date'!BW7)</f>
        <v>2019</v>
      </c>
      <c r="BX7" s="44">
        <f>IF('Indicator Date'!BX7="","x",'Indicator Date'!BX7)</f>
        <v>2018</v>
      </c>
      <c r="BY7" s="44">
        <f>IF('Indicator Date'!BY7="","x",'Indicator Date'!BY7)</f>
        <v>2017</v>
      </c>
      <c r="BZ7" s="44">
        <f>IF('Indicator Date'!BZ7="","x",'Indicator Date'!BZ7)</f>
        <v>2020</v>
      </c>
      <c r="CA7" s="44">
        <f>IF('Indicator Date'!CA7="","x",'Indicator Date'!CA7)</f>
        <v>2020</v>
      </c>
      <c r="CB7" s="44">
        <f>IF('Indicator Date'!CB7="","x",'Indicator Date'!CB7)</f>
        <v>2015</v>
      </c>
    </row>
    <row r="8" spans="1:80">
      <c r="A8" s="33" t="str">
        <f>'Indicator Data'!A10</f>
        <v>Antigua and Barbuda</v>
      </c>
      <c r="B8" s="25" t="str">
        <f>'Indicator Data'!B10</f>
        <v>ATG</v>
      </c>
      <c r="C8" s="44">
        <f>IF('Indicator Date'!C8="","x",'Indicator Date'!C8)</f>
        <v>2015</v>
      </c>
      <c r="D8" s="44">
        <f>IF('Indicator Date'!D8="","x",'Indicator Date'!D8)</f>
        <v>2015</v>
      </c>
      <c r="E8" s="44">
        <f>IF('Indicator Date'!E8="","x",'Indicator Date'!E8)</f>
        <v>2015</v>
      </c>
      <c r="F8" s="44">
        <f>IF('Indicator Date'!F8="","x",'Indicator Date'!F8)</f>
        <v>2015</v>
      </c>
      <c r="G8" s="44">
        <f>IF('Indicator Date'!G8="","x",'Indicator Date'!G8)</f>
        <v>2015</v>
      </c>
      <c r="H8" s="44">
        <f>IF('Indicator Date'!H8="","x",'Indicator Date'!H8)</f>
        <v>2015</v>
      </c>
      <c r="I8" s="44">
        <f>IF('Indicator Date'!I8="","x",'Indicator Date'!I8)</f>
        <v>2015</v>
      </c>
      <c r="J8" s="44">
        <f>IF('Indicator Date'!J8="","x",'Indicator Date'!J8)</f>
        <v>2020</v>
      </c>
      <c r="K8" s="44">
        <f>IF('Indicator Date'!K8="","x",'Indicator Date'!K8)</f>
        <v>2020</v>
      </c>
      <c r="L8" s="44">
        <f>IF('Indicator Date'!L8="","x",'Indicator Date'!L8)</f>
        <v>2020</v>
      </c>
      <c r="M8" s="44">
        <f>IF('Indicator Date'!M8="","x",'Indicator Date'!M8)</f>
        <v>2015</v>
      </c>
      <c r="N8" s="44">
        <f>IF('Indicator Date'!N8="","x",'Indicator Date'!N8)</f>
        <v>2015</v>
      </c>
      <c r="O8" s="44">
        <f>IF('Indicator Date'!O8="","x",'Indicator Date'!O8)</f>
        <v>2015</v>
      </c>
      <c r="P8" s="44">
        <f>IF('Indicator Date'!P8="","x",'Indicator Date'!P8)</f>
        <v>2015</v>
      </c>
      <c r="Q8" s="44">
        <f>IF('Indicator Date'!Q8="","x",'Indicator Date'!Q8)</f>
        <v>2020</v>
      </c>
      <c r="R8" s="44">
        <f>IF('Indicator Date'!R8="","x",'Indicator Date'!R8)</f>
        <v>2020</v>
      </c>
      <c r="S8" s="44">
        <f>IF('Indicator Date'!S8="","x",'Indicator Date'!S8)</f>
        <v>2020</v>
      </c>
      <c r="T8" s="44">
        <f>IF('Indicator Date'!T8="","x",'Indicator Date'!T8)</f>
        <v>2020</v>
      </c>
      <c r="U8" s="44">
        <f>IF('Indicator Date'!U8="","x",'Indicator Date'!U8)</f>
        <v>2015</v>
      </c>
      <c r="V8" s="44">
        <f>IF('Indicator Date'!V8="","x",'Indicator Date'!V8)</f>
        <v>2015</v>
      </c>
      <c r="W8" s="44">
        <f>IF('Indicator Date'!W8="","x",'Indicator Date'!W8)</f>
        <v>2015</v>
      </c>
      <c r="X8" s="44">
        <f>IF('Indicator Date'!X8="","x",'Indicator Date'!X8)</f>
        <v>2018</v>
      </c>
      <c r="Y8" s="44">
        <f>IF('Indicator Date'!Y8="","x",'Indicator Date'!Y8)</f>
        <v>2020</v>
      </c>
      <c r="Z8" s="44">
        <f>IF('Indicator Date'!Z8="","x",'Indicator Date'!Z8)</f>
        <v>2020</v>
      </c>
      <c r="AA8" s="44" t="str">
        <f>IF('Indicator Date'!AA8="","x",'Indicator Date'!AA8)</f>
        <v>x</v>
      </c>
      <c r="AB8" s="44">
        <f>IF('Indicator Date'!AB8="","x",'Indicator Date'!AB8)</f>
        <v>2017</v>
      </c>
      <c r="AC8" s="44" t="str">
        <f>IF('Indicator Date'!AC8="","x",'Indicator Date'!AC8)</f>
        <v>x</v>
      </c>
      <c r="AD8" s="44" t="str">
        <f>IF('Indicator Date'!AD8="","x",'Indicator Date'!AD8)</f>
        <v>x</v>
      </c>
      <c r="AE8" s="44">
        <f>IF('Indicator Date'!AE8="","x",'Indicator Date'!AE8)</f>
        <v>2020</v>
      </c>
      <c r="AF8" s="44" t="str">
        <f>IF('Indicator Date'!AF8="","x",'Indicator Date'!AF8)</f>
        <v>x</v>
      </c>
      <c r="AG8" s="44">
        <f>IF('Indicator Date'!AG8="","x",'Indicator Date'!AG8)</f>
        <v>2020</v>
      </c>
      <c r="AH8" s="44">
        <f>IF('Indicator Date'!AH8="","x",'Indicator Date'!AH8)</f>
        <v>2021</v>
      </c>
      <c r="AI8" s="44">
        <f>IF('Indicator Date'!AI8="","x",'Indicator Date'!AI8)</f>
        <v>2021</v>
      </c>
      <c r="AJ8" s="44">
        <f>IF('Indicator Date'!AJ8="","x",'Indicator Date'!AJ8)</f>
        <v>2020</v>
      </c>
      <c r="AK8" s="44">
        <f>IF('Indicator Date'!AK8="","x",'Indicator Date'!AK8)</f>
        <v>2020</v>
      </c>
      <c r="AL8" s="44">
        <f>IF('Indicator Date'!AL8="","x",'Indicator Date'!AL8)</f>
        <v>2019</v>
      </c>
      <c r="AM8" s="44" t="str">
        <f>IF('Indicator Date'!AM8="","x",RIGHT('Indicator Date'!AM8,4))</f>
        <v>x</v>
      </c>
      <c r="AN8" s="44">
        <f>IF('Indicator Date'!AN8="","x",'Indicator Date'!AN8)</f>
        <v>2021</v>
      </c>
      <c r="AO8" s="44">
        <f>IF('Indicator Date'!AO8="","x",'Indicator Date'!AO8)</f>
        <v>2018</v>
      </c>
      <c r="AP8" s="44">
        <f>IF('Indicator Date'!AP8="","x",'Indicator Date'!AP8)</f>
        <v>2019</v>
      </c>
      <c r="AQ8" s="44">
        <f>IF('Indicator Date'!AQ8="","x",'Indicator Date'!AQ8)</f>
        <v>2020</v>
      </c>
      <c r="AR8" s="44">
        <f>IF('Indicator Date'!AR8="","x",'Indicator Date'!AR8)</f>
        <v>2020</v>
      </c>
      <c r="AS8" s="44">
        <f>IF('Indicator Date'!AS8="","x",'Indicator Date'!AS8)</f>
        <v>2019</v>
      </c>
      <c r="AT8" s="44" t="str">
        <f>IF('Indicator Date'!AT8="","x",'Indicator Date'!AT8)</f>
        <v>x</v>
      </c>
      <c r="AU8" s="44">
        <f>IF('Indicator Date'!AU8="","x",'Indicator Date'!AU8)</f>
        <v>2019</v>
      </c>
      <c r="AV8" s="44" t="str">
        <f>IF('Indicator Date'!AV8="","x",'Indicator Date'!AV8)</f>
        <v>x</v>
      </c>
      <c r="AW8" s="44" t="str">
        <f>IF('Indicator Date'!AW8="","x",'Indicator Date'!AW8)</f>
        <v>x</v>
      </c>
      <c r="AX8" s="44" t="str">
        <f>IF('Indicator Date'!AX8="","x",'Indicator Date'!AX8)</f>
        <v>x</v>
      </c>
      <c r="AY8" s="44">
        <f>IF('Indicator Date'!AY8="","x",'Indicator Date'!AY8)</f>
        <v>2019</v>
      </c>
      <c r="AZ8" s="44" t="str">
        <f>IF('Indicator Date'!AZ8="","x",'Indicator Date'!AZ8)</f>
        <v>x</v>
      </c>
      <c r="BA8" s="44" t="str">
        <f>IF('Indicator Date'!BA8="","x",'Indicator Date'!BA8)</f>
        <v>x</v>
      </c>
      <c r="BB8" s="44">
        <f>IF('Indicator Date'!BB8="","x",'Indicator Date'!BB8)</f>
        <v>2018</v>
      </c>
      <c r="BC8" s="44">
        <f>IF('Indicator Date'!BC8="","x",'Indicator Date'!BC8)</f>
        <v>2019</v>
      </c>
      <c r="BD8" s="44">
        <f>IF('Indicator Date'!BD8="","x",'Indicator Date'!BD8)</f>
        <v>2020</v>
      </c>
      <c r="BE8" s="70" t="str">
        <f>IF('Indicator Date'!BE8="","x",YEAR('Indicator Date'!BE8))</f>
        <v>x</v>
      </c>
      <c r="BF8" s="70">
        <f>IF('Indicator Date'!BF8="","x",YEAR('Indicator Date'!BF8))</f>
        <v>2020</v>
      </c>
      <c r="BG8" s="44">
        <f>IF('Indicator Date'!BG8="","x",'Indicator Date'!BG8)</f>
        <v>2020</v>
      </c>
      <c r="BH8" s="44">
        <f>IF('Indicator Date'!BH8="","x",'Indicator Date'!BH8)</f>
        <v>2019</v>
      </c>
      <c r="BI8" s="44">
        <f>IF('Indicator Date'!BI8="","x",'Indicator Date'!BI8)</f>
        <v>2019</v>
      </c>
      <c r="BJ8" s="44">
        <f>IF('Indicator Date'!BJ8="","x",'Indicator Date'!BJ8)</f>
        <v>2013</v>
      </c>
      <c r="BK8" s="44">
        <f>IF('Indicator Date'!BK8="","x",'Indicator Date'!BK8)</f>
        <v>2019</v>
      </c>
      <c r="BL8" s="44" t="str">
        <f>IF('Indicator Date'!BL8="","x",'Indicator Date'!BL8)</f>
        <v>x</v>
      </c>
      <c r="BM8" s="44">
        <f>IF('Indicator Date'!BM8="","x",'Indicator Date'!BM8)</f>
        <v>2018</v>
      </c>
      <c r="BN8" s="44">
        <f>IF('Indicator Date'!BN8="","x",'Indicator Date'!BN8)</f>
        <v>2015</v>
      </c>
      <c r="BO8" s="44">
        <f>IF('Indicator Date'!BO8="","x",'Indicator Date'!BO8)</f>
        <v>2016</v>
      </c>
      <c r="BP8" s="44">
        <f>IF('Indicator Date'!BP8="","x",'Indicator Date'!BP8)</f>
        <v>2017</v>
      </c>
      <c r="BQ8" s="44">
        <f>IF('Indicator Date'!BQ8="","x",'Indicator Date'!BQ8)</f>
        <v>2014</v>
      </c>
      <c r="BR8" s="44">
        <f>IF('Indicator Date'!BR8="","x",'Indicator Date'!BR8)</f>
        <v>2017</v>
      </c>
      <c r="BS8" s="44">
        <f>IF('Indicator Date'!BS8="","x",'Indicator Date'!BS8)</f>
        <v>2017</v>
      </c>
      <c r="BT8" s="44">
        <f>IF('Indicator Date'!BT8="","x",'Indicator Date'!BT8)</f>
        <v>2017</v>
      </c>
      <c r="BU8" s="44">
        <f>IF('Indicator Date'!BU8="","x",'Indicator Date'!BU8)</f>
        <v>2019</v>
      </c>
      <c r="BV8" s="44">
        <f>IF('Indicator Date'!BV8="","x",'Indicator Date'!BV8)</f>
        <v>2019</v>
      </c>
      <c r="BW8" s="44" t="str">
        <f>IF('Indicator Date'!BW8="","x",'Indicator Date'!BW8)</f>
        <v>x</v>
      </c>
      <c r="BX8" s="44">
        <f>IF('Indicator Date'!BX8="","x",'Indicator Date'!BX8)</f>
        <v>2018</v>
      </c>
      <c r="BY8" s="44">
        <f>IF('Indicator Date'!BY8="","x",'Indicator Date'!BY8)</f>
        <v>2017</v>
      </c>
      <c r="BZ8" s="44">
        <f>IF('Indicator Date'!BZ8="","x",'Indicator Date'!BZ8)</f>
        <v>2020</v>
      </c>
      <c r="CA8" s="44">
        <f>IF('Indicator Date'!CA8="","x",'Indicator Date'!CA8)</f>
        <v>2020</v>
      </c>
      <c r="CB8" s="44">
        <f>IF('Indicator Date'!CB8="","x",'Indicator Date'!CB8)</f>
        <v>2015</v>
      </c>
    </row>
    <row r="9" spans="1:80">
      <c r="A9" s="33" t="str">
        <f>'Indicator Data'!A11</f>
        <v>Argentina</v>
      </c>
      <c r="B9" s="25" t="str">
        <f>'Indicator Data'!B11</f>
        <v>ARG</v>
      </c>
      <c r="C9" s="44">
        <f>IF('Indicator Date'!C9="","x",'Indicator Date'!C9)</f>
        <v>2015</v>
      </c>
      <c r="D9" s="44">
        <f>IF('Indicator Date'!D9="","x",'Indicator Date'!D9)</f>
        <v>2015</v>
      </c>
      <c r="E9" s="44">
        <f>IF('Indicator Date'!E9="","x",'Indicator Date'!E9)</f>
        <v>2015</v>
      </c>
      <c r="F9" s="44">
        <f>IF('Indicator Date'!F9="","x",'Indicator Date'!F9)</f>
        <v>2015</v>
      </c>
      <c r="G9" s="44">
        <f>IF('Indicator Date'!G9="","x",'Indicator Date'!G9)</f>
        <v>2015</v>
      </c>
      <c r="H9" s="44">
        <f>IF('Indicator Date'!H9="","x",'Indicator Date'!H9)</f>
        <v>2015</v>
      </c>
      <c r="I9" s="44">
        <f>IF('Indicator Date'!I9="","x",'Indicator Date'!I9)</f>
        <v>2015</v>
      </c>
      <c r="J9" s="44">
        <f>IF('Indicator Date'!J9="","x",'Indicator Date'!J9)</f>
        <v>2020</v>
      </c>
      <c r="K9" s="44">
        <f>IF('Indicator Date'!K9="","x",'Indicator Date'!K9)</f>
        <v>2020</v>
      </c>
      <c r="L9" s="44">
        <f>IF('Indicator Date'!L9="","x",'Indicator Date'!L9)</f>
        <v>2020</v>
      </c>
      <c r="M9" s="44">
        <f>IF('Indicator Date'!M9="","x",'Indicator Date'!M9)</f>
        <v>2015</v>
      </c>
      <c r="N9" s="44">
        <f>IF('Indicator Date'!N9="","x",'Indicator Date'!N9)</f>
        <v>2015</v>
      </c>
      <c r="O9" s="44">
        <f>IF('Indicator Date'!O9="","x",'Indicator Date'!O9)</f>
        <v>2015</v>
      </c>
      <c r="P9" s="44">
        <f>IF('Indicator Date'!P9="","x",'Indicator Date'!P9)</f>
        <v>2015</v>
      </c>
      <c r="Q9" s="44">
        <f>IF('Indicator Date'!Q9="","x",'Indicator Date'!Q9)</f>
        <v>2020</v>
      </c>
      <c r="R9" s="44">
        <f>IF('Indicator Date'!R9="","x",'Indicator Date'!R9)</f>
        <v>2020</v>
      </c>
      <c r="S9" s="44">
        <f>IF('Indicator Date'!S9="","x",'Indicator Date'!S9)</f>
        <v>2020</v>
      </c>
      <c r="T9" s="44">
        <f>IF('Indicator Date'!T9="","x",'Indicator Date'!T9)</f>
        <v>2020</v>
      </c>
      <c r="U9" s="44">
        <f>IF('Indicator Date'!U9="","x",'Indicator Date'!U9)</f>
        <v>2015</v>
      </c>
      <c r="V9" s="44">
        <f>IF('Indicator Date'!V9="","x",'Indicator Date'!V9)</f>
        <v>2015</v>
      </c>
      <c r="W9" s="44">
        <f>IF('Indicator Date'!W9="","x",'Indicator Date'!W9)</f>
        <v>2015</v>
      </c>
      <c r="X9" s="44">
        <f>IF('Indicator Date'!X9="","x",'Indicator Date'!X9)</f>
        <v>2018</v>
      </c>
      <c r="Y9" s="44">
        <f>IF('Indicator Date'!Y9="","x",'Indicator Date'!Y9)</f>
        <v>2020</v>
      </c>
      <c r="Z9" s="44">
        <f>IF('Indicator Date'!Z9="","x",'Indicator Date'!Z9)</f>
        <v>2020</v>
      </c>
      <c r="AA9" s="44">
        <f>IF('Indicator Date'!AA9="","x",'Indicator Date'!AA9)</f>
        <v>2010</v>
      </c>
      <c r="AB9" s="44">
        <f>IF('Indicator Date'!AB9="","x",'Indicator Date'!AB9)</f>
        <v>2014</v>
      </c>
      <c r="AC9" s="44" t="str">
        <f>IF('Indicator Date'!AC9="","x",'Indicator Date'!AC9)</f>
        <v>x</v>
      </c>
      <c r="AD9" s="44">
        <f>IF('Indicator Date'!AD9="","x",'Indicator Date'!AD9)</f>
        <v>2019</v>
      </c>
      <c r="AE9" s="44">
        <f>IF('Indicator Date'!AE9="","x",'Indicator Date'!AE9)</f>
        <v>2020</v>
      </c>
      <c r="AF9" s="44">
        <f>IF('Indicator Date'!AF9="","x",'Indicator Date'!AF9)</f>
        <v>2018</v>
      </c>
      <c r="AG9" s="44">
        <f>IF('Indicator Date'!AG9="","x",'Indicator Date'!AG9)</f>
        <v>2020</v>
      </c>
      <c r="AH9" s="44">
        <f>IF('Indicator Date'!AH9="","x",'Indicator Date'!AH9)</f>
        <v>2021</v>
      </c>
      <c r="AI9" s="44">
        <f>IF('Indicator Date'!AI9="","x",'Indicator Date'!AI9)</f>
        <v>2021</v>
      </c>
      <c r="AJ9" s="44">
        <f>IF('Indicator Date'!AJ9="","x",'Indicator Date'!AJ9)</f>
        <v>2020</v>
      </c>
      <c r="AK9" s="44">
        <f>IF('Indicator Date'!AK9="","x",'Indicator Date'!AK9)</f>
        <v>2020</v>
      </c>
      <c r="AL9" s="44">
        <f>IF('Indicator Date'!AL9="","x",'Indicator Date'!AL9)</f>
        <v>2019</v>
      </c>
      <c r="AM9" s="44" t="str">
        <f>IF('Indicator Date'!AM9="","x",RIGHT('Indicator Date'!AM9,4))</f>
        <v>x</v>
      </c>
      <c r="AN9" s="44">
        <f>IF('Indicator Date'!AN9="","x",'Indicator Date'!AN9)</f>
        <v>2021</v>
      </c>
      <c r="AO9" s="44">
        <f>IF('Indicator Date'!AO9="","x",'Indicator Date'!AO9)</f>
        <v>2018</v>
      </c>
      <c r="AP9" s="44">
        <f>IF('Indicator Date'!AP9="","x",'Indicator Date'!AP9)</f>
        <v>2019</v>
      </c>
      <c r="AQ9" s="44">
        <f>IF('Indicator Date'!AQ9="","x",'Indicator Date'!AQ9)</f>
        <v>2020</v>
      </c>
      <c r="AR9" s="44">
        <f>IF('Indicator Date'!AR9="","x",'Indicator Date'!AR9)</f>
        <v>2020</v>
      </c>
      <c r="AS9" s="44">
        <f>IF('Indicator Date'!AS9="","x",'Indicator Date'!AS9)</f>
        <v>2019</v>
      </c>
      <c r="AT9" s="44">
        <f>IF('Indicator Date'!AT9="","x",'Indicator Date'!AT9)</f>
        <v>2019</v>
      </c>
      <c r="AU9" s="44">
        <f>IF('Indicator Date'!AU9="","x",'Indicator Date'!AU9)</f>
        <v>2019</v>
      </c>
      <c r="AV9" s="44">
        <f>IF('Indicator Date'!AV9="","x",'Indicator Date'!AV9)</f>
        <v>2019</v>
      </c>
      <c r="AW9" s="44">
        <f>IF('Indicator Date'!AW9="","x",'Indicator Date'!AW9)</f>
        <v>2019</v>
      </c>
      <c r="AX9" s="44">
        <f>IF('Indicator Date'!AX9="","x",'Indicator Date'!AX9)</f>
        <v>2018</v>
      </c>
      <c r="AY9" s="44">
        <f>IF('Indicator Date'!AY9="","x",'Indicator Date'!AY9)</f>
        <v>2019</v>
      </c>
      <c r="AZ9" s="44">
        <f>IF('Indicator Date'!AZ9="","x",'Indicator Date'!AZ9)</f>
        <v>2019</v>
      </c>
      <c r="BA9" s="44">
        <f>IF('Indicator Date'!BA9="","x",'Indicator Date'!BA9)</f>
        <v>2019</v>
      </c>
      <c r="BB9" s="44">
        <f>IF('Indicator Date'!BB9="","x",'Indicator Date'!BB9)</f>
        <v>2018</v>
      </c>
      <c r="BC9" s="44">
        <f>IF('Indicator Date'!BC9="","x",'Indicator Date'!BC9)</f>
        <v>2019</v>
      </c>
      <c r="BD9" s="44">
        <f>IF('Indicator Date'!BD9="","x",'Indicator Date'!BD9)</f>
        <v>2020</v>
      </c>
      <c r="BE9" s="70" t="str">
        <f>IF('Indicator Date'!BE9="","x",YEAR('Indicator Date'!BE9))</f>
        <v>x</v>
      </c>
      <c r="BF9" s="70">
        <f>IF('Indicator Date'!BF9="","x",YEAR('Indicator Date'!BF9))</f>
        <v>2020</v>
      </c>
      <c r="BG9" s="44">
        <f>IF('Indicator Date'!BG9="","x",'Indicator Date'!BG9)</f>
        <v>2020</v>
      </c>
      <c r="BH9" s="44">
        <f>IF('Indicator Date'!BH9="","x",'Indicator Date'!BH9)</f>
        <v>2019</v>
      </c>
      <c r="BI9" s="44">
        <f>IF('Indicator Date'!BI9="","x",'Indicator Date'!BI9)</f>
        <v>2019</v>
      </c>
      <c r="BJ9" s="44">
        <f>IF('Indicator Date'!BJ9="","x",'Indicator Date'!BJ9)</f>
        <v>2015</v>
      </c>
      <c r="BK9" s="44">
        <f>IF('Indicator Date'!BK9="","x",'Indicator Date'!BK9)</f>
        <v>2019</v>
      </c>
      <c r="BL9" s="44">
        <f>IF('Indicator Date'!BL9="","x",'Indicator Date'!BL9)</f>
        <v>2020</v>
      </c>
      <c r="BM9" s="44">
        <f>IF('Indicator Date'!BM9="","x",'Indicator Date'!BM9)</f>
        <v>2018</v>
      </c>
      <c r="BN9" s="44">
        <f>IF('Indicator Date'!BN9="","x",'Indicator Date'!BN9)</f>
        <v>2018</v>
      </c>
      <c r="BO9" s="44">
        <f>IF('Indicator Date'!BO9="","x",'Indicator Date'!BO9)</f>
        <v>2017</v>
      </c>
      <c r="BP9" s="44">
        <f>IF('Indicator Date'!BP9="","x",'Indicator Date'!BP9)</f>
        <v>2019</v>
      </c>
      <c r="BQ9" s="44">
        <f>IF('Indicator Date'!BQ9="","x",'Indicator Date'!BQ9)</f>
        <v>2014</v>
      </c>
      <c r="BR9" s="44">
        <f>IF('Indicator Date'!BR9="","x",'Indicator Date'!BR9)</f>
        <v>2016</v>
      </c>
      <c r="BS9" s="44">
        <f>IF('Indicator Date'!BS9="","x",'Indicator Date'!BS9)</f>
        <v>2016</v>
      </c>
      <c r="BT9" s="44">
        <f>IF('Indicator Date'!BT9="","x",'Indicator Date'!BT9)</f>
        <v>2017</v>
      </c>
      <c r="BU9" s="44">
        <f>IF('Indicator Date'!BU9="","x",'Indicator Date'!BU9)</f>
        <v>2019</v>
      </c>
      <c r="BV9" s="44">
        <f>IF('Indicator Date'!BV9="","x",'Indicator Date'!BV9)</f>
        <v>2019</v>
      </c>
      <c r="BW9" s="44">
        <f>IF('Indicator Date'!BW9="","x",'Indicator Date'!BW9)</f>
        <v>2019</v>
      </c>
      <c r="BX9" s="44">
        <f>IF('Indicator Date'!BX9="","x",'Indicator Date'!BX9)</f>
        <v>2018</v>
      </c>
      <c r="BY9" s="44">
        <f>IF('Indicator Date'!BY9="","x",'Indicator Date'!BY9)</f>
        <v>2017</v>
      </c>
      <c r="BZ9" s="44">
        <f>IF('Indicator Date'!BZ9="","x",'Indicator Date'!BZ9)</f>
        <v>2020</v>
      </c>
      <c r="CA9" s="44">
        <f>IF('Indicator Date'!CA9="","x",'Indicator Date'!CA9)</f>
        <v>2020</v>
      </c>
      <c r="CB9" s="44">
        <f>IF('Indicator Date'!CB9="","x",'Indicator Date'!CB9)</f>
        <v>2015</v>
      </c>
    </row>
    <row r="10" spans="1:80">
      <c r="A10" s="33" t="str">
        <f>'Indicator Data'!A12</f>
        <v>Armenia</v>
      </c>
      <c r="B10" s="25" t="str">
        <f>'Indicator Data'!B12</f>
        <v>ARM</v>
      </c>
      <c r="C10" s="44">
        <f>IF('Indicator Date'!C10="","x",'Indicator Date'!C10)</f>
        <v>2015</v>
      </c>
      <c r="D10" s="44">
        <f>IF('Indicator Date'!D10="","x",'Indicator Date'!D10)</f>
        <v>2015</v>
      </c>
      <c r="E10" s="44">
        <f>IF('Indicator Date'!E10="","x",'Indicator Date'!E10)</f>
        <v>2015</v>
      </c>
      <c r="F10" s="44">
        <f>IF('Indicator Date'!F10="","x",'Indicator Date'!F10)</f>
        <v>2015</v>
      </c>
      <c r="G10" s="44">
        <f>IF('Indicator Date'!G10="","x",'Indicator Date'!G10)</f>
        <v>2015</v>
      </c>
      <c r="H10" s="44">
        <f>IF('Indicator Date'!H10="","x",'Indicator Date'!H10)</f>
        <v>2015</v>
      </c>
      <c r="I10" s="44">
        <f>IF('Indicator Date'!I10="","x",'Indicator Date'!I10)</f>
        <v>2015</v>
      </c>
      <c r="J10" s="44">
        <f>IF('Indicator Date'!J10="","x",'Indicator Date'!J10)</f>
        <v>2020</v>
      </c>
      <c r="K10" s="44">
        <f>IF('Indicator Date'!K10="","x",'Indicator Date'!K10)</f>
        <v>2020</v>
      </c>
      <c r="L10" s="44">
        <f>IF('Indicator Date'!L10="","x",'Indicator Date'!L10)</f>
        <v>2020</v>
      </c>
      <c r="M10" s="44">
        <f>IF('Indicator Date'!M10="","x",'Indicator Date'!M10)</f>
        <v>2015</v>
      </c>
      <c r="N10" s="44">
        <f>IF('Indicator Date'!N10="","x",'Indicator Date'!N10)</f>
        <v>2015</v>
      </c>
      <c r="O10" s="44">
        <f>IF('Indicator Date'!O10="","x",'Indicator Date'!O10)</f>
        <v>2015</v>
      </c>
      <c r="P10" s="44">
        <f>IF('Indicator Date'!P10="","x",'Indicator Date'!P10)</f>
        <v>2015</v>
      </c>
      <c r="Q10" s="44">
        <f>IF('Indicator Date'!Q10="","x",'Indicator Date'!Q10)</f>
        <v>2020</v>
      </c>
      <c r="R10" s="44">
        <f>IF('Indicator Date'!R10="","x",'Indicator Date'!R10)</f>
        <v>2020</v>
      </c>
      <c r="S10" s="44">
        <f>IF('Indicator Date'!S10="","x",'Indicator Date'!S10)</f>
        <v>2020</v>
      </c>
      <c r="T10" s="44">
        <f>IF('Indicator Date'!T10="","x",'Indicator Date'!T10)</f>
        <v>2020</v>
      </c>
      <c r="U10" s="44">
        <f>IF('Indicator Date'!U10="","x",'Indicator Date'!U10)</f>
        <v>2015</v>
      </c>
      <c r="V10" s="44">
        <f>IF('Indicator Date'!V10="","x",'Indicator Date'!V10)</f>
        <v>2015</v>
      </c>
      <c r="W10" s="44">
        <f>IF('Indicator Date'!W10="","x",'Indicator Date'!W10)</f>
        <v>2015</v>
      </c>
      <c r="X10" s="44">
        <f>IF('Indicator Date'!X10="","x",'Indicator Date'!X10)</f>
        <v>2018</v>
      </c>
      <c r="Y10" s="44">
        <f>IF('Indicator Date'!Y10="","x",'Indicator Date'!Y10)</f>
        <v>2020</v>
      </c>
      <c r="Z10" s="44">
        <f>IF('Indicator Date'!Z10="","x",'Indicator Date'!Z10)</f>
        <v>2020</v>
      </c>
      <c r="AA10" s="44">
        <f>IF('Indicator Date'!AA10="","x",'Indicator Date'!AA10)</f>
        <v>2016</v>
      </c>
      <c r="AB10" s="44">
        <f>IF('Indicator Date'!AB10="","x",'Indicator Date'!AB10)</f>
        <v>2017</v>
      </c>
      <c r="AC10" s="44">
        <f>IF('Indicator Date'!AC10="","x",'Indicator Date'!AC10)</f>
        <v>2017</v>
      </c>
      <c r="AD10" s="44">
        <f>IF('Indicator Date'!AD10="","x",'Indicator Date'!AD10)</f>
        <v>2019</v>
      </c>
      <c r="AE10" s="44">
        <f>IF('Indicator Date'!AE10="","x",'Indicator Date'!AE10)</f>
        <v>2020</v>
      </c>
      <c r="AF10" s="44">
        <f>IF('Indicator Date'!AF10="","x",'Indicator Date'!AF10)</f>
        <v>2018</v>
      </c>
      <c r="AG10" s="44">
        <f>IF('Indicator Date'!AG10="","x",'Indicator Date'!AG10)</f>
        <v>2020</v>
      </c>
      <c r="AH10" s="44">
        <f>IF('Indicator Date'!AH10="","x",'Indicator Date'!AH10)</f>
        <v>2021</v>
      </c>
      <c r="AI10" s="44">
        <f>IF('Indicator Date'!AI10="","x",'Indicator Date'!AI10)</f>
        <v>2021</v>
      </c>
      <c r="AJ10" s="44">
        <f>IF('Indicator Date'!AJ10="","x",'Indicator Date'!AJ10)</f>
        <v>2020</v>
      </c>
      <c r="AK10" s="44">
        <f>IF('Indicator Date'!AK10="","x",'Indicator Date'!AK10)</f>
        <v>2020</v>
      </c>
      <c r="AL10" s="44">
        <f>IF('Indicator Date'!AL10="","x",'Indicator Date'!AL10)</f>
        <v>2019</v>
      </c>
      <c r="AM10" s="44" t="str">
        <f>IF('Indicator Date'!AM10="","x",RIGHT('Indicator Date'!AM10,4))</f>
        <v>2016</v>
      </c>
      <c r="AN10" s="44">
        <f>IF('Indicator Date'!AN10="","x",'Indicator Date'!AN10)</f>
        <v>2021</v>
      </c>
      <c r="AO10" s="44">
        <f>IF('Indicator Date'!AO10="","x",'Indicator Date'!AO10)</f>
        <v>2018</v>
      </c>
      <c r="AP10" s="44">
        <f>IF('Indicator Date'!AP10="","x",'Indicator Date'!AP10)</f>
        <v>2019</v>
      </c>
      <c r="AQ10" s="44">
        <f>IF('Indicator Date'!AQ10="","x",'Indicator Date'!AQ10)</f>
        <v>2020</v>
      </c>
      <c r="AR10" s="44">
        <f>IF('Indicator Date'!AR10="","x",'Indicator Date'!AR10)</f>
        <v>2020</v>
      </c>
      <c r="AS10" s="44">
        <f>IF('Indicator Date'!AS10="","x",'Indicator Date'!AS10)</f>
        <v>2019</v>
      </c>
      <c r="AT10" s="44">
        <f>IF('Indicator Date'!AT10="","x",'Indicator Date'!AT10)</f>
        <v>2016</v>
      </c>
      <c r="AU10" s="44">
        <f>IF('Indicator Date'!AU10="","x",'Indicator Date'!AU10)</f>
        <v>2019</v>
      </c>
      <c r="AV10" s="44">
        <f>IF('Indicator Date'!AV10="","x",'Indicator Date'!AV10)</f>
        <v>2019</v>
      </c>
      <c r="AW10" s="44">
        <f>IF('Indicator Date'!AW10="","x",'Indicator Date'!AW10)</f>
        <v>2019</v>
      </c>
      <c r="AX10" s="44">
        <f>IF('Indicator Date'!AX10="","x",'Indicator Date'!AX10)</f>
        <v>2018</v>
      </c>
      <c r="AY10" s="44">
        <f>IF('Indicator Date'!AY10="","x",'Indicator Date'!AY10)</f>
        <v>2019</v>
      </c>
      <c r="AZ10" s="44">
        <f>IF('Indicator Date'!AZ10="","x",'Indicator Date'!AZ10)</f>
        <v>2019</v>
      </c>
      <c r="BA10" s="44">
        <f>IF('Indicator Date'!BA10="","x",'Indicator Date'!BA10)</f>
        <v>2019</v>
      </c>
      <c r="BB10" s="44">
        <f>IF('Indicator Date'!BB10="","x",'Indicator Date'!BB10)</f>
        <v>2018</v>
      </c>
      <c r="BC10" s="44">
        <f>IF('Indicator Date'!BC10="","x",'Indicator Date'!BC10)</f>
        <v>2019</v>
      </c>
      <c r="BD10" s="44">
        <f>IF('Indicator Date'!BD10="","x",'Indicator Date'!BD10)</f>
        <v>2020</v>
      </c>
      <c r="BE10" s="70">
        <f>IF('Indicator Date'!BE10="","x",YEAR('Indicator Date'!BE10))</f>
        <v>2020</v>
      </c>
      <c r="BF10" s="70">
        <f>IF('Indicator Date'!BF10="","x",YEAR('Indicator Date'!BF10))</f>
        <v>2020</v>
      </c>
      <c r="BG10" s="44">
        <f>IF('Indicator Date'!BG10="","x",'Indicator Date'!BG10)</f>
        <v>2020</v>
      </c>
      <c r="BH10" s="44">
        <f>IF('Indicator Date'!BH10="","x",'Indicator Date'!BH10)</f>
        <v>2019</v>
      </c>
      <c r="BI10" s="44">
        <f>IF('Indicator Date'!BI10="","x",'Indicator Date'!BI10)</f>
        <v>2019</v>
      </c>
      <c r="BJ10" s="44">
        <f>IF('Indicator Date'!BJ10="","x",'Indicator Date'!BJ10)</f>
        <v>2013</v>
      </c>
      <c r="BK10" s="44">
        <f>IF('Indicator Date'!BK10="","x",'Indicator Date'!BK10)</f>
        <v>2019</v>
      </c>
      <c r="BL10" s="44">
        <f>IF('Indicator Date'!BL10="","x",'Indicator Date'!BL10)</f>
        <v>2020</v>
      </c>
      <c r="BM10" s="44">
        <f>IF('Indicator Date'!BM10="","x",'Indicator Date'!BM10)</f>
        <v>2018</v>
      </c>
      <c r="BN10" s="44">
        <f>IF('Indicator Date'!BN10="","x",'Indicator Date'!BN10)</f>
        <v>2017</v>
      </c>
      <c r="BO10" s="44">
        <f>IF('Indicator Date'!BO10="","x",'Indicator Date'!BO10)</f>
        <v>2018</v>
      </c>
      <c r="BP10" s="44">
        <f>IF('Indicator Date'!BP10="","x",'Indicator Date'!BP10)</f>
        <v>2019</v>
      </c>
      <c r="BQ10" s="44">
        <f>IF('Indicator Date'!BQ10="","x",'Indicator Date'!BQ10)</f>
        <v>2014</v>
      </c>
      <c r="BR10" s="44">
        <f>IF('Indicator Date'!BR10="","x",'Indicator Date'!BR10)</f>
        <v>2017</v>
      </c>
      <c r="BS10" s="44">
        <f>IF('Indicator Date'!BS10="","x",'Indicator Date'!BS10)</f>
        <v>2017</v>
      </c>
      <c r="BT10" s="44">
        <f>IF('Indicator Date'!BT10="","x",'Indicator Date'!BT10)</f>
        <v>2014</v>
      </c>
      <c r="BU10" s="44">
        <f>IF('Indicator Date'!BU10="","x",'Indicator Date'!BU10)</f>
        <v>2019</v>
      </c>
      <c r="BV10" s="44">
        <f>IF('Indicator Date'!BV10="","x",'Indicator Date'!BV10)</f>
        <v>2019</v>
      </c>
      <c r="BW10" s="44">
        <f>IF('Indicator Date'!BW10="","x",'Indicator Date'!BW10)</f>
        <v>2019</v>
      </c>
      <c r="BX10" s="44">
        <f>IF('Indicator Date'!BX10="","x",'Indicator Date'!BX10)</f>
        <v>2018</v>
      </c>
      <c r="BY10" s="44">
        <f>IF('Indicator Date'!BY10="","x",'Indicator Date'!BY10)</f>
        <v>2017</v>
      </c>
      <c r="BZ10" s="44">
        <f>IF('Indicator Date'!BZ10="","x",'Indicator Date'!BZ10)</f>
        <v>2020</v>
      </c>
      <c r="CA10" s="44">
        <f>IF('Indicator Date'!CA10="","x",'Indicator Date'!CA10)</f>
        <v>2020</v>
      </c>
      <c r="CB10" s="44">
        <f>IF('Indicator Date'!CB10="","x",'Indicator Date'!CB10)</f>
        <v>2015</v>
      </c>
    </row>
    <row r="11" spans="1:80">
      <c r="A11" s="33" t="str">
        <f>'Indicator Data'!A13</f>
        <v>Australia</v>
      </c>
      <c r="B11" s="25" t="str">
        <f>'Indicator Data'!B13</f>
        <v>AUS</v>
      </c>
      <c r="C11" s="44">
        <f>IF('Indicator Date'!C11="","x",'Indicator Date'!C11)</f>
        <v>2015</v>
      </c>
      <c r="D11" s="44">
        <f>IF('Indicator Date'!D11="","x",'Indicator Date'!D11)</f>
        <v>2015</v>
      </c>
      <c r="E11" s="44">
        <f>IF('Indicator Date'!E11="","x",'Indicator Date'!E11)</f>
        <v>2015</v>
      </c>
      <c r="F11" s="44">
        <f>IF('Indicator Date'!F11="","x",'Indicator Date'!F11)</f>
        <v>2015</v>
      </c>
      <c r="G11" s="44">
        <f>IF('Indicator Date'!G11="","x",'Indicator Date'!G11)</f>
        <v>2015</v>
      </c>
      <c r="H11" s="44">
        <f>IF('Indicator Date'!H11="","x",'Indicator Date'!H11)</f>
        <v>2015</v>
      </c>
      <c r="I11" s="44">
        <f>IF('Indicator Date'!I11="","x",'Indicator Date'!I11)</f>
        <v>2015</v>
      </c>
      <c r="J11" s="44">
        <f>IF('Indicator Date'!J11="","x",'Indicator Date'!J11)</f>
        <v>2020</v>
      </c>
      <c r="K11" s="44">
        <f>IF('Indicator Date'!K11="","x",'Indicator Date'!K11)</f>
        <v>2020</v>
      </c>
      <c r="L11" s="44">
        <f>IF('Indicator Date'!L11="","x",'Indicator Date'!L11)</f>
        <v>2020</v>
      </c>
      <c r="M11" s="44">
        <f>IF('Indicator Date'!M11="","x",'Indicator Date'!M11)</f>
        <v>2015</v>
      </c>
      <c r="N11" s="44">
        <f>IF('Indicator Date'!N11="","x",'Indicator Date'!N11)</f>
        <v>2015</v>
      </c>
      <c r="O11" s="44">
        <f>IF('Indicator Date'!O11="","x",'Indicator Date'!O11)</f>
        <v>2015</v>
      </c>
      <c r="P11" s="44">
        <f>IF('Indicator Date'!P11="","x",'Indicator Date'!P11)</f>
        <v>2015</v>
      </c>
      <c r="Q11" s="44">
        <f>IF('Indicator Date'!Q11="","x",'Indicator Date'!Q11)</f>
        <v>2020</v>
      </c>
      <c r="R11" s="44">
        <f>IF('Indicator Date'!R11="","x",'Indicator Date'!R11)</f>
        <v>2020</v>
      </c>
      <c r="S11" s="44">
        <f>IF('Indicator Date'!S11="","x",'Indicator Date'!S11)</f>
        <v>2020</v>
      </c>
      <c r="T11" s="44">
        <f>IF('Indicator Date'!T11="","x",'Indicator Date'!T11)</f>
        <v>2020</v>
      </c>
      <c r="U11" s="44">
        <f>IF('Indicator Date'!U11="","x",'Indicator Date'!U11)</f>
        <v>2015</v>
      </c>
      <c r="V11" s="44">
        <f>IF('Indicator Date'!V11="","x",'Indicator Date'!V11)</f>
        <v>2015</v>
      </c>
      <c r="W11" s="44">
        <f>IF('Indicator Date'!W11="","x",'Indicator Date'!W11)</f>
        <v>2015</v>
      </c>
      <c r="X11" s="44">
        <f>IF('Indicator Date'!X11="","x",'Indicator Date'!X11)</f>
        <v>2018</v>
      </c>
      <c r="Y11" s="44">
        <f>IF('Indicator Date'!Y11="","x",'Indicator Date'!Y11)</f>
        <v>2020</v>
      </c>
      <c r="Z11" s="44">
        <f>IF('Indicator Date'!Z11="","x",'Indicator Date'!Z11)</f>
        <v>2020</v>
      </c>
      <c r="AA11" s="44">
        <f>IF('Indicator Date'!AA11="","x",'Indicator Date'!AA11)</f>
        <v>2016</v>
      </c>
      <c r="AB11" s="44">
        <f>IF('Indicator Date'!AB11="","x",'Indicator Date'!AB11)</f>
        <v>2017</v>
      </c>
      <c r="AC11" s="44" t="str">
        <f>IF('Indicator Date'!AC11="","x",'Indicator Date'!AC11)</f>
        <v>x</v>
      </c>
      <c r="AD11" s="44">
        <f>IF('Indicator Date'!AD11="","x",'Indicator Date'!AD11)</f>
        <v>2018</v>
      </c>
      <c r="AE11" s="44">
        <f>IF('Indicator Date'!AE11="","x",'Indicator Date'!AE11)</f>
        <v>2020</v>
      </c>
      <c r="AF11" s="44" t="str">
        <f>IF('Indicator Date'!AF11="","x",'Indicator Date'!AF11)</f>
        <v>x</v>
      </c>
      <c r="AG11" s="44">
        <f>IF('Indicator Date'!AG11="","x",'Indicator Date'!AG11)</f>
        <v>2020</v>
      </c>
      <c r="AH11" s="44">
        <f>IF('Indicator Date'!AH11="","x",'Indicator Date'!AH11)</f>
        <v>2021</v>
      </c>
      <c r="AI11" s="44">
        <f>IF('Indicator Date'!AI11="","x",'Indicator Date'!AI11)</f>
        <v>2021</v>
      </c>
      <c r="AJ11" s="44">
        <f>IF('Indicator Date'!AJ11="","x",'Indicator Date'!AJ11)</f>
        <v>2020</v>
      </c>
      <c r="AK11" s="44">
        <f>IF('Indicator Date'!AK11="","x",'Indicator Date'!AK11)</f>
        <v>2020</v>
      </c>
      <c r="AL11" s="44">
        <f>IF('Indicator Date'!AL11="","x",'Indicator Date'!AL11)</f>
        <v>2019</v>
      </c>
      <c r="AM11" s="44" t="str">
        <f>IF('Indicator Date'!AM11="","x",RIGHT('Indicator Date'!AM11,4))</f>
        <v>x</v>
      </c>
      <c r="AN11" s="44">
        <f>IF('Indicator Date'!AN11="","x",'Indicator Date'!AN11)</f>
        <v>2021</v>
      </c>
      <c r="AO11" s="44">
        <f>IF('Indicator Date'!AO11="","x",'Indicator Date'!AO11)</f>
        <v>2018</v>
      </c>
      <c r="AP11" s="44">
        <f>IF('Indicator Date'!AP11="","x",'Indicator Date'!AP11)</f>
        <v>2019</v>
      </c>
      <c r="AQ11" s="44" t="str">
        <f>IF('Indicator Date'!AQ11="","x",'Indicator Date'!AQ11)</f>
        <v>x</v>
      </c>
      <c r="AR11" s="44">
        <f>IF('Indicator Date'!AR11="","x",'Indicator Date'!AR11)</f>
        <v>2020</v>
      </c>
      <c r="AS11" s="44">
        <f>IF('Indicator Date'!AS11="","x",'Indicator Date'!AS11)</f>
        <v>2019</v>
      </c>
      <c r="AT11" s="44" t="str">
        <f>IF('Indicator Date'!AT11="","x",'Indicator Date'!AT11)</f>
        <v>x</v>
      </c>
      <c r="AU11" s="44">
        <f>IF('Indicator Date'!AU11="","x",'Indicator Date'!AU11)</f>
        <v>2019</v>
      </c>
      <c r="AV11" s="44">
        <f>IF('Indicator Date'!AV11="","x",'Indicator Date'!AV11)</f>
        <v>2019</v>
      </c>
      <c r="AW11" s="44">
        <f>IF('Indicator Date'!AW11="","x",'Indicator Date'!AW11)</f>
        <v>2019</v>
      </c>
      <c r="AX11" s="44" t="str">
        <f>IF('Indicator Date'!AX11="","x",'Indicator Date'!AX11)</f>
        <v>x</v>
      </c>
      <c r="AY11" s="44">
        <f>IF('Indicator Date'!AY11="","x",'Indicator Date'!AY11)</f>
        <v>2019</v>
      </c>
      <c r="AZ11" s="44">
        <f>IF('Indicator Date'!AZ11="","x",'Indicator Date'!AZ11)</f>
        <v>2019</v>
      </c>
      <c r="BA11" s="44">
        <f>IF('Indicator Date'!BA11="","x",'Indicator Date'!BA11)</f>
        <v>2014</v>
      </c>
      <c r="BB11" s="44">
        <f>IF('Indicator Date'!BB11="","x",'Indicator Date'!BB11)</f>
        <v>2018</v>
      </c>
      <c r="BC11" s="44">
        <f>IF('Indicator Date'!BC11="","x",'Indicator Date'!BC11)</f>
        <v>2019</v>
      </c>
      <c r="BD11" s="44">
        <f>IF('Indicator Date'!BD11="","x",'Indicator Date'!BD11)</f>
        <v>2020</v>
      </c>
      <c r="BE11" s="70" t="str">
        <f>IF('Indicator Date'!BE11="","x",YEAR('Indicator Date'!BE11))</f>
        <v>x</v>
      </c>
      <c r="BF11" s="70">
        <f>IF('Indicator Date'!BF11="","x",YEAR('Indicator Date'!BF11))</f>
        <v>2020</v>
      </c>
      <c r="BG11" s="44">
        <f>IF('Indicator Date'!BG11="","x",'Indicator Date'!BG11)</f>
        <v>2020</v>
      </c>
      <c r="BH11" s="44">
        <f>IF('Indicator Date'!BH11="","x",'Indicator Date'!BH11)</f>
        <v>2019</v>
      </c>
      <c r="BI11" s="44">
        <f>IF('Indicator Date'!BI11="","x",'Indicator Date'!BI11)</f>
        <v>2019</v>
      </c>
      <c r="BJ11" s="44">
        <f>IF('Indicator Date'!BJ11="","x",'Indicator Date'!BJ11)</f>
        <v>2015</v>
      </c>
      <c r="BK11" s="44">
        <f>IF('Indicator Date'!BK11="","x",'Indicator Date'!BK11)</f>
        <v>2019</v>
      </c>
      <c r="BL11" s="44">
        <f>IF('Indicator Date'!BL11="","x",'Indicator Date'!BL11)</f>
        <v>2020</v>
      </c>
      <c r="BM11" s="44">
        <f>IF('Indicator Date'!BM11="","x",'Indicator Date'!BM11)</f>
        <v>2018</v>
      </c>
      <c r="BN11" s="44" t="str">
        <f>IF('Indicator Date'!BN11="","x",'Indicator Date'!BN11)</f>
        <v>x</v>
      </c>
      <c r="BO11" s="44">
        <f>IF('Indicator Date'!BO11="","x",'Indicator Date'!BO11)</f>
        <v>2017</v>
      </c>
      <c r="BP11" s="44">
        <f>IF('Indicator Date'!BP11="","x",'Indicator Date'!BP11)</f>
        <v>2019</v>
      </c>
      <c r="BQ11" s="44">
        <f>IF('Indicator Date'!BQ11="","x",'Indicator Date'!BQ11)</f>
        <v>2014</v>
      </c>
      <c r="BR11" s="44">
        <f>IF('Indicator Date'!BR11="","x",'Indicator Date'!BR11)</f>
        <v>2017</v>
      </c>
      <c r="BS11" s="44">
        <f>IF('Indicator Date'!BS11="","x",'Indicator Date'!BS11)</f>
        <v>2017</v>
      </c>
      <c r="BT11" s="44">
        <f>IF('Indicator Date'!BT11="","x",'Indicator Date'!BT11)</f>
        <v>2016</v>
      </c>
      <c r="BU11" s="44">
        <f>IF('Indicator Date'!BU11="","x",'Indicator Date'!BU11)</f>
        <v>2019</v>
      </c>
      <c r="BV11" s="44">
        <f>IF('Indicator Date'!BV11="","x",'Indicator Date'!BV11)</f>
        <v>2019</v>
      </c>
      <c r="BW11" s="44">
        <f>IF('Indicator Date'!BW11="","x",'Indicator Date'!BW11)</f>
        <v>2019</v>
      </c>
      <c r="BX11" s="44">
        <f>IF('Indicator Date'!BX11="","x",'Indicator Date'!BX11)</f>
        <v>2018</v>
      </c>
      <c r="BY11" s="44">
        <f>IF('Indicator Date'!BY11="","x",'Indicator Date'!BY11)</f>
        <v>2017</v>
      </c>
      <c r="BZ11" s="44">
        <f>IF('Indicator Date'!BZ11="","x",'Indicator Date'!BZ11)</f>
        <v>2020</v>
      </c>
      <c r="CA11" s="44">
        <f>IF('Indicator Date'!CA11="","x",'Indicator Date'!CA11)</f>
        <v>2020</v>
      </c>
      <c r="CB11" s="44">
        <f>IF('Indicator Date'!CB11="","x",'Indicator Date'!CB11)</f>
        <v>2015</v>
      </c>
    </row>
    <row r="12" spans="1:80">
      <c r="A12" s="33" t="str">
        <f>'Indicator Data'!A14</f>
        <v>Austria</v>
      </c>
      <c r="B12" s="25" t="str">
        <f>'Indicator Data'!B14</f>
        <v>AUT</v>
      </c>
      <c r="C12" s="44">
        <f>IF('Indicator Date'!C12="","x",'Indicator Date'!C12)</f>
        <v>2015</v>
      </c>
      <c r="D12" s="44">
        <f>IF('Indicator Date'!D12="","x",'Indicator Date'!D12)</f>
        <v>2015</v>
      </c>
      <c r="E12" s="44">
        <f>IF('Indicator Date'!E12="","x",'Indicator Date'!E12)</f>
        <v>2015</v>
      </c>
      <c r="F12" s="44">
        <f>IF('Indicator Date'!F12="","x",'Indicator Date'!F12)</f>
        <v>2015</v>
      </c>
      <c r="G12" s="44">
        <f>IF('Indicator Date'!G12="","x",'Indicator Date'!G12)</f>
        <v>2015</v>
      </c>
      <c r="H12" s="44">
        <f>IF('Indicator Date'!H12="","x",'Indicator Date'!H12)</f>
        <v>2015</v>
      </c>
      <c r="I12" s="44">
        <f>IF('Indicator Date'!I12="","x",'Indicator Date'!I12)</f>
        <v>2015</v>
      </c>
      <c r="J12" s="44">
        <f>IF('Indicator Date'!J12="","x",'Indicator Date'!J12)</f>
        <v>2020</v>
      </c>
      <c r="K12" s="44">
        <f>IF('Indicator Date'!K12="","x",'Indicator Date'!K12)</f>
        <v>2020</v>
      </c>
      <c r="L12" s="44">
        <f>IF('Indicator Date'!L12="","x",'Indicator Date'!L12)</f>
        <v>2020</v>
      </c>
      <c r="M12" s="44">
        <f>IF('Indicator Date'!M12="","x",'Indicator Date'!M12)</f>
        <v>2015</v>
      </c>
      <c r="N12" s="44">
        <f>IF('Indicator Date'!N12="","x",'Indicator Date'!N12)</f>
        <v>2015</v>
      </c>
      <c r="O12" s="44">
        <f>IF('Indicator Date'!O12="","x",'Indicator Date'!O12)</f>
        <v>2015</v>
      </c>
      <c r="P12" s="44">
        <f>IF('Indicator Date'!P12="","x",'Indicator Date'!P12)</f>
        <v>2015</v>
      </c>
      <c r="Q12" s="44">
        <f>IF('Indicator Date'!Q12="","x",'Indicator Date'!Q12)</f>
        <v>2020</v>
      </c>
      <c r="R12" s="44">
        <f>IF('Indicator Date'!R12="","x",'Indicator Date'!R12)</f>
        <v>2020</v>
      </c>
      <c r="S12" s="44">
        <f>IF('Indicator Date'!S12="","x",'Indicator Date'!S12)</f>
        <v>2020</v>
      </c>
      <c r="T12" s="44">
        <f>IF('Indicator Date'!T12="","x",'Indicator Date'!T12)</f>
        <v>2020</v>
      </c>
      <c r="U12" s="44">
        <f>IF('Indicator Date'!U12="","x",'Indicator Date'!U12)</f>
        <v>2015</v>
      </c>
      <c r="V12" s="44">
        <f>IF('Indicator Date'!V12="","x",'Indicator Date'!V12)</f>
        <v>2015</v>
      </c>
      <c r="W12" s="44">
        <f>IF('Indicator Date'!W12="","x",'Indicator Date'!W12)</f>
        <v>2015</v>
      </c>
      <c r="X12" s="44">
        <f>IF('Indicator Date'!X12="","x",'Indicator Date'!X12)</f>
        <v>2018</v>
      </c>
      <c r="Y12" s="44">
        <f>IF('Indicator Date'!Y12="","x",'Indicator Date'!Y12)</f>
        <v>2020</v>
      </c>
      <c r="Z12" s="44">
        <f>IF('Indicator Date'!Z12="","x",'Indicator Date'!Z12)</f>
        <v>2020</v>
      </c>
      <c r="AA12" s="44">
        <f>IF('Indicator Date'!AA12="","x",'Indicator Date'!AA12)</f>
        <v>2011</v>
      </c>
      <c r="AB12" s="44">
        <f>IF('Indicator Date'!AB12="","x",'Indicator Date'!AB12)</f>
        <v>2017</v>
      </c>
      <c r="AC12" s="44" t="str">
        <f>IF('Indicator Date'!AC12="","x",'Indicator Date'!AC12)</f>
        <v>x</v>
      </c>
      <c r="AD12" s="44">
        <f>IF('Indicator Date'!AD12="","x",'Indicator Date'!AD12)</f>
        <v>2017</v>
      </c>
      <c r="AE12" s="44">
        <f>IF('Indicator Date'!AE12="","x",'Indicator Date'!AE12)</f>
        <v>2020</v>
      </c>
      <c r="AF12" s="44" t="str">
        <f>IF('Indicator Date'!AF12="","x",'Indicator Date'!AF12)</f>
        <v>x</v>
      </c>
      <c r="AG12" s="44">
        <f>IF('Indicator Date'!AG12="","x",'Indicator Date'!AG12)</f>
        <v>2020</v>
      </c>
      <c r="AH12" s="44">
        <f>IF('Indicator Date'!AH12="","x",'Indicator Date'!AH12)</f>
        <v>2021</v>
      </c>
      <c r="AI12" s="44">
        <f>IF('Indicator Date'!AI12="","x",'Indicator Date'!AI12)</f>
        <v>2021</v>
      </c>
      <c r="AJ12" s="44">
        <f>IF('Indicator Date'!AJ12="","x",'Indicator Date'!AJ12)</f>
        <v>2020</v>
      </c>
      <c r="AK12" s="44">
        <f>IF('Indicator Date'!AK12="","x",'Indicator Date'!AK12)</f>
        <v>2020</v>
      </c>
      <c r="AL12" s="44">
        <f>IF('Indicator Date'!AL12="","x",'Indicator Date'!AL12)</f>
        <v>2019</v>
      </c>
      <c r="AM12" s="44" t="str">
        <f>IF('Indicator Date'!AM12="","x",RIGHT('Indicator Date'!AM12,4))</f>
        <v>x</v>
      </c>
      <c r="AN12" s="44">
        <f>IF('Indicator Date'!AN12="","x",'Indicator Date'!AN12)</f>
        <v>2021</v>
      </c>
      <c r="AO12" s="44">
        <f>IF('Indicator Date'!AO12="","x",'Indicator Date'!AO12)</f>
        <v>2018</v>
      </c>
      <c r="AP12" s="44">
        <f>IF('Indicator Date'!AP12="","x",'Indicator Date'!AP12)</f>
        <v>2019</v>
      </c>
      <c r="AQ12" s="44" t="str">
        <f>IF('Indicator Date'!AQ12="","x",'Indicator Date'!AQ12)</f>
        <v>x</v>
      </c>
      <c r="AR12" s="44">
        <f>IF('Indicator Date'!AR12="","x",'Indicator Date'!AR12)</f>
        <v>2020</v>
      </c>
      <c r="AS12" s="44">
        <f>IF('Indicator Date'!AS12="","x",'Indicator Date'!AS12)</f>
        <v>2019</v>
      </c>
      <c r="AT12" s="44" t="str">
        <f>IF('Indicator Date'!AT12="","x",'Indicator Date'!AT12)</f>
        <v>x</v>
      </c>
      <c r="AU12" s="44">
        <f>IF('Indicator Date'!AU12="","x",'Indicator Date'!AU12)</f>
        <v>2019</v>
      </c>
      <c r="AV12" s="44" t="str">
        <f>IF('Indicator Date'!AV12="","x",'Indicator Date'!AV12)</f>
        <v>x</v>
      </c>
      <c r="AW12" s="44" t="str">
        <f>IF('Indicator Date'!AW12="","x",'Indicator Date'!AW12)</f>
        <v>x</v>
      </c>
      <c r="AX12" s="44" t="str">
        <f>IF('Indicator Date'!AX12="","x",'Indicator Date'!AX12)</f>
        <v>x</v>
      </c>
      <c r="AY12" s="44">
        <f>IF('Indicator Date'!AY12="","x",'Indicator Date'!AY12)</f>
        <v>2019</v>
      </c>
      <c r="AZ12" s="44">
        <f>IF('Indicator Date'!AZ12="","x",'Indicator Date'!AZ12)</f>
        <v>2019</v>
      </c>
      <c r="BA12" s="44">
        <f>IF('Indicator Date'!BA12="","x",'Indicator Date'!BA12)</f>
        <v>2018</v>
      </c>
      <c r="BB12" s="44">
        <f>IF('Indicator Date'!BB12="","x",'Indicator Date'!BB12)</f>
        <v>2018</v>
      </c>
      <c r="BC12" s="44">
        <f>IF('Indicator Date'!BC12="","x",'Indicator Date'!BC12)</f>
        <v>2019</v>
      </c>
      <c r="BD12" s="44">
        <f>IF('Indicator Date'!BD12="","x",'Indicator Date'!BD12)</f>
        <v>2020</v>
      </c>
      <c r="BE12" s="70" t="str">
        <f>IF('Indicator Date'!BE12="","x",YEAR('Indicator Date'!BE12))</f>
        <v>x</v>
      </c>
      <c r="BF12" s="70">
        <f>IF('Indicator Date'!BF12="","x",YEAR('Indicator Date'!BF12))</f>
        <v>2020</v>
      </c>
      <c r="BG12" s="44">
        <f>IF('Indicator Date'!BG12="","x",'Indicator Date'!BG12)</f>
        <v>2020</v>
      </c>
      <c r="BH12" s="44">
        <f>IF('Indicator Date'!BH12="","x",'Indicator Date'!BH12)</f>
        <v>2019</v>
      </c>
      <c r="BI12" s="44">
        <f>IF('Indicator Date'!BI12="","x",'Indicator Date'!BI12)</f>
        <v>2019</v>
      </c>
      <c r="BJ12" s="44">
        <f>IF('Indicator Date'!BJ12="","x",'Indicator Date'!BJ12)</f>
        <v>2015</v>
      </c>
      <c r="BK12" s="44">
        <f>IF('Indicator Date'!BK12="","x",'Indicator Date'!BK12)</f>
        <v>2019</v>
      </c>
      <c r="BL12" s="44">
        <f>IF('Indicator Date'!BL12="","x",'Indicator Date'!BL12)</f>
        <v>2020</v>
      </c>
      <c r="BM12" s="44">
        <f>IF('Indicator Date'!BM12="","x",'Indicator Date'!BM12)</f>
        <v>2018</v>
      </c>
      <c r="BN12" s="44" t="str">
        <f>IF('Indicator Date'!BN12="","x",'Indicator Date'!BN12)</f>
        <v>x</v>
      </c>
      <c r="BO12" s="44">
        <f>IF('Indicator Date'!BO12="","x",'Indicator Date'!BO12)</f>
        <v>2019</v>
      </c>
      <c r="BP12" s="44">
        <f>IF('Indicator Date'!BP12="","x",'Indicator Date'!BP12)</f>
        <v>2019</v>
      </c>
      <c r="BQ12" s="44">
        <f>IF('Indicator Date'!BQ12="","x",'Indicator Date'!BQ12)</f>
        <v>2014</v>
      </c>
      <c r="BR12" s="44">
        <f>IF('Indicator Date'!BR12="","x",'Indicator Date'!BR12)</f>
        <v>2017</v>
      </c>
      <c r="BS12" s="44">
        <f>IF('Indicator Date'!BS12="","x",'Indicator Date'!BS12)</f>
        <v>2017</v>
      </c>
      <c r="BT12" s="44">
        <f>IF('Indicator Date'!BT12="","x",'Indicator Date'!BT12)</f>
        <v>2016</v>
      </c>
      <c r="BU12" s="44">
        <f>IF('Indicator Date'!BU12="","x",'Indicator Date'!BU12)</f>
        <v>2019</v>
      </c>
      <c r="BV12" s="44">
        <f>IF('Indicator Date'!BV12="","x",'Indicator Date'!BV12)</f>
        <v>2019</v>
      </c>
      <c r="BW12" s="44" t="str">
        <f>IF('Indicator Date'!BW12="","x",'Indicator Date'!BW12)</f>
        <v>x</v>
      </c>
      <c r="BX12" s="44">
        <f>IF('Indicator Date'!BX12="","x",'Indicator Date'!BX12)</f>
        <v>2018</v>
      </c>
      <c r="BY12" s="44">
        <f>IF('Indicator Date'!BY12="","x",'Indicator Date'!BY12)</f>
        <v>2017</v>
      </c>
      <c r="BZ12" s="44">
        <f>IF('Indicator Date'!BZ12="","x",'Indicator Date'!BZ12)</f>
        <v>2020</v>
      </c>
      <c r="CA12" s="44">
        <f>IF('Indicator Date'!CA12="","x",'Indicator Date'!CA12)</f>
        <v>2020</v>
      </c>
      <c r="CB12" s="44">
        <f>IF('Indicator Date'!CB12="","x",'Indicator Date'!CB12)</f>
        <v>2015</v>
      </c>
    </row>
    <row r="13" spans="1:80">
      <c r="A13" s="33" t="str">
        <f>'Indicator Data'!A15</f>
        <v>Azerbaijan</v>
      </c>
      <c r="B13" s="25" t="str">
        <f>'Indicator Data'!B15</f>
        <v>AZE</v>
      </c>
      <c r="C13" s="44">
        <f>IF('Indicator Date'!C13="","x",'Indicator Date'!C13)</f>
        <v>2015</v>
      </c>
      <c r="D13" s="44">
        <f>IF('Indicator Date'!D13="","x",'Indicator Date'!D13)</f>
        <v>2015</v>
      </c>
      <c r="E13" s="44">
        <f>IF('Indicator Date'!E13="","x",'Indicator Date'!E13)</f>
        <v>2015</v>
      </c>
      <c r="F13" s="44">
        <f>IF('Indicator Date'!F13="","x",'Indicator Date'!F13)</f>
        <v>2015</v>
      </c>
      <c r="G13" s="44">
        <f>IF('Indicator Date'!G13="","x",'Indicator Date'!G13)</f>
        <v>2015</v>
      </c>
      <c r="H13" s="44">
        <f>IF('Indicator Date'!H13="","x",'Indicator Date'!H13)</f>
        <v>2015</v>
      </c>
      <c r="I13" s="44">
        <f>IF('Indicator Date'!I13="","x",'Indicator Date'!I13)</f>
        <v>2015</v>
      </c>
      <c r="J13" s="44">
        <f>IF('Indicator Date'!J13="","x",'Indicator Date'!J13)</f>
        <v>2020</v>
      </c>
      <c r="K13" s="44">
        <f>IF('Indicator Date'!K13="","x",'Indicator Date'!K13)</f>
        <v>2020</v>
      </c>
      <c r="L13" s="44">
        <f>IF('Indicator Date'!L13="","x",'Indicator Date'!L13)</f>
        <v>2020</v>
      </c>
      <c r="M13" s="44">
        <f>IF('Indicator Date'!M13="","x",'Indicator Date'!M13)</f>
        <v>2015</v>
      </c>
      <c r="N13" s="44">
        <f>IF('Indicator Date'!N13="","x",'Indicator Date'!N13)</f>
        <v>2015</v>
      </c>
      <c r="O13" s="44">
        <f>IF('Indicator Date'!O13="","x",'Indicator Date'!O13)</f>
        <v>2015</v>
      </c>
      <c r="P13" s="44">
        <f>IF('Indicator Date'!P13="","x",'Indicator Date'!P13)</f>
        <v>2015</v>
      </c>
      <c r="Q13" s="44">
        <f>IF('Indicator Date'!Q13="","x",'Indicator Date'!Q13)</f>
        <v>2020</v>
      </c>
      <c r="R13" s="44">
        <f>IF('Indicator Date'!R13="","x",'Indicator Date'!R13)</f>
        <v>2020</v>
      </c>
      <c r="S13" s="44">
        <f>IF('Indicator Date'!S13="","x",'Indicator Date'!S13)</f>
        <v>2020</v>
      </c>
      <c r="T13" s="44">
        <f>IF('Indicator Date'!T13="","x",'Indicator Date'!T13)</f>
        <v>2020</v>
      </c>
      <c r="U13" s="44">
        <f>IF('Indicator Date'!U13="","x",'Indicator Date'!U13)</f>
        <v>2015</v>
      </c>
      <c r="V13" s="44">
        <f>IF('Indicator Date'!V13="","x",'Indicator Date'!V13)</f>
        <v>2015</v>
      </c>
      <c r="W13" s="44">
        <f>IF('Indicator Date'!W13="","x",'Indicator Date'!W13)</f>
        <v>2015</v>
      </c>
      <c r="X13" s="44">
        <f>IF('Indicator Date'!X13="","x",'Indicator Date'!X13)</f>
        <v>2018</v>
      </c>
      <c r="Y13" s="44">
        <f>IF('Indicator Date'!Y13="","x",'Indicator Date'!Y13)</f>
        <v>2020</v>
      </c>
      <c r="Z13" s="44">
        <f>IF('Indicator Date'!Z13="","x",'Indicator Date'!Z13)</f>
        <v>2020</v>
      </c>
      <c r="AA13" s="44">
        <f>IF('Indicator Date'!AA13="","x",'Indicator Date'!AA13)</f>
        <v>2009</v>
      </c>
      <c r="AB13" s="44">
        <f>IF('Indicator Date'!AB13="","x",'Indicator Date'!AB13)</f>
        <v>2017</v>
      </c>
      <c r="AC13" s="44">
        <f>IF('Indicator Date'!AC13="","x",'Indicator Date'!AC13)</f>
        <v>2017</v>
      </c>
      <c r="AD13" s="44">
        <f>IF('Indicator Date'!AD13="","x",'Indicator Date'!AD13)</f>
        <v>2018</v>
      </c>
      <c r="AE13" s="44">
        <f>IF('Indicator Date'!AE13="","x",'Indicator Date'!AE13)</f>
        <v>2020</v>
      </c>
      <c r="AF13" s="44" t="str">
        <f>IF('Indicator Date'!AF13="","x",'Indicator Date'!AF13)</f>
        <v>x</v>
      </c>
      <c r="AG13" s="44">
        <f>IF('Indicator Date'!AG13="","x",'Indicator Date'!AG13)</f>
        <v>2020</v>
      </c>
      <c r="AH13" s="44">
        <f>IF('Indicator Date'!AH13="","x",'Indicator Date'!AH13)</f>
        <v>2021</v>
      </c>
      <c r="AI13" s="44">
        <f>IF('Indicator Date'!AI13="","x",'Indicator Date'!AI13)</f>
        <v>2021</v>
      </c>
      <c r="AJ13" s="44">
        <f>IF('Indicator Date'!AJ13="","x",'Indicator Date'!AJ13)</f>
        <v>2020</v>
      </c>
      <c r="AK13" s="44">
        <f>IF('Indicator Date'!AK13="","x",'Indicator Date'!AK13)</f>
        <v>2020</v>
      </c>
      <c r="AL13" s="44">
        <f>IF('Indicator Date'!AL13="","x",'Indicator Date'!AL13)</f>
        <v>2019</v>
      </c>
      <c r="AM13" s="44" t="str">
        <f>IF('Indicator Date'!AM13="","x",RIGHT('Indicator Date'!AM13,4))</f>
        <v>x</v>
      </c>
      <c r="AN13" s="44">
        <f>IF('Indicator Date'!AN13="","x",'Indicator Date'!AN13)</f>
        <v>2021</v>
      </c>
      <c r="AO13" s="44">
        <f>IF('Indicator Date'!AO13="","x",'Indicator Date'!AO13)</f>
        <v>2018</v>
      </c>
      <c r="AP13" s="44">
        <f>IF('Indicator Date'!AP13="","x",'Indicator Date'!AP13)</f>
        <v>2019</v>
      </c>
      <c r="AQ13" s="44">
        <f>IF('Indicator Date'!AQ13="","x",'Indicator Date'!AQ13)</f>
        <v>2020</v>
      </c>
      <c r="AR13" s="44">
        <f>IF('Indicator Date'!AR13="","x",'Indicator Date'!AR13)</f>
        <v>2020</v>
      </c>
      <c r="AS13" s="44">
        <f>IF('Indicator Date'!AS13="","x",'Indicator Date'!AS13)</f>
        <v>2019</v>
      </c>
      <c r="AT13" s="44">
        <f>IF('Indicator Date'!AT13="","x",'Indicator Date'!AT13)</f>
        <v>2013</v>
      </c>
      <c r="AU13" s="44">
        <f>IF('Indicator Date'!AU13="","x",'Indicator Date'!AU13)</f>
        <v>2019</v>
      </c>
      <c r="AV13" s="44">
        <f>IF('Indicator Date'!AV13="","x",'Indicator Date'!AV13)</f>
        <v>2019</v>
      </c>
      <c r="AW13" s="44">
        <f>IF('Indicator Date'!AW13="","x",'Indicator Date'!AW13)</f>
        <v>2019</v>
      </c>
      <c r="AX13" s="44">
        <f>IF('Indicator Date'!AX13="","x",'Indicator Date'!AX13)</f>
        <v>2018</v>
      </c>
      <c r="AY13" s="44">
        <f>IF('Indicator Date'!AY13="","x",'Indicator Date'!AY13)</f>
        <v>2019</v>
      </c>
      <c r="AZ13" s="44">
        <f>IF('Indicator Date'!AZ13="","x",'Indicator Date'!AZ13)</f>
        <v>2019</v>
      </c>
      <c r="BA13" s="44" t="str">
        <f>IF('Indicator Date'!BA13="","x",'Indicator Date'!BA13)</f>
        <v>x</v>
      </c>
      <c r="BB13" s="44">
        <f>IF('Indicator Date'!BB13="","x",'Indicator Date'!BB13)</f>
        <v>2018</v>
      </c>
      <c r="BC13" s="44">
        <f>IF('Indicator Date'!BC13="","x",'Indicator Date'!BC13)</f>
        <v>2019</v>
      </c>
      <c r="BD13" s="44">
        <f>IF('Indicator Date'!BD13="","x",'Indicator Date'!BD13)</f>
        <v>2020</v>
      </c>
      <c r="BE13" s="70">
        <f>IF('Indicator Date'!BE13="","x",YEAR('Indicator Date'!BE13))</f>
        <v>2020</v>
      </c>
      <c r="BF13" s="70">
        <f>IF('Indicator Date'!BF13="","x",YEAR('Indicator Date'!BF13))</f>
        <v>2020</v>
      </c>
      <c r="BG13" s="44">
        <f>IF('Indicator Date'!BG13="","x",'Indicator Date'!BG13)</f>
        <v>2020</v>
      </c>
      <c r="BH13" s="44">
        <f>IF('Indicator Date'!BH13="","x",'Indicator Date'!BH13)</f>
        <v>2019</v>
      </c>
      <c r="BI13" s="44">
        <f>IF('Indicator Date'!BI13="","x",'Indicator Date'!BI13)</f>
        <v>2019</v>
      </c>
      <c r="BJ13" s="44" t="str">
        <f>IF('Indicator Date'!BJ13="","x",'Indicator Date'!BJ13)</f>
        <v>x</v>
      </c>
      <c r="BK13" s="44">
        <f>IF('Indicator Date'!BK13="","x",'Indicator Date'!BK13)</f>
        <v>2019</v>
      </c>
      <c r="BL13" s="44">
        <f>IF('Indicator Date'!BL13="","x",'Indicator Date'!BL13)</f>
        <v>2020</v>
      </c>
      <c r="BM13" s="44">
        <f>IF('Indicator Date'!BM13="","x",'Indicator Date'!BM13)</f>
        <v>2018</v>
      </c>
      <c r="BN13" s="44">
        <f>IF('Indicator Date'!BN13="","x",'Indicator Date'!BN13)</f>
        <v>2017</v>
      </c>
      <c r="BO13" s="44">
        <f>IF('Indicator Date'!BO13="","x",'Indicator Date'!BO13)</f>
        <v>2018</v>
      </c>
      <c r="BP13" s="44">
        <f>IF('Indicator Date'!BP13="","x",'Indicator Date'!BP13)</f>
        <v>2019</v>
      </c>
      <c r="BQ13" s="44">
        <f>IF('Indicator Date'!BQ13="","x",'Indicator Date'!BQ13)</f>
        <v>2014</v>
      </c>
      <c r="BR13" s="44">
        <f>IF('Indicator Date'!BR13="","x",'Indicator Date'!BR13)</f>
        <v>2017</v>
      </c>
      <c r="BS13" s="44">
        <f>IF('Indicator Date'!BS13="","x",'Indicator Date'!BS13)</f>
        <v>2017</v>
      </c>
      <c r="BT13" s="44">
        <f>IF('Indicator Date'!BT13="","x",'Indicator Date'!BT13)</f>
        <v>2014</v>
      </c>
      <c r="BU13" s="44">
        <f>IF('Indicator Date'!BU13="","x",'Indicator Date'!BU13)</f>
        <v>2019</v>
      </c>
      <c r="BV13" s="44">
        <f>IF('Indicator Date'!BV13="","x",'Indicator Date'!BV13)</f>
        <v>2019</v>
      </c>
      <c r="BW13" s="44">
        <f>IF('Indicator Date'!BW13="","x",'Indicator Date'!BW13)</f>
        <v>2019</v>
      </c>
      <c r="BX13" s="44">
        <f>IF('Indicator Date'!BX13="","x",'Indicator Date'!BX13)</f>
        <v>2018</v>
      </c>
      <c r="BY13" s="44">
        <f>IF('Indicator Date'!BY13="","x",'Indicator Date'!BY13)</f>
        <v>2017</v>
      </c>
      <c r="BZ13" s="44">
        <f>IF('Indicator Date'!BZ13="","x",'Indicator Date'!BZ13)</f>
        <v>2020</v>
      </c>
      <c r="CA13" s="44">
        <f>IF('Indicator Date'!CA13="","x",'Indicator Date'!CA13)</f>
        <v>2020</v>
      </c>
      <c r="CB13" s="44">
        <f>IF('Indicator Date'!CB13="","x",'Indicator Date'!CB13)</f>
        <v>2015</v>
      </c>
    </row>
    <row r="14" spans="1:80">
      <c r="A14" s="33" t="str">
        <f>'Indicator Data'!A16</f>
        <v>Bahamas</v>
      </c>
      <c r="B14" s="25" t="str">
        <f>'Indicator Data'!B16</f>
        <v>BHS</v>
      </c>
      <c r="C14" s="44">
        <f>IF('Indicator Date'!C14="","x",'Indicator Date'!C14)</f>
        <v>2015</v>
      </c>
      <c r="D14" s="44">
        <f>IF('Indicator Date'!D14="","x",'Indicator Date'!D14)</f>
        <v>2015</v>
      </c>
      <c r="E14" s="44">
        <f>IF('Indicator Date'!E14="","x",'Indicator Date'!E14)</f>
        <v>2015</v>
      </c>
      <c r="F14" s="44">
        <f>IF('Indicator Date'!F14="","x",'Indicator Date'!F14)</f>
        <v>2015</v>
      </c>
      <c r="G14" s="44">
        <f>IF('Indicator Date'!G14="","x",'Indicator Date'!G14)</f>
        <v>2015</v>
      </c>
      <c r="H14" s="44">
        <f>IF('Indicator Date'!H14="","x",'Indicator Date'!H14)</f>
        <v>2015</v>
      </c>
      <c r="I14" s="44">
        <f>IF('Indicator Date'!I14="","x",'Indicator Date'!I14)</f>
        <v>2015</v>
      </c>
      <c r="J14" s="44">
        <f>IF('Indicator Date'!J14="","x",'Indicator Date'!J14)</f>
        <v>2020</v>
      </c>
      <c r="K14" s="44">
        <f>IF('Indicator Date'!K14="","x",'Indicator Date'!K14)</f>
        <v>2020</v>
      </c>
      <c r="L14" s="44">
        <f>IF('Indicator Date'!L14="","x",'Indicator Date'!L14)</f>
        <v>2020</v>
      </c>
      <c r="M14" s="44">
        <f>IF('Indicator Date'!M14="","x",'Indicator Date'!M14)</f>
        <v>2015</v>
      </c>
      <c r="N14" s="44">
        <f>IF('Indicator Date'!N14="","x",'Indicator Date'!N14)</f>
        <v>2015</v>
      </c>
      <c r="O14" s="44">
        <f>IF('Indicator Date'!O14="","x",'Indicator Date'!O14)</f>
        <v>2015</v>
      </c>
      <c r="P14" s="44">
        <f>IF('Indicator Date'!P14="","x",'Indicator Date'!P14)</f>
        <v>2015</v>
      </c>
      <c r="Q14" s="44">
        <f>IF('Indicator Date'!Q14="","x",'Indicator Date'!Q14)</f>
        <v>2020</v>
      </c>
      <c r="R14" s="44">
        <f>IF('Indicator Date'!R14="","x",'Indicator Date'!R14)</f>
        <v>2020</v>
      </c>
      <c r="S14" s="44">
        <f>IF('Indicator Date'!S14="","x",'Indicator Date'!S14)</f>
        <v>2020</v>
      </c>
      <c r="T14" s="44">
        <f>IF('Indicator Date'!T14="","x",'Indicator Date'!T14)</f>
        <v>2020</v>
      </c>
      <c r="U14" s="44">
        <f>IF('Indicator Date'!U14="","x",'Indicator Date'!U14)</f>
        <v>2015</v>
      </c>
      <c r="V14" s="44">
        <f>IF('Indicator Date'!V14="","x",'Indicator Date'!V14)</f>
        <v>2015</v>
      </c>
      <c r="W14" s="44">
        <f>IF('Indicator Date'!W14="","x",'Indicator Date'!W14)</f>
        <v>2015</v>
      </c>
      <c r="X14" s="44">
        <f>IF('Indicator Date'!X14="","x",'Indicator Date'!X14)</f>
        <v>2018</v>
      </c>
      <c r="Y14" s="44">
        <f>IF('Indicator Date'!Y14="","x",'Indicator Date'!Y14)</f>
        <v>2020</v>
      </c>
      <c r="Z14" s="44">
        <f>IF('Indicator Date'!Z14="","x",'Indicator Date'!Z14)</f>
        <v>2020</v>
      </c>
      <c r="AA14" s="44">
        <f>IF('Indicator Date'!AA14="","x",'Indicator Date'!AA14)</f>
        <v>2010</v>
      </c>
      <c r="AB14" s="44">
        <f>IF('Indicator Date'!AB14="","x",'Indicator Date'!AB14)</f>
        <v>2017</v>
      </c>
      <c r="AC14" s="44" t="str">
        <f>IF('Indicator Date'!AC14="","x",'Indicator Date'!AC14)</f>
        <v>x</v>
      </c>
      <c r="AD14" s="44">
        <f>IF('Indicator Date'!AD14="","x",'Indicator Date'!AD14)</f>
        <v>2017</v>
      </c>
      <c r="AE14" s="44">
        <f>IF('Indicator Date'!AE14="","x",'Indicator Date'!AE14)</f>
        <v>2020</v>
      </c>
      <c r="AF14" s="44" t="str">
        <f>IF('Indicator Date'!AF14="","x",'Indicator Date'!AF14)</f>
        <v>x</v>
      </c>
      <c r="AG14" s="44">
        <f>IF('Indicator Date'!AG14="","x",'Indicator Date'!AG14)</f>
        <v>2020</v>
      </c>
      <c r="AH14" s="44">
        <f>IF('Indicator Date'!AH14="","x",'Indicator Date'!AH14)</f>
        <v>2021</v>
      </c>
      <c r="AI14" s="44">
        <f>IF('Indicator Date'!AI14="","x",'Indicator Date'!AI14)</f>
        <v>2021</v>
      </c>
      <c r="AJ14" s="44">
        <f>IF('Indicator Date'!AJ14="","x",'Indicator Date'!AJ14)</f>
        <v>2020</v>
      </c>
      <c r="AK14" s="44">
        <f>IF('Indicator Date'!AK14="","x",'Indicator Date'!AK14)</f>
        <v>2020</v>
      </c>
      <c r="AL14" s="44">
        <f>IF('Indicator Date'!AL14="","x",'Indicator Date'!AL14)</f>
        <v>2019</v>
      </c>
      <c r="AM14" s="44" t="str">
        <f>IF('Indicator Date'!AM14="","x",RIGHT('Indicator Date'!AM14,4))</f>
        <v>x</v>
      </c>
      <c r="AN14" s="44">
        <f>IF('Indicator Date'!AN14="","x",'Indicator Date'!AN14)</f>
        <v>2021</v>
      </c>
      <c r="AO14" s="44">
        <f>IF('Indicator Date'!AO14="","x",'Indicator Date'!AO14)</f>
        <v>2018</v>
      </c>
      <c r="AP14" s="44">
        <f>IF('Indicator Date'!AP14="","x",'Indicator Date'!AP14)</f>
        <v>2019</v>
      </c>
      <c r="AQ14" s="44" t="str">
        <f>IF('Indicator Date'!AQ14="","x",'Indicator Date'!AQ14)</f>
        <v>x</v>
      </c>
      <c r="AR14" s="44" t="str">
        <f>IF('Indicator Date'!AR14="","x",'Indicator Date'!AR14)</f>
        <v>x</v>
      </c>
      <c r="AS14" s="44">
        <f>IF('Indicator Date'!AS14="","x",'Indicator Date'!AS14)</f>
        <v>2019</v>
      </c>
      <c r="AT14" s="44" t="str">
        <f>IF('Indicator Date'!AT14="","x",'Indicator Date'!AT14)</f>
        <v>x</v>
      </c>
      <c r="AU14" s="44">
        <f>IF('Indicator Date'!AU14="","x",'Indicator Date'!AU14)</f>
        <v>2019</v>
      </c>
      <c r="AV14" s="44" t="str">
        <f>IF('Indicator Date'!AV14="","x",'Indicator Date'!AV14)</f>
        <v>x</v>
      </c>
      <c r="AW14" s="44" t="str">
        <f>IF('Indicator Date'!AW14="","x",'Indicator Date'!AW14)</f>
        <v>x</v>
      </c>
      <c r="AX14" s="44" t="str">
        <f>IF('Indicator Date'!AX14="","x",'Indicator Date'!AX14)</f>
        <v>x</v>
      </c>
      <c r="AY14" s="44">
        <f>IF('Indicator Date'!AY14="","x",'Indicator Date'!AY14)</f>
        <v>2019</v>
      </c>
      <c r="AZ14" s="44">
        <f>IF('Indicator Date'!AZ14="","x",'Indicator Date'!AZ14)</f>
        <v>2019</v>
      </c>
      <c r="BA14" s="44" t="str">
        <f>IF('Indicator Date'!BA14="","x",'Indicator Date'!BA14)</f>
        <v>x</v>
      </c>
      <c r="BB14" s="44">
        <f>IF('Indicator Date'!BB14="","x",'Indicator Date'!BB14)</f>
        <v>2018</v>
      </c>
      <c r="BC14" s="44">
        <f>IF('Indicator Date'!BC14="","x",'Indicator Date'!BC14)</f>
        <v>2019</v>
      </c>
      <c r="BD14" s="44">
        <f>IF('Indicator Date'!BD14="","x",'Indicator Date'!BD14)</f>
        <v>2020</v>
      </c>
      <c r="BE14" s="70" t="str">
        <f>IF('Indicator Date'!BE14="","x",YEAR('Indicator Date'!BE14))</f>
        <v>x</v>
      </c>
      <c r="BF14" s="70">
        <f>IF('Indicator Date'!BF14="","x",YEAR('Indicator Date'!BF14))</f>
        <v>2020</v>
      </c>
      <c r="BG14" s="44">
        <f>IF('Indicator Date'!BG14="","x",'Indicator Date'!BG14)</f>
        <v>2020</v>
      </c>
      <c r="BH14" s="44">
        <f>IF('Indicator Date'!BH14="","x",'Indicator Date'!BH14)</f>
        <v>2019</v>
      </c>
      <c r="BI14" s="44">
        <f>IF('Indicator Date'!BI14="","x",'Indicator Date'!BI14)</f>
        <v>2019</v>
      </c>
      <c r="BJ14" s="44" t="str">
        <f>IF('Indicator Date'!BJ14="","x",'Indicator Date'!BJ14)</f>
        <v>x</v>
      </c>
      <c r="BK14" s="44">
        <f>IF('Indicator Date'!BK14="","x",'Indicator Date'!BK14)</f>
        <v>2019</v>
      </c>
      <c r="BL14" s="44">
        <f>IF('Indicator Date'!BL14="","x",'Indicator Date'!BL14)</f>
        <v>2020</v>
      </c>
      <c r="BM14" s="44">
        <f>IF('Indicator Date'!BM14="","x",'Indicator Date'!BM14)</f>
        <v>2018</v>
      </c>
      <c r="BN14" s="44" t="str">
        <f>IF('Indicator Date'!BN14="","x",'Indicator Date'!BN14)</f>
        <v>x</v>
      </c>
      <c r="BO14" s="44">
        <f>IF('Indicator Date'!BO14="","x",'Indicator Date'!BO14)</f>
        <v>2017</v>
      </c>
      <c r="BP14" s="44">
        <f>IF('Indicator Date'!BP14="","x",'Indicator Date'!BP14)</f>
        <v>2019</v>
      </c>
      <c r="BQ14" s="44">
        <f>IF('Indicator Date'!BQ14="","x",'Indicator Date'!BQ14)</f>
        <v>2014</v>
      </c>
      <c r="BR14" s="44">
        <f>IF('Indicator Date'!BR14="","x",'Indicator Date'!BR14)</f>
        <v>2017</v>
      </c>
      <c r="BS14" s="44">
        <f>IF('Indicator Date'!BS14="","x",'Indicator Date'!BS14)</f>
        <v>2017</v>
      </c>
      <c r="BT14" s="44">
        <f>IF('Indicator Date'!BT14="","x",'Indicator Date'!BT14)</f>
        <v>2017</v>
      </c>
      <c r="BU14" s="44">
        <f>IF('Indicator Date'!BU14="","x",'Indicator Date'!BU14)</f>
        <v>2019</v>
      </c>
      <c r="BV14" s="44">
        <f>IF('Indicator Date'!BV14="","x",'Indicator Date'!BV14)</f>
        <v>2019</v>
      </c>
      <c r="BW14" s="44">
        <f>IF('Indicator Date'!BW14="","x",'Indicator Date'!BW14)</f>
        <v>2019</v>
      </c>
      <c r="BX14" s="44">
        <f>IF('Indicator Date'!BX14="","x",'Indicator Date'!BX14)</f>
        <v>2018</v>
      </c>
      <c r="BY14" s="44">
        <f>IF('Indicator Date'!BY14="","x",'Indicator Date'!BY14)</f>
        <v>2017</v>
      </c>
      <c r="BZ14" s="44">
        <f>IF('Indicator Date'!BZ14="","x",'Indicator Date'!BZ14)</f>
        <v>2020</v>
      </c>
      <c r="CA14" s="44">
        <f>IF('Indicator Date'!CA14="","x",'Indicator Date'!CA14)</f>
        <v>2020</v>
      </c>
      <c r="CB14" s="44">
        <f>IF('Indicator Date'!CB14="","x",'Indicator Date'!CB14)</f>
        <v>2015</v>
      </c>
    </row>
    <row r="15" spans="1:80">
      <c r="A15" s="33" t="str">
        <f>'Indicator Data'!A17</f>
        <v>Bahrain</v>
      </c>
      <c r="B15" s="25" t="str">
        <f>'Indicator Data'!B17</f>
        <v>BHR</v>
      </c>
      <c r="C15" s="44">
        <f>IF('Indicator Date'!C15="","x",'Indicator Date'!C15)</f>
        <v>2015</v>
      </c>
      <c r="D15" s="44">
        <f>IF('Indicator Date'!D15="","x",'Indicator Date'!D15)</f>
        <v>2015</v>
      </c>
      <c r="E15" s="44">
        <f>IF('Indicator Date'!E15="","x",'Indicator Date'!E15)</f>
        <v>2015</v>
      </c>
      <c r="F15" s="44">
        <f>IF('Indicator Date'!F15="","x",'Indicator Date'!F15)</f>
        <v>2015</v>
      </c>
      <c r="G15" s="44">
        <f>IF('Indicator Date'!G15="","x",'Indicator Date'!G15)</f>
        <v>2015</v>
      </c>
      <c r="H15" s="44">
        <f>IF('Indicator Date'!H15="","x",'Indicator Date'!H15)</f>
        <v>2015</v>
      </c>
      <c r="I15" s="44">
        <f>IF('Indicator Date'!I15="","x",'Indicator Date'!I15)</f>
        <v>2015</v>
      </c>
      <c r="J15" s="44">
        <f>IF('Indicator Date'!J15="","x",'Indicator Date'!J15)</f>
        <v>2020</v>
      </c>
      <c r="K15" s="44">
        <f>IF('Indicator Date'!K15="","x",'Indicator Date'!K15)</f>
        <v>2020</v>
      </c>
      <c r="L15" s="44" t="str">
        <f>IF('Indicator Date'!L15="","x",'Indicator Date'!L15)</f>
        <v>x</v>
      </c>
      <c r="M15" s="44">
        <f>IF('Indicator Date'!M15="","x",'Indicator Date'!M15)</f>
        <v>2015</v>
      </c>
      <c r="N15" s="44">
        <f>IF('Indicator Date'!N15="","x",'Indicator Date'!N15)</f>
        <v>2015</v>
      </c>
      <c r="O15" s="44">
        <f>IF('Indicator Date'!O15="","x",'Indicator Date'!O15)</f>
        <v>2015</v>
      </c>
      <c r="P15" s="44">
        <f>IF('Indicator Date'!P15="","x",'Indicator Date'!P15)</f>
        <v>2015</v>
      </c>
      <c r="Q15" s="44">
        <f>IF('Indicator Date'!Q15="","x",'Indicator Date'!Q15)</f>
        <v>2020</v>
      </c>
      <c r="R15" s="44">
        <f>IF('Indicator Date'!R15="","x",'Indicator Date'!R15)</f>
        <v>2020</v>
      </c>
      <c r="S15" s="44">
        <f>IF('Indicator Date'!S15="","x",'Indicator Date'!S15)</f>
        <v>2020</v>
      </c>
      <c r="T15" s="44">
        <f>IF('Indicator Date'!T15="","x",'Indicator Date'!T15)</f>
        <v>2020</v>
      </c>
      <c r="U15" s="44">
        <f>IF('Indicator Date'!U15="","x",'Indicator Date'!U15)</f>
        <v>2015</v>
      </c>
      <c r="V15" s="44">
        <f>IF('Indicator Date'!V15="","x",'Indicator Date'!V15)</f>
        <v>2015</v>
      </c>
      <c r="W15" s="44">
        <f>IF('Indicator Date'!W15="","x",'Indicator Date'!W15)</f>
        <v>2015</v>
      </c>
      <c r="X15" s="44">
        <f>IF('Indicator Date'!X15="","x",'Indicator Date'!X15)</f>
        <v>2018</v>
      </c>
      <c r="Y15" s="44">
        <f>IF('Indicator Date'!Y15="","x",'Indicator Date'!Y15)</f>
        <v>2020</v>
      </c>
      <c r="Z15" s="44">
        <f>IF('Indicator Date'!Z15="","x",'Indicator Date'!Z15)</f>
        <v>2020</v>
      </c>
      <c r="AA15" s="44" t="str">
        <f>IF('Indicator Date'!AA15="","x",'Indicator Date'!AA15)</f>
        <v>x</v>
      </c>
      <c r="AB15" s="44">
        <f>IF('Indicator Date'!AB15="","x",'Indicator Date'!AB15)</f>
        <v>2017</v>
      </c>
      <c r="AC15" s="44" t="str">
        <f>IF('Indicator Date'!AC15="","x",'Indicator Date'!AC15)</f>
        <v>x</v>
      </c>
      <c r="AD15" s="44">
        <f>IF('Indicator Date'!AD15="","x",'Indicator Date'!AD15)</f>
        <v>2017</v>
      </c>
      <c r="AE15" s="44">
        <f>IF('Indicator Date'!AE15="","x",'Indicator Date'!AE15)</f>
        <v>2020</v>
      </c>
      <c r="AF15" s="44" t="str">
        <f>IF('Indicator Date'!AF15="","x",'Indicator Date'!AF15)</f>
        <v>x</v>
      </c>
      <c r="AG15" s="44">
        <f>IF('Indicator Date'!AG15="","x",'Indicator Date'!AG15)</f>
        <v>2020</v>
      </c>
      <c r="AH15" s="44">
        <f>IF('Indicator Date'!AH15="","x",'Indicator Date'!AH15)</f>
        <v>2021</v>
      </c>
      <c r="AI15" s="44">
        <f>IF('Indicator Date'!AI15="","x",'Indicator Date'!AI15)</f>
        <v>2021</v>
      </c>
      <c r="AJ15" s="44">
        <f>IF('Indicator Date'!AJ15="","x",'Indicator Date'!AJ15)</f>
        <v>2020</v>
      </c>
      <c r="AK15" s="44">
        <f>IF('Indicator Date'!AK15="","x",'Indicator Date'!AK15)</f>
        <v>2020</v>
      </c>
      <c r="AL15" s="44">
        <f>IF('Indicator Date'!AL15="","x",'Indicator Date'!AL15)</f>
        <v>2019</v>
      </c>
      <c r="AM15" s="44" t="str">
        <f>IF('Indicator Date'!AM15="","x",RIGHT('Indicator Date'!AM15,4))</f>
        <v>x</v>
      </c>
      <c r="AN15" s="44">
        <f>IF('Indicator Date'!AN15="","x",'Indicator Date'!AN15)</f>
        <v>2021</v>
      </c>
      <c r="AO15" s="44">
        <f>IF('Indicator Date'!AO15="","x",'Indicator Date'!AO15)</f>
        <v>2018</v>
      </c>
      <c r="AP15" s="44">
        <f>IF('Indicator Date'!AP15="","x",'Indicator Date'!AP15)</f>
        <v>2019</v>
      </c>
      <c r="AQ15" s="44" t="str">
        <f>IF('Indicator Date'!AQ15="","x",'Indicator Date'!AQ15)</f>
        <v>x</v>
      </c>
      <c r="AR15" s="44" t="str">
        <f>IF('Indicator Date'!AR15="","x",'Indicator Date'!AR15)</f>
        <v>x</v>
      </c>
      <c r="AS15" s="44">
        <f>IF('Indicator Date'!AS15="","x",'Indicator Date'!AS15)</f>
        <v>2019</v>
      </c>
      <c r="AT15" s="44" t="str">
        <f>IF('Indicator Date'!AT15="","x",'Indicator Date'!AT15)</f>
        <v>x</v>
      </c>
      <c r="AU15" s="44">
        <f>IF('Indicator Date'!AU15="","x",'Indicator Date'!AU15)</f>
        <v>2019</v>
      </c>
      <c r="AV15" s="44" t="str">
        <f>IF('Indicator Date'!AV15="","x",'Indicator Date'!AV15)</f>
        <v>x</v>
      </c>
      <c r="AW15" s="44" t="str">
        <f>IF('Indicator Date'!AW15="","x",'Indicator Date'!AW15)</f>
        <v>x</v>
      </c>
      <c r="AX15" s="44" t="str">
        <f>IF('Indicator Date'!AX15="","x",'Indicator Date'!AX15)</f>
        <v>x</v>
      </c>
      <c r="AY15" s="44">
        <f>IF('Indicator Date'!AY15="","x",'Indicator Date'!AY15)</f>
        <v>2019</v>
      </c>
      <c r="AZ15" s="44">
        <f>IF('Indicator Date'!AZ15="","x",'Indicator Date'!AZ15)</f>
        <v>2019</v>
      </c>
      <c r="BA15" s="44" t="str">
        <f>IF('Indicator Date'!BA15="","x",'Indicator Date'!BA15)</f>
        <v>x</v>
      </c>
      <c r="BB15" s="44">
        <f>IF('Indicator Date'!BB15="","x",'Indicator Date'!BB15)</f>
        <v>2018</v>
      </c>
      <c r="BC15" s="44">
        <f>IF('Indicator Date'!BC15="","x",'Indicator Date'!BC15)</f>
        <v>2019</v>
      </c>
      <c r="BD15" s="44">
        <f>IF('Indicator Date'!BD15="","x",'Indicator Date'!BD15)</f>
        <v>2020</v>
      </c>
      <c r="BE15" s="70" t="str">
        <f>IF('Indicator Date'!BE15="","x",YEAR('Indicator Date'!BE15))</f>
        <v>x</v>
      </c>
      <c r="BF15" s="70">
        <f>IF('Indicator Date'!BF15="","x",YEAR('Indicator Date'!BF15))</f>
        <v>2020</v>
      </c>
      <c r="BG15" s="44">
        <f>IF('Indicator Date'!BG15="","x",'Indicator Date'!BG15)</f>
        <v>2020</v>
      </c>
      <c r="BH15" s="44">
        <f>IF('Indicator Date'!BH15="","x",'Indicator Date'!BH15)</f>
        <v>2019</v>
      </c>
      <c r="BI15" s="44">
        <f>IF('Indicator Date'!BI15="","x",'Indicator Date'!BI15)</f>
        <v>2019</v>
      </c>
      <c r="BJ15" s="44">
        <f>IF('Indicator Date'!BJ15="","x",'Indicator Date'!BJ15)</f>
        <v>2013</v>
      </c>
      <c r="BK15" s="44">
        <f>IF('Indicator Date'!BK15="","x",'Indicator Date'!BK15)</f>
        <v>2019</v>
      </c>
      <c r="BL15" s="44">
        <f>IF('Indicator Date'!BL15="","x",'Indicator Date'!BL15)</f>
        <v>2020</v>
      </c>
      <c r="BM15" s="44">
        <f>IF('Indicator Date'!BM15="","x",'Indicator Date'!BM15)</f>
        <v>2018</v>
      </c>
      <c r="BN15" s="44">
        <f>IF('Indicator Date'!BN15="","x",'Indicator Date'!BN15)</f>
        <v>2018</v>
      </c>
      <c r="BO15" s="44">
        <f>IF('Indicator Date'!BO15="","x",'Indicator Date'!BO15)</f>
        <v>2019</v>
      </c>
      <c r="BP15" s="44">
        <f>IF('Indicator Date'!BP15="","x",'Indicator Date'!BP15)</f>
        <v>2019</v>
      </c>
      <c r="BQ15" s="44">
        <f>IF('Indicator Date'!BQ15="","x",'Indicator Date'!BQ15)</f>
        <v>2014</v>
      </c>
      <c r="BR15" s="44">
        <f>IF('Indicator Date'!BR15="","x",'Indicator Date'!BR15)</f>
        <v>2017</v>
      </c>
      <c r="BS15" s="44">
        <f>IF('Indicator Date'!BS15="","x",'Indicator Date'!BS15)</f>
        <v>2017</v>
      </c>
      <c r="BT15" s="44">
        <f>IF('Indicator Date'!BT15="","x",'Indicator Date'!BT15)</f>
        <v>2015</v>
      </c>
      <c r="BU15" s="44">
        <f>IF('Indicator Date'!BU15="","x",'Indicator Date'!BU15)</f>
        <v>2019</v>
      </c>
      <c r="BV15" s="44">
        <f>IF('Indicator Date'!BV15="","x",'Indicator Date'!BV15)</f>
        <v>2019</v>
      </c>
      <c r="BW15" s="44">
        <f>IF('Indicator Date'!BW15="","x",'Indicator Date'!BW15)</f>
        <v>2019</v>
      </c>
      <c r="BX15" s="44">
        <f>IF('Indicator Date'!BX15="","x",'Indicator Date'!BX15)</f>
        <v>2018</v>
      </c>
      <c r="BY15" s="44">
        <f>IF('Indicator Date'!BY15="","x",'Indicator Date'!BY15)</f>
        <v>2017</v>
      </c>
      <c r="BZ15" s="44">
        <f>IF('Indicator Date'!BZ15="","x",'Indicator Date'!BZ15)</f>
        <v>2020</v>
      </c>
      <c r="CA15" s="44">
        <f>IF('Indicator Date'!CA15="","x",'Indicator Date'!CA15)</f>
        <v>2020</v>
      </c>
      <c r="CB15" s="44">
        <f>IF('Indicator Date'!CB15="","x",'Indicator Date'!CB15)</f>
        <v>2015</v>
      </c>
    </row>
    <row r="16" spans="1:80">
      <c r="A16" s="33" t="str">
        <f>'Indicator Data'!A18</f>
        <v>Bangladesh</v>
      </c>
      <c r="B16" s="25" t="str">
        <f>'Indicator Data'!B18</f>
        <v>BGD</v>
      </c>
      <c r="C16" s="44">
        <f>IF('Indicator Date'!C16="","x",'Indicator Date'!C16)</f>
        <v>2015</v>
      </c>
      <c r="D16" s="44">
        <f>IF('Indicator Date'!D16="","x",'Indicator Date'!D16)</f>
        <v>2015</v>
      </c>
      <c r="E16" s="44">
        <f>IF('Indicator Date'!E16="","x",'Indicator Date'!E16)</f>
        <v>2015</v>
      </c>
      <c r="F16" s="44">
        <f>IF('Indicator Date'!F16="","x",'Indicator Date'!F16)</f>
        <v>2015</v>
      </c>
      <c r="G16" s="44">
        <f>IF('Indicator Date'!G16="","x",'Indicator Date'!G16)</f>
        <v>2015</v>
      </c>
      <c r="H16" s="44">
        <f>IF('Indicator Date'!H16="","x",'Indicator Date'!H16)</f>
        <v>2015</v>
      </c>
      <c r="I16" s="44">
        <f>IF('Indicator Date'!I16="","x",'Indicator Date'!I16)</f>
        <v>2015</v>
      </c>
      <c r="J16" s="44">
        <f>IF('Indicator Date'!J16="","x",'Indicator Date'!J16)</f>
        <v>2020</v>
      </c>
      <c r="K16" s="44">
        <f>IF('Indicator Date'!K16="","x",'Indicator Date'!K16)</f>
        <v>2020</v>
      </c>
      <c r="L16" s="44">
        <f>IF('Indicator Date'!L16="","x",'Indicator Date'!L16)</f>
        <v>2020</v>
      </c>
      <c r="M16" s="44">
        <f>IF('Indicator Date'!M16="","x",'Indicator Date'!M16)</f>
        <v>2015</v>
      </c>
      <c r="N16" s="44">
        <f>IF('Indicator Date'!N16="","x",'Indicator Date'!N16)</f>
        <v>2015</v>
      </c>
      <c r="O16" s="44">
        <f>IF('Indicator Date'!O16="","x",'Indicator Date'!O16)</f>
        <v>2015</v>
      </c>
      <c r="P16" s="44">
        <f>IF('Indicator Date'!P16="","x",'Indicator Date'!P16)</f>
        <v>2015</v>
      </c>
      <c r="Q16" s="44">
        <f>IF('Indicator Date'!Q16="","x",'Indicator Date'!Q16)</f>
        <v>2020</v>
      </c>
      <c r="R16" s="44">
        <f>IF('Indicator Date'!R16="","x",'Indicator Date'!R16)</f>
        <v>2020</v>
      </c>
      <c r="S16" s="44">
        <f>IF('Indicator Date'!S16="","x",'Indicator Date'!S16)</f>
        <v>2020</v>
      </c>
      <c r="T16" s="44">
        <f>IF('Indicator Date'!T16="","x",'Indicator Date'!T16)</f>
        <v>2020</v>
      </c>
      <c r="U16" s="44">
        <f>IF('Indicator Date'!U16="","x",'Indicator Date'!U16)</f>
        <v>2015</v>
      </c>
      <c r="V16" s="44">
        <f>IF('Indicator Date'!V16="","x",'Indicator Date'!V16)</f>
        <v>2015</v>
      </c>
      <c r="W16" s="44">
        <f>IF('Indicator Date'!W16="","x",'Indicator Date'!W16)</f>
        <v>2015</v>
      </c>
      <c r="X16" s="44">
        <f>IF('Indicator Date'!X16="","x",'Indicator Date'!X16)</f>
        <v>2018</v>
      </c>
      <c r="Y16" s="44">
        <f>IF('Indicator Date'!Y16="","x",'Indicator Date'!Y16)</f>
        <v>2020</v>
      </c>
      <c r="Z16" s="44">
        <f>IF('Indicator Date'!Z16="","x",'Indicator Date'!Z16)</f>
        <v>2020</v>
      </c>
      <c r="AA16" s="44">
        <f>IF('Indicator Date'!AA16="","x",'Indicator Date'!AA16)</f>
        <v>2014</v>
      </c>
      <c r="AB16" s="44">
        <f>IF('Indicator Date'!AB16="","x",'Indicator Date'!AB16)</f>
        <v>2017</v>
      </c>
      <c r="AC16" s="44">
        <f>IF('Indicator Date'!AC16="","x",'Indicator Date'!AC16)</f>
        <v>2017</v>
      </c>
      <c r="AD16" s="44">
        <f>IF('Indicator Date'!AD16="","x",'Indicator Date'!AD16)</f>
        <v>2018</v>
      </c>
      <c r="AE16" s="44">
        <f>IF('Indicator Date'!AE16="","x",'Indicator Date'!AE16)</f>
        <v>2020</v>
      </c>
      <c r="AF16" s="44">
        <f>IF('Indicator Date'!AF16="","x",'Indicator Date'!AF16)</f>
        <v>2018</v>
      </c>
      <c r="AG16" s="44">
        <f>IF('Indicator Date'!AG16="","x",'Indicator Date'!AG16)</f>
        <v>2020</v>
      </c>
      <c r="AH16" s="44">
        <f>IF('Indicator Date'!AH16="","x",'Indicator Date'!AH16)</f>
        <v>2021</v>
      </c>
      <c r="AI16" s="44">
        <f>IF('Indicator Date'!AI16="","x",'Indicator Date'!AI16)</f>
        <v>2021</v>
      </c>
      <c r="AJ16" s="44">
        <f>IF('Indicator Date'!AJ16="","x",'Indicator Date'!AJ16)</f>
        <v>2020</v>
      </c>
      <c r="AK16" s="44">
        <f>IF('Indicator Date'!AK16="","x",'Indicator Date'!AK16)</f>
        <v>2020</v>
      </c>
      <c r="AL16" s="44">
        <f>IF('Indicator Date'!AL16="","x",'Indicator Date'!AL16)</f>
        <v>2019</v>
      </c>
      <c r="AM16" s="44" t="str">
        <f>IF('Indicator Date'!AM16="","x",RIGHT('Indicator Date'!AM16,4))</f>
        <v>2019</v>
      </c>
      <c r="AN16" s="44">
        <f>IF('Indicator Date'!AN16="","x",'Indicator Date'!AN16)</f>
        <v>2021</v>
      </c>
      <c r="AO16" s="44">
        <f>IF('Indicator Date'!AO16="","x",'Indicator Date'!AO16)</f>
        <v>2018</v>
      </c>
      <c r="AP16" s="44">
        <f>IF('Indicator Date'!AP16="","x",'Indicator Date'!AP16)</f>
        <v>2019</v>
      </c>
      <c r="AQ16" s="44">
        <f>IF('Indicator Date'!AQ16="","x",'Indicator Date'!AQ16)</f>
        <v>2020</v>
      </c>
      <c r="AR16" s="44">
        <f>IF('Indicator Date'!AR16="","x",'Indicator Date'!AR16)</f>
        <v>2020</v>
      </c>
      <c r="AS16" s="44">
        <f>IF('Indicator Date'!AS16="","x",'Indicator Date'!AS16)</f>
        <v>2019</v>
      </c>
      <c r="AT16" s="44">
        <f>IF('Indicator Date'!AT16="","x",'Indicator Date'!AT16)</f>
        <v>2018</v>
      </c>
      <c r="AU16" s="44">
        <f>IF('Indicator Date'!AU16="","x",'Indicator Date'!AU16)</f>
        <v>2019</v>
      </c>
      <c r="AV16" s="44" t="str">
        <f>IF('Indicator Date'!AV16="","x",'Indicator Date'!AV16)</f>
        <v>x</v>
      </c>
      <c r="AW16" s="44" t="str">
        <f>IF('Indicator Date'!AW16="","x",'Indicator Date'!AW16)</f>
        <v>x</v>
      </c>
      <c r="AX16" s="44">
        <f>IF('Indicator Date'!AX16="","x",'Indicator Date'!AX16)</f>
        <v>2018</v>
      </c>
      <c r="AY16" s="44">
        <f>IF('Indicator Date'!AY16="","x",'Indicator Date'!AY16)</f>
        <v>2019</v>
      </c>
      <c r="AZ16" s="44">
        <f>IF('Indicator Date'!AZ16="","x",'Indicator Date'!AZ16)</f>
        <v>2019</v>
      </c>
      <c r="BA16" s="44">
        <f>IF('Indicator Date'!BA16="","x",'Indicator Date'!BA16)</f>
        <v>2016</v>
      </c>
      <c r="BB16" s="44">
        <f>IF('Indicator Date'!BB16="","x",'Indicator Date'!BB16)</f>
        <v>2018</v>
      </c>
      <c r="BC16" s="44">
        <f>IF('Indicator Date'!BC16="","x",'Indicator Date'!BC16)</f>
        <v>2019</v>
      </c>
      <c r="BD16" s="44">
        <f>IF('Indicator Date'!BD16="","x",'Indicator Date'!BD16)</f>
        <v>2020</v>
      </c>
      <c r="BE16" s="70">
        <f>IF('Indicator Date'!BE16="","x",YEAR('Indicator Date'!BE16))</f>
        <v>2020</v>
      </c>
      <c r="BF16" s="70">
        <f>IF('Indicator Date'!BF16="","x",YEAR('Indicator Date'!BF16))</f>
        <v>2021</v>
      </c>
      <c r="BG16" s="44">
        <f>IF('Indicator Date'!BG16="","x",'Indicator Date'!BG16)</f>
        <v>2020</v>
      </c>
      <c r="BH16" s="44">
        <f>IF('Indicator Date'!BH16="","x",'Indicator Date'!BH16)</f>
        <v>2019</v>
      </c>
      <c r="BI16" s="44">
        <f>IF('Indicator Date'!BI16="","x",'Indicator Date'!BI16)</f>
        <v>2019</v>
      </c>
      <c r="BJ16" s="44">
        <f>IF('Indicator Date'!BJ16="","x",'Indicator Date'!BJ16)</f>
        <v>2015</v>
      </c>
      <c r="BK16" s="44">
        <f>IF('Indicator Date'!BK16="","x",'Indicator Date'!BK16)</f>
        <v>2019</v>
      </c>
      <c r="BL16" s="44">
        <f>IF('Indicator Date'!BL16="","x",'Indicator Date'!BL16)</f>
        <v>2020</v>
      </c>
      <c r="BM16" s="44">
        <f>IF('Indicator Date'!BM16="","x",'Indicator Date'!BM16)</f>
        <v>2018</v>
      </c>
      <c r="BN16" s="44">
        <f>IF('Indicator Date'!BN16="","x",'Indicator Date'!BN16)</f>
        <v>2019</v>
      </c>
      <c r="BO16" s="44">
        <f>IF('Indicator Date'!BO16="","x",'Indicator Date'!BO16)</f>
        <v>2019</v>
      </c>
      <c r="BP16" s="44">
        <f>IF('Indicator Date'!BP16="","x",'Indicator Date'!BP16)</f>
        <v>2019</v>
      </c>
      <c r="BQ16" s="44">
        <f>IF('Indicator Date'!BQ16="","x",'Indicator Date'!BQ16)</f>
        <v>2014</v>
      </c>
      <c r="BR16" s="44">
        <f>IF('Indicator Date'!BR16="","x",'Indicator Date'!BR16)</f>
        <v>2017</v>
      </c>
      <c r="BS16" s="44">
        <f>IF('Indicator Date'!BS16="","x",'Indicator Date'!BS16)</f>
        <v>2017</v>
      </c>
      <c r="BT16" s="44">
        <f>IF('Indicator Date'!BT16="","x",'Indicator Date'!BT16)</f>
        <v>2017</v>
      </c>
      <c r="BU16" s="44">
        <f>IF('Indicator Date'!BU16="","x",'Indicator Date'!BU16)</f>
        <v>2019</v>
      </c>
      <c r="BV16" s="44">
        <f>IF('Indicator Date'!BV16="","x",'Indicator Date'!BV16)</f>
        <v>2019</v>
      </c>
      <c r="BW16" s="44">
        <f>IF('Indicator Date'!BW16="","x",'Indicator Date'!BW16)</f>
        <v>2019</v>
      </c>
      <c r="BX16" s="44">
        <f>IF('Indicator Date'!BX16="","x",'Indicator Date'!BX16)</f>
        <v>2018</v>
      </c>
      <c r="BY16" s="44">
        <f>IF('Indicator Date'!BY16="","x",'Indicator Date'!BY16)</f>
        <v>2017</v>
      </c>
      <c r="BZ16" s="44">
        <f>IF('Indicator Date'!BZ16="","x",'Indicator Date'!BZ16)</f>
        <v>2020</v>
      </c>
      <c r="CA16" s="44">
        <f>IF('Indicator Date'!CA16="","x",'Indicator Date'!CA16)</f>
        <v>2020</v>
      </c>
      <c r="CB16" s="44">
        <f>IF('Indicator Date'!CB16="","x",'Indicator Date'!CB16)</f>
        <v>2015</v>
      </c>
    </row>
    <row r="17" spans="1:80">
      <c r="A17" s="33" t="str">
        <f>'Indicator Data'!A19</f>
        <v>Barbados</v>
      </c>
      <c r="B17" s="25" t="str">
        <f>'Indicator Data'!B19</f>
        <v>BRB</v>
      </c>
      <c r="C17" s="44">
        <f>IF('Indicator Date'!C17="","x",'Indicator Date'!C17)</f>
        <v>2015</v>
      </c>
      <c r="D17" s="44">
        <f>IF('Indicator Date'!D17="","x",'Indicator Date'!D17)</f>
        <v>2015</v>
      </c>
      <c r="E17" s="44">
        <f>IF('Indicator Date'!E17="","x",'Indicator Date'!E17)</f>
        <v>2015</v>
      </c>
      <c r="F17" s="44">
        <f>IF('Indicator Date'!F17="","x",'Indicator Date'!F17)</f>
        <v>2015</v>
      </c>
      <c r="G17" s="44">
        <f>IF('Indicator Date'!G17="","x",'Indicator Date'!G17)</f>
        <v>2015</v>
      </c>
      <c r="H17" s="44">
        <f>IF('Indicator Date'!H17="","x",'Indicator Date'!H17)</f>
        <v>2015</v>
      </c>
      <c r="I17" s="44">
        <f>IF('Indicator Date'!I17="","x",'Indicator Date'!I17)</f>
        <v>2015</v>
      </c>
      <c r="J17" s="44">
        <f>IF('Indicator Date'!J17="","x",'Indicator Date'!J17)</f>
        <v>2020</v>
      </c>
      <c r="K17" s="44">
        <f>IF('Indicator Date'!K17="","x",'Indicator Date'!K17)</f>
        <v>2020</v>
      </c>
      <c r="L17" s="44" t="str">
        <f>IF('Indicator Date'!L17="","x",'Indicator Date'!L17)</f>
        <v>x</v>
      </c>
      <c r="M17" s="44">
        <f>IF('Indicator Date'!M17="","x",'Indicator Date'!M17)</f>
        <v>2015</v>
      </c>
      <c r="N17" s="44">
        <f>IF('Indicator Date'!N17="","x",'Indicator Date'!N17)</f>
        <v>2015</v>
      </c>
      <c r="O17" s="44">
        <f>IF('Indicator Date'!O17="","x",'Indicator Date'!O17)</f>
        <v>2015</v>
      </c>
      <c r="P17" s="44">
        <f>IF('Indicator Date'!P17="","x",'Indicator Date'!P17)</f>
        <v>2015</v>
      </c>
      <c r="Q17" s="44">
        <f>IF('Indicator Date'!Q17="","x",'Indicator Date'!Q17)</f>
        <v>2020</v>
      </c>
      <c r="R17" s="44">
        <f>IF('Indicator Date'!R17="","x",'Indicator Date'!R17)</f>
        <v>2020</v>
      </c>
      <c r="S17" s="44">
        <f>IF('Indicator Date'!S17="","x",'Indicator Date'!S17)</f>
        <v>2020</v>
      </c>
      <c r="T17" s="44">
        <f>IF('Indicator Date'!T17="","x",'Indicator Date'!T17)</f>
        <v>2020</v>
      </c>
      <c r="U17" s="44">
        <f>IF('Indicator Date'!U17="","x",'Indicator Date'!U17)</f>
        <v>2015</v>
      </c>
      <c r="V17" s="44">
        <f>IF('Indicator Date'!V17="","x",'Indicator Date'!V17)</f>
        <v>2015</v>
      </c>
      <c r="W17" s="44">
        <f>IF('Indicator Date'!W17="","x",'Indicator Date'!W17)</f>
        <v>2015</v>
      </c>
      <c r="X17" s="44">
        <f>IF('Indicator Date'!X17="","x",'Indicator Date'!X17)</f>
        <v>2018</v>
      </c>
      <c r="Y17" s="44">
        <f>IF('Indicator Date'!Y17="","x",'Indicator Date'!Y17)</f>
        <v>2020</v>
      </c>
      <c r="Z17" s="44">
        <f>IF('Indicator Date'!Z17="","x",'Indicator Date'!Z17)</f>
        <v>2020</v>
      </c>
      <c r="AA17" s="44" t="str">
        <f>IF('Indicator Date'!AA17="","x",'Indicator Date'!AA17)</f>
        <v>x</v>
      </c>
      <c r="AB17" s="44">
        <f>IF('Indicator Date'!AB17="","x",'Indicator Date'!AB17)</f>
        <v>2017</v>
      </c>
      <c r="AC17" s="44">
        <f>IF('Indicator Date'!AC17="","x",'Indicator Date'!AC17)</f>
        <v>2016</v>
      </c>
      <c r="AD17" s="44">
        <f>IF('Indicator Date'!AD17="","x",'Indicator Date'!AD17)</f>
        <v>2017</v>
      </c>
      <c r="AE17" s="44" t="str">
        <f>IF('Indicator Date'!AE17="","x",'Indicator Date'!AE17)</f>
        <v>x</v>
      </c>
      <c r="AF17" s="44" t="str">
        <f>IF('Indicator Date'!AF17="","x",'Indicator Date'!AF17)</f>
        <v>x</v>
      </c>
      <c r="AG17" s="44">
        <f>IF('Indicator Date'!AG17="","x",'Indicator Date'!AG17)</f>
        <v>2020</v>
      </c>
      <c r="AH17" s="44">
        <f>IF('Indicator Date'!AH17="","x",'Indicator Date'!AH17)</f>
        <v>2021</v>
      </c>
      <c r="AI17" s="44">
        <f>IF('Indicator Date'!AI17="","x",'Indicator Date'!AI17)</f>
        <v>2021</v>
      </c>
      <c r="AJ17" s="44">
        <f>IF('Indicator Date'!AJ17="","x",'Indicator Date'!AJ17)</f>
        <v>2020</v>
      </c>
      <c r="AK17" s="44">
        <f>IF('Indicator Date'!AK17="","x",'Indicator Date'!AK17)</f>
        <v>2020</v>
      </c>
      <c r="AL17" s="44">
        <f>IF('Indicator Date'!AL17="","x",'Indicator Date'!AL17)</f>
        <v>2019</v>
      </c>
      <c r="AM17" s="44" t="str">
        <f>IF('Indicator Date'!AM17="","x",RIGHT('Indicator Date'!AM17,4))</f>
        <v>2012</v>
      </c>
      <c r="AN17" s="44">
        <f>IF('Indicator Date'!AN17="","x",'Indicator Date'!AN17)</f>
        <v>2021</v>
      </c>
      <c r="AO17" s="44">
        <f>IF('Indicator Date'!AO17="","x",'Indicator Date'!AO17)</f>
        <v>2018</v>
      </c>
      <c r="AP17" s="44">
        <f>IF('Indicator Date'!AP17="","x",'Indicator Date'!AP17)</f>
        <v>2019</v>
      </c>
      <c r="AQ17" s="44" t="str">
        <f>IF('Indicator Date'!AQ17="","x",'Indicator Date'!AQ17)</f>
        <v>x</v>
      </c>
      <c r="AR17" s="44">
        <f>IF('Indicator Date'!AR17="","x",'Indicator Date'!AR17)</f>
        <v>2020</v>
      </c>
      <c r="AS17" s="44">
        <f>IF('Indicator Date'!AS17="","x",'Indicator Date'!AS17)</f>
        <v>2019</v>
      </c>
      <c r="AT17" s="44">
        <f>IF('Indicator Date'!AT17="","x",'Indicator Date'!AT17)</f>
        <v>2012</v>
      </c>
      <c r="AU17" s="44">
        <f>IF('Indicator Date'!AU17="","x",'Indicator Date'!AU17)</f>
        <v>2019</v>
      </c>
      <c r="AV17" s="44">
        <f>IF('Indicator Date'!AV17="","x",'Indicator Date'!AV17)</f>
        <v>2019</v>
      </c>
      <c r="AW17" s="44">
        <f>IF('Indicator Date'!AW17="","x",'Indicator Date'!AW17)</f>
        <v>2019</v>
      </c>
      <c r="AX17" s="44" t="str">
        <f>IF('Indicator Date'!AX17="","x",'Indicator Date'!AX17)</f>
        <v>x</v>
      </c>
      <c r="AY17" s="44">
        <f>IF('Indicator Date'!AY17="","x",'Indicator Date'!AY17)</f>
        <v>2019</v>
      </c>
      <c r="AZ17" s="44">
        <f>IF('Indicator Date'!AZ17="","x",'Indicator Date'!AZ17)</f>
        <v>2019</v>
      </c>
      <c r="BA17" s="44" t="str">
        <f>IF('Indicator Date'!BA17="","x",'Indicator Date'!BA17)</f>
        <v>x</v>
      </c>
      <c r="BB17" s="44">
        <f>IF('Indicator Date'!BB17="","x",'Indicator Date'!BB17)</f>
        <v>2018</v>
      </c>
      <c r="BC17" s="44">
        <f>IF('Indicator Date'!BC17="","x",'Indicator Date'!BC17)</f>
        <v>2019</v>
      </c>
      <c r="BD17" s="44">
        <f>IF('Indicator Date'!BD17="","x",'Indicator Date'!BD17)</f>
        <v>2020</v>
      </c>
      <c r="BE17" s="70" t="str">
        <f>IF('Indicator Date'!BE17="","x",YEAR('Indicator Date'!BE17))</f>
        <v>x</v>
      </c>
      <c r="BF17" s="70">
        <f>IF('Indicator Date'!BF17="","x",YEAR('Indicator Date'!BF17))</f>
        <v>2020</v>
      </c>
      <c r="BG17" s="44">
        <f>IF('Indicator Date'!BG17="","x",'Indicator Date'!BG17)</f>
        <v>2020</v>
      </c>
      <c r="BH17" s="44">
        <f>IF('Indicator Date'!BH17="","x",'Indicator Date'!BH17)</f>
        <v>2019</v>
      </c>
      <c r="BI17" s="44">
        <f>IF('Indicator Date'!BI17="","x",'Indicator Date'!BI17)</f>
        <v>2019</v>
      </c>
      <c r="BJ17" s="44">
        <f>IF('Indicator Date'!BJ17="","x",'Indicator Date'!BJ17)</f>
        <v>2013</v>
      </c>
      <c r="BK17" s="44">
        <f>IF('Indicator Date'!BK17="","x",'Indicator Date'!BK17)</f>
        <v>2019</v>
      </c>
      <c r="BL17" s="44">
        <f>IF('Indicator Date'!BL17="","x",'Indicator Date'!BL17)</f>
        <v>2020</v>
      </c>
      <c r="BM17" s="44">
        <f>IF('Indicator Date'!BM17="","x",'Indicator Date'!BM17)</f>
        <v>2018</v>
      </c>
      <c r="BN17" s="44">
        <f>IF('Indicator Date'!BN17="","x",'Indicator Date'!BN17)</f>
        <v>2014</v>
      </c>
      <c r="BO17" s="44">
        <f>IF('Indicator Date'!BO17="","x",'Indicator Date'!BO17)</f>
        <v>2017</v>
      </c>
      <c r="BP17" s="44">
        <f>IF('Indicator Date'!BP17="","x",'Indicator Date'!BP17)</f>
        <v>2019</v>
      </c>
      <c r="BQ17" s="44">
        <f>IF('Indicator Date'!BQ17="","x",'Indicator Date'!BQ17)</f>
        <v>2014</v>
      </c>
      <c r="BR17" s="44">
        <f>IF('Indicator Date'!BR17="","x",'Indicator Date'!BR17)</f>
        <v>2017</v>
      </c>
      <c r="BS17" s="44">
        <f>IF('Indicator Date'!BS17="","x",'Indicator Date'!BS17)</f>
        <v>2017</v>
      </c>
      <c r="BT17" s="44">
        <f>IF('Indicator Date'!BT17="","x",'Indicator Date'!BT17)</f>
        <v>2017</v>
      </c>
      <c r="BU17" s="44">
        <f>IF('Indicator Date'!BU17="","x",'Indicator Date'!BU17)</f>
        <v>2019</v>
      </c>
      <c r="BV17" s="44">
        <f>IF('Indicator Date'!BV17="","x",'Indicator Date'!BV17)</f>
        <v>2019</v>
      </c>
      <c r="BW17" s="44">
        <f>IF('Indicator Date'!BW17="","x",'Indicator Date'!BW17)</f>
        <v>2019</v>
      </c>
      <c r="BX17" s="44">
        <f>IF('Indicator Date'!BX17="","x",'Indicator Date'!BX17)</f>
        <v>2018</v>
      </c>
      <c r="BY17" s="44">
        <f>IF('Indicator Date'!BY17="","x",'Indicator Date'!BY17)</f>
        <v>2017</v>
      </c>
      <c r="BZ17" s="44">
        <f>IF('Indicator Date'!BZ17="","x",'Indicator Date'!BZ17)</f>
        <v>2020</v>
      </c>
      <c r="CA17" s="44">
        <f>IF('Indicator Date'!CA17="","x",'Indicator Date'!CA17)</f>
        <v>2020</v>
      </c>
      <c r="CB17" s="44">
        <f>IF('Indicator Date'!CB17="","x",'Indicator Date'!CB17)</f>
        <v>2015</v>
      </c>
    </row>
    <row r="18" spans="1:80">
      <c r="A18" s="33" t="str">
        <f>'Indicator Data'!A20</f>
        <v>Belarus</v>
      </c>
      <c r="B18" s="25" t="str">
        <f>'Indicator Data'!B20</f>
        <v>BLR</v>
      </c>
      <c r="C18" s="44">
        <f>IF('Indicator Date'!C18="","x",'Indicator Date'!C18)</f>
        <v>2015</v>
      </c>
      <c r="D18" s="44">
        <f>IF('Indicator Date'!D18="","x",'Indicator Date'!D18)</f>
        <v>2015</v>
      </c>
      <c r="E18" s="44">
        <f>IF('Indicator Date'!E18="","x",'Indicator Date'!E18)</f>
        <v>2015</v>
      </c>
      <c r="F18" s="44">
        <f>IF('Indicator Date'!F18="","x",'Indicator Date'!F18)</f>
        <v>2015</v>
      </c>
      <c r="G18" s="44">
        <f>IF('Indicator Date'!G18="","x",'Indicator Date'!G18)</f>
        <v>2015</v>
      </c>
      <c r="H18" s="44">
        <f>IF('Indicator Date'!H18="","x",'Indicator Date'!H18)</f>
        <v>2015</v>
      </c>
      <c r="I18" s="44">
        <f>IF('Indicator Date'!I18="","x",'Indicator Date'!I18)</f>
        <v>2015</v>
      </c>
      <c r="J18" s="44">
        <f>IF('Indicator Date'!J18="","x",'Indicator Date'!J18)</f>
        <v>2020</v>
      </c>
      <c r="K18" s="44">
        <f>IF('Indicator Date'!K18="","x",'Indicator Date'!K18)</f>
        <v>2020</v>
      </c>
      <c r="L18" s="44">
        <f>IF('Indicator Date'!L18="","x",'Indicator Date'!L18)</f>
        <v>2020</v>
      </c>
      <c r="M18" s="44">
        <f>IF('Indicator Date'!M18="","x",'Indicator Date'!M18)</f>
        <v>2015</v>
      </c>
      <c r="N18" s="44">
        <f>IF('Indicator Date'!N18="","x",'Indicator Date'!N18)</f>
        <v>2015</v>
      </c>
      <c r="O18" s="44">
        <f>IF('Indicator Date'!O18="","x",'Indicator Date'!O18)</f>
        <v>2015</v>
      </c>
      <c r="P18" s="44">
        <f>IF('Indicator Date'!P18="","x",'Indicator Date'!P18)</f>
        <v>2015</v>
      </c>
      <c r="Q18" s="44">
        <f>IF('Indicator Date'!Q18="","x",'Indicator Date'!Q18)</f>
        <v>2020</v>
      </c>
      <c r="R18" s="44">
        <f>IF('Indicator Date'!R18="","x",'Indicator Date'!R18)</f>
        <v>2020</v>
      </c>
      <c r="S18" s="44">
        <f>IF('Indicator Date'!S18="","x",'Indicator Date'!S18)</f>
        <v>2020</v>
      </c>
      <c r="T18" s="44">
        <f>IF('Indicator Date'!T18="","x",'Indicator Date'!T18)</f>
        <v>2020</v>
      </c>
      <c r="U18" s="44">
        <f>IF('Indicator Date'!U18="","x",'Indicator Date'!U18)</f>
        <v>2015</v>
      </c>
      <c r="V18" s="44">
        <f>IF('Indicator Date'!V18="","x",'Indicator Date'!V18)</f>
        <v>2015</v>
      </c>
      <c r="W18" s="44">
        <f>IF('Indicator Date'!W18="","x",'Indicator Date'!W18)</f>
        <v>2015</v>
      </c>
      <c r="X18" s="44">
        <f>IF('Indicator Date'!X18="","x",'Indicator Date'!X18)</f>
        <v>2018</v>
      </c>
      <c r="Y18" s="44">
        <f>IF('Indicator Date'!Y18="","x",'Indicator Date'!Y18)</f>
        <v>2020</v>
      </c>
      <c r="Z18" s="44">
        <f>IF('Indicator Date'!Z18="","x",'Indicator Date'!Z18)</f>
        <v>2020</v>
      </c>
      <c r="AA18" s="44">
        <f>IF('Indicator Date'!AA18="","x",'Indicator Date'!AA18)</f>
        <v>2009</v>
      </c>
      <c r="AB18" s="44">
        <f>IF('Indicator Date'!AB18="","x",'Indicator Date'!AB18)</f>
        <v>2017</v>
      </c>
      <c r="AC18" s="44" t="str">
        <f>IF('Indicator Date'!AC18="","x",'Indicator Date'!AC18)</f>
        <v>x</v>
      </c>
      <c r="AD18" s="44" t="str">
        <f>IF('Indicator Date'!AD18="","x",'Indicator Date'!AD18)</f>
        <v>x</v>
      </c>
      <c r="AE18" s="44" t="str">
        <f>IF('Indicator Date'!AE18="","x",'Indicator Date'!AE18)</f>
        <v>x</v>
      </c>
      <c r="AF18" s="44">
        <f>IF('Indicator Date'!AF18="","x",'Indicator Date'!AF18)</f>
        <v>2018</v>
      </c>
      <c r="AG18" s="44">
        <f>IF('Indicator Date'!AG18="","x",'Indicator Date'!AG18)</f>
        <v>2020</v>
      </c>
      <c r="AH18" s="44">
        <f>IF('Indicator Date'!AH18="","x",'Indicator Date'!AH18)</f>
        <v>2021</v>
      </c>
      <c r="AI18" s="44">
        <f>IF('Indicator Date'!AI18="","x",'Indicator Date'!AI18)</f>
        <v>2021</v>
      </c>
      <c r="AJ18" s="44">
        <f>IF('Indicator Date'!AJ18="","x",'Indicator Date'!AJ18)</f>
        <v>2020</v>
      </c>
      <c r="AK18" s="44">
        <f>IF('Indicator Date'!AK18="","x",'Indicator Date'!AK18)</f>
        <v>2020</v>
      </c>
      <c r="AL18" s="44">
        <f>IF('Indicator Date'!AL18="","x",'Indicator Date'!AL18)</f>
        <v>2019</v>
      </c>
      <c r="AM18" s="44" t="str">
        <f>IF('Indicator Date'!AM18="","x",RIGHT('Indicator Date'!AM18,4))</f>
        <v>x</v>
      </c>
      <c r="AN18" s="44">
        <f>IF('Indicator Date'!AN18="","x",'Indicator Date'!AN18)</f>
        <v>2021</v>
      </c>
      <c r="AO18" s="44">
        <f>IF('Indicator Date'!AO18="","x",'Indicator Date'!AO18)</f>
        <v>2018</v>
      </c>
      <c r="AP18" s="44">
        <f>IF('Indicator Date'!AP18="","x",'Indicator Date'!AP18)</f>
        <v>2019</v>
      </c>
      <c r="AQ18" s="44">
        <f>IF('Indicator Date'!AQ18="","x",'Indicator Date'!AQ18)</f>
        <v>2020</v>
      </c>
      <c r="AR18" s="44">
        <f>IF('Indicator Date'!AR18="","x",'Indicator Date'!AR18)</f>
        <v>2020</v>
      </c>
      <c r="AS18" s="44">
        <f>IF('Indicator Date'!AS18="","x",'Indicator Date'!AS18)</f>
        <v>2019</v>
      </c>
      <c r="AT18" s="44" t="str">
        <f>IF('Indicator Date'!AT18="","x",'Indicator Date'!AT18)</f>
        <v>x</v>
      </c>
      <c r="AU18" s="44">
        <f>IF('Indicator Date'!AU18="","x",'Indicator Date'!AU18)</f>
        <v>2019</v>
      </c>
      <c r="AV18" s="44">
        <f>IF('Indicator Date'!AV18="","x",'Indicator Date'!AV18)</f>
        <v>2019</v>
      </c>
      <c r="AW18" s="44">
        <f>IF('Indicator Date'!AW18="","x",'Indicator Date'!AW18)</f>
        <v>2019</v>
      </c>
      <c r="AX18" s="44" t="str">
        <f>IF('Indicator Date'!AX18="","x",'Indicator Date'!AX18)</f>
        <v>x</v>
      </c>
      <c r="AY18" s="44">
        <f>IF('Indicator Date'!AY18="","x",'Indicator Date'!AY18)</f>
        <v>2019</v>
      </c>
      <c r="AZ18" s="44">
        <f>IF('Indicator Date'!AZ18="","x",'Indicator Date'!AZ18)</f>
        <v>2019</v>
      </c>
      <c r="BA18" s="44">
        <f>IF('Indicator Date'!BA18="","x",'Indicator Date'!BA18)</f>
        <v>2019</v>
      </c>
      <c r="BB18" s="44">
        <f>IF('Indicator Date'!BB18="","x",'Indicator Date'!BB18)</f>
        <v>2018</v>
      </c>
      <c r="BC18" s="44">
        <f>IF('Indicator Date'!BC18="","x",'Indicator Date'!BC18)</f>
        <v>2019</v>
      </c>
      <c r="BD18" s="44">
        <f>IF('Indicator Date'!BD18="","x",'Indicator Date'!BD18)</f>
        <v>2020</v>
      </c>
      <c r="BE18" s="70" t="str">
        <f>IF('Indicator Date'!BE18="","x",YEAR('Indicator Date'!BE18))</f>
        <v>x</v>
      </c>
      <c r="BF18" s="70">
        <f>IF('Indicator Date'!BF18="","x",YEAR('Indicator Date'!BF18))</f>
        <v>2020</v>
      </c>
      <c r="BG18" s="44">
        <f>IF('Indicator Date'!BG18="","x",'Indicator Date'!BG18)</f>
        <v>2020</v>
      </c>
      <c r="BH18" s="44">
        <f>IF('Indicator Date'!BH18="","x",'Indicator Date'!BH18)</f>
        <v>2019</v>
      </c>
      <c r="BI18" s="44">
        <f>IF('Indicator Date'!BI18="","x",'Indicator Date'!BI18)</f>
        <v>2019</v>
      </c>
      <c r="BJ18" s="44">
        <f>IF('Indicator Date'!BJ18="","x",'Indicator Date'!BJ18)</f>
        <v>2015</v>
      </c>
      <c r="BK18" s="44">
        <f>IF('Indicator Date'!BK18="","x",'Indicator Date'!BK18)</f>
        <v>2019</v>
      </c>
      <c r="BL18" s="44">
        <f>IF('Indicator Date'!BL18="","x",'Indicator Date'!BL18)</f>
        <v>2020</v>
      </c>
      <c r="BM18" s="44">
        <f>IF('Indicator Date'!BM18="","x",'Indicator Date'!BM18)</f>
        <v>2018</v>
      </c>
      <c r="BN18" s="44">
        <f>IF('Indicator Date'!BN18="","x",'Indicator Date'!BN18)</f>
        <v>2018</v>
      </c>
      <c r="BO18" s="44">
        <f>IF('Indicator Date'!BO18="","x",'Indicator Date'!BO18)</f>
        <v>2019</v>
      </c>
      <c r="BP18" s="44">
        <f>IF('Indicator Date'!BP18="","x",'Indicator Date'!BP18)</f>
        <v>2019</v>
      </c>
      <c r="BQ18" s="44">
        <f>IF('Indicator Date'!BQ18="","x",'Indicator Date'!BQ18)</f>
        <v>2014</v>
      </c>
      <c r="BR18" s="44">
        <f>IF('Indicator Date'!BR18="","x",'Indicator Date'!BR18)</f>
        <v>2017</v>
      </c>
      <c r="BS18" s="44">
        <f>IF('Indicator Date'!BS18="","x",'Indicator Date'!BS18)</f>
        <v>2017</v>
      </c>
      <c r="BT18" s="44">
        <f>IF('Indicator Date'!BT18="","x",'Indicator Date'!BT18)</f>
        <v>2014</v>
      </c>
      <c r="BU18" s="44">
        <f>IF('Indicator Date'!BU18="","x",'Indicator Date'!BU18)</f>
        <v>2019</v>
      </c>
      <c r="BV18" s="44">
        <f>IF('Indicator Date'!BV18="","x",'Indicator Date'!BV18)</f>
        <v>2019</v>
      </c>
      <c r="BW18" s="44" t="str">
        <f>IF('Indicator Date'!BW18="","x",'Indicator Date'!BW18)</f>
        <v>x</v>
      </c>
      <c r="BX18" s="44">
        <f>IF('Indicator Date'!BX18="","x",'Indicator Date'!BX18)</f>
        <v>2018</v>
      </c>
      <c r="BY18" s="44">
        <f>IF('Indicator Date'!BY18="","x",'Indicator Date'!BY18)</f>
        <v>2017</v>
      </c>
      <c r="BZ18" s="44">
        <f>IF('Indicator Date'!BZ18="","x",'Indicator Date'!BZ18)</f>
        <v>2020</v>
      </c>
      <c r="CA18" s="44">
        <f>IF('Indicator Date'!CA18="","x",'Indicator Date'!CA18)</f>
        <v>2020</v>
      </c>
      <c r="CB18" s="44">
        <f>IF('Indicator Date'!CB18="","x",'Indicator Date'!CB18)</f>
        <v>2015</v>
      </c>
    </row>
    <row r="19" spans="1:80">
      <c r="A19" s="33" t="str">
        <f>'Indicator Data'!A21</f>
        <v>Belgium</v>
      </c>
      <c r="B19" s="25" t="str">
        <f>'Indicator Data'!B21</f>
        <v>BEL</v>
      </c>
      <c r="C19" s="44">
        <f>IF('Indicator Date'!C19="","x",'Indicator Date'!C19)</f>
        <v>2015</v>
      </c>
      <c r="D19" s="44">
        <f>IF('Indicator Date'!D19="","x",'Indicator Date'!D19)</f>
        <v>2015</v>
      </c>
      <c r="E19" s="44">
        <f>IF('Indicator Date'!E19="","x",'Indicator Date'!E19)</f>
        <v>2015</v>
      </c>
      <c r="F19" s="44">
        <f>IF('Indicator Date'!F19="","x",'Indicator Date'!F19)</f>
        <v>2015</v>
      </c>
      <c r="G19" s="44">
        <f>IF('Indicator Date'!G19="","x",'Indicator Date'!G19)</f>
        <v>2015</v>
      </c>
      <c r="H19" s="44">
        <f>IF('Indicator Date'!H19="","x",'Indicator Date'!H19)</f>
        <v>2015</v>
      </c>
      <c r="I19" s="44">
        <f>IF('Indicator Date'!I19="","x",'Indicator Date'!I19)</f>
        <v>2015</v>
      </c>
      <c r="J19" s="44">
        <f>IF('Indicator Date'!J19="","x",'Indicator Date'!J19)</f>
        <v>2020</v>
      </c>
      <c r="K19" s="44">
        <f>IF('Indicator Date'!K19="","x",'Indicator Date'!K19)</f>
        <v>2020</v>
      </c>
      <c r="L19" s="44">
        <f>IF('Indicator Date'!L19="","x",'Indicator Date'!L19)</f>
        <v>2020</v>
      </c>
      <c r="M19" s="44">
        <f>IF('Indicator Date'!M19="","x",'Indicator Date'!M19)</f>
        <v>2015</v>
      </c>
      <c r="N19" s="44">
        <f>IF('Indicator Date'!N19="","x",'Indicator Date'!N19)</f>
        <v>2015</v>
      </c>
      <c r="O19" s="44">
        <f>IF('Indicator Date'!O19="","x",'Indicator Date'!O19)</f>
        <v>2015</v>
      </c>
      <c r="P19" s="44">
        <f>IF('Indicator Date'!P19="","x",'Indicator Date'!P19)</f>
        <v>2015</v>
      </c>
      <c r="Q19" s="44">
        <f>IF('Indicator Date'!Q19="","x",'Indicator Date'!Q19)</f>
        <v>2020</v>
      </c>
      <c r="R19" s="44">
        <f>IF('Indicator Date'!R19="","x",'Indicator Date'!R19)</f>
        <v>2020</v>
      </c>
      <c r="S19" s="44">
        <f>IF('Indicator Date'!S19="","x",'Indicator Date'!S19)</f>
        <v>2020</v>
      </c>
      <c r="T19" s="44">
        <f>IF('Indicator Date'!T19="","x",'Indicator Date'!T19)</f>
        <v>2020</v>
      </c>
      <c r="U19" s="44">
        <f>IF('Indicator Date'!U19="","x",'Indicator Date'!U19)</f>
        <v>2015</v>
      </c>
      <c r="V19" s="44">
        <f>IF('Indicator Date'!V19="","x",'Indicator Date'!V19)</f>
        <v>2015</v>
      </c>
      <c r="W19" s="44">
        <f>IF('Indicator Date'!W19="","x",'Indicator Date'!W19)</f>
        <v>2015</v>
      </c>
      <c r="X19" s="44">
        <f>IF('Indicator Date'!X19="","x",'Indicator Date'!X19)</f>
        <v>2018</v>
      </c>
      <c r="Y19" s="44">
        <f>IF('Indicator Date'!Y19="","x",'Indicator Date'!Y19)</f>
        <v>2020</v>
      </c>
      <c r="Z19" s="44">
        <f>IF('Indicator Date'!Z19="","x",'Indicator Date'!Z19)</f>
        <v>2020</v>
      </c>
      <c r="AA19" s="44">
        <f>IF('Indicator Date'!AA19="","x",'Indicator Date'!AA19)</f>
        <v>2011</v>
      </c>
      <c r="AB19" s="44">
        <f>IF('Indicator Date'!AB19="","x",'Indicator Date'!AB19)</f>
        <v>2017</v>
      </c>
      <c r="AC19" s="44" t="str">
        <f>IF('Indicator Date'!AC19="","x",'Indicator Date'!AC19)</f>
        <v>x</v>
      </c>
      <c r="AD19" s="44">
        <f>IF('Indicator Date'!AD19="","x",'Indicator Date'!AD19)</f>
        <v>2018</v>
      </c>
      <c r="AE19" s="44">
        <f>IF('Indicator Date'!AE19="","x",'Indicator Date'!AE19)</f>
        <v>2020</v>
      </c>
      <c r="AF19" s="44" t="str">
        <f>IF('Indicator Date'!AF19="","x",'Indicator Date'!AF19)</f>
        <v>x</v>
      </c>
      <c r="AG19" s="44">
        <f>IF('Indicator Date'!AG19="","x",'Indicator Date'!AG19)</f>
        <v>2020</v>
      </c>
      <c r="AH19" s="44">
        <f>IF('Indicator Date'!AH19="","x",'Indicator Date'!AH19)</f>
        <v>2021</v>
      </c>
      <c r="AI19" s="44">
        <f>IF('Indicator Date'!AI19="","x",'Indicator Date'!AI19)</f>
        <v>2021</v>
      </c>
      <c r="AJ19" s="44">
        <f>IF('Indicator Date'!AJ19="","x",'Indicator Date'!AJ19)</f>
        <v>2020</v>
      </c>
      <c r="AK19" s="44">
        <f>IF('Indicator Date'!AK19="","x",'Indicator Date'!AK19)</f>
        <v>2020</v>
      </c>
      <c r="AL19" s="44">
        <f>IF('Indicator Date'!AL19="","x",'Indicator Date'!AL19)</f>
        <v>2019</v>
      </c>
      <c r="AM19" s="44" t="str">
        <f>IF('Indicator Date'!AM19="","x",RIGHT('Indicator Date'!AM19,4))</f>
        <v>x</v>
      </c>
      <c r="AN19" s="44">
        <f>IF('Indicator Date'!AN19="","x",'Indicator Date'!AN19)</f>
        <v>2021</v>
      </c>
      <c r="AO19" s="44">
        <f>IF('Indicator Date'!AO19="","x",'Indicator Date'!AO19)</f>
        <v>2018</v>
      </c>
      <c r="AP19" s="44">
        <f>IF('Indicator Date'!AP19="","x",'Indicator Date'!AP19)</f>
        <v>2019</v>
      </c>
      <c r="AQ19" s="44" t="str">
        <f>IF('Indicator Date'!AQ19="","x",'Indicator Date'!AQ19)</f>
        <v>x</v>
      </c>
      <c r="AR19" s="44">
        <f>IF('Indicator Date'!AR19="","x",'Indicator Date'!AR19)</f>
        <v>2020</v>
      </c>
      <c r="AS19" s="44">
        <f>IF('Indicator Date'!AS19="","x",'Indicator Date'!AS19)</f>
        <v>2019</v>
      </c>
      <c r="AT19" s="44" t="str">
        <f>IF('Indicator Date'!AT19="","x",'Indicator Date'!AT19)</f>
        <v>x</v>
      </c>
      <c r="AU19" s="44">
        <f>IF('Indicator Date'!AU19="","x",'Indicator Date'!AU19)</f>
        <v>2019</v>
      </c>
      <c r="AV19" s="44" t="str">
        <f>IF('Indicator Date'!AV19="","x",'Indicator Date'!AV19)</f>
        <v>x</v>
      </c>
      <c r="AW19" s="44" t="str">
        <f>IF('Indicator Date'!AW19="","x",'Indicator Date'!AW19)</f>
        <v>x</v>
      </c>
      <c r="AX19" s="44" t="str">
        <f>IF('Indicator Date'!AX19="","x",'Indicator Date'!AX19)</f>
        <v>x</v>
      </c>
      <c r="AY19" s="44">
        <f>IF('Indicator Date'!AY19="","x",'Indicator Date'!AY19)</f>
        <v>2019</v>
      </c>
      <c r="AZ19" s="44">
        <f>IF('Indicator Date'!AZ19="","x",'Indicator Date'!AZ19)</f>
        <v>2019</v>
      </c>
      <c r="BA19" s="44">
        <f>IF('Indicator Date'!BA19="","x",'Indicator Date'!BA19)</f>
        <v>2018</v>
      </c>
      <c r="BB19" s="44">
        <f>IF('Indicator Date'!BB19="","x",'Indicator Date'!BB19)</f>
        <v>2018</v>
      </c>
      <c r="BC19" s="44">
        <f>IF('Indicator Date'!BC19="","x",'Indicator Date'!BC19)</f>
        <v>2019</v>
      </c>
      <c r="BD19" s="44">
        <f>IF('Indicator Date'!BD19="","x",'Indicator Date'!BD19)</f>
        <v>2020</v>
      </c>
      <c r="BE19" s="70" t="str">
        <f>IF('Indicator Date'!BE19="","x",YEAR('Indicator Date'!BE19))</f>
        <v>x</v>
      </c>
      <c r="BF19" s="70">
        <f>IF('Indicator Date'!BF19="","x",YEAR('Indicator Date'!BF19))</f>
        <v>2020</v>
      </c>
      <c r="BG19" s="44">
        <f>IF('Indicator Date'!BG19="","x",'Indicator Date'!BG19)</f>
        <v>2020</v>
      </c>
      <c r="BH19" s="44">
        <f>IF('Indicator Date'!BH19="","x",'Indicator Date'!BH19)</f>
        <v>2019</v>
      </c>
      <c r="BI19" s="44">
        <f>IF('Indicator Date'!BI19="","x",'Indicator Date'!BI19)</f>
        <v>2019</v>
      </c>
      <c r="BJ19" s="44" t="str">
        <f>IF('Indicator Date'!BJ19="","x",'Indicator Date'!BJ19)</f>
        <v>x</v>
      </c>
      <c r="BK19" s="44">
        <f>IF('Indicator Date'!BK19="","x",'Indicator Date'!BK19)</f>
        <v>2019</v>
      </c>
      <c r="BL19" s="44">
        <f>IF('Indicator Date'!BL19="","x",'Indicator Date'!BL19)</f>
        <v>2020</v>
      </c>
      <c r="BM19" s="44">
        <f>IF('Indicator Date'!BM19="","x",'Indicator Date'!BM19)</f>
        <v>2018</v>
      </c>
      <c r="BN19" s="44" t="str">
        <f>IF('Indicator Date'!BN19="","x",'Indicator Date'!BN19)</f>
        <v>x</v>
      </c>
      <c r="BO19" s="44">
        <f>IF('Indicator Date'!BO19="","x",'Indicator Date'!BO19)</f>
        <v>2019</v>
      </c>
      <c r="BP19" s="44">
        <f>IF('Indicator Date'!BP19="","x",'Indicator Date'!BP19)</f>
        <v>2019</v>
      </c>
      <c r="BQ19" s="44">
        <f>IF('Indicator Date'!BQ19="","x",'Indicator Date'!BQ19)</f>
        <v>2014</v>
      </c>
      <c r="BR19" s="44">
        <f>IF('Indicator Date'!BR19="","x",'Indicator Date'!BR19)</f>
        <v>2017</v>
      </c>
      <c r="BS19" s="44">
        <f>IF('Indicator Date'!BS19="","x",'Indicator Date'!BS19)</f>
        <v>2017</v>
      </c>
      <c r="BT19" s="44">
        <f>IF('Indicator Date'!BT19="","x",'Indicator Date'!BT19)</f>
        <v>2016</v>
      </c>
      <c r="BU19" s="44">
        <f>IF('Indicator Date'!BU19="","x",'Indicator Date'!BU19)</f>
        <v>2019</v>
      </c>
      <c r="BV19" s="44">
        <f>IF('Indicator Date'!BV19="","x",'Indicator Date'!BV19)</f>
        <v>2019</v>
      </c>
      <c r="BW19" s="44">
        <f>IF('Indicator Date'!BW19="","x",'Indicator Date'!BW19)</f>
        <v>2019</v>
      </c>
      <c r="BX19" s="44">
        <f>IF('Indicator Date'!BX19="","x",'Indicator Date'!BX19)</f>
        <v>2018</v>
      </c>
      <c r="BY19" s="44">
        <f>IF('Indicator Date'!BY19="","x",'Indicator Date'!BY19)</f>
        <v>2017</v>
      </c>
      <c r="BZ19" s="44">
        <f>IF('Indicator Date'!BZ19="","x",'Indicator Date'!BZ19)</f>
        <v>2020</v>
      </c>
      <c r="CA19" s="44">
        <f>IF('Indicator Date'!CA19="","x",'Indicator Date'!CA19)</f>
        <v>2020</v>
      </c>
      <c r="CB19" s="44">
        <f>IF('Indicator Date'!CB19="","x",'Indicator Date'!CB19)</f>
        <v>2015</v>
      </c>
    </row>
    <row r="20" spans="1:80">
      <c r="A20" s="33" t="str">
        <f>'Indicator Data'!A22</f>
        <v>Belize</v>
      </c>
      <c r="B20" s="25" t="str">
        <f>'Indicator Data'!B22</f>
        <v>BLZ</v>
      </c>
      <c r="C20" s="44">
        <f>IF('Indicator Date'!C20="","x",'Indicator Date'!C20)</f>
        <v>2015</v>
      </c>
      <c r="D20" s="44">
        <f>IF('Indicator Date'!D20="","x",'Indicator Date'!D20)</f>
        <v>2015</v>
      </c>
      <c r="E20" s="44">
        <f>IF('Indicator Date'!E20="","x",'Indicator Date'!E20)</f>
        <v>2015</v>
      </c>
      <c r="F20" s="44">
        <f>IF('Indicator Date'!F20="","x",'Indicator Date'!F20)</f>
        <v>2015</v>
      </c>
      <c r="G20" s="44">
        <f>IF('Indicator Date'!G20="","x",'Indicator Date'!G20)</f>
        <v>2015</v>
      </c>
      <c r="H20" s="44">
        <f>IF('Indicator Date'!H20="","x",'Indicator Date'!H20)</f>
        <v>2015</v>
      </c>
      <c r="I20" s="44">
        <f>IF('Indicator Date'!I20="","x",'Indicator Date'!I20)</f>
        <v>2015</v>
      </c>
      <c r="J20" s="44">
        <f>IF('Indicator Date'!J20="","x",'Indicator Date'!J20)</f>
        <v>2020</v>
      </c>
      <c r="K20" s="44">
        <f>IF('Indicator Date'!K20="","x",'Indicator Date'!K20)</f>
        <v>2020</v>
      </c>
      <c r="L20" s="44">
        <f>IF('Indicator Date'!L20="","x",'Indicator Date'!L20)</f>
        <v>2020</v>
      </c>
      <c r="M20" s="44">
        <f>IF('Indicator Date'!M20="","x",'Indicator Date'!M20)</f>
        <v>2015</v>
      </c>
      <c r="N20" s="44">
        <f>IF('Indicator Date'!N20="","x",'Indicator Date'!N20)</f>
        <v>2015</v>
      </c>
      <c r="O20" s="44">
        <f>IF('Indicator Date'!O20="","x",'Indicator Date'!O20)</f>
        <v>2015</v>
      </c>
      <c r="P20" s="44">
        <f>IF('Indicator Date'!P20="","x",'Indicator Date'!P20)</f>
        <v>2015</v>
      </c>
      <c r="Q20" s="44">
        <f>IF('Indicator Date'!Q20="","x",'Indicator Date'!Q20)</f>
        <v>2020</v>
      </c>
      <c r="R20" s="44">
        <f>IF('Indicator Date'!R20="","x",'Indicator Date'!R20)</f>
        <v>2020</v>
      </c>
      <c r="S20" s="44">
        <f>IF('Indicator Date'!S20="","x",'Indicator Date'!S20)</f>
        <v>2020</v>
      </c>
      <c r="T20" s="44">
        <f>IF('Indicator Date'!T20="","x",'Indicator Date'!T20)</f>
        <v>2020</v>
      </c>
      <c r="U20" s="44">
        <f>IF('Indicator Date'!U20="","x",'Indicator Date'!U20)</f>
        <v>2015</v>
      </c>
      <c r="V20" s="44">
        <f>IF('Indicator Date'!V20="","x",'Indicator Date'!V20)</f>
        <v>2015</v>
      </c>
      <c r="W20" s="44">
        <f>IF('Indicator Date'!W20="","x",'Indicator Date'!W20)</f>
        <v>2015</v>
      </c>
      <c r="X20" s="44">
        <f>IF('Indicator Date'!X20="","x",'Indicator Date'!X20)</f>
        <v>2018</v>
      </c>
      <c r="Y20" s="44">
        <f>IF('Indicator Date'!Y20="","x",'Indicator Date'!Y20)</f>
        <v>2020</v>
      </c>
      <c r="Z20" s="44">
        <f>IF('Indicator Date'!Z20="","x",'Indicator Date'!Z20)</f>
        <v>2020</v>
      </c>
      <c r="AA20" s="44" t="str">
        <f>IF('Indicator Date'!AA20="","x",'Indicator Date'!AA20)</f>
        <v>x</v>
      </c>
      <c r="AB20" s="44">
        <f>IF('Indicator Date'!AB20="","x",'Indicator Date'!AB20)</f>
        <v>2017</v>
      </c>
      <c r="AC20" s="44">
        <f>IF('Indicator Date'!AC20="","x",'Indicator Date'!AC20)</f>
        <v>2017</v>
      </c>
      <c r="AD20" s="44" t="str">
        <f>IF('Indicator Date'!AD20="","x",'Indicator Date'!AD20)</f>
        <v>x</v>
      </c>
      <c r="AE20" s="44">
        <f>IF('Indicator Date'!AE20="","x",'Indicator Date'!AE20)</f>
        <v>2020</v>
      </c>
      <c r="AF20" s="44">
        <f>IF('Indicator Date'!AF20="","x",'Indicator Date'!AF20)</f>
        <v>2018</v>
      </c>
      <c r="AG20" s="44">
        <f>IF('Indicator Date'!AG20="","x",'Indicator Date'!AG20)</f>
        <v>2020</v>
      </c>
      <c r="AH20" s="44">
        <f>IF('Indicator Date'!AH20="","x",'Indicator Date'!AH20)</f>
        <v>2021</v>
      </c>
      <c r="AI20" s="44">
        <f>IF('Indicator Date'!AI20="","x",'Indicator Date'!AI20)</f>
        <v>2021</v>
      </c>
      <c r="AJ20" s="44">
        <f>IF('Indicator Date'!AJ20="","x",'Indicator Date'!AJ20)</f>
        <v>2020</v>
      </c>
      <c r="AK20" s="44">
        <f>IF('Indicator Date'!AK20="","x",'Indicator Date'!AK20)</f>
        <v>2020</v>
      </c>
      <c r="AL20" s="44">
        <f>IF('Indicator Date'!AL20="","x",'Indicator Date'!AL20)</f>
        <v>2019</v>
      </c>
      <c r="AM20" s="44" t="str">
        <f>IF('Indicator Date'!AM20="","x",RIGHT('Indicator Date'!AM20,4))</f>
        <v>2016</v>
      </c>
      <c r="AN20" s="44">
        <f>IF('Indicator Date'!AN20="","x",'Indicator Date'!AN20)</f>
        <v>2021</v>
      </c>
      <c r="AO20" s="44">
        <f>IF('Indicator Date'!AO20="","x",'Indicator Date'!AO20)</f>
        <v>2018</v>
      </c>
      <c r="AP20" s="44">
        <f>IF('Indicator Date'!AP20="","x",'Indicator Date'!AP20)</f>
        <v>2019</v>
      </c>
      <c r="AQ20" s="44">
        <f>IF('Indicator Date'!AQ20="","x",'Indicator Date'!AQ20)</f>
        <v>2020</v>
      </c>
      <c r="AR20" s="44">
        <f>IF('Indicator Date'!AR20="","x",'Indicator Date'!AR20)</f>
        <v>2020</v>
      </c>
      <c r="AS20" s="44">
        <f>IF('Indicator Date'!AS20="","x",'Indicator Date'!AS20)</f>
        <v>2019</v>
      </c>
      <c r="AT20" s="44">
        <f>IF('Indicator Date'!AT20="","x",'Indicator Date'!AT20)</f>
        <v>2015</v>
      </c>
      <c r="AU20" s="44">
        <f>IF('Indicator Date'!AU20="","x",'Indicator Date'!AU20)</f>
        <v>2019</v>
      </c>
      <c r="AV20" s="44" t="str">
        <f>IF('Indicator Date'!AV20="","x",'Indicator Date'!AV20)</f>
        <v>x</v>
      </c>
      <c r="AW20" s="44" t="str">
        <f>IF('Indicator Date'!AW20="","x",'Indicator Date'!AW20)</f>
        <v>x</v>
      </c>
      <c r="AX20" s="44">
        <f>IF('Indicator Date'!AX20="","x",'Indicator Date'!AX20)</f>
        <v>2018</v>
      </c>
      <c r="AY20" s="44">
        <f>IF('Indicator Date'!AY20="","x",'Indicator Date'!AY20)</f>
        <v>2019</v>
      </c>
      <c r="AZ20" s="44">
        <f>IF('Indicator Date'!AZ20="","x",'Indicator Date'!AZ20)</f>
        <v>2019</v>
      </c>
      <c r="BA20" s="44" t="str">
        <f>IF('Indicator Date'!BA20="","x",'Indicator Date'!BA20)</f>
        <v>x</v>
      </c>
      <c r="BB20" s="44">
        <f>IF('Indicator Date'!BB20="","x",'Indicator Date'!BB20)</f>
        <v>2018</v>
      </c>
      <c r="BC20" s="44">
        <f>IF('Indicator Date'!BC20="","x",'Indicator Date'!BC20)</f>
        <v>2019</v>
      </c>
      <c r="BD20" s="44">
        <f>IF('Indicator Date'!BD20="","x",'Indicator Date'!BD20)</f>
        <v>2020</v>
      </c>
      <c r="BE20" s="70" t="str">
        <f>IF('Indicator Date'!BE20="","x",YEAR('Indicator Date'!BE20))</f>
        <v>x</v>
      </c>
      <c r="BF20" s="70">
        <f>IF('Indicator Date'!BF20="","x",YEAR('Indicator Date'!BF20))</f>
        <v>2020</v>
      </c>
      <c r="BG20" s="44">
        <f>IF('Indicator Date'!BG20="","x",'Indicator Date'!BG20)</f>
        <v>2020</v>
      </c>
      <c r="BH20" s="44">
        <f>IF('Indicator Date'!BH20="","x",'Indicator Date'!BH20)</f>
        <v>2019</v>
      </c>
      <c r="BI20" s="44">
        <f>IF('Indicator Date'!BI20="","x",'Indicator Date'!BI20)</f>
        <v>2019</v>
      </c>
      <c r="BJ20" s="44" t="str">
        <f>IF('Indicator Date'!BJ20="","x",'Indicator Date'!BJ20)</f>
        <v>x</v>
      </c>
      <c r="BK20" s="44">
        <f>IF('Indicator Date'!BK20="","x",'Indicator Date'!BK20)</f>
        <v>2019</v>
      </c>
      <c r="BL20" s="44" t="str">
        <f>IF('Indicator Date'!BL20="","x",'Indicator Date'!BL20)</f>
        <v>x</v>
      </c>
      <c r="BM20" s="44">
        <f>IF('Indicator Date'!BM20="","x",'Indicator Date'!BM20)</f>
        <v>2018</v>
      </c>
      <c r="BN20" s="44" t="str">
        <f>IF('Indicator Date'!BN20="","x",'Indicator Date'!BN20)</f>
        <v>x</v>
      </c>
      <c r="BO20" s="44">
        <f>IF('Indicator Date'!BO20="","x",'Indicator Date'!BO20)</f>
        <v>2017</v>
      </c>
      <c r="BP20" s="44">
        <f>IF('Indicator Date'!BP20="","x",'Indicator Date'!BP20)</f>
        <v>2019</v>
      </c>
      <c r="BQ20" s="44">
        <f>IF('Indicator Date'!BQ20="","x",'Indicator Date'!BQ20)</f>
        <v>2014</v>
      </c>
      <c r="BR20" s="44">
        <f>IF('Indicator Date'!BR20="","x",'Indicator Date'!BR20)</f>
        <v>2017</v>
      </c>
      <c r="BS20" s="44">
        <f>IF('Indicator Date'!BS20="","x",'Indicator Date'!BS20)</f>
        <v>2017</v>
      </c>
      <c r="BT20" s="44">
        <f>IF('Indicator Date'!BT20="","x",'Indicator Date'!BT20)</f>
        <v>2017</v>
      </c>
      <c r="BU20" s="44">
        <f>IF('Indicator Date'!BU20="","x",'Indicator Date'!BU20)</f>
        <v>2019</v>
      </c>
      <c r="BV20" s="44">
        <f>IF('Indicator Date'!BV20="","x",'Indicator Date'!BV20)</f>
        <v>2019</v>
      </c>
      <c r="BW20" s="44" t="str">
        <f>IF('Indicator Date'!BW20="","x",'Indicator Date'!BW20)</f>
        <v>x</v>
      </c>
      <c r="BX20" s="44">
        <f>IF('Indicator Date'!BX20="","x",'Indicator Date'!BX20)</f>
        <v>2018</v>
      </c>
      <c r="BY20" s="44">
        <f>IF('Indicator Date'!BY20="","x",'Indicator Date'!BY20)</f>
        <v>2017</v>
      </c>
      <c r="BZ20" s="44">
        <f>IF('Indicator Date'!BZ20="","x",'Indicator Date'!BZ20)</f>
        <v>2020</v>
      </c>
      <c r="CA20" s="44">
        <f>IF('Indicator Date'!CA20="","x",'Indicator Date'!CA20)</f>
        <v>2020</v>
      </c>
      <c r="CB20" s="44">
        <f>IF('Indicator Date'!CB20="","x",'Indicator Date'!CB20)</f>
        <v>2015</v>
      </c>
    </row>
    <row r="21" spans="1:80">
      <c r="A21" s="33" t="str">
        <f>'Indicator Data'!A23</f>
        <v>Benin</v>
      </c>
      <c r="B21" s="25" t="str">
        <f>'Indicator Data'!B23</f>
        <v>BEN</v>
      </c>
      <c r="C21" s="44">
        <f>IF('Indicator Date'!C21="","x",'Indicator Date'!C21)</f>
        <v>2015</v>
      </c>
      <c r="D21" s="44">
        <f>IF('Indicator Date'!D21="","x",'Indicator Date'!D21)</f>
        <v>2015</v>
      </c>
      <c r="E21" s="44">
        <f>IF('Indicator Date'!E21="","x",'Indicator Date'!E21)</f>
        <v>2015</v>
      </c>
      <c r="F21" s="44">
        <f>IF('Indicator Date'!F21="","x",'Indicator Date'!F21)</f>
        <v>2015</v>
      </c>
      <c r="G21" s="44">
        <f>IF('Indicator Date'!G21="","x",'Indicator Date'!G21)</f>
        <v>2015</v>
      </c>
      <c r="H21" s="44">
        <f>IF('Indicator Date'!H21="","x",'Indicator Date'!H21)</f>
        <v>2015</v>
      </c>
      <c r="I21" s="44">
        <f>IF('Indicator Date'!I21="","x",'Indicator Date'!I21)</f>
        <v>2015</v>
      </c>
      <c r="J21" s="44">
        <f>IF('Indicator Date'!J21="","x",'Indicator Date'!J21)</f>
        <v>2020</v>
      </c>
      <c r="K21" s="44">
        <f>IF('Indicator Date'!K21="","x",'Indicator Date'!K21)</f>
        <v>2020</v>
      </c>
      <c r="L21" s="44">
        <f>IF('Indicator Date'!L21="","x",'Indicator Date'!L21)</f>
        <v>2020</v>
      </c>
      <c r="M21" s="44">
        <f>IF('Indicator Date'!M21="","x",'Indicator Date'!M21)</f>
        <v>2015</v>
      </c>
      <c r="N21" s="44">
        <f>IF('Indicator Date'!N21="","x",'Indicator Date'!N21)</f>
        <v>2015</v>
      </c>
      <c r="O21" s="44">
        <f>IF('Indicator Date'!O21="","x",'Indicator Date'!O21)</f>
        <v>2015</v>
      </c>
      <c r="P21" s="44">
        <f>IF('Indicator Date'!P21="","x",'Indicator Date'!P21)</f>
        <v>2015</v>
      </c>
      <c r="Q21" s="44">
        <f>IF('Indicator Date'!Q21="","x",'Indicator Date'!Q21)</f>
        <v>2020</v>
      </c>
      <c r="R21" s="44">
        <f>IF('Indicator Date'!R21="","x",'Indicator Date'!R21)</f>
        <v>2020</v>
      </c>
      <c r="S21" s="44">
        <f>IF('Indicator Date'!S21="","x",'Indicator Date'!S21)</f>
        <v>2020</v>
      </c>
      <c r="T21" s="44">
        <f>IF('Indicator Date'!T21="","x",'Indicator Date'!T21)</f>
        <v>2020</v>
      </c>
      <c r="U21" s="44">
        <f>IF('Indicator Date'!U21="","x",'Indicator Date'!U21)</f>
        <v>2015</v>
      </c>
      <c r="V21" s="44">
        <f>IF('Indicator Date'!V21="","x",'Indicator Date'!V21)</f>
        <v>2015</v>
      </c>
      <c r="W21" s="44">
        <f>IF('Indicator Date'!W21="","x",'Indicator Date'!W21)</f>
        <v>2015</v>
      </c>
      <c r="X21" s="44">
        <f>IF('Indicator Date'!X21="","x",'Indicator Date'!X21)</f>
        <v>2018</v>
      </c>
      <c r="Y21" s="44">
        <f>IF('Indicator Date'!Y21="","x",'Indicator Date'!Y21)</f>
        <v>2020</v>
      </c>
      <c r="Z21" s="44">
        <f>IF('Indicator Date'!Z21="","x",'Indicator Date'!Z21)</f>
        <v>2020</v>
      </c>
      <c r="AA21" s="44">
        <f>IF('Indicator Date'!AA21="","x",'Indicator Date'!AA21)</f>
        <v>2018</v>
      </c>
      <c r="AB21" s="44">
        <f>IF('Indicator Date'!AB21="","x",'Indicator Date'!AB21)</f>
        <v>2017</v>
      </c>
      <c r="AC21" s="44">
        <f>IF('Indicator Date'!AC21="","x",'Indicator Date'!AC21)</f>
        <v>2017</v>
      </c>
      <c r="AD21" s="44">
        <f>IF('Indicator Date'!AD21="","x",'Indicator Date'!AD21)</f>
        <v>2016</v>
      </c>
      <c r="AE21" s="44">
        <f>IF('Indicator Date'!AE21="","x",'Indicator Date'!AE21)</f>
        <v>2020</v>
      </c>
      <c r="AF21" s="44">
        <f>IF('Indicator Date'!AF21="","x",'Indicator Date'!AF21)</f>
        <v>2018</v>
      </c>
      <c r="AG21" s="44">
        <f>IF('Indicator Date'!AG21="","x",'Indicator Date'!AG21)</f>
        <v>2020</v>
      </c>
      <c r="AH21" s="44">
        <f>IF('Indicator Date'!AH21="","x",'Indicator Date'!AH21)</f>
        <v>2021</v>
      </c>
      <c r="AI21" s="44">
        <f>IF('Indicator Date'!AI21="","x",'Indicator Date'!AI21)</f>
        <v>2021</v>
      </c>
      <c r="AJ21" s="44">
        <f>IF('Indicator Date'!AJ21="","x",'Indicator Date'!AJ21)</f>
        <v>2020</v>
      </c>
      <c r="AK21" s="44">
        <f>IF('Indicator Date'!AK21="","x",'Indicator Date'!AK21)</f>
        <v>2020</v>
      </c>
      <c r="AL21" s="44">
        <f>IF('Indicator Date'!AL21="","x",'Indicator Date'!AL21)</f>
        <v>2019</v>
      </c>
      <c r="AM21" s="44" t="str">
        <f>IF('Indicator Date'!AM21="","x",RIGHT('Indicator Date'!AM21,4))</f>
        <v>2018</v>
      </c>
      <c r="AN21" s="44">
        <f>IF('Indicator Date'!AN21="","x",'Indicator Date'!AN21)</f>
        <v>2021</v>
      </c>
      <c r="AO21" s="44">
        <f>IF('Indicator Date'!AO21="","x",'Indicator Date'!AO21)</f>
        <v>2018</v>
      </c>
      <c r="AP21" s="44">
        <f>IF('Indicator Date'!AP21="","x",'Indicator Date'!AP21)</f>
        <v>2019</v>
      </c>
      <c r="AQ21" s="44">
        <f>IF('Indicator Date'!AQ21="","x",'Indicator Date'!AQ21)</f>
        <v>2020</v>
      </c>
      <c r="AR21" s="44">
        <f>IF('Indicator Date'!AR21="","x",'Indicator Date'!AR21)</f>
        <v>2020</v>
      </c>
      <c r="AS21" s="44">
        <f>IF('Indicator Date'!AS21="","x",'Indicator Date'!AS21)</f>
        <v>2019</v>
      </c>
      <c r="AT21" s="44">
        <f>IF('Indicator Date'!AT21="","x",'Indicator Date'!AT21)</f>
        <v>2018</v>
      </c>
      <c r="AU21" s="44">
        <f>IF('Indicator Date'!AU21="","x",'Indicator Date'!AU21)</f>
        <v>2019</v>
      </c>
      <c r="AV21" s="44">
        <f>IF('Indicator Date'!AV21="","x",'Indicator Date'!AV21)</f>
        <v>2019</v>
      </c>
      <c r="AW21" s="44">
        <f>IF('Indicator Date'!AW21="","x",'Indicator Date'!AW21)</f>
        <v>2019</v>
      </c>
      <c r="AX21" s="44">
        <f>IF('Indicator Date'!AX21="","x",'Indicator Date'!AX21)</f>
        <v>2018</v>
      </c>
      <c r="AY21" s="44">
        <f>IF('Indicator Date'!AY21="","x",'Indicator Date'!AY21)</f>
        <v>2019</v>
      </c>
      <c r="AZ21" s="44">
        <f>IF('Indicator Date'!AZ21="","x",'Indicator Date'!AZ21)</f>
        <v>2019</v>
      </c>
      <c r="BA21" s="44">
        <f>IF('Indicator Date'!BA21="","x",'Indicator Date'!BA21)</f>
        <v>2015</v>
      </c>
      <c r="BB21" s="44">
        <f>IF('Indicator Date'!BB21="","x",'Indicator Date'!BB21)</f>
        <v>2018</v>
      </c>
      <c r="BC21" s="44">
        <f>IF('Indicator Date'!BC21="","x",'Indicator Date'!BC21)</f>
        <v>2019</v>
      </c>
      <c r="BD21" s="44">
        <f>IF('Indicator Date'!BD21="","x",'Indicator Date'!BD21)</f>
        <v>2020</v>
      </c>
      <c r="BE21" s="70">
        <f>IF('Indicator Date'!BE21="","x",YEAR('Indicator Date'!BE21))</f>
        <v>2020</v>
      </c>
      <c r="BF21" s="70">
        <f>IF('Indicator Date'!BF21="","x",YEAR('Indicator Date'!BF21))</f>
        <v>2020</v>
      </c>
      <c r="BG21" s="44">
        <f>IF('Indicator Date'!BG21="","x",'Indicator Date'!BG21)</f>
        <v>2020</v>
      </c>
      <c r="BH21" s="44">
        <f>IF('Indicator Date'!BH21="","x",'Indicator Date'!BH21)</f>
        <v>2019</v>
      </c>
      <c r="BI21" s="44">
        <f>IF('Indicator Date'!BI21="","x",'Indicator Date'!BI21)</f>
        <v>2019</v>
      </c>
      <c r="BJ21" s="44">
        <f>IF('Indicator Date'!BJ21="","x",'Indicator Date'!BJ21)</f>
        <v>2015</v>
      </c>
      <c r="BK21" s="44">
        <f>IF('Indicator Date'!BK21="","x",'Indicator Date'!BK21)</f>
        <v>2019</v>
      </c>
      <c r="BL21" s="44">
        <f>IF('Indicator Date'!BL21="","x",'Indicator Date'!BL21)</f>
        <v>2020</v>
      </c>
      <c r="BM21" s="44">
        <f>IF('Indicator Date'!BM21="","x",'Indicator Date'!BM21)</f>
        <v>2018</v>
      </c>
      <c r="BN21" s="44">
        <f>IF('Indicator Date'!BN21="","x",'Indicator Date'!BN21)</f>
        <v>2018</v>
      </c>
      <c r="BO21" s="44">
        <f>IF('Indicator Date'!BO21="","x",'Indicator Date'!BO21)</f>
        <v>2017</v>
      </c>
      <c r="BP21" s="44">
        <f>IF('Indicator Date'!BP21="","x",'Indicator Date'!BP21)</f>
        <v>2019</v>
      </c>
      <c r="BQ21" s="44">
        <f>IF('Indicator Date'!BQ21="","x",'Indicator Date'!BQ21)</f>
        <v>2014</v>
      </c>
      <c r="BR21" s="44">
        <f>IF('Indicator Date'!BR21="","x",'Indicator Date'!BR21)</f>
        <v>2017</v>
      </c>
      <c r="BS21" s="44">
        <f>IF('Indicator Date'!BS21="","x",'Indicator Date'!BS21)</f>
        <v>2017</v>
      </c>
      <c r="BT21" s="44">
        <f>IF('Indicator Date'!BT21="","x",'Indicator Date'!BT21)</f>
        <v>2016</v>
      </c>
      <c r="BU21" s="44">
        <f>IF('Indicator Date'!BU21="","x",'Indicator Date'!BU21)</f>
        <v>2019</v>
      </c>
      <c r="BV21" s="44" t="str">
        <f>IF('Indicator Date'!BV21="","x",'Indicator Date'!BV21)</f>
        <v>x</v>
      </c>
      <c r="BW21" s="44">
        <f>IF('Indicator Date'!BW21="","x",'Indicator Date'!BW21)</f>
        <v>2019</v>
      </c>
      <c r="BX21" s="44">
        <f>IF('Indicator Date'!BX21="","x",'Indicator Date'!BX21)</f>
        <v>2018</v>
      </c>
      <c r="BY21" s="44">
        <f>IF('Indicator Date'!BY21="","x",'Indicator Date'!BY21)</f>
        <v>2017</v>
      </c>
      <c r="BZ21" s="44">
        <f>IF('Indicator Date'!BZ21="","x",'Indicator Date'!BZ21)</f>
        <v>2020</v>
      </c>
      <c r="CA21" s="44">
        <f>IF('Indicator Date'!CA21="","x",'Indicator Date'!CA21)</f>
        <v>2020</v>
      </c>
      <c r="CB21" s="44">
        <f>IF('Indicator Date'!CB21="","x",'Indicator Date'!CB21)</f>
        <v>2015</v>
      </c>
    </row>
    <row r="22" spans="1:80">
      <c r="A22" s="33" t="str">
        <f>'Indicator Data'!A24</f>
        <v>Bhutan</v>
      </c>
      <c r="B22" s="25" t="str">
        <f>'Indicator Data'!B24</f>
        <v>BTN</v>
      </c>
      <c r="C22" s="44">
        <f>IF('Indicator Date'!C22="","x",'Indicator Date'!C22)</f>
        <v>2015</v>
      </c>
      <c r="D22" s="44">
        <f>IF('Indicator Date'!D22="","x",'Indicator Date'!D22)</f>
        <v>2015</v>
      </c>
      <c r="E22" s="44">
        <f>IF('Indicator Date'!E22="","x",'Indicator Date'!E22)</f>
        <v>2015</v>
      </c>
      <c r="F22" s="44">
        <f>IF('Indicator Date'!F22="","x",'Indicator Date'!F22)</f>
        <v>2015</v>
      </c>
      <c r="G22" s="44">
        <f>IF('Indicator Date'!G22="","x",'Indicator Date'!G22)</f>
        <v>2015</v>
      </c>
      <c r="H22" s="44">
        <f>IF('Indicator Date'!H22="","x",'Indicator Date'!H22)</f>
        <v>2015</v>
      </c>
      <c r="I22" s="44">
        <f>IF('Indicator Date'!I22="","x",'Indicator Date'!I22)</f>
        <v>2015</v>
      </c>
      <c r="J22" s="44">
        <f>IF('Indicator Date'!J22="","x",'Indicator Date'!J22)</f>
        <v>2020</v>
      </c>
      <c r="K22" s="44">
        <f>IF('Indicator Date'!K22="","x",'Indicator Date'!K22)</f>
        <v>2020</v>
      </c>
      <c r="L22" s="44">
        <f>IF('Indicator Date'!L22="","x",'Indicator Date'!L22)</f>
        <v>2020</v>
      </c>
      <c r="M22" s="44">
        <f>IF('Indicator Date'!M22="","x",'Indicator Date'!M22)</f>
        <v>2015</v>
      </c>
      <c r="N22" s="44">
        <f>IF('Indicator Date'!N22="","x",'Indicator Date'!N22)</f>
        <v>2015</v>
      </c>
      <c r="O22" s="44">
        <f>IF('Indicator Date'!O22="","x",'Indicator Date'!O22)</f>
        <v>2015</v>
      </c>
      <c r="P22" s="44">
        <f>IF('Indicator Date'!P22="","x",'Indicator Date'!P22)</f>
        <v>2015</v>
      </c>
      <c r="Q22" s="44">
        <f>IF('Indicator Date'!Q22="","x",'Indicator Date'!Q22)</f>
        <v>2020</v>
      </c>
      <c r="R22" s="44">
        <f>IF('Indicator Date'!R22="","x",'Indicator Date'!R22)</f>
        <v>2020</v>
      </c>
      <c r="S22" s="44">
        <f>IF('Indicator Date'!S22="","x",'Indicator Date'!S22)</f>
        <v>2020</v>
      </c>
      <c r="T22" s="44">
        <f>IF('Indicator Date'!T22="","x",'Indicator Date'!T22)</f>
        <v>2020</v>
      </c>
      <c r="U22" s="44">
        <f>IF('Indicator Date'!U22="","x",'Indicator Date'!U22)</f>
        <v>2015</v>
      </c>
      <c r="V22" s="44">
        <f>IF('Indicator Date'!V22="","x",'Indicator Date'!V22)</f>
        <v>2015</v>
      </c>
      <c r="W22" s="44">
        <f>IF('Indicator Date'!W22="","x",'Indicator Date'!W22)</f>
        <v>2015</v>
      </c>
      <c r="X22" s="44">
        <f>IF('Indicator Date'!X22="","x",'Indicator Date'!X22)</f>
        <v>2018</v>
      </c>
      <c r="Y22" s="44">
        <f>IF('Indicator Date'!Y22="","x",'Indicator Date'!Y22)</f>
        <v>2020</v>
      </c>
      <c r="Z22" s="44">
        <f>IF('Indicator Date'!Z22="","x",'Indicator Date'!Z22)</f>
        <v>2020</v>
      </c>
      <c r="AA22" s="44" t="str">
        <f>IF('Indicator Date'!AA22="","x",'Indicator Date'!AA22)</f>
        <v>x</v>
      </c>
      <c r="AB22" s="44">
        <f>IF('Indicator Date'!AB22="","x",'Indicator Date'!AB22)</f>
        <v>2017</v>
      </c>
      <c r="AC22" s="44">
        <f>IF('Indicator Date'!AC22="","x",'Indicator Date'!AC22)</f>
        <v>2014</v>
      </c>
      <c r="AD22" s="44">
        <f>IF('Indicator Date'!AD22="","x",'Indicator Date'!AD22)</f>
        <v>2018</v>
      </c>
      <c r="AE22" s="44">
        <f>IF('Indicator Date'!AE22="","x",'Indicator Date'!AE22)</f>
        <v>2020</v>
      </c>
      <c r="AF22" s="44" t="str">
        <f>IF('Indicator Date'!AF22="","x",'Indicator Date'!AF22)</f>
        <v>x</v>
      </c>
      <c r="AG22" s="44">
        <f>IF('Indicator Date'!AG22="","x",'Indicator Date'!AG22)</f>
        <v>2020</v>
      </c>
      <c r="AH22" s="44">
        <f>IF('Indicator Date'!AH22="","x",'Indicator Date'!AH22)</f>
        <v>2021</v>
      </c>
      <c r="AI22" s="44">
        <f>IF('Indicator Date'!AI22="","x",'Indicator Date'!AI22)</f>
        <v>2021</v>
      </c>
      <c r="AJ22" s="44">
        <f>IF('Indicator Date'!AJ22="","x",'Indicator Date'!AJ22)</f>
        <v>2020</v>
      </c>
      <c r="AK22" s="44">
        <f>IF('Indicator Date'!AK22="","x",'Indicator Date'!AK22)</f>
        <v>2020</v>
      </c>
      <c r="AL22" s="44">
        <f>IF('Indicator Date'!AL22="","x",'Indicator Date'!AL22)</f>
        <v>2019</v>
      </c>
      <c r="AM22" s="44" t="str">
        <f>IF('Indicator Date'!AM22="","x",RIGHT('Indicator Date'!AM22,4))</f>
        <v>2010</v>
      </c>
      <c r="AN22" s="44">
        <f>IF('Indicator Date'!AN22="","x",'Indicator Date'!AN22)</f>
        <v>2021</v>
      </c>
      <c r="AO22" s="44">
        <f>IF('Indicator Date'!AO22="","x",'Indicator Date'!AO22)</f>
        <v>2018</v>
      </c>
      <c r="AP22" s="44">
        <f>IF('Indicator Date'!AP22="","x",'Indicator Date'!AP22)</f>
        <v>2019</v>
      </c>
      <c r="AQ22" s="44">
        <f>IF('Indicator Date'!AQ22="","x",'Indicator Date'!AQ22)</f>
        <v>2020</v>
      </c>
      <c r="AR22" s="44">
        <f>IF('Indicator Date'!AR22="","x",'Indicator Date'!AR22)</f>
        <v>2020</v>
      </c>
      <c r="AS22" s="44">
        <f>IF('Indicator Date'!AS22="","x",'Indicator Date'!AS22)</f>
        <v>2019</v>
      </c>
      <c r="AT22" s="44">
        <f>IF('Indicator Date'!AT22="","x",'Indicator Date'!AT22)</f>
        <v>2010</v>
      </c>
      <c r="AU22" s="44">
        <f>IF('Indicator Date'!AU22="","x",'Indicator Date'!AU22)</f>
        <v>2019</v>
      </c>
      <c r="AV22" s="44" t="str">
        <f>IF('Indicator Date'!AV22="","x",'Indicator Date'!AV22)</f>
        <v>x</v>
      </c>
      <c r="AW22" s="44" t="str">
        <f>IF('Indicator Date'!AW22="","x",'Indicator Date'!AW22)</f>
        <v>x</v>
      </c>
      <c r="AX22" s="44">
        <f>IF('Indicator Date'!AX22="","x",'Indicator Date'!AX22)</f>
        <v>2018</v>
      </c>
      <c r="AY22" s="44">
        <f>IF('Indicator Date'!AY22="","x",'Indicator Date'!AY22)</f>
        <v>2019</v>
      </c>
      <c r="AZ22" s="44">
        <f>IF('Indicator Date'!AZ22="","x",'Indicator Date'!AZ22)</f>
        <v>2019</v>
      </c>
      <c r="BA22" s="44">
        <f>IF('Indicator Date'!BA22="","x",'Indicator Date'!BA22)</f>
        <v>2017</v>
      </c>
      <c r="BB22" s="44">
        <f>IF('Indicator Date'!BB22="","x",'Indicator Date'!BB22)</f>
        <v>2018</v>
      </c>
      <c r="BC22" s="44">
        <f>IF('Indicator Date'!BC22="","x",'Indicator Date'!BC22)</f>
        <v>2019</v>
      </c>
      <c r="BD22" s="44">
        <f>IF('Indicator Date'!BD22="","x",'Indicator Date'!BD22)</f>
        <v>2020</v>
      </c>
      <c r="BE22" s="70" t="str">
        <f>IF('Indicator Date'!BE22="","x",YEAR('Indicator Date'!BE22))</f>
        <v>x</v>
      </c>
      <c r="BF22" s="70" t="str">
        <f>IF('Indicator Date'!BF22="","x",YEAR('Indicator Date'!BF22))</f>
        <v>x</v>
      </c>
      <c r="BG22" s="44">
        <f>IF('Indicator Date'!BG22="","x",'Indicator Date'!BG22)</f>
        <v>2020</v>
      </c>
      <c r="BH22" s="44">
        <f>IF('Indicator Date'!BH22="","x",'Indicator Date'!BH22)</f>
        <v>2019</v>
      </c>
      <c r="BI22" s="44">
        <f>IF('Indicator Date'!BI22="","x",'Indicator Date'!BI22)</f>
        <v>2019</v>
      </c>
      <c r="BJ22" s="44">
        <f>IF('Indicator Date'!BJ22="","x",'Indicator Date'!BJ22)</f>
        <v>2015</v>
      </c>
      <c r="BK22" s="44">
        <f>IF('Indicator Date'!BK22="","x",'Indicator Date'!BK22)</f>
        <v>2019</v>
      </c>
      <c r="BL22" s="44">
        <f>IF('Indicator Date'!BL22="","x",'Indicator Date'!BL22)</f>
        <v>2020</v>
      </c>
      <c r="BM22" s="44">
        <f>IF('Indicator Date'!BM22="","x",'Indicator Date'!BM22)</f>
        <v>2018</v>
      </c>
      <c r="BN22" s="44">
        <f>IF('Indicator Date'!BN22="","x",'Indicator Date'!BN22)</f>
        <v>2017</v>
      </c>
      <c r="BO22" s="44">
        <f>IF('Indicator Date'!BO22="","x",'Indicator Date'!BO22)</f>
        <v>2016</v>
      </c>
      <c r="BP22" s="44">
        <f>IF('Indicator Date'!BP22="","x",'Indicator Date'!BP22)</f>
        <v>2019</v>
      </c>
      <c r="BQ22" s="44">
        <f>IF('Indicator Date'!BQ22="","x",'Indicator Date'!BQ22)</f>
        <v>2014</v>
      </c>
      <c r="BR22" s="44">
        <f>IF('Indicator Date'!BR22="","x",'Indicator Date'!BR22)</f>
        <v>2017</v>
      </c>
      <c r="BS22" s="44">
        <f>IF('Indicator Date'!BS22="","x",'Indicator Date'!BS22)</f>
        <v>2017</v>
      </c>
      <c r="BT22" s="44">
        <f>IF('Indicator Date'!BT22="","x",'Indicator Date'!BT22)</f>
        <v>2017</v>
      </c>
      <c r="BU22" s="44">
        <f>IF('Indicator Date'!BU22="","x",'Indicator Date'!BU22)</f>
        <v>2019</v>
      </c>
      <c r="BV22" s="44">
        <f>IF('Indicator Date'!BV22="","x",'Indicator Date'!BV22)</f>
        <v>2019</v>
      </c>
      <c r="BW22" s="44" t="str">
        <f>IF('Indicator Date'!BW22="","x",'Indicator Date'!BW22)</f>
        <v>x</v>
      </c>
      <c r="BX22" s="44">
        <f>IF('Indicator Date'!BX22="","x",'Indicator Date'!BX22)</f>
        <v>2018</v>
      </c>
      <c r="BY22" s="44">
        <f>IF('Indicator Date'!BY22="","x",'Indicator Date'!BY22)</f>
        <v>2017</v>
      </c>
      <c r="BZ22" s="44">
        <f>IF('Indicator Date'!BZ22="","x",'Indicator Date'!BZ22)</f>
        <v>2018</v>
      </c>
      <c r="CA22" s="44">
        <f>IF('Indicator Date'!CA22="","x",'Indicator Date'!CA22)</f>
        <v>2020</v>
      </c>
      <c r="CB22" s="44">
        <f>IF('Indicator Date'!CB22="","x",'Indicator Date'!CB22)</f>
        <v>2015</v>
      </c>
    </row>
    <row r="23" spans="1:80">
      <c r="A23" s="33" t="str">
        <f>'Indicator Data'!A25</f>
        <v>Bolivia</v>
      </c>
      <c r="B23" s="25" t="str">
        <f>'Indicator Data'!B25</f>
        <v>BOL</v>
      </c>
      <c r="C23" s="44">
        <f>IF('Indicator Date'!C23="","x",'Indicator Date'!C23)</f>
        <v>2015</v>
      </c>
      <c r="D23" s="44">
        <f>IF('Indicator Date'!D23="","x",'Indicator Date'!D23)</f>
        <v>2015</v>
      </c>
      <c r="E23" s="44">
        <f>IF('Indicator Date'!E23="","x",'Indicator Date'!E23)</f>
        <v>2015</v>
      </c>
      <c r="F23" s="44">
        <f>IF('Indicator Date'!F23="","x",'Indicator Date'!F23)</f>
        <v>2015</v>
      </c>
      <c r="G23" s="44">
        <f>IF('Indicator Date'!G23="","x",'Indicator Date'!G23)</f>
        <v>2015</v>
      </c>
      <c r="H23" s="44">
        <f>IF('Indicator Date'!H23="","x",'Indicator Date'!H23)</f>
        <v>2015</v>
      </c>
      <c r="I23" s="44">
        <f>IF('Indicator Date'!I23="","x",'Indicator Date'!I23)</f>
        <v>2015</v>
      </c>
      <c r="J23" s="44">
        <f>IF('Indicator Date'!J23="","x",'Indicator Date'!J23)</f>
        <v>2020</v>
      </c>
      <c r="K23" s="44">
        <f>IF('Indicator Date'!K23="","x",'Indicator Date'!K23)</f>
        <v>2020</v>
      </c>
      <c r="L23" s="44">
        <f>IF('Indicator Date'!L23="","x",'Indicator Date'!L23)</f>
        <v>2020</v>
      </c>
      <c r="M23" s="44">
        <f>IF('Indicator Date'!M23="","x",'Indicator Date'!M23)</f>
        <v>2015</v>
      </c>
      <c r="N23" s="44">
        <f>IF('Indicator Date'!N23="","x",'Indicator Date'!N23)</f>
        <v>2015</v>
      </c>
      <c r="O23" s="44">
        <f>IF('Indicator Date'!O23="","x",'Indicator Date'!O23)</f>
        <v>2015</v>
      </c>
      <c r="P23" s="44">
        <f>IF('Indicator Date'!P23="","x",'Indicator Date'!P23)</f>
        <v>2015</v>
      </c>
      <c r="Q23" s="44">
        <f>IF('Indicator Date'!Q23="","x",'Indicator Date'!Q23)</f>
        <v>2020</v>
      </c>
      <c r="R23" s="44">
        <f>IF('Indicator Date'!R23="","x",'Indicator Date'!R23)</f>
        <v>2020</v>
      </c>
      <c r="S23" s="44">
        <f>IF('Indicator Date'!S23="","x",'Indicator Date'!S23)</f>
        <v>2020</v>
      </c>
      <c r="T23" s="44">
        <f>IF('Indicator Date'!T23="","x",'Indicator Date'!T23)</f>
        <v>2020</v>
      </c>
      <c r="U23" s="44">
        <f>IF('Indicator Date'!U23="","x",'Indicator Date'!U23)</f>
        <v>2015</v>
      </c>
      <c r="V23" s="44">
        <f>IF('Indicator Date'!V23="","x",'Indicator Date'!V23)</f>
        <v>2015</v>
      </c>
      <c r="W23" s="44">
        <f>IF('Indicator Date'!W23="","x",'Indicator Date'!W23)</f>
        <v>2015</v>
      </c>
      <c r="X23" s="44">
        <f>IF('Indicator Date'!X23="","x",'Indicator Date'!X23)</f>
        <v>2018</v>
      </c>
      <c r="Y23" s="44">
        <f>IF('Indicator Date'!Y23="","x",'Indicator Date'!Y23)</f>
        <v>2020</v>
      </c>
      <c r="Z23" s="44">
        <f>IF('Indicator Date'!Z23="","x",'Indicator Date'!Z23)</f>
        <v>2020</v>
      </c>
      <c r="AA23" s="44">
        <f>IF('Indicator Date'!AA23="","x",'Indicator Date'!AA23)</f>
        <v>2012</v>
      </c>
      <c r="AB23" s="44">
        <f>IF('Indicator Date'!AB23="","x",'Indicator Date'!AB23)</f>
        <v>2017</v>
      </c>
      <c r="AC23" s="44">
        <f>IF('Indicator Date'!AC23="","x",'Indicator Date'!AC23)</f>
        <v>2017</v>
      </c>
      <c r="AD23" s="44">
        <f>IF('Indicator Date'!AD23="","x",'Indicator Date'!AD23)</f>
        <v>2018</v>
      </c>
      <c r="AE23" s="44" t="str">
        <f>IF('Indicator Date'!AE23="","x",'Indicator Date'!AE23)</f>
        <v>x</v>
      </c>
      <c r="AF23" s="44">
        <f>IF('Indicator Date'!AF23="","x",'Indicator Date'!AF23)</f>
        <v>2018</v>
      </c>
      <c r="AG23" s="44">
        <f>IF('Indicator Date'!AG23="","x",'Indicator Date'!AG23)</f>
        <v>2020</v>
      </c>
      <c r="AH23" s="44">
        <f>IF('Indicator Date'!AH23="","x",'Indicator Date'!AH23)</f>
        <v>2021</v>
      </c>
      <c r="AI23" s="44">
        <f>IF('Indicator Date'!AI23="","x",'Indicator Date'!AI23)</f>
        <v>2021</v>
      </c>
      <c r="AJ23" s="44">
        <f>IF('Indicator Date'!AJ23="","x",'Indicator Date'!AJ23)</f>
        <v>2020</v>
      </c>
      <c r="AK23" s="44">
        <f>IF('Indicator Date'!AK23="","x",'Indicator Date'!AK23)</f>
        <v>2020</v>
      </c>
      <c r="AL23" s="44">
        <f>IF('Indicator Date'!AL23="","x",'Indicator Date'!AL23)</f>
        <v>2019</v>
      </c>
      <c r="AM23" s="44" t="str">
        <f>IF('Indicator Date'!AM23="","x",RIGHT('Indicator Date'!AM23,4))</f>
        <v>2008</v>
      </c>
      <c r="AN23" s="44">
        <f>IF('Indicator Date'!AN23="","x",'Indicator Date'!AN23)</f>
        <v>2021</v>
      </c>
      <c r="AO23" s="44">
        <f>IF('Indicator Date'!AO23="","x",'Indicator Date'!AO23)</f>
        <v>2018</v>
      </c>
      <c r="AP23" s="44">
        <f>IF('Indicator Date'!AP23="","x",'Indicator Date'!AP23)</f>
        <v>2019</v>
      </c>
      <c r="AQ23" s="44">
        <f>IF('Indicator Date'!AQ23="","x",'Indicator Date'!AQ23)</f>
        <v>2020</v>
      </c>
      <c r="AR23" s="44">
        <f>IF('Indicator Date'!AR23="","x",'Indicator Date'!AR23)</f>
        <v>2020</v>
      </c>
      <c r="AS23" s="44">
        <f>IF('Indicator Date'!AS23="","x",'Indicator Date'!AS23)</f>
        <v>2019</v>
      </c>
      <c r="AT23" s="44">
        <f>IF('Indicator Date'!AT23="","x",'Indicator Date'!AT23)</f>
        <v>2016</v>
      </c>
      <c r="AU23" s="44">
        <f>IF('Indicator Date'!AU23="","x",'Indicator Date'!AU23)</f>
        <v>2019</v>
      </c>
      <c r="AV23" s="44">
        <f>IF('Indicator Date'!AV23="","x",'Indicator Date'!AV23)</f>
        <v>2019</v>
      </c>
      <c r="AW23" s="44">
        <f>IF('Indicator Date'!AW23="","x",'Indicator Date'!AW23)</f>
        <v>2019</v>
      </c>
      <c r="AX23" s="44">
        <f>IF('Indicator Date'!AX23="","x",'Indicator Date'!AX23)</f>
        <v>2018</v>
      </c>
      <c r="AY23" s="44">
        <f>IF('Indicator Date'!AY23="","x",'Indicator Date'!AY23)</f>
        <v>2019</v>
      </c>
      <c r="AZ23" s="44">
        <f>IF('Indicator Date'!AZ23="","x",'Indicator Date'!AZ23)</f>
        <v>2019</v>
      </c>
      <c r="BA23" s="44">
        <f>IF('Indicator Date'!BA23="","x",'Indicator Date'!BA23)</f>
        <v>2019</v>
      </c>
      <c r="BB23" s="44">
        <f>IF('Indicator Date'!BB23="","x",'Indicator Date'!BB23)</f>
        <v>2018</v>
      </c>
      <c r="BC23" s="44">
        <f>IF('Indicator Date'!BC23="","x",'Indicator Date'!BC23)</f>
        <v>2019</v>
      </c>
      <c r="BD23" s="44">
        <f>IF('Indicator Date'!BD23="","x",'Indicator Date'!BD23)</f>
        <v>2020</v>
      </c>
      <c r="BE23" s="70" t="str">
        <f>IF('Indicator Date'!BE23="","x",YEAR('Indicator Date'!BE23))</f>
        <v>x</v>
      </c>
      <c r="BF23" s="70">
        <f>IF('Indicator Date'!BF23="","x",YEAR('Indicator Date'!BF23))</f>
        <v>2020</v>
      </c>
      <c r="BG23" s="44">
        <f>IF('Indicator Date'!BG23="","x",'Indicator Date'!BG23)</f>
        <v>2020</v>
      </c>
      <c r="BH23" s="44">
        <f>IF('Indicator Date'!BH23="","x",'Indicator Date'!BH23)</f>
        <v>2019</v>
      </c>
      <c r="BI23" s="44">
        <f>IF('Indicator Date'!BI23="","x",'Indicator Date'!BI23)</f>
        <v>2019</v>
      </c>
      <c r="BJ23" s="44">
        <f>IF('Indicator Date'!BJ23="","x",'Indicator Date'!BJ23)</f>
        <v>2013</v>
      </c>
      <c r="BK23" s="44">
        <f>IF('Indicator Date'!BK23="","x",'Indicator Date'!BK23)</f>
        <v>2019</v>
      </c>
      <c r="BL23" s="44">
        <f>IF('Indicator Date'!BL23="","x",'Indicator Date'!BL23)</f>
        <v>2020</v>
      </c>
      <c r="BM23" s="44">
        <f>IF('Indicator Date'!BM23="","x",'Indicator Date'!BM23)</f>
        <v>2018</v>
      </c>
      <c r="BN23" s="44">
        <f>IF('Indicator Date'!BN23="","x",'Indicator Date'!BN23)</f>
        <v>2015</v>
      </c>
      <c r="BO23" s="44">
        <f>IF('Indicator Date'!BO23="","x",'Indicator Date'!BO23)</f>
        <v>2018</v>
      </c>
      <c r="BP23" s="44">
        <f>IF('Indicator Date'!BP23="","x",'Indicator Date'!BP23)</f>
        <v>2019</v>
      </c>
      <c r="BQ23" s="44">
        <f>IF('Indicator Date'!BQ23="","x",'Indicator Date'!BQ23)</f>
        <v>2014</v>
      </c>
      <c r="BR23" s="44">
        <f>IF('Indicator Date'!BR23="","x",'Indicator Date'!BR23)</f>
        <v>2017</v>
      </c>
      <c r="BS23" s="44">
        <f>IF('Indicator Date'!BS23="","x",'Indicator Date'!BS23)</f>
        <v>2017</v>
      </c>
      <c r="BT23" s="44">
        <f>IF('Indicator Date'!BT23="","x",'Indicator Date'!BT23)</f>
        <v>2016</v>
      </c>
      <c r="BU23" s="44">
        <f>IF('Indicator Date'!BU23="","x",'Indicator Date'!BU23)</f>
        <v>2019</v>
      </c>
      <c r="BV23" s="44">
        <f>IF('Indicator Date'!BV23="","x",'Indicator Date'!BV23)</f>
        <v>2019</v>
      </c>
      <c r="BW23" s="44">
        <f>IF('Indicator Date'!BW23="","x",'Indicator Date'!BW23)</f>
        <v>2019</v>
      </c>
      <c r="BX23" s="44">
        <f>IF('Indicator Date'!BX23="","x",'Indicator Date'!BX23)</f>
        <v>2018</v>
      </c>
      <c r="BY23" s="44">
        <f>IF('Indicator Date'!BY23="","x",'Indicator Date'!BY23)</f>
        <v>2017</v>
      </c>
      <c r="BZ23" s="44">
        <f>IF('Indicator Date'!BZ23="","x",'Indicator Date'!BZ23)</f>
        <v>2020</v>
      </c>
      <c r="CA23" s="44">
        <f>IF('Indicator Date'!CA23="","x",'Indicator Date'!CA23)</f>
        <v>2020</v>
      </c>
      <c r="CB23" s="44">
        <f>IF('Indicator Date'!CB23="","x",'Indicator Date'!CB23)</f>
        <v>2015</v>
      </c>
    </row>
    <row r="24" spans="1:80">
      <c r="A24" s="33" t="str">
        <f>'Indicator Data'!A26</f>
        <v>Bosnia and Herzegovina</v>
      </c>
      <c r="B24" s="25" t="str">
        <f>'Indicator Data'!B26</f>
        <v>BIH</v>
      </c>
      <c r="C24" s="44">
        <f>IF('Indicator Date'!C24="","x",'Indicator Date'!C24)</f>
        <v>2015</v>
      </c>
      <c r="D24" s="44">
        <f>IF('Indicator Date'!D24="","x",'Indicator Date'!D24)</f>
        <v>2015</v>
      </c>
      <c r="E24" s="44">
        <f>IF('Indicator Date'!E24="","x",'Indicator Date'!E24)</f>
        <v>2015</v>
      </c>
      <c r="F24" s="44">
        <f>IF('Indicator Date'!F24="","x",'Indicator Date'!F24)</f>
        <v>2015</v>
      </c>
      <c r="G24" s="44">
        <f>IF('Indicator Date'!G24="","x",'Indicator Date'!G24)</f>
        <v>2015</v>
      </c>
      <c r="H24" s="44">
        <f>IF('Indicator Date'!H24="","x",'Indicator Date'!H24)</f>
        <v>2015</v>
      </c>
      <c r="I24" s="44">
        <f>IF('Indicator Date'!I24="","x",'Indicator Date'!I24)</f>
        <v>2015</v>
      </c>
      <c r="J24" s="44">
        <f>IF('Indicator Date'!J24="","x",'Indicator Date'!J24)</f>
        <v>2020</v>
      </c>
      <c r="K24" s="44">
        <f>IF('Indicator Date'!K24="","x",'Indicator Date'!K24)</f>
        <v>2020</v>
      </c>
      <c r="L24" s="44">
        <f>IF('Indicator Date'!L24="","x",'Indicator Date'!L24)</f>
        <v>2020</v>
      </c>
      <c r="M24" s="44">
        <f>IF('Indicator Date'!M24="","x",'Indicator Date'!M24)</f>
        <v>2015</v>
      </c>
      <c r="N24" s="44">
        <f>IF('Indicator Date'!N24="","x",'Indicator Date'!N24)</f>
        <v>2015</v>
      </c>
      <c r="O24" s="44">
        <f>IF('Indicator Date'!O24="","x",'Indicator Date'!O24)</f>
        <v>2015</v>
      </c>
      <c r="P24" s="44">
        <f>IF('Indicator Date'!P24="","x",'Indicator Date'!P24)</f>
        <v>2015</v>
      </c>
      <c r="Q24" s="44">
        <f>IF('Indicator Date'!Q24="","x",'Indicator Date'!Q24)</f>
        <v>2020</v>
      </c>
      <c r="R24" s="44">
        <f>IF('Indicator Date'!R24="","x",'Indicator Date'!R24)</f>
        <v>2020</v>
      </c>
      <c r="S24" s="44">
        <f>IF('Indicator Date'!S24="","x",'Indicator Date'!S24)</f>
        <v>2020</v>
      </c>
      <c r="T24" s="44">
        <f>IF('Indicator Date'!T24="","x",'Indicator Date'!T24)</f>
        <v>2020</v>
      </c>
      <c r="U24" s="44">
        <f>IF('Indicator Date'!U24="","x",'Indicator Date'!U24)</f>
        <v>2015</v>
      </c>
      <c r="V24" s="44">
        <f>IF('Indicator Date'!V24="","x",'Indicator Date'!V24)</f>
        <v>2015</v>
      </c>
      <c r="W24" s="44">
        <f>IF('Indicator Date'!W24="","x",'Indicator Date'!W24)</f>
        <v>2015</v>
      </c>
      <c r="X24" s="44">
        <f>IF('Indicator Date'!X24="","x",'Indicator Date'!X24)</f>
        <v>2018</v>
      </c>
      <c r="Y24" s="44">
        <f>IF('Indicator Date'!Y24="","x",'Indicator Date'!Y24)</f>
        <v>2020</v>
      </c>
      <c r="Z24" s="44">
        <f>IF('Indicator Date'!Z24="","x",'Indicator Date'!Z24)</f>
        <v>2020</v>
      </c>
      <c r="AA24" s="44" t="str">
        <f>IF('Indicator Date'!AA24="","x",'Indicator Date'!AA24)</f>
        <v>x</v>
      </c>
      <c r="AB24" s="44">
        <f>IF('Indicator Date'!AB24="","x",'Indicator Date'!AB24)</f>
        <v>2017</v>
      </c>
      <c r="AC24" s="44">
        <f>IF('Indicator Date'!AC24="","x",'Indicator Date'!AC24)</f>
        <v>2016</v>
      </c>
      <c r="AD24" s="44">
        <f>IF('Indicator Date'!AD24="","x",'Indicator Date'!AD24)</f>
        <v>2017</v>
      </c>
      <c r="AE24" s="44">
        <f>IF('Indicator Date'!AE24="","x",'Indicator Date'!AE24)</f>
        <v>2020</v>
      </c>
      <c r="AF24" s="44">
        <f>IF('Indicator Date'!AF24="","x",'Indicator Date'!AF24)</f>
        <v>2018</v>
      </c>
      <c r="AG24" s="44">
        <f>IF('Indicator Date'!AG24="","x",'Indicator Date'!AG24)</f>
        <v>2020</v>
      </c>
      <c r="AH24" s="44">
        <f>IF('Indicator Date'!AH24="","x",'Indicator Date'!AH24)</f>
        <v>2021</v>
      </c>
      <c r="AI24" s="44">
        <f>IF('Indicator Date'!AI24="","x",'Indicator Date'!AI24)</f>
        <v>2021</v>
      </c>
      <c r="AJ24" s="44">
        <f>IF('Indicator Date'!AJ24="","x",'Indicator Date'!AJ24)</f>
        <v>2020</v>
      </c>
      <c r="AK24" s="44">
        <f>IF('Indicator Date'!AK24="","x",'Indicator Date'!AK24)</f>
        <v>2020</v>
      </c>
      <c r="AL24" s="44">
        <f>IF('Indicator Date'!AL24="","x",'Indicator Date'!AL24)</f>
        <v>2019</v>
      </c>
      <c r="AM24" s="44" t="str">
        <f>IF('Indicator Date'!AM24="","x",RIGHT('Indicator Date'!AM24,4))</f>
        <v>2012</v>
      </c>
      <c r="AN24" s="44">
        <f>IF('Indicator Date'!AN24="","x",'Indicator Date'!AN24)</f>
        <v>2021</v>
      </c>
      <c r="AO24" s="44">
        <f>IF('Indicator Date'!AO24="","x",'Indicator Date'!AO24)</f>
        <v>2018</v>
      </c>
      <c r="AP24" s="44">
        <f>IF('Indicator Date'!AP24="","x",'Indicator Date'!AP24)</f>
        <v>2019</v>
      </c>
      <c r="AQ24" s="44">
        <f>IF('Indicator Date'!AQ24="","x",'Indicator Date'!AQ24)</f>
        <v>2020</v>
      </c>
      <c r="AR24" s="44">
        <f>IF('Indicator Date'!AR24="","x",'Indicator Date'!AR24)</f>
        <v>2020</v>
      </c>
      <c r="AS24" s="44">
        <f>IF('Indicator Date'!AS24="","x",'Indicator Date'!AS24)</f>
        <v>2019</v>
      </c>
      <c r="AT24" s="44">
        <f>IF('Indicator Date'!AT24="","x",'Indicator Date'!AT24)</f>
        <v>2012</v>
      </c>
      <c r="AU24" s="44">
        <f>IF('Indicator Date'!AU24="","x",'Indicator Date'!AU24)</f>
        <v>2019</v>
      </c>
      <c r="AV24" s="44" t="str">
        <f>IF('Indicator Date'!AV24="","x",'Indicator Date'!AV24)</f>
        <v>x</v>
      </c>
      <c r="AW24" s="44" t="str">
        <f>IF('Indicator Date'!AW24="","x",'Indicator Date'!AW24)</f>
        <v>x</v>
      </c>
      <c r="AX24" s="44" t="str">
        <f>IF('Indicator Date'!AX24="","x",'Indicator Date'!AX24)</f>
        <v>x</v>
      </c>
      <c r="AY24" s="44">
        <f>IF('Indicator Date'!AY24="","x",'Indicator Date'!AY24)</f>
        <v>2019</v>
      </c>
      <c r="AZ24" s="44">
        <f>IF('Indicator Date'!AZ24="","x",'Indicator Date'!AZ24)</f>
        <v>2019</v>
      </c>
      <c r="BA24" s="44">
        <f>IF('Indicator Date'!BA24="","x",'Indicator Date'!BA24)</f>
        <v>2011</v>
      </c>
      <c r="BB24" s="44">
        <f>IF('Indicator Date'!BB24="","x",'Indicator Date'!BB24)</f>
        <v>2018</v>
      </c>
      <c r="BC24" s="44">
        <f>IF('Indicator Date'!BC24="","x",'Indicator Date'!BC24)</f>
        <v>2019</v>
      </c>
      <c r="BD24" s="44">
        <f>IF('Indicator Date'!BD24="","x",'Indicator Date'!BD24)</f>
        <v>2020</v>
      </c>
      <c r="BE24" s="70">
        <f>IF('Indicator Date'!BE24="","x",YEAR('Indicator Date'!BE24))</f>
        <v>2020</v>
      </c>
      <c r="BF24" s="70">
        <f>IF('Indicator Date'!BF24="","x",YEAR('Indicator Date'!BF24))</f>
        <v>2020</v>
      </c>
      <c r="BG24" s="44">
        <f>IF('Indicator Date'!BG24="","x",'Indicator Date'!BG24)</f>
        <v>2020</v>
      </c>
      <c r="BH24" s="44">
        <f>IF('Indicator Date'!BH24="","x",'Indicator Date'!BH24)</f>
        <v>2019</v>
      </c>
      <c r="BI24" s="44">
        <f>IF('Indicator Date'!BI24="","x",'Indicator Date'!BI24)</f>
        <v>2019</v>
      </c>
      <c r="BJ24" s="44" t="str">
        <f>IF('Indicator Date'!BJ24="","x",'Indicator Date'!BJ24)</f>
        <v>x</v>
      </c>
      <c r="BK24" s="44">
        <f>IF('Indicator Date'!BK24="","x",'Indicator Date'!BK24)</f>
        <v>2019</v>
      </c>
      <c r="BL24" s="44">
        <f>IF('Indicator Date'!BL24="","x",'Indicator Date'!BL24)</f>
        <v>2020</v>
      </c>
      <c r="BM24" s="44">
        <f>IF('Indicator Date'!BM24="","x",'Indicator Date'!BM24)</f>
        <v>2018</v>
      </c>
      <c r="BN24" s="44">
        <f>IF('Indicator Date'!BN24="","x",'Indicator Date'!BN24)</f>
        <v>2013</v>
      </c>
      <c r="BO24" s="44">
        <f>IF('Indicator Date'!BO24="","x",'Indicator Date'!BO24)</f>
        <v>2019</v>
      </c>
      <c r="BP24" s="44">
        <f>IF('Indicator Date'!BP24="","x",'Indicator Date'!BP24)</f>
        <v>2019</v>
      </c>
      <c r="BQ24" s="44">
        <f>IF('Indicator Date'!BQ24="","x",'Indicator Date'!BQ24)</f>
        <v>2014</v>
      </c>
      <c r="BR24" s="44">
        <f>IF('Indicator Date'!BR24="","x",'Indicator Date'!BR24)</f>
        <v>2017</v>
      </c>
      <c r="BS24" s="44">
        <f>IF('Indicator Date'!BS24="","x",'Indicator Date'!BS24)</f>
        <v>2017</v>
      </c>
      <c r="BT24" s="44">
        <f>IF('Indicator Date'!BT24="","x",'Indicator Date'!BT24)</f>
        <v>2013</v>
      </c>
      <c r="BU24" s="44">
        <f>IF('Indicator Date'!BU24="","x",'Indicator Date'!BU24)</f>
        <v>2019</v>
      </c>
      <c r="BV24" s="44">
        <f>IF('Indicator Date'!BV24="","x",'Indicator Date'!BV24)</f>
        <v>2019</v>
      </c>
      <c r="BW24" s="44" t="str">
        <f>IF('Indicator Date'!BW24="","x",'Indicator Date'!BW24)</f>
        <v>x</v>
      </c>
      <c r="BX24" s="44">
        <f>IF('Indicator Date'!BX24="","x",'Indicator Date'!BX24)</f>
        <v>2018</v>
      </c>
      <c r="BY24" s="44">
        <f>IF('Indicator Date'!BY24="","x",'Indicator Date'!BY24)</f>
        <v>2017</v>
      </c>
      <c r="BZ24" s="44">
        <f>IF('Indicator Date'!BZ24="","x",'Indicator Date'!BZ24)</f>
        <v>2020</v>
      </c>
      <c r="CA24" s="44">
        <f>IF('Indicator Date'!CA24="","x",'Indicator Date'!CA24)</f>
        <v>2020</v>
      </c>
      <c r="CB24" s="44">
        <f>IF('Indicator Date'!CB24="","x",'Indicator Date'!CB24)</f>
        <v>2015</v>
      </c>
    </row>
    <row r="25" spans="1:80">
      <c r="A25" s="33" t="str">
        <f>'Indicator Data'!A27</f>
        <v>Botswana</v>
      </c>
      <c r="B25" s="25" t="str">
        <f>'Indicator Data'!B27</f>
        <v>BWA</v>
      </c>
      <c r="C25" s="44">
        <f>IF('Indicator Date'!C25="","x",'Indicator Date'!C25)</f>
        <v>2015</v>
      </c>
      <c r="D25" s="44">
        <f>IF('Indicator Date'!D25="","x",'Indicator Date'!D25)</f>
        <v>2015</v>
      </c>
      <c r="E25" s="44">
        <f>IF('Indicator Date'!E25="","x",'Indicator Date'!E25)</f>
        <v>2015</v>
      </c>
      <c r="F25" s="44">
        <f>IF('Indicator Date'!F25="","x",'Indicator Date'!F25)</f>
        <v>2015</v>
      </c>
      <c r="G25" s="44">
        <f>IF('Indicator Date'!G25="","x",'Indicator Date'!G25)</f>
        <v>2015</v>
      </c>
      <c r="H25" s="44">
        <f>IF('Indicator Date'!H25="","x",'Indicator Date'!H25)</f>
        <v>2015</v>
      </c>
      <c r="I25" s="44">
        <f>IF('Indicator Date'!I25="","x",'Indicator Date'!I25)</f>
        <v>2015</v>
      </c>
      <c r="J25" s="44">
        <f>IF('Indicator Date'!J25="","x",'Indicator Date'!J25)</f>
        <v>2020</v>
      </c>
      <c r="K25" s="44">
        <f>IF('Indicator Date'!K25="","x",'Indicator Date'!K25)</f>
        <v>2020</v>
      </c>
      <c r="L25" s="44">
        <f>IF('Indicator Date'!L25="","x",'Indicator Date'!L25)</f>
        <v>2020</v>
      </c>
      <c r="M25" s="44">
        <f>IF('Indicator Date'!M25="","x",'Indicator Date'!M25)</f>
        <v>2015</v>
      </c>
      <c r="N25" s="44">
        <f>IF('Indicator Date'!N25="","x",'Indicator Date'!N25)</f>
        <v>2015</v>
      </c>
      <c r="O25" s="44">
        <f>IF('Indicator Date'!O25="","x",'Indicator Date'!O25)</f>
        <v>2015</v>
      </c>
      <c r="P25" s="44">
        <f>IF('Indicator Date'!P25="","x",'Indicator Date'!P25)</f>
        <v>2015</v>
      </c>
      <c r="Q25" s="44">
        <f>IF('Indicator Date'!Q25="","x",'Indicator Date'!Q25)</f>
        <v>2020</v>
      </c>
      <c r="R25" s="44">
        <f>IF('Indicator Date'!R25="","x",'Indicator Date'!R25)</f>
        <v>2020</v>
      </c>
      <c r="S25" s="44">
        <f>IF('Indicator Date'!S25="","x",'Indicator Date'!S25)</f>
        <v>2020</v>
      </c>
      <c r="T25" s="44">
        <f>IF('Indicator Date'!T25="","x",'Indicator Date'!T25)</f>
        <v>2020</v>
      </c>
      <c r="U25" s="44">
        <f>IF('Indicator Date'!U25="","x",'Indicator Date'!U25)</f>
        <v>2015</v>
      </c>
      <c r="V25" s="44">
        <f>IF('Indicator Date'!V25="","x",'Indicator Date'!V25)</f>
        <v>2015</v>
      </c>
      <c r="W25" s="44">
        <f>IF('Indicator Date'!W25="","x",'Indicator Date'!W25)</f>
        <v>2015</v>
      </c>
      <c r="X25" s="44">
        <f>IF('Indicator Date'!X25="","x",'Indicator Date'!X25)</f>
        <v>2018</v>
      </c>
      <c r="Y25" s="44">
        <f>IF('Indicator Date'!Y25="","x",'Indicator Date'!Y25)</f>
        <v>2020</v>
      </c>
      <c r="Z25" s="44">
        <f>IF('Indicator Date'!Z25="","x",'Indicator Date'!Z25)</f>
        <v>2020</v>
      </c>
      <c r="AA25" s="44">
        <f>IF('Indicator Date'!AA25="","x",'Indicator Date'!AA25)</f>
        <v>2011</v>
      </c>
      <c r="AB25" s="44">
        <f>IF('Indicator Date'!AB25="","x",'Indicator Date'!AB25)</f>
        <v>2017</v>
      </c>
      <c r="AC25" s="44" t="str">
        <f>IF('Indicator Date'!AC25="","x",'Indicator Date'!AC25)</f>
        <v>x</v>
      </c>
      <c r="AD25" s="44">
        <f>IF('Indicator Date'!AD25="","x",'Indicator Date'!AD25)</f>
        <v>2017</v>
      </c>
      <c r="AE25" s="44">
        <f>IF('Indicator Date'!AE25="","x",'Indicator Date'!AE25)</f>
        <v>2020</v>
      </c>
      <c r="AF25" s="44" t="str">
        <f>IF('Indicator Date'!AF25="","x",'Indicator Date'!AF25)</f>
        <v>x</v>
      </c>
      <c r="AG25" s="44">
        <f>IF('Indicator Date'!AG25="","x",'Indicator Date'!AG25)</f>
        <v>2020</v>
      </c>
      <c r="AH25" s="44">
        <f>IF('Indicator Date'!AH25="","x",'Indicator Date'!AH25)</f>
        <v>2021</v>
      </c>
      <c r="AI25" s="44">
        <f>IF('Indicator Date'!AI25="","x",'Indicator Date'!AI25)</f>
        <v>2021</v>
      </c>
      <c r="AJ25" s="44">
        <f>IF('Indicator Date'!AJ25="","x",'Indicator Date'!AJ25)</f>
        <v>2020</v>
      </c>
      <c r="AK25" s="44">
        <f>IF('Indicator Date'!AK25="","x",'Indicator Date'!AK25)</f>
        <v>2020</v>
      </c>
      <c r="AL25" s="44">
        <f>IF('Indicator Date'!AL25="","x",'Indicator Date'!AL25)</f>
        <v>2019</v>
      </c>
      <c r="AM25" s="44" t="str">
        <f>IF('Indicator Date'!AM25="","x",RIGHT('Indicator Date'!AM25,4))</f>
        <v>2016</v>
      </c>
      <c r="AN25" s="44">
        <f>IF('Indicator Date'!AN25="","x",'Indicator Date'!AN25)</f>
        <v>2021</v>
      </c>
      <c r="AO25" s="44">
        <f>IF('Indicator Date'!AO25="","x",'Indicator Date'!AO25)</f>
        <v>2018</v>
      </c>
      <c r="AP25" s="44">
        <f>IF('Indicator Date'!AP25="","x",'Indicator Date'!AP25)</f>
        <v>2019</v>
      </c>
      <c r="AQ25" s="44">
        <f>IF('Indicator Date'!AQ25="","x",'Indicator Date'!AQ25)</f>
        <v>2020</v>
      </c>
      <c r="AR25" s="44">
        <f>IF('Indicator Date'!AR25="","x",'Indicator Date'!AR25)</f>
        <v>2020</v>
      </c>
      <c r="AS25" s="44">
        <f>IF('Indicator Date'!AS25="","x",'Indicator Date'!AS25)</f>
        <v>2019</v>
      </c>
      <c r="AT25" s="44" t="str">
        <f>IF('Indicator Date'!AT25="","x",'Indicator Date'!AT25)</f>
        <v>x</v>
      </c>
      <c r="AU25" s="44">
        <f>IF('Indicator Date'!AU25="","x",'Indicator Date'!AU25)</f>
        <v>2019</v>
      </c>
      <c r="AV25" s="44">
        <f>IF('Indicator Date'!AV25="","x",'Indicator Date'!AV25)</f>
        <v>2019</v>
      </c>
      <c r="AW25" s="44">
        <f>IF('Indicator Date'!AW25="","x",'Indicator Date'!AW25)</f>
        <v>2019</v>
      </c>
      <c r="AX25" s="44">
        <f>IF('Indicator Date'!AX25="","x",'Indicator Date'!AX25)</f>
        <v>2018</v>
      </c>
      <c r="AY25" s="44">
        <f>IF('Indicator Date'!AY25="","x",'Indicator Date'!AY25)</f>
        <v>2019</v>
      </c>
      <c r="AZ25" s="44">
        <f>IF('Indicator Date'!AZ25="","x",'Indicator Date'!AZ25)</f>
        <v>2019</v>
      </c>
      <c r="BA25" s="44">
        <f>IF('Indicator Date'!BA25="","x",'Indicator Date'!BA25)</f>
        <v>2015</v>
      </c>
      <c r="BB25" s="44">
        <f>IF('Indicator Date'!BB25="","x",'Indicator Date'!BB25)</f>
        <v>2018</v>
      </c>
      <c r="BC25" s="44">
        <f>IF('Indicator Date'!BC25="","x",'Indicator Date'!BC25)</f>
        <v>2019</v>
      </c>
      <c r="BD25" s="44">
        <f>IF('Indicator Date'!BD25="","x",'Indicator Date'!BD25)</f>
        <v>2020</v>
      </c>
      <c r="BE25" s="70" t="str">
        <f>IF('Indicator Date'!BE25="","x",YEAR('Indicator Date'!BE25))</f>
        <v>x</v>
      </c>
      <c r="BF25" s="70">
        <f>IF('Indicator Date'!BF25="","x",YEAR('Indicator Date'!BF25))</f>
        <v>2020</v>
      </c>
      <c r="BG25" s="44">
        <f>IF('Indicator Date'!BG25="","x",'Indicator Date'!BG25)</f>
        <v>2020</v>
      </c>
      <c r="BH25" s="44">
        <f>IF('Indicator Date'!BH25="","x",'Indicator Date'!BH25)</f>
        <v>2019</v>
      </c>
      <c r="BI25" s="44">
        <f>IF('Indicator Date'!BI25="","x",'Indicator Date'!BI25)</f>
        <v>2019</v>
      </c>
      <c r="BJ25" s="44">
        <f>IF('Indicator Date'!BJ25="","x",'Indicator Date'!BJ25)</f>
        <v>2015</v>
      </c>
      <c r="BK25" s="44">
        <f>IF('Indicator Date'!BK25="","x",'Indicator Date'!BK25)</f>
        <v>2019</v>
      </c>
      <c r="BL25" s="44">
        <f>IF('Indicator Date'!BL25="","x",'Indicator Date'!BL25)</f>
        <v>2020</v>
      </c>
      <c r="BM25" s="44">
        <f>IF('Indicator Date'!BM25="","x",'Indicator Date'!BM25)</f>
        <v>2018</v>
      </c>
      <c r="BN25" s="44">
        <f>IF('Indicator Date'!BN25="","x",'Indicator Date'!BN25)</f>
        <v>2013</v>
      </c>
      <c r="BO25" s="44">
        <f>IF('Indicator Date'!BO25="","x",'Indicator Date'!BO25)</f>
        <v>2017</v>
      </c>
      <c r="BP25" s="44">
        <f>IF('Indicator Date'!BP25="","x",'Indicator Date'!BP25)</f>
        <v>2019</v>
      </c>
      <c r="BQ25" s="44">
        <f>IF('Indicator Date'!BQ25="","x",'Indicator Date'!BQ25)</f>
        <v>2014</v>
      </c>
      <c r="BR25" s="44">
        <f>IF('Indicator Date'!BR25="","x",'Indicator Date'!BR25)</f>
        <v>2017</v>
      </c>
      <c r="BS25" s="44">
        <f>IF('Indicator Date'!BS25="","x",'Indicator Date'!BS25)</f>
        <v>2017</v>
      </c>
      <c r="BT25" s="44">
        <f>IF('Indicator Date'!BT25="","x",'Indicator Date'!BT25)</f>
        <v>2016</v>
      </c>
      <c r="BU25" s="44">
        <f>IF('Indicator Date'!BU25="","x",'Indicator Date'!BU25)</f>
        <v>2019</v>
      </c>
      <c r="BV25" s="44">
        <f>IF('Indicator Date'!BV25="","x",'Indicator Date'!BV25)</f>
        <v>2019</v>
      </c>
      <c r="BW25" s="44">
        <f>IF('Indicator Date'!BW25="","x",'Indicator Date'!BW25)</f>
        <v>2019</v>
      </c>
      <c r="BX25" s="44">
        <f>IF('Indicator Date'!BX25="","x",'Indicator Date'!BX25)</f>
        <v>2018</v>
      </c>
      <c r="BY25" s="44">
        <f>IF('Indicator Date'!BY25="","x",'Indicator Date'!BY25)</f>
        <v>2017</v>
      </c>
      <c r="BZ25" s="44">
        <f>IF('Indicator Date'!BZ25="","x",'Indicator Date'!BZ25)</f>
        <v>2020</v>
      </c>
      <c r="CA25" s="44">
        <f>IF('Indicator Date'!CA25="","x",'Indicator Date'!CA25)</f>
        <v>2020</v>
      </c>
      <c r="CB25" s="44">
        <f>IF('Indicator Date'!CB25="","x",'Indicator Date'!CB25)</f>
        <v>2015</v>
      </c>
    </row>
    <row r="26" spans="1:80">
      <c r="A26" s="33" t="str">
        <f>'Indicator Data'!A28</f>
        <v>Brazil</v>
      </c>
      <c r="B26" s="25" t="str">
        <f>'Indicator Data'!B28</f>
        <v>BRA</v>
      </c>
      <c r="C26" s="44">
        <f>IF('Indicator Date'!C26="","x",'Indicator Date'!C26)</f>
        <v>2015</v>
      </c>
      <c r="D26" s="44">
        <f>IF('Indicator Date'!D26="","x",'Indicator Date'!D26)</f>
        <v>2015</v>
      </c>
      <c r="E26" s="44">
        <f>IF('Indicator Date'!E26="","x",'Indicator Date'!E26)</f>
        <v>2015</v>
      </c>
      <c r="F26" s="44">
        <f>IF('Indicator Date'!F26="","x",'Indicator Date'!F26)</f>
        <v>2015</v>
      </c>
      <c r="G26" s="44">
        <f>IF('Indicator Date'!G26="","x",'Indicator Date'!G26)</f>
        <v>2015</v>
      </c>
      <c r="H26" s="44">
        <f>IF('Indicator Date'!H26="","x",'Indicator Date'!H26)</f>
        <v>2015</v>
      </c>
      <c r="I26" s="44">
        <f>IF('Indicator Date'!I26="","x",'Indicator Date'!I26)</f>
        <v>2015</v>
      </c>
      <c r="J26" s="44">
        <f>IF('Indicator Date'!J26="","x",'Indicator Date'!J26)</f>
        <v>2020</v>
      </c>
      <c r="K26" s="44">
        <f>IF('Indicator Date'!K26="","x",'Indicator Date'!K26)</f>
        <v>2020</v>
      </c>
      <c r="L26" s="44">
        <f>IF('Indicator Date'!L26="","x",'Indicator Date'!L26)</f>
        <v>2020</v>
      </c>
      <c r="M26" s="44">
        <f>IF('Indicator Date'!M26="","x",'Indicator Date'!M26)</f>
        <v>2015</v>
      </c>
      <c r="N26" s="44">
        <f>IF('Indicator Date'!N26="","x",'Indicator Date'!N26)</f>
        <v>2015</v>
      </c>
      <c r="O26" s="44">
        <f>IF('Indicator Date'!O26="","x",'Indicator Date'!O26)</f>
        <v>2015</v>
      </c>
      <c r="P26" s="44">
        <f>IF('Indicator Date'!P26="","x",'Indicator Date'!P26)</f>
        <v>2015</v>
      </c>
      <c r="Q26" s="44">
        <f>IF('Indicator Date'!Q26="","x",'Indicator Date'!Q26)</f>
        <v>2020</v>
      </c>
      <c r="R26" s="44">
        <f>IF('Indicator Date'!R26="","x",'Indicator Date'!R26)</f>
        <v>2020</v>
      </c>
      <c r="S26" s="44">
        <f>IF('Indicator Date'!S26="","x",'Indicator Date'!S26)</f>
        <v>2020</v>
      </c>
      <c r="T26" s="44">
        <f>IF('Indicator Date'!T26="","x",'Indicator Date'!T26)</f>
        <v>2020</v>
      </c>
      <c r="U26" s="44">
        <f>IF('Indicator Date'!U26="","x",'Indicator Date'!U26)</f>
        <v>2015</v>
      </c>
      <c r="V26" s="44">
        <f>IF('Indicator Date'!V26="","x",'Indicator Date'!V26)</f>
        <v>2015</v>
      </c>
      <c r="W26" s="44">
        <f>IF('Indicator Date'!W26="","x",'Indicator Date'!W26)</f>
        <v>2015</v>
      </c>
      <c r="X26" s="44">
        <f>IF('Indicator Date'!X26="","x",'Indicator Date'!X26)</f>
        <v>2018</v>
      </c>
      <c r="Y26" s="44">
        <f>IF('Indicator Date'!Y26="","x",'Indicator Date'!Y26)</f>
        <v>2020</v>
      </c>
      <c r="Z26" s="44">
        <f>IF('Indicator Date'!Z26="","x",'Indicator Date'!Z26)</f>
        <v>2020</v>
      </c>
      <c r="AA26" s="44">
        <f>IF('Indicator Date'!AA26="","x",'Indicator Date'!AA26)</f>
        <v>2010</v>
      </c>
      <c r="AB26" s="44">
        <f>IF('Indicator Date'!AB26="","x",'Indicator Date'!AB26)</f>
        <v>2017</v>
      </c>
      <c r="AC26" s="44" t="str">
        <f>IF('Indicator Date'!AC26="","x",'Indicator Date'!AC26)</f>
        <v>x</v>
      </c>
      <c r="AD26" s="44">
        <f>IF('Indicator Date'!AD26="","x",'Indicator Date'!AD26)</f>
        <v>2018</v>
      </c>
      <c r="AE26" s="44">
        <f>IF('Indicator Date'!AE26="","x",'Indicator Date'!AE26)</f>
        <v>2020</v>
      </c>
      <c r="AF26" s="44">
        <f>IF('Indicator Date'!AF26="","x",'Indicator Date'!AF26)</f>
        <v>2018</v>
      </c>
      <c r="AG26" s="44">
        <f>IF('Indicator Date'!AG26="","x",'Indicator Date'!AG26)</f>
        <v>2020</v>
      </c>
      <c r="AH26" s="44">
        <f>IF('Indicator Date'!AH26="","x",'Indicator Date'!AH26)</f>
        <v>2021</v>
      </c>
      <c r="AI26" s="44">
        <f>IF('Indicator Date'!AI26="","x",'Indicator Date'!AI26)</f>
        <v>2021</v>
      </c>
      <c r="AJ26" s="44">
        <f>IF('Indicator Date'!AJ26="","x",'Indicator Date'!AJ26)</f>
        <v>2020</v>
      </c>
      <c r="AK26" s="44">
        <f>IF('Indicator Date'!AK26="","x",'Indicator Date'!AK26)</f>
        <v>2020</v>
      </c>
      <c r="AL26" s="44">
        <f>IF('Indicator Date'!AL26="","x",'Indicator Date'!AL26)</f>
        <v>2019</v>
      </c>
      <c r="AM26" s="44" t="str">
        <f>IF('Indicator Date'!AM26="","x",RIGHT('Indicator Date'!AM26,4))</f>
        <v>2015</v>
      </c>
      <c r="AN26" s="44">
        <f>IF('Indicator Date'!AN26="","x",'Indicator Date'!AN26)</f>
        <v>2021</v>
      </c>
      <c r="AO26" s="44">
        <f>IF('Indicator Date'!AO26="","x",'Indicator Date'!AO26)</f>
        <v>2018</v>
      </c>
      <c r="AP26" s="44">
        <f>IF('Indicator Date'!AP26="","x",'Indicator Date'!AP26)</f>
        <v>2019</v>
      </c>
      <c r="AQ26" s="44">
        <f>IF('Indicator Date'!AQ26="","x",'Indicator Date'!AQ26)</f>
        <v>2020</v>
      </c>
      <c r="AR26" s="44">
        <f>IF('Indicator Date'!AR26="","x",'Indicator Date'!AR26)</f>
        <v>2020</v>
      </c>
      <c r="AS26" s="44">
        <f>IF('Indicator Date'!AS26="","x",'Indicator Date'!AS26)</f>
        <v>2019</v>
      </c>
      <c r="AT26" s="44" t="str">
        <f>IF('Indicator Date'!AT26="","x",'Indicator Date'!AT26)</f>
        <v>x</v>
      </c>
      <c r="AU26" s="44">
        <f>IF('Indicator Date'!AU26="","x",'Indicator Date'!AU26)</f>
        <v>2019</v>
      </c>
      <c r="AV26" s="44">
        <f>IF('Indicator Date'!AV26="","x",'Indicator Date'!AV26)</f>
        <v>2019</v>
      </c>
      <c r="AW26" s="44" t="str">
        <f>IF('Indicator Date'!AW26="","x",'Indicator Date'!AW26)</f>
        <v>x</v>
      </c>
      <c r="AX26" s="44">
        <f>IF('Indicator Date'!AX26="","x",'Indicator Date'!AX26)</f>
        <v>2018</v>
      </c>
      <c r="AY26" s="44">
        <f>IF('Indicator Date'!AY26="","x",'Indicator Date'!AY26)</f>
        <v>2019</v>
      </c>
      <c r="AZ26" s="44">
        <f>IF('Indicator Date'!AZ26="","x",'Indicator Date'!AZ26)</f>
        <v>2019</v>
      </c>
      <c r="BA26" s="44">
        <f>IF('Indicator Date'!BA26="","x",'Indicator Date'!BA26)</f>
        <v>2019</v>
      </c>
      <c r="BB26" s="44">
        <f>IF('Indicator Date'!BB26="","x",'Indicator Date'!BB26)</f>
        <v>2018</v>
      </c>
      <c r="BC26" s="44">
        <f>IF('Indicator Date'!BC26="","x",'Indicator Date'!BC26)</f>
        <v>2019</v>
      </c>
      <c r="BD26" s="44">
        <f>IF('Indicator Date'!BD26="","x",'Indicator Date'!BD26)</f>
        <v>2020</v>
      </c>
      <c r="BE26" s="70" t="str">
        <f>IF('Indicator Date'!BE26="","x",YEAR('Indicator Date'!BE26))</f>
        <v>x</v>
      </c>
      <c r="BF26" s="70">
        <f>IF('Indicator Date'!BF26="","x",YEAR('Indicator Date'!BF26))</f>
        <v>2020</v>
      </c>
      <c r="BG26" s="44">
        <f>IF('Indicator Date'!BG26="","x",'Indicator Date'!BG26)</f>
        <v>2020</v>
      </c>
      <c r="BH26" s="44">
        <f>IF('Indicator Date'!BH26="","x",'Indicator Date'!BH26)</f>
        <v>2019</v>
      </c>
      <c r="BI26" s="44">
        <f>IF('Indicator Date'!BI26="","x",'Indicator Date'!BI26)</f>
        <v>2019</v>
      </c>
      <c r="BJ26" s="44">
        <f>IF('Indicator Date'!BJ26="","x",'Indicator Date'!BJ26)</f>
        <v>2013</v>
      </c>
      <c r="BK26" s="44">
        <f>IF('Indicator Date'!BK26="","x",'Indicator Date'!BK26)</f>
        <v>2019</v>
      </c>
      <c r="BL26" s="44">
        <f>IF('Indicator Date'!BL26="","x",'Indicator Date'!BL26)</f>
        <v>2020</v>
      </c>
      <c r="BM26" s="44">
        <f>IF('Indicator Date'!BM26="","x",'Indicator Date'!BM26)</f>
        <v>2018</v>
      </c>
      <c r="BN26" s="44">
        <f>IF('Indicator Date'!BN26="","x",'Indicator Date'!BN26)</f>
        <v>2018</v>
      </c>
      <c r="BO26" s="44">
        <f>IF('Indicator Date'!BO26="","x",'Indicator Date'!BO26)</f>
        <v>2018</v>
      </c>
      <c r="BP26" s="44">
        <f>IF('Indicator Date'!BP26="","x",'Indicator Date'!BP26)</f>
        <v>2019</v>
      </c>
      <c r="BQ26" s="44">
        <f>IF('Indicator Date'!BQ26="","x",'Indicator Date'!BQ26)</f>
        <v>2014</v>
      </c>
      <c r="BR26" s="44">
        <f>IF('Indicator Date'!BR26="","x",'Indicator Date'!BR26)</f>
        <v>2017</v>
      </c>
      <c r="BS26" s="44">
        <f>IF('Indicator Date'!BS26="","x",'Indicator Date'!BS26)</f>
        <v>2017</v>
      </c>
      <c r="BT26" s="44">
        <f>IF('Indicator Date'!BT26="","x",'Indicator Date'!BT26)</f>
        <v>2018</v>
      </c>
      <c r="BU26" s="44">
        <f>IF('Indicator Date'!BU26="","x",'Indicator Date'!BU26)</f>
        <v>2019</v>
      </c>
      <c r="BV26" s="44">
        <f>IF('Indicator Date'!BV26="","x",'Indicator Date'!BV26)</f>
        <v>2019</v>
      </c>
      <c r="BW26" s="44">
        <f>IF('Indicator Date'!BW26="","x",'Indicator Date'!BW26)</f>
        <v>2019</v>
      </c>
      <c r="BX26" s="44">
        <f>IF('Indicator Date'!BX26="","x",'Indicator Date'!BX26)</f>
        <v>2018</v>
      </c>
      <c r="BY26" s="44">
        <f>IF('Indicator Date'!BY26="","x",'Indicator Date'!BY26)</f>
        <v>2017</v>
      </c>
      <c r="BZ26" s="44">
        <f>IF('Indicator Date'!BZ26="","x",'Indicator Date'!BZ26)</f>
        <v>2020</v>
      </c>
      <c r="CA26" s="44">
        <f>IF('Indicator Date'!CA26="","x",'Indicator Date'!CA26)</f>
        <v>2020</v>
      </c>
      <c r="CB26" s="44">
        <f>IF('Indicator Date'!CB26="","x",'Indicator Date'!CB26)</f>
        <v>2015</v>
      </c>
    </row>
    <row r="27" spans="1:80">
      <c r="A27" s="33" t="str">
        <f>'Indicator Data'!A29</f>
        <v>Brunei Darussalam</v>
      </c>
      <c r="B27" s="25" t="str">
        <f>'Indicator Data'!B29</f>
        <v>BRN</v>
      </c>
      <c r="C27" s="44">
        <f>IF('Indicator Date'!C27="","x",'Indicator Date'!C27)</f>
        <v>2015</v>
      </c>
      <c r="D27" s="44">
        <f>IF('Indicator Date'!D27="","x",'Indicator Date'!D27)</f>
        <v>2015</v>
      </c>
      <c r="E27" s="44">
        <f>IF('Indicator Date'!E27="","x",'Indicator Date'!E27)</f>
        <v>2015</v>
      </c>
      <c r="F27" s="44">
        <f>IF('Indicator Date'!F27="","x",'Indicator Date'!F27)</f>
        <v>2015</v>
      </c>
      <c r="G27" s="44">
        <f>IF('Indicator Date'!G27="","x",'Indicator Date'!G27)</f>
        <v>2015</v>
      </c>
      <c r="H27" s="44">
        <f>IF('Indicator Date'!H27="","x",'Indicator Date'!H27)</f>
        <v>2015</v>
      </c>
      <c r="I27" s="44">
        <f>IF('Indicator Date'!I27="","x",'Indicator Date'!I27)</f>
        <v>2015</v>
      </c>
      <c r="J27" s="44">
        <f>IF('Indicator Date'!J27="","x",'Indicator Date'!J27)</f>
        <v>2020</v>
      </c>
      <c r="K27" s="44">
        <f>IF('Indicator Date'!K27="","x",'Indicator Date'!K27)</f>
        <v>2020</v>
      </c>
      <c r="L27" s="44">
        <f>IF('Indicator Date'!L27="","x",'Indicator Date'!L27)</f>
        <v>2020</v>
      </c>
      <c r="M27" s="44">
        <f>IF('Indicator Date'!M27="","x",'Indicator Date'!M27)</f>
        <v>2015</v>
      </c>
      <c r="N27" s="44">
        <f>IF('Indicator Date'!N27="","x",'Indicator Date'!N27)</f>
        <v>2015</v>
      </c>
      <c r="O27" s="44">
        <f>IF('Indicator Date'!O27="","x",'Indicator Date'!O27)</f>
        <v>2015</v>
      </c>
      <c r="P27" s="44">
        <f>IF('Indicator Date'!P27="","x",'Indicator Date'!P27)</f>
        <v>2015</v>
      </c>
      <c r="Q27" s="44">
        <f>IF('Indicator Date'!Q27="","x",'Indicator Date'!Q27)</f>
        <v>2020</v>
      </c>
      <c r="R27" s="44">
        <f>IF('Indicator Date'!R27="","x",'Indicator Date'!R27)</f>
        <v>2020</v>
      </c>
      <c r="S27" s="44">
        <f>IF('Indicator Date'!S27="","x",'Indicator Date'!S27)</f>
        <v>2020</v>
      </c>
      <c r="T27" s="44">
        <f>IF('Indicator Date'!T27="","x",'Indicator Date'!T27)</f>
        <v>2020</v>
      </c>
      <c r="U27" s="44">
        <f>IF('Indicator Date'!U27="","x",'Indicator Date'!U27)</f>
        <v>2015</v>
      </c>
      <c r="V27" s="44">
        <f>IF('Indicator Date'!V27="","x",'Indicator Date'!V27)</f>
        <v>2015</v>
      </c>
      <c r="W27" s="44">
        <f>IF('Indicator Date'!W27="","x",'Indicator Date'!W27)</f>
        <v>2015</v>
      </c>
      <c r="X27" s="44">
        <f>IF('Indicator Date'!X27="","x",'Indicator Date'!X27)</f>
        <v>2018</v>
      </c>
      <c r="Y27" s="44">
        <f>IF('Indicator Date'!Y27="","x",'Indicator Date'!Y27)</f>
        <v>2020</v>
      </c>
      <c r="Z27" s="44">
        <f>IF('Indicator Date'!Z27="","x",'Indicator Date'!Z27)</f>
        <v>2020</v>
      </c>
      <c r="AA27" s="44" t="str">
        <f>IF('Indicator Date'!AA27="","x",'Indicator Date'!AA27)</f>
        <v>x</v>
      </c>
      <c r="AB27" s="44">
        <f>IF('Indicator Date'!AB27="","x",'Indicator Date'!AB27)</f>
        <v>2015</v>
      </c>
      <c r="AC27" s="44" t="str">
        <f>IF('Indicator Date'!AC27="","x",'Indicator Date'!AC27)</f>
        <v>x</v>
      </c>
      <c r="AD27" s="44">
        <f>IF('Indicator Date'!AD27="","x",'Indicator Date'!AD27)</f>
        <v>2017</v>
      </c>
      <c r="AE27" s="44" t="str">
        <f>IF('Indicator Date'!AE27="","x",'Indicator Date'!AE27)</f>
        <v>x</v>
      </c>
      <c r="AF27" s="44" t="str">
        <f>IF('Indicator Date'!AF27="","x",'Indicator Date'!AF27)</f>
        <v>x</v>
      </c>
      <c r="AG27" s="44">
        <f>IF('Indicator Date'!AG27="","x",'Indicator Date'!AG27)</f>
        <v>2020</v>
      </c>
      <c r="AH27" s="44">
        <f>IF('Indicator Date'!AH27="","x",'Indicator Date'!AH27)</f>
        <v>2021</v>
      </c>
      <c r="AI27" s="44">
        <f>IF('Indicator Date'!AI27="","x",'Indicator Date'!AI27)</f>
        <v>2021</v>
      </c>
      <c r="AJ27" s="44">
        <f>IF('Indicator Date'!AJ27="","x",'Indicator Date'!AJ27)</f>
        <v>2020</v>
      </c>
      <c r="AK27" s="44">
        <f>IF('Indicator Date'!AK27="","x",'Indicator Date'!AK27)</f>
        <v>2020</v>
      </c>
      <c r="AL27" s="44">
        <f>IF('Indicator Date'!AL27="","x",'Indicator Date'!AL27)</f>
        <v>2019</v>
      </c>
      <c r="AM27" s="44" t="str">
        <f>IF('Indicator Date'!AM27="","x",RIGHT('Indicator Date'!AM27,4))</f>
        <v>x</v>
      </c>
      <c r="AN27" s="44">
        <f>IF('Indicator Date'!AN27="","x",'Indicator Date'!AN27)</f>
        <v>2021</v>
      </c>
      <c r="AO27" s="44">
        <f>IF('Indicator Date'!AO27="","x",'Indicator Date'!AO27)</f>
        <v>2018</v>
      </c>
      <c r="AP27" s="44">
        <f>IF('Indicator Date'!AP27="","x",'Indicator Date'!AP27)</f>
        <v>2019</v>
      </c>
      <c r="AQ27" s="44" t="str">
        <f>IF('Indicator Date'!AQ27="","x",'Indicator Date'!AQ27)</f>
        <v>x</v>
      </c>
      <c r="AR27" s="44" t="str">
        <f>IF('Indicator Date'!AR27="","x",'Indicator Date'!AR27)</f>
        <v>x</v>
      </c>
      <c r="AS27" s="44">
        <f>IF('Indicator Date'!AS27="","x",'Indicator Date'!AS27)</f>
        <v>2019</v>
      </c>
      <c r="AT27" s="44" t="str">
        <f>IF('Indicator Date'!AT27="","x",'Indicator Date'!AT27)</f>
        <v>x</v>
      </c>
      <c r="AU27" s="44">
        <f>IF('Indicator Date'!AU27="","x",'Indicator Date'!AU27)</f>
        <v>2019</v>
      </c>
      <c r="AV27" s="44" t="str">
        <f>IF('Indicator Date'!AV27="","x",'Indicator Date'!AV27)</f>
        <v>x</v>
      </c>
      <c r="AW27" s="44" t="str">
        <f>IF('Indicator Date'!AW27="","x",'Indicator Date'!AW27)</f>
        <v>x</v>
      </c>
      <c r="AX27" s="44" t="str">
        <f>IF('Indicator Date'!AX27="","x",'Indicator Date'!AX27)</f>
        <v>x</v>
      </c>
      <c r="AY27" s="44">
        <f>IF('Indicator Date'!AY27="","x",'Indicator Date'!AY27)</f>
        <v>2019</v>
      </c>
      <c r="AZ27" s="44">
        <f>IF('Indicator Date'!AZ27="","x",'Indicator Date'!AZ27)</f>
        <v>2019</v>
      </c>
      <c r="BA27" s="44" t="str">
        <f>IF('Indicator Date'!BA27="","x",'Indicator Date'!BA27)</f>
        <v>x</v>
      </c>
      <c r="BB27" s="44">
        <f>IF('Indicator Date'!BB27="","x",'Indicator Date'!BB27)</f>
        <v>2018</v>
      </c>
      <c r="BC27" s="44">
        <f>IF('Indicator Date'!BC27="","x",'Indicator Date'!BC27)</f>
        <v>2019</v>
      </c>
      <c r="BD27" s="44">
        <f>IF('Indicator Date'!BD27="","x",'Indicator Date'!BD27)</f>
        <v>2020</v>
      </c>
      <c r="BE27" s="70" t="str">
        <f>IF('Indicator Date'!BE27="","x",YEAR('Indicator Date'!BE27))</f>
        <v>x</v>
      </c>
      <c r="BF27" s="70">
        <f>IF('Indicator Date'!BF27="","x",YEAR('Indicator Date'!BF27))</f>
        <v>2020</v>
      </c>
      <c r="BG27" s="44">
        <f>IF('Indicator Date'!BG27="","x",'Indicator Date'!BG27)</f>
        <v>2020</v>
      </c>
      <c r="BH27" s="44">
        <f>IF('Indicator Date'!BH27="","x",'Indicator Date'!BH27)</f>
        <v>2019</v>
      </c>
      <c r="BI27" s="44">
        <f>IF('Indicator Date'!BI27="","x",'Indicator Date'!BI27)</f>
        <v>2019</v>
      </c>
      <c r="BJ27" s="44">
        <f>IF('Indicator Date'!BJ27="","x",'Indicator Date'!BJ27)</f>
        <v>2013</v>
      </c>
      <c r="BK27" s="44">
        <f>IF('Indicator Date'!BK27="","x",'Indicator Date'!BK27)</f>
        <v>2019</v>
      </c>
      <c r="BL27" s="44">
        <f>IF('Indicator Date'!BL27="","x",'Indicator Date'!BL27)</f>
        <v>2020</v>
      </c>
      <c r="BM27" s="44">
        <f>IF('Indicator Date'!BM27="","x",'Indicator Date'!BM27)</f>
        <v>2018</v>
      </c>
      <c r="BN27" s="44">
        <f>IF('Indicator Date'!BN27="","x",'Indicator Date'!BN27)</f>
        <v>2018</v>
      </c>
      <c r="BO27" s="44">
        <f>IF('Indicator Date'!BO27="","x",'Indicator Date'!BO27)</f>
        <v>2019</v>
      </c>
      <c r="BP27" s="44">
        <f>IF('Indicator Date'!BP27="","x",'Indicator Date'!BP27)</f>
        <v>2019</v>
      </c>
      <c r="BQ27" s="44">
        <f>IF('Indicator Date'!BQ27="","x",'Indicator Date'!BQ27)</f>
        <v>2014</v>
      </c>
      <c r="BR27" s="44">
        <f>IF('Indicator Date'!BR27="","x",'Indicator Date'!BR27)</f>
        <v>2015</v>
      </c>
      <c r="BS27" s="44">
        <f>IF('Indicator Date'!BS27="","x",'Indicator Date'!BS27)</f>
        <v>2017</v>
      </c>
      <c r="BT27" s="44">
        <f>IF('Indicator Date'!BT27="","x",'Indicator Date'!BT27)</f>
        <v>2015</v>
      </c>
      <c r="BU27" s="44">
        <f>IF('Indicator Date'!BU27="","x",'Indicator Date'!BU27)</f>
        <v>2019</v>
      </c>
      <c r="BV27" s="44">
        <f>IF('Indicator Date'!BV27="","x",'Indicator Date'!BV27)</f>
        <v>2019</v>
      </c>
      <c r="BW27" s="44" t="str">
        <f>IF('Indicator Date'!BW27="","x",'Indicator Date'!BW27)</f>
        <v>x</v>
      </c>
      <c r="BX27" s="44">
        <f>IF('Indicator Date'!BX27="","x",'Indicator Date'!BX27)</f>
        <v>2018</v>
      </c>
      <c r="BY27" s="44">
        <f>IF('Indicator Date'!BY27="","x",'Indicator Date'!BY27)</f>
        <v>2017</v>
      </c>
      <c r="BZ27" s="44">
        <f>IF('Indicator Date'!BZ27="","x",'Indicator Date'!BZ27)</f>
        <v>2020</v>
      </c>
      <c r="CA27" s="44">
        <f>IF('Indicator Date'!CA27="","x",'Indicator Date'!CA27)</f>
        <v>2020</v>
      </c>
      <c r="CB27" s="44">
        <f>IF('Indicator Date'!CB27="","x",'Indicator Date'!CB27)</f>
        <v>2015</v>
      </c>
    </row>
    <row r="28" spans="1:80">
      <c r="A28" s="33" t="str">
        <f>'Indicator Data'!A30</f>
        <v>Bulgaria</v>
      </c>
      <c r="B28" s="25" t="str">
        <f>'Indicator Data'!B30</f>
        <v>BGR</v>
      </c>
      <c r="C28" s="44">
        <f>IF('Indicator Date'!C28="","x",'Indicator Date'!C28)</f>
        <v>2015</v>
      </c>
      <c r="D28" s="44">
        <f>IF('Indicator Date'!D28="","x",'Indicator Date'!D28)</f>
        <v>2015</v>
      </c>
      <c r="E28" s="44">
        <f>IF('Indicator Date'!E28="","x",'Indicator Date'!E28)</f>
        <v>2015</v>
      </c>
      <c r="F28" s="44">
        <f>IF('Indicator Date'!F28="","x",'Indicator Date'!F28)</f>
        <v>2015</v>
      </c>
      <c r="G28" s="44">
        <f>IF('Indicator Date'!G28="","x",'Indicator Date'!G28)</f>
        <v>2015</v>
      </c>
      <c r="H28" s="44">
        <f>IF('Indicator Date'!H28="","x",'Indicator Date'!H28)</f>
        <v>2015</v>
      </c>
      <c r="I28" s="44">
        <f>IF('Indicator Date'!I28="","x",'Indicator Date'!I28)</f>
        <v>2015</v>
      </c>
      <c r="J28" s="44">
        <f>IF('Indicator Date'!J28="","x",'Indicator Date'!J28)</f>
        <v>2020</v>
      </c>
      <c r="K28" s="44">
        <f>IF('Indicator Date'!K28="","x",'Indicator Date'!K28)</f>
        <v>2020</v>
      </c>
      <c r="L28" s="44">
        <f>IF('Indicator Date'!L28="","x",'Indicator Date'!L28)</f>
        <v>2020</v>
      </c>
      <c r="M28" s="44">
        <f>IF('Indicator Date'!M28="","x",'Indicator Date'!M28)</f>
        <v>2015</v>
      </c>
      <c r="N28" s="44">
        <f>IF('Indicator Date'!N28="","x",'Indicator Date'!N28)</f>
        <v>2015</v>
      </c>
      <c r="O28" s="44">
        <f>IF('Indicator Date'!O28="","x",'Indicator Date'!O28)</f>
        <v>2015</v>
      </c>
      <c r="P28" s="44">
        <f>IF('Indicator Date'!P28="","x",'Indicator Date'!P28)</f>
        <v>2015</v>
      </c>
      <c r="Q28" s="44">
        <f>IF('Indicator Date'!Q28="","x",'Indicator Date'!Q28)</f>
        <v>2020</v>
      </c>
      <c r="R28" s="44">
        <f>IF('Indicator Date'!R28="","x",'Indicator Date'!R28)</f>
        <v>2020</v>
      </c>
      <c r="S28" s="44">
        <f>IF('Indicator Date'!S28="","x",'Indicator Date'!S28)</f>
        <v>2020</v>
      </c>
      <c r="T28" s="44">
        <f>IF('Indicator Date'!T28="","x",'Indicator Date'!T28)</f>
        <v>2020</v>
      </c>
      <c r="U28" s="44">
        <f>IF('Indicator Date'!U28="","x",'Indicator Date'!U28)</f>
        <v>2015</v>
      </c>
      <c r="V28" s="44">
        <f>IF('Indicator Date'!V28="","x",'Indicator Date'!V28)</f>
        <v>2015</v>
      </c>
      <c r="W28" s="44">
        <f>IF('Indicator Date'!W28="","x",'Indicator Date'!W28)</f>
        <v>2015</v>
      </c>
      <c r="X28" s="44">
        <f>IF('Indicator Date'!X28="","x",'Indicator Date'!X28)</f>
        <v>2018</v>
      </c>
      <c r="Y28" s="44">
        <f>IF('Indicator Date'!Y28="","x",'Indicator Date'!Y28)</f>
        <v>2020</v>
      </c>
      <c r="Z28" s="44">
        <f>IF('Indicator Date'!Z28="","x",'Indicator Date'!Z28)</f>
        <v>2020</v>
      </c>
      <c r="AA28" s="44">
        <f>IF('Indicator Date'!AA28="","x",'Indicator Date'!AA28)</f>
        <v>2011</v>
      </c>
      <c r="AB28" s="44">
        <f>IF('Indicator Date'!AB28="","x",'Indicator Date'!AB28)</f>
        <v>2017</v>
      </c>
      <c r="AC28" s="44" t="str">
        <f>IF('Indicator Date'!AC28="","x",'Indicator Date'!AC28)</f>
        <v>x</v>
      </c>
      <c r="AD28" s="44">
        <f>IF('Indicator Date'!AD28="","x",'Indicator Date'!AD28)</f>
        <v>2018</v>
      </c>
      <c r="AE28" s="44">
        <f>IF('Indicator Date'!AE28="","x",'Indicator Date'!AE28)</f>
        <v>2020</v>
      </c>
      <c r="AF28" s="44" t="str">
        <f>IF('Indicator Date'!AF28="","x",'Indicator Date'!AF28)</f>
        <v>x</v>
      </c>
      <c r="AG28" s="44">
        <f>IF('Indicator Date'!AG28="","x",'Indicator Date'!AG28)</f>
        <v>2020</v>
      </c>
      <c r="AH28" s="44">
        <f>IF('Indicator Date'!AH28="","x",'Indicator Date'!AH28)</f>
        <v>2021</v>
      </c>
      <c r="AI28" s="44">
        <f>IF('Indicator Date'!AI28="","x",'Indicator Date'!AI28)</f>
        <v>2021</v>
      </c>
      <c r="AJ28" s="44">
        <f>IF('Indicator Date'!AJ28="","x",'Indicator Date'!AJ28)</f>
        <v>2020</v>
      </c>
      <c r="AK28" s="44">
        <f>IF('Indicator Date'!AK28="","x",'Indicator Date'!AK28)</f>
        <v>2020</v>
      </c>
      <c r="AL28" s="44">
        <f>IF('Indicator Date'!AL28="","x",'Indicator Date'!AL28)</f>
        <v>2019</v>
      </c>
      <c r="AM28" s="44" t="str">
        <f>IF('Indicator Date'!AM28="","x",RIGHT('Indicator Date'!AM28,4))</f>
        <v>x</v>
      </c>
      <c r="AN28" s="44">
        <f>IF('Indicator Date'!AN28="","x",'Indicator Date'!AN28)</f>
        <v>2021</v>
      </c>
      <c r="AO28" s="44">
        <f>IF('Indicator Date'!AO28="","x",'Indicator Date'!AO28)</f>
        <v>2018</v>
      </c>
      <c r="AP28" s="44">
        <f>IF('Indicator Date'!AP28="","x",'Indicator Date'!AP28)</f>
        <v>2019</v>
      </c>
      <c r="AQ28" s="44" t="str">
        <f>IF('Indicator Date'!AQ28="","x",'Indicator Date'!AQ28)</f>
        <v>x</v>
      </c>
      <c r="AR28" s="44">
        <f>IF('Indicator Date'!AR28="","x",'Indicator Date'!AR28)</f>
        <v>2020</v>
      </c>
      <c r="AS28" s="44">
        <f>IF('Indicator Date'!AS28="","x",'Indicator Date'!AS28)</f>
        <v>2019</v>
      </c>
      <c r="AT28" s="44">
        <f>IF('Indicator Date'!AT28="","x",'Indicator Date'!AT28)</f>
        <v>2014</v>
      </c>
      <c r="AU28" s="44">
        <f>IF('Indicator Date'!AU28="","x",'Indicator Date'!AU28)</f>
        <v>2019</v>
      </c>
      <c r="AV28" s="44">
        <f>IF('Indicator Date'!AV28="","x",'Indicator Date'!AV28)</f>
        <v>2019</v>
      </c>
      <c r="AW28" s="44">
        <f>IF('Indicator Date'!AW28="","x",'Indicator Date'!AW28)</f>
        <v>2019</v>
      </c>
      <c r="AX28" s="44" t="str">
        <f>IF('Indicator Date'!AX28="","x",'Indicator Date'!AX28)</f>
        <v>x</v>
      </c>
      <c r="AY28" s="44">
        <f>IF('Indicator Date'!AY28="","x",'Indicator Date'!AY28)</f>
        <v>2019</v>
      </c>
      <c r="AZ28" s="44">
        <f>IF('Indicator Date'!AZ28="","x",'Indicator Date'!AZ28)</f>
        <v>2019</v>
      </c>
      <c r="BA28" s="44">
        <f>IF('Indicator Date'!BA28="","x",'Indicator Date'!BA28)</f>
        <v>2018</v>
      </c>
      <c r="BB28" s="44">
        <f>IF('Indicator Date'!BB28="","x",'Indicator Date'!BB28)</f>
        <v>2018</v>
      </c>
      <c r="BC28" s="44">
        <f>IF('Indicator Date'!BC28="","x",'Indicator Date'!BC28)</f>
        <v>2019</v>
      </c>
      <c r="BD28" s="44">
        <f>IF('Indicator Date'!BD28="","x",'Indicator Date'!BD28)</f>
        <v>2020</v>
      </c>
      <c r="BE28" s="70" t="str">
        <f>IF('Indicator Date'!BE28="","x",YEAR('Indicator Date'!BE28))</f>
        <v>x</v>
      </c>
      <c r="BF28" s="70">
        <f>IF('Indicator Date'!BF28="","x",YEAR('Indicator Date'!BF28))</f>
        <v>2020</v>
      </c>
      <c r="BG28" s="44">
        <f>IF('Indicator Date'!BG28="","x",'Indicator Date'!BG28)</f>
        <v>2020</v>
      </c>
      <c r="BH28" s="44">
        <f>IF('Indicator Date'!BH28="","x",'Indicator Date'!BH28)</f>
        <v>2019</v>
      </c>
      <c r="BI28" s="44">
        <f>IF('Indicator Date'!BI28="","x",'Indicator Date'!BI28)</f>
        <v>2019</v>
      </c>
      <c r="BJ28" s="44">
        <f>IF('Indicator Date'!BJ28="","x",'Indicator Date'!BJ28)</f>
        <v>2015</v>
      </c>
      <c r="BK28" s="44">
        <f>IF('Indicator Date'!BK28="","x",'Indicator Date'!BK28)</f>
        <v>2019</v>
      </c>
      <c r="BL28" s="44">
        <f>IF('Indicator Date'!BL28="","x",'Indicator Date'!BL28)</f>
        <v>2020</v>
      </c>
      <c r="BM28" s="44">
        <f>IF('Indicator Date'!BM28="","x",'Indicator Date'!BM28)</f>
        <v>2018</v>
      </c>
      <c r="BN28" s="44">
        <f>IF('Indicator Date'!BN28="","x",'Indicator Date'!BN28)</f>
        <v>2011</v>
      </c>
      <c r="BO28" s="44">
        <f>IF('Indicator Date'!BO28="","x",'Indicator Date'!BO28)</f>
        <v>2019</v>
      </c>
      <c r="BP28" s="44">
        <f>IF('Indicator Date'!BP28="","x",'Indicator Date'!BP28)</f>
        <v>2019</v>
      </c>
      <c r="BQ28" s="44">
        <f>IF('Indicator Date'!BQ28="","x",'Indicator Date'!BQ28)</f>
        <v>2014</v>
      </c>
      <c r="BR28" s="44">
        <f>IF('Indicator Date'!BR28="","x",'Indicator Date'!BR28)</f>
        <v>2017</v>
      </c>
      <c r="BS28" s="44">
        <f>IF('Indicator Date'!BS28="","x",'Indicator Date'!BS28)</f>
        <v>2017</v>
      </c>
      <c r="BT28" s="44">
        <f>IF('Indicator Date'!BT28="","x",'Indicator Date'!BT28)</f>
        <v>2014</v>
      </c>
      <c r="BU28" s="44">
        <f>IF('Indicator Date'!BU28="","x",'Indicator Date'!BU28)</f>
        <v>2019</v>
      </c>
      <c r="BV28" s="44">
        <f>IF('Indicator Date'!BV28="","x",'Indicator Date'!BV28)</f>
        <v>2019</v>
      </c>
      <c r="BW28" s="44">
        <f>IF('Indicator Date'!BW28="","x",'Indicator Date'!BW28)</f>
        <v>2019</v>
      </c>
      <c r="BX28" s="44">
        <f>IF('Indicator Date'!BX28="","x",'Indicator Date'!BX28)</f>
        <v>2018</v>
      </c>
      <c r="BY28" s="44">
        <f>IF('Indicator Date'!BY28="","x",'Indicator Date'!BY28)</f>
        <v>2017</v>
      </c>
      <c r="BZ28" s="44">
        <f>IF('Indicator Date'!BZ28="","x",'Indicator Date'!BZ28)</f>
        <v>2020</v>
      </c>
      <c r="CA28" s="44">
        <f>IF('Indicator Date'!CA28="","x",'Indicator Date'!CA28)</f>
        <v>2020</v>
      </c>
      <c r="CB28" s="44">
        <f>IF('Indicator Date'!CB28="","x",'Indicator Date'!CB28)</f>
        <v>2015</v>
      </c>
    </row>
    <row r="29" spans="1:80">
      <c r="A29" s="33" t="str">
        <f>'Indicator Data'!A31</f>
        <v>Burkina Faso</v>
      </c>
      <c r="B29" s="25" t="str">
        <f>'Indicator Data'!B31</f>
        <v>BFA</v>
      </c>
      <c r="C29" s="44">
        <f>IF('Indicator Date'!C29="","x",'Indicator Date'!C29)</f>
        <v>2015</v>
      </c>
      <c r="D29" s="44">
        <f>IF('Indicator Date'!D29="","x",'Indicator Date'!D29)</f>
        <v>2015</v>
      </c>
      <c r="E29" s="44">
        <f>IF('Indicator Date'!E29="","x",'Indicator Date'!E29)</f>
        <v>2015</v>
      </c>
      <c r="F29" s="44">
        <f>IF('Indicator Date'!F29="","x",'Indicator Date'!F29)</f>
        <v>2015</v>
      </c>
      <c r="G29" s="44">
        <f>IF('Indicator Date'!G29="","x",'Indicator Date'!G29)</f>
        <v>2015</v>
      </c>
      <c r="H29" s="44">
        <f>IF('Indicator Date'!H29="","x",'Indicator Date'!H29)</f>
        <v>2015</v>
      </c>
      <c r="I29" s="44">
        <f>IF('Indicator Date'!I29="","x",'Indicator Date'!I29)</f>
        <v>2015</v>
      </c>
      <c r="J29" s="44">
        <f>IF('Indicator Date'!J29="","x",'Indicator Date'!J29)</f>
        <v>2020</v>
      </c>
      <c r="K29" s="44">
        <f>IF('Indicator Date'!K29="","x",'Indicator Date'!K29)</f>
        <v>2020</v>
      </c>
      <c r="L29" s="44">
        <f>IF('Indicator Date'!L29="","x",'Indicator Date'!L29)</f>
        <v>2020</v>
      </c>
      <c r="M29" s="44">
        <f>IF('Indicator Date'!M29="","x",'Indicator Date'!M29)</f>
        <v>2015</v>
      </c>
      <c r="N29" s="44">
        <f>IF('Indicator Date'!N29="","x",'Indicator Date'!N29)</f>
        <v>2015</v>
      </c>
      <c r="O29" s="44">
        <f>IF('Indicator Date'!O29="","x",'Indicator Date'!O29)</f>
        <v>2015</v>
      </c>
      <c r="P29" s="44">
        <f>IF('Indicator Date'!P29="","x",'Indicator Date'!P29)</f>
        <v>2015</v>
      </c>
      <c r="Q29" s="44">
        <f>IF('Indicator Date'!Q29="","x",'Indicator Date'!Q29)</f>
        <v>2020</v>
      </c>
      <c r="R29" s="44">
        <f>IF('Indicator Date'!R29="","x",'Indicator Date'!R29)</f>
        <v>2020</v>
      </c>
      <c r="S29" s="44">
        <f>IF('Indicator Date'!S29="","x",'Indicator Date'!S29)</f>
        <v>2020</v>
      </c>
      <c r="T29" s="44">
        <f>IF('Indicator Date'!T29="","x",'Indicator Date'!T29)</f>
        <v>2020</v>
      </c>
      <c r="U29" s="44">
        <f>IF('Indicator Date'!U29="","x",'Indicator Date'!U29)</f>
        <v>2015</v>
      </c>
      <c r="V29" s="44">
        <f>IF('Indicator Date'!V29="","x",'Indicator Date'!V29)</f>
        <v>2015</v>
      </c>
      <c r="W29" s="44">
        <f>IF('Indicator Date'!W29="","x",'Indicator Date'!W29)</f>
        <v>2015</v>
      </c>
      <c r="X29" s="44">
        <f>IF('Indicator Date'!X29="","x",'Indicator Date'!X29)</f>
        <v>2018</v>
      </c>
      <c r="Y29" s="44">
        <f>IF('Indicator Date'!Y29="","x",'Indicator Date'!Y29)</f>
        <v>2020</v>
      </c>
      <c r="Z29" s="44">
        <f>IF('Indicator Date'!Z29="","x",'Indicator Date'!Z29)</f>
        <v>2020</v>
      </c>
      <c r="AA29" s="44">
        <f>IF('Indicator Date'!AA29="","x",'Indicator Date'!AA29)</f>
        <v>2014</v>
      </c>
      <c r="AB29" s="44">
        <f>IF('Indicator Date'!AB29="","x",'Indicator Date'!AB29)</f>
        <v>2017</v>
      </c>
      <c r="AC29" s="44">
        <f>IF('Indicator Date'!AC29="","x",'Indicator Date'!AC29)</f>
        <v>2017</v>
      </c>
      <c r="AD29" s="44">
        <f>IF('Indicator Date'!AD29="","x",'Indicator Date'!AD29)</f>
        <v>2018</v>
      </c>
      <c r="AE29" s="44">
        <f>IF('Indicator Date'!AE29="","x",'Indicator Date'!AE29)</f>
        <v>2020</v>
      </c>
      <c r="AF29" s="44">
        <f>IF('Indicator Date'!AF29="","x",'Indicator Date'!AF29)</f>
        <v>2018</v>
      </c>
      <c r="AG29" s="44">
        <f>IF('Indicator Date'!AG29="","x",'Indicator Date'!AG29)</f>
        <v>2020</v>
      </c>
      <c r="AH29" s="44">
        <f>IF('Indicator Date'!AH29="","x",'Indicator Date'!AH29)</f>
        <v>2021</v>
      </c>
      <c r="AI29" s="44">
        <f>IF('Indicator Date'!AI29="","x",'Indicator Date'!AI29)</f>
        <v>2021</v>
      </c>
      <c r="AJ29" s="44">
        <f>IF('Indicator Date'!AJ29="","x",'Indicator Date'!AJ29)</f>
        <v>2020</v>
      </c>
      <c r="AK29" s="44">
        <f>IF('Indicator Date'!AK29="","x",'Indicator Date'!AK29)</f>
        <v>2020</v>
      </c>
      <c r="AL29" s="44">
        <f>IF('Indicator Date'!AL29="","x",'Indicator Date'!AL29)</f>
        <v>2019</v>
      </c>
      <c r="AM29" s="44" t="str">
        <f>IF('Indicator Date'!AM29="","x",RIGHT('Indicator Date'!AM29,4))</f>
        <v>2010</v>
      </c>
      <c r="AN29" s="44">
        <f>IF('Indicator Date'!AN29="","x",'Indicator Date'!AN29)</f>
        <v>2021</v>
      </c>
      <c r="AO29" s="44">
        <f>IF('Indicator Date'!AO29="","x",'Indicator Date'!AO29)</f>
        <v>2018</v>
      </c>
      <c r="AP29" s="44">
        <f>IF('Indicator Date'!AP29="","x",'Indicator Date'!AP29)</f>
        <v>2019</v>
      </c>
      <c r="AQ29" s="44">
        <f>IF('Indicator Date'!AQ29="","x",'Indicator Date'!AQ29)</f>
        <v>2020</v>
      </c>
      <c r="AR29" s="44">
        <f>IF('Indicator Date'!AR29="","x",'Indicator Date'!AR29)</f>
        <v>2020</v>
      </c>
      <c r="AS29" s="44">
        <f>IF('Indicator Date'!AS29="","x",'Indicator Date'!AS29)</f>
        <v>2019</v>
      </c>
      <c r="AT29" s="44">
        <f>IF('Indicator Date'!AT29="","x",'Indicator Date'!AT29)</f>
        <v>2018</v>
      </c>
      <c r="AU29" s="44">
        <f>IF('Indicator Date'!AU29="","x",'Indicator Date'!AU29)</f>
        <v>2019</v>
      </c>
      <c r="AV29" s="44">
        <f>IF('Indicator Date'!AV29="","x",'Indicator Date'!AV29)</f>
        <v>2019</v>
      </c>
      <c r="AW29" s="44">
        <f>IF('Indicator Date'!AW29="","x",'Indicator Date'!AW29)</f>
        <v>2019</v>
      </c>
      <c r="AX29" s="44">
        <f>IF('Indicator Date'!AX29="","x",'Indicator Date'!AX29)</f>
        <v>2018</v>
      </c>
      <c r="AY29" s="44">
        <f>IF('Indicator Date'!AY29="","x",'Indicator Date'!AY29)</f>
        <v>2019</v>
      </c>
      <c r="AZ29" s="44">
        <f>IF('Indicator Date'!AZ29="","x",'Indicator Date'!AZ29)</f>
        <v>2019</v>
      </c>
      <c r="BA29" s="44">
        <f>IF('Indicator Date'!BA29="","x",'Indicator Date'!BA29)</f>
        <v>2014</v>
      </c>
      <c r="BB29" s="44">
        <f>IF('Indicator Date'!BB29="","x",'Indicator Date'!BB29)</f>
        <v>2018</v>
      </c>
      <c r="BC29" s="44">
        <f>IF('Indicator Date'!BC29="","x",'Indicator Date'!BC29)</f>
        <v>2019</v>
      </c>
      <c r="BD29" s="44">
        <f>IF('Indicator Date'!BD29="","x",'Indicator Date'!BD29)</f>
        <v>2020</v>
      </c>
      <c r="BE29" s="70">
        <f>IF('Indicator Date'!BE29="","x",YEAR('Indicator Date'!BE29))</f>
        <v>2021</v>
      </c>
      <c r="BF29" s="70">
        <f>IF('Indicator Date'!BF29="","x",YEAR('Indicator Date'!BF29))</f>
        <v>2020</v>
      </c>
      <c r="BG29" s="44">
        <f>IF('Indicator Date'!BG29="","x",'Indicator Date'!BG29)</f>
        <v>2020</v>
      </c>
      <c r="BH29" s="44">
        <f>IF('Indicator Date'!BH29="","x",'Indicator Date'!BH29)</f>
        <v>2019</v>
      </c>
      <c r="BI29" s="44">
        <f>IF('Indicator Date'!BI29="","x",'Indicator Date'!BI29)</f>
        <v>2019</v>
      </c>
      <c r="BJ29" s="44">
        <f>IF('Indicator Date'!BJ29="","x",'Indicator Date'!BJ29)</f>
        <v>2015</v>
      </c>
      <c r="BK29" s="44">
        <f>IF('Indicator Date'!BK29="","x",'Indicator Date'!BK29)</f>
        <v>2019</v>
      </c>
      <c r="BL29" s="44">
        <f>IF('Indicator Date'!BL29="","x",'Indicator Date'!BL29)</f>
        <v>2020</v>
      </c>
      <c r="BM29" s="44">
        <f>IF('Indicator Date'!BM29="","x",'Indicator Date'!BM29)</f>
        <v>2018</v>
      </c>
      <c r="BN29" s="44">
        <f>IF('Indicator Date'!BN29="","x",'Indicator Date'!BN29)</f>
        <v>2018</v>
      </c>
      <c r="BO29" s="44">
        <f>IF('Indicator Date'!BO29="","x",'Indicator Date'!BO29)</f>
        <v>2017</v>
      </c>
      <c r="BP29" s="44">
        <f>IF('Indicator Date'!BP29="","x",'Indicator Date'!BP29)</f>
        <v>2019</v>
      </c>
      <c r="BQ29" s="44">
        <f>IF('Indicator Date'!BQ29="","x",'Indicator Date'!BQ29)</f>
        <v>2014</v>
      </c>
      <c r="BR29" s="44">
        <f>IF('Indicator Date'!BR29="","x",'Indicator Date'!BR29)</f>
        <v>2017</v>
      </c>
      <c r="BS29" s="44">
        <f>IF('Indicator Date'!BS29="","x",'Indicator Date'!BS29)</f>
        <v>2017</v>
      </c>
      <c r="BT29" s="44">
        <f>IF('Indicator Date'!BT29="","x",'Indicator Date'!BT29)</f>
        <v>2016</v>
      </c>
      <c r="BU29" s="44">
        <f>IF('Indicator Date'!BU29="","x",'Indicator Date'!BU29)</f>
        <v>2019</v>
      </c>
      <c r="BV29" s="44">
        <f>IF('Indicator Date'!BV29="","x",'Indicator Date'!BV29)</f>
        <v>2019</v>
      </c>
      <c r="BW29" s="44">
        <f>IF('Indicator Date'!BW29="","x",'Indicator Date'!BW29)</f>
        <v>2019</v>
      </c>
      <c r="BX29" s="44">
        <f>IF('Indicator Date'!BX29="","x",'Indicator Date'!BX29)</f>
        <v>2018</v>
      </c>
      <c r="BY29" s="44">
        <f>IF('Indicator Date'!BY29="","x",'Indicator Date'!BY29)</f>
        <v>2017</v>
      </c>
      <c r="BZ29" s="44">
        <f>IF('Indicator Date'!BZ29="","x",'Indicator Date'!BZ29)</f>
        <v>2020</v>
      </c>
      <c r="CA29" s="44">
        <f>IF('Indicator Date'!CA29="","x",'Indicator Date'!CA29)</f>
        <v>2020</v>
      </c>
      <c r="CB29" s="44">
        <f>IF('Indicator Date'!CB29="","x",'Indicator Date'!CB29)</f>
        <v>2015</v>
      </c>
    </row>
    <row r="30" spans="1:80">
      <c r="A30" s="33" t="str">
        <f>'Indicator Data'!A32</f>
        <v>Burundi</v>
      </c>
      <c r="B30" s="25" t="str">
        <f>'Indicator Data'!B32</f>
        <v>BDI</v>
      </c>
      <c r="C30" s="44">
        <f>IF('Indicator Date'!C30="","x",'Indicator Date'!C30)</f>
        <v>2015</v>
      </c>
      <c r="D30" s="44">
        <f>IF('Indicator Date'!D30="","x",'Indicator Date'!D30)</f>
        <v>2015</v>
      </c>
      <c r="E30" s="44">
        <f>IF('Indicator Date'!E30="","x",'Indicator Date'!E30)</f>
        <v>2015</v>
      </c>
      <c r="F30" s="44">
        <f>IF('Indicator Date'!F30="","x",'Indicator Date'!F30)</f>
        <v>2015</v>
      </c>
      <c r="G30" s="44">
        <f>IF('Indicator Date'!G30="","x",'Indicator Date'!G30)</f>
        <v>2015</v>
      </c>
      <c r="H30" s="44">
        <f>IF('Indicator Date'!H30="","x",'Indicator Date'!H30)</f>
        <v>2015</v>
      </c>
      <c r="I30" s="44">
        <f>IF('Indicator Date'!I30="","x",'Indicator Date'!I30)</f>
        <v>2015</v>
      </c>
      <c r="J30" s="44">
        <f>IF('Indicator Date'!J30="","x",'Indicator Date'!J30)</f>
        <v>2020</v>
      </c>
      <c r="K30" s="44">
        <f>IF('Indicator Date'!K30="","x",'Indicator Date'!K30)</f>
        <v>2020</v>
      </c>
      <c r="L30" s="44">
        <f>IF('Indicator Date'!L30="","x",'Indicator Date'!L30)</f>
        <v>2020</v>
      </c>
      <c r="M30" s="44">
        <f>IF('Indicator Date'!M30="","x",'Indicator Date'!M30)</f>
        <v>2015</v>
      </c>
      <c r="N30" s="44">
        <f>IF('Indicator Date'!N30="","x",'Indicator Date'!N30)</f>
        <v>2015</v>
      </c>
      <c r="O30" s="44">
        <f>IF('Indicator Date'!O30="","x",'Indicator Date'!O30)</f>
        <v>2015</v>
      </c>
      <c r="P30" s="44">
        <f>IF('Indicator Date'!P30="","x",'Indicator Date'!P30)</f>
        <v>2015</v>
      </c>
      <c r="Q30" s="44">
        <f>IF('Indicator Date'!Q30="","x",'Indicator Date'!Q30)</f>
        <v>2020</v>
      </c>
      <c r="R30" s="44">
        <f>IF('Indicator Date'!R30="","x",'Indicator Date'!R30)</f>
        <v>2020</v>
      </c>
      <c r="S30" s="44">
        <f>IF('Indicator Date'!S30="","x",'Indicator Date'!S30)</f>
        <v>2020</v>
      </c>
      <c r="T30" s="44">
        <f>IF('Indicator Date'!T30="","x",'Indicator Date'!T30)</f>
        <v>2020</v>
      </c>
      <c r="U30" s="44">
        <f>IF('Indicator Date'!U30="","x",'Indicator Date'!U30)</f>
        <v>2015</v>
      </c>
      <c r="V30" s="44">
        <f>IF('Indicator Date'!V30="","x",'Indicator Date'!V30)</f>
        <v>2015</v>
      </c>
      <c r="W30" s="44">
        <f>IF('Indicator Date'!W30="","x",'Indicator Date'!W30)</f>
        <v>2015</v>
      </c>
      <c r="X30" s="44">
        <f>IF('Indicator Date'!X30="","x",'Indicator Date'!X30)</f>
        <v>2018</v>
      </c>
      <c r="Y30" s="44">
        <f>IF('Indicator Date'!Y30="","x",'Indicator Date'!Y30)</f>
        <v>2020</v>
      </c>
      <c r="Z30" s="44">
        <f>IF('Indicator Date'!Z30="","x",'Indicator Date'!Z30)</f>
        <v>2020</v>
      </c>
      <c r="AA30" s="44">
        <f>IF('Indicator Date'!AA30="","x",'Indicator Date'!AA30)</f>
        <v>2016</v>
      </c>
      <c r="AB30" s="44">
        <f>IF('Indicator Date'!AB30="","x",'Indicator Date'!AB30)</f>
        <v>2017</v>
      </c>
      <c r="AC30" s="44">
        <f>IF('Indicator Date'!AC30="","x",'Indicator Date'!AC30)</f>
        <v>2017</v>
      </c>
      <c r="AD30" s="44">
        <f>IF('Indicator Date'!AD30="","x",'Indicator Date'!AD30)</f>
        <v>2017</v>
      </c>
      <c r="AE30" s="44">
        <f>IF('Indicator Date'!AE30="","x",'Indicator Date'!AE30)</f>
        <v>2020</v>
      </c>
      <c r="AF30" s="44">
        <f>IF('Indicator Date'!AF30="","x",'Indicator Date'!AF30)</f>
        <v>2018</v>
      </c>
      <c r="AG30" s="44">
        <f>IF('Indicator Date'!AG30="","x",'Indicator Date'!AG30)</f>
        <v>2020</v>
      </c>
      <c r="AH30" s="44">
        <f>IF('Indicator Date'!AH30="","x",'Indicator Date'!AH30)</f>
        <v>2021</v>
      </c>
      <c r="AI30" s="44">
        <f>IF('Indicator Date'!AI30="","x",'Indicator Date'!AI30)</f>
        <v>2021</v>
      </c>
      <c r="AJ30" s="44">
        <f>IF('Indicator Date'!AJ30="","x",'Indicator Date'!AJ30)</f>
        <v>2020</v>
      </c>
      <c r="AK30" s="44">
        <f>IF('Indicator Date'!AK30="","x",'Indicator Date'!AK30)</f>
        <v>2020</v>
      </c>
      <c r="AL30" s="44">
        <f>IF('Indicator Date'!AL30="","x",'Indicator Date'!AL30)</f>
        <v>2019</v>
      </c>
      <c r="AM30" s="44" t="str">
        <f>IF('Indicator Date'!AM30="","x",RIGHT('Indicator Date'!AM30,4))</f>
        <v>2017</v>
      </c>
      <c r="AN30" s="44">
        <f>IF('Indicator Date'!AN30="","x",'Indicator Date'!AN30)</f>
        <v>2021</v>
      </c>
      <c r="AO30" s="44">
        <f>IF('Indicator Date'!AO30="","x",'Indicator Date'!AO30)</f>
        <v>2018</v>
      </c>
      <c r="AP30" s="44">
        <f>IF('Indicator Date'!AP30="","x",'Indicator Date'!AP30)</f>
        <v>2019</v>
      </c>
      <c r="AQ30" s="44">
        <f>IF('Indicator Date'!AQ30="","x",'Indicator Date'!AQ30)</f>
        <v>2020</v>
      </c>
      <c r="AR30" s="44">
        <f>IF('Indicator Date'!AR30="","x",'Indicator Date'!AR30)</f>
        <v>2020</v>
      </c>
      <c r="AS30" s="44">
        <f>IF('Indicator Date'!AS30="","x",'Indicator Date'!AS30)</f>
        <v>2019</v>
      </c>
      <c r="AT30" s="44">
        <f>IF('Indicator Date'!AT30="","x",'Indicator Date'!AT30)</f>
        <v>2019</v>
      </c>
      <c r="AU30" s="44">
        <f>IF('Indicator Date'!AU30="","x",'Indicator Date'!AU30)</f>
        <v>2019</v>
      </c>
      <c r="AV30" s="44">
        <f>IF('Indicator Date'!AV30="","x",'Indicator Date'!AV30)</f>
        <v>2019</v>
      </c>
      <c r="AW30" s="44">
        <f>IF('Indicator Date'!AW30="","x",'Indicator Date'!AW30)</f>
        <v>2019</v>
      </c>
      <c r="AX30" s="44">
        <f>IF('Indicator Date'!AX30="","x",'Indicator Date'!AX30)</f>
        <v>2018</v>
      </c>
      <c r="AY30" s="44">
        <f>IF('Indicator Date'!AY30="","x",'Indicator Date'!AY30)</f>
        <v>2019</v>
      </c>
      <c r="AZ30" s="44">
        <f>IF('Indicator Date'!AZ30="","x",'Indicator Date'!AZ30)</f>
        <v>2019</v>
      </c>
      <c r="BA30" s="44">
        <f>IF('Indicator Date'!BA30="","x",'Indicator Date'!BA30)</f>
        <v>2013</v>
      </c>
      <c r="BB30" s="44">
        <f>IF('Indicator Date'!BB30="","x",'Indicator Date'!BB30)</f>
        <v>2018</v>
      </c>
      <c r="BC30" s="44">
        <f>IF('Indicator Date'!BC30="","x",'Indicator Date'!BC30)</f>
        <v>2019</v>
      </c>
      <c r="BD30" s="44">
        <f>IF('Indicator Date'!BD30="","x",'Indicator Date'!BD30)</f>
        <v>2020</v>
      </c>
      <c r="BE30" s="70">
        <f>IF('Indicator Date'!BE30="","x",YEAR('Indicator Date'!BE30))</f>
        <v>2020</v>
      </c>
      <c r="BF30" s="70">
        <f>IF('Indicator Date'!BF30="","x",YEAR('Indicator Date'!BF30))</f>
        <v>2021</v>
      </c>
      <c r="BG30" s="44">
        <f>IF('Indicator Date'!BG30="","x",'Indicator Date'!BG30)</f>
        <v>2020</v>
      </c>
      <c r="BH30" s="44">
        <f>IF('Indicator Date'!BH30="","x",'Indicator Date'!BH30)</f>
        <v>2019</v>
      </c>
      <c r="BI30" s="44">
        <f>IF('Indicator Date'!BI30="","x",'Indicator Date'!BI30)</f>
        <v>2019</v>
      </c>
      <c r="BJ30" s="44">
        <f>IF('Indicator Date'!BJ30="","x",'Indicator Date'!BJ30)</f>
        <v>2015</v>
      </c>
      <c r="BK30" s="44">
        <f>IF('Indicator Date'!BK30="","x",'Indicator Date'!BK30)</f>
        <v>2019</v>
      </c>
      <c r="BL30" s="44">
        <f>IF('Indicator Date'!BL30="","x",'Indicator Date'!BL30)</f>
        <v>2020</v>
      </c>
      <c r="BM30" s="44">
        <f>IF('Indicator Date'!BM30="","x",'Indicator Date'!BM30)</f>
        <v>2018</v>
      </c>
      <c r="BN30" s="44">
        <f>IF('Indicator Date'!BN30="","x",'Indicator Date'!BN30)</f>
        <v>2017</v>
      </c>
      <c r="BO30" s="44">
        <f>IF('Indicator Date'!BO30="","x",'Indicator Date'!BO30)</f>
        <v>2017</v>
      </c>
      <c r="BP30" s="44">
        <f>IF('Indicator Date'!BP30="","x",'Indicator Date'!BP30)</f>
        <v>2019</v>
      </c>
      <c r="BQ30" s="44">
        <f>IF('Indicator Date'!BQ30="","x",'Indicator Date'!BQ30)</f>
        <v>2014</v>
      </c>
      <c r="BR30" s="44">
        <f>IF('Indicator Date'!BR30="","x",'Indicator Date'!BR30)</f>
        <v>2017</v>
      </c>
      <c r="BS30" s="44">
        <f>IF('Indicator Date'!BS30="","x",'Indicator Date'!BS30)</f>
        <v>2017</v>
      </c>
      <c r="BT30" s="44">
        <f>IF('Indicator Date'!BT30="","x",'Indicator Date'!BT30)</f>
        <v>2016</v>
      </c>
      <c r="BU30" s="44">
        <f>IF('Indicator Date'!BU30="","x",'Indicator Date'!BU30)</f>
        <v>2019</v>
      </c>
      <c r="BV30" s="44">
        <f>IF('Indicator Date'!BV30="","x",'Indicator Date'!BV30)</f>
        <v>2019</v>
      </c>
      <c r="BW30" s="44">
        <f>IF('Indicator Date'!BW30="","x",'Indicator Date'!BW30)</f>
        <v>2019</v>
      </c>
      <c r="BX30" s="44">
        <f>IF('Indicator Date'!BX30="","x",'Indicator Date'!BX30)</f>
        <v>2018</v>
      </c>
      <c r="BY30" s="44">
        <f>IF('Indicator Date'!BY30="","x",'Indicator Date'!BY30)</f>
        <v>2017</v>
      </c>
      <c r="BZ30" s="44">
        <f>IF('Indicator Date'!BZ30="","x",'Indicator Date'!BZ30)</f>
        <v>2020</v>
      </c>
      <c r="CA30" s="44">
        <f>IF('Indicator Date'!CA30="","x",'Indicator Date'!CA30)</f>
        <v>2020</v>
      </c>
      <c r="CB30" s="44">
        <f>IF('Indicator Date'!CB30="","x",'Indicator Date'!CB30)</f>
        <v>2015</v>
      </c>
    </row>
    <row r="31" spans="1:80">
      <c r="A31" s="33" t="str">
        <f>'Indicator Data'!A33</f>
        <v>Cabo Verde</v>
      </c>
      <c r="B31" s="25" t="str">
        <f>'Indicator Data'!B33</f>
        <v>CPV</v>
      </c>
      <c r="C31" s="44">
        <f>IF('Indicator Date'!C31="","x",'Indicator Date'!C31)</f>
        <v>2015</v>
      </c>
      <c r="D31" s="44">
        <f>IF('Indicator Date'!D31="","x",'Indicator Date'!D31)</f>
        <v>2015</v>
      </c>
      <c r="E31" s="44">
        <f>IF('Indicator Date'!E31="","x",'Indicator Date'!E31)</f>
        <v>2015</v>
      </c>
      <c r="F31" s="44">
        <f>IF('Indicator Date'!F31="","x",'Indicator Date'!F31)</f>
        <v>2015</v>
      </c>
      <c r="G31" s="44">
        <f>IF('Indicator Date'!G31="","x",'Indicator Date'!G31)</f>
        <v>2015</v>
      </c>
      <c r="H31" s="44">
        <f>IF('Indicator Date'!H31="","x",'Indicator Date'!H31)</f>
        <v>2015</v>
      </c>
      <c r="I31" s="44">
        <f>IF('Indicator Date'!I31="","x",'Indicator Date'!I31)</f>
        <v>2015</v>
      </c>
      <c r="J31" s="44">
        <f>IF('Indicator Date'!J31="","x",'Indicator Date'!J31)</f>
        <v>2020</v>
      </c>
      <c r="K31" s="44">
        <f>IF('Indicator Date'!K31="","x",'Indicator Date'!K31)</f>
        <v>2020</v>
      </c>
      <c r="L31" s="44" t="str">
        <f>IF('Indicator Date'!L31="","x",'Indicator Date'!L31)</f>
        <v>x</v>
      </c>
      <c r="M31" s="44">
        <f>IF('Indicator Date'!M31="","x",'Indicator Date'!M31)</f>
        <v>2015</v>
      </c>
      <c r="N31" s="44">
        <f>IF('Indicator Date'!N31="","x",'Indicator Date'!N31)</f>
        <v>2015</v>
      </c>
      <c r="O31" s="44">
        <f>IF('Indicator Date'!O31="","x",'Indicator Date'!O31)</f>
        <v>2015</v>
      </c>
      <c r="P31" s="44">
        <f>IF('Indicator Date'!P31="","x",'Indicator Date'!P31)</f>
        <v>2015</v>
      </c>
      <c r="Q31" s="44">
        <f>IF('Indicator Date'!Q31="","x",'Indicator Date'!Q31)</f>
        <v>2020</v>
      </c>
      <c r="R31" s="44">
        <f>IF('Indicator Date'!R31="","x",'Indicator Date'!R31)</f>
        <v>2020</v>
      </c>
      <c r="S31" s="44">
        <f>IF('Indicator Date'!S31="","x",'Indicator Date'!S31)</f>
        <v>2020</v>
      </c>
      <c r="T31" s="44">
        <f>IF('Indicator Date'!T31="","x",'Indicator Date'!T31)</f>
        <v>2020</v>
      </c>
      <c r="U31" s="44">
        <f>IF('Indicator Date'!U31="","x",'Indicator Date'!U31)</f>
        <v>2015</v>
      </c>
      <c r="V31" s="44">
        <f>IF('Indicator Date'!V31="","x",'Indicator Date'!V31)</f>
        <v>2015</v>
      </c>
      <c r="W31" s="44">
        <f>IF('Indicator Date'!W31="","x",'Indicator Date'!W31)</f>
        <v>2015</v>
      </c>
      <c r="X31" s="44">
        <f>IF('Indicator Date'!X31="","x",'Indicator Date'!X31)</f>
        <v>2018</v>
      </c>
      <c r="Y31" s="44">
        <f>IF('Indicator Date'!Y31="","x",'Indicator Date'!Y31)</f>
        <v>2020</v>
      </c>
      <c r="Z31" s="44">
        <f>IF('Indicator Date'!Z31="","x",'Indicator Date'!Z31)</f>
        <v>2020</v>
      </c>
      <c r="AA31" s="44" t="str">
        <f>IF('Indicator Date'!AA31="","x",'Indicator Date'!AA31)</f>
        <v>x</v>
      </c>
      <c r="AB31" s="44">
        <f>IF('Indicator Date'!AB31="","x",'Indicator Date'!AB31)</f>
        <v>2017</v>
      </c>
      <c r="AC31" s="44" t="str">
        <f>IF('Indicator Date'!AC31="","x",'Indicator Date'!AC31)</f>
        <v>x</v>
      </c>
      <c r="AD31" s="44">
        <f>IF('Indicator Date'!AD31="","x",'Indicator Date'!AD31)</f>
        <v>2018</v>
      </c>
      <c r="AE31" s="44">
        <f>IF('Indicator Date'!AE31="","x",'Indicator Date'!AE31)</f>
        <v>2020</v>
      </c>
      <c r="AF31" s="44" t="str">
        <f>IF('Indicator Date'!AF31="","x",'Indicator Date'!AF31)</f>
        <v>x</v>
      </c>
      <c r="AG31" s="44">
        <f>IF('Indicator Date'!AG31="","x",'Indicator Date'!AG31)</f>
        <v>2020</v>
      </c>
      <c r="AH31" s="44">
        <f>IF('Indicator Date'!AH31="","x",'Indicator Date'!AH31)</f>
        <v>2021</v>
      </c>
      <c r="AI31" s="44">
        <f>IF('Indicator Date'!AI31="","x",'Indicator Date'!AI31)</f>
        <v>2021</v>
      </c>
      <c r="AJ31" s="44">
        <f>IF('Indicator Date'!AJ31="","x",'Indicator Date'!AJ31)</f>
        <v>2020</v>
      </c>
      <c r="AK31" s="44">
        <f>IF('Indicator Date'!AK31="","x",'Indicator Date'!AK31)</f>
        <v>2020</v>
      </c>
      <c r="AL31" s="44">
        <f>IF('Indicator Date'!AL31="","x",'Indicator Date'!AL31)</f>
        <v>2019</v>
      </c>
      <c r="AM31" s="44" t="str">
        <f>IF('Indicator Date'!AM31="","x",RIGHT('Indicator Date'!AM31,4))</f>
        <v>x</v>
      </c>
      <c r="AN31" s="44">
        <f>IF('Indicator Date'!AN31="","x",'Indicator Date'!AN31)</f>
        <v>2021</v>
      </c>
      <c r="AO31" s="44">
        <f>IF('Indicator Date'!AO31="","x",'Indicator Date'!AO31)</f>
        <v>2018</v>
      </c>
      <c r="AP31" s="44">
        <f>IF('Indicator Date'!AP31="","x",'Indicator Date'!AP31)</f>
        <v>2019</v>
      </c>
      <c r="AQ31" s="44">
        <f>IF('Indicator Date'!AQ31="","x",'Indicator Date'!AQ31)</f>
        <v>2020</v>
      </c>
      <c r="AR31" s="44">
        <f>IF('Indicator Date'!AR31="","x",'Indicator Date'!AR31)</f>
        <v>2020</v>
      </c>
      <c r="AS31" s="44">
        <f>IF('Indicator Date'!AS31="","x",'Indicator Date'!AS31)</f>
        <v>2019</v>
      </c>
      <c r="AT31" s="44" t="str">
        <f>IF('Indicator Date'!AT31="","x",'Indicator Date'!AT31)</f>
        <v>x</v>
      </c>
      <c r="AU31" s="44">
        <f>IF('Indicator Date'!AU31="","x",'Indicator Date'!AU31)</f>
        <v>2019</v>
      </c>
      <c r="AV31" s="44">
        <f>IF('Indicator Date'!AV31="","x",'Indicator Date'!AV31)</f>
        <v>2019</v>
      </c>
      <c r="AW31" s="44">
        <f>IF('Indicator Date'!AW31="","x",'Indicator Date'!AW31)</f>
        <v>2019</v>
      </c>
      <c r="AX31" s="44">
        <f>IF('Indicator Date'!AX31="","x",'Indicator Date'!AX31)</f>
        <v>2018</v>
      </c>
      <c r="AY31" s="44">
        <f>IF('Indicator Date'!AY31="","x",'Indicator Date'!AY31)</f>
        <v>2019</v>
      </c>
      <c r="AZ31" s="44">
        <f>IF('Indicator Date'!AZ31="","x",'Indicator Date'!AZ31)</f>
        <v>2019</v>
      </c>
      <c r="BA31" s="44">
        <f>IF('Indicator Date'!BA31="","x",'Indicator Date'!BA31)</f>
        <v>2015</v>
      </c>
      <c r="BB31" s="44">
        <f>IF('Indicator Date'!BB31="","x",'Indicator Date'!BB31)</f>
        <v>2018</v>
      </c>
      <c r="BC31" s="44">
        <f>IF('Indicator Date'!BC31="","x",'Indicator Date'!BC31)</f>
        <v>2019</v>
      </c>
      <c r="BD31" s="44">
        <f>IF('Indicator Date'!BD31="","x",'Indicator Date'!BD31)</f>
        <v>2020</v>
      </c>
      <c r="BE31" s="70" t="str">
        <f>IF('Indicator Date'!BE31="","x",YEAR('Indicator Date'!BE31))</f>
        <v>x</v>
      </c>
      <c r="BF31" s="70" t="str">
        <f>IF('Indicator Date'!BF31="","x",YEAR('Indicator Date'!BF31))</f>
        <v>x</v>
      </c>
      <c r="BG31" s="44">
        <f>IF('Indicator Date'!BG31="","x",'Indicator Date'!BG31)</f>
        <v>2020</v>
      </c>
      <c r="BH31" s="44">
        <f>IF('Indicator Date'!BH31="","x",'Indicator Date'!BH31)</f>
        <v>2019</v>
      </c>
      <c r="BI31" s="44">
        <f>IF('Indicator Date'!BI31="","x",'Indicator Date'!BI31)</f>
        <v>2019</v>
      </c>
      <c r="BJ31" s="44">
        <f>IF('Indicator Date'!BJ31="","x",'Indicator Date'!BJ31)</f>
        <v>2015</v>
      </c>
      <c r="BK31" s="44">
        <f>IF('Indicator Date'!BK31="","x",'Indicator Date'!BK31)</f>
        <v>2019</v>
      </c>
      <c r="BL31" s="44">
        <f>IF('Indicator Date'!BL31="","x",'Indicator Date'!BL31)</f>
        <v>2020</v>
      </c>
      <c r="BM31" s="44">
        <f>IF('Indicator Date'!BM31="","x",'Indicator Date'!BM31)</f>
        <v>2018</v>
      </c>
      <c r="BN31" s="44">
        <f>IF('Indicator Date'!BN31="","x",'Indicator Date'!BN31)</f>
        <v>2015</v>
      </c>
      <c r="BO31" s="44">
        <f>IF('Indicator Date'!BO31="","x",'Indicator Date'!BO31)</f>
        <v>2017</v>
      </c>
      <c r="BP31" s="44">
        <f>IF('Indicator Date'!BP31="","x",'Indicator Date'!BP31)</f>
        <v>2019</v>
      </c>
      <c r="BQ31" s="44">
        <f>IF('Indicator Date'!BQ31="","x",'Indicator Date'!BQ31)</f>
        <v>2014</v>
      </c>
      <c r="BR31" s="44">
        <f>IF('Indicator Date'!BR31="","x",'Indicator Date'!BR31)</f>
        <v>2017</v>
      </c>
      <c r="BS31" s="44">
        <f>IF('Indicator Date'!BS31="","x",'Indicator Date'!BS31)</f>
        <v>2017</v>
      </c>
      <c r="BT31" s="44">
        <f>IF('Indicator Date'!BT31="","x",'Indicator Date'!BT31)</f>
        <v>2015</v>
      </c>
      <c r="BU31" s="44">
        <f>IF('Indicator Date'!BU31="","x",'Indicator Date'!BU31)</f>
        <v>2019</v>
      </c>
      <c r="BV31" s="44">
        <f>IF('Indicator Date'!BV31="","x",'Indicator Date'!BV31)</f>
        <v>2019</v>
      </c>
      <c r="BW31" s="44" t="str">
        <f>IF('Indicator Date'!BW31="","x",'Indicator Date'!BW31)</f>
        <v>x</v>
      </c>
      <c r="BX31" s="44">
        <f>IF('Indicator Date'!BX31="","x",'Indicator Date'!BX31)</f>
        <v>2018</v>
      </c>
      <c r="BY31" s="44">
        <f>IF('Indicator Date'!BY31="","x",'Indicator Date'!BY31)</f>
        <v>2017</v>
      </c>
      <c r="BZ31" s="44">
        <f>IF('Indicator Date'!BZ31="","x",'Indicator Date'!BZ31)</f>
        <v>2020</v>
      </c>
      <c r="CA31" s="44">
        <f>IF('Indicator Date'!CA31="","x",'Indicator Date'!CA31)</f>
        <v>2020</v>
      </c>
      <c r="CB31" s="44">
        <f>IF('Indicator Date'!CB31="","x",'Indicator Date'!CB31)</f>
        <v>2015</v>
      </c>
    </row>
    <row r="32" spans="1:80">
      <c r="A32" s="33" t="str">
        <f>'Indicator Data'!A34</f>
        <v>Cambodia</v>
      </c>
      <c r="B32" s="25" t="str">
        <f>'Indicator Data'!B34</f>
        <v>KHM</v>
      </c>
      <c r="C32" s="44">
        <f>IF('Indicator Date'!C32="","x",'Indicator Date'!C32)</f>
        <v>2015</v>
      </c>
      <c r="D32" s="44">
        <f>IF('Indicator Date'!D32="","x",'Indicator Date'!D32)</f>
        <v>2015</v>
      </c>
      <c r="E32" s="44">
        <f>IF('Indicator Date'!E32="","x",'Indicator Date'!E32)</f>
        <v>2015</v>
      </c>
      <c r="F32" s="44">
        <f>IF('Indicator Date'!F32="","x",'Indicator Date'!F32)</f>
        <v>2015</v>
      </c>
      <c r="G32" s="44">
        <f>IF('Indicator Date'!G32="","x",'Indicator Date'!G32)</f>
        <v>2015</v>
      </c>
      <c r="H32" s="44">
        <f>IF('Indicator Date'!H32="","x",'Indicator Date'!H32)</f>
        <v>2015</v>
      </c>
      <c r="I32" s="44">
        <f>IF('Indicator Date'!I32="","x",'Indicator Date'!I32)</f>
        <v>2015</v>
      </c>
      <c r="J32" s="44">
        <f>IF('Indicator Date'!J32="","x",'Indicator Date'!J32)</f>
        <v>2020</v>
      </c>
      <c r="K32" s="44">
        <f>IF('Indicator Date'!K32="","x",'Indicator Date'!K32)</f>
        <v>2020</v>
      </c>
      <c r="L32" s="44">
        <f>IF('Indicator Date'!L32="","x",'Indicator Date'!L32)</f>
        <v>2020</v>
      </c>
      <c r="M32" s="44">
        <f>IF('Indicator Date'!M32="","x",'Indicator Date'!M32)</f>
        <v>2015</v>
      </c>
      <c r="N32" s="44">
        <f>IF('Indicator Date'!N32="","x",'Indicator Date'!N32)</f>
        <v>2015</v>
      </c>
      <c r="O32" s="44">
        <f>IF('Indicator Date'!O32="","x",'Indicator Date'!O32)</f>
        <v>2015</v>
      </c>
      <c r="P32" s="44">
        <f>IF('Indicator Date'!P32="","x",'Indicator Date'!P32)</f>
        <v>2015</v>
      </c>
      <c r="Q32" s="44">
        <f>IF('Indicator Date'!Q32="","x",'Indicator Date'!Q32)</f>
        <v>2020</v>
      </c>
      <c r="R32" s="44">
        <f>IF('Indicator Date'!R32="","x",'Indicator Date'!R32)</f>
        <v>2020</v>
      </c>
      <c r="S32" s="44">
        <f>IF('Indicator Date'!S32="","x",'Indicator Date'!S32)</f>
        <v>2020</v>
      </c>
      <c r="T32" s="44">
        <f>IF('Indicator Date'!T32="","x",'Indicator Date'!T32)</f>
        <v>2020</v>
      </c>
      <c r="U32" s="44">
        <f>IF('Indicator Date'!U32="","x",'Indicator Date'!U32)</f>
        <v>2015</v>
      </c>
      <c r="V32" s="44">
        <f>IF('Indicator Date'!V32="","x",'Indicator Date'!V32)</f>
        <v>2015</v>
      </c>
      <c r="W32" s="44">
        <f>IF('Indicator Date'!W32="","x",'Indicator Date'!W32)</f>
        <v>2015</v>
      </c>
      <c r="X32" s="44">
        <f>IF('Indicator Date'!X32="","x",'Indicator Date'!X32)</f>
        <v>2018</v>
      </c>
      <c r="Y32" s="44">
        <f>IF('Indicator Date'!Y32="","x",'Indicator Date'!Y32)</f>
        <v>2020</v>
      </c>
      <c r="Z32" s="44">
        <f>IF('Indicator Date'!Z32="","x",'Indicator Date'!Z32)</f>
        <v>2020</v>
      </c>
      <c r="AA32" s="44">
        <f>IF('Indicator Date'!AA32="","x",'Indicator Date'!AA32)</f>
        <v>2014</v>
      </c>
      <c r="AB32" s="44">
        <f>IF('Indicator Date'!AB32="","x",'Indicator Date'!AB32)</f>
        <v>2017</v>
      </c>
      <c r="AC32" s="44">
        <f>IF('Indicator Date'!AC32="","x",'Indicator Date'!AC32)</f>
        <v>2017</v>
      </c>
      <c r="AD32" s="44">
        <f>IF('Indicator Date'!AD32="","x",'Indicator Date'!AD32)</f>
        <v>2019</v>
      </c>
      <c r="AE32" s="44">
        <f>IF('Indicator Date'!AE32="","x",'Indicator Date'!AE32)</f>
        <v>2020</v>
      </c>
      <c r="AF32" s="44">
        <f>IF('Indicator Date'!AF32="","x",'Indicator Date'!AF32)</f>
        <v>2018</v>
      </c>
      <c r="AG32" s="44">
        <f>IF('Indicator Date'!AG32="","x",'Indicator Date'!AG32)</f>
        <v>2020</v>
      </c>
      <c r="AH32" s="44">
        <f>IF('Indicator Date'!AH32="","x",'Indicator Date'!AH32)</f>
        <v>2021</v>
      </c>
      <c r="AI32" s="44">
        <f>IF('Indicator Date'!AI32="","x",'Indicator Date'!AI32)</f>
        <v>2021</v>
      </c>
      <c r="AJ32" s="44">
        <f>IF('Indicator Date'!AJ32="","x",'Indicator Date'!AJ32)</f>
        <v>2020</v>
      </c>
      <c r="AK32" s="44">
        <f>IF('Indicator Date'!AK32="","x",'Indicator Date'!AK32)</f>
        <v>2020</v>
      </c>
      <c r="AL32" s="44">
        <f>IF('Indicator Date'!AL32="","x",'Indicator Date'!AL32)</f>
        <v>2019</v>
      </c>
      <c r="AM32" s="44" t="str">
        <f>IF('Indicator Date'!AM32="","x",RIGHT('Indicator Date'!AM32,4))</f>
        <v>2014</v>
      </c>
      <c r="AN32" s="44">
        <f>IF('Indicator Date'!AN32="","x",'Indicator Date'!AN32)</f>
        <v>2021</v>
      </c>
      <c r="AO32" s="44">
        <f>IF('Indicator Date'!AO32="","x",'Indicator Date'!AO32)</f>
        <v>2018</v>
      </c>
      <c r="AP32" s="44">
        <f>IF('Indicator Date'!AP32="","x",'Indicator Date'!AP32)</f>
        <v>2019</v>
      </c>
      <c r="AQ32" s="44">
        <f>IF('Indicator Date'!AQ32="","x",'Indicator Date'!AQ32)</f>
        <v>2020</v>
      </c>
      <c r="AR32" s="44">
        <f>IF('Indicator Date'!AR32="","x",'Indicator Date'!AR32)</f>
        <v>2020</v>
      </c>
      <c r="AS32" s="44">
        <f>IF('Indicator Date'!AS32="","x",'Indicator Date'!AS32)</f>
        <v>2019</v>
      </c>
      <c r="AT32" s="44">
        <f>IF('Indicator Date'!AT32="","x",'Indicator Date'!AT32)</f>
        <v>2014</v>
      </c>
      <c r="AU32" s="44">
        <f>IF('Indicator Date'!AU32="","x",'Indicator Date'!AU32)</f>
        <v>2019</v>
      </c>
      <c r="AV32" s="44">
        <f>IF('Indicator Date'!AV32="","x",'Indicator Date'!AV32)</f>
        <v>2019</v>
      </c>
      <c r="AW32" s="44">
        <f>IF('Indicator Date'!AW32="","x",'Indicator Date'!AW32)</f>
        <v>2019</v>
      </c>
      <c r="AX32" s="44">
        <f>IF('Indicator Date'!AX32="","x",'Indicator Date'!AX32)</f>
        <v>2018</v>
      </c>
      <c r="AY32" s="44">
        <f>IF('Indicator Date'!AY32="","x",'Indicator Date'!AY32)</f>
        <v>2019</v>
      </c>
      <c r="AZ32" s="44">
        <f>IF('Indicator Date'!AZ32="","x",'Indicator Date'!AZ32)</f>
        <v>2019</v>
      </c>
      <c r="BA32" s="44" t="str">
        <f>IF('Indicator Date'!BA32="","x",'Indicator Date'!BA32)</f>
        <v>x</v>
      </c>
      <c r="BB32" s="44">
        <f>IF('Indicator Date'!BB32="","x",'Indicator Date'!BB32)</f>
        <v>2018</v>
      </c>
      <c r="BC32" s="44">
        <f>IF('Indicator Date'!BC32="","x",'Indicator Date'!BC32)</f>
        <v>2019</v>
      </c>
      <c r="BD32" s="44">
        <f>IF('Indicator Date'!BD32="","x",'Indicator Date'!BD32)</f>
        <v>2020</v>
      </c>
      <c r="BE32" s="70" t="str">
        <f>IF('Indicator Date'!BE32="","x",YEAR('Indicator Date'!BE32))</f>
        <v>x</v>
      </c>
      <c r="BF32" s="70">
        <f>IF('Indicator Date'!BF32="","x",YEAR('Indicator Date'!BF32))</f>
        <v>2020</v>
      </c>
      <c r="BG32" s="44">
        <f>IF('Indicator Date'!BG32="","x",'Indicator Date'!BG32)</f>
        <v>2020</v>
      </c>
      <c r="BH32" s="44">
        <f>IF('Indicator Date'!BH32="","x",'Indicator Date'!BH32)</f>
        <v>2019</v>
      </c>
      <c r="BI32" s="44">
        <f>IF('Indicator Date'!BI32="","x",'Indicator Date'!BI32)</f>
        <v>2019</v>
      </c>
      <c r="BJ32" s="44">
        <f>IF('Indicator Date'!BJ32="","x",'Indicator Date'!BJ32)</f>
        <v>2013</v>
      </c>
      <c r="BK32" s="44">
        <f>IF('Indicator Date'!BK32="","x",'Indicator Date'!BK32)</f>
        <v>2019</v>
      </c>
      <c r="BL32" s="44">
        <f>IF('Indicator Date'!BL32="","x",'Indicator Date'!BL32)</f>
        <v>2020</v>
      </c>
      <c r="BM32" s="44">
        <f>IF('Indicator Date'!BM32="","x",'Indicator Date'!BM32)</f>
        <v>2018</v>
      </c>
      <c r="BN32" s="44">
        <f>IF('Indicator Date'!BN32="","x",'Indicator Date'!BN32)</f>
        <v>2015</v>
      </c>
      <c r="BO32" s="44">
        <f>IF('Indicator Date'!BO32="","x",'Indicator Date'!BO32)</f>
        <v>2018</v>
      </c>
      <c r="BP32" s="44">
        <f>IF('Indicator Date'!BP32="","x",'Indicator Date'!BP32)</f>
        <v>2019</v>
      </c>
      <c r="BQ32" s="44">
        <f>IF('Indicator Date'!BQ32="","x",'Indicator Date'!BQ32)</f>
        <v>2014</v>
      </c>
      <c r="BR32" s="44">
        <f>IF('Indicator Date'!BR32="","x",'Indicator Date'!BR32)</f>
        <v>2017</v>
      </c>
      <c r="BS32" s="44">
        <f>IF('Indicator Date'!BS32="","x",'Indicator Date'!BS32)</f>
        <v>2017</v>
      </c>
      <c r="BT32" s="44">
        <f>IF('Indicator Date'!BT32="","x",'Indicator Date'!BT32)</f>
        <v>2014</v>
      </c>
      <c r="BU32" s="44">
        <f>IF('Indicator Date'!BU32="","x",'Indicator Date'!BU32)</f>
        <v>2019</v>
      </c>
      <c r="BV32" s="44">
        <f>IF('Indicator Date'!BV32="","x",'Indicator Date'!BV32)</f>
        <v>2019</v>
      </c>
      <c r="BW32" s="44">
        <f>IF('Indicator Date'!BW32="","x",'Indicator Date'!BW32)</f>
        <v>2019</v>
      </c>
      <c r="BX32" s="44">
        <f>IF('Indicator Date'!BX32="","x",'Indicator Date'!BX32)</f>
        <v>2018</v>
      </c>
      <c r="BY32" s="44">
        <f>IF('Indicator Date'!BY32="","x",'Indicator Date'!BY32)</f>
        <v>2017</v>
      </c>
      <c r="BZ32" s="44">
        <f>IF('Indicator Date'!BZ32="","x",'Indicator Date'!BZ32)</f>
        <v>2020</v>
      </c>
      <c r="CA32" s="44">
        <f>IF('Indicator Date'!CA32="","x",'Indicator Date'!CA32)</f>
        <v>2020</v>
      </c>
      <c r="CB32" s="44">
        <f>IF('Indicator Date'!CB32="","x",'Indicator Date'!CB32)</f>
        <v>2015</v>
      </c>
    </row>
    <row r="33" spans="1:80">
      <c r="A33" s="33" t="str">
        <f>'Indicator Data'!A35</f>
        <v>Cameroon</v>
      </c>
      <c r="B33" s="25" t="str">
        <f>'Indicator Data'!B35</f>
        <v>CMR</v>
      </c>
      <c r="C33" s="44">
        <f>IF('Indicator Date'!C33="","x",'Indicator Date'!C33)</f>
        <v>2015</v>
      </c>
      <c r="D33" s="44">
        <f>IF('Indicator Date'!D33="","x",'Indicator Date'!D33)</f>
        <v>2015</v>
      </c>
      <c r="E33" s="44">
        <f>IF('Indicator Date'!E33="","x",'Indicator Date'!E33)</f>
        <v>2015</v>
      </c>
      <c r="F33" s="44">
        <f>IF('Indicator Date'!F33="","x",'Indicator Date'!F33)</f>
        <v>2015</v>
      </c>
      <c r="G33" s="44">
        <f>IF('Indicator Date'!G33="","x",'Indicator Date'!G33)</f>
        <v>2015</v>
      </c>
      <c r="H33" s="44">
        <f>IF('Indicator Date'!H33="","x",'Indicator Date'!H33)</f>
        <v>2015</v>
      </c>
      <c r="I33" s="44">
        <f>IF('Indicator Date'!I33="","x",'Indicator Date'!I33)</f>
        <v>2015</v>
      </c>
      <c r="J33" s="44">
        <f>IF('Indicator Date'!J33="","x",'Indicator Date'!J33)</f>
        <v>2020</v>
      </c>
      <c r="K33" s="44">
        <f>IF('Indicator Date'!K33="","x",'Indicator Date'!K33)</f>
        <v>2020</v>
      </c>
      <c r="L33" s="44">
        <f>IF('Indicator Date'!L33="","x",'Indicator Date'!L33)</f>
        <v>2020</v>
      </c>
      <c r="M33" s="44">
        <f>IF('Indicator Date'!M33="","x",'Indicator Date'!M33)</f>
        <v>2015</v>
      </c>
      <c r="N33" s="44">
        <f>IF('Indicator Date'!N33="","x",'Indicator Date'!N33)</f>
        <v>2015</v>
      </c>
      <c r="O33" s="44">
        <f>IF('Indicator Date'!O33="","x",'Indicator Date'!O33)</f>
        <v>2015</v>
      </c>
      <c r="P33" s="44">
        <f>IF('Indicator Date'!P33="","x",'Indicator Date'!P33)</f>
        <v>2015</v>
      </c>
      <c r="Q33" s="44">
        <f>IF('Indicator Date'!Q33="","x",'Indicator Date'!Q33)</f>
        <v>2020</v>
      </c>
      <c r="R33" s="44">
        <f>IF('Indicator Date'!R33="","x",'Indicator Date'!R33)</f>
        <v>2020</v>
      </c>
      <c r="S33" s="44">
        <f>IF('Indicator Date'!S33="","x",'Indicator Date'!S33)</f>
        <v>2020</v>
      </c>
      <c r="T33" s="44">
        <f>IF('Indicator Date'!T33="","x",'Indicator Date'!T33)</f>
        <v>2020</v>
      </c>
      <c r="U33" s="44">
        <f>IF('Indicator Date'!U33="","x",'Indicator Date'!U33)</f>
        <v>2015</v>
      </c>
      <c r="V33" s="44">
        <f>IF('Indicator Date'!V33="","x",'Indicator Date'!V33)</f>
        <v>2015</v>
      </c>
      <c r="W33" s="44">
        <f>IF('Indicator Date'!W33="","x",'Indicator Date'!W33)</f>
        <v>2015</v>
      </c>
      <c r="X33" s="44">
        <f>IF('Indicator Date'!X33="","x",'Indicator Date'!X33)</f>
        <v>2018</v>
      </c>
      <c r="Y33" s="44">
        <f>IF('Indicator Date'!Y33="","x",'Indicator Date'!Y33)</f>
        <v>2020</v>
      </c>
      <c r="Z33" s="44">
        <f>IF('Indicator Date'!Z33="","x",'Indicator Date'!Z33)</f>
        <v>2020</v>
      </c>
      <c r="AA33" s="44">
        <f>IF('Indicator Date'!AA33="","x",'Indicator Date'!AA33)</f>
        <v>2011</v>
      </c>
      <c r="AB33" s="44">
        <f>IF('Indicator Date'!AB33="","x",'Indicator Date'!AB33)</f>
        <v>2017</v>
      </c>
      <c r="AC33" s="44">
        <f>IF('Indicator Date'!AC33="","x",'Indicator Date'!AC33)</f>
        <v>2017</v>
      </c>
      <c r="AD33" s="44">
        <f>IF('Indicator Date'!AD33="","x",'Indicator Date'!AD33)</f>
        <v>2016</v>
      </c>
      <c r="AE33" s="44">
        <f>IF('Indicator Date'!AE33="","x",'Indicator Date'!AE33)</f>
        <v>2020</v>
      </c>
      <c r="AF33" s="44">
        <f>IF('Indicator Date'!AF33="","x",'Indicator Date'!AF33)</f>
        <v>2018</v>
      </c>
      <c r="AG33" s="44">
        <f>IF('Indicator Date'!AG33="","x",'Indicator Date'!AG33)</f>
        <v>2020</v>
      </c>
      <c r="AH33" s="44">
        <f>IF('Indicator Date'!AH33="","x",'Indicator Date'!AH33)</f>
        <v>2021</v>
      </c>
      <c r="AI33" s="44">
        <f>IF('Indicator Date'!AI33="","x",'Indicator Date'!AI33)</f>
        <v>2021</v>
      </c>
      <c r="AJ33" s="44">
        <f>IF('Indicator Date'!AJ33="","x",'Indicator Date'!AJ33)</f>
        <v>2020</v>
      </c>
      <c r="AK33" s="44">
        <f>IF('Indicator Date'!AK33="","x",'Indicator Date'!AK33)</f>
        <v>2020</v>
      </c>
      <c r="AL33" s="44">
        <f>IF('Indicator Date'!AL33="","x",'Indicator Date'!AL33)</f>
        <v>2019</v>
      </c>
      <c r="AM33" s="44" t="str">
        <f>IF('Indicator Date'!AM33="","x",RIGHT('Indicator Date'!AM33,4))</f>
        <v>2014</v>
      </c>
      <c r="AN33" s="44">
        <f>IF('Indicator Date'!AN33="","x",'Indicator Date'!AN33)</f>
        <v>2021</v>
      </c>
      <c r="AO33" s="44">
        <f>IF('Indicator Date'!AO33="","x",'Indicator Date'!AO33)</f>
        <v>2018</v>
      </c>
      <c r="AP33" s="44">
        <f>IF('Indicator Date'!AP33="","x",'Indicator Date'!AP33)</f>
        <v>2019</v>
      </c>
      <c r="AQ33" s="44">
        <f>IF('Indicator Date'!AQ33="","x",'Indicator Date'!AQ33)</f>
        <v>2020</v>
      </c>
      <c r="AR33" s="44">
        <f>IF('Indicator Date'!AR33="","x",'Indicator Date'!AR33)</f>
        <v>2020</v>
      </c>
      <c r="AS33" s="44">
        <f>IF('Indicator Date'!AS33="","x",'Indicator Date'!AS33)</f>
        <v>2019</v>
      </c>
      <c r="AT33" s="44">
        <f>IF('Indicator Date'!AT33="","x",'Indicator Date'!AT33)</f>
        <v>2018</v>
      </c>
      <c r="AU33" s="44">
        <f>IF('Indicator Date'!AU33="","x",'Indicator Date'!AU33)</f>
        <v>2019</v>
      </c>
      <c r="AV33" s="44">
        <f>IF('Indicator Date'!AV33="","x",'Indicator Date'!AV33)</f>
        <v>2019</v>
      </c>
      <c r="AW33" s="44">
        <f>IF('Indicator Date'!AW33="","x",'Indicator Date'!AW33)</f>
        <v>2019</v>
      </c>
      <c r="AX33" s="44">
        <f>IF('Indicator Date'!AX33="","x",'Indicator Date'!AX33)</f>
        <v>2018</v>
      </c>
      <c r="AY33" s="44">
        <f>IF('Indicator Date'!AY33="","x",'Indicator Date'!AY33)</f>
        <v>2019</v>
      </c>
      <c r="AZ33" s="44">
        <f>IF('Indicator Date'!AZ33="","x",'Indicator Date'!AZ33)</f>
        <v>2019</v>
      </c>
      <c r="BA33" s="44">
        <f>IF('Indicator Date'!BA33="","x",'Indicator Date'!BA33)</f>
        <v>2014</v>
      </c>
      <c r="BB33" s="44">
        <f>IF('Indicator Date'!BB33="","x",'Indicator Date'!BB33)</f>
        <v>2018</v>
      </c>
      <c r="BC33" s="44">
        <f>IF('Indicator Date'!BC33="","x",'Indicator Date'!BC33)</f>
        <v>2019</v>
      </c>
      <c r="BD33" s="44">
        <f>IF('Indicator Date'!BD33="","x",'Indicator Date'!BD33)</f>
        <v>2020</v>
      </c>
      <c r="BE33" s="70">
        <f>IF('Indicator Date'!BE33="","x",YEAR('Indicator Date'!BE33))</f>
        <v>2020</v>
      </c>
      <c r="BF33" s="70">
        <f>IF('Indicator Date'!BF33="","x",YEAR('Indicator Date'!BF33))</f>
        <v>2021</v>
      </c>
      <c r="BG33" s="44">
        <f>IF('Indicator Date'!BG33="","x",'Indicator Date'!BG33)</f>
        <v>2020</v>
      </c>
      <c r="BH33" s="44">
        <f>IF('Indicator Date'!BH33="","x",'Indicator Date'!BH33)</f>
        <v>2019</v>
      </c>
      <c r="BI33" s="44">
        <f>IF('Indicator Date'!BI33="","x",'Indicator Date'!BI33)</f>
        <v>2019</v>
      </c>
      <c r="BJ33" s="44">
        <f>IF('Indicator Date'!BJ33="","x",'Indicator Date'!BJ33)</f>
        <v>2015</v>
      </c>
      <c r="BK33" s="44">
        <f>IF('Indicator Date'!BK33="","x",'Indicator Date'!BK33)</f>
        <v>2019</v>
      </c>
      <c r="BL33" s="44">
        <f>IF('Indicator Date'!BL33="","x",'Indicator Date'!BL33)</f>
        <v>2020</v>
      </c>
      <c r="BM33" s="44">
        <f>IF('Indicator Date'!BM33="","x",'Indicator Date'!BM33)</f>
        <v>2018</v>
      </c>
      <c r="BN33" s="44">
        <f>IF('Indicator Date'!BN33="","x",'Indicator Date'!BN33)</f>
        <v>2018</v>
      </c>
      <c r="BO33" s="44">
        <f>IF('Indicator Date'!BO33="","x",'Indicator Date'!BO33)</f>
        <v>2017</v>
      </c>
      <c r="BP33" s="44">
        <f>IF('Indicator Date'!BP33="","x",'Indicator Date'!BP33)</f>
        <v>2019</v>
      </c>
      <c r="BQ33" s="44">
        <f>IF('Indicator Date'!BQ33="","x",'Indicator Date'!BQ33)</f>
        <v>2014</v>
      </c>
      <c r="BR33" s="44">
        <f>IF('Indicator Date'!BR33="","x",'Indicator Date'!BR33)</f>
        <v>2017</v>
      </c>
      <c r="BS33" s="44">
        <f>IF('Indicator Date'!BS33="","x",'Indicator Date'!BS33)</f>
        <v>2017</v>
      </c>
      <c r="BT33" s="44">
        <f>IF('Indicator Date'!BT33="","x",'Indicator Date'!BT33)</f>
        <v>2011</v>
      </c>
      <c r="BU33" s="44">
        <f>IF('Indicator Date'!BU33="","x",'Indicator Date'!BU33)</f>
        <v>2019</v>
      </c>
      <c r="BV33" s="44" t="str">
        <f>IF('Indicator Date'!BV33="","x",'Indicator Date'!BV33)</f>
        <v>x</v>
      </c>
      <c r="BW33" s="44">
        <f>IF('Indicator Date'!BW33="","x",'Indicator Date'!BW33)</f>
        <v>2019</v>
      </c>
      <c r="BX33" s="44">
        <f>IF('Indicator Date'!BX33="","x",'Indicator Date'!BX33)</f>
        <v>2018</v>
      </c>
      <c r="BY33" s="44">
        <f>IF('Indicator Date'!BY33="","x",'Indicator Date'!BY33)</f>
        <v>2017</v>
      </c>
      <c r="BZ33" s="44">
        <f>IF('Indicator Date'!BZ33="","x",'Indicator Date'!BZ33)</f>
        <v>2020</v>
      </c>
      <c r="CA33" s="44">
        <f>IF('Indicator Date'!CA33="","x",'Indicator Date'!CA33)</f>
        <v>2020</v>
      </c>
      <c r="CB33" s="44">
        <f>IF('Indicator Date'!CB33="","x",'Indicator Date'!CB33)</f>
        <v>2015</v>
      </c>
    </row>
    <row r="34" spans="1:80">
      <c r="A34" s="33" t="str">
        <f>'Indicator Data'!A36</f>
        <v>Canada</v>
      </c>
      <c r="B34" s="25" t="str">
        <f>'Indicator Data'!B36</f>
        <v>CAN</v>
      </c>
      <c r="C34" s="44">
        <f>IF('Indicator Date'!C34="","x",'Indicator Date'!C34)</f>
        <v>2015</v>
      </c>
      <c r="D34" s="44">
        <f>IF('Indicator Date'!D34="","x",'Indicator Date'!D34)</f>
        <v>2015</v>
      </c>
      <c r="E34" s="44">
        <f>IF('Indicator Date'!E34="","x",'Indicator Date'!E34)</f>
        <v>2015</v>
      </c>
      <c r="F34" s="44">
        <f>IF('Indicator Date'!F34="","x",'Indicator Date'!F34)</f>
        <v>2015</v>
      </c>
      <c r="G34" s="44">
        <f>IF('Indicator Date'!G34="","x",'Indicator Date'!G34)</f>
        <v>2015</v>
      </c>
      <c r="H34" s="44">
        <f>IF('Indicator Date'!H34="","x",'Indicator Date'!H34)</f>
        <v>2015</v>
      </c>
      <c r="I34" s="44">
        <f>IF('Indicator Date'!I34="","x",'Indicator Date'!I34)</f>
        <v>2015</v>
      </c>
      <c r="J34" s="44">
        <f>IF('Indicator Date'!J34="","x",'Indicator Date'!J34)</f>
        <v>2020</v>
      </c>
      <c r="K34" s="44">
        <f>IF('Indicator Date'!K34="","x",'Indicator Date'!K34)</f>
        <v>2020</v>
      </c>
      <c r="L34" s="44">
        <f>IF('Indicator Date'!L34="","x",'Indicator Date'!L34)</f>
        <v>2020</v>
      </c>
      <c r="M34" s="44">
        <f>IF('Indicator Date'!M34="","x",'Indicator Date'!M34)</f>
        <v>2015</v>
      </c>
      <c r="N34" s="44">
        <f>IF('Indicator Date'!N34="","x",'Indicator Date'!N34)</f>
        <v>2015</v>
      </c>
      <c r="O34" s="44">
        <f>IF('Indicator Date'!O34="","x",'Indicator Date'!O34)</f>
        <v>2015</v>
      </c>
      <c r="P34" s="44">
        <f>IF('Indicator Date'!P34="","x",'Indicator Date'!P34)</f>
        <v>2015</v>
      </c>
      <c r="Q34" s="44">
        <f>IF('Indicator Date'!Q34="","x",'Indicator Date'!Q34)</f>
        <v>2020</v>
      </c>
      <c r="R34" s="44">
        <f>IF('Indicator Date'!R34="","x",'Indicator Date'!R34)</f>
        <v>2020</v>
      </c>
      <c r="S34" s="44">
        <f>IF('Indicator Date'!S34="","x",'Indicator Date'!S34)</f>
        <v>2020</v>
      </c>
      <c r="T34" s="44">
        <f>IF('Indicator Date'!T34="","x",'Indicator Date'!T34)</f>
        <v>2020</v>
      </c>
      <c r="U34" s="44">
        <f>IF('Indicator Date'!U34="","x",'Indicator Date'!U34)</f>
        <v>2015</v>
      </c>
      <c r="V34" s="44">
        <f>IF('Indicator Date'!V34="","x",'Indicator Date'!V34)</f>
        <v>2015</v>
      </c>
      <c r="W34" s="44">
        <f>IF('Indicator Date'!W34="","x",'Indicator Date'!W34)</f>
        <v>2015</v>
      </c>
      <c r="X34" s="44">
        <f>IF('Indicator Date'!X34="","x",'Indicator Date'!X34)</f>
        <v>2018</v>
      </c>
      <c r="Y34" s="44">
        <f>IF('Indicator Date'!Y34="","x",'Indicator Date'!Y34)</f>
        <v>2020</v>
      </c>
      <c r="Z34" s="44">
        <f>IF('Indicator Date'!Z34="","x",'Indicator Date'!Z34)</f>
        <v>2020</v>
      </c>
      <c r="AA34" s="44">
        <f>IF('Indicator Date'!AA34="","x",'Indicator Date'!AA34)</f>
        <v>2016</v>
      </c>
      <c r="AB34" s="44">
        <f>IF('Indicator Date'!AB34="","x",'Indicator Date'!AB34)</f>
        <v>2017</v>
      </c>
      <c r="AC34" s="44" t="str">
        <f>IF('Indicator Date'!AC34="","x",'Indicator Date'!AC34)</f>
        <v>x</v>
      </c>
      <c r="AD34" s="44">
        <f>IF('Indicator Date'!AD34="","x",'Indicator Date'!AD34)</f>
        <v>2017</v>
      </c>
      <c r="AE34" s="44">
        <f>IF('Indicator Date'!AE34="","x",'Indicator Date'!AE34)</f>
        <v>2020</v>
      </c>
      <c r="AF34" s="44">
        <f>IF('Indicator Date'!AF34="","x",'Indicator Date'!AF34)</f>
        <v>2018</v>
      </c>
      <c r="AG34" s="44">
        <f>IF('Indicator Date'!AG34="","x",'Indicator Date'!AG34)</f>
        <v>2020</v>
      </c>
      <c r="AH34" s="44">
        <f>IF('Indicator Date'!AH34="","x",'Indicator Date'!AH34)</f>
        <v>2021</v>
      </c>
      <c r="AI34" s="44">
        <f>IF('Indicator Date'!AI34="","x",'Indicator Date'!AI34)</f>
        <v>2021</v>
      </c>
      <c r="AJ34" s="44">
        <f>IF('Indicator Date'!AJ34="","x",'Indicator Date'!AJ34)</f>
        <v>2020</v>
      </c>
      <c r="AK34" s="44">
        <f>IF('Indicator Date'!AK34="","x",'Indicator Date'!AK34)</f>
        <v>2020</v>
      </c>
      <c r="AL34" s="44">
        <f>IF('Indicator Date'!AL34="","x",'Indicator Date'!AL34)</f>
        <v>2019</v>
      </c>
      <c r="AM34" s="44" t="str">
        <f>IF('Indicator Date'!AM34="","x",RIGHT('Indicator Date'!AM34,4))</f>
        <v>x</v>
      </c>
      <c r="AN34" s="44">
        <f>IF('Indicator Date'!AN34="","x",'Indicator Date'!AN34)</f>
        <v>2021</v>
      </c>
      <c r="AO34" s="44">
        <f>IF('Indicator Date'!AO34="","x",'Indicator Date'!AO34)</f>
        <v>2018</v>
      </c>
      <c r="AP34" s="44">
        <f>IF('Indicator Date'!AP34="","x",'Indicator Date'!AP34)</f>
        <v>2019</v>
      </c>
      <c r="AQ34" s="44" t="str">
        <f>IF('Indicator Date'!AQ34="","x",'Indicator Date'!AQ34)</f>
        <v>x</v>
      </c>
      <c r="AR34" s="44">
        <f>IF('Indicator Date'!AR34="","x",'Indicator Date'!AR34)</f>
        <v>2020</v>
      </c>
      <c r="AS34" s="44">
        <f>IF('Indicator Date'!AS34="","x",'Indicator Date'!AS34)</f>
        <v>2019</v>
      </c>
      <c r="AT34" s="44" t="str">
        <f>IF('Indicator Date'!AT34="","x",'Indicator Date'!AT34)</f>
        <v>x</v>
      </c>
      <c r="AU34" s="44">
        <f>IF('Indicator Date'!AU34="","x",'Indicator Date'!AU34)</f>
        <v>2019</v>
      </c>
      <c r="AV34" s="44" t="str">
        <f>IF('Indicator Date'!AV34="","x",'Indicator Date'!AV34)</f>
        <v>x</v>
      </c>
      <c r="AW34" s="44" t="str">
        <f>IF('Indicator Date'!AW34="","x",'Indicator Date'!AW34)</f>
        <v>x</v>
      </c>
      <c r="AX34" s="44" t="str">
        <f>IF('Indicator Date'!AX34="","x",'Indicator Date'!AX34)</f>
        <v>x</v>
      </c>
      <c r="AY34" s="44">
        <f>IF('Indicator Date'!AY34="","x",'Indicator Date'!AY34)</f>
        <v>2019</v>
      </c>
      <c r="AZ34" s="44">
        <f>IF('Indicator Date'!AZ34="","x",'Indicator Date'!AZ34)</f>
        <v>2019</v>
      </c>
      <c r="BA34" s="44">
        <f>IF('Indicator Date'!BA34="","x",'Indicator Date'!BA34)</f>
        <v>2017</v>
      </c>
      <c r="BB34" s="44">
        <f>IF('Indicator Date'!BB34="","x",'Indicator Date'!BB34)</f>
        <v>2018</v>
      </c>
      <c r="BC34" s="44">
        <f>IF('Indicator Date'!BC34="","x",'Indicator Date'!BC34)</f>
        <v>2019</v>
      </c>
      <c r="BD34" s="44">
        <f>IF('Indicator Date'!BD34="","x",'Indicator Date'!BD34)</f>
        <v>2020</v>
      </c>
      <c r="BE34" s="70" t="str">
        <f>IF('Indicator Date'!BE34="","x",YEAR('Indicator Date'!BE34))</f>
        <v>x</v>
      </c>
      <c r="BF34" s="70">
        <f>IF('Indicator Date'!BF34="","x",YEAR('Indicator Date'!BF34))</f>
        <v>2020</v>
      </c>
      <c r="BG34" s="44">
        <f>IF('Indicator Date'!BG34="","x",'Indicator Date'!BG34)</f>
        <v>2020</v>
      </c>
      <c r="BH34" s="44">
        <f>IF('Indicator Date'!BH34="","x",'Indicator Date'!BH34)</f>
        <v>2019</v>
      </c>
      <c r="BI34" s="44">
        <f>IF('Indicator Date'!BI34="","x",'Indicator Date'!BI34)</f>
        <v>2019</v>
      </c>
      <c r="BJ34" s="44">
        <f>IF('Indicator Date'!BJ34="","x",'Indicator Date'!BJ34)</f>
        <v>2013</v>
      </c>
      <c r="BK34" s="44">
        <f>IF('Indicator Date'!BK34="","x",'Indicator Date'!BK34)</f>
        <v>2019</v>
      </c>
      <c r="BL34" s="44">
        <f>IF('Indicator Date'!BL34="","x",'Indicator Date'!BL34)</f>
        <v>2020</v>
      </c>
      <c r="BM34" s="44">
        <f>IF('Indicator Date'!BM34="","x",'Indicator Date'!BM34)</f>
        <v>2018</v>
      </c>
      <c r="BN34" s="44" t="str">
        <f>IF('Indicator Date'!BN34="","x",'Indicator Date'!BN34)</f>
        <v>x</v>
      </c>
      <c r="BO34" s="44">
        <f>IF('Indicator Date'!BO34="","x",'Indicator Date'!BO34)</f>
        <v>2017</v>
      </c>
      <c r="BP34" s="44">
        <f>IF('Indicator Date'!BP34="","x",'Indicator Date'!BP34)</f>
        <v>2019</v>
      </c>
      <c r="BQ34" s="44">
        <f>IF('Indicator Date'!BQ34="","x",'Indicator Date'!BQ34)</f>
        <v>2014</v>
      </c>
      <c r="BR34" s="44">
        <f>IF('Indicator Date'!BR34="","x",'Indicator Date'!BR34)</f>
        <v>2017</v>
      </c>
      <c r="BS34" s="44">
        <f>IF('Indicator Date'!BS34="","x",'Indicator Date'!BS34)</f>
        <v>2017</v>
      </c>
      <c r="BT34" s="44">
        <f>IF('Indicator Date'!BT34="","x",'Indicator Date'!BT34)</f>
        <v>2017</v>
      </c>
      <c r="BU34" s="44">
        <f>IF('Indicator Date'!BU34="","x",'Indicator Date'!BU34)</f>
        <v>2019</v>
      </c>
      <c r="BV34" s="44">
        <f>IF('Indicator Date'!BV34="","x",'Indicator Date'!BV34)</f>
        <v>2019</v>
      </c>
      <c r="BW34" s="44">
        <f>IF('Indicator Date'!BW34="","x",'Indicator Date'!BW34)</f>
        <v>2019</v>
      </c>
      <c r="BX34" s="44">
        <f>IF('Indicator Date'!BX34="","x",'Indicator Date'!BX34)</f>
        <v>2018</v>
      </c>
      <c r="BY34" s="44">
        <f>IF('Indicator Date'!BY34="","x",'Indicator Date'!BY34)</f>
        <v>2017</v>
      </c>
      <c r="BZ34" s="44">
        <f>IF('Indicator Date'!BZ34="","x",'Indicator Date'!BZ34)</f>
        <v>2020</v>
      </c>
      <c r="CA34" s="44">
        <f>IF('Indicator Date'!CA34="","x",'Indicator Date'!CA34)</f>
        <v>2020</v>
      </c>
      <c r="CB34" s="44">
        <f>IF('Indicator Date'!CB34="","x",'Indicator Date'!CB34)</f>
        <v>2015</v>
      </c>
    </row>
    <row r="35" spans="1:80">
      <c r="A35" s="33" t="str">
        <f>'Indicator Data'!A37</f>
        <v>Central African Republic</v>
      </c>
      <c r="B35" s="25" t="str">
        <f>'Indicator Data'!B37</f>
        <v>CAF</v>
      </c>
      <c r="C35" s="44">
        <f>IF('Indicator Date'!C35="","x",'Indicator Date'!C35)</f>
        <v>2015</v>
      </c>
      <c r="D35" s="44">
        <f>IF('Indicator Date'!D35="","x",'Indicator Date'!D35)</f>
        <v>2015</v>
      </c>
      <c r="E35" s="44">
        <f>IF('Indicator Date'!E35="","x",'Indicator Date'!E35)</f>
        <v>2015</v>
      </c>
      <c r="F35" s="44">
        <f>IF('Indicator Date'!F35="","x",'Indicator Date'!F35)</f>
        <v>2015</v>
      </c>
      <c r="G35" s="44">
        <f>IF('Indicator Date'!G35="","x",'Indicator Date'!G35)</f>
        <v>2015</v>
      </c>
      <c r="H35" s="44">
        <f>IF('Indicator Date'!H35="","x",'Indicator Date'!H35)</f>
        <v>2015</v>
      </c>
      <c r="I35" s="44">
        <f>IF('Indicator Date'!I35="","x",'Indicator Date'!I35)</f>
        <v>2015</v>
      </c>
      <c r="J35" s="44">
        <f>IF('Indicator Date'!J35="","x",'Indicator Date'!J35)</f>
        <v>2020</v>
      </c>
      <c r="K35" s="44">
        <f>IF('Indicator Date'!K35="","x",'Indicator Date'!K35)</f>
        <v>2020</v>
      </c>
      <c r="L35" s="44">
        <f>IF('Indicator Date'!L35="","x",'Indicator Date'!L35)</f>
        <v>2020</v>
      </c>
      <c r="M35" s="44">
        <f>IF('Indicator Date'!M35="","x",'Indicator Date'!M35)</f>
        <v>2015</v>
      </c>
      <c r="N35" s="44">
        <f>IF('Indicator Date'!N35="","x",'Indicator Date'!N35)</f>
        <v>2015</v>
      </c>
      <c r="O35" s="44">
        <f>IF('Indicator Date'!O35="","x",'Indicator Date'!O35)</f>
        <v>2015</v>
      </c>
      <c r="P35" s="44">
        <f>IF('Indicator Date'!P35="","x",'Indicator Date'!P35)</f>
        <v>2015</v>
      </c>
      <c r="Q35" s="44">
        <f>IF('Indicator Date'!Q35="","x",'Indicator Date'!Q35)</f>
        <v>2020</v>
      </c>
      <c r="R35" s="44">
        <f>IF('Indicator Date'!R35="","x",'Indicator Date'!R35)</f>
        <v>2020</v>
      </c>
      <c r="S35" s="44">
        <f>IF('Indicator Date'!S35="","x",'Indicator Date'!S35)</f>
        <v>2020</v>
      </c>
      <c r="T35" s="44">
        <f>IF('Indicator Date'!T35="","x",'Indicator Date'!T35)</f>
        <v>2020</v>
      </c>
      <c r="U35" s="44">
        <f>IF('Indicator Date'!U35="","x",'Indicator Date'!U35)</f>
        <v>2015</v>
      </c>
      <c r="V35" s="44">
        <f>IF('Indicator Date'!V35="","x",'Indicator Date'!V35)</f>
        <v>2015</v>
      </c>
      <c r="W35" s="44">
        <f>IF('Indicator Date'!W35="","x",'Indicator Date'!W35)</f>
        <v>2015</v>
      </c>
      <c r="X35" s="44">
        <f>IF('Indicator Date'!X35="","x",'Indicator Date'!X35)</f>
        <v>2018</v>
      </c>
      <c r="Y35" s="44">
        <f>IF('Indicator Date'!Y35="","x",'Indicator Date'!Y35)</f>
        <v>2020</v>
      </c>
      <c r="Z35" s="44">
        <f>IF('Indicator Date'!Z35="","x",'Indicator Date'!Z35)</f>
        <v>2020</v>
      </c>
      <c r="AA35" s="44" t="str">
        <f>IF('Indicator Date'!AA35="","x",'Indicator Date'!AA35)</f>
        <v>x</v>
      </c>
      <c r="AB35" s="44">
        <f>IF('Indicator Date'!AB35="","x",'Indicator Date'!AB35)</f>
        <v>2016</v>
      </c>
      <c r="AC35" s="44">
        <f>IF('Indicator Date'!AC35="","x",'Indicator Date'!AC35)</f>
        <v>2014</v>
      </c>
      <c r="AD35" s="44">
        <f>IF('Indicator Date'!AD35="","x",'Indicator Date'!AD35)</f>
        <v>2017</v>
      </c>
      <c r="AE35" s="44">
        <f>IF('Indicator Date'!AE35="","x",'Indicator Date'!AE35)</f>
        <v>2020</v>
      </c>
      <c r="AF35" s="44">
        <f>IF('Indicator Date'!AF35="","x",'Indicator Date'!AF35)</f>
        <v>2018</v>
      </c>
      <c r="AG35" s="44">
        <f>IF('Indicator Date'!AG35="","x",'Indicator Date'!AG35)</f>
        <v>2020</v>
      </c>
      <c r="AH35" s="44">
        <f>IF('Indicator Date'!AH35="","x",'Indicator Date'!AH35)</f>
        <v>2021</v>
      </c>
      <c r="AI35" s="44">
        <f>IF('Indicator Date'!AI35="","x",'Indicator Date'!AI35)</f>
        <v>2021</v>
      </c>
      <c r="AJ35" s="44">
        <f>IF('Indicator Date'!AJ35="","x",'Indicator Date'!AJ35)</f>
        <v>2020</v>
      </c>
      <c r="AK35" s="44">
        <f>IF('Indicator Date'!AK35="","x",'Indicator Date'!AK35)</f>
        <v>2020</v>
      </c>
      <c r="AL35" s="44">
        <f>IF('Indicator Date'!AL35="","x",'Indicator Date'!AL35)</f>
        <v>2019</v>
      </c>
      <c r="AM35" s="44" t="str">
        <f>IF('Indicator Date'!AM35="","x",RIGHT('Indicator Date'!AM35,4))</f>
        <v>2010</v>
      </c>
      <c r="AN35" s="44">
        <f>IF('Indicator Date'!AN35="","x",'Indicator Date'!AN35)</f>
        <v>2021</v>
      </c>
      <c r="AO35" s="44">
        <f>IF('Indicator Date'!AO35="","x",'Indicator Date'!AO35)</f>
        <v>2018</v>
      </c>
      <c r="AP35" s="44">
        <f>IF('Indicator Date'!AP35="","x",'Indicator Date'!AP35)</f>
        <v>2019</v>
      </c>
      <c r="AQ35" s="44">
        <f>IF('Indicator Date'!AQ35="","x",'Indicator Date'!AQ35)</f>
        <v>2020</v>
      </c>
      <c r="AR35" s="44" t="str">
        <f>IF('Indicator Date'!AR35="","x",'Indicator Date'!AR35)</f>
        <v>x</v>
      </c>
      <c r="AS35" s="44">
        <f>IF('Indicator Date'!AS35="","x",'Indicator Date'!AS35)</f>
        <v>2019</v>
      </c>
      <c r="AT35" s="44">
        <f>IF('Indicator Date'!AT35="","x",'Indicator Date'!AT35)</f>
        <v>2018</v>
      </c>
      <c r="AU35" s="44">
        <f>IF('Indicator Date'!AU35="","x",'Indicator Date'!AU35)</f>
        <v>2019</v>
      </c>
      <c r="AV35" s="44">
        <f>IF('Indicator Date'!AV35="","x",'Indicator Date'!AV35)</f>
        <v>2019</v>
      </c>
      <c r="AW35" s="44">
        <f>IF('Indicator Date'!AW35="","x",'Indicator Date'!AW35)</f>
        <v>2019</v>
      </c>
      <c r="AX35" s="44">
        <f>IF('Indicator Date'!AX35="","x",'Indicator Date'!AX35)</f>
        <v>2018</v>
      </c>
      <c r="AY35" s="44">
        <f>IF('Indicator Date'!AY35="","x",'Indicator Date'!AY35)</f>
        <v>2019</v>
      </c>
      <c r="AZ35" s="44">
        <f>IF('Indicator Date'!AZ35="","x",'Indicator Date'!AZ35)</f>
        <v>2019</v>
      </c>
      <c r="BA35" s="44">
        <f>IF('Indicator Date'!BA35="","x",'Indicator Date'!BA35)</f>
        <v>2008</v>
      </c>
      <c r="BB35" s="44">
        <f>IF('Indicator Date'!BB35="","x",'Indicator Date'!BB35)</f>
        <v>2018</v>
      </c>
      <c r="BC35" s="44">
        <f>IF('Indicator Date'!BC35="","x",'Indicator Date'!BC35)</f>
        <v>2019</v>
      </c>
      <c r="BD35" s="44">
        <f>IF('Indicator Date'!BD35="","x",'Indicator Date'!BD35)</f>
        <v>2020</v>
      </c>
      <c r="BE35" s="70">
        <f>IF('Indicator Date'!BE35="","x",YEAR('Indicator Date'!BE35))</f>
        <v>2021</v>
      </c>
      <c r="BF35" s="70">
        <f>IF('Indicator Date'!BF35="","x",YEAR('Indicator Date'!BF35))</f>
        <v>2021</v>
      </c>
      <c r="BG35" s="44">
        <f>IF('Indicator Date'!BG35="","x",'Indicator Date'!BG35)</f>
        <v>2020</v>
      </c>
      <c r="BH35" s="44">
        <f>IF('Indicator Date'!BH35="","x",'Indicator Date'!BH35)</f>
        <v>2019</v>
      </c>
      <c r="BI35" s="44">
        <f>IF('Indicator Date'!BI35="","x",'Indicator Date'!BI35)</f>
        <v>2019</v>
      </c>
      <c r="BJ35" s="44" t="str">
        <f>IF('Indicator Date'!BJ35="","x",'Indicator Date'!BJ35)</f>
        <v>x</v>
      </c>
      <c r="BK35" s="44">
        <f>IF('Indicator Date'!BK35="","x",'Indicator Date'!BK35)</f>
        <v>2019</v>
      </c>
      <c r="BL35" s="44">
        <f>IF('Indicator Date'!BL35="","x",'Indicator Date'!BL35)</f>
        <v>2020</v>
      </c>
      <c r="BM35" s="44">
        <f>IF('Indicator Date'!BM35="","x",'Indicator Date'!BM35)</f>
        <v>2018</v>
      </c>
      <c r="BN35" s="44">
        <f>IF('Indicator Date'!BN35="","x",'Indicator Date'!BN35)</f>
        <v>2018</v>
      </c>
      <c r="BO35" s="44">
        <f>IF('Indicator Date'!BO35="","x",'Indicator Date'!BO35)</f>
        <v>2017</v>
      </c>
      <c r="BP35" s="44">
        <f>IF('Indicator Date'!BP35="","x",'Indicator Date'!BP35)</f>
        <v>2019</v>
      </c>
      <c r="BQ35" s="44">
        <f>IF('Indicator Date'!BQ35="","x",'Indicator Date'!BQ35)</f>
        <v>2014</v>
      </c>
      <c r="BR35" s="44">
        <f>IF('Indicator Date'!BR35="","x",'Indicator Date'!BR35)</f>
        <v>2016</v>
      </c>
      <c r="BS35" s="44">
        <f>IF('Indicator Date'!BS35="","x",'Indicator Date'!BS35)</f>
        <v>2016</v>
      </c>
      <c r="BT35" s="44">
        <f>IF('Indicator Date'!BT35="","x",'Indicator Date'!BT35)</f>
        <v>2015</v>
      </c>
      <c r="BU35" s="44">
        <f>IF('Indicator Date'!BU35="","x",'Indicator Date'!BU35)</f>
        <v>2019</v>
      </c>
      <c r="BV35" s="44" t="str">
        <f>IF('Indicator Date'!BV35="","x",'Indicator Date'!BV35)</f>
        <v>x</v>
      </c>
      <c r="BW35" s="44">
        <f>IF('Indicator Date'!BW35="","x",'Indicator Date'!BW35)</f>
        <v>2019</v>
      </c>
      <c r="BX35" s="44">
        <f>IF('Indicator Date'!BX35="","x",'Indicator Date'!BX35)</f>
        <v>2018</v>
      </c>
      <c r="BY35" s="44">
        <f>IF('Indicator Date'!BY35="","x",'Indicator Date'!BY35)</f>
        <v>2017</v>
      </c>
      <c r="BZ35" s="44">
        <f>IF('Indicator Date'!BZ35="","x",'Indicator Date'!BZ35)</f>
        <v>2020</v>
      </c>
      <c r="CA35" s="44">
        <f>IF('Indicator Date'!CA35="","x",'Indicator Date'!CA35)</f>
        <v>2020</v>
      </c>
      <c r="CB35" s="44">
        <f>IF('Indicator Date'!CB35="","x",'Indicator Date'!CB35)</f>
        <v>2015</v>
      </c>
    </row>
    <row r="36" spans="1:80">
      <c r="A36" s="33" t="str">
        <f>'Indicator Data'!A38</f>
        <v>Chad</v>
      </c>
      <c r="B36" s="25" t="str">
        <f>'Indicator Data'!B38</f>
        <v>TCD</v>
      </c>
      <c r="C36" s="44">
        <f>IF('Indicator Date'!C36="","x",'Indicator Date'!C36)</f>
        <v>2015</v>
      </c>
      <c r="D36" s="44">
        <f>IF('Indicator Date'!D36="","x",'Indicator Date'!D36)</f>
        <v>2015</v>
      </c>
      <c r="E36" s="44">
        <f>IF('Indicator Date'!E36="","x",'Indicator Date'!E36)</f>
        <v>2015</v>
      </c>
      <c r="F36" s="44">
        <f>IF('Indicator Date'!F36="","x",'Indicator Date'!F36)</f>
        <v>2015</v>
      </c>
      <c r="G36" s="44">
        <f>IF('Indicator Date'!G36="","x",'Indicator Date'!G36)</f>
        <v>2015</v>
      </c>
      <c r="H36" s="44">
        <f>IF('Indicator Date'!H36="","x",'Indicator Date'!H36)</f>
        <v>2015</v>
      </c>
      <c r="I36" s="44">
        <f>IF('Indicator Date'!I36="","x",'Indicator Date'!I36)</f>
        <v>2015</v>
      </c>
      <c r="J36" s="44">
        <f>IF('Indicator Date'!J36="","x",'Indicator Date'!J36)</f>
        <v>2020</v>
      </c>
      <c r="K36" s="44">
        <f>IF('Indicator Date'!K36="","x",'Indicator Date'!K36)</f>
        <v>2020</v>
      </c>
      <c r="L36" s="44">
        <f>IF('Indicator Date'!L36="","x",'Indicator Date'!L36)</f>
        <v>2020</v>
      </c>
      <c r="M36" s="44">
        <f>IF('Indicator Date'!M36="","x",'Indicator Date'!M36)</f>
        <v>2015</v>
      </c>
      <c r="N36" s="44">
        <f>IF('Indicator Date'!N36="","x",'Indicator Date'!N36)</f>
        <v>2015</v>
      </c>
      <c r="O36" s="44">
        <f>IF('Indicator Date'!O36="","x",'Indicator Date'!O36)</f>
        <v>2015</v>
      </c>
      <c r="P36" s="44">
        <f>IF('Indicator Date'!P36="","x",'Indicator Date'!P36)</f>
        <v>2015</v>
      </c>
      <c r="Q36" s="44">
        <f>IF('Indicator Date'!Q36="","x",'Indicator Date'!Q36)</f>
        <v>2020</v>
      </c>
      <c r="R36" s="44">
        <f>IF('Indicator Date'!R36="","x",'Indicator Date'!R36)</f>
        <v>2020</v>
      </c>
      <c r="S36" s="44">
        <f>IF('Indicator Date'!S36="","x",'Indicator Date'!S36)</f>
        <v>2020</v>
      </c>
      <c r="T36" s="44">
        <f>IF('Indicator Date'!T36="","x",'Indicator Date'!T36)</f>
        <v>2020</v>
      </c>
      <c r="U36" s="44">
        <f>IF('Indicator Date'!U36="","x",'Indicator Date'!U36)</f>
        <v>2015</v>
      </c>
      <c r="V36" s="44">
        <f>IF('Indicator Date'!V36="","x",'Indicator Date'!V36)</f>
        <v>2015</v>
      </c>
      <c r="W36" s="44">
        <f>IF('Indicator Date'!W36="","x",'Indicator Date'!W36)</f>
        <v>2015</v>
      </c>
      <c r="X36" s="44">
        <f>IF('Indicator Date'!X36="","x",'Indicator Date'!X36)</f>
        <v>2018</v>
      </c>
      <c r="Y36" s="44">
        <f>IF('Indicator Date'!Y36="","x",'Indicator Date'!Y36)</f>
        <v>2020</v>
      </c>
      <c r="Z36" s="44">
        <f>IF('Indicator Date'!Z36="","x",'Indicator Date'!Z36)</f>
        <v>2020</v>
      </c>
      <c r="AA36" s="44">
        <f>IF('Indicator Date'!AA36="","x",'Indicator Date'!AA36)</f>
        <v>2015</v>
      </c>
      <c r="AB36" s="44">
        <f>IF('Indicator Date'!AB36="","x",'Indicator Date'!AB36)</f>
        <v>2017</v>
      </c>
      <c r="AC36" s="44">
        <f>IF('Indicator Date'!AC36="","x",'Indicator Date'!AC36)</f>
        <v>2017</v>
      </c>
      <c r="AD36" s="44">
        <f>IF('Indicator Date'!AD36="","x",'Indicator Date'!AD36)</f>
        <v>2018</v>
      </c>
      <c r="AE36" s="44">
        <f>IF('Indicator Date'!AE36="","x",'Indicator Date'!AE36)</f>
        <v>2020</v>
      </c>
      <c r="AF36" s="44">
        <f>IF('Indicator Date'!AF36="","x",'Indicator Date'!AF36)</f>
        <v>2018</v>
      </c>
      <c r="AG36" s="44">
        <f>IF('Indicator Date'!AG36="","x",'Indicator Date'!AG36)</f>
        <v>2020</v>
      </c>
      <c r="AH36" s="44">
        <f>IF('Indicator Date'!AH36="","x",'Indicator Date'!AH36)</f>
        <v>2021</v>
      </c>
      <c r="AI36" s="44">
        <f>IF('Indicator Date'!AI36="","x",'Indicator Date'!AI36)</f>
        <v>2021</v>
      </c>
      <c r="AJ36" s="44">
        <f>IF('Indicator Date'!AJ36="","x",'Indicator Date'!AJ36)</f>
        <v>2020</v>
      </c>
      <c r="AK36" s="44">
        <f>IF('Indicator Date'!AK36="","x",'Indicator Date'!AK36)</f>
        <v>2020</v>
      </c>
      <c r="AL36" s="44">
        <f>IF('Indicator Date'!AL36="","x",'Indicator Date'!AL36)</f>
        <v>2019</v>
      </c>
      <c r="AM36" s="44" t="str">
        <f>IF('Indicator Date'!AM36="","x",RIGHT('Indicator Date'!AM36,4))</f>
        <v>2015</v>
      </c>
      <c r="AN36" s="44">
        <f>IF('Indicator Date'!AN36="","x",'Indicator Date'!AN36)</f>
        <v>2021</v>
      </c>
      <c r="AO36" s="44">
        <f>IF('Indicator Date'!AO36="","x",'Indicator Date'!AO36)</f>
        <v>2018</v>
      </c>
      <c r="AP36" s="44">
        <f>IF('Indicator Date'!AP36="","x",'Indicator Date'!AP36)</f>
        <v>2019</v>
      </c>
      <c r="AQ36" s="44">
        <f>IF('Indicator Date'!AQ36="","x",'Indicator Date'!AQ36)</f>
        <v>2020</v>
      </c>
      <c r="AR36" s="44" t="str">
        <f>IF('Indicator Date'!AR36="","x",'Indicator Date'!AR36)</f>
        <v>x</v>
      </c>
      <c r="AS36" s="44">
        <f>IF('Indicator Date'!AS36="","x",'Indicator Date'!AS36)</f>
        <v>2019</v>
      </c>
      <c r="AT36" s="44">
        <f>IF('Indicator Date'!AT36="","x",'Indicator Date'!AT36)</f>
        <v>2015</v>
      </c>
      <c r="AU36" s="44">
        <f>IF('Indicator Date'!AU36="","x",'Indicator Date'!AU36)</f>
        <v>2019</v>
      </c>
      <c r="AV36" s="44">
        <f>IF('Indicator Date'!AV36="","x",'Indicator Date'!AV36)</f>
        <v>2019</v>
      </c>
      <c r="AW36" s="44">
        <f>IF('Indicator Date'!AW36="","x",'Indicator Date'!AW36)</f>
        <v>2019</v>
      </c>
      <c r="AX36" s="44">
        <f>IF('Indicator Date'!AX36="","x",'Indicator Date'!AX36)</f>
        <v>2018</v>
      </c>
      <c r="AY36" s="44">
        <f>IF('Indicator Date'!AY36="","x",'Indicator Date'!AY36)</f>
        <v>2019</v>
      </c>
      <c r="AZ36" s="44">
        <f>IF('Indicator Date'!AZ36="","x",'Indicator Date'!AZ36)</f>
        <v>2019</v>
      </c>
      <c r="BA36" s="44">
        <f>IF('Indicator Date'!BA36="","x",'Indicator Date'!BA36)</f>
        <v>2011</v>
      </c>
      <c r="BB36" s="44">
        <f>IF('Indicator Date'!BB36="","x",'Indicator Date'!BB36)</f>
        <v>2018</v>
      </c>
      <c r="BC36" s="44">
        <f>IF('Indicator Date'!BC36="","x",'Indicator Date'!BC36)</f>
        <v>2019</v>
      </c>
      <c r="BD36" s="44">
        <f>IF('Indicator Date'!BD36="","x",'Indicator Date'!BD36)</f>
        <v>2020</v>
      </c>
      <c r="BE36" s="70">
        <f>IF('Indicator Date'!BE36="","x",YEAR('Indicator Date'!BE36))</f>
        <v>2021</v>
      </c>
      <c r="BF36" s="70">
        <f>IF('Indicator Date'!BF36="","x",YEAR('Indicator Date'!BF36))</f>
        <v>2021</v>
      </c>
      <c r="BG36" s="44">
        <f>IF('Indicator Date'!BG36="","x",'Indicator Date'!BG36)</f>
        <v>2020</v>
      </c>
      <c r="BH36" s="44">
        <f>IF('Indicator Date'!BH36="","x",'Indicator Date'!BH36)</f>
        <v>2019</v>
      </c>
      <c r="BI36" s="44">
        <f>IF('Indicator Date'!BI36="","x",'Indicator Date'!BI36)</f>
        <v>2019</v>
      </c>
      <c r="BJ36" s="44" t="str">
        <f>IF('Indicator Date'!BJ36="","x",'Indicator Date'!BJ36)</f>
        <v>x</v>
      </c>
      <c r="BK36" s="44">
        <f>IF('Indicator Date'!BK36="","x",'Indicator Date'!BK36)</f>
        <v>2019</v>
      </c>
      <c r="BL36" s="44">
        <f>IF('Indicator Date'!BL36="","x",'Indicator Date'!BL36)</f>
        <v>2020</v>
      </c>
      <c r="BM36" s="44">
        <f>IF('Indicator Date'!BM36="","x",'Indicator Date'!BM36)</f>
        <v>2018</v>
      </c>
      <c r="BN36" s="44">
        <f>IF('Indicator Date'!BN36="","x",'Indicator Date'!BN36)</f>
        <v>2016</v>
      </c>
      <c r="BO36" s="44">
        <f>IF('Indicator Date'!BO36="","x",'Indicator Date'!BO36)</f>
        <v>2017</v>
      </c>
      <c r="BP36" s="44">
        <f>IF('Indicator Date'!BP36="","x",'Indicator Date'!BP36)</f>
        <v>2019</v>
      </c>
      <c r="BQ36" s="44">
        <f>IF('Indicator Date'!BQ36="","x",'Indicator Date'!BQ36)</f>
        <v>2014</v>
      </c>
      <c r="BR36" s="44">
        <f>IF('Indicator Date'!BR36="","x",'Indicator Date'!BR36)</f>
        <v>2017</v>
      </c>
      <c r="BS36" s="44">
        <f>IF('Indicator Date'!BS36="","x",'Indicator Date'!BS36)</f>
        <v>2017</v>
      </c>
      <c r="BT36" s="44">
        <f>IF('Indicator Date'!BT36="","x",'Indicator Date'!BT36)</f>
        <v>2016</v>
      </c>
      <c r="BU36" s="44">
        <f>IF('Indicator Date'!BU36="","x",'Indicator Date'!BU36)</f>
        <v>2019</v>
      </c>
      <c r="BV36" s="44" t="str">
        <f>IF('Indicator Date'!BV36="","x",'Indicator Date'!BV36)</f>
        <v>x</v>
      </c>
      <c r="BW36" s="44" t="str">
        <f>IF('Indicator Date'!BW36="","x",'Indicator Date'!BW36)</f>
        <v>x</v>
      </c>
      <c r="BX36" s="44">
        <f>IF('Indicator Date'!BX36="","x",'Indicator Date'!BX36)</f>
        <v>2018</v>
      </c>
      <c r="BY36" s="44">
        <f>IF('Indicator Date'!BY36="","x",'Indicator Date'!BY36)</f>
        <v>2017</v>
      </c>
      <c r="BZ36" s="44">
        <f>IF('Indicator Date'!BZ36="","x",'Indicator Date'!BZ36)</f>
        <v>2020</v>
      </c>
      <c r="CA36" s="44">
        <f>IF('Indicator Date'!CA36="","x",'Indicator Date'!CA36)</f>
        <v>2020</v>
      </c>
      <c r="CB36" s="44">
        <f>IF('Indicator Date'!CB36="","x",'Indicator Date'!CB36)</f>
        <v>2015</v>
      </c>
    </row>
    <row r="37" spans="1:80">
      <c r="A37" s="33" t="str">
        <f>'Indicator Data'!A39</f>
        <v>Chile</v>
      </c>
      <c r="B37" s="25" t="str">
        <f>'Indicator Data'!B39</f>
        <v>CHL</v>
      </c>
      <c r="C37" s="44">
        <f>IF('Indicator Date'!C37="","x",'Indicator Date'!C37)</f>
        <v>2015</v>
      </c>
      <c r="D37" s="44">
        <f>IF('Indicator Date'!D37="","x",'Indicator Date'!D37)</f>
        <v>2015</v>
      </c>
      <c r="E37" s="44">
        <f>IF('Indicator Date'!E37="","x",'Indicator Date'!E37)</f>
        <v>2015</v>
      </c>
      <c r="F37" s="44">
        <f>IF('Indicator Date'!F37="","x",'Indicator Date'!F37)</f>
        <v>2015</v>
      </c>
      <c r="G37" s="44">
        <f>IF('Indicator Date'!G37="","x",'Indicator Date'!G37)</f>
        <v>2015</v>
      </c>
      <c r="H37" s="44">
        <f>IF('Indicator Date'!H37="","x",'Indicator Date'!H37)</f>
        <v>2015</v>
      </c>
      <c r="I37" s="44">
        <f>IF('Indicator Date'!I37="","x",'Indicator Date'!I37)</f>
        <v>2015</v>
      </c>
      <c r="J37" s="44">
        <f>IF('Indicator Date'!J37="","x",'Indicator Date'!J37)</f>
        <v>2020</v>
      </c>
      <c r="K37" s="44">
        <f>IF('Indicator Date'!K37="","x",'Indicator Date'!K37)</f>
        <v>2020</v>
      </c>
      <c r="L37" s="44">
        <f>IF('Indicator Date'!L37="","x",'Indicator Date'!L37)</f>
        <v>2020</v>
      </c>
      <c r="M37" s="44">
        <f>IF('Indicator Date'!M37="","x",'Indicator Date'!M37)</f>
        <v>2015</v>
      </c>
      <c r="N37" s="44">
        <f>IF('Indicator Date'!N37="","x",'Indicator Date'!N37)</f>
        <v>2015</v>
      </c>
      <c r="O37" s="44">
        <f>IF('Indicator Date'!O37="","x",'Indicator Date'!O37)</f>
        <v>2015</v>
      </c>
      <c r="P37" s="44">
        <f>IF('Indicator Date'!P37="","x",'Indicator Date'!P37)</f>
        <v>2015</v>
      </c>
      <c r="Q37" s="44">
        <f>IF('Indicator Date'!Q37="","x",'Indicator Date'!Q37)</f>
        <v>2020</v>
      </c>
      <c r="R37" s="44">
        <f>IF('Indicator Date'!R37="","x",'Indicator Date'!R37)</f>
        <v>2020</v>
      </c>
      <c r="S37" s="44">
        <f>IF('Indicator Date'!S37="","x",'Indicator Date'!S37)</f>
        <v>2020</v>
      </c>
      <c r="T37" s="44">
        <f>IF('Indicator Date'!T37="","x",'Indicator Date'!T37)</f>
        <v>2020</v>
      </c>
      <c r="U37" s="44">
        <f>IF('Indicator Date'!U37="","x",'Indicator Date'!U37)</f>
        <v>2015</v>
      </c>
      <c r="V37" s="44">
        <f>IF('Indicator Date'!V37="","x",'Indicator Date'!V37)</f>
        <v>2015</v>
      </c>
      <c r="W37" s="44">
        <f>IF('Indicator Date'!W37="","x",'Indicator Date'!W37)</f>
        <v>2015</v>
      </c>
      <c r="X37" s="44">
        <f>IF('Indicator Date'!X37="","x",'Indicator Date'!X37)</f>
        <v>2018</v>
      </c>
      <c r="Y37" s="44">
        <f>IF('Indicator Date'!Y37="","x",'Indicator Date'!Y37)</f>
        <v>2020</v>
      </c>
      <c r="Z37" s="44">
        <f>IF('Indicator Date'!Z37="","x",'Indicator Date'!Z37)</f>
        <v>2020</v>
      </c>
      <c r="AA37" s="44" t="str">
        <f>IF('Indicator Date'!AA37="","x",'Indicator Date'!AA37)</f>
        <v>x</v>
      </c>
      <c r="AB37" s="44">
        <f>IF('Indicator Date'!AB37="","x",'Indicator Date'!AB37)</f>
        <v>2017</v>
      </c>
      <c r="AC37" s="44" t="str">
        <f>IF('Indicator Date'!AC37="","x",'Indicator Date'!AC37)</f>
        <v>x</v>
      </c>
      <c r="AD37" s="44">
        <f>IF('Indicator Date'!AD37="","x",'Indicator Date'!AD37)</f>
        <v>2018</v>
      </c>
      <c r="AE37" s="44">
        <f>IF('Indicator Date'!AE37="","x",'Indicator Date'!AE37)</f>
        <v>2020</v>
      </c>
      <c r="AF37" s="44">
        <f>IF('Indicator Date'!AF37="","x",'Indicator Date'!AF37)</f>
        <v>2018</v>
      </c>
      <c r="AG37" s="44">
        <f>IF('Indicator Date'!AG37="","x",'Indicator Date'!AG37)</f>
        <v>2020</v>
      </c>
      <c r="AH37" s="44">
        <f>IF('Indicator Date'!AH37="","x",'Indicator Date'!AH37)</f>
        <v>2021</v>
      </c>
      <c r="AI37" s="44">
        <f>IF('Indicator Date'!AI37="","x",'Indicator Date'!AI37)</f>
        <v>2021</v>
      </c>
      <c r="AJ37" s="44">
        <f>IF('Indicator Date'!AJ37="","x",'Indicator Date'!AJ37)</f>
        <v>2020</v>
      </c>
      <c r="AK37" s="44">
        <f>IF('Indicator Date'!AK37="","x",'Indicator Date'!AK37)</f>
        <v>2020</v>
      </c>
      <c r="AL37" s="44">
        <f>IF('Indicator Date'!AL37="","x",'Indicator Date'!AL37)</f>
        <v>2019</v>
      </c>
      <c r="AM37" s="44" t="str">
        <f>IF('Indicator Date'!AM37="","x",RIGHT('Indicator Date'!AM37,4))</f>
        <v>x</v>
      </c>
      <c r="AN37" s="44">
        <f>IF('Indicator Date'!AN37="","x",'Indicator Date'!AN37)</f>
        <v>2021</v>
      </c>
      <c r="AO37" s="44">
        <f>IF('Indicator Date'!AO37="","x",'Indicator Date'!AO37)</f>
        <v>2018</v>
      </c>
      <c r="AP37" s="44">
        <f>IF('Indicator Date'!AP37="","x",'Indicator Date'!AP37)</f>
        <v>2019</v>
      </c>
      <c r="AQ37" s="44">
        <f>IF('Indicator Date'!AQ37="","x",'Indicator Date'!AQ37)</f>
        <v>2020</v>
      </c>
      <c r="AR37" s="44">
        <f>IF('Indicator Date'!AR37="","x",'Indicator Date'!AR37)</f>
        <v>2020</v>
      </c>
      <c r="AS37" s="44">
        <f>IF('Indicator Date'!AS37="","x",'Indicator Date'!AS37)</f>
        <v>2019</v>
      </c>
      <c r="AT37" s="44">
        <f>IF('Indicator Date'!AT37="","x",'Indicator Date'!AT37)</f>
        <v>2014</v>
      </c>
      <c r="AU37" s="44">
        <f>IF('Indicator Date'!AU37="","x",'Indicator Date'!AU37)</f>
        <v>2019</v>
      </c>
      <c r="AV37" s="44">
        <f>IF('Indicator Date'!AV37="","x",'Indicator Date'!AV37)</f>
        <v>2019</v>
      </c>
      <c r="AW37" s="44">
        <f>IF('Indicator Date'!AW37="","x",'Indicator Date'!AW37)</f>
        <v>2019</v>
      </c>
      <c r="AX37" s="44" t="str">
        <f>IF('Indicator Date'!AX37="","x",'Indicator Date'!AX37)</f>
        <v>x</v>
      </c>
      <c r="AY37" s="44">
        <f>IF('Indicator Date'!AY37="","x",'Indicator Date'!AY37)</f>
        <v>2019</v>
      </c>
      <c r="AZ37" s="44">
        <f>IF('Indicator Date'!AZ37="","x",'Indicator Date'!AZ37)</f>
        <v>2019</v>
      </c>
      <c r="BA37" s="44">
        <f>IF('Indicator Date'!BA37="","x",'Indicator Date'!BA37)</f>
        <v>2017</v>
      </c>
      <c r="BB37" s="44">
        <f>IF('Indicator Date'!BB37="","x",'Indicator Date'!BB37)</f>
        <v>2018</v>
      </c>
      <c r="BC37" s="44">
        <f>IF('Indicator Date'!BC37="","x",'Indicator Date'!BC37)</f>
        <v>2019</v>
      </c>
      <c r="BD37" s="44">
        <f>IF('Indicator Date'!BD37="","x",'Indicator Date'!BD37)</f>
        <v>2020</v>
      </c>
      <c r="BE37" s="70" t="str">
        <f>IF('Indicator Date'!BE37="","x",YEAR('Indicator Date'!BE37))</f>
        <v>x</v>
      </c>
      <c r="BF37" s="70">
        <f>IF('Indicator Date'!BF37="","x",YEAR('Indicator Date'!BF37))</f>
        <v>2020</v>
      </c>
      <c r="BG37" s="44">
        <f>IF('Indicator Date'!BG37="","x",'Indicator Date'!BG37)</f>
        <v>2020</v>
      </c>
      <c r="BH37" s="44">
        <f>IF('Indicator Date'!BH37="","x",'Indicator Date'!BH37)</f>
        <v>2019</v>
      </c>
      <c r="BI37" s="44">
        <f>IF('Indicator Date'!BI37="","x",'Indicator Date'!BI37)</f>
        <v>2019</v>
      </c>
      <c r="BJ37" s="44">
        <f>IF('Indicator Date'!BJ37="","x",'Indicator Date'!BJ37)</f>
        <v>2013</v>
      </c>
      <c r="BK37" s="44">
        <f>IF('Indicator Date'!BK37="","x",'Indicator Date'!BK37)</f>
        <v>2019</v>
      </c>
      <c r="BL37" s="44">
        <f>IF('Indicator Date'!BL37="","x",'Indicator Date'!BL37)</f>
        <v>2020</v>
      </c>
      <c r="BM37" s="44">
        <f>IF('Indicator Date'!BM37="","x",'Indicator Date'!BM37)</f>
        <v>2018</v>
      </c>
      <c r="BN37" s="44">
        <f>IF('Indicator Date'!BN37="","x",'Indicator Date'!BN37)</f>
        <v>2017</v>
      </c>
      <c r="BO37" s="44">
        <f>IF('Indicator Date'!BO37="","x",'Indicator Date'!BO37)</f>
        <v>2017</v>
      </c>
      <c r="BP37" s="44">
        <f>IF('Indicator Date'!BP37="","x",'Indicator Date'!BP37)</f>
        <v>2019</v>
      </c>
      <c r="BQ37" s="44">
        <f>IF('Indicator Date'!BQ37="","x",'Indicator Date'!BQ37)</f>
        <v>2014</v>
      </c>
      <c r="BR37" s="44">
        <f>IF('Indicator Date'!BR37="","x",'Indicator Date'!BR37)</f>
        <v>2017</v>
      </c>
      <c r="BS37" s="44">
        <f>IF('Indicator Date'!BS37="","x",'Indicator Date'!BS37)</f>
        <v>2017</v>
      </c>
      <c r="BT37" s="44">
        <f>IF('Indicator Date'!BT37="","x",'Indicator Date'!BT37)</f>
        <v>2016</v>
      </c>
      <c r="BU37" s="44">
        <f>IF('Indicator Date'!BU37="","x",'Indicator Date'!BU37)</f>
        <v>2019</v>
      </c>
      <c r="BV37" s="44">
        <f>IF('Indicator Date'!BV37="","x",'Indicator Date'!BV37)</f>
        <v>2019</v>
      </c>
      <c r="BW37" s="44">
        <f>IF('Indicator Date'!BW37="","x",'Indicator Date'!BW37)</f>
        <v>2019</v>
      </c>
      <c r="BX37" s="44">
        <f>IF('Indicator Date'!BX37="","x",'Indicator Date'!BX37)</f>
        <v>2018</v>
      </c>
      <c r="BY37" s="44">
        <f>IF('Indicator Date'!BY37="","x",'Indicator Date'!BY37)</f>
        <v>2017</v>
      </c>
      <c r="BZ37" s="44">
        <f>IF('Indicator Date'!BZ37="","x",'Indicator Date'!BZ37)</f>
        <v>2020</v>
      </c>
      <c r="CA37" s="44">
        <f>IF('Indicator Date'!CA37="","x",'Indicator Date'!CA37)</f>
        <v>2020</v>
      </c>
      <c r="CB37" s="44">
        <f>IF('Indicator Date'!CB37="","x",'Indicator Date'!CB37)</f>
        <v>2015</v>
      </c>
    </row>
    <row r="38" spans="1:80">
      <c r="A38" s="33" t="str">
        <f>'Indicator Data'!A40</f>
        <v>China</v>
      </c>
      <c r="B38" s="25" t="str">
        <f>'Indicator Data'!B40</f>
        <v>CHN</v>
      </c>
      <c r="C38" s="44">
        <f>IF('Indicator Date'!C38="","x",'Indicator Date'!C38)</f>
        <v>2015</v>
      </c>
      <c r="D38" s="44">
        <f>IF('Indicator Date'!D38="","x",'Indicator Date'!D38)</f>
        <v>2015</v>
      </c>
      <c r="E38" s="44">
        <f>IF('Indicator Date'!E38="","x",'Indicator Date'!E38)</f>
        <v>2015</v>
      </c>
      <c r="F38" s="44">
        <f>IF('Indicator Date'!F38="","x",'Indicator Date'!F38)</f>
        <v>2015</v>
      </c>
      <c r="G38" s="44">
        <f>IF('Indicator Date'!G38="","x",'Indicator Date'!G38)</f>
        <v>2015</v>
      </c>
      <c r="H38" s="44">
        <f>IF('Indicator Date'!H38="","x",'Indicator Date'!H38)</f>
        <v>2015</v>
      </c>
      <c r="I38" s="44">
        <f>IF('Indicator Date'!I38="","x",'Indicator Date'!I38)</f>
        <v>2015</v>
      </c>
      <c r="J38" s="44">
        <f>IF('Indicator Date'!J38="","x",'Indicator Date'!J38)</f>
        <v>2020</v>
      </c>
      <c r="K38" s="44">
        <f>IF('Indicator Date'!K38="","x",'Indicator Date'!K38)</f>
        <v>2020</v>
      </c>
      <c r="L38" s="44">
        <f>IF('Indicator Date'!L38="","x",'Indicator Date'!L38)</f>
        <v>2020</v>
      </c>
      <c r="M38" s="44">
        <f>IF('Indicator Date'!M38="","x",'Indicator Date'!M38)</f>
        <v>2015</v>
      </c>
      <c r="N38" s="44">
        <f>IF('Indicator Date'!N38="","x",'Indicator Date'!N38)</f>
        <v>2015</v>
      </c>
      <c r="O38" s="44">
        <f>IF('Indicator Date'!O38="","x",'Indicator Date'!O38)</f>
        <v>2015</v>
      </c>
      <c r="P38" s="44">
        <f>IF('Indicator Date'!P38="","x",'Indicator Date'!P38)</f>
        <v>2015</v>
      </c>
      <c r="Q38" s="44">
        <f>IF('Indicator Date'!Q38="","x",'Indicator Date'!Q38)</f>
        <v>2020</v>
      </c>
      <c r="R38" s="44">
        <f>IF('Indicator Date'!R38="","x",'Indicator Date'!R38)</f>
        <v>2020</v>
      </c>
      <c r="S38" s="44">
        <f>IF('Indicator Date'!S38="","x",'Indicator Date'!S38)</f>
        <v>2020</v>
      </c>
      <c r="T38" s="44">
        <f>IF('Indicator Date'!T38="","x",'Indicator Date'!T38)</f>
        <v>2020</v>
      </c>
      <c r="U38" s="44">
        <f>IF('Indicator Date'!U38="","x",'Indicator Date'!U38)</f>
        <v>2015</v>
      </c>
      <c r="V38" s="44">
        <f>IF('Indicator Date'!V38="","x",'Indicator Date'!V38)</f>
        <v>2015</v>
      </c>
      <c r="W38" s="44">
        <f>IF('Indicator Date'!W38="","x",'Indicator Date'!W38)</f>
        <v>2015</v>
      </c>
      <c r="X38" s="44">
        <f>IF('Indicator Date'!X38="","x",'Indicator Date'!X38)</f>
        <v>2018</v>
      </c>
      <c r="Y38" s="44">
        <f>IF('Indicator Date'!Y38="","x",'Indicator Date'!Y38)</f>
        <v>2020</v>
      </c>
      <c r="Z38" s="44">
        <f>IF('Indicator Date'!Z38="","x",'Indicator Date'!Z38)</f>
        <v>2020</v>
      </c>
      <c r="AA38" s="44" t="str">
        <f>IF('Indicator Date'!AA38="","x",'Indicator Date'!AA38)</f>
        <v>x</v>
      </c>
      <c r="AB38" s="44">
        <f>IF('Indicator Date'!AB38="","x",'Indicator Date'!AB38)</f>
        <v>2017</v>
      </c>
      <c r="AC38" s="44" t="str">
        <f>IF('Indicator Date'!AC38="","x",'Indicator Date'!AC38)</f>
        <v>x</v>
      </c>
      <c r="AD38" s="44" t="str">
        <f>IF('Indicator Date'!AD38="","x",'Indicator Date'!AD38)</f>
        <v>x</v>
      </c>
      <c r="AE38" s="44">
        <f>IF('Indicator Date'!AE38="","x",'Indicator Date'!AE38)</f>
        <v>2020</v>
      </c>
      <c r="AF38" s="44">
        <f>IF('Indicator Date'!AF38="","x",'Indicator Date'!AF38)</f>
        <v>2018</v>
      </c>
      <c r="AG38" s="44">
        <f>IF('Indicator Date'!AG38="","x",'Indicator Date'!AG38)</f>
        <v>2020</v>
      </c>
      <c r="AH38" s="44">
        <f>IF('Indicator Date'!AH38="","x",'Indicator Date'!AH38)</f>
        <v>2021</v>
      </c>
      <c r="AI38" s="44">
        <f>IF('Indicator Date'!AI38="","x",'Indicator Date'!AI38)</f>
        <v>2021</v>
      </c>
      <c r="AJ38" s="44">
        <f>IF('Indicator Date'!AJ38="","x",'Indicator Date'!AJ38)</f>
        <v>2020</v>
      </c>
      <c r="AK38" s="44">
        <f>IF('Indicator Date'!AK38="","x",'Indicator Date'!AK38)</f>
        <v>2020</v>
      </c>
      <c r="AL38" s="44">
        <f>IF('Indicator Date'!AL38="","x",'Indicator Date'!AL38)</f>
        <v>2019</v>
      </c>
      <c r="AM38" s="44" t="str">
        <f>IF('Indicator Date'!AM38="","x",RIGHT('Indicator Date'!AM38,4))</f>
        <v>2014</v>
      </c>
      <c r="AN38" s="44">
        <f>IF('Indicator Date'!AN38="","x",'Indicator Date'!AN38)</f>
        <v>2021</v>
      </c>
      <c r="AO38" s="44">
        <f>IF('Indicator Date'!AO38="","x",'Indicator Date'!AO38)</f>
        <v>2018</v>
      </c>
      <c r="AP38" s="44">
        <f>IF('Indicator Date'!AP38="","x",'Indicator Date'!AP38)</f>
        <v>2019</v>
      </c>
      <c r="AQ38" s="44">
        <f>IF('Indicator Date'!AQ38="","x",'Indicator Date'!AQ38)</f>
        <v>2020</v>
      </c>
      <c r="AR38" s="44">
        <f>IF('Indicator Date'!AR38="","x",'Indicator Date'!AR38)</f>
        <v>2020</v>
      </c>
      <c r="AS38" s="44">
        <f>IF('Indicator Date'!AS38="","x",'Indicator Date'!AS38)</f>
        <v>2019</v>
      </c>
      <c r="AT38" s="44">
        <f>IF('Indicator Date'!AT38="","x",'Indicator Date'!AT38)</f>
        <v>2013</v>
      </c>
      <c r="AU38" s="44">
        <f>IF('Indicator Date'!AU38="","x",'Indicator Date'!AU38)</f>
        <v>2019</v>
      </c>
      <c r="AV38" s="44" t="str">
        <f>IF('Indicator Date'!AV38="","x",'Indicator Date'!AV38)</f>
        <v>x</v>
      </c>
      <c r="AW38" s="44" t="str">
        <f>IF('Indicator Date'!AW38="","x",'Indicator Date'!AW38)</f>
        <v>x</v>
      </c>
      <c r="AX38" s="44">
        <f>IF('Indicator Date'!AX38="","x",'Indicator Date'!AX38)</f>
        <v>2018</v>
      </c>
      <c r="AY38" s="44">
        <f>IF('Indicator Date'!AY38="","x",'Indicator Date'!AY38)</f>
        <v>2019</v>
      </c>
      <c r="AZ38" s="44">
        <f>IF('Indicator Date'!AZ38="","x",'Indicator Date'!AZ38)</f>
        <v>2019</v>
      </c>
      <c r="BA38" s="44">
        <f>IF('Indicator Date'!BA38="","x",'Indicator Date'!BA38)</f>
        <v>2016</v>
      </c>
      <c r="BB38" s="44">
        <f>IF('Indicator Date'!BB38="","x",'Indicator Date'!BB38)</f>
        <v>2018</v>
      </c>
      <c r="BC38" s="44">
        <f>IF('Indicator Date'!BC38="","x",'Indicator Date'!BC38)</f>
        <v>2019</v>
      </c>
      <c r="BD38" s="44">
        <f>IF('Indicator Date'!BD38="","x",'Indicator Date'!BD38)</f>
        <v>2020</v>
      </c>
      <c r="BE38" s="70" t="str">
        <f>IF('Indicator Date'!BE38="","x",YEAR('Indicator Date'!BE38))</f>
        <v>x</v>
      </c>
      <c r="BF38" s="70">
        <f>IF('Indicator Date'!BF38="","x",YEAR('Indicator Date'!BF38))</f>
        <v>2020</v>
      </c>
      <c r="BG38" s="44">
        <f>IF('Indicator Date'!BG38="","x",'Indicator Date'!BG38)</f>
        <v>2020</v>
      </c>
      <c r="BH38" s="44">
        <f>IF('Indicator Date'!BH38="","x",'Indicator Date'!BH38)</f>
        <v>2019</v>
      </c>
      <c r="BI38" s="44">
        <f>IF('Indicator Date'!BI38="","x",'Indicator Date'!BI38)</f>
        <v>2019</v>
      </c>
      <c r="BJ38" s="44">
        <f>IF('Indicator Date'!BJ38="","x",'Indicator Date'!BJ38)</f>
        <v>2013</v>
      </c>
      <c r="BK38" s="44">
        <f>IF('Indicator Date'!BK38="","x",'Indicator Date'!BK38)</f>
        <v>2019</v>
      </c>
      <c r="BL38" s="44">
        <f>IF('Indicator Date'!BL38="","x",'Indicator Date'!BL38)</f>
        <v>2020</v>
      </c>
      <c r="BM38" s="44">
        <f>IF('Indicator Date'!BM38="","x",'Indicator Date'!BM38)</f>
        <v>2018</v>
      </c>
      <c r="BN38" s="44">
        <f>IF('Indicator Date'!BN38="","x",'Indicator Date'!BN38)</f>
        <v>2018</v>
      </c>
      <c r="BO38" s="44">
        <f>IF('Indicator Date'!BO38="","x",'Indicator Date'!BO38)</f>
        <v>2017</v>
      </c>
      <c r="BP38" s="44">
        <f>IF('Indicator Date'!BP38="","x",'Indicator Date'!BP38)</f>
        <v>2019</v>
      </c>
      <c r="BQ38" s="44">
        <f>IF('Indicator Date'!BQ38="","x",'Indicator Date'!BQ38)</f>
        <v>2014</v>
      </c>
      <c r="BR38" s="44">
        <f>IF('Indicator Date'!BR38="","x",'Indicator Date'!BR38)</f>
        <v>2017</v>
      </c>
      <c r="BS38" s="44">
        <f>IF('Indicator Date'!BS38="","x",'Indicator Date'!BS38)</f>
        <v>2017</v>
      </c>
      <c r="BT38" s="44">
        <f>IF('Indicator Date'!BT38="","x",'Indicator Date'!BT38)</f>
        <v>2015</v>
      </c>
      <c r="BU38" s="44">
        <f>IF('Indicator Date'!BU38="","x",'Indicator Date'!BU38)</f>
        <v>2019</v>
      </c>
      <c r="BV38" s="44">
        <f>IF('Indicator Date'!BV38="","x",'Indicator Date'!BV38)</f>
        <v>2019</v>
      </c>
      <c r="BW38" s="44" t="str">
        <f>IF('Indicator Date'!BW38="","x",'Indicator Date'!BW38)</f>
        <v>x</v>
      </c>
      <c r="BX38" s="44">
        <f>IF('Indicator Date'!BX38="","x",'Indicator Date'!BX38)</f>
        <v>2018</v>
      </c>
      <c r="BY38" s="44">
        <f>IF('Indicator Date'!BY38="","x",'Indicator Date'!BY38)</f>
        <v>2017</v>
      </c>
      <c r="BZ38" s="44">
        <f>IF('Indicator Date'!BZ38="","x",'Indicator Date'!BZ38)</f>
        <v>2020</v>
      </c>
      <c r="CA38" s="44">
        <f>IF('Indicator Date'!CA38="","x",'Indicator Date'!CA38)</f>
        <v>2020</v>
      </c>
      <c r="CB38" s="44">
        <f>IF('Indicator Date'!CB38="","x",'Indicator Date'!CB38)</f>
        <v>2015</v>
      </c>
    </row>
    <row r="39" spans="1:80">
      <c r="A39" s="33" t="str">
        <f>'Indicator Data'!A41</f>
        <v>Colombia</v>
      </c>
      <c r="B39" s="25" t="str">
        <f>'Indicator Data'!B41</f>
        <v>COL</v>
      </c>
      <c r="C39" s="44">
        <f>IF('Indicator Date'!C39="","x",'Indicator Date'!C39)</f>
        <v>2015</v>
      </c>
      <c r="D39" s="44">
        <f>IF('Indicator Date'!D39="","x",'Indicator Date'!D39)</f>
        <v>2015</v>
      </c>
      <c r="E39" s="44">
        <f>IF('Indicator Date'!E39="","x",'Indicator Date'!E39)</f>
        <v>2015</v>
      </c>
      <c r="F39" s="44">
        <f>IF('Indicator Date'!F39="","x",'Indicator Date'!F39)</f>
        <v>2015</v>
      </c>
      <c r="G39" s="44">
        <f>IF('Indicator Date'!G39="","x",'Indicator Date'!G39)</f>
        <v>2015</v>
      </c>
      <c r="H39" s="44">
        <f>IF('Indicator Date'!H39="","x",'Indicator Date'!H39)</f>
        <v>2015</v>
      </c>
      <c r="I39" s="44">
        <f>IF('Indicator Date'!I39="","x",'Indicator Date'!I39)</f>
        <v>2015</v>
      </c>
      <c r="J39" s="44">
        <f>IF('Indicator Date'!J39="","x",'Indicator Date'!J39)</f>
        <v>2020</v>
      </c>
      <c r="K39" s="44">
        <f>IF('Indicator Date'!K39="","x",'Indicator Date'!K39)</f>
        <v>2020</v>
      </c>
      <c r="L39" s="44">
        <f>IF('Indicator Date'!L39="","x",'Indicator Date'!L39)</f>
        <v>2020</v>
      </c>
      <c r="M39" s="44">
        <f>IF('Indicator Date'!M39="","x",'Indicator Date'!M39)</f>
        <v>2015</v>
      </c>
      <c r="N39" s="44">
        <f>IF('Indicator Date'!N39="","x",'Indicator Date'!N39)</f>
        <v>2015</v>
      </c>
      <c r="O39" s="44">
        <f>IF('Indicator Date'!O39="","x",'Indicator Date'!O39)</f>
        <v>2015</v>
      </c>
      <c r="P39" s="44">
        <f>IF('Indicator Date'!P39="","x",'Indicator Date'!P39)</f>
        <v>2015</v>
      </c>
      <c r="Q39" s="44">
        <f>IF('Indicator Date'!Q39="","x",'Indicator Date'!Q39)</f>
        <v>2020</v>
      </c>
      <c r="R39" s="44">
        <f>IF('Indicator Date'!R39="","x",'Indicator Date'!R39)</f>
        <v>2020</v>
      </c>
      <c r="S39" s="44">
        <f>IF('Indicator Date'!S39="","x",'Indicator Date'!S39)</f>
        <v>2020</v>
      </c>
      <c r="T39" s="44">
        <f>IF('Indicator Date'!T39="","x",'Indicator Date'!T39)</f>
        <v>2020</v>
      </c>
      <c r="U39" s="44">
        <f>IF('Indicator Date'!U39="","x",'Indicator Date'!U39)</f>
        <v>2015</v>
      </c>
      <c r="V39" s="44">
        <f>IF('Indicator Date'!V39="","x",'Indicator Date'!V39)</f>
        <v>2015</v>
      </c>
      <c r="W39" s="44">
        <f>IF('Indicator Date'!W39="","x",'Indicator Date'!W39)</f>
        <v>2015</v>
      </c>
      <c r="X39" s="44">
        <f>IF('Indicator Date'!X39="","x",'Indicator Date'!X39)</f>
        <v>2018</v>
      </c>
      <c r="Y39" s="44">
        <f>IF('Indicator Date'!Y39="","x",'Indicator Date'!Y39)</f>
        <v>2020</v>
      </c>
      <c r="Z39" s="44">
        <f>IF('Indicator Date'!Z39="","x",'Indicator Date'!Z39)</f>
        <v>2020</v>
      </c>
      <c r="AA39" s="44">
        <f>IF('Indicator Date'!AA39="","x",'Indicator Date'!AA39)</f>
        <v>2015</v>
      </c>
      <c r="AB39" s="44">
        <f>IF('Indicator Date'!AB39="","x",'Indicator Date'!AB39)</f>
        <v>2017</v>
      </c>
      <c r="AC39" s="44">
        <f>IF('Indicator Date'!AC39="","x",'Indicator Date'!AC39)</f>
        <v>2017</v>
      </c>
      <c r="AD39" s="44">
        <f>IF('Indicator Date'!AD39="","x",'Indicator Date'!AD39)</f>
        <v>2018</v>
      </c>
      <c r="AE39" s="44">
        <f>IF('Indicator Date'!AE39="","x",'Indicator Date'!AE39)</f>
        <v>2020</v>
      </c>
      <c r="AF39" s="44">
        <f>IF('Indicator Date'!AF39="","x",'Indicator Date'!AF39)</f>
        <v>2018</v>
      </c>
      <c r="AG39" s="44">
        <f>IF('Indicator Date'!AG39="","x",'Indicator Date'!AG39)</f>
        <v>2020</v>
      </c>
      <c r="AH39" s="44">
        <f>IF('Indicator Date'!AH39="","x",'Indicator Date'!AH39)</f>
        <v>2021</v>
      </c>
      <c r="AI39" s="44">
        <f>IF('Indicator Date'!AI39="","x",'Indicator Date'!AI39)</f>
        <v>2021</v>
      </c>
      <c r="AJ39" s="44">
        <f>IF('Indicator Date'!AJ39="","x",'Indicator Date'!AJ39)</f>
        <v>2020</v>
      </c>
      <c r="AK39" s="44">
        <f>IF('Indicator Date'!AK39="","x",'Indicator Date'!AK39)</f>
        <v>2020</v>
      </c>
      <c r="AL39" s="44">
        <f>IF('Indicator Date'!AL39="","x",'Indicator Date'!AL39)</f>
        <v>2019</v>
      </c>
      <c r="AM39" s="44" t="str">
        <f>IF('Indicator Date'!AM39="","x",RIGHT('Indicator Date'!AM39,4))</f>
        <v>2016</v>
      </c>
      <c r="AN39" s="44">
        <f>IF('Indicator Date'!AN39="","x",'Indicator Date'!AN39)</f>
        <v>2021</v>
      </c>
      <c r="AO39" s="44">
        <f>IF('Indicator Date'!AO39="","x",'Indicator Date'!AO39)</f>
        <v>2018</v>
      </c>
      <c r="AP39" s="44">
        <f>IF('Indicator Date'!AP39="","x",'Indicator Date'!AP39)</f>
        <v>2019</v>
      </c>
      <c r="AQ39" s="44">
        <f>IF('Indicator Date'!AQ39="","x",'Indicator Date'!AQ39)</f>
        <v>2020</v>
      </c>
      <c r="AR39" s="44">
        <f>IF('Indicator Date'!AR39="","x",'Indicator Date'!AR39)</f>
        <v>2020</v>
      </c>
      <c r="AS39" s="44">
        <f>IF('Indicator Date'!AS39="","x",'Indicator Date'!AS39)</f>
        <v>2019</v>
      </c>
      <c r="AT39" s="44">
        <f>IF('Indicator Date'!AT39="","x",'Indicator Date'!AT39)</f>
        <v>2016</v>
      </c>
      <c r="AU39" s="44">
        <f>IF('Indicator Date'!AU39="","x",'Indicator Date'!AU39)</f>
        <v>2019</v>
      </c>
      <c r="AV39" s="44">
        <f>IF('Indicator Date'!AV39="","x",'Indicator Date'!AV39)</f>
        <v>2019</v>
      </c>
      <c r="AW39" s="44">
        <f>IF('Indicator Date'!AW39="","x",'Indicator Date'!AW39)</f>
        <v>2019</v>
      </c>
      <c r="AX39" s="44">
        <f>IF('Indicator Date'!AX39="","x",'Indicator Date'!AX39)</f>
        <v>2018</v>
      </c>
      <c r="AY39" s="44">
        <f>IF('Indicator Date'!AY39="","x",'Indicator Date'!AY39)</f>
        <v>2019</v>
      </c>
      <c r="AZ39" s="44">
        <f>IF('Indicator Date'!AZ39="","x",'Indicator Date'!AZ39)</f>
        <v>2019</v>
      </c>
      <c r="BA39" s="44">
        <f>IF('Indicator Date'!BA39="","x",'Indicator Date'!BA39)</f>
        <v>2019</v>
      </c>
      <c r="BB39" s="44">
        <f>IF('Indicator Date'!BB39="","x",'Indicator Date'!BB39)</f>
        <v>2018</v>
      </c>
      <c r="BC39" s="44">
        <f>IF('Indicator Date'!BC39="","x",'Indicator Date'!BC39)</f>
        <v>2019</v>
      </c>
      <c r="BD39" s="44">
        <f>IF('Indicator Date'!BD39="","x",'Indicator Date'!BD39)</f>
        <v>2020</v>
      </c>
      <c r="BE39" s="70">
        <f>IF('Indicator Date'!BE39="","x",YEAR('Indicator Date'!BE39))</f>
        <v>2020</v>
      </c>
      <c r="BF39" s="70">
        <f>IF('Indicator Date'!BF39="","x",YEAR('Indicator Date'!BF39))</f>
        <v>2020</v>
      </c>
      <c r="BG39" s="44">
        <f>IF('Indicator Date'!BG39="","x",'Indicator Date'!BG39)</f>
        <v>2020</v>
      </c>
      <c r="BH39" s="44">
        <f>IF('Indicator Date'!BH39="","x",'Indicator Date'!BH39)</f>
        <v>2019</v>
      </c>
      <c r="BI39" s="44">
        <f>IF('Indicator Date'!BI39="","x",'Indicator Date'!BI39)</f>
        <v>2019</v>
      </c>
      <c r="BJ39" s="44">
        <f>IF('Indicator Date'!BJ39="","x",'Indicator Date'!BJ39)</f>
        <v>2015</v>
      </c>
      <c r="BK39" s="44">
        <f>IF('Indicator Date'!BK39="","x",'Indicator Date'!BK39)</f>
        <v>2019</v>
      </c>
      <c r="BL39" s="44">
        <f>IF('Indicator Date'!BL39="","x",'Indicator Date'!BL39)</f>
        <v>2020</v>
      </c>
      <c r="BM39" s="44">
        <f>IF('Indicator Date'!BM39="","x",'Indicator Date'!BM39)</f>
        <v>2018</v>
      </c>
      <c r="BN39" s="44">
        <f>IF('Indicator Date'!BN39="","x",'Indicator Date'!BN39)</f>
        <v>2018</v>
      </c>
      <c r="BO39" s="44">
        <f>IF('Indicator Date'!BO39="","x",'Indicator Date'!BO39)</f>
        <v>2019</v>
      </c>
      <c r="BP39" s="44">
        <f>IF('Indicator Date'!BP39="","x",'Indicator Date'!BP39)</f>
        <v>2019</v>
      </c>
      <c r="BQ39" s="44">
        <f>IF('Indicator Date'!BQ39="","x",'Indicator Date'!BQ39)</f>
        <v>2014</v>
      </c>
      <c r="BR39" s="44">
        <f>IF('Indicator Date'!BR39="","x",'Indicator Date'!BR39)</f>
        <v>2017</v>
      </c>
      <c r="BS39" s="44">
        <f>IF('Indicator Date'!BS39="","x",'Indicator Date'!BS39)</f>
        <v>2017</v>
      </c>
      <c r="BT39" s="44">
        <f>IF('Indicator Date'!BT39="","x",'Indicator Date'!BT39)</f>
        <v>2017</v>
      </c>
      <c r="BU39" s="44">
        <f>IF('Indicator Date'!BU39="","x",'Indicator Date'!BU39)</f>
        <v>2019</v>
      </c>
      <c r="BV39" s="44">
        <f>IF('Indicator Date'!BV39="","x",'Indicator Date'!BV39)</f>
        <v>2019</v>
      </c>
      <c r="BW39" s="44">
        <f>IF('Indicator Date'!BW39="","x",'Indicator Date'!BW39)</f>
        <v>2019</v>
      </c>
      <c r="BX39" s="44">
        <f>IF('Indicator Date'!BX39="","x",'Indicator Date'!BX39)</f>
        <v>2018</v>
      </c>
      <c r="BY39" s="44">
        <f>IF('Indicator Date'!BY39="","x",'Indicator Date'!BY39)</f>
        <v>2017</v>
      </c>
      <c r="BZ39" s="44">
        <f>IF('Indicator Date'!BZ39="","x",'Indicator Date'!BZ39)</f>
        <v>2020</v>
      </c>
      <c r="CA39" s="44">
        <f>IF('Indicator Date'!CA39="","x",'Indicator Date'!CA39)</f>
        <v>2020</v>
      </c>
      <c r="CB39" s="44">
        <f>IF('Indicator Date'!CB39="","x",'Indicator Date'!CB39)</f>
        <v>2015</v>
      </c>
    </row>
    <row r="40" spans="1:80">
      <c r="A40" s="33" t="str">
        <f>'Indicator Data'!A42</f>
        <v>Comoros</v>
      </c>
      <c r="B40" s="25" t="str">
        <f>'Indicator Data'!B42</f>
        <v>COM</v>
      </c>
      <c r="C40" s="44">
        <f>IF('Indicator Date'!C40="","x",'Indicator Date'!C40)</f>
        <v>2015</v>
      </c>
      <c r="D40" s="44">
        <f>IF('Indicator Date'!D40="","x",'Indicator Date'!D40)</f>
        <v>2015</v>
      </c>
      <c r="E40" s="44">
        <f>IF('Indicator Date'!E40="","x",'Indicator Date'!E40)</f>
        <v>2015</v>
      </c>
      <c r="F40" s="44">
        <f>IF('Indicator Date'!F40="","x",'Indicator Date'!F40)</f>
        <v>2015</v>
      </c>
      <c r="G40" s="44">
        <f>IF('Indicator Date'!G40="","x",'Indicator Date'!G40)</f>
        <v>2015</v>
      </c>
      <c r="H40" s="44">
        <f>IF('Indicator Date'!H40="","x",'Indicator Date'!H40)</f>
        <v>2015</v>
      </c>
      <c r="I40" s="44">
        <f>IF('Indicator Date'!I40="","x",'Indicator Date'!I40)</f>
        <v>2015</v>
      </c>
      <c r="J40" s="44">
        <f>IF('Indicator Date'!J40="","x",'Indicator Date'!J40)</f>
        <v>2020</v>
      </c>
      <c r="K40" s="44">
        <f>IF('Indicator Date'!K40="","x",'Indicator Date'!K40)</f>
        <v>2020</v>
      </c>
      <c r="L40" s="44">
        <f>IF('Indicator Date'!L40="","x",'Indicator Date'!L40)</f>
        <v>2020</v>
      </c>
      <c r="M40" s="44">
        <f>IF('Indicator Date'!M40="","x",'Indicator Date'!M40)</f>
        <v>2015</v>
      </c>
      <c r="N40" s="44">
        <f>IF('Indicator Date'!N40="","x",'Indicator Date'!N40)</f>
        <v>2015</v>
      </c>
      <c r="O40" s="44">
        <f>IF('Indicator Date'!O40="","x",'Indicator Date'!O40)</f>
        <v>2015</v>
      </c>
      <c r="P40" s="44">
        <f>IF('Indicator Date'!P40="","x",'Indicator Date'!P40)</f>
        <v>2015</v>
      </c>
      <c r="Q40" s="44">
        <f>IF('Indicator Date'!Q40="","x",'Indicator Date'!Q40)</f>
        <v>2020</v>
      </c>
      <c r="R40" s="44">
        <f>IF('Indicator Date'!R40="","x",'Indicator Date'!R40)</f>
        <v>2020</v>
      </c>
      <c r="S40" s="44">
        <f>IF('Indicator Date'!S40="","x",'Indicator Date'!S40)</f>
        <v>2020</v>
      </c>
      <c r="T40" s="44">
        <f>IF('Indicator Date'!T40="","x",'Indicator Date'!T40)</f>
        <v>2020</v>
      </c>
      <c r="U40" s="44">
        <f>IF('Indicator Date'!U40="","x",'Indicator Date'!U40)</f>
        <v>2015</v>
      </c>
      <c r="V40" s="44">
        <f>IF('Indicator Date'!V40="","x",'Indicator Date'!V40)</f>
        <v>2015</v>
      </c>
      <c r="W40" s="44">
        <f>IF('Indicator Date'!W40="","x",'Indicator Date'!W40)</f>
        <v>2015</v>
      </c>
      <c r="X40" s="44">
        <f>IF('Indicator Date'!X40="","x",'Indicator Date'!X40)</f>
        <v>2018</v>
      </c>
      <c r="Y40" s="44">
        <f>IF('Indicator Date'!Y40="","x",'Indicator Date'!Y40)</f>
        <v>2020</v>
      </c>
      <c r="Z40" s="44">
        <f>IF('Indicator Date'!Z40="","x",'Indicator Date'!Z40)</f>
        <v>2020</v>
      </c>
      <c r="AA40" s="44">
        <f>IF('Indicator Date'!AA40="","x",'Indicator Date'!AA40)</f>
        <v>2012</v>
      </c>
      <c r="AB40" s="44">
        <f>IF('Indicator Date'!AB40="","x",'Indicator Date'!AB40)</f>
        <v>2017</v>
      </c>
      <c r="AC40" s="44">
        <f>IF('Indicator Date'!AC40="","x",'Indicator Date'!AC40)</f>
        <v>2016</v>
      </c>
      <c r="AD40" s="44">
        <f>IF('Indicator Date'!AD40="","x",'Indicator Date'!AD40)</f>
        <v>2017</v>
      </c>
      <c r="AE40" s="44">
        <f>IF('Indicator Date'!AE40="","x",'Indicator Date'!AE40)</f>
        <v>2020</v>
      </c>
      <c r="AF40" s="44">
        <f>IF('Indicator Date'!AF40="","x",'Indicator Date'!AF40)</f>
        <v>2018</v>
      </c>
      <c r="AG40" s="44">
        <f>IF('Indicator Date'!AG40="","x",'Indicator Date'!AG40)</f>
        <v>2020</v>
      </c>
      <c r="AH40" s="44">
        <f>IF('Indicator Date'!AH40="","x",'Indicator Date'!AH40)</f>
        <v>2021</v>
      </c>
      <c r="AI40" s="44">
        <f>IF('Indicator Date'!AI40="","x",'Indicator Date'!AI40)</f>
        <v>2021</v>
      </c>
      <c r="AJ40" s="44">
        <f>IF('Indicator Date'!AJ40="","x",'Indicator Date'!AJ40)</f>
        <v>2020</v>
      </c>
      <c r="AK40" s="44">
        <f>IF('Indicator Date'!AK40="","x",'Indicator Date'!AK40)</f>
        <v>2020</v>
      </c>
      <c r="AL40" s="44">
        <f>IF('Indicator Date'!AL40="","x",'Indicator Date'!AL40)</f>
        <v>2019</v>
      </c>
      <c r="AM40" s="44" t="str">
        <f>IF('Indicator Date'!AM40="","x",RIGHT('Indicator Date'!AM40,4))</f>
        <v>2012</v>
      </c>
      <c r="AN40" s="44">
        <f>IF('Indicator Date'!AN40="","x",'Indicator Date'!AN40)</f>
        <v>2021</v>
      </c>
      <c r="AO40" s="44">
        <f>IF('Indicator Date'!AO40="","x",'Indicator Date'!AO40)</f>
        <v>2018</v>
      </c>
      <c r="AP40" s="44">
        <f>IF('Indicator Date'!AP40="","x",'Indicator Date'!AP40)</f>
        <v>2019</v>
      </c>
      <c r="AQ40" s="44">
        <f>IF('Indicator Date'!AQ40="","x",'Indicator Date'!AQ40)</f>
        <v>2020</v>
      </c>
      <c r="AR40" s="44">
        <f>IF('Indicator Date'!AR40="","x",'Indicator Date'!AR40)</f>
        <v>2020</v>
      </c>
      <c r="AS40" s="44">
        <f>IF('Indicator Date'!AS40="","x",'Indicator Date'!AS40)</f>
        <v>2019</v>
      </c>
      <c r="AT40" s="44">
        <f>IF('Indicator Date'!AT40="","x",'Indicator Date'!AT40)</f>
        <v>2012</v>
      </c>
      <c r="AU40" s="44">
        <f>IF('Indicator Date'!AU40="","x",'Indicator Date'!AU40)</f>
        <v>2019</v>
      </c>
      <c r="AV40" s="44">
        <f>IF('Indicator Date'!AV40="","x",'Indicator Date'!AV40)</f>
        <v>2019</v>
      </c>
      <c r="AW40" s="44">
        <f>IF('Indicator Date'!AW40="","x",'Indicator Date'!AW40)</f>
        <v>2019</v>
      </c>
      <c r="AX40" s="44">
        <f>IF('Indicator Date'!AX40="","x",'Indicator Date'!AX40)</f>
        <v>2018</v>
      </c>
      <c r="AY40" s="44">
        <f>IF('Indicator Date'!AY40="","x",'Indicator Date'!AY40)</f>
        <v>2019</v>
      </c>
      <c r="AZ40" s="44" t="str">
        <f>IF('Indicator Date'!AZ40="","x",'Indicator Date'!AZ40)</f>
        <v>x</v>
      </c>
      <c r="BA40" s="44">
        <f>IF('Indicator Date'!BA40="","x",'Indicator Date'!BA40)</f>
        <v>2014</v>
      </c>
      <c r="BB40" s="44">
        <f>IF('Indicator Date'!BB40="","x",'Indicator Date'!BB40)</f>
        <v>2018</v>
      </c>
      <c r="BC40" s="44">
        <f>IF('Indicator Date'!BC40="","x",'Indicator Date'!BC40)</f>
        <v>2019</v>
      </c>
      <c r="BD40" s="44">
        <f>IF('Indicator Date'!BD40="","x",'Indicator Date'!BD40)</f>
        <v>2020</v>
      </c>
      <c r="BE40" s="70" t="str">
        <f>IF('Indicator Date'!BE40="","x",YEAR('Indicator Date'!BE40))</f>
        <v>x</v>
      </c>
      <c r="BF40" s="70">
        <f>IF('Indicator Date'!BF40="","x",YEAR('Indicator Date'!BF40))</f>
        <v>2020</v>
      </c>
      <c r="BG40" s="44">
        <f>IF('Indicator Date'!BG40="","x",'Indicator Date'!BG40)</f>
        <v>2020</v>
      </c>
      <c r="BH40" s="44">
        <f>IF('Indicator Date'!BH40="","x",'Indicator Date'!BH40)</f>
        <v>2019</v>
      </c>
      <c r="BI40" s="44">
        <f>IF('Indicator Date'!BI40="","x",'Indicator Date'!BI40)</f>
        <v>2019</v>
      </c>
      <c r="BJ40" s="44">
        <f>IF('Indicator Date'!BJ40="","x",'Indicator Date'!BJ40)</f>
        <v>2013</v>
      </c>
      <c r="BK40" s="44">
        <f>IF('Indicator Date'!BK40="","x",'Indicator Date'!BK40)</f>
        <v>2019</v>
      </c>
      <c r="BL40" s="44">
        <f>IF('Indicator Date'!BL40="","x",'Indicator Date'!BL40)</f>
        <v>2020</v>
      </c>
      <c r="BM40" s="44">
        <f>IF('Indicator Date'!BM40="","x",'Indicator Date'!BM40)</f>
        <v>2018</v>
      </c>
      <c r="BN40" s="44">
        <f>IF('Indicator Date'!BN40="","x",'Indicator Date'!BN40)</f>
        <v>2018</v>
      </c>
      <c r="BO40" s="44">
        <f>IF('Indicator Date'!BO40="","x",'Indicator Date'!BO40)</f>
        <v>2017</v>
      </c>
      <c r="BP40" s="44">
        <f>IF('Indicator Date'!BP40="","x",'Indicator Date'!BP40)</f>
        <v>2019</v>
      </c>
      <c r="BQ40" s="44">
        <f>IF('Indicator Date'!BQ40="","x",'Indicator Date'!BQ40)</f>
        <v>2014</v>
      </c>
      <c r="BR40" s="44">
        <f>IF('Indicator Date'!BR40="","x",'Indicator Date'!BR40)</f>
        <v>2017</v>
      </c>
      <c r="BS40" s="44">
        <f>IF('Indicator Date'!BS40="","x",'Indicator Date'!BS40)</f>
        <v>2017</v>
      </c>
      <c r="BT40" s="44">
        <f>IF('Indicator Date'!BT40="","x",'Indicator Date'!BT40)</f>
        <v>2012</v>
      </c>
      <c r="BU40" s="44">
        <f>IF('Indicator Date'!BU40="","x",'Indicator Date'!BU40)</f>
        <v>2019</v>
      </c>
      <c r="BV40" s="44" t="str">
        <f>IF('Indicator Date'!BV40="","x",'Indicator Date'!BV40)</f>
        <v>x</v>
      </c>
      <c r="BW40" s="44" t="str">
        <f>IF('Indicator Date'!BW40="","x",'Indicator Date'!BW40)</f>
        <v>x</v>
      </c>
      <c r="BX40" s="44">
        <f>IF('Indicator Date'!BX40="","x",'Indicator Date'!BX40)</f>
        <v>2018</v>
      </c>
      <c r="BY40" s="44">
        <f>IF('Indicator Date'!BY40="","x",'Indicator Date'!BY40)</f>
        <v>2017</v>
      </c>
      <c r="BZ40" s="44">
        <f>IF('Indicator Date'!BZ40="","x",'Indicator Date'!BZ40)</f>
        <v>2020</v>
      </c>
      <c r="CA40" s="44">
        <f>IF('Indicator Date'!CA40="","x",'Indicator Date'!CA40)</f>
        <v>2020</v>
      </c>
      <c r="CB40" s="44">
        <f>IF('Indicator Date'!CB40="","x",'Indicator Date'!CB40)</f>
        <v>2015</v>
      </c>
    </row>
    <row r="41" spans="1:80">
      <c r="A41" s="33" t="str">
        <f>'Indicator Data'!A43</f>
        <v>Congo</v>
      </c>
      <c r="B41" s="25" t="str">
        <f>'Indicator Data'!B43</f>
        <v>COG</v>
      </c>
      <c r="C41" s="44">
        <f>IF('Indicator Date'!C41="","x",'Indicator Date'!C41)</f>
        <v>2015</v>
      </c>
      <c r="D41" s="44">
        <f>IF('Indicator Date'!D41="","x",'Indicator Date'!D41)</f>
        <v>2015</v>
      </c>
      <c r="E41" s="44">
        <f>IF('Indicator Date'!E41="","x",'Indicator Date'!E41)</f>
        <v>2015</v>
      </c>
      <c r="F41" s="44">
        <f>IF('Indicator Date'!F41="","x",'Indicator Date'!F41)</f>
        <v>2015</v>
      </c>
      <c r="G41" s="44">
        <f>IF('Indicator Date'!G41="","x",'Indicator Date'!G41)</f>
        <v>2015</v>
      </c>
      <c r="H41" s="44">
        <f>IF('Indicator Date'!H41="","x",'Indicator Date'!H41)</f>
        <v>2015</v>
      </c>
      <c r="I41" s="44">
        <f>IF('Indicator Date'!I41="","x",'Indicator Date'!I41)</f>
        <v>2015</v>
      </c>
      <c r="J41" s="44">
        <f>IF('Indicator Date'!J41="","x",'Indicator Date'!J41)</f>
        <v>2020</v>
      </c>
      <c r="K41" s="44">
        <f>IF('Indicator Date'!K41="","x",'Indicator Date'!K41)</f>
        <v>2020</v>
      </c>
      <c r="L41" s="44">
        <f>IF('Indicator Date'!L41="","x",'Indicator Date'!L41)</f>
        <v>2020</v>
      </c>
      <c r="M41" s="44">
        <f>IF('Indicator Date'!M41="","x",'Indicator Date'!M41)</f>
        <v>2015</v>
      </c>
      <c r="N41" s="44">
        <f>IF('Indicator Date'!N41="","x",'Indicator Date'!N41)</f>
        <v>2015</v>
      </c>
      <c r="O41" s="44">
        <f>IF('Indicator Date'!O41="","x",'Indicator Date'!O41)</f>
        <v>2015</v>
      </c>
      <c r="P41" s="44">
        <f>IF('Indicator Date'!P41="","x",'Indicator Date'!P41)</f>
        <v>2015</v>
      </c>
      <c r="Q41" s="44">
        <f>IF('Indicator Date'!Q41="","x",'Indicator Date'!Q41)</f>
        <v>2020</v>
      </c>
      <c r="R41" s="44">
        <f>IF('Indicator Date'!R41="","x",'Indicator Date'!R41)</f>
        <v>2020</v>
      </c>
      <c r="S41" s="44">
        <f>IF('Indicator Date'!S41="","x",'Indicator Date'!S41)</f>
        <v>2020</v>
      </c>
      <c r="T41" s="44">
        <f>IF('Indicator Date'!T41="","x",'Indicator Date'!T41)</f>
        <v>2020</v>
      </c>
      <c r="U41" s="44">
        <f>IF('Indicator Date'!U41="","x",'Indicator Date'!U41)</f>
        <v>2015</v>
      </c>
      <c r="V41" s="44">
        <f>IF('Indicator Date'!V41="","x",'Indicator Date'!V41)</f>
        <v>2015</v>
      </c>
      <c r="W41" s="44">
        <f>IF('Indicator Date'!W41="","x",'Indicator Date'!W41)</f>
        <v>2015</v>
      </c>
      <c r="X41" s="44">
        <f>IF('Indicator Date'!X41="","x",'Indicator Date'!X41)</f>
        <v>2018</v>
      </c>
      <c r="Y41" s="44">
        <f>IF('Indicator Date'!Y41="","x",'Indicator Date'!Y41)</f>
        <v>2020</v>
      </c>
      <c r="Z41" s="44">
        <f>IF('Indicator Date'!Z41="","x",'Indicator Date'!Z41)</f>
        <v>2020</v>
      </c>
      <c r="AA41" s="44">
        <f>IF('Indicator Date'!AA41="","x",'Indicator Date'!AA41)</f>
        <v>2011</v>
      </c>
      <c r="AB41" s="44">
        <f>IF('Indicator Date'!AB41="","x",'Indicator Date'!AB41)</f>
        <v>2017</v>
      </c>
      <c r="AC41" s="44">
        <f>IF('Indicator Date'!AC41="","x",'Indicator Date'!AC41)</f>
        <v>2017</v>
      </c>
      <c r="AD41" s="44">
        <f>IF('Indicator Date'!AD41="","x",'Indicator Date'!AD41)</f>
        <v>2016</v>
      </c>
      <c r="AE41" s="44">
        <f>IF('Indicator Date'!AE41="","x",'Indicator Date'!AE41)</f>
        <v>2020</v>
      </c>
      <c r="AF41" s="44">
        <f>IF('Indicator Date'!AF41="","x",'Indicator Date'!AF41)</f>
        <v>2018</v>
      </c>
      <c r="AG41" s="44">
        <f>IF('Indicator Date'!AG41="","x",'Indicator Date'!AG41)</f>
        <v>2020</v>
      </c>
      <c r="AH41" s="44">
        <f>IF('Indicator Date'!AH41="","x",'Indicator Date'!AH41)</f>
        <v>2021</v>
      </c>
      <c r="AI41" s="44">
        <f>IF('Indicator Date'!AI41="","x",'Indicator Date'!AI41)</f>
        <v>2021</v>
      </c>
      <c r="AJ41" s="44">
        <f>IF('Indicator Date'!AJ41="","x",'Indicator Date'!AJ41)</f>
        <v>2020</v>
      </c>
      <c r="AK41" s="44">
        <f>IF('Indicator Date'!AK41="","x",'Indicator Date'!AK41)</f>
        <v>2020</v>
      </c>
      <c r="AL41" s="44">
        <f>IF('Indicator Date'!AL41="","x",'Indicator Date'!AL41)</f>
        <v>2019</v>
      </c>
      <c r="AM41" s="44" t="str">
        <f>IF('Indicator Date'!AM41="","x",RIGHT('Indicator Date'!AM41,4))</f>
        <v>2015</v>
      </c>
      <c r="AN41" s="44">
        <f>IF('Indicator Date'!AN41="","x",'Indicator Date'!AN41)</f>
        <v>2021</v>
      </c>
      <c r="AO41" s="44">
        <f>IF('Indicator Date'!AO41="","x",'Indicator Date'!AO41)</f>
        <v>2018</v>
      </c>
      <c r="AP41" s="44">
        <f>IF('Indicator Date'!AP41="","x",'Indicator Date'!AP41)</f>
        <v>2019</v>
      </c>
      <c r="AQ41" s="44">
        <f>IF('Indicator Date'!AQ41="","x",'Indicator Date'!AQ41)</f>
        <v>2020</v>
      </c>
      <c r="AR41" s="44">
        <f>IF('Indicator Date'!AR41="","x",'Indicator Date'!AR41)</f>
        <v>2020</v>
      </c>
      <c r="AS41" s="44">
        <f>IF('Indicator Date'!AS41="","x",'Indicator Date'!AS41)</f>
        <v>2019</v>
      </c>
      <c r="AT41" s="44">
        <f>IF('Indicator Date'!AT41="","x",'Indicator Date'!AT41)</f>
        <v>2014</v>
      </c>
      <c r="AU41" s="44">
        <f>IF('Indicator Date'!AU41="","x",'Indicator Date'!AU41)</f>
        <v>2019</v>
      </c>
      <c r="AV41" s="44">
        <f>IF('Indicator Date'!AV41="","x",'Indicator Date'!AV41)</f>
        <v>2019</v>
      </c>
      <c r="AW41" s="44">
        <f>IF('Indicator Date'!AW41="","x",'Indicator Date'!AW41)</f>
        <v>2019</v>
      </c>
      <c r="AX41" s="44">
        <f>IF('Indicator Date'!AX41="","x",'Indicator Date'!AX41)</f>
        <v>2018</v>
      </c>
      <c r="AY41" s="44">
        <f>IF('Indicator Date'!AY41="","x",'Indicator Date'!AY41)</f>
        <v>2019</v>
      </c>
      <c r="AZ41" s="44">
        <f>IF('Indicator Date'!AZ41="","x",'Indicator Date'!AZ41)</f>
        <v>2019</v>
      </c>
      <c r="BA41" s="44">
        <f>IF('Indicator Date'!BA41="","x",'Indicator Date'!BA41)</f>
        <v>2011</v>
      </c>
      <c r="BB41" s="44">
        <f>IF('Indicator Date'!BB41="","x",'Indicator Date'!BB41)</f>
        <v>2018</v>
      </c>
      <c r="BC41" s="44">
        <f>IF('Indicator Date'!BC41="","x",'Indicator Date'!BC41)</f>
        <v>2019</v>
      </c>
      <c r="BD41" s="44">
        <f>IF('Indicator Date'!BD41="","x",'Indicator Date'!BD41)</f>
        <v>2020</v>
      </c>
      <c r="BE41" s="70">
        <f>IF('Indicator Date'!BE41="","x",YEAR('Indicator Date'!BE41))</f>
        <v>2020</v>
      </c>
      <c r="BF41" s="70">
        <f>IF('Indicator Date'!BF41="","x",YEAR('Indicator Date'!BF41))</f>
        <v>2021</v>
      </c>
      <c r="BG41" s="44">
        <f>IF('Indicator Date'!BG41="","x",'Indicator Date'!BG41)</f>
        <v>2020</v>
      </c>
      <c r="BH41" s="44">
        <f>IF('Indicator Date'!BH41="","x",'Indicator Date'!BH41)</f>
        <v>2019</v>
      </c>
      <c r="BI41" s="44">
        <f>IF('Indicator Date'!BI41="","x",'Indicator Date'!BI41)</f>
        <v>2019</v>
      </c>
      <c r="BJ41" s="44" t="str">
        <f>IF('Indicator Date'!BJ41="","x",'Indicator Date'!BJ41)</f>
        <v>x</v>
      </c>
      <c r="BK41" s="44">
        <f>IF('Indicator Date'!BK41="","x",'Indicator Date'!BK41)</f>
        <v>2019</v>
      </c>
      <c r="BL41" s="44">
        <f>IF('Indicator Date'!BL41="","x",'Indicator Date'!BL41)</f>
        <v>2020</v>
      </c>
      <c r="BM41" s="44">
        <f>IF('Indicator Date'!BM41="","x",'Indicator Date'!BM41)</f>
        <v>2018</v>
      </c>
      <c r="BN41" s="44">
        <f>IF('Indicator Date'!BN41="","x",'Indicator Date'!BN41)</f>
        <v>2018</v>
      </c>
      <c r="BO41" s="44">
        <f>IF('Indicator Date'!BO41="","x",'Indicator Date'!BO41)</f>
        <v>2017</v>
      </c>
      <c r="BP41" s="44">
        <f>IF('Indicator Date'!BP41="","x",'Indicator Date'!BP41)</f>
        <v>2018</v>
      </c>
      <c r="BQ41" s="44">
        <f>IF('Indicator Date'!BQ41="","x",'Indicator Date'!BQ41)</f>
        <v>2014</v>
      </c>
      <c r="BR41" s="44">
        <f>IF('Indicator Date'!BR41="","x",'Indicator Date'!BR41)</f>
        <v>2017</v>
      </c>
      <c r="BS41" s="44">
        <f>IF('Indicator Date'!BS41="","x",'Indicator Date'!BS41)</f>
        <v>2017</v>
      </c>
      <c r="BT41" s="44">
        <f>IF('Indicator Date'!BT41="","x",'Indicator Date'!BT41)</f>
        <v>2011</v>
      </c>
      <c r="BU41" s="44">
        <f>IF('Indicator Date'!BU41="","x",'Indicator Date'!BU41)</f>
        <v>2019</v>
      </c>
      <c r="BV41" s="44" t="str">
        <f>IF('Indicator Date'!BV41="","x",'Indicator Date'!BV41)</f>
        <v>x</v>
      </c>
      <c r="BW41" s="44">
        <f>IF('Indicator Date'!BW41="","x",'Indicator Date'!BW41)</f>
        <v>2019</v>
      </c>
      <c r="BX41" s="44">
        <f>IF('Indicator Date'!BX41="","x",'Indicator Date'!BX41)</f>
        <v>2018</v>
      </c>
      <c r="BY41" s="44">
        <f>IF('Indicator Date'!BY41="","x",'Indicator Date'!BY41)</f>
        <v>2017</v>
      </c>
      <c r="BZ41" s="44">
        <f>IF('Indicator Date'!BZ41="","x",'Indicator Date'!BZ41)</f>
        <v>2020</v>
      </c>
      <c r="CA41" s="44">
        <f>IF('Indicator Date'!CA41="","x",'Indicator Date'!CA41)</f>
        <v>2020</v>
      </c>
      <c r="CB41" s="44">
        <f>IF('Indicator Date'!CB41="","x",'Indicator Date'!CB41)</f>
        <v>2015</v>
      </c>
    </row>
    <row r="42" spans="1:80">
      <c r="A42" s="33" t="str">
        <f>'Indicator Data'!A44</f>
        <v>Congo DR</v>
      </c>
      <c r="B42" s="25" t="str">
        <f>'Indicator Data'!B44</f>
        <v>COD</v>
      </c>
      <c r="C42" s="44">
        <f>IF('Indicator Date'!C42="","x",'Indicator Date'!C42)</f>
        <v>2015</v>
      </c>
      <c r="D42" s="44">
        <f>IF('Indicator Date'!D42="","x",'Indicator Date'!D42)</f>
        <v>2015</v>
      </c>
      <c r="E42" s="44">
        <f>IF('Indicator Date'!E42="","x",'Indicator Date'!E42)</f>
        <v>2015</v>
      </c>
      <c r="F42" s="44">
        <f>IF('Indicator Date'!F42="","x",'Indicator Date'!F42)</f>
        <v>2015</v>
      </c>
      <c r="G42" s="44">
        <f>IF('Indicator Date'!G42="","x",'Indicator Date'!G42)</f>
        <v>2015</v>
      </c>
      <c r="H42" s="44">
        <f>IF('Indicator Date'!H42="","x",'Indicator Date'!H42)</f>
        <v>2015</v>
      </c>
      <c r="I42" s="44">
        <f>IF('Indicator Date'!I42="","x",'Indicator Date'!I42)</f>
        <v>2015</v>
      </c>
      <c r="J42" s="44">
        <f>IF('Indicator Date'!J42="","x",'Indicator Date'!J42)</f>
        <v>2020</v>
      </c>
      <c r="K42" s="44">
        <f>IF('Indicator Date'!K42="","x",'Indicator Date'!K42)</f>
        <v>2020</v>
      </c>
      <c r="L42" s="44">
        <f>IF('Indicator Date'!L42="","x",'Indicator Date'!L42)</f>
        <v>2020</v>
      </c>
      <c r="M42" s="44">
        <f>IF('Indicator Date'!M42="","x",'Indicator Date'!M42)</f>
        <v>2015</v>
      </c>
      <c r="N42" s="44">
        <f>IF('Indicator Date'!N42="","x",'Indicator Date'!N42)</f>
        <v>2015</v>
      </c>
      <c r="O42" s="44">
        <f>IF('Indicator Date'!O42="","x",'Indicator Date'!O42)</f>
        <v>2015</v>
      </c>
      <c r="P42" s="44">
        <f>IF('Indicator Date'!P42="","x",'Indicator Date'!P42)</f>
        <v>2015</v>
      </c>
      <c r="Q42" s="44">
        <f>IF('Indicator Date'!Q42="","x",'Indicator Date'!Q42)</f>
        <v>2020</v>
      </c>
      <c r="R42" s="44">
        <f>IF('Indicator Date'!R42="","x",'Indicator Date'!R42)</f>
        <v>2020</v>
      </c>
      <c r="S42" s="44">
        <f>IF('Indicator Date'!S42="","x",'Indicator Date'!S42)</f>
        <v>2020</v>
      </c>
      <c r="T42" s="44">
        <f>IF('Indicator Date'!T42="","x",'Indicator Date'!T42)</f>
        <v>2020</v>
      </c>
      <c r="U42" s="44">
        <f>IF('Indicator Date'!U42="","x",'Indicator Date'!U42)</f>
        <v>2015</v>
      </c>
      <c r="V42" s="44">
        <f>IF('Indicator Date'!V42="","x",'Indicator Date'!V42)</f>
        <v>2015</v>
      </c>
      <c r="W42" s="44">
        <f>IF('Indicator Date'!W42="","x",'Indicator Date'!W42)</f>
        <v>2015</v>
      </c>
      <c r="X42" s="44">
        <f>IF('Indicator Date'!X42="","x",'Indicator Date'!X42)</f>
        <v>2018</v>
      </c>
      <c r="Y42" s="44">
        <f>IF('Indicator Date'!Y42="","x",'Indicator Date'!Y42)</f>
        <v>2020</v>
      </c>
      <c r="Z42" s="44">
        <f>IF('Indicator Date'!Z42="","x",'Indicator Date'!Z42)</f>
        <v>2020</v>
      </c>
      <c r="AA42" s="44">
        <f>IF('Indicator Date'!AA42="","x",'Indicator Date'!AA42)</f>
        <v>2013</v>
      </c>
      <c r="AB42" s="44">
        <f>IF('Indicator Date'!AB42="","x",'Indicator Date'!AB42)</f>
        <v>2017</v>
      </c>
      <c r="AC42" s="44">
        <f>IF('Indicator Date'!AC42="","x",'Indicator Date'!AC42)</f>
        <v>2017</v>
      </c>
      <c r="AD42" s="44">
        <f>IF('Indicator Date'!AD42="","x",'Indicator Date'!AD42)</f>
        <v>2017</v>
      </c>
      <c r="AE42" s="44">
        <f>IF('Indicator Date'!AE42="","x",'Indicator Date'!AE42)</f>
        <v>2020</v>
      </c>
      <c r="AF42" s="44">
        <f>IF('Indicator Date'!AF42="","x",'Indicator Date'!AF42)</f>
        <v>2018</v>
      </c>
      <c r="AG42" s="44">
        <f>IF('Indicator Date'!AG42="","x",'Indicator Date'!AG42)</f>
        <v>2020</v>
      </c>
      <c r="AH42" s="44">
        <f>IF('Indicator Date'!AH42="","x",'Indicator Date'!AH42)</f>
        <v>2021</v>
      </c>
      <c r="AI42" s="44">
        <f>IF('Indicator Date'!AI42="","x",'Indicator Date'!AI42)</f>
        <v>2021</v>
      </c>
      <c r="AJ42" s="44">
        <f>IF('Indicator Date'!AJ42="","x",'Indicator Date'!AJ42)</f>
        <v>2020</v>
      </c>
      <c r="AK42" s="44">
        <f>IF('Indicator Date'!AK42="","x",'Indicator Date'!AK42)</f>
        <v>2020</v>
      </c>
      <c r="AL42" s="44">
        <f>IF('Indicator Date'!AL42="","x",'Indicator Date'!AL42)</f>
        <v>2019</v>
      </c>
      <c r="AM42" s="44" t="str">
        <f>IF('Indicator Date'!AM42="","x",RIGHT('Indicator Date'!AM42,4))</f>
        <v>2018</v>
      </c>
      <c r="AN42" s="44">
        <f>IF('Indicator Date'!AN42="","x",'Indicator Date'!AN42)</f>
        <v>2021</v>
      </c>
      <c r="AO42" s="44">
        <f>IF('Indicator Date'!AO42="","x",'Indicator Date'!AO42)</f>
        <v>2018</v>
      </c>
      <c r="AP42" s="44">
        <f>IF('Indicator Date'!AP42="","x",'Indicator Date'!AP42)</f>
        <v>2019</v>
      </c>
      <c r="AQ42" s="44">
        <f>IF('Indicator Date'!AQ42="","x",'Indicator Date'!AQ42)</f>
        <v>2020</v>
      </c>
      <c r="AR42" s="44">
        <f>IF('Indicator Date'!AR42="","x",'Indicator Date'!AR42)</f>
        <v>2020</v>
      </c>
      <c r="AS42" s="44">
        <f>IF('Indicator Date'!AS42="","x",'Indicator Date'!AS42)</f>
        <v>2019</v>
      </c>
      <c r="AT42" s="44">
        <f>IF('Indicator Date'!AT42="","x",'Indicator Date'!AT42)</f>
        <v>2013</v>
      </c>
      <c r="AU42" s="44">
        <f>IF('Indicator Date'!AU42="","x",'Indicator Date'!AU42)</f>
        <v>2019</v>
      </c>
      <c r="AV42" s="44">
        <f>IF('Indicator Date'!AV42="","x",'Indicator Date'!AV42)</f>
        <v>2019</v>
      </c>
      <c r="AW42" s="44">
        <f>IF('Indicator Date'!AW42="","x",'Indicator Date'!AW42)</f>
        <v>2019</v>
      </c>
      <c r="AX42" s="44">
        <f>IF('Indicator Date'!AX42="","x",'Indicator Date'!AX42)</f>
        <v>2018</v>
      </c>
      <c r="AY42" s="44">
        <f>IF('Indicator Date'!AY42="","x",'Indicator Date'!AY42)</f>
        <v>2019</v>
      </c>
      <c r="AZ42" s="44">
        <f>IF('Indicator Date'!AZ42="","x",'Indicator Date'!AZ42)</f>
        <v>2019</v>
      </c>
      <c r="BA42" s="44">
        <f>IF('Indicator Date'!BA42="","x",'Indicator Date'!BA42)</f>
        <v>2012</v>
      </c>
      <c r="BB42" s="44">
        <f>IF('Indicator Date'!BB42="","x",'Indicator Date'!BB42)</f>
        <v>2018</v>
      </c>
      <c r="BC42" s="44">
        <f>IF('Indicator Date'!BC42="","x",'Indicator Date'!BC42)</f>
        <v>2019</v>
      </c>
      <c r="BD42" s="44">
        <f>IF('Indicator Date'!BD42="","x",'Indicator Date'!BD42)</f>
        <v>2020</v>
      </c>
      <c r="BE42" s="70">
        <f>IF('Indicator Date'!BE42="","x",YEAR('Indicator Date'!BE42))</f>
        <v>2020</v>
      </c>
      <c r="BF42" s="70">
        <f>IF('Indicator Date'!BF42="","x",YEAR('Indicator Date'!BF42))</f>
        <v>2021</v>
      </c>
      <c r="BG42" s="44">
        <f>IF('Indicator Date'!BG42="","x",'Indicator Date'!BG42)</f>
        <v>2020</v>
      </c>
      <c r="BH42" s="44">
        <f>IF('Indicator Date'!BH42="","x",'Indicator Date'!BH42)</f>
        <v>2019</v>
      </c>
      <c r="BI42" s="44">
        <f>IF('Indicator Date'!BI42="","x",'Indicator Date'!BI42)</f>
        <v>2019</v>
      </c>
      <c r="BJ42" s="44">
        <f>IF('Indicator Date'!BJ42="","x",'Indicator Date'!BJ42)</f>
        <v>2015</v>
      </c>
      <c r="BK42" s="44">
        <f>IF('Indicator Date'!BK42="","x",'Indicator Date'!BK42)</f>
        <v>2019</v>
      </c>
      <c r="BL42" s="44">
        <f>IF('Indicator Date'!BL42="","x",'Indicator Date'!BL42)</f>
        <v>2020</v>
      </c>
      <c r="BM42" s="44">
        <f>IF('Indicator Date'!BM42="","x",'Indicator Date'!BM42)</f>
        <v>2018</v>
      </c>
      <c r="BN42" s="44">
        <f>IF('Indicator Date'!BN42="","x",'Indicator Date'!BN42)</f>
        <v>2016</v>
      </c>
      <c r="BO42" s="44">
        <f>IF('Indicator Date'!BO42="","x",'Indicator Date'!BO42)</f>
        <v>2017</v>
      </c>
      <c r="BP42" s="44">
        <f>IF('Indicator Date'!BP42="","x",'Indicator Date'!BP42)</f>
        <v>2019</v>
      </c>
      <c r="BQ42" s="44">
        <f>IF('Indicator Date'!BQ42="","x",'Indicator Date'!BQ42)</f>
        <v>2014</v>
      </c>
      <c r="BR42" s="44">
        <f>IF('Indicator Date'!BR42="","x",'Indicator Date'!BR42)</f>
        <v>2017</v>
      </c>
      <c r="BS42" s="44">
        <f>IF('Indicator Date'!BS42="","x",'Indicator Date'!BS42)</f>
        <v>2017</v>
      </c>
      <c r="BT42" s="44">
        <f>IF('Indicator Date'!BT42="","x",'Indicator Date'!BT42)</f>
        <v>2013</v>
      </c>
      <c r="BU42" s="44">
        <f>IF('Indicator Date'!BU42="","x",'Indicator Date'!BU42)</f>
        <v>2019</v>
      </c>
      <c r="BV42" s="44" t="str">
        <f>IF('Indicator Date'!BV42="","x",'Indicator Date'!BV42)</f>
        <v>x</v>
      </c>
      <c r="BW42" s="44">
        <f>IF('Indicator Date'!BW42="","x",'Indicator Date'!BW42)</f>
        <v>2019</v>
      </c>
      <c r="BX42" s="44">
        <f>IF('Indicator Date'!BX42="","x",'Indicator Date'!BX42)</f>
        <v>2018</v>
      </c>
      <c r="BY42" s="44">
        <f>IF('Indicator Date'!BY42="","x",'Indicator Date'!BY42)</f>
        <v>2017</v>
      </c>
      <c r="BZ42" s="44">
        <f>IF('Indicator Date'!BZ42="","x",'Indicator Date'!BZ42)</f>
        <v>2020</v>
      </c>
      <c r="CA42" s="44">
        <f>IF('Indicator Date'!CA42="","x",'Indicator Date'!CA42)</f>
        <v>2020</v>
      </c>
      <c r="CB42" s="44">
        <f>IF('Indicator Date'!CB42="","x",'Indicator Date'!CB42)</f>
        <v>2015</v>
      </c>
    </row>
    <row r="43" spans="1:80">
      <c r="A43" s="33" t="str">
        <f>'Indicator Data'!A45</f>
        <v>Costa Rica</v>
      </c>
      <c r="B43" s="25" t="str">
        <f>'Indicator Data'!B45</f>
        <v>CRI</v>
      </c>
      <c r="C43" s="44">
        <f>IF('Indicator Date'!C43="","x",'Indicator Date'!C43)</f>
        <v>2015</v>
      </c>
      <c r="D43" s="44">
        <f>IF('Indicator Date'!D43="","x",'Indicator Date'!D43)</f>
        <v>2015</v>
      </c>
      <c r="E43" s="44">
        <f>IF('Indicator Date'!E43="","x",'Indicator Date'!E43)</f>
        <v>2015</v>
      </c>
      <c r="F43" s="44">
        <f>IF('Indicator Date'!F43="","x",'Indicator Date'!F43)</f>
        <v>2015</v>
      </c>
      <c r="G43" s="44">
        <f>IF('Indicator Date'!G43="","x",'Indicator Date'!G43)</f>
        <v>2015</v>
      </c>
      <c r="H43" s="44">
        <f>IF('Indicator Date'!H43="","x",'Indicator Date'!H43)</f>
        <v>2015</v>
      </c>
      <c r="I43" s="44">
        <f>IF('Indicator Date'!I43="","x",'Indicator Date'!I43)</f>
        <v>2015</v>
      </c>
      <c r="J43" s="44">
        <f>IF('Indicator Date'!J43="","x",'Indicator Date'!J43)</f>
        <v>2020</v>
      </c>
      <c r="K43" s="44">
        <f>IF('Indicator Date'!K43="","x",'Indicator Date'!K43)</f>
        <v>2020</v>
      </c>
      <c r="L43" s="44">
        <f>IF('Indicator Date'!L43="","x",'Indicator Date'!L43)</f>
        <v>2020</v>
      </c>
      <c r="M43" s="44">
        <f>IF('Indicator Date'!M43="","x",'Indicator Date'!M43)</f>
        <v>2015</v>
      </c>
      <c r="N43" s="44">
        <f>IF('Indicator Date'!N43="","x",'Indicator Date'!N43)</f>
        <v>2015</v>
      </c>
      <c r="O43" s="44">
        <f>IF('Indicator Date'!O43="","x",'Indicator Date'!O43)</f>
        <v>2015</v>
      </c>
      <c r="P43" s="44">
        <f>IF('Indicator Date'!P43="","x",'Indicator Date'!P43)</f>
        <v>2015</v>
      </c>
      <c r="Q43" s="44">
        <f>IF('Indicator Date'!Q43="","x",'Indicator Date'!Q43)</f>
        <v>2020</v>
      </c>
      <c r="R43" s="44">
        <f>IF('Indicator Date'!R43="","x",'Indicator Date'!R43)</f>
        <v>2020</v>
      </c>
      <c r="S43" s="44">
        <f>IF('Indicator Date'!S43="","x",'Indicator Date'!S43)</f>
        <v>2020</v>
      </c>
      <c r="T43" s="44">
        <f>IF('Indicator Date'!T43="","x",'Indicator Date'!T43)</f>
        <v>2020</v>
      </c>
      <c r="U43" s="44">
        <f>IF('Indicator Date'!U43="","x",'Indicator Date'!U43)</f>
        <v>2015</v>
      </c>
      <c r="V43" s="44">
        <f>IF('Indicator Date'!V43="","x",'Indicator Date'!V43)</f>
        <v>2015</v>
      </c>
      <c r="W43" s="44">
        <f>IF('Indicator Date'!W43="","x",'Indicator Date'!W43)</f>
        <v>2015</v>
      </c>
      <c r="X43" s="44">
        <f>IF('Indicator Date'!X43="","x",'Indicator Date'!X43)</f>
        <v>2018</v>
      </c>
      <c r="Y43" s="44">
        <f>IF('Indicator Date'!Y43="","x",'Indicator Date'!Y43)</f>
        <v>2020</v>
      </c>
      <c r="Z43" s="44">
        <f>IF('Indicator Date'!Z43="","x",'Indicator Date'!Z43)</f>
        <v>2020</v>
      </c>
      <c r="AA43" s="44">
        <f>IF('Indicator Date'!AA43="","x",'Indicator Date'!AA43)</f>
        <v>2011</v>
      </c>
      <c r="AB43" s="44">
        <f>IF('Indicator Date'!AB43="","x",'Indicator Date'!AB43)</f>
        <v>2017</v>
      </c>
      <c r="AC43" s="44">
        <f>IF('Indicator Date'!AC43="","x",'Indicator Date'!AC43)</f>
        <v>2015</v>
      </c>
      <c r="AD43" s="44">
        <f>IF('Indicator Date'!AD43="","x",'Indicator Date'!AD43)</f>
        <v>2017</v>
      </c>
      <c r="AE43" s="44">
        <f>IF('Indicator Date'!AE43="","x",'Indicator Date'!AE43)</f>
        <v>2020</v>
      </c>
      <c r="AF43" s="44">
        <f>IF('Indicator Date'!AF43="","x",'Indicator Date'!AF43)</f>
        <v>2018</v>
      </c>
      <c r="AG43" s="44">
        <f>IF('Indicator Date'!AG43="","x",'Indicator Date'!AG43)</f>
        <v>2020</v>
      </c>
      <c r="AH43" s="44">
        <f>IF('Indicator Date'!AH43="","x",'Indicator Date'!AH43)</f>
        <v>2021</v>
      </c>
      <c r="AI43" s="44">
        <f>IF('Indicator Date'!AI43="","x",'Indicator Date'!AI43)</f>
        <v>2021</v>
      </c>
      <c r="AJ43" s="44">
        <f>IF('Indicator Date'!AJ43="","x",'Indicator Date'!AJ43)</f>
        <v>2020</v>
      </c>
      <c r="AK43" s="44">
        <f>IF('Indicator Date'!AK43="","x",'Indicator Date'!AK43)</f>
        <v>2020</v>
      </c>
      <c r="AL43" s="44">
        <f>IF('Indicator Date'!AL43="","x",'Indicator Date'!AL43)</f>
        <v>2019</v>
      </c>
      <c r="AM43" s="44" t="str">
        <f>IF('Indicator Date'!AM43="","x",RIGHT('Indicator Date'!AM43,4))</f>
        <v>x</v>
      </c>
      <c r="AN43" s="44">
        <f>IF('Indicator Date'!AN43="","x",'Indicator Date'!AN43)</f>
        <v>2021</v>
      </c>
      <c r="AO43" s="44">
        <f>IF('Indicator Date'!AO43="","x",'Indicator Date'!AO43)</f>
        <v>2018</v>
      </c>
      <c r="AP43" s="44">
        <f>IF('Indicator Date'!AP43="","x",'Indicator Date'!AP43)</f>
        <v>2019</v>
      </c>
      <c r="AQ43" s="44">
        <f>IF('Indicator Date'!AQ43="","x",'Indicator Date'!AQ43)</f>
        <v>2020</v>
      </c>
      <c r="AR43" s="44">
        <f>IF('Indicator Date'!AR43="","x",'Indicator Date'!AR43)</f>
        <v>2020</v>
      </c>
      <c r="AS43" s="44">
        <f>IF('Indicator Date'!AS43="","x",'Indicator Date'!AS43)</f>
        <v>2019</v>
      </c>
      <c r="AT43" s="44" t="str">
        <f>IF('Indicator Date'!AT43="","x",'Indicator Date'!AT43)</f>
        <v>x</v>
      </c>
      <c r="AU43" s="44">
        <f>IF('Indicator Date'!AU43="","x",'Indicator Date'!AU43)</f>
        <v>2019</v>
      </c>
      <c r="AV43" s="44">
        <f>IF('Indicator Date'!AV43="","x",'Indicator Date'!AV43)</f>
        <v>2019</v>
      </c>
      <c r="AW43" s="44">
        <f>IF('Indicator Date'!AW43="","x",'Indicator Date'!AW43)</f>
        <v>2019</v>
      </c>
      <c r="AX43" s="44">
        <f>IF('Indicator Date'!AX43="","x",'Indicator Date'!AX43)</f>
        <v>2018</v>
      </c>
      <c r="AY43" s="44">
        <f>IF('Indicator Date'!AY43="","x",'Indicator Date'!AY43)</f>
        <v>2019</v>
      </c>
      <c r="AZ43" s="44">
        <f>IF('Indicator Date'!AZ43="","x",'Indicator Date'!AZ43)</f>
        <v>2019</v>
      </c>
      <c r="BA43" s="44">
        <f>IF('Indicator Date'!BA43="","x",'Indicator Date'!BA43)</f>
        <v>2019</v>
      </c>
      <c r="BB43" s="44">
        <f>IF('Indicator Date'!BB43="","x",'Indicator Date'!BB43)</f>
        <v>2018</v>
      </c>
      <c r="BC43" s="44">
        <f>IF('Indicator Date'!BC43="","x",'Indicator Date'!BC43)</f>
        <v>2019</v>
      </c>
      <c r="BD43" s="44">
        <f>IF('Indicator Date'!BD43="","x",'Indicator Date'!BD43)</f>
        <v>2020</v>
      </c>
      <c r="BE43" s="70" t="str">
        <f>IF('Indicator Date'!BE43="","x",YEAR('Indicator Date'!BE43))</f>
        <v>x</v>
      </c>
      <c r="BF43" s="70">
        <f>IF('Indicator Date'!BF43="","x",YEAR('Indicator Date'!BF43))</f>
        <v>2020</v>
      </c>
      <c r="BG43" s="44">
        <f>IF('Indicator Date'!BG43="","x",'Indicator Date'!BG43)</f>
        <v>2020</v>
      </c>
      <c r="BH43" s="44">
        <f>IF('Indicator Date'!BH43="","x",'Indicator Date'!BH43)</f>
        <v>2019</v>
      </c>
      <c r="BI43" s="44">
        <f>IF('Indicator Date'!BI43="","x",'Indicator Date'!BI43)</f>
        <v>2019</v>
      </c>
      <c r="BJ43" s="44">
        <f>IF('Indicator Date'!BJ43="","x",'Indicator Date'!BJ43)</f>
        <v>2013</v>
      </c>
      <c r="BK43" s="44">
        <f>IF('Indicator Date'!BK43="","x",'Indicator Date'!BK43)</f>
        <v>2019</v>
      </c>
      <c r="BL43" s="44">
        <f>IF('Indicator Date'!BL43="","x",'Indicator Date'!BL43)</f>
        <v>2020</v>
      </c>
      <c r="BM43" s="44">
        <f>IF('Indicator Date'!BM43="","x",'Indicator Date'!BM43)</f>
        <v>2018</v>
      </c>
      <c r="BN43" s="44">
        <f>IF('Indicator Date'!BN43="","x",'Indicator Date'!BN43)</f>
        <v>2018</v>
      </c>
      <c r="BO43" s="44">
        <f>IF('Indicator Date'!BO43="","x",'Indicator Date'!BO43)</f>
        <v>2019</v>
      </c>
      <c r="BP43" s="44">
        <f>IF('Indicator Date'!BP43="","x",'Indicator Date'!BP43)</f>
        <v>2019</v>
      </c>
      <c r="BQ43" s="44">
        <f>IF('Indicator Date'!BQ43="","x",'Indicator Date'!BQ43)</f>
        <v>2014</v>
      </c>
      <c r="BR43" s="44">
        <f>IF('Indicator Date'!BR43="","x",'Indicator Date'!BR43)</f>
        <v>2017</v>
      </c>
      <c r="BS43" s="44">
        <f>IF('Indicator Date'!BS43="","x",'Indicator Date'!BS43)</f>
        <v>2017</v>
      </c>
      <c r="BT43" s="44">
        <f>IF('Indicator Date'!BT43="","x",'Indicator Date'!BT43)</f>
        <v>2013</v>
      </c>
      <c r="BU43" s="44">
        <f>IF('Indicator Date'!BU43="","x",'Indicator Date'!BU43)</f>
        <v>2019</v>
      </c>
      <c r="BV43" s="44">
        <f>IF('Indicator Date'!BV43="","x",'Indicator Date'!BV43)</f>
        <v>2019</v>
      </c>
      <c r="BW43" s="44">
        <f>IF('Indicator Date'!BW43="","x",'Indicator Date'!BW43)</f>
        <v>2019</v>
      </c>
      <c r="BX43" s="44">
        <f>IF('Indicator Date'!BX43="","x",'Indicator Date'!BX43)</f>
        <v>2018</v>
      </c>
      <c r="BY43" s="44">
        <f>IF('Indicator Date'!BY43="","x",'Indicator Date'!BY43)</f>
        <v>2017</v>
      </c>
      <c r="BZ43" s="44">
        <f>IF('Indicator Date'!BZ43="","x",'Indicator Date'!BZ43)</f>
        <v>2020</v>
      </c>
      <c r="CA43" s="44">
        <f>IF('Indicator Date'!CA43="","x",'Indicator Date'!CA43)</f>
        <v>2020</v>
      </c>
      <c r="CB43" s="44">
        <f>IF('Indicator Date'!CB43="","x",'Indicator Date'!CB43)</f>
        <v>2015</v>
      </c>
    </row>
    <row r="44" spans="1:80">
      <c r="A44" s="33" t="str">
        <f>'Indicator Data'!A46</f>
        <v>Côte d'Ivoire</v>
      </c>
      <c r="B44" s="25" t="str">
        <f>'Indicator Data'!B46</f>
        <v>CIV</v>
      </c>
      <c r="C44" s="44">
        <f>IF('Indicator Date'!C44="","x",'Indicator Date'!C44)</f>
        <v>2015</v>
      </c>
      <c r="D44" s="44">
        <f>IF('Indicator Date'!D44="","x",'Indicator Date'!D44)</f>
        <v>2015</v>
      </c>
      <c r="E44" s="44">
        <f>IF('Indicator Date'!E44="","x",'Indicator Date'!E44)</f>
        <v>2015</v>
      </c>
      <c r="F44" s="44">
        <f>IF('Indicator Date'!F44="","x",'Indicator Date'!F44)</f>
        <v>2015</v>
      </c>
      <c r="G44" s="44">
        <f>IF('Indicator Date'!G44="","x",'Indicator Date'!G44)</f>
        <v>2015</v>
      </c>
      <c r="H44" s="44">
        <f>IF('Indicator Date'!H44="","x",'Indicator Date'!H44)</f>
        <v>2015</v>
      </c>
      <c r="I44" s="44">
        <f>IF('Indicator Date'!I44="","x",'Indicator Date'!I44)</f>
        <v>2015</v>
      </c>
      <c r="J44" s="44">
        <f>IF('Indicator Date'!J44="","x",'Indicator Date'!J44)</f>
        <v>2020</v>
      </c>
      <c r="K44" s="44">
        <f>IF('Indicator Date'!K44="","x",'Indicator Date'!K44)</f>
        <v>2020</v>
      </c>
      <c r="L44" s="44">
        <f>IF('Indicator Date'!L44="","x",'Indicator Date'!L44)</f>
        <v>2020</v>
      </c>
      <c r="M44" s="44">
        <f>IF('Indicator Date'!M44="","x",'Indicator Date'!M44)</f>
        <v>2015</v>
      </c>
      <c r="N44" s="44">
        <f>IF('Indicator Date'!N44="","x",'Indicator Date'!N44)</f>
        <v>2015</v>
      </c>
      <c r="O44" s="44">
        <f>IF('Indicator Date'!O44="","x",'Indicator Date'!O44)</f>
        <v>2015</v>
      </c>
      <c r="P44" s="44">
        <f>IF('Indicator Date'!P44="","x",'Indicator Date'!P44)</f>
        <v>2015</v>
      </c>
      <c r="Q44" s="44">
        <f>IF('Indicator Date'!Q44="","x",'Indicator Date'!Q44)</f>
        <v>2020</v>
      </c>
      <c r="R44" s="44">
        <f>IF('Indicator Date'!R44="","x",'Indicator Date'!R44)</f>
        <v>2020</v>
      </c>
      <c r="S44" s="44">
        <f>IF('Indicator Date'!S44="","x",'Indicator Date'!S44)</f>
        <v>2020</v>
      </c>
      <c r="T44" s="44">
        <f>IF('Indicator Date'!T44="","x",'Indicator Date'!T44)</f>
        <v>2020</v>
      </c>
      <c r="U44" s="44">
        <f>IF('Indicator Date'!U44="","x",'Indicator Date'!U44)</f>
        <v>2015</v>
      </c>
      <c r="V44" s="44">
        <f>IF('Indicator Date'!V44="","x",'Indicator Date'!V44)</f>
        <v>2015</v>
      </c>
      <c r="W44" s="44">
        <f>IF('Indicator Date'!W44="","x",'Indicator Date'!W44)</f>
        <v>2015</v>
      </c>
      <c r="X44" s="44">
        <f>IF('Indicator Date'!X44="","x",'Indicator Date'!X44)</f>
        <v>2018</v>
      </c>
      <c r="Y44" s="44">
        <f>IF('Indicator Date'!Y44="","x",'Indicator Date'!Y44)</f>
        <v>2020</v>
      </c>
      <c r="Z44" s="44">
        <f>IF('Indicator Date'!Z44="","x",'Indicator Date'!Z44)</f>
        <v>2020</v>
      </c>
      <c r="AA44" s="44">
        <f>IF('Indicator Date'!AA44="","x",'Indicator Date'!AA44)</f>
        <v>2012</v>
      </c>
      <c r="AB44" s="44">
        <f>IF('Indicator Date'!AB44="","x",'Indicator Date'!AB44)</f>
        <v>2017</v>
      </c>
      <c r="AC44" s="44">
        <f>IF('Indicator Date'!AC44="","x",'Indicator Date'!AC44)</f>
        <v>2017</v>
      </c>
      <c r="AD44" s="44">
        <f>IF('Indicator Date'!AD44="","x",'Indicator Date'!AD44)</f>
        <v>2017</v>
      </c>
      <c r="AE44" s="44">
        <f>IF('Indicator Date'!AE44="","x",'Indicator Date'!AE44)</f>
        <v>2020</v>
      </c>
      <c r="AF44" s="44">
        <f>IF('Indicator Date'!AF44="","x",'Indicator Date'!AF44)</f>
        <v>2018</v>
      </c>
      <c r="AG44" s="44">
        <f>IF('Indicator Date'!AG44="","x",'Indicator Date'!AG44)</f>
        <v>2020</v>
      </c>
      <c r="AH44" s="44">
        <f>IF('Indicator Date'!AH44="","x",'Indicator Date'!AH44)</f>
        <v>2021</v>
      </c>
      <c r="AI44" s="44">
        <f>IF('Indicator Date'!AI44="","x",'Indicator Date'!AI44)</f>
        <v>2021</v>
      </c>
      <c r="AJ44" s="44">
        <f>IF('Indicator Date'!AJ44="","x",'Indicator Date'!AJ44)</f>
        <v>2020</v>
      </c>
      <c r="AK44" s="44">
        <f>IF('Indicator Date'!AK44="","x",'Indicator Date'!AK44)</f>
        <v>2020</v>
      </c>
      <c r="AL44" s="44">
        <f>IF('Indicator Date'!AL44="","x",'Indicator Date'!AL44)</f>
        <v>2019</v>
      </c>
      <c r="AM44" s="44" t="str">
        <f>IF('Indicator Date'!AM44="","x",RIGHT('Indicator Date'!AM44,4))</f>
        <v>2016</v>
      </c>
      <c r="AN44" s="44">
        <f>IF('Indicator Date'!AN44="","x",'Indicator Date'!AN44)</f>
        <v>2021</v>
      </c>
      <c r="AO44" s="44">
        <f>IF('Indicator Date'!AO44="","x",'Indicator Date'!AO44)</f>
        <v>2018</v>
      </c>
      <c r="AP44" s="44">
        <f>IF('Indicator Date'!AP44="","x",'Indicator Date'!AP44)</f>
        <v>2019</v>
      </c>
      <c r="AQ44" s="44">
        <f>IF('Indicator Date'!AQ44="","x",'Indicator Date'!AQ44)</f>
        <v>2020</v>
      </c>
      <c r="AR44" s="44">
        <f>IF('Indicator Date'!AR44="","x",'Indicator Date'!AR44)</f>
        <v>2020</v>
      </c>
      <c r="AS44" s="44">
        <f>IF('Indicator Date'!AS44="","x",'Indicator Date'!AS44)</f>
        <v>2019</v>
      </c>
      <c r="AT44" s="44">
        <f>IF('Indicator Date'!AT44="","x",'Indicator Date'!AT44)</f>
        <v>2016</v>
      </c>
      <c r="AU44" s="44">
        <f>IF('Indicator Date'!AU44="","x",'Indicator Date'!AU44)</f>
        <v>2019</v>
      </c>
      <c r="AV44" s="44">
        <f>IF('Indicator Date'!AV44="","x",'Indicator Date'!AV44)</f>
        <v>2019</v>
      </c>
      <c r="AW44" s="44">
        <f>IF('Indicator Date'!AW44="","x",'Indicator Date'!AW44)</f>
        <v>2019</v>
      </c>
      <c r="AX44" s="44">
        <f>IF('Indicator Date'!AX44="","x",'Indicator Date'!AX44)</f>
        <v>2018</v>
      </c>
      <c r="AY44" s="44">
        <f>IF('Indicator Date'!AY44="","x",'Indicator Date'!AY44)</f>
        <v>2019</v>
      </c>
      <c r="AZ44" s="44">
        <f>IF('Indicator Date'!AZ44="","x",'Indicator Date'!AZ44)</f>
        <v>2019</v>
      </c>
      <c r="BA44" s="44">
        <f>IF('Indicator Date'!BA44="","x",'Indicator Date'!BA44)</f>
        <v>2015</v>
      </c>
      <c r="BB44" s="44">
        <f>IF('Indicator Date'!BB44="","x",'Indicator Date'!BB44)</f>
        <v>2018</v>
      </c>
      <c r="BC44" s="44">
        <f>IF('Indicator Date'!BC44="","x",'Indicator Date'!BC44)</f>
        <v>2019</v>
      </c>
      <c r="BD44" s="44">
        <f>IF('Indicator Date'!BD44="","x",'Indicator Date'!BD44)</f>
        <v>2020</v>
      </c>
      <c r="BE44" s="70">
        <f>IF('Indicator Date'!BE44="","x",YEAR('Indicator Date'!BE44))</f>
        <v>2020</v>
      </c>
      <c r="BF44" s="70">
        <f>IF('Indicator Date'!BF44="","x",YEAR('Indicator Date'!BF44))</f>
        <v>2020</v>
      </c>
      <c r="BG44" s="44">
        <f>IF('Indicator Date'!BG44="","x",'Indicator Date'!BG44)</f>
        <v>2020</v>
      </c>
      <c r="BH44" s="44">
        <f>IF('Indicator Date'!BH44="","x",'Indicator Date'!BH44)</f>
        <v>2019</v>
      </c>
      <c r="BI44" s="44">
        <f>IF('Indicator Date'!BI44="","x",'Indicator Date'!BI44)</f>
        <v>2019</v>
      </c>
      <c r="BJ44" s="44">
        <f>IF('Indicator Date'!BJ44="","x",'Indicator Date'!BJ44)</f>
        <v>2015</v>
      </c>
      <c r="BK44" s="44">
        <f>IF('Indicator Date'!BK44="","x",'Indicator Date'!BK44)</f>
        <v>2019</v>
      </c>
      <c r="BL44" s="44">
        <f>IF('Indicator Date'!BL44="","x",'Indicator Date'!BL44)</f>
        <v>2020</v>
      </c>
      <c r="BM44" s="44">
        <f>IF('Indicator Date'!BM44="","x",'Indicator Date'!BM44)</f>
        <v>2018</v>
      </c>
      <c r="BN44" s="44">
        <f>IF('Indicator Date'!BN44="","x",'Indicator Date'!BN44)</f>
        <v>2018</v>
      </c>
      <c r="BO44" s="44">
        <f>IF('Indicator Date'!BO44="","x",'Indicator Date'!BO44)</f>
        <v>2019</v>
      </c>
      <c r="BP44" s="44">
        <f>IF('Indicator Date'!BP44="","x",'Indicator Date'!BP44)</f>
        <v>2019</v>
      </c>
      <c r="BQ44" s="44">
        <f>IF('Indicator Date'!BQ44="","x",'Indicator Date'!BQ44)</f>
        <v>2014</v>
      </c>
      <c r="BR44" s="44">
        <f>IF('Indicator Date'!BR44="","x",'Indicator Date'!BR44)</f>
        <v>2017</v>
      </c>
      <c r="BS44" s="44">
        <f>IF('Indicator Date'!BS44="","x",'Indicator Date'!BS44)</f>
        <v>2017</v>
      </c>
      <c r="BT44" s="44">
        <f>IF('Indicator Date'!BT44="","x",'Indicator Date'!BT44)</f>
        <v>2014</v>
      </c>
      <c r="BU44" s="44">
        <f>IF('Indicator Date'!BU44="","x",'Indicator Date'!BU44)</f>
        <v>2019</v>
      </c>
      <c r="BV44" s="44" t="str">
        <f>IF('Indicator Date'!BV44="","x",'Indicator Date'!BV44)</f>
        <v>x</v>
      </c>
      <c r="BW44" s="44">
        <f>IF('Indicator Date'!BW44="","x",'Indicator Date'!BW44)</f>
        <v>2019</v>
      </c>
      <c r="BX44" s="44">
        <f>IF('Indicator Date'!BX44="","x",'Indicator Date'!BX44)</f>
        <v>2018</v>
      </c>
      <c r="BY44" s="44">
        <f>IF('Indicator Date'!BY44="","x",'Indicator Date'!BY44)</f>
        <v>2017</v>
      </c>
      <c r="BZ44" s="44">
        <f>IF('Indicator Date'!BZ44="","x",'Indicator Date'!BZ44)</f>
        <v>2020</v>
      </c>
      <c r="CA44" s="44">
        <f>IF('Indicator Date'!CA44="","x",'Indicator Date'!CA44)</f>
        <v>2020</v>
      </c>
      <c r="CB44" s="44">
        <f>IF('Indicator Date'!CB44="","x",'Indicator Date'!CB44)</f>
        <v>2015</v>
      </c>
    </row>
    <row r="45" spans="1:80">
      <c r="A45" s="33" t="str">
        <f>'Indicator Data'!A47</f>
        <v>Croatia</v>
      </c>
      <c r="B45" s="25" t="str">
        <f>'Indicator Data'!B47</f>
        <v>HRV</v>
      </c>
      <c r="C45" s="44">
        <f>IF('Indicator Date'!C45="","x",'Indicator Date'!C45)</f>
        <v>2015</v>
      </c>
      <c r="D45" s="44">
        <f>IF('Indicator Date'!D45="","x",'Indicator Date'!D45)</f>
        <v>2015</v>
      </c>
      <c r="E45" s="44">
        <f>IF('Indicator Date'!E45="","x",'Indicator Date'!E45)</f>
        <v>2015</v>
      </c>
      <c r="F45" s="44">
        <f>IF('Indicator Date'!F45="","x",'Indicator Date'!F45)</f>
        <v>2015</v>
      </c>
      <c r="G45" s="44">
        <f>IF('Indicator Date'!G45="","x",'Indicator Date'!G45)</f>
        <v>2015</v>
      </c>
      <c r="H45" s="44">
        <f>IF('Indicator Date'!H45="","x",'Indicator Date'!H45)</f>
        <v>2015</v>
      </c>
      <c r="I45" s="44">
        <f>IF('Indicator Date'!I45="","x",'Indicator Date'!I45)</f>
        <v>2015</v>
      </c>
      <c r="J45" s="44">
        <f>IF('Indicator Date'!J45="","x",'Indicator Date'!J45)</f>
        <v>2020</v>
      </c>
      <c r="K45" s="44">
        <f>IF('Indicator Date'!K45="","x",'Indicator Date'!K45)</f>
        <v>2020</v>
      </c>
      <c r="L45" s="44">
        <f>IF('Indicator Date'!L45="","x",'Indicator Date'!L45)</f>
        <v>2020</v>
      </c>
      <c r="M45" s="44">
        <f>IF('Indicator Date'!M45="","x",'Indicator Date'!M45)</f>
        <v>2015</v>
      </c>
      <c r="N45" s="44">
        <f>IF('Indicator Date'!N45="","x",'Indicator Date'!N45)</f>
        <v>2015</v>
      </c>
      <c r="O45" s="44">
        <f>IF('Indicator Date'!O45="","x",'Indicator Date'!O45)</f>
        <v>2015</v>
      </c>
      <c r="P45" s="44">
        <f>IF('Indicator Date'!P45="","x",'Indicator Date'!P45)</f>
        <v>2015</v>
      </c>
      <c r="Q45" s="44">
        <f>IF('Indicator Date'!Q45="","x",'Indicator Date'!Q45)</f>
        <v>2020</v>
      </c>
      <c r="R45" s="44">
        <f>IF('Indicator Date'!R45="","x",'Indicator Date'!R45)</f>
        <v>2020</v>
      </c>
      <c r="S45" s="44">
        <f>IF('Indicator Date'!S45="","x",'Indicator Date'!S45)</f>
        <v>2020</v>
      </c>
      <c r="T45" s="44">
        <f>IF('Indicator Date'!T45="","x",'Indicator Date'!T45)</f>
        <v>2020</v>
      </c>
      <c r="U45" s="44">
        <f>IF('Indicator Date'!U45="","x",'Indicator Date'!U45)</f>
        <v>2015</v>
      </c>
      <c r="V45" s="44">
        <f>IF('Indicator Date'!V45="","x",'Indicator Date'!V45)</f>
        <v>2015</v>
      </c>
      <c r="W45" s="44">
        <f>IF('Indicator Date'!W45="","x",'Indicator Date'!W45)</f>
        <v>2015</v>
      </c>
      <c r="X45" s="44">
        <f>IF('Indicator Date'!X45="","x",'Indicator Date'!X45)</f>
        <v>2018</v>
      </c>
      <c r="Y45" s="44">
        <f>IF('Indicator Date'!Y45="","x",'Indicator Date'!Y45)</f>
        <v>2020</v>
      </c>
      <c r="Z45" s="44">
        <f>IF('Indicator Date'!Z45="","x",'Indicator Date'!Z45)</f>
        <v>2020</v>
      </c>
      <c r="AA45" s="44">
        <f>IF('Indicator Date'!AA45="","x",'Indicator Date'!AA45)</f>
        <v>2011</v>
      </c>
      <c r="AB45" s="44">
        <f>IF('Indicator Date'!AB45="","x",'Indicator Date'!AB45)</f>
        <v>2007</v>
      </c>
      <c r="AC45" s="44" t="str">
        <f>IF('Indicator Date'!AC45="","x",'Indicator Date'!AC45)</f>
        <v>x</v>
      </c>
      <c r="AD45" s="44">
        <f>IF('Indicator Date'!AD45="","x",'Indicator Date'!AD45)</f>
        <v>2018</v>
      </c>
      <c r="AE45" s="44">
        <f>IF('Indicator Date'!AE45="","x",'Indicator Date'!AE45)</f>
        <v>2020</v>
      </c>
      <c r="AF45" s="44" t="str">
        <f>IF('Indicator Date'!AF45="","x",'Indicator Date'!AF45)</f>
        <v>x</v>
      </c>
      <c r="AG45" s="44">
        <f>IF('Indicator Date'!AG45="","x",'Indicator Date'!AG45)</f>
        <v>2020</v>
      </c>
      <c r="AH45" s="44">
        <f>IF('Indicator Date'!AH45="","x",'Indicator Date'!AH45)</f>
        <v>2021</v>
      </c>
      <c r="AI45" s="44">
        <f>IF('Indicator Date'!AI45="","x",'Indicator Date'!AI45)</f>
        <v>2021</v>
      </c>
      <c r="AJ45" s="44">
        <f>IF('Indicator Date'!AJ45="","x",'Indicator Date'!AJ45)</f>
        <v>2020</v>
      </c>
      <c r="AK45" s="44">
        <f>IF('Indicator Date'!AK45="","x",'Indicator Date'!AK45)</f>
        <v>2020</v>
      </c>
      <c r="AL45" s="44">
        <f>IF('Indicator Date'!AL45="","x",'Indicator Date'!AL45)</f>
        <v>2019</v>
      </c>
      <c r="AM45" s="44" t="str">
        <f>IF('Indicator Date'!AM45="","x",RIGHT('Indicator Date'!AM45,4))</f>
        <v>2017</v>
      </c>
      <c r="AN45" s="44">
        <f>IF('Indicator Date'!AN45="","x",'Indicator Date'!AN45)</f>
        <v>2021</v>
      </c>
      <c r="AO45" s="44">
        <f>IF('Indicator Date'!AO45="","x",'Indicator Date'!AO45)</f>
        <v>2018</v>
      </c>
      <c r="AP45" s="44">
        <f>IF('Indicator Date'!AP45="","x",'Indicator Date'!AP45)</f>
        <v>2019</v>
      </c>
      <c r="AQ45" s="44" t="str">
        <f>IF('Indicator Date'!AQ45="","x",'Indicator Date'!AQ45)</f>
        <v>x</v>
      </c>
      <c r="AR45" s="44">
        <f>IF('Indicator Date'!AR45="","x",'Indicator Date'!AR45)</f>
        <v>2020</v>
      </c>
      <c r="AS45" s="44">
        <f>IF('Indicator Date'!AS45="","x",'Indicator Date'!AS45)</f>
        <v>2019</v>
      </c>
      <c r="AT45" s="44" t="str">
        <f>IF('Indicator Date'!AT45="","x",'Indicator Date'!AT45)</f>
        <v>x</v>
      </c>
      <c r="AU45" s="44">
        <f>IF('Indicator Date'!AU45="","x",'Indicator Date'!AU45)</f>
        <v>2019</v>
      </c>
      <c r="AV45" s="44">
        <f>IF('Indicator Date'!AV45="","x",'Indicator Date'!AV45)</f>
        <v>2019</v>
      </c>
      <c r="AW45" s="44">
        <f>IF('Indicator Date'!AW45="","x",'Indicator Date'!AW45)</f>
        <v>2019</v>
      </c>
      <c r="AX45" s="44" t="str">
        <f>IF('Indicator Date'!AX45="","x",'Indicator Date'!AX45)</f>
        <v>x</v>
      </c>
      <c r="AY45" s="44">
        <f>IF('Indicator Date'!AY45="","x",'Indicator Date'!AY45)</f>
        <v>2019</v>
      </c>
      <c r="AZ45" s="44">
        <f>IF('Indicator Date'!AZ45="","x",'Indicator Date'!AZ45)</f>
        <v>2019</v>
      </c>
      <c r="BA45" s="44">
        <f>IF('Indicator Date'!BA45="","x",'Indicator Date'!BA45)</f>
        <v>2018</v>
      </c>
      <c r="BB45" s="44">
        <f>IF('Indicator Date'!BB45="","x",'Indicator Date'!BB45)</f>
        <v>2018</v>
      </c>
      <c r="BC45" s="44">
        <f>IF('Indicator Date'!BC45="","x",'Indicator Date'!BC45)</f>
        <v>2019</v>
      </c>
      <c r="BD45" s="44">
        <f>IF('Indicator Date'!BD45="","x",'Indicator Date'!BD45)</f>
        <v>2020</v>
      </c>
      <c r="BE45" s="70" t="str">
        <f>IF('Indicator Date'!BE45="","x",YEAR('Indicator Date'!BE45))</f>
        <v>x</v>
      </c>
      <c r="BF45" s="70">
        <f>IF('Indicator Date'!BF45="","x",YEAR('Indicator Date'!BF45))</f>
        <v>2020</v>
      </c>
      <c r="BG45" s="44">
        <f>IF('Indicator Date'!BG45="","x",'Indicator Date'!BG45)</f>
        <v>2020</v>
      </c>
      <c r="BH45" s="44">
        <f>IF('Indicator Date'!BH45="","x",'Indicator Date'!BH45)</f>
        <v>2019</v>
      </c>
      <c r="BI45" s="44">
        <f>IF('Indicator Date'!BI45="","x",'Indicator Date'!BI45)</f>
        <v>2019</v>
      </c>
      <c r="BJ45" s="44">
        <f>IF('Indicator Date'!BJ45="","x",'Indicator Date'!BJ45)</f>
        <v>2015</v>
      </c>
      <c r="BK45" s="44">
        <f>IF('Indicator Date'!BK45="","x",'Indicator Date'!BK45)</f>
        <v>2019</v>
      </c>
      <c r="BL45" s="44">
        <f>IF('Indicator Date'!BL45="","x",'Indicator Date'!BL45)</f>
        <v>2020</v>
      </c>
      <c r="BM45" s="44">
        <f>IF('Indicator Date'!BM45="","x",'Indicator Date'!BM45)</f>
        <v>2018</v>
      </c>
      <c r="BN45" s="44">
        <f>IF('Indicator Date'!BN45="","x",'Indicator Date'!BN45)</f>
        <v>2011</v>
      </c>
      <c r="BO45" s="44">
        <f>IF('Indicator Date'!BO45="","x",'Indicator Date'!BO45)</f>
        <v>2019</v>
      </c>
      <c r="BP45" s="44">
        <f>IF('Indicator Date'!BP45="","x",'Indicator Date'!BP45)</f>
        <v>2019</v>
      </c>
      <c r="BQ45" s="44">
        <f>IF('Indicator Date'!BQ45="","x",'Indicator Date'!BQ45)</f>
        <v>2014</v>
      </c>
      <c r="BR45" s="44">
        <f>IF('Indicator Date'!BR45="","x",'Indicator Date'!BR45)</f>
        <v>2017</v>
      </c>
      <c r="BS45" s="44">
        <f>IF('Indicator Date'!BS45="","x",'Indicator Date'!BS45)</f>
        <v>2017</v>
      </c>
      <c r="BT45" s="44">
        <f>IF('Indicator Date'!BT45="","x",'Indicator Date'!BT45)</f>
        <v>2016</v>
      </c>
      <c r="BU45" s="44">
        <f>IF('Indicator Date'!BU45="","x",'Indicator Date'!BU45)</f>
        <v>2019</v>
      </c>
      <c r="BV45" s="44">
        <f>IF('Indicator Date'!BV45="","x",'Indicator Date'!BV45)</f>
        <v>2019</v>
      </c>
      <c r="BW45" s="44" t="str">
        <f>IF('Indicator Date'!BW45="","x",'Indicator Date'!BW45)</f>
        <v>x</v>
      </c>
      <c r="BX45" s="44">
        <f>IF('Indicator Date'!BX45="","x",'Indicator Date'!BX45)</f>
        <v>2018</v>
      </c>
      <c r="BY45" s="44">
        <f>IF('Indicator Date'!BY45="","x",'Indicator Date'!BY45)</f>
        <v>2017</v>
      </c>
      <c r="BZ45" s="44">
        <f>IF('Indicator Date'!BZ45="","x",'Indicator Date'!BZ45)</f>
        <v>2020</v>
      </c>
      <c r="CA45" s="44">
        <f>IF('Indicator Date'!CA45="","x",'Indicator Date'!CA45)</f>
        <v>2020</v>
      </c>
      <c r="CB45" s="44">
        <f>IF('Indicator Date'!CB45="","x",'Indicator Date'!CB45)</f>
        <v>2015</v>
      </c>
    </row>
    <row r="46" spans="1:80">
      <c r="A46" s="33" t="str">
        <f>'Indicator Data'!A48</f>
        <v>Cuba</v>
      </c>
      <c r="B46" s="25" t="str">
        <f>'Indicator Data'!B48</f>
        <v>CUB</v>
      </c>
      <c r="C46" s="44">
        <f>IF('Indicator Date'!C46="","x",'Indicator Date'!C46)</f>
        <v>2015</v>
      </c>
      <c r="D46" s="44">
        <f>IF('Indicator Date'!D46="","x",'Indicator Date'!D46)</f>
        <v>2015</v>
      </c>
      <c r="E46" s="44">
        <f>IF('Indicator Date'!E46="","x",'Indicator Date'!E46)</f>
        <v>2015</v>
      </c>
      <c r="F46" s="44">
        <f>IF('Indicator Date'!F46="","x",'Indicator Date'!F46)</f>
        <v>2015</v>
      </c>
      <c r="G46" s="44">
        <f>IF('Indicator Date'!G46="","x",'Indicator Date'!G46)</f>
        <v>2015</v>
      </c>
      <c r="H46" s="44">
        <f>IF('Indicator Date'!H46="","x",'Indicator Date'!H46)</f>
        <v>2015</v>
      </c>
      <c r="I46" s="44">
        <f>IF('Indicator Date'!I46="","x",'Indicator Date'!I46)</f>
        <v>2015</v>
      </c>
      <c r="J46" s="44">
        <f>IF('Indicator Date'!J46="","x",'Indicator Date'!J46)</f>
        <v>2020</v>
      </c>
      <c r="K46" s="44">
        <f>IF('Indicator Date'!K46="","x",'Indicator Date'!K46)</f>
        <v>2020</v>
      </c>
      <c r="L46" s="44">
        <f>IF('Indicator Date'!L46="","x",'Indicator Date'!L46)</f>
        <v>2020</v>
      </c>
      <c r="M46" s="44">
        <f>IF('Indicator Date'!M46="","x",'Indicator Date'!M46)</f>
        <v>2015</v>
      </c>
      <c r="N46" s="44">
        <f>IF('Indicator Date'!N46="","x",'Indicator Date'!N46)</f>
        <v>2015</v>
      </c>
      <c r="O46" s="44">
        <f>IF('Indicator Date'!O46="","x",'Indicator Date'!O46)</f>
        <v>2015</v>
      </c>
      <c r="P46" s="44">
        <f>IF('Indicator Date'!P46="","x",'Indicator Date'!P46)</f>
        <v>2015</v>
      </c>
      <c r="Q46" s="44">
        <f>IF('Indicator Date'!Q46="","x",'Indicator Date'!Q46)</f>
        <v>2020</v>
      </c>
      <c r="R46" s="44">
        <f>IF('Indicator Date'!R46="","x",'Indicator Date'!R46)</f>
        <v>2020</v>
      </c>
      <c r="S46" s="44">
        <f>IF('Indicator Date'!S46="","x",'Indicator Date'!S46)</f>
        <v>2020</v>
      </c>
      <c r="T46" s="44">
        <f>IF('Indicator Date'!T46="","x",'Indicator Date'!T46)</f>
        <v>2020</v>
      </c>
      <c r="U46" s="44">
        <f>IF('Indicator Date'!U46="","x",'Indicator Date'!U46)</f>
        <v>2015</v>
      </c>
      <c r="V46" s="44">
        <f>IF('Indicator Date'!V46="","x",'Indicator Date'!V46)</f>
        <v>2015</v>
      </c>
      <c r="W46" s="44">
        <f>IF('Indicator Date'!W46="","x",'Indicator Date'!W46)</f>
        <v>2015</v>
      </c>
      <c r="X46" s="44">
        <f>IF('Indicator Date'!X46="","x",'Indicator Date'!X46)</f>
        <v>2018</v>
      </c>
      <c r="Y46" s="44">
        <f>IF('Indicator Date'!Y46="","x",'Indicator Date'!Y46)</f>
        <v>2020</v>
      </c>
      <c r="Z46" s="44">
        <f>IF('Indicator Date'!Z46="","x",'Indicator Date'!Z46)</f>
        <v>2020</v>
      </c>
      <c r="AA46" s="44" t="str">
        <f>IF('Indicator Date'!AA46="","x",'Indicator Date'!AA46)</f>
        <v>x</v>
      </c>
      <c r="AB46" s="44">
        <f>IF('Indicator Date'!AB46="","x",'Indicator Date'!AB46)</f>
        <v>2017</v>
      </c>
      <c r="AC46" s="44">
        <f>IF('Indicator Date'!AC46="","x",'Indicator Date'!AC46)</f>
        <v>2017</v>
      </c>
      <c r="AD46" s="44">
        <f>IF('Indicator Date'!AD46="","x",'Indicator Date'!AD46)</f>
        <v>2018</v>
      </c>
      <c r="AE46" s="44">
        <f>IF('Indicator Date'!AE46="","x",'Indicator Date'!AE46)</f>
        <v>2020</v>
      </c>
      <c r="AF46" s="44">
        <f>IF('Indicator Date'!AF46="","x",'Indicator Date'!AF46)</f>
        <v>2018</v>
      </c>
      <c r="AG46" s="44">
        <f>IF('Indicator Date'!AG46="","x",'Indicator Date'!AG46)</f>
        <v>2020</v>
      </c>
      <c r="AH46" s="44">
        <f>IF('Indicator Date'!AH46="","x",'Indicator Date'!AH46)</f>
        <v>2021</v>
      </c>
      <c r="AI46" s="44">
        <f>IF('Indicator Date'!AI46="","x",'Indicator Date'!AI46)</f>
        <v>2021</v>
      </c>
      <c r="AJ46" s="44">
        <f>IF('Indicator Date'!AJ46="","x",'Indicator Date'!AJ46)</f>
        <v>2020</v>
      </c>
      <c r="AK46" s="44">
        <f>IF('Indicator Date'!AK46="","x",'Indicator Date'!AK46)</f>
        <v>2020</v>
      </c>
      <c r="AL46" s="44">
        <f>IF('Indicator Date'!AL46="","x",'Indicator Date'!AL46)</f>
        <v>2019</v>
      </c>
      <c r="AM46" s="44" t="str">
        <f>IF('Indicator Date'!AM46="","x",RIGHT('Indicator Date'!AM46,4))</f>
        <v>x</v>
      </c>
      <c r="AN46" s="44">
        <f>IF('Indicator Date'!AN46="","x",'Indicator Date'!AN46)</f>
        <v>2021</v>
      </c>
      <c r="AO46" s="44">
        <f>IF('Indicator Date'!AO46="","x",'Indicator Date'!AO46)</f>
        <v>2018</v>
      </c>
      <c r="AP46" s="44">
        <f>IF('Indicator Date'!AP46="","x",'Indicator Date'!AP46)</f>
        <v>2019</v>
      </c>
      <c r="AQ46" s="44">
        <f>IF('Indicator Date'!AQ46="","x",'Indicator Date'!AQ46)</f>
        <v>2020</v>
      </c>
      <c r="AR46" s="44" t="str">
        <f>IF('Indicator Date'!AR46="","x",'Indicator Date'!AR46)</f>
        <v>x</v>
      </c>
      <c r="AS46" s="44">
        <f>IF('Indicator Date'!AS46="","x",'Indicator Date'!AS46)</f>
        <v>2019</v>
      </c>
      <c r="AT46" s="44" t="str">
        <f>IF('Indicator Date'!AT46="","x",'Indicator Date'!AT46)</f>
        <v>x</v>
      </c>
      <c r="AU46" s="44">
        <f>IF('Indicator Date'!AU46="","x",'Indicator Date'!AU46)</f>
        <v>2019</v>
      </c>
      <c r="AV46" s="44">
        <f>IF('Indicator Date'!AV46="","x",'Indicator Date'!AV46)</f>
        <v>2019</v>
      </c>
      <c r="AW46" s="44">
        <f>IF('Indicator Date'!AW46="","x",'Indicator Date'!AW46)</f>
        <v>2019</v>
      </c>
      <c r="AX46" s="44" t="str">
        <f>IF('Indicator Date'!AX46="","x",'Indicator Date'!AX46)</f>
        <v>x</v>
      </c>
      <c r="AY46" s="44">
        <f>IF('Indicator Date'!AY46="","x",'Indicator Date'!AY46)</f>
        <v>2019</v>
      </c>
      <c r="AZ46" s="44">
        <f>IF('Indicator Date'!AZ46="","x",'Indicator Date'!AZ46)</f>
        <v>2019</v>
      </c>
      <c r="BA46" s="44" t="str">
        <f>IF('Indicator Date'!BA46="","x",'Indicator Date'!BA46)</f>
        <v>x</v>
      </c>
      <c r="BB46" s="44">
        <f>IF('Indicator Date'!BB46="","x",'Indicator Date'!BB46)</f>
        <v>2018</v>
      </c>
      <c r="BC46" s="44">
        <f>IF('Indicator Date'!BC46="","x",'Indicator Date'!BC46)</f>
        <v>2019</v>
      </c>
      <c r="BD46" s="44">
        <f>IF('Indicator Date'!BD46="","x",'Indicator Date'!BD46)</f>
        <v>2020</v>
      </c>
      <c r="BE46" s="70" t="str">
        <f>IF('Indicator Date'!BE46="","x",YEAR('Indicator Date'!BE46))</f>
        <v>x</v>
      </c>
      <c r="BF46" s="70">
        <f>IF('Indicator Date'!BF46="","x",YEAR('Indicator Date'!BF46))</f>
        <v>2020</v>
      </c>
      <c r="BG46" s="44">
        <f>IF('Indicator Date'!BG46="","x",'Indicator Date'!BG46)</f>
        <v>2020</v>
      </c>
      <c r="BH46" s="44">
        <f>IF('Indicator Date'!BH46="","x",'Indicator Date'!BH46)</f>
        <v>2019</v>
      </c>
      <c r="BI46" s="44">
        <f>IF('Indicator Date'!BI46="","x",'Indicator Date'!BI46)</f>
        <v>2019</v>
      </c>
      <c r="BJ46" s="44">
        <f>IF('Indicator Date'!BJ46="","x",'Indicator Date'!BJ46)</f>
        <v>2013</v>
      </c>
      <c r="BK46" s="44">
        <f>IF('Indicator Date'!BK46="","x",'Indicator Date'!BK46)</f>
        <v>2019</v>
      </c>
      <c r="BL46" s="44">
        <f>IF('Indicator Date'!BL46="","x",'Indicator Date'!BL46)</f>
        <v>2020</v>
      </c>
      <c r="BM46" s="44">
        <f>IF('Indicator Date'!BM46="","x",'Indicator Date'!BM46)</f>
        <v>2018</v>
      </c>
      <c r="BN46" s="44">
        <f>IF('Indicator Date'!BN46="","x",'Indicator Date'!BN46)</f>
        <v>2012</v>
      </c>
      <c r="BO46" s="44">
        <f>IF('Indicator Date'!BO46="","x",'Indicator Date'!BO46)</f>
        <v>2019</v>
      </c>
      <c r="BP46" s="44">
        <f>IF('Indicator Date'!BP46="","x",'Indicator Date'!BP46)</f>
        <v>2019</v>
      </c>
      <c r="BQ46" s="44">
        <f>IF('Indicator Date'!BQ46="","x",'Indicator Date'!BQ46)</f>
        <v>2014</v>
      </c>
      <c r="BR46" s="44">
        <f>IF('Indicator Date'!BR46="","x",'Indicator Date'!BR46)</f>
        <v>2017</v>
      </c>
      <c r="BS46" s="44">
        <f>IF('Indicator Date'!BS46="","x",'Indicator Date'!BS46)</f>
        <v>2017</v>
      </c>
      <c r="BT46" s="44">
        <f>IF('Indicator Date'!BT46="","x",'Indicator Date'!BT46)</f>
        <v>2017</v>
      </c>
      <c r="BU46" s="44">
        <f>IF('Indicator Date'!BU46="","x",'Indicator Date'!BU46)</f>
        <v>2019</v>
      </c>
      <c r="BV46" s="44">
        <f>IF('Indicator Date'!BV46="","x",'Indicator Date'!BV46)</f>
        <v>2019</v>
      </c>
      <c r="BW46" s="44" t="str">
        <f>IF('Indicator Date'!BW46="","x",'Indicator Date'!BW46)</f>
        <v>x</v>
      </c>
      <c r="BX46" s="44">
        <f>IF('Indicator Date'!BX46="","x",'Indicator Date'!BX46)</f>
        <v>2018</v>
      </c>
      <c r="BY46" s="44">
        <f>IF('Indicator Date'!BY46="","x",'Indicator Date'!BY46)</f>
        <v>2017</v>
      </c>
      <c r="BZ46" s="44">
        <f>IF('Indicator Date'!BZ46="","x",'Indicator Date'!BZ46)</f>
        <v>2018</v>
      </c>
      <c r="CA46" s="44">
        <f>IF('Indicator Date'!CA46="","x",'Indicator Date'!CA46)</f>
        <v>2020</v>
      </c>
      <c r="CB46" s="44">
        <f>IF('Indicator Date'!CB46="","x",'Indicator Date'!CB46)</f>
        <v>2015</v>
      </c>
    </row>
    <row r="47" spans="1:80">
      <c r="A47" s="33" t="str">
        <f>'Indicator Data'!A49</f>
        <v>Cyprus</v>
      </c>
      <c r="B47" s="25" t="str">
        <f>'Indicator Data'!B49</f>
        <v>CYP</v>
      </c>
      <c r="C47" s="44">
        <f>IF('Indicator Date'!C47="","x",'Indicator Date'!C47)</f>
        <v>2015</v>
      </c>
      <c r="D47" s="44">
        <f>IF('Indicator Date'!D47="","x",'Indicator Date'!D47)</f>
        <v>2015</v>
      </c>
      <c r="E47" s="44">
        <f>IF('Indicator Date'!E47="","x",'Indicator Date'!E47)</f>
        <v>2015</v>
      </c>
      <c r="F47" s="44">
        <f>IF('Indicator Date'!F47="","x",'Indicator Date'!F47)</f>
        <v>2015</v>
      </c>
      <c r="G47" s="44">
        <f>IF('Indicator Date'!G47="","x",'Indicator Date'!G47)</f>
        <v>2015</v>
      </c>
      <c r="H47" s="44">
        <f>IF('Indicator Date'!H47="","x",'Indicator Date'!H47)</f>
        <v>2015</v>
      </c>
      <c r="I47" s="44">
        <f>IF('Indicator Date'!I47="","x",'Indicator Date'!I47)</f>
        <v>2015</v>
      </c>
      <c r="J47" s="44">
        <f>IF('Indicator Date'!J47="","x",'Indicator Date'!J47)</f>
        <v>2020</v>
      </c>
      <c r="K47" s="44">
        <f>IF('Indicator Date'!K47="","x",'Indicator Date'!K47)</f>
        <v>2020</v>
      </c>
      <c r="L47" s="44">
        <f>IF('Indicator Date'!L47="","x",'Indicator Date'!L47)</f>
        <v>2020</v>
      </c>
      <c r="M47" s="44">
        <f>IF('Indicator Date'!M47="","x",'Indicator Date'!M47)</f>
        <v>2015</v>
      </c>
      <c r="N47" s="44">
        <f>IF('Indicator Date'!N47="","x",'Indicator Date'!N47)</f>
        <v>2015</v>
      </c>
      <c r="O47" s="44">
        <f>IF('Indicator Date'!O47="","x",'Indicator Date'!O47)</f>
        <v>2015</v>
      </c>
      <c r="P47" s="44">
        <f>IF('Indicator Date'!P47="","x",'Indicator Date'!P47)</f>
        <v>2015</v>
      </c>
      <c r="Q47" s="44">
        <f>IF('Indicator Date'!Q47="","x",'Indicator Date'!Q47)</f>
        <v>2020</v>
      </c>
      <c r="R47" s="44">
        <f>IF('Indicator Date'!R47="","x",'Indicator Date'!R47)</f>
        <v>2020</v>
      </c>
      <c r="S47" s="44">
        <f>IF('Indicator Date'!S47="","x",'Indicator Date'!S47)</f>
        <v>2020</v>
      </c>
      <c r="T47" s="44">
        <f>IF('Indicator Date'!T47="","x",'Indicator Date'!T47)</f>
        <v>2020</v>
      </c>
      <c r="U47" s="44">
        <f>IF('Indicator Date'!U47="","x",'Indicator Date'!U47)</f>
        <v>2015</v>
      </c>
      <c r="V47" s="44">
        <f>IF('Indicator Date'!V47="","x",'Indicator Date'!V47)</f>
        <v>2015</v>
      </c>
      <c r="W47" s="44">
        <f>IF('Indicator Date'!W47="","x",'Indicator Date'!W47)</f>
        <v>2015</v>
      </c>
      <c r="X47" s="44">
        <f>IF('Indicator Date'!X47="","x",'Indicator Date'!X47)</f>
        <v>2018</v>
      </c>
      <c r="Y47" s="44">
        <f>IF('Indicator Date'!Y47="","x",'Indicator Date'!Y47)</f>
        <v>2020</v>
      </c>
      <c r="Z47" s="44">
        <f>IF('Indicator Date'!Z47="","x",'Indicator Date'!Z47)</f>
        <v>2020</v>
      </c>
      <c r="AA47" s="44">
        <f>IF('Indicator Date'!AA47="","x",'Indicator Date'!AA47)</f>
        <v>2011</v>
      </c>
      <c r="AB47" s="44">
        <f>IF('Indicator Date'!AB47="","x",'Indicator Date'!AB47)</f>
        <v>2017</v>
      </c>
      <c r="AC47" s="44" t="str">
        <f>IF('Indicator Date'!AC47="","x",'Indicator Date'!AC47)</f>
        <v>x</v>
      </c>
      <c r="AD47" s="44">
        <f>IF('Indicator Date'!AD47="","x",'Indicator Date'!AD47)</f>
        <v>2019</v>
      </c>
      <c r="AE47" s="44">
        <f>IF('Indicator Date'!AE47="","x",'Indicator Date'!AE47)</f>
        <v>2020</v>
      </c>
      <c r="AF47" s="44" t="str">
        <f>IF('Indicator Date'!AF47="","x",'Indicator Date'!AF47)</f>
        <v>x</v>
      </c>
      <c r="AG47" s="44">
        <f>IF('Indicator Date'!AG47="","x",'Indicator Date'!AG47)</f>
        <v>2020</v>
      </c>
      <c r="AH47" s="44">
        <f>IF('Indicator Date'!AH47="","x",'Indicator Date'!AH47)</f>
        <v>2021</v>
      </c>
      <c r="AI47" s="44">
        <f>IF('Indicator Date'!AI47="","x",'Indicator Date'!AI47)</f>
        <v>2021</v>
      </c>
      <c r="AJ47" s="44">
        <f>IF('Indicator Date'!AJ47="","x",'Indicator Date'!AJ47)</f>
        <v>2020</v>
      </c>
      <c r="AK47" s="44">
        <f>IF('Indicator Date'!AK47="","x",'Indicator Date'!AK47)</f>
        <v>2020</v>
      </c>
      <c r="AL47" s="44">
        <f>IF('Indicator Date'!AL47="","x",'Indicator Date'!AL47)</f>
        <v>2019</v>
      </c>
      <c r="AM47" s="44" t="str">
        <f>IF('Indicator Date'!AM47="","x",RIGHT('Indicator Date'!AM47,4))</f>
        <v>x</v>
      </c>
      <c r="AN47" s="44">
        <f>IF('Indicator Date'!AN47="","x",'Indicator Date'!AN47)</f>
        <v>2021</v>
      </c>
      <c r="AO47" s="44">
        <f>IF('Indicator Date'!AO47="","x",'Indicator Date'!AO47)</f>
        <v>2018</v>
      </c>
      <c r="AP47" s="44">
        <f>IF('Indicator Date'!AP47="","x",'Indicator Date'!AP47)</f>
        <v>2019</v>
      </c>
      <c r="AQ47" s="44" t="str">
        <f>IF('Indicator Date'!AQ47="","x",'Indicator Date'!AQ47)</f>
        <v>x</v>
      </c>
      <c r="AR47" s="44">
        <f>IF('Indicator Date'!AR47="","x",'Indicator Date'!AR47)</f>
        <v>2020</v>
      </c>
      <c r="AS47" s="44">
        <f>IF('Indicator Date'!AS47="","x",'Indicator Date'!AS47)</f>
        <v>2019</v>
      </c>
      <c r="AT47" s="44" t="str">
        <f>IF('Indicator Date'!AT47="","x",'Indicator Date'!AT47)</f>
        <v>x</v>
      </c>
      <c r="AU47" s="44">
        <f>IF('Indicator Date'!AU47="","x",'Indicator Date'!AU47)</f>
        <v>2019</v>
      </c>
      <c r="AV47" s="44" t="str">
        <f>IF('Indicator Date'!AV47="","x",'Indicator Date'!AV47)</f>
        <v>x</v>
      </c>
      <c r="AW47" s="44" t="str">
        <f>IF('Indicator Date'!AW47="","x",'Indicator Date'!AW47)</f>
        <v>x</v>
      </c>
      <c r="AX47" s="44" t="str">
        <f>IF('Indicator Date'!AX47="","x",'Indicator Date'!AX47)</f>
        <v>x</v>
      </c>
      <c r="AY47" s="44">
        <f>IF('Indicator Date'!AY47="","x",'Indicator Date'!AY47)</f>
        <v>2019</v>
      </c>
      <c r="AZ47" s="44">
        <f>IF('Indicator Date'!AZ47="","x",'Indicator Date'!AZ47)</f>
        <v>2019</v>
      </c>
      <c r="BA47" s="44">
        <f>IF('Indicator Date'!BA47="","x",'Indicator Date'!BA47)</f>
        <v>2018</v>
      </c>
      <c r="BB47" s="44">
        <f>IF('Indicator Date'!BB47="","x",'Indicator Date'!BB47)</f>
        <v>2018</v>
      </c>
      <c r="BC47" s="44">
        <f>IF('Indicator Date'!BC47="","x",'Indicator Date'!BC47)</f>
        <v>2019</v>
      </c>
      <c r="BD47" s="44">
        <f>IF('Indicator Date'!BD47="","x",'Indicator Date'!BD47)</f>
        <v>2020</v>
      </c>
      <c r="BE47" s="70">
        <f>IF('Indicator Date'!BE47="","x",YEAR('Indicator Date'!BE47))</f>
        <v>2020</v>
      </c>
      <c r="BF47" s="70">
        <f>IF('Indicator Date'!BF47="","x",YEAR('Indicator Date'!BF47))</f>
        <v>2020</v>
      </c>
      <c r="BG47" s="44">
        <f>IF('Indicator Date'!BG47="","x",'Indicator Date'!BG47)</f>
        <v>2020</v>
      </c>
      <c r="BH47" s="44">
        <f>IF('Indicator Date'!BH47="","x",'Indicator Date'!BH47)</f>
        <v>2019</v>
      </c>
      <c r="BI47" s="44">
        <f>IF('Indicator Date'!BI47="","x",'Indicator Date'!BI47)</f>
        <v>2019</v>
      </c>
      <c r="BJ47" s="44" t="str">
        <f>IF('Indicator Date'!BJ47="","x",'Indicator Date'!BJ47)</f>
        <v>x</v>
      </c>
      <c r="BK47" s="44">
        <f>IF('Indicator Date'!BK47="","x",'Indicator Date'!BK47)</f>
        <v>2019</v>
      </c>
      <c r="BL47" s="44">
        <f>IF('Indicator Date'!BL47="","x",'Indicator Date'!BL47)</f>
        <v>2020</v>
      </c>
      <c r="BM47" s="44">
        <f>IF('Indicator Date'!BM47="","x",'Indicator Date'!BM47)</f>
        <v>2018</v>
      </c>
      <c r="BN47" s="44">
        <f>IF('Indicator Date'!BN47="","x",'Indicator Date'!BN47)</f>
        <v>2011</v>
      </c>
      <c r="BO47" s="44">
        <f>IF('Indicator Date'!BO47="","x",'Indicator Date'!BO47)</f>
        <v>2019</v>
      </c>
      <c r="BP47" s="44">
        <f>IF('Indicator Date'!BP47="","x",'Indicator Date'!BP47)</f>
        <v>2019</v>
      </c>
      <c r="BQ47" s="44">
        <f>IF('Indicator Date'!BQ47="","x",'Indicator Date'!BQ47)</f>
        <v>2014</v>
      </c>
      <c r="BR47" s="44">
        <f>IF('Indicator Date'!BR47="","x",'Indicator Date'!BR47)</f>
        <v>2017</v>
      </c>
      <c r="BS47" s="44">
        <f>IF('Indicator Date'!BS47="","x",'Indicator Date'!BS47)</f>
        <v>2017</v>
      </c>
      <c r="BT47" s="44">
        <f>IF('Indicator Date'!BT47="","x",'Indicator Date'!BT47)</f>
        <v>2016</v>
      </c>
      <c r="BU47" s="44">
        <f>IF('Indicator Date'!BU47="","x",'Indicator Date'!BU47)</f>
        <v>2019</v>
      </c>
      <c r="BV47" s="44">
        <f>IF('Indicator Date'!BV47="","x",'Indicator Date'!BV47)</f>
        <v>2019</v>
      </c>
      <c r="BW47" s="44">
        <f>IF('Indicator Date'!BW47="","x",'Indicator Date'!BW47)</f>
        <v>2019</v>
      </c>
      <c r="BX47" s="44">
        <f>IF('Indicator Date'!BX47="","x",'Indicator Date'!BX47)</f>
        <v>2018</v>
      </c>
      <c r="BY47" s="44">
        <f>IF('Indicator Date'!BY47="","x",'Indicator Date'!BY47)</f>
        <v>2017</v>
      </c>
      <c r="BZ47" s="44">
        <f>IF('Indicator Date'!BZ47="","x",'Indicator Date'!BZ47)</f>
        <v>2020</v>
      </c>
      <c r="CA47" s="44">
        <f>IF('Indicator Date'!CA47="","x",'Indicator Date'!CA47)</f>
        <v>2020</v>
      </c>
      <c r="CB47" s="44">
        <f>IF('Indicator Date'!CB47="","x",'Indicator Date'!CB47)</f>
        <v>2015</v>
      </c>
    </row>
    <row r="48" spans="1:80">
      <c r="A48" s="33" t="str">
        <f>'Indicator Data'!A50</f>
        <v>Czech Republic</v>
      </c>
      <c r="B48" s="25" t="str">
        <f>'Indicator Data'!B50</f>
        <v>CZE</v>
      </c>
      <c r="C48" s="44">
        <f>IF('Indicator Date'!C48="","x",'Indicator Date'!C48)</f>
        <v>2015</v>
      </c>
      <c r="D48" s="44">
        <f>IF('Indicator Date'!D48="","x",'Indicator Date'!D48)</f>
        <v>2015</v>
      </c>
      <c r="E48" s="44">
        <f>IF('Indicator Date'!E48="","x",'Indicator Date'!E48)</f>
        <v>2015</v>
      </c>
      <c r="F48" s="44">
        <f>IF('Indicator Date'!F48="","x",'Indicator Date'!F48)</f>
        <v>2015</v>
      </c>
      <c r="G48" s="44">
        <f>IF('Indicator Date'!G48="","x",'Indicator Date'!G48)</f>
        <v>2015</v>
      </c>
      <c r="H48" s="44">
        <f>IF('Indicator Date'!H48="","x",'Indicator Date'!H48)</f>
        <v>2015</v>
      </c>
      <c r="I48" s="44">
        <f>IF('Indicator Date'!I48="","x",'Indicator Date'!I48)</f>
        <v>2015</v>
      </c>
      <c r="J48" s="44">
        <f>IF('Indicator Date'!J48="","x",'Indicator Date'!J48)</f>
        <v>2020</v>
      </c>
      <c r="K48" s="44">
        <f>IF('Indicator Date'!K48="","x",'Indicator Date'!K48)</f>
        <v>2020</v>
      </c>
      <c r="L48" s="44">
        <f>IF('Indicator Date'!L48="","x",'Indicator Date'!L48)</f>
        <v>2020</v>
      </c>
      <c r="M48" s="44">
        <f>IF('Indicator Date'!M48="","x",'Indicator Date'!M48)</f>
        <v>2015</v>
      </c>
      <c r="N48" s="44">
        <f>IF('Indicator Date'!N48="","x",'Indicator Date'!N48)</f>
        <v>2015</v>
      </c>
      <c r="O48" s="44">
        <f>IF('Indicator Date'!O48="","x",'Indicator Date'!O48)</f>
        <v>2015</v>
      </c>
      <c r="P48" s="44">
        <f>IF('Indicator Date'!P48="","x",'Indicator Date'!P48)</f>
        <v>2015</v>
      </c>
      <c r="Q48" s="44">
        <f>IF('Indicator Date'!Q48="","x",'Indicator Date'!Q48)</f>
        <v>2020</v>
      </c>
      <c r="R48" s="44">
        <f>IF('Indicator Date'!R48="","x",'Indicator Date'!R48)</f>
        <v>2020</v>
      </c>
      <c r="S48" s="44">
        <f>IF('Indicator Date'!S48="","x",'Indicator Date'!S48)</f>
        <v>2020</v>
      </c>
      <c r="T48" s="44">
        <f>IF('Indicator Date'!T48="","x",'Indicator Date'!T48)</f>
        <v>2020</v>
      </c>
      <c r="U48" s="44">
        <f>IF('Indicator Date'!U48="","x",'Indicator Date'!U48)</f>
        <v>2015</v>
      </c>
      <c r="V48" s="44">
        <f>IF('Indicator Date'!V48="","x",'Indicator Date'!V48)</f>
        <v>2015</v>
      </c>
      <c r="W48" s="44">
        <f>IF('Indicator Date'!W48="","x",'Indicator Date'!W48)</f>
        <v>2015</v>
      </c>
      <c r="X48" s="44">
        <f>IF('Indicator Date'!X48="","x",'Indicator Date'!X48)</f>
        <v>2018</v>
      </c>
      <c r="Y48" s="44">
        <f>IF('Indicator Date'!Y48="","x",'Indicator Date'!Y48)</f>
        <v>2020</v>
      </c>
      <c r="Z48" s="44">
        <f>IF('Indicator Date'!Z48="","x",'Indicator Date'!Z48)</f>
        <v>2020</v>
      </c>
      <c r="AA48" s="44">
        <f>IF('Indicator Date'!AA48="","x",'Indicator Date'!AA48)</f>
        <v>2011</v>
      </c>
      <c r="AB48" s="44">
        <f>IF('Indicator Date'!AB48="","x",'Indicator Date'!AB48)</f>
        <v>2017</v>
      </c>
      <c r="AC48" s="44" t="str">
        <f>IF('Indicator Date'!AC48="","x",'Indicator Date'!AC48)</f>
        <v>x</v>
      </c>
      <c r="AD48" s="44">
        <f>IF('Indicator Date'!AD48="","x",'Indicator Date'!AD48)</f>
        <v>2018</v>
      </c>
      <c r="AE48" s="44">
        <f>IF('Indicator Date'!AE48="","x",'Indicator Date'!AE48)</f>
        <v>2020</v>
      </c>
      <c r="AF48" s="44" t="str">
        <f>IF('Indicator Date'!AF48="","x",'Indicator Date'!AF48)</f>
        <v>x</v>
      </c>
      <c r="AG48" s="44">
        <f>IF('Indicator Date'!AG48="","x",'Indicator Date'!AG48)</f>
        <v>2020</v>
      </c>
      <c r="AH48" s="44">
        <f>IF('Indicator Date'!AH48="","x",'Indicator Date'!AH48)</f>
        <v>2021</v>
      </c>
      <c r="AI48" s="44">
        <f>IF('Indicator Date'!AI48="","x",'Indicator Date'!AI48)</f>
        <v>2021</v>
      </c>
      <c r="AJ48" s="44">
        <f>IF('Indicator Date'!AJ48="","x",'Indicator Date'!AJ48)</f>
        <v>2020</v>
      </c>
      <c r="AK48" s="44">
        <f>IF('Indicator Date'!AK48="","x",'Indicator Date'!AK48)</f>
        <v>2020</v>
      </c>
      <c r="AL48" s="44">
        <f>IF('Indicator Date'!AL48="","x",'Indicator Date'!AL48)</f>
        <v>2019</v>
      </c>
      <c r="AM48" s="44" t="str">
        <f>IF('Indicator Date'!AM48="","x",RIGHT('Indicator Date'!AM48,4))</f>
        <v>x</v>
      </c>
      <c r="AN48" s="44">
        <f>IF('Indicator Date'!AN48="","x",'Indicator Date'!AN48)</f>
        <v>2021</v>
      </c>
      <c r="AO48" s="44">
        <f>IF('Indicator Date'!AO48="","x",'Indicator Date'!AO48)</f>
        <v>2018</v>
      </c>
      <c r="AP48" s="44">
        <f>IF('Indicator Date'!AP48="","x",'Indicator Date'!AP48)</f>
        <v>2019</v>
      </c>
      <c r="AQ48" s="44" t="str">
        <f>IF('Indicator Date'!AQ48="","x",'Indicator Date'!AQ48)</f>
        <v>x</v>
      </c>
      <c r="AR48" s="44">
        <f>IF('Indicator Date'!AR48="","x",'Indicator Date'!AR48)</f>
        <v>2020</v>
      </c>
      <c r="AS48" s="44">
        <f>IF('Indicator Date'!AS48="","x",'Indicator Date'!AS48)</f>
        <v>2019</v>
      </c>
      <c r="AT48" s="44" t="str">
        <f>IF('Indicator Date'!AT48="","x",'Indicator Date'!AT48)</f>
        <v>x</v>
      </c>
      <c r="AU48" s="44">
        <f>IF('Indicator Date'!AU48="","x",'Indicator Date'!AU48)</f>
        <v>2019</v>
      </c>
      <c r="AV48" s="44" t="str">
        <f>IF('Indicator Date'!AV48="","x",'Indicator Date'!AV48)</f>
        <v>x</v>
      </c>
      <c r="AW48" s="44" t="str">
        <f>IF('Indicator Date'!AW48="","x",'Indicator Date'!AW48)</f>
        <v>x</v>
      </c>
      <c r="AX48" s="44" t="str">
        <f>IF('Indicator Date'!AX48="","x",'Indicator Date'!AX48)</f>
        <v>x</v>
      </c>
      <c r="AY48" s="44">
        <f>IF('Indicator Date'!AY48="","x",'Indicator Date'!AY48)</f>
        <v>2019</v>
      </c>
      <c r="AZ48" s="44">
        <f>IF('Indicator Date'!AZ48="","x",'Indicator Date'!AZ48)</f>
        <v>2019</v>
      </c>
      <c r="BA48" s="44">
        <f>IF('Indicator Date'!BA48="","x",'Indicator Date'!BA48)</f>
        <v>2018</v>
      </c>
      <c r="BB48" s="44">
        <f>IF('Indicator Date'!BB48="","x",'Indicator Date'!BB48)</f>
        <v>2018</v>
      </c>
      <c r="BC48" s="44">
        <f>IF('Indicator Date'!BC48="","x",'Indicator Date'!BC48)</f>
        <v>2019</v>
      </c>
      <c r="BD48" s="44">
        <f>IF('Indicator Date'!BD48="","x",'Indicator Date'!BD48)</f>
        <v>2020</v>
      </c>
      <c r="BE48" s="70" t="str">
        <f>IF('Indicator Date'!BE48="","x",YEAR('Indicator Date'!BE48))</f>
        <v>x</v>
      </c>
      <c r="BF48" s="70">
        <f>IF('Indicator Date'!BF48="","x",YEAR('Indicator Date'!BF48))</f>
        <v>2020</v>
      </c>
      <c r="BG48" s="44">
        <f>IF('Indicator Date'!BG48="","x",'Indicator Date'!BG48)</f>
        <v>2020</v>
      </c>
      <c r="BH48" s="44">
        <f>IF('Indicator Date'!BH48="","x",'Indicator Date'!BH48)</f>
        <v>2019</v>
      </c>
      <c r="BI48" s="44">
        <f>IF('Indicator Date'!BI48="","x",'Indicator Date'!BI48)</f>
        <v>2019</v>
      </c>
      <c r="BJ48" s="44">
        <f>IF('Indicator Date'!BJ48="","x",'Indicator Date'!BJ48)</f>
        <v>2015</v>
      </c>
      <c r="BK48" s="44">
        <f>IF('Indicator Date'!BK48="","x",'Indicator Date'!BK48)</f>
        <v>2019</v>
      </c>
      <c r="BL48" s="44">
        <f>IF('Indicator Date'!BL48="","x",'Indicator Date'!BL48)</f>
        <v>2020</v>
      </c>
      <c r="BM48" s="44">
        <f>IF('Indicator Date'!BM48="","x",'Indicator Date'!BM48)</f>
        <v>2018</v>
      </c>
      <c r="BN48" s="44">
        <f>IF('Indicator Date'!BN48="","x",'Indicator Date'!BN48)</f>
        <v>2016</v>
      </c>
      <c r="BO48" s="44">
        <f>IF('Indicator Date'!BO48="","x",'Indicator Date'!BO48)</f>
        <v>2019</v>
      </c>
      <c r="BP48" s="44">
        <f>IF('Indicator Date'!BP48="","x",'Indicator Date'!BP48)</f>
        <v>2019</v>
      </c>
      <c r="BQ48" s="44">
        <f>IF('Indicator Date'!BQ48="","x",'Indicator Date'!BQ48)</f>
        <v>2014</v>
      </c>
      <c r="BR48" s="44">
        <f>IF('Indicator Date'!BR48="","x",'Indicator Date'!BR48)</f>
        <v>2017</v>
      </c>
      <c r="BS48" s="44">
        <f>IF('Indicator Date'!BS48="","x",'Indicator Date'!BS48)</f>
        <v>2017</v>
      </c>
      <c r="BT48" s="44">
        <f>IF('Indicator Date'!BT48="","x",'Indicator Date'!BT48)</f>
        <v>2016</v>
      </c>
      <c r="BU48" s="44">
        <f>IF('Indicator Date'!BU48="","x",'Indicator Date'!BU48)</f>
        <v>2019</v>
      </c>
      <c r="BV48" s="44">
        <f>IF('Indicator Date'!BV48="","x",'Indicator Date'!BV48)</f>
        <v>2019</v>
      </c>
      <c r="BW48" s="44" t="str">
        <f>IF('Indicator Date'!BW48="","x",'Indicator Date'!BW48)</f>
        <v>x</v>
      </c>
      <c r="BX48" s="44">
        <f>IF('Indicator Date'!BX48="","x",'Indicator Date'!BX48)</f>
        <v>2018</v>
      </c>
      <c r="BY48" s="44">
        <f>IF('Indicator Date'!BY48="","x",'Indicator Date'!BY48)</f>
        <v>2017</v>
      </c>
      <c r="BZ48" s="44">
        <f>IF('Indicator Date'!BZ48="","x",'Indicator Date'!BZ48)</f>
        <v>2020</v>
      </c>
      <c r="CA48" s="44">
        <f>IF('Indicator Date'!CA48="","x",'Indicator Date'!CA48)</f>
        <v>2020</v>
      </c>
      <c r="CB48" s="44">
        <f>IF('Indicator Date'!CB48="","x",'Indicator Date'!CB48)</f>
        <v>2015</v>
      </c>
    </row>
    <row r="49" spans="1:80">
      <c r="A49" s="33" t="str">
        <f>'Indicator Data'!A51</f>
        <v>Denmark</v>
      </c>
      <c r="B49" s="25" t="str">
        <f>'Indicator Data'!B51</f>
        <v>DNK</v>
      </c>
      <c r="C49" s="44">
        <f>IF('Indicator Date'!C49="","x",'Indicator Date'!C49)</f>
        <v>2015</v>
      </c>
      <c r="D49" s="44">
        <f>IF('Indicator Date'!D49="","x",'Indicator Date'!D49)</f>
        <v>2015</v>
      </c>
      <c r="E49" s="44">
        <f>IF('Indicator Date'!E49="","x",'Indicator Date'!E49)</f>
        <v>2015</v>
      </c>
      <c r="F49" s="44">
        <f>IF('Indicator Date'!F49="","x",'Indicator Date'!F49)</f>
        <v>2015</v>
      </c>
      <c r="G49" s="44">
        <f>IF('Indicator Date'!G49="","x",'Indicator Date'!G49)</f>
        <v>2015</v>
      </c>
      <c r="H49" s="44">
        <f>IF('Indicator Date'!H49="","x",'Indicator Date'!H49)</f>
        <v>2015</v>
      </c>
      <c r="I49" s="44">
        <f>IF('Indicator Date'!I49="","x",'Indicator Date'!I49)</f>
        <v>2015</v>
      </c>
      <c r="J49" s="44">
        <f>IF('Indicator Date'!J49="","x",'Indicator Date'!J49)</f>
        <v>2020</v>
      </c>
      <c r="K49" s="44">
        <f>IF('Indicator Date'!K49="","x",'Indicator Date'!K49)</f>
        <v>2020</v>
      </c>
      <c r="L49" s="44">
        <f>IF('Indicator Date'!L49="","x",'Indicator Date'!L49)</f>
        <v>2020</v>
      </c>
      <c r="M49" s="44">
        <f>IF('Indicator Date'!M49="","x",'Indicator Date'!M49)</f>
        <v>2015</v>
      </c>
      <c r="N49" s="44">
        <f>IF('Indicator Date'!N49="","x",'Indicator Date'!N49)</f>
        <v>2015</v>
      </c>
      <c r="O49" s="44">
        <f>IF('Indicator Date'!O49="","x",'Indicator Date'!O49)</f>
        <v>2015</v>
      </c>
      <c r="P49" s="44">
        <f>IF('Indicator Date'!P49="","x",'Indicator Date'!P49)</f>
        <v>2015</v>
      </c>
      <c r="Q49" s="44">
        <f>IF('Indicator Date'!Q49="","x",'Indicator Date'!Q49)</f>
        <v>2020</v>
      </c>
      <c r="R49" s="44">
        <f>IF('Indicator Date'!R49="","x",'Indicator Date'!R49)</f>
        <v>2020</v>
      </c>
      <c r="S49" s="44">
        <f>IF('Indicator Date'!S49="","x",'Indicator Date'!S49)</f>
        <v>2020</v>
      </c>
      <c r="T49" s="44">
        <f>IF('Indicator Date'!T49="","x",'Indicator Date'!T49)</f>
        <v>2020</v>
      </c>
      <c r="U49" s="44">
        <f>IF('Indicator Date'!U49="","x",'Indicator Date'!U49)</f>
        <v>2015</v>
      </c>
      <c r="V49" s="44">
        <f>IF('Indicator Date'!V49="","x",'Indicator Date'!V49)</f>
        <v>2015</v>
      </c>
      <c r="W49" s="44">
        <f>IF('Indicator Date'!W49="","x",'Indicator Date'!W49)</f>
        <v>2015</v>
      </c>
      <c r="X49" s="44">
        <f>IF('Indicator Date'!X49="","x",'Indicator Date'!X49)</f>
        <v>2018</v>
      </c>
      <c r="Y49" s="44">
        <f>IF('Indicator Date'!Y49="","x",'Indicator Date'!Y49)</f>
        <v>2020</v>
      </c>
      <c r="Z49" s="44">
        <f>IF('Indicator Date'!Z49="","x",'Indicator Date'!Z49)</f>
        <v>2020</v>
      </c>
      <c r="AA49" s="44" t="str">
        <f>IF('Indicator Date'!AA49="","x",'Indicator Date'!AA49)</f>
        <v>x</v>
      </c>
      <c r="AB49" s="44">
        <f>IF('Indicator Date'!AB49="","x",'Indicator Date'!AB49)</f>
        <v>2017</v>
      </c>
      <c r="AC49" s="44" t="str">
        <f>IF('Indicator Date'!AC49="","x",'Indicator Date'!AC49)</f>
        <v>x</v>
      </c>
      <c r="AD49" s="44">
        <f>IF('Indicator Date'!AD49="","x",'Indicator Date'!AD49)</f>
        <v>2018</v>
      </c>
      <c r="AE49" s="44">
        <f>IF('Indicator Date'!AE49="","x",'Indicator Date'!AE49)</f>
        <v>2020</v>
      </c>
      <c r="AF49" s="44">
        <f>IF('Indicator Date'!AF49="","x",'Indicator Date'!AF49)</f>
        <v>2018</v>
      </c>
      <c r="AG49" s="44">
        <f>IF('Indicator Date'!AG49="","x",'Indicator Date'!AG49)</f>
        <v>2020</v>
      </c>
      <c r="AH49" s="44">
        <f>IF('Indicator Date'!AH49="","x",'Indicator Date'!AH49)</f>
        <v>2021</v>
      </c>
      <c r="AI49" s="44">
        <f>IF('Indicator Date'!AI49="","x",'Indicator Date'!AI49)</f>
        <v>2021</v>
      </c>
      <c r="AJ49" s="44">
        <f>IF('Indicator Date'!AJ49="","x",'Indicator Date'!AJ49)</f>
        <v>2020</v>
      </c>
      <c r="AK49" s="44">
        <f>IF('Indicator Date'!AK49="","x",'Indicator Date'!AK49)</f>
        <v>2020</v>
      </c>
      <c r="AL49" s="44">
        <f>IF('Indicator Date'!AL49="","x",'Indicator Date'!AL49)</f>
        <v>2019</v>
      </c>
      <c r="AM49" s="44" t="str">
        <f>IF('Indicator Date'!AM49="","x",RIGHT('Indicator Date'!AM49,4))</f>
        <v>x</v>
      </c>
      <c r="AN49" s="44">
        <f>IF('Indicator Date'!AN49="","x",'Indicator Date'!AN49)</f>
        <v>2021</v>
      </c>
      <c r="AO49" s="44">
        <f>IF('Indicator Date'!AO49="","x",'Indicator Date'!AO49)</f>
        <v>2018</v>
      </c>
      <c r="AP49" s="44">
        <f>IF('Indicator Date'!AP49="","x",'Indicator Date'!AP49)</f>
        <v>2019</v>
      </c>
      <c r="AQ49" s="44" t="str">
        <f>IF('Indicator Date'!AQ49="","x",'Indicator Date'!AQ49)</f>
        <v>x</v>
      </c>
      <c r="AR49" s="44">
        <f>IF('Indicator Date'!AR49="","x",'Indicator Date'!AR49)</f>
        <v>2020</v>
      </c>
      <c r="AS49" s="44">
        <f>IF('Indicator Date'!AS49="","x",'Indicator Date'!AS49)</f>
        <v>2019</v>
      </c>
      <c r="AT49" s="44" t="str">
        <f>IF('Indicator Date'!AT49="","x",'Indicator Date'!AT49)</f>
        <v>x</v>
      </c>
      <c r="AU49" s="44">
        <f>IF('Indicator Date'!AU49="","x",'Indicator Date'!AU49)</f>
        <v>2019</v>
      </c>
      <c r="AV49" s="44" t="str">
        <f>IF('Indicator Date'!AV49="","x",'Indicator Date'!AV49)</f>
        <v>x</v>
      </c>
      <c r="AW49" s="44" t="str">
        <f>IF('Indicator Date'!AW49="","x",'Indicator Date'!AW49)</f>
        <v>x</v>
      </c>
      <c r="AX49" s="44" t="str">
        <f>IF('Indicator Date'!AX49="","x",'Indicator Date'!AX49)</f>
        <v>x</v>
      </c>
      <c r="AY49" s="44">
        <f>IF('Indicator Date'!AY49="","x",'Indicator Date'!AY49)</f>
        <v>2019</v>
      </c>
      <c r="AZ49" s="44">
        <f>IF('Indicator Date'!AZ49="","x",'Indicator Date'!AZ49)</f>
        <v>2019</v>
      </c>
      <c r="BA49" s="44">
        <f>IF('Indicator Date'!BA49="","x",'Indicator Date'!BA49)</f>
        <v>2018</v>
      </c>
      <c r="BB49" s="44">
        <f>IF('Indicator Date'!BB49="","x",'Indicator Date'!BB49)</f>
        <v>2018</v>
      </c>
      <c r="BC49" s="44">
        <f>IF('Indicator Date'!BC49="","x",'Indicator Date'!BC49)</f>
        <v>2019</v>
      </c>
      <c r="BD49" s="44">
        <f>IF('Indicator Date'!BD49="","x",'Indicator Date'!BD49)</f>
        <v>2020</v>
      </c>
      <c r="BE49" s="70" t="str">
        <f>IF('Indicator Date'!BE49="","x",YEAR('Indicator Date'!BE49))</f>
        <v>x</v>
      </c>
      <c r="BF49" s="70">
        <f>IF('Indicator Date'!BF49="","x",YEAR('Indicator Date'!BF49))</f>
        <v>2020</v>
      </c>
      <c r="BG49" s="44">
        <f>IF('Indicator Date'!BG49="","x",'Indicator Date'!BG49)</f>
        <v>2020</v>
      </c>
      <c r="BH49" s="44">
        <f>IF('Indicator Date'!BH49="","x",'Indicator Date'!BH49)</f>
        <v>2019</v>
      </c>
      <c r="BI49" s="44">
        <f>IF('Indicator Date'!BI49="","x",'Indicator Date'!BI49)</f>
        <v>2019</v>
      </c>
      <c r="BJ49" s="44">
        <f>IF('Indicator Date'!BJ49="","x",'Indicator Date'!BJ49)</f>
        <v>2015</v>
      </c>
      <c r="BK49" s="44">
        <f>IF('Indicator Date'!BK49="","x",'Indicator Date'!BK49)</f>
        <v>2019</v>
      </c>
      <c r="BL49" s="44">
        <f>IF('Indicator Date'!BL49="","x",'Indicator Date'!BL49)</f>
        <v>2020</v>
      </c>
      <c r="BM49" s="44">
        <f>IF('Indicator Date'!BM49="","x",'Indicator Date'!BM49)</f>
        <v>2018</v>
      </c>
      <c r="BN49" s="44" t="str">
        <f>IF('Indicator Date'!BN49="","x",'Indicator Date'!BN49)</f>
        <v>x</v>
      </c>
      <c r="BO49" s="44">
        <f>IF('Indicator Date'!BO49="","x",'Indicator Date'!BO49)</f>
        <v>2019</v>
      </c>
      <c r="BP49" s="44">
        <f>IF('Indicator Date'!BP49="","x",'Indicator Date'!BP49)</f>
        <v>2019</v>
      </c>
      <c r="BQ49" s="44">
        <f>IF('Indicator Date'!BQ49="","x",'Indicator Date'!BQ49)</f>
        <v>2014</v>
      </c>
      <c r="BR49" s="44">
        <f>IF('Indicator Date'!BR49="","x",'Indicator Date'!BR49)</f>
        <v>2017</v>
      </c>
      <c r="BS49" s="44">
        <f>IF('Indicator Date'!BS49="","x",'Indicator Date'!BS49)</f>
        <v>2017</v>
      </c>
      <c r="BT49" s="44">
        <f>IF('Indicator Date'!BT49="","x",'Indicator Date'!BT49)</f>
        <v>2016</v>
      </c>
      <c r="BU49" s="44">
        <f>IF('Indicator Date'!BU49="","x",'Indicator Date'!BU49)</f>
        <v>2019</v>
      </c>
      <c r="BV49" s="44">
        <f>IF('Indicator Date'!BV49="","x",'Indicator Date'!BV49)</f>
        <v>2019</v>
      </c>
      <c r="BW49" s="44">
        <f>IF('Indicator Date'!BW49="","x",'Indicator Date'!BW49)</f>
        <v>2019</v>
      </c>
      <c r="BX49" s="44">
        <f>IF('Indicator Date'!BX49="","x",'Indicator Date'!BX49)</f>
        <v>2018</v>
      </c>
      <c r="BY49" s="44">
        <f>IF('Indicator Date'!BY49="","x",'Indicator Date'!BY49)</f>
        <v>2017</v>
      </c>
      <c r="BZ49" s="44">
        <f>IF('Indicator Date'!BZ49="","x",'Indicator Date'!BZ49)</f>
        <v>2020</v>
      </c>
      <c r="CA49" s="44">
        <f>IF('Indicator Date'!CA49="","x",'Indicator Date'!CA49)</f>
        <v>2020</v>
      </c>
      <c r="CB49" s="44">
        <f>IF('Indicator Date'!CB49="","x",'Indicator Date'!CB49)</f>
        <v>2015</v>
      </c>
    </row>
    <row r="50" spans="1:80">
      <c r="A50" s="33" t="str">
        <f>'Indicator Data'!A52</f>
        <v>Djibouti</v>
      </c>
      <c r="B50" s="25" t="str">
        <f>'Indicator Data'!B52</f>
        <v>DJI</v>
      </c>
      <c r="C50" s="44">
        <f>IF('Indicator Date'!C50="","x",'Indicator Date'!C50)</f>
        <v>2015</v>
      </c>
      <c r="D50" s="44">
        <f>IF('Indicator Date'!D50="","x",'Indicator Date'!D50)</f>
        <v>2015</v>
      </c>
      <c r="E50" s="44">
        <f>IF('Indicator Date'!E50="","x",'Indicator Date'!E50)</f>
        <v>2015</v>
      </c>
      <c r="F50" s="44">
        <f>IF('Indicator Date'!F50="","x",'Indicator Date'!F50)</f>
        <v>2015</v>
      </c>
      <c r="G50" s="44">
        <f>IF('Indicator Date'!G50="","x",'Indicator Date'!G50)</f>
        <v>2015</v>
      </c>
      <c r="H50" s="44">
        <f>IF('Indicator Date'!H50="","x",'Indicator Date'!H50)</f>
        <v>2015</v>
      </c>
      <c r="I50" s="44">
        <f>IF('Indicator Date'!I50="","x",'Indicator Date'!I50)</f>
        <v>2015</v>
      </c>
      <c r="J50" s="44">
        <f>IF('Indicator Date'!J50="","x",'Indicator Date'!J50)</f>
        <v>2020</v>
      </c>
      <c r="K50" s="44">
        <f>IF('Indicator Date'!K50="","x",'Indicator Date'!K50)</f>
        <v>2020</v>
      </c>
      <c r="L50" s="44" t="str">
        <f>IF('Indicator Date'!L50="","x",'Indicator Date'!L50)</f>
        <v>x</v>
      </c>
      <c r="M50" s="44">
        <f>IF('Indicator Date'!M50="","x",'Indicator Date'!M50)</f>
        <v>2015</v>
      </c>
      <c r="N50" s="44">
        <f>IF('Indicator Date'!N50="","x",'Indicator Date'!N50)</f>
        <v>2015</v>
      </c>
      <c r="O50" s="44">
        <f>IF('Indicator Date'!O50="","x",'Indicator Date'!O50)</f>
        <v>2015</v>
      </c>
      <c r="P50" s="44">
        <f>IF('Indicator Date'!P50="","x",'Indicator Date'!P50)</f>
        <v>2015</v>
      </c>
      <c r="Q50" s="44">
        <f>IF('Indicator Date'!Q50="","x",'Indicator Date'!Q50)</f>
        <v>2020</v>
      </c>
      <c r="R50" s="44">
        <f>IF('Indicator Date'!R50="","x",'Indicator Date'!R50)</f>
        <v>2020</v>
      </c>
      <c r="S50" s="44">
        <f>IF('Indicator Date'!S50="","x",'Indicator Date'!S50)</f>
        <v>2020</v>
      </c>
      <c r="T50" s="44">
        <f>IF('Indicator Date'!T50="","x",'Indicator Date'!T50)</f>
        <v>2020</v>
      </c>
      <c r="U50" s="44">
        <f>IF('Indicator Date'!U50="","x",'Indicator Date'!U50)</f>
        <v>2015</v>
      </c>
      <c r="V50" s="44">
        <f>IF('Indicator Date'!V50="","x",'Indicator Date'!V50)</f>
        <v>2015</v>
      </c>
      <c r="W50" s="44">
        <f>IF('Indicator Date'!W50="","x",'Indicator Date'!W50)</f>
        <v>2015</v>
      </c>
      <c r="X50" s="44">
        <f>IF('Indicator Date'!X50="","x",'Indicator Date'!X50)</f>
        <v>2018</v>
      </c>
      <c r="Y50" s="44">
        <f>IF('Indicator Date'!Y50="","x",'Indicator Date'!Y50)</f>
        <v>2020</v>
      </c>
      <c r="Z50" s="44">
        <f>IF('Indicator Date'!Z50="","x",'Indicator Date'!Z50)</f>
        <v>2020</v>
      </c>
      <c r="AA50" s="44" t="str">
        <f>IF('Indicator Date'!AA50="","x",'Indicator Date'!AA50)</f>
        <v>x</v>
      </c>
      <c r="AB50" s="44">
        <f>IF('Indicator Date'!AB50="","x",'Indicator Date'!AB50)</f>
        <v>2017</v>
      </c>
      <c r="AC50" s="44" t="str">
        <f>IF('Indicator Date'!AC50="","x",'Indicator Date'!AC50)</f>
        <v>x</v>
      </c>
      <c r="AD50" s="44">
        <f>IF('Indicator Date'!AD50="","x",'Indicator Date'!AD50)</f>
        <v>2019</v>
      </c>
      <c r="AE50" s="44">
        <f>IF('Indicator Date'!AE50="","x",'Indicator Date'!AE50)</f>
        <v>2020</v>
      </c>
      <c r="AF50" s="44">
        <f>IF('Indicator Date'!AF50="","x",'Indicator Date'!AF50)</f>
        <v>2018</v>
      </c>
      <c r="AG50" s="44">
        <f>IF('Indicator Date'!AG50="","x",'Indicator Date'!AG50)</f>
        <v>2020</v>
      </c>
      <c r="AH50" s="44">
        <f>IF('Indicator Date'!AH50="","x",'Indicator Date'!AH50)</f>
        <v>2021</v>
      </c>
      <c r="AI50" s="44">
        <f>IF('Indicator Date'!AI50="","x",'Indicator Date'!AI50)</f>
        <v>2021</v>
      </c>
      <c r="AJ50" s="44">
        <f>IF('Indicator Date'!AJ50="","x",'Indicator Date'!AJ50)</f>
        <v>2020</v>
      </c>
      <c r="AK50" s="44">
        <f>IF('Indicator Date'!AK50="","x",'Indicator Date'!AK50)</f>
        <v>2020</v>
      </c>
      <c r="AL50" s="44">
        <f>IF('Indicator Date'!AL50="","x",'Indicator Date'!AL50)</f>
        <v>2019</v>
      </c>
      <c r="AM50" s="44" t="str">
        <f>IF('Indicator Date'!AM50="","x",RIGHT('Indicator Date'!AM50,4))</f>
        <v>x</v>
      </c>
      <c r="AN50" s="44">
        <f>IF('Indicator Date'!AN50="","x",'Indicator Date'!AN50)</f>
        <v>2021</v>
      </c>
      <c r="AO50" s="44">
        <f>IF('Indicator Date'!AO50="","x",'Indicator Date'!AO50)</f>
        <v>2018</v>
      </c>
      <c r="AP50" s="44">
        <f>IF('Indicator Date'!AP50="","x",'Indicator Date'!AP50)</f>
        <v>2019</v>
      </c>
      <c r="AQ50" s="44">
        <f>IF('Indicator Date'!AQ50="","x",'Indicator Date'!AQ50)</f>
        <v>2020</v>
      </c>
      <c r="AR50" s="44">
        <f>IF('Indicator Date'!AR50="","x",'Indicator Date'!AR50)</f>
        <v>2020</v>
      </c>
      <c r="AS50" s="44">
        <f>IF('Indicator Date'!AS50="","x",'Indicator Date'!AS50)</f>
        <v>2019</v>
      </c>
      <c r="AT50" s="44">
        <f>IF('Indicator Date'!AT50="","x",'Indicator Date'!AT50)</f>
        <v>2012</v>
      </c>
      <c r="AU50" s="44">
        <f>IF('Indicator Date'!AU50="","x",'Indicator Date'!AU50)</f>
        <v>2019</v>
      </c>
      <c r="AV50" s="44">
        <f>IF('Indicator Date'!AV50="","x",'Indicator Date'!AV50)</f>
        <v>2019</v>
      </c>
      <c r="AW50" s="44">
        <f>IF('Indicator Date'!AW50="","x",'Indicator Date'!AW50)</f>
        <v>2019</v>
      </c>
      <c r="AX50" s="44">
        <f>IF('Indicator Date'!AX50="","x",'Indicator Date'!AX50)</f>
        <v>2018</v>
      </c>
      <c r="AY50" s="44">
        <f>IF('Indicator Date'!AY50="","x",'Indicator Date'!AY50)</f>
        <v>2019</v>
      </c>
      <c r="AZ50" s="44" t="str">
        <f>IF('Indicator Date'!AZ50="","x",'Indicator Date'!AZ50)</f>
        <v>x</v>
      </c>
      <c r="BA50" s="44">
        <f>IF('Indicator Date'!BA50="","x",'Indicator Date'!BA50)</f>
        <v>2017</v>
      </c>
      <c r="BB50" s="44">
        <f>IF('Indicator Date'!BB50="","x",'Indicator Date'!BB50)</f>
        <v>2018</v>
      </c>
      <c r="BC50" s="44">
        <f>IF('Indicator Date'!BC50="","x",'Indicator Date'!BC50)</f>
        <v>2019</v>
      </c>
      <c r="BD50" s="44">
        <f>IF('Indicator Date'!BD50="","x",'Indicator Date'!BD50)</f>
        <v>2020</v>
      </c>
      <c r="BE50" s="70" t="str">
        <f>IF('Indicator Date'!BE50="","x",YEAR('Indicator Date'!BE50))</f>
        <v>x</v>
      </c>
      <c r="BF50" s="70">
        <f>IF('Indicator Date'!BF50="","x",YEAR('Indicator Date'!BF50))</f>
        <v>2020</v>
      </c>
      <c r="BG50" s="44">
        <f>IF('Indicator Date'!BG50="","x",'Indicator Date'!BG50)</f>
        <v>2020</v>
      </c>
      <c r="BH50" s="44">
        <f>IF('Indicator Date'!BH50="","x",'Indicator Date'!BH50)</f>
        <v>2019</v>
      </c>
      <c r="BI50" s="44">
        <f>IF('Indicator Date'!BI50="","x",'Indicator Date'!BI50)</f>
        <v>2019</v>
      </c>
      <c r="BJ50" s="44">
        <f>IF('Indicator Date'!BJ50="","x",'Indicator Date'!BJ50)</f>
        <v>2013</v>
      </c>
      <c r="BK50" s="44">
        <f>IF('Indicator Date'!BK50="","x",'Indicator Date'!BK50)</f>
        <v>2019</v>
      </c>
      <c r="BL50" s="44">
        <f>IF('Indicator Date'!BL50="","x",'Indicator Date'!BL50)</f>
        <v>2020</v>
      </c>
      <c r="BM50" s="44">
        <f>IF('Indicator Date'!BM50="","x",'Indicator Date'!BM50)</f>
        <v>2018</v>
      </c>
      <c r="BN50" s="44" t="str">
        <f>IF('Indicator Date'!BN50="","x",'Indicator Date'!BN50)</f>
        <v>x</v>
      </c>
      <c r="BO50" s="44">
        <f>IF('Indicator Date'!BO50="","x",'Indicator Date'!BO50)</f>
        <v>2017</v>
      </c>
      <c r="BP50" s="44">
        <f>IF('Indicator Date'!BP50="","x",'Indicator Date'!BP50)</f>
        <v>2019</v>
      </c>
      <c r="BQ50" s="44">
        <f>IF('Indicator Date'!BQ50="","x",'Indicator Date'!BQ50)</f>
        <v>2014</v>
      </c>
      <c r="BR50" s="44">
        <f>IF('Indicator Date'!BR50="","x",'Indicator Date'!BR50)</f>
        <v>2017</v>
      </c>
      <c r="BS50" s="44">
        <f>IF('Indicator Date'!BS50="","x",'Indicator Date'!BS50)</f>
        <v>2017</v>
      </c>
      <c r="BT50" s="44">
        <f>IF('Indicator Date'!BT50="","x",'Indicator Date'!BT50)</f>
        <v>2014</v>
      </c>
      <c r="BU50" s="44">
        <f>IF('Indicator Date'!BU50="","x",'Indicator Date'!BU50)</f>
        <v>2019</v>
      </c>
      <c r="BV50" s="44">
        <f>IF('Indicator Date'!BV50="","x",'Indicator Date'!BV50)</f>
        <v>2019</v>
      </c>
      <c r="BW50" s="44">
        <f>IF('Indicator Date'!BW50="","x",'Indicator Date'!BW50)</f>
        <v>2019</v>
      </c>
      <c r="BX50" s="44">
        <f>IF('Indicator Date'!BX50="","x",'Indicator Date'!BX50)</f>
        <v>2018</v>
      </c>
      <c r="BY50" s="44">
        <f>IF('Indicator Date'!BY50="","x",'Indicator Date'!BY50)</f>
        <v>2017</v>
      </c>
      <c r="BZ50" s="44">
        <f>IF('Indicator Date'!BZ50="","x",'Indicator Date'!BZ50)</f>
        <v>2020</v>
      </c>
      <c r="CA50" s="44">
        <f>IF('Indicator Date'!CA50="","x",'Indicator Date'!CA50)</f>
        <v>2020</v>
      </c>
      <c r="CB50" s="44">
        <f>IF('Indicator Date'!CB50="","x",'Indicator Date'!CB50)</f>
        <v>2015</v>
      </c>
    </row>
    <row r="51" spans="1:80">
      <c r="A51" s="33" t="str">
        <f>'Indicator Data'!A53</f>
        <v>Dominica</v>
      </c>
      <c r="B51" s="25" t="str">
        <f>'Indicator Data'!B53</f>
        <v>DMA</v>
      </c>
      <c r="C51" s="44">
        <f>IF('Indicator Date'!C51="","x",'Indicator Date'!C51)</f>
        <v>2015</v>
      </c>
      <c r="D51" s="44">
        <f>IF('Indicator Date'!D51="","x",'Indicator Date'!D51)</f>
        <v>2015</v>
      </c>
      <c r="E51" s="44">
        <f>IF('Indicator Date'!E51="","x",'Indicator Date'!E51)</f>
        <v>2015</v>
      </c>
      <c r="F51" s="44">
        <f>IF('Indicator Date'!F51="","x",'Indicator Date'!F51)</f>
        <v>2015</v>
      </c>
      <c r="G51" s="44">
        <f>IF('Indicator Date'!G51="","x",'Indicator Date'!G51)</f>
        <v>2015</v>
      </c>
      <c r="H51" s="44">
        <f>IF('Indicator Date'!H51="","x",'Indicator Date'!H51)</f>
        <v>2015</v>
      </c>
      <c r="I51" s="44">
        <f>IF('Indicator Date'!I51="","x",'Indicator Date'!I51)</f>
        <v>2015</v>
      </c>
      <c r="J51" s="44">
        <f>IF('Indicator Date'!J51="","x",'Indicator Date'!J51)</f>
        <v>2020</v>
      </c>
      <c r="K51" s="44">
        <f>IF('Indicator Date'!K51="","x",'Indicator Date'!K51)</f>
        <v>2020</v>
      </c>
      <c r="L51" s="44">
        <f>IF('Indicator Date'!L51="","x",'Indicator Date'!L51)</f>
        <v>2020</v>
      </c>
      <c r="M51" s="44">
        <f>IF('Indicator Date'!M51="","x",'Indicator Date'!M51)</f>
        <v>2015</v>
      </c>
      <c r="N51" s="44">
        <f>IF('Indicator Date'!N51="","x",'Indicator Date'!N51)</f>
        <v>2015</v>
      </c>
      <c r="O51" s="44">
        <f>IF('Indicator Date'!O51="","x",'Indicator Date'!O51)</f>
        <v>2015</v>
      </c>
      <c r="P51" s="44">
        <f>IF('Indicator Date'!P51="","x",'Indicator Date'!P51)</f>
        <v>2015</v>
      </c>
      <c r="Q51" s="44">
        <f>IF('Indicator Date'!Q51="","x",'Indicator Date'!Q51)</f>
        <v>2020</v>
      </c>
      <c r="R51" s="44">
        <f>IF('Indicator Date'!R51="","x",'Indicator Date'!R51)</f>
        <v>2020</v>
      </c>
      <c r="S51" s="44">
        <f>IF('Indicator Date'!S51="","x",'Indicator Date'!S51)</f>
        <v>2020</v>
      </c>
      <c r="T51" s="44">
        <f>IF('Indicator Date'!T51="","x",'Indicator Date'!T51)</f>
        <v>2020</v>
      </c>
      <c r="U51" s="44">
        <f>IF('Indicator Date'!U51="","x",'Indicator Date'!U51)</f>
        <v>2015</v>
      </c>
      <c r="V51" s="44">
        <f>IF('Indicator Date'!V51="","x",'Indicator Date'!V51)</f>
        <v>2015</v>
      </c>
      <c r="W51" s="44">
        <f>IF('Indicator Date'!W51="","x",'Indicator Date'!W51)</f>
        <v>2015</v>
      </c>
      <c r="X51" s="44">
        <f>IF('Indicator Date'!X51="","x",'Indicator Date'!X51)</f>
        <v>2018</v>
      </c>
      <c r="Y51" s="44">
        <f>IF('Indicator Date'!Y51="","x",'Indicator Date'!Y51)</f>
        <v>2020</v>
      </c>
      <c r="Z51" s="44">
        <f>IF('Indicator Date'!Z51="","x",'Indicator Date'!Z51)</f>
        <v>2020</v>
      </c>
      <c r="AA51" s="44" t="str">
        <f>IF('Indicator Date'!AA51="","x",'Indicator Date'!AA51)</f>
        <v>x</v>
      </c>
      <c r="AB51" s="44">
        <f>IF('Indicator Date'!AB51="","x",'Indicator Date'!AB51)</f>
        <v>2015</v>
      </c>
      <c r="AC51" s="44" t="str">
        <f>IF('Indicator Date'!AC51="","x",'Indicator Date'!AC51)</f>
        <v>x</v>
      </c>
      <c r="AD51" s="44" t="str">
        <f>IF('Indicator Date'!AD51="","x",'Indicator Date'!AD51)</f>
        <v>x</v>
      </c>
      <c r="AE51" s="44">
        <f>IF('Indicator Date'!AE51="","x",'Indicator Date'!AE51)</f>
        <v>2020</v>
      </c>
      <c r="AF51" s="44" t="str">
        <f>IF('Indicator Date'!AF51="","x",'Indicator Date'!AF51)</f>
        <v>x</v>
      </c>
      <c r="AG51" s="44">
        <f>IF('Indicator Date'!AG51="","x",'Indicator Date'!AG51)</f>
        <v>2020</v>
      </c>
      <c r="AH51" s="44">
        <f>IF('Indicator Date'!AH51="","x",'Indicator Date'!AH51)</f>
        <v>2021</v>
      </c>
      <c r="AI51" s="44">
        <f>IF('Indicator Date'!AI51="","x",'Indicator Date'!AI51)</f>
        <v>2021</v>
      </c>
      <c r="AJ51" s="44">
        <f>IF('Indicator Date'!AJ51="","x",'Indicator Date'!AJ51)</f>
        <v>2020</v>
      </c>
      <c r="AK51" s="44">
        <f>IF('Indicator Date'!AK51="","x",'Indicator Date'!AK51)</f>
        <v>2020</v>
      </c>
      <c r="AL51" s="44">
        <f>IF('Indicator Date'!AL51="","x",'Indicator Date'!AL51)</f>
        <v>2019</v>
      </c>
      <c r="AM51" s="44" t="str">
        <f>IF('Indicator Date'!AM51="","x",RIGHT('Indicator Date'!AM51,4))</f>
        <v>x</v>
      </c>
      <c r="AN51" s="44">
        <f>IF('Indicator Date'!AN51="","x",'Indicator Date'!AN51)</f>
        <v>2021</v>
      </c>
      <c r="AO51" s="44">
        <f>IF('Indicator Date'!AO51="","x",'Indicator Date'!AO51)</f>
        <v>2018</v>
      </c>
      <c r="AP51" s="44">
        <f>IF('Indicator Date'!AP51="","x",'Indicator Date'!AP51)</f>
        <v>2019</v>
      </c>
      <c r="AQ51" s="44">
        <f>IF('Indicator Date'!AQ51="","x",'Indicator Date'!AQ51)</f>
        <v>2020</v>
      </c>
      <c r="AR51" s="44">
        <f>IF('Indicator Date'!AR51="","x",'Indicator Date'!AR51)</f>
        <v>2020</v>
      </c>
      <c r="AS51" s="44">
        <f>IF('Indicator Date'!AS51="","x",'Indicator Date'!AS51)</f>
        <v>2019</v>
      </c>
      <c r="AT51" s="44" t="str">
        <f>IF('Indicator Date'!AT51="","x",'Indicator Date'!AT51)</f>
        <v>x</v>
      </c>
      <c r="AU51" s="44">
        <f>IF('Indicator Date'!AU51="","x",'Indicator Date'!AU51)</f>
        <v>2019</v>
      </c>
      <c r="AV51" s="44" t="str">
        <f>IF('Indicator Date'!AV51="","x",'Indicator Date'!AV51)</f>
        <v>x</v>
      </c>
      <c r="AW51" s="44" t="str">
        <f>IF('Indicator Date'!AW51="","x",'Indicator Date'!AW51)</f>
        <v>x</v>
      </c>
      <c r="AX51" s="44" t="str">
        <f>IF('Indicator Date'!AX51="","x",'Indicator Date'!AX51)</f>
        <v>x</v>
      </c>
      <c r="AY51" s="44">
        <f>IF('Indicator Date'!AY51="","x",'Indicator Date'!AY51)</f>
        <v>2019</v>
      </c>
      <c r="AZ51" s="44" t="str">
        <f>IF('Indicator Date'!AZ51="","x",'Indicator Date'!AZ51)</f>
        <v>x</v>
      </c>
      <c r="BA51" s="44" t="str">
        <f>IF('Indicator Date'!BA51="","x",'Indicator Date'!BA51)</f>
        <v>x</v>
      </c>
      <c r="BB51" s="44">
        <f>IF('Indicator Date'!BB51="","x",'Indicator Date'!BB51)</f>
        <v>2018</v>
      </c>
      <c r="BC51" s="44">
        <f>IF('Indicator Date'!BC51="","x",'Indicator Date'!BC51)</f>
        <v>2019</v>
      </c>
      <c r="BD51" s="44">
        <f>IF('Indicator Date'!BD51="","x",'Indicator Date'!BD51)</f>
        <v>2020</v>
      </c>
      <c r="BE51" s="70" t="str">
        <f>IF('Indicator Date'!BE51="","x",YEAR('Indicator Date'!BE51))</f>
        <v>x</v>
      </c>
      <c r="BF51" s="70">
        <f>IF('Indicator Date'!BF51="","x",YEAR('Indicator Date'!BF51))</f>
        <v>2020</v>
      </c>
      <c r="BG51" s="44">
        <f>IF('Indicator Date'!BG51="","x",'Indicator Date'!BG51)</f>
        <v>2020</v>
      </c>
      <c r="BH51" s="44">
        <f>IF('Indicator Date'!BH51="","x",'Indicator Date'!BH51)</f>
        <v>2019</v>
      </c>
      <c r="BI51" s="44">
        <f>IF('Indicator Date'!BI51="","x",'Indicator Date'!BI51)</f>
        <v>2019</v>
      </c>
      <c r="BJ51" s="44" t="str">
        <f>IF('Indicator Date'!BJ51="","x",'Indicator Date'!BJ51)</f>
        <v>x</v>
      </c>
      <c r="BK51" s="44">
        <f>IF('Indicator Date'!BK51="","x",'Indicator Date'!BK51)</f>
        <v>2019</v>
      </c>
      <c r="BL51" s="44">
        <f>IF('Indicator Date'!BL51="","x",'Indicator Date'!BL51)</f>
        <v>2020</v>
      </c>
      <c r="BM51" s="44">
        <f>IF('Indicator Date'!BM51="","x",'Indicator Date'!BM51)</f>
        <v>2018</v>
      </c>
      <c r="BN51" s="44" t="str">
        <f>IF('Indicator Date'!BN51="","x",'Indicator Date'!BN51)</f>
        <v>x</v>
      </c>
      <c r="BO51" s="44">
        <f>IF('Indicator Date'!BO51="","x",'Indicator Date'!BO51)</f>
        <v>2017</v>
      </c>
      <c r="BP51" s="44">
        <f>IF('Indicator Date'!BP51="","x",'Indicator Date'!BP51)</f>
        <v>2018</v>
      </c>
      <c r="BQ51" s="44">
        <f>IF('Indicator Date'!BQ51="","x",'Indicator Date'!BQ51)</f>
        <v>2014</v>
      </c>
      <c r="BR51" s="44">
        <f>IF('Indicator Date'!BR51="","x",'Indicator Date'!BR51)</f>
        <v>2015</v>
      </c>
      <c r="BS51" s="44">
        <f>IF('Indicator Date'!BS51="","x",'Indicator Date'!BS51)</f>
        <v>2015</v>
      </c>
      <c r="BT51" s="44">
        <f>IF('Indicator Date'!BT51="","x",'Indicator Date'!BT51)</f>
        <v>2017</v>
      </c>
      <c r="BU51" s="44">
        <f>IF('Indicator Date'!BU51="","x",'Indicator Date'!BU51)</f>
        <v>2019</v>
      </c>
      <c r="BV51" s="44">
        <f>IF('Indicator Date'!BV51="","x",'Indicator Date'!BV51)</f>
        <v>2019</v>
      </c>
      <c r="BW51" s="44" t="str">
        <f>IF('Indicator Date'!BW51="","x",'Indicator Date'!BW51)</f>
        <v>x</v>
      </c>
      <c r="BX51" s="44">
        <f>IF('Indicator Date'!BX51="","x",'Indicator Date'!BX51)</f>
        <v>2018</v>
      </c>
      <c r="BY51" s="44" t="str">
        <f>IF('Indicator Date'!BY51="","x",'Indicator Date'!BY51)</f>
        <v>x</v>
      </c>
      <c r="BZ51" s="44">
        <f>IF('Indicator Date'!BZ51="","x",'Indicator Date'!BZ51)</f>
        <v>2020</v>
      </c>
      <c r="CA51" s="44">
        <f>IF('Indicator Date'!CA51="","x",'Indicator Date'!CA51)</f>
        <v>2020</v>
      </c>
      <c r="CB51" s="44">
        <f>IF('Indicator Date'!CB51="","x",'Indicator Date'!CB51)</f>
        <v>2015</v>
      </c>
    </row>
    <row r="52" spans="1:80">
      <c r="A52" s="33" t="str">
        <f>'Indicator Data'!A54</f>
        <v>Dominican Republic</v>
      </c>
      <c r="B52" s="25" t="str">
        <f>'Indicator Data'!B54</f>
        <v>DOM</v>
      </c>
      <c r="C52" s="44">
        <f>IF('Indicator Date'!C52="","x",'Indicator Date'!C52)</f>
        <v>2015</v>
      </c>
      <c r="D52" s="44">
        <f>IF('Indicator Date'!D52="","x",'Indicator Date'!D52)</f>
        <v>2015</v>
      </c>
      <c r="E52" s="44">
        <f>IF('Indicator Date'!E52="","x",'Indicator Date'!E52)</f>
        <v>2015</v>
      </c>
      <c r="F52" s="44">
        <f>IF('Indicator Date'!F52="","x",'Indicator Date'!F52)</f>
        <v>2015</v>
      </c>
      <c r="G52" s="44">
        <f>IF('Indicator Date'!G52="","x",'Indicator Date'!G52)</f>
        <v>2015</v>
      </c>
      <c r="H52" s="44">
        <f>IF('Indicator Date'!H52="","x",'Indicator Date'!H52)</f>
        <v>2015</v>
      </c>
      <c r="I52" s="44">
        <f>IF('Indicator Date'!I52="","x",'Indicator Date'!I52)</f>
        <v>2015</v>
      </c>
      <c r="J52" s="44">
        <f>IF('Indicator Date'!J52="","x",'Indicator Date'!J52)</f>
        <v>2020</v>
      </c>
      <c r="K52" s="44">
        <f>IF('Indicator Date'!K52="","x",'Indicator Date'!K52)</f>
        <v>2020</v>
      </c>
      <c r="L52" s="44">
        <f>IF('Indicator Date'!L52="","x",'Indicator Date'!L52)</f>
        <v>2020</v>
      </c>
      <c r="M52" s="44">
        <f>IF('Indicator Date'!M52="","x",'Indicator Date'!M52)</f>
        <v>2015</v>
      </c>
      <c r="N52" s="44">
        <f>IF('Indicator Date'!N52="","x",'Indicator Date'!N52)</f>
        <v>2015</v>
      </c>
      <c r="O52" s="44">
        <f>IF('Indicator Date'!O52="","x",'Indicator Date'!O52)</f>
        <v>2015</v>
      </c>
      <c r="P52" s="44">
        <f>IF('Indicator Date'!P52="","x",'Indicator Date'!P52)</f>
        <v>2015</v>
      </c>
      <c r="Q52" s="44">
        <f>IF('Indicator Date'!Q52="","x",'Indicator Date'!Q52)</f>
        <v>2020</v>
      </c>
      <c r="R52" s="44">
        <f>IF('Indicator Date'!R52="","x",'Indicator Date'!R52)</f>
        <v>2020</v>
      </c>
      <c r="S52" s="44">
        <f>IF('Indicator Date'!S52="","x",'Indicator Date'!S52)</f>
        <v>2020</v>
      </c>
      <c r="T52" s="44">
        <f>IF('Indicator Date'!T52="","x",'Indicator Date'!T52)</f>
        <v>2020</v>
      </c>
      <c r="U52" s="44">
        <f>IF('Indicator Date'!U52="","x",'Indicator Date'!U52)</f>
        <v>2015</v>
      </c>
      <c r="V52" s="44">
        <f>IF('Indicator Date'!V52="","x",'Indicator Date'!V52)</f>
        <v>2015</v>
      </c>
      <c r="W52" s="44">
        <f>IF('Indicator Date'!W52="","x",'Indicator Date'!W52)</f>
        <v>2015</v>
      </c>
      <c r="X52" s="44">
        <f>IF('Indicator Date'!X52="","x",'Indicator Date'!X52)</f>
        <v>2018</v>
      </c>
      <c r="Y52" s="44">
        <f>IF('Indicator Date'!Y52="","x",'Indicator Date'!Y52)</f>
        <v>2020</v>
      </c>
      <c r="Z52" s="44">
        <f>IF('Indicator Date'!Z52="","x",'Indicator Date'!Z52)</f>
        <v>2020</v>
      </c>
      <c r="AA52" s="44">
        <f>IF('Indicator Date'!AA52="","x",'Indicator Date'!AA52)</f>
        <v>2013</v>
      </c>
      <c r="AB52" s="44">
        <f>IF('Indicator Date'!AB52="","x",'Indicator Date'!AB52)</f>
        <v>2017</v>
      </c>
      <c r="AC52" s="44">
        <f>IF('Indicator Date'!AC52="","x",'Indicator Date'!AC52)</f>
        <v>2017</v>
      </c>
      <c r="AD52" s="44">
        <f>IF('Indicator Date'!AD52="","x",'Indicator Date'!AD52)</f>
        <v>2017</v>
      </c>
      <c r="AE52" s="44">
        <f>IF('Indicator Date'!AE52="","x",'Indicator Date'!AE52)</f>
        <v>2020</v>
      </c>
      <c r="AF52" s="44">
        <f>IF('Indicator Date'!AF52="","x",'Indicator Date'!AF52)</f>
        <v>2018</v>
      </c>
      <c r="AG52" s="44">
        <f>IF('Indicator Date'!AG52="","x",'Indicator Date'!AG52)</f>
        <v>2020</v>
      </c>
      <c r="AH52" s="44">
        <f>IF('Indicator Date'!AH52="","x",'Indicator Date'!AH52)</f>
        <v>2021</v>
      </c>
      <c r="AI52" s="44">
        <f>IF('Indicator Date'!AI52="","x",'Indicator Date'!AI52)</f>
        <v>2021</v>
      </c>
      <c r="AJ52" s="44">
        <f>IF('Indicator Date'!AJ52="","x",'Indicator Date'!AJ52)</f>
        <v>2020</v>
      </c>
      <c r="AK52" s="44">
        <f>IF('Indicator Date'!AK52="","x",'Indicator Date'!AK52)</f>
        <v>2020</v>
      </c>
      <c r="AL52" s="44">
        <f>IF('Indicator Date'!AL52="","x",'Indicator Date'!AL52)</f>
        <v>2019</v>
      </c>
      <c r="AM52" s="44" t="str">
        <f>IF('Indicator Date'!AM52="","x",RIGHT('Indicator Date'!AM52,4))</f>
        <v>2014</v>
      </c>
      <c r="AN52" s="44">
        <f>IF('Indicator Date'!AN52="","x",'Indicator Date'!AN52)</f>
        <v>2021</v>
      </c>
      <c r="AO52" s="44">
        <f>IF('Indicator Date'!AO52="","x",'Indicator Date'!AO52)</f>
        <v>2018</v>
      </c>
      <c r="AP52" s="44">
        <f>IF('Indicator Date'!AP52="","x",'Indicator Date'!AP52)</f>
        <v>2019</v>
      </c>
      <c r="AQ52" s="44">
        <f>IF('Indicator Date'!AQ52="","x",'Indicator Date'!AQ52)</f>
        <v>2020</v>
      </c>
      <c r="AR52" s="44">
        <f>IF('Indicator Date'!AR52="","x",'Indicator Date'!AR52)</f>
        <v>2020</v>
      </c>
      <c r="AS52" s="44">
        <f>IF('Indicator Date'!AS52="","x",'Indicator Date'!AS52)</f>
        <v>2019</v>
      </c>
      <c r="AT52" s="44">
        <f>IF('Indicator Date'!AT52="","x",'Indicator Date'!AT52)</f>
        <v>2013</v>
      </c>
      <c r="AU52" s="44">
        <f>IF('Indicator Date'!AU52="","x",'Indicator Date'!AU52)</f>
        <v>2019</v>
      </c>
      <c r="AV52" s="44">
        <f>IF('Indicator Date'!AV52="","x",'Indicator Date'!AV52)</f>
        <v>2019</v>
      </c>
      <c r="AW52" s="44">
        <f>IF('Indicator Date'!AW52="","x",'Indicator Date'!AW52)</f>
        <v>2019</v>
      </c>
      <c r="AX52" s="44">
        <f>IF('Indicator Date'!AX52="","x",'Indicator Date'!AX52)</f>
        <v>2018</v>
      </c>
      <c r="AY52" s="44">
        <f>IF('Indicator Date'!AY52="","x",'Indicator Date'!AY52)</f>
        <v>2019</v>
      </c>
      <c r="AZ52" s="44">
        <f>IF('Indicator Date'!AZ52="","x",'Indicator Date'!AZ52)</f>
        <v>2019</v>
      </c>
      <c r="BA52" s="44">
        <f>IF('Indicator Date'!BA52="","x",'Indicator Date'!BA52)</f>
        <v>2019</v>
      </c>
      <c r="BB52" s="44">
        <f>IF('Indicator Date'!BB52="","x",'Indicator Date'!BB52)</f>
        <v>2018</v>
      </c>
      <c r="BC52" s="44">
        <f>IF('Indicator Date'!BC52="","x",'Indicator Date'!BC52)</f>
        <v>2019</v>
      </c>
      <c r="BD52" s="44">
        <f>IF('Indicator Date'!BD52="","x",'Indicator Date'!BD52)</f>
        <v>2020</v>
      </c>
      <c r="BE52" s="70" t="str">
        <f>IF('Indicator Date'!BE52="","x",YEAR('Indicator Date'!BE52))</f>
        <v>x</v>
      </c>
      <c r="BF52" s="70">
        <f>IF('Indicator Date'!BF52="","x",YEAR('Indicator Date'!BF52))</f>
        <v>2020</v>
      </c>
      <c r="BG52" s="44">
        <f>IF('Indicator Date'!BG52="","x",'Indicator Date'!BG52)</f>
        <v>2020</v>
      </c>
      <c r="BH52" s="44">
        <f>IF('Indicator Date'!BH52="","x",'Indicator Date'!BH52)</f>
        <v>2019</v>
      </c>
      <c r="BI52" s="44">
        <f>IF('Indicator Date'!BI52="","x",'Indicator Date'!BI52)</f>
        <v>2019</v>
      </c>
      <c r="BJ52" s="44">
        <f>IF('Indicator Date'!BJ52="","x",'Indicator Date'!BJ52)</f>
        <v>2015</v>
      </c>
      <c r="BK52" s="44">
        <f>IF('Indicator Date'!BK52="","x",'Indicator Date'!BK52)</f>
        <v>2019</v>
      </c>
      <c r="BL52" s="44">
        <f>IF('Indicator Date'!BL52="","x",'Indicator Date'!BL52)</f>
        <v>2020</v>
      </c>
      <c r="BM52" s="44">
        <f>IF('Indicator Date'!BM52="","x",'Indicator Date'!BM52)</f>
        <v>2018</v>
      </c>
      <c r="BN52" s="44">
        <f>IF('Indicator Date'!BN52="","x",'Indicator Date'!BN52)</f>
        <v>2016</v>
      </c>
      <c r="BO52" s="44">
        <f>IF('Indicator Date'!BO52="","x",'Indicator Date'!BO52)</f>
        <v>2018</v>
      </c>
      <c r="BP52" s="44">
        <f>IF('Indicator Date'!BP52="","x",'Indicator Date'!BP52)</f>
        <v>2019</v>
      </c>
      <c r="BQ52" s="44">
        <f>IF('Indicator Date'!BQ52="","x",'Indicator Date'!BQ52)</f>
        <v>2014</v>
      </c>
      <c r="BR52" s="44">
        <f>IF('Indicator Date'!BR52="","x",'Indicator Date'!BR52)</f>
        <v>2017</v>
      </c>
      <c r="BS52" s="44">
        <f>IF('Indicator Date'!BS52="","x",'Indicator Date'!BS52)</f>
        <v>2017</v>
      </c>
      <c r="BT52" s="44">
        <f>IF('Indicator Date'!BT52="","x",'Indicator Date'!BT52)</f>
        <v>2017</v>
      </c>
      <c r="BU52" s="44">
        <f>IF('Indicator Date'!BU52="","x",'Indicator Date'!BU52)</f>
        <v>2019</v>
      </c>
      <c r="BV52" s="44">
        <f>IF('Indicator Date'!BV52="","x",'Indicator Date'!BV52)</f>
        <v>2019</v>
      </c>
      <c r="BW52" s="44">
        <f>IF('Indicator Date'!BW52="","x",'Indicator Date'!BW52)</f>
        <v>2019</v>
      </c>
      <c r="BX52" s="44">
        <f>IF('Indicator Date'!BX52="","x",'Indicator Date'!BX52)</f>
        <v>2018</v>
      </c>
      <c r="BY52" s="44">
        <f>IF('Indicator Date'!BY52="","x",'Indicator Date'!BY52)</f>
        <v>2017</v>
      </c>
      <c r="BZ52" s="44">
        <f>IF('Indicator Date'!BZ52="","x",'Indicator Date'!BZ52)</f>
        <v>2020</v>
      </c>
      <c r="CA52" s="44">
        <f>IF('Indicator Date'!CA52="","x",'Indicator Date'!CA52)</f>
        <v>2020</v>
      </c>
      <c r="CB52" s="44">
        <f>IF('Indicator Date'!CB52="","x",'Indicator Date'!CB52)</f>
        <v>2015</v>
      </c>
    </row>
    <row r="53" spans="1:80">
      <c r="A53" s="33" t="str">
        <f>'Indicator Data'!A55</f>
        <v>Ecuador</v>
      </c>
      <c r="B53" s="25" t="str">
        <f>'Indicator Data'!B55</f>
        <v>ECU</v>
      </c>
      <c r="C53" s="44">
        <f>IF('Indicator Date'!C53="","x",'Indicator Date'!C53)</f>
        <v>2015</v>
      </c>
      <c r="D53" s="44">
        <f>IF('Indicator Date'!D53="","x",'Indicator Date'!D53)</f>
        <v>2015</v>
      </c>
      <c r="E53" s="44">
        <f>IF('Indicator Date'!E53="","x",'Indicator Date'!E53)</f>
        <v>2015</v>
      </c>
      <c r="F53" s="44">
        <f>IF('Indicator Date'!F53="","x",'Indicator Date'!F53)</f>
        <v>2015</v>
      </c>
      <c r="G53" s="44">
        <f>IF('Indicator Date'!G53="","x",'Indicator Date'!G53)</f>
        <v>2015</v>
      </c>
      <c r="H53" s="44">
        <f>IF('Indicator Date'!H53="","x",'Indicator Date'!H53)</f>
        <v>2015</v>
      </c>
      <c r="I53" s="44">
        <f>IF('Indicator Date'!I53="","x",'Indicator Date'!I53)</f>
        <v>2015</v>
      </c>
      <c r="J53" s="44">
        <f>IF('Indicator Date'!J53="","x",'Indicator Date'!J53)</f>
        <v>2020</v>
      </c>
      <c r="K53" s="44">
        <f>IF('Indicator Date'!K53="","x",'Indicator Date'!K53)</f>
        <v>2020</v>
      </c>
      <c r="L53" s="44">
        <f>IF('Indicator Date'!L53="","x",'Indicator Date'!L53)</f>
        <v>2020</v>
      </c>
      <c r="M53" s="44">
        <f>IF('Indicator Date'!M53="","x",'Indicator Date'!M53)</f>
        <v>2015</v>
      </c>
      <c r="N53" s="44">
        <f>IF('Indicator Date'!N53="","x",'Indicator Date'!N53)</f>
        <v>2015</v>
      </c>
      <c r="O53" s="44">
        <f>IF('Indicator Date'!O53="","x",'Indicator Date'!O53)</f>
        <v>2015</v>
      </c>
      <c r="P53" s="44">
        <f>IF('Indicator Date'!P53="","x",'Indicator Date'!P53)</f>
        <v>2015</v>
      </c>
      <c r="Q53" s="44">
        <f>IF('Indicator Date'!Q53="","x",'Indicator Date'!Q53)</f>
        <v>2020</v>
      </c>
      <c r="R53" s="44">
        <f>IF('Indicator Date'!R53="","x",'Indicator Date'!R53)</f>
        <v>2020</v>
      </c>
      <c r="S53" s="44">
        <f>IF('Indicator Date'!S53="","x",'Indicator Date'!S53)</f>
        <v>2020</v>
      </c>
      <c r="T53" s="44">
        <f>IF('Indicator Date'!T53="","x",'Indicator Date'!T53)</f>
        <v>2020</v>
      </c>
      <c r="U53" s="44">
        <f>IF('Indicator Date'!U53="","x",'Indicator Date'!U53)</f>
        <v>2015</v>
      </c>
      <c r="V53" s="44">
        <f>IF('Indicator Date'!V53="","x",'Indicator Date'!V53)</f>
        <v>2015</v>
      </c>
      <c r="W53" s="44">
        <f>IF('Indicator Date'!W53="","x",'Indicator Date'!W53)</f>
        <v>2015</v>
      </c>
      <c r="X53" s="44">
        <f>IF('Indicator Date'!X53="","x",'Indicator Date'!X53)</f>
        <v>2018</v>
      </c>
      <c r="Y53" s="44">
        <f>IF('Indicator Date'!Y53="","x",'Indicator Date'!Y53)</f>
        <v>2020</v>
      </c>
      <c r="Z53" s="44">
        <f>IF('Indicator Date'!Z53="","x",'Indicator Date'!Z53)</f>
        <v>2020</v>
      </c>
      <c r="AA53" s="44">
        <f>IF('Indicator Date'!AA53="","x",'Indicator Date'!AA53)</f>
        <v>2010</v>
      </c>
      <c r="AB53" s="44">
        <f>IF('Indicator Date'!AB53="","x",'Indicator Date'!AB53)</f>
        <v>2017</v>
      </c>
      <c r="AC53" s="44">
        <f>IF('Indicator Date'!AC53="","x",'Indicator Date'!AC53)</f>
        <v>2017</v>
      </c>
      <c r="AD53" s="44">
        <f>IF('Indicator Date'!AD53="","x",'Indicator Date'!AD53)</f>
        <v>2018</v>
      </c>
      <c r="AE53" s="44">
        <f>IF('Indicator Date'!AE53="","x",'Indicator Date'!AE53)</f>
        <v>2020</v>
      </c>
      <c r="AF53" s="44">
        <f>IF('Indicator Date'!AF53="","x",'Indicator Date'!AF53)</f>
        <v>2018</v>
      </c>
      <c r="AG53" s="44">
        <f>IF('Indicator Date'!AG53="","x",'Indicator Date'!AG53)</f>
        <v>2020</v>
      </c>
      <c r="AH53" s="44">
        <f>IF('Indicator Date'!AH53="","x",'Indicator Date'!AH53)</f>
        <v>2021</v>
      </c>
      <c r="AI53" s="44">
        <f>IF('Indicator Date'!AI53="","x",'Indicator Date'!AI53)</f>
        <v>2021</v>
      </c>
      <c r="AJ53" s="44">
        <f>IF('Indicator Date'!AJ53="","x",'Indicator Date'!AJ53)</f>
        <v>2020</v>
      </c>
      <c r="AK53" s="44">
        <f>IF('Indicator Date'!AK53="","x",'Indicator Date'!AK53)</f>
        <v>2020</v>
      </c>
      <c r="AL53" s="44">
        <f>IF('Indicator Date'!AL53="","x",'Indicator Date'!AL53)</f>
        <v>2019</v>
      </c>
      <c r="AM53" s="44" t="str">
        <f>IF('Indicator Date'!AM53="","x",RIGHT('Indicator Date'!AM53,4))</f>
        <v>2014</v>
      </c>
      <c r="AN53" s="44">
        <f>IF('Indicator Date'!AN53="","x",'Indicator Date'!AN53)</f>
        <v>2021</v>
      </c>
      <c r="AO53" s="44">
        <f>IF('Indicator Date'!AO53="","x",'Indicator Date'!AO53)</f>
        <v>2018</v>
      </c>
      <c r="AP53" s="44">
        <f>IF('Indicator Date'!AP53="","x",'Indicator Date'!AP53)</f>
        <v>2019</v>
      </c>
      <c r="AQ53" s="44">
        <f>IF('Indicator Date'!AQ53="","x",'Indicator Date'!AQ53)</f>
        <v>2020</v>
      </c>
      <c r="AR53" s="44">
        <f>IF('Indicator Date'!AR53="","x",'Indicator Date'!AR53)</f>
        <v>2020</v>
      </c>
      <c r="AS53" s="44">
        <f>IF('Indicator Date'!AS53="","x",'Indicator Date'!AS53)</f>
        <v>2019</v>
      </c>
      <c r="AT53" s="44">
        <f>IF('Indicator Date'!AT53="","x",'Indicator Date'!AT53)</f>
        <v>2014</v>
      </c>
      <c r="AU53" s="44">
        <f>IF('Indicator Date'!AU53="","x",'Indicator Date'!AU53)</f>
        <v>2019</v>
      </c>
      <c r="AV53" s="44">
        <f>IF('Indicator Date'!AV53="","x",'Indicator Date'!AV53)</f>
        <v>2019</v>
      </c>
      <c r="AW53" s="44">
        <f>IF('Indicator Date'!AW53="","x",'Indicator Date'!AW53)</f>
        <v>2019</v>
      </c>
      <c r="AX53" s="44">
        <f>IF('Indicator Date'!AX53="","x",'Indicator Date'!AX53)</f>
        <v>2018</v>
      </c>
      <c r="AY53" s="44">
        <f>IF('Indicator Date'!AY53="","x",'Indicator Date'!AY53)</f>
        <v>2019</v>
      </c>
      <c r="AZ53" s="44">
        <f>IF('Indicator Date'!AZ53="","x",'Indicator Date'!AZ53)</f>
        <v>2019</v>
      </c>
      <c r="BA53" s="44">
        <f>IF('Indicator Date'!BA53="","x",'Indicator Date'!BA53)</f>
        <v>2019</v>
      </c>
      <c r="BB53" s="44">
        <f>IF('Indicator Date'!BB53="","x",'Indicator Date'!BB53)</f>
        <v>2018</v>
      </c>
      <c r="BC53" s="44">
        <f>IF('Indicator Date'!BC53="","x",'Indicator Date'!BC53)</f>
        <v>2019</v>
      </c>
      <c r="BD53" s="44">
        <f>IF('Indicator Date'!BD53="","x",'Indicator Date'!BD53)</f>
        <v>2020</v>
      </c>
      <c r="BE53" s="70" t="str">
        <f>IF('Indicator Date'!BE53="","x",YEAR('Indicator Date'!BE53))</f>
        <v>x</v>
      </c>
      <c r="BF53" s="70">
        <f>IF('Indicator Date'!BF53="","x",YEAR('Indicator Date'!BF53))</f>
        <v>2020</v>
      </c>
      <c r="BG53" s="44">
        <f>IF('Indicator Date'!BG53="","x",'Indicator Date'!BG53)</f>
        <v>2020</v>
      </c>
      <c r="BH53" s="44">
        <f>IF('Indicator Date'!BH53="","x",'Indicator Date'!BH53)</f>
        <v>2019</v>
      </c>
      <c r="BI53" s="44">
        <f>IF('Indicator Date'!BI53="","x",'Indicator Date'!BI53)</f>
        <v>2019</v>
      </c>
      <c r="BJ53" s="44">
        <f>IF('Indicator Date'!BJ53="","x",'Indicator Date'!BJ53)</f>
        <v>2015</v>
      </c>
      <c r="BK53" s="44">
        <f>IF('Indicator Date'!BK53="","x",'Indicator Date'!BK53)</f>
        <v>2019</v>
      </c>
      <c r="BL53" s="44">
        <f>IF('Indicator Date'!BL53="","x",'Indicator Date'!BL53)</f>
        <v>2020</v>
      </c>
      <c r="BM53" s="44">
        <f>IF('Indicator Date'!BM53="","x",'Indicator Date'!BM53)</f>
        <v>2018</v>
      </c>
      <c r="BN53" s="44">
        <f>IF('Indicator Date'!BN53="","x",'Indicator Date'!BN53)</f>
        <v>2017</v>
      </c>
      <c r="BO53" s="44">
        <f>IF('Indicator Date'!BO53="","x",'Indicator Date'!BO53)</f>
        <v>2016</v>
      </c>
      <c r="BP53" s="44">
        <f>IF('Indicator Date'!BP53="","x",'Indicator Date'!BP53)</f>
        <v>2019</v>
      </c>
      <c r="BQ53" s="44">
        <f>IF('Indicator Date'!BQ53="","x",'Indicator Date'!BQ53)</f>
        <v>2014</v>
      </c>
      <c r="BR53" s="44">
        <f>IF('Indicator Date'!BR53="","x",'Indicator Date'!BR53)</f>
        <v>2017</v>
      </c>
      <c r="BS53" s="44">
        <f>IF('Indicator Date'!BS53="","x",'Indicator Date'!BS53)</f>
        <v>2017</v>
      </c>
      <c r="BT53" s="44">
        <f>IF('Indicator Date'!BT53="","x",'Indicator Date'!BT53)</f>
        <v>2016</v>
      </c>
      <c r="BU53" s="44">
        <f>IF('Indicator Date'!BU53="","x",'Indicator Date'!BU53)</f>
        <v>2019</v>
      </c>
      <c r="BV53" s="44">
        <f>IF('Indicator Date'!BV53="","x",'Indicator Date'!BV53)</f>
        <v>2019</v>
      </c>
      <c r="BW53" s="44">
        <f>IF('Indicator Date'!BW53="","x",'Indicator Date'!BW53)</f>
        <v>2019</v>
      </c>
      <c r="BX53" s="44">
        <f>IF('Indicator Date'!BX53="","x",'Indicator Date'!BX53)</f>
        <v>2018</v>
      </c>
      <c r="BY53" s="44">
        <f>IF('Indicator Date'!BY53="","x",'Indicator Date'!BY53)</f>
        <v>2017</v>
      </c>
      <c r="BZ53" s="44">
        <f>IF('Indicator Date'!BZ53="","x",'Indicator Date'!BZ53)</f>
        <v>2020</v>
      </c>
      <c r="CA53" s="44">
        <f>IF('Indicator Date'!CA53="","x",'Indicator Date'!CA53)</f>
        <v>2020</v>
      </c>
      <c r="CB53" s="44">
        <f>IF('Indicator Date'!CB53="","x",'Indicator Date'!CB53)</f>
        <v>2015</v>
      </c>
    </row>
    <row r="54" spans="1:80">
      <c r="A54" s="33" t="str">
        <f>'Indicator Data'!A56</f>
        <v>Egypt</v>
      </c>
      <c r="B54" s="25" t="str">
        <f>'Indicator Data'!B56</f>
        <v>EGY</v>
      </c>
      <c r="C54" s="44">
        <f>IF('Indicator Date'!C54="","x",'Indicator Date'!C54)</f>
        <v>2015</v>
      </c>
      <c r="D54" s="44">
        <f>IF('Indicator Date'!D54="","x",'Indicator Date'!D54)</f>
        <v>2015</v>
      </c>
      <c r="E54" s="44">
        <f>IF('Indicator Date'!E54="","x",'Indicator Date'!E54)</f>
        <v>2015</v>
      </c>
      <c r="F54" s="44">
        <f>IF('Indicator Date'!F54="","x",'Indicator Date'!F54)</f>
        <v>2015</v>
      </c>
      <c r="G54" s="44">
        <f>IF('Indicator Date'!G54="","x",'Indicator Date'!G54)</f>
        <v>2015</v>
      </c>
      <c r="H54" s="44">
        <f>IF('Indicator Date'!H54="","x",'Indicator Date'!H54)</f>
        <v>2015</v>
      </c>
      <c r="I54" s="44">
        <f>IF('Indicator Date'!I54="","x",'Indicator Date'!I54)</f>
        <v>2015</v>
      </c>
      <c r="J54" s="44">
        <f>IF('Indicator Date'!J54="","x",'Indicator Date'!J54)</f>
        <v>2020</v>
      </c>
      <c r="K54" s="44">
        <f>IF('Indicator Date'!K54="","x",'Indicator Date'!K54)</f>
        <v>2020</v>
      </c>
      <c r="L54" s="44">
        <f>IF('Indicator Date'!L54="","x",'Indicator Date'!L54)</f>
        <v>2020</v>
      </c>
      <c r="M54" s="44">
        <f>IF('Indicator Date'!M54="","x",'Indicator Date'!M54)</f>
        <v>2015</v>
      </c>
      <c r="N54" s="44">
        <f>IF('Indicator Date'!N54="","x",'Indicator Date'!N54)</f>
        <v>2015</v>
      </c>
      <c r="O54" s="44">
        <f>IF('Indicator Date'!O54="","x",'Indicator Date'!O54)</f>
        <v>2015</v>
      </c>
      <c r="P54" s="44">
        <f>IF('Indicator Date'!P54="","x",'Indicator Date'!P54)</f>
        <v>2015</v>
      </c>
      <c r="Q54" s="44">
        <f>IF('Indicator Date'!Q54="","x",'Indicator Date'!Q54)</f>
        <v>2020</v>
      </c>
      <c r="R54" s="44">
        <f>IF('Indicator Date'!R54="","x",'Indicator Date'!R54)</f>
        <v>2020</v>
      </c>
      <c r="S54" s="44">
        <f>IF('Indicator Date'!S54="","x",'Indicator Date'!S54)</f>
        <v>2020</v>
      </c>
      <c r="T54" s="44">
        <f>IF('Indicator Date'!T54="","x",'Indicator Date'!T54)</f>
        <v>2020</v>
      </c>
      <c r="U54" s="44">
        <f>IF('Indicator Date'!U54="","x",'Indicator Date'!U54)</f>
        <v>2015</v>
      </c>
      <c r="V54" s="44">
        <f>IF('Indicator Date'!V54="","x",'Indicator Date'!V54)</f>
        <v>2015</v>
      </c>
      <c r="W54" s="44">
        <f>IF('Indicator Date'!W54="","x",'Indicator Date'!W54)</f>
        <v>2015</v>
      </c>
      <c r="X54" s="44">
        <f>IF('Indicator Date'!X54="","x",'Indicator Date'!X54)</f>
        <v>2018</v>
      </c>
      <c r="Y54" s="44">
        <f>IF('Indicator Date'!Y54="","x",'Indicator Date'!Y54)</f>
        <v>2020</v>
      </c>
      <c r="Z54" s="44">
        <f>IF('Indicator Date'!Z54="","x",'Indicator Date'!Z54)</f>
        <v>2020</v>
      </c>
      <c r="AA54" s="44">
        <f>IF('Indicator Date'!AA54="","x",'Indicator Date'!AA54)</f>
        <v>2014</v>
      </c>
      <c r="AB54" s="44">
        <f>IF('Indicator Date'!AB54="","x",'Indicator Date'!AB54)</f>
        <v>2017</v>
      </c>
      <c r="AC54" s="44">
        <f>IF('Indicator Date'!AC54="","x",'Indicator Date'!AC54)</f>
        <v>2017</v>
      </c>
      <c r="AD54" s="44">
        <f>IF('Indicator Date'!AD54="","x",'Indicator Date'!AD54)</f>
        <v>2019</v>
      </c>
      <c r="AE54" s="44">
        <f>IF('Indicator Date'!AE54="","x",'Indicator Date'!AE54)</f>
        <v>2020</v>
      </c>
      <c r="AF54" s="44">
        <f>IF('Indicator Date'!AF54="","x",'Indicator Date'!AF54)</f>
        <v>2018</v>
      </c>
      <c r="AG54" s="44">
        <f>IF('Indicator Date'!AG54="","x",'Indicator Date'!AG54)</f>
        <v>2020</v>
      </c>
      <c r="AH54" s="44">
        <f>IF('Indicator Date'!AH54="","x",'Indicator Date'!AH54)</f>
        <v>2021</v>
      </c>
      <c r="AI54" s="44">
        <f>IF('Indicator Date'!AI54="","x",'Indicator Date'!AI54)</f>
        <v>2021</v>
      </c>
      <c r="AJ54" s="44">
        <f>IF('Indicator Date'!AJ54="","x",'Indicator Date'!AJ54)</f>
        <v>2020</v>
      </c>
      <c r="AK54" s="44">
        <f>IF('Indicator Date'!AK54="","x",'Indicator Date'!AK54)</f>
        <v>2020</v>
      </c>
      <c r="AL54" s="44">
        <f>IF('Indicator Date'!AL54="","x",'Indicator Date'!AL54)</f>
        <v>2019</v>
      </c>
      <c r="AM54" s="44" t="str">
        <f>IF('Indicator Date'!AM54="","x",RIGHT('Indicator Date'!AM54,4))</f>
        <v>2014</v>
      </c>
      <c r="AN54" s="44">
        <f>IF('Indicator Date'!AN54="","x",'Indicator Date'!AN54)</f>
        <v>2021</v>
      </c>
      <c r="AO54" s="44">
        <f>IF('Indicator Date'!AO54="","x",'Indicator Date'!AO54)</f>
        <v>2018</v>
      </c>
      <c r="AP54" s="44">
        <f>IF('Indicator Date'!AP54="","x",'Indicator Date'!AP54)</f>
        <v>2019</v>
      </c>
      <c r="AQ54" s="44">
        <f>IF('Indicator Date'!AQ54="","x",'Indicator Date'!AQ54)</f>
        <v>2020</v>
      </c>
      <c r="AR54" s="44">
        <f>IF('Indicator Date'!AR54="","x",'Indicator Date'!AR54)</f>
        <v>2020</v>
      </c>
      <c r="AS54" s="44">
        <f>IF('Indicator Date'!AS54="","x",'Indicator Date'!AS54)</f>
        <v>2019</v>
      </c>
      <c r="AT54" s="44">
        <f>IF('Indicator Date'!AT54="","x",'Indicator Date'!AT54)</f>
        <v>2014</v>
      </c>
      <c r="AU54" s="44">
        <f>IF('Indicator Date'!AU54="","x",'Indicator Date'!AU54)</f>
        <v>2019</v>
      </c>
      <c r="AV54" s="44">
        <f>IF('Indicator Date'!AV54="","x",'Indicator Date'!AV54)</f>
        <v>2019</v>
      </c>
      <c r="AW54" s="44">
        <f>IF('Indicator Date'!AW54="","x",'Indicator Date'!AW54)</f>
        <v>2019</v>
      </c>
      <c r="AX54" s="44">
        <f>IF('Indicator Date'!AX54="","x",'Indicator Date'!AX54)</f>
        <v>2018</v>
      </c>
      <c r="AY54" s="44">
        <f>IF('Indicator Date'!AY54="","x",'Indicator Date'!AY54)</f>
        <v>2019</v>
      </c>
      <c r="AZ54" s="44">
        <f>IF('Indicator Date'!AZ54="","x",'Indicator Date'!AZ54)</f>
        <v>2019</v>
      </c>
      <c r="BA54" s="44">
        <f>IF('Indicator Date'!BA54="","x",'Indicator Date'!BA54)</f>
        <v>2017</v>
      </c>
      <c r="BB54" s="44">
        <f>IF('Indicator Date'!BB54="","x",'Indicator Date'!BB54)</f>
        <v>2018</v>
      </c>
      <c r="BC54" s="44">
        <f>IF('Indicator Date'!BC54="","x",'Indicator Date'!BC54)</f>
        <v>2019</v>
      </c>
      <c r="BD54" s="44">
        <f>IF('Indicator Date'!BD54="","x",'Indicator Date'!BD54)</f>
        <v>2020</v>
      </c>
      <c r="BE54" s="70">
        <f>IF('Indicator Date'!BE54="","x",YEAR('Indicator Date'!BE54))</f>
        <v>2020</v>
      </c>
      <c r="BF54" s="70">
        <f>IF('Indicator Date'!BF54="","x",YEAR('Indicator Date'!BF54))</f>
        <v>2021</v>
      </c>
      <c r="BG54" s="44">
        <f>IF('Indicator Date'!BG54="","x",'Indicator Date'!BG54)</f>
        <v>2020</v>
      </c>
      <c r="BH54" s="44">
        <f>IF('Indicator Date'!BH54="","x",'Indicator Date'!BH54)</f>
        <v>2019</v>
      </c>
      <c r="BI54" s="44">
        <f>IF('Indicator Date'!BI54="","x",'Indicator Date'!BI54)</f>
        <v>2019</v>
      </c>
      <c r="BJ54" s="44">
        <f>IF('Indicator Date'!BJ54="","x",'Indicator Date'!BJ54)</f>
        <v>2015</v>
      </c>
      <c r="BK54" s="44">
        <f>IF('Indicator Date'!BK54="","x",'Indicator Date'!BK54)</f>
        <v>2019</v>
      </c>
      <c r="BL54" s="44">
        <f>IF('Indicator Date'!BL54="","x",'Indicator Date'!BL54)</f>
        <v>2020</v>
      </c>
      <c r="BM54" s="44">
        <f>IF('Indicator Date'!BM54="","x",'Indicator Date'!BM54)</f>
        <v>2018</v>
      </c>
      <c r="BN54" s="44">
        <f>IF('Indicator Date'!BN54="","x",'Indicator Date'!BN54)</f>
        <v>2017</v>
      </c>
      <c r="BO54" s="44">
        <f>IF('Indicator Date'!BO54="","x",'Indicator Date'!BO54)</f>
        <v>2019</v>
      </c>
      <c r="BP54" s="44">
        <f>IF('Indicator Date'!BP54="","x",'Indicator Date'!BP54)</f>
        <v>2019</v>
      </c>
      <c r="BQ54" s="44">
        <f>IF('Indicator Date'!BQ54="","x",'Indicator Date'!BQ54)</f>
        <v>2014</v>
      </c>
      <c r="BR54" s="44">
        <f>IF('Indicator Date'!BR54="","x",'Indicator Date'!BR54)</f>
        <v>2017</v>
      </c>
      <c r="BS54" s="44">
        <f>IF('Indicator Date'!BS54="","x",'Indicator Date'!BS54)</f>
        <v>2017</v>
      </c>
      <c r="BT54" s="44">
        <f>IF('Indicator Date'!BT54="","x",'Indicator Date'!BT54)</f>
        <v>2017</v>
      </c>
      <c r="BU54" s="44">
        <f>IF('Indicator Date'!BU54="","x",'Indicator Date'!BU54)</f>
        <v>2019</v>
      </c>
      <c r="BV54" s="44">
        <f>IF('Indicator Date'!BV54="","x",'Indicator Date'!BV54)</f>
        <v>2019</v>
      </c>
      <c r="BW54" s="44" t="str">
        <f>IF('Indicator Date'!BW54="","x",'Indicator Date'!BW54)</f>
        <v>x</v>
      </c>
      <c r="BX54" s="44">
        <f>IF('Indicator Date'!BX54="","x",'Indicator Date'!BX54)</f>
        <v>2018</v>
      </c>
      <c r="BY54" s="44">
        <f>IF('Indicator Date'!BY54="","x",'Indicator Date'!BY54)</f>
        <v>2017</v>
      </c>
      <c r="BZ54" s="44">
        <f>IF('Indicator Date'!BZ54="","x",'Indicator Date'!BZ54)</f>
        <v>2020</v>
      </c>
      <c r="CA54" s="44">
        <f>IF('Indicator Date'!CA54="","x",'Indicator Date'!CA54)</f>
        <v>2020</v>
      </c>
      <c r="CB54" s="44">
        <f>IF('Indicator Date'!CB54="","x",'Indicator Date'!CB54)</f>
        <v>2015</v>
      </c>
    </row>
    <row r="55" spans="1:80">
      <c r="A55" s="33" t="str">
        <f>'Indicator Data'!A57</f>
        <v>El Salvador</v>
      </c>
      <c r="B55" s="25" t="str">
        <f>'Indicator Data'!B57</f>
        <v>SLV</v>
      </c>
      <c r="C55" s="44">
        <f>IF('Indicator Date'!C55="","x",'Indicator Date'!C55)</f>
        <v>2015</v>
      </c>
      <c r="D55" s="44">
        <f>IF('Indicator Date'!D55="","x",'Indicator Date'!D55)</f>
        <v>2015</v>
      </c>
      <c r="E55" s="44">
        <f>IF('Indicator Date'!E55="","x",'Indicator Date'!E55)</f>
        <v>2015</v>
      </c>
      <c r="F55" s="44">
        <f>IF('Indicator Date'!F55="","x",'Indicator Date'!F55)</f>
        <v>2015</v>
      </c>
      <c r="G55" s="44">
        <f>IF('Indicator Date'!G55="","x",'Indicator Date'!G55)</f>
        <v>2015</v>
      </c>
      <c r="H55" s="44">
        <f>IF('Indicator Date'!H55="","x",'Indicator Date'!H55)</f>
        <v>2015</v>
      </c>
      <c r="I55" s="44">
        <f>IF('Indicator Date'!I55="","x",'Indicator Date'!I55)</f>
        <v>2015</v>
      </c>
      <c r="J55" s="44">
        <f>IF('Indicator Date'!J55="","x",'Indicator Date'!J55)</f>
        <v>2020</v>
      </c>
      <c r="K55" s="44">
        <f>IF('Indicator Date'!K55="","x",'Indicator Date'!K55)</f>
        <v>2020</v>
      </c>
      <c r="L55" s="44">
        <f>IF('Indicator Date'!L55="","x",'Indicator Date'!L55)</f>
        <v>2020</v>
      </c>
      <c r="M55" s="44">
        <f>IF('Indicator Date'!M55="","x",'Indicator Date'!M55)</f>
        <v>2015</v>
      </c>
      <c r="N55" s="44">
        <f>IF('Indicator Date'!N55="","x",'Indicator Date'!N55)</f>
        <v>2015</v>
      </c>
      <c r="O55" s="44">
        <f>IF('Indicator Date'!O55="","x",'Indicator Date'!O55)</f>
        <v>2015</v>
      </c>
      <c r="P55" s="44">
        <f>IF('Indicator Date'!P55="","x",'Indicator Date'!P55)</f>
        <v>2015</v>
      </c>
      <c r="Q55" s="44">
        <f>IF('Indicator Date'!Q55="","x",'Indicator Date'!Q55)</f>
        <v>2020</v>
      </c>
      <c r="R55" s="44">
        <f>IF('Indicator Date'!R55="","x",'Indicator Date'!R55)</f>
        <v>2020</v>
      </c>
      <c r="S55" s="44">
        <f>IF('Indicator Date'!S55="","x",'Indicator Date'!S55)</f>
        <v>2020</v>
      </c>
      <c r="T55" s="44">
        <f>IF('Indicator Date'!T55="","x",'Indicator Date'!T55)</f>
        <v>2020</v>
      </c>
      <c r="U55" s="44">
        <f>IF('Indicator Date'!U55="","x",'Indicator Date'!U55)</f>
        <v>2015</v>
      </c>
      <c r="V55" s="44">
        <f>IF('Indicator Date'!V55="","x",'Indicator Date'!V55)</f>
        <v>2015</v>
      </c>
      <c r="W55" s="44">
        <f>IF('Indicator Date'!W55="","x",'Indicator Date'!W55)</f>
        <v>2015</v>
      </c>
      <c r="X55" s="44">
        <f>IF('Indicator Date'!X55="","x",'Indicator Date'!X55)</f>
        <v>2018</v>
      </c>
      <c r="Y55" s="44">
        <f>IF('Indicator Date'!Y55="","x",'Indicator Date'!Y55)</f>
        <v>2020</v>
      </c>
      <c r="Z55" s="44">
        <f>IF('Indicator Date'!Z55="","x",'Indicator Date'!Z55)</f>
        <v>2020</v>
      </c>
      <c r="AA55" s="44" t="str">
        <f>IF('Indicator Date'!AA55="","x",'Indicator Date'!AA55)</f>
        <v>x</v>
      </c>
      <c r="AB55" s="44">
        <f>IF('Indicator Date'!AB55="","x",'Indicator Date'!AB55)</f>
        <v>2017</v>
      </c>
      <c r="AC55" s="44">
        <f>IF('Indicator Date'!AC55="","x",'Indicator Date'!AC55)</f>
        <v>2017</v>
      </c>
      <c r="AD55" s="44">
        <f>IF('Indicator Date'!AD55="","x",'Indicator Date'!AD55)</f>
        <v>2015</v>
      </c>
      <c r="AE55" s="44">
        <f>IF('Indicator Date'!AE55="","x",'Indicator Date'!AE55)</f>
        <v>2020</v>
      </c>
      <c r="AF55" s="44">
        <f>IF('Indicator Date'!AF55="","x",'Indicator Date'!AF55)</f>
        <v>2018</v>
      </c>
      <c r="AG55" s="44">
        <f>IF('Indicator Date'!AG55="","x",'Indicator Date'!AG55)</f>
        <v>2020</v>
      </c>
      <c r="AH55" s="44">
        <f>IF('Indicator Date'!AH55="","x",'Indicator Date'!AH55)</f>
        <v>2021</v>
      </c>
      <c r="AI55" s="44">
        <f>IF('Indicator Date'!AI55="","x",'Indicator Date'!AI55)</f>
        <v>2021</v>
      </c>
      <c r="AJ55" s="44">
        <f>IF('Indicator Date'!AJ55="","x",'Indicator Date'!AJ55)</f>
        <v>2020</v>
      </c>
      <c r="AK55" s="44">
        <f>IF('Indicator Date'!AK55="","x",'Indicator Date'!AK55)</f>
        <v>2020</v>
      </c>
      <c r="AL55" s="44">
        <f>IF('Indicator Date'!AL55="","x",'Indicator Date'!AL55)</f>
        <v>2019</v>
      </c>
      <c r="AM55" s="44" t="str">
        <f>IF('Indicator Date'!AM55="","x",RIGHT('Indicator Date'!AM55,4))</f>
        <v>2014</v>
      </c>
      <c r="AN55" s="44">
        <f>IF('Indicator Date'!AN55="","x",'Indicator Date'!AN55)</f>
        <v>2021</v>
      </c>
      <c r="AO55" s="44">
        <f>IF('Indicator Date'!AO55="","x",'Indicator Date'!AO55)</f>
        <v>2018</v>
      </c>
      <c r="AP55" s="44">
        <f>IF('Indicator Date'!AP55="","x",'Indicator Date'!AP55)</f>
        <v>2019</v>
      </c>
      <c r="AQ55" s="44">
        <f>IF('Indicator Date'!AQ55="","x",'Indicator Date'!AQ55)</f>
        <v>2020</v>
      </c>
      <c r="AR55" s="44">
        <f>IF('Indicator Date'!AR55="","x",'Indicator Date'!AR55)</f>
        <v>2020</v>
      </c>
      <c r="AS55" s="44">
        <f>IF('Indicator Date'!AS55="","x",'Indicator Date'!AS55)</f>
        <v>2019</v>
      </c>
      <c r="AT55" s="44">
        <f>IF('Indicator Date'!AT55="","x",'Indicator Date'!AT55)</f>
        <v>2014</v>
      </c>
      <c r="AU55" s="44">
        <f>IF('Indicator Date'!AU55="","x",'Indicator Date'!AU55)</f>
        <v>2019</v>
      </c>
      <c r="AV55" s="44">
        <f>IF('Indicator Date'!AV55="","x",'Indicator Date'!AV55)</f>
        <v>2019</v>
      </c>
      <c r="AW55" s="44">
        <f>IF('Indicator Date'!AW55="","x",'Indicator Date'!AW55)</f>
        <v>2019</v>
      </c>
      <c r="AX55" s="44">
        <f>IF('Indicator Date'!AX55="","x",'Indicator Date'!AX55)</f>
        <v>2018</v>
      </c>
      <c r="AY55" s="44">
        <f>IF('Indicator Date'!AY55="","x",'Indicator Date'!AY55)</f>
        <v>2019</v>
      </c>
      <c r="AZ55" s="44">
        <f>IF('Indicator Date'!AZ55="","x",'Indicator Date'!AZ55)</f>
        <v>2019</v>
      </c>
      <c r="BA55" s="44">
        <f>IF('Indicator Date'!BA55="","x",'Indicator Date'!BA55)</f>
        <v>2019</v>
      </c>
      <c r="BB55" s="44">
        <f>IF('Indicator Date'!BB55="","x",'Indicator Date'!BB55)</f>
        <v>2018</v>
      </c>
      <c r="BC55" s="44">
        <f>IF('Indicator Date'!BC55="","x",'Indicator Date'!BC55)</f>
        <v>2019</v>
      </c>
      <c r="BD55" s="44">
        <f>IF('Indicator Date'!BD55="","x",'Indicator Date'!BD55)</f>
        <v>2020</v>
      </c>
      <c r="BE55" s="70">
        <f>IF('Indicator Date'!BE55="","x",YEAR('Indicator Date'!BE55))</f>
        <v>2020</v>
      </c>
      <c r="BF55" s="70">
        <f>IF('Indicator Date'!BF55="","x",YEAR('Indicator Date'!BF55))</f>
        <v>2020</v>
      </c>
      <c r="BG55" s="44">
        <f>IF('Indicator Date'!BG55="","x",'Indicator Date'!BG55)</f>
        <v>2020</v>
      </c>
      <c r="BH55" s="44">
        <f>IF('Indicator Date'!BH55="","x",'Indicator Date'!BH55)</f>
        <v>2019</v>
      </c>
      <c r="BI55" s="44">
        <f>IF('Indicator Date'!BI55="","x",'Indicator Date'!BI55)</f>
        <v>2019</v>
      </c>
      <c r="BJ55" s="44">
        <f>IF('Indicator Date'!BJ55="","x",'Indicator Date'!BJ55)</f>
        <v>2013</v>
      </c>
      <c r="BK55" s="44">
        <f>IF('Indicator Date'!BK55="","x",'Indicator Date'!BK55)</f>
        <v>2019</v>
      </c>
      <c r="BL55" s="44">
        <f>IF('Indicator Date'!BL55="","x",'Indicator Date'!BL55)</f>
        <v>2020</v>
      </c>
      <c r="BM55" s="44">
        <f>IF('Indicator Date'!BM55="","x",'Indicator Date'!BM55)</f>
        <v>2018</v>
      </c>
      <c r="BN55" s="44">
        <f>IF('Indicator Date'!BN55="","x",'Indicator Date'!BN55)</f>
        <v>2018</v>
      </c>
      <c r="BO55" s="44">
        <f>IF('Indicator Date'!BO55="","x",'Indicator Date'!BO55)</f>
        <v>2017</v>
      </c>
      <c r="BP55" s="44">
        <f>IF('Indicator Date'!BP55="","x",'Indicator Date'!BP55)</f>
        <v>2018</v>
      </c>
      <c r="BQ55" s="44">
        <f>IF('Indicator Date'!BQ55="","x",'Indicator Date'!BQ55)</f>
        <v>2014</v>
      </c>
      <c r="BR55" s="44">
        <f>IF('Indicator Date'!BR55="","x",'Indicator Date'!BR55)</f>
        <v>2017</v>
      </c>
      <c r="BS55" s="44">
        <f>IF('Indicator Date'!BS55="","x",'Indicator Date'!BS55)</f>
        <v>2017</v>
      </c>
      <c r="BT55" s="44">
        <f>IF('Indicator Date'!BT55="","x",'Indicator Date'!BT55)</f>
        <v>2016</v>
      </c>
      <c r="BU55" s="44">
        <f>IF('Indicator Date'!BU55="","x",'Indicator Date'!BU55)</f>
        <v>2019</v>
      </c>
      <c r="BV55" s="44">
        <f>IF('Indicator Date'!BV55="","x",'Indicator Date'!BV55)</f>
        <v>2019</v>
      </c>
      <c r="BW55" s="44">
        <f>IF('Indicator Date'!BW55="","x",'Indicator Date'!BW55)</f>
        <v>2019</v>
      </c>
      <c r="BX55" s="44">
        <f>IF('Indicator Date'!BX55="","x",'Indicator Date'!BX55)</f>
        <v>2018</v>
      </c>
      <c r="BY55" s="44">
        <f>IF('Indicator Date'!BY55="","x",'Indicator Date'!BY55)</f>
        <v>2017</v>
      </c>
      <c r="BZ55" s="44">
        <f>IF('Indicator Date'!BZ55="","x",'Indicator Date'!BZ55)</f>
        <v>2020</v>
      </c>
      <c r="CA55" s="44">
        <f>IF('Indicator Date'!CA55="","x",'Indicator Date'!CA55)</f>
        <v>2020</v>
      </c>
      <c r="CB55" s="44">
        <f>IF('Indicator Date'!CB55="","x",'Indicator Date'!CB55)</f>
        <v>2015</v>
      </c>
    </row>
    <row r="56" spans="1:80">
      <c r="A56" s="33" t="str">
        <f>'Indicator Data'!A58</f>
        <v>Equatorial Guinea</v>
      </c>
      <c r="B56" s="25" t="str">
        <f>'Indicator Data'!B58</f>
        <v>GNQ</v>
      </c>
      <c r="C56" s="44">
        <f>IF('Indicator Date'!C56="","x",'Indicator Date'!C56)</f>
        <v>2015</v>
      </c>
      <c r="D56" s="44">
        <f>IF('Indicator Date'!D56="","x",'Indicator Date'!D56)</f>
        <v>2015</v>
      </c>
      <c r="E56" s="44">
        <f>IF('Indicator Date'!E56="","x",'Indicator Date'!E56)</f>
        <v>2015</v>
      </c>
      <c r="F56" s="44">
        <f>IF('Indicator Date'!F56="","x",'Indicator Date'!F56)</f>
        <v>2015</v>
      </c>
      <c r="G56" s="44">
        <f>IF('Indicator Date'!G56="","x",'Indicator Date'!G56)</f>
        <v>2015</v>
      </c>
      <c r="H56" s="44">
        <f>IF('Indicator Date'!H56="","x",'Indicator Date'!H56)</f>
        <v>2015</v>
      </c>
      <c r="I56" s="44">
        <f>IF('Indicator Date'!I56="","x",'Indicator Date'!I56)</f>
        <v>2015</v>
      </c>
      <c r="J56" s="44">
        <f>IF('Indicator Date'!J56="","x",'Indicator Date'!J56)</f>
        <v>2020</v>
      </c>
      <c r="K56" s="44">
        <f>IF('Indicator Date'!K56="","x",'Indicator Date'!K56)</f>
        <v>2020</v>
      </c>
      <c r="L56" s="44">
        <f>IF('Indicator Date'!L56="","x",'Indicator Date'!L56)</f>
        <v>2020</v>
      </c>
      <c r="M56" s="44">
        <f>IF('Indicator Date'!M56="","x",'Indicator Date'!M56)</f>
        <v>2015</v>
      </c>
      <c r="N56" s="44">
        <f>IF('Indicator Date'!N56="","x",'Indicator Date'!N56)</f>
        <v>2015</v>
      </c>
      <c r="O56" s="44">
        <f>IF('Indicator Date'!O56="","x",'Indicator Date'!O56)</f>
        <v>2015</v>
      </c>
      <c r="P56" s="44">
        <f>IF('Indicator Date'!P56="","x",'Indicator Date'!P56)</f>
        <v>2015</v>
      </c>
      <c r="Q56" s="44">
        <f>IF('Indicator Date'!Q56="","x",'Indicator Date'!Q56)</f>
        <v>2020</v>
      </c>
      <c r="R56" s="44">
        <f>IF('Indicator Date'!R56="","x",'Indicator Date'!R56)</f>
        <v>2020</v>
      </c>
      <c r="S56" s="44">
        <f>IF('Indicator Date'!S56="","x",'Indicator Date'!S56)</f>
        <v>2020</v>
      </c>
      <c r="T56" s="44">
        <f>IF('Indicator Date'!T56="","x",'Indicator Date'!T56)</f>
        <v>2020</v>
      </c>
      <c r="U56" s="44">
        <f>IF('Indicator Date'!U56="","x",'Indicator Date'!U56)</f>
        <v>2015</v>
      </c>
      <c r="V56" s="44">
        <f>IF('Indicator Date'!V56="","x",'Indicator Date'!V56)</f>
        <v>2015</v>
      </c>
      <c r="W56" s="44">
        <f>IF('Indicator Date'!W56="","x",'Indicator Date'!W56)</f>
        <v>2015</v>
      </c>
      <c r="X56" s="44">
        <f>IF('Indicator Date'!X56="","x",'Indicator Date'!X56)</f>
        <v>2018</v>
      </c>
      <c r="Y56" s="44">
        <f>IF('Indicator Date'!Y56="","x",'Indicator Date'!Y56)</f>
        <v>2020</v>
      </c>
      <c r="Z56" s="44">
        <f>IF('Indicator Date'!Z56="","x",'Indicator Date'!Z56)</f>
        <v>2020</v>
      </c>
      <c r="AA56" s="44" t="str">
        <f>IF('Indicator Date'!AA56="","x",'Indicator Date'!AA56)</f>
        <v>x</v>
      </c>
      <c r="AB56" s="44">
        <f>IF('Indicator Date'!AB56="","x",'Indicator Date'!AB56)</f>
        <v>2017</v>
      </c>
      <c r="AC56" s="44">
        <f>IF('Indicator Date'!AC56="","x",'Indicator Date'!AC56)</f>
        <v>2015</v>
      </c>
      <c r="AD56" s="44" t="str">
        <f>IF('Indicator Date'!AD56="","x",'Indicator Date'!AD56)</f>
        <v>x</v>
      </c>
      <c r="AE56" s="44">
        <f>IF('Indicator Date'!AE56="","x",'Indicator Date'!AE56)</f>
        <v>2020</v>
      </c>
      <c r="AF56" s="44">
        <f>IF('Indicator Date'!AF56="","x",'Indicator Date'!AF56)</f>
        <v>2018</v>
      </c>
      <c r="AG56" s="44">
        <f>IF('Indicator Date'!AG56="","x",'Indicator Date'!AG56)</f>
        <v>2020</v>
      </c>
      <c r="AH56" s="44">
        <f>IF('Indicator Date'!AH56="","x",'Indicator Date'!AH56)</f>
        <v>2021</v>
      </c>
      <c r="AI56" s="44">
        <f>IF('Indicator Date'!AI56="","x",'Indicator Date'!AI56)</f>
        <v>2021</v>
      </c>
      <c r="AJ56" s="44">
        <f>IF('Indicator Date'!AJ56="","x",'Indicator Date'!AJ56)</f>
        <v>2020</v>
      </c>
      <c r="AK56" s="44">
        <f>IF('Indicator Date'!AK56="","x",'Indicator Date'!AK56)</f>
        <v>2020</v>
      </c>
      <c r="AL56" s="44">
        <f>IF('Indicator Date'!AL56="","x",'Indicator Date'!AL56)</f>
        <v>2019</v>
      </c>
      <c r="AM56" s="44" t="str">
        <f>IF('Indicator Date'!AM56="","x",RIGHT('Indicator Date'!AM56,4))</f>
        <v>x</v>
      </c>
      <c r="AN56" s="44">
        <f>IF('Indicator Date'!AN56="","x",'Indicator Date'!AN56)</f>
        <v>2021</v>
      </c>
      <c r="AO56" s="44">
        <f>IF('Indicator Date'!AO56="","x",'Indicator Date'!AO56)</f>
        <v>2018</v>
      </c>
      <c r="AP56" s="44">
        <f>IF('Indicator Date'!AP56="","x",'Indicator Date'!AP56)</f>
        <v>2019</v>
      </c>
      <c r="AQ56" s="44">
        <f>IF('Indicator Date'!AQ56="","x",'Indicator Date'!AQ56)</f>
        <v>2020</v>
      </c>
      <c r="AR56" s="44" t="str">
        <f>IF('Indicator Date'!AR56="","x",'Indicator Date'!AR56)</f>
        <v>x</v>
      </c>
      <c r="AS56" s="44">
        <f>IF('Indicator Date'!AS56="","x",'Indicator Date'!AS56)</f>
        <v>2019</v>
      </c>
      <c r="AT56" s="44">
        <f>IF('Indicator Date'!AT56="","x",'Indicator Date'!AT56)</f>
        <v>2011</v>
      </c>
      <c r="AU56" s="44">
        <f>IF('Indicator Date'!AU56="","x",'Indicator Date'!AU56)</f>
        <v>2019</v>
      </c>
      <c r="AV56" s="44">
        <f>IF('Indicator Date'!AV56="","x",'Indicator Date'!AV56)</f>
        <v>2019</v>
      </c>
      <c r="AW56" s="44">
        <f>IF('Indicator Date'!AW56="","x",'Indicator Date'!AW56)</f>
        <v>2019</v>
      </c>
      <c r="AX56" s="44">
        <f>IF('Indicator Date'!AX56="","x",'Indicator Date'!AX56)</f>
        <v>2018</v>
      </c>
      <c r="AY56" s="44">
        <f>IF('Indicator Date'!AY56="","x",'Indicator Date'!AY56)</f>
        <v>2019</v>
      </c>
      <c r="AZ56" s="44" t="str">
        <f>IF('Indicator Date'!AZ56="","x",'Indicator Date'!AZ56)</f>
        <v>x</v>
      </c>
      <c r="BA56" s="44" t="str">
        <f>IF('Indicator Date'!BA56="","x",'Indicator Date'!BA56)</f>
        <v>x</v>
      </c>
      <c r="BB56" s="44">
        <f>IF('Indicator Date'!BB56="","x",'Indicator Date'!BB56)</f>
        <v>2018</v>
      </c>
      <c r="BC56" s="44">
        <f>IF('Indicator Date'!BC56="","x",'Indicator Date'!BC56)</f>
        <v>2019</v>
      </c>
      <c r="BD56" s="44">
        <f>IF('Indicator Date'!BD56="","x",'Indicator Date'!BD56)</f>
        <v>2020</v>
      </c>
      <c r="BE56" s="70" t="str">
        <f>IF('Indicator Date'!BE56="","x",YEAR('Indicator Date'!BE56))</f>
        <v>x</v>
      </c>
      <c r="BF56" s="70">
        <f>IF('Indicator Date'!BF56="","x",YEAR('Indicator Date'!BF56))</f>
        <v>2020</v>
      </c>
      <c r="BG56" s="44">
        <f>IF('Indicator Date'!BG56="","x",'Indicator Date'!BG56)</f>
        <v>2020</v>
      </c>
      <c r="BH56" s="44">
        <f>IF('Indicator Date'!BH56="","x",'Indicator Date'!BH56)</f>
        <v>2019</v>
      </c>
      <c r="BI56" s="44">
        <f>IF('Indicator Date'!BI56="","x",'Indicator Date'!BI56)</f>
        <v>2019</v>
      </c>
      <c r="BJ56" s="44" t="str">
        <f>IF('Indicator Date'!BJ56="","x",'Indicator Date'!BJ56)</f>
        <v>x</v>
      </c>
      <c r="BK56" s="44">
        <f>IF('Indicator Date'!BK56="","x",'Indicator Date'!BK56)</f>
        <v>2019</v>
      </c>
      <c r="BL56" s="44">
        <f>IF('Indicator Date'!BL56="","x",'Indicator Date'!BL56)</f>
        <v>2020</v>
      </c>
      <c r="BM56" s="44">
        <f>IF('Indicator Date'!BM56="","x",'Indicator Date'!BM56)</f>
        <v>2018</v>
      </c>
      <c r="BN56" s="44">
        <f>IF('Indicator Date'!BN56="","x",'Indicator Date'!BN56)</f>
        <v>2010</v>
      </c>
      <c r="BO56" s="44">
        <f>IF('Indicator Date'!BO56="","x",'Indicator Date'!BO56)</f>
        <v>2017</v>
      </c>
      <c r="BP56" s="44">
        <f>IF('Indicator Date'!BP56="","x",'Indicator Date'!BP56)</f>
        <v>2018</v>
      </c>
      <c r="BQ56" s="44">
        <f>IF('Indicator Date'!BQ56="","x",'Indicator Date'!BQ56)</f>
        <v>2014</v>
      </c>
      <c r="BR56" s="44">
        <f>IF('Indicator Date'!BR56="","x",'Indicator Date'!BR56)</f>
        <v>2017</v>
      </c>
      <c r="BS56" s="44">
        <f>IF('Indicator Date'!BS56="","x",'Indicator Date'!BS56)</f>
        <v>2017</v>
      </c>
      <c r="BT56" s="44">
        <f>IF('Indicator Date'!BT56="","x",'Indicator Date'!BT56)</f>
        <v>2017</v>
      </c>
      <c r="BU56" s="44">
        <f>IF('Indicator Date'!BU56="","x",'Indicator Date'!BU56)</f>
        <v>2019</v>
      </c>
      <c r="BV56" s="44" t="str">
        <f>IF('Indicator Date'!BV56="","x",'Indicator Date'!BV56)</f>
        <v>x</v>
      </c>
      <c r="BW56" s="44" t="str">
        <f>IF('Indicator Date'!BW56="","x",'Indicator Date'!BW56)</f>
        <v>x</v>
      </c>
      <c r="BX56" s="44">
        <f>IF('Indicator Date'!BX56="","x",'Indicator Date'!BX56)</f>
        <v>2018</v>
      </c>
      <c r="BY56" s="44">
        <f>IF('Indicator Date'!BY56="","x",'Indicator Date'!BY56)</f>
        <v>2017</v>
      </c>
      <c r="BZ56" s="44">
        <f>IF('Indicator Date'!BZ56="","x",'Indicator Date'!BZ56)</f>
        <v>2020</v>
      </c>
      <c r="CA56" s="44">
        <f>IF('Indicator Date'!CA56="","x",'Indicator Date'!CA56)</f>
        <v>2020</v>
      </c>
      <c r="CB56" s="44">
        <f>IF('Indicator Date'!CB56="","x",'Indicator Date'!CB56)</f>
        <v>2015</v>
      </c>
    </row>
    <row r="57" spans="1:80">
      <c r="A57" s="33" t="str">
        <f>'Indicator Data'!A59</f>
        <v>Eritrea</v>
      </c>
      <c r="B57" s="25" t="str">
        <f>'Indicator Data'!B59</f>
        <v>ERI</v>
      </c>
      <c r="C57" s="44">
        <f>IF('Indicator Date'!C57="","x",'Indicator Date'!C57)</f>
        <v>2015</v>
      </c>
      <c r="D57" s="44">
        <f>IF('Indicator Date'!D57="","x",'Indicator Date'!D57)</f>
        <v>2015</v>
      </c>
      <c r="E57" s="44">
        <f>IF('Indicator Date'!E57="","x",'Indicator Date'!E57)</f>
        <v>2015</v>
      </c>
      <c r="F57" s="44">
        <f>IF('Indicator Date'!F57="","x",'Indicator Date'!F57)</f>
        <v>2015</v>
      </c>
      <c r="G57" s="44">
        <f>IF('Indicator Date'!G57="","x",'Indicator Date'!G57)</f>
        <v>2015</v>
      </c>
      <c r="H57" s="44">
        <f>IF('Indicator Date'!H57="","x",'Indicator Date'!H57)</f>
        <v>2015</v>
      </c>
      <c r="I57" s="44">
        <f>IF('Indicator Date'!I57="","x",'Indicator Date'!I57)</f>
        <v>2015</v>
      </c>
      <c r="J57" s="44">
        <f>IF('Indicator Date'!J57="","x",'Indicator Date'!J57)</f>
        <v>2020</v>
      </c>
      <c r="K57" s="44">
        <f>IF('Indicator Date'!K57="","x",'Indicator Date'!K57)</f>
        <v>2020</v>
      </c>
      <c r="L57" s="44">
        <f>IF('Indicator Date'!L57="","x",'Indicator Date'!L57)</f>
        <v>2020</v>
      </c>
      <c r="M57" s="44">
        <f>IF('Indicator Date'!M57="","x",'Indicator Date'!M57)</f>
        <v>2015</v>
      </c>
      <c r="N57" s="44">
        <f>IF('Indicator Date'!N57="","x",'Indicator Date'!N57)</f>
        <v>2015</v>
      </c>
      <c r="O57" s="44">
        <f>IF('Indicator Date'!O57="","x",'Indicator Date'!O57)</f>
        <v>2015</v>
      </c>
      <c r="P57" s="44">
        <f>IF('Indicator Date'!P57="","x",'Indicator Date'!P57)</f>
        <v>2015</v>
      </c>
      <c r="Q57" s="44">
        <f>IF('Indicator Date'!Q57="","x",'Indicator Date'!Q57)</f>
        <v>2020</v>
      </c>
      <c r="R57" s="44">
        <f>IF('Indicator Date'!R57="","x",'Indicator Date'!R57)</f>
        <v>2020</v>
      </c>
      <c r="S57" s="44">
        <f>IF('Indicator Date'!S57="","x",'Indicator Date'!S57)</f>
        <v>2020</v>
      </c>
      <c r="T57" s="44">
        <f>IF('Indicator Date'!T57="","x",'Indicator Date'!T57)</f>
        <v>2020</v>
      </c>
      <c r="U57" s="44">
        <f>IF('Indicator Date'!U57="","x",'Indicator Date'!U57)</f>
        <v>2015</v>
      </c>
      <c r="V57" s="44">
        <f>IF('Indicator Date'!V57="","x",'Indicator Date'!V57)</f>
        <v>2015</v>
      </c>
      <c r="W57" s="44">
        <f>IF('Indicator Date'!W57="","x",'Indicator Date'!W57)</f>
        <v>2015</v>
      </c>
      <c r="X57" s="44">
        <f>IF('Indicator Date'!X57="","x",'Indicator Date'!X57)</f>
        <v>2018</v>
      </c>
      <c r="Y57" s="44" t="str">
        <f>IF('Indicator Date'!Y57="","x",'Indicator Date'!Y57)</f>
        <v>x</v>
      </c>
      <c r="Z57" s="44" t="str">
        <f>IF('Indicator Date'!Z57="","x",'Indicator Date'!Z57)</f>
        <v>x</v>
      </c>
      <c r="AA57" s="44" t="str">
        <f>IF('Indicator Date'!AA57="","x",'Indicator Date'!AA57)</f>
        <v>x</v>
      </c>
      <c r="AB57" s="44">
        <f>IF('Indicator Date'!AB57="","x",'Indicator Date'!AB57)</f>
        <v>2016</v>
      </c>
      <c r="AC57" s="44" t="str">
        <f>IF('Indicator Date'!AC57="","x",'Indicator Date'!AC57)</f>
        <v>x</v>
      </c>
      <c r="AD57" s="44">
        <f>IF('Indicator Date'!AD57="","x",'Indicator Date'!AD57)</f>
        <v>2018</v>
      </c>
      <c r="AE57" s="44">
        <f>IF('Indicator Date'!AE57="","x",'Indicator Date'!AE57)</f>
        <v>2020</v>
      </c>
      <c r="AF57" s="44" t="str">
        <f>IF('Indicator Date'!AF57="","x",'Indicator Date'!AF57)</f>
        <v>x</v>
      </c>
      <c r="AG57" s="44">
        <f>IF('Indicator Date'!AG57="","x",'Indicator Date'!AG57)</f>
        <v>2020</v>
      </c>
      <c r="AH57" s="44">
        <f>IF('Indicator Date'!AH57="","x",'Indicator Date'!AH57)</f>
        <v>2021</v>
      </c>
      <c r="AI57" s="44">
        <f>IF('Indicator Date'!AI57="","x",'Indicator Date'!AI57)</f>
        <v>2021</v>
      </c>
      <c r="AJ57" s="44">
        <f>IF('Indicator Date'!AJ57="","x",'Indicator Date'!AJ57)</f>
        <v>2020</v>
      </c>
      <c r="AK57" s="44">
        <f>IF('Indicator Date'!AK57="","x",'Indicator Date'!AK57)</f>
        <v>2020</v>
      </c>
      <c r="AL57" s="44">
        <f>IF('Indicator Date'!AL57="","x",'Indicator Date'!AL57)</f>
        <v>2019</v>
      </c>
      <c r="AM57" s="44" t="str">
        <f>IF('Indicator Date'!AM57="","x",RIGHT('Indicator Date'!AM57,4))</f>
        <v>x</v>
      </c>
      <c r="AN57" s="44">
        <f>IF('Indicator Date'!AN57="","x",'Indicator Date'!AN57)</f>
        <v>2021</v>
      </c>
      <c r="AO57" s="44">
        <f>IF('Indicator Date'!AO57="","x",'Indicator Date'!AO57)</f>
        <v>2018</v>
      </c>
      <c r="AP57" s="44">
        <f>IF('Indicator Date'!AP57="","x",'Indicator Date'!AP57)</f>
        <v>2019</v>
      </c>
      <c r="AQ57" s="44" t="str">
        <f>IF('Indicator Date'!AQ57="","x",'Indicator Date'!AQ57)</f>
        <v>x</v>
      </c>
      <c r="AR57" s="44" t="str">
        <f>IF('Indicator Date'!AR57="","x",'Indicator Date'!AR57)</f>
        <v>x</v>
      </c>
      <c r="AS57" s="44">
        <f>IF('Indicator Date'!AS57="","x",'Indicator Date'!AS57)</f>
        <v>2019</v>
      </c>
      <c r="AT57" s="44">
        <f>IF('Indicator Date'!AT57="","x",'Indicator Date'!AT57)</f>
        <v>2010</v>
      </c>
      <c r="AU57" s="44">
        <f>IF('Indicator Date'!AU57="","x",'Indicator Date'!AU57)</f>
        <v>2019</v>
      </c>
      <c r="AV57" s="44">
        <f>IF('Indicator Date'!AV57="","x",'Indicator Date'!AV57)</f>
        <v>2019</v>
      </c>
      <c r="AW57" s="44">
        <f>IF('Indicator Date'!AW57="","x",'Indicator Date'!AW57)</f>
        <v>2019</v>
      </c>
      <c r="AX57" s="44">
        <f>IF('Indicator Date'!AX57="","x",'Indicator Date'!AX57)</f>
        <v>2018</v>
      </c>
      <c r="AY57" s="44">
        <f>IF('Indicator Date'!AY57="","x",'Indicator Date'!AY57)</f>
        <v>2019</v>
      </c>
      <c r="AZ57" s="44" t="str">
        <f>IF('Indicator Date'!AZ57="","x",'Indicator Date'!AZ57)</f>
        <v>x</v>
      </c>
      <c r="BA57" s="44" t="str">
        <f>IF('Indicator Date'!BA57="","x",'Indicator Date'!BA57)</f>
        <v>x</v>
      </c>
      <c r="BB57" s="44">
        <f>IF('Indicator Date'!BB57="","x",'Indicator Date'!BB57)</f>
        <v>2018</v>
      </c>
      <c r="BC57" s="44">
        <f>IF('Indicator Date'!BC57="","x",'Indicator Date'!BC57)</f>
        <v>2019</v>
      </c>
      <c r="BD57" s="44">
        <f>IF('Indicator Date'!BD57="","x",'Indicator Date'!BD57)</f>
        <v>2020</v>
      </c>
      <c r="BE57" s="70" t="str">
        <f>IF('Indicator Date'!BE57="","x",YEAR('Indicator Date'!BE57))</f>
        <v>x</v>
      </c>
      <c r="BF57" s="70">
        <f>IF('Indicator Date'!BF57="","x",YEAR('Indicator Date'!BF57))</f>
        <v>2020</v>
      </c>
      <c r="BG57" s="44">
        <f>IF('Indicator Date'!BG57="","x",'Indicator Date'!BG57)</f>
        <v>2020</v>
      </c>
      <c r="BH57" s="44">
        <f>IF('Indicator Date'!BH57="","x",'Indicator Date'!BH57)</f>
        <v>2019</v>
      </c>
      <c r="BI57" s="44">
        <f>IF('Indicator Date'!BI57="","x",'Indicator Date'!BI57)</f>
        <v>2019</v>
      </c>
      <c r="BJ57" s="44" t="str">
        <f>IF('Indicator Date'!BJ57="","x",'Indicator Date'!BJ57)</f>
        <v>x</v>
      </c>
      <c r="BK57" s="44">
        <f>IF('Indicator Date'!BK57="","x",'Indicator Date'!BK57)</f>
        <v>2019</v>
      </c>
      <c r="BL57" s="44">
        <f>IF('Indicator Date'!BL57="","x",'Indicator Date'!BL57)</f>
        <v>2020</v>
      </c>
      <c r="BM57" s="44">
        <f>IF('Indicator Date'!BM57="","x",'Indicator Date'!BM57)</f>
        <v>2018</v>
      </c>
      <c r="BN57" s="44">
        <f>IF('Indicator Date'!BN57="","x",'Indicator Date'!BN57)</f>
        <v>2018</v>
      </c>
      <c r="BO57" s="44">
        <f>IF('Indicator Date'!BO57="","x",'Indicator Date'!BO57)</f>
        <v>2017</v>
      </c>
      <c r="BP57" s="44">
        <f>IF('Indicator Date'!BP57="","x",'Indicator Date'!BP57)</f>
        <v>2017</v>
      </c>
      <c r="BQ57" s="44">
        <f>IF('Indicator Date'!BQ57="","x",'Indicator Date'!BQ57)</f>
        <v>2014</v>
      </c>
      <c r="BR57" s="44">
        <f>IF('Indicator Date'!BR57="","x",'Indicator Date'!BR57)</f>
        <v>2016</v>
      </c>
      <c r="BS57" s="44">
        <f>IF('Indicator Date'!BS57="","x",'Indicator Date'!BS57)</f>
        <v>2016</v>
      </c>
      <c r="BT57" s="44" t="str">
        <f>IF('Indicator Date'!BT57="","x",'Indicator Date'!BT57)</f>
        <v>x</v>
      </c>
      <c r="BU57" s="44">
        <f>IF('Indicator Date'!BU57="","x",'Indicator Date'!BU57)</f>
        <v>2019</v>
      </c>
      <c r="BV57" s="44">
        <f>IF('Indicator Date'!BV57="","x",'Indicator Date'!BV57)</f>
        <v>2019</v>
      </c>
      <c r="BW57" s="44">
        <f>IF('Indicator Date'!BW57="","x",'Indicator Date'!BW57)</f>
        <v>2019</v>
      </c>
      <c r="BX57" s="44">
        <f>IF('Indicator Date'!BX57="","x",'Indicator Date'!BX57)</f>
        <v>2018</v>
      </c>
      <c r="BY57" s="44">
        <f>IF('Indicator Date'!BY57="","x",'Indicator Date'!BY57)</f>
        <v>2017</v>
      </c>
      <c r="BZ57" s="44" t="str">
        <f>IF('Indicator Date'!BZ57="","x",'Indicator Date'!BZ57)</f>
        <v>x</v>
      </c>
      <c r="CA57" s="44">
        <f>IF('Indicator Date'!CA57="","x",'Indicator Date'!CA57)</f>
        <v>2020</v>
      </c>
      <c r="CB57" s="44">
        <f>IF('Indicator Date'!CB57="","x",'Indicator Date'!CB57)</f>
        <v>2015</v>
      </c>
    </row>
    <row r="58" spans="1:80">
      <c r="A58" s="33" t="str">
        <f>'Indicator Data'!A60</f>
        <v>Estonia</v>
      </c>
      <c r="B58" s="25" t="str">
        <f>'Indicator Data'!B60</f>
        <v>EST</v>
      </c>
      <c r="C58" s="44">
        <f>IF('Indicator Date'!C58="","x",'Indicator Date'!C58)</f>
        <v>2015</v>
      </c>
      <c r="D58" s="44">
        <f>IF('Indicator Date'!D58="","x",'Indicator Date'!D58)</f>
        <v>2015</v>
      </c>
      <c r="E58" s="44">
        <f>IF('Indicator Date'!E58="","x",'Indicator Date'!E58)</f>
        <v>2015</v>
      </c>
      <c r="F58" s="44">
        <f>IF('Indicator Date'!F58="","x",'Indicator Date'!F58)</f>
        <v>2015</v>
      </c>
      <c r="G58" s="44">
        <f>IF('Indicator Date'!G58="","x",'Indicator Date'!G58)</f>
        <v>2015</v>
      </c>
      <c r="H58" s="44">
        <f>IF('Indicator Date'!H58="","x",'Indicator Date'!H58)</f>
        <v>2015</v>
      </c>
      <c r="I58" s="44">
        <f>IF('Indicator Date'!I58="","x",'Indicator Date'!I58)</f>
        <v>2015</v>
      </c>
      <c r="J58" s="44">
        <f>IF('Indicator Date'!J58="","x",'Indicator Date'!J58)</f>
        <v>2020</v>
      </c>
      <c r="K58" s="44">
        <f>IF('Indicator Date'!K58="","x",'Indicator Date'!K58)</f>
        <v>2020</v>
      </c>
      <c r="L58" s="44">
        <f>IF('Indicator Date'!L58="","x",'Indicator Date'!L58)</f>
        <v>2020</v>
      </c>
      <c r="M58" s="44">
        <f>IF('Indicator Date'!M58="","x",'Indicator Date'!M58)</f>
        <v>2015</v>
      </c>
      <c r="N58" s="44">
        <f>IF('Indicator Date'!N58="","x",'Indicator Date'!N58)</f>
        <v>2015</v>
      </c>
      <c r="O58" s="44">
        <f>IF('Indicator Date'!O58="","x",'Indicator Date'!O58)</f>
        <v>2015</v>
      </c>
      <c r="P58" s="44">
        <f>IF('Indicator Date'!P58="","x",'Indicator Date'!P58)</f>
        <v>2015</v>
      </c>
      <c r="Q58" s="44">
        <f>IF('Indicator Date'!Q58="","x",'Indicator Date'!Q58)</f>
        <v>2020</v>
      </c>
      <c r="R58" s="44">
        <f>IF('Indicator Date'!R58="","x",'Indicator Date'!R58)</f>
        <v>2020</v>
      </c>
      <c r="S58" s="44">
        <f>IF('Indicator Date'!S58="","x",'Indicator Date'!S58)</f>
        <v>2020</v>
      </c>
      <c r="T58" s="44">
        <f>IF('Indicator Date'!T58="","x",'Indicator Date'!T58)</f>
        <v>2020</v>
      </c>
      <c r="U58" s="44">
        <f>IF('Indicator Date'!U58="","x",'Indicator Date'!U58)</f>
        <v>2015</v>
      </c>
      <c r="V58" s="44">
        <f>IF('Indicator Date'!V58="","x",'Indicator Date'!V58)</f>
        <v>2015</v>
      </c>
      <c r="W58" s="44">
        <f>IF('Indicator Date'!W58="","x",'Indicator Date'!W58)</f>
        <v>2015</v>
      </c>
      <c r="X58" s="44">
        <f>IF('Indicator Date'!X58="","x",'Indicator Date'!X58)</f>
        <v>2018</v>
      </c>
      <c r="Y58" s="44">
        <f>IF('Indicator Date'!Y58="","x",'Indicator Date'!Y58)</f>
        <v>2019</v>
      </c>
      <c r="Z58" s="44">
        <f>IF('Indicator Date'!Z58="","x",'Indicator Date'!Z58)</f>
        <v>2019</v>
      </c>
      <c r="AA58" s="44">
        <f>IF('Indicator Date'!AA58="","x",'Indicator Date'!AA58)</f>
        <v>2011</v>
      </c>
      <c r="AB58" s="44">
        <f>IF('Indicator Date'!AB58="","x",'Indicator Date'!AB58)</f>
        <v>2017</v>
      </c>
      <c r="AC58" s="44" t="str">
        <f>IF('Indicator Date'!AC58="","x",'Indicator Date'!AC58)</f>
        <v>x</v>
      </c>
      <c r="AD58" s="44">
        <f>IF('Indicator Date'!AD58="","x",'Indicator Date'!AD58)</f>
        <v>2019</v>
      </c>
      <c r="AE58" s="44">
        <f>IF('Indicator Date'!AE58="","x",'Indicator Date'!AE58)</f>
        <v>2020</v>
      </c>
      <c r="AF58" s="44" t="str">
        <f>IF('Indicator Date'!AF58="","x",'Indicator Date'!AF58)</f>
        <v>x</v>
      </c>
      <c r="AG58" s="44">
        <f>IF('Indicator Date'!AG58="","x",'Indicator Date'!AG58)</f>
        <v>2020</v>
      </c>
      <c r="AH58" s="44">
        <f>IF('Indicator Date'!AH58="","x",'Indicator Date'!AH58)</f>
        <v>2021</v>
      </c>
      <c r="AI58" s="44">
        <f>IF('Indicator Date'!AI58="","x",'Indicator Date'!AI58)</f>
        <v>2021</v>
      </c>
      <c r="AJ58" s="44">
        <f>IF('Indicator Date'!AJ58="","x",'Indicator Date'!AJ58)</f>
        <v>2020</v>
      </c>
      <c r="AK58" s="44">
        <f>IF('Indicator Date'!AK58="","x",'Indicator Date'!AK58)</f>
        <v>2020</v>
      </c>
      <c r="AL58" s="44">
        <f>IF('Indicator Date'!AL58="","x",'Indicator Date'!AL58)</f>
        <v>2019</v>
      </c>
      <c r="AM58" s="44" t="str">
        <f>IF('Indicator Date'!AM58="","x",RIGHT('Indicator Date'!AM58,4))</f>
        <v>x</v>
      </c>
      <c r="AN58" s="44">
        <f>IF('Indicator Date'!AN58="","x",'Indicator Date'!AN58)</f>
        <v>2021</v>
      </c>
      <c r="AO58" s="44">
        <f>IF('Indicator Date'!AO58="","x",'Indicator Date'!AO58)</f>
        <v>2018</v>
      </c>
      <c r="AP58" s="44">
        <f>IF('Indicator Date'!AP58="","x",'Indicator Date'!AP58)</f>
        <v>2019</v>
      </c>
      <c r="AQ58" s="44" t="str">
        <f>IF('Indicator Date'!AQ58="","x",'Indicator Date'!AQ58)</f>
        <v>x</v>
      </c>
      <c r="AR58" s="44">
        <f>IF('Indicator Date'!AR58="","x",'Indicator Date'!AR58)</f>
        <v>2020</v>
      </c>
      <c r="AS58" s="44">
        <f>IF('Indicator Date'!AS58="","x",'Indicator Date'!AS58)</f>
        <v>2019</v>
      </c>
      <c r="AT58" s="44" t="str">
        <f>IF('Indicator Date'!AT58="","x",'Indicator Date'!AT58)</f>
        <v>x</v>
      </c>
      <c r="AU58" s="44">
        <f>IF('Indicator Date'!AU58="","x",'Indicator Date'!AU58)</f>
        <v>2019</v>
      </c>
      <c r="AV58" s="44" t="str">
        <f>IF('Indicator Date'!AV58="","x",'Indicator Date'!AV58)</f>
        <v>x</v>
      </c>
      <c r="AW58" s="44" t="str">
        <f>IF('Indicator Date'!AW58="","x",'Indicator Date'!AW58)</f>
        <v>x</v>
      </c>
      <c r="AX58" s="44" t="str">
        <f>IF('Indicator Date'!AX58="","x",'Indicator Date'!AX58)</f>
        <v>x</v>
      </c>
      <c r="AY58" s="44">
        <f>IF('Indicator Date'!AY58="","x",'Indicator Date'!AY58)</f>
        <v>2019</v>
      </c>
      <c r="AZ58" s="44">
        <f>IF('Indicator Date'!AZ58="","x",'Indicator Date'!AZ58)</f>
        <v>2019</v>
      </c>
      <c r="BA58" s="44">
        <f>IF('Indicator Date'!BA58="","x",'Indicator Date'!BA58)</f>
        <v>2018</v>
      </c>
      <c r="BB58" s="44">
        <f>IF('Indicator Date'!BB58="","x",'Indicator Date'!BB58)</f>
        <v>2018</v>
      </c>
      <c r="BC58" s="44">
        <f>IF('Indicator Date'!BC58="","x",'Indicator Date'!BC58)</f>
        <v>2019</v>
      </c>
      <c r="BD58" s="44">
        <f>IF('Indicator Date'!BD58="","x",'Indicator Date'!BD58)</f>
        <v>2020</v>
      </c>
      <c r="BE58" s="70" t="str">
        <f>IF('Indicator Date'!BE58="","x",YEAR('Indicator Date'!BE58))</f>
        <v>x</v>
      </c>
      <c r="BF58" s="70">
        <f>IF('Indicator Date'!BF58="","x",YEAR('Indicator Date'!BF58))</f>
        <v>2020</v>
      </c>
      <c r="BG58" s="44">
        <f>IF('Indicator Date'!BG58="","x",'Indicator Date'!BG58)</f>
        <v>2020</v>
      </c>
      <c r="BH58" s="44">
        <f>IF('Indicator Date'!BH58="","x",'Indicator Date'!BH58)</f>
        <v>2019</v>
      </c>
      <c r="BI58" s="44">
        <f>IF('Indicator Date'!BI58="","x",'Indicator Date'!BI58)</f>
        <v>2019</v>
      </c>
      <c r="BJ58" s="44" t="str">
        <f>IF('Indicator Date'!BJ58="","x",'Indicator Date'!BJ58)</f>
        <v>x</v>
      </c>
      <c r="BK58" s="44">
        <f>IF('Indicator Date'!BK58="","x",'Indicator Date'!BK58)</f>
        <v>2019</v>
      </c>
      <c r="BL58" s="44">
        <f>IF('Indicator Date'!BL58="","x",'Indicator Date'!BL58)</f>
        <v>2020</v>
      </c>
      <c r="BM58" s="44">
        <f>IF('Indicator Date'!BM58="","x",'Indicator Date'!BM58)</f>
        <v>2018</v>
      </c>
      <c r="BN58" s="44">
        <f>IF('Indicator Date'!BN58="","x",'Indicator Date'!BN58)</f>
        <v>2011</v>
      </c>
      <c r="BO58" s="44">
        <f>IF('Indicator Date'!BO58="","x",'Indicator Date'!BO58)</f>
        <v>2019</v>
      </c>
      <c r="BP58" s="44">
        <f>IF('Indicator Date'!BP58="","x",'Indicator Date'!BP58)</f>
        <v>2019</v>
      </c>
      <c r="BQ58" s="44">
        <f>IF('Indicator Date'!BQ58="","x",'Indicator Date'!BQ58)</f>
        <v>2014</v>
      </c>
      <c r="BR58" s="44">
        <f>IF('Indicator Date'!BR58="","x",'Indicator Date'!BR58)</f>
        <v>2017</v>
      </c>
      <c r="BS58" s="44">
        <f>IF('Indicator Date'!BS58="","x",'Indicator Date'!BS58)</f>
        <v>2017</v>
      </c>
      <c r="BT58" s="44">
        <f>IF('Indicator Date'!BT58="","x",'Indicator Date'!BT58)</f>
        <v>2016</v>
      </c>
      <c r="BU58" s="44">
        <f>IF('Indicator Date'!BU58="","x",'Indicator Date'!BU58)</f>
        <v>2019</v>
      </c>
      <c r="BV58" s="44">
        <f>IF('Indicator Date'!BV58="","x",'Indicator Date'!BV58)</f>
        <v>2019</v>
      </c>
      <c r="BW58" s="44" t="str">
        <f>IF('Indicator Date'!BW58="","x",'Indicator Date'!BW58)</f>
        <v>x</v>
      </c>
      <c r="BX58" s="44">
        <f>IF('Indicator Date'!BX58="","x",'Indicator Date'!BX58)</f>
        <v>2018</v>
      </c>
      <c r="BY58" s="44">
        <f>IF('Indicator Date'!BY58="","x",'Indicator Date'!BY58)</f>
        <v>2017</v>
      </c>
      <c r="BZ58" s="44">
        <f>IF('Indicator Date'!BZ58="","x",'Indicator Date'!BZ58)</f>
        <v>2020</v>
      </c>
      <c r="CA58" s="44">
        <f>IF('Indicator Date'!CA58="","x",'Indicator Date'!CA58)</f>
        <v>2020</v>
      </c>
      <c r="CB58" s="44">
        <f>IF('Indicator Date'!CB58="","x",'Indicator Date'!CB58)</f>
        <v>2015</v>
      </c>
    </row>
    <row r="59" spans="1:80">
      <c r="A59" s="33" t="str">
        <f>'Indicator Data'!A61</f>
        <v>Eswatini</v>
      </c>
      <c r="B59" s="25" t="str">
        <f>'Indicator Data'!B61</f>
        <v>SWZ</v>
      </c>
      <c r="C59" s="44">
        <f>IF('Indicator Date'!C59="","x",'Indicator Date'!C59)</f>
        <v>2015</v>
      </c>
      <c r="D59" s="44">
        <f>IF('Indicator Date'!D59="","x",'Indicator Date'!D59)</f>
        <v>2015</v>
      </c>
      <c r="E59" s="44">
        <f>IF('Indicator Date'!E59="","x",'Indicator Date'!E59)</f>
        <v>2015</v>
      </c>
      <c r="F59" s="44">
        <f>IF('Indicator Date'!F59="","x",'Indicator Date'!F59)</f>
        <v>2015</v>
      </c>
      <c r="G59" s="44">
        <f>IF('Indicator Date'!G59="","x",'Indicator Date'!G59)</f>
        <v>2015</v>
      </c>
      <c r="H59" s="44">
        <f>IF('Indicator Date'!H59="","x",'Indicator Date'!H59)</f>
        <v>2015</v>
      </c>
      <c r="I59" s="44">
        <f>IF('Indicator Date'!I59="","x",'Indicator Date'!I59)</f>
        <v>2015</v>
      </c>
      <c r="J59" s="44">
        <f>IF('Indicator Date'!J59="","x",'Indicator Date'!J59)</f>
        <v>2020</v>
      </c>
      <c r="K59" s="44">
        <f>IF('Indicator Date'!K59="","x",'Indicator Date'!K59)</f>
        <v>2020</v>
      </c>
      <c r="L59" s="44">
        <f>IF('Indicator Date'!L59="","x",'Indicator Date'!L59)</f>
        <v>2020</v>
      </c>
      <c r="M59" s="44">
        <f>IF('Indicator Date'!M59="","x",'Indicator Date'!M59)</f>
        <v>2015</v>
      </c>
      <c r="N59" s="44">
        <f>IF('Indicator Date'!N59="","x",'Indicator Date'!N59)</f>
        <v>2015</v>
      </c>
      <c r="O59" s="44">
        <f>IF('Indicator Date'!O59="","x",'Indicator Date'!O59)</f>
        <v>2015</v>
      </c>
      <c r="P59" s="44">
        <f>IF('Indicator Date'!P59="","x",'Indicator Date'!P59)</f>
        <v>2015</v>
      </c>
      <c r="Q59" s="44">
        <f>IF('Indicator Date'!Q59="","x",'Indicator Date'!Q59)</f>
        <v>2020</v>
      </c>
      <c r="R59" s="44">
        <f>IF('Indicator Date'!R59="","x",'Indicator Date'!R59)</f>
        <v>2020</v>
      </c>
      <c r="S59" s="44">
        <f>IF('Indicator Date'!S59="","x",'Indicator Date'!S59)</f>
        <v>2020</v>
      </c>
      <c r="T59" s="44">
        <f>IF('Indicator Date'!T59="","x",'Indicator Date'!T59)</f>
        <v>2020</v>
      </c>
      <c r="U59" s="44">
        <f>IF('Indicator Date'!U59="","x",'Indicator Date'!U59)</f>
        <v>2015</v>
      </c>
      <c r="V59" s="44">
        <f>IF('Indicator Date'!V59="","x",'Indicator Date'!V59)</f>
        <v>2015</v>
      </c>
      <c r="W59" s="44">
        <f>IF('Indicator Date'!W59="","x",'Indicator Date'!W59)</f>
        <v>2015</v>
      </c>
      <c r="X59" s="44">
        <f>IF('Indicator Date'!X59="","x",'Indicator Date'!X59)</f>
        <v>2018</v>
      </c>
      <c r="Y59" s="44">
        <f>IF('Indicator Date'!Y59="","x",'Indicator Date'!Y59)</f>
        <v>2019</v>
      </c>
      <c r="Z59" s="44">
        <f>IF('Indicator Date'!Z59="","x",'Indicator Date'!Z59)</f>
        <v>2019</v>
      </c>
      <c r="AA59" s="44" t="str">
        <f>IF('Indicator Date'!AA59="","x",'Indicator Date'!AA59)</f>
        <v>x</v>
      </c>
      <c r="AB59" s="44">
        <f>IF('Indicator Date'!AB59="","x",'Indicator Date'!AB59)</f>
        <v>2017</v>
      </c>
      <c r="AC59" s="44">
        <f>IF('Indicator Date'!AC59="","x",'Indicator Date'!AC59)</f>
        <v>2017</v>
      </c>
      <c r="AD59" s="44">
        <f>IF('Indicator Date'!AD59="","x",'Indicator Date'!AD59)</f>
        <v>2018</v>
      </c>
      <c r="AE59" s="44">
        <f>IF('Indicator Date'!AE59="","x",'Indicator Date'!AE59)</f>
        <v>2020</v>
      </c>
      <c r="AF59" s="44">
        <f>IF('Indicator Date'!AF59="","x",'Indicator Date'!AF59)</f>
        <v>2018</v>
      </c>
      <c r="AG59" s="44">
        <f>IF('Indicator Date'!AG59="","x",'Indicator Date'!AG59)</f>
        <v>2020</v>
      </c>
      <c r="AH59" s="44">
        <f>IF('Indicator Date'!AH59="","x",'Indicator Date'!AH59)</f>
        <v>2021</v>
      </c>
      <c r="AI59" s="44">
        <f>IF('Indicator Date'!AI59="","x",'Indicator Date'!AI59)</f>
        <v>2021</v>
      </c>
      <c r="AJ59" s="44">
        <f>IF('Indicator Date'!AJ59="","x",'Indicator Date'!AJ59)</f>
        <v>2020</v>
      </c>
      <c r="AK59" s="44">
        <f>IF('Indicator Date'!AK59="","x",'Indicator Date'!AK59)</f>
        <v>2020</v>
      </c>
      <c r="AL59" s="44">
        <f>IF('Indicator Date'!AL59="","x",'Indicator Date'!AL59)</f>
        <v>2019</v>
      </c>
      <c r="AM59" s="44" t="str">
        <f>IF('Indicator Date'!AM59="","x",RIGHT('Indicator Date'!AM59,4))</f>
        <v>2014</v>
      </c>
      <c r="AN59" s="44">
        <f>IF('Indicator Date'!AN59="","x",'Indicator Date'!AN59)</f>
        <v>2021</v>
      </c>
      <c r="AO59" s="44">
        <f>IF('Indicator Date'!AO59="","x",'Indicator Date'!AO59)</f>
        <v>2018</v>
      </c>
      <c r="AP59" s="44">
        <f>IF('Indicator Date'!AP59="","x",'Indicator Date'!AP59)</f>
        <v>2019</v>
      </c>
      <c r="AQ59" s="44">
        <f>IF('Indicator Date'!AQ59="","x",'Indicator Date'!AQ59)</f>
        <v>2020</v>
      </c>
      <c r="AR59" s="44">
        <f>IF('Indicator Date'!AR59="","x",'Indicator Date'!AR59)</f>
        <v>2020</v>
      </c>
      <c r="AS59" s="44">
        <f>IF('Indicator Date'!AS59="","x",'Indicator Date'!AS59)</f>
        <v>2019</v>
      </c>
      <c r="AT59" s="44">
        <f>IF('Indicator Date'!AT59="","x",'Indicator Date'!AT59)</f>
        <v>2014</v>
      </c>
      <c r="AU59" s="44">
        <f>IF('Indicator Date'!AU59="","x",'Indicator Date'!AU59)</f>
        <v>2019</v>
      </c>
      <c r="AV59" s="44">
        <f>IF('Indicator Date'!AV59="","x",'Indicator Date'!AV59)</f>
        <v>2019</v>
      </c>
      <c r="AW59" s="44">
        <f>IF('Indicator Date'!AW59="","x",'Indicator Date'!AW59)</f>
        <v>2019</v>
      </c>
      <c r="AX59" s="44">
        <f>IF('Indicator Date'!AX59="","x",'Indicator Date'!AX59)</f>
        <v>2018</v>
      </c>
      <c r="AY59" s="44">
        <f>IF('Indicator Date'!AY59="","x",'Indicator Date'!AY59)</f>
        <v>2019</v>
      </c>
      <c r="AZ59" s="44">
        <f>IF('Indicator Date'!AZ59="","x",'Indicator Date'!AZ59)</f>
        <v>2019</v>
      </c>
      <c r="BA59" s="44">
        <f>IF('Indicator Date'!BA59="","x",'Indicator Date'!BA59)</f>
        <v>2016</v>
      </c>
      <c r="BB59" s="44">
        <f>IF('Indicator Date'!BB59="","x",'Indicator Date'!BB59)</f>
        <v>2018</v>
      </c>
      <c r="BC59" s="44">
        <f>IF('Indicator Date'!BC59="","x",'Indicator Date'!BC59)</f>
        <v>2019</v>
      </c>
      <c r="BD59" s="44">
        <f>IF('Indicator Date'!BD59="","x",'Indicator Date'!BD59)</f>
        <v>2020</v>
      </c>
      <c r="BE59" s="70" t="str">
        <f>IF('Indicator Date'!BE59="","x",YEAR('Indicator Date'!BE59))</f>
        <v>x</v>
      </c>
      <c r="BF59" s="70">
        <f>IF('Indicator Date'!BF59="","x",YEAR('Indicator Date'!BF59))</f>
        <v>2020</v>
      </c>
      <c r="BG59" s="44">
        <f>IF('Indicator Date'!BG59="","x",'Indicator Date'!BG59)</f>
        <v>2020</v>
      </c>
      <c r="BH59" s="44">
        <f>IF('Indicator Date'!BH59="","x",'Indicator Date'!BH59)</f>
        <v>2019</v>
      </c>
      <c r="BI59" s="44">
        <f>IF('Indicator Date'!BI59="","x",'Indicator Date'!BI59)</f>
        <v>2019</v>
      </c>
      <c r="BJ59" s="44">
        <f>IF('Indicator Date'!BJ59="","x",'Indicator Date'!BJ59)</f>
        <v>2015</v>
      </c>
      <c r="BK59" s="44">
        <f>IF('Indicator Date'!BK59="","x",'Indicator Date'!BK59)</f>
        <v>2019</v>
      </c>
      <c r="BL59" s="44">
        <f>IF('Indicator Date'!BL59="","x",'Indicator Date'!BL59)</f>
        <v>2020</v>
      </c>
      <c r="BM59" s="44">
        <f>IF('Indicator Date'!BM59="","x",'Indicator Date'!BM59)</f>
        <v>2018</v>
      </c>
      <c r="BN59" s="44">
        <f>IF('Indicator Date'!BN59="","x",'Indicator Date'!BN59)</f>
        <v>2018</v>
      </c>
      <c r="BO59" s="44">
        <f>IF('Indicator Date'!BO59="","x",'Indicator Date'!BO59)</f>
        <v>2017</v>
      </c>
      <c r="BP59" s="44">
        <f>IF('Indicator Date'!BP59="","x",'Indicator Date'!BP59)</f>
        <v>2017</v>
      </c>
      <c r="BQ59" s="44">
        <f>IF('Indicator Date'!BQ59="","x",'Indicator Date'!BQ59)</f>
        <v>2014</v>
      </c>
      <c r="BR59" s="44">
        <f>IF('Indicator Date'!BR59="","x",'Indicator Date'!BR59)</f>
        <v>2017</v>
      </c>
      <c r="BS59" s="44">
        <f>IF('Indicator Date'!BS59="","x",'Indicator Date'!BS59)</f>
        <v>2017</v>
      </c>
      <c r="BT59" s="44">
        <f>IF('Indicator Date'!BT59="","x",'Indicator Date'!BT59)</f>
        <v>2016</v>
      </c>
      <c r="BU59" s="44">
        <f>IF('Indicator Date'!BU59="","x",'Indicator Date'!BU59)</f>
        <v>2019</v>
      </c>
      <c r="BV59" s="44">
        <f>IF('Indicator Date'!BV59="","x",'Indicator Date'!BV59)</f>
        <v>2019</v>
      </c>
      <c r="BW59" s="44">
        <f>IF('Indicator Date'!BW59="","x",'Indicator Date'!BW59)</f>
        <v>2019</v>
      </c>
      <c r="BX59" s="44">
        <f>IF('Indicator Date'!BX59="","x",'Indicator Date'!BX59)</f>
        <v>2018</v>
      </c>
      <c r="BY59" s="44">
        <f>IF('Indicator Date'!BY59="","x",'Indicator Date'!BY59)</f>
        <v>2017</v>
      </c>
      <c r="BZ59" s="44">
        <f>IF('Indicator Date'!BZ59="","x",'Indicator Date'!BZ59)</f>
        <v>2020</v>
      </c>
      <c r="CA59" s="44">
        <f>IF('Indicator Date'!CA59="","x",'Indicator Date'!CA59)</f>
        <v>2020</v>
      </c>
      <c r="CB59" s="44">
        <f>IF('Indicator Date'!CB59="","x",'Indicator Date'!CB59)</f>
        <v>2015</v>
      </c>
    </row>
    <row r="60" spans="1:80">
      <c r="A60" s="33" t="str">
        <f>'Indicator Data'!A62</f>
        <v>Ethiopia</v>
      </c>
      <c r="B60" s="25" t="str">
        <f>'Indicator Data'!B62</f>
        <v>ETH</v>
      </c>
      <c r="C60" s="44">
        <f>IF('Indicator Date'!C60="","x",'Indicator Date'!C60)</f>
        <v>2015</v>
      </c>
      <c r="D60" s="44">
        <f>IF('Indicator Date'!D60="","x",'Indicator Date'!D60)</f>
        <v>2015</v>
      </c>
      <c r="E60" s="44">
        <f>IF('Indicator Date'!E60="","x",'Indicator Date'!E60)</f>
        <v>2015</v>
      </c>
      <c r="F60" s="44">
        <f>IF('Indicator Date'!F60="","x",'Indicator Date'!F60)</f>
        <v>2015</v>
      </c>
      <c r="G60" s="44">
        <f>IF('Indicator Date'!G60="","x",'Indicator Date'!G60)</f>
        <v>2015</v>
      </c>
      <c r="H60" s="44">
        <f>IF('Indicator Date'!H60="","x",'Indicator Date'!H60)</f>
        <v>2015</v>
      </c>
      <c r="I60" s="44">
        <f>IF('Indicator Date'!I60="","x",'Indicator Date'!I60)</f>
        <v>2015</v>
      </c>
      <c r="J60" s="44">
        <f>IF('Indicator Date'!J60="","x",'Indicator Date'!J60)</f>
        <v>2020</v>
      </c>
      <c r="K60" s="44">
        <f>IF('Indicator Date'!K60="","x",'Indicator Date'!K60)</f>
        <v>2020</v>
      </c>
      <c r="L60" s="44">
        <f>IF('Indicator Date'!L60="","x",'Indicator Date'!L60)</f>
        <v>2020</v>
      </c>
      <c r="M60" s="44">
        <f>IF('Indicator Date'!M60="","x",'Indicator Date'!M60)</f>
        <v>2015</v>
      </c>
      <c r="N60" s="44">
        <f>IF('Indicator Date'!N60="","x",'Indicator Date'!N60)</f>
        <v>2015</v>
      </c>
      <c r="O60" s="44">
        <f>IF('Indicator Date'!O60="","x",'Indicator Date'!O60)</f>
        <v>2015</v>
      </c>
      <c r="P60" s="44">
        <f>IF('Indicator Date'!P60="","x",'Indicator Date'!P60)</f>
        <v>2015</v>
      </c>
      <c r="Q60" s="44">
        <f>IF('Indicator Date'!Q60="","x",'Indicator Date'!Q60)</f>
        <v>2020</v>
      </c>
      <c r="R60" s="44">
        <f>IF('Indicator Date'!R60="","x",'Indicator Date'!R60)</f>
        <v>2020</v>
      </c>
      <c r="S60" s="44">
        <f>IF('Indicator Date'!S60="","x",'Indicator Date'!S60)</f>
        <v>2020</v>
      </c>
      <c r="T60" s="44">
        <f>IF('Indicator Date'!T60="","x",'Indicator Date'!T60)</f>
        <v>2020</v>
      </c>
      <c r="U60" s="44">
        <f>IF('Indicator Date'!U60="","x",'Indicator Date'!U60)</f>
        <v>2015</v>
      </c>
      <c r="V60" s="44">
        <f>IF('Indicator Date'!V60="","x",'Indicator Date'!V60)</f>
        <v>2015</v>
      </c>
      <c r="W60" s="44">
        <f>IF('Indicator Date'!W60="","x",'Indicator Date'!W60)</f>
        <v>2015</v>
      </c>
      <c r="X60" s="44">
        <f>IF('Indicator Date'!X60="","x",'Indicator Date'!X60)</f>
        <v>2018</v>
      </c>
      <c r="Y60" s="44">
        <f>IF('Indicator Date'!Y60="","x",'Indicator Date'!Y60)</f>
        <v>2019</v>
      </c>
      <c r="Z60" s="44">
        <f>IF('Indicator Date'!Z60="","x",'Indicator Date'!Z60)</f>
        <v>2019</v>
      </c>
      <c r="AA60" s="44">
        <f>IF('Indicator Date'!AA60="","x",'Indicator Date'!AA60)</f>
        <v>2016</v>
      </c>
      <c r="AB60" s="44">
        <f>IF('Indicator Date'!AB60="","x",'Indicator Date'!AB60)</f>
        <v>2017</v>
      </c>
      <c r="AC60" s="44">
        <f>IF('Indicator Date'!AC60="","x",'Indicator Date'!AC60)</f>
        <v>2017</v>
      </c>
      <c r="AD60" s="44">
        <f>IF('Indicator Date'!AD60="","x",'Indicator Date'!AD60)</f>
        <v>2017</v>
      </c>
      <c r="AE60" s="44">
        <f>IF('Indicator Date'!AE60="","x",'Indicator Date'!AE60)</f>
        <v>2020</v>
      </c>
      <c r="AF60" s="44">
        <f>IF('Indicator Date'!AF60="","x",'Indicator Date'!AF60)</f>
        <v>2018</v>
      </c>
      <c r="AG60" s="44">
        <f>IF('Indicator Date'!AG60="","x",'Indicator Date'!AG60)</f>
        <v>2020</v>
      </c>
      <c r="AH60" s="44">
        <f>IF('Indicator Date'!AH60="","x",'Indicator Date'!AH60)</f>
        <v>2021</v>
      </c>
      <c r="AI60" s="44">
        <f>IF('Indicator Date'!AI60="","x",'Indicator Date'!AI60)</f>
        <v>2021</v>
      </c>
      <c r="AJ60" s="44">
        <f>IF('Indicator Date'!AJ60="","x",'Indicator Date'!AJ60)</f>
        <v>2020</v>
      </c>
      <c r="AK60" s="44">
        <f>IF('Indicator Date'!AK60="","x",'Indicator Date'!AK60)</f>
        <v>2020</v>
      </c>
      <c r="AL60" s="44">
        <f>IF('Indicator Date'!AL60="","x",'Indicator Date'!AL60)</f>
        <v>2019</v>
      </c>
      <c r="AM60" s="44" t="str">
        <f>IF('Indicator Date'!AM60="","x",RIGHT('Indicator Date'!AM60,4))</f>
        <v>2016</v>
      </c>
      <c r="AN60" s="44">
        <f>IF('Indicator Date'!AN60="","x",'Indicator Date'!AN60)</f>
        <v>2021</v>
      </c>
      <c r="AO60" s="44">
        <f>IF('Indicator Date'!AO60="","x",'Indicator Date'!AO60)</f>
        <v>2018</v>
      </c>
      <c r="AP60" s="44">
        <f>IF('Indicator Date'!AP60="","x",'Indicator Date'!AP60)</f>
        <v>2019</v>
      </c>
      <c r="AQ60" s="44">
        <f>IF('Indicator Date'!AQ60="","x",'Indicator Date'!AQ60)</f>
        <v>2020</v>
      </c>
      <c r="AR60" s="44">
        <f>IF('Indicator Date'!AR60="","x",'Indicator Date'!AR60)</f>
        <v>2020</v>
      </c>
      <c r="AS60" s="44">
        <f>IF('Indicator Date'!AS60="","x",'Indicator Date'!AS60)</f>
        <v>2019</v>
      </c>
      <c r="AT60" s="44">
        <f>IF('Indicator Date'!AT60="","x",'Indicator Date'!AT60)</f>
        <v>2019</v>
      </c>
      <c r="AU60" s="44">
        <f>IF('Indicator Date'!AU60="","x",'Indicator Date'!AU60)</f>
        <v>2019</v>
      </c>
      <c r="AV60" s="44">
        <f>IF('Indicator Date'!AV60="","x",'Indicator Date'!AV60)</f>
        <v>2019</v>
      </c>
      <c r="AW60" s="44">
        <f>IF('Indicator Date'!AW60="","x",'Indicator Date'!AW60)</f>
        <v>2019</v>
      </c>
      <c r="AX60" s="44">
        <f>IF('Indicator Date'!AX60="","x",'Indicator Date'!AX60)</f>
        <v>2018</v>
      </c>
      <c r="AY60" s="44">
        <f>IF('Indicator Date'!AY60="","x",'Indicator Date'!AY60)</f>
        <v>2019</v>
      </c>
      <c r="AZ60" s="44">
        <f>IF('Indicator Date'!AZ60="","x",'Indicator Date'!AZ60)</f>
        <v>2019</v>
      </c>
      <c r="BA60" s="44">
        <f>IF('Indicator Date'!BA60="","x",'Indicator Date'!BA60)</f>
        <v>2015</v>
      </c>
      <c r="BB60" s="44">
        <f>IF('Indicator Date'!BB60="","x",'Indicator Date'!BB60)</f>
        <v>2018</v>
      </c>
      <c r="BC60" s="44">
        <f>IF('Indicator Date'!BC60="","x",'Indicator Date'!BC60)</f>
        <v>2019</v>
      </c>
      <c r="BD60" s="44">
        <f>IF('Indicator Date'!BD60="","x",'Indicator Date'!BD60)</f>
        <v>2020</v>
      </c>
      <c r="BE60" s="70">
        <f>IF('Indicator Date'!BE60="","x",YEAR('Indicator Date'!BE60))</f>
        <v>2021</v>
      </c>
      <c r="BF60" s="70">
        <f>IF('Indicator Date'!BF60="","x",YEAR('Indicator Date'!BF60))</f>
        <v>2021</v>
      </c>
      <c r="BG60" s="44">
        <f>IF('Indicator Date'!BG60="","x",'Indicator Date'!BG60)</f>
        <v>2020</v>
      </c>
      <c r="BH60" s="44">
        <f>IF('Indicator Date'!BH60="","x",'Indicator Date'!BH60)</f>
        <v>2019</v>
      </c>
      <c r="BI60" s="44">
        <f>IF('Indicator Date'!BI60="","x",'Indicator Date'!BI60)</f>
        <v>2019</v>
      </c>
      <c r="BJ60" s="44">
        <f>IF('Indicator Date'!BJ60="","x",'Indicator Date'!BJ60)</f>
        <v>2015</v>
      </c>
      <c r="BK60" s="44">
        <f>IF('Indicator Date'!BK60="","x",'Indicator Date'!BK60)</f>
        <v>2019</v>
      </c>
      <c r="BL60" s="44">
        <f>IF('Indicator Date'!BL60="","x",'Indicator Date'!BL60)</f>
        <v>2020</v>
      </c>
      <c r="BM60" s="44">
        <f>IF('Indicator Date'!BM60="","x",'Indicator Date'!BM60)</f>
        <v>2018</v>
      </c>
      <c r="BN60" s="44">
        <f>IF('Indicator Date'!BN60="","x",'Indicator Date'!BN60)</f>
        <v>2017</v>
      </c>
      <c r="BO60" s="44">
        <f>IF('Indicator Date'!BO60="","x",'Indicator Date'!BO60)</f>
        <v>2017</v>
      </c>
      <c r="BP60" s="44">
        <f>IF('Indicator Date'!BP60="","x",'Indicator Date'!BP60)</f>
        <v>2017</v>
      </c>
      <c r="BQ60" s="44">
        <f>IF('Indicator Date'!BQ60="","x",'Indicator Date'!BQ60)</f>
        <v>2014</v>
      </c>
      <c r="BR60" s="44">
        <f>IF('Indicator Date'!BR60="","x",'Indicator Date'!BR60)</f>
        <v>2017</v>
      </c>
      <c r="BS60" s="44">
        <f>IF('Indicator Date'!BS60="","x",'Indicator Date'!BS60)</f>
        <v>2017</v>
      </c>
      <c r="BT60" s="44">
        <f>IF('Indicator Date'!BT60="","x",'Indicator Date'!BT60)</f>
        <v>2017</v>
      </c>
      <c r="BU60" s="44">
        <f>IF('Indicator Date'!BU60="","x",'Indicator Date'!BU60)</f>
        <v>2019</v>
      </c>
      <c r="BV60" s="44" t="str">
        <f>IF('Indicator Date'!BV60="","x",'Indicator Date'!BV60)</f>
        <v>x</v>
      </c>
      <c r="BW60" s="44">
        <f>IF('Indicator Date'!BW60="","x",'Indicator Date'!BW60)</f>
        <v>2019</v>
      </c>
      <c r="BX60" s="44">
        <f>IF('Indicator Date'!BX60="","x",'Indicator Date'!BX60)</f>
        <v>2018</v>
      </c>
      <c r="BY60" s="44">
        <f>IF('Indicator Date'!BY60="","x",'Indicator Date'!BY60)</f>
        <v>2017</v>
      </c>
      <c r="BZ60" s="44">
        <f>IF('Indicator Date'!BZ60="","x",'Indicator Date'!BZ60)</f>
        <v>2020</v>
      </c>
      <c r="CA60" s="44">
        <f>IF('Indicator Date'!CA60="","x",'Indicator Date'!CA60)</f>
        <v>2020</v>
      </c>
      <c r="CB60" s="44">
        <f>IF('Indicator Date'!CB60="","x",'Indicator Date'!CB60)</f>
        <v>2015</v>
      </c>
    </row>
    <row r="61" spans="1:80">
      <c r="A61" s="33" t="str">
        <f>'Indicator Data'!A63</f>
        <v>Fiji</v>
      </c>
      <c r="B61" s="25" t="str">
        <f>'Indicator Data'!B63</f>
        <v>FJI</v>
      </c>
      <c r="C61" s="44">
        <f>IF('Indicator Date'!C61="","x",'Indicator Date'!C61)</f>
        <v>2015</v>
      </c>
      <c r="D61" s="44">
        <f>IF('Indicator Date'!D61="","x",'Indicator Date'!D61)</f>
        <v>2015</v>
      </c>
      <c r="E61" s="44">
        <f>IF('Indicator Date'!E61="","x",'Indicator Date'!E61)</f>
        <v>2015</v>
      </c>
      <c r="F61" s="44">
        <f>IF('Indicator Date'!F61="","x",'Indicator Date'!F61)</f>
        <v>2015</v>
      </c>
      <c r="G61" s="44">
        <f>IF('Indicator Date'!G61="","x",'Indicator Date'!G61)</f>
        <v>2015</v>
      </c>
      <c r="H61" s="44">
        <f>IF('Indicator Date'!H61="","x",'Indicator Date'!H61)</f>
        <v>2015</v>
      </c>
      <c r="I61" s="44">
        <f>IF('Indicator Date'!I61="","x",'Indicator Date'!I61)</f>
        <v>2015</v>
      </c>
      <c r="J61" s="44">
        <f>IF('Indicator Date'!J61="","x",'Indicator Date'!J61)</f>
        <v>2020</v>
      </c>
      <c r="K61" s="44">
        <f>IF('Indicator Date'!K61="","x",'Indicator Date'!K61)</f>
        <v>2020</v>
      </c>
      <c r="L61" s="44">
        <f>IF('Indicator Date'!L61="","x",'Indicator Date'!L61)</f>
        <v>2020</v>
      </c>
      <c r="M61" s="44">
        <f>IF('Indicator Date'!M61="","x",'Indicator Date'!M61)</f>
        <v>2015</v>
      </c>
      <c r="N61" s="44">
        <f>IF('Indicator Date'!N61="","x",'Indicator Date'!N61)</f>
        <v>2015</v>
      </c>
      <c r="O61" s="44">
        <f>IF('Indicator Date'!O61="","x",'Indicator Date'!O61)</f>
        <v>2015</v>
      </c>
      <c r="P61" s="44">
        <f>IF('Indicator Date'!P61="","x",'Indicator Date'!P61)</f>
        <v>2015</v>
      </c>
      <c r="Q61" s="44">
        <f>IF('Indicator Date'!Q61="","x",'Indicator Date'!Q61)</f>
        <v>2020</v>
      </c>
      <c r="R61" s="44">
        <f>IF('Indicator Date'!R61="","x",'Indicator Date'!R61)</f>
        <v>2020</v>
      </c>
      <c r="S61" s="44">
        <f>IF('Indicator Date'!S61="","x",'Indicator Date'!S61)</f>
        <v>2020</v>
      </c>
      <c r="T61" s="44">
        <f>IF('Indicator Date'!T61="","x",'Indicator Date'!T61)</f>
        <v>2020</v>
      </c>
      <c r="U61" s="44">
        <f>IF('Indicator Date'!U61="","x",'Indicator Date'!U61)</f>
        <v>2015</v>
      </c>
      <c r="V61" s="44">
        <f>IF('Indicator Date'!V61="","x",'Indicator Date'!V61)</f>
        <v>2015</v>
      </c>
      <c r="W61" s="44">
        <f>IF('Indicator Date'!W61="","x",'Indicator Date'!W61)</f>
        <v>2015</v>
      </c>
      <c r="X61" s="44">
        <f>IF('Indicator Date'!X61="","x",'Indicator Date'!X61)</f>
        <v>2018</v>
      </c>
      <c r="Y61" s="44">
        <f>IF('Indicator Date'!Y61="","x",'Indicator Date'!Y61)</f>
        <v>2019</v>
      </c>
      <c r="Z61" s="44">
        <f>IF('Indicator Date'!Z61="","x",'Indicator Date'!Z61)</f>
        <v>2019</v>
      </c>
      <c r="AA61" s="44">
        <f>IF('Indicator Date'!AA61="","x",'Indicator Date'!AA61)</f>
        <v>2014</v>
      </c>
      <c r="AB61" s="44">
        <f>IF('Indicator Date'!AB61="","x",'Indicator Date'!AB61)</f>
        <v>2017</v>
      </c>
      <c r="AC61" s="44" t="str">
        <f>IF('Indicator Date'!AC61="","x",'Indicator Date'!AC61)</f>
        <v>x</v>
      </c>
      <c r="AD61" s="44">
        <f>IF('Indicator Date'!AD61="","x",'Indicator Date'!AD61)</f>
        <v>2018</v>
      </c>
      <c r="AE61" s="44">
        <f>IF('Indicator Date'!AE61="","x",'Indicator Date'!AE61)</f>
        <v>2020</v>
      </c>
      <c r="AF61" s="44">
        <f>IF('Indicator Date'!AF61="","x",'Indicator Date'!AF61)</f>
        <v>2018</v>
      </c>
      <c r="AG61" s="44">
        <f>IF('Indicator Date'!AG61="","x",'Indicator Date'!AG61)</f>
        <v>2020</v>
      </c>
      <c r="AH61" s="44">
        <f>IF('Indicator Date'!AH61="","x",'Indicator Date'!AH61)</f>
        <v>2021</v>
      </c>
      <c r="AI61" s="44">
        <f>IF('Indicator Date'!AI61="","x",'Indicator Date'!AI61)</f>
        <v>2021</v>
      </c>
      <c r="AJ61" s="44">
        <f>IF('Indicator Date'!AJ61="","x",'Indicator Date'!AJ61)</f>
        <v>2020</v>
      </c>
      <c r="AK61" s="44">
        <f>IF('Indicator Date'!AK61="","x",'Indicator Date'!AK61)</f>
        <v>2020</v>
      </c>
      <c r="AL61" s="44">
        <f>IF('Indicator Date'!AL61="","x",'Indicator Date'!AL61)</f>
        <v>2019</v>
      </c>
      <c r="AM61" s="44" t="str">
        <f>IF('Indicator Date'!AM61="","x",RIGHT('Indicator Date'!AM61,4))</f>
        <v>x</v>
      </c>
      <c r="AN61" s="44">
        <f>IF('Indicator Date'!AN61="","x",'Indicator Date'!AN61)</f>
        <v>2021</v>
      </c>
      <c r="AO61" s="44">
        <f>IF('Indicator Date'!AO61="","x",'Indicator Date'!AO61)</f>
        <v>2018</v>
      </c>
      <c r="AP61" s="44">
        <f>IF('Indicator Date'!AP61="","x",'Indicator Date'!AP61)</f>
        <v>2019</v>
      </c>
      <c r="AQ61" s="44">
        <f>IF('Indicator Date'!AQ61="","x",'Indicator Date'!AQ61)</f>
        <v>2020</v>
      </c>
      <c r="AR61" s="44">
        <f>IF('Indicator Date'!AR61="","x",'Indicator Date'!AR61)</f>
        <v>2020</v>
      </c>
      <c r="AS61" s="44">
        <f>IF('Indicator Date'!AS61="","x",'Indicator Date'!AS61)</f>
        <v>2019</v>
      </c>
      <c r="AT61" s="44" t="str">
        <f>IF('Indicator Date'!AT61="","x",'Indicator Date'!AT61)</f>
        <v>x</v>
      </c>
      <c r="AU61" s="44">
        <f>IF('Indicator Date'!AU61="","x",'Indicator Date'!AU61)</f>
        <v>2019</v>
      </c>
      <c r="AV61" s="44">
        <f>IF('Indicator Date'!AV61="","x",'Indicator Date'!AV61)</f>
        <v>2019</v>
      </c>
      <c r="AW61" s="44">
        <f>IF('Indicator Date'!AW61="","x",'Indicator Date'!AW61)</f>
        <v>2019</v>
      </c>
      <c r="AX61" s="44" t="str">
        <f>IF('Indicator Date'!AX61="","x",'Indicator Date'!AX61)</f>
        <v>x</v>
      </c>
      <c r="AY61" s="44">
        <f>IF('Indicator Date'!AY61="","x",'Indicator Date'!AY61)</f>
        <v>2019</v>
      </c>
      <c r="AZ61" s="44">
        <f>IF('Indicator Date'!AZ61="","x",'Indicator Date'!AZ61)</f>
        <v>2019</v>
      </c>
      <c r="BA61" s="44">
        <f>IF('Indicator Date'!BA61="","x",'Indicator Date'!BA61)</f>
        <v>2013</v>
      </c>
      <c r="BB61" s="44">
        <f>IF('Indicator Date'!BB61="","x",'Indicator Date'!BB61)</f>
        <v>2018</v>
      </c>
      <c r="BC61" s="44">
        <f>IF('Indicator Date'!BC61="","x",'Indicator Date'!BC61)</f>
        <v>2019</v>
      </c>
      <c r="BD61" s="44">
        <f>IF('Indicator Date'!BD61="","x",'Indicator Date'!BD61)</f>
        <v>2020</v>
      </c>
      <c r="BE61" s="70" t="str">
        <f>IF('Indicator Date'!BE61="","x",YEAR('Indicator Date'!BE61))</f>
        <v>x</v>
      </c>
      <c r="BF61" s="70">
        <f>IF('Indicator Date'!BF61="","x",YEAR('Indicator Date'!BF61))</f>
        <v>2020</v>
      </c>
      <c r="BG61" s="44">
        <f>IF('Indicator Date'!BG61="","x",'Indicator Date'!BG61)</f>
        <v>2020</v>
      </c>
      <c r="BH61" s="44">
        <f>IF('Indicator Date'!BH61="","x",'Indicator Date'!BH61)</f>
        <v>2019</v>
      </c>
      <c r="BI61" s="44">
        <f>IF('Indicator Date'!BI61="","x",'Indicator Date'!BI61)</f>
        <v>2019</v>
      </c>
      <c r="BJ61" s="44">
        <f>IF('Indicator Date'!BJ61="","x",'Indicator Date'!BJ61)</f>
        <v>2015</v>
      </c>
      <c r="BK61" s="44">
        <f>IF('Indicator Date'!BK61="","x",'Indicator Date'!BK61)</f>
        <v>2019</v>
      </c>
      <c r="BL61" s="44" t="str">
        <f>IF('Indicator Date'!BL61="","x",'Indicator Date'!BL61)</f>
        <v>x</v>
      </c>
      <c r="BM61" s="44">
        <f>IF('Indicator Date'!BM61="","x",'Indicator Date'!BM61)</f>
        <v>2018</v>
      </c>
      <c r="BN61" s="44">
        <f>IF('Indicator Date'!BN61="","x",'Indicator Date'!BN61)</f>
        <v>2017</v>
      </c>
      <c r="BO61" s="44">
        <f>IF('Indicator Date'!BO61="","x",'Indicator Date'!BO61)</f>
        <v>2017</v>
      </c>
      <c r="BP61" s="44">
        <f>IF('Indicator Date'!BP61="","x",'Indicator Date'!BP61)</f>
        <v>2017</v>
      </c>
      <c r="BQ61" s="44">
        <f>IF('Indicator Date'!BQ61="","x",'Indicator Date'!BQ61)</f>
        <v>2014</v>
      </c>
      <c r="BR61" s="44">
        <f>IF('Indicator Date'!BR61="","x",'Indicator Date'!BR61)</f>
        <v>2017</v>
      </c>
      <c r="BS61" s="44">
        <f>IF('Indicator Date'!BS61="","x",'Indicator Date'!BS61)</f>
        <v>2017</v>
      </c>
      <c r="BT61" s="44">
        <f>IF('Indicator Date'!BT61="","x",'Indicator Date'!BT61)</f>
        <v>2015</v>
      </c>
      <c r="BU61" s="44">
        <f>IF('Indicator Date'!BU61="","x",'Indicator Date'!BU61)</f>
        <v>2019</v>
      </c>
      <c r="BV61" s="44">
        <f>IF('Indicator Date'!BV61="","x",'Indicator Date'!BV61)</f>
        <v>2019</v>
      </c>
      <c r="BW61" s="44">
        <f>IF('Indicator Date'!BW61="","x",'Indicator Date'!BW61)</f>
        <v>2019</v>
      </c>
      <c r="BX61" s="44">
        <f>IF('Indicator Date'!BX61="","x",'Indicator Date'!BX61)</f>
        <v>2018</v>
      </c>
      <c r="BY61" s="44">
        <f>IF('Indicator Date'!BY61="","x",'Indicator Date'!BY61)</f>
        <v>2017</v>
      </c>
      <c r="BZ61" s="44">
        <f>IF('Indicator Date'!BZ61="","x",'Indicator Date'!BZ61)</f>
        <v>2020</v>
      </c>
      <c r="CA61" s="44">
        <f>IF('Indicator Date'!CA61="","x",'Indicator Date'!CA61)</f>
        <v>2020</v>
      </c>
      <c r="CB61" s="44">
        <f>IF('Indicator Date'!CB61="","x",'Indicator Date'!CB61)</f>
        <v>2015</v>
      </c>
    </row>
    <row r="62" spans="1:80">
      <c r="A62" s="33" t="str">
        <f>'Indicator Data'!A64</f>
        <v>Finland</v>
      </c>
      <c r="B62" s="25" t="str">
        <f>'Indicator Data'!B64</f>
        <v>FIN</v>
      </c>
      <c r="C62" s="44">
        <f>IF('Indicator Date'!C62="","x",'Indicator Date'!C62)</f>
        <v>2015</v>
      </c>
      <c r="D62" s="44">
        <f>IF('Indicator Date'!D62="","x",'Indicator Date'!D62)</f>
        <v>2015</v>
      </c>
      <c r="E62" s="44">
        <f>IF('Indicator Date'!E62="","x",'Indicator Date'!E62)</f>
        <v>2015</v>
      </c>
      <c r="F62" s="44">
        <f>IF('Indicator Date'!F62="","x",'Indicator Date'!F62)</f>
        <v>2015</v>
      </c>
      <c r="G62" s="44">
        <f>IF('Indicator Date'!G62="","x",'Indicator Date'!G62)</f>
        <v>2015</v>
      </c>
      <c r="H62" s="44">
        <f>IF('Indicator Date'!H62="","x",'Indicator Date'!H62)</f>
        <v>2015</v>
      </c>
      <c r="I62" s="44">
        <f>IF('Indicator Date'!I62="","x",'Indicator Date'!I62)</f>
        <v>2015</v>
      </c>
      <c r="J62" s="44">
        <f>IF('Indicator Date'!J62="","x",'Indicator Date'!J62)</f>
        <v>2020</v>
      </c>
      <c r="K62" s="44">
        <f>IF('Indicator Date'!K62="","x",'Indicator Date'!K62)</f>
        <v>2020</v>
      </c>
      <c r="L62" s="44">
        <f>IF('Indicator Date'!L62="","x",'Indicator Date'!L62)</f>
        <v>2020</v>
      </c>
      <c r="M62" s="44">
        <f>IF('Indicator Date'!M62="","x",'Indicator Date'!M62)</f>
        <v>2015</v>
      </c>
      <c r="N62" s="44">
        <f>IF('Indicator Date'!N62="","x",'Indicator Date'!N62)</f>
        <v>2015</v>
      </c>
      <c r="O62" s="44">
        <f>IF('Indicator Date'!O62="","x",'Indicator Date'!O62)</f>
        <v>2015</v>
      </c>
      <c r="P62" s="44">
        <f>IF('Indicator Date'!P62="","x",'Indicator Date'!P62)</f>
        <v>2015</v>
      </c>
      <c r="Q62" s="44">
        <f>IF('Indicator Date'!Q62="","x",'Indicator Date'!Q62)</f>
        <v>2020</v>
      </c>
      <c r="R62" s="44">
        <f>IF('Indicator Date'!R62="","x",'Indicator Date'!R62)</f>
        <v>2020</v>
      </c>
      <c r="S62" s="44">
        <f>IF('Indicator Date'!S62="","x",'Indicator Date'!S62)</f>
        <v>2020</v>
      </c>
      <c r="T62" s="44">
        <f>IF('Indicator Date'!T62="","x",'Indicator Date'!T62)</f>
        <v>2020</v>
      </c>
      <c r="U62" s="44">
        <f>IF('Indicator Date'!U62="","x",'Indicator Date'!U62)</f>
        <v>2015</v>
      </c>
      <c r="V62" s="44">
        <f>IF('Indicator Date'!V62="","x",'Indicator Date'!V62)</f>
        <v>2015</v>
      </c>
      <c r="W62" s="44">
        <f>IF('Indicator Date'!W62="","x",'Indicator Date'!W62)</f>
        <v>2015</v>
      </c>
      <c r="X62" s="44">
        <f>IF('Indicator Date'!X62="","x",'Indicator Date'!X62)</f>
        <v>2018</v>
      </c>
      <c r="Y62" s="44">
        <f>IF('Indicator Date'!Y62="","x",'Indicator Date'!Y62)</f>
        <v>2019</v>
      </c>
      <c r="Z62" s="44">
        <f>IF('Indicator Date'!Z62="","x",'Indicator Date'!Z62)</f>
        <v>2019</v>
      </c>
      <c r="AA62" s="44">
        <f>IF('Indicator Date'!AA62="","x",'Indicator Date'!AA62)</f>
        <v>2010</v>
      </c>
      <c r="AB62" s="44">
        <f>IF('Indicator Date'!AB62="","x",'Indicator Date'!AB62)</f>
        <v>2017</v>
      </c>
      <c r="AC62" s="44" t="str">
        <f>IF('Indicator Date'!AC62="","x",'Indicator Date'!AC62)</f>
        <v>x</v>
      </c>
      <c r="AD62" s="44">
        <f>IF('Indicator Date'!AD62="","x",'Indicator Date'!AD62)</f>
        <v>2018</v>
      </c>
      <c r="AE62" s="44">
        <f>IF('Indicator Date'!AE62="","x",'Indicator Date'!AE62)</f>
        <v>2020</v>
      </c>
      <c r="AF62" s="44" t="str">
        <f>IF('Indicator Date'!AF62="","x",'Indicator Date'!AF62)</f>
        <v>x</v>
      </c>
      <c r="AG62" s="44">
        <f>IF('Indicator Date'!AG62="","x",'Indicator Date'!AG62)</f>
        <v>2020</v>
      </c>
      <c r="AH62" s="44">
        <f>IF('Indicator Date'!AH62="","x",'Indicator Date'!AH62)</f>
        <v>2021</v>
      </c>
      <c r="AI62" s="44">
        <f>IF('Indicator Date'!AI62="","x",'Indicator Date'!AI62)</f>
        <v>2021</v>
      </c>
      <c r="AJ62" s="44">
        <f>IF('Indicator Date'!AJ62="","x",'Indicator Date'!AJ62)</f>
        <v>2020</v>
      </c>
      <c r="AK62" s="44">
        <f>IF('Indicator Date'!AK62="","x",'Indicator Date'!AK62)</f>
        <v>2020</v>
      </c>
      <c r="AL62" s="44">
        <f>IF('Indicator Date'!AL62="","x",'Indicator Date'!AL62)</f>
        <v>2019</v>
      </c>
      <c r="AM62" s="44" t="str">
        <f>IF('Indicator Date'!AM62="","x",RIGHT('Indicator Date'!AM62,4))</f>
        <v>x</v>
      </c>
      <c r="AN62" s="44">
        <f>IF('Indicator Date'!AN62="","x",'Indicator Date'!AN62)</f>
        <v>2021</v>
      </c>
      <c r="AO62" s="44">
        <f>IF('Indicator Date'!AO62="","x",'Indicator Date'!AO62)</f>
        <v>2018</v>
      </c>
      <c r="AP62" s="44">
        <f>IF('Indicator Date'!AP62="","x",'Indicator Date'!AP62)</f>
        <v>2019</v>
      </c>
      <c r="AQ62" s="44" t="str">
        <f>IF('Indicator Date'!AQ62="","x",'Indicator Date'!AQ62)</f>
        <v>x</v>
      </c>
      <c r="AR62" s="44">
        <f>IF('Indicator Date'!AR62="","x",'Indicator Date'!AR62)</f>
        <v>2020</v>
      </c>
      <c r="AS62" s="44">
        <f>IF('Indicator Date'!AS62="","x",'Indicator Date'!AS62)</f>
        <v>2019</v>
      </c>
      <c r="AT62" s="44" t="str">
        <f>IF('Indicator Date'!AT62="","x",'Indicator Date'!AT62)</f>
        <v>x</v>
      </c>
      <c r="AU62" s="44">
        <f>IF('Indicator Date'!AU62="","x",'Indicator Date'!AU62)</f>
        <v>2019</v>
      </c>
      <c r="AV62" s="44" t="str">
        <f>IF('Indicator Date'!AV62="","x",'Indicator Date'!AV62)</f>
        <v>x</v>
      </c>
      <c r="AW62" s="44" t="str">
        <f>IF('Indicator Date'!AW62="","x",'Indicator Date'!AW62)</f>
        <v>x</v>
      </c>
      <c r="AX62" s="44" t="str">
        <f>IF('Indicator Date'!AX62="","x",'Indicator Date'!AX62)</f>
        <v>x</v>
      </c>
      <c r="AY62" s="44">
        <f>IF('Indicator Date'!AY62="","x",'Indicator Date'!AY62)</f>
        <v>2019</v>
      </c>
      <c r="AZ62" s="44">
        <f>IF('Indicator Date'!AZ62="","x",'Indicator Date'!AZ62)</f>
        <v>2019</v>
      </c>
      <c r="BA62" s="44">
        <f>IF('Indicator Date'!BA62="","x",'Indicator Date'!BA62)</f>
        <v>2018</v>
      </c>
      <c r="BB62" s="44">
        <f>IF('Indicator Date'!BB62="","x",'Indicator Date'!BB62)</f>
        <v>2018</v>
      </c>
      <c r="BC62" s="44">
        <f>IF('Indicator Date'!BC62="","x",'Indicator Date'!BC62)</f>
        <v>2019</v>
      </c>
      <c r="BD62" s="44">
        <f>IF('Indicator Date'!BD62="","x",'Indicator Date'!BD62)</f>
        <v>2020</v>
      </c>
      <c r="BE62" s="70" t="str">
        <f>IF('Indicator Date'!BE62="","x",YEAR('Indicator Date'!BE62))</f>
        <v>x</v>
      </c>
      <c r="BF62" s="70">
        <f>IF('Indicator Date'!BF62="","x",YEAR('Indicator Date'!BF62))</f>
        <v>2020</v>
      </c>
      <c r="BG62" s="44">
        <f>IF('Indicator Date'!BG62="","x",'Indicator Date'!BG62)</f>
        <v>2020</v>
      </c>
      <c r="BH62" s="44">
        <f>IF('Indicator Date'!BH62="","x",'Indicator Date'!BH62)</f>
        <v>2019</v>
      </c>
      <c r="BI62" s="44">
        <f>IF('Indicator Date'!BI62="","x",'Indicator Date'!BI62)</f>
        <v>2019</v>
      </c>
      <c r="BJ62" s="44">
        <f>IF('Indicator Date'!BJ62="","x",'Indicator Date'!BJ62)</f>
        <v>2015</v>
      </c>
      <c r="BK62" s="44">
        <f>IF('Indicator Date'!BK62="","x",'Indicator Date'!BK62)</f>
        <v>2019</v>
      </c>
      <c r="BL62" s="44">
        <f>IF('Indicator Date'!BL62="","x",'Indicator Date'!BL62)</f>
        <v>2020</v>
      </c>
      <c r="BM62" s="44">
        <f>IF('Indicator Date'!BM62="","x",'Indicator Date'!BM62)</f>
        <v>2018</v>
      </c>
      <c r="BN62" s="44" t="str">
        <f>IF('Indicator Date'!BN62="","x",'Indicator Date'!BN62)</f>
        <v>x</v>
      </c>
      <c r="BO62" s="44">
        <f>IF('Indicator Date'!BO62="","x",'Indicator Date'!BO62)</f>
        <v>2019</v>
      </c>
      <c r="BP62" s="44">
        <f>IF('Indicator Date'!BP62="","x",'Indicator Date'!BP62)</f>
        <v>2019</v>
      </c>
      <c r="BQ62" s="44">
        <f>IF('Indicator Date'!BQ62="","x",'Indicator Date'!BQ62)</f>
        <v>2014</v>
      </c>
      <c r="BR62" s="44">
        <f>IF('Indicator Date'!BR62="","x",'Indicator Date'!BR62)</f>
        <v>2017</v>
      </c>
      <c r="BS62" s="44">
        <f>IF('Indicator Date'!BS62="","x",'Indicator Date'!BS62)</f>
        <v>2017</v>
      </c>
      <c r="BT62" s="44">
        <f>IF('Indicator Date'!BT62="","x",'Indicator Date'!BT62)</f>
        <v>2016</v>
      </c>
      <c r="BU62" s="44">
        <f>IF('Indicator Date'!BU62="","x",'Indicator Date'!BU62)</f>
        <v>2019</v>
      </c>
      <c r="BV62" s="44">
        <f>IF('Indicator Date'!BV62="","x",'Indicator Date'!BV62)</f>
        <v>2019</v>
      </c>
      <c r="BW62" s="44">
        <f>IF('Indicator Date'!BW62="","x",'Indicator Date'!BW62)</f>
        <v>2019</v>
      </c>
      <c r="BX62" s="44">
        <f>IF('Indicator Date'!BX62="","x",'Indicator Date'!BX62)</f>
        <v>2018</v>
      </c>
      <c r="BY62" s="44">
        <f>IF('Indicator Date'!BY62="","x",'Indicator Date'!BY62)</f>
        <v>2017</v>
      </c>
      <c r="BZ62" s="44">
        <f>IF('Indicator Date'!BZ62="","x",'Indicator Date'!BZ62)</f>
        <v>2020</v>
      </c>
      <c r="CA62" s="44">
        <f>IF('Indicator Date'!CA62="","x",'Indicator Date'!CA62)</f>
        <v>2020</v>
      </c>
      <c r="CB62" s="44">
        <f>IF('Indicator Date'!CB62="","x",'Indicator Date'!CB62)</f>
        <v>2015</v>
      </c>
    </row>
    <row r="63" spans="1:80">
      <c r="A63" s="33" t="str">
        <f>'Indicator Data'!A65</f>
        <v>France</v>
      </c>
      <c r="B63" s="25" t="str">
        <f>'Indicator Data'!B65</f>
        <v>FRA</v>
      </c>
      <c r="C63" s="44">
        <f>IF('Indicator Date'!C63="","x",'Indicator Date'!C63)</f>
        <v>2015</v>
      </c>
      <c r="D63" s="44">
        <f>IF('Indicator Date'!D63="","x",'Indicator Date'!D63)</f>
        <v>2015</v>
      </c>
      <c r="E63" s="44">
        <f>IF('Indicator Date'!E63="","x",'Indicator Date'!E63)</f>
        <v>2015</v>
      </c>
      <c r="F63" s="44">
        <f>IF('Indicator Date'!F63="","x",'Indicator Date'!F63)</f>
        <v>2015</v>
      </c>
      <c r="G63" s="44">
        <f>IF('Indicator Date'!G63="","x",'Indicator Date'!G63)</f>
        <v>2015</v>
      </c>
      <c r="H63" s="44">
        <f>IF('Indicator Date'!H63="","x",'Indicator Date'!H63)</f>
        <v>2015</v>
      </c>
      <c r="I63" s="44">
        <f>IF('Indicator Date'!I63="","x",'Indicator Date'!I63)</f>
        <v>2015</v>
      </c>
      <c r="J63" s="44">
        <f>IF('Indicator Date'!J63="","x",'Indicator Date'!J63)</f>
        <v>2020</v>
      </c>
      <c r="K63" s="44">
        <f>IF('Indicator Date'!K63="","x",'Indicator Date'!K63)</f>
        <v>2020</v>
      </c>
      <c r="L63" s="44">
        <f>IF('Indicator Date'!L63="","x",'Indicator Date'!L63)</f>
        <v>2020</v>
      </c>
      <c r="M63" s="44">
        <f>IF('Indicator Date'!M63="","x",'Indicator Date'!M63)</f>
        <v>2015</v>
      </c>
      <c r="N63" s="44">
        <f>IF('Indicator Date'!N63="","x",'Indicator Date'!N63)</f>
        <v>2015</v>
      </c>
      <c r="O63" s="44">
        <f>IF('Indicator Date'!O63="","x",'Indicator Date'!O63)</f>
        <v>2015</v>
      </c>
      <c r="P63" s="44">
        <f>IF('Indicator Date'!P63="","x",'Indicator Date'!P63)</f>
        <v>2015</v>
      </c>
      <c r="Q63" s="44">
        <f>IF('Indicator Date'!Q63="","x",'Indicator Date'!Q63)</f>
        <v>2020</v>
      </c>
      <c r="R63" s="44">
        <f>IF('Indicator Date'!R63="","x",'Indicator Date'!R63)</f>
        <v>2020</v>
      </c>
      <c r="S63" s="44">
        <f>IF('Indicator Date'!S63="","x",'Indicator Date'!S63)</f>
        <v>2020</v>
      </c>
      <c r="T63" s="44">
        <f>IF('Indicator Date'!T63="","x",'Indicator Date'!T63)</f>
        <v>2020</v>
      </c>
      <c r="U63" s="44">
        <f>IF('Indicator Date'!U63="","x",'Indicator Date'!U63)</f>
        <v>2015</v>
      </c>
      <c r="V63" s="44">
        <f>IF('Indicator Date'!V63="","x",'Indicator Date'!V63)</f>
        <v>2015</v>
      </c>
      <c r="W63" s="44">
        <f>IF('Indicator Date'!W63="","x",'Indicator Date'!W63)</f>
        <v>2015</v>
      </c>
      <c r="X63" s="44">
        <f>IF('Indicator Date'!X63="","x",'Indicator Date'!X63)</f>
        <v>2018</v>
      </c>
      <c r="Y63" s="44">
        <f>IF('Indicator Date'!Y63="","x",'Indicator Date'!Y63)</f>
        <v>2019</v>
      </c>
      <c r="Z63" s="44">
        <f>IF('Indicator Date'!Z63="","x",'Indicator Date'!Z63)</f>
        <v>2019</v>
      </c>
      <c r="AA63" s="44">
        <f>IF('Indicator Date'!AA63="","x",'Indicator Date'!AA63)</f>
        <v>2015</v>
      </c>
      <c r="AB63" s="44">
        <f>IF('Indicator Date'!AB63="","x",'Indicator Date'!AB63)</f>
        <v>2017</v>
      </c>
      <c r="AC63" s="44" t="str">
        <f>IF('Indicator Date'!AC63="","x",'Indicator Date'!AC63)</f>
        <v>x</v>
      </c>
      <c r="AD63" s="44">
        <f>IF('Indicator Date'!AD63="","x",'Indicator Date'!AD63)</f>
        <v>2017</v>
      </c>
      <c r="AE63" s="44">
        <f>IF('Indicator Date'!AE63="","x",'Indicator Date'!AE63)</f>
        <v>2020</v>
      </c>
      <c r="AF63" s="44" t="str">
        <f>IF('Indicator Date'!AF63="","x",'Indicator Date'!AF63)</f>
        <v>x</v>
      </c>
      <c r="AG63" s="44">
        <f>IF('Indicator Date'!AG63="","x",'Indicator Date'!AG63)</f>
        <v>2020</v>
      </c>
      <c r="AH63" s="44">
        <f>IF('Indicator Date'!AH63="","x",'Indicator Date'!AH63)</f>
        <v>2021</v>
      </c>
      <c r="AI63" s="44">
        <f>IF('Indicator Date'!AI63="","x",'Indicator Date'!AI63)</f>
        <v>2021</v>
      </c>
      <c r="AJ63" s="44">
        <f>IF('Indicator Date'!AJ63="","x",'Indicator Date'!AJ63)</f>
        <v>2020</v>
      </c>
      <c r="AK63" s="44">
        <f>IF('Indicator Date'!AK63="","x",'Indicator Date'!AK63)</f>
        <v>2020</v>
      </c>
      <c r="AL63" s="44">
        <f>IF('Indicator Date'!AL63="","x",'Indicator Date'!AL63)</f>
        <v>2019</v>
      </c>
      <c r="AM63" s="44" t="str">
        <f>IF('Indicator Date'!AM63="","x",RIGHT('Indicator Date'!AM63,4))</f>
        <v>x</v>
      </c>
      <c r="AN63" s="44">
        <f>IF('Indicator Date'!AN63="","x",'Indicator Date'!AN63)</f>
        <v>2021</v>
      </c>
      <c r="AO63" s="44">
        <f>IF('Indicator Date'!AO63="","x",'Indicator Date'!AO63)</f>
        <v>2018</v>
      </c>
      <c r="AP63" s="44">
        <f>IF('Indicator Date'!AP63="","x",'Indicator Date'!AP63)</f>
        <v>2019</v>
      </c>
      <c r="AQ63" s="44" t="str">
        <f>IF('Indicator Date'!AQ63="","x",'Indicator Date'!AQ63)</f>
        <v>x</v>
      </c>
      <c r="AR63" s="44">
        <f>IF('Indicator Date'!AR63="","x",'Indicator Date'!AR63)</f>
        <v>2020</v>
      </c>
      <c r="AS63" s="44">
        <f>IF('Indicator Date'!AS63="","x",'Indicator Date'!AS63)</f>
        <v>2019</v>
      </c>
      <c r="AT63" s="44" t="str">
        <f>IF('Indicator Date'!AT63="","x",'Indicator Date'!AT63)</f>
        <v>x</v>
      </c>
      <c r="AU63" s="44">
        <f>IF('Indicator Date'!AU63="","x",'Indicator Date'!AU63)</f>
        <v>2019</v>
      </c>
      <c r="AV63" s="44">
        <f>IF('Indicator Date'!AV63="","x",'Indicator Date'!AV63)</f>
        <v>2019</v>
      </c>
      <c r="AW63" s="44" t="str">
        <f>IF('Indicator Date'!AW63="","x",'Indicator Date'!AW63)</f>
        <v>x</v>
      </c>
      <c r="AX63" s="44" t="str">
        <f>IF('Indicator Date'!AX63="","x",'Indicator Date'!AX63)</f>
        <v>x</v>
      </c>
      <c r="AY63" s="44">
        <f>IF('Indicator Date'!AY63="","x",'Indicator Date'!AY63)</f>
        <v>2019</v>
      </c>
      <c r="AZ63" s="44">
        <f>IF('Indicator Date'!AZ63="","x",'Indicator Date'!AZ63)</f>
        <v>2019</v>
      </c>
      <c r="BA63" s="44">
        <f>IF('Indicator Date'!BA63="","x",'Indicator Date'!BA63)</f>
        <v>2018</v>
      </c>
      <c r="BB63" s="44">
        <f>IF('Indicator Date'!BB63="","x",'Indicator Date'!BB63)</f>
        <v>2018</v>
      </c>
      <c r="BC63" s="44">
        <f>IF('Indicator Date'!BC63="","x",'Indicator Date'!BC63)</f>
        <v>2019</v>
      </c>
      <c r="BD63" s="44">
        <f>IF('Indicator Date'!BD63="","x",'Indicator Date'!BD63)</f>
        <v>2020</v>
      </c>
      <c r="BE63" s="70" t="str">
        <f>IF('Indicator Date'!BE63="","x",YEAR('Indicator Date'!BE63))</f>
        <v>x</v>
      </c>
      <c r="BF63" s="70">
        <f>IF('Indicator Date'!BF63="","x",YEAR('Indicator Date'!BF63))</f>
        <v>2020</v>
      </c>
      <c r="BG63" s="44">
        <f>IF('Indicator Date'!BG63="","x",'Indicator Date'!BG63)</f>
        <v>2020</v>
      </c>
      <c r="BH63" s="44">
        <f>IF('Indicator Date'!BH63="","x",'Indicator Date'!BH63)</f>
        <v>2019</v>
      </c>
      <c r="BI63" s="44">
        <f>IF('Indicator Date'!BI63="","x",'Indicator Date'!BI63)</f>
        <v>2019</v>
      </c>
      <c r="BJ63" s="44">
        <f>IF('Indicator Date'!BJ63="","x",'Indicator Date'!BJ63)</f>
        <v>2015</v>
      </c>
      <c r="BK63" s="44">
        <f>IF('Indicator Date'!BK63="","x",'Indicator Date'!BK63)</f>
        <v>2019</v>
      </c>
      <c r="BL63" s="44">
        <f>IF('Indicator Date'!BL63="","x",'Indicator Date'!BL63)</f>
        <v>2020</v>
      </c>
      <c r="BM63" s="44">
        <f>IF('Indicator Date'!BM63="","x",'Indicator Date'!BM63)</f>
        <v>2018</v>
      </c>
      <c r="BN63" s="44" t="str">
        <f>IF('Indicator Date'!BN63="","x",'Indicator Date'!BN63)</f>
        <v>x</v>
      </c>
      <c r="BO63" s="44">
        <f>IF('Indicator Date'!BO63="","x",'Indicator Date'!BO63)</f>
        <v>2019</v>
      </c>
      <c r="BP63" s="44">
        <f>IF('Indicator Date'!BP63="","x",'Indicator Date'!BP63)</f>
        <v>2019</v>
      </c>
      <c r="BQ63" s="44">
        <f>IF('Indicator Date'!BQ63="","x",'Indicator Date'!BQ63)</f>
        <v>2014</v>
      </c>
      <c r="BR63" s="44">
        <f>IF('Indicator Date'!BR63="","x",'Indicator Date'!BR63)</f>
        <v>2017</v>
      </c>
      <c r="BS63" s="44">
        <f>IF('Indicator Date'!BS63="","x",'Indicator Date'!BS63)</f>
        <v>2017</v>
      </c>
      <c r="BT63" s="44">
        <f>IF('Indicator Date'!BT63="","x",'Indicator Date'!BT63)</f>
        <v>2016</v>
      </c>
      <c r="BU63" s="44">
        <f>IF('Indicator Date'!BU63="","x",'Indicator Date'!BU63)</f>
        <v>2019</v>
      </c>
      <c r="BV63" s="44">
        <f>IF('Indicator Date'!BV63="","x",'Indicator Date'!BV63)</f>
        <v>2019</v>
      </c>
      <c r="BW63" s="44">
        <f>IF('Indicator Date'!BW63="","x",'Indicator Date'!BW63)</f>
        <v>2019</v>
      </c>
      <c r="BX63" s="44">
        <f>IF('Indicator Date'!BX63="","x",'Indicator Date'!BX63)</f>
        <v>2018</v>
      </c>
      <c r="BY63" s="44">
        <f>IF('Indicator Date'!BY63="","x",'Indicator Date'!BY63)</f>
        <v>2017</v>
      </c>
      <c r="BZ63" s="44">
        <f>IF('Indicator Date'!BZ63="","x",'Indicator Date'!BZ63)</f>
        <v>2020</v>
      </c>
      <c r="CA63" s="44">
        <f>IF('Indicator Date'!CA63="","x",'Indicator Date'!CA63)</f>
        <v>2020</v>
      </c>
      <c r="CB63" s="44">
        <f>IF('Indicator Date'!CB63="","x",'Indicator Date'!CB63)</f>
        <v>2015</v>
      </c>
    </row>
    <row r="64" spans="1:80">
      <c r="A64" s="33" t="str">
        <f>'Indicator Data'!A66</f>
        <v>Gabon</v>
      </c>
      <c r="B64" s="25" t="str">
        <f>'Indicator Data'!B66</f>
        <v>GAB</v>
      </c>
      <c r="C64" s="44">
        <f>IF('Indicator Date'!C64="","x",'Indicator Date'!C64)</f>
        <v>2015</v>
      </c>
      <c r="D64" s="44">
        <f>IF('Indicator Date'!D64="","x",'Indicator Date'!D64)</f>
        <v>2015</v>
      </c>
      <c r="E64" s="44">
        <f>IF('Indicator Date'!E64="","x",'Indicator Date'!E64)</f>
        <v>2015</v>
      </c>
      <c r="F64" s="44">
        <f>IF('Indicator Date'!F64="","x",'Indicator Date'!F64)</f>
        <v>2015</v>
      </c>
      <c r="G64" s="44">
        <f>IF('Indicator Date'!G64="","x",'Indicator Date'!G64)</f>
        <v>2015</v>
      </c>
      <c r="H64" s="44">
        <f>IF('Indicator Date'!H64="","x",'Indicator Date'!H64)</f>
        <v>2015</v>
      </c>
      <c r="I64" s="44">
        <f>IF('Indicator Date'!I64="","x",'Indicator Date'!I64)</f>
        <v>2015</v>
      </c>
      <c r="J64" s="44">
        <f>IF('Indicator Date'!J64="","x",'Indicator Date'!J64)</f>
        <v>2020</v>
      </c>
      <c r="K64" s="44">
        <f>IF('Indicator Date'!K64="","x",'Indicator Date'!K64)</f>
        <v>2020</v>
      </c>
      <c r="L64" s="44">
        <f>IF('Indicator Date'!L64="","x",'Indicator Date'!L64)</f>
        <v>2020</v>
      </c>
      <c r="M64" s="44">
        <f>IF('Indicator Date'!M64="","x",'Indicator Date'!M64)</f>
        <v>2015</v>
      </c>
      <c r="N64" s="44">
        <f>IF('Indicator Date'!N64="","x",'Indicator Date'!N64)</f>
        <v>2015</v>
      </c>
      <c r="O64" s="44">
        <f>IF('Indicator Date'!O64="","x",'Indicator Date'!O64)</f>
        <v>2015</v>
      </c>
      <c r="P64" s="44">
        <f>IF('Indicator Date'!P64="","x",'Indicator Date'!P64)</f>
        <v>2015</v>
      </c>
      <c r="Q64" s="44">
        <f>IF('Indicator Date'!Q64="","x",'Indicator Date'!Q64)</f>
        <v>2020</v>
      </c>
      <c r="R64" s="44">
        <f>IF('Indicator Date'!R64="","x",'Indicator Date'!R64)</f>
        <v>2020</v>
      </c>
      <c r="S64" s="44">
        <f>IF('Indicator Date'!S64="","x",'Indicator Date'!S64)</f>
        <v>2020</v>
      </c>
      <c r="T64" s="44">
        <f>IF('Indicator Date'!T64="","x",'Indicator Date'!T64)</f>
        <v>2020</v>
      </c>
      <c r="U64" s="44">
        <f>IF('Indicator Date'!U64="","x",'Indicator Date'!U64)</f>
        <v>2015</v>
      </c>
      <c r="V64" s="44">
        <f>IF('Indicator Date'!V64="","x",'Indicator Date'!V64)</f>
        <v>2015</v>
      </c>
      <c r="W64" s="44">
        <f>IF('Indicator Date'!W64="","x",'Indicator Date'!W64)</f>
        <v>2015</v>
      </c>
      <c r="X64" s="44">
        <f>IF('Indicator Date'!X64="","x",'Indicator Date'!X64)</f>
        <v>2018</v>
      </c>
      <c r="Y64" s="44">
        <f>IF('Indicator Date'!Y64="","x",'Indicator Date'!Y64)</f>
        <v>2019</v>
      </c>
      <c r="Z64" s="44">
        <f>IF('Indicator Date'!Z64="","x",'Indicator Date'!Z64)</f>
        <v>2019</v>
      </c>
      <c r="AA64" s="44">
        <f>IF('Indicator Date'!AA64="","x",'Indicator Date'!AA64)</f>
        <v>2012</v>
      </c>
      <c r="AB64" s="44">
        <f>IF('Indicator Date'!AB64="","x",'Indicator Date'!AB64)</f>
        <v>2017</v>
      </c>
      <c r="AC64" s="44" t="str">
        <f>IF('Indicator Date'!AC64="","x",'Indicator Date'!AC64)</f>
        <v>x</v>
      </c>
      <c r="AD64" s="44" t="str">
        <f>IF('Indicator Date'!AD64="","x",'Indicator Date'!AD64)</f>
        <v>x</v>
      </c>
      <c r="AE64" s="44">
        <f>IF('Indicator Date'!AE64="","x",'Indicator Date'!AE64)</f>
        <v>2020</v>
      </c>
      <c r="AF64" s="44">
        <f>IF('Indicator Date'!AF64="","x",'Indicator Date'!AF64)</f>
        <v>2018</v>
      </c>
      <c r="AG64" s="44">
        <f>IF('Indicator Date'!AG64="","x",'Indicator Date'!AG64)</f>
        <v>2020</v>
      </c>
      <c r="AH64" s="44">
        <f>IF('Indicator Date'!AH64="","x",'Indicator Date'!AH64)</f>
        <v>2021</v>
      </c>
      <c r="AI64" s="44">
        <f>IF('Indicator Date'!AI64="","x",'Indicator Date'!AI64)</f>
        <v>2021</v>
      </c>
      <c r="AJ64" s="44">
        <f>IF('Indicator Date'!AJ64="","x",'Indicator Date'!AJ64)</f>
        <v>2020</v>
      </c>
      <c r="AK64" s="44">
        <f>IF('Indicator Date'!AK64="","x",'Indicator Date'!AK64)</f>
        <v>2020</v>
      </c>
      <c r="AL64" s="44">
        <f>IF('Indicator Date'!AL64="","x",'Indicator Date'!AL64)</f>
        <v>2019</v>
      </c>
      <c r="AM64" s="44" t="str">
        <f>IF('Indicator Date'!AM64="","x",RIGHT('Indicator Date'!AM64,4))</f>
        <v>2012</v>
      </c>
      <c r="AN64" s="44">
        <f>IF('Indicator Date'!AN64="","x",'Indicator Date'!AN64)</f>
        <v>2021</v>
      </c>
      <c r="AO64" s="44">
        <f>IF('Indicator Date'!AO64="","x",'Indicator Date'!AO64)</f>
        <v>2018</v>
      </c>
      <c r="AP64" s="44">
        <f>IF('Indicator Date'!AP64="","x",'Indicator Date'!AP64)</f>
        <v>2019</v>
      </c>
      <c r="AQ64" s="44">
        <f>IF('Indicator Date'!AQ64="","x",'Indicator Date'!AQ64)</f>
        <v>2020</v>
      </c>
      <c r="AR64" s="44">
        <f>IF('Indicator Date'!AR64="","x",'Indicator Date'!AR64)</f>
        <v>2020</v>
      </c>
      <c r="AS64" s="44">
        <f>IF('Indicator Date'!AS64="","x",'Indicator Date'!AS64)</f>
        <v>2019</v>
      </c>
      <c r="AT64" s="44">
        <f>IF('Indicator Date'!AT64="","x",'Indicator Date'!AT64)</f>
        <v>2012</v>
      </c>
      <c r="AU64" s="44">
        <f>IF('Indicator Date'!AU64="","x",'Indicator Date'!AU64)</f>
        <v>2019</v>
      </c>
      <c r="AV64" s="44">
        <f>IF('Indicator Date'!AV64="","x",'Indicator Date'!AV64)</f>
        <v>2019</v>
      </c>
      <c r="AW64" s="44">
        <f>IF('Indicator Date'!AW64="","x",'Indicator Date'!AW64)</f>
        <v>2019</v>
      </c>
      <c r="AX64" s="44">
        <f>IF('Indicator Date'!AX64="","x",'Indicator Date'!AX64)</f>
        <v>2018</v>
      </c>
      <c r="AY64" s="44">
        <f>IF('Indicator Date'!AY64="","x",'Indicator Date'!AY64)</f>
        <v>2019</v>
      </c>
      <c r="AZ64" s="44">
        <f>IF('Indicator Date'!AZ64="","x",'Indicator Date'!AZ64)</f>
        <v>2019</v>
      </c>
      <c r="BA64" s="44">
        <f>IF('Indicator Date'!BA64="","x",'Indicator Date'!BA64)</f>
        <v>2017</v>
      </c>
      <c r="BB64" s="44">
        <f>IF('Indicator Date'!BB64="","x",'Indicator Date'!BB64)</f>
        <v>2018</v>
      </c>
      <c r="BC64" s="44">
        <f>IF('Indicator Date'!BC64="","x",'Indicator Date'!BC64)</f>
        <v>2019</v>
      </c>
      <c r="BD64" s="44">
        <f>IF('Indicator Date'!BD64="","x",'Indicator Date'!BD64)</f>
        <v>2020</v>
      </c>
      <c r="BE64" s="70" t="str">
        <f>IF('Indicator Date'!BE64="","x",YEAR('Indicator Date'!BE64))</f>
        <v>x</v>
      </c>
      <c r="BF64" s="70">
        <f>IF('Indicator Date'!BF64="","x",YEAR('Indicator Date'!BF64))</f>
        <v>2020</v>
      </c>
      <c r="BG64" s="44">
        <f>IF('Indicator Date'!BG64="","x",'Indicator Date'!BG64)</f>
        <v>2020</v>
      </c>
      <c r="BH64" s="44">
        <f>IF('Indicator Date'!BH64="","x",'Indicator Date'!BH64)</f>
        <v>2019</v>
      </c>
      <c r="BI64" s="44">
        <f>IF('Indicator Date'!BI64="","x",'Indicator Date'!BI64)</f>
        <v>2019</v>
      </c>
      <c r="BJ64" s="44">
        <f>IF('Indicator Date'!BJ64="","x",'Indicator Date'!BJ64)</f>
        <v>2015</v>
      </c>
      <c r="BK64" s="44">
        <f>IF('Indicator Date'!BK64="","x",'Indicator Date'!BK64)</f>
        <v>2019</v>
      </c>
      <c r="BL64" s="44">
        <f>IF('Indicator Date'!BL64="","x",'Indicator Date'!BL64)</f>
        <v>2020</v>
      </c>
      <c r="BM64" s="44">
        <f>IF('Indicator Date'!BM64="","x",'Indicator Date'!BM64)</f>
        <v>2018</v>
      </c>
      <c r="BN64" s="44">
        <f>IF('Indicator Date'!BN64="","x",'Indicator Date'!BN64)</f>
        <v>2018</v>
      </c>
      <c r="BO64" s="44">
        <f>IF('Indicator Date'!BO64="","x",'Indicator Date'!BO64)</f>
        <v>2017</v>
      </c>
      <c r="BP64" s="44">
        <f>IF('Indicator Date'!BP64="","x",'Indicator Date'!BP64)</f>
        <v>2019</v>
      </c>
      <c r="BQ64" s="44">
        <f>IF('Indicator Date'!BQ64="","x",'Indicator Date'!BQ64)</f>
        <v>2014</v>
      </c>
      <c r="BR64" s="44">
        <f>IF('Indicator Date'!BR64="","x",'Indicator Date'!BR64)</f>
        <v>2017</v>
      </c>
      <c r="BS64" s="44">
        <f>IF('Indicator Date'!BS64="","x",'Indicator Date'!BS64)</f>
        <v>2017</v>
      </c>
      <c r="BT64" s="44">
        <f>IF('Indicator Date'!BT64="","x",'Indicator Date'!BT64)</f>
        <v>2016</v>
      </c>
      <c r="BU64" s="44">
        <f>IF('Indicator Date'!BU64="","x",'Indicator Date'!BU64)</f>
        <v>2019</v>
      </c>
      <c r="BV64" s="44" t="str">
        <f>IF('Indicator Date'!BV64="","x",'Indicator Date'!BV64)</f>
        <v>x</v>
      </c>
      <c r="BW64" s="44" t="str">
        <f>IF('Indicator Date'!BW64="","x",'Indicator Date'!BW64)</f>
        <v>x</v>
      </c>
      <c r="BX64" s="44">
        <f>IF('Indicator Date'!BX64="","x",'Indicator Date'!BX64)</f>
        <v>2018</v>
      </c>
      <c r="BY64" s="44">
        <f>IF('Indicator Date'!BY64="","x",'Indicator Date'!BY64)</f>
        <v>2017</v>
      </c>
      <c r="BZ64" s="44">
        <f>IF('Indicator Date'!BZ64="","x",'Indicator Date'!BZ64)</f>
        <v>2020</v>
      </c>
      <c r="CA64" s="44">
        <f>IF('Indicator Date'!CA64="","x",'Indicator Date'!CA64)</f>
        <v>2020</v>
      </c>
      <c r="CB64" s="44">
        <f>IF('Indicator Date'!CB64="","x",'Indicator Date'!CB64)</f>
        <v>2015</v>
      </c>
    </row>
    <row r="65" spans="1:80">
      <c r="A65" s="33" t="str">
        <f>'Indicator Data'!A67</f>
        <v>Gambia</v>
      </c>
      <c r="B65" s="25" t="str">
        <f>'Indicator Data'!B67</f>
        <v>GMB</v>
      </c>
      <c r="C65" s="44">
        <f>IF('Indicator Date'!C65="","x",'Indicator Date'!C65)</f>
        <v>2015</v>
      </c>
      <c r="D65" s="44">
        <f>IF('Indicator Date'!D65="","x",'Indicator Date'!D65)</f>
        <v>2015</v>
      </c>
      <c r="E65" s="44">
        <f>IF('Indicator Date'!E65="","x",'Indicator Date'!E65)</f>
        <v>2015</v>
      </c>
      <c r="F65" s="44">
        <f>IF('Indicator Date'!F65="","x",'Indicator Date'!F65)</f>
        <v>2015</v>
      </c>
      <c r="G65" s="44">
        <f>IF('Indicator Date'!G65="","x",'Indicator Date'!G65)</f>
        <v>2015</v>
      </c>
      <c r="H65" s="44">
        <f>IF('Indicator Date'!H65="","x",'Indicator Date'!H65)</f>
        <v>2015</v>
      </c>
      <c r="I65" s="44">
        <f>IF('Indicator Date'!I65="","x",'Indicator Date'!I65)</f>
        <v>2015</v>
      </c>
      <c r="J65" s="44">
        <f>IF('Indicator Date'!J65="","x",'Indicator Date'!J65)</f>
        <v>2020</v>
      </c>
      <c r="K65" s="44">
        <f>IF('Indicator Date'!K65="","x",'Indicator Date'!K65)</f>
        <v>2020</v>
      </c>
      <c r="L65" s="44">
        <f>IF('Indicator Date'!L65="","x",'Indicator Date'!L65)</f>
        <v>2020</v>
      </c>
      <c r="M65" s="44">
        <f>IF('Indicator Date'!M65="","x",'Indicator Date'!M65)</f>
        <v>2015</v>
      </c>
      <c r="N65" s="44">
        <f>IF('Indicator Date'!N65="","x",'Indicator Date'!N65)</f>
        <v>2015</v>
      </c>
      <c r="O65" s="44">
        <f>IF('Indicator Date'!O65="","x",'Indicator Date'!O65)</f>
        <v>2015</v>
      </c>
      <c r="P65" s="44">
        <f>IF('Indicator Date'!P65="","x",'Indicator Date'!P65)</f>
        <v>2015</v>
      </c>
      <c r="Q65" s="44">
        <f>IF('Indicator Date'!Q65="","x",'Indicator Date'!Q65)</f>
        <v>2020</v>
      </c>
      <c r="R65" s="44">
        <f>IF('Indicator Date'!R65="","x",'Indicator Date'!R65)</f>
        <v>2020</v>
      </c>
      <c r="S65" s="44">
        <f>IF('Indicator Date'!S65="","x",'Indicator Date'!S65)</f>
        <v>2020</v>
      </c>
      <c r="T65" s="44">
        <f>IF('Indicator Date'!T65="","x",'Indicator Date'!T65)</f>
        <v>2020</v>
      </c>
      <c r="U65" s="44">
        <f>IF('Indicator Date'!U65="","x",'Indicator Date'!U65)</f>
        <v>2015</v>
      </c>
      <c r="V65" s="44">
        <f>IF('Indicator Date'!V65="","x",'Indicator Date'!V65)</f>
        <v>2015</v>
      </c>
      <c r="W65" s="44">
        <f>IF('Indicator Date'!W65="","x",'Indicator Date'!W65)</f>
        <v>2015</v>
      </c>
      <c r="X65" s="44">
        <f>IF('Indicator Date'!X65="","x",'Indicator Date'!X65)</f>
        <v>2018</v>
      </c>
      <c r="Y65" s="44">
        <f>IF('Indicator Date'!Y65="","x",'Indicator Date'!Y65)</f>
        <v>2019</v>
      </c>
      <c r="Z65" s="44">
        <f>IF('Indicator Date'!Z65="","x",'Indicator Date'!Z65)</f>
        <v>2019</v>
      </c>
      <c r="AA65" s="44">
        <f>IF('Indicator Date'!AA65="","x",'Indicator Date'!AA65)</f>
        <v>2013</v>
      </c>
      <c r="AB65" s="44">
        <f>IF('Indicator Date'!AB65="","x",'Indicator Date'!AB65)</f>
        <v>2017</v>
      </c>
      <c r="AC65" s="44">
        <f>IF('Indicator Date'!AC65="","x",'Indicator Date'!AC65)</f>
        <v>2017</v>
      </c>
      <c r="AD65" s="44">
        <f>IF('Indicator Date'!AD65="","x",'Indicator Date'!AD65)</f>
        <v>2018</v>
      </c>
      <c r="AE65" s="44">
        <f>IF('Indicator Date'!AE65="","x",'Indicator Date'!AE65)</f>
        <v>2020</v>
      </c>
      <c r="AF65" s="44">
        <f>IF('Indicator Date'!AF65="","x",'Indicator Date'!AF65)</f>
        <v>2018</v>
      </c>
      <c r="AG65" s="44">
        <f>IF('Indicator Date'!AG65="","x",'Indicator Date'!AG65)</f>
        <v>2020</v>
      </c>
      <c r="AH65" s="44">
        <f>IF('Indicator Date'!AH65="","x",'Indicator Date'!AH65)</f>
        <v>2021</v>
      </c>
      <c r="AI65" s="44">
        <f>IF('Indicator Date'!AI65="","x",'Indicator Date'!AI65)</f>
        <v>2021</v>
      </c>
      <c r="AJ65" s="44">
        <f>IF('Indicator Date'!AJ65="","x",'Indicator Date'!AJ65)</f>
        <v>2020</v>
      </c>
      <c r="AK65" s="44">
        <f>IF('Indicator Date'!AK65="","x",'Indicator Date'!AK65)</f>
        <v>2020</v>
      </c>
      <c r="AL65" s="44">
        <f>IF('Indicator Date'!AL65="","x",'Indicator Date'!AL65)</f>
        <v>2019</v>
      </c>
      <c r="AM65" s="44" t="str">
        <f>IF('Indicator Date'!AM65="","x",RIGHT('Indicator Date'!AM65,4))</f>
        <v>2018</v>
      </c>
      <c r="AN65" s="44">
        <f>IF('Indicator Date'!AN65="","x",'Indicator Date'!AN65)</f>
        <v>2021</v>
      </c>
      <c r="AO65" s="44">
        <f>IF('Indicator Date'!AO65="","x",'Indicator Date'!AO65)</f>
        <v>2018</v>
      </c>
      <c r="AP65" s="44">
        <f>IF('Indicator Date'!AP65="","x",'Indicator Date'!AP65)</f>
        <v>2019</v>
      </c>
      <c r="AQ65" s="44">
        <f>IF('Indicator Date'!AQ65="","x",'Indicator Date'!AQ65)</f>
        <v>2020</v>
      </c>
      <c r="AR65" s="44">
        <f>IF('Indicator Date'!AR65="","x",'Indicator Date'!AR65)</f>
        <v>2020</v>
      </c>
      <c r="AS65" s="44">
        <f>IF('Indicator Date'!AS65="","x",'Indicator Date'!AS65)</f>
        <v>2019</v>
      </c>
      <c r="AT65" s="44">
        <f>IF('Indicator Date'!AT65="","x",'Indicator Date'!AT65)</f>
        <v>2018</v>
      </c>
      <c r="AU65" s="44">
        <f>IF('Indicator Date'!AU65="","x",'Indicator Date'!AU65)</f>
        <v>2019</v>
      </c>
      <c r="AV65" s="44">
        <f>IF('Indicator Date'!AV65="","x",'Indicator Date'!AV65)</f>
        <v>2019</v>
      </c>
      <c r="AW65" s="44">
        <f>IF('Indicator Date'!AW65="","x",'Indicator Date'!AW65)</f>
        <v>2019</v>
      </c>
      <c r="AX65" s="44">
        <f>IF('Indicator Date'!AX65="","x",'Indicator Date'!AX65)</f>
        <v>2018</v>
      </c>
      <c r="AY65" s="44">
        <f>IF('Indicator Date'!AY65="","x",'Indicator Date'!AY65)</f>
        <v>2019</v>
      </c>
      <c r="AZ65" s="44">
        <f>IF('Indicator Date'!AZ65="","x",'Indicator Date'!AZ65)</f>
        <v>2019</v>
      </c>
      <c r="BA65" s="44">
        <f>IF('Indicator Date'!BA65="","x",'Indicator Date'!BA65)</f>
        <v>2015</v>
      </c>
      <c r="BB65" s="44">
        <f>IF('Indicator Date'!BB65="","x",'Indicator Date'!BB65)</f>
        <v>2018</v>
      </c>
      <c r="BC65" s="44">
        <f>IF('Indicator Date'!BC65="","x",'Indicator Date'!BC65)</f>
        <v>2019</v>
      </c>
      <c r="BD65" s="44">
        <f>IF('Indicator Date'!BD65="","x",'Indicator Date'!BD65)</f>
        <v>2020</v>
      </c>
      <c r="BE65" s="70" t="str">
        <f>IF('Indicator Date'!BE65="","x",YEAR('Indicator Date'!BE65))</f>
        <v>x</v>
      </c>
      <c r="BF65" s="70">
        <f>IF('Indicator Date'!BF65="","x",YEAR('Indicator Date'!BF65))</f>
        <v>2020</v>
      </c>
      <c r="BG65" s="44">
        <f>IF('Indicator Date'!BG65="","x",'Indicator Date'!BG65)</f>
        <v>2020</v>
      </c>
      <c r="BH65" s="44">
        <f>IF('Indicator Date'!BH65="","x",'Indicator Date'!BH65)</f>
        <v>2019</v>
      </c>
      <c r="BI65" s="44">
        <f>IF('Indicator Date'!BI65="","x",'Indicator Date'!BI65)</f>
        <v>2019</v>
      </c>
      <c r="BJ65" s="44">
        <f>IF('Indicator Date'!BJ65="","x",'Indicator Date'!BJ65)</f>
        <v>2015</v>
      </c>
      <c r="BK65" s="44">
        <f>IF('Indicator Date'!BK65="","x",'Indicator Date'!BK65)</f>
        <v>2019</v>
      </c>
      <c r="BL65" s="44">
        <f>IF('Indicator Date'!BL65="","x",'Indicator Date'!BL65)</f>
        <v>2020</v>
      </c>
      <c r="BM65" s="44">
        <f>IF('Indicator Date'!BM65="","x",'Indicator Date'!BM65)</f>
        <v>2018</v>
      </c>
      <c r="BN65" s="44">
        <f>IF('Indicator Date'!BN65="","x",'Indicator Date'!BN65)</f>
        <v>2015</v>
      </c>
      <c r="BO65" s="44">
        <f>IF('Indicator Date'!BO65="","x",'Indicator Date'!BO65)</f>
        <v>2017</v>
      </c>
      <c r="BP65" s="44">
        <f>IF('Indicator Date'!BP65="","x",'Indicator Date'!BP65)</f>
        <v>2018</v>
      </c>
      <c r="BQ65" s="44">
        <f>IF('Indicator Date'!BQ65="","x",'Indicator Date'!BQ65)</f>
        <v>2014</v>
      </c>
      <c r="BR65" s="44">
        <f>IF('Indicator Date'!BR65="","x",'Indicator Date'!BR65)</f>
        <v>2017</v>
      </c>
      <c r="BS65" s="44">
        <f>IF('Indicator Date'!BS65="","x",'Indicator Date'!BS65)</f>
        <v>2017</v>
      </c>
      <c r="BT65" s="44">
        <f>IF('Indicator Date'!BT65="","x",'Indicator Date'!BT65)</f>
        <v>2015</v>
      </c>
      <c r="BU65" s="44">
        <f>IF('Indicator Date'!BU65="","x",'Indicator Date'!BU65)</f>
        <v>2019</v>
      </c>
      <c r="BV65" s="44">
        <f>IF('Indicator Date'!BV65="","x",'Indicator Date'!BV65)</f>
        <v>2019</v>
      </c>
      <c r="BW65" s="44">
        <f>IF('Indicator Date'!BW65="","x",'Indicator Date'!BW65)</f>
        <v>2019</v>
      </c>
      <c r="BX65" s="44">
        <f>IF('Indicator Date'!BX65="","x",'Indicator Date'!BX65)</f>
        <v>2018</v>
      </c>
      <c r="BY65" s="44">
        <f>IF('Indicator Date'!BY65="","x",'Indicator Date'!BY65)</f>
        <v>2017</v>
      </c>
      <c r="BZ65" s="44">
        <f>IF('Indicator Date'!BZ65="","x",'Indicator Date'!BZ65)</f>
        <v>2020</v>
      </c>
      <c r="CA65" s="44">
        <f>IF('Indicator Date'!CA65="","x",'Indicator Date'!CA65)</f>
        <v>2020</v>
      </c>
      <c r="CB65" s="44">
        <f>IF('Indicator Date'!CB65="","x",'Indicator Date'!CB65)</f>
        <v>2015</v>
      </c>
    </row>
    <row r="66" spans="1:80">
      <c r="A66" s="33" t="str">
        <f>'Indicator Data'!A68</f>
        <v>Georgia</v>
      </c>
      <c r="B66" s="25" t="str">
        <f>'Indicator Data'!B68</f>
        <v>GEO</v>
      </c>
      <c r="C66" s="44">
        <f>IF('Indicator Date'!C66="","x",'Indicator Date'!C66)</f>
        <v>2015</v>
      </c>
      <c r="D66" s="44">
        <f>IF('Indicator Date'!D66="","x",'Indicator Date'!D66)</f>
        <v>2015</v>
      </c>
      <c r="E66" s="44">
        <f>IF('Indicator Date'!E66="","x",'Indicator Date'!E66)</f>
        <v>2015</v>
      </c>
      <c r="F66" s="44">
        <f>IF('Indicator Date'!F66="","x",'Indicator Date'!F66)</f>
        <v>2015</v>
      </c>
      <c r="G66" s="44">
        <f>IF('Indicator Date'!G66="","x",'Indicator Date'!G66)</f>
        <v>2015</v>
      </c>
      <c r="H66" s="44">
        <f>IF('Indicator Date'!H66="","x",'Indicator Date'!H66)</f>
        <v>2015</v>
      </c>
      <c r="I66" s="44">
        <f>IF('Indicator Date'!I66="","x",'Indicator Date'!I66)</f>
        <v>2015</v>
      </c>
      <c r="J66" s="44">
        <f>IF('Indicator Date'!J66="","x",'Indicator Date'!J66)</f>
        <v>2020</v>
      </c>
      <c r="K66" s="44">
        <f>IF('Indicator Date'!K66="","x",'Indicator Date'!K66)</f>
        <v>2020</v>
      </c>
      <c r="L66" s="44">
        <f>IF('Indicator Date'!L66="","x",'Indicator Date'!L66)</f>
        <v>2020</v>
      </c>
      <c r="M66" s="44">
        <f>IF('Indicator Date'!M66="","x",'Indicator Date'!M66)</f>
        <v>2015</v>
      </c>
      <c r="N66" s="44">
        <f>IF('Indicator Date'!N66="","x",'Indicator Date'!N66)</f>
        <v>2015</v>
      </c>
      <c r="O66" s="44">
        <f>IF('Indicator Date'!O66="","x",'Indicator Date'!O66)</f>
        <v>2015</v>
      </c>
      <c r="P66" s="44">
        <f>IF('Indicator Date'!P66="","x",'Indicator Date'!P66)</f>
        <v>2015</v>
      </c>
      <c r="Q66" s="44">
        <f>IF('Indicator Date'!Q66="","x",'Indicator Date'!Q66)</f>
        <v>2020</v>
      </c>
      <c r="R66" s="44">
        <f>IF('Indicator Date'!R66="","x",'Indicator Date'!R66)</f>
        <v>2020</v>
      </c>
      <c r="S66" s="44">
        <f>IF('Indicator Date'!S66="","x",'Indicator Date'!S66)</f>
        <v>2020</v>
      </c>
      <c r="T66" s="44">
        <f>IF('Indicator Date'!T66="","x",'Indicator Date'!T66)</f>
        <v>2020</v>
      </c>
      <c r="U66" s="44">
        <f>IF('Indicator Date'!U66="","x",'Indicator Date'!U66)</f>
        <v>2015</v>
      </c>
      <c r="V66" s="44">
        <f>IF('Indicator Date'!V66="","x",'Indicator Date'!V66)</f>
        <v>2015</v>
      </c>
      <c r="W66" s="44">
        <f>IF('Indicator Date'!W66="","x",'Indicator Date'!W66)</f>
        <v>2015</v>
      </c>
      <c r="X66" s="44">
        <f>IF('Indicator Date'!X66="","x",'Indicator Date'!X66)</f>
        <v>2018</v>
      </c>
      <c r="Y66" s="44">
        <f>IF('Indicator Date'!Y66="","x",'Indicator Date'!Y66)</f>
        <v>2019</v>
      </c>
      <c r="Z66" s="44">
        <f>IF('Indicator Date'!Z66="","x",'Indicator Date'!Z66)</f>
        <v>2019</v>
      </c>
      <c r="AA66" s="44">
        <f>IF('Indicator Date'!AA66="","x",'Indicator Date'!AA66)</f>
        <v>2014</v>
      </c>
      <c r="AB66" s="44">
        <f>IF('Indicator Date'!AB66="","x",'Indicator Date'!AB66)</f>
        <v>2017</v>
      </c>
      <c r="AC66" s="44" t="str">
        <f>IF('Indicator Date'!AC66="","x",'Indicator Date'!AC66)</f>
        <v>x</v>
      </c>
      <c r="AD66" s="44">
        <f>IF('Indicator Date'!AD66="","x",'Indicator Date'!AD66)</f>
        <v>2019</v>
      </c>
      <c r="AE66" s="44">
        <f>IF('Indicator Date'!AE66="","x",'Indicator Date'!AE66)</f>
        <v>2020</v>
      </c>
      <c r="AF66" s="44">
        <f>IF('Indicator Date'!AF66="","x",'Indicator Date'!AF66)</f>
        <v>2018</v>
      </c>
      <c r="AG66" s="44">
        <f>IF('Indicator Date'!AG66="","x",'Indicator Date'!AG66)</f>
        <v>2020</v>
      </c>
      <c r="AH66" s="44">
        <f>IF('Indicator Date'!AH66="","x",'Indicator Date'!AH66)</f>
        <v>2021</v>
      </c>
      <c r="AI66" s="44">
        <f>IF('Indicator Date'!AI66="","x",'Indicator Date'!AI66)</f>
        <v>2021</v>
      </c>
      <c r="AJ66" s="44">
        <f>IF('Indicator Date'!AJ66="","x",'Indicator Date'!AJ66)</f>
        <v>2020</v>
      </c>
      <c r="AK66" s="44">
        <f>IF('Indicator Date'!AK66="","x",'Indicator Date'!AK66)</f>
        <v>2020</v>
      </c>
      <c r="AL66" s="44">
        <f>IF('Indicator Date'!AL66="","x",'Indicator Date'!AL66)</f>
        <v>2019</v>
      </c>
      <c r="AM66" s="44" t="str">
        <f>IF('Indicator Date'!AM66="","x",RIGHT('Indicator Date'!AM66,4))</f>
        <v>2018</v>
      </c>
      <c r="AN66" s="44">
        <f>IF('Indicator Date'!AN66="","x",'Indicator Date'!AN66)</f>
        <v>2021</v>
      </c>
      <c r="AO66" s="44">
        <f>IF('Indicator Date'!AO66="","x",'Indicator Date'!AO66)</f>
        <v>2018</v>
      </c>
      <c r="AP66" s="44">
        <f>IF('Indicator Date'!AP66="","x",'Indicator Date'!AP66)</f>
        <v>2019</v>
      </c>
      <c r="AQ66" s="44">
        <f>IF('Indicator Date'!AQ66="","x",'Indicator Date'!AQ66)</f>
        <v>2020</v>
      </c>
      <c r="AR66" s="44">
        <f>IF('Indicator Date'!AR66="","x",'Indicator Date'!AR66)</f>
        <v>2020</v>
      </c>
      <c r="AS66" s="44">
        <f>IF('Indicator Date'!AS66="","x",'Indicator Date'!AS66)</f>
        <v>2019</v>
      </c>
      <c r="AT66" s="44" t="str">
        <f>IF('Indicator Date'!AT66="","x",'Indicator Date'!AT66)</f>
        <v>x</v>
      </c>
      <c r="AU66" s="44">
        <f>IF('Indicator Date'!AU66="","x",'Indicator Date'!AU66)</f>
        <v>2019</v>
      </c>
      <c r="AV66" s="44">
        <f>IF('Indicator Date'!AV66="","x",'Indicator Date'!AV66)</f>
        <v>2019</v>
      </c>
      <c r="AW66" s="44" t="str">
        <f>IF('Indicator Date'!AW66="","x",'Indicator Date'!AW66)</f>
        <v>x</v>
      </c>
      <c r="AX66" s="44">
        <f>IF('Indicator Date'!AX66="","x",'Indicator Date'!AX66)</f>
        <v>2018</v>
      </c>
      <c r="AY66" s="44">
        <f>IF('Indicator Date'!AY66="","x",'Indicator Date'!AY66)</f>
        <v>2019</v>
      </c>
      <c r="AZ66" s="44">
        <f>IF('Indicator Date'!AZ66="","x",'Indicator Date'!AZ66)</f>
        <v>2019</v>
      </c>
      <c r="BA66" s="44">
        <f>IF('Indicator Date'!BA66="","x",'Indicator Date'!BA66)</f>
        <v>2019</v>
      </c>
      <c r="BB66" s="44">
        <f>IF('Indicator Date'!BB66="","x",'Indicator Date'!BB66)</f>
        <v>2018</v>
      </c>
      <c r="BC66" s="44">
        <f>IF('Indicator Date'!BC66="","x",'Indicator Date'!BC66)</f>
        <v>2019</v>
      </c>
      <c r="BD66" s="44">
        <f>IF('Indicator Date'!BD66="","x",'Indicator Date'!BD66)</f>
        <v>2020</v>
      </c>
      <c r="BE66" s="70">
        <f>IF('Indicator Date'!BE66="","x",YEAR('Indicator Date'!BE66))</f>
        <v>2020</v>
      </c>
      <c r="BF66" s="70">
        <f>IF('Indicator Date'!BF66="","x",YEAR('Indicator Date'!BF66))</f>
        <v>2020</v>
      </c>
      <c r="BG66" s="44">
        <f>IF('Indicator Date'!BG66="","x",'Indicator Date'!BG66)</f>
        <v>2020</v>
      </c>
      <c r="BH66" s="44">
        <f>IF('Indicator Date'!BH66="","x",'Indicator Date'!BH66)</f>
        <v>2019</v>
      </c>
      <c r="BI66" s="44">
        <f>IF('Indicator Date'!BI66="","x",'Indicator Date'!BI66)</f>
        <v>2019</v>
      </c>
      <c r="BJ66" s="44">
        <f>IF('Indicator Date'!BJ66="","x",'Indicator Date'!BJ66)</f>
        <v>2015</v>
      </c>
      <c r="BK66" s="44">
        <f>IF('Indicator Date'!BK66="","x",'Indicator Date'!BK66)</f>
        <v>2019</v>
      </c>
      <c r="BL66" s="44">
        <f>IF('Indicator Date'!BL66="","x",'Indicator Date'!BL66)</f>
        <v>2020</v>
      </c>
      <c r="BM66" s="44">
        <f>IF('Indicator Date'!BM66="","x",'Indicator Date'!BM66)</f>
        <v>2018</v>
      </c>
      <c r="BN66" s="44">
        <f>IF('Indicator Date'!BN66="","x",'Indicator Date'!BN66)</f>
        <v>2017</v>
      </c>
      <c r="BO66" s="44">
        <f>IF('Indicator Date'!BO66="","x",'Indicator Date'!BO66)</f>
        <v>2019</v>
      </c>
      <c r="BP66" s="44">
        <f>IF('Indicator Date'!BP66="","x",'Indicator Date'!BP66)</f>
        <v>2019</v>
      </c>
      <c r="BQ66" s="44">
        <f>IF('Indicator Date'!BQ66="","x",'Indicator Date'!BQ66)</f>
        <v>2014</v>
      </c>
      <c r="BR66" s="44">
        <f>IF('Indicator Date'!BR66="","x",'Indicator Date'!BR66)</f>
        <v>2017</v>
      </c>
      <c r="BS66" s="44">
        <f>IF('Indicator Date'!BS66="","x",'Indicator Date'!BS66)</f>
        <v>2017</v>
      </c>
      <c r="BT66" s="44">
        <f>IF('Indicator Date'!BT66="","x",'Indicator Date'!BT66)</f>
        <v>2015</v>
      </c>
      <c r="BU66" s="44">
        <f>IF('Indicator Date'!BU66="","x",'Indicator Date'!BU66)</f>
        <v>2019</v>
      </c>
      <c r="BV66" s="44">
        <f>IF('Indicator Date'!BV66="","x",'Indicator Date'!BV66)</f>
        <v>2019</v>
      </c>
      <c r="BW66" s="44">
        <f>IF('Indicator Date'!BW66="","x",'Indicator Date'!BW66)</f>
        <v>2019</v>
      </c>
      <c r="BX66" s="44">
        <f>IF('Indicator Date'!BX66="","x",'Indicator Date'!BX66)</f>
        <v>2018</v>
      </c>
      <c r="BY66" s="44">
        <f>IF('Indicator Date'!BY66="","x",'Indicator Date'!BY66)</f>
        <v>2017</v>
      </c>
      <c r="BZ66" s="44">
        <f>IF('Indicator Date'!BZ66="","x",'Indicator Date'!BZ66)</f>
        <v>2020</v>
      </c>
      <c r="CA66" s="44">
        <f>IF('Indicator Date'!CA66="","x",'Indicator Date'!CA66)</f>
        <v>2020</v>
      </c>
      <c r="CB66" s="44">
        <f>IF('Indicator Date'!CB66="","x",'Indicator Date'!CB66)</f>
        <v>2015</v>
      </c>
    </row>
    <row r="67" spans="1:80">
      <c r="A67" s="33" t="str">
        <f>'Indicator Data'!A69</f>
        <v>Germany</v>
      </c>
      <c r="B67" s="25" t="str">
        <f>'Indicator Data'!B69</f>
        <v>DEU</v>
      </c>
      <c r="C67" s="44">
        <f>IF('Indicator Date'!C67="","x",'Indicator Date'!C67)</f>
        <v>2015</v>
      </c>
      <c r="D67" s="44">
        <f>IF('Indicator Date'!D67="","x",'Indicator Date'!D67)</f>
        <v>2015</v>
      </c>
      <c r="E67" s="44">
        <f>IF('Indicator Date'!E67="","x",'Indicator Date'!E67)</f>
        <v>2015</v>
      </c>
      <c r="F67" s="44">
        <f>IF('Indicator Date'!F67="","x",'Indicator Date'!F67)</f>
        <v>2015</v>
      </c>
      <c r="G67" s="44">
        <f>IF('Indicator Date'!G67="","x",'Indicator Date'!G67)</f>
        <v>2015</v>
      </c>
      <c r="H67" s="44">
        <f>IF('Indicator Date'!H67="","x",'Indicator Date'!H67)</f>
        <v>2015</v>
      </c>
      <c r="I67" s="44">
        <f>IF('Indicator Date'!I67="","x",'Indicator Date'!I67)</f>
        <v>2015</v>
      </c>
      <c r="J67" s="44">
        <f>IF('Indicator Date'!J67="","x",'Indicator Date'!J67)</f>
        <v>2020</v>
      </c>
      <c r="K67" s="44">
        <f>IF('Indicator Date'!K67="","x",'Indicator Date'!K67)</f>
        <v>2020</v>
      </c>
      <c r="L67" s="44">
        <f>IF('Indicator Date'!L67="","x",'Indicator Date'!L67)</f>
        <v>2020</v>
      </c>
      <c r="M67" s="44">
        <f>IF('Indicator Date'!M67="","x",'Indicator Date'!M67)</f>
        <v>2015</v>
      </c>
      <c r="N67" s="44">
        <f>IF('Indicator Date'!N67="","x",'Indicator Date'!N67)</f>
        <v>2015</v>
      </c>
      <c r="O67" s="44">
        <f>IF('Indicator Date'!O67="","x",'Indicator Date'!O67)</f>
        <v>2015</v>
      </c>
      <c r="P67" s="44">
        <f>IF('Indicator Date'!P67="","x",'Indicator Date'!P67)</f>
        <v>2015</v>
      </c>
      <c r="Q67" s="44">
        <f>IF('Indicator Date'!Q67="","x",'Indicator Date'!Q67)</f>
        <v>2020</v>
      </c>
      <c r="R67" s="44">
        <f>IF('Indicator Date'!R67="","x",'Indicator Date'!R67)</f>
        <v>2020</v>
      </c>
      <c r="S67" s="44">
        <f>IF('Indicator Date'!S67="","x",'Indicator Date'!S67)</f>
        <v>2020</v>
      </c>
      <c r="T67" s="44">
        <f>IF('Indicator Date'!T67="","x",'Indicator Date'!T67)</f>
        <v>2020</v>
      </c>
      <c r="U67" s="44">
        <f>IF('Indicator Date'!U67="","x",'Indicator Date'!U67)</f>
        <v>2015</v>
      </c>
      <c r="V67" s="44">
        <f>IF('Indicator Date'!V67="","x",'Indicator Date'!V67)</f>
        <v>2015</v>
      </c>
      <c r="W67" s="44">
        <f>IF('Indicator Date'!W67="","x",'Indicator Date'!W67)</f>
        <v>2015</v>
      </c>
      <c r="X67" s="44">
        <f>IF('Indicator Date'!X67="","x",'Indicator Date'!X67)</f>
        <v>2018</v>
      </c>
      <c r="Y67" s="44">
        <f>IF('Indicator Date'!Y67="","x",'Indicator Date'!Y67)</f>
        <v>2019</v>
      </c>
      <c r="Z67" s="44">
        <f>IF('Indicator Date'!Z67="","x",'Indicator Date'!Z67)</f>
        <v>2019</v>
      </c>
      <c r="AA67" s="44">
        <f>IF('Indicator Date'!AA67="","x",'Indicator Date'!AA67)</f>
        <v>2011</v>
      </c>
      <c r="AB67" s="44">
        <f>IF('Indicator Date'!AB67="","x",'Indicator Date'!AB67)</f>
        <v>2017</v>
      </c>
      <c r="AC67" s="44" t="str">
        <f>IF('Indicator Date'!AC67="","x",'Indicator Date'!AC67)</f>
        <v>x</v>
      </c>
      <c r="AD67" s="44">
        <f>IF('Indicator Date'!AD67="","x",'Indicator Date'!AD67)</f>
        <v>2019</v>
      </c>
      <c r="AE67" s="44">
        <f>IF('Indicator Date'!AE67="","x",'Indicator Date'!AE67)</f>
        <v>2020</v>
      </c>
      <c r="AF67" s="44">
        <f>IF('Indicator Date'!AF67="","x",'Indicator Date'!AF67)</f>
        <v>2018</v>
      </c>
      <c r="AG67" s="44">
        <f>IF('Indicator Date'!AG67="","x",'Indicator Date'!AG67)</f>
        <v>2020</v>
      </c>
      <c r="AH67" s="44">
        <f>IF('Indicator Date'!AH67="","x",'Indicator Date'!AH67)</f>
        <v>2021</v>
      </c>
      <c r="AI67" s="44">
        <f>IF('Indicator Date'!AI67="","x",'Indicator Date'!AI67)</f>
        <v>2021</v>
      </c>
      <c r="AJ67" s="44">
        <f>IF('Indicator Date'!AJ67="","x",'Indicator Date'!AJ67)</f>
        <v>2020</v>
      </c>
      <c r="AK67" s="44">
        <f>IF('Indicator Date'!AK67="","x",'Indicator Date'!AK67)</f>
        <v>2020</v>
      </c>
      <c r="AL67" s="44">
        <f>IF('Indicator Date'!AL67="","x",'Indicator Date'!AL67)</f>
        <v>2019</v>
      </c>
      <c r="AM67" s="44" t="str">
        <f>IF('Indicator Date'!AM67="","x",RIGHT('Indicator Date'!AM67,4))</f>
        <v>x</v>
      </c>
      <c r="AN67" s="44">
        <f>IF('Indicator Date'!AN67="","x",'Indicator Date'!AN67)</f>
        <v>2021</v>
      </c>
      <c r="AO67" s="44">
        <f>IF('Indicator Date'!AO67="","x",'Indicator Date'!AO67)</f>
        <v>2018</v>
      </c>
      <c r="AP67" s="44">
        <f>IF('Indicator Date'!AP67="","x",'Indicator Date'!AP67)</f>
        <v>2019</v>
      </c>
      <c r="AQ67" s="44" t="str">
        <f>IF('Indicator Date'!AQ67="","x",'Indicator Date'!AQ67)</f>
        <v>x</v>
      </c>
      <c r="AR67" s="44">
        <f>IF('Indicator Date'!AR67="","x",'Indicator Date'!AR67)</f>
        <v>2020</v>
      </c>
      <c r="AS67" s="44">
        <f>IF('Indicator Date'!AS67="","x",'Indicator Date'!AS67)</f>
        <v>2019</v>
      </c>
      <c r="AT67" s="44">
        <f>IF('Indicator Date'!AT67="","x",'Indicator Date'!AT67)</f>
        <v>2016</v>
      </c>
      <c r="AU67" s="44">
        <f>IF('Indicator Date'!AU67="","x",'Indicator Date'!AU67)</f>
        <v>2019</v>
      </c>
      <c r="AV67" s="44" t="str">
        <f>IF('Indicator Date'!AV67="","x",'Indicator Date'!AV67)</f>
        <v>x</v>
      </c>
      <c r="AW67" s="44" t="str">
        <f>IF('Indicator Date'!AW67="","x",'Indicator Date'!AW67)</f>
        <v>x</v>
      </c>
      <c r="AX67" s="44" t="str">
        <f>IF('Indicator Date'!AX67="","x",'Indicator Date'!AX67)</f>
        <v>x</v>
      </c>
      <c r="AY67" s="44">
        <f>IF('Indicator Date'!AY67="","x",'Indicator Date'!AY67)</f>
        <v>2019</v>
      </c>
      <c r="AZ67" s="44">
        <f>IF('Indicator Date'!AZ67="","x",'Indicator Date'!AZ67)</f>
        <v>2019</v>
      </c>
      <c r="BA67" s="44">
        <f>IF('Indicator Date'!BA67="","x",'Indicator Date'!BA67)</f>
        <v>2016</v>
      </c>
      <c r="BB67" s="44">
        <f>IF('Indicator Date'!BB67="","x",'Indicator Date'!BB67)</f>
        <v>2018</v>
      </c>
      <c r="BC67" s="44">
        <f>IF('Indicator Date'!BC67="","x",'Indicator Date'!BC67)</f>
        <v>2019</v>
      </c>
      <c r="BD67" s="44">
        <f>IF('Indicator Date'!BD67="","x",'Indicator Date'!BD67)</f>
        <v>2020</v>
      </c>
      <c r="BE67" s="70" t="str">
        <f>IF('Indicator Date'!BE67="","x",YEAR('Indicator Date'!BE67))</f>
        <v>x</v>
      </c>
      <c r="BF67" s="70">
        <f>IF('Indicator Date'!BF67="","x",YEAR('Indicator Date'!BF67))</f>
        <v>2020</v>
      </c>
      <c r="BG67" s="44">
        <f>IF('Indicator Date'!BG67="","x",'Indicator Date'!BG67)</f>
        <v>2020</v>
      </c>
      <c r="BH67" s="44">
        <f>IF('Indicator Date'!BH67="","x",'Indicator Date'!BH67)</f>
        <v>2019</v>
      </c>
      <c r="BI67" s="44">
        <f>IF('Indicator Date'!BI67="","x",'Indicator Date'!BI67)</f>
        <v>2019</v>
      </c>
      <c r="BJ67" s="44">
        <f>IF('Indicator Date'!BJ67="","x",'Indicator Date'!BJ67)</f>
        <v>2015</v>
      </c>
      <c r="BK67" s="44">
        <f>IF('Indicator Date'!BK67="","x",'Indicator Date'!BK67)</f>
        <v>2019</v>
      </c>
      <c r="BL67" s="44">
        <f>IF('Indicator Date'!BL67="","x",'Indicator Date'!BL67)</f>
        <v>2020</v>
      </c>
      <c r="BM67" s="44">
        <f>IF('Indicator Date'!BM67="","x",'Indicator Date'!BM67)</f>
        <v>2018</v>
      </c>
      <c r="BN67" s="44" t="str">
        <f>IF('Indicator Date'!BN67="","x",'Indicator Date'!BN67)</f>
        <v>x</v>
      </c>
      <c r="BO67" s="44">
        <f>IF('Indicator Date'!BO67="","x",'Indicator Date'!BO67)</f>
        <v>2019</v>
      </c>
      <c r="BP67" s="44">
        <f>IF('Indicator Date'!BP67="","x",'Indicator Date'!BP67)</f>
        <v>2019</v>
      </c>
      <c r="BQ67" s="44">
        <f>IF('Indicator Date'!BQ67="","x",'Indicator Date'!BQ67)</f>
        <v>2014</v>
      </c>
      <c r="BR67" s="44">
        <f>IF('Indicator Date'!BR67="","x",'Indicator Date'!BR67)</f>
        <v>2017</v>
      </c>
      <c r="BS67" s="44">
        <f>IF('Indicator Date'!BS67="","x",'Indicator Date'!BS67)</f>
        <v>2017</v>
      </c>
      <c r="BT67" s="44">
        <f>IF('Indicator Date'!BT67="","x",'Indicator Date'!BT67)</f>
        <v>2016</v>
      </c>
      <c r="BU67" s="44">
        <f>IF('Indicator Date'!BU67="","x",'Indicator Date'!BU67)</f>
        <v>2019</v>
      </c>
      <c r="BV67" s="44">
        <f>IF('Indicator Date'!BV67="","x",'Indicator Date'!BV67)</f>
        <v>2019</v>
      </c>
      <c r="BW67" s="44">
        <f>IF('Indicator Date'!BW67="","x",'Indicator Date'!BW67)</f>
        <v>2019</v>
      </c>
      <c r="BX67" s="44">
        <f>IF('Indicator Date'!BX67="","x",'Indicator Date'!BX67)</f>
        <v>2018</v>
      </c>
      <c r="BY67" s="44">
        <f>IF('Indicator Date'!BY67="","x",'Indicator Date'!BY67)</f>
        <v>2017</v>
      </c>
      <c r="BZ67" s="44">
        <f>IF('Indicator Date'!BZ67="","x",'Indicator Date'!BZ67)</f>
        <v>2020</v>
      </c>
      <c r="CA67" s="44">
        <f>IF('Indicator Date'!CA67="","x",'Indicator Date'!CA67)</f>
        <v>2020</v>
      </c>
      <c r="CB67" s="44">
        <f>IF('Indicator Date'!CB67="","x",'Indicator Date'!CB67)</f>
        <v>2015</v>
      </c>
    </row>
    <row r="68" spans="1:80">
      <c r="A68" s="33" t="str">
        <f>'Indicator Data'!A70</f>
        <v>Ghana</v>
      </c>
      <c r="B68" s="25" t="str">
        <f>'Indicator Data'!B70</f>
        <v>GHA</v>
      </c>
      <c r="C68" s="44">
        <f>IF('Indicator Date'!C68="","x",'Indicator Date'!C68)</f>
        <v>2015</v>
      </c>
      <c r="D68" s="44">
        <f>IF('Indicator Date'!D68="","x",'Indicator Date'!D68)</f>
        <v>2015</v>
      </c>
      <c r="E68" s="44">
        <f>IF('Indicator Date'!E68="","x",'Indicator Date'!E68)</f>
        <v>2015</v>
      </c>
      <c r="F68" s="44">
        <f>IF('Indicator Date'!F68="","x",'Indicator Date'!F68)</f>
        <v>2015</v>
      </c>
      <c r="G68" s="44">
        <f>IF('Indicator Date'!G68="","x",'Indicator Date'!G68)</f>
        <v>2015</v>
      </c>
      <c r="H68" s="44">
        <f>IF('Indicator Date'!H68="","x",'Indicator Date'!H68)</f>
        <v>2015</v>
      </c>
      <c r="I68" s="44">
        <f>IF('Indicator Date'!I68="","x",'Indicator Date'!I68)</f>
        <v>2015</v>
      </c>
      <c r="J68" s="44">
        <f>IF('Indicator Date'!J68="","x",'Indicator Date'!J68)</f>
        <v>2020</v>
      </c>
      <c r="K68" s="44">
        <f>IF('Indicator Date'!K68="","x",'Indicator Date'!K68)</f>
        <v>2020</v>
      </c>
      <c r="L68" s="44">
        <f>IF('Indicator Date'!L68="","x",'Indicator Date'!L68)</f>
        <v>2020</v>
      </c>
      <c r="M68" s="44">
        <f>IF('Indicator Date'!M68="","x",'Indicator Date'!M68)</f>
        <v>2015</v>
      </c>
      <c r="N68" s="44">
        <f>IF('Indicator Date'!N68="","x",'Indicator Date'!N68)</f>
        <v>2015</v>
      </c>
      <c r="O68" s="44">
        <f>IF('Indicator Date'!O68="","x",'Indicator Date'!O68)</f>
        <v>2015</v>
      </c>
      <c r="P68" s="44">
        <f>IF('Indicator Date'!P68="","x",'Indicator Date'!P68)</f>
        <v>2015</v>
      </c>
      <c r="Q68" s="44">
        <f>IF('Indicator Date'!Q68="","x",'Indicator Date'!Q68)</f>
        <v>2020</v>
      </c>
      <c r="R68" s="44">
        <f>IF('Indicator Date'!R68="","x",'Indicator Date'!R68)</f>
        <v>2020</v>
      </c>
      <c r="S68" s="44">
        <f>IF('Indicator Date'!S68="","x",'Indicator Date'!S68)</f>
        <v>2020</v>
      </c>
      <c r="T68" s="44">
        <f>IF('Indicator Date'!T68="","x",'Indicator Date'!T68)</f>
        <v>2020</v>
      </c>
      <c r="U68" s="44">
        <f>IF('Indicator Date'!U68="","x",'Indicator Date'!U68)</f>
        <v>2015</v>
      </c>
      <c r="V68" s="44">
        <f>IF('Indicator Date'!V68="","x",'Indicator Date'!V68)</f>
        <v>2015</v>
      </c>
      <c r="W68" s="44">
        <f>IF('Indicator Date'!W68="","x",'Indicator Date'!W68)</f>
        <v>2015</v>
      </c>
      <c r="X68" s="44">
        <f>IF('Indicator Date'!X68="","x",'Indicator Date'!X68)</f>
        <v>2018</v>
      </c>
      <c r="Y68" s="44">
        <f>IF('Indicator Date'!Y68="","x",'Indicator Date'!Y68)</f>
        <v>2019</v>
      </c>
      <c r="Z68" s="44">
        <f>IF('Indicator Date'!Z68="","x",'Indicator Date'!Z68)</f>
        <v>2019</v>
      </c>
      <c r="AA68" s="44">
        <f>IF('Indicator Date'!AA68="","x",'Indicator Date'!AA68)</f>
        <v>2014</v>
      </c>
      <c r="AB68" s="44">
        <f>IF('Indicator Date'!AB68="","x",'Indicator Date'!AB68)</f>
        <v>2017</v>
      </c>
      <c r="AC68" s="44">
        <f>IF('Indicator Date'!AC68="","x",'Indicator Date'!AC68)</f>
        <v>2017</v>
      </c>
      <c r="AD68" s="44">
        <f>IF('Indicator Date'!AD68="","x",'Indicator Date'!AD68)</f>
        <v>2017</v>
      </c>
      <c r="AE68" s="44">
        <f>IF('Indicator Date'!AE68="","x",'Indicator Date'!AE68)</f>
        <v>2020</v>
      </c>
      <c r="AF68" s="44">
        <f>IF('Indicator Date'!AF68="","x",'Indicator Date'!AF68)</f>
        <v>2018</v>
      </c>
      <c r="AG68" s="44">
        <f>IF('Indicator Date'!AG68="","x",'Indicator Date'!AG68)</f>
        <v>2020</v>
      </c>
      <c r="AH68" s="44">
        <f>IF('Indicator Date'!AH68="","x",'Indicator Date'!AH68)</f>
        <v>2021</v>
      </c>
      <c r="AI68" s="44">
        <f>IF('Indicator Date'!AI68="","x",'Indicator Date'!AI68)</f>
        <v>2021</v>
      </c>
      <c r="AJ68" s="44">
        <f>IF('Indicator Date'!AJ68="","x",'Indicator Date'!AJ68)</f>
        <v>2020</v>
      </c>
      <c r="AK68" s="44">
        <f>IF('Indicator Date'!AK68="","x",'Indicator Date'!AK68)</f>
        <v>2020</v>
      </c>
      <c r="AL68" s="44">
        <f>IF('Indicator Date'!AL68="","x",'Indicator Date'!AL68)</f>
        <v>2019</v>
      </c>
      <c r="AM68" s="44" t="str">
        <f>IF('Indicator Date'!AM68="","x",RIGHT('Indicator Date'!AM68,4))</f>
        <v>2014</v>
      </c>
      <c r="AN68" s="44">
        <f>IF('Indicator Date'!AN68="","x",'Indicator Date'!AN68)</f>
        <v>2021</v>
      </c>
      <c r="AO68" s="44">
        <f>IF('Indicator Date'!AO68="","x",'Indicator Date'!AO68)</f>
        <v>2018</v>
      </c>
      <c r="AP68" s="44">
        <f>IF('Indicator Date'!AP68="","x",'Indicator Date'!AP68)</f>
        <v>2019</v>
      </c>
      <c r="AQ68" s="44">
        <f>IF('Indicator Date'!AQ68="","x",'Indicator Date'!AQ68)</f>
        <v>2020</v>
      </c>
      <c r="AR68" s="44">
        <f>IF('Indicator Date'!AR68="","x",'Indicator Date'!AR68)</f>
        <v>2020</v>
      </c>
      <c r="AS68" s="44">
        <f>IF('Indicator Date'!AS68="","x",'Indicator Date'!AS68)</f>
        <v>2019</v>
      </c>
      <c r="AT68" s="44">
        <f>IF('Indicator Date'!AT68="","x",'Indicator Date'!AT68)</f>
        <v>2017</v>
      </c>
      <c r="AU68" s="44">
        <f>IF('Indicator Date'!AU68="","x",'Indicator Date'!AU68)</f>
        <v>2019</v>
      </c>
      <c r="AV68" s="44">
        <f>IF('Indicator Date'!AV68="","x",'Indicator Date'!AV68)</f>
        <v>2019</v>
      </c>
      <c r="AW68" s="44">
        <f>IF('Indicator Date'!AW68="","x",'Indicator Date'!AW68)</f>
        <v>2019</v>
      </c>
      <c r="AX68" s="44">
        <f>IF('Indicator Date'!AX68="","x",'Indicator Date'!AX68)</f>
        <v>2018</v>
      </c>
      <c r="AY68" s="44">
        <f>IF('Indicator Date'!AY68="","x",'Indicator Date'!AY68)</f>
        <v>2019</v>
      </c>
      <c r="AZ68" s="44">
        <f>IF('Indicator Date'!AZ68="","x",'Indicator Date'!AZ68)</f>
        <v>2019</v>
      </c>
      <c r="BA68" s="44">
        <f>IF('Indicator Date'!BA68="","x",'Indicator Date'!BA68)</f>
        <v>2016</v>
      </c>
      <c r="BB68" s="44">
        <f>IF('Indicator Date'!BB68="","x",'Indicator Date'!BB68)</f>
        <v>2018</v>
      </c>
      <c r="BC68" s="44">
        <f>IF('Indicator Date'!BC68="","x",'Indicator Date'!BC68)</f>
        <v>2019</v>
      </c>
      <c r="BD68" s="44">
        <f>IF('Indicator Date'!BD68="","x",'Indicator Date'!BD68)</f>
        <v>2020</v>
      </c>
      <c r="BE68" s="70" t="str">
        <f>IF('Indicator Date'!BE68="","x",YEAR('Indicator Date'!BE68))</f>
        <v>x</v>
      </c>
      <c r="BF68" s="70">
        <f>IF('Indicator Date'!BF68="","x",YEAR('Indicator Date'!BF68))</f>
        <v>2020</v>
      </c>
      <c r="BG68" s="44">
        <f>IF('Indicator Date'!BG68="","x",'Indicator Date'!BG68)</f>
        <v>2020</v>
      </c>
      <c r="BH68" s="44">
        <f>IF('Indicator Date'!BH68="","x",'Indicator Date'!BH68)</f>
        <v>2019</v>
      </c>
      <c r="BI68" s="44">
        <f>IF('Indicator Date'!BI68="","x",'Indicator Date'!BI68)</f>
        <v>2019</v>
      </c>
      <c r="BJ68" s="44">
        <f>IF('Indicator Date'!BJ68="","x",'Indicator Date'!BJ68)</f>
        <v>2015</v>
      </c>
      <c r="BK68" s="44">
        <f>IF('Indicator Date'!BK68="","x",'Indicator Date'!BK68)</f>
        <v>2019</v>
      </c>
      <c r="BL68" s="44">
        <f>IF('Indicator Date'!BL68="","x",'Indicator Date'!BL68)</f>
        <v>2020</v>
      </c>
      <c r="BM68" s="44">
        <f>IF('Indicator Date'!BM68="","x",'Indicator Date'!BM68)</f>
        <v>2018</v>
      </c>
      <c r="BN68" s="44">
        <f>IF('Indicator Date'!BN68="","x",'Indicator Date'!BN68)</f>
        <v>2018</v>
      </c>
      <c r="BO68" s="44">
        <f>IF('Indicator Date'!BO68="","x",'Indicator Date'!BO68)</f>
        <v>2017</v>
      </c>
      <c r="BP68" s="44">
        <f>IF('Indicator Date'!BP68="","x",'Indicator Date'!BP68)</f>
        <v>2019</v>
      </c>
      <c r="BQ68" s="44">
        <f>IF('Indicator Date'!BQ68="","x",'Indicator Date'!BQ68)</f>
        <v>2014</v>
      </c>
      <c r="BR68" s="44">
        <f>IF('Indicator Date'!BR68="","x",'Indicator Date'!BR68)</f>
        <v>2017</v>
      </c>
      <c r="BS68" s="44">
        <f>IF('Indicator Date'!BS68="","x",'Indicator Date'!BS68)</f>
        <v>2017</v>
      </c>
      <c r="BT68" s="44">
        <f>IF('Indicator Date'!BT68="","x",'Indicator Date'!BT68)</f>
        <v>2017</v>
      </c>
      <c r="BU68" s="44">
        <f>IF('Indicator Date'!BU68="","x",'Indicator Date'!BU68)</f>
        <v>2019</v>
      </c>
      <c r="BV68" s="44">
        <f>IF('Indicator Date'!BV68="","x",'Indicator Date'!BV68)</f>
        <v>2019</v>
      </c>
      <c r="BW68" s="44">
        <f>IF('Indicator Date'!BW68="","x",'Indicator Date'!BW68)</f>
        <v>2019</v>
      </c>
      <c r="BX68" s="44">
        <f>IF('Indicator Date'!BX68="","x",'Indicator Date'!BX68)</f>
        <v>2018</v>
      </c>
      <c r="BY68" s="44">
        <f>IF('Indicator Date'!BY68="","x",'Indicator Date'!BY68)</f>
        <v>2017</v>
      </c>
      <c r="BZ68" s="44">
        <f>IF('Indicator Date'!BZ68="","x",'Indicator Date'!BZ68)</f>
        <v>2020</v>
      </c>
      <c r="CA68" s="44">
        <f>IF('Indicator Date'!CA68="","x",'Indicator Date'!CA68)</f>
        <v>2020</v>
      </c>
      <c r="CB68" s="44">
        <f>IF('Indicator Date'!CB68="","x",'Indicator Date'!CB68)</f>
        <v>2015</v>
      </c>
    </row>
    <row r="69" spans="1:80">
      <c r="A69" s="33" t="str">
        <f>'Indicator Data'!A71</f>
        <v>Greece</v>
      </c>
      <c r="B69" s="25" t="str">
        <f>'Indicator Data'!B71</f>
        <v>GRC</v>
      </c>
      <c r="C69" s="44">
        <f>IF('Indicator Date'!C69="","x",'Indicator Date'!C69)</f>
        <v>2015</v>
      </c>
      <c r="D69" s="44">
        <f>IF('Indicator Date'!D69="","x",'Indicator Date'!D69)</f>
        <v>2015</v>
      </c>
      <c r="E69" s="44">
        <f>IF('Indicator Date'!E69="","x",'Indicator Date'!E69)</f>
        <v>2015</v>
      </c>
      <c r="F69" s="44">
        <f>IF('Indicator Date'!F69="","x",'Indicator Date'!F69)</f>
        <v>2015</v>
      </c>
      <c r="G69" s="44">
        <f>IF('Indicator Date'!G69="","x",'Indicator Date'!G69)</f>
        <v>2015</v>
      </c>
      <c r="H69" s="44">
        <f>IF('Indicator Date'!H69="","x",'Indicator Date'!H69)</f>
        <v>2015</v>
      </c>
      <c r="I69" s="44">
        <f>IF('Indicator Date'!I69="","x",'Indicator Date'!I69)</f>
        <v>2015</v>
      </c>
      <c r="J69" s="44">
        <f>IF('Indicator Date'!J69="","x",'Indicator Date'!J69)</f>
        <v>2020</v>
      </c>
      <c r="K69" s="44">
        <f>IF('Indicator Date'!K69="","x",'Indicator Date'!K69)</f>
        <v>2020</v>
      </c>
      <c r="L69" s="44">
        <f>IF('Indicator Date'!L69="","x",'Indicator Date'!L69)</f>
        <v>2020</v>
      </c>
      <c r="M69" s="44">
        <f>IF('Indicator Date'!M69="","x",'Indicator Date'!M69)</f>
        <v>2015</v>
      </c>
      <c r="N69" s="44">
        <f>IF('Indicator Date'!N69="","x",'Indicator Date'!N69)</f>
        <v>2015</v>
      </c>
      <c r="O69" s="44">
        <f>IF('Indicator Date'!O69="","x",'Indicator Date'!O69)</f>
        <v>2015</v>
      </c>
      <c r="P69" s="44">
        <f>IF('Indicator Date'!P69="","x",'Indicator Date'!P69)</f>
        <v>2015</v>
      </c>
      <c r="Q69" s="44">
        <f>IF('Indicator Date'!Q69="","x",'Indicator Date'!Q69)</f>
        <v>2020</v>
      </c>
      <c r="R69" s="44">
        <f>IF('Indicator Date'!R69="","x",'Indicator Date'!R69)</f>
        <v>2020</v>
      </c>
      <c r="S69" s="44">
        <f>IF('Indicator Date'!S69="","x",'Indicator Date'!S69)</f>
        <v>2020</v>
      </c>
      <c r="T69" s="44">
        <f>IF('Indicator Date'!T69="","x",'Indicator Date'!T69)</f>
        <v>2020</v>
      </c>
      <c r="U69" s="44">
        <f>IF('Indicator Date'!U69="","x",'Indicator Date'!U69)</f>
        <v>2015</v>
      </c>
      <c r="V69" s="44">
        <f>IF('Indicator Date'!V69="","x",'Indicator Date'!V69)</f>
        <v>2015</v>
      </c>
      <c r="W69" s="44">
        <f>IF('Indicator Date'!W69="","x",'Indicator Date'!W69)</f>
        <v>2015</v>
      </c>
      <c r="X69" s="44">
        <f>IF('Indicator Date'!X69="","x",'Indicator Date'!X69)</f>
        <v>2018</v>
      </c>
      <c r="Y69" s="44">
        <f>IF('Indicator Date'!Y69="","x",'Indicator Date'!Y69)</f>
        <v>2019</v>
      </c>
      <c r="Z69" s="44">
        <f>IF('Indicator Date'!Z69="","x",'Indicator Date'!Z69)</f>
        <v>2019</v>
      </c>
      <c r="AA69" s="44">
        <f>IF('Indicator Date'!AA69="","x",'Indicator Date'!AA69)</f>
        <v>2011</v>
      </c>
      <c r="AB69" s="44">
        <f>IF('Indicator Date'!AB69="","x",'Indicator Date'!AB69)</f>
        <v>2017</v>
      </c>
      <c r="AC69" s="44" t="str">
        <f>IF('Indicator Date'!AC69="","x",'Indicator Date'!AC69)</f>
        <v>x</v>
      </c>
      <c r="AD69" s="44">
        <f>IF('Indicator Date'!AD69="","x",'Indicator Date'!AD69)</f>
        <v>2015</v>
      </c>
      <c r="AE69" s="44">
        <f>IF('Indicator Date'!AE69="","x",'Indicator Date'!AE69)</f>
        <v>2020</v>
      </c>
      <c r="AF69" s="44">
        <f>IF('Indicator Date'!AF69="","x",'Indicator Date'!AF69)</f>
        <v>2018</v>
      </c>
      <c r="AG69" s="44">
        <f>IF('Indicator Date'!AG69="","x",'Indicator Date'!AG69)</f>
        <v>2020</v>
      </c>
      <c r="AH69" s="44">
        <f>IF('Indicator Date'!AH69="","x",'Indicator Date'!AH69)</f>
        <v>2021</v>
      </c>
      <c r="AI69" s="44">
        <f>IF('Indicator Date'!AI69="","x",'Indicator Date'!AI69)</f>
        <v>2021</v>
      </c>
      <c r="AJ69" s="44">
        <f>IF('Indicator Date'!AJ69="","x",'Indicator Date'!AJ69)</f>
        <v>2020</v>
      </c>
      <c r="AK69" s="44">
        <f>IF('Indicator Date'!AK69="","x",'Indicator Date'!AK69)</f>
        <v>2020</v>
      </c>
      <c r="AL69" s="44">
        <f>IF('Indicator Date'!AL69="","x",'Indicator Date'!AL69)</f>
        <v>2019</v>
      </c>
      <c r="AM69" s="44" t="str">
        <f>IF('Indicator Date'!AM69="","x",RIGHT('Indicator Date'!AM69,4))</f>
        <v>x</v>
      </c>
      <c r="AN69" s="44">
        <f>IF('Indicator Date'!AN69="","x",'Indicator Date'!AN69)</f>
        <v>2021</v>
      </c>
      <c r="AO69" s="44">
        <f>IF('Indicator Date'!AO69="","x",'Indicator Date'!AO69)</f>
        <v>2018</v>
      </c>
      <c r="AP69" s="44">
        <f>IF('Indicator Date'!AP69="","x",'Indicator Date'!AP69)</f>
        <v>2019</v>
      </c>
      <c r="AQ69" s="44" t="str">
        <f>IF('Indicator Date'!AQ69="","x",'Indicator Date'!AQ69)</f>
        <v>x</v>
      </c>
      <c r="AR69" s="44">
        <f>IF('Indicator Date'!AR69="","x",'Indicator Date'!AR69)</f>
        <v>2020</v>
      </c>
      <c r="AS69" s="44">
        <f>IF('Indicator Date'!AS69="","x",'Indicator Date'!AS69)</f>
        <v>2019</v>
      </c>
      <c r="AT69" s="44" t="str">
        <f>IF('Indicator Date'!AT69="","x",'Indicator Date'!AT69)</f>
        <v>x</v>
      </c>
      <c r="AU69" s="44">
        <f>IF('Indicator Date'!AU69="","x",'Indicator Date'!AU69)</f>
        <v>2019</v>
      </c>
      <c r="AV69" s="44" t="str">
        <f>IF('Indicator Date'!AV69="","x",'Indicator Date'!AV69)</f>
        <v>x</v>
      </c>
      <c r="AW69" s="44" t="str">
        <f>IF('Indicator Date'!AW69="","x",'Indicator Date'!AW69)</f>
        <v>x</v>
      </c>
      <c r="AX69" s="44" t="str">
        <f>IF('Indicator Date'!AX69="","x",'Indicator Date'!AX69)</f>
        <v>x</v>
      </c>
      <c r="AY69" s="44">
        <f>IF('Indicator Date'!AY69="","x",'Indicator Date'!AY69)</f>
        <v>2019</v>
      </c>
      <c r="AZ69" s="44">
        <f>IF('Indicator Date'!AZ69="","x",'Indicator Date'!AZ69)</f>
        <v>2019</v>
      </c>
      <c r="BA69" s="44">
        <f>IF('Indicator Date'!BA69="","x",'Indicator Date'!BA69)</f>
        <v>2018</v>
      </c>
      <c r="BB69" s="44">
        <f>IF('Indicator Date'!BB69="","x",'Indicator Date'!BB69)</f>
        <v>2018</v>
      </c>
      <c r="BC69" s="44">
        <f>IF('Indicator Date'!BC69="","x",'Indicator Date'!BC69)</f>
        <v>2019</v>
      </c>
      <c r="BD69" s="44">
        <f>IF('Indicator Date'!BD69="","x",'Indicator Date'!BD69)</f>
        <v>2020</v>
      </c>
      <c r="BE69" s="70" t="str">
        <f>IF('Indicator Date'!BE69="","x",YEAR('Indicator Date'!BE69))</f>
        <v>x</v>
      </c>
      <c r="BF69" s="70">
        <f>IF('Indicator Date'!BF69="","x",YEAR('Indicator Date'!BF69))</f>
        <v>2020</v>
      </c>
      <c r="BG69" s="44">
        <f>IF('Indicator Date'!BG69="","x",'Indicator Date'!BG69)</f>
        <v>2020</v>
      </c>
      <c r="BH69" s="44">
        <f>IF('Indicator Date'!BH69="","x",'Indicator Date'!BH69)</f>
        <v>2019</v>
      </c>
      <c r="BI69" s="44">
        <f>IF('Indicator Date'!BI69="","x",'Indicator Date'!BI69)</f>
        <v>2019</v>
      </c>
      <c r="BJ69" s="44">
        <f>IF('Indicator Date'!BJ69="","x",'Indicator Date'!BJ69)</f>
        <v>2015</v>
      </c>
      <c r="BK69" s="44">
        <f>IF('Indicator Date'!BK69="","x",'Indicator Date'!BK69)</f>
        <v>2019</v>
      </c>
      <c r="BL69" s="44">
        <f>IF('Indicator Date'!BL69="","x",'Indicator Date'!BL69)</f>
        <v>2020</v>
      </c>
      <c r="BM69" s="44">
        <f>IF('Indicator Date'!BM69="","x",'Indicator Date'!BM69)</f>
        <v>2018</v>
      </c>
      <c r="BN69" s="44">
        <f>IF('Indicator Date'!BN69="","x",'Indicator Date'!BN69)</f>
        <v>2018</v>
      </c>
      <c r="BO69" s="44">
        <f>IF('Indicator Date'!BO69="","x",'Indicator Date'!BO69)</f>
        <v>2019</v>
      </c>
      <c r="BP69" s="44">
        <f>IF('Indicator Date'!BP69="","x",'Indicator Date'!BP69)</f>
        <v>2019</v>
      </c>
      <c r="BQ69" s="44">
        <f>IF('Indicator Date'!BQ69="","x",'Indicator Date'!BQ69)</f>
        <v>2014</v>
      </c>
      <c r="BR69" s="44">
        <f>IF('Indicator Date'!BR69="","x",'Indicator Date'!BR69)</f>
        <v>2017</v>
      </c>
      <c r="BS69" s="44">
        <f>IF('Indicator Date'!BS69="","x",'Indicator Date'!BS69)</f>
        <v>2017</v>
      </c>
      <c r="BT69" s="44">
        <f>IF('Indicator Date'!BT69="","x",'Indicator Date'!BT69)</f>
        <v>2016</v>
      </c>
      <c r="BU69" s="44">
        <f>IF('Indicator Date'!BU69="","x",'Indicator Date'!BU69)</f>
        <v>2019</v>
      </c>
      <c r="BV69" s="44">
        <f>IF('Indicator Date'!BV69="","x",'Indicator Date'!BV69)</f>
        <v>2019</v>
      </c>
      <c r="BW69" s="44">
        <f>IF('Indicator Date'!BW69="","x",'Indicator Date'!BW69)</f>
        <v>2019</v>
      </c>
      <c r="BX69" s="44">
        <f>IF('Indicator Date'!BX69="","x",'Indicator Date'!BX69)</f>
        <v>2018</v>
      </c>
      <c r="BY69" s="44">
        <f>IF('Indicator Date'!BY69="","x",'Indicator Date'!BY69)</f>
        <v>2017</v>
      </c>
      <c r="BZ69" s="44">
        <f>IF('Indicator Date'!BZ69="","x",'Indicator Date'!BZ69)</f>
        <v>2020</v>
      </c>
      <c r="CA69" s="44">
        <f>IF('Indicator Date'!CA69="","x",'Indicator Date'!CA69)</f>
        <v>2020</v>
      </c>
      <c r="CB69" s="44">
        <f>IF('Indicator Date'!CB69="","x",'Indicator Date'!CB69)</f>
        <v>2015</v>
      </c>
    </row>
    <row r="70" spans="1:80">
      <c r="A70" s="33" t="str">
        <f>'Indicator Data'!A72</f>
        <v>Grenada</v>
      </c>
      <c r="B70" s="25" t="str">
        <f>'Indicator Data'!B72</f>
        <v>GRD</v>
      </c>
      <c r="C70" s="44">
        <f>IF('Indicator Date'!C70="","x",'Indicator Date'!C70)</f>
        <v>2015</v>
      </c>
      <c r="D70" s="44">
        <f>IF('Indicator Date'!D70="","x",'Indicator Date'!D70)</f>
        <v>2015</v>
      </c>
      <c r="E70" s="44">
        <f>IF('Indicator Date'!E70="","x",'Indicator Date'!E70)</f>
        <v>2015</v>
      </c>
      <c r="F70" s="44">
        <f>IF('Indicator Date'!F70="","x",'Indicator Date'!F70)</f>
        <v>2015</v>
      </c>
      <c r="G70" s="44">
        <f>IF('Indicator Date'!G70="","x",'Indicator Date'!G70)</f>
        <v>2015</v>
      </c>
      <c r="H70" s="44">
        <f>IF('Indicator Date'!H70="","x",'Indicator Date'!H70)</f>
        <v>2015</v>
      </c>
      <c r="I70" s="44">
        <f>IF('Indicator Date'!I70="","x",'Indicator Date'!I70)</f>
        <v>2015</v>
      </c>
      <c r="J70" s="44">
        <f>IF('Indicator Date'!J70="","x",'Indicator Date'!J70)</f>
        <v>2020</v>
      </c>
      <c r="K70" s="44">
        <f>IF('Indicator Date'!K70="","x",'Indicator Date'!K70)</f>
        <v>2020</v>
      </c>
      <c r="L70" s="44" t="str">
        <f>IF('Indicator Date'!L70="","x",'Indicator Date'!L70)</f>
        <v>x</v>
      </c>
      <c r="M70" s="44">
        <f>IF('Indicator Date'!M70="","x",'Indicator Date'!M70)</f>
        <v>2015</v>
      </c>
      <c r="N70" s="44">
        <f>IF('Indicator Date'!N70="","x",'Indicator Date'!N70)</f>
        <v>2015</v>
      </c>
      <c r="O70" s="44">
        <f>IF('Indicator Date'!O70="","x",'Indicator Date'!O70)</f>
        <v>2015</v>
      </c>
      <c r="P70" s="44">
        <f>IF('Indicator Date'!P70="","x",'Indicator Date'!P70)</f>
        <v>2015</v>
      </c>
      <c r="Q70" s="44">
        <f>IF('Indicator Date'!Q70="","x",'Indicator Date'!Q70)</f>
        <v>2020</v>
      </c>
      <c r="R70" s="44">
        <f>IF('Indicator Date'!R70="","x",'Indicator Date'!R70)</f>
        <v>2020</v>
      </c>
      <c r="S70" s="44">
        <f>IF('Indicator Date'!S70="","x",'Indicator Date'!S70)</f>
        <v>2020</v>
      </c>
      <c r="T70" s="44">
        <f>IF('Indicator Date'!T70="","x",'Indicator Date'!T70)</f>
        <v>2020</v>
      </c>
      <c r="U70" s="44">
        <f>IF('Indicator Date'!U70="","x",'Indicator Date'!U70)</f>
        <v>2015</v>
      </c>
      <c r="V70" s="44">
        <f>IF('Indicator Date'!V70="","x",'Indicator Date'!V70)</f>
        <v>2015</v>
      </c>
      <c r="W70" s="44">
        <f>IF('Indicator Date'!W70="","x",'Indicator Date'!W70)</f>
        <v>2015</v>
      </c>
      <c r="X70" s="44">
        <f>IF('Indicator Date'!X70="","x",'Indicator Date'!X70)</f>
        <v>2018</v>
      </c>
      <c r="Y70" s="44">
        <f>IF('Indicator Date'!Y70="","x",'Indicator Date'!Y70)</f>
        <v>2019</v>
      </c>
      <c r="Z70" s="44">
        <f>IF('Indicator Date'!Z70="","x",'Indicator Date'!Z70)</f>
        <v>2019</v>
      </c>
      <c r="AA70" s="44" t="str">
        <f>IF('Indicator Date'!AA70="","x",'Indicator Date'!AA70)</f>
        <v>x</v>
      </c>
      <c r="AB70" s="44">
        <f>IF('Indicator Date'!AB70="","x",'Indicator Date'!AB70)</f>
        <v>2017</v>
      </c>
      <c r="AC70" s="44" t="str">
        <f>IF('Indicator Date'!AC70="","x",'Indicator Date'!AC70)</f>
        <v>x</v>
      </c>
      <c r="AD70" s="44" t="str">
        <f>IF('Indicator Date'!AD70="","x",'Indicator Date'!AD70)</f>
        <v>x</v>
      </c>
      <c r="AE70" s="44" t="str">
        <f>IF('Indicator Date'!AE70="","x",'Indicator Date'!AE70)</f>
        <v>x</v>
      </c>
      <c r="AF70" s="44">
        <f>IF('Indicator Date'!AF70="","x",'Indicator Date'!AF70)</f>
        <v>2018</v>
      </c>
      <c r="AG70" s="44">
        <f>IF('Indicator Date'!AG70="","x",'Indicator Date'!AG70)</f>
        <v>2020</v>
      </c>
      <c r="AH70" s="44">
        <f>IF('Indicator Date'!AH70="","x",'Indicator Date'!AH70)</f>
        <v>2021</v>
      </c>
      <c r="AI70" s="44">
        <f>IF('Indicator Date'!AI70="","x",'Indicator Date'!AI70)</f>
        <v>2021</v>
      </c>
      <c r="AJ70" s="44">
        <f>IF('Indicator Date'!AJ70="","x",'Indicator Date'!AJ70)</f>
        <v>2020</v>
      </c>
      <c r="AK70" s="44">
        <f>IF('Indicator Date'!AK70="","x",'Indicator Date'!AK70)</f>
        <v>2020</v>
      </c>
      <c r="AL70" s="44">
        <f>IF('Indicator Date'!AL70="","x",'Indicator Date'!AL70)</f>
        <v>2019</v>
      </c>
      <c r="AM70" s="44" t="str">
        <f>IF('Indicator Date'!AM70="","x",RIGHT('Indicator Date'!AM70,4))</f>
        <v>x</v>
      </c>
      <c r="AN70" s="44">
        <f>IF('Indicator Date'!AN70="","x",'Indicator Date'!AN70)</f>
        <v>2021</v>
      </c>
      <c r="AO70" s="44">
        <f>IF('Indicator Date'!AO70="","x",'Indicator Date'!AO70)</f>
        <v>2018</v>
      </c>
      <c r="AP70" s="44">
        <f>IF('Indicator Date'!AP70="","x",'Indicator Date'!AP70)</f>
        <v>2019</v>
      </c>
      <c r="AQ70" s="44">
        <f>IF('Indicator Date'!AQ70="","x",'Indicator Date'!AQ70)</f>
        <v>2020</v>
      </c>
      <c r="AR70" s="44">
        <f>IF('Indicator Date'!AR70="","x",'Indicator Date'!AR70)</f>
        <v>2020</v>
      </c>
      <c r="AS70" s="44">
        <f>IF('Indicator Date'!AS70="","x",'Indicator Date'!AS70)</f>
        <v>2019</v>
      </c>
      <c r="AT70" s="44" t="str">
        <f>IF('Indicator Date'!AT70="","x",'Indicator Date'!AT70)</f>
        <v>x</v>
      </c>
      <c r="AU70" s="44">
        <f>IF('Indicator Date'!AU70="","x",'Indicator Date'!AU70)</f>
        <v>2019</v>
      </c>
      <c r="AV70" s="44" t="str">
        <f>IF('Indicator Date'!AV70="","x",'Indicator Date'!AV70)</f>
        <v>x</v>
      </c>
      <c r="AW70" s="44" t="str">
        <f>IF('Indicator Date'!AW70="","x",'Indicator Date'!AW70)</f>
        <v>x</v>
      </c>
      <c r="AX70" s="44" t="str">
        <f>IF('Indicator Date'!AX70="","x",'Indicator Date'!AX70)</f>
        <v>x</v>
      </c>
      <c r="AY70" s="44">
        <f>IF('Indicator Date'!AY70="","x",'Indicator Date'!AY70)</f>
        <v>2019</v>
      </c>
      <c r="AZ70" s="44" t="str">
        <f>IF('Indicator Date'!AZ70="","x",'Indicator Date'!AZ70)</f>
        <v>x</v>
      </c>
      <c r="BA70" s="44" t="str">
        <f>IF('Indicator Date'!BA70="","x",'Indicator Date'!BA70)</f>
        <v>x</v>
      </c>
      <c r="BB70" s="44">
        <f>IF('Indicator Date'!BB70="","x",'Indicator Date'!BB70)</f>
        <v>2018</v>
      </c>
      <c r="BC70" s="44">
        <f>IF('Indicator Date'!BC70="","x",'Indicator Date'!BC70)</f>
        <v>2019</v>
      </c>
      <c r="BD70" s="44">
        <f>IF('Indicator Date'!BD70="","x",'Indicator Date'!BD70)</f>
        <v>2020</v>
      </c>
      <c r="BE70" s="70" t="str">
        <f>IF('Indicator Date'!BE70="","x",YEAR('Indicator Date'!BE70))</f>
        <v>x</v>
      </c>
      <c r="BF70" s="70">
        <f>IF('Indicator Date'!BF70="","x",YEAR('Indicator Date'!BF70))</f>
        <v>2020</v>
      </c>
      <c r="BG70" s="44">
        <f>IF('Indicator Date'!BG70="","x",'Indicator Date'!BG70)</f>
        <v>2020</v>
      </c>
      <c r="BH70" s="44">
        <f>IF('Indicator Date'!BH70="","x",'Indicator Date'!BH70)</f>
        <v>2019</v>
      </c>
      <c r="BI70" s="44">
        <f>IF('Indicator Date'!BI70="","x",'Indicator Date'!BI70)</f>
        <v>2019</v>
      </c>
      <c r="BJ70" s="44">
        <f>IF('Indicator Date'!BJ70="","x",'Indicator Date'!BJ70)</f>
        <v>2013</v>
      </c>
      <c r="BK70" s="44">
        <f>IF('Indicator Date'!BK70="","x",'Indicator Date'!BK70)</f>
        <v>2019</v>
      </c>
      <c r="BL70" s="44">
        <f>IF('Indicator Date'!BL70="","x",'Indicator Date'!BL70)</f>
        <v>2020</v>
      </c>
      <c r="BM70" s="44">
        <f>IF('Indicator Date'!BM70="","x",'Indicator Date'!BM70)</f>
        <v>2018</v>
      </c>
      <c r="BN70" s="44">
        <f>IF('Indicator Date'!BN70="","x",'Indicator Date'!BN70)</f>
        <v>2014</v>
      </c>
      <c r="BO70" s="44">
        <f>IF('Indicator Date'!BO70="","x",'Indicator Date'!BO70)</f>
        <v>2017</v>
      </c>
      <c r="BP70" s="44">
        <f>IF('Indicator Date'!BP70="","x",'Indicator Date'!BP70)</f>
        <v>2018</v>
      </c>
      <c r="BQ70" s="44">
        <f>IF('Indicator Date'!BQ70="","x",'Indicator Date'!BQ70)</f>
        <v>2014</v>
      </c>
      <c r="BR70" s="44">
        <f>IF('Indicator Date'!BR70="","x",'Indicator Date'!BR70)</f>
        <v>2017</v>
      </c>
      <c r="BS70" s="44">
        <f>IF('Indicator Date'!BS70="","x",'Indicator Date'!BS70)</f>
        <v>2017</v>
      </c>
      <c r="BT70" s="44">
        <f>IF('Indicator Date'!BT70="","x",'Indicator Date'!BT70)</f>
        <v>2017</v>
      </c>
      <c r="BU70" s="44">
        <f>IF('Indicator Date'!BU70="","x",'Indicator Date'!BU70)</f>
        <v>2019</v>
      </c>
      <c r="BV70" s="44">
        <f>IF('Indicator Date'!BV70="","x",'Indicator Date'!BV70)</f>
        <v>2019</v>
      </c>
      <c r="BW70" s="44" t="str">
        <f>IF('Indicator Date'!BW70="","x",'Indicator Date'!BW70)</f>
        <v>x</v>
      </c>
      <c r="BX70" s="44">
        <f>IF('Indicator Date'!BX70="","x",'Indicator Date'!BX70)</f>
        <v>2018</v>
      </c>
      <c r="BY70" s="44">
        <f>IF('Indicator Date'!BY70="","x",'Indicator Date'!BY70)</f>
        <v>2017</v>
      </c>
      <c r="BZ70" s="44">
        <f>IF('Indicator Date'!BZ70="","x",'Indicator Date'!BZ70)</f>
        <v>2020</v>
      </c>
      <c r="CA70" s="44">
        <f>IF('Indicator Date'!CA70="","x",'Indicator Date'!CA70)</f>
        <v>2020</v>
      </c>
      <c r="CB70" s="44">
        <f>IF('Indicator Date'!CB70="","x",'Indicator Date'!CB70)</f>
        <v>2015</v>
      </c>
    </row>
    <row r="71" spans="1:80">
      <c r="A71" s="33" t="str">
        <f>'Indicator Data'!A73</f>
        <v>Guatemala</v>
      </c>
      <c r="B71" s="25" t="str">
        <f>'Indicator Data'!B73</f>
        <v>GTM</v>
      </c>
      <c r="C71" s="44">
        <f>IF('Indicator Date'!C71="","x",'Indicator Date'!C71)</f>
        <v>2015</v>
      </c>
      <c r="D71" s="44">
        <f>IF('Indicator Date'!D71="","x",'Indicator Date'!D71)</f>
        <v>2015</v>
      </c>
      <c r="E71" s="44">
        <f>IF('Indicator Date'!E71="","x",'Indicator Date'!E71)</f>
        <v>2015</v>
      </c>
      <c r="F71" s="44">
        <f>IF('Indicator Date'!F71="","x",'Indicator Date'!F71)</f>
        <v>2015</v>
      </c>
      <c r="G71" s="44">
        <f>IF('Indicator Date'!G71="","x",'Indicator Date'!G71)</f>
        <v>2015</v>
      </c>
      <c r="H71" s="44">
        <f>IF('Indicator Date'!H71="","x",'Indicator Date'!H71)</f>
        <v>2015</v>
      </c>
      <c r="I71" s="44">
        <f>IF('Indicator Date'!I71="","x",'Indicator Date'!I71)</f>
        <v>2015</v>
      </c>
      <c r="J71" s="44">
        <f>IF('Indicator Date'!J71="","x",'Indicator Date'!J71)</f>
        <v>2020</v>
      </c>
      <c r="K71" s="44">
        <f>IF('Indicator Date'!K71="","x",'Indicator Date'!K71)</f>
        <v>2020</v>
      </c>
      <c r="L71" s="44">
        <f>IF('Indicator Date'!L71="","x",'Indicator Date'!L71)</f>
        <v>2020</v>
      </c>
      <c r="M71" s="44">
        <f>IF('Indicator Date'!M71="","x",'Indicator Date'!M71)</f>
        <v>2015</v>
      </c>
      <c r="N71" s="44">
        <f>IF('Indicator Date'!N71="","x",'Indicator Date'!N71)</f>
        <v>2015</v>
      </c>
      <c r="O71" s="44">
        <f>IF('Indicator Date'!O71="","x",'Indicator Date'!O71)</f>
        <v>2015</v>
      </c>
      <c r="P71" s="44">
        <f>IF('Indicator Date'!P71="","x",'Indicator Date'!P71)</f>
        <v>2015</v>
      </c>
      <c r="Q71" s="44">
        <f>IF('Indicator Date'!Q71="","x",'Indicator Date'!Q71)</f>
        <v>2020</v>
      </c>
      <c r="R71" s="44">
        <f>IF('Indicator Date'!R71="","x",'Indicator Date'!R71)</f>
        <v>2020</v>
      </c>
      <c r="S71" s="44">
        <f>IF('Indicator Date'!S71="","x",'Indicator Date'!S71)</f>
        <v>2020</v>
      </c>
      <c r="T71" s="44">
        <f>IF('Indicator Date'!T71="","x",'Indicator Date'!T71)</f>
        <v>2020</v>
      </c>
      <c r="U71" s="44">
        <f>IF('Indicator Date'!U71="","x",'Indicator Date'!U71)</f>
        <v>2015</v>
      </c>
      <c r="V71" s="44">
        <f>IF('Indicator Date'!V71="","x",'Indicator Date'!V71)</f>
        <v>2015</v>
      </c>
      <c r="W71" s="44">
        <f>IF('Indicator Date'!W71="","x",'Indicator Date'!W71)</f>
        <v>2015</v>
      </c>
      <c r="X71" s="44">
        <f>IF('Indicator Date'!X71="","x",'Indicator Date'!X71)</f>
        <v>2018</v>
      </c>
      <c r="Y71" s="44">
        <f>IF('Indicator Date'!Y71="","x",'Indicator Date'!Y71)</f>
        <v>2019</v>
      </c>
      <c r="Z71" s="44">
        <f>IF('Indicator Date'!Z71="","x",'Indicator Date'!Z71)</f>
        <v>2019</v>
      </c>
      <c r="AA71" s="44">
        <f>IF('Indicator Date'!AA71="","x",'Indicator Date'!AA71)</f>
        <v>2015</v>
      </c>
      <c r="AB71" s="44">
        <f>IF('Indicator Date'!AB71="","x",'Indicator Date'!AB71)</f>
        <v>2017</v>
      </c>
      <c r="AC71" s="44">
        <f>IF('Indicator Date'!AC71="","x",'Indicator Date'!AC71)</f>
        <v>2017</v>
      </c>
      <c r="AD71" s="44">
        <f>IF('Indicator Date'!AD71="","x",'Indicator Date'!AD71)</f>
        <v>2017</v>
      </c>
      <c r="AE71" s="44">
        <f>IF('Indicator Date'!AE71="","x",'Indicator Date'!AE71)</f>
        <v>2020</v>
      </c>
      <c r="AF71" s="44">
        <f>IF('Indicator Date'!AF71="","x",'Indicator Date'!AF71)</f>
        <v>2018</v>
      </c>
      <c r="AG71" s="44">
        <f>IF('Indicator Date'!AG71="","x",'Indicator Date'!AG71)</f>
        <v>2020</v>
      </c>
      <c r="AH71" s="44">
        <f>IF('Indicator Date'!AH71="","x",'Indicator Date'!AH71)</f>
        <v>2021</v>
      </c>
      <c r="AI71" s="44">
        <f>IF('Indicator Date'!AI71="","x",'Indicator Date'!AI71)</f>
        <v>2021</v>
      </c>
      <c r="AJ71" s="44">
        <f>IF('Indicator Date'!AJ71="","x",'Indicator Date'!AJ71)</f>
        <v>2020</v>
      </c>
      <c r="AK71" s="44">
        <f>IF('Indicator Date'!AK71="","x",'Indicator Date'!AK71)</f>
        <v>2020</v>
      </c>
      <c r="AL71" s="44">
        <f>IF('Indicator Date'!AL71="","x",'Indicator Date'!AL71)</f>
        <v>2019</v>
      </c>
      <c r="AM71" s="44" t="str">
        <f>IF('Indicator Date'!AM71="","x",RIGHT('Indicator Date'!AM71,4))</f>
        <v>2015</v>
      </c>
      <c r="AN71" s="44">
        <f>IF('Indicator Date'!AN71="","x",'Indicator Date'!AN71)</f>
        <v>2021</v>
      </c>
      <c r="AO71" s="44">
        <f>IF('Indicator Date'!AO71="","x",'Indicator Date'!AO71)</f>
        <v>2018</v>
      </c>
      <c r="AP71" s="44">
        <f>IF('Indicator Date'!AP71="","x",'Indicator Date'!AP71)</f>
        <v>2019</v>
      </c>
      <c r="AQ71" s="44">
        <f>IF('Indicator Date'!AQ71="","x",'Indicator Date'!AQ71)</f>
        <v>2020</v>
      </c>
      <c r="AR71" s="44">
        <f>IF('Indicator Date'!AR71="","x",'Indicator Date'!AR71)</f>
        <v>2020</v>
      </c>
      <c r="AS71" s="44">
        <f>IF('Indicator Date'!AS71="","x",'Indicator Date'!AS71)</f>
        <v>2019</v>
      </c>
      <c r="AT71" s="44">
        <f>IF('Indicator Date'!AT71="","x",'Indicator Date'!AT71)</f>
        <v>2015</v>
      </c>
      <c r="AU71" s="44">
        <f>IF('Indicator Date'!AU71="","x",'Indicator Date'!AU71)</f>
        <v>2019</v>
      </c>
      <c r="AV71" s="44">
        <f>IF('Indicator Date'!AV71="","x",'Indicator Date'!AV71)</f>
        <v>2019</v>
      </c>
      <c r="AW71" s="44">
        <f>IF('Indicator Date'!AW71="","x",'Indicator Date'!AW71)</f>
        <v>2019</v>
      </c>
      <c r="AX71" s="44">
        <f>IF('Indicator Date'!AX71="","x",'Indicator Date'!AX71)</f>
        <v>2018</v>
      </c>
      <c r="AY71" s="44">
        <f>IF('Indicator Date'!AY71="","x",'Indicator Date'!AY71)</f>
        <v>2019</v>
      </c>
      <c r="AZ71" s="44">
        <f>IF('Indicator Date'!AZ71="","x",'Indicator Date'!AZ71)</f>
        <v>2019</v>
      </c>
      <c r="BA71" s="44">
        <f>IF('Indicator Date'!BA71="","x",'Indicator Date'!BA71)</f>
        <v>2014</v>
      </c>
      <c r="BB71" s="44">
        <f>IF('Indicator Date'!BB71="","x",'Indicator Date'!BB71)</f>
        <v>2018</v>
      </c>
      <c r="BC71" s="44">
        <f>IF('Indicator Date'!BC71="","x",'Indicator Date'!BC71)</f>
        <v>2019</v>
      </c>
      <c r="BD71" s="44">
        <f>IF('Indicator Date'!BD71="","x",'Indicator Date'!BD71)</f>
        <v>2020</v>
      </c>
      <c r="BE71" s="70">
        <f>IF('Indicator Date'!BE71="","x",YEAR('Indicator Date'!BE71))</f>
        <v>2020</v>
      </c>
      <c r="BF71" s="70">
        <f>IF('Indicator Date'!BF71="","x",YEAR('Indicator Date'!BF71))</f>
        <v>2020</v>
      </c>
      <c r="BG71" s="44">
        <f>IF('Indicator Date'!BG71="","x",'Indicator Date'!BG71)</f>
        <v>2020</v>
      </c>
      <c r="BH71" s="44">
        <f>IF('Indicator Date'!BH71="","x",'Indicator Date'!BH71)</f>
        <v>2019</v>
      </c>
      <c r="BI71" s="44">
        <f>IF('Indicator Date'!BI71="","x",'Indicator Date'!BI71)</f>
        <v>2019</v>
      </c>
      <c r="BJ71" s="44">
        <f>IF('Indicator Date'!BJ71="","x",'Indicator Date'!BJ71)</f>
        <v>2015</v>
      </c>
      <c r="BK71" s="44">
        <f>IF('Indicator Date'!BK71="","x",'Indicator Date'!BK71)</f>
        <v>2019</v>
      </c>
      <c r="BL71" s="44">
        <f>IF('Indicator Date'!BL71="","x",'Indicator Date'!BL71)</f>
        <v>2020</v>
      </c>
      <c r="BM71" s="44">
        <f>IF('Indicator Date'!BM71="","x",'Indicator Date'!BM71)</f>
        <v>2018</v>
      </c>
      <c r="BN71" s="44">
        <f>IF('Indicator Date'!BN71="","x",'Indicator Date'!BN71)</f>
        <v>2014</v>
      </c>
      <c r="BO71" s="44">
        <f>IF('Indicator Date'!BO71="","x",'Indicator Date'!BO71)</f>
        <v>2017</v>
      </c>
      <c r="BP71" s="44">
        <f>IF('Indicator Date'!BP71="","x",'Indicator Date'!BP71)</f>
        <v>2019</v>
      </c>
      <c r="BQ71" s="44">
        <f>IF('Indicator Date'!BQ71="","x",'Indicator Date'!BQ71)</f>
        <v>2014</v>
      </c>
      <c r="BR71" s="44">
        <f>IF('Indicator Date'!BR71="","x",'Indicator Date'!BR71)</f>
        <v>2017</v>
      </c>
      <c r="BS71" s="44">
        <f>IF('Indicator Date'!BS71="","x",'Indicator Date'!BS71)</f>
        <v>2017</v>
      </c>
      <c r="BT71" s="44">
        <f>IF('Indicator Date'!BT71="","x",'Indicator Date'!BT71)</f>
        <v>2018</v>
      </c>
      <c r="BU71" s="44">
        <f>IF('Indicator Date'!BU71="","x",'Indicator Date'!BU71)</f>
        <v>2019</v>
      </c>
      <c r="BV71" s="44">
        <f>IF('Indicator Date'!BV71="","x",'Indicator Date'!BV71)</f>
        <v>2019</v>
      </c>
      <c r="BW71" s="44">
        <f>IF('Indicator Date'!BW71="","x",'Indicator Date'!BW71)</f>
        <v>2019</v>
      </c>
      <c r="BX71" s="44">
        <f>IF('Indicator Date'!BX71="","x",'Indicator Date'!BX71)</f>
        <v>2018</v>
      </c>
      <c r="BY71" s="44">
        <f>IF('Indicator Date'!BY71="","x",'Indicator Date'!BY71)</f>
        <v>2017</v>
      </c>
      <c r="BZ71" s="44">
        <f>IF('Indicator Date'!BZ71="","x",'Indicator Date'!BZ71)</f>
        <v>2020</v>
      </c>
      <c r="CA71" s="44">
        <f>IF('Indicator Date'!CA71="","x",'Indicator Date'!CA71)</f>
        <v>2020</v>
      </c>
      <c r="CB71" s="44">
        <f>IF('Indicator Date'!CB71="","x",'Indicator Date'!CB71)</f>
        <v>2015</v>
      </c>
    </row>
    <row r="72" spans="1:80">
      <c r="A72" s="33" t="str">
        <f>'Indicator Data'!A74</f>
        <v>Guinea</v>
      </c>
      <c r="B72" s="25" t="str">
        <f>'Indicator Data'!B74</f>
        <v>GIN</v>
      </c>
      <c r="C72" s="44">
        <f>IF('Indicator Date'!C72="","x",'Indicator Date'!C72)</f>
        <v>2015</v>
      </c>
      <c r="D72" s="44">
        <f>IF('Indicator Date'!D72="","x",'Indicator Date'!D72)</f>
        <v>2015</v>
      </c>
      <c r="E72" s="44">
        <f>IF('Indicator Date'!E72="","x",'Indicator Date'!E72)</f>
        <v>2015</v>
      </c>
      <c r="F72" s="44">
        <f>IF('Indicator Date'!F72="","x",'Indicator Date'!F72)</f>
        <v>2015</v>
      </c>
      <c r="G72" s="44">
        <f>IF('Indicator Date'!G72="","x",'Indicator Date'!G72)</f>
        <v>2015</v>
      </c>
      <c r="H72" s="44">
        <f>IF('Indicator Date'!H72="","x",'Indicator Date'!H72)</f>
        <v>2015</v>
      </c>
      <c r="I72" s="44">
        <f>IF('Indicator Date'!I72="","x",'Indicator Date'!I72)</f>
        <v>2015</v>
      </c>
      <c r="J72" s="44">
        <f>IF('Indicator Date'!J72="","x",'Indicator Date'!J72)</f>
        <v>2020</v>
      </c>
      <c r="K72" s="44">
        <f>IF('Indicator Date'!K72="","x",'Indicator Date'!K72)</f>
        <v>2020</v>
      </c>
      <c r="L72" s="44">
        <f>IF('Indicator Date'!L72="","x",'Indicator Date'!L72)</f>
        <v>2020</v>
      </c>
      <c r="M72" s="44">
        <f>IF('Indicator Date'!M72="","x",'Indicator Date'!M72)</f>
        <v>2015</v>
      </c>
      <c r="N72" s="44">
        <f>IF('Indicator Date'!N72="","x",'Indicator Date'!N72)</f>
        <v>2015</v>
      </c>
      <c r="O72" s="44">
        <f>IF('Indicator Date'!O72="","x",'Indicator Date'!O72)</f>
        <v>2015</v>
      </c>
      <c r="P72" s="44">
        <f>IF('Indicator Date'!P72="","x",'Indicator Date'!P72)</f>
        <v>2015</v>
      </c>
      <c r="Q72" s="44">
        <f>IF('Indicator Date'!Q72="","x",'Indicator Date'!Q72)</f>
        <v>2020</v>
      </c>
      <c r="R72" s="44">
        <f>IF('Indicator Date'!R72="","x",'Indicator Date'!R72)</f>
        <v>2020</v>
      </c>
      <c r="S72" s="44">
        <f>IF('Indicator Date'!S72="","x",'Indicator Date'!S72)</f>
        <v>2020</v>
      </c>
      <c r="T72" s="44">
        <f>IF('Indicator Date'!T72="","x",'Indicator Date'!T72)</f>
        <v>2020</v>
      </c>
      <c r="U72" s="44">
        <f>IF('Indicator Date'!U72="","x",'Indicator Date'!U72)</f>
        <v>2015</v>
      </c>
      <c r="V72" s="44">
        <f>IF('Indicator Date'!V72="","x",'Indicator Date'!V72)</f>
        <v>2015</v>
      </c>
      <c r="W72" s="44">
        <f>IF('Indicator Date'!W72="","x",'Indicator Date'!W72)</f>
        <v>2015</v>
      </c>
      <c r="X72" s="44">
        <f>IF('Indicator Date'!X72="","x",'Indicator Date'!X72)</f>
        <v>2018</v>
      </c>
      <c r="Y72" s="44">
        <f>IF('Indicator Date'!Y72="","x",'Indicator Date'!Y72)</f>
        <v>2019</v>
      </c>
      <c r="Z72" s="44">
        <f>IF('Indicator Date'!Z72="","x",'Indicator Date'!Z72)</f>
        <v>2019</v>
      </c>
      <c r="AA72" s="44">
        <f>IF('Indicator Date'!AA72="","x",'Indicator Date'!AA72)</f>
        <v>2012</v>
      </c>
      <c r="AB72" s="44">
        <f>IF('Indicator Date'!AB72="","x",'Indicator Date'!AB72)</f>
        <v>2017</v>
      </c>
      <c r="AC72" s="44">
        <f>IF('Indicator Date'!AC72="","x",'Indicator Date'!AC72)</f>
        <v>2017</v>
      </c>
      <c r="AD72" s="44">
        <f>IF('Indicator Date'!AD72="","x",'Indicator Date'!AD72)</f>
        <v>2017</v>
      </c>
      <c r="AE72" s="44">
        <f>IF('Indicator Date'!AE72="","x",'Indicator Date'!AE72)</f>
        <v>2020</v>
      </c>
      <c r="AF72" s="44">
        <f>IF('Indicator Date'!AF72="","x",'Indicator Date'!AF72)</f>
        <v>2018</v>
      </c>
      <c r="AG72" s="44">
        <f>IF('Indicator Date'!AG72="","x",'Indicator Date'!AG72)</f>
        <v>2020</v>
      </c>
      <c r="AH72" s="44">
        <f>IF('Indicator Date'!AH72="","x",'Indicator Date'!AH72)</f>
        <v>2021</v>
      </c>
      <c r="AI72" s="44">
        <f>IF('Indicator Date'!AI72="","x",'Indicator Date'!AI72)</f>
        <v>2021</v>
      </c>
      <c r="AJ72" s="44">
        <f>IF('Indicator Date'!AJ72="","x",'Indicator Date'!AJ72)</f>
        <v>2020</v>
      </c>
      <c r="AK72" s="44">
        <f>IF('Indicator Date'!AK72="","x",'Indicator Date'!AK72)</f>
        <v>2020</v>
      </c>
      <c r="AL72" s="44">
        <f>IF('Indicator Date'!AL72="","x",'Indicator Date'!AL72)</f>
        <v>2019</v>
      </c>
      <c r="AM72" s="44" t="str">
        <f>IF('Indicator Date'!AM72="","x",RIGHT('Indicator Date'!AM72,4))</f>
        <v>2018</v>
      </c>
      <c r="AN72" s="44">
        <f>IF('Indicator Date'!AN72="","x",'Indicator Date'!AN72)</f>
        <v>2021</v>
      </c>
      <c r="AO72" s="44">
        <f>IF('Indicator Date'!AO72="","x",'Indicator Date'!AO72)</f>
        <v>2018</v>
      </c>
      <c r="AP72" s="44">
        <f>IF('Indicator Date'!AP72="","x",'Indicator Date'!AP72)</f>
        <v>2019</v>
      </c>
      <c r="AQ72" s="44">
        <f>IF('Indicator Date'!AQ72="","x",'Indicator Date'!AQ72)</f>
        <v>2020</v>
      </c>
      <c r="AR72" s="44">
        <f>IF('Indicator Date'!AR72="","x",'Indicator Date'!AR72)</f>
        <v>2020</v>
      </c>
      <c r="AS72" s="44">
        <f>IF('Indicator Date'!AS72="","x",'Indicator Date'!AS72)</f>
        <v>2019</v>
      </c>
      <c r="AT72" s="44">
        <f>IF('Indicator Date'!AT72="","x",'Indicator Date'!AT72)</f>
        <v>2018</v>
      </c>
      <c r="AU72" s="44">
        <f>IF('Indicator Date'!AU72="","x",'Indicator Date'!AU72)</f>
        <v>2019</v>
      </c>
      <c r="AV72" s="44">
        <f>IF('Indicator Date'!AV72="","x",'Indicator Date'!AV72)</f>
        <v>2019</v>
      </c>
      <c r="AW72" s="44">
        <f>IF('Indicator Date'!AW72="","x",'Indicator Date'!AW72)</f>
        <v>2019</v>
      </c>
      <c r="AX72" s="44">
        <f>IF('Indicator Date'!AX72="","x",'Indicator Date'!AX72)</f>
        <v>2018</v>
      </c>
      <c r="AY72" s="44">
        <f>IF('Indicator Date'!AY72="","x",'Indicator Date'!AY72)</f>
        <v>2019</v>
      </c>
      <c r="AZ72" s="44" t="str">
        <f>IF('Indicator Date'!AZ72="","x",'Indicator Date'!AZ72)</f>
        <v>x</v>
      </c>
      <c r="BA72" s="44">
        <f>IF('Indicator Date'!BA72="","x",'Indicator Date'!BA72)</f>
        <v>2012</v>
      </c>
      <c r="BB72" s="44">
        <f>IF('Indicator Date'!BB72="","x",'Indicator Date'!BB72)</f>
        <v>2018</v>
      </c>
      <c r="BC72" s="44">
        <f>IF('Indicator Date'!BC72="","x",'Indicator Date'!BC72)</f>
        <v>2019</v>
      </c>
      <c r="BD72" s="44">
        <f>IF('Indicator Date'!BD72="","x",'Indicator Date'!BD72)</f>
        <v>2020</v>
      </c>
      <c r="BE72" s="70" t="str">
        <f>IF('Indicator Date'!BE72="","x",YEAR('Indicator Date'!BE72))</f>
        <v>x</v>
      </c>
      <c r="BF72" s="70">
        <f>IF('Indicator Date'!BF72="","x",YEAR('Indicator Date'!BF72))</f>
        <v>2020</v>
      </c>
      <c r="BG72" s="44">
        <f>IF('Indicator Date'!BG72="","x",'Indicator Date'!BG72)</f>
        <v>2020</v>
      </c>
      <c r="BH72" s="44">
        <f>IF('Indicator Date'!BH72="","x",'Indicator Date'!BH72)</f>
        <v>2019</v>
      </c>
      <c r="BI72" s="44">
        <f>IF('Indicator Date'!BI72="","x",'Indicator Date'!BI72)</f>
        <v>2019</v>
      </c>
      <c r="BJ72" s="44">
        <f>IF('Indicator Date'!BJ72="","x",'Indicator Date'!BJ72)</f>
        <v>2015</v>
      </c>
      <c r="BK72" s="44">
        <f>IF('Indicator Date'!BK72="","x",'Indicator Date'!BK72)</f>
        <v>2019</v>
      </c>
      <c r="BL72" s="44">
        <f>IF('Indicator Date'!BL72="","x",'Indicator Date'!BL72)</f>
        <v>2020</v>
      </c>
      <c r="BM72" s="44">
        <f>IF('Indicator Date'!BM72="","x",'Indicator Date'!BM72)</f>
        <v>2018</v>
      </c>
      <c r="BN72" s="44">
        <f>IF('Indicator Date'!BN72="","x",'Indicator Date'!BN72)</f>
        <v>2014</v>
      </c>
      <c r="BO72" s="44">
        <f>IF('Indicator Date'!BO72="","x",'Indicator Date'!BO72)</f>
        <v>2018</v>
      </c>
      <c r="BP72" s="44">
        <f>IF('Indicator Date'!BP72="","x",'Indicator Date'!BP72)</f>
        <v>2019</v>
      </c>
      <c r="BQ72" s="44">
        <f>IF('Indicator Date'!BQ72="","x",'Indicator Date'!BQ72)</f>
        <v>2014</v>
      </c>
      <c r="BR72" s="44">
        <f>IF('Indicator Date'!BR72="","x",'Indicator Date'!BR72)</f>
        <v>2017</v>
      </c>
      <c r="BS72" s="44">
        <f>IF('Indicator Date'!BS72="","x",'Indicator Date'!BS72)</f>
        <v>2017</v>
      </c>
      <c r="BT72" s="44">
        <f>IF('Indicator Date'!BT72="","x",'Indicator Date'!BT72)</f>
        <v>2016</v>
      </c>
      <c r="BU72" s="44">
        <f>IF('Indicator Date'!BU72="","x",'Indicator Date'!BU72)</f>
        <v>2019</v>
      </c>
      <c r="BV72" s="44" t="str">
        <f>IF('Indicator Date'!BV72="","x",'Indicator Date'!BV72)</f>
        <v>x</v>
      </c>
      <c r="BW72" s="44" t="str">
        <f>IF('Indicator Date'!BW72="","x",'Indicator Date'!BW72)</f>
        <v>x</v>
      </c>
      <c r="BX72" s="44">
        <f>IF('Indicator Date'!BX72="","x",'Indicator Date'!BX72)</f>
        <v>2018</v>
      </c>
      <c r="BY72" s="44">
        <f>IF('Indicator Date'!BY72="","x",'Indicator Date'!BY72)</f>
        <v>2017</v>
      </c>
      <c r="BZ72" s="44">
        <f>IF('Indicator Date'!BZ72="","x",'Indicator Date'!BZ72)</f>
        <v>2020</v>
      </c>
      <c r="CA72" s="44">
        <f>IF('Indicator Date'!CA72="","x",'Indicator Date'!CA72)</f>
        <v>2020</v>
      </c>
      <c r="CB72" s="44">
        <f>IF('Indicator Date'!CB72="","x",'Indicator Date'!CB72)</f>
        <v>2015</v>
      </c>
    </row>
    <row r="73" spans="1:80">
      <c r="A73" s="33" t="str">
        <f>'Indicator Data'!A75</f>
        <v>Guinea-Bissau</v>
      </c>
      <c r="B73" s="25" t="str">
        <f>'Indicator Data'!B75</f>
        <v>GNB</v>
      </c>
      <c r="C73" s="44">
        <f>IF('Indicator Date'!C73="","x",'Indicator Date'!C73)</f>
        <v>2015</v>
      </c>
      <c r="D73" s="44">
        <f>IF('Indicator Date'!D73="","x",'Indicator Date'!D73)</f>
        <v>2015</v>
      </c>
      <c r="E73" s="44">
        <f>IF('Indicator Date'!E73="","x",'Indicator Date'!E73)</f>
        <v>2015</v>
      </c>
      <c r="F73" s="44">
        <f>IF('Indicator Date'!F73="","x",'Indicator Date'!F73)</f>
        <v>2015</v>
      </c>
      <c r="G73" s="44">
        <f>IF('Indicator Date'!G73="","x",'Indicator Date'!G73)</f>
        <v>2015</v>
      </c>
      <c r="H73" s="44">
        <f>IF('Indicator Date'!H73="","x",'Indicator Date'!H73)</f>
        <v>2015</v>
      </c>
      <c r="I73" s="44">
        <f>IF('Indicator Date'!I73="","x",'Indicator Date'!I73)</f>
        <v>2015</v>
      </c>
      <c r="J73" s="44">
        <f>IF('Indicator Date'!J73="","x",'Indicator Date'!J73)</f>
        <v>2020</v>
      </c>
      <c r="K73" s="44">
        <f>IF('Indicator Date'!K73="","x",'Indicator Date'!K73)</f>
        <v>2020</v>
      </c>
      <c r="L73" s="44">
        <f>IF('Indicator Date'!L73="","x",'Indicator Date'!L73)</f>
        <v>2020</v>
      </c>
      <c r="M73" s="44">
        <f>IF('Indicator Date'!M73="","x",'Indicator Date'!M73)</f>
        <v>2015</v>
      </c>
      <c r="N73" s="44">
        <f>IF('Indicator Date'!N73="","x",'Indicator Date'!N73)</f>
        <v>2015</v>
      </c>
      <c r="O73" s="44">
        <f>IF('Indicator Date'!O73="","x",'Indicator Date'!O73)</f>
        <v>2015</v>
      </c>
      <c r="P73" s="44">
        <f>IF('Indicator Date'!P73="","x",'Indicator Date'!P73)</f>
        <v>2015</v>
      </c>
      <c r="Q73" s="44">
        <f>IF('Indicator Date'!Q73="","x",'Indicator Date'!Q73)</f>
        <v>2020</v>
      </c>
      <c r="R73" s="44">
        <f>IF('Indicator Date'!R73="","x",'Indicator Date'!R73)</f>
        <v>2020</v>
      </c>
      <c r="S73" s="44">
        <f>IF('Indicator Date'!S73="","x",'Indicator Date'!S73)</f>
        <v>2020</v>
      </c>
      <c r="T73" s="44">
        <f>IF('Indicator Date'!T73="","x",'Indicator Date'!T73)</f>
        <v>2020</v>
      </c>
      <c r="U73" s="44">
        <f>IF('Indicator Date'!U73="","x",'Indicator Date'!U73)</f>
        <v>2015</v>
      </c>
      <c r="V73" s="44">
        <f>IF('Indicator Date'!V73="","x",'Indicator Date'!V73)</f>
        <v>2015</v>
      </c>
      <c r="W73" s="44">
        <f>IF('Indicator Date'!W73="","x",'Indicator Date'!W73)</f>
        <v>2015</v>
      </c>
      <c r="X73" s="44">
        <f>IF('Indicator Date'!X73="","x",'Indicator Date'!X73)</f>
        <v>2018</v>
      </c>
      <c r="Y73" s="44">
        <f>IF('Indicator Date'!Y73="","x",'Indicator Date'!Y73)</f>
        <v>2019</v>
      </c>
      <c r="Z73" s="44">
        <f>IF('Indicator Date'!Z73="","x",'Indicator Date'!Z73)</f>
        <v>2019</v>
      </c>
      <c r="AA73" s="44" t="str">
        <f>IF('Indicator Date'!AA73="","x",'Indicator Date'!AA73)</f>
        <v>x</v>
      </c>
      <c r="AB73" s="44">
        <f>IF('Indicator Date'!AB73="","x",'Indicator Date'!AB73)</f>
        <v>2017</v>
      </c>
      <c r="AC73" s="44">
        <f>IF('Indicator Date'!AC73="","x",'Indicator Date'!AC73)</f>
        <v>2017</v>
      </c>
      <c r="AD73" s="44">
        <f>IF('Indicator Date'!AD73="","x",'Indicator Date'!AD73)</f>
        <v>2018</v>
      </c>
      <c r="AE73" s="44">
        <f>IF('Indicator Date'!AE73="","x",'Indicator Date'!AE73)</f>
        <v>2020</v>
      </c>
      <c r="AF73" s="44">
        <f>IF('Indicator Date'!AF73="","x",'Indicator Date'!AF73)</f>
        <v>2018</v>
      </c>
      <c r="AG73" s="44">
        <f>IF('Indicator Date'!AG73="","x",'Indicator Date'!AG73)</f>
        <v>2020</v>
      </c>
      <c r="AH73" s="44">
        <f>IF('Indicator Date'!AH73="","x",'Indicator Date'!AH73)</f>
        <v>2021</v>
      </c>
      <c r="AI73" s="44">
        <f>IF('Indicator Date'!AI73="","x",'Indicator Date'!AI73)</f>
        <v>2021</v>
      </c>
      <c r="AJ73" s="44">
        <f>IF('Indicator Date'!AJ73="","x",'Indicator Date'!AJ73)</f>
        <v>2020</v>
      </c>
      <c r="AK73" s="44">
        <f>IF('Indicator Date'!AK73="","x",'Indicator Date'!AK73)</f>
        <v>2020</v>
      </c>
      <c r="AL73" s="44">
        <f>IF('Indicator Date'!AL73="","x",'Indicator Date'!AL73)</f>
        <v>2019</v>
      </c>
      <c r="AM73" s="44" t="str">
        <f>IF('Indicator Date'!AM73="","x",RIGHT('Indicator Date'!AM73,4))</f>
        <v>2014</v>
      </c>
      <c r="AN73" s="44">
        <f>IF('Indicator Date'!AN73="","x",'Indicator Date'!AN73)</f>
        <v>2021</v>
      </c>
      <c r="AO73" s="44">
        <f>IF('Indicator Date'!AO73="","x",'Indicator Date'!AO73)</f>
        <v>2018</v>
      </c>
      <c r="AP73" s="44">
        <f>IF('Indicator Date'!AP73="","x",'Indicator Date'!AP73)</f>
        <v>2019</v>
      </c>
      <c r="AQ73" s="44">
        <f>IF('Indicator Date'!AQ73="","x",'Indicator Date'!AQ73)</f>
        <v>2020</v>
      </c>
      <c r="AR73" s="44">
        <f>IF('Indicator Date'!AR73="","x",'Indicator Date'!AR73)</f>
        <v>2020</v>
      </c>
      <c r="AS73" s="44">
        <f>IF('Indicator Date'!AS73="","x",'Indicator Date'!AS73)</f>
        <v>2019</v>
      </c>
      <c r="AT73" s="44">
        <f>IF('Indicator Date'!AT73="","x",'Indicator Date'!AT73)</f>
        <v>2014</v>
      </c>
      <c r="AU73" s="44">
        <f>IF('Indicator Date'!AU73="","x",'Indicator Date'!AU73)</f>
        <v>2019</v>
      </c>
      <c r="AV73" s="44">
        <f>IF('Indicator Date'!AV73="","x",'Indicator Date'!AV73)</f>
        <v>2019</v>
      </c>
      <c r="AW73" s="44">
        <f>IF('Indicator Date'!AW73="","x",'Indicator Date'!AW73)</f>
        <v>2019</v>
      </c>
      <c r="AX73" s="44">
        <f>IF('Indicator Date'!AX73="","x",'Indicator Date'!AX73)</f>
        <v>2018</v>
      </c>
      <c r="AY73" s="44">
        <f>IF('Indicator Date'!AY73="","x",'Indicator Date'!AY73)</f>
        <v>2019</v>
      </c>
      <c r="AZ73" s="44" t="str">
        <f>IF('Indicator Date'!AZ73="","x",'Indicator Date'!AZ73)</f>
        <v>x</v>
      </c>
      <c r="BA73" s="44">
        <f>IF('Indicator Date'!BA73="","x",'Indicator Date'!BA73)</f>
        <v>2010</v>
      </c>
      <c r="BB73" s="44">
        <f>IF('Indicator Date'!BB73="","x",'Indicator Date'!BB73)</f>
        <v>2018</v>
      </c>
      <c r="BC73" s="44">
        <f>IF('Indicator Date'!BC73="","x",'Indicator Date'!BC73)</f>
        <v>2019</v>
      </c>
      <c r="BD73" s="44">
        <f>IF('Indicator Date'!BD73="","x",'Indicator Date'!BD73)</f>
        <v>2020</v>
      </c>
      <c r="BE73" s="70" t="str">
        <f>IF('Indicator Date'!BE73="","x",YEAR('Indicator Date'!BE73))</f>
        <v>x</v>
      </c>
      <c r="BF73" s="70">
        <f>IF('Indicator Date'!BF73="","x",YEAR('Indicator Date'!BF73))</f>
        <v>2020</v>
      </c>
      <c r="BG73" s="44">
        <f>IF('Indicator Date'!BG73="","x",'Indicator Date'!BG73)</f>
        <v>2020</v>
      </c>
      <c r="BH73" s="44">
        <f>IF('Indicator Date'!BH73="","x",'Indicator Date'!BH73)</f>
        <v>2019</v>
      </c>
      <c r="BI73" s="44">
        <f>IF('Indicator Date'!BI73="","x",'Indicator Date'!BI73)</f>
        <v>2019</v>
      </c>
      <c r="BJ73" s="44">
        <f>IF('Indicator Date'!BJ73="","x",'Indicator Date'!BJ73)</f>
        <v>2015</v>
      </c>
      <c r="BK73" s="44">
        <f>IF('Indicator Date'!BK73="","x",'Indicator Date'!BK73)</f>
        <v>2019</v>
      </c>
      <c r="BL73" s="44">
        <f>IF('Indicator Date'!BL73="","x",'Indicator Date'!BL73)</f>
        <v>2020</v>
      </c>
      <c r="BM73" s="44">
        <f>IF('Indicator Date'!BM73="","x",'Indicator Date'!BM73)</f>
        <v>2018</v>
      </c>
      <c r="BN73" s="44">
        <f>IF('Indicator Date'!BN73="","x",'Indicator Date'!BN73)</f>
        <v>2014</v>
      </c>
      <c r="BO73" s="44">
        <f>IF('Indicator Date'!BO73="","x",'Indicator Date'!BO73)</f>
        <v>2017</v>
      </c>
      <c r="BP73" s="44">
        <f>IF('Indicator Date'!BP73="","x",'Indicator Date'!BP73)</f>
        <v>2019</v>
      </c>
      <c r="BQ73" s="44">
        <f>IF('Indicator Date'!BQ73="","x",'Indicator Date'!BQ73)</f>
        <v>2014</v>
      </c>
      <c r="BR73" s="44">
        <f>IF('Indicator Date'!BR73="","x",'Indicator Date'!BR73)</f>
        <v>2017</v>
      </c>
      <c r="BS73" s="44">
        <f>IF('Indicator Date'!BS73="","x",'Indicator Date'!BS73)</f>
        <v>2017</v>
      </c>
      <c r="BT73" s="44">
        <f>IF('Indicator Date'!BT73="","x",'Indicator Date'!BT73)</f>
        <v>2015</v>
      </c>
      <c r="BU73" s="44">
        <f>IF('Indicator Date'!BU73="","x",'Indicator Date'!BU73)</f>
        <v>2019</v>
      </c>
      <c r="BV73" s="44" t="str">
        <f>IF('Indicator Date'!BV73="","x",'Indicator Date'!BV73)</f>
        <v>x</v>
      </c>
      <c r="BW73" s="44">
        <f>IF('Indicator Date'!BW73="","x",'Indicator Date'!BW73)</f>
        <v>2019</v>
      </c>
      <c r="BX73" s="44">
        <f>IF('Indicator Date'!BX73="","x",'Indicator Date'!BX73)</f>
        <v>2018</v>
      </c>
      <c r="BY73" s="44">
        <f>IF('Indicator Date'!BY73="","x",'Indicator Date'!BY73)</f>
        <v>2017</v>
      </c>
      <c r="BZ73" s="44">
        <f>IF('Indicator Date'!BZ73="","x",'Indicator Date'!BZ73)</f>
        <v>2020</v>
      </c>
      <c r="CA73" s="44">
        <f>IF('Indicator Date'!CA73="","x",'Indicator Date'!CA73)</f>
        <v>2020</v>
      </c>
      <c r="CB73" s="44">
        <f>IF('Indicator Date'!CB73="","x",'Indicator Date'!CB73)</f>
        <v>2015</v>
      </c>
    </row>
    <row r="74" spans="1:80">
      <c r="A74" s="33" t="str">
        <f>'Indicator Data'!A76</f>
        <v>Guyana</v>
      </c>
      <c r="B74" s="25" t="str">
        <f>'Indicator Data'!B76</f>
        <v>GUY</v>
      </c>
      <c r="C74" s="44">
        <f>IF('Indicator Date'!C74="","x",'Indicator Date'!C74)</f>
        <v>2015</v>
      </c>
      <c r="D74" s="44">
        <f>IF('Indicator Date'!D74="","x",'Indicator Date'!D74)</f>
        <v>2015</v>
      </c>
      <c r="E74" s="44">
        <f>IF('Indicator Date'!E74="","x",'Indicator Date'!E74)</f>
        <v>2015</v>
      </c>
      <c r="F74" s="44">
        <f>IF('Indicator Date'!F74="","x",'Indicator Date'!F74)</f>
        <v>2015</v>
      </c>
      <c r="G74" s="44">
        <f>IF('Indicator Date'!G74="","x",'Indicator Date'!G74)</f>
        <v>2015</v>
      </c>
      <c r="H74" s="44">
        <f>IF('Indicator Date'!H74="","x",'Indicator Date'!H74)</f>
        <v>2015</v>
      </c>
      <c r="I74" s="44">
        <f>IF('Indicator Date'!I74="","x",'Indicator Date'!I74)</f>
        <v>2015</v>
      </c>
      <c r="J74" s="44">
        <f>IF('Indicator Date'!J74="","x",'Indicator Date'!J74)</f>
        <v>2020</v>
      </c>
      <c r="K74" s="44">
        <f>IF('Indicator Date'!K74="","x",'Indicator Date'!K74)</f>
        <v>2020</v>
      </c>
      <c r="L74" s="44">
        <f>IF('Indicator Date'!L74="","x",'Indicator Date'!L74)</f>
        <v>2020</v>
      </c>
      <c r="M74" s="44">
        <f>IF('Indicator Date'!M74="","x",'Indicator Date'!M74)</f>
        <v>2015</v>
      </c>
      <c r="N74" s="44">
        <f>IF('Indicator Date'!N74="","x",'Indicator Date'!N74)</f>
        <v>2015</v>
      </c>
      <c r="O74" s="44">
        <f>IF('Indicator Date'!O74="","x",'Indicator Date'!O74)</f>
        <v>2015</v>
      </c>
      <c r="P74" s="44">
        <f>IF('Indicator Date'!P74="","x",'Indicator Date'!P74)</f>
        <v>2015</v>
      </c>
      <c r="Q74" s="44">
        <f>IF('Indicator Date'!Q74="","x",'Indicator Date'!Q74)</f>
        <v>2020</v>
      </c>
      <c r="R74" s="44">
        <f>IF('Indicator Date'!R74="","x",'Indicator Date'!R74)</f>
        <v>2020</v>
      </c>
      <c r="S74" s="44">
        <f>IF('Indicator Date'!S74="","x",'Indicator Date'!S74)</f>
        <v>2020</v>
      </c>
      <c r="T74" s="44">
        <f>IF('Indicator Date'!T74="","x",'Indicator Date'!T74)</f>
        <v>2020</v>
      </c>
      <c r="U74" s="44">
        <f>IF('Indicator Date'!U74="","x",'Indicator Date'!U74)</f>
        <v>2015</v>
      </c>
      <c r="V74" s="44">
        <f>IF('Indicator Date'!V74="","x",'Indicator Date'!V74)</f>
        <v>2015</v>
      </c>
      <c r="W74" s="44">
        <f>IF('Indicator Date'!W74="","x",'Indicator Date'!W74)</f>
        <v>2015</v>
      </c>
      <c r="X74" s="44">
        <f>IF('Indicator Date'!X74="","x",'Indicator Date'!X74)</f>
        <v>2018</v>
      </c>
      <c r="Y74" s="44">
        <f>IF('Indicator Date'!Y74="","x",'Indicator Date'!Y74)</f>
        <v>2019</v>
      </c>
      <c r="Z74" s="44">
        <f>IF('Indicator Date'!Z74="","x",'Indicator Date'!Z74)</f>
        <v>2019</v>
      </c>
      <c r="AA74" s="44">
        <f>IF('Indicator Date'!AA74="","x",'Indicator Date'!AA74)</f>
        <v>2009</v>
      </c>
      <c r="AB74" s="44">
        <f>IF('Indicator Date'!AB74="","x",'Indicator Date'!AB74)</f>
        <v>2017</v>
      </c>
      <c r="AC74" s="44">
        <f>IF('Indicator Date'!AC74="","x",'Indicator Date'!AC74)</f>
        <v>2017</v>
      </c>
      <c r="AD74" s="44">
        <f>IF('Indicator Date'!AD74="","x",'Indicator Date'!AD74)</f>
        <v>2018</v>
      </c>
      <c r="AE74" s="44">
        <f>IF('Indicator Date'!AE74="","x",'Indicator Date'!AE74)</f>
        <v>2020</v>
      </c>
      <c r="AF74" s="44">
        <f>IF('Indicator Date'!AF74="","x",'Indicator Date'!AF74)</f>
        <v>2018</v>
      </c>
      <c r="AG74" s="44">
        <f>IF('Indicator Date'!AG74="","x",'Indicator Date'!AG74)</f>
        <v>2020</v>
      </c>
      <c r="AH74" s="44">
        <f>IF('Indicator Date'!AH74="","x",'Indicator Date'!AH74)</f>
        <v>2021</v>
      </c>
      <c r="AI74" s="44">
        <f>IF('Indicator Date'!AI74="","x",'Indicator Date'!AI74)</f>
        <v>2021</v>
      </c>
      <c r="AJ74" s="44">
        <f>IF('Indicator Date'!AJ74="","x",'Indicator Date'!AJ74)</f>
        <v>2020</v>
      </c>
      <c r="AK74" s="44">
        <f>IF('Indicator Date'!AK74="","x",'Indicator Date'!AK74)</f>
        <v>2020</v>
      </c>
      <c r="AL74" s="44">
        <f>IF('Indicator Date'!AL74="","x",'Indicator Date'!AL74)</f>
        <v>2019</v>
      </c>
      <c r="AM74" s="44" t="str">
        <f>IF('Indicator Date'!AM74="","x",RIGHT('Indicator Date'!AM74,4))</f>
        <v>2014</v>
      </c>
      <c r="AN74" s="44">
        <f>IF('Indicator Date'!AN74="","x",'Indicator Date'!AN74)</f>
        <v>2021</v>
      </c>
      <c r="AO74" s="44">
        <f>IF('Indicator Date'!AO74="","x",'Indicator Date'!AO74)</f>
        <v>2018</v>
      </c>
      <c r="AP74" s="44">
        <f>IF('Indicator Date'!AP74="","x",'Indicator Date'!AP74)</f>
        <v>2019</v>
      </c>
      <c r="AQ74" s="44">
        <f>IF('Indicator Date'!AQ74="","x",'Indicator Date'!AQ74)</f>
        <v>2020</v>
      </c>
      <c r="AR74" s="44">
        <f>IF('Indicator Date'!AR74="","x",'Indicator Date'!AR74)</f>
        <v>2020</v>
      </c>
      <c r="AS74" s="44">
        <f>IF('Indicator Date'!AS74="","x",'Indicator Date'!AS74)</f>
        <v>2019</v>
      </c>
      <c r="AT74" s="44">
        <f>IF('Indicator Date'!AT74="","x",'Indicator Date'!AT74)</f>
        <v>2014</v>
      </c>
      <c r="AU74" s="44">
        <f>IF('Indicator Date'!AU74="","x",'Indicator Date'!AU74)</f>
        <v>2019</v>
      </c>
      <c r="AV74" s="44">
        <f>IF('Indicator Date'!AV74="","x",'Indicator Date'!AV74)</f>
        <v>2019</v>
      </c>
      <c r="AW74" s="44">
        <f>IF('Indicator Date'!AW74="","x",'Indicator Date'!AW74)</f>
        <v>2019</v>
      </c>
      <c r="AX74" s="44">
        <f>IF('Indicator Date'!AX74="","x",'Indicator Date'!AX74)</f>
        <v>2018</v>
      </c>
      <c r="AY74" s="44">
        <f>IF('Indicator Date'!AY74="","x",'Indicator Date'!AY74)</f>
        <v>2019</v>
      </c>
      <c r="AZ74" s="44">
        <f>IF('Indicator Date'!AZ74="","x",'Indicator Date'!AZ74)</f>
        <v>2019</v>
      </c>
      <c r="BA74" s="44" t="str">
        <f>IF('Indicator Date'!BA74="","x",'Indicator Date'!BA74)</f>
        <v>x</v>
      </c>
      <c r="BB74" s="44">
        <f>IF('Indicator Date'!BB74="","x",'Indicator Date'!BB74)</f>
        <v>2018</v>
      </c>
      <c r="BC74" s="44">
        <f>IF('Indicator Date'!BC74="","x",'Indicator Date'!BC74)</f>
        <v>2019</v>
      </c>
      <c r="BD74" s="44">
        <f>IF('Indicator Date'!BD74="","x",'Indicator Date'!BD74)</f>
        <v>2020</v>
      </c>
      <c r="BE74" s="70" t="str">
        <f>IF('Indicator Date'!BE74="","x",YEAR('Indicator Date'!BE74))</f>
        <v>x</v>
      </c>
      <c r="BF74" s="70">
        <f>IF('Indicator Date'!BF74="","x",YEAR('Indicator Date'!BF74))</f>
        <v>2020</v>
      </c>
      <c r="BG74" s="44">
        <f>IF('Indicator Date'!BG74="","x",'Indicator Date'!BG74)</f>
        <v>2020</v>
      </c>
      <c r="BH74" s="44">
        <f>IF('Indicator Date'!BH74="","x",'Indicator Date'!BH74)</f>
        <v>2019</v>
      </c>
      <c r="BI74" s="44">
        <f>IF('Indicator Date'!BI74="","x",'Indicator Date'!BI74)</f>
        <v>2019</v>
      </c>
      <c r="BJ74" s="44" t="str">
        <f>IF('Indicator Date'!BJ74="","x",'Indicator Date'!BJ74)</f>
        <v>x</v>
      </c>
      <c r="BK74" s="44">
        <f>IF('Indicator Date'!BK74="","x",'Indicator Date'!BK74)</f>
        <v>2019</v>
      </c>
      <c r="BL74" s="44">
        <f>IF('Indicator Date'!BL74="","x",'Indicator Date'!BL74)</f>
        <v>2020</v>
      </c>
      <c r="BM74" s="44">
        <f>IF('Indicator Date'!BM74="","x",'Indicator Date'!BM74)</f>
        <v>2018</v>
      </c>
      <c r="BN74" s="44">
        <f>IF('Indicator Date'!BN74="","x",'Indicator Date'!BN74)</f>
        <v>2014</v>
      </c>
      <c r="BO74" s="44">
        <f>IF('Indicator Date'!BO74="","x",'Indicator Date'!BO74)</f>
        <v>2017</v>
      </c>
      <c r="BP74" s="44">
        <f>IF('Indicator Date'!BP74="","x",'Indicator Date'!BP74)</f>
        <v>2017</v>
      </c>
      <c r="BQ74" s="44">
        <f>IF('Indicator Date'!BQ74="","x",'Indicator Date'!BQ74)</f>
        <v>2014</v>
      </c>
      <c r="BR74" s="44">
        <f>IF('Indicator Date'!BR74="","x",'Indicator Date'!BR74)</f>
        <v>2017</v>
      </c>
      <c r="BS74" s="44">
        <f>IF('Indicator Date'!BS74="","x",'Indicator Date'!BS74)</f>
        <v>2017</v>
      </c>
      <c r="BT74" s="44">
        <f>IF('Indicator Date'!BT74="","x",'Indicator Date'!BT74)</f>
        <v>2018</v>
      </c>
      <c r="BU74" s="44">
        <f>IF('Indicator Date'!BU74="","x",'Indicator Date'!BU74)</f>
        <v>2019</v>
      </c>
      <c r="BV74" s="44">
        <f>IF('Indicator Date'!BV74="","x",'Indicator Date'!BV74)</f>
        <v>2019</v>
      </c>
      <c r="BW74" s="44">
        <f>IF('Indicator Date'!BW74="","x",'Indicator Date'!BW74)</f>
        <v>2019</v>
      </c>
      <c r="BX74" s="44">
        <f>IF('Indicator Date'!BX74="","x",'Indicator Date'!BX74)</f>
        <v>2018</v>
      </c>
      <c r="BY74" s="44">
        <f>IF('Indicator Date'!BY74="","x",'Indicator Date'!BY74)</f>
        <v>2017</v>
      </c>
      <c r="BZ74" s="44">
        <f>IF('Indicator Date'!BZ74="","x",'Indicator Date'!BZ74)</f>
        <v>2020</v>
      </c>
      <c r="CA74" s="44">
        <f>IF('Indicator Date'!CA74="","x",'Indicator Date'!CA74)</f>
        <v>2020</v>
      </c>
      <c r="CB74" s="44">
        <f>IF('Indicator Date'!CB74="","x",'Indicator Date'!CB74)</f>
        <v>2015</v>
      </c>
    </row>
    <row r="75" spans="1:80">
      <c r="A75" s="33" t="str">
        <f>'Indicator Data'!A77</f>
        <v>Haiti</v>
      </c>
      <c r="B75" s="25" t="str">
        <f>'Indicator Data'!B77</f>
        <v>HTI</v>
      </c>
      <c r="C75" s="44">
        <f>IF('Indicator Date'!C75="","x",'Indicator Date'!C75)</f>
        <v>2015</v>
      </c>
      <c r="D75" s="44">
        <f>IF('Indicator Date'!D75="","x",'Indicator Date'!D75)</f>
        <v>2015</v>
      </c>
      <c r="E75" s="44">
        <f>IF('Indicator Date'!E75="","x",'Indicator Date'!E75)</f>
        <v>2015</v>
      </c>
      <c r="F75" s="44">
        <f>IF('Indicator Date'!F75="","x",'Indicator Date'!F75)</f>
        <v>2015</v>
      </c>
      <c r="G75" s="44">
        <f>IF('Indicator Date'!G75="","x",'Indicator Date'!G75)</f>
        <v>2015</v>
      </c>
      <c r="H75" s="44">
        <f>IF('Indicator Date'!H75="","x",'Indicator Date'!H75)</f>
        <v>2015</v>
      </c>
      <c r="I75" s="44">
        <f>IF('Indicator Date'!I75="","x",'Indicator Date'!I75)</f>
        <v>2015</v>
      </c>
      <c r="J75" s="44">
        <f>IF('Indicator Date'!J75="","x",'Indicator Date'!J75)</f>
        <v>2020</v>
      </c>
      <c r="K75" s="44">
        <f>IF('Indicator Date'!K75="","x",'Indicator Date'!K75)</f>
        <v>2020</v>
      </c>
      <c r="L75" s="44">
        <f>IF('Indicator Date'!L75="","x",'Indicator Date'!L75)</f>
        <v>2020</v>
      </c>
      <c r="M75" s="44">
        <f>IF('Indicator Date'!M75="","x",'Indicator Date'!M75)</f>
        <v>2015</v>
      </c>
      <c r="N75" s="44">
        <f>IF('Indicator Date'!N75="","x",'Indicator Date'!N75)</f>
        <v>2015</v>
      </c>
      <c r="O75" s="44">
        <f>IF('Indicator Date'!O75="","x",'Indicator Date'!O75)</f>
        <v>2015</v>
      </c>
      <c r="P75" s="44">
        <f>IF('Indicator Date'!P75="","x",'Indicator Date'!P75)</f>
        <v>2015</v>
      </c>
      <c r="Q75" s="44">
        <f>IF('Indicator Date'!Q75="","x",'Indicator Date'!Q75)</f>
        <v>2020</v>
      </c>
      <c r="R75" s="44">
        <f>IF('Indicator Date'!R75="","x",'Indicator Date'!R75)</f>
        <v>2020</v>
      </c>
      <c r="S75" s="44">
        <f>IF('Indicator Date'!S75="","x",'Indicator Date'!S75)</f>
        <v>2020</v>
      </c>
      <c r="T75" s="44">
        <f>IF('Indicator Date'!T75="","x",'Indicator Date'!T75)</f>
        <v>2020</v>
      </c>
      <c r="U75" s="44">
        <f>IF('Indicator Date'!U75="","x",'Indicator Date'!U75)</f>
        <v>2015</v>
      </c>
      <c r="V75" s="44">
        <f>IF('Indicator Date'!V75="","x",'Indicator Date'!V75)</f>
        <v>2015</v>
      </c>
      <c r="W75" s="44">
        <f>IF('Indicator Date'!W75="","x",'Indicator Date'!W75)</f>
        <v>2015</v>
      </c>
      <c r="X75" s="44">
        <f>IF('Indicator Date'!X75="","x",'Indicator Date'!X75)</f>
        <v>2018</v>
      </c>
      <c r="Y75" s="44">
        <f>IF('Indicator Date'!Y75="","x",'Indicator Date'!Y75)</f>
        <v>2019</v>
      </c>
      <c r="Z75" s="44">
        <f>IF('Indicator Date'!Z75="","x",'Indicator Date'!Z75)</f>
        <v>2019</v>
      </c>
      <c r="AA75" s="44">
        <f>IF('Indicator Date'!AA75="","x",'Indicator Date'!AA75)</f>
        <v>2017</v>
      </c>
      <c r="AB75" s="44">
        <f>IF('Indicator Date'!AB75="","x",'Indicator Date'!AB75)</f>
        <v>2017</v>
      </c>
      <c r="AC75" s="44">
        <f>IF('Indicator Date'!AC75="","x",'Indicator Date'!AC75)</f>
        <v>2017</v>
      </c>
      <c r="AD75" s="44">
        <f>IF('Indicator Date'!AD75="","x",'Indicator Date'!AD75)</f>
        <v>2018</v>
      </c>
      <c r="AE75" s="44">
        <f>IF('Indicator Date'!AE75="","x",'Indicator Date'!AE75)</f>
        <v>2020</v>
      </c>
      <c r="AF75" s="44">
        <f>IF('Indicator Date'!AF75="","x",'Indicator Date'!AF75)</f>
        <v>2018</v>
      </c>
      <c r="AG75" s="44">
        <f>IF('Indicator Date'!AG75="","x",'Indicator Date'!AG75)</f>
        <v>2020</v>
      </c>
      <c r="AH75" s="44">
        <f>IF('Indicator Date'!AH75="","x",'Indicator Date'!AH75)</f>
        <v>2021</v>
      </c>
      <c r="AI75" s="44">
        <f>IF('Indicator Date'!AI75="","x",'Indicator Date'!AI75)</f>
        <v>2021</v>
      </c>
      <c r="AJ75" s="44">
        <f>IF('Indicator Date'!AJ75="","x",'Indicator Date'!AJ75)</f>
        <v>2020</v>
      </c>
      <c r="AK75" s="44">
        <f>IF('Indicator Date'!AK75="","x",'Indicator Date'!AK75)</f>
        <v>2020</v>
      </c>
      <c r="AL75" s="44">
        <f>IF('Indicator Date'!AL75="","x",'Indicator Date'!AL75)</f>
        <v>2019</v>
      </c>
      <c r="AM75" s="44" t="str">
        <f>IF('Indicator Date'!AM75="","x",RIGHT('Indicator Date'!AM75,4))</f>
        <v>2017</v>
      </c>
      <c r="AN75" s="44">
        <f>IF('Indicator Date'!AN75="","x",'Indicator Date'!AN75)</f>
        <v>2021</v>
      </c>
      <c r="AO75" s="44">
        <f>IF('Indicator Date'!AO75="","x",'Indicator Date'!AO75)</f>
        <v>2018</v>
      </c>
      <c r="AP75" s="44">
        <f>IF('Indicator Date'!AP75="","x",'Indicator Date'!AP75)</f>
        <v>2019</v>
      </c>
      <c r="AQ75" s="44">
        <f>IF('Indicator Date'!AQ75="","x",'Indicator Date'!AQ75)</f>
        <v>2020</v>
      </c>
      <c r="AR75" s="44">
        <f>IF('Indicator Date'!AR75="","x",'Indicator Date'!AR75)</f>
        <v>2020</v>
      </c>
      <c r="AS75" s="44">
        <f>IF('Indicator Date'!AS75="","x",'Indicator Date'!AS75)</f>
        <v>2019</v>
      </c>
      <c r="AT75" s="44">
        <f>IF('Indicator Date'!AT75="","x",'Indicator Date'!AT75)</f>
        <v>2017</v>
      </c>
      <c r="AU75" s="44">
        <f>IF('Indicator Date'!AU75="","x",'Indicator Date'!AU75)</f>
        <v>2019</v>
      </c>
      <c r="AV75" s="44">
        <f>IF('Indicator Date'!AV75="","x",'Indicator Date'!AV75)</f>
        <v>2019</v>
      </c>
      <c r="AW75" s="44">
        <f>IF('Indicator Date'!AW75="","x",'Indicator Date'!AW75)</f>
        <v>2019</v>
      </c>
      <c r="AX75" s="44">
        <f>IF('Indicator Date'!AX75="","x",'Indicator Date'!AX75)</f>
        <v>2018</v>
      </c>
      <c r="AY75" s="44">
        <f>IF('Indicator Date'!AY75="","x",'Indicator Date'!AY75)</f>
        <v>2019</v>
      </c>
      <c r="AZ75" s="44">
        <f>IF('Indicator Date'!AZ75="","x",'Indicator Date'!AZ75)</f>
        <v>2019</v>
      </c>
      <c r="BA75" s="44">
        <f>IF('Indicator Date'!BA75="","x",'Indicator Date'!BA75)</f>
        <v>2012</v>
      </c>
      <c r="BB75" s="44">
        <f>IF('Indicator Date'!BB75="","x",'Indicator Date'!BB75)</f>
        <v>2018</v>
      </c>
      <c r="BC75" s="44">
        <f>IF('Indicator Date'!BC75="","x",'Indicator Date'!BC75)</f>
        <v>2019</v>
      </c>
      <c r="BD75" s="44">
        <f>IF('Indicator Date'!BD75="","x",'Indicator Date'!BD75)</f>
        <v>2020</v>
      </c>
      <c r="BE75" s="70">
        <f>IF('Indicator Date'!BE75="","x",YEAR('Indicator Date'!BE75))</f>
        <v>2020</v>
      </c>
      <c r="BF75" s="70">
        <f>IF('Indicator Date'!BF75="","x",YEAR('Indicator Date'!BF75))</f>
        <v>2020</v>
      </c>
      <c r="BG75" s="44">
        <f>IF('Indicator Date'!BG75="","x",'Indicator Date'!BG75)</f>
        <v>2020</v>
      </c>
      <c r="BH75" s="44">
        <f>IF('Indicator Date'!BH75="","x",'Indicator Date'!BH75)</f>
        <v>2019</v>
      </c>
      <c r="BI75" s="44">
        <f>IF('Indicator Date'!BI75="","x",'Indicator Date'!BI75)</f>
        <v>2019</v>
      </c>
      <c r="BJ75" s="44">
        <f>IF('Indicator Date'!BJ75="","x",'Indicator Date'!BJ75)</f>
        <v>2013</v>
      </c>
      <c r="BK75" s="44">
        <f>IF('Indicator Date'!BK75="","x",'Indicator Date'!BK75)</f>
        <v>2019</v>
      </c>
      <c r="BL75" s="44">
        <f>IF('Indicator Date'!BL75="","x",'Indicator Date'!BL75)</f>
        <v>2020</v>
      </c>
      <c r="BM75" s="44">
        <f>IF('Indicator Date'!BM75="","x",'Indicator Date'!BM75)</f>
        <v>2018</v>
      </c>
      <c r="BN75" s="44">
        <f>IF('Indicator Date'!BN75="","x",'Indicator Date'!BN75)</f>
        <v>2016</v>
      </c>
      <c r="BO75" s="44">
        <f>IF('Indicator Date'!BO75="","x",'Indicator Date'!BO75)</f>
        <v>2018</v>
      </c>
      <c r="BP75" s="44">
        <f>IF('Indicator Date'!BP75="","x",'Indicator Date'!BP75)</f>
        <v>2019</v>
      </c>
      <c r="BQ75" s="44">
        <f>IF('Indicator Date'!BQ75="","x",'Indicator Date'!BQ75)</f>
        <v>2014</v>
      </c>
      <c r="BR75" s="44">
        <f>IF('Indicator Date'!BR75="","x",'Indicator Date'!BR75)</f>
        <v>2017</v>
      </c>
      <c r="BS75" s="44">
        <f>IF('Indicator Date'!BS75="","x",'Indicator Date'!BS75)</f>
        <v>2017</v>
      </c>
      <c r="BT75" s="44">
        <f>IF('Indicator Date'!BT75="","x",'Indicator Date'!BT75)</f>
        <v>2018</v>
      </c>
      <c r="BU75" s="44">
        <f>IF('Indicator Date'!BU75="","x",'Indicator Date'!BU75)</f>
        <v>2019</v>
      </c>
      <c r="BV75" s="44">
        <f>IF('Indicator Date'!BV75="","x",'Indicator Date'!BV75)</f>
        <v>2019</v>
      </c>
      <c r="BW75" s="44">
        <f>IF('Indicator Date'!BW75="","x",'Indicator Date'!BW75)</f>
        <v>2019</v>
      </c>
      <c r="BX75" s="44">
        <f>IF('Indicator Date'!BX75="","x",'Indicator Date'!BX75)</f>
        <v>2018</v>
      </c>
      <c r="BY75" s="44">
        <f>IF('Indicator Date'!BY75="","x",'Indicator Date'!BY75)</f>
        <v>2017</v>
      </c>
      <c r="BZ75" s="44">
        <f>IF('Indicator Date'!BZ75="","x",'Indicator Date'!BZ75)</f>
        <v>2020</v>
      </c>
      <c r="CA75" s="44">
        <f>IF('Indicator Date'!CA75="","x",'Indicator Date'!CA75)</f>
        <v>2020</v>
      </c>
      <c r="CB75" s="44">
        <f>IF('Indicator Date'!CB75="","x",'Indicator Date'!CB75)</f>
        <v>2015</v>
      </c>
    </row>
    <row r="76" spans="1:80">
      <c r="A76" s="33" t="str">
        <f>'Indicator Data'!A78</f>
        <v>Honduras</v>
      </c>
      <c r="B76" s="25" t="str">
        <f>'Indicator Data'!B78</f>
        <v>HND</v>
      </c>
      <c r="C76" s="44">
        <f>IF('Indicator Date'!C76="","x",'Indicator Date'!C76)</f>
        <v>2015</v>
      </c>
      <c r="D76" s="44">
        <f>IF('Indicator Date'!D76="","x",'Indicator Date'!D76)</f>
        <v>2015</v>
      </c>
      <c r="E76" s="44">
        <f>IF('Indicator Date'!E76="","x",'Indicator Date'!E76)</f>
        <v>2015</v>
      </c>
      <c r="F76" s="44">
        <f>IF('Indicator Date'!F76="","x",'Indicator Date'!F76)</f>
        <v>2015</v>
      </c>
      <c r="G76" s="44">
        <f>IF('Indicator Date'!G76="","x",'Indicator Date'!G76)</f>
        <v>2015</v>
      </c>
      <c r="H76" s="44">
        <f>IF('Indicator Date'!H76="","x",'Indicator Date'!H76)</f>
        <v>2015</v>
      </c>
      <c r="I76" s="44">
        <f>IF('Indicator Date'!I76="","x",'Indicator Date'!I76)</f>
        <v>2015</v>
      </c>
      <c r="J76" s="44">
        <f>IF('Indicator Date'!J76="","x",'Indicator Date'!J76)</f>
        <v>2020</v>
      </c>
      <c r="K76" s="44">
        <f>IF('Indicator Date'!K76="","x",'Indicator Date'!K76)</f>
        <v>2020</v>
      </c>
      <c r="L76" s="44">
        <f>IF('Indicator Date'!L76="","x",'Indicator Date'!L76)</f>
        <v>2020</v>
      </c>
      <c r="M76" s="44">
        <f>IF('Indicator Date'!M76="","x",'Indicator Date'!M76)</f>
        <v>2015</v>
      </c>
      <c r="N76" s="44">
        <f>IF('Indicator Date'!N76="","x",'Indicator Date'!N76)</f>
        <v>2015</v>
      </c>
      <c r="O76" s="44">
        <f>IF('Indicator Date'!O76="","x",'Indicator Date'!O76)</f>
        <v>2015</v>
      </c>
      <c r="P76" s="44">
        <f>IF('Indicator Date'!P76="","x",'Indicator Date'!P76)</f>
        <v>2015</v>
      </c>
      <c r="Q76" s="44">
        <f>IF('Indicator Date'!Q76="","x",'Indicator Date'!Q76)</f>
        <v>2020</v>
      </c>
      <c r="R76" s="44">
        <f>IF('Indicator Date'!R76="","x",'Indicator Date'!R76)</f>
        <v>2020</v>
      </c>
      <c r="S76" s="44">
        <f>IF('Indicator Date'!S76="","x",'Indicator Date'!S76)</f>
        <v>2020</v>
      </c>
      <c r="T76" s="44">
        <f>IF('Indicator Date'!T76="","x",'Indicator Date'!T76)</f>
        <v>2020</v>
      </c>
      <c r="U76" s="44">
        <f>IF('Indicator Date'!U76="","x",'Indicator Date'!U76)</f>
        <v>2015</v>
      </c>
      <c r="V76" s="44">
        <f>IF('Indicator Date'!V76="","x",'Indicator Date'!V76)</f>
        <v>2015</v>
      </c>
      <c r="W76" s="44">
        <f>IF('Indicator Date'!W76="","x",'Indicator Date'!W76)</f>
        <v>2015</v>
      </c>
      <c r="X76" s="44">
        <f>IF('Indicator Date'!X76="","x",'Indicator Date'!X76)</f>
        <v>2018</v>
      </c>
      <c r="Y76" s="44">
        <f>IF('Indicator Date'!Y76="","x",'Indicator Date'!Y76)</f>
        <v>2019</v>
      </c>
      <c r="Z76" s="44">
        <f>IF('Indicator Date'!Z76="","x",'Indicator Date'!Z76)</f>
        <v>2019</v>
      </c>
      <c r="AA76" s="44">
        <f>IF('Indicator Date'!AA76="","x",'Indicator Date'!AA76)</f>
        <v>2012</v>
      </c>
      <c r="AB76" s="44">
        <f>IF('Indicator Date'!AB76="","x",'Indicator Date'!AB76)</f>
        <v>2017</v>
      </c>
      <c r="AC76" s="44">
        <f>IF('Indicator Date'!AC76="","x",'Indicator Date'!AC76)</f>
        <v>2016</v>
      </c>
      <c r="AD76" s="44">
        <f>IF('Indicator Date'!AD76="","x",'Indicator Date'!AD76)</f>
        <v>2015</v>
      </c>
      <c r="AE76" s="44">
        <f>IF('Indicator Date'!AE76="","x",'Indicator Date'!AE76)</f>
        <v>2020</v>
      </c>
      <c r="AF76" s="44">
        <f>IF('Indicator Date'!AF76="","x",'Indicator Date'!AF76)</f>
        <v>2018</v>
      </c>
      <c r="AG76" s="44">
        <f>IF('Indicator Date'!AG76="","x",'Indicator Date'!AG76)</f>
        <v>2020</v>
      </c>
      <c r="AH76" s="44">
        <f>IF('Indicator Date'!AH76="","x",'Indicator Date'!AH76)</f>
        <v>2021</v>
      </c>
      <c r="AI76" s="44">
        <f>IF('Indicator Date'!AI76="","x",'Indicator Date'!AI76)</f>
        <v>2021</v>
      </c>
      <c r="AJ76" s="44">
        <f>IF('Indicator Date'!AJ76="","x",'Indicator Date'!AJ76)</f>
        <v>2020</v>
      </c>
      <c r="AK76" s="44">
        <f>IF('Indicator Date'!AK76="","x",'Indicator Date'!AK76)</f>
        <v>2020</v>
      </c>
      <c r="AL76" s="44">
        <f>IF('Indicator Date'!AL76="","x",'Indicator Date'!AL76)</f>
        <v>2019</v>
      </c>
      <c r="AM76" s="44" t="str">
        <f>IF('Indicator Date'!AM76="","x",RIGHT('Indicator Date'!AM76,4))</f>
        <v>2012</v>
      </c>
      <c r="AN76" s="44">
        <f>IF('Indicator Date'!AN76="","x",'Indicator Date'!AN76)</f>
        <v>2021</v>
      </c>
      <c r="AO76" s="44">
        <f>IF('Indicator Date'!AO76="","x",'Indicator Date'!AO76)</f>
        <v>2018</v>
      </c>
      <c r="AP76" s="44">
        <f>IF('Indicator Date'!AP76="","x",'Indicator Date'!AP76)</f>
        <v>2019</v>
      </c>
      <c r="AQ76" s="44">
        <f>IF('Indicator Date'!AQ76="","x",'Indicator Date'!AQ76)</f>
        <v>2020</v>
      </c>
      <c r="AR76" s="44">
        <f>IF('Indicator Date'!AR76="","x",'Indicator Date'!AR76)</f>
        <v>2020</v>
      </c>
      <c r="AS76" s="44">
        <f>IF('Indicator Date'!AS76="","x",'Indicator Date'!AS76)</f>
        <v>2019</v>
      </c>
      <c r="AT76" s="44">
        <f>IF('Indicator Date'!AT76="","x",'Indicator Date'!AT76)</f>
        <v>2012</v>
      </c>
      <c r="AU76" s="44">
        <f>IF('Indicator Date'!AU76="","x",'Indicator Date'!AU76)</f>
        <v>2019</v>
      </c>
      <c r="AV76" s="44">
        <f>IF('Indicator Date'!AV76="","x",'Indicator Date'!AV76)</f>
        <v>2019</v>
      </c>
      <c r="AW76" s="44">
        <f>IF('Indicator Date'!AW76="","x",'Indicator Date'!AW76)</f>
        <v>2019</v>
      </c>
      <c r="AX76" s="44">
        <f>IF('Indicator Date'!AX76="","x",'Indicator Date'!AX76)</f>
        <v>2018</v>
      </c>
      <c r="AY76" s="44">
        <f>IF('Indicator Date'!AY76="","x",'Indicator Date'!AY76)</f>
        <v>2019</v>
      </c>
      <c r="AZ76" s="44">
        <f>IF('Indicator Date'!AZ76="","x",'Indicator Date'!AZ76)</f>
        <v>2019</v>
      </c>
      <c r="BA76" s="44">
        <f>IF('Indicator Date'!BA76="","x",'Indicator Date'!BA76)</f>
        <v>2019</v>
      </c>
      <c r="BB76" s="44">
        <f>IF('Indicator Date'!BB76="","x",'Indicator Date'!BB76)</f>
        <v>2018</v>
      </c>
      <c r="BC76" s="44">
        <f>IF('Indicator Date'!BC76="","x",'Indicator Date'!BC76)</f>
        <v>2019</v>
      </c>
      <c r="BD76" s="44">
        <f>IF('Indicator Date'!BD76="","x",'Indicator Date'!BD76)</f>
        <v>2020</v>
      </c>
      <c r="BE76" s="70">
        <f>IF('Indicator Date'!BE76="","x",YEAR('Indicator Date'!BE76))</f>
        <v>2020</v>
      </c>
      <c r="BF76" s="70">
        <f>IF('Indicator Date'!BF76="","x",YEAR('Indicator Date'!BF76))</f>
        <v>2020</v>
      </c>
      <c r="BG76" s="44">
        <f>IF('Indicator Date'!BG76="","x",'Indicator Date'!BG76)</f>
        <v>2020</v>
      </c>
      <c r="BH76" s="44">
        <f>IF('Indicator Date'!BH76="","x",'Indicator Date'!BH76)</f>
        <v>2019</v>
      </c>
      <c r="BI76" s="44">
        <f>IF('Indicator Date'!BI76="","x",'Indicator Date'!BI76)</f>
        <v>2019</v>
      </c>
      <c r="BJ76" s="44">
        <f>IF('Indicator Date'!BJ76="","x",'Indicator Date'!BJ76)</f>
        <v>2013</v>
      </c>
      <c r="BK76" s="44">
        <f>IF('Indicator Date'!BK76="","x",'Indicator Date'!BK76)</f>
        <v>2019</v>
      </c>
      <c r="BL76" s="44">
        <f>IF('Indicator Date'!BL76="","x",'Indicator Date'!BL76)</f>
        <v>2020</v>
      </c>
      <c r="BM76" s="44">
        <f>IF('Indicator Date'!BM76="","x",'Indicator Date'!BM76)</f>
        <v>2018</v>
      </c>
      <c r="BN76" s="44">
        <f>IF('Indicator Date'!BN76="","x",'Indicator Date'!BN76)</f>
        <v>2018</v>
      </c>
      <c r="BO76" s="44">
        <f>IF('Indicator Date'!BO76="","x",'Indicator Date'!BO76)</f>
        <v>2017</v>
      </c>
      <c r="BP76" s="44">
        <f>IF('Indicator Date'!BP76="","x",'Indicator Date'!BP76)</f>
        <v>2019</v>
      </c>
      <c r="BQ76" s="44">
        <f>IF('Indicator Date'!BQ76="","x",'Indicator Date'!BQ76)</f>
        <v>2014</v>
      </c>
      <c r="BR76" s="44">
        <f>IF('Indicator Date'!BR76="","x",'Indicator Date'!BR76)</f>
        <v>2017</v>
      </c>
      <c r="BS76" s="44">
        <f>IF('Indicator Date'!BS76="","x",'Indicator Date'!BS76)</f>
        <v>2017</v>
      </c>
      <c r="BT76" s="44">
        <f>IF('Indicator Date'!BT76="","x",'Indicator Date'!BT76)</f>
        <v>2017</v>
      </c>
      <c r="BU76" s="44">
        <f>IF('Indicator Date'!BU76="","x",'Indicator Date'!BU76)</f>
        <v>2019</v>
      </c>
      <c r="BV76" s="44">
        <f>IF('Indicator Date'!BV76="","x",'Indicator Date'!BV76)</f>
        <v>2019</v>
      </c>
      <c r="BW76" s="44">
        <f>IF('Indicator Date'!BW76="","x",'Indicator Date'!BW76)</f>
        <v>2019</v>
      </c>
      <c r="BX76" s="44">
        <f>IF('Indicator Date'!BX76="","x",'Indicator Date'!BX76)</f>
        <v>2018</v>
      </c>
      <c r="BY76" s="44">
        <f>IF('Indicator Date'!BY76="","x",'Indicator Date'!BY76)</f>
        <v>2017</v>
      </c>
      <c r="BZ76" s="44">
        <f>IF('Indicator Date'!BZ76="","x",'Indicator Date'!BZ76)</f>
        <v>2020</v>
      </c>
      <c r="CA76" s="44">
        <f>IF('Indicator Date'!CA76="","x",'Indicator Date'!CA76)</f>
        <v>2020</v>
      </c>
      <c r="CB76" s="44">
        <f>IF('Indicator Date'!CB76="","x",'Indicator Date'!CB76)</f>
        <v>2015</v>
      </c>
    </row>
    <row r="77" spans="1:80">
      <c r="A77" s="33" t="str">
        <f>'Indicator Data'!A79</f>
        <v>Hungary</v>
      </c>
      <c r="B77" s="25" t="str">
        <f>'Indicator Data'!B79</f>
        <v>HUN</v>
      </c>
      <c r="C77" s="44">
        <f>IF('Indicator Date'!C77="","x",'Indicator Date'!C77)</f>
        <v>2015</v>
      </c>
      <c r="D77" s="44">
        <f>IF('Indicator Date'!D77="","x",'Indicator Date'!D77)</f>
        <v>2015</v>
      </c>
      <c r="E77" s="44">
        <f>IF('Indicator Date'!E77="","x",'Indicator Date'!E77)</f>
        <v>2015</v>
      </c>
      <c r="F77" s="44">
        <f>IF('Indicator Date'!F77="","x",'Indicator Date'!F77)</f>
        <v>2015</v>
      </c>
      <c r="G77" s="44">
        <f>IF('Indicator Date'!G77="","x",'Indicator Date'!G77)</f>
        <v>2015</v>
      </c>
      <c r="H77" s="44">
        <f>IF('Indicator Date'!H77="","x",'Indicator Date'!H77)</f>
        <v>2015</v>
      </c>
      <c r="I77" s="44">
        <f>IF('Indicator Date'!I77="","x",'Indicator Date'!I77)</f>
        <v>2015</v>
      </c>
      <c r="J77" s="44">
        <f>IF('Indicator Date'!J77="","x",'Indicator Date'!J77)</f>
        <v>2020</v>
      </c>
      <c r="K77" s="44">
        <f>IF('Indicator Date'!K77="","x",'Indicator Date'!K77)</f>
        <v>2020</v>
      </c>
      <c r="L77" s="44">
        <f>IF('Indicator Date'!L77="","x",'Indicator Date'!L77)</f>
        <v>2020</v>
      </c>
      <c r="M77" s="44">
        <f>IF('Indicator Date'!M77="","x",'Indicator Date'!M77)</f>
        <v>2015</v>
      </c>
      <c r="N77" s="44">
        <f>IF('Indicator Date'!N77="","x",'Indicator Date'!N77)</f>
        <v>2015</v>
      </c>
      <c r="O77" s="44">
        <f>IF('Indicator Date'!O77="","x",'Indicator Date'!O77)</f>
        <v>2015</v>
      </c>
      <c r="P77" s="44">
        <f>IF('Indicator Date'!P77="","x",'Indicator Date'!P77)</f>
        <v>2015</v>
      </c>
      <c r="Q77" s="44">
        <f>IF('Indicator Date'!Q77="","x",'Indicator Date'!Q77)</f>
        <v>2020</v>
      </c>
      <c r="R77" s="44">
        <f>IF('Indicator Date'!R77="","x",'Indicator Date'!R77)</f>
        <v>2020</v>
      </c>
      <c r="S77" s="44">
        <f>IF('Indicator Date'!S77="","x",'Indicator Date'!S77)</f>
        <v>2020</v>
      </c>
      <c r="T77" s="44">
        <f>IF('Indicator Date'!T77="","x",'Indicator Date'!T77)</f>
        <v>2020</v>
      </c>
      <c r="U77" s="44">
        <f>IF('Indicator Date'!U77="","x",'Indicator Date'!U77)</f>
        <v>2015</v>
      </c>
      <c r="V77" s="44">
        <f>IF('Indicator Date'!V77="","x",'Indicator Date'!V77)</f>
        <v>2015</v>
      </c>
      <c r="W77" s="44">
        <f>IF('Indicator Date'!W77="","x",'Indicator Date'!W77)</f>
        <v>2015</v>
      </c>
      <c r="X77" s="44">
        <f>IF('Indicator Date'!X77="","x",'Indicator Date'!X77)</f>
        <v>2018</v>
      </c>
      <c r="Y77" s="44">
        <f>IF('Indicator Date'!Y77="","x",'Indicator Date'!Y77)</f>
        <v>2019</v>
      </c>
      <c r="Z77" s="44">
        <f>IF('Indicator Date'!Z77="","x",'Indicator Date'!Z77)</f>
        <v>2019</v>
      </c>
      <c r="AA77" s="44">
        <f>IF('Indicator Date'!AA77="","x",'Indicator Date'!AA77)</f>
        <v>2011</v>
      </c>
      <c r="AB77" s="44">
        <f>IF('Indicator Date'!AB77="","x",'Indicator Date'!AB77)</f>
        <v>2017</v>
      </c>
      <c r="AC77" s="44" t="str">
        <f>IF('Indicator Date'!AC77="","x",'Indicator Date'!AC77)</f>
        <v>x</v>
      </c>
      <c r="AD77" s="44">
        <f>IF('Indicator Date'!AD77="","x",'Indicator Date'!AD77)</f>
        <v>2018</v>
      </c>
      <c r="AE77" s="44">
        <f>IF('Indicator Date'!AE77="","x",'Indicator Date'!AE77)</f>
        <v>2020</v>
      </c>
      <c r="AF77" s="44">
        <f>IF('Indicator Date'!AF77="","x",'Indicator Date'!AF77)</f>
        <v>2018</v>
      </c>
      <c r="AG77" s="44">
        <f>IF('Indicator Date'!AG77="","x",'Indicator Date'!AG77)</f>
        <v>2020</v>
      </c>
      <c r="AH77" s="44">
        <f>IF('Indicator Date'!AH77="","x",'Indicator Date'!AH77)</f>
        <v>2021</v>
      </c>
      <c r="AI77" s="44">
        <f>IF('Indicator Date'!AI77="","x",'Indicator Date'!AI77)</f>
        <v>2021</v>
      </c>
      <c r="AJ77" s="44">
        <f>IF('Indicator Date'!AJ77="","x",'Indicator Date'!AJ77)</f>
        <v>2020</v>
      </c>
      <c r="AK77" s="44">
        <f>IF('Indicator Date'!AK77="","x",'Indicator Date'!AK77)</f>
        <v>2020</v>
      </c>
      <c r="AL77" s="44">
        <f>IF('Indicator Date'!AL77="","x",'Indicator Date'!AL77)</f>
        <v>2019</v>
      </c>
      <c r="AM77" s="44" t="str">
        <f>IF('Indicator Date'!AM77="","x",RIGHT('Indicator Date'!AM77,4))</f>
        <v>x</v>
      </c>
      <c r="AN77" s="44">
        <f>IF('Indicator Date'!AN77="","x",'Indicator Date'!AN77)</f>
        <v>2021</v>
      </c>
      <c r="AO77" s="44">
        <f>IF('Indicator Date'!AO77="","x",'Indicator Date'!AO77)</f>
        <v>2018</v>
      </c>
      <c r="AP77" s="44">
        <f>IF('Indicator Date'!AP77="","x",'Indicator Date'!AP77)</f>
        <v>2019</v>
      </c>
      <c r="AQ77" s="44" t="str">
        <f>IF('Indicator Date'!AQ77="","x",'Indicator Date'!AQ77)</f>
        <v>x</v>
      </c>
      <c r="AR77" s="44">
        <f>IF('Indicator Date'!AR77="","x",'Indicator Date'!AR77)</f>
        <v>2020</v>
      </c>
      <c r="AS77" s="44">
        <f>IF('Indicator Date'!AS77="","x",'Indicator Date'!AS77)</f>
        <v>2019</v>
      </c>
      <c r="AT77" s="44" t="str">
        <f>IF('Indicator Date'!AT77="","x",'Indicator Date'!AT77)</f>
        <v>x</v>
      </c>
      <c r="AU77" s="44">
        <f>IF('Indicator Date'!AU77="","x",'Indicator Date'!AU77)</f>
        <v>2019</v>
      </c>
      <c r="AV77" s="44" t="str">
        <f>IF('Indicator Date'!AV77="","x",'Indicator Date'!AV77)</f>
        <v>x</v>
      </c>
      <c r="AW77" s="44" t="str">
        <f>IF('Indicator Date'!AW77="","x",'Indicator Date'!AW77)</f>
        <v>x</v>
      </c>
      <c r="AX77" s="44" t="str">
        <f>IF('Indicator Date'!AX77="","x",'Indicator Date'!AX77)</f>
        <v>x</v>
      </c>
      <c r="AY77" s="44">
        <f>IF('Indicator Date'!AY77="","x",'Indicator Date'!AY77)</f>
        <v>2019</v>
      </c>
      <c r="AZ77" s="44">
        <f>IF('Indicator Date'!AZ77="","x",'Indicator Date'!AZ77)</f>
        <v>2019</v>
      </c>
      <c r="BA77" s="44">
        <f>IF('Indicator Date'!BA77="","x",'Indicator Date'!BA77)</f>
        <v>2018</v>
      </c>
      <c r="BB77" s="44">
        <f>IF('Indicator Date'!BB77="","x",'Indicator Date'!BB77)</f>
        <v>2018</v>
      </c>
      <c r="BC77" s="44">
        <f>IF('Indicator Date'!BC77="","x",'Indicator Date'!BC77)</f>
        <v>2019</v>
      </c>
      <c r="BD77" s="44">
        <f>IF('Indicator Date'!BD77="","x",'Indicator Date'!BD77)</f>
        <v>2020</v>
      </c>
      <c r="BE77" s="70" t="str">
        <f>IF('Indicator Date'!BE77="","x",YEAR('Indicator Date'!BE77))</f>
        <v>x</v>
      </c>
      <c r="BF77" s="70">
        <f>IF('Indicator Date'!BF77="","x",YEAR('Indicator Date'!BF77))</f>
        <v>2020</v>
      </c>
      <c r="BG77" s="44">
        <f>IF('Indicator Date'!BG77="","x",'Indicator Date'!BG77)</f>
        <v>2020</v>
      </c>
      <c r="BH77" s="44">
        <f>IF('Indicator Date'!BH77="","x",'Indicator Date'!BH77)</f>
        <v>2019</v>
      </c>
      <c r="BI77" s="44">
        <f>IF('Indicator Date'!BI77="","x",'Indicator Date'!BI77)</f>
        <v>2019</v>
      </c>
      <c r="BJ77" s="44">
        <f>IF('Indicator Date'!BJ77="","x",'Indicator Date'!BJ77)</f>
        <v>2015</v>
      </c>
      <c r="BK77" s="44">
        <f>IF('Indicator Date'!BK77="","x",'Indicator Date'!BK77)</f>
        <v>2019</v>
      </c>
      <c r="BL77" s="44">
        <f>IF('Indicator Date'!BL77="","x",'Indicator Date'!BL77)</f>
        <v>2020</v>
      </c>
      <c r="BM77" s="44">
        <f>IF('Indicator Date'!BM77="","x",'Indicator Date'!BM77)</f>
        <v>2018</v>
      </c>
      <c r="BN77" s="44">
        <f>IF('Indicator Date'!BN77="","x",'Indicator Date'!BN77)</f>
        <v>2014</v>
      </c>
      <c r="BO77" s="44">
        <f>IF('Indicator Date'!BO77="","x",'Indicator Date'!BO77)</f>
        <v>2019</v>
      </c>
      <c r="BP77" s="44">
        <f>IF('Indicator Date'!BP77="","x",'Indicator Date'!BP77)</f>
        <v>2019</v>
      </c>
      <c r="BQ77" s="44">
        <f>IF('Indicator Date'!BQ77="","x",'Indicator Date'!BQ77)</f>
        <v>2014</v>
      </c>
      <c r="BR77" s="44">
        <f>IF('Indicator Date'!BR77="","x",'Indicator Date'!BR77)</f>
        <v>2017</v>
      </c>
      <c r="BS77" s="44">
        <f>IF('Indicator Date'!BS77="","x",'Indicator Date'!BS77)</f>
        <v>2017</v>
      </c>
      <c r="BT77" s="44">
        <f>IF('Indicator Date'!BT77="","x",'Indicator Date'!BT77)</f>
        <v>2016</v>
      </c>
      <c r="BU77" s="44">
        <f>IF('Indicator Date'!BU77="","x",'Indicator Date'!BU77)</f>
        <v>2019</v>
      </c>
      <c r="BV77" s="44">
        <f>IF('Indicator Date'!BV77="","x",'Indicator Date'!BV77)</f>
        <v>2019</v>
      </c>
      <c r="BW77" s="44">
        <f>IF('Indicator Date'!BW77="","x",'Indicator Date'!BW77)</f>
        <v>2019</v>
      </c>
      <c r="BX77" s="44">
        <f>IF('Indicator Date'!BX77="","x",'Indicator Date'!BX77)</f>
        <v>2018</v>
      </c>
      <c r="BY77" s="44">
        <f>IF('Indicator Date'!BY77="","x",'Indicator Date'!BY77)</f>
        <v>2017</v>
      </c>
      <c r="BZ77" s="44">
        <f>IF('Indicator Date'!BZ77="","x",'Indicator Date'!BZ77)</f>
        <v>2020</v>
      </c>
      <c r="CA77" s="44">
        <f>IF('Indicator Date'!CA77="","x",'Indicator Date'!CA77)</f>
        <v>2020</v>
      </c>
      <c r="CB77" s="44">
        <f>IF('Indicator Date'!CB77="","x",'Indicator Date'!CB77)</f>
        <v>2015</v>
      </c>
    </row>
    <row r="78" spans="1:80">
      <c r="A78" s="33" t="str">
        <f>'Indicator Data'!A80</f>
        <v>Iceland</v>
      </c>
      <c r="B78" s="25" t="str">
        <f>'Indicator Data'!B80</f>
        <v>ISL</v>
      </c>
      <c r="C78" s="44">
        <f>IF('Indicator Date'!C78="","x",'Indicator Date'!C78)</f>
        <v>2015</v>
      </c>
      <c r="D78" s="44">
        <f>IF('Indicator Date'!D78="","x",'Indicator Date'!D78)</f>
        <v>2015</v>
      </c>
      <c r="E78" s="44">
        <f>IF('Indicator Date'!E78="","x",'Indicator Date'!E78)</f>
        <v>2015</v>
      </c>
      <c r="F78" s="44">
        <f>IF('Indicator Date'!F78="","x",'Indicator Date'!F78)</f>
        <v>2015</v>
      </c>
      <c r="G78" s="44">
        <f>IF('Indicator Date'!G78="","x",'Indicator Date'!G78)</f>
        <v>2015</v>
      </c>
      <c r="H78" s="44">
        <f>IF('Indicator Date'!H78="","x",'Indicator Date'!H78)</f>
        <v>2015</v>
      </c>
      <c r="I78" s="44">
        <f>IF('Indicator Date'!I78="","x",'Indicator Date'!I78)</f>
        <v>2015</v>
      </c>
      <c r="J78" s="44">
        <f>IF('Indicator Date'!J78="","x",'Indicator Date'!J78)</f>
        <v>2020</v>
      </c>
      <c r="K78" s="44">
        <f>IF('Indicator Date'!K78="","x",'Indicator Date'!K78)</f>
        <v>2020</v>
      </c>
      <c r="L78" s="44">
        <f>IF('Indicator Date'!L78="","x",'Indicator Date'!L78)</f>
        <v>2020</v>
      </c>
      <c r="M78" s="44">
        <f>IF('Indicator Date'!M78="","x",'Indicator Date'!M78)</f>
        <v>2015</v>
      </c>
      <c r="N78" s="44">
        <f>IF('Indicator Date'!N78="","x",'Indicator Date'!N78)</f>
        <v>2015</v>
      </c>
      <c r="O78" s="44">
        <f>IF('Indicator Date'!O78="","x",'Indicator Date'!O78)</f>
        <v>2015</v>
      </c>
      <c r="P78" s="44">
        <f>IF('Indicator Date'!P78="","x",'Indicator Date'!P78)</f>
        <v>2015</v>
      </c>
      <c r="Q78" s="44">
        <f>IF('Indicator Date'!Q78="","x",'Indicator Date'!Q78)</f>
        <v>2020</v>
      </c>
      <c r="R78" s="44">
        <f>IF('Indicator Date'!R78="","x",'Indicator Date'!R78)</f>
        <v>2020</v>
      </c>
      <c r="S78" s="44">
        <f>IF('Indicator Date'!S78="","x",'Indicator Date'!S78)</f>
        <v>2020</v>
      </c>
      <c r="T78" s="44">
        <f>IF('Indicator Date'!T78="","x",'Indicator Date'!T78)</f>
        <v>2020</v>
      </c>
      <c r="U78" s="44">
        <f>IF('Indicator Date'!U78="","x",'Indicator Date'!U78)</f>
        <v>2015</v>
      </c>
      <c r="V78" s="44">
        <f>IF('Indicator Date'!V78="","x",'Indicator Date'!V78)</f>
        <v>2015</v>
      </c>
      <c r="W78" s="44">
        <f>IF('Indicator Date'!W78="","x",'Indicator Date'!W78)</f>
        <v>2015</v>
      </c>
      <c r="X78" s="44">
        <f>IF('Indicator Date'!X78="","x",'Indicator Date'!X78)</f>
        <v>2018</v>
      </c>
      <c r="Y78" s="44">
        <f>IF('Indicator Date'!Y78="","x",'Indicator Date'!Y78)</f>
        <v>2019</v>
      </c>
      <c r="Z78" s="44">
        <f>IF('Indicator Date'!Z78="","x",'Indicator Date'!Z78)</f>
        <v>2019</v>
      </c>
      <c r="AA78" s="44" t="str">
        <f>IF('Indicator Date'!AA78="","x",'Indicator Date'!AA78)</f>
        <v>x</v>
      </c>
      <c r="AB78" s="44">
        <f>IF('Indicator Date'!AB78="","x",'Indicator Date'!AB78)</f>
        <v>2017</v>
      </c>
      <c r="AC78" s="44" t="str">
        <f>IF('Indicator Date'!AC78="","x",'Indicator Date'!AC78)</f>
        <v>x</v>
      </c>
      <c r="AD78" s="44">
        <f>IF('Indicator Date'!AD78="","x",'Indicator Date'!AD78)</f>
        <v>2019</v>
      </c>
      <c r="AE78" s="44">
        <f>IF('Indicator Date'!AE78="","x",'Indicator Date'!AE78)</f>
        <v>2020</v>
      </c>
      <c r="AF78" s="44" t="str">
        <f>IF('Indicator Date'!AF78="","x",'Indicator Date'!AF78)</f>
        <v>x</v>
      </c>
      <c r="AG78" s="44">
        <f>IF('Indicator Date'!AG78="","x",'Indicator Date'!AG78)</f>
        <v>2020</v>
      </c>
      <c r="AH78" s="44">
        <f>IF('Indicator Date'!AH78="","x",'Indicator Date'!AH78)</f>
        <v>2021</v>
      </c>
      <c r="AI78" s="44">
        <f>IF('Indicator Date'!AI78="","x",'Indicator Date'!AI78)</f>
        <v>2021</v>
      </c>
      <c r="AJ78" s="44">
        <f>IF('Indicator Date'!AJ78="","x",'Indicator Date'!AJ78)</f>
        <v>2020</v>
      </c>
      <c r="AK78" s="44">
        <f>IF('Indicator Date'!AK78="","x",'Indicator Date'!AK78)</f>
        <v>2020</v>
      </c>
      <c r="AL78" s="44">
        <f>IF('Indicator Date'!AL78="","x",'Indicator Date'!AL78)</f>
        <v>2019</v>
      </c>
      <c r="AM78" s="44" t="str">
        <f>IF('Indicator Date'!AM78="","x",RIGHT('Indicator Date'!AM78,4))</f>
        <v>x</v>
      </c>
      <c r="AN78" s="44">
        <f>IF('Indicator Date'!AN78="","x",'Indicator Date'!AN78)</f>
        <v>2021</v>
      </c>
      <c r="AO78" s="44">
        <f>IF('Indicator Date'!AO78="","x",'Indicator Date'!AO78)</f>
        <v>2018</v>
      </c>
      <c r="AP78" s="44">
        <f>IF('Indicator Date'!AP78="","x",'Indicator Date'!AP78)</f>
        <v>2019</v>
      </c>
      <c r="AQ78" s="44" t="str">
        <f>IF('Indicator Date'!AQ78="","x",'Indicator Date'!AQ78)</f>
        <v>x</v>
      </c>
      <c r="AR78" s="44">
        <f>IF('Indicator Date'!AR78="","x",'Indicator Date'!AR78)</f>
        <v>2020</v>
      </c>
      <c r="AS78" s="44">
        <f>IF('Indicator Date'!AS78="","x",'Indicator Date'!AS78)</f>
        <v>2019</v>
      </c>
      <c r="AT78" s="44" t="str">
        <f>IF('Indicator Date'!AT78="","x",'Indicator Date'!AT78)</f>
        <v>x</v>
      </c>
      <c r="AU78" s="44">
        <f>IF('Indicator Date'!AU78="","x",'Indicator Date'!AU78)</f>
        <v>2019</v>
      </c>
      <c r="AV78" s="44" t="str">
        <f>IF('Indicator Date'!AV78="","x",'Indicator Date'!AV78)</f>
        <v>x</v>
      </c>
      <c r="AW78" s="44" t="str">
        <f>IF('Indicator Date'!AW78="","x",'Indicator Date'!AW78)</f>
        <v>x</v>
      </c>
      <c r="AX78" s="44" t="str">
        <f>IF('Indicator Date'!AX78="","x",'Indicator Date'!AX78)</f>
        <v>x</v>
      </c>
      <c r="AY78" s="44">
        <f>IF('Indicator Date'!AY78="","x",'Indicator Date'!AY78)</f>
        <v>2019</v>
      </c>
      <c r="AZ78" s="44">
        <f>IF('Indicator Date'!AZ78="","x",'Indicator Date'!AZ78)</f>
        <v>2019</v>
      </c>
      <c r="BA78" s="44">
        <f>IF('Indicator Date'!BA78="","x",'Indicator Date'!BA78)</f>
        <v>2017</v>
      </c>
      <c r="BB78" s="44">
        <f>IF('Indicator Date'!BB78="","x",'Indicator Date'!BB78)</f>
        <v>2018</v>
      </c>
      <c r="BC78" s="44">
        <f>IF('Indicator Date'!BC78="","x",'Indicator Date'!BC78)</f>
        <v>2019</v>
      </c>
      <c r="BD78" s="44">
        <f>IF('Indicator Date'!BD78="","x",'Indicator Date'!BD78)</f>
        <v>2020</v>
      </c>
      <c r="BE78" s="70" t="str">
        <f>IF('Indicator Date'!BE78="","x",YEAR('Indicator Date'!BE78))</f>
        <v>x</v>
      </c>
      <c r="BF78" s="70">
        <f>IF('Indicator Date'!BF78="","x",YEAR('Indicator Date'!BF78))</f>
        <v>2020</v>
      </c>
      <c r="BG78" s="44">
        <f>IF('Indicator Date'!BG78="","x",'Indicator Date'!BG78)</f>
        <v>2020</v>
      </c>
      <c r="BH78" s="44">
        <f>IF('Indicator Date'!BH78="","x",'Indicator Date'!BH78)</f>
        <v>2019</v>
      </c>
      <c r="BI78" s="44">
        <f>IF('Indicator Date'!BI78="","x",'Indicator Date'!BI78)</f>
        <v>2019</v>
      </c>
      <c r="BJ78" s="44" t="str">
        <f>IF('Indicator Date'!BJ78="","x",'Indicator Date'!BJ78)</f>
        <v>x</v>
      </c>
      <c r="BK78" s="44">
        <f>IF('Indicator Date'!BK78="","x",'Indicator Date'!BK78)</f>
        <v>2019</v>
      </c>
      <c r="BL78" s="44">
        <f>IF('Indicator Date'!BL78="","x",'Indicator Date'!BL78)</f>
        <v>2020</v>
      </c>
      <c r="BM78" s="44">
        <f>IF('Indicator Date'!BM78="","x",'Indicator Date'!BM78)</f>
        <v>2018</v>
      </c>
      <c r="BN78" s="44" t="str">
        <f>IF('Indicator Date'!BN78="","x",'Indicator Date'!BN78)</f>
        <v>x</v>
      </c>
      <c r="BO78" s="44">
        <f>IF('Indicator Date'!BO78="","x",'Indicator Date'!BO78)</f>
        <v>2018</v>
      </c>
      <c r="BP78" s="44">
        <f>IF('Indicator Date'!BP78="","x",'Indicator Date'!BP78)</f>
        <v>2019</v>
      </c>
      <c r="BQ78" s="44">
        <f>IF('Indicator Date'!BQ78="","x",'Indicator Date'!BQ78)</f>
        <v>2014</v>
      </c>
      <c r="BR78" s="44">
        <f>IF('Indicator Date'!BR78="","x",'Indicator Date'!BR78)</f>
        <v>2017</v>
      </c>
      <c r="BS78" s="44">
        <f>IF('Indicator Date'!BS78="","x",'Indicator Date'!BS78)</f>
        <v>2017</v>
      </c>
      <c r="BT78" s="44">
        <f>IF('Indicator Date'!BT78="","x",'Indicator Date'!BT78)</f>
        <v>2017</v>
      </c>
      <c r="BU78" s="44">
        <f>IF('Indicator Date'!BU78="","x",'Indicator Date'!BU78)</f>
        <v>2019</v>
      </c>
      <c r="BV78" s="44">
        <f>IF('Indicator Date'!BV78="","x",'Indicator Date'!BV78)</f>
        <v>2019</v>
      </c>
      <c r="BW78" s="44">
        <f>IF('Indicator Date'!BW78="","x",'Indicator Date'!BW78)</f>
        <v>2019</v>
      </c>
      <c r="BX78" s="44">
        <f>IF('Indicator Date'!BX78="","x",'Indicator Date'!BX78)</f>
        <v>2018</v>
      </c>
      <c r="BY78" s="44">
        <f>IF('Indicator Date'!BY78="","x",'Indicator Date'!BY78)</f>
        <v>2017</v>
      </c>
      <c r="BZ78" s="44">
        <f>IF('Indicator Date'!BZ78="","x",'Indicator Date'!BZ78)</f>
        <v>2020</v>
      </c>
      <c r="CA78" s="44">
        <f>IF('Indicator Date'!CA78="","x",'Indicator Date'!CA78)</f>
        <v>2020</v>
      </c>
      <c r="CB78" s="44">
        <f>IF('Indicator Date'!CB78="","x",'Indicator Date'!CB78)</f>
        <v>2015</v>
      </c>
    </row>
    <row r="79" spans="1:80">
      <c r="A79" s="33" t="str">
        <f>'Indicator Data'!A81</f>
        <v>India</v>
      </c>
      <c r="B79" s="25" t="str">
        <f>'Indicator Data'!B81</f>
        <v>IND</v>
      </c>
      <c r="C79" s="44">
        <f>IF('Indicator Date'!C79="","x",'Indicator Date'!C79)</f>
        <v>2015</v>
      </c>
      <c r="D79" s="44">
        <f>IF('Indicator Date'!D79="","x",'Indicator Date'!D79)</f>
        <v>2015</v>
      </c>
      <c r="E79" s="44">
        <f>IF('Indicator Date'!E79="","x",'Indicator Date'!E79)</f>
        <v>2015</v>
      </c>
      <c r="F79" s="44">
        <f>IF('Indicator Date'!F79="","x",'Indicator Date'!F79)</f>
        <v>2015</v>
      </c>
      <c r="G79" s="44">
        <f>IF('Indicator Date'!G79="","x",'Indicator Date'!G79)</f>
        <v>2015</v>
      </c>
      <c r="H79" s="44">
        <f>IF('Indicator Date'!H79="","x",'Indicator Date'!H79)</f>
        <v>2015</v>
      </c>
      <c r="I79" s="44">
        <f>IF('Indicator Date'!I79="","x",'Indicator Date'!I79)</f>
        <v>2015</v>
      </c>
      <c r="J79" s="44">
        <f>IF('Indicator Date'!J79="","x",'Indicator Date'!J79)</f>
        <v>2020</v>
      </c>
      <c r="K79" s="44">
        <f>IF('Indicator Date'!K79="","x",'Indicator Date'!K79)</f>
        <v>2020</v>
      </c>
      <c r="L79" s="44">
        <f>IF('Indicator Date'!L79="","x",'Indicator Date'!L79)</f>
        <v>2020</v>
      </c>
      <c r="M79" s="44">
        <f>IF('Indicator Date'!M79="","x",'Indicator Date'!M79)</f>
        <v>2015</v>
      </c>
      <c r="N79" s="44">
        <f>IF('Indicator Date'!N79="","x",'Indicator Date'!N79)</f>
        <v>2015</v>
      </c>
      <c r="O79" s="44">
        <f>IF('Indicator Date'!O79="","x",'Indicator Date'!O79)</f>
        <v>2015</v>
      </c>
      <c r="P79" s="44">
        <f>IF('Indicator Date'!P79="","x",'Indicator Date'!P79)</f>
        <v>2015</v>
      </c>
      <c r="Q79" s="44">
        <f>IF('Indicator Date'!Q79="","x",'Indicator Date'!Q79)</f>
        <v>2020</v>
      </c>
      <c r="R79" s="44">
        <f>IF('Indicator Date'!R79="","x",'Indicator Date'!R79)</f>
        <v>2020</v>
      </c>
      <c r="S79" s="44">
        <f>IF('Indicator Date'!S79="","x",'Indicator Date'!S79)</f>
        <v>2020</v>
      </c>
      <c r="T79" s="44">
        <f>IF('Indicator Date'!T79="","x",'Indicator Date'!T79)</f>
        <v>2020</v>
      </c>
      <c r="U79" s="44">
        <f>IF('Indicator Date'!U79="","x",'Indicator Date'!U79)</f>
        <v>2015</v>
      </c>
      <c r="V79" s="44">
        <f>IF('Indicator Date'!V79="","x",'Indicator Date'!V79)</f>
        <v>2015</v>
      </c>
      <c r="W79" s="44">
        <f>IF('Indicator Date'!W79="","x",'Indicator Date'!W79)</f>
        <v>2015</v>
      </c>
      <c r="X79" s="44">
        <f>IF('Indicator Date'!X79="","x",'Indicator Date'!X79)</f>
        <v>2018</v>
      </c>
      <c r="Y79" s="44">
        <f>IF('Indicator Date'!Y79="","x",'Indicator Date'!Y79)</f>
        <v>2019</v>
      </c>
      <c r="Z79" s="44">
        <f>IF('Indicator Date'!Z79="","x",'Indicator Date'!Z79)</f>
        <v>2019</v>
      </c>
      <c r="AA79" s="44">
        <f>IF('Indicator Date'!AA79="","x",'Indicator Date'!AA79)</f>
        <v>2015</v>
      </c>
      <c r="AB79" s="44">
        <f>IF('Indicator Date'!AB79="","x",'Indicator Date'!AB79)</f>
        <v>2017</v>
      </c>
      <c r="AC79" s="44">
        <f>IF('Indicator Date'!AC79="","x",'Indicator Date'!AC79)</f>
        <v>2017</v>
      </c>
      <c r="AD79" s="44">
        <f>IF('Indicator Date'!AD79="","x",'Indicator Date'!AD79)</f>
        <v>2017</v>
      </c>
      <c r="AE79" s="44">
        <f>IF('Indicator Date'!AE79="","x",'Indicator Date'!AE79)</f>
        <v>2020</v>
      </c>
      <c r="AF79" s="44">
        <f>IF('Indicator Date'!AF79="","x",'Indicator Date'!AF79)</f>
        <v>2018</v>
      </c>
      <c r="AG79" s="44">
        <f>IF('Indicator Date'!AG79="","x",'Indicator Date'!AG79)</f>
        <v>2020</v>
      </c>
      <c r="AH79" s="44">
        <f>IF('Indicator Date'!AH79="","x",'Indicator Date'!AH79)</f>
        <v>2021</v>
      </c>
      <c r="AI79" s="44">
        <f>IF('Indicator Date'!AI79="","x",'Indicator Date'!AI79)</f>
        <v>2021</v>
      </c>
      <c r="AJ79" s="44">
        <f>IF('Indicator Date'!AJ79="","x",'Indicator Date'!AJ79)</f>
        <v>2020</v>
      </c>
      <c r="AK79" s="44">
        <f>IF('Indicator Date'!AK79="","x",'Indicator Date'!AK79)</f>
        <v>2020</v>
      </c>
      <c r="AL79" s="44">
        <f>IF('Indicator Date'!AL79="","x",'Indicator Date'!AL79)</f>
        <v>2019</v>
      </c>
      <c r="AM79" s="44" t="str">
        <f>IF('Indicator Date'!AM79="","x",RIGHT('Indicator Date'!AM79,4))</f>
        <v>2016</v>
      </c>
      <c r="AN79" s="44">
        <f>IF('Indicator Date'!AN79="","x",'Indicator Date'!AN79)</f>
        <v>2021</v>
      </c>
      <c r="AO79" s="44">
        <f>IF('Indicator Date'!AO79="","x",'Indicator Date'!AO79)</f>
        <v>2018</v>
      </c>
      <c r="AP79" s="44">
        <f>IF('Indicator Date'!AP79="","x",'Indicator Date'!AP79)</f>
        <v>2019</v>
      </c>
      <c r="AQ79" s="44">
        <f>IF('Indicator Date'!AQ79="","x",'Indicator Date'!AQ79)</f>
        <v>2020</v>
      </c>
      <c r="AR79" s="44">
        <f>IF('Indicator Date'!AR79="","x",'Indicator Date'!AR79)</f>
        <v>2020</v>
      </c>
      <c r="AS79" s="44">
        <f>IF('Indicator Date'!AS79="","x",'Indicator Date'!AS79)</f>
        <v>2019</v>
      </c>
      <c r="AT79" s="44">
        <f>IF('Indicator Date'!AT79="","x",'Indicator Date'!AT79)</f>
        <v>2017</v>
      </c>
      <c r="AU79" s="44">
        <f>IF('Indicator Date'!AU79="","x",'Indicator Date'!AU79)</f>
        <v>2019</v>
      </c>
      <c r="AV79" s="44" t="str">
        <f>IF('Indicator Date'!AV79="","x",'Indicator Date'!AV79)</f>
        <v>x</v>
      </c>
      <c r="AW79" s="44" t="str">
        <f>IF('Indicator Date'!AW79="","x",'Indicator Date'!AW79)</f>
        <v>x</v>
      </c>
      <c r="AX79" s="44">
        <f>IF('Indicator Date'!AX79="","x",'Indicator Date'!AX79)</f>
        <v>2018</v>
      </c>
      <c r="AY79" s="44">
        <f>IF('Indicator Date'!AY79="","x",'Indicator Date'!AY79)</f>
        <v>2019</v>
      </c>
      <c r="AZ79" s="44">
        <f>IF('Indicator Date'!AZ79="","x",'Indicator Date'!AZ79)</f>
        <v>2019</v>
      </c>
      <c r="BA79" s="44">
        <f>IF('Indicator Date'!BA79="","x",'Indicator Date'!BA79)</f>
        <v>2011</v>
      </c>
      <c r="BB79" s="44">
        <f>IF('Indicator Date'!BB79="","x",'Indicator Date'!BB79)</f>
        <v>2018</v>
      </c>
      <c r="BC79" s="44">
        <f>IF('Indicator Date'!BC79="","x",'Indicator Date'!BC79)</f>
        <v>2019</v>
      </c>
      <c r="BD79" s="44">
        <f>IF('Indicator Date'!BD79="","x",'Indicator Date'!BD79)</f>
        <v>2020</v>
      </c>
      <c r="BE79" s="70">
        <f>IF('Indicator Date'!BE79="","x",YEAR('Indicator Date'!BE79))</f>
        <v>2020</v>
      </c>
      <c r="BF79" s="70">
        <f>IF('Indicator Date'!BF79="","x",YEAR('Indicator Date'!BF79))</f>
        <v>2020</v>
      </c>
      <c r="BG79" s="44">
        <f>IF('Indicator Date'!BG79="","x",'Indicator Date'!BG79)</f>
        <v>2020</v>
      </c>
      <c r="BH79" s="44">
        <f>IF('Indicator Date'!BH79="","x",'Indicator Date'!BH79)</f>
        <v>2019</v>
      </c>
      <c r="BI79" s="44">
        <f>IF('Indicator Date'!BI79="","x",'Indicator Date'!BI79)</f>
        <v>2019</v>
      </c>
      <c r="BJ79" s="44">
        <f>IF('Indicator Date'!BJ79="","x",'Indicator Date'!BJ79)</f>
        <v>2015</v>
      </c>
      <c r="BK79" s="44">
        <f>IF('Indicator Date'!BK79="","x",'Indicator Date'!BK79)</f>
        <v>2019</v>
      </c>
      <c r="BL79" s="44">
        <f>IF('Indicator Date'!BL79="","x",'Indicator Date'!BL79)</f>
        <v>2020</v>
      </c>
      <c r="BM79" s="44">
        <f>IF('Indicator Date'!BM79="","x",'Indicator Date'!BM79)</f>
        <v>2018</v>
      </c>
      <c r="BN79" s="44">
        <f>IF('Indicator Date'!BN79="","x",'Indicator Date'!BN79)</f>
        <v>2018</v>
      </c>
      <c r="BO79" s="44">
        <f>IF('Indicator Date'!BO79="","x",'Indicator Date'!BO79)</f>
        <v>2018</v>
      </c>
      <c r="BP79" s="44">
        <f>IF('Indicator Date'!BP79="","x",'Indicator Date'!BP79)</f>
        <v>2019</v>
      </c>
      <c r="BQ79" s="44">
        <f>IF('Indicator Date'!BQ79="","x",'Indicator Date'!BQ79)</f>
        <v>2014</v>
      </c>
      <c r="BR79" s="44">
        <f>IF('Indicator Date'!BR79="","x",'Indicator Date'!BR79)</f>
        <v>2017</v>
      </c>
      <c r="BS79" s="44">
        <f>IF('Indicator Date'!BS79="","x",'Indicator Date'!BS79)</f>
        <v>2017</v>
      </c>
      <c r="BT79" s="44">
        <f>IF('Indicator Date'!BT79="","x",'Indicator Date'!BT79)</f>
        <v>2017</v>
      </c>
      <c r="BU79" s="44">
        <f>IF('Indicator Date'!BU79="","x",'Indicator Date'!BU79)</f>
        <v>2019</v>
      </c>
      <c r="BV79" s="44">
        <f>IF('Indicator Date'!BV79="","x",'Indicator Date'!BV79)</f>
        <v>2019</v>
      </c>
      <c r="BW79" s="44">
        <f>IF('Indicator Date'!BW79="","x",'Indicator Date'!BW79)</f>
        <v>2019</v>
      </c>
      <c r="BX79" s="44">
        <f>IF('Indicator Date'!BX79="","x",'Indicator Date'!BX79)</f>
        <v>2018</v>
      </c>
      <c r="BY79" s="44">
        <f>IF('Indicator Date'!BY79="","x",'Indicator Date'!BY79)</f>
        <v>2017</v>
      </c>
      <c r="BZ79" s="44">
        <f>IF('Indicator Date'!BZ79="","x",'Indicator Date'!BZ79)</f>
        <v>2020</v>
      </c>
      <c r="CA79" s="44">
        <f>IF('Indicator Date'!CA79="","x",'Indicator Date'!CA79)</f>
        <v>2020</v>
      </c>
      <c r="CB79" s="44">
        <f>IF('Indicator Date'!CB79="","x",'Indicator Date'!CB79)</f>
        <v>2015</v>
      </c>
    </row>
    <row r="80" spans="1:80">
      <c r="A80" s="33" t="str">
        <f>'Indicator Data'!A82</f>
        <v>Indonesia</v>
      </c>
      <c r="B80" s="25" t="str">
        <f>'Indicator Data'!B82</f>
        <v>IDN</v>
      </c>
      <c r="C80" s="44">
        <f>IF('Indicator Date'!C80="","x",'Indicator Date'!C80)</f>
        <v>2015</v>
      </c>
      <c r="D80" s="44">
        <f>IF('Indicator Date'!D80="","x",'Indicator Date'!D80)</f>
        <v>2015</v>
      </c>
      <c r="E80" s="44">
        <f>IF('Indicator Date'!E80="","x",'Indicator Date'!E80)</f>
        <v>2015</v>
      </c>
      <c r="F80" s="44">
        <f>IF('Indicator Date'!F80="","x",'Indicator Date'!F80)</f>
        <v>2015</v>
      </c>
      <c r="G80" s="44">
        <f>IF('Indicator Date'!G80="","x",'Indicator Date'!G80)</f>
        <v>2015</v>
      </c>
      <c r="H80" s="44">
        <f>IF('Indicator Date'!H80="","x",'Indicator Date'!H80)</f>
        <v>2015</v>
      </c>
      <c r="I80" s="44">
        <f>IF('Indicator Date'!I80="","x",'Indicator Date'!I80)</f>
        <v>2015</v>
      </c>
      <c r="J80" s="44">
        <f>IF('Indicator Date'!J80="","x",'Indicator Date'!J80)</f>
        <v>2020</v>
      </c>
      <c r="K80" s="44">
        <f>IF('Indicator Date'!K80="","x",'Indicator Date'!K80)</f>
        <v>2020</v>
      </c>
      <c r="L80" s="44">
        <f>IF('Indicator Date'!L80="","x",'Indicator Date'!L80)</f>
        <v>2020</v>
      </c>
      <c r="M80" s="44">
        <f>IF('Indicator Date'!M80="","x",'Indicator Date'!M80)</f>
        <v>2015</v>
      </c>
      <c r="N80" s="44">
        <f>IF('Indicator Date'!N80="","x",'Indicator Date'!N80)</f>
        <v>2015</v>
      </c>
      <c r="O80" s="44">
        <f>IF('Indicator Date'!O80="","x",'Indicator Date'!O80)</f>
        <v>2015</v>
      </c>
      <c r="P80" s="44">
        <f>IF('Indicator Date'!P80="","x",'Indicator Date'!P80)</f>
        <v>2015</v>
      </c>
      <c r="Q80" s="44">
        <f>IF('Indicator Date'!Q80="","x",'Indicator Date'!Q80)</f>
        <v>2020</v>
      </c>
      <c r="R80" s="44">
        <f>IF('Indicator Date'!R80="","x",'Indicator Date'!R80)</f>
        <v>2020</v>
      </c>
      <c r="S80" s="44">
        <f>IF('Indicator Date'!S80="","x",'Indicator Date'!S80)</f>
        <v>2020</v>
      </c>
      <c r="T80" s="44">
        <f>IF('Indicator Date'!T80="","x",'Indicator Date'!T80)</f>
        <v>2020</v>
      </c>
      <c r="U80" s="44">
        <f>IF('Indicator Date'!U80="","x",'Indicator Date'!U80)</f>
        <v>2015</v>
      </c>
      <c r="V80" s="44">
        <f>IF('Indicator Date'!V80="","x",'Indicator Date'!V80)</f>
        <v>2015</v>
      </c>
      <c r="W80" s="44">
        <f>IF('Indicator Date'!W80="","x",'Indicator Date'!W80)</f>
        <v>2015</v>
      </c>
      <c r="X80" s="44">
        <f>IF('Indicator Date'!X80="","x",'Indicator Date'!X80)</f>
        <v>2018</v>
      </c>
      <c r="Y80" s="44">
        <f>IF('Indicator Date'!Y80="","x",'Indicator Date'!Y80)</f>
        <v>2019</v>
      </c>
      <c r="Z80" s="44">
        <f>IF('Indicator Date'!Z80="","x",'Indicator Date'!Z80)</f>
        <v>2019</v>
      </c>
      <c r="AA80" s="44">
        <f>IF('Indicator Date'!AA80="","x",'Indicator Date'!AA80)</f>
        <v>2017</v>
      </c>
      <c r="AB80" s="44">
        <f>IF('Indicator Date'!AB80="","x",'Indicator Date'!AB80)</f>
        <v>2017</v>
      </c>
      <c r="AC80" s="44">
        <f>IF('Indicator Date'!AC80="","x",'Indicator Date'!AC80)</f>
        <v>2017</v>
      </c>
      <c r="AD80" s="44">
        <f>IF('Indicator Date'!AD80="","x",'Indicator Date'!AD80)</f>
        <v>2018</v>
      </c>
      <c r="AE80" s="44">
        <f>IF('Indicator Date'!AE80="","x",'Indicator Date'!AE80)</f>
        <v>2020</v>
      </c>
      <c r="AF80" s="44">
        <f>IF('Indicator Date'!AF80="","x",'Indicator Date'!AF80)</f>
        <v>2018</v>
      </c>
      <c r="AG80" s="44">
        <f>IF('Indicator Date'!AG80="","x",'Indicator Date'!AG80)</f>
        <v>2020</v>
      </c>
      <c r="AH80" s="44">
        <f>IF('Indicator Date'!AH80="","x",'Indicator Date'!AH80)</f>
        <v>2021</v>
      </c>
      <c r="AI80" s="44">
        <f>IF('Indicator Date'!AI80="","x",'Indicator Date'!AI80)</f>
        <v>2021</v>
      </c>
      <c r="AJ80" s="44">
        <f>IF('Indicator Date'!AJ80="","x",'Indicator Date'!AJ80)</f>
        <v>2020</v>
      </c>
      <c r="AK80" s="44">
        <f>IF('Indicator Date'!AK80="","x",'Indicator Date'!AK80)</f>
        <v>2020</v>
      </c>
      <c r="AL80" s="44">
        <f>IF('Indicator Date'!AL80="","x",'Indicator Date'!AL80)</f>
        <v>2019</v>
      </c>
      <c r="AM80" s="44" t="str">
        <f>IF('Indicator Date'!AM80="","x",RIGHT('Indicator Date'!AM80,4))</f>
        <v>2017</v>
      </c>
      <c r="AN80" s="44">
        <f>IF('Indicator Date'!AN80="","x",'Indicator Date'!AN80)</f>
        <v>2021</v>
      </c>
      <c r="AO80" s="44">
        <f>IF('Indicator Date'!AO80="","x",'Indicator Date'!AO80)</f>
        <v>2018</v>
      </c>
      <c r="AP80" s="44">
        <f>IF('Indicator Date'!AP80="","x",'Indicator Date'!AP80)</f>
        <v>2019</v>
      </c>
      <c r="AQ80" s="44">
        <f>IF('Indicator Date'!AQ80="","x",'Indicator Date'!AQ80)</f>
        <v>2020</v>
      </c>
      <c r="AR80" s="44">
        <f>IF('Indicator Date'!AR80="","x",'Indicator Date'!AR80)</f>
        <v>2020</v>
      </c>
      <c r="AS80" s="44">
        <f>IF('Indicator Date'!AS80="","x",'Indicator Date'!AS80)</f>
        <v>2019</v>
      </c>
      <c r="AT80" s="44">
        <f>IF('Indicator Date'!AT80="","x",'Indicator Date'!AT80)</f>
        <v>2018</v>
      </c>
      <c r="AU80" s="44">
        <f>IF('Indicator Date'!AU80="","x",'Indicator Date'!AU80)</f>
        <v>2019</v>
      </c>
      <c r="AV80" s="44" t="str">
        <f>IF('Indicator Date'!AV80="","x",'Indicator Date'!AV80)</f>
        <v>x</v>
      </c>
      <c r="AW80" s="44" t="str">
        <f>IF('Indicator Date'!AW80="","x",'Indicator Date'!AW80)</f>
        <v>x</v>
      </c>
      <c r="AX80" s="44">
        <f>IF('Indicator Date'!AX80="","x",'Indicator Date'!AX80)</f>
        <v>2018</v>
      </c>
      <c r="AY80" s="44">
        <f>IF('Indicator Date'!AY80="","x",'Indicator Date'!AY80)</f>
        <v>2019</v>
      </c>
      <c r="AZ80" s="44">
        <f>IF('Indicator Date'!AZ80="","x",'Indicator Date'!AZ80)</f>
        <v>2019</v>
      </c>
      <c r="BA80" s="44">
        <f>IF('Indicator Date'!BA80="","x",'Indicator Date'!BA80)</f>
        <v>2019</v>
      </c>
      <c r="BB80" s="44">
        <f>IF('Indicator Date'!BB80="","x",'Indicator Date'!BB80)</f>
        <v>2018</v>
      </c>
      <c r="BC80" s="44">
        <f>IF('Indicator Date'!BC80="","x",'Indicator Date'!BC80)</f>
        <v>2019</v>
      </c>
      <c r="BD80" s="44">
        <f>IF('Indicator Date'!BD80="","x",'Indicator Date'!BD80)</f>
        <v>2020</v>
      </c>
      <c r="BE80" s="70">
        <f>IF('Indicator Date'!BE80="","x",YEAR('Indicator Date'!BE80))</f>
        <v>2020</v>
      </c>
      <c r="BF80" s="70">
        <f>IF('Indicator Date'!BF80="","x",YEAR('Indicator Date'!BF80))</f>
        <v>2020</v>
      </c>
      <c r="BG80" s="44">
        <f>IF('Indicator Date'!BG80="","x",'Indicator Date'!BG80)</f>
        <v>2020</v>
      </c>
      <c r="BH80" s="44">
        <f>IF('Indicator Date'!BH80="","x",'Indicator Date'!BH80)</f>
        <v>2019</v>
      </c>
      <c r="BI80" s="44">
        <f>IF('Indicator Date'!BI80="","x",'Indicator Date'!BI80)</f>
        <v>2019</v>
      </c>
      <c r="BJ80" s="44">
        <f>IF('Indicator Date'!BJ80="","x",'Indicator Date'!BJ80)</f>
        <v>2015</v>
      </c>
      <c r="BK80" s="44">
        <f>IF('Indicator Date'!BK80="","x",'Indicator Date'!BK80)</f>
        <v>2019</v>
      </c>
      <c r="BL80" s="44">
        <f>IF('Indicator Date'!BL80="","x",'Indicator Date'!BL80)</f>
        <v>2020</v>
      </c>
      <c r="BM80" s="44">
        <f>IF('Indicator Date'!BM80="","x",'Indicator Date'!BM80)</f>
        <v>2018</v>
      </c>
      <c r="BN80" s="44">
        <f>IF('Indicator Date'!BN80="","x",'Indicator Date'!BN80)</f>
        <v>2018</v>
      </c>
      <c r="BO80" s="44">
        <f>IF('Indicator Date'!BO80="","x",'Indicator Date'!BO80)</f>
        <v>2019</v>
      </c>
      <c r="BP80" s="44">
        <f>IF('Indicator Date'!BP80="","x",'Indicator Date'!BP80)</f>
        <v>2019</v>
      </c>
      <c r="BQ80" s="44">
        <f>IF('Indicator Date'!BQ80="","x",'Indicator Date'!BQ80)</f>
        <v>2014</v>
      </c>
      <c r="BR80" s="44">
        <f>IF('Indicator Date'!BR80="","x",'Indicator Date'!BR80)</f>
        <v>2017</v>
      </c>
      <c r="BS80" s="44">
        <f>IF('Indicator Date'!BS80="","x",'Indicator Date'!BS80)</f>
        <v>2017</v>
      </c>
      <c r="BT80" s="44">
        <f>IF('Indicator Date'!BT80="","x",'Indicator Date'!BT80)</f>
        <v>2017</v>
      </c>
      <c r="BU80" s="44">
        <f>IF('Indicator Date'!BU80="","x",'Indicator Date'!BU80)</f>
        <v>2019</v>
      </c>
      <c r="BV80" s="44">
        <f>IF('Indicator Date'!BV80="","x",'Indicator Date'!BV80)</f>
        <v>2019</v>
      </c>
      <c r="BW80" s="44">
        <f>IF('Indicator Date'!BW80="","x",'Indicator Date'!BW80)</f>
        <v>2019</v>
      </c>
      <c r="BX80" s="44">
        <f>IF('Indicator Date'!BX80="","x",'Indicator Date'!BX80)</f>
        <v>2018</v>
      </c>
      <c r="BY80" s="44">
        <f>IF('Indicator Date'!BY80="","x",'Indicator Date'!BY80)</f>
        <v>2017</v>
      </c>
      <c r="BZ80" s="44">
        <f>IF('Indicator Date'!BZ80="","x",'Indicator Date'!BZ80)</f>
        <v>2020</v>
      </c>
      <c r="CA80" s="44">
        <f>IF('Indicator Date'!CA80="","x",'Indicator Date'!CA80)</f>
        <v>2020</v>
      </c>
      <c r="CB80" s="44">
        <f>IF('Indicator Date'!CB80="","x",'Indicator Date'!CB80)</f>
        <v>2015</v>
      </c>
    </row>
    <row r="81" spans="1:80">
      <c r="A81" s="33" t="str">
        <f>'Indicator Data'!A83</f>
        <v>Iran</v>
      </c>
      <c r="B81" s="25" t="str">
        <f>'Indicator Data'!B83</f>
        <v>IRN</v>
      </c>
      <c r="C81" s="44">
        <f>IF('Indicator Date'!C81="","x",'Indicator Date'!C81)</f>
        <v>2015</v>
      </c>
      <c r="D81" s="44">
        <f>IF('Indicator Date'!D81="","x",'Indicator Date'!D81)</f>
        <v>2015</v>
      </c>
      <c r="E81" s="44">
        <f>IF('Indicator Date'!E81="","x",'Indicator Date'!E81)</f>
        <v>2015</v>
      </c>
      <c r="F81" s="44">
        <f>IF('Indicator Date'!F81="","x",'Indicator Date'!F81)</f>
        <v>2015</v>
      </c>
      <c r="G81" s="44">
        <f>IF('Indicator Date'!G81="","x",'Indicator Date'!G81)</f>
        <v>2015</v>
      </c>
      <c r="H81" s="44">
        <f>IF('Indicator Date'!H81="","x",'Indicator Date'!H81)</f>
        <v>2015</v>
      </c>
      <c r="I81" s="44">
        <f>IF('Indicator Date'!I81="","x",'Indicator Date'!I81)</f>
        <v>2015</v>
      </c>
      <c r="J81" s="44">
        <f>IF('Indicator Date'!J81="","x",'Indicator Date'!J81)</f>
        <v>2020</v>
      </c>
      <c r="K81" s="44">
        <f>IF('Indicator Date'!K81="","x",'Indicator Date'!K81)</f>
        <v>2020</v>
      </c>
      <c r="L81" s="44">
        <f>IF('Indicator Date'!L81="","x",'Indicator Date'!L81)</f>
        <v>2020</v>
      </c>
      <c r="M81" s="44">
        <f>IF('Indicator Date'!M81="","x",'Indicator Date'!M81)</f>
        <v>2015</v>
      </c>
      <c r="N81" s="44">
        <f>IF('Indicator Date'!N81="","x",'Indicator Date'!N81)</f>
        <v>2015</v>
      </c>
      <c r="O81" s="44">
        <f>IF('Indicator Date'!O81="","x",'Indicator Date'!O81)</f>
        <v>2015</v>
      </c>
      <c r="P81" s="44">
        <f>IF('Indicator Date'!P81="","x",'Indicator Date'!P81)</f>
        <v>2015</v>
      </c>
      <c r="Q81" s="44">
        <f>IF('Indicator Date'!Q81="","x",'Indicator Date'!Q81)</f>
        <v>2020</v>
      </c>
      <c r="R81" s="44">
        <f>IF('Indicator Date'!R81="","x",'Indicator Date'!R81)</f>
        <v>2020</v>
      </c>
      <c r="S81" s="44">
        <f>IF('Indicator Date'!S81="","x",'Indicator Date'!S81)</f>
        <v>2020</v>
      </c>
      <c r="T81" s="44">
        <f>IF('Indicator Date'!T81="","x",'Indicator Date'!T81)</f>
        <v>2020</v>
      </c>
      <c r="U81" s="44">
        <f>IF('Indicator Date'!U81="","x",'Indicator Date'!U81)</f>
        <v>2015</v>
      </c>
      <c r="V81" s="44">
        <f>IF('Indicator Date'!V81="","x",'Indicator Date'!V81)</f>
        <v>2015</v>
      </c>
      <c r="W81" s="44">
        <f>IF('Indicator Date'!W81="","x",'Indicator Date'!W81)</f>
        <v>2015</v>
      </c>
      <c r="X81" s="44">
        <f>IF('Indicator Date'!X81="","x",'Indicator Date'!X81)</f>
        <v>2018</v>
      </c>
      <c r="Y81" s="44">
        <f>IF('Indicator Date'!Y81="","x",'Indicator Date'!Y81)</f>
        <v>2019</v>
      </c>
      <c r="Z81" s="44">
        <f>IF('Indicator Date'!Z81="","x",'Indicator Date'!Z81)</f>
        <v>2019</v>
      </c>
      <c r="AA81" s="44">
        <f>IF('Indicator Date'!AA81="","x",'Indicator Date'!AA81)</f>
        <v>2011</v>
      </c>
      <c r="AB81" s="44">
        <f>IF('Indicator Date'!AB81="","x",'Indicator Date'!AB81)</f>
        <v>2016</v>
      </c>
      <c r="AC81" s="44" t="str">
        <f>IF('Indicator Date'!AC81="","x",'Indicator Date'!AC81)</f>
        <v>x</v>
      </c>
      <c r="AD81" s="44">
        <f>IF('Indicator Date'!AD81="","x",'Indicator Date'!AD81)</f>
        <v>2017</v>
      </c>
      <c r="AE81" s="44">
        <f>IF('Indicator Date'!AE81="","x",'Indicator Date'!AE81)</f>
        <v>2020</v>
      </c>
      <c r="AF81" s="44">
        <f>IF('Indicator Date'!AF81="","x",'Indicator Date'!AF81)</f>
        <v>2018</v>
      </c>
      <c r="AG81" s="44">
        <f>IF('Indicator Date'!AG81="","x",'Indicator Date'!AG81)</f>
        <v>2020</v>
      </c>
      <c r="AH81" s="44">
        <f>IF('Indicator Date'!AH81="","x",'Indicator Date'!AH81)</f>
        <v>2021</v>
      </c>
      <c r="AI81" s="44">
        <f>IF('Indicator Date'!AI81="","x",'Indicator Date'!AI81)</f>
        <v>2021</v>
      </c>
      <c r="AJ81" s="44">
        <f>IF('Indicator Date'!AJ81="","x",'Indicator Date'!AJ81)</f>
        <v>2020</v>
      </c>
      <c r="AK81" s="44">
        <f>IF('Indicator Date'!AK81="","x",'Indicator Date'!AK81)</f>
        <v>2020</v>
      </c>
      <c r="AL81" s="44">
        <f>IF('Indicator Date'!AL81="","x",'Indicator Date'!AL81)</f>
        <v>2019</v>
      </c>
      <c r="AM81" s="44" t="str">
        <f>IF('Indicator Date'!AM81="","x",RIGHT('Indicator Date'!AM81,4))</f>
        <v>x</v>
      </c>
      <c r="AN81" s="44">
        <f>IF('Indicator Date'!AN81="","x",'Indicator Date'!AN81)</f>
        <v>2021</v>
      </c>
      <c r="AO81" s="44">
        <f>IF('Indicator Date'!AO81="","x",'Indicator Date'!AO81)</f>
        <v>2018</v>
      </c>
      <c r="AP81" s="44">
        <f>IF('Indicator Date'!AP81="","x",'Indicator Date'!AP81)</f>
        <v>2019</v>
      </c>
      <c r="AQ81" s="44">
        <f>IF('Indicator Date'!AQ81="","x",'Indicator Date'!AQ81)</f>
        <v>2020</v>
      </c>
      <c r="AR81" s="44">
        <f>IF('Indicator Date'!AR81="","x",'Indicator Date'!AR81)</f>
        <v>2020</v>
      </c>
      <c r="AS81" s="44">
        <f>IF('Indicator Date'!AS81="","x",'Indicator Date'!AS81)</f>
        <v>2019</v>
      </c>
      <c r="AT81" s="44">
        <f>IF('Indicator Date'!AT81="","x",'Indicator Date'!AT81)</f>
        <v>2011</v>
      </c>
      <c r="AU81" s="44">
        <f>IF('Indicator Date'!AU81="","x",'Indicator Date'!AU81)</f>
        <v>2019</v>
      </c>
      <c r="AV81" s="44">
        <f>IF('Indicator Date'!AV81="","x",'Indicator Date'!AV81)</f>
        <v>2019</v>
      </c>
      <c r="AW81" s="44">
        <f>IF('Indicator Date'!AW81="","x",'Indicator Date'!AW81)</f>
        <v>2019</v>
      </c>
      <c r="AX81" s="44">
        <f>IF('Indicator Date'!AX81="","x",'Indicator Date'!AX81)</f>
        <v>2018</v>
      </c>
      <c r="AY81" s="44">
        <f>IF('Indicator Date'!AY81="","x",'Indicator Date'!AY81)</f>
        <v>2019</v>
      </c>
      <c r="AZ81" s="44">
        <f>IF('Indicator Date'!AZ81="","x",'Indicator Date'!AZ81)</f>
        <v>2019</v>
      </c>
      <c r="BA81" s="44">
        <f>IF('Indicator Date'!BA81="","x",'Indicator Date'!BA81)</f>
        <v>2018</v>
      </c>
      <c r="BB81" s="44">
        <f>IF('Indicator Date'!BB81="","x",'Indicator Date'!BB81)</f>
        <v>2018</v>
      </c>
      <c r="BC81" s="44">
        <f>IF('Indicator Date'!BC81="","x",'Indicator Date'!BC81)</f>
        <v>2019</v>
      </c>
      <c r="BD81" s="44">
        <f>IF('Indicator Date'!BD81="","x",'Indicator Date'!BD81)</f>
        <v>2020</v>
      </c>
      <c r="BE81" s="70" t="str">
        <f>IF('Indicator Date'!BE81="","x",YEAR('Indicator Date'!BE81))</f>
        <v>x</v>
      </c>
      <c r="BF81" s="70">
        <f>IF('Indicator Date'!BF81="","x",YEAR('Indicator Date'!BF81))</f>
        <v>2020</v>
      </c>
      <c r="BG81" s="44">
        <f>IF('Indicator Date'!BG81="","x",'Indicator Date'!BG81)</f>
        <v>2020</v>
      </c>
      <c r="BH81" s="44">
        <f>IF('Indicator Date'!BH81="","x",'Indicator Date'!BH81)</f>
        <v>2019</v>
      </c>
      <c r="BI81" s="44">
        <f>IF('Indicator Date'!BI81="","x",'Indicator Date'!BI81)</f>
        <v>2019</v>
      </c>
      <c r="BJ81" s="44">
        <f>IF('Indicator Date'!BJ81="","x",'Indicator Date'!BJ81)</f>
        <v>2013</v>
      </c>
      <c r="BK81" s="44">
        <f>IF('Indicator Date'!BK81="","x",'Indicator Date'!BK81)</f>
        <v>2019</v>
      </c>
      <c r="BL81" s="44">
        <f>IF('Indicator Date'!BL81="","x",'Indicator Date'!BL81)</f>
        <v>2020</v>
      </c>
      <c r="BM81" s="44">
        <f>IF('Indicator Date'!BM81="","x",'Indicator Date'!BM81)</f>
        <v>2018</v>
      </c>
      <c r="BN81" s="44">
        <f>IF('Indicator Date'!BN81="","x",'Indicator Date'!BN81)</f>
        <v>2016</v>
      </c>
      <c r="BO81" s="44">
        <f>IF('Indicator Date'!BO81="","x",'Indicator Date'!BO81)</f>
        <v>2018</v>
      </c>
      <c r="BP81" s="44">
        <f>IF('Indicator Date'!BP81="","x",'Indicator Date'!BP81)</f>
        <v>2019</v>
      </c>
      <c r="BQ81" s="44">
        <f>IF('Indicator Date'!BQ81="","x",'Indicator Date'!BQ81)</f>
        <v>2014</v>
      </c>
      <c r="BR81" s="44">
        <f>IF('Indicator Date'!BR81="","x",'Indicator Date'!BR81)</f>
        <v>2017</v>
      </c>
      <c r="BS81" s="44">
        <f>IF('Indicator Date'!BS81="","x",'Indicator Date'!BS81)</f>
        <v>2017</v>
      </c>
      <c r="BT81" s="44">
        <f>IF('Indicator Date'!BT81="","x",'Indicator Date'!BT81)</f>
        <v>2015</v>
      </c>
      <c r="BU81" s="44">
        <f>IF('Indicator Date'!BU81="","x",'Indicator Date'!BU81)</f>
        <v>2019</v>
      </c>
      <c r="BV81" s="44">
        <f>IF('Indicator Date'!BV81="","x",'Indicator Date'!BV81)</f>
        <v>2019</v>
      </c>
      <c r="BW81" s="44" t="str">
        <f>IF('Indicator Date'!BW81="","x",'Indicator Date'!BW81)</f>
        <v>x</v>
      </c>
      <c r="BX81" s="44">
        <f>IF('Indicator Date'!BX81="","x",'Indicator Date'!BX81)</f>
        <v>2018</v>
      </c>
      <c r="BY81" s="44">
        <f>IF('Indicator Date'!BY81="","x",'Indicator Date'!BY81)</f>
        <v>2017</v>
      </c>
      <c r="BZ81" s="44">
        <f>IF('Indicator Date'!BZ81="","x",'Indicator Date'!BZ81)</f>
        <v>2017</v>
      </c>
      <c r="CA81" s="44">
        <f>IF('Indicator Date'!CA81="","x",'Indicator Date'!CA81)</f>
        <v>2020</v>
      </c>
      <c r="CB81" s="44">
        <f>IF('Indicator Date'!CB81="","x",'Indicator Date'!CB81)</f>
        <v>2015</v>
      </c>
    </row>
    <row r="82" spans="1:80">
      <c r="A82" s="33" t="str">
        <f>'Indicator Data'!A84</f>
        <v>Iraq</v>
      </c>
      <c r="B82" s="25" t="str">
        <f>'Indicator Data'!B84</f>
        <v>IRQ</v>
      </c>
      <c r="C82" s="44">
        <f>IF('Indicator Date'!C82="","x",'Indicator Date'!C82)</f>
        <v>2015</v>
      </c>
      <c r="D82" s="44">
        <f>IF('Indicator Date'!D82="","x",'Indicator Date'!D82)</f>
        <v>2015</v>
      </c>
      <c r="E82" s="44">
        <f>IF('Indicator Date'!E82="","x",'Indicator Date'!E82)</f>
        <v>2015</v>
      </c>
      <c r="F82" s="44">
        <f>IF('Indicator Date'!F82="","x",'Indicator Date'!F82)</f>
        <v>2015</v>
      </c>
      <c r="G82" s="44">
        <f>IF('Indicator Date'!G82="","x",'Indicator Date'!G82)</f>
        <v>2015</v>
      </c>
      <c r="H82" s="44">
        <f>IF('Indicator Date'!H82="","x",'Indicator Date'!H82)</f>
        <v>2015</v>
      </c>
      <c r="I82" s="44">
        <f>IF('Indicator Date'!I82="","x",'Indicator Date'!I82)</f>
        <v>2015</v>
      </c>
      <c r="J82" s="44">
        <f>IF('Indicator Date'!J82="","x",'Indicator Date'!J82)</f>
        <v>2020</v>
      </c>
      <c r="K82" s="44">
        <f>IF('Indicator Date'!K82="","x",'Indicator Date'!K82)</f>
        <v>2020</v>
      </c>
      <c r="L82" s="44">
        <f>IF('Indicator Date'!L82="","x",'Indicator Date'!L82)</f>
        <v>2020</v>
      </c>
      <c r="M82" s="44">
        <f>IF('Indicator Date'!M82="","x",'Indicator Date'!M82)</f>
        <v>2015</v>
      </c>
      <c r="N82" s="44">
        <f>IF('Indicator Date'!N82="","x",'Indicator Date'!N82)</f>
        <v>2015</v>
      </c>
      <c r="O82" s="44">
        <f>IF('Indicator Date'!O82="","x",'Indicator Date'!O82)</f>
        <v>2015</v>
      </c>
      <c r="P82" s="44">
        <f>IF('Indicator Date'!P82="","x",'Indicator Date'!P82)</f>
        <v>2015</v>
      </c>
      <c r="Q82" s="44">
        <f>IF('Indicator Date'!Q82="","x",'Indicator Date'!Q82)</f>
        <v>2020</v>
      </c>
      <c r="R82" s="44">
        <f>IF('Indicator Date'!R82="","x",'Indicator Date'!R82)</f>
        <v>2020</v>
      </c>
      <c r="S82" s="44">
        <f>IF('Indicator Date'!S82="","x",'Indicator Date'!S82)</f>
        <v>2020</v>
      </c>
      <c r="T82" s="44">
        <f>IF('Indicator Date'!T82="","x",'Indicator Date'!T82)</f>
        <v>2020</v>
      </c>
      <c r="U82" s="44">
        <f>IF('Indicator Date'!U82="","x",'Indicator Date'!U82)</f>
        <v>2015</v>
      </c>
      <c r="V82" s="44">
        <f>IF('Indicator Date'!V82="","x",'Indicator Date'!V82)</f>
        <v>2015</v>
      </c>
      <c r="W82" s="44">
        <f>IF('Indicator Date'!W82="","x",'Indicator Date'!W82)</f>
        <v>2015</v>
      </c>
      <c r="X82" s="44">
        <f>IF('Indicator Date'!X82="","x",'Indicator Date'!X82)</f>
        <v>2018</v>
      </c>
      <c r="Y82" s="44">
        <f>IF('Indicator Date'!Y82="","x",'Indicator Date'!Y82)</f>
        <v>2019</v>
      </c>
      <c r="Z82" s="44">
        <f>IF('Indicator Date'!Z82="","x",'Indicator Date'!Z82)</f>
        <v>2019</v>
      </c>
      <c r="AA82" s="44" t="str">
        <f>IF('Indicator Date'!AA82="","x",'Indicator Date'!AA82)</f>
        <v>x</v>
      </c>
      <c r="AB82" s="44">
        <f>IF('Indicator Date'!AB82="","x",'Indicator Date'!AB82)</f>
        <v>2017</v>
      </c>
      <c r="AC82" s="44">
        <f>IF('Indicator Date'!AC82="","x",'Indicator Date'!AC82)</f>
        <v>2017</v>
      </c>
      <c r="AD82" s="44">
        <f>IF('Indicator Date'!AD82="","x",'Indicator Date'!AD82)</f>
        <v>2018</v>
      </c>
      <c r="AE82" s="44">
        <f>IF('Indicator Date'!AE82="","x",'Indicator Date'!AE82)</f>
        <v>2020</v>
      </c>
      <c r="AF82" s="44">
        <f>IF('Indicator Date'!AF82="","x",'Indicator Date'!AF82)</f>
        <v>2018</v>
      </c>
      <c r="AG82" s="44">
        <f>IF('Indicator Date'!AG82="","x",'Indicator Date'!AG82)</f>
        <v>2020</v>
      </c>
      <c r="AH82" s="44">
        <f>IF('Indicator Date'!AH82="","x",'Indicator Date'!AH82)</f>
        <v>2021</v>
      </c>
      <c r="AI82" s="44">
        <f>IF('Indicator Date'!AI82="","x",'Indicator Date'!AI82)</f>
        <v>2021</v>
      </c>
      <c r="AJ82" s="44">
        <f>IF('Indicator Date'!AJ82="","x",'Indicator Date'!AJ82)</f>
        <v>2020</v>
      </c>
      <c r="AK82" s="44">
        <f>IF('Indicator Date'!AK82="","x",'Indicator Date'!AK82)</f>
        <v>2020</v>
      </c>
      <c r="AL82" s="44">
        <f>IF('Indicator Date'!AL82="","x",'Indicator Date'!AL82)</f>
        <v>2019</v>
      </c>
      <c r="AM82" s="44" t="str">
        <f>IF('Indicator Date'!AM82="","x",RIGHT('Indicator Date'!AM82,4))</f>
        <v>2018</v>
      </c>
      <c r="AN82" s="44">
        <f>IF('Indicator Date'!AN82="","x",'Indicator Date'!AN82)</f>
        <v>2021</v>
      </c>
      <c r="AO82" s="44">
        <f>IF('Indicator Date'!AO82="","x",'Indicator Date'!AO82)</f>
        <v>2018</v>
      </c>
      <c r="AP82" s="44">
        <f>IF('Indicator Date'!AP82="","x",'Indicator Date'!AP82)</f>
        <v>2019</v>
      </c>
      <c r="AQ82" s="44">
        <f>IF('Indicator Date'!AQ82="","x",'Indicator Date'!AQ82)</f>
        <v>2020</v>
      </c>
      <c r="AR82" s="44">
        <f>IF('Indicator Date'!AR82="","x",'Indicator Date'!AR82)</f>
        <v>2020</v>
      </c>
      <c r="AS82" s="44">
        <f>IF('Indicator Date'!AS82="","x",'Indicator Date'!AS82)</f>
        <v>2019</v>
      </c>
      <c r="AT82" s="44">
        <f>IF('Indicator Date'!AT82="","x",'Indicator Date'!AT82)</f>
        <v>2018</v>
      </c>
      <c r="AU82" s="44">
        <f>IF('Indicator Date'!AU82="","x",'Indicator Date'!AU82)</f>
        <v>2019</v>
      </c>
      <c r="AV82" s="44" t="str">
        <f>IF('Indicator Date'!AV82="","x",'Indicator Date'!AV82)</f>
        <v>x</v>
      </c>
      <c r="AW82" s="44" t="str">
        <f>IF('Indicator Date'!AW82="","x",'Indicator Date'!AW82)</f>
        <v>x</v>
      </c>
      <c r="AX82" s="44">
        <f>IF('Indicator Date'!AX82="","x",'Indicator Date'!AX82)</f>
        <v>2018</v>
      </c>
      <c r="AY82" s="44">
        <f>IF('Indicator Date'!AY82="","x",'Indicator Date'!AY82)</f>
        <v>2019</v>
      </c>
      <c r="AZ82" s="44">
        <f>IF('Indicator Date'!AZ82="","x",'Indicator Date'!AZ82)</f>
        <v>2019</v>
      </c>
      <c r="BA82" s="44">
        <f>IF('Indicator Date'!BA82="","x",'Indicator Date'!BA82)</f>
        <v>2012</v>
      </c>
      <c r="BB82" s="44">
        <f>IF('Indicator Date'!BB82="","x",'Indicator Date'!BB82)</f>
        <v>2018</v>
      </c>
      <c r="BC82" s="44">
        <f>IF('Indicator Date'!BC82="","x",'Indicator Date'!BC82)</f>
        <v>2019</v>
      </c>
      <c r="BD82" s="44">
        <f>IF('Indicator Date'!BD82="","x",'Indicator Date'!BD82)</f>
        <v>2020</v>
      </c>
      <c r="BE82" s="70">
        <f>IF('Indicator Date'!BE82="","x",YEAR('Indicator Date'!BE82))</f>
        <v>2021</v>
      </c>
      <c r="BF82" s="70">
        <f>IF('Indicator Date'!BF82="","x",YEAR('Indicator Date'!BF82))</f>
        <v>2021</v>
      </c>
      <c r="BG82" s="44">
        <f>IF('Indicator Date'!BG82="","x",'Indicator Date'!BG82)</f>
        <v>2020</v>
      </c>
      <c r="BH82" s="44">
        <f>IF('Indicator Date'!BH82="","x",'Indicator Date'!BH82)</f>
        <v>2019</v>
      </c>
      <c r="BI82" s="44">
        <f>IF('Indicator Date'!BI82="","x",'Indicator Date'!BI82)</f>
        <v>2019</v>
      </c>
      <c r="BJ82" s="44">
        <f>IF('Indicator Date'!BJ82="","x",'Indicator Date'!BJ82)</f>
        <v>2015</v>
      </c>
      <c r="BK82" s="44">
        <f>IF('Indicator Date'!BK82="","x",'Indicator Date'!BK82)</f>
        <v>2019</v>
      </c>
      <c r="BL82" s="44">
        <f>IF('Indicator Date'!BL82="","x",'Indicator Date'!BL82)</f>
        <v>2020</v>
      </c>
      <c r="BM82" s="44">
        <f>IF('Indicator Date'!BM82="","x",'Indicator Date'!BM82)</f>
        <v>2018</v>
      </c>
      <c r="BN82" s="44">
        <f>IF('Indicator Date'!BN82="","x",'Indicator Date'!BN82)</f>
        <v>2017</v>
      </c>
      <c r="BO82" s="44">
        <f>IF('Indicator Date'!BO82="","x",'Indicator Date'!BO82)</f>
        <v>2018</v>
      </c>
      <c r="BP82" s="44">
        <f>IF('Indicator Date'!BP82="","x",'Indicator Date'!BP82)</f>
        <v>2019</v>
      </c>
      <c r="BQ82" s="44">
        <f>IF('Indicator Date'!BQ82="","x",'Indicator Date'!BQ82)</f>
        <v>2014</v>
      </c>
      <c r="BR82" s="44">
        <f>IF('Indicator Date'!BR82="","x",'Indicator Date'!BR82)</f>
        <v>2017</v>
      </c>
      <c r="BS82" s="44">
        <f>IF('Indicator Date'!BS82="","x",'Indicator Date'!BS82)</f>
        <v>2017</v>
      </c>
      <c r="BT82" s="44">
        <f>IF('Indicator Date'!BT82="","x",'Indicator Date'!BT82)</f>
        <v>2017</v>
      </c>
      <c r="BU82" s="44">
        <f>IF('Indicator Date'!BU82="","x",'Indicator Date'!BU82)</f>
        <v>2019</v>
      </c>
      <c r="BV82" s="44">
        <f>IF('Indicator Date'!BV82="","x",'Indicator Date'!BV82)</f>
        <v>2019</v>
      </c>
      <c r="BW82" s="44">
        <f>IF('Indicator Date'!BW82="","x",'Indicator Date'!BW82)</f>
        <v>2019</v>
      </c>
      <c r="BX82" s="44">
        <f>IF('Indicator Date'!BX82="","x",'Indicator Date'!BX82)</f>
        <v>2018</v>
      </c>
      <c r="BY82" s="44">
        <f>IF('Indicator Date'!BY82="","x",'Indicator Date'!BY82)</f>
        <v>2017</v>
      </c>
      <c r="BZ82" s="44">
        <f>IF('Indicator Date'!BZ82="","x",'Indicator Date'!BZ82)</f>
        <v>2020</v>
      </c>
      <c r="CA82" s="44">
        <f>IF('Indicator Date'!CA82="","x",'Indicator Date'!CA82)</f>
        <v>2020</v>
      </c>
      <c r="CB82" s="44">
        <f>IF('Indicator Date'!CB82="","x",'Indicator Date'!CB82)</f>
        <v>2015</v>
      </c>
    </row>
    <row r="83" spans="1:80">
      <c r="A83" s="33" t="str">
        <f>'Indicator Data'!A85</f>
        <v>Ireland</v>
      </c>
      <c r="B83" s="25" t="str">
        <f>'Indicator Data'!B85</f>
        <v>IRL</v>
      </c>
      <c r="C83" s="44">
        <f>IF('Indicator Date'!C83="","x",'Indicator Date'!C83)</f>
        <v>2015</v>
      </c>
      <c r="D83" s="44">
        <f>IF('Indicator Date'!D83="","x",'Indicator Date'!D83)</f>
        <v>2015</v>
      </c>
      <c r="E83" s="44">
        <f>IF('Indicator Date'!E83="","x",'Indicator Date'!E83)</f>
        <v>2015</v>
      </c>
      <c r="F83" s="44">
        <f>IF('Indicator Date'!F83="","x",'Indicator Date'!F83)</f>
        <v>2015</v>
      </c>
      <c r="G83" s="44">
        <f>IF('Indicator Date'!G83="","x",'Indicator Date'!G83)</f>
        <v>2015</v>
      </c>
      <c r="H83" s="44">
        <f>IF('Indicator Date'!H83="","x",'Indicator Date'!H83)</f>
        <v>2015</v>
      </c>
      <c r="I83" s="44">
        <f>IF('Indicator Date'!I83="","x",'Indicator Date'!I83)</f>
        <v>2015</v>
      </c>
      <c r="J83" s="44">
        <f>IF('Indicator Date'!J83="","x",'Indicator Date'!J83)</f>
        <v>2020</v>
      </c>
      <c r="K83" s="44">
        <f>IF('Indicator Date'!K83="","x",'Indicator Date'!K83)</f>
        <v>2020</v>
      </c>
      <c r="L83" s="44">
        <f>IF('Indicator Date'!L83="","x",'Indicator Date'!L83)</f>
        <v>2020</v>
      </c>
      <c r="M83" s="44">
        <f>IF('Indicator Date'!M83="","x",'Indicator Date'!M83)</f>
        <v>2015</v>
      </c>
      <c r="N83" s="44">
        <f>IF('Indicator Date'!N83="","x",'Indicator Date'!N83)</f>
        <v>2015</v>
      </c>
      <c r="O83" s="44">
        <f>IF('Indicator Date'!O83="","x",'Indicator Date'!O83)</f>
        <v>2015</v>
      </c>
      <c r="P83" s="44">
        <f>IF('Indicator Date'!P83="","x",'Indicator Date'!P83)</f>
        <v>2015</v>
      </c>
      <c r="Q83" s="44">
        <f>IF('Indicator Date'!Q83="","x",'Indicator Date'!Q83)</f>
        <v>2020</v>
      </c>
      <c r="R83" s="44">
        <f>IF('Indicator Date'!R83="","x",'Indicator Date'!R83)</f>
        <v>2020</v>
      </c>
      <c r="S83" s="44">
        <f>IF('Indicator Date'!S83="","x",'Indicator Date'!S83)</f>
        <v>2020</v>
      </c>
      <c r="T83" s="44">
        <f>IF('Indicator Date'!T83="","x",'Indicator Date'!T83)</f>
        <v>2020</v>
      </c>
      <c r="U83" s="44">
        <f>IF('Indicator Date'!U83="","x",'Indicator Date'!U83)</f>
        <v>2015</v>
      </c>
      <c r="V83" s="44">
        <f>IF('Indicator Date'!V83="","x",'Indicator Date'!V83)</f>
        <v>2015</v>
      </c>
      <c r="W83" s="44">
        <f>IF('Indicator Date'!W83="","x",'Indicator Date'!W83)</f>
        <v>2015</v>
      </c>
      <c r="X83" s="44">
        <f>IF('Indicator Date'!X83="","x",'Indicator Date'!X83)</f>
        <v>2018</v>
      </c>
      <c r="Y83" s="44">
        <f>IF('Indicator Date'!Y83="","x",'Indicator Date'!Y83)</f>
        <v>2019</v>
      </c>
      <c r="Z83" s="44">
        <f>IF('Indicator Date'!Z83="","x",'Indicator Date'!Z83)</f>
        <v>2019</v>
      </c>
      <c r="AA83" s="44">
        <f>IF('Indicator Date'!AA83="","x",'Indicator Date'!AA83)</f>
        <v>2011</v>
      </c>
      <c r="AB83" s="44">
        <f>IF('Indicator Date'!AB83="","x",'Indicator Date'!AB83)</f>
        <v>2017</v>
      </c>
      <c r="AC83" s="44" t="str">
        <f>IF('Indicator Date'!AC83="","x",'Indicator Date'!AC83)</f>
        <v>x</v>
      </c>
      <c r="AD83" s="44">
        <f>IF('Indicator Date'!AD83="","x",'Indicator Date'!AD83)</f>
        <v>2018</v>
      </c>
      <c r="AE83" s="44">
        <f>IF('Indicator Date'!AE83="","x",'Indicator Date'!AE83)</f>
        <v>2020</v>
      </c>
      <c r="AF83" s="44" t="str">
        <f>IF('Indicator Date'!AF83="","x",'Indicator Date'!AF83)</f>
        <v>x</v>
      </c>
      <c r="AG83" s="44">
        <f>IF('Indicator Date'!AG83="","x",'Indicator Date'!AG83)</f>
        <v>2020</v>
      </c>
      <c r="AH83" s="44">
        <f>IF('Indicator Date'!AH83="","x",'Indicator Date'!AH83)</f>
        <v>2021</v>
      </c>
      <c r="AI83" s="44">
        <f>IF('Indicator Date'!AI83="","x",'Indicator Date'!AI83)</f>
        <v>2021</v>
      </c>
      <c r="AJ83" s="44">
        <f>IF('Indicator Date'!AJ83="","x",'Indicator Date'!AJ83)</f>
        <v>2020</v>
      </c>
      <c r="AK83" s="44">
        <f>IF('Indicator Date'!AK83="","x",'Indicator Date'!AK83)</f>
        <v>2020</v>
      </c>
      <c r="AL83" s="44">
        <f>IF('Indicator Date'!AL83="","x",'Indicator Date'!AL83)</f>
        <v>2019</v>
      </c>
      <c r="AM83" s="44" t="str">
        <f>IF('Indicator Date'!AM83="","x",RIGHT('Indicator Date'!AM83,4))</f>
        <v>x</v>
      </c>
      <c r="AN83" s="44">
        <f>IF('Indicator Date'!AN83="","x",'Indicator Date'!AN83)</f>
        <v>2021</v>
      </c>
      <c r="AO83" s="44">
        <f>IF('Indicator Date'!AO83="","x",'Indicator Date'!AO83)</f>
        <v>2018</v>
      </c>
      <c r="AP83" s="44">
        <f>IF('Indicator Date'!AP83="","x",'Indicator Date'!AP83)</f>
        <v>2019</v>
      </c>
      <c r="AQ83" s="44" t="str">
        <f>IF('Indicator Date'!AQ83="","x",'Indicator Date'!AQ83)</f>
        <v>x</v>
      </c>
      <c r="AR83" s="44">
        <f>IF('Indicator Date'!AR83="","x",'Indicator Date'!AR83)</f>
        <v>2020</v>
      </c>
      <c r="AS83" s="44">
        <f>IF('Indicator Date'!AS83="","x",'Indicator Date'!AS83)</f>
        <v>2019</v>
      </c>
      <c r="AT83" s="44" t="str">
        <f>IF('Indicator Date'!AT83="","x",'Indicator Date'!AT83)</f>
        <v>x</v>
      </c>
      <c r="AU83" s="44">
        <f>IF('Indicator Date'!AU83="","x",'Indicator Date'!AU83)</f>
        <v>2019</v>
      </c>
      <c r="AV83" s="44">
        <f>IF('Indicator Date'!AV83="","x",'Indicator Date'!AV83)</f>
        <v>2019</v>
      </c>
      <c r="AW83" s="44" t="str">
        <f>IF('Indicator Date'!AW83="","x",'Indicator Date'!AW83)</f>
        <v>x</v>
      </c>
      <c r="AX83" s="44" t="str">
        <f>IF('Indicator Date'!AX83="","x",'Indicator Date'!AX83)</f>
        <v>x</v>
      </c>
      <c r="AY83" s="44">
        <f>IF('Indicator Date'!AY83="","x",'Indicator Date'!AY83)</f>
        <v>2019</v>
      </c>
      <c r="AZ83" s="44">
        <f>IF('Indicator Date'!AZ83="","x",'Indicator Date'!AZ83)</f>
        <v>2019</v>
      </c>
      <c r="BA83" s="44">
        <f>IF('Indicator Date'!BA83="","x",'Indicator Date'!BA83)</f>
        <v>2017</v>
      </c>
      <c r="BB83" s="44">
        <f>IF('Indicator Date'!BB83="","x",'Indicator Date'!BB83)</f>
        <v>2018</v>
      </c>
      <c r="BC83" s="44">
        <f>IF('Indicator Date'!BC83="","x",'Indicator Date'!BC83)</f>
        <v>2019</v>
      </c>
      <c r="BD83" s="44">
        <f>IF('Indicator Date'!BD83="","x",'Indicator Date'!BD83)</f>
        <v>2020</v>
      </c>
      <c r="BE83" s="70" t="str">
        <f>IF('Indicator Date'!BE83="","x",YEAR('Indicator Date'!BE83))</f>
        <v>x</v>
      </c>
      <c r="BF83" s="70">
        <f>IF('Indicator Date'!BF83="","x",YEAR('Indicator Date'!BF83))</f>
        <v>2020</v>
      </c>
      <c r="BG83" s="44">
        <f>IF('Indicator Date'!BG83="","x",'Indicator Date'!BG83)</f>
        <v>2020</v>
      </c>
      <c r="BH83" s="44">
        <f>IF('Indicator Date'!BH83="","x",'Indicator Date'!BH83)</f>
        <v>2019</v>
      </c>
      <c r="BI83" s="44">
        <f>IF('Indicator Date'!BI83="","x",'Indicator Date'!BI83)</f>
        <v>2019</v>
      </c>
      <c r="BJ83" s="44" t="str">
        <f>IF('Indicator Date'!BJ83="","x",'Indicator Date'!BJ83)</f>
        <v>x</v>
      </c>
      <c r="BK83" s="44">
        <f>IF('Indicator Date'!BK83="","x",'Indicator Date'!BK83)</f>
        <v>2019</v>
      </c>
      <c r="BL83" s="44">
        <f>IF('Indicator Date'!BL83="","x",'Indicator Date'!BL83)</f>
        <v>2020</v>
      </c>
      <c r="BM83" s="44">
        <f>IF('Indicator Date'!BM83="","x",'Indicator Date'!BM83)</f>
        <v>2018</v>
      </c>
      <c r="BN83" s="44" t="str">
        <f>IF('Indicator Date'!BN83="","x",'Indicator Date'!BN83)</f>
        <v>x</v>
      </c>
      <c r="BO83" s="44">
        <f>IF('Indicator Date'!BO83="","x",'Indicator Date'!BO83)</f>
        <v>2018</v>
      </c>
      <c r="BP83" s="44">
        <f>IF('Indicator Date'!BP83="","x",'Indicator Date'!BP83)</f>
        <v>2019</v>
      </c>
      <c r="BQ83" s="44">
        <f>IF('Indicator Date'!BQ83="","x",'Indicator Date'!BQ83)</f>
        <v>2014</v>
      </c>
      <c r="BR83" s="44">
        <f>IF('Indicator Date'!BR83="","x",'Indicator Date'!BR83)</f>
        <v>2017</v>
      </c>
      <c r="BS83" s="44">
        <f>IF('Indicator Date'!BS83="","x",'Indicator Date'!BS83)</f>
        <v>2017</v>
      </c>
      <c r="BT83" s="44">
        <f>IF('Indicator Date'!BT83="","x",'Indicator Date'!BT83)</f>
        <v>2017</v>
      </c>
      <c r="BU83" s="44">
        <f>IF('Indicator Date'!BU83="","x",'Indicator Date'!BU83)</f>
        <v>2019</v>
      </c>
      <c r="BV83" s="44" t="str">
        <f>IF('Indicator Date'!BV83="","x",'Indicator Date'!BV83)</f>
        <v>x</v>
      </c>
      <c r="BW83" s="44">
        <f>IF('Indicator Date'!BW83="","x",'Indicator Date'!BW83)</f>
        <v>2019</v>
      </c>
      <c r="BX83" s="44">
        <f>IF('Indicator Date'!BX83="","x",'Indicator Date'!BX83)</f>
        <v>2018</v>
      </c>
      <c r="BY83" s="44">
        <f>IF('Indicator Date'!BY83="","x",'Indicator Date'!BY83)</f>
        <v>2017</v>
      </c>
      <c r="BZ83" s="44">
        <f>IF('Indicator Date'!BZ83="","x",'Indicator Date'!BZ83)</f>
        <v>2020</v>
      </c>
      <c r="CA83" s="44">
        <f>IF('Indicator Date'!CA83="","x",'Indicator Date'!CA83)</f>
        <v>2020</v>
      </c>
      <c r="CB83" s="44">
        <f>IF('Indicator Date'!CB83="","x",'Indicator Date'!CB83)</f>
        <v>2015</v>
      </c>
    </row>
    <row r="84" spans="1:80">
      <c r="A84" s="33" t="str">
        <f>'Indicator Data'!A86</f>
        <v>Israel</v>
      </c>
      <c r="B84" s="25" t="str">
        <f>'Indicator Data'!B86</f>
        <v>ISR</v>
      </c>
      <c r="C84" s="44">
        <f>IF('Indicator Date'!C84="","x",'Indicator Date'!C84)</f>
        <v>2015</v>
      </c>
      <c r="D84" s="44">
        <f>IF('Indicator Date'!D84="","x",'Indicator Date'!D84)</f>
        <v>2015</v>
      </c>
      <c r="E84" s="44">
        <f>IF('Indicator Date'!E84="","x",'Indicator Date'!E84)</f>
        <v>2015</v>
      </c>
      <c r="F84" s="44">
        <f>IF('Indicator Date'!F84="","x",'Indicator Date'!F84)</f>
        <v>2015</v>
      </c>
      <c r="G84" s="44">
        <f>IF('Indicator Date'!G84="","x",'Indicator Date'!G84)</f>
        <v>2015</v>
      </c>
      <c r="H84" s="44">
        <f>IF('Indicator Date'!H84="","x",'Indicator Date'!H84)</f>
        <v>2015</v>
      </c>
      <c r="I84" s="44">
        <f>IF('Indicator Date'!I84="","x",'Indicator Date'!I84)</f>
        <v>2015</v>
      </c>
      <c r="J84" s="44">
        <f>IF('Indicator Date'!J84="","x",'Indicator Date'!J84)</f>
        <v>2020</v>
      </c>
      <c r="K84" s="44">
        <f>IF('Indicator Date'!K84="","x",'Indicator Date'!K84)</f>
        <v>2020</v>
      </c>
      <c r="L84" s="44">
        <f>IF('Indicator Date'!L84="","x",'Indicator Date'!L84)</f>
        <v>2020</v>
      </c>
      <c r="M84" s="44">
        <f>IF('Indicator Date'!M84="","x",'Indicator Date'!M84)</f>
        <v>2015</v>
      </c>
      <c r="N84" s="44">
        <f>IF('Indicator Date'!N84="","x",'Indicator Date'!N84)</f>
        <v>2015</v>
      </c>
      <c r="O84" s="44">
        <f>IF('Indicator Date'!O84="","x",'Indicator Date'!O84)</f>
        <v>2015</v>
      </c>
      <c r="P84" s="44">
        <f>IF('Indicator Date'!P84="","x",'Indicator Date'!P84)</f>
        <v>2015</v>
      </c>
      <c r="Q84" s="44">
        <f>IF('Indicator Date'!Q84="","x",'Indicator Date'!Q84)</f>
        <v>2020</v>
      </c>
      <c r="R84" s="44">
        <f>IF('Indicator Date'!R84="","x",'Indicator Date'!R84)</f>
        <v>2020</v>
      </c>
      <c r="S84" s="44">
        <f>IF('Indicator Date'!S84="","x",'Indicator Date'!S84)</f>
        <v>2020</v>
      </c>
      <c r="T84" s="44">
        <f>IF('Indicator Date'!T84="","x",'Indicator Date'!T84)</f>
        <v>2020</v>
      </c>
      <c r="U84" s="44">
        <f>IF('Indicator Date'!U84="","x",'Indicator Date'!U84)</f>
        <v>2015</v>
      </c>
      <c r="V84" s="44">
        <f>IF('Indicator Date'!V84="","x",'Indicator Date'!V84)</f>
        <v>2015</v>
      </c>
      <c r="W84" s="44">
        <f>IF('Indicator Date'!W84="","x",'Indicator Date'!W84)</f>
        <v>2015</v>
      </c>
      <c r="X84" s="44">
        <f>IF('Indicator Date'!X84="","x",'Indicator Date'!X84)</f>
        <v>2018</v>
      </c>
      <c r="Y84" s="44">
        <f>IF('Indicator Date'!Y84="","x",'Indicator Date'!Y84)</f>
        <v>2019</v>
      </c>
      <c r="Z84" s="44">
        <f>IF('Indicator Date'!Z84="","x",'Indicator Date'!Z84)</f>
        <v>2019</v>
      </c>
      <c r="AA84" s="44">
        <f>IF('Indicator Date'!AA84="","x",'Indicator Date'!AA84)</f>
        <v>2008</v>
      </c>
      <c r="AB84" s="44">
        <f>IF('Indicator Date'!AB84="","x",'Indicator Date'!AB84)</f>
        <v>2017</v>
      </c>
      <c r="AC84" s="44" t="str">
        <f>IF('Indicator Date'!AC84="","x",'Indicator Date'!AC84)</f>
        <v>x</v>
      </c>
      <c r="AD84" s="44">
        <f>IF('Indicator Date'!AD84="","x",'Indicator Date'!AD84)</f>
        <v>2019</v>
      </c>
      <c r="AE84" s="44">
        <f>IF('Indicator Date'!AE84="","x",'Indicator Date'!AE84)</f>
        <v>2020</v>
      </c>
      <c r="AF84" s="44" t="str">
        <f>IF('Indicator Date'!AF84="","x",'Indicator Date'!AF84)</f>
        <v>x</v>
      </c>
      <c r="AG84" s="44">
        <f>IF('Indicator Date'!AG84="","x",'Indicator Date'!AG84)</f>
        <v>2020</v>
      </c>
      <c r="AH84" s="44">
        <f>IF('Indicator Date'!AH84="","x",'Indicator Date'!AH84)</f>
        <v>2021</v>
      </c>
      <c r="AI84" s="44">
        <f>IF('Indicator Date'!AI84="","x",'Indicator Date'!AI84)</f>
        <v>2021</v>
      </c>
      <c r="AJ84" s="44">
        <f>IF('Indicator Date'!AJ84="","x",'Indicator Date'!AJ84)</f>
        <v>2020</v>
      </c>
      <c r="AK84" s="44">
        <f>IF('Indicator Date'!AK84="","x",'Indicator Date'!AK84)</f>
        <v>2020</v>
      </c>
      <c r="AL84" s="44">
        <f>IF('Indicator Date'!AL84="","x",'Indicator Date'!AL84)</f>
        <v>2019</v>
      </c>
      <c r="AM84" s="44" t="str">
        <f>IF('Indicator Date'!AM84="","x",RIGHT('Indicator Date'!AM84,4))</f>
        <v>x</v>
      </c>
      <c r="AN84" s="44">
        <f>IF('Indicator Date'!AN84="","x",'Indicator Date'!AN84)</f>
        <v>2021</v>
      </c>
      <c r="AO84" s="44">
        <f>IF('Indicator Date'!AO84="","x",'Indicator Date'!AO84)</f>
        <v>2018</v>
      </c>
      <c r="AP84" s="44">
        <f>IF('Indicator Date'!AP84="","x",'Indicator Date'!AP84)</f>
        <v>2019</v>
      </c>
      <c r="AQ84" s="44" t="str">
        <f>IF('Indicator Date'!AQ84="","x",'Indicator Date'!AQ84)</f>
        <v>x</v>
      </c>
      <c r="AR84" s="44">
        <f>IF('Indicator Date'!AR84="","x",'Indicator Date'!AR84)</f>
        <v>2020</v>
      </c>
      <c r="AS84" s="44">
        <f>IF('Indicator Date'!AS84="","x",'Indicator Date'!AS84)</f>
        <v>2019</v>
      </c>
      <c r="AT84" s="44" t="str">
        <f>IF('Indicator Date'!AT84="","x",'Indicator Date'!AT84)</f>
        <v>x</v>
      </c>
      <c r="AU84" s="44">
        <f>IF('Indicator Date'!AU84="","x",'Indicator Date'!AU84)</f>
        <v>2019</v>
      </c>
      <c r="AV84" s="44" t="str">
        <f>IF('Indicator Date'!AV84="","x",'Indicator Date'!AV84)</f>
        <v>x</v>
      </c>
      <c r="AW84" s="44" t="str">
        <f>IF('Indicator Date'!AW84="","x",'Indicator Date'!AW84)</f>
        <v>x</v>
      </c>
      <c r="AX84" s="44" t="str">
        <f>IF('Indicator Date'!AX84="","x",'Indicator Date'!AX84)</f>
        <v>x</v>
      </c>
      <c r="AY84" s="44">
        <f>IF('Indicator Date'!AY84="","x",'Indicator Date'!AY84)</f>
        <v>2019</v>
      </c>
      <c r="AZ84" s="44">
        <f>IF('Indicator Date'!AZ84="","x",'Indicator Date'!AZ84)</f>
        <v>2019</v>
      </c>
      <c r="BA84" s="44">
        <f>IF('Indicator Date'!BA84="","x",'Indicator Date'!BA84)</f>
        <v>2016</v>
      </c>
      <c r="BB84" s="44">
        <f>IF('Indicator Date'!BB84="","x",'Indicator Date'!BB84)</f>
        <v>2018</v>
      </c>
      <c r="BC84" s="44">
        <f>IF('Indicator Date'!BC84="","x",'Indicator Date'!BC84)</f>
        <v>2019</v>
      </c>
      <c r="BD84" s="44">
        <f>IF('Indicator Date'!BD84="","x",'Indicator Date'!BD84)</f>
        <v>2020</v>
      </c>
      <c r="BE84" s="70" t="str">
        <f>IF('Indicator Date'!BE84="","x",YEAR('Indicator Date'!BE84))</f>
        <v>x</v>
      </c>
      <c r="BF84" s="70">
        <f>IF('Indicator Date'!BF84="","x",YEAR('Indicator Date'!BF84))</f>
        <v>2020</v>
      </c>
      <c r="BG84" s="44">
        <f>IF('Indicator Date'!BG84="","x",'Indicator Date'!BG84)</f>
        <v>2020</v>
      </c>
      <c r="BH84" s="44">
        <f>IF('Indicator Date'!BH84="","x",'Indicator Date'!BH84)</f>
        <v>2019</v>
      </c>
      <c r="BI84" s="44">
        <f>IF('Indicator Date'!BI84="","x",'Indicator Date'!BI84)</f>
        <v>2019</v>
      </c>
      <c r="BJ84" s="44" t="str">
        <f>IF('Indicator Date'!BJ84="","x",'Indicator Date'!BJ84)</f>
        <v>x</v>
      </c>
      <c r="BK84" s="44">
        <f>IF('Indicator Date'!BK84="","x",'Indicator Date'!BK84)</f>
        <v>2019</v>
      </c>
      <c r="BL84" s="44">
        <f>IF('Indicator Date'!BL84="","x",'Indicator Date'!BL84)</f>
        <v>2020</v>
      </c>
      <c r="BM84" s="44">
        <f>IF('Indicator Date'!BM84="","x",'Indicator Date'!BM84)</f>
        <v>2018</v>
      </c>
      <c r="BN84" s="44" t="str">
        <f>IF('Indicator Date'!BN84="","x",'Indicator Date'!BN84)</f>
        <v>x</v>
      </c>
      <c r="BO84" s="44">
        <f>IF('Indicator Date'!BO84="","x",'Indicator Date'!BO84)</f>
        <v>2019</v>
      </c>
      <c r="BP84" s="44">
        <f>IF('Indicator Date'!BP84="","x",'Indicator Date'!BP84)</f>
        <v>2019</v>
      </c>
      <c r="BQ84" s="44">
        <f>IF('Indicator Date'!BQ84="","x",'Indicator Date'!BQ84)</f>
        <v>2014</v>
      </c>
      <c r="BR84" s="44">
        <f>IF('Indicator Date'!BR84="","x",'Indicator Date'!BR84)</f>
        <v>2017</v>
      </c>
      <c r="BS84" s="44">
        <f>IF('Indicator Date'!BS84="","x",'Indicator Date'!BS84)</f>
        <v>2017</v>
      </c>
      <c r="BT84" s="44">
        <f>IF('Indicator Date'!BT84="","x",'Indicator Date'!BT84)</f>
        <v>2016</v>
      </c>
      <c r="BU84" s="44">
        <f>IF('Indicator Date'!BU84="","x",'Indicator Date'!BU84)</f>
        <v>2019</v>
      </c>
      <c r="BV84" s="44">
        <f>IF('Indicator Date'!BV84="","x",'Indicator Date'!BV84)</f>
        <v>2019</v>
      </c>
      <c r="BW84" s="44">
        <f>IF('Indicator Date'!BW84="","x",'Indicator Date'!BW84)</f>
        <v>2019</v>
      </c>
      <c r="BX84" s="44">
        <f>IF('Indicator Date'!BX84="","x",'Indicator Date'!BX84)</f>
        <v>2018</v>
      </c>
      <c r="BY84" s="44">
        <f>IF('Indicator Date'!BY84="","x",'Indicator Date'!BY84)</f>
        <v>2017</v>
      </c>
      <c r="BZ84" s="44">
        <f>IF('Indicator Date'!BZ84="","x",'Indicator Date'!BZ84)</f>
        <v>2020</v>
      </c>
      <c r="CA84" s="44">
        <f>IF('Indicator Date'!CA84="","x",'Indicator Date'!CA84)</f>
        <v>2020</v>
      </c>
      <c r="CB84" s="44">
        <f>IF('Indicator Date'!CB84="","x",'Indicator Date'!CB84)</f>
        <v>2015</v>
      </c>
    </row>
    <row r="85" spans="1:80">
      <c r="A85" s="33" t="str">
        <f>'Indicator Data'!A87</f>
        <v>Italy</v>
      </c>
      <c r="B85" s="25" t="str">
        <f>'Indicator Data'!B87</f>
        <v>ITA</v>
      </c>
      <c r="C85" s="44">
        <f>IF('Indicator Date'!C85="","x",'Indicator Date'!C85)</f>
        <v>2015</v>
      </c>
      <c r="D85" s="44">
        <f>IF('Indicator Date'!D85="","x",'Indicator Date'!D85)</f>
        <v>2015</v>
      </c>
      <c r="E85" s="44">
        <f>IF('Indicator Date'!E85="","x",'Indicator Date'!E85)</f>
        <v>2015</v>
      </c>
      <c r="F85" s="44">
        <f>IF('Indicator Date'!F85="","x",'Indicator Date'!F85)</f>
        <v>2015</v>
      </c>
      <c r="G85" s="44">
        <f>IF('Indicator Date'!G85="","x",'Indicator Date'!G85)</f>
        <v>2015</v>
      </c>
      <c r="H85" s="44">
        <f>IF('Indicator Date'!H85="","x",'Indicator Date'!H85)</f>
        <v>2015</v>
      </c>
      <c r="I85" s="44">
        <f>IF('Indicator Date'!I85="","x",'Indicator Date'!I85)</f>
        <v>2015</v>
      </c>
      <c r="J85" s="44">
        <f>IF('Indicator Date'!J85="","x",'Indicator Date'!J85)</f>
        <v>2020</v>
      </c>
      <c r="K85" s="44">
        <f>IF('Indicator Date'!K85="","x",'Indicator Date'!K85)</f>
        <v>2020</v>
      </c>
      <c r="L85" s="44">
        <f>IF('Indicator Date'!L85="","x",'Indicator Date'!L85)</f>
        <v>2020</v>
      </c>
      <c r="M85" s="44">
        <f>IF('Indicator Date'!M85="","x",'Indicator Date'!M85)</f>
        <v>2015</v>
      </c>
      <c r="N85" s="44">
        <f>IF('Indicator Date'!N85="","x",'Indicator Date'!N85)</f>
        <v>2015</v>
      </c>
      <c r="O85" s="44">
        <f>IF('Indicator Date'!O85="","x",'Indicator Date'!O85)</f>
        <v>2015</v>
      </c>
      <c r="P85" s="44">
        <f>IF('Indicator Date'!P85="","x",'Indicator Date'!P85)</f>
        <v>2015</v>
      </c>
      <c r="Q85" s="44">
        <f>IF('Indicator Date'!Q85="","x",'Indicator Date'!Q85)</f>
        <v>2020</v>
      </c>
      <c r="R85" s="44">
        <f>IF('Indicator Date'!R85="","x",'Indicator Date'!R85)</f>
        <v>2020</v>
      </c>
      <c r="S85" s="44">
        <f>IF('Indicator Date'!S85="","x",'Indicator Date'!S85)</f>
        <v>2020</v>
      </c>
      <c r="T85" s="44">
        <f>IF('Indicator Date'!T85="","x",'Indicator Date'!T85)</f>
        <v>2020</v>
      </c>
      <c r="U85" s="44">
        <f>IF('Indicator Date'!U85="","x",'Indicator Date'!U85)</f>
        <v>2015</v>
      </c>
      <c r="V85" s="44">
        <f>IF('Indicator Date'!V85="","x",'Indicator Date'!V85)</f>
        <v>2015</v>
      </c>
      <c r="W85" s="44">
        <f>IF('Indicator Date'!W85="","x",'Indicator Date'!W85)</f>
        <v>2015</v>
      </c>
      <c r="X85" s="44">
        <f>IF('Indicator Date'!X85="","x",'Indicator Date'!X85)</f>
        <v>2018</v>
      </c>
      <c r="Y85" s="44">
        <f>IF('Indicator Date'!Y85="","x",'Indicator Date'!Y85)</f>
        <v>2019</v>
      </c>
      <c r="Z85" s="44">
        <f>IF('Indicator Date'!Z85="","x",'Indicator Date'!Z85)</f>
        <v>2019</v>
      </c>
      <c r="AA85" s="44">
        <f>IF('Indicator Date'!AA85="","x",'Indicator Date'!AA85)</f>
        <v>2011</v>
      </c>
      <c r="AB85" s="44">
        <f>IF('Indicator Date'!AB85="","x",'Indicator Date'!AB85)</f>
        <v>2017</v>
      </c>
      <c r="AC85" s="44" t="str">
        <f>IF('Indicator Date'!AC85="","x",'Indicator Date'!AC85)</f>
        <v>x</v>
      </c>
      <c r="AD85" s="44">
        <f>IF('Indicator Date'!AD85="","x",'Indicator Date'!AD85)</f>
        <v>2018</v>
      </c>
      <c r="AE85" s="44">
        <f>IF('Indicator Date'!AE85="","x",'Indicator Date'!AE85)</f>
        <v>2020</v>
      </c>
      <c r="AF85" s="44" t="str">
        <f>IF('Indicator Date'!AF85="","x",'Indicator Date'!AF85)</f>
        <v>x</v>
      </c>
      <c r="AG85" s="44">
        <f>IF('Indicator Date'!AG85="","x",'Indicator Date'!AG85)</f>
        <v>2020</v>
      </c>
      <c r="AH85" s="44">
        <f>IF('Indicator Date'!AH85="","x",'Indicator Date'!AH85)</f>
        <v>2021</v>
      </c>
      <c r="AI85" s="44">
        <f>IF('Indicator Date'!AI85="","x",'Indicator Date'!AI85)</f>
        <v>2021</v>
      </c>
      <c r="AJ85" s="44">
        <f>IF('Indicator Date'!AJ85="","x",'Indicator Date'!AJ85)</f>
        <v>2020</v>
      </c>
      <c r="AK85" s="44">
        <f>IF('Indicator Date'!AK85="","x",'Indicator Date'!AK85)</f>
        <v>2020</v>
      </c>
      <c r="AL85" s="44">
        <f>IF('Indicator Date'!AL85="","x",'Indicator Date'!AL85)</f>
        <v>2019</v>
      </c>
      <c r="AM85" s="44" t="str">
        <f>IF('Indicator Date'!AM85="","x",RIGHT('Indicator Date'!AM85,4))</f>
        <v>x</v>
      </c>
      <c r="AN85" s="44">
        <f>IF('Indicator Date'!AN85="","x",'Indicator Date'!AN85)</f>
        <v>2021</v>
      </c>
      <c r="AO85" s="44">
        <f>IF('Indicator Date'!AO85="","x",'Indicator Date'!AO85)</f>
        <v>2018</v>
      </c>
      <c r="AP85" s="44">
        <f>IF('Indicator Date'!AP85="","x",'Indicator Date'!AP85)</f>
        <v>2019</v>
      </c>
      <c r="AQ85" s="44" t="str">
        <f>IF('Indicator Date'!AQ85="","x",'Indicator Date'!AQ85)</f>
        <v>x</v>
      </c>
      <c r="AR85" s="44">
        <f>IF('Indicator Date'!AR85="","x",'Indicator Date'!AR85)</f>
        <v>2020</v>
      </c>
      <c r="AS85" s="44">
        <f>IF('Indicator Date'!AS85="","x",'Indicator Date'!AS85)</f>
        <v>2019</v>
      </c>
      <c r="AT85" s="44" t="str">
        <f>IF('Indicator Date'!AT85="","x",'Indicator Date'!AT85)</f>
        <v>x</v>
      </c>
      <c r="AU85" s="44">
        <f>IF('Indicator Date'!AU85="","x",'Indicator Date'!AU85)</f>
        <v>2019</v>
      </c>
      <c r="AV85" s="44">
        <f>IF('Indicator Date'!AV85="","x",'Indicator Date'!AV85)</f>
        <v>2019</v>
      </c>
      <c r="AW85" s="44">
        <f>IF('Indicator Date'!AW85="","x",'Indicator Date'!AW85)</f>
        <v>2019</v>
      </c>
      <c r="AX85" s="44" t="str">
        <f>IF('Indicator Date'!AX85="","x",'Indicator Date'!AX85)</f>
        <v>x</v>
      </c>
      <c r="AY85" s="44">
        <f>IF('Indicator Date'!AY85="","x",'Indicator Date'!AY85)</f>
        <v>2019</v>
      </c>
      <c r="AZ85" s="44">
        <f>IF('Indicator Date'!AZ85="","x",'Indicator Date'!AZ85)</f>
        <v>2019</v>
      </c>
      <c r="BA85" s="44">
        <f>IF('Indicator Date'!BA85="","x",'Indicator Date'!BA85)</f>
        <v>2017</v>
      </c>
      <c r="BB85" s="44">
        <f>IF('Indicator Date'!BB85="","x",'Indicator Date'!BB85)</f>
        <v>2018</v>
      </c>
      <c r="BC85" s="44">
        <f>IF('Indicator Date'!BC85="","x",'Indicator Date'!BC85)</f>
        <v>2019</v>
      </c>
      <c r="BD85" s="44">
        <f>IF('Indicator Date'!BD85="","x",'Indicator Date'!BD85)</f>
        <v>2020</v>
      </c>
      <c r="BE85" s="70" t="str">
        <f>IF('Indicator Date'!BE85="","x",YEAR('Indicator Date'!BE85))</f>
        <v>x</v>
      </c>
      <c r="BF85" s="70">
        <f>IF('Indicator Date'!BF85="","x",YEAR('Indicator Date'!BF85))</f>
        <v>2020</v>
      </c>
      <c r="BG85" s="44">
        <f>IF('Indicator Date'!BG85="","x",'Indicator Date'!BG85)</f>
        <v>2020</v>
      </c>
      <c r="BH85" s="44">
        <f>IF('Indicator Date'!BH85="","x",'Indicator Date'!BH85)</f>
        <v>2019</v>
      </c>
      <c r="BI85" s="44">
        <f>IF('Indicator Date'!BI85="","x",'Indicator Date'!BI85)</f>
        <v>2019</v>
      </c>
      <c r="BJ85" s="44">
        <f>IF('Indicator Date'!BJ85="","x",'Indicator Date'!BJ85)</f>
        <v>2015</v>
      </c>
      <c r="BK85" s="44">
        <f>IF('Indicator Date'!BK85="","x",'Indicator Date'!BK85)</f>
        <v>2019</v>
      </c>
      <c r="BL85" s="44">
        <f>IF('Indicator Date'!BL85="","x",'Indicator Date'!BL85)</f>
        <v>2020</v>
      </c>
      <c r="BM85" s="44">
        <f>IF('Indicator Date'!BM85="","x",'Indicator Date'!BM85)</f>
        <v>2018</v>
      </c>
      <c r="BN85" s="44">
        <f>IF('Indicator Date'!BN85="","x",'Indicator Date'!BN85)</f>
        <v>2018</v>
      </c>
      <c r="BO85" s="44">
        <f>IF('Indicator Date'!BO85="","x",'Indicator Date'!BO85)</f>
        <v>2018</v>
      </c>
      <c r="BP85" s="44">
        <f>IF('Indicator Date'!BP85="","x",'Indicator Date'!BP85)</f>
        <v>2019</v>
      </c>
      <c r="BQ85" s="44">
        <f>IF('Indicator Date'!BQ85="","x",'Indicator Date'!BQ85)</f>
        <v>2014</v>
      </c>
      <c r="BR85" s="44">
        <f>IF('Indicator Date'!BR85="","x",'Indicator Date'!BR85)</f>
        <v>2017</v>
      </c>
      <c r="BS85" s="44">
        <f>IF('Indicator Date'!BS85="","x",'Indicator Date'!BS85)</f>
        <v>2017</v>
      </c>
      <c r="BT85" s="44">
        <f>IF('Indicator Date'!BT85="","x",'Indicator Date'!BT85)</f>
        <v>2017</v>
      </c>
      <c r="BU85" s="44">
        <f>IF('Indicator Date'!BU85="","x",'Indicator Date'!BU85)</f>
        <v>2019</v>
      </c>
      <c r="BV85" s="44">
        <f>IF('Indicator Date'!BV85="","x",'Indicator Date'!BV85)</f>
        <v>2019</v>
      </c>
      <c r="BW85" s="44">
        <f>IF('Indicator Date'!BW85="","x",'Indicator Date'!BW85)</f>
        <v>2019</v>
      </c>
      <c r="BX85" s="44">
        <f>IF('Indicator Date'!BX85="","x",'Indicator Date'!BX85)</f>
        <v>2018</v>
      </c>
      <c r="BY85" s="44">
        <f>IF('Indicator Date'!BY85="","x",'Indicator Date'!BY85)</f>
        <v>2017</v>
      </c>
      <c r="BZ85" s="44">
        <f>IF('Indicator Date'!BZ85="","x",'Indicator Date'!BZ85)</f>
        <v>2020</v>
      </c>
      <c r="CA85" s="44">
        <f>IF('Indicator Date'!CA85="","x",'Indicator Date'!CA85)</f>
        <v>2020</v>
      </c>
      <c r="CB85" s="44">
        <f>IF('Indicator Date'!CB85="","x",'Indicator Date'!CB85)</f>
        <v>2015</v>
      </c>
    </row>
    <row r="86" spans="1:80">
      <c r="A86" s="33" t="str">
        <f>'Indicator Data'!A88</f>
        <v>Jamaica</v>
      </c>
      <c r="B86" s="25" t="str">
        <f>'Indicator Data'!B88</f>
        <v>JAM</v>
      </c>
      <c r="C86" s="44">
        <f>IF('Indicator Date'!C86="","x",'Indicator Date'!C86)</f>
        <v>2015</v>
      </c>
      <c r="D86" s="44">
        <f>IF('Indicator Date'!D86="","x",'Indicator Date'!D86)</f>
        <v>2015</v>
      </c>
      <c r="E86" s="44">
        <f>IF('Indicator Date'!E86="","x",'Indicator Date'!E86)</f>
        <v>2015</v>
      </c>
      <c r="F86" s="44">
        <f>IF('Indicator Date'!F86="","x",'Indicator Date'!F86)</f>
        <v>2015</v>
      </c>
      <c r="G86" s="44">
        <f>IF('Indicator Date'!G86="","x",'Indicator Date'!G86)</f>
        <v>2015</v>
      </c>
      <c r="H86" s="44">
        <f>IF('Indicator Date'!H86="","x",'Indicator Date'!H86)</f>
        <v>2015</v>
      </c>
      <c r="I86" s="44">
        <f>IF('Indicator Date'!I86="","x",'Indicator Date'!I86)</f>
        <v>2015</v>
      </c>
      <c r="J86" s="44">
        <f>IF('Indicator Date'!J86="","x",'Indicator Date'!J86)</f>
        <v>2020</v>
      </c>
      <c r="K86" s="44">
        <f>IF('Indicator Date'!K86="","x",'Indicator Date'!K86)</f>
        <v>2020</v>
      </c>
      <c r="L86" s="44">
        <f>IF('Indicator Date'!L86="","x",'Indicator Date'!L86)</f>
        <v>2020</v>
      </c>
      <c r="M86" s="44">
        <f>IF('Indicator Date'!M86="","x",'Indicator Date'!M86)</f>
        <v>2015</v>
      </c>
      <c r="N86" s="44">
        <f>IF('Indicator Date'!N86="","x",'Indicator Date'!N86)</f>
        <v>2015</v>
      </c>
      <c r="O86" s="44">
        <f>IF('Indicator Date'!O86="","x",'Indicator Date'!O86)</f>
        <v>2015</v>
      </c>
      <c r="P86" s="44">
        <f>IF('Indicator Date'!P86="","x",'Indicator Date'!P86)</f>
        <v>2015</v>
      </c>
      <c r="Q86" s="44">
        <f>IF('Indicator Date'!Q86="","x",'Indicator Date'!Q86)</f>
        <v>2020</v>
      </c>
      <c r="R86" s="44">
        <f>IF('Indicator Date'!R86="","x",'Indicator Date'!R86)</f>
        <v>2020</v>
      </c>
      <c r="S86" s="44">
        <f>IF('Indicator Date'!S86="","x",'Indicator Date'!S86)</f>
        <v>2020</v>
      </c>
      <c r="T86" s="44">
        <f>IF('Indicator Date'!T86="","x",'Indicator Date'!T86)</f>
        <v>2020</v>
      </c>
      <c r="U86" s="44">
        <f>IF('Indicator Date'!U86="","x",'Indicator Date'!U86)</f>
        <v>2015</v>
      </c>
      <c r="V86" s="44">
        <f>IF('Indicator Date'!V86="","x",'Indicator Date'!V86)</f>
        <v>2015</v>
      </c>
      <c r="W86" s="44">
        <f>IF('Indicator Date'!W86="","x",'Indicator Date'!W86)</f>
        <v>2015</v>
      </c>
      <c r="X86" s="44">
        <f>IF('Indicator Date'!X86="","x",'Indicator Date'!X86)</f>
        <v>2018</v>
      </c>
      <c r="Y86" s="44">
        <f>IF('Indicator Date'!Y86="","x",'Indicator Date'!Y86)</f>
        <v>2019</v>
      </c>
      <c r="Z86" s="44">
        <f>IF('Indicator Date'!Z86="","x",'Indicator Date'!Z86)</f>
        <v>2019</v>
      </c>
      <c r="AA86" s="44">
        <f>IF('Indicator Date'!AA86="","x",'Indicator Date'!AA86)</f>
        <v>2011</v>
      </c>
      <c r="AB86" s="44">
        <f>IF('Indicator Date'!AB86="","x",'Indicator Date'!AB86)</f>
        <v>2017</v>
      </c>
      <c r="AC86" s="44">
        <f>IF('Indicator Date'!AC86="","x",'Indicator Date'!AC86)</f>
        <v>2015</v>
      </c>
      <c r="AD86" s="44">
        <f>IF('Indicator Date'!AD86="","x",'Indicator Date'!AD86)</f>
        <v>2018</v>
      </c>
      <c r="AE86" s="44">
        <f>IF('Indicator Date'!AE86="","x",'Indicator Date'!AE86)</f>
        <v>2020</v>
      </c>
      <c r="AF86" s="44">
        <f>IF('Indicator Date'!AF86="","x",'Indicator Date'!AF86)</f>
        <v>2018</v>
      </c>
      <c r="AG86" s="44">
        <f>IF('Indicator Date'!AG86="","x",'Indicator Date'!AG86)</f>
        <v>2020</v>
      </c>
      <c r="AH86" s="44">
        <f>IF('Indicator Date'!AH86="","x",'Indicator Date'!AH86)</f>
        <v>2021</v>
      </c>
      <c r="AI86" s="44">
        <f>IF('Indicator Date'!AI86="","x",'Indicator Date'!AI86)</f>
        <v>2021</v>
      </c>
      <c r="AJ86" s="44">
        <f>IF('Indicator Date'!AJ86="","x",'Indicator Date'!AJ86)</f>
        <v>2020</v>
      </c>
      <c r="AK86" s="44">
        <f>IF('Indicator Date'!AK86="","x",'Indicator Date'!AK86)</f>
        <v>2020</v>
      </c>
      <c r="AL86" s="44">
        <f>IF('Indicator Date'!AL86="","x",'Indicator Date'!AL86)</f>
        <v>2019</v>
      </c>
      <c r="AM86" s="44" t="str">
        <f>IF('Indicator Date'!AM86="","x",RIGHT('Indicator Date'!AM86,4))</f>
        <v>2014</v>
      </c>
      <c r="AN86" s="44">
        <f>IF('Indicator Date'!AN86="","x",'Indicator Date'!AN86)</f>
        <v>2021</v>
      </c>
      <c r="AO86" s="44">
        <f>IF('Indicator Date'!AO86="","x",'Indicator Date'!AO86)</f>
        <v>2018</v>
      </c>
      <c r="AP86" s="44">
        <f>IF('Indicator Date'!AP86="","x",'Indicator Date'!AP86)</f>
        <v>2019</v>
      </c>
      <c r="AQ86" s="44">
        <f>IF('Indicator Date'!AQ86="","x",'Indicator Date'!AQ86)</f>
        <v>2020</v>
      </c>
      <c r="AR86" s="44">
        <f>IF('Indicator Date'!AR86="","x",'Indicator Date'!AR86)</f>
        <v>2020</v>
      </c>
      <c r="AS86" s="44">
        <f>IF('Indicator Date'!AS86="","x",'Indicator Date'!AS86)</f>
        <v>2019</v>
      </c>
      <c r="AT86" s="44">
        <f>IF('Indicator Date'!AT86="","x",'Indicator Date'!AT86)</f>
        <v>2014</v>
      </c>
      <c r="AU86" s="44">
        <f>IF('Indicator Date'!AU86="","x",'Indicator Date'!AU86)</f>
        <v>2019</v>
      </c>
      <c r="AV86" s="44">
        <f>IF('Indicator Date'!AV86="","x",'Indicator Date'!AV86)</f>
        <v>2019</v>
      </c>
      <c r="AW86" s="44">
        <f>IF('Indicator Date'!AW86="","x",'Indicator Date'!AW86)</f>
        <v>2019</v>
      </c>
      <c r="AX86" s="44" t="str">
        <f>IF('Indicator Date'!AX86="","x",'Indicator Date'!AX86)</f>
        <v>x</v>
      </c>
      <c r="AY86" s="44">
        <f>IF('Indicator Date'!AY86="","x",'Indicator Date'!AY86)</f>
        <v>2019</v>
      </c>
      <c r="AZ86" s="44">
        <f>IF('Indicator Date'!AZ86="","x",'Indicator Date'!AZ86)</f>
        <v>2019</v>
      </c>
      <c r="BA86" s="44" t="str">
        <f>IF('Indicator Date'!BA86="","x",'Indicator Date'!BA86)</f>
        <v>x</v>
      </c>
      <c r="BB86" s="44">
        <f>IF('Indicator Date'!BB86="","x",'Indicator Date'!BB86)</f>
        <v>2018</v>
      </c>
      <c r="BC86" s="44">
        <f>IF('Indicator Date'!BC86="","x",'Indicator Date'!BC86)</f>
        <v>2019</v>
      </c>
      <c r="BD86" s="44">
        <f>IF('Indicator Date'!BD86="","x",'Indicator Date'!BD86)</f>
        <v>2020</v>
      </c>
      <c r="BE86" s="70" t="str">
        <f>IF('Indicator Date'!BE86="","x",YEAR('Indicator Date'!BE86))</f>
        <v>x</v>
      </c>
      <c r="BF86" s="70">
        <f>IF('Indicator Date'!BF86="","x",YEAR('Indicator Date'!BF86))</f>
        <v>2020</v>
      </c>
      <c r="BG86" s="44">
        <f>IF('Indicator Date'!BG86="","x",'Indicator Date'!BG86)</f>
        <v>2020</v>
      </c>
      <c r="BH86" s="44">
        <f>IF('Indicator Date'!BH86="","x",'Indicator Date'!BH86)</f>
        <v>2019</v>
      </c>
      <c r="BI86" s="44">
        <f>IF('Indicator Date'!BI86="","x",'Indicator Date'!BI86)</f>
        <v>2019</v>
      </c>
      <c r="BJ86" s="44">
        <f>IF('Indicator Date'!BJ86="","x",'Indicator Date'!BJ86)</f>
        <v>2013</v>
      </c>
      <c r="BK86" s="44">
        <f>IF('Indicator Date'!BK86="","x",'Indicator Date'!BK86)</f>
        <v>2019</v>
      </c>
      <c r="BL86" s="44">
        <f>IF('Indicator Date'!BL86="","x",'Indicator Date'!BL86)</f>
        <v>2020</v>
      </c>
      <c r="BM86" s="44">
        <f>IF('Indicator Date'!BM86="","x",'Indicator Date'!BM86)</f>
        <v>2018</v>
      </c>
      <c r="BN86" s="44">
        <f>IF('Indicator Date'!BN86="","x",'Indicator Date'!BN86)</f>
        <v>2014</v>
      </c>
      <c r="BO86" s="44">
        <f>IF('Indicator Date'!BO86="","x",'Indicator Date'!BO86)</f>
        <v>2017</v>
      </c>
      <c r="BP86" s="44">
        <f>IF('Indicator Date'!BP86="","x",'Indicator Date'!BP86)</f>
        <v>2019</v>
      </c>
      <c r="BQ86" s="44">
        <f>IF('Indicator Date'!BQ86="","x",'Indicator Date'!BQ86)</f>
        <v>2014</v>
      </c>
      <c r="BR86" s="44">
        <f>IF('Indicator Date'!BR86="","x",'Indicator Date'!BR86)</f>
        <v>2017</v>
      </c>
      <c r="BS86" s="44">
        <f>IF('Indicator Date'!BS86="","x",'Indicator Date'!BS86)</f>
        <v>2017</v>
      </c>
      <c r="BT86" s="44">
        <f>IF('Indicator Date'!BT86="","x",'Indicator Date'!BT86)</f>
        <v>2017</v>
      </c>
      <c r="BU86" s="44">
        <f>IF('Indicator Date'!BU86="","x",'Indicator Date'!BU86)</f>
        <v>2019</v>
      </c>
      <c r="BV86" s="44">
        <f>IF('Indicator Date'!BV86="","x",'Indicator Date'!BV86)</f>
        <v>2019</v>
      </c>
      <c r="BW86" s="44" t="str">
        <f>IF('Indicator Date'!BW86="","x",'Indicator Date'!BW86)</f>
        <v>x</v>
      </c>
      <c r="BX86" s="44">
        <f>IF('Indicator Date'!BX86="","x",'Indicator Date'!BX86)</f>
        <v>2018</v>
      </c>
      <c r="BY86" s="44">
        <f>IF('Indicator Date'!BY86="","x",'Indicator Date'!BY86)</f>
        <v>2017</v>
      </c>
      <c r="BZ86" s="44">
        <f>IF('Indicator Date'!BZ86="","x",'Indicator Date'!BZ86)</f>
        <v>2020</v>
      </c>
      <c r="CA86" s="44">
        <f>IF('Indicator Date'!CA86="","x",'Indicator Date'!CA86)</f>
        <v>2020</v>
      </c>
      <c r="CB86" s="44">
        <f>IF('Indicator Date'!CB86="","x",'Indicator Date'!CB86)</f>
        <v>2015</v>
      </c>
    </row>
    <row r="87" spans="1:80">
      <c r="A87" s="33" t="str">
        <f>'Indicator Data'!A89</f>
        <v>Japan</v>
      </c>
      <c r="B87" s="25" t="str">
        <f>'Indicator Data'!B89</f>
        <v>JPN</v>
      </c>
      <c r="C87" s="44">
        <f>IF('Indicator Date'!C87="","x",'Indicator Date'!C87)</f>
        <v>2015</v>
      </c>
      <c r="D87" s="44">
        <f>IF('Indicator Date'!D87="","x",'Indicator Date'!D87)</f>
        <v>2015</v>
      </c>
      <c r="E87" s="44">
        <f>IF('Indicator Date'!E87="","x",'Indicator Date'!E87)</f>
        <v>2015</v>
      </c>
      <c r="F87" s="44">
        <f>IF('Indicator Date'!F87="","x",'Indicator Date'!F87)</f>
        <v>2015</v>
      </c>
      <c r="G87" s="44">
        <f>IF('Indicator Date'!G87="","x",'Indicator Date'!G87)</f>
        <v>2015</v>
      </c>
      <c r="H87" s="44">
        <f>IF('Indicator Date'!H87="","x",'Indicator Date'!H87)</f>
        <v>2015</v>
      </c>
      <c r="I87" s="44">
        <f>IF('Indicator Date'!I87="","x",'Indicator Date'!I87)</f>
        <v>2015</v>
      </c>
      <c r="J87" s="44">
        <f>IF('Indicator Date'!J87="","x",'Indicator Date'!J87)</f>
        <v>2020</v>
      </c>
      <c r="K87" s="44">
        <f>IF('Indicator Date'!K87="","x",'Indicator Date'!K87)</f>
        <v>2020</v>
      </c>
      <c r="L87" s="44">
        <f>IF('Indicator Date'!L87="","x",'Indicator Date'!L87)</f>
        <v>2020</v>
      </c>
      <c r="M87" s="44">
        <f>IF('Indicator Date'!M87="","x",'Indicator Date'!M87)</f>
        <v>2015</v>
      </c>
      <c r="N87" s="44">
        <f>IF('Indicator Date'!N87="","x",'Indicator Date'!N87)</f>
        <v>2015</v>
      </c>
      <c r="O87" s="44">
        <f>IF('Indicator Date'!O87="","x",'Indicator Date'!O87)</f>
        <v>2015</v>
      </c>
      <c r="P87" s="44">
        <f>IF('Indicator Date'!P87="","x",'Indicator Date'!P87)</f>
        <v>2015</v>
      </c>
      <c r="Q87" s="44">
        <f>IF('Indicator Date'!Q87="","x",'Indicator Date'!Q87)</f>
        <v>2020</v>
      </c>
      <c r="R87" s="44">
        <f>IF('Indicator Date'!R87="","x",'Indicator Date'!R87)</f>
        <v>2020</v>
      </c>
      <c r="S87" s="44">
        <f>IF('Indicator Date'!S87="","x",'Indicator Date'!S87)</f>
        <v>2020</v>
      </c>
      <c r="T87" s="44">
        <f>IF('Indicator Date'!T87="","x",'Indicator Date'!T87)</f>
        <v>2020</v>
      </c>
      <c r="U87" s="44">
        <f>IF('Indicator Date'!U87="","x",'Indicator Date'!U87)</f>
        <v>2015</v>
      </c>
      <c r="V87" s="44">
        <f>IF('Indicator Date'!V87="","x",'Indicator Date'!V87)</f>
        <v>2015</v>
      </c>
      <c r="W87" s="44">
        <f>IF('Indicator Date'!W87="","x",'Indicator Date'!W87)</f>
        <v>2015</v>
      </c>
      <c r="X87" s="44">
        <f>IF('Indicator Date'!X87="","x",'Indicator Date'!X87)</f>
        <v>2018</v>
      </c>
      <c r="Y87" s="44">
        <f>IF('Indicator Date'!Y87="","x",'Indicator Date'!Y87)</f>
        <v>2019</v>
      </c>
      <c r="Z87" s="44">
        <f>IF('Indicator Date'!Z87="","x",'Indicator Date'!Z87)</f>
        <v>2019</v>
      </c>
      <c r="AA87" s="44">
        <f>IF('Indicator Date'!AA87="","x",'Indicator Date'!AA87)</f>
        <v>2015</v>
      </c>
      <c r="AB87" s="44">
        <f>IF('Indicator Date'!AB87="","x",'Indicator Date'!AB87)</f>
        <v>2017</v>
      </c>
      <c r="AC87" s="44" t="str">
        <f>IF('Indicator Date'!AC87="","x",'Indicator Date'!AC87)</f>
        <v>x</v>
      </c>
      <c r="AD87" s="44">
        <f>IF('Indicator Date'!AD87="","x",'Indicator Date'!AD87)</f>
        <v>2017</v>
      </c>
      <c r="AE87" s="44">
        <f>IF('Indicator Date'!AE87="","x",'Indicator Date'!AE87)</f>
        <v>2020</v>
      </c>
      <c r="AF87" s="44" t="str">
        <f>IF('Indicator Date'!AF87="","x",'Indicator Date'!AF87)</f>
        <v>x</v>
      </c>
      <c r="AG87" s="44">
        <f>IF('Indicator Date'!AG87="","x",'Indicator Date'!AG87)</f>
        <v>2020</v>
      </c>
      <c r="AH87" s="44">
        <f>IF('Indicator Date'!AH87="","x",'Indicator Date'!AH87)</f>
        <v>2021</v>
      </c>
      <c r="AI87" s="44">
        <f>IF('Indicator Date'!AI87="","x",'Indicator Date'!AI87)</f>
        <v>2021</v>
      </c>
      <c r="AJ87" s="44">
        <f>IF('Indicator Date'!AJ87="","x",'Indicator Date'!AJ87)</f>
        <v>2020</v>
      </c>
      <c r="AK87" s="44">
        <f>IF('Indicator Date'!AK87="","x",'Indicator Date'!AK87)</f>
        <v>2020</v>
      </c>
      <c r="AL87" s="44">
        <f>IF('Indicator Date'!AL87="","x",'Indicator Date'!AL87)</f>
        <v>2019</v>
      </c>
      <c r="AM87" s="44" t="str">
        <f>IF('Indicator Date'!AM87="","x",RIGHT('Indicator Date'!AM87,4))</f>
        <v>x</v>
      </c>
      <c r="AN87" s="44">
        <f>IF('Indicator Date'!AN87="","x",'Indicator Date'!AN87)</f>
        <v>2021</v>
      </c>
      <c r="AO87" s="44">
        <f>IF('Indicator Date'!AO87="","x",'Indicator Date'!AO87)</f>
        <v>2018</v>
      </c>
      <c r="AP87" s="44">
        <f>IF('Indicator Date'!AP87="","x",'Indicator Date'!AP87)</f>
        <v>2019</v>
      </c>
      <c r="AQ87" s="44" t="str">
        <f>IF('Indicator Date'!AQ87="","x",'Indicator Date'!AQ87)</f>
        <v>x</v>
      </c>
      <c r="AR87" s="44">
        <f>IF('Indicator Date'!AR87="","x",'Indicator Date'!AR87)</f>
        <v>2020</v>
      </c>
      <c r="AS87" s="44">
        <f>IF('Indicator Date'!AS87="","x",'Indicator Date'!AS87)</f>
        <v>2019</v>
      </c>
      <c r="AT87" s="44">
        <f>IF('Indicator Date'!AT87="","x",'Indicator Date'!AT87)</f>
        <v>2010</v>
      </c>
      <c r="AU87" s="44">
        <f>IF('Indicator Date'!AU87="","x",'Indicator Date'!AU87)</f>
        <v>2019</v>
      </c>
      <c r="AV87" s="44" t="str">
        <f>IF('Indicator Date'!AV87="","x",'Indicator Date'!AV87)</f>
        <v>x</v>
      </c>
      <c r="AW87" s="44" t="str">
        <f>IF('Indicator Date'!AW87="","x",'Indicator Date'!AW87)</f>
        <v>x</v>
      </c>
      <c r="AX87" s="44" t="str">
        <f>IF('Indicator Date'!AX87="","x",'Indicator Date'!AX87)</f>
        <v>x</v>
      </c>
      <c r="AY87" s="44">
        <f>IF('Indicator Date'!AY87="","x",'Indicator Date'!AY87)</f>
        <v>2019</v>
      </c>
      <c r="AZ87" s="44">
        <f>IF('Indicator Date'!AZ87="","x",'Indicator Date'!AZ87)</f>
        <v>2019</v>
      </c>
      <c r="BA87" s="44">
        <f>IF('Indicator Date'!BA87="","x",'Indicator Date'!BA87)</f>
        <v>2013</v>
      </c>
      <c r="BB87" s="44">
        <f>IF('Indicator Date'!BB87="","x",'Indicator Date'!BB87)</f>
        <v>2018</v>
      </c>
      <c r="BC87" s="44">
        <f>IF('Indicator Date'!BC87="","x",'Indicator Date'!BC87)</f>
        <v>2019</v>
      </c>
      <c r="BD87" s="44">
        <f>IF('Indicator Date'!BD87="","x",'Indicator Date'!BD87)</f>
        <v>2020</v>
      </c>
      <c r="BE87" s="70" t="str">
        <f>IF('Indicator Date'!BE87="","x",YEAR('Indicator Date'!BE87))</f>
        <v>x</v>
      </c>
      <c r="BF87" s="70">
        <f>IF('Indicator Date'!BF87="","x",YEAR('Indicator Date'!BF87))</f>
        <v>2020</v>
      </c>
      <c r="BG87" s="44">
        <f>IF('Indicator Date'!BG87="","x",'Indicator Date'!BG87)</f>
        <v>2020</v>
      </c>
      <c r="BH87" s="44">
        <f>IF('Indicator Date'!BH87="","x",'Indicator Date'!BH87)</f>
        <v>2019</v>
      </c>
      <c r="BI87" s="44">
        <f>IF('Indicator Date'!BI87="","x",'Indicator Date'!BI87)</f>
        <v>2019</v>
      </c>
      <c r="BJ87" s="44">
        <f>IF('Indicator Date'!BJ87="","x",'Indicator Date'!BJ87)</f>
        <v>2013</v>
      </c>
      <c r="BK87" s="44">
        <f>IF('Indicator Date'!BK87="","x",'Indicator Date'!BK87)</f>
        <v>2019</v>
      </c>
      <c r="BL87" s="44">
        <f>IF('Indicator Date'!BL87="","x",'Indicator Date'!BL87)</f>
        <v>2020</v>
      </c>
      <c r="BM87" s="44">
        <f>IF('Indicator Date'!BM87="","x",'Indicator Date'!BM87)</f>
        <v>2018</v>
      </c>
      <c r="BN87" s="44" t="str">
        <f>IF('Indicator Date'!BN87="","x",'Indicator Date'!BN87)</f>
        <v>x</v>
      </c>
      <c r="BO87" s="44">
        <f>IF('Indicator Date'!BO87="","x",'Indicator Date'!BO87)</f>
        <v>2018</v>
      </c>
      <c r="BP87" s="44">
        <f>IF('Indicator Date'!BP87="","x",'Indicator Date'!BP87)</f>
        <v>2019</v>
      </c>
      <c r="BQ87" s="44">
        <f>IF('Indicator Date'!BQ87="","x",'Indicator Date'!BQ87)</f>
        <v>2014</v>
      </c>
      <c r="BR87" s="44">
        <f>IF('Indicator Date'!BR87="","x",'Indicator Date'!BR87)</f>
        <v>2017</v>
      </c>
      <c r="BS87" s="44">
        <f>IF('Indicator Date'!BS87="","x",'Indicator Date'!BS87)</f>
        <v>2017</v>
      </c>
      <c r="BT87" s="44">
        <f>IF('Indicator Date'!BT87="","x",'Indicator Date'!BT87)</f>
        <v>2016</v>
      </c>
      <c r="BU87" s="44">
        <f>IF('Indicator Date'!BU87="","x",'Indicator Date'!BU87)</f>
        <v>2019</v>
      </c>
      <c r="BV87" s="44">
        <f>IF('Indicator Date'!BV87="","x",'Indicator Date'!BV87)</f>
        <v>2019</v>
      </c>
      <c r="BW87" s="44">
        <f>IF('Indicator Date'!BW87="","x",'Indicator Date'!BW87)</f>
        <v>2019</v>
      </c>
      <c r="BX87" s="44">
        <f>IF('Indicator Date'!BX87="","x",'Indicator Date'!BX87)</f>
        <v>2018</v>
      </c>
      <c r="BY87" s="44">
        <f>IF('Indicator Date'!BY87="","x",'Indicator Date'!BY87)</f>
        <v>2017</v>
      </c>
      <c r="BZ87" s="44">
        <f>IF('Indicator Date'!BZ87="","x",'Indicator Date'!BZ87)</f>
        <v>2020</v>
      </c>
      <c r="CA87" s="44">
        <f>IF('Indicator Date'!CA87="","x",'Indicator Date'!CA87)</f>
        <v>2020</v>
      </c>
      <c r="CB87" s="44">
        <f>IF('Indicator Date'!CB87="","x",'Indicator Date'!CB87)</f>
        <v>2015</v>
      </c>
    </row>
    <row r="88" spans="1:80">
      <c r="A88" s="33" t="str">
        <f>'Indicator Data'!A90</f>
        <v>Jordan</v>
      </c>
      <c r="B88" s="25" t="str">
        <f>'Indicator Data'!B90</f>
        <v>JOR</v>
      </c>
      <c r="C88" s="44">
        <f>IF('Indicator Date'!C88="","x",'Indicator Date'!C88)</f>
        <v>2015</v>
      </c>
      <c r="D88" s="44">
        <f>IF('Indicator Date'!D88="","x",'Indicator Date'!D88)</f>
        <v>2015</v>
      </c>
      <c r="E88" s="44">
        <f>IF('Indicator Date'!E88="","x",'Indicator Date'!E88)</f>
        <v>2015</v>
      </c>
      <c r="F88" s="44">
        <f>IF('Indicator Date'!F88="","x",'Indicator Date'!F88)</f>
        <v>2015</v>
      </c>
      <c r="G88" s="44">
        <f>IF('Indicator Date'!G88="","x",'Indicator Date'!G88)</f>
        <v>2015</v>
      </c>
      <c r="H88" s="44">
        <f>IF('Indicator Date'!H88="","x",'Indicator Date'!H88)</f>
        <v>2015</v>
      </c>
      <c r="I88" s="44">
        <f>IF('Indicator Date'!I88="","x",'Indicator Date'!I88)</f>
        <v>2015</v>
      </c>
      <c r="J88" s="44">
        <f>IF('Indicator Date'!J88="","x",'Indicator Date'!J88)</f>
        <v>2020</v>
      </c>
      <c r="K88" s="44">
        <f>IF('Indicator Date'!K88="","x",'Indicator Date'!K88)</f>
        <v>2020</v>
      </c>
      <c r="L88" s="44">
        <f>IF('Indicator Date'!L88="","x",'Indicator Date'!L88)</f>
        <v>2020</v>
      </c>
      <c r="M88" s="44">
        <f>IF('Indicator Date'!M88="","x",'Indicator Date'!M88)</f>
        <v>2015</v>
      </c>
      <c r="N88" s="44">
        <f>IF('Indicator Date'!N88="","x",'Indicator Date'!N88)</f>
        <v>2015</v>
      </c>
      <c r="O88" s="44">
        <f>IF('Indicator Date'!O88="","x",'Indicator Date'!O88)</f>
        <v>2015</v>
      </c>
      <c r="P88" s="44">
        <f>IF('Indicator Date'!P88="","x",'Indicator Date'!P88)</f>
        <v>2015</v>
      </c>
      <c r="Q88" s="44">
        <f>IF('Indicator Date'!Q88="","x",'Indicator Date'!Q88)</f>
        <v>2020</v>
      </c>
      <c r="R88" s="44">
        <f>IF('Indicator Date'!R88="","x",'Indicator Date'!R88)</f>
        <v>2020</v>
      </c>
      <c r="S88" s="44">
        <f>IF('Indicator Date'!S88="","x",'Indicator Date'!S88)</f>
        <v>2020</v>
      </c>
      <c r="T88" s="44">
        <f>IF('Indicator Date'!T88="","x",'Indicator Date'!T88)</f>
        <v>2020</v>
      </c>
      <c r="U88" s="44">
        <f>IF('Indicator Date'!U88="","x",'Indicator Date'!U88)</f>
        <v>2015</v>
      </c>
      <c r="V88" s="44">
        <f>IF('Indicator Date'!V88="","x",'Indicator Date'!V88)</f>
        <v>2015</v>
      </c>
      <c r="W88" s="44">
        <f>IF('Indicator Date'!W88="","x",'Indicator Date'!W88)</f>
        <v>2015</v>
      </c>
      <c r="X88" s="44">
        <f>IF('Indicator Date'!X88="","x",'Indicator Date'!X88)</f>
        <v>2018</v>
      </c>
      <c r="Y88" s="44">
        <f>IF('Indicator Date'!Y88="","x",'Indicator Date'!Y88)</f>
        <v>2019</v>
      </c>
      <c r="Z88" s="44">
        <f>IF('Indicator Date'!Z88="","x",'Indicator Date'!Z88)</f>
        <v>2019</v>
      </c>
      <c r="AA88" s="44">
        <f>IF('Indicator Date'!AA88="","x",'Indicator Date'!AA88)</f>
        <v>2017</v>
      </c>
      <c r="AB88" s="44">
        <f>IF('Indicator Date'!AB88="","x",'Indicator Date'!AB88)</f>
        <v>2017</v>
      </c>
      <c r="AC88" s="44" t="str">
        <f>IF('Indicator Date'!AC88="","x",'Indicator Date'!AC88)</f>
        <v>x</v>
      </c>
      <c r="AD88" s="44">
        <f>IF('Indicator Date'!AD88="","x",'Indicator Date'!AD88)</f>
        <v>2017</v>
      </c>
      <c r="AE88" s="44">
        <f>IF('Indicator Date'!AE88="","x",'Indicator Date'!AE88)</f>
        <v>2020</v>
      </c>
      <c r="AF88" s="44">
        <f>IF('Indicator Date'!AF88="","x",'Indicator Date'!AF88)</f>
        <v>2018</v>
      </c>
      <c r="AG88" s="44">
        <f>IF('Indicator Date'!AG88="","x",'Indicator Date'!AG88)</f>
        <v>2020</v>
      </c>
      <c r="AH88" s="44">
        <f>IF('Indicator Date'!AH88="","x",'Indicator Date'!AH88)</f>
        <v>2021</v>
      </c>
      <c r="AI88" s="44">
        <f>IF('Indicator Date'!AI88="","x",'Indicator Date'!AI88)</f>
        <v>2021</v>
      </c>
      <c r="AJ88" s="44">
        <f>IF('Indicator Date'!AJ88="","x",'Indicator Date'!AJ88)</f>
        <v>2020</v>
      </c>
      <c r="AK88" s="44">
        <f>IF('Indicator Date'!AK88="","x",'Indicator Date'!AK88)</f>
        <v>2020</v>
      </c>
      <c r="AL88" s="44">
        <f>IF('Indicator Date'!AL88="","x",'Indicator Date'!AL88)</f>
        <v>2019</v>
      </c>
      <c r="AM88" s="44" t="str">
        <f>IF('Indicator Date'!AM88="","x",RIGHT('Indicator Date'!AM88,4))</f>
        <v>2018</v>
      </c>
      <c r="AN88" s="44">
        <f>IF('Indicator Date'!AN88="","x",'Indicator Date'!AN88)</f>
        <v>2021</v>
      </c>
      <c r="AO88" s="44">
        <f>IF('Indicator Date'!AO88="","x",'Indicator Date'!AO88)</f>
        <v>2018</v>
      </c>
      <c r="AP88" s="44">
        <f>IF('Indicator Date'!AP88="","x",'Indicator Date'!AP88)</f>
        <v>2019</v>
      </c>
      <c r="AQ88" s="44">
        <f>IF('Indicator Date'!AQ88="","x",'Indicator Date'!AQ88)</f>
        <v>2020</v>
      </c>
      <c r="AR88" s="44">
        <f>IF('Indicator Date'!AR88="","x",'Indicator Date'!AR88)</f>
        <v>2020</v>
      </c>
      <c r="AS88" s="44">
        <f>IF('Indicator Date'!AS88="","x",'Indicator Date'!AS88)</f>
        <v>2019</v>
      </c>
      <c r="AT88" s="44">
        <f>IF('Indicator Date'!AT88="","x",'Indicator Date'!AT88)</f>
        <v>2012</v>
      </c>
      <c r="AU88" s="44">
        <f>IF('Indicator Date'!AU88="","x",'Indicator Date'!AU88)</f>
        <v>2019</v>
      </c>
      <c r="AV88" s="44" t="str">
        <f>IF('Indicator Date'!AV88="","x",'Indicator Date'!AV88)</f>
        <v>x</v>
      </c>
      <c r="AW88" s="44" t="str">
        <f>IF('Indicator Date'!AW88="","x",'Indicator Date'!AW88)</f>
        <v>x</v>
      </c>
      <c r="AX88" s="44" t="str">
        <f>IF('Indicator Date'!AX88="","x",'Indicator Date'!AX88)</f>
        <v>x</v>
      </c>
      <c r="AY88" s="44">
        <f>IF('Indicator Date'!AY88="","x",'Indicator Date'!AY88)</f>
        <v>2019</v>
      </c>
      <c r="AZ88" s="44">
        <f>IF('Indicator Date'!AZ88="","x",'Indicator Date'!AZ88)</f>
        <v>2019</v>
      </c>
      <c r="BA88" s="44">
        <f>IF('Indicator Date'!BA88="","x",'Indicator Date'!BA88)</f>
        <v>2010</v>
      </c>
      <c r="BB88" s="44">
        <f>IF('Indicator Date'!BB88="","x",'Indicator Date'!BB88)</f>
        <v>2018</v>
      </c>
      <c r="BC88" s="44">
        <f>IF('Indicator Date'!BC88="","x",'Indicator Date'!BC88)</f>
        <v>2019</v>
      </c>
      <c r="BD88" s="44">
        <f>IF('Indicator Date'!BD88="","x",'Indicator Date'!BD88)</f>
        <v>2020</v>
      </c>
      <c r="BE88" s="70" t="str">
        <f>IF('Indicator Date'!BE88="","x",YEAR('Indicator Date'!BE88))</f>
        <v>x</v>
      </c>
      <c r="BF88" s="70">
        <f>IF('Indicator Date'!BF88="","x",YEAR('Indicator Date'!BF88))</f>
        <v>2021</v>
      </c>
      <c r="BG88" s="44">
        <f>IF('Indicator Date'!BG88="","x",'Indicator Date'!BG88)</f>
        <v>2020</v>
      </c>
      <c r="BH88" s="44">
        <f>IF('Indicator Date'!BH88="","x",'Indicator Date'!BH88)</f>
        <v>2019</v>
      </c>
      <c r="BI88" s="44">
        <f>IF('Indicator Date'!BI88="","x",'Indicator Date'!BI88)</f>
        <v>2019</v>
      </c>
      <c r="BJ88" s="44">
        <f>IF('Indicator Date'!BJ88="","x",'Indicator Date'!BJ88)</f>
        <v>2013</v>
      </c>
      <c r="BK88" s="44">
        <f>IF('Indicator Date'!BK88="","x",'Indicator Date'!BK88)</f>
        <v>2019</v>
      </c>
      <c r="BL88" s="44">
        <f>IF('Indicator Date'!BL88="","x",'Indicator Date'!BL88)</f>
        <v>2020</v>
      </c>
      <c r="BM88" s="44">
        <f>IF('Indicator Date'!BM88="","x",'Indicator Date'!BM88)</f>
        <v>2018</v>
      </c>
      <c r="BN88" s="44">
        <f>IF('Indicator Date'!BN88="","x",'Indicator Date'!BN88)</f>
        <v>2018</v>
      </c>
      <c r="BO88" s="44">
        <f>IF('Indicator Date'!BO88="","x",'Indicator Date'!BO88)</f>
        <v>2017</v>
      </c>
      <c r="BP88" s="44">
        <f>IF('Indicator Date'!BP88="","x",'Indicator Date'!BP88)</f>
        <v>2019</v>
      </c>
      <c r="BQ88" s="44">
        <f>IF('Indicator Date'!BQ88="","x",'Indicator Date'!BQ88)</f>
        <v>2014</v>
      </c>
      <c r="BR88" s="44">
        <f>IF('Indicator Date'!BR88="","x",'Indicator Date'!BR88)</f>
        <v>2017</v>
      </c>
      <c r="BS88" s="44">
        <f>IF('Indicator Date'!BS88="","x",'Indicator Date'!BS88)</f>
        <v>2017</v>
      </c>
      <c r="BT88" s="44">
        <f>IF('Indicator Date'!BT88="","x",'Indicator Date'!BT88)</f>
        <v>2017</v>
      </c>
      <c r="BU88" s="44">
        <f>IF('Indicator Date'!BU88="","x",'Indicator Date'!BU88)</f>
        <v>2019</v>
      </c>
      <c r="BV88" s="44">
        <f>IF('Indicator Date'!BV88="","x",'Indicator Date'!BV88)</f>
        <v>2019</v>
      </c>
      <c r="BW88" s="44" t="str">
        <f>IF('Indicator Date'!BW88="","x",'Indicator Date'!BW88)</f>
        <v>x</v>
      </c>
      <c r="BX88" s="44">
        <f>IF('Indicator Date'!BX88="","x",'Indicator Date'!BX88)</f>
        <v>2018</v>
      </c>
      <c r="BY88" s="44">
        <f>IF('Indicator Date'!BY88="","x",'Indicator Date'!BY88)</f>
        <v>2017</v>
      </c>
      <c r="BZ88" s="44">
        <f>IF('Indicator Date'!BZ88="","x",'Indicator Date'!BZ88)</f>
        <v>2020</v>
      </c>
      <c r="CA88" s="44">
        <f>IF('Indicator Date'!CA88="","x",'Indicator Date'!CA88)</f>
        <v>2020</v>
      </c>
      <c r="CB88" s="44">
        <f>IF('Indicator Date'!CB88="","x",'Indicator Date'!CB88)</f>
        <v>2015</v>
      </c>
    </row>
    <row r="89" spans="1:80">
      <c r="A89" s="33" t="str">
        <f>'Indicator Data'!A91</f>
        <v>Kazakhstan</v>
      </c>
      <c r="B89" s="25" t="str">
        <f>'Indicator Data'!B91</f>
        <v>KAZ</v>
      </c>
      <c r="C89" s="44">
        <f>IF('Indicator Date'!C89="","x",'Indicator Date'!C89)</f>
        <v>2015</v>
      </c>
      <c r="D89" s="44">
        <f>IF('Indicator Date'!D89="","x",'Indicator Date'!D89)</f>
        <v>2015</v>
      </c>
      <c r="E89" s="44">
        <f>IF('Indicator Date'!E89="","x",'Indicator Date'!E89)</f>
        <v>2015</v>
      </c>
      <c r="F89" s="44">
        <f>IF('Indicator Date'!F89="","x",'Indicator Date'!F89)</f>
        <v>2015</v>
      </c>
      <c r="G89" s="44">
        <f>IF('Indicator Date'!G89="","x",'Indicator Date'!G89)</f>
        <v>2015</v>
      </c>
      <c r="H89" s="44">
        <f>IF('Indicator Date'!H89="","x",'Indicator Date'!H89)</f>
        <v>2015</v>
      </c>
      <c r="I89" s="44">
        <f>IF('Indicator Date'!I89="","x",'Indicator Date'!I89)</f>
        <v>2015</v>
      </c>
      <c r="J89" s="44">
        <f>IF('Indicator Date'!J89="","x",'Indicator Date'!J89)</f>
        <v>2020</v>
      </c>
      <c r="K89" s="44">
        <f>IF('Indicator Date'!K89="","x",'Indicator Date'!K89)</f>
        <v>2020</v>
      </c>
      <c r="L89" s="44">
        <f>IF('Indicator Date'!L89="","x",'Indicator Date'!L89)</f>
        <v>2020</v>
      </c>
      <c r="M89" s="44">
        <f>IF('Indicator Date'!M89="","x",'Indicator Date'!M89)</f>
        <v>2015</v>
      </c>
      <c r="N89" s="44">
        <f>IF('Indicator Date'!N89="","x",'Indicator Date'!N89)</f>
        <v>2015</v>
      </c>
      <c r="O89" s="44">
        <f>IF('Indicator Date'!O89="","x",'Indicator Date'!O89)</f>
        <v>2015</v>
      </c>
      <c r="P89" s="44">
        <f>IF('Indicator Date'!P89="","x",'Indicator Date'!P89)</f>
        <v>2015</v>
      </c>
      <c r="Q89" s="44">
        <f>IF('Indicator Date'!Q89="","x",'Indicator Date'!Q89)</f>
        <v>2020</v>
      </c>
      <c r="R89" s="44">
        <f>IF('Indicator Date'!R89="","x",'Indicator Date'!R89)</f>
        <v>2020</v>
      </c>
      <c r="S89" s="44">
        <f>IF('Indicator Date'!S89="","x",'Indicator Date'!S89)</f>
        <v>2020</v>
      </c>
      <c r="T89" s="44">
        <f>IF('Indicator Date'!T89="","x",'Indicator Date'!T89)</f>
        <v>2020</v>
      </c>
      <c r="U89" s="44">
        <f>IF('Indicator Date'!U89="","x",'Indicator Date'!U89)</f>
        <v>2015</v>
      </c>
      <c r="V89" s="44">
        <f>IF('Indicator Date'!V89="","x",'Indicator Date'!V89)</f>
        <v>2015</v>
      </c>
      <c r="W89" s="44">
        <f>IF('Indicator Date'!W89="","x",'Indicator Date'!W89)</f>
        <v>2015</v>
      </c>
      <c r="X89" s="44">
        <f>IF('Indicator Date'!X89="","x",'Indicator Date'!X89)</f>
        <v>2018</v>
      </c>
      <c r="Y89" s="44">
        <f>IF('Indicator Date'!Y89="","x",'Indicator Date'!Y89)</f>
        <v>2019</v>
      </c>
      <c r="Z89" s="44">
        <f>IF('Indicator Date'!Z89="","x",'Indicator Date'!Z89)</f>
        <v>2019</v>
      </c>
      <c r="AA89" s="44">
        <f>IF('Indicator Date'!AA89="","x",'Indicator Date'!AA89)</f>
        <v>2009</v>
      </c>
      <c r="AB89" s="44">
        <f>IF('Indicator Date'!AB89="","x",'Indicator Date'!AB89)</f>
        <v>2017</v>
      </c>
      <c r="AC89" s="44">
        <f>IF('Indicator Date'!AC89="","x",'Indicator Date'!AC89)</f>
        <v>2017</v>
      </c>
      <c r="AD89" s="44">
        <f>IF('Indicator Date'!AD89="","x",'Indicator Date'!AD89)</f>
        <v>2019</v>
      </c>
      <c r="AE89" s="44">
        <f>IF('Indicator Date'!AE89="","x",'Indicator Date'!AE89)</f>
        <v>2020</v>
      </c>
      <c r="AF89" s="44" t="str">
        <f>IF('Indicator Date'!AF89="","x",'Indicator Date'!AF89)</f>
        <v>x</v>
      </c>
      <c r="AG89" s="44">
        <f>IF('Indicator Date'!AG89="","x",'Indicator Date'!AG89)</f>
        <v>2020</v>
      </c>
      <c r="AH89" s="44">
        <f>IF('Indicator Date'!AH89="","x",'Indicator Date'!AH89)</f>
        <v>2021</v>
      </c>
      <c r="AI89" s="44">
        <f>IF('Indicator Date'!AI89="","x",'Indicator Date'!AI89)</f>
        <v>2021</v>
      </c>
      <c r="AJ89" s="44">
        <f>IF('Indicator Date'!AJ89="","x",'Indicator Date'!AJ89)</f>
        <v>2020</v>
      </c>
      <c r="AK89" s="44">
        <f>IF('Indicator Date'!AK89="","x",'Indicator Date'!AK89)</f>
        <v>2020</v>
      </c>
      <c r="AL89" s="44">
        <f>IF('Indicator Date'!AL89="","x",'Indicator Date'!AL89)</f>
        <v>2019</v>
      </c>
      <c r="AM89" s="44" t="str">
        <f>IF('Indicator Date'!AM89="","x",RIGHT('Indicator Date'!AM89,4))</f>
        <v>2015</v>
      </c>
      <c r="AN89" s="44">
        <f>IF('Indicator Date'!AN89="","x",'Indicator Date'!AN89)</f>
        <v>2021</v>
      </c>
      <c r="AO89" s="44">
        <f>IF('Indicator Date'!AO89="","x",'Indicator Date'!AO89)</f>
        <v>2018</v>
      </c>
      <c r="AP89" s="44">
        <f>IF('Indicator Date'!AP89="","x",'Indicator Date'!AP89)</f>
        <v>2019</v>
      </c>
      <c r="AQ89" s="44">
        <f>IF('Indicator Date'!AQ89="","x",'Indicator Date'!AQ89)</f>
        <v>2020</v>
      </c>
      <c r="AR89" s="44">
        <f>IF('Indicator Date'!AR89="","x",'Indicator Date'!AR89)</f>
        <v>2020</v>
      </c>
      <c r="AS89" s="44">
        <f>IF('Indicator Date'!AS89="","x",'Indicator Date'!AS89)</f>
        <v>2019</v>
      </c>
      <c r="AT89" s="44">
        <f>IF('Indicator Date'!AT89="","x",'Indicator Date'!AT89)</f>
        <v>2015</v>
      </c>
      <c r="AU89" s="44">
        <f>IF('Indicator Date'!AU89="","x",'Indicator Date'!AU89)</f>
        <v>2019</v>
      </c>
      <c r="AV89" s="44">
        <f>IF('Indicator Date'!AV89="","x",'Indicator Date'!AV89)</f>
        <v>2019</v>
      </c>
      <c r="AW89" s="44">
        <f>IF('Indicator Date'!AW89="","x",'Indicator Date'!AW89)</f>
        <v>2019</v>
      </c>
      <c r="AX89" s="44">
        <f>IF('Indicator Date'!AX89="","x",'Indicator Date'!AX89)</f>
        <v>2018</v>
      </c>
      <c r="AY89" s="44">
        <f>IF('Indicator Date'!AY89="","x",'Indicator Date'!AY89)</f>
        <v>2019</v>
      </c>
      <c r="AZ89" s="44">
        <f>IF('Indicator Date'!AZ89="","x",'Indicator Date'!AZ89)</f>
        <v>2019</v>
      </c>
      <c r="BA89" s="44">
        <f>IF('Indicator Date'!BA89="","x",'Indicator Date'!BA89)</f>
        <v>2018</v>
      </c>
      <c r="BB89" s="44">
        <f>IF('Indicator Date'!BB89="","x",'Indicator Date'!BB89)</f>
        <v>2018</v>
      </c>
      <c r="BC89" s="44">
        <f>IF('Indicator Date'!BC89="","x",'Indicator Date'!BC89)</f>
        <v>2019</v>
      </c>
      <c r="BD89" s="44">
        <f>IF('Indicator Date'!BD89="","x",'Indicator Date'!BD89)</f>
        <v>2020</v>
      </c>
      <c r="BE89" s="70" t="str">
        <f>IF('Indicator Date'!BE89="","x",YEAR('Indicator Date'!BE89))</f>
        <v>x</v>
      </c>
      <c r="BF89" s="70">
        <f>IF('Indicator Date'!BF89="","x",YEAR('Indicator Date'!BF89))</f>
        <v>2020</v>
      </c>
      <c r="BG89" s="44">
        <f>IF('Indicator Date'!BG89="","x",'Indicator Date'!BG89)</f>
        <v>2020</v>
      </c>
      <c r="BH89" s="44">
        <f>IF('Indicator Date'!BH89="","x",'Indicator Date'!BH89)</f>
        <v>2019</v>
      </c>
      <c r="BI89" s="44">
        <f>IF('Indicator Date'!BI89="","x",'Indicator Date'!BI89)</f>
        <v>2019</v>
      </c>
      <c r="BJ89" s="44">
        <f>IF('Indicator Date'!BJ89="","x",'Indicator Date'!BJ89)</f>
        <v>2013</v>
      </c>
      <c r="BK89" s="44">
        <f>IF('Indicator Date'!BK89="","x",'Indicator Date'!BK89)</f>
        <v>2019</v>
      </c>
      <c r="BL89" s="44">
        <f>IF('Indicator Date'!BL89="","x",'Indicator Date'!BL89)</f>
        <v>2020</v>
      </c>
      <c r="BM89" s="44">
        <f>IF('Indicator Date'!BM89="","x",'Indicator Date'!BM89)</f>
        <v>2018</v>
      </c>
      <c r="BN89" s="44">
        <f>IF('Indicator Date'!BN89="","x",'Indicator Date'!BN89)</f>
        <v>2018</v>
      </c>
      <c r="BO89" s="44">
        <f>IF('Indicator Date'!BO89="","x",'Indicator Date'!BO89)</f>
        <v>2019</v>
      </c>
      <c r="BP89" s="44">
        <f>IF('Indicator Date'!BP89="","x",'Indicator Date'!BP89)</f>
        <v>2019</v>
      </c>
      <c r="BQ89" s="44">
        <f>IF('Indicator Date'!BQ89="","x",'Indicator Date'!BQ89)</f>
        <v>2014</v>
      </c>
      <c r="BR89" s="44">
        <f>IF('Indicator Date'!BR89="","x",'Indicator Date'!BR89)</f>
        <v>2017</v>
      </c>
      <c r="BS89" s="44">
        <f>IF('Indicator Date'!BS89="","x",'Indicator Date'!BS89)</f>
        <v>2017</v>
      </c>
      <c r="BT89" s="44">
        <f>IF('Indicator Date'!BT89="","x",'Indicator Date'!BT89)</f>
        <v>2014</v>
      </c>
      <c r="BU89" s="44">
        <f>IF('Indicator Date'!BU89="","x",'Indicator Date'!BU89)</f>
        <v>2019</v>
      </c>
      <c r="BV89" s="44">
        <f>IF('Indicator Date'!BV89="","x",'Indicator Date'!BV89)</f>
        <v>2019</v>
      </c>
      <c r="BW89" s="44">
        <f>IF('Indicator Date'!BW89="","x",'Indicator Date'!BW89)</f>
        <v>2019</v>
      </c>
      <c r="BX89" s="44">
        <f>IF('Indicator Date'!BX89="","x",'Indicator Date'!BX89)</f>
        <v>2018</v>
      </c>
      <c r="BY89" s="44">
        <f>IF('Indicator Date'!BY89="","x",'Indicator Date'!BY89)</f>
        <v>2017</v>
      </c>
      <c r="BZ89" s="44">
        <f>IF('Indicator Date'!BZ89="","x",'Indicator Date'!BZ89)</f>
        <v>2020</v>
      </c>
      <c r="CA89" s="44">
        <f>IF('Indicator Date'!CA89="","x",'Indicator Date'!CA89)</f>
        <v>2020</v>
      </c>
      <c r="CB89" s="44">
        <f>IF('Indicator Date'!CB89="","x",'Indicator Date'!CB89)</f>
        <v>2015</v>
      </c>
    </row>
    <row r="90" spans="1:80">
      <c r="A90" s="33" t="str">
        <f>'Indicator Data'!A92</f>
        <v>Kenya</v>
      </c>
      <c r="B90" s="25" t="str">
        <f>'Indicator Data'!B92</f>
        <v>KEN</v>
      </c>
      <c r="C90" s="44">
        <f>IF('Indicator Date'!C90="","x",'Indicator Date'!C90)</f>
        <v>2015</v>
      </c>
      <c r="D90" s="44">
        <f>IF('Indicator Date'!D90="","x",'Indicator Date'!D90)</f>
        <v>2015</v>
      </c>
      <c r="E90" s="44">
        <f>IF('Indicator Date'!E90="","x",'Indicator Date'!E90)</f>
        <v>2015</v>
      </c>
      <c r="F90" s="44">
        <f>IF('Indicator Date'!F90="","x",'Indicator Date'!F90)</f>
        <v>2015</v>
      </c>
      <c r="G90" s="44">
        <f>IF('Indicator Date'!G90="","x",'Indicator Date'!G90)</f>
        <v>2015</v>
      </c>
      <c r="H90" s="44">
        <f>IF('Indicator Date'!H90="","x",'Indicator Date'!H90)</f>
        <v>2015</v>
      </c>
      <c r="I90" s="44">
        <f>IF('Indicator Date'!I90="","x",'Indicator Date'!I90)</f>
        <v>2015</v>
      </c>
      <c r="J90" s="44">
        <f>IF('Indicator Date'!J90="","x",'Indicator Date'!J90)</f>
        <v>2020</v>
      </c>
      <c r="K90" s="44">
        <f>IF('Indicator Date'!K90="","x",'Indicator Date'!K90)</f>
        <v>2020</v>
      </c>
      <c r="L90" s="44">
        <f>IF('Indicator Date'!L90="","x",'Indicator Date'!L90)</f>
        <v>2020</v>
      </c>
      <c r="M90" s="44">
        <f>IF('Indicator Date'!M90="","x",'Indicator Date'!M90)</f>
        <v>2015</v>
      </c>
      <c r="N90" s="44">
        <f>IF('Indicator Date'!N90="","x",'Indicator Date'!N90)</f>
        <v>2015</v>
      </c>
      <c r="O90" s="44">
        <f>IF('Indicator Date'!O90="","x",'Indicator Date'!O90)</f>
        <v>2015</v>
      </c>
      <c r="P90" s="44">
        <f>IF('Indicator Date'!P90="","x",'Indicator Date'!P90)</f>
        <v>2015</v>
      </c>
      <c r="Q90" s="44">
        <f>IF('Indicator Date'!Q90="","x",'Indicator Date'!Q90)</f>
        <v>2020</v>
      </c>
      <c r="R90" s="44">
        <f>IF('Indicator Date'!R90="","x",'Indicator Date'!R90)</f>
        <v>2020</v>
      </c>
      <c r="S90" s="44">
        <f>IF('Indicator Date'!S90="","x",'Indicator Date'!S90)</f>
        <v>2020</v>
      </c>
      <c r="T90" s="44">
        <f>IF('Indicator Date'!T90="","x",'Indicator Date'!T90)</f>
        <v>2020</v>
      </c>
      <c r="U90" s="44">
        <f>IF('Indicator Date'!U90="","x",'Indicator Date'!U90)</f>
        <v>2015</v>
      </c>
      <c r="V90" s="44">
        <f>IF('Indicator Date'!V90="","x",'Indicator Date'!V90)</f>
        <v>2015</v>
      </c>
      <c r="W90" s="44">
        <f>IF('Indicator Date'!W90="","x",'Indicator Date'!W90)</f>
        <v>2015</v>
      </c>
      <c r="X90" s="44">
        <f>IF('Indicator Date'!X90="","x",'Indicator Date'!X90)</f>
        <v>2018</v>
      </c>
      <c r="Y90" s="44">
        <f>IF('Indicator Date'!Y90="","x",'Indicator Date'!Y90)</f>
        <v>2019</v>
      </c>
      <c r="Z90" s="44">
        <f>IF('Indicator Date'!Z90="","x",'Indicator Date'!Z90)</f>
        <v>2019</v>
      </c>
      <c r="AA90" s="44">
        <f>IF('Indicator Date'!AA90="","x",'Indicator Date'!AA90)</f>
        <v>2015</v>
      </c>
      <c r="AB90" s="44">
        <f>IF('Indicator Date'!AB90="","x",'Indicator Date'!AB90)</f>
        <v>2017</v>
      </c>
      <c r="AC90" s="44">
        <f>IF('Indicator Date'!AC90="","x",'Indicator Date'!AC90)</f>
        <v>2017</v>
      </c>
      <c r="AD90" s="44">
        <f>IF('Indicator Date'!AD90="","x",'Indicator Date'!AD90)</f>
        <v>2018</v>
      </c>
      <c r="AE90" s="44">
        <f>IF('Indicator Date'!AE90="","x",'Indicator Date'!AE90)</f>
        <v>2020</v>
      </c>
      <c r="AF90" s="44">
        <f>IF('Indicator Date'!AF90="","x",'Indicator Date'!AF90)</f>
        <v>2018</v>
      </c>
      <c r="AG90" s="44">
        <f>IF('Indicator Date'!AG90="","x",'Indicator Date'!AG90)</f>
        <v>2020</v>
      </c>
      <c r="AH90" s="44">
        <f>IF('Indicator Date'!AH90="","x",'Indicator Date'!AH90)</f>
        <v>2021</v>
      </c>
      <c r="AI90" s="44">
        <f>IF('Indicator Date'!AI90="","x",'Indicator Date'!AI90)</f>
        <v>2021</v>
      </c>
      <c r="AJ90" s="44">
        <f>IF('Indicator Date'!AJ90="","x",'Indicator Date'!AJ90)</f>
        <v>2020</v>
      </c>
      <c r="AK90" s="44">
        <f>IF('Indicator Date'!AK90="","x",'Indicator Date'!AK90)</f>
        <v>2020</v>
      </c>
      <c r="AL90" s="44">
        <f>IF('Indicator Date'!AL90="","x",'Indicator Date'!AL90)</f>
        <v>2019</v>
      </c>
      <c r="AM90" s="44" t="str">
        <f>IF('Indicator Date'!AM90="","x",RIGHT('Indicator Date'!AM90,4))</f>
        <v>2014</v>
      </c>
      <c r="AN90" s="44">
        <f>IF('Indicator Date'!AN90="","x",'Indicator Date'!AN90)</f>
        <v>2021</v>
      </c>
      <c r="AO90" s="44">
        <f>IF('Indicator Date'!AO90="","x",'Indicator Date'!AO90)</f>
        <v>2018</v>
      </c>
      <c r="AP90" s="44">
        <f>IF('Indicator Date'!AP90="","x",'Indicator Date'!AP90)</f>
        <v>2019</v>
      </c>
      <c r="AQ90" s="44">
        <f>IF('Indicator Date'!AQ90="","x",'Indicator Date'!AQ90)</f>
        <v>2020</v>
      </c>
      <c r="AR90" s="44">
        <f>IF('Indicator Date'!AR90="","x",'Indicator Date'!AR90)</f>
        <v>2020</v>
      </c>
      <c r="AS90" s="44">
        <f>IF('Indicator Date'!AS90="","x",'Indicator Date'!AS90)</f>
        <v>2019</v>
      </c>
      <c r="AT90" s="44">
        <f>IF('Indicator Date'!AT90="","x",'Indicator Date'!AT90)</f>
        <v>2014</v>
      </c>
      <c r="AU90" s="44">
        <f>IF('Indicator Date'!AU90="","x",'Indicator Date'!AU90)</f>
        <v>2019</v>
      </c>
      <c r="AV90" s="44">
        <f>IF('Indicator Date'!AV90="","x",'Indicator Date'!AV90)</f>
        <v>2019</v>
      </c>
      <c r="AW90" s="44">
        <f>IF('Indicator Date'!AW90="","x",'Indicator Date'!AW90)</f>
        <v>2019</v>
      </c>
      <c r="AX90" s="44">
        <f>IF('Indicator Date'!AX90="","x",'Indicator Date'!AX90)</f>
        <v>2018</v>
      </c>
      <c r="AY90" s="44">
        <f>IF('Indicator Date'!AY90="","x",'Indicator Date'!AY90)</f>
        <v>2019</v>
      </c>
      <c r="AZ90" s="44">
        <f>IF('Indicator Date'!AZ90="","x",'Indicator Date'!AZ90)</f>
        <v>2019</v>
      </c>
      <c r="BA90" s="44">
        <f>IF('Indicator Date'!BA90="","x",'Indicator Date'!BA90)</f>
        <v>2015</v>
      </c>
      <c r="BB90" s="44">
        <f>IF('Indicator Date'!BB90="","x",'Indicator Date'!BB90)</f>
        <v>2018</v>
      </c>
      <c r="BC90" s="44">
        <f>IF('Indicator Date'!BC90="","x",'Indicator Date'!BC90)</f>
        <v>2019</v>
      </c>
      <c r="BD90" s="44">
        <f>IF('Indicator Date'!BD90="","x",'Indicator Date'!BD90)</f>
        <v>2020</v>
      </c>
      <c r="BE90" s="70">
        <f>IF('Indicator Date'!BE90="","x",YEAR('Indicator Date'!BE90))</f>
        <v>2020</v>
      </c>
      <c r="BF90" s="70">
        <f>IF('Indicator Date'!BF90="","x",YEAR('Indicator Date'!BF90))</f>
        <v>2021</v>
      </c>
      <c r="BG90" s="44">
        <f>IF('Indicator Date'!BG90="","x",'Indicator Date'!BG90)</f>
        <v>2020</v>
      </c>
      <c r="BH90" s="44">
        <f>IF('Indicator Date'!BH90="","x",'Indicator Date'!BH90)</f>
        <v>2019</v>
      </c>
      <c r="BI90" s="44">
        <f>IF('Indicator Date'!BI90="","x",'Indicator Date'!BI90)</f>
        <v>2019</v>
      </c>
      <c r="BJ90" s="44">
        <f>IF('Indicator Date'!BJ90="","x",'Indicator Date'!BJ90)</f>
        <v>2015</v>
      </c>
      <c r="BK90" s="44">
        <f>IF('Indicator Date'!BK90="","x",'Indicator Date'!BK90)</f>
        <v>2019</v>
      </c>
      <c r="BL90" s="44">
        <f>IF('Indicator Date'!BL90="","x",'Indicator Date'!BL90)</f>
        <v>2020</v>
      </c>
      <c r="BM90" s="44">
        <f>IF('Indicator Date'!BM90="","x",'Indicator Date'!BM90)</f>
        <v>2018</v>
      </c>
      <c r="BN90" s="44">
        <f>IF('Indicator Date'!BN90="","x",'Indicator Date'!BN90)</f>
        <v>2018</v>
      </c>
      <c r="BO90" s="44">
        <f>IF('Indicator Date'!BO90="","x",'Indicator Date'!BO90)</f>
        <v>2019</v>
      </c>
      <c r="BP90" s="44">
        <f>IF('Indicator Date'!BP90="","x",'Indicator Date'!BP90)</f>
        <v>2019</v>
      </c>
      <c r="BQ90" s="44">
        <f>IF('Indicator Date'!BQ90="","x",'Indicator Date'!BQ90)</f>
        <v>2014</v>
      </c>
      <c r="BR90" s="44">
        <f>IF('Indicator Date'!BR90="","x",'Indicator Date'!BR90)</f>
        <v>2017</v>
      </c>
      <c r="BS90" s="44">
        <f>IF('Indicator Date'!BS90="","x",'Indicator Date'!BS90)</f>
        <v>2017</v>
      </c>
      <c r="BT90" s="44">
        <f>IF('Indicator Date'!BT90="","x",'Indicator Date'!BT90)</f>
        <v>2014</v>
      </c>
      <c r="BU90" s="44">
        <f>IF('Indicator Date'!BU90="","x",'Indicator Date'!BU90)</f>
        <v>2019</v>
      </c>
      <c r="BV90" s="44">
        <f>IF('Indicator Date'!BV90="","x",'Indicator Date'!BV90)</f>
        <v>2019</v>
      </c>
      <c r="BW90" s="44">
        <f>IF('Indicator Date'!BW90="","x",'Indicator Date'!BW90)</f>
        <v>2019</v>
      </c>
      <c r="BX90" s="44">
        <f>IF('Indicator Date'!BX90="","x",'Indicator Date'!BX90)</f>
        <v>2018</v>
      </c>
      <c r="BY90" s="44">
        <f>IF('Indicator Date'!BY90="","x",'Indicator Date'!BY90)</f>
        <v>2017</v>
      </c>
      <c r="BZ90" s="44">
        <f>IF('Indicator Date'!BZ90="","x",'Indicator Date'!BZ90)</f>
        <v>2020</v>
      </c>
      <c r="CA90" s="44">
        <f>IF('Indicator Date'!CA90="","x",'Indicator Date'!CA90)</f>
        <v>2020</v>
      </c>
      <c r="CB90" s="44">
        <f>IF('Indicator Date'!CB90="","x",'Indicator Date'!CB90)</f>
        <v>2015</v>
      </c>
    </row>
    <row r="91" spans="1:80">
      <c r="A91" s="33" t="str">
        <f>'Indicator Data'!A93</f>
        <v>Kiribati</v>
      </c>
      <c r="B91" s="25" t="str">
        <f>'Indicator Data'!B93</f>
        <v>KIR</v>
      </c>
      <c r="C91" s="44">
        <f>IF('Indicator Date'!C91="","x",'Indicator Date'!C91)</f>
        <v>2015</v>
      </c>
      <c r="D91" s="44">
        <f>IF('Indicator Date'!D91="","x",'Indicator Date'!D91)</f>
        <v>2015</v>
      </c>
      <c r="E91" s="44">
        <f>IF('Indicator Date'!E91="","x",'Indicator Date'!E91)</f>
        <v>2015</v>
      </c>
      <c r="F91" s="44">
        <f>IF('Indicator Date'!F91="","x",'Indicator Date'!F91)</f>
        <v>2015</v>
      </c>
      <c r="G91" s="44">
        <f>IF('Indicator Date'!G91="","x",'Indicator Date'!G91)</f>
        <v>2015</v>
      </c>
      <c r="H91" s="44">
        <f>IF('Indicator Date'!H91="","x",'Indicator Date'!H91)</f>
        <v>2015</v>
      </c>
      <c r="I91" s="44">
        <f>IF('Indicator Date'!I91="","x",'Indicator Date'!I91)</f>
        <v>2015</v>
      </c>
      <c r="J91" s="44">
        <f>IF('Indicator Date'!J91="","x",'Indicator Date'!J91)</f>
        <v>2020</v>
      </c>
      <c r="K91" s="44">
        <f>IF('Indicator Date'!K91="","x",'Indicator Date'!K91)</f>
        <v>2020</v>
      </c>
      <c r="L91" s="44" t="str">
        <f>IF('Indicator Date'!L91="","x",'Indicator Date'!L91)</f>
        <v>x</v>
      </c>
      <c r="M91" s="44">
        <f>IF('Indicator Date'!M91="","x",'Indicator Date'!M91)</f>
        <v>2015</v>
      </c>
      <c r="N91" s="44">
        <f>IF('Indicator Date'!N91="","x",'Indicator Date'!N91)</f>
        <v>2015</v>
      </c>
      <c r="O91" s="44">
        <f>IF('Indicator Date'!O91="","x",'Indicator Date'!O91)</f>
        <v>2015</v>
      </c>
      <c r="P91" s="44">
        <f>IF('Indicator Date'!P91="","x",'Indicator Date'!P91)</f>
        <v>2015</v>
      </c>
      <c r="Q91" s="44">
        <f>IF('Indicator Date'!Q91="","x",'Indicator Date'!Q91)</f>
        <v>2020</v>
      </c>
      <c r="R91" s="44">
        <f>IF('Indicator Date'!R91="","x",'Indicator Date'!R91)</f>
        <v>2020</v>
      </c>
      <c r="S91" s="44">
        <f>IF('Indicator Date'!S91="","x",'Indicator Date'!S91)</f>
        <v>2020</v>
      </c>
      <c r="T91" s="44">
        <f>IF('Indicator Date'!T91="","x",'Indicator Date'!T91)</f>
        <v>2020</v>
      </c>
      <c r="U91" s="44">
        <f>IF('Indicator Date'!U91="","x",'Indicator Date'!U91)</f>
        <v>2015</v>
      </c>
      <c r="V91" s="44">
        <f>IF('Indicator Date'!V91="","x",'Indicator Date'!V91)</f>
        <v>2015</v>
      </c>
      <c r="W91" s="44">
        <f>IF('Indicator Date'!W91="","x",'Indicator Date'!W91)</f>
        <v>2015</v>
      </c>
      <c r="X91" s="44">
        <f>IF('Indicator Date'!X91="","x",'Indicator Date'!X91)</f>
        <v>2018</v>
      </c>
      <c r="Y91" s="44">
        <f>IF('Indicator Date'!Y91="","x",'Indicator Date'!Y91)</f>
        <v>2019</v>
      </c>
      <c r="Z91" s="44">
        <f>IF('Indicator Date'!Z91="","x",'Indicator Date'!Z91)</f>
        <v>2019</v>
      </c>
      <c r="AA91" s="44" t="str">
        <f>IF('Indicator Date'!AA91="","x",'Indicator Date'!AA91)</f>
        <v>x</v>
      </c>
      <c r="AB91" s="44">
        <f>IF('Indicator Date'!AB91="","x",'Indicator Date'!AB91)</f>
        <v>2017</v>
      </c>
      <c r="AC91" s="44" t="str">
        <f>IF('Indicator Date'!AC91="","x",'Indicator Date'!AC91)</f>
        <v>x</v>
      </c>
      <c r="AD91" s="44" t="str">
        <f>IF('Indicator Date'!AD91="","x",'Indicator Date'!AD91)</f>
        <v>x</v>
      </c>
      <c r="AE91" s="44">
        <f>IF('Indicator Date'!AE91="","x",'Indicator Date'!AE91)</f>
        <v>2020</v>
      </c>
      <c r="AF91" s="44" t="str">
        <f>IF('Indicator Date'!AF91="","x",'Indicator Date'!AF91)</f>
        <v>x</v>
      </c>
      <c r="AG91" s="44">
        <f>IF('Indicator Date'!AG91="","x",'Indicator Date'!AG91)</f>
        <v>2020</v>
      </c>
      <c r="AH91" s="44">
        <f>IF('Indicator Date'!AH91="","x",'Indicator Date'!AH91)</f>
        <v>2021</v>
      </c>
      <c r="AI91" s="44">
        <f>IF('Indicator Date'!AI91="","x",'Indicator Date'!AI91)</f>
        <v>2021</v>
      </c>
      <c r="AJ91" s="44">
        <f>IF('Indicator Date'!AJ91="","x",'Indicator Date'!AJ91)</f>
        <v>2020</v>
      </c>
      <c r="AK91" s="44">
        <f>IF('Indicator Date'!AK91="","x",'Indicator Date'!AK91)</f>
        <v>2020</v>
      </c>
      <c r="AL91" s="44">
        <f>IF('Indicator Date'!AL91="","x",'Indicator Date'!AL91)</f>
        <v>2019</v>
      </c>
      <c r="AM91" s="44" t="str">
        <f>IF('Indicator Date'!AM91="","x",RIGHT('Indicator Date'!AM91,4))</f>
        <v>2019</v>
      </c>
      <c r="AN91" s="44">
        <f>IF('Indicator Date'!AN91="","x",'Indicator Date'!AN91)</f>
        <v>2021</v>
      </c>
      <c r="AO91" s="44">
        <f>IF('Indicator Date'!AO91="","x",'Indicator Date'!AO91)</f>
        <v>2018</v>
      </c>
      <c r="AP91" s="44">
        <f>IF('Indicator Date'!AP91="","x",'Indicator Date'!AP91)</f>
        <v>2019</v>
      </c>
      <c r="AQ91" s="44">
        <f>IF('Indicator Date'!AQ91="","x",'Indicator Date'!AQ91)</f>
        <v>2020</v>
      </c>
      <c r="AR91" s="44">
        <f>IF('Indicator Date'!AR91="","x",'Indicator Date'!AR91)</f>
        <v>2020</v>
      </c>
      <c r="AS91" s="44">
        <f>IF('Indicator Date'!AS91="","x",'Indicator Date'!AS91)</f>
        <v>2019</v>
      </c>
      <c r="AT91" s="44" t="str">
        <f>IF('Indicator Date'!AT91="","x",'Indicator Date'!AT91)</f>
        <v>x</v>
      </c>
      <c r="AU91" s="44">
        <f>IF('Indicator Date'!AU91="","x",'Indicator Date'!AU91)</f>
        <v>2019</v>
      </c>
      <c r="AV91" s="44" t="str">
        <f>IF('Indicator Date'!AV91="","x",'Indicator Date'!AV91)</f>
        <v>x</v>
      </c>
      <c r="AW91" s="44" t="str">
        <f>IF('Indicator Date'!AW91="","x",'Indicator Date'!AW91)</f>
        <v>x</v>
      </c>
      <c r="AX91" s="44" t="str">
        <f>IF('Indicator Date'!AX91="","x",'Indicator Date'!AX91)</f>
        <v>x</v>
      </c>
      <c r="AY91" s="44">
        <f>IF('Indicator Date'!AY91="","x",'Indicator Date'!AY91)</f>
        <v>2019</v>
      </c>
      <c r="AZ91" s="44" t="str">
        <f>IF('Indicator Date'!AZ91="","x",'Indicator Date'!AZ91)</f>
        <v>x</v>
      </c>
      <c r="BA91" s="44" t="str">
        <f>IF('Indicator Date'!BA91="","x",'Indicator Date'!BA91)</f>
        <v>x</v>
      </c>
      <c r="BB91" s="44">
        <f>IF('Indicator Date'!BB91="","x",'Indicator Date'!BB91)</f>
        <v>2018</v>
      </c>
      <c r="BC91" s="44">
        <f>IF('Indicator Date'!BC91="","x",'Indicator Date'!BC91)</f>
        <v>2019</v>
      </c>
      <c r="BD91" s="44">
        <f>IF('Indicator Date'!BD91="","x",'Indicator Date'!BD91)</f>
        <v>2020</v>
      </c>
      <c r="BE91" s="70" t="str">
        <f>IF('Indicator Date'!BE91="","x",YEAR('Indicator Date'!BE91))</f>
        <v>x</v>
      </c>
      <c r="BF91" s="70" t="str">
        <f>IF('Indicator Date'!BF91="","x",YEAR('Indicator Date'!BF91))</f>
        <v>x</v>
      </c>
      <c r="BG91" s="44">
        <f>IF('Indicator Date'!BG91="","x",'Indicator Date'!BG91)</f>
        <v>2020</v>
      </c>
      <c r="BH91" s="44">
        <f>IF('Indicator Date'!BH91="","x",'Indicator Date'!BH91)</f>
        <v>2019</v>
      </c>
      <c r="BI91" s="44">
        <f>IF('Indicator Date'!BI91="","x",'Indicator Date'!BI91)</f>
        <v>2019</v>
      </c>
      <c r="BJ91" s="44" t="str">
        <f>IF('Indicator Date'!BJ91="","x",'Indicator Date'!BJ91)</f>
        <v>x</v>
      </c>
      <c r="BK91" s="44">
        <f>IF('Indicator Date'!BK91="","x",'Indicator Date'!BK91)</f>
        <v>2019</v>
      </c>
      <c r="BL91" s="44" t="str">
        <f>IF('Indicator Date'!BL91="","x",'Indicator Date'!BL91)</f>
        <v>x</v>
      </c>
      <c r="BM91" s="44">
        <f>IF('Indicator Date'!BM91="","x",'Indicator Date'!BM91)</f>
        <v>2018</v>
      </c>
      <c r="BN91" s="44" t="str">
        <f>IF('Indicator Date'!BN91="","x",'Indicator Date'!BN91)</f>
        <v>x</v>
      </c>
      <c r="BO91" s="44">
        <f>IF('Indicator Date'!BO91="","x",'Indicator Date'!BO91)</f>
        <v>2017</v>
      </c>
      <c r="BP91" s="44">
        <f>IF('Indicator Date'!BP91="","x",'Indicator Date'!BP91)</f>
        <v>2019</v>
      </c>
      <c r="BQ91" s="44">
        <f>IF('Indicator Date'!BQ91="","x",'Indicator Date'!BQ91)</f>
        <v>2014</v>
      </c>
      <c r="BR91" s="44">
        <f>IF('Indicator Date'!BR91="","x",'Indicator Date'!BR91)</f>
        <v>2017</v>
      </c>
      <c r="BS91" s="44">
        <f>IF('Indicator Date'!BS91="","x",'Indicator Date'!BS91)</f>
        <v>2017</v>
      </c>
      <c r="BT91" s="44">
        <f>IF('Indicator Date'!BT91="","x",'Indicator Date'!BT91)</f>
        <v>2013</v>
      </c>
      <c r="BU91" s="44">
        <f>IF('Indicator Date'!BU91="","x",'Indicator Date'!BU91)</f>
        <v>2019</v>
      </c>
      <c r="BV91" s="44">
        <f>IF('Indicator Date'!BV91="","x",'Indicator Date'!BV91)</f>
        <v>2019</v>
      </c>
      <c r="BW91" s="44">
        <f>IF('Indicator Date'!BW91="","x",'Indicator Date'!BW91)</f>
        <v>2019</v>
      </c>
      <c r="BX91" s="44">
        <f>IF('Indicator Date'!BX91="","x",'Indicator Date'!BX91)</f>
        <v>2018</v>
      </c>
      <c r="BY91" s="44">
        <f>IF('Indicator Date'!BY91="","x",'Indicator Date'!BY91)</f>
        <v>2017</v>
      </c>
      <c r="BZ91" s="44">
        <f>IF('Indicator Date'!BZ91="","x",'Indicator Date'!BZ91)</f>
        <v>2020</v>
      </c>
      <c r="CA91" s="44">
        <f>IF('Indicator Date'!CA91="","x",'Indicator Date'!CA91)</f>
        <v>2020</v>
      </c>
      <c r="CB91" s="44">
        <f>IF('Indicator Date'!CB91="","x",'Indicator Date'!CB91)</f>
        <v>2015</v>
      </c>
    </row>
    <row r="92" spans="1:80">
      <c r="A92" s="33" t="str">
        <f>'Indicator Data'!A94</f>
        <v>Korea DPR</v>
      </c>
      <c r="B92" s="25" t="str">
        <f>'Indicator Data'!B94</f>
        <v>PRK</v>
      </c>
      <c r="C92" s="44">
        <f>IF('Indicator Date'!C92="","x",'Indicator Date'!C92)</f>
        <v>2015</v>
      </c>
      <c r="D92" s="44">
        <f>IF('Indicator Date'!D92="","x",'Indicator Date'!D92)</f>
        <v>2015</v>
      </c>
      <c r="E92" s="44">
        <f>IF('Indicator Date'!E92="","x",'Indicator Date'!E92)</f>
        <v>2015</v>
      </c>
      <c r="F92" s="44">
        <f>IF('Indicator Date'!F92="","x",'Indicator Date'!F92)</f>
        <v>2015</v>
      </c>
      <c r="G92" s="44">
        <f>IF('Indicator Date'!G92="","x",'Indicator Date'!G92)</f>
        <v>2015</v>
      </c>
      <c r="H92" s="44">
        <f>IF('Indicator Date'!H92="","x",'Indicator Date'!H92)</f>
        <v>2015</v>
      </c>
      <c r="I92" s="44">
        <f>IF('Indicator Date'!I92="","x",'Indicator Date'!I92)</f>
        <v>2015</v>
      </c>
      <c r="J92" s="44">
        <f>IF('Indicator Date'!J92="","x",'Indicator Date'!J92)</f>
        <v>2020</v>
      </c>
      <c r="K92" s="44">
        <f>IF('Indicator Date'!K92="","x",'Indicator Date'!K92)</f>
        <v>2020</v>
      </c>
      <c r="L92" s="44">
        <f>IF('Indicator Date'!L92="","x",'Indicator Date'!L92)</f>
        <v>2020</v>
      </c>
      <c r="M92" s="44">
        <f>IF('Indicator Date'!M92="","x",'Indicator Date'!M92)</f>
        <v>2015</v>
      </c>
      <c r="N92" s="44">
        <f>IF('Indicator Date'!N92="","x",'Indicator Date'!N92)</f>
        <v>2015</v>
      </c>
      <c r="O92" s="44">
        <f>IF('Indicator Date'!O92="","x",'Indicator Date'!O92)</f>
        <v>2015</v>
      </c>
      <c r="P92" s="44">
        <f>IF('Indicator Date'!P92="","x",'Indicator Date'!P92)</f>
        <v>2015</v>
      </c>
      <c r="Q92" s="44">
        <f>IF('Indicator Date'!Q92="","x",'Indicator Date'!Q92)</f>
        <v>2020</v>
      </c>
      <c r="R92" s="44">
        <f>IF('Indicator Date'!R92="","x",'Indicator Date'!R92)</f>
        <v>2020</v>
      </c>
      <c r="S92" s="44">
        <f>IF('Indicator Date'!S92="","x",'Indicator Date'!S92)</f>
        <v>2020</v>
      </c>
      <c r="T92" s="44">
        <f>IF('Indicator Date'!T92="","x",'Indicator Date'!T92)</f>
        <v>2020</v>
      </c>
      <c r="U92" s="44">
        <f>IF('Indicator Date'!U92="","x",'Indicator Date'!U92)</f>
        <v>2015</v>
      </c>
      <c r="V92" s="44">
        <f>IF('Indicator Date'!V92="","x",'Indicator Date'!V92)</f>
        <v>2015</v>
      </c>
      <c r="W92" s="44">
        <f>IF('Indicator Date'!W92="","x",'Indicator Date'!W92)</f>
        <v>2015</v>
      </c>
      <c r="X92" s="44">
        <f>IF('Indicator Date'!X92="","x",'Indicator Date'!X92)</f>
        <v>2018</v>
      </c>
      <c r="Y92" s="44">
        <f>IF('Indicator Date'!Y92="","x",'Indicator Date'!Y92)</f>
        <v>2019</v>
      </c>
      <c r="Z92" s="44">
        <f>IF('Indicator Date'!Z92="","x",'Indicator Date'!Z92)</f>
        <v>2019</v>
      </c>
      <c r="AA92" s="44">
        <f>IF('Indicator Date'!AA92="","x",'Indicator Date'!AA92)</f>
        <v>2008</v>
      </c>
      <c r="AB92" s="44">
        <f>IF('Indicator Date'!AB92="","x",'Indicator Date'!AB92)</f>
        <v>2017</v>
      </c>
      <c r="AC92" s="44" t="str">
        <f>IF('Indicator Date'!AC92="","x",'Indicator Date'!AC92)</f>
        <v>x</v>
      </c>
      <c r="AD92" s="44" t="str">
        <f>IF('Indicator Date'!AD92="","x",'Indicator Date'!AD92)</f>
        <v>x</v>
      </c>
      <c r="AE92" s="44">
        <f>IF('Indicator Date'!AE92="","x",'Indicator Date'!AE92)</f>
        <v>2020</v>
      </c>
      <c r="AF92" s="44" t="str">
        <f>IF('Indicator Date'!AF92="","x",'Indicator Date'!AF92)</f>
        <v>x</v>
      </c>
      <c r="AG92" s="44">
        <f>IF('Indicator Date'!AG92="","x",'Indicator Date'!AG92)</f>
        <v>2020</v>
      </c>
      <c r="AH92" s="44">
        <f>IF('Indicator Date'!AH92="","x",'Indicator Date'!AH92)</f>
        <v>2021</v>
      </c>
      <c r="AI92" s="44">
        <f>IF('Indicator Date'!AI92="","x",'Indicator Date'!AI92)</f>
        <v>2021</v>
      </c>
      <c r="AJ92" s="44">
        <f>IF('Indicator Date'!AJ92="","x",'Indicator Date'!AJ92)</f>
        <v>2020</v>
      </c>
      <c r="AK92" s="44">
        <f>IF('Indicator Date'!AK92="","x",'Indicator Date'!AK92)</f>
        <v>2020</v>
      </c>
      <c r="AL92" s="44" t="str">
        <f>IF('Indicator Date'!AL92="","x",'Indicator Date'!AL92)</f>
        <v>x</v>
      </c>
      <c r="AM92" s="44" t="str">
        <f>IF('Indicator Date'!AM92="","x",RIGHT('Indicator Date'!AM92,4))</f>
        <v>x</v>
      </c>
      <c r="AN92" s="44">
        <f>IF('Indicator Date'!AN92="","x",'Indicator Date'!AN92)</f>
        <v>2021</v>
      </c>
      <c r="AO92" s="44">
        <f>IF('Indicator Date'!AO92="","x",'Indicator Date'!AO92)</f>
        <v>2018</v>
      </c>
      <c r="AP92" s="44">
        <f>IF('Indicator Date'!AP92="","x",'Indicator Date'!AP92)</f>
        <v>2019</v>
      </c>
      <c r="AQ92" s="44" t="str">
        <f>IF('Indicator Date'!AQ92="","x",'Indicator Date'!AQ92)</f>
        <v>x</v>
      </c>
      <c r="AR92" s="44" t="str">
        <f>IF('Indicator Date'!AR92="","x",'Indicator Date'!AR92)</f>
        <v>x</v>
      </c>
      <c r="AS92" s="44">
        <f>IF('Indicator Date'!AS92="","x",'Indicator Date'!AS92)</f>
        <v>2019</v>
      </c>
      <c r="AT92" s="44">
        <f>IF('Indicator Date'!AT92="","x",'Indicator Date'!AT92)</f>
        <v>2017</v>
      </c>
      <c r="AU92" s="44">
        <f>IF('Indicator Date'!AU92="","x",'Indicator Date'!AU92)</f>
        <v>2019</v>
      </c>
      <c r="AV92" s="44" t="str">
        <f>IF('Indicator Date'!AV92="","x",'Indicator Date'!AV92)</f>
        <v>x</v>
      </c>
      <c r="AW92" s="44" t="str">
        <f>IF('Indicator Date'!AW92="","x",'Indicator Date'!AW92)</f>
        <v>x</v>
      </c>
      <c r="AX92" s="44">
        <f>IF('Indicator Date'!AX92="","x",'Indicator Date'!AX92)</f>
        <v>2018</v>
      </c>
      <c r="AY92" s="44">
        <f>IF('Indicator Date'!AY92="","x",'Indicator Date'!AY92)</f>
        <v>2019</v>
      </c>
      <c r="AZ92" s="44" t="str">
        <f>IF('Indicator Date'!AZ92="","x",'Indicator Date'!AZ92)</f>
        <v>x</v>
      </c>
      <c r="BA92" s="44" t="str">
        <f>IF('Indicator Date'!BA92="","x",'Indicator Date'!BA92)</f>
        <v>x</v>
      </c>
      <c r="BB92" s="44">
        <f>IF('Indicator Date'!BB92="","x",'Indicator Date'!BB92)</f>
        <v>2018</v>
      </c>
      <c r="BC92" s="44">
        <f>IF('Indicator Date'!BC92="","x",'Indicator Date'!BC92)</f>
        <v>2019</v>
      </c>
      <c r="BD92" s="44">
        <f>IF('Indicator Date'!BD92="","x",'Indicator Date'!BD92)</f>
        <v>2020</v>
      </c>
      <c r="BE92" s="70" t="str">
        <f>IF('Indicator Date'!BE92="","x",YEAR('Indicator Date'!BE92))</f>
        <v>x</v>
      </c>
      <c r="BF92" s="70" t="str">
        <f>IF('Indicator Date'!BF92="","x",YEAR('Indicator Date'!BF92))</f>
        <v>x</v>
      </c>
      <c r="BG92" s="44">
        <f>IF('Indicator Date'!BG92="","x",'Indicator Date'!BG92)</f>
        <v>2020</v>
      </c>
      <c r="BH92" s="44">
        <f>IF('Indicator Date'!BH92="","x",'Indicator Date'!BH92)</f>
        <v>2019</v>
      </c>
      <c r="BI92" s="44">
        <f>IF('Indicator Date'!BI92="","x",'Indicator Date'!BI92)</f>
        <v>2019</v>
      </c>
      <c r="BJ92" s="44" t="str">
        <f>IF('Indicator Date'!BJ92="","x",'Indicator Date'!BJ92)</f>
        <v>x</v>
      </c>
      <c r="BK92" s="44">
        <f>IF('Indicator Date'!BK92="","x",'Indicator Date'!BK92)</f>
        <v>2019</v>
      </c>
      <c r="BL92" s="44">
        <f>IF('Indicator Date'!BL92="","x",'Indicator Date'!BL92)</f>
        <v>2020</v>
      </c>
      <c r="BM92" s="44">
        <f>IF('Indicator Date'!BM92="","x",'Indicator Date'!BM92)</f>
        <v>2018</v>
      </c>
      <c r="BN92" s="44" t="str">
        <f>IF('Indicator Date'!BN92="","x",'Indicator Date'!BN92)</f>
        <v>x</v>
      </c>
      <c r="BO92" s="44" t="str">
        <f>IF('Indicator Date'!BO92="","x",'Indicator Date'!BO92)</f>
        <v>x</v>
      </c>
      <c r="BP92" s="44">
        <f>IF('Indicator Date'!BP92="","x",'Indicator Date'!BP92)</f>
        <v>2017</v>
      </c>
      <c r="BQ92" s="44">
        <f>IF('Indicator Date'!BQ92="","x",'Indicator Date'!BQ92)</f>
        <v>2014</v>
      </c>
      <c r="BR92" s="44">
        <f>IF('Indicator Date'!BR92="","x",'Indicator Date'!BR92)</f>
        <v>2017</v>
      </c>
      <c r="BS92" s="44">
        <f>IF('Indicator Date'!BS92="","x",'Indicator Date'!BS92)</f>
        <v>2017</v>
      </c>
      <c r="BT92" s="44">
        <f>IF('Indicator Date'!BT92="","x",'Indicator Date'!BT92)</f>
        <v>2017</v>
      </c>
      <c r="BU92" s="44">
        <f>IF('Indicator Date'!BU92="","x",'Indicator Date'!BU92)</f>
        <v>2019</v>
      </c>
      <c r="BV92" s="44">
        <f>IF('Indicator Date'!BV92="","x",'Indicator Date'!BV92)</f>
        <v>2019</v>
      </c>
      <c r="BW92" s="44" t="str">
        <f>IF('Indicator Date'!BW92="","x",'Indicator Date'!BW92)</f>
        <v>x</v>
      </c>
      <c r="BX92" s="44" t="str">
        <f>IF('Indicator Date'!BX92="","x",'Indicator Date'!BX92)</f>
        <v>x</v>
      </c>
      <c r="BY92" s="44">
        <f>IF('Indicator Date'!BY92="","x",'Indicator Date'!BY92)</f>
        <v>2017</v>
      </c>
      <c r="BZ92" s="44" t="str">
        <f>IF('Indicator Date'!BZ92="","x",'Indicator Date'!BZ92)</f>
        <v>x</v>
      </c>
      <c r="CA92" s="44">
        <f>IF('Indicator Date'!CA92="","x",'Indicator Date'!CA92)</f>
        <v>2020</v>
      </c>
      <c r="CB92" s="44">
        <f>IF('Indicator Date'!CB92="","x",'Indicator Date'!CB92)</f>
        <v>2015</v>
      </c>
    </row>
    <row r="93" spans="1:80">
      <c r="A93" s="33" t="str">
        <f>'Indicator Data'!A95</f>
        <v>Korea Republic of</v>
      </c>
      <c r="B93" s="25" t="str">
        <f>'Indicator Data'!B95</f>
        <v>KOR</v>
      </c>
      <c r="C93" s="44">
        <f>IF('Indicator Date'!C93="","x",'Indicator Date'!C93)</f>
        <v>2015</v>
      </c>
      <c r="D93" s="44">
        <f>IF('Indicator Date'!D93="","x",'Indicator Date'!D93)</f>
        <v>2015</v>
      </c>
      <c r="E93" s="44">
        <f>IF('Indicator Date'!E93="","x",'Indicator Date'!E93)</f>
        <v>2015</v>
      </c>
      <c r="F93" s="44">
        <f>IF('Indicator Date'!F93="","x",'Indicator Date'!F93)</f>
        <v>2015</v>
      </c>
      <c r="G93" s="44">
        <f>IF('Indicator Date'!G93="","x",'Indicator Date'!G93)</f>
        <v>2015</v>
      </c>
      <c r="H93" s="44">
        <f>IF('Indicator Date'!H93="","x",'Indicator Date'!H93)</f>
        <v>2015</v>
      </c>
      <c r="I93" s="44">
        <f>IF('Indicator Date'!I93="","x",'Indicator Date'!I93)</f>
        <v>2015</v>
      </c>
      <c r="J93" s="44">
        <f>IF('Indicator Date'!J93="","x",'Indicator Date'!J93)</f>
        <v>2020</v>
      </c>
      <c r="K93" s="44">
        <f>IF('Indicator Date'!K93="","x",'Indicator Date'!K93)</f>
        <v>2020</v>
      </c>
      <c r="L93" s="44">
        <f>IF('Indicator Date'!L93="","x",'Indicator Date'!L93)</f>
        <v>2020</v>
      </c>
      <c r="M93" s="44">
        <f>IF('Indicator Date'!M93="","x",'Indicator Date'!M93)</f>
        <v>2015</v>
      </c>
      <c r="N93" s="44">
        <f>IF('Indicator Date'!N93="","x",'Indicator Date'!N93)</f>
        <v>2015</v>
      </c>
      <c r="O93" s="44">
        <f>IF('Indicator Date'!O93="","x",'Indicator Date'!O93)</f>
        <v>2015</v>
      </c>
      <c r="P93" s="44">
        <f>IF('Indicator Date'!P93="","x",'Indicator Date'!P93)</f>
        <v>2015</v>
      </c>
      <c r="Q93" s="44">
        <f>IF('Indicator Date'!Q93="","x",'Indicator Date'!Q93)</f>
        <v>2020</v>
      </c>
      <c r="R93" s="44">
        <f>IF('Indicator Date'!R93="","x",'Indicator Date'!R93)</f>
        <v>2020</v>
      </c>
      <c r="S93" s="44">
        <f>IF('Indicator Date'!S93="","x",'Indicator Date'!S93)</f>
        <v>2020</v>
      </c>
      <c r="T93" s="44">
        <f>IF('Indicator Date'!T93="","x",'Indicator Date'!T93)</f>
        <v>2020</v>
      </c>
      <c r="U93" s="44">
        <f>IF('Indicator Date'!U93="","x",'Indicator Date'!U93)</f>
        <v>2015</v>
      </c>
      <c r="V93" s="44">
        <f>IF('Indicator Date'!V93="","x",'Indicator Date'!V93)</f>
        <v>2015</v>
      </c>
      <c r="W93" s="44">
        <f>IF('Indicator Date'!W93="","x",'Indicator Date'!W93)</f>
        <v>2015</v>
      </c>
      <c r="X93" s="44">
        <f>IF('Indicator Date'!X93="","x",'Indicator Date'!X93)</f>
        <v>2018</v>
      </c>
      <c r="Y93" s="44">
        <f>IF('Indicator Date'!Y93="","x",'Indicator Date'!Y93)</f>
        <v>2019</v>
      </c>
      <c r="Z93" s="44">
        <f>IF('Indicator Date'!Z93="","x",'Indicator Date'!Z93)</f>
        <v>2019</v>
      </c>
      <c r="AA93" s="44">
        <f>IF('Indicator Date'!AA93="","x",'Indicator Date'!AA93)</f>
        <v>2015</v>
      </c>
      <c r="AB93" s="44">
        <f>IF('Indicator Date'!AB93="","x",'Indicator Date'!AB93)</f>
        <v>2017</v>
      </c>
      <c r="AC93" s="44" t="str">
        <f>IF('Indicator Date'!AC93="","x",'Indicator Date'!AC93)</f>
        <v>x</v>
      </c>
      <c r="AD93" s="44">
        <f>IF('Indicator Date'!AD93="","x",'Indicator Date'!AD93)</f>
        <v>2015</v>
      </c>
      <c r="AE93" s="44">
        <f>IF('Indicator Date'!AE93="","x",'Indicator Date'!AE93)</f>
        <v>2020</v>
      </c>
      <c r="AF93" s="44" t="str">
        <f>IF('Indicator Date'!AF93="","x",'Indicator Date'!AF93)</f>
        <v>x</v>
      </c>
      <c r="AG93" s="44">
        <f>IF('Indicator Date'!AG93="","x",'Indicator Date'!AG93)</f>
        <v>2020</v>
      </c>
      <c r="AH93" s="44">
        <f>IF('Indicator Date'!AH93="","x",'Indicator Date'!AH93)</f>
        <v>2021</v>
      </c>
      <c r="AI93" s="44">
        <f>IF('Indicator Date'!AI93="","x",'Indicator Date'!AI93)</f>
        <v>2021</v>
      </c>
      <c r="AJ93" s="44">
        <f>IF('Indicator Date'!AJ93="","x",'Indicator Date'!AJ93)</f>
        <v>2020</v>
      </c>
      <c r="AK93" s="44">
        <f>IF('Indicator Date'!AK93="","x",'Indicator Date'!AK93)</f>
        <v>2020</v>
      </c>
      <c r="AL93" s="44">
        <f>IF('Indicator Date'!AL93="","x",'Indicator Date'!AL93)</f>
        <v>2019</v>
      </c>
      <c r="AM93" s="44" t="str">
        <f>IF('Indicator Date'!AM93="","x",RIGHT('Indicator Date'!AM93,4))</f>
        <v>x</v>
      </c>
      <c r="AN93" s="44">
        <f>IF('Indicator Date'!AN93="","x",'Indicator Date'!AN93)</f>
        <v>2021</v>
      </c>
      <c r="AO93" s="44">
        <f>IF('Indicator Date'!AO93="","x",'Indicator Date'!AO93)</f>
        <v>2018</v>
      </c>
      <c r="AP93" s="44">
        <f>IF('Indicator Date'!AP93="","x",'Indicator Date'!AP93)</f>
        <v>2019</v>
      </c>
      <c r="AQ93" s="44" t="str">
        <f>IF('Indicator Date'!AQ93="","x",'Indicator Date'!AQ93)</f>
        <v>x</v>
      </c>
      <c r="AR93" s="44">
        <f>IF('Indicator Date'!AR93="","x",'Indicator Date'!AR93)</f>
        <v>2020</v>
      </c>
      <c r="AS93" s="44">
        <f>IF('Indicator Date'!AS93="","x",'Indicator Date'!AS93)</f>
        <v>2019</v>
      </c>
      <c r="AT93" s="44">
        <f>IF('Indicator Date'!AT93="","x",'Indicator Date'!AT93)</f>
        <v>2010</v>
      </c>
      <c r="AU93" s="44">
        <f>IF('Indicator Date'!AU93="","x",'Indicator Date'!AU93)</f>
        <v>2019</v>
      </c>
      <c r="AV93" s="44" t="str">
        <f>IF('Indicator Date'!AV93="","x",'Indicator Date'!AV93)</f>
        <v>x</v>
      </c>
      <c r="AW93" s="44" t="str">
        <f>IF('Indicator Date'!AW93="","x",'Indicator Date'!AW93)</f>
        <v>x</v>
      </c>
      <c r="AX93" s="44">
        <f>IF('Indicator Date'!AX93="","x",'Indicator Date'!AX93)</f>
        <v>2018</v>
      </c>
      <c r="AY93" s="44">
        <f>IF('Indicator Date'!AY93="","x",'Indicator Date'!AY93)</f>
        <v>2019</v>
      </c>
      <c r="AZ93" s="44">
        <f>IF('Indicator Date'!AZ93="","x",'Indicator Date'!AZ93)</f>
        <v>2019</v>
      </c>
      <c r="BA93" s="44">
        <f>IF('Indicator Date'!BA93="","x",'Indicator Date'!BA93)</f>
        <v>2016</v>
      </c>
      <c r="BB93" s="44">
        <f>IF('Indicator Date'!BB93="","x",'Indicator Date'!BB93)</f>
        <v>2018</v>
      </c>
      <c r="BC93" s="44">
        <f>IF('Indicator Date'!BC93="","x",'Indicator Date'!BC93)</f>
        <v>2019</v>
      </c>
      <c r="BD93" s="44">
        <f>IF('Indicator Date'!BD93="","x",'Indicator Date'!BD93)</f>
        <v>2020</v>
      </c>
      <c r="BE93" s="70" t="str">
        <f>IF('Indicator Date'!BE93="","x",YEAR('Indicator Date'!BE93))</f>
        <v>x</v>
      </c>
      <c r="BF93" s="70">
        <f>IF('Indicator Date'!BF93="","x",YEAR('Indicator Date'!BF93))</f>
        <v>2020</v>
      </c>
      <c r="BG93" s="44">
        <f>IF('Indicator Date'!BG93="","x",'Indicator Date'!BG93)</f>
        <v>2020</v>
      </c>
      <c r="BH93" s="44">
        <f>IF('Indicator Date'!BH93="","x",'Indicator Date'!BH93)</f>
        <v>2019</v>
      </c>
      <c r="BI93" s="44">
        <f>IF('Indicator Date'!BI93="","x",'Indicator Date'!BI93)</f>
        <v>2019</v>
      </c>
      <c r="BJ93" s="44">
        <f>IF('Indicator Date'!BJ93="","x",'Indicator Date'!BJ93)</f>
        <v>2013</v>
      </c>
      <c r="BK93" s="44">
        <f>IF('Indicator Date'!BK93="","x",'Indicator Date'!BK93)</f>
        <v>2019</v>
      </c>
      <c r="BL93" s="44">
        <f>IF('Indicator Date'!BL93="","x",'Indicator Date'!BL93)</f>
        <v>2020</v>
      </c>
      <c r="BM93" s="44">
        <f>IF('Indicator Date'!BM93="","x",'Indicator Date'!BM93)</f>
        <v>2018</v>
      </c>
      <c r="BN93" s="44" t="str">
        <f>IF('Indicator Date'!BN93="","x",'Indicator Date'!BN93)</f>
        <v>x</v>
      </c>
      <c r="BO93" s="44">
        <f>IF('Indicator Date'!BO93="","x",'Indicator Date'!BO93)</f>
        <v>2019</v>
      </c>
      <c r="BP93" s="44">
        <f>IF('Indicator Date'!BP93="","x",'Indicator Date'!BP93)</f>
        <v>2019</v>
      </c>
      <c r="BQ93" s="44">
        <f>IF('Indicator Date'!BQ93="","x",'Indicator Date'!BQ93)</f>
        <v>2014</v>
      </c>
      <c r="BR93" s="44">
        <f>IF('Indicator Date'!BR93="","x",'Indicator Date'!BR93)</f>
        <v>2017</v>
      </c>
      <c r="BS93" s="44">
        <f>IF('Indicator Date'!BS93="","x",'Indicator Date'!BS93)</f>
        <v>2017</v>
      </c>
      <c r="BT93" s="44">
        <f>IF('Indicator Date'!BT93="","x",'Indicator Date'!BT93)</f>
        <v>2017</v>
      </c>
      <c r="BU93" s="44">
        <f>IF('Indicator Date'!BU93="","x",'Indicator Date'!BU93)</f>
        <v>2019</v>
      </c>
      <c r="BV93" s="44">
        <f>IF('Indicator Date'!BV93="","x",'Indicator Date'!BV93)</f>
        <v>2019</v>
      </c>
      <c r="BW93" s="44">
        <f>IF('Indicator Date'!BW93="","x",'Indicator Date'!BW93)</f>
        <v>2019</v>
      </c>
      <c r="BX93" s="44">
        <f>IF('Indicator Date'!BX93="","x",'Indicator Date'!BX93)</f>
        <v>2018</v>
      </c>
      <c r="BY93" s="44">
        <f>IF('Indicator Date'!BY93="","x",'Indicator Date'!BY93)</f>
        <v>2017</v>
      </c>
      <c r="BZ93" s="44">
        <f>IF('Indicator Date'!BZ93="","x",'Indicator Date'!BZ93)</f>
        <v>2020</v>
      </c>
      <c r="CA93" s="44">
        <f>IF('Indicator Date'!CA93="","x",'Indicator Date'!CA93)</f>
        <v>2020</v>
      </c>
      <c r="CB93" s="44">
        <f>IF('Indicator Date'!CB93="","x",'Indicator Date'!CB93)</f>
        <v>2015</v>
      </c>
    </row>
    <row r="94" spans="1:80">
      <c r="A94" s="33" t="str">
        <f>'Indicator Data'!A96</f>
        <v>Kuwait</v>
      </c>
      <c r="B94" s="25" t="str">
        <f>'Indicator Data'!B96</f>
        <v>KWT</v>
      </c>
      <c r="C94" s="44">
        <f>IF('Indicator Date'!C94="","x",'Indicator Date'!C94)</f>
        <v>2015</v>
      </c>
      <c r="D94" s="44">
        <f>IF('Indicator Date'!D94="","x",'Indicator Date'!D94)</f>
        <v>2015</v>
      </c>
      <c r="E94" s="44">
        <f>IF('Indicator Date'!E94="","x",'Indicator Date'!E94)</f>
        <v>2015</v>
      </c>
      <c r="F94" s="44">
        <f>IF('Indicator Date'!F94="","x",'Indicator Date'!F94)</f>
        <v>2015</v>
      </c>
      <c r="G94" s="44">
        <f>IF('Indicator Date'!G94="","x",'Indicator Date'!G94)</f>
        <v>2015</v>
      </c>
      <c r="H94" s="44">
        <f>IF('Indicator Date'!H94="","x",'Indicator Date'!H94)</f>
        <v>2015</v>
      </c>
      <c r="I94" s="44">
        <f>IF('Indicator Date'!I94="","x",'Indicator Date'!I94)</f>
        <v>2015</v>
      </c>
      <c r="J94" s="44">
        <f>IF('Indicator Date'!J94="","x",'Indicator Date'!J94)</f>
        <v>2020</v>
      </c>
      <c r="K94" s="44">
        <f>IF('Indicator Date'!K94="","x",'Indicator Date'!K94)</f>
        <v>2020</v>
      </c>
      <c r="L94" s="44">
        <f>IF('Indicator Date'!L94="","x",'Indicator Date'!L94)</f>
        <v>2020</v>
      </c>
      <c r="M94" s="44">
        <f>IF('Indicator Date'!M94="","x",'Indicator Date'!M94)</f>
        <v>2015</v>
      </c>
      <c r="N94" s="44">
        <f>IF('Indicator Date'!N94="","x",'Indicator Date'!N94)</f>
        <v>2015</v>
      </c>
      <c r="O94" s="44">
        <f>IF('Indicator Date'!O94="","x",'Indicator Date'!O94)</f>
        <v>2015</v>
      </c>
      <c r="P94" s="44">
        <f>IF('Indicator Date'!P94="","x",'Indicator Date'!P94)</f>
        <v>2015</v>
      </c>
      <c r="Q94" s="44">
        <f>IF('Indicator Date'!Q94="","x",'Indicator Date'!Q94)</f>
        <v>2020</v>
      </c>
      <c r="R94" s="44">
        <f>IF('Indicator Date'!R94="","x",'Indicator Date'!R94)</f>
        <v>2020</v>
      </c>
      <c r="S94" s="44">
        <f>IF('Indicator Date'!S94="","x",'Indicator Date'!S94)</f>
        <v>2020</v>
      </c>
      <c r="T94" s="44">
        <f>IF('Indicator Date'!T94="","x",'Indicator Date'!T94)</f>
        <v>2020</v>
      </c>
      <c r="U94" s="44">
        <f>IF('Indicator Date'!U94="","x",'Indicator Date'!U94)</f>
        <v>2015</v>
      </c>
      <c r="V94" s="44">
        <f>IF('Indicator Date'!V94="","x",'Indicator Date'!V94)</f>
        <v>2015</v>
      </c>
      <c r="W94" s="44">
        <f>IF('Indicator Date'!W94="","x",'Indicator Date'!W94)</f>
        <v>2015</v>
      </c>
      <c r="X94" s="44">
        <f>IF('Indicator Date'!X94="","x",'Indicator Date'!X94)</f>
        <v>2018</v>
      </c>
      <c r="Y94" s="44">
        <f>IF('Indicator Date'!Y94="","x",'Indicator Date'!Y94)</f>
        <v>2019</v>
      </c>
      <c r="Z94" s="44">
        <f>IF('Indicator Date'!Z94="","x",'Indicator Date'!Z94)</f>
        <v>2019</v>
      </c>
      <c r="AA94" s="44" t="str">
        <f>IF('Indicator Date'!AA94="","x",'Indicator Date'!AA94)</f>
        <v>x</v>
      </c>
      <c r="AB94" s="44">
        <f>IF('Indicator Date'!AB94="","x",'Indicator Date'!AB94)</f>
        <v>2017</v>
      </c>
      <c r="AC94" s="44" t="str">
        <f>IF('Indicator Date'!AC94="","x",'Indicator Date'!AC94)</f>
        <v>x</v>
      </c>
      <c r="AD94" s="44">
        <f>IF('Indicator Date'!AD94="","x",'Indicator Date'!AD94)</f>
        <v>2018</v>
      </c>
      <c r="AE94" s="44">
        <f>IF('Indicator Date'!AE94="","x",'Indicator Date'!AE94)</f>
        <v>2020</v>
      </c>
      <c r="AF94" s="44" t="str">
        <f>IF('Indicator Date'!AF94="","x",'Indicator Date'!AF94)</f>
        <v>x</v>
      </c>
      <c r="AG94" s="44">
        <f>IF('Indicator Date'!AG94="","x",'Indicator Date'!AG94)</f>
        <v>2020</v>
      </c>
      <c r="AH94" s="44">
        <f>IF('Indicator Date'!AH94="","x",'Indicator Date'!AH94)</f>
        <v>2021</v>
      </c>
      <c r="AI94" s="44">
        <f>IF('Indicator Date'!AI94="","x",'Indicator Date'!AI94)</f>
        <v>2021</v>
      </c>
      <c r="AJ94" s="44">
        <f>IF('Indicator Date'!AJ94="","x",'Indicator Date'!AJ94)</f>
        <v>2020</v>
      </c>
      <c r="AK94" s="44">
        <f>IF('Indicator Date'!AK94="","x",'Indicator Date'!AK94)</f>
        <v>2020</v>
      </c>
      <c r="AL94" s="44">
        <f>IF('Indicator Date'!AL94="","x",'Indicator Date'!AL94)</f>
        <v>2019</v>
      </c>
      <c r="AM94" s="44" t="str">
        <f>IF('Indicator Date'!AM94="","x",RIGHT('Indicator Date'!AM94,4))</f>
        <v>x</v>
      </c>
      <c r="AN94" s="44">
        <f>IF('Indicator Date'!AN94="","x",'Indicator Date'!AN94)</f>
        <v>2021</v>
      </c>
      <c r="AO94" s="44">
        <f>IF('Indicator Date'!AO94="","x",'Indicator Date'!AO94)</f>
        <v>2018</v>
      </c>
      <c r="AP94" s="44">
        <f>IF('Indicator Date'!AP94="","x",'Indicator Date'!AP94)</f>
        <v>2019</v>
      </c>
      <c r="AQ94" s="44" t="str">
        <f>IF('Indicator Date'!AQ94="","x",'Indicator Date'!AQ94)</f>
        <v>x</v>
      </c>
      <c r="AR94" s="44">
        <f>IF('Indicator Date'!AR94="","x",'Indicator Date'!AR94)</f>
        <v>2020</v>
      </c>
      <c r="AS94" s="44">
        <f>IF('Indicator Date'!AS94="","x",'Indicator Date'!AS94)</f>
        <v>2019</v>
      </c>
      <c r="AT94" s="44">
        <f>IF('Indicator Date'!AT94="","x",'Indicator Date'!AT94)</f>
        <v>2014</v>
      </c>
      <c r="AU94" s="44">
        <f>IF('Indicator Date'!AU94="","x",'Indicator Date'!AU94)</f>
        <v>2019</v>
      </c>
      <c r="AV94" s="44" t="str">
        <f>IF('Indicator Date'!AV94="","x",'Indicator Date'!AV94)</f>
        <v>x</v>
      </c>
      <c r="AW94" s="44" t="str">
        <f>IF('Indicator Date'!AW94="","x",'Indicator Date'!AW94)</f>
        <v>x</v>
      </c>
      <c r="AX94" s="44" t="str">
        <f>IF('Indicator Date'!AX94="","x",'Indicator Date'!AX94)</f>
        <v>x</v>
      </c>
      <c r="AY94" s="44">
        <f>IF('Indicator Date'!AY94="","x",'Indicator Date'!AY94)</f>
        <v>2019</v>
      </c>
      <c r="AZ94" s="44">
        <f>IF('Indicator Date'!AZ94="","x",'Indicator Date'!AZ94)</f>
        <v>2019</v>
      </c>
      <c r="BA94" s="44" t="str">
        <f>IF('Indicator Date'!BA94="","x",'Indicator Date'!BA94)</f>
        <v>x</v>
      </c>
      <c r="BB94" s="44">
        <f>IF('Indicator Date'!BB94="","x",'Indicator Date'!BB94)</f>
        <v>2018</v>
      </c>
      <c r="BC94" s="44">
        <f>IF('Indicator Date'!BC94="","x",'Indicator Date'!BC94)</f>
        <v>2019</v>
      </c>
      <c r="BD94" s="44">
        <f>IF('Indicator Date'!BD94="","x",'Indicator Date'!BD94)</f>
        <v>2020</v>
      </c>
      <c r="BE94" s="70" t="str">
        <f>IF('Indicator Date'!BE94="","x",YEAR('Indicator Date'!BE94))</f>
        <v>x</v>
      </c>
      <c r="BF94" s="70">
        <f>IF('Indicator Date'!BF94="","x",YEAR('Indicator Date'!BF94))</f>
        <v>2020</v>
      </c>
      <c r="BG94" s="44">
        <f>IF('Indicator Date'!BG94="","x",'Indicator Date'!BG94)</f>
        <v>2020</v>
      </c>
      <c r="BH94" s="44">
        <f>IF('Indicator Date'!BH94="","x",'Indicator Date'!BH94)</f>
        <v>2019</v>
      </c>
      <c r="BI94" s="44">
        <f>IF('Indicator Date'!BI94="","x",'Indicator Date'!BI94)</f>
        <v>2019</v>
      </c>
      <c r="BJ94" s="44" t="str">
        <f>IF('Indicator Date'!BJ94="","x",'Indicator Date'!BJ94)</f>
        <v>x</v>
      </c>
      <c r="BK94" s="44">
        <f>IF('Indicator Date'!BK94="","x",'Indicator Date'!BK94)</f>
        <v>2019</v>
      </c>
      <c r="BL94" s="44">
        <f>IF('Indicator Date'!BL94="","x",'Indicator Date'!BL94)</f>
        <v>2020</v>
      </c>
      <c r="BM94" s="44">
        <f>IF('Indicator Date'!BM94="","x",'Indicator Date'!BM94)</f>
        <v>2018</v>
      </c>
      <c r="BN94" s="44">
        <f>IF('Indicator Date'!BN94="","x",'Indicator Date'!BN94)</f>
        <v>2018</v>
      </c>
      <c r="BO94" s="44">
        <f>IF('Indicator Date'!BO94="","x",'Indicator Date'!BO94)</f>
        <v>2019</v>
      </c>
      <c r="BP94" s="44">
        <f>IF('Indicator Date'!BP94="","x",'Indicator Date'!BP94)</f>
        <v>2019</v>
      </c>
      <c r="BQ94" s="44">
        <f>IF('Indicator Date'!BQ94="","x",'Indicator Date'!BQ94)</f>
        <v>2014</v>
      </c>
      <c r="BR94" s="44">
        <f>IF('Indicator Date'!BR94="","x",'Indicator Date'!BR94)</f>
        <v>2017</v>
      </c>
      <c r="BS94" s="44">
        <f>IF('Indicator Date'!BS94="","x",'Indicator Date'!BS94)</f>
        <v>2017</v>
      </c>
      <c r="BT94" s="44">
        <f>IF('Indicator Date'!BT94="","x",'Indicator Date'!BT94)</f>
        <v>2015</v>
      </c>
      <c r="BU94" s="44">
        <f>IF('Indicator Date'!BU94="","x",'Indicator Date'!BU94)</f>
        <v>2019</v>
      </c>
      <c r="BV94" s="44">
        <f>IF('Indicator Date'!BV94="","x",'Indicator Date'!BV94)</f>
        <v>2019</v>
      </c>
      <c r="BW94" s="44">
        <f>IF('Indicator Date'!BW94="","x",'Indicator Date'!BW94)</f>
        <v>2019</v>
      </c>
      <c r="BX94" s="44">
        <f>IF('Indicator Date'!BX94="","x",'Indicator Date'!BX94)</f>
        <v>2018</v>
      </c>
      <c r="BY94" s="44">
        <f>IF('Indicator Date'!BY94="","x",'Indicator Date'!BY94)</f>
        <v>2017</v>
      </c>
      <c r="BZ94" s="44">
        <f>IF('Indicator Date'!BZ94="","x",'Indicator Date'!BZ94)</f>
        <v>2020</v>
      </c>
      <c r="CA94" s="44">
        <f>IF('Indicator Date'!CA94="","x",'Indicator Date'!CA94)</f>
        <v>2020</v>
      </c>
      <c r="CB94" s="44">
        <f>IF('Indicator Date'!CB94="","x",'Indicator Date'!CB94)</f>
        <v>2015</v>
      </c>
    </row>
    <row r="95" spans="1:80">
      <c r="A95" s="33" t="str">
        <f>'Indicator Data'!A97</f>
        <v>Kyrgyzstan</v>
      </c>
      <c r="B95" s="25" t="str">
        <f>'Indicator Data'!B97</f>
        <v>KGZ</v>
      </c>
      <c r="C95" s="44">
        <f>IF('Indicator Date'!C95="","x",'Indicator Date'!C95)</f>
        <v>2015</v>
      </c>
      <c r="D95" s="44">
        <f>IF('Indicator Date'!D95="","x",'Indicator Date'!D95)</f>
        <v>2015</v>
      </c>
      <c r="E95" s="44">
        <f>IF('Indicator Date'!E95="","x",'Indicator Date'!E95)</f>
        <v>2015</v>
      </c>
      <c r="F95" s="44">
        <f>IF('Indicator Date'!F95="","x",'Indicator Date'!F95)</f>
        <v>2015</v>
      </c>
      <c r="G95" s="44">
        <f>IF('Indicator Date'!G95="","x",'Indicator Date'!G95)</f>
        <v>2015</v>
      </c>
      <c r="H95" s="44">
        <f>IF('Indicator Date'!H95="","x",'Indicator Date'!H95)</f>
        <v>2015</v>
      </c>
      <c r="I95" s="44">
        <f>IF('Indicator Date'!I95="","x",'Indicator Date'!I95)</f>
        <v>2015</v>
      </c>
      <c r="J95" s="44">
        <f>IF('Indicator Date'!J95="","x",'Indicator Date'!J95)</f>
        <v>2020</v>
      </c>
      <c r="K95" s="44">
        <f>IF('Indicator Date'!K95="","x",'Indicator Date'!K95)</f>
        <v>2020</v>
      </c>
      <c r="L95" s="44">
        <f>IF('Indicator Date'!L95="","x",'Indicator Date'!L95)</f>
        <v>2020</v>
      </c>
      <c r="M95" s="44">
        <f>IF('Indicator Date'!M95="","x",'Indicator Date'!M95)</f>
        <v>2015</v>
      </c>
      <c r="N95" s="44">
        <f>IF('Indicator Date'!N95="","x",'Indicator Date'!N95)</f>
        <v>2015</v>
      </c>
      <c r="O95" s="44">
        <f>IF('Indicator Date'!O95="","x",'Indicator Date'!O95)</f>
        <v>2015</v>
      </c>
      <c r="P95" s="44">
        <f>IF('Indicator Date'!P95="","x",'Indicator Date'!P95)</f>
        <v>2015</v>
      </c>
      <c r="Q95" s="44">
        <f>IF('Indicator Date'!Q95="","x",'Indicator Date'!Q95)</f>
        <v>2020</v>
      </c>
      <c r="R95" s="44">
        <f>IF('Indicator Date'!R95="","x",'Indicator Date'!R95)</f>
        <v>2020</v>
      </c>
      <c r="S95" s="44">
        <f>IF('Indicator Date'!S95="","x",'Indicator Date'!S95)</f>
        <v>2020</v>
      </c>
      <c r="T95" s="44">
        <f>IF('Indicator Date'!T95="","x",'Indicator Date'!T95)</f>
        <v>2020</v>
      </c>
      <c r="U95" s="44">
        <f>IF('Indicator Date'!U95="","x",'Indicator Date'!U95)</f>
        <v>2015</v>
      </c>
      <c r="V95" s="44">
        <f>IF('Indicator Date'!V95="","x",'Indicator Date'!V95)</f>
        <v>2015</v>
      </c>
      <c r="W95" s="44">
        <f>IF('Indicator Date'!W95="","x",'Indicator Date'!W95)</f>
        <v>2015</v>
      </c>
      <c r="X95" s="44">
        <f>IF('Indicator Date'!X95="","x",'Indicator Date'!X95)</f>
        <v>2018</v>
      </c>
      <c r="Y95" s="44">
        <f>IF('Indicator Date'!Y95="","x",'Indicator Date'!Y95)</f>
        <v>2019</v>
      </c>
      <c r="Z95" s="44">
        <f>IF('Indicator Date'!Z95="","x",'Indicator Date'!Z95)</f>
        <v>2019</v>
      </c>
      <c r="AA95" s="44">
        <f>IF('Indicator Date'!AA95="","x",'Indicator Date'!AA95)</f>
        <v>2012</v>
      </c>
      <c r="AB95" s="44">
        <f>IF('Indicator Date'!AB95="","x",'Indicator Date'!AB95)</f>
        <v>2017</v>
      </c>
      <c r="AC95" s="44">
        <f>IF('Indicator Date'!AC95="","x",'Indicator Date'!AC95)</f>
        <v>2017</v>
      </c>
      <c r="AD95" s="44">
        <f>IF('Indicator Date'!AD95="","x",'Indicator Date'!AD95)</f>
        <v>2018</v>
      </c>
      <c r="AE95" s="44">
        <f>IF('Indicator Date'!AE95="","x",'Indicator Date'!AE95)</f>
        <v>2020</v>
      </c>
      <c r="AF95" s="44">
        <f>IF('Indicator Date'!AF95="","x",'Indicator Date'!AF95)</f>
        <v>2018</v>
      </c>
      <c r="AG95" s="44">
        <f>IF('Indicator Date'!AG95="","x",'Indicator Date'!AG95)</f>
        <v>2020</v>
      </c>
      <c r="AH95" s="44">
        <f>IF('Indicator Date'!AH95="","x",'Indicator Date'!AH95)</f>
        <v>2021</v>
      </c>
      <c r="AI95" s="44">
        <f>IF('Indicator Date'!AI95="","x",'Indicator Date'!AI95)</f>
        <v>2021</v>
      </c>
      <c r="AJ95" s="44">
        <f>IF('Indicator Date'!AJ95="","x",'Indicator Date'!AJ95)</f>
        <v>2020</v>
      </c>
      <c r="AK95" s="44">
        <f>IF('Indicator Date'!AK95="","x",'Indicator Date'!AK95)</f>
        <v>2020</v>
      </c>
      <c r="AL95" s="44">
        <f>IF('Indicator Date'!AL95="","x",'Indicator Date'!AL95)</f>
        <v>2019</v>
      </c>
      <c r="AM95" s="44" t="str">
        <f>IF('Indicator Date'!AM95="","x",RIGHT('Indicator Date'!AM95,4))</f>
        <v>2018</v>
      </c>
      <c r="AN95" s="44">
        <f>IF('Indicator Date'!AN95="","x",'Indicator Date'!AN95)</f>
        <v>2021</v>
      </c>
      <c r="AO95" s="44">
        <f>IF('Indicator Date'!AO95="","x",'Indicator Date'!AO95)</f>
        <v>2018</v>
      </c>
      <c r="AP95" s="44">
        <f>IF('Indicator Date'!AP95="","x",'Indicator Date'!AP95)</f>
        <v>2019</v>
      </c>
      <c r="AQ95" s="44">
        <f>IF('Indicator Date'!AQ95="","x",'Indicator Date'!AQ95)</f>
        <v>2020</v>
      </c>
      <c r="AR95" s="44">
        <f>IF('Indicator Date'!AR95="","x",'Indicator Date'!AR95)</f>
        <v>2020</v>
      </c>
      <c r="AS95" s="44">
        <f>IF('Indicator Date'!AS95="","x",'Indicator Date'!AS95)</f>
        <v>2019</v>
      </c>
      <c r="AT95" s="44">
        <f>IF('Indicator Date'!AT95="","x",'Indicator Date'!AT95)</f>
        <v>2018</v>
      </c>
      <c r="AU95" s="44">
        <f>IF('Indicator Date'!AU95="","x",'Indicator Date'!AU95)</f>
        <v>2019</v>
      </c>
      <c r="AV95" s="44">
        <f>IF('Indicator Date'!AV95="","x",'Indicator Date'!AV95)</f>
        <v>2019</v>
      </c>
      <c r="AW95" s="44">
        <f>IF('Indicator Date'!AW95="","x",'Indicator Date'!AW95)</f>
        <v>2019</v>
      </c>
      <c r="AX95" s="44">
        <f>IF('Indicator Date'!AX95="","x",'Indicator Date'!AX95)</f>
        <v>2018</v>
      </c>
      <c r="AY95" s="44">
        <f>IF('Indicator Date'!AY95="","x",'Indicator Date'!AY95)</f>
        <v>2019</v>
      </c>
      <c r="AZ95" s="44">
        <f>IF('Indicator Date'!AZ95="","x",'Indicator Date'!AZ95)</f>
        <v>2019</v>
      </c>
      <c r="BA95" s="44">
        <f>IF('Indicator Date'!BA95="","x",'Indicator Date'!BA95)</f>
        <v>2019</v>
      </c>
      <c r="BB95" s="44">
        <f>IF('Indicator Date'!BB95="","x",'Indicator Date'!BB95)</f>
        <v>2018</v>
      </c>
      <c r="BC95" s="44">
        <f>IF('Indicator Date'!BC95="","x",'Indicator Date'!BC95)</f>
        <v>2019</v>
      </c>
      <c r="BD95" s="44">
        <f>IF('Indicator Date'!BD95="","x",'Indicator Date'!BD95)</f>
        <v>2020</v>
      </c>
      <c r="BE95" s="70">
        <f>IF('Indicator Date'!BE95="","x",YEAR('Indicator Date'!BE95))</f>
        <v>2020</v>
      </c>
      <c r="BF95" s="70">
        <f>IF('Indicator Date'!BF95="","x",YEAR('Indicator Date'!BF95))</f>
        <v>2020</v>
      </c>
      <c r="BG95" s="44">
        <f>IF('Indicator Date'!BG95="","x",'Indicator Date'!BG95)</f>
        <v>2020</v>
      </c>
      <c r="BH95" s="44">
        <f>IF('Indicator Date'!BH95="","x",'Indicator Date'!BH95)</f>
        <v>2019</v>
      </c>
      <c r="BI95" s="44">
        <f>IF('Indicator Date'!BI95="","x",'Indicator Date'!BI95)</f>
        <v>2019</v>
      </c>
      <c r="BJ95" s="44">
        <f>IF('Indicator Date'!BJ95="","x",'Indicator Date'!BJ95)</f>
        <v>2015</v>
      </c>
      <c r="BK95" s="44">
        <f>IF('Indicator Date'!BK95="","x",'Indicator Date'!BK95)</f>
        <v>2019</v>
      </c>
      <c r="BL95" s="44">
        <f>IF('Indicator Date'!BL95="","x",'Indicator Date'!BL95)</f>
        <v>2020</v>
      </c>
      <c r="BM95" s="44">
        <f>IF('Indicator Date'!BM95="","x",'Indicator Date'!BM95)</f>
        <v>2018</v>
      </c>
      <c r="BN95" s="44">
        <f>IF('Indicator Date'!BN95="","x",'Indicator Date'!BN95)</f>
        <v>2018</v>
      </c>
      <c r="BO95" s="44">
        <f>IF('Indicator Date'!BO95="","x",'Indicator Date'!BO95)</f>
        <v>2017</v>
      </c>
      <c r="BP95" s="44">
        <f>IF('Indicator Date'!BP95="","x",'Indicator Date'!BP95)</f>
        <v>2019</v>
      </c>
      <c r="BQ95" s="44">
        <f>IF('Indicator Date'!BQ95="","x",'Indicator Date'!BQ95)</f>
        <v>2014</v>
      </c>
      <c r="BR95" s="44">
        <f>IF('Indicator Date'!BR95="","x",'Indicator Date'!BR95)</f>
        <v>2017</v>
      </c>
      <c r="BS95" s="44">
        <f>IF('Indicator Date'!BS95="","x",'Indicator Date'!BS95)</f>
        <v>2017</v>
      </c>
      <c r="BT95" s="44">
        <f>IF('Indicator Date'!BT95="","x",'Indicator Date'!BT95)</f>
        <v>2014</v>
      </c>
      <c r="BU95" s="44">
        <f>IF('Indicator Date'!BU95="","x",'Indicator Date'!BU95)</f>
        <v>2019</v>
      </c>
      <c r="BV95" s="44">
        <f>IF('Indicator Date'!BV95="","x",'Indicator Date'!BV95)</f>
        <v>2019</v>
      </c>
      <c r="BW95" s="44">
        <f>IF('Indicator Date'!BW95="","x",'Indicator Date'!BW95)</f>
        <v>2019</v>
      </c>
      <c r="BX95" s="44">
        <f>IF('Indicator Date'!BX95="","x",'Indicator Date'!BX95)</f>
        <v>2018</v>
      </c>
      <c r="BY95" s="44">
        <f>IF('Indicator Date'!BY95="","x",'Indicator Date'!BY95)</f>
        <v>2017</v>
      </c>
      <c r="BZ95" s="44">
        <f>IF('Indicator Date'!BZ95="","x",'Indicator Date'!BZ95)</f>
        <v>2020</v>
      </c>
      <c r="CA95" s="44">
        <f>IF('Indicator Date'!CA95="","x",'Indicator Date'!CA95)</f>
        <v>2020</v>
      </c>
      <c r="CB95" s="44">
        <f>IF('Indicator Date'!CB95="","x",'Indicator Date'!CB95)</f>
        <v>2015</v>
      </c>
    </row>
    <row r="96" spans="1:80">
      <c r="A96" s="33" t="str">
        <f>'Indicator Data'!A98</f>
        <v>Lao PDR</v>
      </c>
      <c r="B96" s="25" t="str">
        <f>'Indicator Data'!B98</f>
        <v>LAO</v>
      </c>
      <c r="C96" s="44">
        <f>IF('Indicator Date'!C96="","x",'Indicator Date'!C96)</f>
        <v>2015</v>
      </c>
      <c r="D96" s="44">
        <f>IF('Indicator Date'!D96="","x",'Indicator Date'!D96)</f>
        <v>2015</v>
      </c>
      <c r="E96" s="44">
        <f>IF('Indicator Date'!E96="","x",'Indicator Date'!E96)</f>
        <v>2015</v>
      </c>
      <c r="F96" s="44">
        <f>IF('Indicator Date'!F96="","x",'Indicator Date'!F96)</f>
        <v>2015</v>
      </c>
      <c r="G96" s="44">
        <f>IF('Indicator Date'!G96="","x",'Indicator Date'!G96)</f>
        <v>2015</v>
      </c>
      <c r="H96" s="44">
        <f>IF('Indicator Date'!H96="","x",'Indicator Date'!H96)</f>
        <v>2015</v>
      </c>
      <c r="I96" s="44">
        <f>IF('Indicator Date'!I96="","x",'Indicator Date'!I96)</f>
        <v>2015</v>
      </c>
      <c r="J96" s="44">
        <f>IF('Indicator Date'!J96="","x",'Indicator Date'!J96)</f>
        <v>2020</v>
      </c>
      <c r="K96" s="44">
        <f>IF('Indicator Date'!K96="","x",'Indicator Date'!K96)</f>
        <v>2020</v>
      </c>
      <c r="L96" s="44">
        <f>IF('Indicator Date'!L96="","x",'Indicator Date'!L96)</f>
        <v>2020</v>
      </c>
      <c r="M96" s="44">
        <f>IF('Indicator Date'!M96="","x",'Indicator Date'!M96)</f>
        <v>2015</v>
      </c>
      <c r="N96" s="44">
        <f>IF('Indicator Date'!N96="","x",'Indicator Date'!N96)</f>
        <v>2015</v>
      </c>
      <c r="O96" s="44">
        <f>IF('Indicator Date'!O96="","x",'Indicator Date'!O96)</f>
        <v>2015</v>
      </c>
      <c r="P96" s="44">
        <f>IF('Indicator Date'!P96="","x",'Indicator Date'!P96)</f>
        <v>2015</v>
      </c>
      <c r="Q96" s="44">
        <f>IF('Indicator Date'!Q96="","x",'Indicator Date'!Q96)</f>
        <v>2020</v>
      </c>
      <c r="R96" s="44">
        <f>IF('Indicator Date'!R96="","x",'Indicator Date'!R96)</f>
        <v>2020</v>
      </c>
      <c r="S96" s="44">
        <f>IF('Indicator Date'!S96="","x",'Indicator Date'!S96)</f>
        <v>2020</v>
      </c>
      <c r="T96" s="44">
        <f>IF('Indicator Date'!T96="","x",'Indicator Date'!T96)</f>
        <v>2020</v>
      </c>
      <c r="U96" s="44">
        <f>IF('Indicator Date'!U96="","x",'Indicator Date'!U96)</f>
        <v>2015</v>
      </c>
      <c r="V96" s="44">
        <f>IF('Indicator Date'!V96="","x",'Indicator Date'!V96)</f>
        <v>2015</v>
      </c>
      <c r="W96" s="44">
        <f>IF('Indicator Date'!W96="","x",'Indicator Date'!W96)</f>
        <v>2015</v>
      </c>
      <c r="X96" s="44">
        <f>IF('Indicator Date'!X96="","x",'Indicator Date'!X96)</f>
        <v>2018</v>
      </c>
      <c r="Y96" s="44">
        <f>IF('Indicator Date'!Y96="","x",'Indicator Date'!Y96)</f>
        <v>2019</v>
      </c>
      <c r="Z96" s="44">
        <f>IF('Indicator Date'!Z96="","x",'Indicator Date'!Z96)</f>
        <v>2019</v>
      </c>
      <c r="AA96" s="44" t="str">
        <f>IF('Indicator Date'!AA96="","x",'Indicator Date'!AA96)</f>
        <v>x</v>
      </c>
      <c r="AB96" s="44">
        <f>IF('Indicator Date'!AB96="","x",'Indicator Date'!AB96)</f>
        <v>2017</v>
      </c>
      <c r="AC96" s="44">
        <f>IF('Indicator Date'!AC96="","x",'Indicator Date'!AC96)</f>
        <v>2017</v>
      </c>
      <c r="AD96" s="44">
        <f>IF('Indicator Date'!AD96="","x",'Indicator Date'!AD96)</f>
        <v>2017</v>
      </c>
      <c r="AE96" s="44">
        <f>IF('Indicator Date'!AE96="","x",'Indicator Date'!AE96)</f>
        <v>2020</v>
      </c>
      <c r="AF96" s="44">
        <f>IF('Indicator Date'!AF96="","x",'Indicator Date'!AF96)</f>
        <v>2018</v>
      </c>
      <c r="AG96" s="44">
        <f>IF('Indicator Date'!AG96="","x",'Indicator Date'!AG96)</f>
        <v>2020</v>
      </c>
      <c r="AH96" s="44">
        <f>IF('Indicator Date'!AH96="","x",'Indicator Date'!AH96)</f>
        <v>2021</v>
      </c>
      <c r="AI96" s="44">
        <f>IF('Indicator Date'!AI96="","x",'Indicator Date'!AI96)</f>
        <v>2021</v>
      </c>
      <c r="AJ96" s="44">
        <f>IF('Indicator Date'!AJ96="","x",'Indicator Date'!AJ96)</f>
        <v>2020</v>
      </c>
      <c r="AK96" s="44">
        <f>IF('Indicator Date'!AK96="","x",'Indicator Date'!AK96)</f>
        <v>2020</v>
      </c>
      <c r="AL96" s="44">
        <f>IF('Indicator Date'!AL96="","x",'Indicator Date'!AL96)</f>
        <v>2019</v>
      </c>
      <c r="AM96" s="44" t="str">
        <f>IF('Indicator Date'!AM96="","x",RIGHT('Indicator Date'!AM96,4))</f>
        <v>2017</v>
      </c>
      <c r="AN96" s="44">
        <f>IF('Indicator Date'!AN96="","x",'Indicator Date'!AN96)</f>
        <v>2021</v>
      </c>
      <c r="AO96" s="44">
        <f>IF('Indicator Date'!AO96="","x",'Indicator Date'!AO96)</f>
        <v>2018</v>
      </c>
      <c r="AP96" s="44">
        <f>IF('Indicator Date'!AP96="","x",'Indicator Date'!AP96)</f>
        <v>2019</v>
      </c>
      <c r="AQ96" s="44">
        <f>IF('Indicator Date'!AQ96="","x",'Indicator Date'!AQ96)</f>
        <v>2020</v>
      </c>
      <c r="AR96" s="44">
        <f>IF('Indicator Date'!AR96="","x",'Indicator Date'!AR96)</f>
        <v>2020</v>
      </c>
      <c r="AS96" s="44">
        <f>IF('Indicator Date'!AS96="","x",'Indicator Date'!AS96)</f>
        <v>2019</v>
      </c>
      <c r="AT96" s="44">
        <f>IF('Indicator Date'!AT96="","x",'Indicator Date'!AT96)</f>
        <v>2017</v>
      </c>
      <c r="AU96" s="44">
        <f>IF('Indicator Date'!AU96="","x",'Indicator Date'!AU96)</f>
        <v>2019</v>
      </c>
      <c r="AV96" s="44">
        <f>IF('Indicator Date'!AV96="","x",'Indicator Date'!AV96)</f>
        <v>2019</v>
      </c>
      <c r="AW96" s="44">
        <f>IF('Indicator Date'!AW96="","x",'Indicator Date'!AW96)</f>
        <v>2019</v>
      </c>
      <c r="AX96" s="44">
        <f>IF('Indicator Date'!AX96="","x",'Indicator Date'!AX96)</f>
        <v>2018</v>
      </c>
      <c r="AY96" s="44">
        <f>IF('Indicator Date'!AY96="","x",'Indicator Date'!AY96)</f>
        <v>2019</v>
      </c>
      <c r="AZ96" s="44">
        <f>IF('Indicator Date'!AZ96="","x",'Indicator Date'!AZ96)</f>
        <v>2019</v>
      </c>
      <c r="BA96" s="44">
        <f>IF('Indicator Date'!BA96="","x",'Indicator Date'!BA96)</f>
        <v>2018</v>
      </c>
      <c r="BB96" s="44">
        <f>IF('Indicator Date'!BB96="","x",'Indicator Date'!BB96)</f>
        <v>2018</v>
      </c>
      <c r="BC96" s="44">
        <f>IF('Indicator Date'!BC96="","x",'Indicator Date'!BC96)</f>
        <v>2019</v>
      </c>
      <c r="BD96" s="44">
        <f>IF('Indicator Date'!BD96="","x",'Indicator Date'!BD96)</f>
        <v>2020</v>
      </c>
      <c r="BE96" s="70" t="str">
        <f>IF('Indicator Date'!BE96="","x",YEAR('Indicator Date'!BE96))</f>
        <v>x</v>
      </c>
      <c r="BF96" s="70">
        <f>IF('Indicator Date'!BF96="","x",YEAR('Indicator Date'!BF96))</f>
        <v>2020</v>
      </c>
      <c r="BG96" s="44">
        <f>IF('Indicator Date'!BG96="","x",'Indicator Date'!BG96)</f>
        <v>2020</v>
      </c>
      <c r="BH96" s="44">
        <f>IF('Indicator Date'!BH96="","x",'Indicator Date'!BH96)</f>
        <v>2019</v>
      </c>
      <c r="BI96" s="44">
        <f>IF('Indicator Date'!BI96="","x",'Indicator Date'!BI96)</f>
        <v>2019</v>
      </c>
      <c r="BJ96" s="44">
        <f>IF('Indicator Date'!BJ96="","x",'Indicator Date'!BJ96)</f>
        <v>2015</v>
      </c>
      <c r="BK96" s="44">
        <f>IF('Indicator Date'!BK96="","x",'Indicator Date'!BK96)</f>
        <v>2019</v>
      </c>
      <c r="BL96" s="44">
        <f>IF('Indicator Date'!BL96="","x",'Indicator Date'!BL96)</f>
        <v>2020</v>
      </c>
      <c r="BM96" s="44">
        <f>IF('Indicator Date'!BM96="","x",'Indicator Date'!BM96)</f>
        <v>2018</v>
      </c>
      <c r="BN96" s="44">
        <f>IF('Indicator Date'!BN96="","x",'Indicator Date'!BN96)</f>
        <v>2015</v>
      </c>
      <c r="BO96" s="44">
        <f>IF('Indicator Date'!BO96="","x",'Indicator Date'!BO96)</f>
        <v>2017</v>
      </c>
      <c r="BP96" s="44">
        <f>IF('Indicator Date'!BP96="","x",'Indicator Date'!BP96)</f>
        <v>2019</v>
      </c>
      <c r="BQ96" s="44">
        <f>IF('Indicator Date'!BQ96="","x",'Indicator Date'!BQ96)</f>
        <v>2014</v>
      </c>
      <c r="BR96" s="44">
        <f>IF('Indicator Date'!BR96="","x",'Indicator Date'!BR96)</f>
        <v>2017</v>
      </c>
      <c r="BS96" s="44">
        <f>IF('Indicator Date'!BS96="","x",'Indicator Date'!BS96)</f>
        <v>2017</v>
      </c>
      <c r="BT96" s="44">
        <f>IF('Indicator Date'!BT96="","x",'Indicator Date'!BT96)</f>
        <v>2014</v>
      </c>
      <c r="BU96" s="44">
        <f>IF('Indicator Date'!BU96="","x",'Indicator Date'!BU96)</f>
        <v>2019</v>
      </c>
      <c r="BV96" s="44">
        <f>IF('Indicator Date'!BV96="","x",'Indicator Date'!BV96)</f>
        <v>2019</v>
      </c>
      <c r="BW96" s="44">
        <f>IF('Indicator Date'!BW96="","x",'Indicator Date'!BW96)</f>
        <v>2019</v>
      </c>
      <c r="BX96" s="44">
        <f>IF('Indicator Date'!BX96="","x",'Indicator Date'!BX96)</f>
        <v>2018</v>
      </c>
      <c r="BY96" s="44">
        <f>IF('Indicator Date'!BY96="","x",'Indicator Date'!BY96)</f>
        <v>2017</v>
      </c>
      <c r="BZ96" s="44">
        <f>IF('Indicator Date'!BZ96="","x",'Indicator Date'!BZ96)</f>
        <v>2020</v>
      </c>
      <c r="CA96" s="44">
        <f>IF('Indicator Date'!CA96="","x",'Indicator Date'!CA96)</f>
        <v>2020</v>
      </c>
      <c r="CB96" s="44">
        <f>IF('Indicator Date'!CB96="","x",'Indicator Date'!CB96)</f>
        <v>2015</v>
      </c>
    </row>
    <row r="97" spans="1:80">
      <c r="A97" s="33" t="str">
        <f>'Indicator Data'!A99</f>
        <v>Latvia</v>
      </c>
      <c r="B97" s="25" t="str">
        <f>'Indicator Data'!B99</f>
        <v>LVA</v>
      </c>
      <c r="C97" s="44">
        <f>IF('Indicator Date'!C97="","x",'Indicator Date'!C97)</f>
        <v>2015</v>
      </c>
      <c r="D97" s="44">
        <f>IF('Indicator Date'!D97="","x",'Indicator Date'!D97)</f>
        <v>2015</v>
      </c>
      <c r="E97" s="44">
        <f>IF('Indicator Date'!E97="","x",'Indicator Date'!E97)</f>
        <v>2015</v>
      </c>
      <c r="F97" s="44">
        <f>IF('Indicator Date'!F97="","x",'Indicator Date'!F97)</f>
        <v>2015</v>
      </c>
      <c r="G97" s="44">
        <f>IF('Indicator Date'!G97="","x",'Indicator Date'!G97)</f>
        <v>2015</v>
      </c>
      <c r="H97" s="44">
        <f>IF('Indicator Date'!H97="","x",'Indicator Date'!H97)</f>
        <v>2015</v>
      </c>
      <c r="I97" s="44">
        <f>IF('Indicator Date'!I97="","x",'Indicator Date'!I97)</f>
        <v>2015</v>
      </c>
      <c r="J97" s="44">
        <f>IF('Indicator Date'!J97="","x",'Indicator Date'!J97)</f>
        <v>2020</v>
      </c>
      <c r="K97" s="44">
        <f>IF('Indicator Date'!K97="","x",'Indicator Date'!K97)</f>
        <v>2020</v>
      </c>
      <c r="L97" s="44">
        <f>IF('Indicator Date'!L97="","x",'Indicator Date'!L97)</f>
        <v>2020</v>
      </c>
      <c r="M97" s="44">
        <f>IF('Indicator Date'!M97="","x",'Indicator Date'!M97)</f>
        <v>2015</v>
      </c>
      <c r="N97" s="44">
        <f>IF('Indicator Date'!N97="","x",'Indicator Date'!N97)</f>
        <v>2015</v>
      </c>
      <c r="O97" s="44">
        <f>IF('Indicator Date'!O97="","x",'Indicator Date'!O97)</f>
        <v>2015</v>
      </c>
      <c r="P97" s="44">
        <f>IF('Indicator Date'!P97="","x",'Indicator Date'!P97)</f>
        <v>2015</v>
      </c>
      <c r="Q97" s="44">
        <f>IF('Indicator Date'!Q97="","x",'Indicator Date'!Q97)</f>
        <v>2020</v>
      </c>
      <c r="R97" s="44">
        <f>IF('Indicator Date'!R97="","x",'Indicator Date'!R97)</f>
        <v>2020</v>
      </c>
      <c r="S97" s="44">
        <f>IF('Indicator Date'!S97="","x",'Indicator Date'!S97)</f>
        <v>2020</v>
      </c>
      <c r="T97" s="44">
        <f>IF('Indicator Date'!T97="","x",'Indicator Date'!T97)</f>
        <v>2020</v>
      </c>
      <c r="U97" s="44">
        <f>IF('Indicator Date'!U97="","x",'Indicator Date'!U97)</f>
        <v>2015</v>
      </c>
      <c r="V97" s="44">
        <f>IF('Indicator Date'!V97="","x",'Indicator Date'!V97)</f>
        <v>2015</v>
      </c>
      <c r="W97" s="44">
        <f>IF('Indicator Date'!W97="","x",'Indicator Date'!W97)</f>
        <v>2015</v>
      </c>
      <c r="X97" s="44">
        <f>IF('Indicator Date'!X97="","x",'Indicator Date'!X97)</f>
        <v>2018</v>
      </c>
      <c r="Y97" s="44">
        <f>IF('Indicator Date'!Y97="","x",'Indicator Date'!Y97)</f>
        <v>2019</v>
      </c>
      <c r="Z97" s="44">
        <f>IF('Indicator Date'!Z97="","x",'Indicator Date'!Z97)</f>
        <v>2019</v>
      </c>
      <c r="AA97" s="44">
        <f>IF('Indicator Date'!AA97="","x",'Indicator Date'!AA97)</f>
        <v>2011</v>
      </c>
      <c r="AB97" s="44">
        <f>IF('Indicator Date'!AB97="","x",'Indicator Date'!AB97)</f>
        <v>2017</v>
      </c>
      <c r="AC97" s="44" t="str">
        <f>IF('Indicator Date'!AC97="","x",'Indicator Date'!AC97)</f>
        <v>x</v>
      </c>
      <c r="AD97" s="44">
        <f>IF('Indicator Date'!AD97="","x",'Indicator Date'!AD97)</f>
        <v>2018</v>
      </c>
      <c r="AE97" s="44">
        <f>IF('Indicator Date'!AE97="","x",'Indicator Date'!AE97)</f>
        <v>2020</v>
      </c>
      <c r="AF97" s="44" t="str">
        <f>IF('Indicator Date'!AF97="","x",'Indicator Date'!AF97)</f>
        <v>x</v>
      </c>
      <c r="AG97" s="44">
        <f>IF('Indicator Date'!AG97="","x",'Indicator Date'!AG97)</f>
        <v>2020</v>
      </c>
      <c r="AH97" s="44">
        <f>IF('Indicator Date'!AH97="","x",'Indicator Date'!AH97)</f>
        <v>2021</v>
      </c>
      <c r="AI97" s="44">
        <f>IF('Indicator Date'!AI97="","x",'Indicator Date'!AI97)</f>
        <v>2021</v>
      </c>
      <c r="AJ97" s="44">
        <f>IF('Indicator Date'!AJ97="","x",'Indicator Date'!AJ97)</f>
        <v>2020</v>
      </c>
      <c r="AK97" s="44">
        <f>IF('Indicator Date'!AK97="","x",'Indicator Date'!AK97)</f>
        <v>2020</v>
      </c>
      <c r="AL97" s="44">
        <f>IF('Indicator Date'!AL97="","x",'Indicator Date'!AL97)</f>
        <v>2019</v>
      </c>
      <c r="AM97" s="44" t="str">
        <f>IF('Indicator Date'!AM97="","x",RIGHT('Indicator Date'!AM97,4))</f>
        <v>x</v>
      </c>
      <c r="AN97" s="44">
        <f>IF('Indicator Date'!AN97="","x",'Indicator Date'!AN97)</f>
        <v>2021</v>
      </c>
      <c r="AO97" s="44">
        <f>IF('Indicator Date'!AO97="","x",'Indicator Date'!AO97)</f>
        <v>2018</v>
      </c>
      <c r="AP97" s="44">
        <f>IF('Indicator Date'!AP97="","x",'Indicator Date'!AP97)</f>
        <v>2019</v>
      </c>
      <c r="AQ97" s="44" t="str">
        <f>IF('Indicator Date'!AQ97="","x",'Indicator Date'!AQ97)</f>
        <v>x</v>
      </c>
      <c r="AR97" s="44">
        <f>IF('Indicator Date'!AR97="","x",'Indicator Date'!AR97)</f>
        <v>2020</v>
      </c>
      <c r="AS97" s="44">
        <f>IF('Indicator Date'!AS97="","x",'Indicator Date'!AS97)</f>
        <v>2019</v>
      </c>
      <c r="AT97" s="44" t="str">
        <f>IF('Indicator Date'!AT97="","x",'Indicator Date'!AT97)</f>
        <v>x</v>
      </c>
      <c r="AU97" s="44">
        <f>IF('Indicator Date'!AU97="","x",'Indicator Date'!AU97)</f>
        <v>2019</v>
      </c>
      <c r="AV97" s="44">
        <f>IF('Indicator Date'!AV97="","x",'Indicator Date'!AV97)</f>
        <v>2019</v>
      </c>
      <c r="AW97" s="44">
        <f>IF('Indicator Date'!AW97="","x",'Indicator Date'!AW97)</f>
        <v>2019</v>
      </c>
      <c r="AX97" s="44" t="str">
        <f>IF('Indicator Date'!AX97="","x",'Indicator Date'!AX97)</f>
        <v>x</v>
      </c>
      <c r="AY97" s="44">
        <f>IF('Indicator Date'!AY97="","x",'Indicator Date'!AY97)</f>
        <v>2019</v>
      </c>
      <c r="AZ97" s="44">
        <f>IF('Indicator Date'!AZ97="","x",'Indicator Date'!AZ97)</f>
        <v>2019</v>
      </c>
      <c r="BA97" s="44">
        <f>IF('Indicator Date'!BA97="","x",'Indicator Date'!BA97)</f>
        <v>2018</v>
      </c>
      <c r="BB97" s="44">
        <f>IF('Indicator Date'!BB97="","x",'Indicator Date'!BB97)</f>
        <v>2018</v>
      </c>
      <c r="BC97" s="44">
        <f>IF('Indicator Date'!BC97="","x",'Indicator Date'!BC97)</f>
        <v>2019</v>
      </c>
      <c r="BD97" s="44">
        <f>IF('Indicator Date'!BD97="","x",'Indicator Date'!BD97)</f>
        <v>2020</v>
      </c>
      <c r="BE97" s="70" t="str">
        <f>IF('Indicator Date'!BE97="","x",YEAR('Indicator Date'!BE97))</f>
        <v>x</v>
      </c>
      <c r="BF97" s="70">
        <f>IF('Indicator Date'!BF97="","x",YEAR('Indicator Date'!BF97))</f>
        <v>2020</v>
      </c>
      <c r="BG97" s="44">
        <f>IF('Indicator Date'!BG97="","x",'Indicator Date'!BG97)</f>
        <v>2020</v>
      </c>
      <c r="BH97" s="44">
        <f>IF('Indicator Date'!BH97="","x",'Indicator Date'!BH97)</f>
        <v>2019</v>
      </c>
      <c r="BI97" s="44">
        <f>IF('Indicator Date'!BI97="","x",'Indicator Date'!BI97)</f>
        <v>2019</v>
      </c>
      <c r="BJ97" s="44" t="str">
        <f>IF('Indicator Date'!BJ97="","x",'Indicator Date'!BJ97)</f>
        <v>x</v>
      </c>
      <c r="BK97" s="44">
        <f>IF('Indicator Date'!BK97="","x",'Indicator Date'!BK97)</f>
        <v>2019</v>
      </c>
      <c r="BL97" s="44">
        <f>IF('Indicator Date'!BL97="","x",'Indicator Date'!BL97)</f>
        <v>2020</v>
      </c>
      <c r="BM97" s="44">
        <f>IF('Indicator Date'!BM97="","x",'Indicator Date'!BM97)</f>
        <v>2018</v>
      </c>
      <c r="BN97" s="44">
        <f>IF('Indicator Date'!BN97="","x",'Indicator Date'!BN97)</f>
        <v>2018</v>
      </c>
      <c r="BO97" s="44">
        <f>IF('Indicator Date'!BO97="","x",'Indicator Date'!BO97)</f>
        <v>2019</v>
      </c>
      <c r="BP97" s="44">
        <f>IF('Indicator Date'!BP97="","x",'Indicator Date'!BP97)</f>
        <v>2019</v>
      </c>
      <c r="BQ97" s="44">
        <f>IF('Indicator Date'!BQ97="","x",'Indicator Date'!BQ97)</f>
        <v>2014</v>
      </c>
      <c r="BR97" s="44">
        <f>IF('Indicator Date'!BR97="","x",'Indicator Date'!BR97)</f>
        <v>2017</v>
      </c>
      <c r="BS97" s="44">
        <f>IF('Indicator Date'!BS97="","x",'Indicator Date'!BS97)</f>
        <v>2017</v>
      </c>
      <c r="BT97" s="44">
        <f>IF('Indicator Date'!BT97="","x",'Indicator Date'!BT97)</f>
        <v>2016</v>
      </c>
      <c r="BU97" s="44">
        <f>IF('Indicator Date'!BU97="","x",'Indicator Date'!BU97)</f>
        <v>2019</v>
      </c>
      <c r="BV97" s="44">
        <f>IF('Indicator Date'!BV97="","x",'Indicator Date'!BV97)</f>
        <v>2019</v>
      </c>
      <c r="BW97" s="44">
        <f>IF('Indicator Date'!BW97="","x",'Indicator Date'!BW97)</f>
        <v>2019</v>
      </c>
      <c r="BX97" s="44">
        <f>IF('Indicator Date'!BX97="","x",'Indicator Date'!BX97)</f>
        <v>2018</v>
      </c>
      <c r="BY97" s="44">
        <f>IF('Indicator Date'!BY97="","x",'Indicator Date'!BY97)</f>
        <v>2017</v>
      </c>
      <c r="BZ97" s="44">
        <f>IF('Indicator Date'!BZ97="","x",'Indicator Date'!BZ97)</f>
        <v>2020</v>
      </c>
      <c r="CA97" s="44">
        <f>IF('Indicator Date'!CA97="","x",'Indicator Date'!CA97)</f>
        <v>2020</v>
      </c>
      <c r="CB97" s="44">
        <f>IF('Indicator Date'!CB97="","x",'Indicator Date'!CB97)</f>
        <v>2015</v>
      </c>
    </row>
    <row r="98" spans="1:80">
      <c r="A98" s="33" t="str">
        <f>'Indicator Data'!A100</f>
        <v>Lebanon</v>
      </c>
      <c r="B98" s="25" t="str">
        <f>'Indicator Data'!B100</f>
        <v>LBN</v>
      </c>
      <c r="C98" s="44">
        <f>IF('Indicator Date'!C98="","x",'Indicator Date'!C98)</f>
        <v>2015</v>
      </c>
      <c r="D98" s="44">
        <f>IF('Indicator Date'!D98="","x",'Indicator Date'!D98)</f>
        <v>2015</v>
      </c>
      <c r="E98" s="44">
        <f>IF('Indicator Date'!E98="","x",'Indicator Date'!E98)</f>
        <v>2015</v>
      </c>
      <c r="F98" s="44">
        <f>IF('Indicator Date'!F98="","x",'Indicator Date'!F98)</f>
        <v>2015</v>
      </c>
      <c r="G98" s="44">
        <f>IF('Indicator Date'!G98="","x",'Indicator Date'!G98)</f>
        <v>2015</v>
      </c>
      <c r="H98" s="44">
        <f>IF('Indicator Date'!H98="","x",'Indicator Date'!H98)</f>
        <v>2015</v>
      </c>
      <c r="I98" s="44">
        <f>IF('Indicator Date'!I98="","x",'Indicator Date'!I98)</f>
        <v>2015</v>
      </c>
      <c r="J98" s="44">
        <f>IF('Indicator Date'!J98="","x",'Indicator Date'!J98)</f>
        <v>2020</v>
      </c>
      <c r="K98" s="44">
        <f>IF('Indicator Date'!K98="","x",'Indicator Date'!K98)</f>
        <v>2020</v>
      </c>
      <c r="L98" s="44">
        <f>IF('Indicator Date'!L98="","x",'Indicator Date'!L98)</f>
        <v>2020</v>
      </c>
      <c r="M98" s="44">
        <f>IF('Indicator Date'!M98="","x",'Indicator Date'!M98)</f>
        <v>2015</v>
      </c>
      <c r="N98" s="44">
        <f>IF('Indicator Date'!N98="","x",'Indicator Date'!N98)</f>
        <v>2015</v>
      </c>
      <c r="O98" s="44">
        <f>IF('Indicator Date'!O98="","x",'Indicator Date'!O98)</f>
        <v>2015</v>
      </c>
      <c r="P98" s="44">
        <f>IF('Indicator Date'!P98="","x",'Indicator Date'!P98)</f>
        <v>2015</v>
      </c>
      <c r="Q98" s="44">
        <f>IF('Indicator Date'!Q98="","x",'Indicator Date'!Q98)</f>
        <v>2020</v>
      </c>
      <c r="R98" s="44">
        <f>IF('Indicator Date'!R98="","x",'Indicator Date'!R98)</f>
        <v>2020</v>
      </c>
      <c r="S98" s="44">
        <f>IF('Indicator Date'!S98="","x",'Indicator Date'!S98)</f>
        <v>2020</v>
      </c>
      <c r="T98" s="44">
        <f>IF('Indicator Date'!T98="","x",'Indicator Date'!T98)</f>
        <v>2020</v>
      </c>
      <c r="U98" s="44">
        <f>IF('Indicator Date'!U98="","x",'Indicator Date'!U98)</f>
        <v>2015</v>
      </c>
      <c r="V98" s="44">
        <f>IF('Indicator Date'!V98="","x",'Indicator Date'!V98)</f>
        <v>2015</v>
      </c>
      <c r="W98" s="44">
        <f>IF('Indicator Date'!W98="","x",'Indicator Date'!W98)</f>
        <v>2015</v>
      </c>
      <c r="X98" s="44">
        <f>IF('Indicator Date'!X98="","x",'Indicator Date'!X98)</f>
        <v>2018</v>
      </c>
      <c r="Y98" s="44">
        <f>IF('Indicator Date'!Y98="","x",'Indicator Date'!Y98)</f>
        <v>2019</v>
      </c>
      <c r="Z98" s="44">
        <f>IF('Indicator Date'!Z98="","x",'Indicator Date'!Z98)</f>
        <v>2019</v>
      </c>
      <c r="AA98" s="44" t="str">
        <f>IF('Indicator Date'!AA98="","x",'Indicator Date'!AA98)</f>
        <v>x</v>
      </c>
      <c r="AB98" s="44">
        <f>IF('Indicator Date'!AB98="","x",'Indicator Date'!AB98)</f>
        <v>2017</v>
      </c>
      <c r="AC98" s="44" t="str">
        <f>IF('Indicator Date'!AC98="","x",'Indicator Date'!AC98)</f>
        <v>x</v>
      </c>
      <c r="AD98" s="44" t="str">
        <f>IF('Indicator Date'!AD98="","x",'Indicator Date'!AD98)</f>
        <v>x</v>
      </c>
      <c r="AE98" s="44">
        <f>IF('Indicator Date'!AE98="","x",'Indicator Date'!AE98)</f>
        <v>2020</v>
      </c>
      <c r="AF98" s="44">
        <f>IF('Indicator Date'!AF98="","x",'Indicator Date'!AF98)</f>
        <v>2018</v>
      </c>
      <c r="AG98" s="44">
        <f>IF('Indicator Date'!AG98="","x",'Indicator Date'!AG98)</f>
        <v>2020</v>
      </c>
      <c r="AH98" s="44">
        <f>IF('Indicator Date'!AH98="","x",'Indicator Date'!AH98)</f>
        <v>2021</v>
      </c>
      <c r="AI98" s="44">
        <f>IF('Indicator Date'!AI98="","x",'Indicator Date'!AI98)</f>
        <v>2021</v>
      </c>
      <c r="AJ98" s="44">
        <f>IF('Indicator Date'!AJ98="","x",'Indicator Date'!AJ98)</f>
        <v>2020</v>
      </c>
      <c r="AK98" s="44">
        <f>IF('Indicator Date'!AK98="","x",'Indicator Date'!AK98)</f>
        <v>2020</v>
      </c>
      <c r="AL98" s="44">
        <f>IF('Indicator Date'!AL98="","x",'Indicator Date'!AL98)</f>
        <v>2019</v>
      </c>
      <c r="AM98" s="44" t="str">
        <f>IF('Indicator Date'!AM98="","x",RIGHT('Indicator Date'!AM98,4))</f>
        <v>x</v>
      </c>
      <c r="AN98" s="44">
        <f>IF('Indicator Date'!AN98="","x",'Indicator Date'!AN98)</f>
        <v>2021</v>
      </c>
      <c r="AO98" s="44">
        <f>IF('Indicator Date'!AO98="","x",'Indicator Date'!AO98)</f>
        <v>2018</v>
      </c>
      <c r="AP98" s="44">
        <f>IF('Indicator Date'!AP98="","x",'Indicator Date'!AP98)</f>
        <v>2019</v>
      </c>
      <c r="AQ98" s="44">
        <f>IF('Indicator Date'!AQ98="","x",'Indicator Date'!AQ98)</f>
        <v>2020</v>
      </c>
      <c r="AR98" s="44">
        <f>IF('Indicator Date'!AR98="","x",'Indicator Date'!AR98)</f>
        <v>2020</v>
      </c>
      <c r="AS98" s="44">
        <f>IF('Indicator Date'!AS98="","x",'Indicator Date'!AS98)</f>
        <v>2019</v>
      </c>
      <c r="AT98" s="44" t="str">
        <f>IF('Indicator Date'!AT98="","x",'Indicator Date'!AT98)</f>
        <v>x</v>
      </c>
      <c r="AU98" s="44">
        <f>IF('Indicator Date'!AU98="","x",'Indicator Date'!AU98)</f>
        <v>2019</v>
      </c>
      <c r="AV98" s="44">
        <f>IF('Indicator Date'!AV98="","x",'Indicator Date'!AV98)</f>
        <v>2019</v>
      </c>
      <c r="AW98" s="44">
        <f>IF('Indicator Date'!AW98="","x",'Indicator Date'!AW98)</f>
        <v>2019</v>
      </c>
      <c r="AX98" s="44" t="str">
        <f>IF('Indicator Date'!AX98="","x",'Indicator Date'!AX98)</f>
        <v>x</v>
      </c>
      <c r="AY98" s="44">
        <f>IF('Indicator Date'!AY98="","x",'Indicator Date'!AY98)</f>
        <v>2019</v>
      </c>
      <c r="AZ98" s="44">
        <f>IF('Indicator Date'!AZ98="","x",'Indicator Date'!AZ98)</f>
        <v>2019</v>
      </c>
      <c r="BA98" s="44">
        <f>IF('Indicator Date'!BA98="","x",'Indicator Date'!BA98)</f>
        <v>2011</v>
      </c>
      <c r="BB98" s="44">
        <f>IF('Indicator Date'!BB98="","x",'Indicator Date'!BB98)</f>
        <v>2018</v>
      </c>
      <c r="BC98" s="44">
        <f>IF('Indicator Date'!BC98="","x",'Indicator Date'!BC98)</f>
        <v>2019</v>
      </c>
      <c r="BD98" s="44">
        <f>IF('Indicator Date'!BD98="","x",'Indicator Date'!BD98)</f>
        <v>2020</v>
      </c>
      <c r="BE98" s="70">
        <f>IF('Indicator Date'!BE98="","x",YEAR('Indicator Date'!BE98))</f>
        <v>2020</v>
      </c>
      <c r="BF98" s="70">
        <f>IF('Indicator Date'!BF98="","x",YEAR('Indicator Date'!BF98))</f>
        <v>2021</v>
      </c>
      <c r="BG98" s="44">
        <f>IF('Indicator Date'!BG98="","x",'Indicator Date'!BG98)</f>
        <v>2020</v>
      </c>
      <c r="BH98" s="44">
        <f>IF('Indicator Date'!BH98="","x",'Indicator Date'!BH98)</f>
        <v>2019</v>
      </c>
      <c r="BI98" s="44">
        <f>IF('Indicator Date'!BI98="","x",'Indicator Date'!BI98)</f>
        <v>2019</v>
      </c>
      <c r="BJ98" s="44">
        <f>IF('Indicator Date'!BJ98="","x",'Indicator Date'!BJ98)</f>
        <v>2015</v>
      </c>
      <c r="BK98" s="44">
        <f>IF('Indicator Date'!BK98="","x",'Indicator Date'!BK98)</f>
        <v>2019</v>
      </c>
      <c r="BL98" s="44">
        <f>IF('Indicator Date'!BL98="","x",'Indicator Date'!BL98)</f>
        <v>2020</v>
      </c>
      <c r="BM98" s="44">
        <f>IF('Indicator Date'!BM98="","x",'Indicator Date'!BM98)</f>
        <v>2018</v>
      </c>
      <c r="BN98" s="44">
        <f>IF('Indicator Date'!BN98="","x",'Indicator Date'!BN98)</f>
        <v>2018</v>
      </c>
      <c r="BO98" s="44">
        <f>IF('Indicator Date'!BO98="","x",'Indicator Date'!BO98)</f>
        <v>2017</v>
      </c>
      <c r="BP98" s="44">
        <f>IF('Indicator Date'!BP98="","x",'Indicator Date'!BP98)</f>
        <v>2019</v>
      </c>
      <c r="BQ98" s="44">
        <f>IF('Indicator Date'!BQ98="","x",'Indicator Date'!BQ98)</f>
        <v>2014</v>
      </c>
      <c r="BR98" s="44">
        <f>IF('Indicator Date'!BR98="","x",'Indicator Date'!BR98)</f>
        <v>2017</v>
      </c>
      <c r="BS98" s="44">
        <f>IF('Indicator Date'!BS98="","x",'Indicator Date'!BS98)</f>
        <v>2017</v>
      </c>
      <c r="BT98" s="44">
        <f>IF('Indicator Date'!BT98="","x",'Indicator Date'!BT98)</f>
        <v>2017</v>
      </c>
      <c r="BU98" s="44">
        <f>IF('Indicator Date'!BU98="","x",'Indicator Date'!BU98)</f>
        <v>2019</v>
      </c>
      <c r="BV98" s="44">
        <f>IF('Indicator Date'!BV98="","x",'Indicator Date'!BV98)</f>
        <v>2019</v>
      </c>
      <c r="BW98" s="44">
        <f>IF('Indicator Date'!BW98="","x",'Indicator Date'!BW98)</f>
        <v>2019</v>
      </c>
      <c r="BX98" s="44">
        <f>IF('Indicator Date'!BX98="","x",'Indicator Date'!BX98)</f>
        <v>2018</v>
      </c>
      <c r="BY98" s="44">
        <f>IF('Indicator Date'!BY98="","x",'Indicator Date'!BY98)</f>
        <v>2017</v>
      </c>
      <c r="BZ98" s="44">
        <f>IF('Indicator Date'!BZ98="","x",'Indicator Date'!BZ98)</f>
        <v>2020</v>
      </c>
      <c r="CA98" s="44">
        <f>IF('Indicator Date'!CA98="","x",'Indicator Date'!CA98)</f>
        <v>2020</v>
      </c>
      <c r="CB98" s="44">
        <f>IF('Indicator Date'!CB98="","x",'Indicator Date'!CB98)</f>
        <v>2015</v>
      </c>
    </row>
    <row r="99" spans="1:80">
      <c r="A99" s="33" t="str">
        <f>'Indicator Data'!A101</f>
        <v>Lesotho</v>
      </c>
      <c r="B99" s="25" t="str">
        <f>'Indicator Data'!B101</f>
        <v>LSO</v>
      </c>
      <c r="C99" s="44">
        <f>IF('Indicator Date'!C99="","x",'Indicator Date'!C99)</f>
        <v>2015</v>
      </c>
      <c r="D99" s="44">
        <f>IF('Indicator Date'!D99="","x",'Indicator Date'!D99)</f>
        <v>2015</v>
      </c>
      <c r="E99" s="44">
        <f>IF('Indicator Date'!E99="","x",'Indicator Date'!E99)</f>
        <v>2015</v>
      </c>
      <c r="F99" s="44">
        <f>IF('Indicator Date'!F99="","x",'Indicator Date'!F99)</f>
        <v>2015</v>
      </c>
      <c r="G99" s="44">
        <f>IF('Indicator Date'!G99="","x",'Indicator Date'!G99)</f>
        <v>2015</v>
      </c>
      <c r="H99" s="44">
        <f>IF('Indicator Date'!H99="","x",'Indicator Date'!H99)</f>
        <v>2015</v>
      </c>
      <c r="I99" s="44">
        <f>IF('Indicator Date'!I99="","x",'Indicator Date'!I99)</f>
        <v>2015</v>
      </c>
      <c r="J99" s="44">
        <f>IF('Indicator Date'!J99="","x",'Indicator Date'!J99)</f>
        <v>2020</v>
      </c>
      <c r="K99" s="44">
        <f>IF('Indicator Date'!K99="","x",'Indicator Date'!K99)</f>
        <v>2020</v>
      </c>
      <c r="L99" s="44">
        <f>IF('Indicator Date'!L99="","x",'Indicator Date'!L99)</f>
        <v>2020</v>
      </c>
      <c r="M99" s="44">
        <f>IF('Indicator Date'!M99="","x",'Indicator Date'!M99)</f>
        <v>2015</v>
      </c>
      <c r="N99" s="44">
        <f>IF('Indicator Date'!N99="","x",'Indicator Date'!N99)</f>
        <v>2015</v>
      </c>
      <c r="O99" s="44">
        <f>IF('Indicator Date'!O99="","x",'Indicator Date'!O99)</f>
        <v>2015</v>
      </c>
      <c r="P99" s="44">
        <f>IF('Indicator Date'!P99="","x",'Indicator Date'!P99)</f>
        <v>2015</v>
      </c>
      <c r="Q99" s="44">
        <f>IF('Indicator Date'!Q99="","x",'Indicator Date'!Q99)</f>
        <v>2020</v>
      </c>
      <c r="R99" s="44">
        <f>IF('Indicator Date'!R99="","x",'Indicator Date'!R99)</f>
        <v>2020</v>
      </c>
      <c r="S99" s="44">
        <f>IF('Indicator Date'!S99="","x",'Indicator Date'!S99)</f>
        <v>2020</v>
      </c>
      <c r="T99" s="44">
        <f>IF('Indicator Date'!T99="","x",'Indicator Date'!T99)</f>
        <v>2020</v>
      </c>
      <c r="U99" s="44">
        <f>IF('Indicator Date'!U99="","x",'Indicator Date'!U99)</f>
        <v>2015</v>
      </c>
      <c r="V99" s="44">
        <f>IF('Indicator Date'!V99="","x",'Indicator Date'!V99)</f>
        <v>2015</v>
      </c>
      <c r="W99" s="44">
        <f>IF('Indicator Date'!W99="","x",'Indicator Date'!W99)</f>
        <v>2015</v>
      </c>
      <c r="X99" s="44">
        <f>IF('Indicator Date'!X99="","x",'Indicator Date'!X99)</f>
        <v>2018</v>
      </c>
      <c r="Y99" s="44">
        <f>IF('Indicator Date'!Y99="","x",'Indicator Date'!Y99)</f>
        <v>2019</v>
      </c>
      <c r="Z99" s="44">
        <f>IF('Indicator Date'!Z99="","x",'Indicator Date'!Z99)</f>
        <v>2019</v>
      </c>
      <c r="AA99" s="44">
        <f>IF('Indicator Date'!AA99="","x",'Indicator Date'!AA99)</f>
        <v>2014</v>
      </c>
      <c r="AB99" s="44">
        <f>IF('Indicator Date'!AB99="","x",'Indicator Date'!AB99)</f>
        <v>2017</v>
      </c>
      <c r="AC99" s="44">
        <f>IF('Indicator Date'!AC99="","x",'Indicator Date'!AC99)</f>
        <v>2017</v>
      </c>
      <c r="AD99" s="44">
        <f>IF('Indicator Date'!AD99="","x",'Indicator Date'!AD99)</f>
        <v>2015</v>
      </c>
      <c r="AE99" s="44">
        <f>IF('Indicator Date'!AE99="","x",'Indicator Date'!AE99)</f>
        <v>2020</v>
      </c>
      <c r="AF99" s="44">
        <f>IF('Indicator Date'!AF99="","x",'Indicator Date'!AF99)</f>
        <v>2018</v>
      </c>
      <c r="AG99" s="44">
        <f>IF('Indicator Date'!AG99="","x",'Indicator Date'!AG99)</f>
        <v>2020</v>
      </c>
      <c r="AH99" s="44">
        <f>IF('Indicator Date'!AH99="","x",'Indicator Date'!AH99)</f>
        <v>2021</v>
      </c>
      <c r="AI99" s="44">
        <f>IF('Indicator Date'!AI99="","x",'Indicator Date'!AI99)</f>
        <v>2021</v>
      </c>
      <c r="AJ99" s="44">
        <f>IF('Indicator Date'!AJ99="","x",'Indicator Date'!AJ99)</f>
        <v>2020</v>
      </c>
      <c r="AK99" s="44">
        <f>IF('Indicator Date'!AK99="","x",'Indicator Date'!AK99)</f>
        <v>2020</v>
      </c>
      <c r="AL99" s="44">
        <f>IF('Indicator Date'!AL99="","x",'Indicator Date'!AL99)</f>
        <v>2019</v>
      </c>
      <c r="AM99" s="44" t="str">
        <f>IF('Indicator Date'!AM99="","x",RIGHT('Indicator Date'!AM99,4))</f>
        <v>2014</v>
      </c>
      <c r="AN99" s="44">
        <f>IF('Indicator Date'!AN99="","x",'Indicator Date'!AN99)</f>
        <v>2021</v>
      </c>
      <c r="AO99" s="44">
        <f>IF('Indicator Date'!AO99="","x",'Indicator Date'!AO99)</f>
        <v>2018</v>
      </c>
      <c r="AP99" s="44">
        <f>IF('Indicator Date'!AP99="","x",'Indicator Date'!AP99)</f>
        <v>2019</v>
      </c>
      <c r="AQ99" s="44">
        <f>IF('Indicator Date'!AQ99="","x",'Indicator Date'!AQ99)</f>
        <v>2020</v>
      </c>
      <c r="AR99" s="44">
        <f>IF('Indicator Date'!AR99="","x",'Indicator Date'!AR99)</f>
        <v>2020</v>
      </c>
      <c r="AS99" s="44">
        <f>IF('Indicator Date'!AS99="","x",'Indicator Date'!AS99)</f>
        <v>2019</v>
      </c>
      <c r="AT99" s="44">
        <f>IF('Indicator Date'!AT99="","x",'Indicator Date'!AT99)</f>
        <v>2018</v>
      </c>
      <c r="AU99" s="44">
        <f>IF('Indicator Date'!AU99="","x",'Indicator Date'!AU99)</f>
        <v>2019</v>
      </c>
      <c r="AV99" s="44">
        <f>IF('Indicator Date'!AV99="","x",'Indicator Date'!AV99)</f>
        <v>2019</v>
      </c>
      <c r="AW99" s="44">
        <f>IF('Indicator Date'!AW99="","x",'Indicator Date'!AW99)</f>
        <v>2019</v>
      </c>
      <c r="AX99" s="44" t="str">
        <f>IF('Indicator Date'!AX99="","x",'Indicator Date'!AX99)</f>
        <v>x</v>
      </c>
      <c r="AY99" s="44">
        <f>IF('Indicator Date'!AY99="","x",'Indicator Date'!AY99)</f>
        <v>2019</v>
      </c>
      <c r="AZ99" s="44">
        <f>IF('Indicator Date'!AZ99="","x",'Indicator Date'!AZ99)</f>
        <v>2019</v>
      </c>
      <c r="BA99" s="44">
        <f>IF('Indicator Date'!BA99="","x",'Indicator Date'!BA99)</f>
        <v>2017</v>
      </c>
      <c r="BB99" s="44">
        <f>IF('Indicator Date'!BB99="","x",'Indicator Date'!BB99)</f>
        <v>2018</v>
      </c>
      <c r="BC99" s="44">
        <f>IF('Indicator Date'!BC99="","x",'Indicator Date'!BC99)</f>
        <v>2019</v>
      </c>
      <c r="BD99" s="44">
        <f>IF('Indicator Date'!BD99="","x",'Indicator Date'!BD99)</f>
        <v>2020</v>
      </c>
      <c r="BE99" s="70" t="str">
        <f>IF('Indicator Date'!BE99="","x",YEAR('Indicator Date'!BE99))</f>
        <v>x</v>
      </c>
      <c r="BF99" s="70">
        <f>IF('Indicator Date'!BF99="","x",YEAR('Indicator Date'!BF99))</f>
        <v>2020</v>
      </c>
      <c r="BG99" s="44">
        <f>IF('Indicator Date'!BG99="","x",'Indicator Date'!BG99)</f>
        <v>2020</v>
      </c>
      <c r="BH99" s="44">
        <f>IF('Indicator Date'!BH99="","x",'Indicator Date'!BH99)</f>
        <v>2019</v>
      </c>
      <c r="BI99" s="44">
        <f>IF('Indicator Date'!BI99="","x",'Indicator Date'!BI99)</f>
        <v>2019</v>
      </c>
      <c r="BJ99" s="44">
        <f>IF('Indicator Date'!BJ99="","x",'Indicator Date'!BJ99)</f>
        <v>2015</v>
      </c>
      <c r="BK99" s="44">
        <f>IF('Indicator Date'!BK99="","x",'Indicator Date'!BK99)</f>
        <v>2019</v>
      </c>
      <c r="BL99" s="44">
        <f>IF('Indicator Date'!BL99="","x",'Indicator Date'!BL99)</f>
        <v>2020</v>
      </c>
      <c r="BM99" s="44">
        <f>IF('Indicator Date'!BM99="","x",'Indicator Date'!BM99)</f>
        <v>2018</v>
      </c>
      <c r="BN99" s="44">
        <f>IF('Indicator Date'!BN99="","x",'Indicator Date'!BN99)</f>
        <v>2014</v>
      </c>
      <c r="BO99" s="44">
        <f>IF('Indicator Date'!BO99="","x",'Indicator Date'!BO99)</f>
        <v>2017</v>
      </c>
      <c r="BP99" s="44">
        <f>IF('Indicator Date'!BP99="","x",'Indicator Date'!BP99)</f>
        <v>2019</v>
      </c>
      <c r="BQ99" s="44">
        <f>IF('Indicator Date'!BQ99="","x",'Indicator Date'!BQ99)</f>
        <v>2014</v>
      </c>
      <c r="BR99" s="44">
        <f>IF('Indicator Date'!BR99="","x",'Indicator Date'!BR99)</f>
        <v>2017</v>
      </c>
      <c r="BS99" s="44">
        <f>IF('Indicator Date'!BS99="","x",'Indicator Date'!BS99)</f>
        <v>2017</v>
      </c>
      <c r="BT99" s="44" t="str">
        <f>IF('Indicator Date'!BT99="","x",'Indicator Date'!BT99)</f>
        <v>x</v>
      </c>
      <c r="BU99" s="44">
        <f>IF('Indicator Date'!BU99="","x",'Indicator Date'!BU99)</f>
        <v>2019</v>
      </c>
      <c r="BV99" s="44">
        <f>IF('Indicator Date'!BV99="","x",'Indicator Date'!BV99)</f>
        <v>2019</v>
      </c>
      <c r="BW99" s="44">
        <f>IF('Indicator Date'!BW99="","x",'Indicator Date'!BW99)</f>
        <v>2019</v>
      </c>
      <c r="BX99" s="44">
        <f>IF('Indicator Date'!BX99="","x",'Indicator Date'!BX99)</f>
        <v>2018</v>
      </c>
      <c r="BY99" s="44">
        <f>IF('Indicator Date'!BY99="","x",'Indicator Date'!BY99)</f>
        <v>2017</v>
      </c>
      <c r="BZ99" s="44">
        <f>IF('Indicator Date'!BZ99="","x",'Indicator Date'!BZ99)</f>
        <v>2020</v>
      </c>
      <c r="CA99" s="44">
        <f>IF('Indicator Date'!CA99="","x",'Indicator Date'!CA99)</f>
        <v>2020</v>
      </c>
      <c r="CB99" s="44">
        <f>IF('Indicator Date'!CB99="","x",'Indicator Date'!CB99)</f>
        <v>2015</v>
      </c>
    </row>
    <row r="100" spans="1:80">
      <c r="A100" s="33" t="str">
        <f>'Indicator Data'!A102</f>
        <v>Liberia</v>
      </c>
      <c r="B100" s="25" t="str">
        <f>'Indicator Data'!B102</f>
        <v>LBR</v>
      </c>
      <c r="C100" s="44">
        <f>IF('Indicator Date'!C100="","x",'Indicator Date'!C100)</f>
        <v>2015</v>
      </c>
      <c r="D100" s="44">
        <f>IF('Indicator Date'!D100="","x",'Indicator Date'!D100)</f>
        <v>2015</v>
      </c>
      <c r="E100" s="44">
        <f>IF('Indicator Date'!E100="","x",'Indicator Date'!E100)</f>
        <v>2015</v>
      </c>
      <c r="F100" s="44">
        <f>IF('Indicator Date'!F100="","x",'Indicator Date'!F100)</f>
        <v>2015</v>
      </c>
      <c r="G100" s="44">
        <f>IF('Indicator Date'!G100="","x",'Indicator Date'!G100)</f>
        <v>2015</v>
      </c>
      <c r="H100" s="44">
        <f>IF('Indicator Date'!H100="","x",'Indicator Date'!H100)</f>
        <v>2015</v>
      </c>
      <c r="I100" s="44">
        <f>IF('Indicator Date'!I100="","x",'Indicator Date'!I100)</f>
        <v>2015</v>
      </c>
      <c r="J100" s="44">
        <f>IF('Indicator Date'!J100="","x",'Indicator Date'!J100)</f>
        <v>2020</v>
      </c>
      <c r="K100" s="44">
        <f>IF('Indicator Date'!K100="","x",'Indicator Date'!K100)</f>
        <v>2020</v>
      </c>
      <c r="L100" s="44">
        <f>IF('Indicator Date'!L100="","x",'Indicator Date'!L100)</f>
        <v>2020</v>
      </c>
      <c r="M100" s="44">
        <f>IF('Indicator Date'!M100="","x",'Indicator Date'!M100)</f>
        <v>2015</v>
      </c>
      <c r="N100" s="44">
        <f>IF('Indicator Date'!N100="","x",'Indicator Date'!N100)</f>
        <v>2015</v>
      </c>
      <c r="O100" s="44">
        <f>IF('Indicator Date'!O100="","x",'Indicator Date'!O100)</f>
        <v>2015</v>
      </c>
      <c r="P100" s="44">
        <f>IF('Indicator Date'!P100="","x",'Indicator Date'!P100)</f>
        <v>2015</v>
      </c>
      <c r="Q100" s="44">
        <f>IF('Indicator Date'!Q100="","x",'Indicator Date'!Q100)</f>
        <v>2019</v>
      </c>
      <c r="R100" s="44">
        <f>IF('Indicator Date'!R100="","x",'Indicator Date'!R100)</f>
        <v>2019</v>
      </c>
      <c r="S100" s="44">
        <f>IF('Indicator Date'!S100="","x",'Indicator Date'!S100)</f>
        <v>2019</v>
      </c>
      <c r="T100" s="44">
        <f>IF('Indicator Date'!T100="","x",'Indicator Date'!T100)</f>
        <v>2019</v>
      </c>
      <c r="U100" s="44">
        <f>IF('Indicator Date'!U100="","x",'Indicator Date'!U100)</f>
        <v>2015</v>
      </c>
      <c r="V100" s="44">
        <f>IF('Indicator Date'!V100="","x",'Indicator Date'!V100)</f>
        <v>2015</v>
      </c>
      <c r="W100" s="44">
        <f>IF('Indicator Date'!W100="","x",'Indicator Date'!W100)</f>
        <v>2015</v>
      </c>
      <c r="X100" s="44">
        <f>IF('Indicator Date'!X100="","x",'Indicator Date'!X100)</f>
        <v>2018</v>
      </c>
      <c r="Y100" s="44">
        <f>IF('Indicator Date'!Y100="","x",'Indicator Date'!Y100)</f>
        <v>2019</v>
      </c>
      <c r="Z100" s="44">
        <f>IF('Indicator Date'!Z100="","x",'Indicator Date'!Z100)</f>
        <v>2019</v>
      </c>
      <c r="AA100" s="44">
        <f>IF('Indicator Date'!AA100="","x",'Indicator Date'!AA100)</f>
        <v>2013</v>
      </c>
      <c r="AB100" s="44">
        <f>IF('Indicator Date'!AB100="","x",'Indicator Date'!AB100)</f>
        <v>2017</v>
      </c>
      <c r="AC100" s="44">
        <f>IF('Indicator Date'!AC100="","x",'Indicator Date'!AC100)</f>
        <v>2017</v>
      </c>
      <c r="AD100" s="44" t="str">
        <f>IF('Indicator Date'!AD100="","x",'Indicator Date'!AD100)</f>
        <v>x</v>
      </c>
      <c r="AE100" s="44">
        <f>IF('Indicator Date'!AE100="","x",'Indicator Date'!AE100)</f>
        <v>2020</v>
      </c>
      <c r="AF100" s="44">
        <f>IF('Indicator Date'!AF100="","x",'Indicator Date'!AF100)</f>
        <v>2018</v>
      </c>
      <c r="AG100" s="44">
        <f>IF('Indicator Date'!AG100="","x",'Indicator Date'!AG100)</f>
        <v>2020</v>
      </c>
      <c r="AH100" s="44">
        <f>IF('Indicator Date'!AH100="","x",'Indicator Date'!AH100)</f>
        <v>2021</v>
      </c>
      <c r="AI100" s="44">
        <f>IF('Indicator Date'!AI100="","x",'Indicator Date'!AI100)</f>
        <v>2021</v>
      </c>
      <c r="AJ100" s="44">
        <f>IF('Indicator Date'!AJ100="","x",'Indicator Date'!AJ100)</f>
        <v>2020</v>
      </c>
      <c r="AK100" s="44">
        <f>IF('Indicator Date'!AK100="","x",'Indicator Date'!AK100)</f>
        <v>2020</v>
      </c>
      <c r="AL100" s="44">
        <f>IF('Indicator Date'!AL100="","x",'Indicator Date'!AL100)</f>
        <v>2019</v>
      </c>
      <c r="AM100" s="44" t="str">
        <f>IF('Indicator Date'!AM100="","x",RIGHT('Indicator Date'!AM100,4))</f>
        <v>2013</v>
      </c>
      <c r="AN100" s="44">
        <f>IF('Indicator Date'!AN100="","x",'Indicator Date'!AN100)</f>
        <v>2021</v>
      </c>
      <c r="AO100" s="44">
        <f>IF('Indicator Date'!AO100="","x",'Indicator Date'!AO100)</f>
        <v>2018</v>
      </c>
      <c r="AP100" s="44">
        <f>IF('Indicator Date'!AP100="","x",'Indicator Date'!AP100)</f>
        <v>2019</v>
      </c>
      <c r="AQ100" s="44">
        <f>IF('Indicator Date'!AQ100="","x",'Indicator Date'!AQ100)</f>
        <v>2020</v>
      </c>
      <c r="AR100" s="44">
        <f>IF('Indicator Date'!AR100="","x",'Indicator Date'!AR100)</f>
        <v>2020</v>
      </c>
      <c r="AS100" s="44">
        <f>IF('Indicator Date'!AS100="","x",'Indicator Date'!AS100)</f>
        <v>2019</v>
      </c>
      <c r="AT100" s="44">
        <f>IF('Indicator Date'!AT100="","x",'Indicator Date'!AT100)</f>
        <v>2016</v>
      </c>
      <c r="AU100" s="44">
        <f>IF('Indicator Date'!AU100="","x",'Indicator Date'!AU100)</f>
        <v>2019</v>
      </c>
      <c r="AV100" s="44">
        <f>IF('Indicator Date'!AV100="","x",'Indicator Date'!AV100)</f>
        <v>2019</v>
      </c>
      <c r="AW100" s="44">
        <f>IF('Indicator Date'!AW100="","x",'Indicator Date'!AW100)</f>
        <v>2019</v>
      </c>
      <c r="AX100" s="44">
        <f>IF('Indicator Date'!AX100="","x",'Indicator Date'!AX100)</f>
        <v>2018</v>
      </c>
      <c r="AY100" s="44">
        <f>IF('Indicator Date'!AY100="","x",'Indicator Date'!AY100)</f>
        <v>2019</v>
      </c>
      <c r="AZ100" s="44">
        <f>IF('Indicator Date'!AZ100="","x",'Indicator Date'!AZ100)</f>
        <v>2019</v>
      </c>
      <c r="BA100" s="44">
        <f>IF('Indicator Date'!BA100="","x",'Indicator Date'!BA100)</f>
        <v>2016</v>
      </c>
      <c r="BB100" s="44">
        <f>IF('Indicator Date'!BB100="","x",'Indicator Date'!BB100)</f>
        <v>2018</v>
      </c>
      <c r="BC100" s="44">
        <f>IF('Indicator Date'!BC100="","x",'Indicator Date'!BC100)</f>
        <v>2019</v>
      </c>
      <c r="BD100" s="44">
        <f>IF('Indicator Date'!BD100="","x",'Indicator Date'!BD100)</f>
        <v>2020</v>
      </c>
      <c r="BE100" s="70" t="str">
        <f>IF('Indicator Date'!BE100="","x",YEAR('Indicator Date'!BE100))</f>
        <v>x</v>
      </c>
      <c r="BF100" s="70">
        <f>IF('Indicator Date'!BF100="","x",YEAR('Indicator Date'!BF100))</f>
        <v>2020</v>
      </c>
      <c r="BG100" s="44">
        <f>IF('Indicator Date'!BG100="","x",'Indicator Date'!BG100)</f>
        <v>2020</v>
      </c>
      <c r="BH100" s="44">
        <f>IF('Indicator Date'!BH100="","x",'Indicator Date'!BH100)</f>
        <v>2019</v>
      </c>
      <c r="BI100" s="44">
        <f>IF('Indicator Date'!BI100="","x",'Indicator Date'!BI100)</f>
        <v>2019</v>
      </c>
      <c r="BJ100" s="44" t="str">
        <f>IF('Indicator Date'!BJ100="","x",'Indicator Date'!BJ100)</f>
        <v>x</v>
      </c>
      <c r="BK100" s="44">
        <f>IF('Indicator Date'!BK100="","x",'Indicator Date'!BK100)</f>
        <v>2019</v>
      </c>
      <c r="BL100" s="44">
        <f>IF('Indicator Date'!BL100="","x",'Indicator Date'!BL100)</f>
        <v>2020</v>
      </c>
      <c r="BM100" s="44">
        <f>IF('Indicator Date'!BM100="","x",'Indicator Date'!BM100)</f>
        <v>2018</v>
      </c>
      <c r="BN100" s="44">
        <f>IF('Indicator Date'!BN100="","x",'Indicator Date'!BN100)</f>
        <v>2017</v>
      </c>
      <c r="BO100" s="44">
        <f>IF('Indicator Date'!BO100="","x",'Indicator Date'!BO100)</f>
        <v>2017</v>
      </c>
      <c r="BP100" s="44">
        <f>IF('Indicator Date'!BP100="","x",'Indicator Date'!BP100)</f>
        <v>2017</v>
      </c>
      <c r="BQ100" s="44">
        <f>IF('Indicator Date'!BQ100="","x",'Indicator Date'!BQ100)</f>
        <v>2014</v>
      </c>
      <c r="BR100" s="44">
        <f>IF('Indicator Date'!BR100="","x",'Indicator Date'!BR100)</f>
        <v>2017</v>
      </c>
      <c r="BS100" s="44">
        <f>IF('Indicator Date'!BS100="","x",'Indicator Date'!BS100)</f>
        <v>2017</v>
      </c>
      <c r="BT100" s="44">
        <f>IF('Indicator Date'!BT100="","x",'Indicator Date'!BT100)</f>
        <v>2015</v>
      </c>
      <c r="BU100" s="44">
        <f>IF('Indicator Date'!BU100="","x",'Indicator Date'!BU100)</f>
        <v>2019</v>
      </c>
      <c r="BV100" s="44" t="str">
        <f>IF('Indicator Date'!BV100="","x",'Indicator Date'!BV100)</f>
        <v>x</v>
      </c>
      <c r="BW100" s="44">
        <f>IF('Indicator Date'!BW100="","x",'Indicator Date'!BW100)</f>
        <v>2019</v>
      </c>
      <c r="BX100" s="44">
        <f>IF('Indicator Date'!BX100="","x",'Indicator Date'!BX100)</f>
        <v>2018</v>
      </c>
      <c r="BY100" s="44">
        <f>IF('Indicator Date'!BY100="","x",'Indicator Date'!BY100)</f>
        <v>2017</v>
      </c>
      <c r="BZ100" s="44">
        <f>IF('Indicator Date'!BZ100="","x",'Indicator Date'!BZ100)</f>
        <v>2020</v>
      </c>
      <c r="CA100" s="44">
        <f>IF('Indicator Date'!CA100="","x",'Indicator Date'!CA100)</f>
        <v>2020</v>
      </c>
      <c r="CB100" s="44">
        <f>IF('Indicator Date'!CB100="","x",'Indicator Date'!CB100)</f>
        <v>2015</v>
      </c>
    </row>
    <row r="101" spans="1:80">
      <c r="A101" s="33" t="str">
        <f>'Indicator Data'!A103</f>
        <v>Libya</v>
      </c>
      <c r="B101" s="25" t="str">
        <f>'Indicator Data'!B103</f>
        <v>LBY</v>
      </c>
      <c r="C101" s="44">
        <f>IF('Indicator Date'!C101="","x",'Indicator Date'!C101)</f>
        <v>2015</v>
      </c>
      <c r="D101" s="44">
        <f>IF('Indicator Date'!D101="","x",'Indicator Date'!D101)</f>
        <v>2015</v>
      </c>
      <c r="E101" s="44">
        <f>IF('Indicator Date'!E101="","x",'Indicator Date'!E101)</f>
        <v>2015</v>
      </c>
      <c r="F101" s="44">
        <f>IF('Indicator Date'!F101="","x",'Indicator Date'!F101)</f>
        <v>2015</v>
      </c>
      <c r="G101" s="44">
        <f>IF('Indicator Date'!G101="","x",'Indicator Date'!G101)</f>
        <v>2015</v>
      </c>
      <c r="H101" s="44">
        <f>IF('Indicator Date'!H101="","x",'Indicator Date'!H101)</f>
        <v>2015</v>
      </c>
      <c r="I101" s="44">
        <f>IF('Indicator Date'!I101="","x",'Indicator Date'!I101)</f>
        <v>2015</v>
      </c>
      <c r="J101" s="44">
        <f>IF('Indicator Date'!J101="","x",'Indicator Date'!J101)</f>
        <v>2020</v>
      </c>
      <c r="K101" s="44">
        <f>IF('Indicator Date'!K101="","x",'Indicator Date'!K101)</f>
        <v>2020</v>
      </c>
      <c r="L101" s="44">
        <f>IF('Indicator Date'!L101="","x",'Indicator Date'!L101)</f>
        <v>2020</v>
      </c>
      <c r="M101" s="44">
        <f>IF('Indicator Date'!M101="","x",'Indicator Date'!M101)</f>
        <v>2015</v>
      </c>
      <c r="N101" s="44">
        <f>IF('Indicator Date'!N101="","x",'Indicator Date'!N101)</f>
        <v>2015</v>
      </c>
      <c r="O101" s="44">
        <f>IF('Indicator Date'!O101="","x",'Indicator Date'!O101)</f>
        <v>2015</v>
      </c>
      <c r="P101" s="44">
        <f>IF('Indicator Date'!P101="","x",'Indicator Date'!P101)</f>
        <v>2015</v>
      </c>
      <c r="Q101" s="44">
        <f>IF('Indicator Date'!Q101="","x",'Indicator Date'!Q101)</f>
        <v>2019</v>
      </c>
      <c r="R101" s="44">
        <f>IF('Indicator Date'!R101="","x",'Indicator Date'!R101)</f>
        <v>2019</v>
      </c>
      <c r="S101" s="44">
        <f>IF('Indicator Date'!S101="","x",'Indicator Date'!S101)</f>
        <v>2019</v>
      </c>
      <c r="T101" s="44">
        <f>IF('Indicator Date'!T101="","x",'Indicator Date'!T101)</f>
        <v>2019</v>
      </c>
      <c r="U101" s="44">
        <f>IF('Indicator Date'!U101="","x",'Indicator Date'!U101)</f>
        <v>2015</v>
      </c>
      <c r="V101" s="44">
        <f>IF('Indicator Date'!V101="","x",'Indicator Date'!V101)</f>
        <v>2015</v>
      </c>
      <c r="W101" s="44">
        <f>IF('Indicator Date'!W101="","x",'Indicator Date'!W101)</f>
        <v>2015</v>
      </c>
      <c r="X101" s="44">
        <f>IF('Indicator Date'!X101="","x",'Indicator Date'!X101)</f>
        <v>2018</v>
      </c>
      <c r="Y101" s="44">
        <f>IF('Indicator Date'!Y101="","x",'Indicator Date'!Y101)</f>
        <v>2019</v>
      </c>
      <c r="Z101" s="44">
        <f>IF('Indicator Date'!Z101="","x",'Indicator Date'!Z101)</f>
        <v>2019</v>
      </c>
      <c r="AA101" s="44" t="str">
        <f>IF('Indicator Date'!AA101="","x",'Indicator Date'!AA101)</f>
        <v>x</v>
      </c>
      <c r="AB101" s="44">
        <f>IF('Indicator Date'!AB101="","x",'Indicator Date'!AB101)</f>
        <v>2017</v>
      </c>
      <c r="AC101" s="44" t="str">
        <f>IF('Indicator Date'!AC101="","x",'Indicator Date'!AC101)</f>
        <v>x</v>
      </c>
      <c r="AD101" s="44">
        <f>IF('Indicator Date'!AD101="","x",'Indicator Date'!AD101)</f>
        <v>2016</v>
      </c>
      <c r="AE101" s="44">
        <f>IF('Indicator Date'!AE101="","x",'Indicator Date'!AE101)</f>
        <v>2020</v>
      </c>
      <c r="AF101" s="44" t="str">
        <f>IF('Indicator Date'!AF101="","x",'Indicator Date'!AF101)</f>
        <v>x</v>
      </c>
      <c r="AG101" s="44">
        <f>IF('Indicator Date'!AG101="","x",'Indicator Date'!AG101)</f>
        <v>2020</v>
      </c>
      <c r="AH101" s="44">
        <f>IF('Indicator Date'!AH101="","x",'Indicator Date'!AH101)</f>
        <v>2021</v>
      </c>
      <c r="AI101" s="44">
        <f>IF('Indicator Date'!AI101="","x",'Indicator Date'!AI101)</f>
        <v>2021</v>
      </c>
      <c r="AJ101" s="44">
        <f>IF('Indicator Date'!AJ101="","x",'Indicator Date'!AJ101)</f>
        <v>2020</v>
      </c>
      <c r="AK101" s="44">
        <f>IF('Indicator Date'!AK101="","x",'Indicator Date'!AK101)</f>
        <v>2020</v>
      </c>
      <c r="AL101" s="44">
        <f>IF('Indicator Date'!AL101="","x",'Indicator Date'!AL101)</f>
        <v>2019</v>
      </c>
      <c r="AM101" s="44" t="str">
        <f>IF('Indicator Date'!AM101="","x",RIGHT('Indicator Date'!AM101,4))</f>
        <v>2014</v>
      </c>
      <c r="AN101" s="44">
        <f>IF('Indicator Date'!AN101="","x",'Indicator Date'!AN101)</f>
        <v>2021</v>
      </c>
      <c r="AO101" s="44">
        <f>IF('Indicator Date'!AO101="","x",'Indicator Date'!AO101)</f>
        <v>2018</v>
      </c>
      <c r="AP101" s="44">
        <f>IF('Indicator Date'!AP101="","x",'Indicator Date'!AP101)</f>
        <v>2019</v>
      </c>
      <c r="AQ101" s="44">
        <f>IF('Indicator Date'!AQ101="","x",'Indicator Date'!AQ101)</f>
        <v>2020</v>
      </c>
      <c r="AR101" s="44" t="str">
        <f>IF('Indicator Date'!AR101="","x",'Indicator Date'!AR101)</f>
        <v>x</v>
      </c>
      <c r="AS101" s="44">
        <f>IF('Indicator Date'!AS101="","x",'Indicator Date'!AS101)</f>
        <v>2019</v>
      </c>
      <c r="AT101" s="44">
        <f>IF('Indicator Date'!AT101="","x",'Indicator Date'!AT101)</f>
        <v>2014</v>
      </c>
      <c r="AU101" s="44">
        <f>IF('Indicator Date'!AU101="","x",'Indicator Date'!AU101)</f>
        <v>2019</v>
      </c>
      <c r="AV101" s="44">
        <f>IF('Indicator Date'!AV101="","x",'Indicator Date'!AV101)</f>
        <v>2019</v>
      </c>
      <c r="AW101" s="44">
        <f>IF('Indicator Date'!AW101="","x",'Indicator Date'!AW101)</f>
        <v>2019</v>
      </c>
      <c r="AX101" s="44" t="str">
        <f>IF('Indicator Date'!AX101="","x",'Indicator Date'!AX101)</f>
        <v>x</v>
      </c>
      <c r="AY101" s="44">
        <f>IF('Indicator Date'!AY101="","x",'Indicator Date'!AY101)</f>
        <v>2019</v>
      </c>
      <c r="AZ101" s="44">
        <f>IF('Indicator Date'!AZ101="","x",'Indicator Date'!AZ101)</f>
        <v>2019</v>
      </c>
      <c r="BA101" s="44" t="str">
        <f>IF('Indicator Date'!BA101="","x",'Indicator Date'!BA101)</f>
        <v>x</v>
      </c>
      <c r="BB101" s="44">
        <f>IF('Indicator Date'!BB101="","x",'Indicator Date'!BB101)</f>
        <v>2018</v>
      </c>
      <c r="BC101" s="44">
        <f>IF('Indicator Date'!BC101="","x",'Indicator Date'!BC101)</f>
        <v>2019</v>
      </c>
      <c r="BD101" s="44">
        <f>IF('Indicator Date'!BD101="","x",'Indicator Date'!BD101)</f>
        <v>2020</v>
      </c>
      <c r="BE101" s="70">
        <f>IF('Indicator Date'!BE101="","x",YEAR('Indicator Date'!BE101))</f>
        <v>2021</v>
      </c>
      <c r="BF101" s="70">
        <f>IF('Indicator Date'!BF101="","x",YEAR('Indicator Date'!BF101))</f>
        <v>2020</v>
      </c>
      <c r="BG101" s="44">
        <f>IF('Indicator Date'!BG101="","x",'Indicator Date'!BG101)</f>
        <v>2020</v>
      </c>
      <c r="BH101" s="44">
        <f>IF('Indicator Date'!BH101="","x",'Indicator Date'!BH101)</f>
        <v>2019</v>
      </c>
      <c r="BI101" s="44">
        <f>IF('Indicator Date'!BI101="","x",'Indicator Date'!BI101)</f>
        <v>2019</v>
      </c>
      <c r="BJ101" s="44" t="str">
        <f>IF('Indicator Date'!BJ101="","x",'Indicator Date'!BJ101)</f>
        <v>x</v>
      </c>
      <c r="BK101" s="44">
        <f>IF('Indicator Date'!BK101="","x",'Indicator Date'!BK101)</f>
        <v>2019</v>
      </c>
      <c r="BL101" s="44">
        <f>IF('Indicator Date'!BL101="","x",'Indicator Date'!BL101)</f>
        <v>2020</v>
      </c>
      <c r="BM101" s="44">
        <f>IF('Indicator Date'!BM101="","x",'Indicator Date'!BM101)</f>
        <v>2018</v>
      </c>
      <c r="BN101" s="44" t="str">
        <f>IF('Indicator Date'!BN101="","x",'Indicator Date'!BN101)</f>
        <v>x</v>
      </c>
      <c r="BO101" s="44">
        <f>IF('Indicator Date'!BO101="","x",'Indicator Date'!BO101)</f>
        <v>2017</v>
      </c>
      <c r="BP101" s="44">
        <f>IF('Indicator Date'!BP101="","x",'Indicator Date'!BP101)</f>
        <v>2017</v>
      </c>
      <c r="BQ101" s="44">
        <f>IF('Indicator Date'!BQ101="","x",'Indicator Date'!BQ101)</f>
        <v>2014</v>
      </c>
      <c r="BR101" s="44">
        <f>IF('Indicator Date'!BR101="","x",'Indicator Date'!BR101)</f>
        <v>2017</v>
      </c>
      <c r="BS101" s="44">
        <f>IF('Indicator Date'!BS101="","x",'Indicator Date'!BS101)</f>
        <v>2017</v>
      </c>
      <c r="BT101" s="44">
        <f>IF('Indicator Date'!BT101="","x",'Indicator Date'!BT101)</f>
        <v>2017</v>
      </c>
      <c r="BU101" s="44">
        <f>IF('Indicator Date'!BU101="","x",'Indicator Date'!BU101)</f>
        <v>2019</v>
      </c>
      <c r="BV101" s="44">
        <f>IF('Indicator Date'!BV101="","x",'Indicator Date'!BV101)</f>
        <v>2019</v>
      </c>
      <c r="BW101" s="44">
        <f>IF('Indicator Date'!BW101="","x",'Indicator Date'!BW101)</f>
        <v>2019</v>
      </c>
      <c r="BX101" s="44" t="str">
        <f>IF('Indicator Date'!BX101="","x",'Indicator Date'!BX101)</f>
        <v>x</v>
      </c>
      <c r="BY101" s="44">
        <f>IF('Indicator Date'!BY101="","x",'Indicator Date'!BY101)</f>
        <v>2017</v>
      </c>
      <c r="BZ101" s="44">
        <f>IF('Indicator Date'!BZ101="","x",'Indicator Date'!BZ101)</f>
        <v>2020</v>
      </c>
      <c r="CA101" s="44">
        <f>IF('Indicator Date'!CA101="","x",'Indicator Date'!CA101)</f>
        <v>2020</v>
      </c>
      <c r="CB101" s="44">
        <f>IF('Indicator Date'!CB101="","x",'Indicator Date'!CB101)</f>
        <v>2015</v>
      </c>
    </row>
    <row r="102" spans="1:80">
      <c r="A102" s="33" t="str">
        <f>'Indicator Data'!A104</f>
        <v>Liechtenstein</v>
      </c>
      <c r="B102" s="25" t="str">
        <f>'Indicator Data'!B104</f>
        <v>LIE</v>
      </c>
      <c r="C102" s="44">
        <f>IF('Indicator Date'!C102="","x",'Indicator Date'!C102)</f>
        <v>2015</v>
      </c>
      <c r="D102" s="44">
        <f>IF('Indicator Date'!D102="","x",'Indicator Date'!D102)</f>
        <v>2015</v>
      </c>
      <c r="E102" s="44">
        <f>IF('Indicator Date'!E102="","x",'Indicator Date'!E102)</f>
        <v>2015</v>
      </c>
      <c r="F102" s="44">
        <f>IF('Indicator Date'!F102="","x",'Indicator Date'!F102)</f>
        <v>2015</v>
      </c>
      <c r="G102" s="44">
        <f>IF('Indicator Date'!G102="","x",'Indicator Date'!G102)</f>
        <v>2015</v>
      </c>
      <c r="H102" s="44">
        <f>IF('Indicator Date'!H102="","x",'Indicator Date'!H102)</f>
        <v>2015</v>
      </c>
      <c r="I102" s="44">
        <f>IF('Indicator Date'!I102="","x",'Indicator Date'!I102)</f>
        <v>2015</v>
      </c>
      <c r="J102" s="44">
        <f>IF('Indicator Date'!J102="","x",'Indicator Date'!J102)</f>
        <v>2020</v>
      </c>
      <c r="K102" s="44">
        <f>IF('Indicator Date'!K102="","x",'Indicator Date'!K102)</f>
        <v>2020</v>
      </c>
      <c r="L102" s="44">
        <f>IF('Indicator Date'!L102="","x",'Indicator Date'!L102)</f>
        <v>2020</v>
      </c>
      <c r="M102" s="44">
        <f>IF('Indicator Date'!M102="","x",'Indicator Date'!M102)</f>
        <v>2015</v>
      </c>
      <c r="N102" s="44">
        <f>IF('Indicator Date'!N102="","x",'Indicator Date'!N102)</f>
        <v>2015</v>
      </c>
      <c r="O102" s="44">
        <f>IF('Indicator Date'!O102="","x",'Indicator Date'!O102)</f>
        <v>2015</v>
      </c>
      <c r="P102" s="44">
        <f>IF('Indicator Date'!P102="","x",'Indicator Date'!P102)</f>
        <v>2015</v>
      </c>
      <c r="Q102" s="44">
        <f>IF('Indicator Date'!Q102="","x",'Indicator Date'!Q102)</f>
        <v>2019</v>
      </c>
      <c r="R102" s="44">
        <f>IF('Indicator Date'!R102="","x",'Indicator Date'!R102)</f>
        <v>2019</v>
      </c>
      <c r="S102" s="44">
        <f>IF('Indicator Date'!S102="","x",'Indicator Date'!S102)</f>
        <v>2019</v>
      </c>
      <c r="T102" s="44">
        <f>IF('Indicator Date'!T102="","x",'Indicator Date'!T102)</f>
        <v>2019</v>
      </c>
      <c r="U102" s="44">
        <f>IF('Indicator Date'!U102="","x",'Indicator Date'!U102)</f>
        <v>2015</v>
      </c>
      <c r="V102" s="44">
        <f>IF('Indicator Date'!V102="","x",'Indicator Date'!V102)</f>
        <v>2015</v>
      </c>
      <c r="W102" s="44">
        <f>IF('Indicator Date'!W102="","x",'Indicator Date'!W102)</f>
        <v>2015</v>
      </c>
      <c r="X102" s="44">
        <f>IF('Indicator Date'!X102="","x",'Indicator Date'!X102)</f>
        <v>2018</v>
      </c>
      <c r="Y102" s="44">
        <f>IF('Indicator Date'!Y102="","x",'Indicator Date'!Y102)</f>
        <v>2019</v>
      </c>
      <c r="Z102" s="44">
        <f>IF('Indicator Date'!Z102="","x",'Indicator Date'!Z102)</f>
        <v>2019</v>
      </c>
      <c r="AA102" s="44">
        <f>IF('Indicator Date'!AA102="","x",'Indicator Date'!AA102)</f>
        <v>2010</v>
      </c>
      <c r="AB102" s="44">
        <f>IF('Indicator Date'!AB102="","x",'Indicator Date'!AB102)</f>
        <v>2017</v>
      </c>
      <c r="AC102" s="44" t="str">
        <f>IF('Indicator Date'!AC102="","x",'Indicator Date'!AC102)</f>
        <v>x</v>
      </c>
      <c r="AD102" s="44">
        <f>IF('Indicator Date'!AD102="","x",'Indicator Date'!AD102)</f>
        <v>2019</v>
      </c>
      <c r="AE102" s="44" t="str">
        <f>IF('Indicator Date'!AE102="","x",'Indicator Date'!AE102)</f>
        <v>x</v>
      </c>
      <c r="AF102" s="44" t="str">
        <f>IF('Indicator Date'!AF102="","x",'Indicator Date'!AF102)</f>
        <v>x</v>
      </c>
      <c r="AG102" s="44">
        <f>IF('Indicator Date'!AG102="","x",'Indicator Date'!AG102)</f>
        <v>2020</v>
      </c>
      <c r="AH102" s="44">
        <f>IF('Indicator Date'!AH102="","x",'Indicator Date'!AH102)</f>
        <v>2021</v>
      </c>
      <c r="AI102" s="44">
        <f>IF('Indicator Date'!AI102="","x",'Indicator Date'!AI102)</f>
        <v>2021</v>
      </c>
      <c r="AJ102" s="44">
        <f>IF('Indicator Date'!AJ102="","x",'Indicator Date'!AJ102)</f>
        <v>2020</v>
      </c>
      <c r="AK102" s="44">
        <f>IF('Indicator Date'!AK102="","x",'Indicator Date'!AK102)</f>
        <v>2020</v>
      </c>
      <c r="AL102" s="44">
        <f>IF('Indicator Date'!AL102="","x",'Indicator Date'!AL102)</f>
        <v>2019</v>
      </c>
      <c r="AM102" s="44" t="str">
        <f>IF('Indicator Date'!AM102="","x",RIGHT('Indicator Date'!AM102,4))</f>
        <v>x</v>
      </c>
      <c r="AN102" s="44">
        <f>IF('Indicator Date'!AN102="","x",'Indicator Date'!AN102)</f>
        <v>2021</v>
      </c>
      <c r="AO102" s="44">
        <f>IF('Indicator Date'!AO102="","x",'Indicator Date'!AO102)</f>
        <v>2018</v>
      </c>
      <c r="AP102" s="44">
        <f>IF('Indicator Date'!AP102="","x",'Indicator Date'!AP102)</f>
        <v>2019</v>
      </c>
      <c r="AQ102" s="44" t="str">
        <f>IF('Indicator Date'!AQ102="","x",'Indicator Date'!AQ102)</f>
        <v>x</v>
      </c>
      <c r="AR102" s="44" t="str">
        <f>IF('Indicator Date'!AR102="","x",'Indicator Date'!AR102)</f>
        <v>x</v>
      </c>
      <c r="AS102" s="44" t="str">
        <f>IF('Indicator Date'!AS102="","x",'Indicator Date'!AS102)</f>
        <v>x</v>
      </c>
      <c r="AT102" s="44" t="str">
        <f>IF('Indicator Date'!AT102="","x",'Indicator Date'!AT102)</f>
        <v>x</v>
      </c>
      <c r="AU102" s="44">
        <f>IF('Indicator Date'!AU102="","x",'Indicator Date'!AU102)</f>
        <v>2019</v>
      </c>
      <c r="AV102" s="44" t="str">
        <f>IF('Indicator Date'!AV102="","x",'Indicator Date'!AV102)</f>
        <v>x</v>
      </c>
      <c r="AW102" s="44" t="str">
        <f>IF('Indicator Date'!AW102="","x",'Indicator Date'!AW102)</f>
        <v>x</v>
      </c>
      <c r="AX102" s="44" t="str">
        <f>IF('Indicator Date'!AX102="","x",'Indicator Date'!AX102)</f>
        <v>x</v>
      </c>
      <c r="AY102" s="44">
        <f>IF('Indicator Date'!AY102="","x",'Indicator Date'!AY102)</f>
        <v>2019</v>
      </c>
      <c r="AZ102" s="44" t="str">
        <f>IF('Indicator Date'!AZ102="","x",'Indicator Date'!AZ102)</f>
        <v>x</v>
      </c>
      <c r="BA102" s="44" t="str">
        <f>IF('Indicator Date'!BA102="","x",'Indicator Date'!BA102)</f>
        <v>x</v>
      </c>
      <c r="BB102" s="44">
        <f>IF('Indicator Date'!BB102="","x",'Indicator Date'!BB102)</f>
        <v>2018</v>
      </c>
      <c r="BC102" s="44">
        <f>IF('Indicator Date'!BC102="","x",'Indicator Date'!BC102)</f>
        <v>2019</v>
      </c>
      <c r="BD102" s="44">
        <f>IF('Indicator Date'!BD102="","x",'Indicator Date'!BD102)</f>
        <v>2020</v>
      </c>
      <c r="BE102" s="70" t="str">
        <f>IF('Indicator Date'!BE102="","x",YEAR('Indicator Date'!BE102))</f>
        <v>x</v>
      </c>
      <c r="BF102" s="70">
        <f>IF('Indicator Date'!BF102="","x",YEAR('Indicator Date'!BF102))</f>
        <v>2020</v>
      </c>
      <c r="BG102" s="44">
        <f>IF('Indicator Date'!BG102="","x",'Indicator Date'!BG102)</f>
        <v>2020</v>
      </c>
      <c r="BH102" s="44">
        <f>IF('Indicator Date'!BH102="","x",'Indicator Date'!BH102)</f>
        <v>2019</v>
      </c>
      <c r="BI102" s="44">
        <f>IF('Indicator Date'!BI102="","x",'Indicator Date'!BI102)</f>
        <v>2019</v>
      </c>
      <c r="BJ102" s="44" t="str">
        <f>IF('Indicator Date'!BJ102="","x",'Indicator Date'!BJ102)</f>
        <v>x</v>
      </c>
      <c r="BK102" s="44">
        <f>IF('Indicator Date'!BK102="","x",'Indicator Date'!BK102)</f>
        <v>2019</v>
      </c>
      <c r="BL102" s="44" t="str">
        <f>IF('Indicator Date'!BL102="","x",'Indicator Date'!BL102)</f>
        <v>x</v>
      </c>
      <c r="BM102" s="44">
        <f>IF('Indicator Date'!BM102="","x",'Indicator Date'!BM102)</f>
        <v>2018</v>
      </c>
      <c r="BN102" s="44" t="str">
        <f>IF('Indicator Date'!BN102="","x",'Indicator Date'!BN102)</f>
        <v>x</v>
      </c>
      <c r="BO102" s="44">
        <f>IF('Indicator Date'!BO102="","x",'Indicator Date'!BO102)</f>
        <v>2017</v>
      </c>
      <c r="BP102" s="44">
        <f>IF('Indicator Date'!BP102="","x",'Indicator Date'!BP102)</f>
        <v>2019</v>
      </c>
      <c r="BQ102" s="44">
        <f>IF('Indicator Date'!BQ102="","x",'Indicator Date'!BQ102)</f>
        <v>2014</v>
      </c>
      <c r="BR102" s="44">
        <f>IF('Indicator Date'!BR102="","x",'Indicator Date'!BR102)</f>
        <v>2017</v>
      </c>
      <c r="BS102" s="44">
        <f>IF('Indicator Date'!BS102="","x",'Indicator Date'!BS102)</f>
        <v>2017</v>
      </c>
      <c r="BT102" s="44" t="str">
        <f>IF('Indicator Date'!BT102="","x",'Indicator Date'!BT102)</f>
        <v>x</v>
      </c>
      <c r="BU102" s="44">
        <f>IF('Indicator Date'!BU102="","x",'Indicator Date'!BU102)</f>
        <v>2019</v>
      </c>
      <c r="BV102" s="44" t="str">
        <f>IF('Indicator Date'!BV102="","x",'Indicator Date'!BV102)</f>
        <v>x</v>
      </c>
      <c r="BW102" s="44" t="str">
        <f>IF('Indicator Date'!BW102="","x",'Indicator Date'!BW102)</f>
        <v>x</v>
      </c>
      <c r="BX102" s="44" t="str">
        <f>IF('Indicator Date'!BX102="","x",'Indicator Date'!BX102)</f>
        <v>x</v>
      </c>
      <c r="BY102" s="44" t="str">
        <f>IF('Indicator Date'!BY102="","x",'Indicator Date'!BY102)</f>
        <v>x</v>
      </c>
      <c r="BZ102" s="44">
        <f>IF('Indicator Date'!BZ102="","x",'Indicator Date'!BZ102)</f>
        <v>2017</v>
      </c>
      <c r="CA102" s="44">
        <f>IF('Indicator Date'!CA102="","x",'Indicator Date'!CA102)</f>
        <v>2020</v>
      </c>
      <c r="CB102" s="44">
        <f>IF('Indicator Date'!CB102="","x",'Indicator Date'!CB102)</f>
        <v>2015</v>
      </c>
    </row>
    <row r="103" spans="1:80">
      <c r="A103" s="33" t="str">
        <f>'Indicator Data'!A105</f>
        <v>Lithuania</v>
      </c>
      <c r="B103" s="25" t="str">
        <f>'Indicator Data'!B105</f>
        <v>LTU</v>
      </c>
      <c r="C103" s="44">
        <f>IF('Indicator Date'!C103="","x",'Indicator Date'!C103)</f>
        <v>2015</v>
      </c>
      <c r="D103" s="44">
        <f>IF('Indicator Date'!D103="","x",'Indicator Date'!D103)</f>
        <v>2015</v>
      </c>
      <c r="E103" s="44">
        <f>IF('Indicator Date'!E103="","x",'Indicator Date'!E103)</f>
        <v>2015</v>
      </c>
      <c r="F103" s="44">
        <f>IF('Indicator Date'!F103="","x",'Indicator Date'!F103)</f>
        <v>2015</v>
      </c>
      <c r="G103" s="44">
        <f>IF('Indicator Date'!G103="","x",'Indicator Date'!G103)</f>
        <v>2015</v>
      </c>
      <c r="H103" s="44">
        <f>IF('Indicator Date'!H103="","x",'Indicator Date'!H103)</f>
        <v>2015</v>
      </c>
      <c r="I103" s="44">
        <f>IF('Indicator Date'!I103="","x",'Indicator Date'!I103)</f>
        <v>2015</v>
      </c>
      <c r="J103" s="44">
        <f>IF('Indicator Date'!J103="","x",'Indicator Date'!J103)</f>
        <v>2020</v>
      </c>
      <c r="K103" s="44">
        <f>IF('Indicator Date'!K103="","x",'Indicator Date'!K103)</f>
        <v>2020</v>
      </c>
      <c r="L103" s="44">
        <f>IF('Indicator Date'!L103="","x",'Indicator Date'!L103)</f>
        <v>2020</v>
      </c>
      <c r="M103" s="44">
        <f>IF('Indicator Date'!M103="","x",'Indicator Date'!M103)</f>
        <v>2015</v>
      </c>
      <c r="N103" s="44">
        <f>IF('Indicator Date'!N103="","x",'Indicator Date'!N103)</f>
        <v>2015</v>
      </c>
      <c r="O103" s="44">
        <f>IF('Indicator Date'!O103="","x",'Indicator Date'!O103)</f>
        <v>2015</v>
      </c>
      <c r="P103" s="44">
        <f>IF('Indicator Date'!P103="","x",'Indicator Date'!P103)</f>
        <v>2015</v>
      </c>
      <c r="Q103" s="44">
        <f>IF('Indicator Date'!Q103="","x",'Indicator Date'!Q103)</f>
        <v>2019</v>
      </c>
      <c r="R103" s="44">
        <f>IF('Indicator Date'!R103="","x",'Indicator Date'!R103)</f>
        <v>2019</v>
      </c>
      <c r="S103" s="44">
        <f>IF('Indicator Date'!S103="","x",'Indicator Date'!S103)</f>
        <v>2019</v>
      </c>
      <c r="T103" s="44">
        <f>IF('Indicator Date'!T103="","x",'Indicator Date'!T103)</f>
        <v>2019</v>
      </c>
      <c r="U103" s="44">
        <f>IF('Indicator Date'!U103="","x",'Indicator Date'!U103)</f>
        <v>2015</v>
      </c>
      <c r="V103" s="44">
        <f>IF('Indicator Date'!V103="","x",'Indicator Date'!V103)</f>
        <v>2015</v>
      </c>
      <c r="W103" s="44">
        <f>IF('Indicator Date'!W103="","x",'Indicator Date'!W103)</f>
        <v>2015</v>
      </c>
      <c r="X103" s="44">
        <f>IF('Indicator Date'!X103="","x",'Indicator Date'!X103)</f>
        <v>2018</v>
      </c>
      <c r="Y103" s="44">
        <f>IF('Indicator Date'!Y103="","x",'Indicator Date'!Y103)</f>
        <v>2019</v>
      </c>
      <c r="Z103" s="44">
        <f>IF('Indicator Date'!Z103="","x",'Indicator Date'!Z103)</f>
        <v>2019</v>
      </c>
      <c r="AA103" s="44">
        <f>IF('Indicator Date'!AA103="","x",'Indicator Date'!AA103)</f>
        <v>2011</v>
      </c>
      <c r="AB103" s="44">
        <f>IF('Indicator Date'!AB103="","x",'Indicator Date'!AB103)</f>
        <v>2017</v>
      </c>
      <c r="AC103" s="44" t="str">
        <f>IF('Indicator Date'!AC103="","x",'Indicator Date'!AC103)</f>
        <v>x</v>
      </c>
      <c r="AD103" s="44">
        <f>IF('Indicator Date'!AD103="","x",'Indicator Date'!AD103)</f>
        <v>2018</v>
      </c>
      <c r="AE103" s="44">
        <f>IF('Indicator Date'!AE103="","x",'Indicator Date'!AE103)</f>
        <v>2020</v>
      </c>
      <c r="AF103" s="44" t="str">
        <f>IF('Indicator Date'!AF103="","x",'Indicator Date'!AF103)</f>
        <v>x</v>
      </c>
      <c r="AG103" s="44">
        <f>IF('Indicator Date'!AG103="","x",'Indicator Date'!AG103)</f>
        <v>2020</v>
      </c>
      <c r="AH103" s="44">
        <f>IF('Indicator Date'!AH103="","x",'Indicator Date'!AH103)</f>
        <v>2021</v>
      </c>
      <c r="AI103" s="44">
        <f>IF('Indicator Date'!AI103="","x",'Indicator Date'!AI103)</f>
        <v>2021</v>
      </c>
      <c r="AJ103" s="44">
        <f>IF('Indicator Date'!AJ103="","x",'Indicator Date'!AJ103)</f>
        <v>2020</v>
      </c>
      <c r="AK103" s="44">
        <f>IF('Indicator Date'!AK103="","x",'Indicator Date'!AK103)</f>
        <v>2020</v>
      </c>
      <c r="AL103" s="44">
        <f>IF('Indicator Date'!AL103="","x",'Indicator Date'!AL103)</f>
        <v>2019</v>
      </c>
      <c r="AM103" s="44" t="str">
        <f>IF('Indicator Date'!AM103="","x",RIGHT('Indicator Date'!AM103,4))</f>
        <v>x</v>
      </c>
      <c r="AN103" s="44">
        <f>IF('Indicator Date'!AN103="","x",'Indicator Date'!AN103)</f>
        <v>2021</v>
      </c>
      <c r="AO103" s="44">
        <f>IF('Indicator Date'!AO103="","x",'Indicator Date'!AO103)</f>
        <v>2018</v>
      </c>
      <c r="AP103" s="44">
        <f>IF('Indicator Date'!AP103="","x",'Indicator Date'!AP103)</f>
        <v>2019</v>
      </c>
      <c r="AQ103" s="44" t="str">
        <f>IF('Indicator Date'!AQ103="","x",'Indicator Date'!AQ103)</f>
        <v>x</v>
      </c>
      <c r="AR103" s="44">
        <f>IF('Indicator Date'!AR103="","x",'Indicator Date'!AR103)</f>
        <v>2020</v>
      </c>
      <c r="AS103" s="44">
        <f>IF('Indicator Date'!AS103="","x",'Indicator Date'!AS103)</f>
        <v>2019</v>
      </c>
      <c r="AT103" s="44" t="str">
        <f>IF('Indicator Date'!AT103="","x",'Indicator Date'!AT103)</f>
        <v>x</v>
      </c>
      <c r="AU103" s="44">
        <f>IF('Indicator Date'!AU103="","x",'Indicator Date'!AU103)</f>
        <v>2019</v>
      </c>
      <c r="AV103" s="44">
        <f>IF('Indicator Date'!AV103="","x",'Indicator Date'!AV103)</f>
        <v>2019</v>
      </c>
      <c r="AW103" s="44">
        <f>IF('Indicator Date'!AW103="","x",'Indicator Date'!AW103)</f>
        <v>2019</v>
      </c>
      <c r="AX103" s="44" t="str">
        <f>IF('Indicator Date'!AX103="","x",'Indicator Date'!AX103)</f>
        <v>x</v>
      </c>
      <c r="AY103" s="44">
        <f>IF('Indicator Date'!AY103="","x",'Indicator Date'!AY103)</f>
        <v>2019</v>
      </c>
      <c r="AZ103" s="44">
        <f>IF('Indicator Date'!AZ103="","x",'Indicator Date'!AZ103)</f>
        <v>2019</v>
      </c>
      <c r="BA103" s="44">
        <f>IF('Indicator Date'!BA103="","x",'Indicator Date'!BA103)</f>
        <v>2018</v>
      </c>
      <c r="BB103" s="44">
        <f>IF('Indicator Date'!BB103="","x",'Indicator Date'!BB103)</f>
        <v>2018</v>
      </c>
      <c r="BC103" s="44">
        <f>IF('Indicator Date'!BC103="","x",'Indicator Date'!BC103)</f>
        <v>2019</v>
      </c>
      <c r="BD103" s="44">
        <f>IF('Indicator Date'!BD103="","x",'Indicator Date'!BD103)</f>
        <v>2020</v>
      </c>
      <c r="BE103" s="70" t="str">
        <f>IF('Indicator Date'!BE103="","x",YEAR('Indicator Date'!BE103))</f>
        <v>x</v>
      </c>
      <c r="BF103" s="70">
        <f>IF('Indicator Date'!BF103="","x",YEAR('Indicator Date'!BF103))</f>
        <v>2020</v>
      </c>
      <c r="BG103" s="44">
        <f>IF('Indicator Date'!BG103="","x",'Indicator Date'!BG103)</f>
        <v>2020</v>
      </c>
      <c r="BH103" s="44">
        <f>IF('Indicator Date'!BH103="","x",'Indicator Date'!BH103)</f>
        <v>2019</v>
      </c>
      <c r="BI103" s="44">
        <f>IF('Indicator Date'!BI103="","x",'Indicator Date'!BI103)</f>
        <v>2019</v>
      </c>
      <c r="BJ103" s="44" t="str">
        <f>IF('Indicator Date'!BJ103="","x",'Indicator Date'!BJ103)</f>
        <v>x</v>
      </c>
      <c r="BK103" s="44">
        <f>IF('Indicator Date'!BK103="","x",'Indicator Date'!BK103)</f>
        <v>2019</v>
      </c>
      <c r="BL103" s="44">
        <f>IF('Indicator Date'!BL103="","x",'Indicator Date'!BL103)</f>
        <v>2020</v>
      </c>
      <c r="BM103" s="44">
        <f>IF('Indicator Date'!BM103="","x",'Indicator Date'!BM103)</f>
        <v>2018</v>
      </c>
      <c r="BN103" s="44">
        <f>IF('Indicator Date'!BN103="","x",'Indicator Date'!BN103)</f>
        <v>2011</v>
      </c>
      <c r="BO103" s="44">
        <f>IF('Indicator Date'!BO103="","x",'Indicator Date'!BO103)</f>
        <v>2019</v>
      </c>
      <c r="BP103" s="44">
        <f>IF('Indicator Date'!BP103="","x",'Indicator Date'!BP103)</f>
        <v>2019</v>
      </c>
      <c r="BQ103" s="44">
        <f>IF('Indicator Date'!BQ103="","x",'Indicator Date'!BQ103)</f>
        <v>2014</v>
      </c>
      <c r="BR103" s="44">
        <f>IF('Indicator Date'!BR103="","x",'Indicator Date'!BR103)</f>
        <v>2017</v>
      </c>
      <c r="BS103" s="44">
        <f>IF('Indicator Date'!BS103="","x",'Indicator Date'!BS103)</f>
        <v>2017</v>
      </c>
      <c r="BT103" s="44">
        <f>IF('Indicator Date'!BT103="","x",'Indicator Date'!BT103)</f>
        <v>2016</v>
      </c>
      <c r="BU103" s="44">
        <f>IF('Indicator Date'!BU103="","x",'Indicator Date'!BU103)</f>
        <v>2019</v>
      </c>
      <c r="BV103" s="44">
        <f>IF('Indicator Date'!BV103="","x",'Indicator Date'!BV103)</f>
        <v>2019</v>
      </c>
      <c r="BW103" s="44">
        <f>IF('Indicator Date'!BW103="","x",'Indicator Date'!BW103)</f>
        <v>2019</v>
      </c>
      <c r="BX103" s="44">
        <f>IF('Indicator Date'!BX103="","x",'Indicator Date'!BX103)</f>
        <v>2018</v>
      </c>
      <c r="BY103" s="44">
        <f>IF('Indicator Date'!BY103="","x",'Indicator Date'!BY103)</f>
        <v>2017</v>
      </c>
      <c r="BZ103" s="44">
        <f>IF('Indicator Date'!BZ103="","x",'Indicator Date'!BZ103)</f>
        <v>2020</v>
      </c>
      <c r="CA103" s="44">
        <f>IF('Indicator Date'!CA103="","x",'Indicator Date'!CA103)</f>
        <v>2020</v>
      </c>
      <c r="CB103" s="44">
        <f>IF('Indicator Date'!CB103="","x",'Indicator Date'!CB103)</f>
        <v>2015</v>
      </c>
    </row>
    <row r="104" spans="1:80">
      <c r="A104" s="33" t="str">
        <f>'Indicator Data'!A106</f>
        <v>Luxembourg</v>
      </c>
      <c r="B104" s="25" t="str">
        <f>'Indicator Data'!B106</f>
        <v>LUX</v>
      </c>
      <c r="C104" s="44">
        <f>IF('Indicator Date'!C104="","x",'Indicator Date'!C104)</f>
        <v>2015</v>
      </c>
      <c r="D104" s="44">
        <f>IF('Indicator Date'!D104="","x",'Indicator Date'!D104)</f>
        <v>2015</v>
      </c>
      <c r="E104" s="44">
        <f>IF('Indicator Date'!E104="","x",'Indicator Date'!E104)</f>
        <v>2015</v>
      </c>
      <c r="F104" s="44">
        <f>IF('Indicator Date'!F104="","x",'Indicator Date'!F104)</f>
        <v>2015</v>
      </c>
      <c r="G104" s="44">
        <f>IF('Indicator Date'!G104="","x",'Indicator Date'!G104)</f>
        <v>2015</v>
      </c>
      <c r="H104" s="44">
        <f>IF('Indicator Date'!H104="","x",'Indicator Date'!H104)</f>
        <v>2015</v>
      </c>
      <c r="I104" s="44">
        <f>IF('Indicator Date'!I104="","x",'Indicator Date'!I104)</f>
        <v>2015</v>
      </c>
      <c r="J104" s="44">
        <f>IF('Indicator Date'!J104="","x",'Indicator Date'!J104)</f>
        <v>2020</v>
      </c>
      <c r="K104" s="44">
        <f>IF('Indicator Date'!K104="","x",'Indicator Date'!K104)</f>
        <v>2020</v>
      </c>
      <c r="L104" s="44">
        <f>IF('Indicator Date'!L104="","x",'Indicator Date'!L104)</f>
        <v>2020</v>
      </c>
      <c r="M104" s="44">
        <f>IF('Indicator Date'!M104="","x",'Indicator Date'!M104)</f>
        <v>2015</v>
      </c>
      <c r="N104" s="44">
        <f>IF('Indicator Date'!N104="","x",'Indicator Date'!N104)</f>
        <v>2015</v>
      </c>
      <c r="O104" s="44">
        <f>IF('Indicator Date'!O104="","x",'Indicator Date'!O104)</f>
        <v>2015</v>
      </c>
      <c r="P104" s="44">
        <f>IF('Indicator Date'!P104="","x",'Indicator Date'!P104)</f>
        <v>2015</v>
      </c>
      <c r="Q104" s="44">
        <f>IF('Indicator Date'!Q104="","x",'Indicator Date'!Q104)</f>
        <v>2019</v>
      </c>
      <c r="R104" s="44">
        <f>IF('Indicator Date'!R104="","x",'Indicator Date'!R104)</f>
        <v>2019</v>
      </c>
      <c r="S104" s="44">
        <f>IF('Indicator Date'!S104="","x",'Indicator Date'!S104)</f>
        <v>2019</v>
      </c>
      <c r="T104" s="44">
        <f>IF('Indicator Date'!T104="","x",'Indicator Date'!T104)</f>
        <v>2019</v>
      </c>
      <c r="U104" s="44">
        <f>IF('Indicator Date'!U104="","x",'Indicator Date'!U104)</f>
        <v>2015</v>
      </c>
      <c r="V104" s="44">
        <f>IF('Indicator Date'!V104="","x",'Indicator Date'!V104)</f>
        <v>2015</v>
      </c>
      <c r="W104" s="44">
        <f>IF('Indicator Date'!W104="","x",'Indicator Date'!W104)</f>
        <v>2015</v>
      </c>
      <c r="X104" s="44">
        <f>IF('Indicator Date'!X104="","x",'Indicator Date'!X104)</f>
        <v>2018</v>
      </c>
      <c r="Y104" s="44">
        <f>IF('Indicator Date'!Y104="","x",'Indicator Date'!Y104)</f>
        <v>2019</v>
      </c>
      <c r="Z104" s="44">
        <f>IF('Indicator Date'!Z104="","x",'Indicator Date'!Z104)</f>
        <v>2019</v>
      </c>
      <c r="AA104" s="44">
        <f>IF('Indicator Date'!AA104="","x",'Indicator Date'!AA104)</f>
        <v>2011</v>
      </c>
      <c r="AB104" s="44">
        <f>IF('Indicator Date'!AB104="","x",'Indicator Date'!AB104)</f>
        <v>2017</v>
      </c>
      <c r="AC104" s="44" t="str">
        <f>IF('Indicator Date'!AC104="","x",'Indicator Date'!AC104)</f>
        <v>x</v>
      </c>
      <c r="AD104" s="44" t="str">
        <f>IF('Indicator Date'!AD104="","x",'Indicator Date'!AD104)</f>
        <v>x</v>
      </c>
      <c r="AE104" s="44">
        <f>IF('Indicator Date'!AE104="","x",'Indicator Date'!AE104)</f>
        <v>2020</v>
      </c>
      <c r="AF104" s="44" t="str">
        <f>IF('Indicator Date'!AF104="","x",'Indicator Date'!AF104)</f>
        <v>x</v>
      </c>
      <c r="AG104" s="44">
        <f>IF('Indicator Date'!AG104="","x",'Indicator Date'!AG104)</f>
        <v>2020</v>
      </c>
      <c r="AH104" s="44">
        <f>IF('Indicator Date'!AH104="","x",'Indicator Date'!AH104)</f>
        <v>2021</v>
      </c>
      <c r="AI104" s="44">
        <f>IF('Indicator Date'!AI104="","x",'Indicator Date'!AI104)</f>
        <v>2021</v>
      </c>
      <c r="AJ104" s="44">
        <f>IF('Indicator Date'!AJ104="","x",'Indicator Date'!AJ104)</f>
        <v>2020</v>
      </c>
      <c r="AK104" s="44">
        <f>IF('Indicator Date'!AK104="","x",'Indicator Date'!AK104)</f>
        <v>2020</v>
      </c>
      <c r="AL104" s="44">
        <f>IF('Indicator Date'!AL104="","x",'Indicator Date'!AL104)</f>
        <v>2019</v>
      </c>
      <c r="AM104" s="44" t="str">
        <f>IF('Indicator Date'!AM104="","x",RIGHT('Indicator Date'!AM104,4))</f>
        <v>x</v>
      </c>
      <c r="AN104" s="44">
        <f>IF('Indicator Date'!AN104="","x",'Indicator Date'!AN104)</f>
        <v>2021</v>
      </c>
      <c r="AO104" s="44">
        <f>IF('Indicator Date'!AO104="","x",'Indicator Date'!AO104)</f>
        <v>2018</v>
      </c>
      <c r="AP104" s="44">
        <f>IF('Indicator Date'!AP104="","x",'Indicator Date'!AP104)</f>
        <v>2019</v>
      </c>
      <c r="AQ104" s="44" t="str">
        <f>IF('Indicator Date'!AQ104="","x",'Indicator Date'!AQ104)</f>
        <v>x</v>
      </c>
      <c r="AR104" s="44">
        <f>IF('Indicator Date'!AR104="","x",'Indicator Date'!AR104)</f>
        <v>2020</v>
      </c>
      <c r="AS104" s="44">
        <f>IF('Indicator Date'!AS104="","x",'Indicator Date'!AS104)</f>
        <v>2019</v>
      </c>
      <c r="AT104" s="44" t="str">
        <f>IF('Indicator Date'!AT104="","x",'Indicator Date'!AT104)</f>
        <v>x</v>
      </c>
      <c r="AU104" s="44">
        <f>IF('Indicator Date'!AU104="","x",'Indicator Date'!AU104)</f>
        <v>2019</v>
      </c>
      <c r="AV104" s="44" t="str">
        <f>IF('Indicator Date'!AV104="","x",'Indicator Date'!AV104)</f>
        <v>x</v>
      </c>
      <c r="AW104" s="44" t="str">
        <f>IF('Indicator Date'!AW104="","x",'Indicator Date'!AW104)</f>
        <v>x</v>
      </c>
      <c r="AX104" s="44" t="str">
        <f>IF('Indicator Date'!AX104="","x",'Indicator Date'!AX104)</f>
        <v>x</v>
      </c>
      <c r="AY104" s="44">
        <f>IF('Indicator Date'!AY104="","x",'Indicator Date'!AY104)</f>
        <v>2019</v>
      </c>
      <c r="AZ104" s="44">
        <f>IF('Indicator Date'!AZ104="","x",'Indicator Date'!AZ104)</f>
        <v>2019</v>
      </c>
      <c r="BA104" s="44">
        <f>IF('Indicator Date'!BA104="","x",'Indicator Date'!BA104)</f>
        <v>2018</v>
      </c>
      <c r="BB104" s="44">
        <f>IF('Indicator Date'!BB104="","x",'Indicator Date'!BB104)</f>
        <v>2018</v>
      </c>
      <c r="BC104" s="44">
        <f>IF('Indicator Date'!BC104="","x",'Indicator Date'!BC104)</f>
        <v>2019</v>
      </c>
      <c r="BD104" s="44">
        <f>IF('Indicator Date'!BD104="","x",'Indicator Date'!BD104)</f>
        <v>2020</v>
      </c>
      <c r="BE104" s="70" t="str">
        <f>IF('Indicator Date'!BE104="","x",YEAR('Indicator Date'!BE104))</f>
        <v>x</v>
      </c>
      <c r="BF104" s="70">
        <f>IF('Indicator Date'!BF104="","x",YEAR('Indicator Date'!BF104))</f>
        <v>2020</v>
      </c>
      <c r="BG104" s="44">
        <f>IF('Indicator Date'!BG104="","x",'Indicator Date'!BG104)</f>
        <v>2020</v>
      </c>
      <c r="BH104" s="44">
        <f>IF('Indicator Date'!BH104="","x",'Indicator Date'!BH104)</f>
        <v>2019</v>
      </c>
      <c r="BI104" s="44">
        <f>IF('Indicator Date'!BI104="","x",'Indicator Date'!BI104)</f>
        <v>2019</v>
      </c>
      <c r="BJ104" s="44" t="str">
        <f>IF('Indicator Date'!BJ104="","x",'Indicator Date'!BJ104)</f>
        <v>x</v>
      </c>
      <c r="BK104" s="44">
        <f>IF('Indicator Date'!BK104="","x",'Indicator Date'!BK104)</f>
        <v>2019</v>
      </c>
      <c r="BL104" s="44">
        <f>IF('Indicator Date'!BL104="","x",'Indicator Date'!BL104)</f>
        <v>2020</v>
      </c>
      <c r="BM104" s="44">
        <f>IF('Indicator Date'!BM104="","x",'Indicator Date'!BM104)</f>
        <v>2018</v>
      </c>
      <c r="BN104" s="44" t="str">
        <f>IF('Indicator Date'!BN104="","x",'Indicator Date'!BN104)</f>
        <v>x</v>
      </c>
      <c r="BO104" s="44">
        <f>IF('Indicator Date'!BO104="","x",'Indicator Date'!BO104)</f>
        <v>2018</v>
      </c>
      <c r="BP104" s="44">
        <f>IF('Indicator Date'!BP104="","x",'Indicator Date'!BP104)</f>
        <v>2019</v>
      </c>
      <c r="BQ104" s="44">
        <f>IF('Indicator Date'!BQ104="","x",'Indicator Date'!BQ104)</f>
        <v>2014</v>
      </c>
      <c r="BR104" s="44">
        <f>IF('Indicator Date'!BR104="","x",'Indicator Date'!BR104)</f>
        <v>2017</v>
      </c>
      <c r="BS104" s="44">
        <f>IF('Indicator Date'!BS104="","x",'Indicator Date'!BS104)</f>
        <v>2017</v>
      </c>
      <c r="BT104" s="44">
        <f>IF('Indicator Date'!BT104="","x",'Indicator Date'!BT104)</f>
        <v>2017</v>
      </c>
      <c r="BU104" s="44">
        <f>IF('Indicator Date'!BU104="","x",'Indicator Date'!BU104)</f>
        <v>2019</v>
      </c>
      <c r="BV104" s="44">
        <f>IF('Indicator Date'!BV104="","x",'Indicator Date'!BV104)</f>
        <v>2019</v>
      </c>
      <c r="BW104" s="44">
        <f>IF('Indicator Date'!BW104="","x",'Indicator Date'!BW104)</f>
        <v>2019</v>
      </c>
      <c r="BX104" s="44">
        <f>IF('Indicator Date'!BX104="","x",'Indicator Date'!BX104)</f>
        <v>2018</v>
      </c>
      <c r="BY104" s="44">
        <f>IF('Indicator Date'!BY104="","x",'Indicator Date'!BY104)</f>
        <v>2017</v>
      </c>
      <c r="BZ104" s="44">
        <f>IF('Indicator Date'!BZ104="","x",'Indicator Date'!BZ104)</f>
        <v>2020</v>
      </c>
      <c r="CA104" s="44">
        <f>IF('Indicator Date'!CA104="","x",'Indicator Date'!CA104)</f>
        <v>2020</v>
      </c>
      <c r="CB104" s="44">
        <f>IF('Indicator Date'!CB104="","x",'Indicator Date'!CB104)</f>
        <v>2015</v>
      </c>
    </row>
    <row r="105" spans="1:80">
      <c r="A105" s="33" t="str">
        <f>'Indicator Data'!A107</f>
        <v>Madagascar</v>
      </c>
      <c r="B105" s="25" t="str">
        <f>'Indicator Data'!B107</f>
        <v>MDG</v>
      </c>
      <c r="C105" s="44">
        <f>IF('Indicator Date'!C105="","x",'Indicator Date'!C105)</f>
        <v>2015</v>
      </c>
      <c r="D105" s="44">
        <f>IF('Indicator Date'!D105="","x",'Indicator Date'!D105)</f>
        <v>2015</v>
      </c>
      <c r="E105" s="44">
        <f>IF('Indicator Date'!E105="","x",'Indicator Date'!E105)</f>
        <v>2015</v>
      </c>
      <c r="F105" s="44">
        <f>IF('Indicator Date'!F105="","x",'Indicator Date'!F105)</f>
        <v>2015</v>
      </c>
      <c r="G105" s="44">
        <f>IF('Indicator Date'!G105="","x",'Indicator Date'!G105)</f>
        <v>2015</v>
      </c>
      <c r="H105" s="44">
        <f>IF('Indicator Date'!H105="","x",'Indicator Date'!H105)</f>
        <v>2015</v>
      </c>
      <c r="I105" s="44">
        <f>IF('Indicator Date'!I105="","x",'Indicator Date'!I105)</f>
        <v>2015</v>
      </c>
      <c r="J105" s="44">
        <f>IF('Indicator Date'!J105="","x",'Indicator Date'!J105)</f>
        <v>2020</v>
      </c>
      <c r="K105" s="44">
        <f>IF('Indicator Date'!K105="","x",'Indicator Date'!K105)</f>
        <v>2020</v>
      </c>
      <c r="L105" s="44">
        <f>IF('Indicator Date'!L105="","x",'Indicator Date'!L105)</f>
        <v>2020</v>
      </c>
      <c r="M105" s="44">
        <f>IF('Indicator Date'!M105="","x",'Indicator Date'!M105)</f>
        <v>2015</v>
      </c>
      <c r="N105" s="44">
        <f>IF('Indicator Date'!N105="","x",'Indicator Date'!N105)</f>
        <v>2015</v>
      </c>
      <c r="O105" s="44">
        <f>IF('Indicator Date'!O105="","x",'Indicator Date'!O105)</f>
        <v>2015</v>
      </c>
      <c r="P105" s="44">
        <f>IF('Indicator Date'!P105="","x",'Indicator Date'!P105)</f>
        <v>2015</v>
      </c>
      <c r="Q105" s="44">
        <f>IF('Indicator Date'!Q105="","x",'Indicator Date'!Q105)</f>
        <v>2019</v>
      </c>
      <c r="R105" s="44">
        <f>IF('Indicator Date'!R105="","x",'Indicator Date'!R105)</f>
        <v>2019</v>
      </c>
      <c r="S105" s="44">
        <f>IF('Indicator Date'!S105="","x",'Indicator Date'!S105)</f>
        <v>2019</v>
      </c>
      <c r="T105" s="44">
        <f>IF('Indicator Date'!T105="","x",'Indicator Date'!T105)</f>
        <v>2019</v>
      </c>
      <c r="U105" s="44">
        <f>IF('Indicator Date'!U105="","x",'Indicator Date'!U105)</f>
        <v>2015</v>
      </c>
      <c r="V105" s="44">
        <f>IF('Indicator Date'!V105="","x",'Indicator Date'!V105)</f>
        <v>2015</v>
      </c>
      <c r="W105" s="44">
        <f>IF('Indicator Date'!W105="","x",'Indicator Date'!W105)</f>
        <v>2015</v>
      </c>
      <c r="X105" s="44">
        <f>IF('Indicator Date'!X105="","x",'Indicator Date'!X105)</f>
        <v>2018</v>
      </c>
      <c r="Y105" s="44">
        <f>IF('Indicator Date'!Y105="","x",'Indicator Date'!Y105)</f>
        <v>2019</v>
      </c>
      <c r="Z105" s="44">
        <f>IF('Indicator Date'!Z105="","x",'Indicator Date'!Z105)</f>
        <v>2019</v>
      </c>
      <c r="AA105" s="44">
        <f>IF('Indicator Date'!AA105="","x",'Indicator Date'!AA105)</f>
        <v>2011</v>
      </c>
      <c r="AB105" s="44">
        <f>IF('Indicator Date'!AB105="","x",'Indicator Date'!AB105)</f>
        <v>2017</v>
      </c>
      <c r="AC105" s="44">
        <f>IF('Indicator Date'!AC105="","x",'Indicator Date'!AC105)</f>
        <v>2015</v>
      </c>
      <c r="AD105" s="44">
        <f>IF('Indicator Date'!AD105="","x",'Indicator Date'!AD105)</f>
        <v>2018</v>
      </c>
      <c r="AE105" s="44">
        <f>IF('Indicator Date'!AE105="","x",'Indicator Date'!AE105)</f>
        <v>2020</v>
      </c>
      <c r="AF105" s="44">
        <f>IF('Indicator Date'!AF105="","x",'Indicator Date'!AF105)</f>
        <v>2018</v>
      </c>
      <c r="AG105" s="44">
        <f>IF('Indicator Date'!AG105="","x",'Indicator Date'!AG105)</f>
        <v>2020</v>
      </c>
      <c r="AH105" s="44">
        <f>IF('Indicator Date'!AH105="","x",'Indicator Date'!AH105)</f>
        <v>2021</v>
      </c>
      <c r="AI105" s="44">
        <f>IF('Indicator Date'!AI105="","x",'Indicator Date'!AI105)</f>
        <v>2021</v>
      </c>
      <c r="AJ105" s="44">
        <f>IF('Indicator Date'!AJ105="","x",'Indicator Date'!AJ105)</f>
        <v>2020</v>
      </c>
      <c r="AK105" s="44">
        <f>IF('Indicator Date'!AK105="","x",'Indicator Date'!AK105)</f>
        <v>2020</v>
      </c>
      <c r="AL105" s="44">
        <f>IF('Indicator Date'!AL105="","x",'Indicator Date'!AL105)</f>
        <v>2019</v>
      </c>
      <c r="AM105" s="44" t="str">
        <f>IF('Indicator Date'!AM105="","x",RIGHT('Indicator Date'!AM105,4))</f>
        <v>2018</v>
      </c>
      <c r="AN105" s="44">
        <f>IF('Indicator Date'!AN105="","x",'Indicator Date'!AN105)</f>
        <v>2021</v>
      </c>
      <c r="AO105" s="44">
        <f>IF('Indicator Date'!AO105="","x",'Indicator Date'!AO105)</f>
        <v>2018</v>
      </c>
      <c r="AP105" s="44">
        <f>IF('Indicator Date'!AP105="","x",'Indicator Date'!AP105)</f>
        <v>2019</v>
      </c>
      <c r="AQ105" s="44">
        <f>IF('Indicator Date'!AQ105="","x",'Indicator Date'!AQ105)</f>
        <v>2020</v>
      </c>
      <c r="AR105" s="44">
        <f>IF('Indicator Date'!AR105="","x",'Indicator Date'!AR105)</f>
        <v>2020</v>
      </c>
      <c r="AS105" s="44">
        <f>IF('Indicator Date'!AS105="","x",'Indicator Date'!AS105)</f>
        <v>2019</v>
      </c>
      <c r="AT105" s="44">
        <f>IF('Indicator Date'!AT105="","x",'Indicator Date'!AT105)</f>
        <v>2018</v>
      </c>
      <c r="AU105" s="44">
        <f>IF('Indicator Date'!AU105="","x",'Indicator Date'!AU105)</f>
        <v>2019</v>
      </c>
      <c r="AV105" s="44">
        <f>IF('Indicator Date'!AV105="","x",'Indicator Date'!AV105)</f>
        <v>2019</v>
      </c>
      <c r="AW105" s="44">
        <f>IF('Indicator Date'!AW105="","x",'Indicator Date'!AW105)</f>
        <v>2019</v>
      </c>
      <c r="AX105" s="44">
        <f>IF('Indicator Date'!AX105="","x",'Indicator Date'!AX105)</f>
        <v>2018</v>
      </c>
      <c r="AY105" s="44">
        <f>IF('Indicator Date'!AY105="","x",'Indicator Date'!AY105)</f>
        <v>2019</v>
      </c>
      <c r="AZ105" s="44" t="str">
        <f>IF('Indicator Date'!AZ105="","x",'Indicator Date'!AZ105)</f>
        <v>x</v>
      </c>
      <c r="BA105" s="44">
        <f>IF('Indicator Date'!BA105="","x",'Indicator Date'!BA105)</f>
        <v>2012</v>
      </c>
      <c r="BB105" s="44">
        <f>IF('Indicator Date'!BB105="","x",'Indicator Date'!BB105)</f>
        <v>2018</v>
      </c>
      <c r="BC105" s="44">
        <f>IF('Indicator Date'!BC105="","x",'Indicator Date'!BC105)</f>
        <v>2019</v>
      </c>
      <c r="BD105" s="44">
        <f>IF('Indicator Date'!BD105="","x",'Indicator Date'!BD105)</f>
        <v>2020</v>
      </c>
      <c r="BE105" s="70">
        <f>IF('Indicator Date'!BE105="","x",YEAR('Indicator Date'!BE105))</f>
        <v>2020</v>
      </c>
      <c r="BF105" s="70">
        <f>IF('Indicator Date'!BF105="","x",YEAR('Indicator Date'!BF105))</f>
        <v>2020</v>
      </c>
      <c r="BG105" s="44">
        <f>IF('Indicator Date'!BG105="","x",'Indicator Date'!BG105)</f>
        <v>2020</v>
      </c>
      <c r="BH105" s="44">
        <f>IF('Indicator Date'!BH105="","x",'Indicator Date'!BH105)</f>
        <v>2019</v>
      </c>
      <c r="BI105" s="44">
        <f>IF('Indicator Date'!BI105="","x",'Indicator Date'!BI105)</f>
        <v>2019</v>
      </c>
      <c r="BJ105" s="44">
        <f>IF('Indicator Date'!BJ105="","x",'Indicator Date'!BJ105)</f>
        <v>2015</v>
      </c>
      <c r="BK105" s="44">
        <f>IF('Indicator Date'!BK105="","x",'Indicator Date'!BK105)</f>
        <v>2019</v>
      </c>
      <c r="BL105" s="44">
        <f>IF('Indicator Date'!BL105="","x",'Indicator Date'!BL105)</f>
        <v>2020</v>
      </c>
      <c r="BM105" s="44">
        <f>IF('Indicator Date'!BM105="","x",'Indicator Date'!BM105)</f>
        <v>2018</v>
      </c>
      <c r="BN105" s="44">
        <f>IF('Indicator Date'!BN105="","x",'Indicator Date'!BN105)</f>
        <v>2018</v>
      </c>
      <c r="BO105" s="44">
        <f>IF('Indicator Date'!BO105="","x",'Indicator Date'!BO105)</f>
        <v>2016</v>
      </c>
      <c r="BP105" s="44">
        <f>IF('Indicator Date'!BP105="","x",'Indicator Date'!BP105)</f>
        <v>2018</v>
      </c>
      <c r="BQ105" s="44">
        <f>IF('Indicator Date'!BQ105="","x",'Indicator Date'!BQ105)</f>
        <v>2014</v>
      </c>
      <c r="BR105" s="44">
        <f>IF('Indicator Date'!BR105="","x",'Indicator Date'!BR105)</f>
        <v>2017</v>
      </c>
      <c r="BS105" s="44">
        <f>IF('Indicator Date'!BS105="","x",'Indicator Date'!BS105)</f>
        <v>2017</v>
      </c>
      <c r="BT105" s="44">
        <f>IF('Indicator Date'!BT105="","x",'Indicator Date'!BT105)</f>
        <v>2014</v>
      </c>
      <c r="BU105" s="44">
        <f>IF('Indicator Date'!BU105="","x",'Indicator Date'!BU105)</f>
        <v>2019</v>
      </c>
      <c r="BV105" s="44" t="str">
        <f>IF('Indicator Date'!BV105="","x",'Indicator Date'!BV105)</f>
        <v>x</v>
      </c>
      <c r="BW105" s="44">
        <f>IF('Indicator Date'!BW105="","x",'Indicator Date'!BW105)</f>
        <v>2019</v>
      </c>
      <c r="BX105" s="44">
        <f>IF('Indicator Date'!BX105="","x",'Indicator Date'!BX105)</f>
        <v>2018</v>
      </c>
      <c r="BY105" s="44">
        <f>IF('Indicator Date'!BY105="","x",'Indicator Date'!BY105)</f>
        <v>2017</v>
      </c>
      <c r="BZ105" s="44">
        <f>IF('Indicator Date'!BZ105="","x",'Indicator Date'!BZ105)</f>
        <v>2020</v>
      </c>
      <c r="CA105" s="44">
        <f>IF('Indicator Date'!CA105="","x",'Indicator Date'!CA105)</f>
        <v>2020</v>
      </c>
      <c r="CB105" s="44">
        <f>IF('Indicator Date'!CB105="","x",'Indicator Date'!CB105)</f>
        <v>2015</v>
      </c>
    </row>
    <row r="106" spans="1:80">
      <c r="A106" s="33" t="str">
        <f>'Indicator Data'!A108</f>
        <v>Malawi</v>
      </c>
      <c r="B106" s="25" t="str">
        <f>'Indicator Data'!B108</f>
        <v>MWI</v>
      </c>
      <c r="C106" s="44">
        <f>IF('Indicator Date'!C106="","x",'Indicator Date'!C106)</f>
        <v>2015</v>
      </c>
      <c r="D106" s="44">
        <f>IF('Indicator Date'!D106="","x",'Indicator Date'!D106)</f>
        <v>2015</v>
      </c>
      <c r="E106" s="44">
        <f>IF('Indicator Date'!E106="","x",'Indicator Date'!E106)</f>
        <v>2015</v>
      </c>
      <c r="F106" s="44">
        <f>IF('Indicator Date'!F106="","x",'Indicator Date'!F106)</f>
        <v>2015</v>
      </c>
      <c r="G106" s="44">
        <f>IF('Indicator Date'!G106="","x",'Indicator Date'!G106)</f>
        <v>2015</v>
      </c>
      <c r="H106" s="44">
        <f>IF('Indicator Date'!H106="","x",'Indicator Date'!H106)</f>
        <v>2015</v>
      </c>
      <c r="I106" s="44">
        <f>IF('Indicator Date'!I106="","x",'Indicator Date'!I106)</f>
        <v>2015</v>
      </c>
      <c r="J106" s="44">
        <f>IF('Indicator Date'!J106="","x",'Indicator Date'!J106)</f>
        <v>2020</v>
      </c>
      <c r="K106" s="44">
        <f>IF('Indicator Date'!K106="","x",'Indicator Date'!K106)</f>
        <v>2020</v>
      </c>
      <c r="L106" s="44">
        <f>IF('Indicator Date'!L106="","x",'Indicator Date'!L106)</f>
        <v>2020</v>
      </c>
      <c r="M106" s="44">
        <f>IF('Indicator Date'!M106="","x",'Indicator Date'!M106)</f>
        <v>2015</v>
      </c>
      <c r="N106" s="44">
        <f>IF('Indicator Date'!N106="","x",'Indicator Date'!N106)</f>
        <v>2015</v>
      </c>
      <c r="O106" s="44">
        <f>IF('Indicator Date'!O106="","x",'Indicator Date'!O106)</f>
        <v>2015</v>
      </c>
      <c r="P106" s="44">
        <f>IF('Indicator Date'!P106="","x",'Indicator Date'!P106)</f>
        <v>2015</v>
      </c>
      <c r="Q106" s="44">
        <f>IF('Indicator Date'!Q106="","x",'Indicator Date'!Q106)</f>
        <v>2019</v>
      </c>
      <c r="R106" s="44">
        <f>IF('Indicator Date'!R106="","x",'Indicator Date'!R106)</f>
        <v>2019</v>
      </c>
      <c r="S106" s="44">
        <f>IF('Indicator Date'!S106="","x",'Indicator Date'!S106)</f>
        <v>2019</v>
      </c>
      <c r="T106" s="44">
        <f>IF('Indicator Date'!T106="","x",'Indicator Date'!T106)</f>
        <v>2019</v>
      </c>
      <c r="U106" s="44">
        <f>IF('Indicator Date'!U106="","x",'Indicator Date'!U106)</f>
        <v>2015</v>
      </c>
      <c r="V106" s="44">
        <f>IF('Indicator Date'!V106="","x",'Indicator Date'!V106)</f>
        <v>2015</v>
      </c>
      <c r="W106" s="44">
        <f>IF('Indicator Date'!W106="","x",'Indicator Date'!W106)</f>
        <v>2015</v>
      </c>
      <c r="X106" s="44">
        <f>IF('Indicator Date'!X106="","x",'Indicator Date'!X106)</f>
        <v>2018</v>
      </c>
      <c r="Y106" s="44">
        <f>IF('Indicator Date'!Y106="","x",'Indicator Date'!Y106)</f>
        <v>2019</v>
      </c>
      <c r="Z106" s="44">
        <f>IF('Indicator Date'!Z106="","x",'Indicator Date'!Z106)</f>
        <v>2019</v>
      </c>
      <c r="AA106" s="44">
        <f>IF('Indicator Date'!AA106="","x",'Indicator Date'!AA106)</f>
        <v>2015</v>
      </c>
      <c r="AB106" s="44">
        <f>IF('Indicator Date'!AB106="","x",'Indicator Date'!AB106)</f>
        <v>2017</v>
      </c>
      <c r="AC106" s="44">
        <f>IF('Indicator Date'!AC106="","x",'Indicator Date'!AC106)</f>
        <v>2017</v>
      </c>
      <c r="AD106" s="44">
        <f>IF('Indicator Date'!AD106="","x",'Indicator Date'!AD106)</f>
        <v>2018</v>
      </c>
      <c r="AE106" s="44">
        <f>IF('Indicator Date'!AE106="","x",'Indicator Date'!AE106)</f>
        <v>2020</v>
      </c>
      <c r="AF106" s="44">
        <f>IF('Indicator Date'!AF106="","x",'Indicator Date'!AF106)</f>
        <v>2018</v>
      </c>
      <c r="AG106" s="44">
        <f>IF('Indicator Date'!AG106="","x",'Indicator Date'!AG106)</f>
        <v>2020</v>
      </c>
      <c r="AH106" s="44">
        <f>IF('Indicator Date'!AH106="","x",'Indicator Date'!AH106)</f>
        <v>2021</v>
      </c>
      <c r="AI106" s="44">
        <f>IF('Indicator Date'!AI106="","x",'Indicator Date'!AI106)</f>
        <v>2021</v>
      </c>
      <c r="AJ106" s="44">
        <f>IF('Indicator Date'!AJ106="","x",'Indicator Date'!AJ106)</f>
        <v>2020</v>
      </c>
      <c r="AK106" s="44">
        <f>IF('Indicator Date'!AK106="","x",'Indicator Date'!AK106)</f>
        <v>2020</v>
      </c>
      <c r="AL106" s="44">
        <f>IF('Indicator Date'!AL106="","x",'Indicator Date'!AL106)</f>
        <v>2019</v>
      </c>
      <c r="AM106" s="44" t="str">
        <f>IF('Indicator Date'!AM106="","x",RIGHT('Indicator Date'!AM106,4))</f>
        <v>2016</v>
      </c>
      <c r="AN106" s="44">
        <f>IF('Indicator Date'!AN106="","x",'Indicator Date'!AN106)</f>
        <v>2021</v>
      </c>
      <c r="AO106" s="44">
        <f>IF('Indicator Date'!AO106="","x",'Indicator Date'!AO106)</f>
        <v>2018</v>
      </c>
      <c r="AP106" s="44">
        <f>IF('Indicator Date'!AP106="","x",'Indicator Date'!AP106)</f>
        <v>2019</v>
      </c>
      <c r="AQ106" s="44">
        <f>IF('Indicator Date'!AQ106="","x",'Indicator Date'!AQ106)</f>
        <v>2020</v>
      </c>
      <c r="AR106" s="44">
        <f>IF('Indicator Date'!AR106="","x",'Indicator Date'!AR106)</f>
        <v>2020</v>
      </c>
      <c r="AS106" s="44">
        <f>IF('Indicator Date'!AS106="","x",'Indicator Date'!AS106)</f>
        <v>2019</v>
      </c>
      <c r="AT106" s="44">
        <f>IF('Indicator Date'!AT106="","x",'Indicator Date'!AT106)</f>
        <v>2018</v>
      </c>
      <c r="AU106" s="44">
        <f>IF('Indicator Date'!AU106="","x",'Indicator Date'!AU106)</f>
        <v>2019</v>
      </c>
      <c r="AV106" s="44">
        <f>IF('Indicator Date'!AV106="","x",'Indicator Date'!AV106)</f>
        <v>2019</v>
      </c>
      <c r="AW106" s="44">
        <f>IF('Indicator Date'!AW106="","x",'Indicator Date'!AW106)</f>
        <v>2019</v>
      </c>
      <c r="AX106" s="44">
        <f>IF('Indicator Date'!AX106="","x",'Indicator Date'!AX106)</f>
        <v>2018</v>
      </c>
      <c r="AY106" s="44">
        <f>IF('Indicator Date'!AY106="","x",'Indicator Date'!AY106)</f>
        <v>2019</v>
      </c>
      <c r="AZ106" s="44">
        <f>IF('Indicator Date'!AZ106="","x",'Indicator Date'!AZ106)</f>
        <v>2019</v>
      </c>
      <c r="BA106" s="44">
        <f>IF('Indicator Date'!BA106="","x",'Indicator Date'!BA106)</f>
        <v>2016</v>
      </c>
      <c r="BB106" s="44">
        <f>IF('Indicator Date'!BB106="","x",'Indicator Date'!BB106)</f>
        <v>2018</v>
      </c>
      <c r="BC106" s="44">
        <f>IF('Indicator Date'!BC106="","x",'Indicator Date'!BC106)</f>
        <v>2019</v>
      </c>
      <c r="BD106" s="44">
        <f>IF('Indicator Date'!BD106="","x",'Indicator Date'!BD106)</f>
        <v>2020</v>
      </c>
      <c r="BE106" s="70" t="str">
        <f>IF('Indicator Date'!BE106="","x",YEAR('Indicator Date'!BE106))</f>
        <v>x</v>
      </c>
      <c r="BF106" s="70">
        <f>IF('Indicator Date'!BF106="","x",YEAR('Indicator Date'!BF106))</f>
        <v>2021</v>
      </c>
      <c r="BG106" s="44">
        <f>IF('Indicator Date'!BG106="","x",'Indicator Date'!BG106)</f>
        <v>2020</v>
      </c>
      <c r="BH106" s="44">
        <f>IF('Indicator Date'!BH106="","x",'Indicator Date'!BH106)</f>
        <v>2019</v>
      </c>
      <c r="BI106" s="44">
        <f>IF('Indicator Date'!BI106="","x",'Indicator Date'!BI106)</f>
        <v>2019</v>
      </c>
      <c r="BJ106" s="44">
        <f>IF('Indicator Date'!BJ106="","x",'Indicator Date'!BJ106)</f>
        <v>2015</v>
      </c>
      <c r="BK106" s="44">
        <f>IF('Indicator Date'!BK106="","x",'Indicator Date'!BK106)</f>
        <v>2019</v>
      </c>
      <c r="BL106" s="44">
        <f>IF('Indicator Date'!BL106="","x",'Indicator Date'!BL106)</f>
        <v>2020</v>
      </c>
      <c r="BM106" s="44">
        <f>IF('Indicator Date'!BM106="","x",'Indicator Date'!BM106)</f>
        <v>2018</v>
      </c>
      <c r="BN106" s="44">
        <f>IF('Indicator Date'!BN106="","x",'Indicator Date'!BN106)</f>
        <v>2015</v>
      </c>
      <c r="BO106" s="44">
        <f>IF('Indicator Date'!BO106="","x",'Indicator Date'!BO106)</f>
        <v>2017</v>
      </c>
      <c r="BP106" s="44">
        <f>IF('Indicator Date'!BP106="","x",'Indicator Date'!BP106)</f>
        <v>2019</v>
      </c>
      <c r="BQ106" s="44">
        <f>IF('Indicator Date'!BQ106="","x",'Indicator Date'!BQ106)</f>
        <v>2014</v>
      </c>
      <c r="BR106" s="44">
        <f>IF('Indicator Date'!BR106="","x",'Indicator Date'!BR106)</f>
        <v>2017</v>
      </c>
      <c r="BS106" s="44">
        <f>IF('Indicator Date'!BS106="","x",'Indicator Date'!BS106)</f>
        <v>2017</v>
      </c>
      <c r="BT106" s="44">
        <f>IF('Indicator Date'!BT106="","x",'Indicator Date'!BT106)</f>
        <v>2016</v>
      </c>
      <c r="BU106" s="44">
        <f>IF('Indicator Date'!BU106="","x",'Indicator Date'!BU106)</f>
        <v>2019</v>
      </c>
      <c r="BV106" s="44">
        <f>IF('Indicator Date'!BV106="","x",'Indicator Date'!BV106)</f>
        <v>2019</v>
      </c>
      <c r="BW106" s="44">
        <f>IF('Indicator Date'!BW106="","x",'Indicator Date'!BW106)</f>
        <v>2019</v>
      </c>
      <c r="BX106" s="44">
        <f>IF('Indicator Date'!BX106="","x",'Indicator Date'!BX106)</f>
        <v>2018</v>
      </c>
      <c r="BY106" s="44">
        <f>IF('Indicator Date'!BY106="","x",'Indicator Date'!BY106)</f>
        <v>2017</v>
      </c>
      <c r="BZ106" s="44">
        <f>IF('Indicator Date'!BZ106="","x",'Indicator Date'!BZ106)</f>
        <v>2020</v>
      </c>
      <c r="CA106" s="44">
        <f>IF('Indicator Date'!CA106="","x",'Indicator Date'!CA106)</f>
        <v>2020</v>
      </c>
      <c r="CB106" s="44">
        <f>IF('Indicator Date'!CB106="","x",'Indicator Date'!CB106)</f>
        <v>2015</v>
      </c>
    </row>
    <row r="107" spans="1:80">
      <c r="A107" s="33" t="str">
        <f>'Indicator Data'!A109</f>
        <v>Malaysia</v>
      </c>
      <c r="B107" s="25" t="str">
        <f>'Indicator Data'!B109</f>
        <v>MYS</v>
      </c>
      <c r="C107" s="44">
        <f>IF('Indicator Date'!C107="","x",'Indicator Date'!C107)</f>
        <v>2015</v>
      </c>
      <c r="D107" s="44">
        <f>IF('Indicator Date'!D107="","x",'Indicator Date'!D107)</f>
        <v>2015</v>
      </c>
      <c r="E107" s="44">
        <f>IF('Indicator Date'!E107="","x",'Indicator Date'!E107)</f>
        <v>2015</v>
      </c>
      <c r="F107" s="44">
        <f>IF('Indicator Date'!F107="","x",'Indicator Date'!F107)</f>
        <v>2015</v>
      </c>
      <c r="G107" s="44">
        <f>IF('Indicator Date'!G107="","x",'Indicator Date'!G107)</f>
        <v>2015</v>
      </c>
      <c r="H107" s="44">
        <f>IF('Indicator Date'!H107="","x",'Indicator Date'!H107)</f>
        <v>2015</v>
      </c>
      <c r="I107" s="44">
        <f>IF('Indicator Date'!I107="","x",'Indicator Date'!I107)</f>
        <v>2015</v>
      </c>
      <c r="J107" s="44">
        <f>IF('Indicator Date'!J107="","x",'Indicator Date'!J107)</f>
        <v>2020</v>
      </c>
      <c r="K107" s="44">
        <f>IF('Indicator Date'!K107="","x",'Indicator Date'!K107)</f>
        <v>2020</v>
      </c>
      <c r="L107" s="44">
        <f>IF('Indicator Date'!L107="","x",'Indicator Date'!L107)</f>
        <v>2020</v>
      </c>
      <c r="M107" s="44">
        <f>IF('Indicator Date'!M107="","x",'Indicator Date'!M107)</f>
        <v>2015</v>
      </c>
      <c r="N107" s="44">
        <f>IF('Indicator Date'!N107="","x",'Indicator Date'!N107)</f>
        <v>2015</v>
      </c>
      <c r="O107" s="44">
        <f>IF('Indicator Date'!O107="","x",'Indicator Date'!O107)</f>
        <v>2015</v>
      </c>
      <c r="P107" s="44">
        <f>IF('Indicator Date'!P107="","x",'Indicator Date'!P107)</f>
        <v>2015</v>
      </c>
      <c r="Q107" s="44">
        <f>IF('Indicator Date'!Q107="","x",'Indicator Date'!Q107)</f>
        <v>2019</v>
      </c>
      <c r="R107" s="44">
        <f>IF('Indicator Date'!R107="","x",'Indicator Date'!R107)</f>
        <v>2019</v>
      </c>
      <c r="S107" s="44">
        <f>IF('Indicator Date'!S107="","x",'Indicator Date'!S107)</f>
        <v>2019</v>
      </c>
      <c r="T107" s="44">
        <f>IF('Indicator Date'!T107="","x",'Indicator Date'!T107)</f>
        <v>2019</v>
      </c>
      <c r="U107" s="44">
        <f>IF('Indicator Date'!U107="","x",'Indicator Date'!U107)</f>
        <v>2015</v>
      </c>
      <c r="V107" s="44">
        <f>IF('Indicator Date'!V107="","x",'Indicator Date'!V107)</f>
        <v>2015</v>
      </c>
      <c r="W107" s="44">
        <f>IF('Indicator Date'!W107="","x",'Indicator Date'!W107)</f>
        <v>2015</v>
      </c>
      <c r="X107" s="44">
        <f>IF('Indicator Date'!X107="","x",'Indicator Date'!X107)</f>
        <v>2018</v>
      </c>
      <c r="Y107" s="44">
        <f>IF('Indicator Date'!Y107="","x",'Indicator Date'!Y107)</f>
        <v>2019</v>
      </c>
      <c r="Z107" s="44">
        <f>IF('Indicator Date'!Z107="","x",'Indicator Date'!Z107)</f>
        <v>2019</v>
      </c>
      <c r="AA107" s="44" t="str">
        <f>IF('Indicator Date'!AA107="","x",'Indicator Date'!AA107)</f>
        <v>x</v>
      </c>
      <c r="AB107" s="44">
        <f>IF('Indicator Date'!AB107="","x",'Indicator Date'!AB107)</f>
        <v>2016</v>
      </c>
      <c r="AC107" s="44" t="str">
        <f>IF('Indicator Date'!AC107="","x",'Indicator Date'!AC107)</f>
        <v>x</v>
      </c>
      <c r="AD107" s="44">
        <f>IF('Indicator Date'!AD107="","x",'Indicator Date'!AD107)</f>
        <v>2017</v>
      </c>
      <c r="AE107" s="44">
        <f>IF('Indicator Date'!AE107="","x",'Indicator Date'!AE107)</f>
        <v>2020</v>
      </c>
      <c r="AF107" s="44" t="str">
        <f>IF('Indicator Date'!AF107="","x",'Indicator Date'!AF107)</f>
        <v>x</v>
      </c>
      <c r="AG107" s="44">
        <f>IF('Indicator Date'!AG107="","x",'Indicator Date'!AG107)</f>
        <v>2020</v>
      </c>
      <c r="AH107" s="44">
        <f>IF('Indicator Date'!AH107="","x",'Indicator Date'!AH107)</f>
        <v>2021</v>
      </c>
      <c r="AI107" s="44">
        <f>IF('Indicator Date'!AI107="","x",'Indicator Date'!AI107)</f>
        <v>2021</v>
      </c>
      <c r="AJ107" s="44">
        <f>IF('Indicator Date'!AJ107="","x",'Indicator Date'!AJ107)</f>
        <v>2020</v>
      </c>
      <c r="AK107" s="44">
        <f>IF('Indicator Date'!AK107="","x",'Indicator Date'!AK107)</f>
        <v>2020</v>
      </c>
      <c r="AL107" s="44">
        <f>IF('Indicator Date'!AL107="","x",'Indicator Date'!AL107)</f>
        <v>2019</v>
      </c>
      <c r="AM107" s="44" t="str">
        <f>IF('Indicator Date'!AM107="","x",RIGHT('Indicator Date'!AM107,4))</f>
        <v>x</v>
      </c>
      <c r="AN107" s="44">
        <f>IF('Indicator Date'!AN107="","x",'Indicator Date'!AN107)</f>
        <v>2021</v>
      </c>
      <c r="AO107" s="44">
        <f>IF('Indicator Date'!AO107="","x",'Indicator Date'!AO107)</f>
        <v>2018</v>
      </c>
      <c r="AP107" s="44">
        <f>IF('Indicator Date'!AP107="","x",'Indicator Date'!AP107)</f>
        <v>2019</v>
      </c>
      <c r="AQ107" s="44">
        <f>IF('Indicator Date'!AQ107="","x",'Indicator Date'!AQ107)</f>
        <v>2020</v>
      </c>
      <c r="AR107" s="44">
        <f>IF('Indicator Date'!AR107="","x",'Indicator Date'!AR107)</f>
        <v>2020</v>
      </c>
      <c r="AS107" s="44">
        <f>IF('Indicator Date'!AS107="","x",'Indicator Date'!AS107)</f>
        <v>2019</v>
      </c>
      <c r="AT107" s="44">
        <f>IF('Indicator Date'!AT107="","x",'Indicator Date'!AT107)</f>
        <v>2016</v>
      </c>
      <c r="AU107" s="44">
        <f>IF('Indicator Date'!AU107="","x",'Indicator Date'!AU107)</f>
        <v>2019</v>
      </c>
      <c r="AV107" s="44">
        <f>IF('Indicator Date'!AV107="","x",'Indicator Date'!AV107)</f>
        <v>2019</v>
      </c>
      <c r="AW107" s="44">
        <f>IF('Indicator Date'!AW107="","x",'Indicator Date'!AW107)</f>
        <v>2019</v>
      </c>
      <c r="AX107" s="44">
        <f>IF('Indicator Date'!AX107="","x",'Indicator Date'!AX107)</f>
        <v>2018</v>
      </c>
      <c r="AY107" s="44">
        <f>IF('Indicator Date'!AY107="","x",'Indicator Date'!AY107)</f>
        <v>2019</v>
      </c>
      <c r="AZ107" s="44">
        <f>IF('Indicator Date'!AZ107="","x",'Indicator Date'!AZ107)</f>
        <v>2019</v>
      </c>
      <c r="BA107" s="44">
        <f>IF('Indicator Date'!BA107="","x",'Indicator Date'!BA107)</f>
        <v>2015</v>
      </c>
      <c r="BB107" s="44">
        <f>IF('Indicator Date'!BB107="","x",'Indicator Date'!BB107)</f>
        <v>2018</v>
      </c>
      <c r="BC107" s="44">
        <f>IF('Indicator Date'!BC107="","x",'Indicator Date'!BC107)</f>
        <v>2019</v>
      </c>
      <c r="BD107" s="44">
        <f>IF('Indicator Date'!BD107="","x",'Indicator Date'!BD107)</f>
        <v>2020</v>
      </c>
      <c r="BE107" s="70" t="str">
        <f>IF('Indicator Date'!BE107="","x",YEAR('Indicator Date'!BE107))</f>
        <v>x</v>
      </c>
      <c r="BF107" s="70">
        <f>IF('Indicator Date'!BF107="","x",YEAR('Indicator Date'!BF107))</f>
        <v>2020</v>
      </c>
      <c r="BG107" s="44">
        <f>IF('Indicator Date'!BG107="","x",'Indicator Date'!BG107)</f>
        <v>2020</v>
      </c>
      <c r="BH107" s="44">
        <f>IF('Indicator Date'!BH107="","x",'Indicator Date'!BH107)</f>
        <v>2019</v>
      </c>
      <c r="BI107" s="44">
        <f>IF('Indicator Date'!BI107="","x",'Indicator Date'!BI107)</f>
        <v>2019</v>
      </c>
      <c r="BJ107" s="44">
        <f>IF('Indicator Date'!BJ107="","x",'Indicator Date'!BJ107)</f>
        <v>2013</v>
      </c>
      <c r="BK107" s="44">
        <f>IF('Indicator Date'!BK107="","x",'Indicator Date'!BK107)</f>
        <v>2019</v>
      </c>
      <c r="BL107" s="44">
        <f>IF('Indicator Date'!BL107="","x",'Indicator Date'!BL107)</f>
        <v>2020</v>
      </c>
      <c r="BM107" s="44">
        <f>IF('Indicator Date'!BM107="","x",'Indicator Date'!BM107)</f>
        <v>2018</v>
      </c>
      <c r="BN107" s="44">
        <f>IF('Indicator Date'!BN107="","x",'Indicator Date'!BN107)</f>
        <v>2018</v>
      </c>
      <c r="BO107" s="44">
        <f>IF('Indicator Date'!BO107="","x",'Indicator Date'!BO107)</f>
        <v>2019</v>
      </c>
      <c r="BP107" s="44">
        <f>IF('Indicator Date'!BP107="","x",'Indicator Date'!BP107)</f>
        <v>2019</v>
      </c>
      <c r="BQ107" s="44">
        <f>IF('Indicator Date'!BQ107="","x",'Indicator Date'!BQ107)</f>
        <v>2014</v>
      </c>
      <c r="BR107" s="44">
        <f>IF('Indicator Date'!BR107="","x",'Indicator Date'!BR107)</f>
        <v>2017</v>
      </c>
      <c r="BS107" s="44">
        <f>IF('Indicator Date'!BS107="","x",'Indicator Date'!BS107)</f>
        <v>2017</v>
      </c>
      <c r="BT107" s="44">
        <f>IF('Indicator Date'!BT107="","x",'Indicator Date'!BT107)</f>
        <v>2015</v>
      </c>
      <c r="BU107" s="44">
        <f>IF('Indicator Date'!BU107="","x",'Indicator Date'!BU107)</f>
        <v>2019</v>
      </c>
      <c r="BV107" s="44">
        <f>IF('Indicator Date'!BV107="","x",'Indicator Date'!BV107)</f>
        <v>2019</v>
      </c>
      <c r="BW107" s="44" t="str">
        <f>IF('Indicator Date'!BW107="","x",'Indicator Date'!BW107)</f>
        <v>x</v>
      </c>
      <c r="BX107" s="44">
        <f>IF('Indicator Date'!BX107="","x",'Indicator Date'!BX107)</f>
        <v>2018</v>
      </c>
      <c r="BY107" s="44">
        <f>IF('Indicator Date'!BY107="","x",'Indicator Date'!BY107)</f>
        <v>2017</v>
      </c>
      <c r="BZ107" s="44">
        <f>IF('Indicator Date'!BZ107="","x",'Indicator Date'!BZ107)</f>
        <v>2020</v>
      </c>
      <c r="CA107" s="44">
        <f>IF('Indicator Date'!CA107="","x",'Indicator Date'!CA107)</f>
        <v>2020</v>
      </c>
      <c r="CB107" s="44">
        <f>IF('Indicator Date'!CB107="","x",'Indicator Date'!CB107)</f>
        <v>2015</v>
      </c>
    </row>
    <row r="108" spans="1:80">
      <c r="A108" s="33" t="str">
        <f>'Indicator Data'!A110</f>
        <v>Maldives</v>
      </c>
      <c r="B108" s="25" t="str">
        <f>'Indicator Data'!B110</f>
        <v>MDV</v>
      </c>
      <c r="C108" s="44">
        <f>IF('Indicator Date'!C108="","x",'Indicator Date'!C108)</f>
        <v>2015</v>
      </c>
      <c r="D108" s="44">
        <f>IF('Indicator Date'!D108="","x",'Indicator Date'!D108)</f>
        <v>2015</v>
      </c>
      <c r="E108" s="44">
        <f>IF('Indicator Date'!E108="","x",'Indicator Date'!E108)</f>
        <v>2015</v>
      </c>
      <c r="F108" s="44">
        <f>IF('Indicator Date'!F108="","x",'Indicator Date'!F108)</f>
        <v>2015</v>
      </c>
      <c r="G108" s="44">
        <f>IF('Indicator Date'!G108="","x",'Indicator Date'!G108)</f>
        <v>2015</v>
      </c>
      <c r="H108" s="44">
        <f>IF('Indicator Date'!H108="","x",'Indicator Date'!H108)</f>
        <v>2015</v>
      </c>
      <c r="I108" s="44">
        <f>IF('Indicator Date'!I108="","x",'Indicator Date'!I108)</f>
        <v>2015</v>
      </c>
      <c r="J108" s="44">
        <f>IF('Indicator Date'!J108="","x",'Indicator Date'!J108)</f>
        <v>2020</v>
      </c>
      <c r="K108" s="44">
        <f>IF('Indicator Date'!K108="","x",'Indicator Date'!K108)</f>
        <v>2020</v>
      </c>
      <c r="L108" s="44" t="str">
        <f>IF('Indicator Date'!L108="","x",'Indicator Date'!L108)</f>
        <v>x</v>
      </c>
      <c r="M108" s="44">
        <f>IF('Indicator Date'!M108="","x",'Indicator Date'!M108)</f>
        <v>2015</v>
      </c>
      <c r="N108" s="44">
        <f>IF('Indicator Date'!N108="","x",'Indicator Date'!N108)</f>
        <v>2015</v>
      </c>
      <c r="O108" s="44">
        <f>IF('Indicator Date'!O108="","x",'Indicator Date'!O108)</f>
        <v>2015</v>
      </c>
      <c r="P108" s="44">
        <f>IF('Indicator Date'!P108="","x",'Indicator Date'!P108)</f>
        <v>2015</v>
      </c>
      <c r="Q108" s="44">
        <f>IF('Indicator Date'!Q108="","x",'Indicator Date'!Q108)</f>
        <v>2019</v>
      </c>
      <c r="R108" s="44">
        <f>IF('Indicator Date'!R108="","x",'Indicator Date'!R108)</f>
        <v>2019</v>
      </c>
      <c r="S108" s="44">
        <f>IF('Indicator Date'!S108="","x",'Indicator Date'!S108)</f>
        <v>2019</v>
      </c>
      <c r="T108" s="44">
        <f>IF('Indicator Date'!T108="","x",'Indicator Date'!T108)</f>
        <v>2019</v>
      </c>
      <c r="U108" s="44">
        <f>IF('Indicator Date'!U108="","x",'Indicator Date'!U108)</f>
        <v>2015</v>
      </c>
      <c r="V108" s="44">
        <f>IF('Indicator Date'!V108="","x",'Indicator Date'!V108)</f>
        <v>2015</v>
      </c>
      <c r="W108" s="44">
        <f>IF('Indicator Date'!W108="","x",'Indicator Date'!W108)</f>
        <v>2015</v>
      </c>
      <c r="X108" s="44">
        <f>IF('Indicator Date'!X108="","x",'Indicator Date'!X108)</f>
        <v>2018</v>
      </c>
      <c r="Y108" s="44">
        <f>IF('Indicator Date'!Y108="","x",'Indicator Date'!Y108)</f>
        <v>2019</v>
      </c>
      <c r="Z108" s="44">
        <f>IF('Indicator Date'!Z108="","x",'Indicator Date'!Z108)</f>
        <v>2019</v>
      </c>
      <c r="AA108" s="44">
        <f>IF('Indicator Date'!AA108="","x",'Indicator Date'!AA108)</f>
        <v>2017</v>
      </c>
      <c r="AB108" s="44">
        <f>IF('Indicator Date'!AB108="","x",'Indicator Date'!AB108)</f>
        <v>2017</v>
      </c>
      <c r="AC108" s="44">
        <f>IF('Indicator Date'!AC108="","x",'Indicator Date'!AC108)</f>
        <v>2017</v>
      </c>
      <c r="AD108" s="44" t="str">
        <f>IF('Indicator Date'!AD108="","x",'Indicator Date'!AD108)</f>
        <v>x</v>
      </c>
      <c r="AE108" s="44">
        <f>IF('Indicator Date'!AE108="","x",'Indicator Date'!AE108)</f>
        <v>2020</v>
      </c>
      <c r="AF108" s="44">
        <f>IF('Indicator Date'!AF108="","x",'Indicator Date'!AF108)</f>
        <v>2018</v>
      </c>
      <c r="AG108" s="44">
        <f>IF('Indicator Date'!AG108="","x",'Indicator Date'!AG108)</f>
        <v>2020</v>
      </c>
      <c r="AH108" s="44">
        <f>IF('Indicator Date'!AH108="","x",'Indicator Date'!AH108)</f>
        <v>2021</v>
      </c>
      <c r="AI108" s="44">
        <f>IF('Indicator Date'!AI108="","x",'Indicator Date'!AI108)</f>
        <v>2021</v>
      </c>
      <c r="AJ108" s="44">
        <f>IF('Indicator Date'!AJ108="","x",'Indicator Date'!AJ108)</f>
        <v>2020</v>
      </c>
      <c r="AK108" s="44">
        <f>IF('Indicator Date'!AK108="","x",'Indicator Date'!AK108)</f>
        <v>2020</v>
      </c>
      <c r="AL108" s="44">
        <f>IF('Indicator Date'!AL108="","x",'Indicator Date'!AL108)</f>
        <v>2019</v>
      </c>
      <c r="AM108" s="44" t="str">
        <f>IF('Indicator Date'!AM108="","x",RIGHT('Indicator Date'!AM108,4))</f>
        <v>2017</v>
      </c>
      <c r="AN108" s="44">
        <f>IF('Indicator Date'!AN108="","x",'Indicator Date'!AN108)</f>
        <v>2021</v>
      </c>
      <c r="AO108" s="44">
        <f>IF('Indicator Date'!AO108="","x",'Indicator Date'!AO108)</f>
        <v>2018</v>
      </c>
      <c r="AP108" s="44">
        <f>IF('Indicator Date'!AP108="","x",'Indicator Date'!AP108)</f>
        <v>2019</v>
      </c>
      <c r="AQ108" s="44">
        <f>IF('Indicator Date'!AQ108="","x",'Indicator Date'!AQ108)</f>
        <v>2020</v>
      </c>
      <c r="AR108" s="44">
        <f>IF('Indicator Date'!AR108="","x",'Indicator Date'!AR108)</f>
        <v>2020</v>
      </c>
      <c r="AS108" s="44">
        <f>IF('Indicator Date'!AS108="","x",'Indicator Date'!AS108)</f>
        <v>2019</v>
      </c>
      <c r="AT108" s="44">
        <f>IF('Indicator Date'!AT108="","x",'Indicator Date'!AT108)</f>
        <v>2017</v>
      </c>
      <c r="AU108" s="44">
        <f>IF('Indicator Date'!AU108="","x",'Indicator Date'!AU108)</f>
        <v>2019</v>
      </c>
      <c r="AV108" s="44" t="str">
        <f>IF('Indicator Date'!AV108="","x",'Indicator Date'!AV108)</f>
        <v>x</v>
      </c>
      <c r="AW108" s="44" t="str">
        <f>IF('Indicator Date'!AW108="","x",'Indicator Date'!AW108)</f>
        <v>x</v>
      </c>
      <c r="AX108" s="44" t="str">
        <f>IF('Indicator Date'!AX108="","x",'Indicator Date'!AX108)</f>
        <v>x</v>
      </c>
      <c r="AY108" s="44">
        <f>IF('Indicator Date'!AY108="","x",'Indicator Date'!AY108)</f>
        <v>2019</v>
      </c>
      <c r="AZ108" s="44">
        <f>IF('Indicator Date'!AZ108="","x",'Indicator Date'!AZ108)</f>
        <v>2019</v>
      </c>
      <c r="BA108" s="44">
        <f>IF('Indicator Date'!BA108="","x",'Indicator Date'!BA108)</f>
        <v>2016</v>
      </c>
      <c r="BB108" s="44">
        <f>IF('Indicator Date'!BB108="","x",'Indicator Date'!BB108)</f>
        <v>2018</v>
      </c>
      <c r="BC108" s="44">
        <f>IF('Indicator Date'!BC108="","x",'Indicator Date'!BC108)</f>
        <v>2019</v>
      </c>
      <c r="BD108" s="44">
        <f>IF('Indicator Date'!BD108="","x",'Indicator Date'!BD108)</f>
        <v>2020</v>
      </c>
      <c r="BE108" s="70" t="str">
        <f>IF('Indicator Date'!BE108="","x",YEAR('Indicator Date'!BE108))</f>
        <v>x</v>
      </c>
      <c r="BF108" s="70" t="str">
        <f>IF('Indicator Date'!BF108="","x",YEAR('Indicator Date'!BF108))</f>
        <v>x</v>
      </c>
      <c r="BG108" s="44">
        <f>IF('Indicator Date'!BG108="","x",'Indicator Date'!BG108)</f>
        <v>2020</v>
      </c>
      <c r="BH108" s="44">
        <f>IF('Indicator Date'!BH108="","x",'Indicator Date'!BH108)</f>
        <v>2019</v>
      </c>
      <c r="BI108" s="44">
        <f>IF('Indicator Date'!BI108="","x",'Indicator Date'!BI108)</f>
        <v>2019</v>
      </c>
      <c r="BJ108" s="44">
        <f>IF('Indicator Date'!BJ108="","x",'Indicator Date'!BJ108)</f>
        <v>2013</v>
      </c>
      <c r="BK108" s="44">
        <f>IF('Indicator Date'!BK108="","x",'Indicator Date'!BK108)</f>
        <v>2019</v>
      </c>
      <c r="BL108" s="44">
        <f>IF('Indicator Date'!BL108="","x",'Indicator Date'!BL108)</f>
        <v>2020</v>
      </c>
      <c r="BM108" s="44">
        <f>IF('Indicator Date'!BM108="","x",'Indicator Date'!BM108)</f>
        <v>2018</v>
      </c>
      <c r="BN108" s="44">
        <f>IF('Indicator Date'!BN108="","x",'Indicator Date'!BN108)</f>
        <v>2016</v>
      </c>
      <c r="BO108" s="44">
        <f>IF('Indicator Date'!BO108="","x",'Indicator Date'!BO108)</f>
        <v>2017</v>
      </c>
      <c r="BP108" s="44">
        <f>IF('Indicator Date'!BP108="","x",'Indicator Date'!BP108)</f>
        <v>2019</v>
      </c>
      <c r="BQ108" s="44">
        <f>IF('Indicator Date'!BQ108="","x",'Indicator Date'!BQ108)</f>
        <v>2014</v>
      </c>
      <c r="BR108" s="44">
        <f>IF('Indicator Date'!BR108="","x",'Indicator Date'!BR108)</f>
        <v>2017</v>
      </c>
      <c r="BS108" s="44">
        <f>IF('Indicator Date'!BS108="","x",'Indicator Date'!BS108)</f>
        <v>2017</v>
      </c>
      <c r="BT108" s="44">
        <f>IF('Indicator Date'!BT108="","x",'Indicator Date'!BT108)</f>
        <v>2016</v>
      </c>
      <c r="BU108" s="44">
        <f>IF('Indicator Date'!BU108="","x",'Indicator Date'!BU108)</f>
        <v>2019</v>
      </c>
      <c r="BV108" s="44">
        <f>IF('Indicator Date'!BV108="","x",'Indicator Date'!BV108)</f>
        <v>2019</v>
      </c>
      <c r="BW108" s="44" t="str">
        <f>IF('Indicator Date'!BW108="","x",'Indicator Date'!BW108)</f>
        <v>x</v>
      </c>
      <c r="BX108" s="44">
        <f>IF('Indicator Date'!BX108="","x",'Indicator Date'!BX108)</f>
        <v>2018</v>
      </c>
      <c r="BY108" s="44">
        <f>IF('Indicator Date'!BY108="","x",'Indicator Date'!BY108)</f>
        <v>2017</v>
      </c>
      <c r="BZ108" s="44">
        <f>IF('Indicator Date'!BZ108="","x",'Indicator Date'!BZ108)</f>
        <v>2020</v>
      </c>
      <c r="CA108" s="44">
        <f>IF('Indicator Date'!CA108="","x",'Indicator Date'!CA108)</f>
        <v>2020</v>
      </c>
      <c r="CB108" s="44">
        <f>IF('Indicator Date'!CB108="","x",'Indicator Date'!CB108)</f>
        <v>2015</v>
      </c>
    </row>
    <row r="109" spans="1:80">
      <c r="A109" s="33" t="str">
        <f>'Indicator Data'!A111</f>
        <v>Mali</v>
      </c>
      <c r="B109" s="25" t="str">
        <f>'Indicator Data'!B111</f>
        <v>MLI</v>
      </c>
      <c r="C109" s="44">
        <f>IF('Indicator Date'!C109="","x",'Indicator Date'!C109)</f>
        <v>2015</v>
      </c>
      <c r="D109" s="44">
        <f>IF('Indicator Date'!D109="","x",'Indicator Date'!D109)</f>
        <v>2015</v>
      </c>
      <c r="E109" s="44">
        <f>IF('Indicator Date'!E109="","x",'Indicator Date'!E109)</f>
        <v>2015</v>
      </c>
      <c r="F109" s="44">
        <f>IF('Indicator Date'!F109="","x",'Indicator Date'!F109)</f>
        <v>2015</v>
      </c>
      <c r="G109" s="44">
        <f>IF('Indicator Date'!G109="","x",'Indicator Date'!G109)</f>
        <v>2015</v>
      </c>
      <c r="H109" s="44">
        <f>IF('Indicator Date'!H109="","x",'Indicator Date'!H109)</f>
        <v>2015</v>
      </c>
      <c r="I109" s="44">
        <f>IF('Indicator Date'!I109="","x",'Indicator Date'!I109)</f>
        <v>2015</v>
      </c>
      <c r="J109" s="44">
        <f>IF('Indicator Date'!J109="","x",'Indicator Date'!J109)</f>
        <v>2020</v>
      </c>
      <c r="K109" s="44">
        <f>IF('Indicator Date'!K109="","x",'Indicator Date'!K109)</f>
        <v>2020</v>
      </c>
      <c r="L109" s="44">
        <f>IF('Indicator Date'!L109="","x",'Indicator Date'!L109)</f>
        <v>2020</v>
      </c>
      <c r="M109" s="44">
        <f>IF('Indicator Date'!M109="","x",'Indicator Date'!M109)</f>
        <v>2015</v>
      </c>
      <c r="N109" s="44">
        <f>IF('Indicator Date'!N109="","x",'Indicator Date'!N109)</f>
        <v>2015</v>
      </c>
      <c r="O109" s="44">
        <f>IF('Indicator Date'!O109="","x",'Indicator Date'!O109)</f>
        <v>2015</v>
      </c>
      <c r="P109" s="44">
        <f>IF('Indicator Date'!P109="","x",'Indicator Date'!P109)</f>
        <v>2015</v>
      </c>
      <c r="Q109" s="44">
        <f>IF('Indicator Date'!Q109="","x",'Indicator Date'!Q109)</f>
        <v>2019</v>
      </c>
      <c r="R109" s="44">
        <f>IF('Indicator Date'!R109="","x",'Indicator Date'!R109)</f>
        <v>2019</v>
      </c>
      <c r="S109" s="44">
        <f>IF('Indicator Date'!S109="","x",'Indicator Date'!S109)</f>
        <v>2019</v>
      </c>
      <c r="T109" s="44">
        <f>IF('Indicator Date'!T109="","x",'Indicator Date'!T109)</f>
        <v>2019</v>
      </c>
      <c r="U109" s="44">
        <f>IF('Indicator Date'!U109="","x",'Indicator Date'!U109)</f>
        <v>2015</v>
      </c>
      <c r="V109" s="44">
        <f>IF('Indicator Date'!V109="","x",'Indicator Date'!V109)</f>
        <v>2015</v>
      </c>
      <c r="W109" s="44">
        <f>IF('Indicator Date'!W109="","x",'Indicator Date'!W109)</f>
        <v>2015</v>
      </c>
      <c r="X109" s="44">
        <f>IF('Indicator Date'!X109="","x",'Indicator Date'!X109)</f>
        <v>2018</v>
      </c>
      <c r="Y109" s="44">
        <f>IF('Indicator Date'!Y109="","x",'Indicator Date'!Y109)</f>
        <v>2019</v>
      </c>
      <c r="Z109" s="44">
        <f>IF('Indicator Date'!Z109="","x",'Indicator Date'!Z109)</f>
        <v>2019</v>
      </c>
      <c r="AA109" s="44">
        <f>IF('Indicator Date'!AA109="","x",'Indicator Date'!AA109)</f>
        <v>2018</v>
      </c>
      <c r="AB109" s="44">
        <f>IF('Indicator Date'!AB109="","x",'Indicator Date'!AB109)</f>
        <v>2017</v>
      </c>
      <c r="AC109" s="44">
        <f>IF('Indicator Date'!AC109="","x",'Indicator Date'!AC109)</f>
        <v>2017</v>
      </c>
      <c r="AD109" s="44">
        <f>IF('Indicator Date'!AD109="","x",'Indicator Date'!AD109)</f>
        <v>2018</v>
      </c>
      <c r="AE109" s="44">
        <f>IF('Indicator Date'!AE109="","x",'Indicator Date'!AE109)</f>
        <v>2020</v>
      </c>
      <c r="AF109" s="44">
        <f>IF('Indicator Date'!AF109="","x",'Indicator Date'!AF109)</f>
        <v>2018</v>
      </c>
      <c r="AG109" s="44">
        <f>IF('Indicator Date'!AG109="","x",'Indicator Date'!AG109)</f>
        <v>2020</v>
      </c>
      <c r="AH109" s="44">
        <f>IF('Indicator Date'!AH109="","x",'Indicator Date'!AH109)</f>
        <v>2021</v>
      </c>
      <c r="AI109" s="44">
        <f>IF('Indicator Date'!AI109="","x",'Indicator Date'!AI109)</f>
        <v>2021</v>
      </c>
      <c r="AJ109" s="44">
        <f>IF('Indicator Date'!AJ109="","x",'Indicator Date'!AJ109)</f>
        <v>2020</v>
      </c>
      <c r="AK109" s="44">
        <f>IF('Indicator Date'!AK109="","x",'Indicator Date'!AK109)</f>
        <v>2020</v>
      </c>
      <c r="AL109" s="44">
        <f>IF('Indicator Date'!AL109="","x",'Indicator Date'!AL109)</f>
        <v>2019</v>
      </c>
      <c r="AM109" s="44" t="str">
        <f>IF('Indicator Date'!AM109="","x",RIGHT('Indicator Date'!AM109,4))</f>
        <v>2018</v>
      </c>
      <c r="AN109" s="44">
        <f>IF('Indicator Date'!AN109="","x",'Indicator Date'!AN109)</f>
        <v>2021</v>
      </c>
      <c r="AO109" s="44">
        <f>IF('Indicator Date'!AO109="","x",'Indicator Date'!AO109)</f>
        <v>2018</v>
      </c>
      <c r="AP109" s="44">
        <f>IF('Indicator Date'!AP109="","x",'Indicator Date'!AP109)</f>
        <v>2019</v>
      </c>
      <c r="AQ109" s="44">
        <f>IF('Indicator Date'!AQ109="","x",'Indicator Date'!AQ109)</f>
        <v>2020</v>
      </c>
      <c r="AR109" s="44">
        <f>IF('Indicator Date'!AR109="","x",'Indicator Date'!AR109)</f>
        <v>2020</v>
      </c>
      <c r="AS109" s="44">
        <f>IF('Indicator Date'!AS109="","x",'Indicator Date'!AS109)</f>
        <v>2019</v>
      </c>
      <c r="AT109" s="44">
        <f>IF('Indicator Date'!AT109="","x",'Indicator Date'!AT109)</f>
        <v>2018</v>
      </c>
      <c r="AU109" s="44">
        <f>IF('Indicator Date'!AU109="","x",'Indicator Date'!AU109)</f>
        <v>2019</v>
      </c>
      <c r="AV109" s="44">
        <f>IF('Indicator Date'!AV109="","x",'Indicator Date'!AV109)</f>
        <v>2019</v>
      </c>
      <c r="AW109" s="44" t="str">
        <f>IF('Indicator Date'!AW109="","x",'Indicator Date'!AW109)</f>
        <v>x</v>
      </c>
      <c r="AX109" s="44">
        <f>IF('Indicator Date'!AX109="","x",'Indicator Date'!AX109)</f>
        <v>2018</v>
      </c>
      <c r="AY109" s="44">
        <f>IF('Indicator Date'!AY109="","x",'Indicator Date'!AY109)</f>
        <v>2019</v>
      </c>
      <c r="AZ109" s="44">
        <f>IF('Indicator Date'!AZ109="","x",'Indicator Date'!AZ109)</f>
        <v>2019</v>
      </c>
      <c r="BA109" s="44">
        <f>IF('Indicator Date'!BA109="","x",'Indicator Date'!BA109)</f>
        <v>2009</v>
      </c>
      <c r="BB109" s="44">
        <f>IF('Indicator Date'!BB109="","x",'Indicator Date'!BB109)</f>
        <v>2018</v>
      </c>
      <c r="BC109" s="44">
        <f>IF('Indicator Date'!BC109="","x",'Indicator Date'!BC109)</f>
        <v>2019</v>
      </c>
      <c r="BD109" s="44">
        <f>IF('Indicator Date'!BD109="","x",'Indicator Date'!BD109)</f>
        <v>2020</v>
      </c>
      <c r="BE109" s="70">
        <f>IF('Indicator Date'!BE109="","x",YEAR('Indicator Date'!BE109))</f>
        <v>2021</v>
      </c>
      <c r="BF109" s="70">
        <f>IF('Indicator Date'!BF109="","x",YEAR('Indicator Date'!BF109))</f>
        <v>2020</v>
      </c>
      <c r="BG109" s="44">
        <f>IF('Indicator Date'!BG109="","x",'Indicator Date'!BG109)</f>
        <v>2020</v>
      </c>
      <c r="BH109" s="44">
        <f>IF('Indicator Date'!BH109="","x",'Indicator Date'!BH109)</f>
        <v>2019</v>
      </c>
      <c r="BI109" s="44">
        <f>IF('Indicator Date'!BI109="","x",'Indicator Date'!BI109)</f>
        <v>2019</v>
      </c>
      <c r="BJ109" s="44">
        <f>IF('Indicator Date'!BJ109="","x",'Indicator Date'!BJ109)</f>
        <v>2015</v>
      </c>
      <c r="BK109" s="44">
        <f>IF('Indicator Date'!BK109="","x",'Indicator Date'!BK109)</f>
        <v>2019</v>
      </c>
      <c r="BL109" s="44">
        <f>IF('Indicator Date'!BL109="","x",'Indicator Date'!BL109)</f>
        <v>2020</v>
      </c>
      <c r="BM109" s="44">
        <f>IF('Indicator Date'!BM109="","x",'Indicator Date'!BM109)</f>
        <v>2018</v>
      </c>
      <c r="BN109" s="44">
        <f>IF('Indicator Date'!BN109="","x",'Indicator Date'!BN109)</f>
        <v>2018</v>
      </c>
      <c r="BO109" s="44">
        <f>IF('Indicator Date'!BO109="","x",'Indicator Date'!BO109)</f>
        <v>2017</v>
      </c>
      <c r="BP109" s="44">
        <f>IF('Indicator Date'!BP109="","x",'Indicator Date'!BP109)</f>
        <v>2019</v>
      </c>
      <c r="BQ109" s="44">
        <f>IF('Indicator Date'!BQ109="","x",'Indicator Date'!BQ109)</f>
        <v>2014</v>
      </c>
      <c r="BR109" s="44">
        <f>IF('Indicator Date'!BR109="","x",'Indicator Date'!BR109)</f>
        <v>2017</v>
      </c>
      <c r="BS109" s="44">
        <f>IF('Indicator Date'!BS109="","x",'Indicator Date'!BS109)</f>
        <v>2017</v>
      </c>
      <c r="BT109" s="44">
        <f>IF('Indicator Date'!BT109="","x",'Indicator Date'!BT109)</f>
        <v>2016</v>
      </c>
      <c r="BU109" s="44">
        <f>IF('Indicator Date'!BU109="","x",'Indicator Date'!BU109)</f>
        <v>2019</v>
      </c>
      <c r="BV109" s="44" t="str">
        <f>IF('Indicator Date'!BV109="","x",'Indicator Date'!BV109)</f>
        <v>x</v>
      </c>
      <c r="BW109" s="44">
        <f>IF('Indicator Date'!BW109="","x",'Indicator Date'!BW109)</f>
        <v>2019</v>
      </c>
      <c r="BX109" s="44">
        <f>IF('Indicator Date'!BX109="","x",'Indicator Date'!BX109)</f>
        <v>2018</v>
      </c>
      <c r="BY109" s="44">
        <f>IF('Indicator Date'!BY109="","x",'Indicator Date'!BY109)</f>
        <v>2017</v>
      </c>
      <c r="BZ109" s="44">
        <f>IF('Indicator Date'!BZ109="","x",'Indicator Date'!BZ109)</f>
        <v>2020</v>
      </c>
      <c r="CA109" s="44">
        <f>IF('Indicator Date'!CA109="","x",'Indicator Date'!CA109)</f>
        <v>2020</v>
      </c>
      <c r="CB109" s="44">
        <f>IF('Indicator Date'!CB109="","x",'Indicator Date'!CB109)</f>
        <v>2015</v>
      </c>
    </row>
    <row r="110" spans="1:80">
      <c r="A110" s="33" t="str">
        <f>'Indicator Data'!A112</f>
        <v>Malta</v>
      </c>
      <c r="B110" s="25" t="str">
        <f>'Indicator Data'!B112</f>
        <v>MLT</v>
      </c>
      <c r="C110" s="44">
        <f>IF('Indicator Date'!C110="","x",'Indicator Date'!C110)</f>
        <v>2015</v>
      </c>
      <c r="D110" s="44">
        <f>IF('Indicator Date'!D110="","x",'Indicator Date'!D110)</f>
        <v>2015</v>
      </c>
      <c r="E110" s="44">
        <f>IF('Indicator Date'!E110="","x",'Indicator Date'!E110)</f>
        <v>2015</v>
      </c>
      <c r="F110" s="44">
        <f>IF('Indicator Date'!F110="","x",'Indicator Date'!F110)</f>
        <v>2015</v>
      </c>
      <c r="G110" s="44">
        <f>IF('Indicator Date'!G110="","x",'Indicator Date'!G110)</f>
        <v>2015</v>
      </c>
      <c r="H110" s="44">
        <f>IF('Indicator Date'!H110="","x",'Indicator Date'!H110)</f>
        <v>2015</v>
      </c>
      <c r="I110" s="44">
        <f>IF('Indicator Date'!I110="","x",'Indicator Date'!I110)</f>
        <v>2015</v>
      </c>
      <c r="J110" s="44">
        <f>IF('Indicator Date'!J110="","x",'Indicator Date'!J110)</f>
        <v>2020</v>
      </c>
      <c r="K110" s="44">
        <f>IF('Indicator Date'!K110="","x",'Indicator Date'!K110)</f>
        <v>2020</v>
      </c>
      <c r="L110" s="44">
        <f>IF('Indicator Date'!L110="","x",'Indicator Date'!L110)</f>
        <v>2020</v>
      </c>
      <c r="M110" s="44">
        <f>IF('Indicator Date'!M110="","x",'Indicator Date'!M110)</f>
        <v>2015</v>
      </c>
      <c r="N110" s="44">
        <f>IF('Indicator Date'!N110="","x",'Indicator Date'!N110)</f>
        <v>2015</v>
      </c>
      <c r="O110" s="44">
        <f>IF('Indicator Date'!O110="","x",'Indicator Date'!O110)</f>
        <v>2015</v>
      </c>
      <c r="P110" s="44">
        <f>IF('Indicator Date'!P110="","x",'Indicator Date'!P110)</f>
        <v>2015</v>
      </c>
      <c r="Q110" s="44">
        <f>IF('Indicator Date'!Q110="","x",'Indicator Date'!Q110)</f>
        <v>2019</v>
      </c>
      <c r="R110" s="44">
        <f>IF('Indicator Date'!R110="","x",'Indicator Date'!R110)</f>
        <v>2019</v>
      </c>
      <c r="S110" s="44">
        <f>IF('Indicator Date'!S110="","x",'Indicator Date'!S110)</f>
        <v>2019</v>
      </c>
      <c r="T110" s="44">
        <f>IF('Indicator Date'!T110="","x",'Indicator Date'!T110)</f>
        <v>2019</v>
      </c>
      <c r="U110" s="44">
        <f>IF('Indicator Date'!U110="","x",'Indicator Date'!U110)</f>
        <v>2015</v>
      </c>
      <c r="V110" s="44">
        <f>IF('Indicator Date'!V110="","x",'Indicator Date'!V110)</f>
        <v>2015</v>
      </c>
      <c r="W110" s="44">
        <f>IF('Indicator Date'!W110="","x",'Indicator Date'!W110)</f>
        <v>2015</v>
      </c>
      <c r="X110" s="44">
        <f>IF('Indicator Date'!X110="","x",'Indicator Date'!X110)</f>
        <v>2018</v>
      </c>
      <c r="Y110" s="44">
        <f>IF('Indicator Date'!Y110="","x",'Indicator Date'!Y110)</f>
        <v>2019</v>
      </c>
      <c r="Z110" s="44">
        <f>IF('Indicator Date'!Z110="","x",'Indicator Date'!Z110)</f>
        <v>2019</v>
      </c>
      <c r="AA110" s="44">
        <f>IF('Indicator Date'!AA110="","x",'Indicator Date'!AA110)</f>
        <v>2011</v>
      </c>
      <c r="AB110" s="44">
        <f>IF('Indicator Date'!AB110="","x",'Indicator Date'!AB110)</f>
        <v>2017</v>
      </c>
      <c r="AC110" s="44" t="str">
        <f>IF('Indicator Date'!AC110="","x",'Indicator Date'!AC110)</f>
        <v>x</v>
      </c>
      <c r="AD110" s="44">
        <f>IF('Indicator Date'!AD110="","x",'Indicator Date'!AD110)</f>
        <v>2015</v>
      </c>
      <c r="AE110" s="44">
        <f>IF('Indicator Date'!AE110="","x",'Indicator Date'!AE110)</f>
        <v>2020</v>
      </c>
      <c r="AF110" s="44" t="str">
        <f>IF('Indicator Date'!AF110="","x",'Indicator Date'!AF110)</f>
        <v>x</v>
      </c>
      <c r="AG110" s="44">
        <f>IF('Indicator Date'!AG110="","x",'Indicator Date'!AG110)</f>
        <v>2020</v>
      </c>
      <c r="AH110" s="44">
        <f>IF('Indicator Date'!AH110="","x",'Indicator Date'!AH110)</f>
        <v>2021</v>
      </c>
      <c r="AI110" s="44">
        <f>IF('Indicator Date'!AI110="","x",'Indicator Date'!AI110)</f>
        <v>2021</v>
      </c>
      <c r="AJ110" s="44">
        <f>IF('Indicator Date'!AJ110="","x",'Indicator Date'!AJ110)</f>
        <v>2020</v>
      </c>
      <c r="AK110" s="44">
        <f>IF('Indicator Date'!AK110="","x",'Indicator Date'!AK110)</f>
        <v>2020</v>
      </c>
      <c r="AL110" s="44">
        <f>IF('Indicator Date'!AL110="","x",'Indicator Date'!AL110)</f>
        <v>2019</v>
      </c>
      <c r="AM110" s="44" t="str">
        <f>IF('Indicator Date'!AM110="","x",RIGHT('Indicator Date'!AM110,4))</f>
        <v>x</v>
      </c>
      <c r="AN110" s="44">
        <f>IF('Indicator Date'!AN110="","x",'Indicator Date'!AN110)</f>
        <v>2021</v>
      </c>
      <c r="AO110" s="44">
        <f>IF('Indicator Date'!AO110="","x",'Indicator Date'!AO110)</f>
        <v>2018</v>
      </c>
      <c r="AP110" s="44">
        <f>IF('Indicator Date'!AP110="","x",'Indicator Date'!AP110)</f>
        <v>2019</v>
      </c>
      <c r="AQ110" s="44" t="str">
        <f>IF('Indicator Date'!AQ110="","x",'Indicator Date'!AQ110)</f>
        <v>x</v>
      </c>
      <c r="AR110" s="44">
        <f>IF('Indicator Date'!AR110="","x",'Indicator Date'!AR110)</f>
        <v>2020</v>
      </c>
      <c r="AS110" s="44">
        <f>IF('Indicator Date'!AS110="","x",'Indicator Date'!AS110)</f>
        <v>2019</v>
      </c>
      <c r="AT110" s="44" t="str">
        <f>IF('Indicator Date'!AT110="","x",'Indicator Date'!AT110)</f>
        <v>x</v>
      </c>
      <c r="AU110" s="44">
        <f>IF('Indicator Date'!AU110="","x",'Indicator Date'!AU110)</f>
        <v>2019</v>
      </c>
      <c r="AV110" s="44" t="str">
        <f>IF('Indicator Date'!AV110="","x",'Indicator Date'!AV110)</f>
        <v>x</v>
      </c>
      <c r="AW110" s="44" t="str">
        <f>IF('Indicator Date'!AW110="","x",'Indicator Date'!AW110)</f>
        <v>x</v>
      </c>
      <c r="AX110" s="44" t="str">
        <f>IF('Indicator Date'!AX110="","x",'Indicator Date'!AX110)</f>
        <v>x</v>
      </c>
      <c r="AY110" s="44">
        <f>IF('Indicator Date'!AY110="","x",'Indicator Date'!AY110)</f>
        <v>2019</v>
      </c>
      <c r="AZ110" s="44">
        <f>IF('Indicator Date'!AZ110="","x",'Indicator Date'!AZ110)</f>
        <v>2019</v>
      </c>
      <c r="BA110" s="44">
        <f>IF('Indicator Date'!BA110="","x",'Indicator Date'!BA110)</f>
        <v>2018</v>
      </c>
      <c r="BB110" s="44">
        <f>IF('Indicator Date'!BB110="","x",'Indicator Date'!BB110)</f>
        <v>2018</v>
      </c>
      <c r="BC110" s="44">
        <f>IF('Indicator Date'!BC110="","x",'Indicator Date'!BC110)</f>
        <v>2019</v>
      </c>
      <c r="BD110" s="44">
        <f>IF('Indicator Date'!BD110="","x",'Indicator Date'!BD110)</f>
        <v>2020</v>
      </c>
      <c r="BE110" s="70" t="str">
        <f>IF('Indicator Date'!BE110="","x",YEAR('Indicator Date'!BE110))</f>
        <v>x</v>
      </c>
      <c r="BF110" s="70">
        <f>IF('Indicator Date'!BF110="","x",YEAR('Indicator Date'!BF110))</f>
        <v>2020</v>
      </c>
      <c r="BG110" s="44">
        <f>IF('Indicator Date'!BG110="","x",'Indicator Date'!BG110)</f>
        <v>2020</v>
      </c>
      <c r="BH110" s="44">
        <f>IF('Indicator Date'!BH110="","x",'Indicator Date'!BH110)</f>
        <v>2019</v>
      </c>
      <c r="BI110" s="44">
        <f>IF('Indicator Date'!BI110="","x",'Indicator Date'!BI110)</f>
        <v>2019</v>
      </c>
      <c r="BJ110" s="44" t="str">
        <f>IF('Indicator Date'!BJ110="","x",'Indicator Date'!BJ110)</f>
        <v>x</v>
      </c>
      <c r="BK110" s="44">
        <f>IF('Indicator Date'!BK110="","x",'Indicator Date'!BK110)</f>
        <v>2019</v>
      </c>
      <c r="BL110" s="44">
        <f>IF('Indicator Date'!BL110="","x",'Indicator Date'!BL110)</f>
        <v>2020</v>
      </c>
      <c r="BM110" s="44">
        <f>IF('Indicator Date'!BM110="","x",'Indicator Date'!BM110)</f>
        <v>2018</v>
      </c>
      <c r="BN110" s="44">
        <f>IF('Indicator Date'!BN110="","x",'Indicator Date'!BN110)</f>
        <v>2018</v>
      </c>
      <c r="BO110" s="44">
        <f>IF('Indicator Date'!BO110="","x",'Indicator Date'!BO110)</f>
        <v>2019</v>
      </c>
      <c r="BP110" s="44">
        <f>IF('Indicator Date'!BP110="","x",'Indicator Date'!BP110)</f>
        <v>2019</v>
      </c>
      <c r="BQ110" s="44">
        <f>IF('Indicator Date'!BQ110="","x",'Indicator Date'!BQ110)</f>
        <v>2014</v>
      </c>
      <c r="BR110" s="44">
        <f>IF('Indicator Date'!BR110="","x",'Indicator Date'!BR110)</f>
        <v>2017</v>
      </c>
      <c r="BS110" s="44">
        <f>IF('Indicator Date'!BS110="","x",'Indicator Date'!BS110)</f>
        <v>2017</v>
      </c>
      <c r="BT110" s="44">
        <f>IF('Indicator Date'!BT110="","x",'Indicator Date'!BT110)</f>
        <v>2015</v>
      </c>
      <c r="BU110" s="44">
        <f>IF('Indicator Date'!BU110="","x",'Indicator Date'!BU110)</f>
        <v>2019</v>
      </c>
      <c r="BV110" s="44">
        <f>IF('Indicator Date'!BV110="","x",'Indicator Date'!BV110)</f>
        <v>2019</v>
      </c>
      <c r="BW110" s="44" t="str">
        <f>IF('Indicator Date'!BW110="","x",'Indicator Date'!BW110)</f>
        <v>x</v>
      </c>
      <c r="BX110" s="44">
        <f>IF('Indicator Date'!BX110="","x",'Indicator Date'!BX110)</f>
        <v>2018</v>
      </c>
      <c r="BY110" s="44">
        <f>IF('Indicator Date'!BY110="","x",'Indicator Date'!BY110)</f>
        <v>2017</v>
      </c>
      <c r="BZ110" s="44">
        <f>IF('Indicator Date'!BZ110="","x",'Indicator Date'!BZ110)</f>
        <v>2020</v>
      </c>
      <c r="CA110" s="44">
        <f>IF('Indicator Date'!CA110="","x",'Indicator Date'!CA110)</f>
        <v>2020</v>
      </c>
      <c r="CB110" s="44">
        <f>IF('Indicator Date'!CB110="","x",'Indicator Date'!CB110)</f>
        <v>2015</v>
      </c>
    </row>
    <row r="111" spans="1:80">
      <c r="A111" s="33" t="str">
        <f>'Indicator Data'!A113</f>
        <v>Marshall Islands</v>
      </c>
      <c r="B111" s="25" t="str">
        <f>'Indicator Data'!B113</f>
        <v>MHL</v>
      </c>
      <c r="C111" s="44">
        <f>IF('Indicator Date'!C111="","x",'Indicator Date'!C111)</f>
        <v>2015</v>
      </c>
      <c r="D111" s="44">
        <f>IF('Indicator Date'!D111="","x",'Indicator Date'!D111)</f>
        <v>2015</v>
      </c>
      <c r="E111" s="44">
        <f>IF('Indicator Date'!E111="","x",'Indicator Date'!E111)</f>
        <v>2015</v>
      </c>
      <c r="F111" s="44">
        <f>IF('Indicator Date'!F111="","x",'Indicator Date'!F111)</f>
        <v>2015</v>
      </c>
      <c r="G111" s="44">
        <f>IF('Indicator Date'!G111="","x",'Indicator Date'!G111)</f>
        <v>2015</v>
      </c>
      <c r="H111" s="44">
        <f>IF('Indicator Date'!H111="","x",'Indicator Date'!H111)</f>
        <v>2015</v>
      </c>
      <c r="I111" s="44">
        <f>IF('Indicator Date'!I111="","x",'Indicator Date'!I111)</f>
        <v>2015</v>
      </c>
      <c r="J111" s="44">
        <f>IF('Indicator Date'!J111="","x",'Indicator Date'!J111)</f>
        <v>2020</v>
      </c>
      <c r="K111" s="44">
        <f>IF('Indicator Date'!K111="","x",'Indicator Date'!K111)</f>
        <v>2020</v>
      </c>
      <c r="L111" s="44" t="str">
        <f>IF('Indicator Date'!L111="","x",'Indicator Date'!L111)</f>
        <v>x</v>
      </c>
      <c r="M111" s="44">
        <f>IF('Indicator Date'!M111="","x",'Indicator Date'!M111)</f>
        <v>2015</v>
      </c>
      <c r="N111" s="44">
        <f>IF('Indicator Date'!N111="","x",'Indicator Date'!N111)</f>
        <v>2015</v>
      </c>
      <c r="O111" s="44">
        <f>IF('Indicator Date'!O111="","x",'Indicator Date'!O111)</f>
        <v>2015</v>
      </c>
      <c r="P111" s="44">
        <f>IF('Indicator Date'!P111="","x",'Indicator Date'!P111)</f>
        <v>2015</v>
      </c>
      <c r="Q111" s="44">
        <f>IF('Indicator Date'!Q111="","x",'Indicator Date'!Q111)</f>
        <v>2019</v>
      </c>
      <c r="R111" s="44">
        <f>IF('Indicator Date'!R111="","x",'Indicator Date'!R111)</f>
        <v>2019</v>
      </c>
      <c r="S111" s="44">
        <f>IF('Indicator Date'!S111="","x",'Indicator Date'!S111)</f>
        <v>2019</v>
      </c>
      <c r="T111" s="44">
        <f>IF('Indicator Date'!T111="","x",'Indicator Date'!T111)</f>
        <v>2019</v>
      </c>
      <c r="U111" s="44">
        <f>IF('Indicator Date'!U111="","x",'Indicator Date'!U111)</f>
        <v>2015</v>
      </c>
      <c r="V111" s="44">
        <f>IF('Indicator Date'!V111="","x",'Indicator Date'!V111)</f>
        <v>2015</v>
      </c>
      <c r="W111" s="44">
        <f>IF('Indicator Date'!W111="","x",'Indicator Date'!W111)</f>
        <v>2015</v>
      </c>
      <c r="X111" s="44">
        <f>IF('Indicator Date'!X111="","x",'Indicator Date'!X111)</f>
        <v>2018</v>
      </c>
      <c r="Y111" s="44">
        <f>IF('Indicator Date'!Y111="","x",'Indicator Date'!Y111)</f>
        <v>2019</v>
      </c>
      <c r="Z111" s="44">
        <f>IF('Indicator Date'!Z111="","x",'Indicator Date'!Z111)</f>
        <v>2019</v>
      </c>
      <c r="AA111" s="44" t="str">
        <f>IF('Indicator Date'!AA111="","x",'Indicator Date'!AA111)</f>
        <v>x</v>
      </c>
      <c r="AB111" s="44">
        <f>IF('Indicator Date'!AB111="","x",'Indicator Date'!AB111)</f>
        <v>2017</v>
      </c>
      <c r="AC111" s="44">
        <f>IF('Indicator Date'!AC111="","x",'Indicator Date'!AC111)</f>
        <v>2017</v>
      </c>
      <c r="AD111" s="44" t="str">
        <f>IF('Indicator Date'!AD111="","x",'Indicator Date'!AD111)</f>
        <v>x</v>
      </c>
      <c r="AE111" s="44">
        <f>IF('Indicator Date'!AE111="","x",'Indicator Date'!AE111)</f>
        <v>2020</v>
      </c>
      <c r="AF111" s="44" t="str">
        <f>IF('Indicator Date'!AF111="","x",'Indicator Date'!AF111)</f>
        <v>x</v>
      </c>
      <c r="AG111" s="44">
        <f>IF('Indicator Date'!AG111="","x",'Indicator Date'!AG111)</f>
        <v>2020</v>
      </c>
      <c r="AH111" s="44">
        <f>IF('Indicator Date'!AH111="","x",'Indicator Date'!AH111)</f>
        <v>2021</v>
      </c>
      <c r="AI111" s="44">
        <f>IF('Indicator Date'!AI111="","x",'Indicator Date'!AI111)</f>
        <v>2021</v>
      </c>
      <c r="AJ111" s="44">
        <f>IF('Indicator Date'!AJ111="","x",'Indicator Date'!AJ111)</f>
        <v>2020</v>
      </c>
      <c r="AK111" s="44">
        <f>IF('Indicator Date'!AK111="","x",'Indicator Date'!AK111)</f>
        <v>2020</v>
      </c>
      <c r="AL111" s="44">
        <f>IF('Indicator Date'!AL111="","x",'Indicator Date'!AL111)</f>
        <v>2019</v>
      </c>
      <c r="AM111" s="44" t="str">
        <f>IF('Indicator Date'!AM111="","x",RIGHT('Indicator Date'!AM111,4))</f>
        <v>x</v>
      </c>
      <c r="AN111" s="44">
        <f>IF('Indicator Date'!AN111="","x",'Indicator Date'!AN111)</f>
        <v>2021</v>
      </c>
      <c r="AO111" s="44">
        <f>IF('Indicator Date'!AO111="","x",'Indicator Date'!AO111)</f>
        <v>2018</v>
      </c>
      <c r="AP111" s="44">
        <f>IF('Indicator Date'!AP111="","x",'Indicator Date'!AP111)</f>
        <v>2019</v>
      </c>
      <c r="AQ111" s="44">
        <f>IF('Indicator Date'!AQ111="","x",'Indicator Date'!AQ111)</f>
        <v>2020</v>
      </c>
      <c r="AR111" s="44">
        <f>IF('Indicator Date'!AR111="","x",'Indicator Date'!AR111)</f>
        <v>2020</v>
      </c>
      <c r="AS111" s="44">
        <f>IF('Indicator Date'!AS111="","x",'Indicator Date'!AS111)</f>
        <v>2019</v>
      </c>
      <c r="AT111" s="44">
        <f>IF('Indicator Date'!AT111="","x",'Indicator Date'!AT111)</f>
        <v>2017</v>
      </c>
      <c r="AU111" s="44">
        <f>IF('Indicator Date'!AU111="","x",'Indicator Date'!AU111)</f>
        <v>2019</v>
      </c>
      <c r="AV111" s="44" t="str">
        <f>IF('Indicator Date'!AV111="","x",'Indicator Date'!AV111)</f>
        <v>x</v>
      </c>
      <c r="AW111" s="44" t="str">
        <f>IF('Indicator Date'!AW111="","x",'Indicator Date'!AW111)</f>
        <v>x</v>
      </c>
      <c r="AX111" s="44" t="str">
        <f>IF('Indicator Date'!AX111="","x",'Indicator Date'!AX111)</f>
        <v>x</v>
      </c>
      <c r="AY111" s="44">
        <f>IF('Indicator Date'!AY111="","x",'Indicator Date'!AY111)</f>
        <v>2019</v>
      </c>
      <c r="AZ111" s="44" t="str">
        <f>IF('Indicator Date'!AZ111="","x",'Indicator Date'!AZ111)</f>
        <v>x</v>
      </c>
      <c r="BA111" s="44" t="str">
        <f>IF('Indicator Date'!BA111="","x",'Indicator Date'!BA111)</f>
        <v>x</v>
      </c>
      <c r="BB111" s="44">
        <f>IF('Indicator Date'!BB111="","x",'Indicator Date'!BB111)</f>
        <v>2018</v>
      </c>
      <c r="BC111" s="44">
        <f>IF('Indicator Date'!BC111="","x",'Indicator Date'!BC111)</f>
        <v>2019</v>
      </c>
      <c r="BD111" s="44">
        <f>IF('Indicator Date'!BD111="","x",'Indicator Date'!BD111)</f>
        <v>2020</v>
      </c>
      <c r="BE111" s="70" t="str">
        <f>IF('Indicator Date'!BE111="","x",YEAR('Indicator Date'!BE111))</f>
        <v>x</v>
      </c>
      <c r="BF111" s="70" t="str">
        <f>IF('Indicator Date'!BF111="","x",YEAR('Indicator Date'!BF111))</f>
        <v>x</v>
      </c>
      <c r="BG111" s="44">
        <f>IF('Indicator Date'!BG111="","x",'Indicator Date'!BG111)</f>
        <v>2020</v>
      </c>
      <c r="BH111" s="44">
        <f>IF('Indicator Date'!BH111="","x",'Indicator Date'!BH111)</f>
        <v>2019</v>
      </c>
      <c r="BI111" s="44">
        <f>IF('Indicator Date'!BI111="","x",'Indicator Date'!BI111)</f>
        <v>2019</v>
      </c>
      <c r="BJ111" s="44">
        <f>IF('Indicator Date'!BJ111="","x",'Indicator Date'!BJ111)</f>
        <v>2013</v>
      </c>
      <c r="BK111" s="44">
        <f>IF('Indicator Date'!BK111="","x",'Indicator Date'!BK111)</f>
        <v>2019</v>
      </c>
      <c r="BL111" s="44" t="str">
        <f>IF('Indicator Date'!BL111="","x",'Indicator Date'!BL111)</f>
        <v>x</v>
      </c>
      <c r="BM111" s="44">
        <f>IF('Indicator Date'!BM111="","x",'Indicator Date'!BM111)</f>
        <v>2018</v>
      </c>
      <c r="BN111" s="44">
        <f>IF('Indicator Date'!BN111="","x",'Indicator Date'!BN111)</f>
        <v>2011</v>
      </c>
      <c r="BO111" s="44">
        <f>IF('Indicator Date'!BO111="","x",'Indicator Date'!BO111)</f>
        <v>2017</v>
      </c>
      <c r="BP111" s="44">
        <f>IF('Indicator Date'!BP111="","x",'Indicator Date'!BP111)</f>
        <v>2017</v>
      </c>
      <c r="BQ111" s="44">
        <f>IF('Indicator Date'!BQ111="","x",'Indicator Date'!BQ111)</f>
        <v>2014</v>
      </c>
      <c r="BR111" s="44">
        <f>IF('Indicator Date'!BR111="","x",'Indicator Date'!BR111)</f>
        <v>2017</v>
      </c>
      <c r="BS111" s="44">
        <f>IF('Indicator Date'!BS111="","x",'Indicator Date'!BS111)</f>
        <v>2017</v>
      </c>
      <c r="BT111" s="44">
        <f>IF('Indicator Date'!BT111="","x",'Indicator Date'!BT111)</f>
        <v>2012</v>
      </c>
      <c r="BU111" s="44">
        <f>IF('Indicator Date'!BU111="","x",'Indicator Date'!BU111)</f>
        <v>2019</v>
      </c>
      <c r="BV111" s="44">
        <f>IF('Indicator Date'!BV111="","x",'Indicator Date'!BV111)</f>
        <v>2019</v>
      </c>
      <c r="BW111" s="44">
        <f>IF('Indicator Date'!BW111="","x",'Indicator Date'!BW111)</f>
        <v>2019</v>
      </c>
      <c r="BX111" s="44">
        <f>IF('Indicator Date'!BX111="","x",'Indicator Date'!BX111)</f>
        <v>2018</v>
      </c>
      <c r="BY111" s="44" t="str">
        <f>IF('Indicator Date'!BY111="","x",'Indicator Date'!BY111)</f>
        <v>x</v>
      </c>
      <c r="BZ111" s="44">
        <f>IF('Indicator Date'!BZ111="","x",'Indicator Date'!BZ111)</f>
        <v>2018</v>
      </c>
      <c r="CA111" s="44">
        <f>IF('Indicator Date'!CA111="","x",'Indicator Date'!CA111)</f>
        <v>2020</v>
      </c>
      <c r="CB111" s="44">
        <f>IF('Indicator Date'!CB111="","x",'Indicator Date'!CB111)</f>
        <v>2015</v>
      </c>
    </row>
    <row r="112" spans="1:80">
      <c r="A112" s="33" t="str">
        <f>'Indicator Data'!A114</f>
        <v>Mauritania</v>
      </c>
      <c r="B112" s="25" t="str">
        <f>'Indicator Data'!B114</f>
        <v>MRT</v>
      </c>
      <c r="C112" s="44">
        <f>IF('Indicator Date'!C112="","x",'Indicator Date'!C112)</f>
        <v>2015</v>
      </c>
      <c r="D112" s="44">
        <f>IF('Indicator Date'!D112="","x",'Indicator Date'!D112)</f>
        <v>2015</v>
      </c>
      <c r="E112" s="44">
        <f>IF('Indicator Date'!E112="","x",'Indicator Date'!E112)</f>
        <v>2015</v>
      </c>
      <c r="F112" s="44">
        <f>IF('Indicator Date'!F112="","x",'Indicator Date'!F112)</f>
        <v>2015</v>
      </c>
      <c r="G112" s="44">
        <f>IF('Indicator Date'!G112="","x",'Indicator Date'!G112)</f>
        <v>2015</v>
      </c>
      <c r="H112" s="44">
        <f>IF('Indicator Date'!H112="","x",'Indicator Date'!H112)</f>
        <v>2015</v>
      </c>
      <c r="I112" s="44">
        <f>IF('Indicator Date'!I112="","x",'Indicator Date'!I112)</f>
        <v>2015</v>
      </c>
      <c r="J112" s="44">
        <f>IF('Indicator Date'!J112="","x",'Indicator Date'!J112)</f>
        <v>2020</v>
      </c>
      <c r="K112" s="44">
        <f>IF('Indicator Date'!K112="","x",'Indicator Date'!K112)</f>
        <v>2020</v>
      </c>
      <c r="L112" s="44">
        <f>IF('Indicator Date'!L112="","x",'Indicator Date'!L112)</f>
        <v>2020</v>
      </c>
      <c r="M112" s="44">
        <f>IF('Indicator Date'!M112="","x",'Indicator Date'!M112)</f>
        <v>2015</v>
      </c>
      <c r="N112" s="44">
        <f>IF('Indicator Date'!N112="","x",'Indicator Date'!N112)</f>
        <v>2015</v>
      </c>
      <c r="O112" s="44">
        <f>IF('Indicator Date'!O112="","x",'Indicator Date'!O112)</f>
        <v>2015</v>
      </c>
      <c r="P112" s="44">
        <f>IF('Indicator Date'!P112="","x",'Indicator Date'!P112)</f>
        <v>2015</v>
      </c>
      <c r="Q112" s="44">
        <f>IF('Indicator Date'!Q112="","x",'Indicator Date'!Q112)</f>
        <v>2019</v>
      </c>
      <c r="R112" s="44">
        <f>IF('Indicator Date'!R112="","x",'Indicator Date'!R112)</f>
        <v>2019</v>
      </c>
      <c r="S112" s="44">
        <f>IF('Indicator Date'!S112="","x",'Indicator Date'!S112)</f>
        <v>2019</v>
      </c>
      <c r="T112" s="44">
        <f>IF('Indicator Date'!T112="","x",'Indicator Date'!T112)</f>
        <v>2019</v>
      </c>
      <c r="U112" s="44">
        <f>IF('Indicator Date'!U112="","x",'Indicator Date'!U112)</f>
        <v>2015</v>
      </c>
      <c r="V112" s="44">
        <f>IF('Indicator Date'!V112="","x",'Indicator Date'!V112)</f>
        <v>2015</v>
      </c>
      <c r="W112" s="44">
        <f>IF('Indicator Date'!W112="","x",'Indicator Date'!W112)</f>
        <v>2015</v>
      </c>
      <c r="X112" s="44">
        <f>IF('Indicator Date'!X112="","x",'Indicator Date'!X112)</f>
        <v>2018</v>
      </c>
      <c r="Y112" s="44">
        <f>IF('Indicator Date'!Y112="","x",'Indicator Date'!Y112)</f>
        <v>2019</v>
      </c>
      <c r="Z112" s="44">
        <f>IF('Indicator Date'!Z112="","x",'Indicator Date'!Z112)</f>
        <v>2019</v>
      </c>
      <c r="AA112" s="44" t="str">
        <f>IF('Indicator Date'!AA112="","x",'Indicator Date'!AA112)</f>
        <v>x</v>
      </c>
      <c r="AB112" s="44">
        <f>IF('Indicator Date'!AB112="","x",'Indicator Date'!AB112)</f>
        <v>2017</v>
      </c>
      <c r="AC112" s="44">
        <f>IF('Indicator Date'!AC112="","x",'Indicator Date'!AC112)</f>
        <v>2017</v>
      </c>
      <c r="AD112" s="44" t="str">
        <f>IF('Indicator Date'!AD112="","x",'Indicator Date'!AD112)</f>
        <v>x</v>
      </c>
      <c r="AE112" s="44">
        <f>IF('Indicator Date'!AE112="","x",'Indicator Date'!AE112)</f>
        <v>2020</v>
      </c>
      <c r="AF112" s="44">
        <f>IF('Indicator Date'!AF112="","x",'Indicator Date'!AF112)</f>
        <v>2018</v>
      </c>
      <c r="AG112" s="44">
        <f>IF('Indicator Date'!AG112="","x",'Indicator Date'!AG112)</f>
        <v>2020</v>
      </c>
      <c r="AH112" s="44">
        <f>IF('Indicator Date'!AH112="","x",'Indicator Date'!AH112)</f>
        <v>2021</v>
      </c>
      <c r="AI112" s="44">
        <f>IF('Indicator Date'!AI112="","x",'Indicator Date'!AI112)</f>
        <v>2021</v>
      </c>
      <c r="AJ112" s="44">
        <f>IF('Indicator Date'!AJ112="","x",'Indicator Date'!AJ112)</f>
        <v>2020</v>
      </c>
      <c r="AK112" s="44">
        <f>IF('Indicator Date'!AK112="","x",'Indicator Date'!AK112)</f>
        <v>2020</v>
      </c>
      <c r="AL112" s="44">
        <f>IF('Indicator Date'!AL112="","x",'Indicator Date'!AL112)</f>
        <v>2019</v>
      </c>
      <c r="AM112" s="44" t="str">
        <f>IF('Indicator Date'!AM112="","x",RIGHT('Indicator Date'!AM112,4))</f>
        <v>2015</v>
      </c>
      <c r="AN112" s="44">
        <f>IF('Indicator Date'!AN112="","x",'Indicator Date'!AN112)</f>
        <v>2021</v>
      </c>
      <c r="AO112" s="44">
        <f>IF('Indicator Date'!AO112="","x",'Indicator Date'!AO112)</f>
        <v>2018</v>
      </c>
      <c r="AP112" s="44">
        <f>IF('Indicator Date'!AP112="","x",'Indicator Date'!AP112)</f>
        <v>2019</v>
      </c>
      <c r="AQ112" s="44">
        <f>IF('Indicator Date'!AQ112="","x",'Indicator Date'!AQ112)</f>
        <v>2020</v>
      </c>
      <c r="AR112" s="44">
        <f>IF('Indicator Date'!AR112="","x",'Indicator Date'!AR112)</f>
        <v>2020</v>
      </c>
      <c r="AS112" s="44">
        <f>IF('Indicator Date'!AS112="","x",'Indicator Date'!AS112)</f>
        <v>2019</v>
      </c>
      <c r="AT112" s="44">
        <f>IF('Indicator Date'!AT112="","x",'Indicator Date'!AT112)</f>
        <v>2018</v>
      </c>
      <c r="AU112" s="44">
        <f>IF('Indicator Date'!AU112="","x",'Indicator Date'!AU112)</f>
        <v>2019</v>
      </c>
      <c r="AV112" s="44">
        <f>IF('Indicator Date'!AV112="","x",'Indicator Date'!AV112)</f>
        <v>2019</v>
      </c>
      <c r="AW112" s="44" t="str">
        <f>IF('Indicator Date'!AW112="","x",'Indicator Date'!AW112)</f>
        <v>x</v>
      </c>
      <c r="AX112" s="44">
        <f>IF('Indicator Date'!AX112="","x",'Indicator Date'!AX112)</f>
        <v>2018</v>
      </c>
      <c r="AY112" s="44">
        <f>IF('Indicator Date'!AY112="","x",'Indicator Date'!AY112)</f>
        <v>2019</v>
      </c>
      <c r="AZ112" s="44">
        <f>IF('Indicator Date'!AZ112="","x",'Indicator Date'!AZ112)</f>
        <v>2019</v>
      </c>
      <c r="BA112" s="44">
        <f>IF('Indicator Date'!BA112="","x",'Indicator Date'!BA112)</f>
        <v>2014</v>
      </c>
      <c r="BB112" s="44">
        <f>IF('Indicator Date'!BB112="","x",'Indicator Date'!BB112)</f>
        <v>2018</v>
      </c>
      <c r="BC112" s="44">
        <f>IF('Indicator Date'!BC112="","x",'Indicator Date'!BC112)</f>
        <v>2019</v>
      </c>
      <c r="BD112" s="44">
        <f>IF('Indicator Date'!BD112="","x",'Indicator Date'!BD112)</f>
        <v>2020</v>
      </c>
      <c r="BE112" s="70" t="str">
        <f>IF('Indicator Date'!BE112="","x",YEAR('Indicator Date'!BE112))</f>
        <v>x</v>
      </c>
      <c r="BF112" s="70">
        <f>IF('Indicator Date'!BF112="","x",YEAR('Indicator Date'!BF112))</f>
        <v>2020</v>
      </c>
      <c r="BG112" s="44">
        <f>IF('Indicator Date'!BG112="","x",'Indicator Date'!BG112)</f>
        <v>2020</v>
      </c>
      <c r="BH112" s="44">
        <f>IF('Indicator Date'!BH112="","x",'Indicator Date'!BH112)</f>
        <v>2019</v>
      </c>
      <c r="BI112" s="44">
        <f>IF('Indicator Date'!BI112="","x",'Indicator Date'!BI112)</f>
        <v>2019</v>
      </c>
      <c r="BJ112" s="44">
        <f>IF('Indicator Date'!BJ112="","x",'Indicator Date'!BJ112)</f>
        <v>2013</v>
      </c>
      <c r="BK112" s="44">
        <f>IF('Indicator Date'!BK112="","x",'Indicator Date'!BK112)</f>
        <v>2019</v>
      </c>
      <c r="BL112" s="44">
        <f>IF('Indicator Date'!BL112="","x",'Indicator Date'!BL112)</f>
        <v>2020</v>
      </c>
      <c r="BM112" s="44">
        <f>IF('Indicator Date'!BM112="","x",'Indicator Date'!BM112)</f>
        <v>2018</v>
      </c>
      <c r="BN112" s="44">
        <f>IF('Indicator Date'!BN112="","x",'Indicator Date'!BN112)</f>
        <v>2017</v>
      </c>
      <c r="BO112" s="44">
        <f>IF('Indicator Date'!BO112="","x",'Indicator Date'!BO112)</f>
        <v>2017</v>
      </c>
      <c r="BP112" s="44">
        <f>IF('Indicator Date'!BP112="","x",'Indicator Date'!BP112)</f>
        <v>2019</v>
      </c>
      <c r="BQ112" s="44">
        <f>IF('Indicator Date'!BQ112="","x",'Indicator Date'!BQ112)</f>
        <v>2014</v>
      </c>
      <c r="BR112" s="44">
        <f>IF('Indicator Date'!BR112="","x",'Indicator Date'!BR112)</f>
        <v>2017</v>
      </c>
      <c r="BS112" s="44">
        <f>IF('Indicator Date'!BS112="","x",'Indicator Date'!BS112)</f>
        <v>2017</v>
      </c>
      <c r="BT112" s="44">
        <f>IF('Indicator Date'!BT112="","x",'Indicator Date'!BT112)</f>
        <v>2017</v>
      </c>
      <c r="BU112" s="44">
        <f>IF('Indicator Date'!BU112="","x",'Indicator Date'!BU112)</f>
        <v>2019</v>
      </c>
      <c r="BV112" s="44" t="str">
        <f>IF('Indicator Date'!BV112="","x",'Indicator Date'!BV112)</f>
        <v>x</v>
      </c>
      <c r="BW112" s="44">
        <f>IF('Indicator Date'!BW112="","x",'Indicator Date'!BW112)</f>
        <v>2019</v>
      </c>
      <c r="BX112" s="44">
        <f>IF('Indicator Date'!BX112="","x",'Indicator Date'!BX112)</f>
        <v>2018</v>
      </c>
      <c r="BY112" s="44">
        <f>IF('Indicator Date'!BY112="","x",'Indicator Date'!BY112)</f>
        <v>2017</v>
      </c>
      <c r="BZ112" s="44">
        <f>IF('Indicator Date'!BZ112="","x",'Indicator Date'!BZ112)</f>
        <v>2020</v>
      </c>
      <c r="CA112" s="44">
        <f>IF('Indicator Date'!CA112="","x",'Indicator Date'!CA112)</f>
        <v>2020</v>
      </c>
      <c r="CB112" s="44">
        <f>IF('Indicator Date'!CB112="","x",'Indicator Date'!CB112)</f>
        <v>2015</v>
      </c>
    </row>
    <row r="113" spans="1:80">
      <c r="A113" s="33" t="str">
        <f>'Indicator Data'!A115</f>
        <v>Mauritius</v>
      </c>
      <c r="B113" s="25" t="str">
        <f>'Indicator Data'!B115</f>
        <v>MUS</v>
      </c>
      <c r="C113" s="44">
        <f>IF('Indicator Date'!C113="","x",'Indicator Date'!C113)</f>
        <v>2015</v>
      </c>
      <c r="D113" s="44">
        <f>IF('Indicator Date'!D113="","x",'Indicator Date'!D113)</f>
        <v>2015</v>
      </c>
      <c r="E113" s="44">
        <f>IF('Indicator Date'!E113="","x",'Indicator Date'!E113)</f>
        <v>2015</v>
      </c>
      <c r="F113" s="44">
        <f>IF('Indicator Date'!F113="","x",'Indicator Date'!F113)</f>
        <v>2015</v>
      </c>
      <c r="G113" s="44">
        <f>IF('Indicator Date'!G113="","x",'Indicator Date'!G113)</f>
        <v>2015</v>
      </c>
      <c r="H113" s="44">
        <f>IF('Indicator Date'!H113="","x",'Indicator Date'!H113)</f>
        <v>2015</v>
      </c>
      <c r="I113" s="44">
        <f>IF('Indicator Date'!I113="","x",'Indicator Date'!I113)</f>
        <v>2015</v>
      </c>
      <c r="J113" s="44">
        <f>IF('Indicator Date'!J113="","x",'Indicator Date'!J113)</f>
        <v>2020</v>
      </c>
      <c r="K113" s="44">
        <f>IF('Indicator Date'!K113="","x",'Indicator Date'!K113)</f>
        <v>2020</v>
      </c>
      <c r="L113" s="44">
        <f>IF('Indicator Date'!L113="","x",'Indicator Date'!L113)</f>
        <v>2020</v>
      </c>
      <c r="M113" s="44">
        <f>IF('Indicator Date'!M113="","x",'Indicator Date'!M113)</f>
        <v>2015</v>
      </c>
      <c r="N113" s="44">
        <f>IF('Indicator Date'!N113="","x",'Indicator Date'!N113)</f>
        <v>2015</v>
      </c>
      <c r="O113" s="44">
        <f>IF('Indicator Date'!O113="","x",'Indicator Date'!O113)</f>
        <v>2015</v>
      </c>
      <c r="P113" s="44">
        <f>IF('Indicator Date'!P113="","x",'Indicator Date'!P113)</f>
        <v>2015</v>
      </c>
      <c r="Q113" s="44">
        <f>IF('Indicator Date'!Q113="","x",'Indicator Date'!Q113)</f>
        <v>2019</v>
      </c>
      <c r="R113" s="44">
        <f>IF('Indicator Date'!R113="","x",'Indicator Date'!R113)</f>
        <v>2019</v>
      </c>
      <c r="S113" s="44">
        <f>IF('Indicator Date'!S113="","x",'Indicator Date'!S113)</f>
        <v>2019</v>
      </c>
      <c r="T113" s="44">
        <f>IF('Indicator Date'!T113="","x",'Indicator Date'!T113)</f>
        <v>2019</v>
      </c>
      <c r="U113" s="44">
        <f>IF('Indicator Date'!U113="","x",'Indicator Date'!U113)</f>
        <v>2015</v>
      </c>
      <c r="V113" s="44">
        <f>IF('Indicator Date'!V113="","x",'Indicator Date'!V113)</f>
        <v>2015</v>
      </c>
      <c r="W113" s="44">
        <f>IF('Indicator Date'!W113="","x",'Indicator Date'!W113)</f>
        <v>2015</v>
      </c>
      <c r="X113" s="44">
        <f>IF('Indicator Date'!X113="","x",'Indicator Date'!X113)</f>
        <v>2018</v>
      </c>
      <c r="Y113" s="44">
        <f>IF('Indicator Date'!Y113="","x",'Indicator Date'!Y113)</f>
        <v>2019</v>
      </c>
      <c r="Z113" s="44">
        <f>IF('Indicator Date'!Z113="","x",'Indicator Date'!Z113)</f>
        <v>2019</v>
      </c>
      <c r="AA113" s="44">
        <f>IF('Indicator Date'!AA113="","x",'Indicator Date'!AA113)</f>
        <v>2011</v>
      </c>
      <c r="AB113" s="44">
        <f>IF('Indicator Date'!AB113="","x",'Indicator Date'!AB113)</f>
        <v>2017</v>
      </c>
      <c r="AC113" s="44" t="str">
        <f>IF('Indicator Date'!AC113="","x",'Indicator Date'!AC113)</f>
        <v>x</v>
      </c>
      <c r="AD113" s="44">
        <f>IF('Indicator Date'!AD113="","x",'Indicator Date'!AD113)</f>
        <v>2018</v>
      </c>
      <c r="AE113" s="44">
        <f>IF('Indicator Date'!AE113="","x",'Indicator Date'!AE113)</f>
        <v>2020</v>
      </c>
      <c r="AF113" s="44" t="str">
        <f>IF('Indicator Date'!AF113="","x",'Indicator Date'!AF113)</f>
        <v>x</v>
      </c>
      <c r="AG113" s="44">
        <f>IF('Indicator Date'!AG113="","x",'Indicator Date'!AG113)</f>
        <v>2020</v>
      </c>
      <c r="AH113" s="44">
        <f>IF('Indicator Date'!AH113="","x",'Indicator Date'!AH113)</f>
        <v>2021</v>
      </c>
      <c r="AI113" s="44">
        <f>IF('Indicator Date'!AI113="","x",'Indicator Date'!AI113)</f>
        <v>2021</v>
      </c>
      <c r="AJ113" s="44">
        <f>IF('Indicator Date'!AJ113="","x",'Indicator Date'!AJ113)</f>
        <v>2020</v>
      </c>
      <c r="AK113" s="44">
        <f>IF('Indicator Date'!AK113="","x",'Indicator Date'!AK113)</f>
        <v>2020</v>
      </c>
      <c r="AL113" s="44">
        <f>IF('Indicator Date'!AL113="","x",'Indicator Date'!AL113)</f>
        <v>2019</v>
      </c>
      <c r="AM113" s="44" t="str">
        <f>IF('Indicator Date'!AM113="","x",RIGHT('Indicator Date'!AM113,4))</f>
        <v>x</v>
      </c>
      <c r="AN113" s="44">
        <f>IF('Indicator Date'!AN113="","x",'Indicator Date'!AN113)</f>
        <v>2021</v>
      </c>
      <c r="AO113" s="44">
        <f>IF('Indicator Date'!AO113="","x",'Indicator Date'!AO113)</f>
        <v>2018</v>
      </c>
      <c r="AP113" s="44">
        <f>IF('Indicator Date'!AP113="","x",'Indicator Date'!AP113)</f>
        <v>2019</v>
      </c>
      <c r="AQ113" s="44">
        <f>IF('Indicator Date'!AQ113="","x",'Indicator Date'!AQ113)</f>
        <v>2020</v>
      </c>
      <c r="AR113" s="44">
        <f>IF('Indicator Date'!AR113="","x",'Indicator Date'!AR113)</f>
        <v>2020</v>
      </c>
      <c r="AS113" s="44">
        <f>IF('Indicator Date'!AS113="","x",'Indicator Date'!AS113)</f>
        <v>2019</v>
      </c>
      <c r="AT113" s="44" t="str">
        <f>IF('Indicator Date'!AT113="","x",'Indicator Date'!AT113)</f>
        <v>x</v>
      </c>
      <c r="AU113" s="44">
        <f>IF('Indicator Date'!AU113="","x",'Indicator Date'!AU113)</f>
        <v>2019</v>
      </c>
      <c r="AV113" s="44">
        <f>IF('Indicator Date'!AV113="","x",'Indicator Date'!AV113)</f>
        <v>2019</v>
      </c>
      <c r="AW113" s="44">
        <f>IF('Indicator Date'!AW113="","x",'Indicator Date'!AW113)</f>
        <v>2019</v>
      </c>
      <c r="AX113" s="44" t="str">
        <f>IF('Indicator Date'!AX113="","x",'Indicator Date'!AX113)</f>
        <v>x</v>
      </c>
      <c r="AY113" s="44">
        <f>IF('Indicator Date'!AY113="","x",'Indicator Date'!AY113)</f>
        <v>2019</v>
      </c>
      <c r="AZ113" s="44">
        <f>IF('Indicator Date'!AZ113="","x",'Indicator Date'!AZ113)</f>
        <v>2019</v>
      </c>
      <c r="BA113" s="44">
        <f>IF('Indicator Date'!BA113="","x",'Indicator Date'!BA113)</f>
        <v>2017</v>
      </c>
      <c r="BB113" s="44">
        <f>IF('Indicator Date'!BB113="","x",'Indicator Date'!BB113)</f>
        <v>2018</v>
      </c>
      <c r="BC113" s="44">
        <f>IF('Indicator Date'!BC113="","x",'Indicator Date'!BC113)</f>
        <v>2019</v>
      </c>
      <c r="BD113" s="44">
        <f>IF('Indicator Date'!BD113="","x",'Indicator Date'!BD113)</f>
        <v>2020</v>
      </c>
      <c r="BE113" s="70" t="str">
        <f>IF('Indicator Date'!BE113="","x",YEAR('Indicator Date'!BE113))</f>
        <v>x</v>
      </c>
      <c r="BF113" s="70">
        <f>IF('Indicator Date'!BF113="","x",YEAR('Indicator Date'!BF113))</f>
        <v>2020</v>
      </c>
      <c r="BG113" s="44">
        <f>IF('Indicator Date'!BG113="","x",'Indicator Date'!BG113)</f>
        <v>2020</v>
      </c>
      <c r="BH113" s="44">
        <f>IF('Indicator Date'!BH113="","x",'Indicator Date'!BH113)</f>
        <v>2019</v>
      </c>
      <c r="BI113" s="44">
        <f>IF('Indicator Date'!BI113="","x",'Indicator Date'!BI113)</f>
        <v>2019</v>
      </c>
      <c r="BJ113" s="44">
        <f>IF('Indicator Date'!BJ113="","x",'Indicator Date'!BJ113)</f>
        <v>2015</v>
      </c>
      <c r="BK113" s="44">
        <f>IF('Indicator Date'!BK113="","x",'Indicator Date'!BK113)</f>
        <v>2019</v>
      </c>
      <c r="BL113" s="44">
        <f>IF('Indicator Date'!BL113="","x",'Indicator Date'!BL113)</f>
        <v>2020</v>
      </c>
      <c r="BM113" s="44">
        <f>IF('Indicator Date'!BM113="","x",'Indicator Date'!BM113)</f>
        <v>2018</v>
      </c>
      <c r="BN113" s="44">
        <f>IF('Indicator Date'!BN113="","x",'Indicator Date'!BN113)</f>
        <v>2018</v>
      </c>
      <c r="BO113" s="44">
        <f>IF('Indicator Date'!BO113="","x",'Indicator Date'!BO113)</f>
        <v>2019</v>
      </c>
      <c r="BP113" s="44">
        <f>IF('Indicator Date'!BP113="","x",'Indicator Date'!BP113)</f>
        <v>2019</v>
      </c>
      <c r="BQ113" s="44">
        <f>IF('Indicator Date'!BQ113="","x",'Indicator Date'!BQ113)</f>
        <v>2014</v>
      </c>
      <c r="BR113" s="44">
        <f>IF('Indicator Date'!BR113="","x",'Indicator Date'!BR113)</f>
        <v>2017</v>
      </c>
      <c r="BS113" s="44">
        <f>IF('Indicator Date'!BS113="","x",'Indicator Date'!BS113)</f>
        <v>2017</v>
      </c>
      <c r="BT113" s="44">
        <f>IF('Indicator Date'!BT113="","x",'Indicator Date'!BT113)</f>
        <v>2015</v>
      </c>
      <c r="BU113" s="44">
        <f>IF('Indicator Date'!BU113="","x",'Indicator Date'!BU113)</f>
        <v>2019</v>
      </c>
      <c r="BV113" s="44">
        <f>IF('Indicator Date'!BV113="","x",'Indicator Date'!BV113)</f>
        <v>2019</v>
      </c>
      <c r="BW113" s="44">
        <f>IF('Indicator Date'!BW113="","x",'Indicator Date'!BW113)</f>
        <v>2019</v>
      </c>
      <c r="BX113" s="44">
        <f>IF('Indicator Date'!BX113="","x",'Indicator Date'!BX113)</f>
        <v>2018</v>
      </c>
      <c r="BY113" s="44">
        <f>IF('Indicator Date'!BY113="","x",'Indicator Date'!BY113)</f>
        <v>2017</v>
      </c>
      <c r="BZ113" s="44">
        <f>IF('Indicator Date'!BZ113="","x",'Indicator Date'!BZ113)</f>
        <v>2020</v>
      </c>
      <c r="CA113" s="44">
        <f>IF('Indicator Date'!CA113="","x",'Indicator Date'!CA113)</f>
        <v>2020</v>
      </c>
      <c r="CB113" s="44">
        <f>IF('Indicator Date'!CB113="","x",'Indicator Date'!CB113)</f>
        <v>2015</v>
      </c>
    </row>
    <row r="114" spans="1:80">
      <c r="A114" s="33" t="str">
        <f>'Indicator Data'!A116</f>
        <v>Mexico</v>
      </c>
      <c r="B114" s="25" t="str">
        <f>'Indicator Data'!B116</f>
        <v>MEX</v>
      </c>
      <c r="C114" s="44">
        <f>IF('Indicator Date'!C114="","x",'Indicator Date'!C114)</f>
        <v>2015</v>
      </c>
      <c r="D114" s="44">
        <f>IF('Indicator Date'!D114="","x",'Indicator Date'!D114)</f>
        <v>2015</v>
      </c>
      <c r="E114" s="44">
        <f>IF('Indicator Date'!E114="","x",'Indicator Date'!E114)</f>
        <v>2015</v>
      </c>
      <c r="F114" s="44">
        <f>IF('Indicator Date'!F114="","x",'Indicator Date'!F114)</f>
        <v>2015</v>
      </c>
      <c r="G114" s="44">
        <f>IF('Indicator Date'!G114="","x",'Indicator Date'!G114)</f>
        <v>2015</v>
      </c>
      <c r="H114" s="44">
        <f>IF('Indicator Date'!H114="","x",'Indicator Date'!H114)</f>
        <v>2015</v>
      </c>
      <c r="I114" s="44">
        <f>IF('Indicator Date'!I114="","x",'Indicator Date'!I114)</f>
        <v>2015</v>
      </c>
      <c r="J114" s="44">
        <f>IF('Indicator Date'!J114="","x",'Indicator Date'!J114)</f>
        <v>2020</v>
      </c>
      <c r="K114" s="44">
        <f>IF('Indicator Date'!K114="","x",'Indicator Date'!K114)</f>
        <v>2020</v>
      </c>
      <c r="L114" s="44">
        <f>IF('Indicator Date'!L114="","x",'Indicator Date'!L114)</f>
        <v>2020</v>
      </c>
      <c r="M114" s="44">
        <f>IF('Indicator Date'!M114="","x",'Indicator Date'!M114)</f>
        <v>2015</v>
      </c>
      <c r="N114" s="44">
        <f>IF('Indicator Date'!N114="","x",'Indicator Date'!N114)</f>
        <v>2015</v>
      </c>
      <c r="O114" s="44">
        <f>IF('Indicator Date'!O114="","x",'Indicator Date'!O114)</f>
        <v>2015</v>
      </c>
      <c r="P114" s="44">
        <f>IF('Indicator Date'!P114="","x",'Indicator Date'!P114)</f>
        <v>2015</v>
      </c>
      <c r="Q114" s="44">
        <f>IF('Indicator Date'!Q114="","x",'Indicator Date'!Q114)</f>
        <v>2019</v>
      </c>
      <c r="R114" s="44">
        <f>IF('Indicator Date'!R114="","x",'Indicator Date'!R114)</f>
        <v>2019</v>
      </c>
      <c r="S114" s="44">
        <f>IF('Indicator Date'!S114="","x",'Indicator Date'!S114)</f>
        <v>2019</v>
      </c>
      <c r="T114" s="44">
        <f>IF('Indicator Date'!T114="","x",'Indicator Date'!T114)</f>
        <v>2019</v>
      </c>
      <c r="U114" s="44">
        <f>IF('Indicator Date'!U114="","x",'Indicator Date'!U114)</f>
        <v>2015</v>
      </c>
      <c r="V114" s="44">
        <f>IF('Indicator Date'!V114="","x",'Indicator Date'!V114)</f>
        <v>2015</v>
      </c>
      <c r="W114" s="44">
        <f>IF('Indicator Date'!W114="","x",'Indicator Date'!W114)</f>
        <v>2015</v>
      </c>
      <c r="X114" s="44">
        <f>IF('Indicator Date'!X114="","x",'Indicator Date'!X114)</f>
        <v>2018</v>
      </c>
      <c r="Y114" s="44">
        <f>IF('Indicator Date'!Y114="","x",'Indicator Date'!Y114)</f>
        <v>2019</v>
      </c>
      <c r="Z114" s="44">
        <f>IF('Indicator Date'!Z114="","x",'Indicator Date'!Z114)</f>
        <v>2019</v>
      </c>
      <c r="AA114" s="44">
        <f>IF('Indicator Date'!AA114="","x",'Indicator Date'!AA114)</f>
        <v>2015</v>
      </c>
      <c r="AB114" s="44">
        <f>IF('Indicator Date'!AB114="","x",'Indicator Date'!AB114)</f>
        <v>2017</v>
      </c>
      <c r="AC114" s="44">
        <f>IF('Indicator Date'!AC114="","x",'Indicator Date'!AC114)</f>
        <v>2017</v>
      </c>
      <c r="AD114" s="44">
        <f>IF('Indicator Date'!AD114="","x",'Indicator Date'!AD114)</f>
        <v>2018</v>
      </c>
      <c r="AE114" s="44">
        <f>IF('Indicator Date'!AE114="","x",'Indicator Date'!AE114)</f>
        <v>2020</v>
      </c>
      <c r="AF114" s="44">
        <f>IF('Indicator Date'!AF114="","x",'Indicator Date'!AF114)</f>
        <v>2018</v>
      </c>
      <c r="AG114" s="44">
        <f>IF('Indicator Date'!AG114="","x",'Indicator Date'!AG114)</f>
        <v>2020</v>
      </c>
      <c r="AH114" s="44">
        <f>IF('Indicator Date'!AH114="","x",'Indicator Date'!AH114)</f>
        <v>2021</v>
      </c>
      <c r="AI114" s="44">
        <f>IF('Indicator Date'!AI114="","x",'Indicator Date'!AI114)</f>
        <v>2021</v>
      </c>
      <c r="AJ114" s="44">
        <f>IF('Indicator Date'!AJ114="","x",'Indicator Date'!AJ114)</f>
        <v>2020</v>
      </c>
      <c r="AK114" s="44">
        <f>IF('Indicator Date'!AK114="","x",'Indicator Date'!AK114)</f>
        <v>2020</v>
      </c>
      <c r="AL114" s="44">
        <f>IF('Indicator Date'!AL114="","x",'Indicator Date'!AL114)</f>
        <v>2019</v>
      </c>
      <c r="AM114" s="44" t="str">
        <f>IF('Indicator Date'!AM114="","x",RIGHT('Indicator Date'!AM114,4))</f>
        <v>2016</v>
      </c>
      <c r="AN114" s="44">
        <f>IF('Indicator Date'!AN114="","x",'Indicator Date'!AN114)</f>
        <v>2021</v>
      </c>
      <c r="AO114" s="44">
        <f>IF('Indicator Date'!AO114="","x",'Indicator Date'!AO114)</f>
        <v>2018</v>
      </c>
      <c r="AP114" s="44">
        <f>IF('Indicator Date'!AP114="","x",'Indicator Date'!AP114)</f>
        <v>2019</v>
      </c>
      <c r="AQ114" s="44">
        <f>IF('Indicator Date'!AQ114="","x",'Indicator Date'!AQ114)</f>
        <v>2020</v>
      </c>
      <c r="AR114" s="44">
        <f>IF('Indicator Date'!AR114="","x",'Indicator Date'!AR114)</f>
        <v>2020</v>
      </c>
      <c r="AS114" s="44">
        <f>IF('Indicator Date'!AS114="","x",'Indicator Date'!AS114)</f>
        <v>2019</v>
      </c>
      <c r="AT114" s="44">
        <f>IF('Indicator Date'!AT114="","x",'Indicator Date'!AT114)</f>
        <v>2016</v>
      </c>
      <c r="AU114" s="44">
        <f>IF('Indicator Date'!AU114="","x",'Indicator Date'!AU114)</f>
        <v>2019</v>
      </c>
      <c r="AV114" s="44" t="str">
        <f>IF('Indicator Date'!AV114="","x",'Indicator Date'!AV114)</f>
        <v>x</v>
      </c>
      <c r="AW114" s="44" t="str">
        <f>IF('Indicator Date'!AW114="","x",'Indicator Date'!AW114)</f>
        <v>x</v>
      </c>
      <c r="AX114" s="44">
        <f>IF('Indicator Date'!AX114="","x",'Indicator Date'!AX114)</f>
        <v>2018</v>
      </c>
      <c r="AY114" s="44">
        <f>IF('Indicator Date'!AY114="","x",'Indicator Date'!AY114)</f>
        <v>2019</v>
      </c>
      <c r="AZ114" s="44">
        <f>IF('Indicator Date'!AZ114="","x",'Indicator Date'!AZ114)</f>
        <v>2019</v>
      </c>
      <c r="BA114" s="44">
        <f>IF('Indicator Date'!BA114="","x",'Indicator Date'!BA114)</f>
        <v>2018</v>
      </c>
      <c r="BB114" s="44">
        <f>IF('Indicator Date'!BB114="","x",'Indicator Date'!BB114)</f>
        <v>2018</v>
      </c>
      <c r="BC114" s="44">
        <f>IF('Indicator Date'!BC114="","x",'Indicator Date'!BC114)</f>
        <v>2019</v>
      </c>
      <c r="BD114" s="44">
        <f>IF('Indicator Date'!BD114="","x",'Indicator Date'!BD114)</f>
        <v>2020</v>
      </c>
      <c r="BE114" s="70">
        <f>IF('Indicator Date'!BE114="","x",YEAR('Indicator Date'!BE114))</f>
        <v>2020</v>
      </c>
      <c r="BF114" s="70">
        <f>IF('Indicator Date'!BF114="","x",YEAR('Indicator Date'!BF114))</f>
        <v>2020</v>
      </c>
      <c r="BG114" s="44">
        <f>IF('Indicator Date'!BG114="","x",'Indicator Date'!BG114)</f>
        <v>2020</v>
      </c>
      <c r="BH114" s="44">
        <f>IF('Indicator Date'!BH114="","x",'Indicator Date'!BH114)</f>
        <v>2019</v>
      </c>
      <c r="BI114" s="44">
        <f>IF('Indicator Date'!BI114="","x",'Indicator Date'!BI114)</f>
        <v>2019</v>
      </c>
      <c r="BJ114" s="44">
        <f>IF('Indicator Date'!BJ114="","x",'Indicator Date'!BJ114)</f>
        <v>2015</v>
      </c>
      <c r="BK114" s="44">
        <f>IF('Indicator Date'!BK114="","x",'Indicator Date'!BK114)</f>
        <v>2019</v>
      </c>
      <c r="BL114" s="44">
        <f>IF('Indicator Date'!BL114="","x",'Indicator Date'!BL114)</f>
        <v>2020</v>
      </c>
      <c r="BM114" s="44">
        <f>IF('Indicator Date'!BM114="","x",'Indicator Date'!BM114)</f>
        <v>2018</v>
      </c>
      <c r="BN114" s="44">
        <f>IF('Indicator Date'!BN114="","x",'Indicator Date'!BN114)</f>
        <v>2018</v>
      </c>
      <c r="BO114" s="44">
        <f>IF('Indicator Date'!BO114="","x",'Indicator Date'!BO114)</f>
        <v>2019</v>
      </c>
      <c r="BP114" s="44">
        <f>IF('Indicator Date'!BP114="","x",'Indicator Date'!BP114)</f>
        <v>2019</v>
      </c>
      <c r="BQ114" s="44">
        <f>IF('Indicator Date'!BQ114="","x",'Indicator Date'!BQ114)</f>
        <v>2014</v>
      </c>
      <c r="BR114" s="44">
        <f>IF('Indicator Date'!BR114="","x",'Indicator Date'!BR114)</f>
        <v>2017</v>
      </c>
      <c r="BS114" s="44">
        <f>IF('Indicator Date'!BS114="","x",'Indicator Date'!BS114)</f>
        <v>2017</v>
      </c>
      <c r="BT114" s="44">
        <f>IF('Indicator Date'!BT114="","x",'Indicator Date'!BT114)</f>
        <v>2016</v>
      </c>
      <c r="BU114" s="44">
        <f>IF('Indicator Date'!BU114="","x",'Indicator Date'!BU114)</f>
        <v>2019</v>
      </c>
      <c r="BV114" s="44">
        <f>IF('Indicator Date'!BV114="","x",'Indicator Date'!BV114)</f>
        <v>2019</v>
      </c>
      <c r="BW114" s="44">
        <f>IF('Indicator Date'!BW114="","x",'Indicator Date'!BW114)</f>
        <v>2019</v>
      </c>
      <c r="BX114" s="44">
        <f>IF('Indicator Date'!BX114="","x",'Indicator Date'!BX114)</f>
        <v>2018</v>
      </c>
      <c r="BY114" s="44">
        <f>IF('Indicator Date'!BY114="","x",'Indicator Date'!BY114)</f>
        <v>2017</v>
      </c>
      <c r="BZ114" s="44">
        <f>IF('Indicator Date'!BZ114="","x",'Indicator Date'!BZ114)</f>
        <v>2020</v>
      </c>
      <c r="CA114" s="44">
        <f>IF('Indicator Date'!CA114="","x",'Indicator Date'!CA114)</f>
        <v>2020</v>
      </c>
      <c r="CB114" s="44">
        <f>IF('Indicator Date'!CB114="","x",'Indicator Date'!CB114)</f>
        <v>2015</v>
      </c>
    </row>
    <row r="115" spans="1:80">
      <c r="A115" s="33" t="str">
        <f>'Indicator Data'!A117</f>
        <v>Micronesia</v>
      </c>
      <c r="B115" s="25" t="str">
        <f>'Indicator Data'!B117</f>
        <v>FSM</v>
      </c>
      <c r="C115" s="44">
        <f>IF('Indicator Date'!C115="","x",'Indicator Date'!C115)</f>
        <v>2015</v>
      </c>
      <c r="D115" s="44">
        <f>IF('Indicator Date'!D115="","x",'Indicator Date'!D115)</f>
        <v>2015</v>
      </c>
      <c r="E115" s="44">
        <f>IF('Indicator Date'!E115="","x",'Indicator Date'!E115)</f>
        <v>2015</v>
      </c>
      <c r="F115" s="44">
        <f>IF('Indicator Date'!F115="","x",'Indicator Date'!F115)</f>
        <v>2015</v>
      </c>
      <c r="G115" s="44">
        <f>IF('Indicator Date'!G115="","x",'Indicator Date'!G115)</f>
        <v>2015</v>
      </c>
      <c r="H115" s="44">
        <f>IF('Indicator Date'!H115="","x",'Indicator Date'!H115)</f>
        <v>2015</v>
      </c>
      <c r="I115" s="44">
        <f>IF('Indicator Date'!I115="","x",'Indicator Date'!I115)</f>
        <v>2015</v>
      </c>
      <c r="J115" s="44">
        <f>IF('Indicator Date'!J115="","x",'Indicator Date'!J115)</f>
        <v>2020</v>
      </c>
      <c r="K115" s="44">
        <f>IF('Indicator Date'!K115="","x",'Indicator Date'!K115)</f>
        <v>2020</v>
      </c>
      <c r="L115" s="44" t="str">
        <f>IF('Indicator Date'!L115="","x",'Indicator Date'!L115)</f>
        <v>x</v>
      </c>
      <c r="M115" s="44">
        <f>IF('Indicator Date'!M115="","x",'Indicator Date'!M115)</f>
        <v>2015</v>
      </c>
      <c r="N115" s="44">
        <f>IF('Indicator Date'!N115="","x",'Indicator Date'!N115)</f>
        <v>2015</v>
      </c>
      <c r="O115" s="44">
        <f>IF('Indicator Date'!O115="","x",'Indicator Date'!O115)</f>
        <v>2015</v>
      </c>
      <c r="P115" s="44">
        <f>IF('Indicator Date'!P115="","x",'Indicator Date'!P115)</f>
        <v>2015</v>
      </c>
      <c r="Q115" s="44">
        <f>IF('Indicator Date'!Q115="","x",'Indicator Date'!Q115)</f>
        <v>2019</v>
      </c>
      <c r="R115" s="44">
        <f>IF('Indicator Date'!R115="","x",'Indicator Date'!R115)</f>
        <v>2019</v>
      </c>
      <c r="S115" s="44">
        <f>IF('Indicator Date'!S115="","x",'Indicator Date'!S115)</f>
        <v>2019</v>
      </c>
      <c r="T115" s="44">
        <f>IF('Indicator Date'!T115="","x",'Indicator Date'!T115)</f>
        <v>2019</v>
      </c>
      <c r="U115" s="44">
        <f>IF('Indicator Date'!U115="","x",'Indicator Date'!U115)</f>
        <v>2015</v>
      </c>
      <c r="V115" s="44">
        <f>IF('Indicator Date'!V115="","x",'Indicator Date'!V115)</f>
        <v>2015</v>
      </c>
      <c r="W115" s="44">
        <f>IF('Indicator Date'!W115="","x",'Indicator Date'!W115)</f>
        <v>2015</v>
      </c>
      <c r="X115" s="44">
        <f>IF('Indicator Date'!X115="","x",'Indicator Date'!X115)</f>
        <v>2018</v>
      </c>
      <c r="Y115" s="44">
        <f>IF('Indicator Date'!Y115="","x",'Indicator Date'!Y115)</f>
        <v>2019</v>
      </c>
      <c r="Z115" s="44">
        <f>IF('Indicator Date'!Z115="","x",'Indicator Date'!Z115)</f>
        <v>2019</v>
      </c>
      <c r="AA115" s="44" t="str">
        <f>IF('Indicator Date'!AA115="","x",'Indicator Date'!AA115)</f>
        <v>x</v>
      </c>
      <c r="AB115" s="44">
        <f>IF('Indicator Date'!AB115="","x",'Indicator Date'!AB115)</f>
        <v>2014</v>
      </c>
      <c r="AC115" s="44" t="str">
        <f>IF('Indicator Date'!AC115="","x",'Indicator Date'!AC115)</f>
        <v>x</v>
      </c>
      <c r="AD115" s="44">
        <f>IF('Indicator Date'!AD115="","x",'Indicator Date'!AD115)</f>
        <v>2017</v>
      </c>
      <c r="AE115" s="44">
        <f>IF('Indicator Date'!AE115="","x",'Indicator Date'!AE115)</f>
        <v>2020</v>
      </c>
      <c r="AF115" s="44" t="str">
        <f>IF('Indicator Date'!AF115="","x",'Indicator Date'!AF115)</f>
        <v>x</v>
      </c>
      <c r="AG115" s="44">
        <f>IF('Indicator Date'!AG115="","x",'Indicator Date'!AG115)</f>
        <v>2020</v>
      </c>
      <c r="AH115" s="44">
        <f>IF('Indicator Date'!AH115="","x",'Indicator Date'!AH115)</f>
        <v>2021</v>
      </c>
      <c r="AI115" s="44">
        <f>IF('Indicator Date'!AI115="","x",'Indicator Date'!AI115)</f>
        <v>2021</v>
      </c>
      <c r="AJ115" s="44">
        <f>IF('Indicator Date'!AJ115="","x",'Indicator Date'!AJ115)</f>
        <v>2020</v>
      </c>
      <c r="AK115" s="44">
        <f>IF('Indicator Date'!AK115="","x",'Indicator Date'!AK115)</f>
        <v>2020</v>
      </c>
      <c r="AL115" s="44">
        <f>IF('Indicator Date'!AL115="","x",'Indicator Date'!AL115)</f>
        <v>2019</v>
      </c>
      <c r="AM115" s="44" t="str">
        <f>IF('Indicator Date'!AM115="","x",RIGHT('Indicator Date'!AM115,4))</f>
        <v>2018</v>
      </c>
      <c r="AN115" s="44">
        <f>IF('Indicator Date'!AN115="","x",'Indicator Date'!AN115)</f>
        <v>2021</v>
      </c>
      <c r="AO115" s="44">
        <f>IF('Indicator Date'!AO115="","x",'Indicator Date'!AO115)</f>
        <v>2018</v>
      </c>
      <c r="AP115" s="44">
        <f>IF('Indicator Date'!AP115="","x",'Indicator Date'!AP115)</f>
        <v>2019</v>
      </c>
      <c r="AQ115" s="44">
        <f>IF('Indicator Date'!AQ115="","x",'Indicator Date'!AQ115)</f>
        <v>2020</v>
      </c>
      <c r="AR115" s="44">
        <f>IF('Indicator Date'!AR115="","x",'Indicator Date'!AR115)</f>
        <v>2020</v>
      </c>
      <c r="AS115" s="44">
        <f>IF('Indicator Date'!AS115="","x",'Indicator Date'!AS115)</f>
        <v>2019</v>
      </c>
      <c r="AT115" s="44" t="str">
        <f>IF('Indicator Date'!AT115="","x",'Indicator Date'!AT115)</f>
        <v>x</v>
      </c>
      <c r="AU115" s="44">
        <f>IF('Indicator Date'!AU115="","x",'Indicator Date'!AU115)</f>
        <v>2019</v>
      </c>
      <c r="AV115" s="44" t="str">
        <f>IF('Indicator Date'!AV115="","x",'Indicator Date'!AV115)</f>
        <v>x</v>
      </c>
      <c r="AW115" s="44" t="str">
        <f>IF('Indicator Date'!AW115="","x",'Indicator Date'!AW115)</f>
        <v>x</v>
      </c>
      <c r="AX115" s="44" t="str">
        <f>IF('Indicator Date'!AX115="","x",'Indicator Date'!AX115)</f>
        <v>x</v>
      </c>
      <c r="AY115" s="44">
        <f>IF('Indicator Date'!AY115="","x",'Indicator Date'!AY115)</f>
        <v>2019</v>
      </c>
      <c r="AZ115" s="44" t="str">
        <f>IF('Indicator Date'!AZ115="","x",'Indicator Date'!AZ115)</f>
        <v>x</v>
      </c>
      <c r="BA115" s="44">
        <f>IF('Indicator Date'!BA115="","x",'Indicator Date'!BA115)</f>
        <v>2013</v>
      </c>
      <c r="BB115" s="44">
        <f>IF('Indicator Date'!BB115="","x",'Indicator Date'!BB115)</f>
        <v>2018</v>
      </c>
      <c r="BC115" s="44">
        <f>IF('Indicator Date'!BC115="","x",'Indicator Date'!BC115)</f>
        <v>2019</v>
      </c>
      <c r="BD115" s="44">
        <f>IF('Indicator Date'!BD115="","x",'Indicator Date'!BD115)</f>
        <v>2020</v>
      </c>
      <c r="BE115" s="70" t="str">
        <f>IF('Indicator Date'!BE115="","x",YEAR('Indicator Date'!BE115))</f>
        <v>x</v>
      </c>
      <c r="BF115" s="70">
        <f>IF('Indicator Date'!BF115="","x",YEAR('Indicator Date'!BF115))</f>
        <v>2020</v>
      </c>
      <c r="BG115" s="44">
        <f>IF('Indicator Date'!BG115="","x",'Indicator Date'!BG115)</f>
        <v>2020</v>
      </c>
      <c r="BH115" s="44">
        <f>IF('Indicator Date'!BH115="","x",'Indicator Date'!BH115)</f>
        <v>2019</v>
      </c>
      <c r="BI115" s="44">
        <f>IF('Indicator Date'!BI115="","x",'Indicator Date'!BI115)</f>
        <v>2019</v>
      </c>
      <c r="BJ115" s="44">
        <f>IF('Indicator Date'!BJ115="","x",'Indicator Date'!BJ115)</f>
        <v>2013</v>
      </c>
      <c r="BK115" s="44">
        <f>IF('Indicator Date'!BK115="","x",'Indicator Date'!BK115)</f>
        <v>2019</v>
      </c>
      <c r="BL115" s="44" t="str">
        <f>IF('Indicator Date'!BL115="","x",'Indicator Date'!BL115)</f>
        <v>x</v>
      </c>
      <c r="BM115" s="44">
        <f>IF('Indicator Date'!BM115="","x",'Indicator Date'!BM115)</f>
        <v>2018</v>
      </c>
      <c r="BN115" s="44" t="str">
        <f>IF('Indicator Date'!BN115="","x",'Indicator Date'!BN115)</f>
        <v>x</v>
      </c>
      <c r="BO115" s="44">
        <f>IF('Indicator Date'!BO115="","x",'Indicator Date'!BO115)</f>
        <v>2017</v>
      </c>
      <c r="BP115" s="44">
        <f>IF('Indicator Date'!BP115="","x",'Indicator Date'!BP115)</f>
        <v>2017</v>
      </c>
      <c r="BQ115" s="44">
        <f>IF('Indicator Date'!BQ115="","x",'Indicator Date'!BQ115)</f>
        <v>2014</v>
      </c>
      <c r="BR115" s="44">
        <f>IF('Indicator Date'!BR115="","x",'Indicator Date'!BR115)</f>
        <v>2017</v>
      </c>
      <c r="BS115" s="44">
        <f>IF('Indicator Date'!BS115="","x",'Indicator Date'!BS115)</f>
        <v>2017</v>
      </c>
      <c r="BT115" s="44" t="str">
        <f>IF('Indicator Date'!BT115="","x",'Indicator Date'!BT115)</f>
        <v>x</v>
      </c>
      <c r="BU115" s="44">
        <f>IF('Indicator Date'!BU115="","x",'Indicator Date'!BU115)</f>
        <v>2019</v>
      </c>
      <c r="BV115" s="44">
        <f>IF('Indicator Date'!BV115="","x",'Indicator Date'!BV115)</f>
        <v>2019</v>
      </c>
      <c r="BW115" s="44">
        <f>IF('Indicator Date'!BW115="","x",'Indicator Date'!BW115)</f>
        <v>2019</v>
      </c>
      <c r="BX115" s="44">
        <f>IF('Indicator Date'!BX115="","x",'Indicator Date'!BX115)</f>
        <v>2018</v>
      </c>
      <c r="BY115" s="44">
        <f>IF('Indicator Date'!BY115="","x",'Indicator Date'!BY115)</f>
        <v>2017</v>
      </c>
      <c r="BZ115" s="44">
        <f>IF('Indicator Date'!BZ115="","x",'Indicator Date'!BZ115)</f>
        <v>2018</v>
      </c>
      <c r="CA115" s="44">
        <f>IF('Indicator Date'!CA115="","x",'Indicator Date'!CA115)</f>
        <v>2020</v>
      </c>
      <c r="CB115" s="44">
        <f>IF('Indicator Date'!CB115="","x",'Indicator Date'!CB115)</f>
        <v>2015</v>
      </c>
    </row>
    <row r="116" spans="1:80">
      <c r="A116" s="33" t="str">
        <f>'Indicator Data'!A118</f>
        <v>Moldova Republic of</v>
      </c>
      <c r="B116" s="25" t="str">
        <f>'Indicator Data'!B118</f>
        <v>MDA</v>
      </c>
      <c r="C116" s="44">
        <f>IF('Indicator Date'!C116="","x",'Indicator Date'!C116)</f>
        <v>2015</v>
      </c>
      <c r="D116" s="44">
        <f>IF('Indicator Date'!D116="","x",'Indicator Date'!D116)</f>
        <v>2015</v>
      </c>
      <c r="E116" s="44">
        <f>IF('Indicator Date'!E116="","x",'Indicator Date'!E116)</f>
        <v>2015</v>
      </c>
      <c r="F116" s="44">
        <f>IF('Indicator Date'!F116="","x",'Indicator Date'!F116)</f>
        <v>2015</v>
      </c>
      <c r="G116" s="44">
        <f>IF('Indicator Date'!G116="","x",'Indicator Date'!G116)</f>
        <v>2015</v>
      </c>
      <c r="H116" s="44">
        <f>IF('Indicator Date'!H116="","x",'Indicator Date'!H116)</f>
        <v>2015</v>
      </c>
      <c r="I116" s="44">
        <f>IF('Indicator Date'!I116="","x",'Indicator Date'!I116)</f>
        <v>2015</v>
      </c>
      <c r="J116" s="44">
        <f>IF('Indicator Date'!J116="","x",'Indicator Date'!J116)</f>
        <v>2020</v>
      </c>
      <c r="K116" s="44">
        <f>IF('Indicator Date'!K116="","x",'Indicator Date'!K116)</f>
        <v>2020</v>
      </c>
      <c r="L116" s="44">
        <f>IF('Indicator Date'!L116="","x",'Indicator Date'!L116)</f>
        <v>2020</v>
      </c>
      <c r="M116" s="44">
        <f>IF('Indicator Date'!M116="","x",'Indicator Date'!M116)</f>
        <v>2015</v>
      </c>
      <c r="N116" s="44">
        <f>IF('Indicator Date'!N116="","x",'Indicator Date'!N116)</f>
        <v>2015</v>
      </c>
      <c r="O116" s="44">
        <f>IF('Indicator Date'!O116="","x",'Indicator Date'!O116)</f>
        <v>2015</v>
      </c>
      <c r="P116" s="44">
        <f>IF('Indicator Date'!P116="","x",'Indicator Date'!P116)</f>
        <v>2015</v>
      </c>
      <c r="Q116" s="44">
        <f>IF('Indicator Date'!Q116="","x",'Indicator Date'!Q116)</f>
        <v>2019</v>
      </c>
      <c r="R116" s="44">
        <f>IF('Indicator Date'!R116="","x",'Indicator Date'!R116)</f>
        <v>2019</v>
      </c>
      <c r="S116" s="44">
        <f>IF('Indicator Date'!S116="","x",'Indicator Date'!S116)</f>
        <v>2019</v>
      </c>
      <c r="T116" s="44">
        <f>IF('Indicator Date'!T116="","x",'Indicator Date'!T116)</f>
        <v>2019</v>
      </c>
      <c r="U116" s="44">
        <f>IF('Indicator Date'!U116="","x",'Indicator Date'!U116)</f>
        <v>2015</v>
      </c>
      <c r="V116" s="44">
        <f>IF('Indicator Date'!V116="","x",'Indicator Date'!V116)</f>
        <v>2015</v>
      </c>
      <c r="W116" s="44">
        <f>IF('Indicator Date'!W116="","x",'Indicator Date'!W116)</f>
        <v>2015</v>
      </c>
      <c r="X116" s="44">
        <f>IF('Indicator Date'!X116="","x",'Indicator Date'!X116)</f>
        <v>2018</v>
      </c>
      <c r="Y116" s="44">
        <f>IF('Indicator Date'!Y116="","x",'Indicator Date'!Y116)</f>
        <v>2019</v>
      </c>
      <c r="Z116" s="44">
        <f>IF('Indicator Date'!Z116="","x",'Indicator Date'!Z116)</f>
        <v>2019</v>
      </c>
      <c r="AA116" s="44">
        <f>IF('Indicator Date'!AA116="","x",'Indicator Date'!AA116)</f>
        <v>2014</v>
      </c>
      <c r="AB116" s="44">
        <f>IF('Indicator Date'!AB116="","x",'Indicator Date'!AB116)</f>
        <v>2017</v>
      </c>
      <c r="AC116" s="44">
        <f>IF('Indicator Date'!AC116="","x",'Indicator Date'!AC116)</f>
        <v>2016</v>
      </c>
      <c r="AD116" s="44">
        <f>IF('Indicator Date'!AD116="","x",'Indicator Date'!AD116)</f>
        <v>2019</v>
      </c>
      <c r="AE116" s="44">
        <f>IF('Indicator Date'!AE116="","x",'Indicator Date'!AE116)</f>
        <v>2020</v>
      </c>
      <c r="AF116" s="44">
        <f>IF('Indicator Date'!AF116="","x",'Indicator Date'!AF116)</f>
        <v>2018</v>
      </c>
      <c r="AG116" s="44">
        <f>IF('Indicator Date'!AG116="","x",'Indicator Date'!AG116)</f>
        <v>2020</v>
      </c>
      <c r="AH116" s="44">
        <f>IF('Indicator Date'!AH116="","x",'Indicator Date'!AH116)</f>
        <v>2021</v>
      </c>
      <c r="AI116" s="44">
        <f>IF('Indicator Date'!AI116="","x",'Indicator Date'!AI116)</f>
        <v>2021</v>
      </c>
      <c r="AJ116" s="44">
        <f>IF('Indicator Date'!AJ116="","x",'Indicator Date'!AJ116)</f>
        <v>2020</v>
      </c>
      <c r="AK116" s="44">
        <f>IF('Indicator Date'!AK116="","x",'Indicator Date'!AK116)</f>
        <v>2020</v>
      </c>
      <c r="AL116" s="44">
        <f>IF('Indicator Date'!AL116="","x",'Indicator Date'!AL116)</f>
        <v>2019</v>
      </c>
      <c r="AM116" s="44" t="str">
        <f>IF('Indicator Date'!AM116="","x",RIGHT('Indicator Date'!AM116,4))</f>
        <v>2012</v>
      </c>
      <c r="AN116" s="44">
        <f>IF('Indicator Date'!AN116="","x",'Indicator Date'!AN116)</f>
        <v>2021</v>
      </c>
      <c r="AO116" s="44">
        <f>IF('Indicator Date'!AO116="","x",'Indicator Date'!AO116)</f>
        <v>2018</v>
      </c>
      <c r="AP116" s="44">
        <f>IF('Indicator Date'!AP116="","x",'Indicator Date'!AP116)</f>
        <v>2019</v>
      </c>
      <c r="AQ116" s="44">
        <f>IF('Indicator Date'!AQ116="","x",'Indicator Date'!AQ116)</f>
        <v>2020</v>
      </c>
      <c r="AR116" s="44">
        <f>IF('Indicator Date'!AR116="","x",'Indicator Date'!AR116)</f>
        <v>2020</v>
      </c>
      <c r="AS116" s="44">
        <f>IF('Indicator Date'!AS116="","x",'Indicator Date'!AS116)</f>
        <v>2019</v>
      </c>
      <c r="AT116" s="44">
        <f>IF('Indicator Date'!AT116="","x",'Indicator Date'!AT116)</f>
        <v>2012</v>
      </c>
      <c r="AU116" s="44">
        <f>IF('Indicator Date'!AU116="","x",'Indicator Date'!AU116)</f>
        <v>2019</v>
      </c>
      <c r="AV116" s="44">
        <f>IF('Indicator Date'!AV116="","x",'Indicator Date'!AV116)</f>
        <v>2019</v>
      </c>
      <c r="AW116" s="44">
        <f>IF('Indicator Date'!AW116="","x",'Indicator Date'!AW116)</f>
        <v>2019</v>
      </c>
      <c r="AX116" s="44" t="str">
        <f>IF('Indicator Date'!AX116="","x",'Indicator Date'!AX116)</f>
        <v>x</v>
      </c>
      <c r="AY116" s="44">
        <f>IF('Indicator Date'!AY116="","x",'Indicator Date'!AY116)</f>
        <v>2019</v>
      </c>
      <c r="AZ116" s="44">
        <f>IF('Indicator Date'!AZ116="","x",'Indicator Date'!AZ116)</f>
        <v>2019</v>
      </c>
      <c r="BA116" s="44">
        <f>IF('Indicator Date'!BA116="","x",'Indicator Date'!BA116)</f>
        <v>2018</v>
      </c>
      <c r="BB116" s="44">
        <f>IF('Indicator Date'!BB116="","x",'Indicator Date'!BB116)</f>
        <v>2018</v>
      </c>
      <c r="BC116" s="44">
        <f>IF('Indicator Date'!BC116="","x",'Indicator Date'!BC116)</f>
        <v>2019</v>
      </c>
      <c r="BD116" s="44">
        <f>IF('Indicator Date'!BD116="","x",'Indicator Date'!BD116)</f>
        <v>2020</v>
      </c>
      <c r="BE116" s="70" t="str">
        <f>IF('Indicator Date'!BE116="","x",YEAR('Indicator Date'!BE116))</f>
        <v>x</v>
      </c>
      <c r="BF116" s="70">
        <f>IF('Indicator Date'!BF116="","x",YEAR('Indicator Date'!BF116))</f>
        <v>2020</v>
      </c>
      <c r="BG116" s="44">
        <f>IF('Indicator Date'!BG116="","x",'Indicator Date'!BG116)</f>
        <v>2020</v>
      </c>
      <c r="BH116" s="44">
        <f>IF('Indicator Date'!BH116="","x",'Indicator Date'!BH116)</f>
        <v>2019</v>
      </c>
      <c r="BI116" s="44">
        <f>IF('Indicator Date'!BI116="","x",'Indicator Date'!BI116)</f>
        <v>2019</v>
      </c>
      <c r="BJ116" s="44">
        <f>IF('Indicator Date'!BJ116="","x",'Indicator Date'!BJ116)</f>
        <v>2013</v>
      </c>
      <c r="BK116" s="44">
        <f>IF('Indicator Date'!BK116="","x",'Indicator Date'!BK116)</f>
        <v>2019</v>
      </c>
      <c r="BL116" s="44">
        <f>IF('Indicator Date'!BL116="","x",'Indicator Date'!BL116)</f>
        <v>2020</v>
      </c>
      <c r="BM116" s="44">
        <f>IF('Indicator Date'!BM116="","x",'Indicator Date'!BM116)</f>
        <v>2018</v>
      </c>
      <c r="BN116" s="44">
        <f>IF('Indicator Date'!BN116="","x",'Indicator Date'!BN116)</f>
        <v>2014</v>
      </c>
      <c r="BO116" s="44">
        <f>IF('Indicator Date'!BO116="","x",'Indicator Date'!BO116)</f>
        <v>2017</v>
      </c>
      <c r="BP116" s="44">
        <f>IF('Indicator Date'!BP116="","x",'Indicator Date'!BP116)</f>
        <v>2019</v>
      </c>
      <c r="BQ116" s="44">
        <f>IF('Indicator Date'!BQ116="","x",'Indicator Date'!BQ116)</f>
        <v>2014</v>
      </c>
      <c r="BR116" s="44">
        <f>IF('Indicator Date'!BR116="","x",'Indicator Date'!BR116)</f>
        <v>2017</v>
      </c>
      <c r="BS116" s="44">
        <f>IF('Indicator Date'!BS116="","x",'Indicator Date'!BS116)</f>
        <v>2017</v>
      </c>
      <c r="BT116" s="44">
        <f>IF('Indicator Date'!BT116="","x",'Indicator Date'!BT116)</f>
        <v>2015</v>
      </c>
      <c r="BU116" s="44">
        <f>IF('Indicator Date'!BU116="","x",'Indicator Date'!BU116)</f>
        <v>2019</v>
      </c>
      <c r="BV116" s="44">
        <f>IF('Indicator Date'!BV116="","x",'Indicator Date'!BV116)</f>
        <v>2019</v>
      </c>
      <c r="BW116" s="44">
        <f>IF('Indicator Date'!BW116="","x",'Indicator Date'!BW116)</f>
        <v>2019</v>
      </c>
      <c r="BX116" s="44">
        <f>IF('Indicator Date'!BX116="","x",'Indicator Date'!BX116)</f>
        <v>2018</v>
      </c>
      <c r="BY116" s="44">
        <f>IF('Indicator Date'!BY116="","x",'Indicator Date'!BY116)</f>
        <v>2017</v>
      </c>
      <c r="BZ116" s="44">
        <f>IF('Indicator Date'!BZ116="","x",'Indicator Date'!BZ116)</f>
        <v>2020</v>
      </c>
      <c r="CA116" s="44">
        <f>IF('Indicator Date'!CA116="","x",'Indicator Date'!CA116)</f>
        <v>2020</v>
      </c>
      <c r="CB116" s="44">
        <f>IF('Indicator Date'!CB116="","x",'Indicator Date'!CB116)</f>
        <v>2015</v>
      </c>
    </row>
    <row r="117" spans="1:80">
      <c r="A117" s="33" t="str">
        <f>'Indicator Data'!A119</f>
        <v>Mongolia</v>
      </c>
      <c r="B117" s="25" t="str">
        <f>'Indicator Data'!B119</f>
        <v>MNG</v>
      </c>
      <c r="C117" s="44">
        <f>IF('Indicator Date'!C117="","x",'Indicator Date'!C117)</f>
        <v>2015</v>
      </c>
      <c r="D117" s="44">
        <f>IF('Indicator Date'!D117="","x",'Indicator Date'!D117)</f>
        <v>2015</v>
      </c>
      <c r="E117" s="44">
        <f>IF('Indicator Date'!E117="","x",'Indicator Date'!E117)</f>
        <v>2015</v>
      </c>
      <c r="F117" s="44">
        <f>IF('Indicator Date'!F117="","x",'Indicator Date'!F117)</f>
        <v>2015</v>
      </c>
      <c r="G117" s="44">
        <f>IF('Indicator Date'!G117="","x",'Indicator Date'!G117)</f>
        <v>2015</v>
      </c>
      <c r="H117" s="44">
        <f>IF('Indicator Date'!H117="","x",'Indicator Date'!H117)</f>
        <v>2015</v>
      </c>
      <c r="I117" s="44">
        <f>IF('Indicator Date'!I117="","x",'Indicator Date'!I117)</f>
        <v>2015</v>
      </c>
      <c r="J117" s="44">
        <f>IF('Indicator Date'!J117="","x",'Indicator Date'!J117)</f>
        <v>2020</v>
      </c>
      <c r="K117" s="44">
        <f>IF('Indicator Date'!K117="","x",'Indicator Date'!K117)</f>
        <v>2020</v>
      </c>
      <c r="L117" s="44">
        <f>IF('Indicator Date'!L117="","x",'Indicator Date'!L117)</f>
        <v>2020</v>
      </c>
      <c r="M117" s="44">
        <f>IF('Indicator Date'!M117="","x",'Indicator Date'!M117)</f>
        <v>2015</v>
      </c>
      <c r="N117" s="44">
        <f>IF('Indicator Date'!N117="","x",'Indicator Date'!N117)</f>
        <v>2015</v>
      </c>
      <c r="O117" s="44">
        <f>IF('Indicator Date'!O117="","x",'Indicator Date'!O117)</f>
        <v>2015</v>
      </c>
      <c r="P117" s="44">
        <f>IF('Indicator Date'!P117="","x",'Indicator Date'!P117)</f>
        <v>2015</v>
      </c>
      <c r="Q117" s="44">
        <f>IF('Indicator Date'!Q117="","x",'Indicator Date'!Q117)</f>
        <v>2019</v>
      </c>
      <c r="R117" s="44">
        <f>IF('Indicator Date'!R117="","x",'Indicator Date'!R117)</f>
        <v>2019</v>
      </c>
      <c r="S117" s="44">
        <f>IF('Indicator Date'!S117="","x",'Indicator Date'!S117)</f>
        <v>2019</v>
      </c>
      <c r="T117" s="44">
        <f>IF('Indicator Date'!T117="","x",'Indicator Date'!T117)</f>
        <v>2019</v>
      </c>
      <c r="U117" s="44">
        <f>IF('Indicator Date'!U117="","x",'Indicator Date'!U117)</f>
        <v>2015</v>
      </c>
      <c r="V117" s="44">
        <f>IF('Indicator Date'!V117="","x",'Indicator Date'!V117)</f>
        <v>2015</v>
      </c>
      <c r="W117" s="44">
        <f>IF('Indicator Date'!W117="","x",'Indicator Date'!W117)</f>
        <v>2015</v>
      </c>
      <c r="X117" s="44">
        <f>IF('Indicator Date'!X117="","x",'Indicator Date'!X117)</f>
        <v>2018</v>
      </c>
      <c r="Y117" s="44">
        <f>IF('Indicator Date'!Y117="","x",'Indicator Date'!Y117)</f>
        <v>2019</v>
      </c>
      <c r="Z117" s="44">
        <f>IF('Indicator Date'!Z117="","x",'Indicator Date'!Z117)</f>
        <v>2019</v>
      </c>
      <c r="AA117" s="44" t="str">
        <f>IF('Indicator Date'!AA117="","x",'Indicator Date'!AA117)</f>
        <v>x</v>
      </c>
      <c r="AB117" s="44">
        <f>IF('Indicator Date'!AB117="","x",'Indicator Date'!AB117)</f>
        <v>2017</v>
      </c>
      <c r="AC117" s="44">
        <f>IF('Indicator Date'!AC117="","x",'Indicator Date'!AC117)</f>
        <v>2017</v>
      </c>
      <c r="AD117" s="44">
        <f>IF('Indicator Date'!AD117="","x",'Indicator Date'!AD117)</f>
        <v>2018</v>
      </c>
      <c r="AE117" s="44">
        <f>IF('Indicator Date'!AE117="","x",'Indicator Date'!AE117)</f>
        <v>2020</v>
      </c>
      <c r="AF117" s="44">
        <f>IF('Indicator Date'!AF117="","x",'Indicator Date'!AF117)</f>
        <v>2018</v>
      </c>
      <c r="AG117" s="44">
        <f>IF('Indicator Date'!AG117="","x",'Indicator Date'!AG117)</f>
        <v>2020</v>
      </c>
      <c r="AH117" s="44">
        <f>IF('Indicator Date'!AH117="","x",'Indicator Date'!AH117)</f>
        <v>2021</v>
      </c>
      <c r="AI117" s="44">
        <f>IF('Indicator Date'!AI117="","x",'Indicator Date'!AI117)</f>
        <v>2021</v>
      </c>
      <c r="AJ117" s="44">
        <f>IF('Indicator Date'!AJ117="","x",'Indicator Date'!AJ117)</f>
        <v>2020</v>
      </c>
      <c r="AK117" s="44">
        <f>IF('Indicator Date'!AK117="","x",'Indicator Date'!AK117)</f>
        <v>2020</v>
      </c>
      <c r="AL117" s="44">
        <f>IF('Indicator Date'!AL117="","x",'Indicator Date'!AL117)</f>
        <v>2019</v>
      </c>
      <c r="AM117" s="44" t="str">
        <f>IF('Indicator Date'!AM117="","x",RIGHT('Indicator Date'!AM117,4))</f>
        <v>2013</v>
      </c>
      <c r="AN117" s="44">
        <f>IF('Indicator Date'!AN117="","x",'Indicator Date'!AN117)</f>
        <v>2021</v>
      </c>
      <c r="AO117" s="44">
        <f>IF('Indicator Date'!AO117="","x",'Indicator Date'!AO117)</f>
        <v>2018</v>
      </c>
      <c r="AP117" s="44">
        <f>IF('Indicator Date'!AP117="","x",'Indicator Date'!AP117)</f>
        <v>2019</v>
      </c>
      <c r="AQ117" s="44">
        <f>IF('Indicator Date'!AQ117="","x",'Indicator Date'!AQ117)</f>
        <v>2020</v>
      </c>
      <c r="AR117" s="44">
        <f>IF('Indicator Date'!AR117="","x",'Indicator Date'!AR117)</f>
        <v>2020</v>
      </c>
      <c r="AS117" s="44">
        <f>IF('Indicator Date'!AS117="","x",'Indicator Date'!AS117)</f>
        <v>2019</v>
      </c>
      <c r="AT117" s="44">
        <f>IF('Indicator Date'!AT117="","x",'Indicator Date'!AT117)</f>
        <v>2018</v>
      </c>
      <c r="AU117" s="44">
        <f>IF('Indicator Date'!AU117="","x",'Indicator Date'!AU117)</f>
        <v>2019</v>
      </c>
      <c r="AV117" s="44">
        <f>IF('Indicator Date'!AV117="","x",'Indicator Date'!AV117)</f>
        <v>2019</v>
      </c>
      <c r="AW117" s="44">
        <f>IF('Indicator Date'!AW117="","x",'Indicator Date'!AW117)</f>
        <v>2019</v>
      </c>
      <c r="AX117" s="44" t="str">
        <f>IF('Indicator Date'!AX117="","x",'Indicator Date'!AX117)</f>
        <v>x</v>
      </c>
      <c r="AY117" s="44">
        <f>IF('Indicator Date'!AY117="","x",'Indicator Date'!AY117)</f>
        <v>2019</v>
      </c>
      <c r="AZ117" s="44">
        <f>IF('Indicator Date'!AZ117="","x",'Indicator Date'!AZ117)</f>
        <v>2019</v>
      </c>
      <c r="BA117" s="44">
        <f>IF('Indicator Date'!BA117="","x",'Indicator Date'!BA117)</f>
        <v>2018</v>
      </c>
      <c r="BB117" s="44">
        <f>IF('Indicator Date'!BB117="","x",'Indicator Date'!BB117)</f>
        <v>2018</v>
      </c>
      <c r="BC117" s="44">
        <f>IF('Indicator Date'!BC117="","x",'Indicator Date'!BC117)</f>
        <v>2019</v>
      </c>
      <c r="BD117" s="44">
        <f>IF('Indicator Date'!BD117="","x",'Indicator Date'!BD117)</f>
        <v>2020</v>
      </c>
      <c r="BE117" s="70" t="str">
        <f>IF('Indicator Date'!BE117="","x",YEAR('Indicator Date'!BE117))</f>
        <v>x</v>
      </c>
      <c r="BF117" s="70">
        <f>IF('Indicator Date'!BF117="","x",YEAR('Indicator Date'!BF117))</f>
        <v>2020</v>
      </c>
      <c r="BG117" s="44">
        <f>IF('Indicator Date'!BG117="","x",'Indicator Date'!BG117)</f>
        <v>2020</v>
      </c>
      <c r="BH117" s="44">
        <f>IF('Indicator Date'!BH117="","x",'Indicator Date'!BH117)</f>
        <v>2019</v>
      </c>
      <c r="BI117" s="44">
        <f>IF('Indicator Date'!BI117="","x",'Indicator Date'!BI117)</f>
        <v>2019</v>
      </c>
      <c r="BJ117" s="44">
        <f>IF('Indicator Date'!BJ117="","x",'Indicator Date'!BJ117)</f>
        <v>2015</v>
      </c>
      <c r="BK117" s="44">
        <f>IF('Indicator Date'!BK117="","x",'Indicator Date'!BK117)</f>
        <v>2019</v>
      </c>
      <c r="BL117" s="44">
        <f>IF('Indicator Date'!BL117="","x",'Indicator Date'!BL117)</f>
        <v>2020</v>
      </c>
      <c r="BM117" s="44">
        <f>IF('Indicator Date'!BM117="","x",'Indicator Date'!BM117)</f>
        <v>2018</v>
      </c>
      <c r="BN117" s="44">
        <f>IF('Indicator Date'!BN117="","x",'Indicator Date'!BN117)</f>
        <v>2018</v>
      </c>
      <c r="BO117" s="44">
        <f>IF('Indicator Date'!BO117="","x",'Indicator Date'!BO117)</f>
        <v>2019</v>
      </c>
      <c r="BP117" s="44">
        <f>IF('Indicator Date'!BP117="","x",'Indicator Date'!BP117)</f>
        <v>2019</v>
      </c>
      <c r="BQ117" s="44">
        <f>IF('Indicator Date'!BQ117="","x",'Indicator Date'!BQ117)</f>
        <v>2014</v>
      </c>
      <c r="BR117" s="44">
        <f>IF('Indicator Date'!BR117="","x",'Indicator Date'!BR117)</f>
        <v>2017</v>
      </c>
      <c r="BS117" s="44">
        <f>IF('Indicator Date'!BS117="","x",'Indicator Date'!BS117)</f>
        <v>2017</v>
      </c>
      <c r="BT117" s="44">
        <f>IF('Indicator Date'!BT117="","x",'Indicator Date'!BT117)</f>
        <v>2016</v>
      </c>
      <c r="BU117" s="44">
        <f>IF('Indicator Date'!BU117="","x",'Indicator Date'!BU117)</f>
        <v>2019</v>
      </c>
      <c r="BV117" s="44">
        <f>IF('Indicator Date'!BV117="","x",'Indicator Date'!BV117)</f>
        <v>2019</v>
      </c>
      <c r="BW117" s="44">
        <f>IF('Indicator Date'!BW117="","x",'Indicator Date'!BW117)</f>
        <v>2019</v>
      </c>
      <c r="BX117" s="44">
        <f>IF('Indicator Date'!BX117="","x",'Indicator Date'!BX117)</f>
        <v>2018</v>
      </c>
      <c r="BY117" s="44">
        <f>IF('Indicator Date'!BY117="","x",'Indicator Date'!BY117)</f>
        <v>2017</v>
      </c>
      <c r="BZ117" s="44">
        <f>IF('Indicator Date'!BZ117="","x",'Indicator Date'!BZ117)</f>
        <v>2020</v>
      </c>
      <c r="CA117" s="44">
        <f>IF('Indicator Date'!CA117="","x",'Indicator Date'!CA117)</f>
        <v>2020</v>
      </c>
      <c r="CB117" s="44">
        <f>IF('Indicator Date'!CB117="","x",'Indicator Date'!CB117)</f>
        <v>2015</v>
      </c>
    </row>
    <row r="118" spans="1:80">
      <c r="A118" s="33" t="str">
        <f>'Indicator Data'!A120</f>
        <v>Montenegro</v>
      </c>
      <c r="B118" s="25" t="str">
        <f>'Indicator Data'!B120</f>
        <v>MNE</v>
      </c>
      <c r="C118" s="44">
        <f>IF('Indicator Date'!C118="","x",'Indicator Date'!C118)</f>
        <v>2015</v>
      </c>
      <c r="D118" s="44">
        <f>IF('Indicator Date'!D118="","x",'Indicator Date'!D118)</f>
        <v>2015</v>
      </c>
      <c r="E118" s="44">
        <f>IF('Indicator Date'!E118="","x",'Indicator Date'!E118)</f>
        <v>2015</v>
      </c>
      <c r="F118" s="44">
        <f>IF('Indicator Date'!F118="","x",'Indicator Date'!F118)</f>
        <v>2015</v>
      </c>
      <c r="G118" s="44">
        <f>IF('Indicator Date'!G118="","x",'Indicator Date'!G118)</f>
        <v>2015</v>
      </c>
      <c r="H118" s="44">
        <f>IF('Indicator Date'!H118="","x",'Indicator Date'!H118)</f>
        <v>2015</v>
      </c>
      <c r="I118" s="44">
        <f>IF('Indicator Date'!I118="","x",'Indicator Date'!I118)</f>
        <v>2015</v>
      </c>
      <c r="J118" s="44">
        <f>IF('Indicator Date'!J118="","x",'Indicator Date'!J118)</f>
        <v>2020</v>
      </c>
      <c r="K118" s="44">
        <f>IF('Indicator Date'!K118="","x",'Indicator Date'!K118)</f>
        <v>2020</v>
      </c>
      <c r="L118" s="44">
        <f>IF('Indicator Date'!L118="","x",'Indicator Date'!L118)</f>
        <v>2020</v>
      </c>
      <c r="M118" s="44">
        <f>IF('Indicator Date'!M118="","x",'Indicator Date'!M118)</f>
        <v>2015</v>
      </c>
      <c r="N118" s="44">
        <f>IF('Indicator Date'!N118="","x",'Indicator Date'!N118)</f>
        <v>2015</v>
      </c>
      <c r="O118" s="44">
        <f>IF('Indicator Date'!O118="","x",'Indicator Date'!O118)</f>
        <v>2015</v>
      </c>
      <c r="P118" s="44">
        <f>IF('Indicator Date'!P118="","x",'Indicator Date'!P118)</f>
        <v>2015</v>
      </c>
      <c r="Q118" s="44">
        <f>IF('Indicator Date'!Q118="","x",'Indicator Date'!Q118)</f>
        <v>2019</v>
      </c>
      <c r="R118" s="44">
        <f>IF('Indicator Date'!R118="","x",'Indicator Date'!R118)</f>
        <v>2019</v>
      </c>
      <c r="S118" s="44">
        <f>IF('Indicator Date'!S118="","x",'Indicator Date'!S118)</f>
        <v>2019</v>
      </c>
      <c r="T118" s="44">
        <f>IF('Indicator Date'!T118="","x",'Indicator Date'!T118)</f>
        <v>2019</v>
      </c>
      <c r="U118" s="44">
        <f>IF('Indicator Date'!U118="","x",'Indicator Date'!U118)</f>
        <v>2015</v>
      </c>
      <c r="V118" s="44">
        <f>IF('Indicator Date'!V118="","x",'Indicator Date'!V118)</f>
        <v>2015</v>
      </c>
      <c r="W118" s="44">
        <f>IF('Indicator Date'!W118="","x",'Indicator Date'!W118)</f>
        <v>2015</v>
      </c>
      <c r="X118" s="44">
        <f>IF('Indicator Date'!X118="","x",'Indicator Date'!X118)</f>
        <v>2018</v>
      </c>
      <c r="Y118" s="44">
        <f>IF('Indicator Date'!Y118="","x",'Indicator Date'!Y118)</f>
        <v>2019</v>
      </c>
      <c r="Z118" s="44">
        <f>IF('Indicator Date'!Z118="","x",'Indicator Date'!Z118)</f>
        <v>2019</v>
      </c>
      <c r="AA118" s="44">
        <f>IF('Indicator Date'!AA118="","x",'Indicator Date'!AA118)</f>
        <v>2011</v>
      </c>
      <c r="AB118" s="44">
        <f>IF('Indicator Date'!AB118="","x",'Indicator Date'!AB118)</f>
        <v>2017</v>
      </c>
      <c r="AC118" s="44" t="str">
        <f>IF('Indicator Date'!AC118="","x",'Indicator Date'!AC118)</f>
        <v>x</v>
      </c>
      <c r="AD118" s="44">
        <f>IF('Indicator Date'!AD118="","x",'Indicator Date'!AD118)</f>
        <v>2018</v>
      </c>
      <c r="AE118" s="44">
        <f>IF('Indicator Date'!AE118="","x",'Indicator Date'!AE118)</f>
        <v>2020</v>
      </c>
      <c r="AF118" s="44">
        <f>IF('Indicator Date'!AF118="","x",'Indicator Date'!AF118)</f>
        <v>2018</v>
      </c>
      <c r="AG118" s="44">
        <f>IF('Indicator Date'!AG118="","x",'Indicator Date'!AG118)</f>
        <v>2020</v>
      </c>
      <c r="AH118" s="44">
        <f>IF('Indicator Date'!AH118="","x",'Indicator Date'!AH118)</f>
        <v>2021</v>
      </c>
      <c r="AI118" s="44">
        <f>IF('Indicator Date'!AI118="","x",'Indicator Date'!AI118)</f>
        <v>2021</v>
      </c>
      <c r="AJ118" s="44">
        <f>IF('Indicator Date'!AJ118="","x",'Indicator Date'!AJ118)</f>
        <v>2020</v>
      </c>
      <c r="AK118" s="44">
        <f>IF('Indicator Date'!AK118="","x",'Indicator Date'!AK118)</f>
        <v>2020</v>
      </c>
      <c r="AL118" s="44">
        <f>IF('Indicator Date'!AL118="","x",'Indicator Date'!AL118)</f>
        <v>2019</v>
      </c>
      <c r="AM118" s="44" t="str">
        <f>IF('Indicator Date'!AM118="","x",RIGHT('Indicator Date'!AM118,4))</f>
        <v>2018</v>
      </c>
      <c r="AN118" s="44">
        <f>IF('Indicator Date'!AN118="","x",'Indicator Date'!AN118)</f>
        <v>2021</v>
      </c>
      <c r="AO118" s="44">
        <f>IF('Indicator Date'!AO118="","x",'Indicator Date'!AO118)</f>
        <v>2018</v>
      </c>
      <c r="AP118" s="44">
        <f>IF('Indicator Date'!AP118="","x",'Indicator Date'!AP118)</f>
        <v>2019</v>
      </c>
      <c r="AQ118" s="44">
        <f>IF('Indicator Date'!AQ118="","x",'Indicator Date'!AQ118)</f>
        <v>2020</v>
      </c>
      <c r="AR118" s="44">
        <f>IF('Indicator Date'!AR118="","x",'Indicator Date'!AR118)</f>
        <v>2020</v>
      </c>
      <c r="AS118" s="44">
        <f>IF('Indicator Date'!AS118="","x",'Indicator Date'!AS118)</f>
        <v>2019</v>
      </c>
      <c r="AT118" s="44">
        <f>IF('Indicator Date'!AT118="","x",'Indicator Date'!AT118)</f>
        <v>2013</v>
      </c>
      <c r="AU118" s="44">
        <f>IF('Indicator Date'!AU118="","x",'Indicator Date'!AU118)</f>
        <v>2019</v>
      </c>
      <c r="AV118" s="44">
        <f>IF('Indicator Date'!AV118="","x",'Indicator Date'!AV118)</f>
        <v>2019</v>
      </c>
      <c r="AW118" s="44">
        <f>IF('Indicator Date'!AW118="","x",'Indicator Date'!AW118)</f>
        <v>2019</v>
      </c>
      <c r="AX118" s="44" t="str">
        <f>IF('Indicator Date'!AX118="","x",'Indicator Date'!AX118)</f>
        <v>x</v>
      </c>
      <c r="AY118" s="44">
        <f>IF('Indicator Date'!AY118="","x",'Indicator Date'!AY118)</f>
        <v>2019</v>
      </c>
      <c r="AZ118" s="44">
        <f>IF('Indicator Date'!AZ118="","x",'Indicator Date'!AZ118)</f>
        <v>2019</v>
      </c>
      <c r="BA118" s="44">
        <f>IF('Indicator Date'!BA118="","x",'Indicator Date'!BA118)</f>
        <v>2016</v>
      </c>
      <c r="BB118" s="44">
        <f>IF('Indicator Date'!BB118="","x",'Indicator Date'!BB118)</f>
        <v>2018</v>
      </c>
      <c r="BC118" s="44">
        <f>IF('Indicator Date'!BC118="","x",'Indicator Date'!BC118)</f>
        <v>2019</v>
      </c>
      <c r="BD118" s="44">
        <f>IF('Indicator Date'!BD118="","x",'Indicator Date'!BD118)</f>
        <v>2020</v>
      </c>
      <c r="BE118" s="70" t="str">
        <f>IF('Indicator Date'!BE118="","x",YEAR('Indicator Date'!BE118))</f>
        <v>x</v>
      </c>
      <c r="BF118" s="70">
        <f>IF('Indicator Date'!BF118="","x",YEAR('Indicator Date'!BF118))</f>
        <v>2020</v>
      </c>
      <c r="BG118" s="44">
        <f>IF('Indicator Date'!BG118="","x",'Indicator Date'!BG118)</f>
        <v>2020</v>
      </c>
      <c r="BH118" s="44">
        <f>IF('Indicator Date'!BH118="","x",'Indicator Date'!BH118)</f>
        <v>2019</v>
      </c>
      <c r="BI118" s="44">
        <f>IF('Indicator Date'!BI118="","x",'Indicator Date'!BI118)</f>
        <v>2019</v>
      </c>
      <c r="BJ118" s="44">
        <f>IF('Indicator Date'!BJ118="","x",'Indicator Date'!BJ118)</f>
        <v>2013</v>
      </c>
      <c r="BK118" s="44">
        <f>IF('Indicator Date'!BK118="","x",'Indicator Date'!BK118)</f>
        <v>2019</v>
      </c>
      <c r="BL118" s="44">
        <f>IF('Indicator Date'!BL118="","x",'Indicator Date'!BL118)</f>
        <v>2020</v>
      </c>
      <c r="BM118" s="44">
        <f>IF('Indicator Date'!BM118="","x",'Indicator Date'!BM118)</f>
        <v>2018</v>
      </c>
      <c r="BN118" s="44">
        <f>IF('Indicator Date'!BN118="","x",'Indicator Date'!BN118)</f>
        <v>2018</v>
      </c>
      <c r="BO118" s="44">
        <f>IF('Indicator Date'!BO118="","x",'Indicator Date'!BO118)</f>
        <v>2019</v>
      </c>
      <c r="BP118" s="44">
        <f>IF('Indicator Date'!BP118="","x",'Indicator Date'!BP118)</f>
        <v>2019</v>
      </c>
      <c r="BQ118" s="44">
        <f>IF('Indicator Date'!BQ118="","x",'Indicator Date'!BQ118)</f>
        <v>2014</v>
      </c>
      <c r="BR118" s="44">
        <f>IF('Indicator Date'!BR118="","x",'Indicator Date'!BR118)</f>
        <v>2017</v>
      </c>
      <c r="BS118" s="44">
        <f>IF('Indicator Date'!BS118="","x",'Indicator Date'!BS118)</f>
        <v>2017</v>
      </c>
      <c r="BT118" s="44">
        <f>IF('Indicator Date'!BT118="","x",'Indicator Date'!BT118)</f>
        <v>2015</v>
      </c>
      <c r="BU118" s="44">
        <f>IF('Indicator Date'!BU118="","x",'Indicator Date'!BU118)</f>
        <v>2019</v>
      </c>
      <c r="BV118" s="44">
        <f>IF('Indicator Date'!BV118="","x",'Indicator Date'!BV118)</f>
        <v>2019</v>
      </c>
      <c r="BW118" s="44" t="str">
        <f>IF('Indicator Date'!BW118="","x",'Indicator Date'!BW118)</f>
        <v>x</v>
      </c>
      <c r="BX118" s="44">
        <f>IF('Indicator Date'!BX118="","x",'Indicator Date'!BX118)</f>
        <v>2018</v>
      </c>
      <c r="BY118" s="44">
        <f>IF('Indicator Date'!BY118="","x",'Indicator Date'!BY118)</f>
        <v>2017</v>
      </c>
      <c r="BZ118" s="44">
        <f>IF('Indicator Date'!BZ118="","x",'Indicator Date'!BZ118)</f>
        <v>2020</v>
      </c>
      <c r="CA118" s="44">
        <f>IF('Indicator Date'!CA118="","x",'Indicator Date'!CA118)</f>
        <v>2020</v>
      </c>
      <c r="CB118" s="44">
        <f>IF('Indicator Date'!CB118="","x",'Indicator Date'!CB118)</f>
        <v>2015</v>
      </c>
    </row>
    <row r="119" spans="1:80">
      <c r="A119" s="33" t="str">
        <f>'Indicator Data'!A121</f>
        <v>Morocco</v>
      </c>
      <c r="B119" s="25" t="str">
        <f>'Indicator Data'!B121</f>
        <v>MAR</v>
      </c>
      <c r="C119" s="44">
        <f>IF('Indicator Date'!C119="","x",'Indicator Date'!C119)</f>
        <v>2015</v>
      </c>
      <c r="D119" s="44">
        <f>IF('Indicator Date'!D119="","x",'Indicator Date'!D119)</f>
        <v>2015</v>
      </c>
      <c r="E119" s="44">
        <f>IF('Indicator Date'!E119="","x",'Indicator Date'!E119)</f>
        <v>2015</v>
      </c>
      <c r="F119" s="44">
        <f>IF('Indicator Date'!F119="","x",'Indicator Date'!F119)</f>
        <v>2015</v>
      </c>
      <c r="G119" s="44">
        <f>IF('Indicator Date'!G119="","x",'Indicator Date'!G119)</f>
        <v>2015</v>
      </c>
      <c r="H119" s="44">
        <f>IF('Indicator Date'!H119="","x",'Indicator Date'!H119)</f>
        <v>2015</v>
      </c>
      <c r="I119" s="44">
        <f>IF('Indicator Date'!I119="","x",'Indicator Date'!I119)</f>
        <v>2015</v>
      </c>
      <c r="J119" s="44">
        <f>IF('Indicator Date'!J119="","x",'Indicator Date'!J119)</f>
        <v>2020</v>
      </c>
      <c r="K119" s="44">
        <f>IF('Indicator Date'!K119="","x",'Indicator Date'!K119)</f>
        <v>2020</v>
      </c>
      <c r="L119" s="44">
        <f>IF('Indicator Date'!L119="","x",'Indicator Date'!L119)</f>
        <v>2020</v>
      </c>
      <c r="M119" s="44">
        <f>IF('Indicator Date'!M119="","x",'Indicator Date'!M119)</f>
        <v>2015</v>
      </c>
      <c r="N119" s="44">
        <f>IF('Indicator Date'!N119="","x",'Indicator Date'!N119)</f>
        <v>2015</v>
      </c>
      <c r="O119" s="44">
        <f>IF('Indicator Date'!O119="","x",'Indicator Date'!O119)</f>
        <v>2015</v>
      </c>
      <c r="P119" s="44">
        <f>IF('Indicator Date'!P119="","x",'Indicator Date'!P119)</f>
        <v>2015</v>
      </c>
      <c r="Q119" s="44">
        <f>IF('Indicator Date'!Q119="","x",'Indicator Date'!Q119)</f>
        <v>2019</v>
      </c>
      <c r="R119" s="44">
        <f>IF('Indicator Date'!R119="","x",'Indicator Date'!R119)</f>
        <v>2019</v>
      </c>
      <c r="S119" s="44">
        <f>IF('Indicator Date'!S119="","x",'Indicator Date'!S119)</f>
        <v>2019</v>
      </c>
      <c r="T119" s="44">
        <f>IF('Indicator Date'!T119="","x",'Indicator Date'!T119)</f>
        <v>2019</v>
      </c>
      <c r="U119" s="44">
        <f>IF('Indicator Date'!U119="","x",'Indicator Date'!U119)</f>
        <v>2015</v>
      </c>
      <c r="V119" s="44">
        <f>IF('Indicator Date'!V119="","x",'Indicator Date'!V119)</f>
        <v>2015</v>
      </c>
      <c r="W119" s="44">
        <f>IF('Indicator Date'!W119="","x",'Indicator Date'!W119)</f>
        <v>2015</v>
      </c>
      <c r="X119" s="44">
        <f>IF('Indicator Date'!X119="","x",'Indicator Date'!X119)</f>
        <v>2018</v>
      </c>
      <c r="Y119" s="44">
        <f>IF('Indicator Date'!Y119="","x",'Indicator Date'!Y119)</f>
        <v>2019</v>
      </c>
      <c r="Z119" s="44">
        <f>IF('Indicator Date'!Z119="","x",'Indicator Date'!Z119)</f>
        <v>2019</v>
      </c>
      <c r="AA119" s="44" t="str">
        <f>IF('Indicator Date'!AA119="","x",'Indicator Date'!AA119)</f>
        <v>x</v>
      </c>
      <c r="AB119" s="44">
        <f>IF('Indicator Date'!AB119="","x",'Indicator Date'!AB119)</f>
        <v>2017</v>
      </c>
      <c r="AC119" s="44" t="str">
        <f>IF('Indicator Date'!AC119="","x",'Indicator Date'!AC119)</f>
        <v>x</v>
      </c>
      <c r="AD119" s="44">
        <f>IF('Indicator Date'!AD119="","x",'Indicator Date'!AD119)</f>
        <v>2017</v>
      </c>
      <c r="AE119" s="44">
        <f>IF('Indicator Date'!AE119="","x",'Indicator Date'!AE119)</f>
        <v>2020</v>
      </c>
      <c r="AF119" s="44">
        <f>IF('Indicator Date'!AF119="","x",'Indicator Date'!AF119)</f>
        <v>2018</v>
      </c>
      <c r="AG119" s="44">
        <f>IF('Indicator Date'!AG119="","x",'Indicator Date'!AG119)</f>
        <v>2020</v>
      </c>
      <c r="AH119" s="44">
        <f>IF('Indicator Date'!AH119="","x",'Indicator Date'!AH119)</f>
        <v>2021</v>
      </c>
      <c r="AI119" s="44">
        <f>IF('Indicator Date'!AI119="","x",'Indicator Date'!AI119)</f>
        <v>2021</v>
      </c>
      <c r="AJ119" s="44">
        <f>IF('Indicator Date'!AJ119="","x",'Indicator Date'!AJ119)</f>
        <v>2020</v>
      </c>
      <c r="AK119" s="44">
        <f>IF('Indicator Date'!AK119="","x",'Indicator Date'!AK119)</f>
        <v>2020</v>
      </c>
      <c r="AL119" s="44">
        <f>IF('Indicator Date'!AL119="","x",'Indicator Date'!AL119)</f>
        <v>2019</v>
      </c>
      <c r="AM119" s="44" t="str">
        <f>IF('Indicator Date'!AM119="","x",RIGHT('Indicator Date'!AM119,4))</f>
        <v>2011</v>
      </c>
      <c r="AN119" s="44">
        <f>IF('Indicator Date'!AN119="","x",'Indicator Date'!AN119)</f>
        <v>2021</v>
      </c>
      <c r="AO119" s="44">
        <f>IF('Indicator Date'!AO119="","x",'Indicator Date'!AO119)</f>
        <v>2018</v>
      </c>
      <c r="AP119" s="44">
        <f>IF('Indicator Date'!AP119="","x",'Indicator Date'!AP119)</f>
        <v>2019</v>
      </c>
      <c r="AQ119" s="44">
        <f>IF('Indicator Date'!AQ119="","x",'Indicator Date'!AQ119)</f>
        <v>2020</v>
      </c>
      <c r="AR119" s="44">
        <f>IF('Indicator Date'!AR119="","x",'Indicator Date'!AR119)</f>
        <v>2020</v>
      </c>
      <c r="AS119" s="44">
        <f>IF('Indicator Date'!AS119="","x",'Indicator Date'!AS119)</f>
        <v>2019</v>
      </c>
      <c r="AT119" s="44">
        <f>IF('Indicator Date'!AT119="","x",'Indicator Date'!AT119)</f>
        <v>2017</v>
      </c>
      <c r="AU119" s="44">
        <f>IF('Indicator Date'!AU119="","x",'Indicator Date'!AU119)</f>
        <v>2019</v>
      </c>
      <c r="AV119" s="44">
        <f>IF('Indicator Date'!AV119="","x",'Indicator Date'!AV119)</f>
        <v>2019</v>
      </c>
      <c r="AW119" s="44">
        <f>IF('Indicator Date'!AW119="","x",'Indicator Date'!AW119)</f>
        <v>2019</v>
      </c>
      <c r="AX119" s="44">
        <f>IF('Indicator Date'!AX119="","x",'Indicator Date'!AX119)</f>
        <v>2018</v>
      </c>
      <c r="AY119" s="44">
        <f>IF('Indicator Date'!AY119="","x",'Indicator Date'!AY119)</f>
        <v>2019</v>
      </c>
      <c r="AZ119" s="44">
        <f>IF('Indicator Date'!AZ119="","x",'Indicator Date'!AZ119)</f>
        <v>2019</v>
      </c>
      <c r="BA119" s="44">
        <f>IF('Indicator Date'!BA119="","x",'Indicator Date'!BA119)</f>
        <v>2013</v>
      </c>
      <c r="BB119" s="44">
        <f>IF('Indicator Date'!BB119="","x",'Indicator Date'!BB119)</f>
        <v>2018</v>
      </c>
      <c r="BC119" s="44">
        <f>IF('Indicator Date'!BC119="","x",'Indicator Date'!BC119)</f>
        <v>2019</v>
      </c>
      <c r="BD119" s="44">
        <f>IF('Indicator Date'!BD119="","x",'Indicator Date'!BD119)</f>
        <v>2020</v>
      </c>
      <c r="BE119" s="70" t="str">
        <f>IF('Indicator Date'!BE119="","x",YEAR('Indicator Date'!BE119))</f>
        <v>x</v>
      </c>
      <c r="BF119" s="70">
        <f>IF('Indicator Date'!BF119="","x",YEAR('Indicator Date'!BF119))</f>
        <v>2020</v>
      </c>
      <c r="BG119" s="44">
        <f>IF('Indicator Date'!BG119="","x",'Indicator Date'!BG119)</f>
        <v>2020</v>
      </c>
      <c r="BH119" s="44">
        <f>IF('Indicator Date'!BH119="","x",'Indicator Date'!BH119)</f>
        <v>2019</v>
      </c>
      <c r="BI119" s="44">
        <f>IF('Indicator Date'!BI119="","x",'Indicator Date'!BI119)</f>
        <v>2019</v>
      </c>
      <c r="BJ119" s="44">
        <f>IF('Indicator Date'!BJ119="","x",'Indicator Date'!BJ119)</f>
        <v>2013</v>
      </c>
      <c r="BK119" s="44">
        <f>IF('Indicator Date'!BK119="","x",'Indicator Date'!BK119)</f>
        <v>2019</v>
      </c>
      <c r="BL119" s="44">
        <f>IF('Indicator Date'!BL119="","x",'Indicator Date'!BL119)</f>
        <v>2020</v>
      </c>
      <c r="BM119" s="44">
        <f>IF('Indicator Date'!BM119="","x",'Indicator Date'!BM119)</f>
        <v>2018</v>
      </c>
      <c r="BN119" s="44">
        <f>IF('Indicator Date'!BN119="","x",'Indicator Date'!BN119)</f>
        <v>2018</v>
      </c>
      <c r="BO119" s="44">
        <f>IF('Indicator Date'!BO119="","x",'Indicator Date'!BO119)</f>
        <v>2019</v>
      </c>
      <c r="BP119" s="44">
        <f>IF('Indicator Date'!BP119="","x",'Indicator Date'!BP119)</f>
        <v>2019</v>
      </c>
      <c r="BQ119" s="44">
        <f>IF('Indicator Date'!BQ119="","x",'Indicator Date'!BQ119)</f>
        <v>2014</v>
      </c>
      <c r="BR119" s="44">
        <f>IF('Indicator Date'!BR119="","x",'Indicator Date'!BR119)</f>
        <v>2017</v>
      </c>
      <c r="BS119" s="44">
        <f>IF('Indicator Date'!BS119="","x",'Indicator Date'!BS119)</f>
        <v>2017</v>
      </c>
      <c r="BT119" s="44">
        <f>IF('Indicator Date'!BT119="","x",'Indicator Date'!BT119)</f>
        <v>2017</v>
      </c>
      <c r="BU119" s="44">
        <f>IF('Indicator Date'!BU119="","x",'Indicator Date'!BU119)</f>
        <v>2019</v>
      </c>
      <c r="BV119" s="44">
        <f>IF('Indicator Date'!BV119="","x",'Indicator Date'!BV119)</f>
        <v>2019</v>
      </c>
      <c r="BW119" s="44">
        <f>IF('Indicator Date'!BW119="","x",'Indicator Date'!BW119)</f>
        <v>2019</v>
      </c>
      <c r="BX119" s="44">
        <f>IF('Indicator Date'!BX119="","x",'Indicator Date'!BX119)</f>
        <v>2018</v>
      </c>
      <c r="BY119" s="44">
        <f>IF('Indicator Date'!BY119="","x",'Indicator Date'!BY119)</f>
        <v>2017</v>
      </c>
      <c r="BZ119" s="44">
        <f>IF('Indicator Date'!BZ119="","x",'Indicator Date'!BZ119)</f>
        <v>2020</v>
      </c>
      <c r="CA119" s="44">
        <f>IF('Indicator Date'!CA119="","x",'Indicator Date'!CA119)</f>
        <v>2020</v>
      </c>
      <c r="CB119" s="44">
        <f>IF('Indicator Date'!CB119="","x",'Indicator Date'!CB119)</f>
        <v>2015</v>
      </c>
    </row>
    <row r="120" spans="1:80">
      <c r="A120" s="33" t="str">
        <f>'Indicator Data'!A122</f>
        <v>Mozambique</v>
      </c>
      <c r="B120" s="25" t="str">
        <f>'Indicator Data'!B122</f>
        <v>MOZ</v>
      </c>
      <c r="C120" s="44">
        <f>IF('Indicator Date'!C120="","x",'Indicator Date'!C120)</f>
        <v>2015</v>
      </c>
      <c r="D120" s="44">
        <f>IF('Indicator Date'!D120="","x",'Indicator Date'!D120)</f>
        <v>2015</v>
      </c>
      <c r="E120" s="44">
        <f>IF('Indicator Date'!E120="","x",'Indicator Date'!E120)</f>
        <v>2015</v>
      </c>
      <c r="F120" s="44">
        <f>IF('Indicator Date'!F120="","x",'Indicator Date'!F120)</f>
        <v>2015</v>
      </c>
      <c r="G120" s="44">
        <f>IF('Indicator Date'!G120="","x",'Indicator Date'!G120)</f>
        <v>2015</v>
      </c>
      <c r="H120" s="44">
        <f>IF('Indicator Date'!H120="","x",'Indicator Date'!H120)</f>
        <v>2015</v>
      </c>
      <c r="I120" s="44">
        <f>IF('Indicator Date'!I120="","x",'Indicator Date'!I120)</f>
        <v>2015</v>
      </c>
      <c r="J120" s="44">
        <f>IF('Indicator Date'!J120="","x",'Indicator Date'!J120)</f>
        <v>2020</v>
      </c>
      <c r="K120" s="44">
        <f>IF('Indicator Date'!K120="","x",'Indicator Date'!K120)</f>
        <v>2020</v>
      </c>
      <c r="L120" s="44">
        <f>IF('Indicator Date'!L120="","x",'Indicator Date'!L120)</f>
        <v>2020</v>
      </c>
      <c r="M120" s="44">
        <f>IF('Indicator Date'!M120="","x",'Indicator Date'!M120)</f>
        <v>2015</v>
      </c>
      <c r="N120" s="44">
        <f>IF('Indicator Date'!N120="","x",'Indicator Date'!N120)</f>
        <v>2015</v>
      </c>
      <c r="O120" s="44">
        <f>IF('Indicator Date'!O120="","x",'Indicator Date'!O120)</f>
        <v>2015</v>
      </c>
      <c r="P120" s="44">
        <f>IF('Indicator Date'!P120="","x",'Indicator Date'!P120)</f>
        <v>2015</v>
      </c>
      <c r="Q120" s="44">
        <f>IF('Indicator Date'!Q120="","x",'Indicator Date'!Q120)</f>
        <v>2019</v>
      </c>
      <c r="R120" s="44">
        <f>IF('Indicator Date'!R120="","x",'Indicator Date'!R120)</f>
        <v>2019</v>
      </c>
      <c r="S120" s="44">
        <f>IF('Indicator Date'!S120="","x",'Indicator Date'!S120)</f>
        <v>2019</v>
      </c>
      <c r="T120" s="44">
        <f>IF('Indicator Date'!T120="","x",'Indicator Date'!T120)</f>
        <v>2019</v>
      </c>
      <c r="U120" s="44">
        <f>IF('Indicator Date'!U120="","x",'Indicator Date'!U120)</f>
        <v>2015</v>
      </c>
      <c r="V120" s="44">
        <f>IF('Indicator Date'!V120="","x",'Indicator Date'!V120)</f>
        <v>2015</v>
      </c>
      <c r="W120" s="44">
        <f>IF('Indicator Date'!W120="","x",'Indicator Date'!W120)</f>
        <v>2015</v>
      </c>
      <c r="X120" s="44">
        <f>IF('Indicator Date'!X120="","x",'Indicator Date'!X120)</f>
        <v>2018</v>
      </c>
      <c r="Y120" s="44">
        <f>IF('Indicator Date'!Y120="","x",'Indicator Date'!Y120)</f>
        <v>2019</v>
      </c>
      <c r="Z120" s="44">
        <f>IF('Indicator Date'!Z120="","x",'Indicator Date'!Z120)</f>
        <v>2019</v>
      </c>
      <c r="AA120" s="44">
        <f>IF('Indicator Date'!AA120="","x",'Indicator Date'!AA120)</f>
        <v>2011</v>
      </c>
      <c r="AB120" s="44">
        <f>IF('Indicator Date'!AB120="","x",'Indicator Date'!AB120)</f>
        <v>2017</v>
      </c>
      <c r="AC120" s="44">
        <f>IF('Indicator Date'!AC120="","x",'Indicator Date'!AC120)</f>
        <v>2015</v>
      </c>
      <c r="AD120" s="44">
        <f>IF('Indicator Date'!AD120="","x",'Indicator Date'!AD120)</f>
        <v>2018</v>
      </c>
      <c r="AE120" s="44">
        <f>IF('Indicator Date'!AE120="","x",'Indicator Date'!AE120)</f>
        <v>2020</v>
      </c>
      <c r="AF120" s="44">
        <f>IF('Indicator Date'!AF120="","x",'Indicator Date'!AF120)</f>
        <v>2018</v>
      </c>
      <c r="AG120" s="44">
        <f>IF('Indicator Date'!AG120="","x",'Indicator Date'!AG120)</f>
        <v>2020</v>
      </c>
      <c r="AH120" s="44">
        <f>IF('Indicator Date'!AH120="","x",'Indicator Date'!AH120)</f>
        <v>2021</v>
      </c>
      <c r="AI120" s="44">
        <f>IF('Indicator Date'!AI120="","x",'Indicator Date'!AI120)</f>
        <v>2021</v>
      </c>
      <c r="AJ120" s="44">
        <f>IF('Indicator Date'!AJ120="","x",'Indicator Date'!AJ120)</f>
        <v>2020</v>
      </c>
      <c r="AK120" s="44">
        <f>IF('Indicator Date'!AK120="","x",'Indicator Date'!AK120)</f>
        <v>2020</v>
      </c>
      <c r="AL120" s="44">
        <f>IF('Indicator Date'!AL120="","x",'Indicator Date'!AL120)</f>
        <v>2019</v>
      </c>
      <c r="AM120" s="44" t="str">
        <f>IF('Indicator Date'!AM120="","x",RIGHT('Indicator Date'!AM120,4))</f>
        <v>2011</v>
      </c>
      <c r="AN120" s="44">
        <f>IF('Indicator Date'!AN120="","x",'Indicator Date'!AN120)</f>
        <v>2021</v>
      </c>
      <c r="AO120" s="44">
        <f>IF('Indicator Date'!AO120="","x",'Indicator Date'!AO120)</f>
        <v>2018</v>
      </c>
      <c r="AP120" s="44">
        <f>IF('Indicator Date'!AP120="","x",'Indicator Date'!AP120)</f>
        <v>2019</v>
      </c>
      <c r="AQ120" s="44">
        <f>IF('Indicator Date'!AQ120="","x",'Indicator Date'!AQ120)</f>
        <v>2020</v>
      </c>
      <c r="AR120" s="44">
        <f>IF('Indicator Date'!AR120="","x",'Indicator Date'!AR120)</f>
        <v>2020</v>
      </c>
      <c r="AS120" s="44">
        <f>IF('Indicator Date'!AS120="","x",'Indicator Date'!AS120)</f>
        <v>2019</v>
      </c>
      <c r="AT120" s="44">
        <f>IF('Indicator Date'!AT120="","x",'Indicator Date'!AT120)</f>
        <v>2015</v>
      </c>
      <c r="AU120" s="44">
        <f>IF('Indicator Date'!AU120="","x",'Indicator Date'!AU120)</f>
        <v>2019</v>
      </c>
      <c r="AV120" s="44">
        <f>IF('Indicator Date'!AV120="","x",'Indicator Date'!AV120)</f>
        <v>2019</v>
      </c>
      <c r="AW120" s="44">
        <f>IF('Indicator Date'!AW120="","x",'Indicator Date'!AW120)</f>
        <v>2019</v>
      </c>
      <c r="AX120" s="44">
        <f>IF('Indicator Date'!AX120="","x",'Indicator Date'!AX120)</f>
        <v>2018</v>
      </c>
      <c r="AY120" s="44">
        <f>IF('Indicator Date'!AY120="","x",'Indicator Date'!AY120)</f>
        <v>2019</v>
      </c>
      <c r="AZ120" s="44">
        <f>IF('Indicator Date'!AZ120="","x",'Indicator Date'!AZ120)</f>
        <v>2019</v>
      </c>
      <c r="BA120" s="44">
        <f>IF('Indicator Date'!BA120="","x",'Indicator Date'!BA120)</f>
        <v>2014</v>
      </c>
      <c r="BB120" s="44">
        <f>IF('Indicator Date'!BB120="","x",'Indicator Date'!BB120)</f>
        <v>2018</v>
      </c>
      <c r="BC120" s="44">
        <f>IF('Indicator Date'!BC120="","x",'Indicator Date'!BC120)</f>
        <v>2019</v>
      </c>
      <c r="BD120" s="44">
        <f>IF('Indicator Date'!BD120="","x",'Indicator Date'!BD120)</f>
        <v>2020</v>
      </c>
      <c r="BE120" s="70">
        <f>IF('Indicator Date'!BE120="","x",YEAR('Indicator Date'!BE120))</f>
        <v>2021</v>
      </c>
      <c r="BF120" s="70">
        <f>IF('Indicator Date'!BF120="","x",YEAR('Indicator Date'!BF120))</f>
        <v>2021</v>
      </c>
      <c r="BG120" s="44">
        <f>IF('Indicator Date'!BG120="","x",'Indicator Date'!BG120)</f>
        <v>2020</v>
      </c>
      <c r="BH120" s="44">
        <f>IF('Indicator Date'!BH120="","x",'Indicator Date'!BH120)</f>
        <v>2019</v>
      </c>
      <c r="BI120" s="44">
        <f>IF('Indicator Date'!BI120="","x",'Indicator Date'!BI120)</f>
        <v>2019</v>
      </c>
      <c r="BJ120" s="44">
        <f>IF('Indicator Date'!BJ120="","x",'Indicator Date'!BJ120)</f>
        <v>2015</v>
      </c>
      <c r="BK120" s="44">
        <f>IF('Indicator Date'!BK120="","x",'Indicator Date'!BK120)</f>
        <v>2019</v>
      </c>
      <c r="BL120" s="44">
        <f>IF('Indicator Date'!BL120="","x",'Indicator Date'!BL120)</f>
        <v>2020</v>
      </c>
      <c r="BM120" s="44">
        <f>IF('Indicator Date'!BM120="","x",'Indicator Date'!BM120)</f>
        <v>2018</v>
      </c>
      <c r="BN120" s="44">
        <f>IF('Indicator Date'!BN120="","x",'Indicator Date'!BN120)</f>
        <v>2017</v>
      </c>
      <c r="BO120" s="44">
        <f>IF('Indicator Date'!BO120="","x",'Indicator Date'!BO120)</f>
        <v>2017</v>
      </c>
      <c r="BP120" s="44">
        <f>IF('Indicator Date'!BP120="","x",'Indicator Date'!BP120)</f>
        <v>2019</v>
      </c>
      <c r="BQ120" s="44">
        <f>IF('Indicator Date'!BQ120="","x",'Indicator Date'!BQ120)</f>
        <v>2014</v>
      </c>
      <c r="BR120" s="44">
        <f>IF('Indicator Date'!BR120="","x",'Indicator Date'!BR120)</f>
        <v>2017</v>
      </c>
      <c r="BS120" s="44">
        <f>IF('Indicator Date'!BS120="","x",'Indicator Date'!BS120)</f>
        <v>2017</v>
      </c>
      <c r="BT120" s="44">
        <f>IF('Indicator Date'!BT120="","x",'Indicator Date'!BT120)</f>
        <v>2017</v>
      </c>
      <c r="BU120" s="44">
        <f>IF('Indicator Date'!BU120="","x",'Indicator Date'!BU120)</f>
        <v>2019</v>
      </c>
      <c r="BV120" s="44">
        <f>IF('Indicator Date'!BV120="","x",'Indicator Date'!BV120)</f>
        <v>2019</v>
      </c>
      <c r="BW120" s="44">
        <f>IF('Indicator Date'!BW120="","x",'Indicator Date'!BW120)</f>
        <v>2019</v>
      </c>
      <c r="BX120" s="44">
        <f>IF('Indicator Date'!BX120="","x",'Indicator Date'!BX120)</f>
        <v>2018</v>
      </c>
      <c r="BY120" s="44">
        <f>IF('Indicator Date'!BY120="","x",'Indicator Date'!BY120)</f>
        <v>2017</v>
      </c>
      <c r="BZ120" s="44">
        <f>IF('Indicator Date'!BZ120="","x",'Indicator Date'!BZ120)</f>
        <v>2020</v>
      </c>
      <c r="CA120" s="44">
        <f>IF('Indicator Date'!CA120="","x",'Indicator Date'!CA120)</f>
        <v>2020</v>
      </c>
      <c r="CB120" s="44">
        <f>IF('Indicator Date'!CB120="","x",'Indicator Date'!CB120)</f>
        <v>2015</v>
      </c>
    </row>
    <row r="121" spans="1:80">
      <c r="A121" s="33" t="str">
        <f>'Indicator Data'!A123</f>
        <v>Myanmar</v>
      </c>
      <c r="B121" s="25" t="str">
        <f>'Indicator Data'!B123</f>
        <v>MMR</v>
      </c>
      <c r="C121" s="44">
        <f>IF('Indicator Date'!C121="","x",'Indicator Date'!C121)</f>
        <v>2015</v>
      </c>
      <c r="D121" s="44">
        <f>IF('Indicator Date'!D121="","x",'Indicator Date'!D121)</f>
        <v>2015</v>
      </c>
      <c r="E121" s="44">
        <f>IF('Indicator Date'!E121="","x",'Indicator Date'!E121)</f>
        <v>2015</v>
      </c>
      <c r="F121" s="44">
        <f>IF('Indicator Date'!F121="","x",'Indicator Date'!F121)</f>
        <v>2015</v>
      </c>
      <c r="G121" s="44">
        <f>IF('Indicator Date'!G121="","x",'Indicator Date'!G121)</f>
        <v>2015</v>
      </c>
      <c r="H121" s="44">
        <f>IF('Indicator Date'!H121="","x",'Indicator Date'!H121)</f>
        <v>2015</v>
      </c>
      <c r="I121" s="44">
        <f>IF('Indicator Date'!I121="","x",'Indicator Date'!I121)</f>
        <v>2015</v>
      </c>
      <c r="J121" s="44">
        <f>IF('Indicator Date'!J121="","x",'Indicator Date'!J121)</f>
        <v>2020</v>
      </c>
      <c r="K121" s="44">
        <f>IF('Indicator Date'!K121="","x",'Indicator Date'!K121)</f>
        <v>2020</v>
      </c>
      <c r="L121" s="44">
        <f>IF('Indicator Date'!L121="","x",'Indicator Date'!L121)</f>
        <v>2020</v>
      </c>
      <c r="M121" s="44">
        <f>IF('Indicator Date'!M121="","x",'Indicator Date'!M121)</f>
        <v>2015</v>
      </c>
      <c r="N121" s="44">
        <f>IF('Indicator Date'!N121="","x",'Indicator Date'!N121)</f>
        <v>2015</v>
      </c>
      <c r="O121" s="44">
        <f>IF('Indicator Date'!O121="","x",'Indicator Date'!O121)</f>
        <v>2015</v>
      </c>
      <c r="P121" s="44">
        <f>IF('Indicator Date'!P121="","x",'Indicator Date'!P121)</f>
        <v>2015</v>
      </c>
      <c r="Q121" s="44">
        <f>IF('Indicator Date'!Q121="","x",'Indicator Date'!Q121)</f>
        <v>2019</v>
      </c>
      <c r="R121" s="44">
        <f>IF('Indicator Date'!R121="","x",'Indicator Date'!R121)</f>
        <v>2019</v>
      </c>
      <c r="S121" s="44">
        <f>IF('Indicator Date'!S121="","x",'Indicator Date'!S121)</f>
        <v>2019</v>
      </c>
      <c r="T121" s="44">
        <f>IF('Indicator Date'!T121="","x",'Indicator Date'!T121)</f>
        <v>2019</v>
      </c>
      <c r="U121" s="44">
        <f>IF('Indicator Date'!U121="","x",'Indicator Date'!U121)</f>
        <v>2015</v>
      </c>
      <c r="V121" s="44">
        <f>IF('Indicator Date'!V121="","x",'Indicator Date'!V121)</f>
        <v>2015</v>
      </c>
      <c r="W121" s="44">
        <f>IF('Indicator Date'!W121="","x",'Indicator Date'!W121)</f>
        <v>2015</v>
      </c>
      <c r="X121" s="44">
        <f>IF('Indicator Date'!X121="","x",'Indicator Date'!X121)</f>
        <v>2018</v>
      </c>
      <c r="Y121" s="44">
        <f>IF('Indicator Date'!Y121="","x",'Indicator Date'!Y121)</f>
        <v>2019</v>
      </c>
      <c r="Z121" s="44">
        <f>IF('Indicator Date'!Z121="","x",'Indicator Date'!Z121)</f>
        <v>2019</v>
      </c>
      <c r="AA121" s="44">
        <f>IF('Indicator Date'!AA121="","x",'Indicator Date'!AA121)</f>
        <v>2016</v>
      </c>
      <c r="AB121" s="44">
        <f>IF('Indicator Date'!AB121="","x",'Indicator Date'!AB121)</f>
        <v>2017</v>
      </c>
      <c r="AC121" s="44">
        <f>IF('Indicator Date'!AC121="","x",'Indicator Date'!AC121)</f>
        <v>2017</v>
      </c>
      <c r="AD121" s="44">
        <f>IF('Indicator Date'!AD121="","x",'Indicator Date'!AD121)</f>
        <v>2018</v>
      </c>
      <c r="AE121" s="44">
        <f>IF('Indicator Date'!AE121="","x",'Indicator Date'!AE121)</f>
        <v>2020</v>
      </c>
      <c r="AF121" s="44">
        <f>IF('Indicator Date'!AF121="","x",'Indicator Date'!AF121)</f>
        <v>2018</v>
      </c>
      <c r="AG121" s="44">
        <f>IF('Indicator Date'!AG121="","x",'Indicator Date'!AG121)</f>
        <v>2020</v>
      </c>
      <c r="AH121" s="44">
        <f>IF('Indicator Date'!AH121="","x",'Indicator Date'!AH121)</f>
        <v>2021</v>
      </c>
      <c r="AI121" s="44">
        <f>IF('Indicator Date'!AI121="","x",'Indicator Date'!AI121)</f>
        <v>2021</v>
      </c>
      <c r="AJ121" s="44">
        <f>IF('Indicator Date'!AJ121="","x",'Indicator Date'!AJ121)</f>
        <v>2020</v>
      </c>
      <c r="AK121" s="44">
        <f>IF('Indicator Date'!AK121="","x",'Indicator Date'!AK121)</f>
        <v>2020</v>
      </c>
      <c r="AL121" s="44">
        <f>IF('Indicator Date'!AL121="","x",'Indicator Date'!AL121)</f>
        <v>2019</v>
      </c>
      <c r="AM121" s="44" t="str">
        <f>IF('Indicator Date'!AM121="","x",RIGHT('Indicator Date'!AM121,4))</f>
        <v>2016</v>
      </c>
      <c r="AN121" s="44">
        <f>IF('Indicator Date'!AN121="","x",'Indicator Date'!AN121)</f>
        <v>2021</v>
      </c>
      <c r="AO121" s="44">
        <f>IF('Indicator Date'!AO121="","x",'Indicator Date'!AO121)</f>
        <v>2018</v>
      </c>
      <c r="AP121" s="44">
        <f>IF('Indicator Date'!AP121="","x",'Indicator Date'!AP121)</f>
        <v>2019</v>
      </c>
      <c r="AQ121" s="44">
        <f>IF('Indicator Date'!AQ121="","x",'Indicator Date'!AQ121)</f>
        <v>2020</v>
      </c>
      <c r="AR121" s="44">
        <f>IF('Indicator Date'!AR121="","x",'Indicator Date'!AR121)</f>
        <v>2020</v>
      </c>
      <c r="AS121" s="44">
        <f>IF('Indicator Date'!AS121="","x",'Indicator Date'!AS121)</f>
        <v>2019</v>
      </c>
      <c r="AT121" s="44">
        <f>IF('Indicator Date'!AT121="","x",'Indicator Date'!AT121)</f>
        <v>2016</v>
      </c>
      <c r="AU121" s="44">
        <f>IF('Indicator Date'!AU121="","x",'Indicator Date'!AU121)</f>
        <v>2019</v>
      </c>
      <c r="AV121" s="44">
        <f>IF('Indicator Date'!AV121="","x",'Indicator Date'!AV121)</f>
        <v>2019</v>
      </c>
      <c r="AW121" s="44">
        <f>IF('Indicator Date'!AW121="","x",'Indicator Date'!AW121)</f>
        <v>2019</v>
      </c>
      <c r="AX121" s="44">
        <f>IF('Indicator Date'!AX121="","x",'Indicator Date'!AX121)</f>
        <v>2018</v>
      </c>
      <c r="AY121" s="44">
        <f>IF('Indicator Date'!AY121="","x",'Indicator Date'!AY121)</f>
        <v>2019</v>
      </c>
      <c r="AZ121" s="44">
        <f>IF('Indicator Date'!AZ121="","x",'Indicator Date'!AZ121)</f>
        <v>2019</v>
      </c>
      <c r="BA121" s="44">
        <f>IF('Indicator Date'!BA121="","x",'Indicator Date'!BA121)</f>
        <v>2017</v>
      </c>
      <c r="BB121" s="44">
        <f>IF('Indicator Date'!BB121="","x",'Indicator Date'!BB121)</f>
        <v>2018</v>
      </c>
      <c r="BC121" s="44">
        <f>IF('Indicator Date'!BC121="","x",'Indicator Date'!BC121)</f>
        <v>2019</v>
      </c>
      <c r="BD121" s="44">
        <f>IF('Indicator Date'!BD121="","x",'Indicator Date'!BD121)</f>
        <v>2020</v>
      </c>
      <c r="BE121" s="70">
        <f>IF('Indicator Date'!BE121="","x",YEAR('Indicator Date'!BE121))</f>
        <v>2020</v>
      </c>
      <c r="BF121" s="70">
        <f>IF('Indicator Date'!BF121="","x",YEAR('Indicator Date'!BF121))</f>
        <v>2020</v>
      </c>
      <c r="BG121" s="44">
        <f>IF('Indicator Date'!BG121="","x",'Indicator Date'!BG121)</f>
        <v>2020</v>
      </c>
      <c r="BH121" s="44">
        <f>IF('Indicator Date'!BH121="","x",'Indicator Date'!BH121)</f>
        <v>2019</v>
      </c>
      <c r="BI121" s="44">
        <f>IF('Indicator Date'!BI121="","x",'Indicator Date'!BI121)</f>
        <v>2019</v>
      </c>
      <c r="BJ121" s="44">
        <f>IF('Indicator Date'!BJ121="","x",'Indicator Date'!BJ121)</f>
        <v>2013</v>
      </c>
      <c r="BK121" s="44">
        <f>IF('Indicator Date'!BK121="","x",'Indicator Date'!BK121)</f>
        <v>2019</v>
      </c>
      <c r="BL121" s="44">
        <f>IF('Indicator Date'!BL121="","x",'Indicator Date'!BL121)</f>
        <v>2020</v>
      </c>
      <c r="BM121" s="44">
        <f>IF('Indicator Date'!BM121="","x",'Indicator Date'!BM121)</f>
        <v>2018</v>
      </c>
      <c r="BN121" s="44">
        <f>IF('Indicator Date'!BN121="","x",'Indicator Date'!BN121)</f>
        <v>2016</v>
      </c>
      <c r="BO121" s="44">
        <f>IF('Indicator Date'!BO121="","x",'Indicator Date'!BO121)</f>
        <v>2017</v>
      </c>
      <c r="BP121" s="44">
        <f>IF('Indicator Date'!BP121="","x",'Indicator Date'!BP121)</f>
        <v>2018</v>
      </c>
      <c r="BQ121" s="44">
        <f>IF('Indicator Date'!BQ121="","x",'Indicator Date'!BQ121)</f>
        <v>2014</v>
      </c>
      <c r="BR121" s="44">
        <f>IF('Indicator Date'!BR121="","x",'Indicator Date'!BR121)</f>
        <v>2017</v>
      </c>
      <c r="BS121" s="44">
        <f>IF('Indicator Date'!BS121="","x",'Indicator Date'!BS121)</f>
        <v>2017</v>
      </c>
      <c r="BT121" s="44">
        <f>IF('Indicator Date'!BT121="","x",'Indicator Date'!BT121)</f>
        <v>2017</v>
      </c>
      <c r="BU121" s="44">
        <f>IF('Indicator Date'!BU121="","x",'Indicator Date'!BU121)</f>
        <v>2019</v>
      </c>
      <c r="BV121" s="44">
        <f>IF('Indicator Date'!BV121="","x",'Indicator Date'!BV121)</f>
        <v>2019</v>
      </c>
      <c r="BW121" s="44">
        <f>IF('Indicator Date'!BW121="","x",'Indicator Date'!BW121)</f>
        <v>2019</v>
      </c>
      <c r="BX121" s="44">
        <f>IF('Indicator Date'!BX121="","x",'Indicator Date'!BX121)</f>
        <v>2018</v>
      </c>
      <c r="BY121" s="44">
        <f>IF('Indicator Date'!BY121="","x",'Indicator Date'!BY121)</f>
        <v>2017</v>
      </c>
      <c r="BZ121" s="44">
        <f>IF('Indicator Date'!BZ121="","x",'Indicator Date'!BZ121)</f>
        <v>2020</v>
      </c>
      <c r="CA121" s="44">
        <f>IF('Indicator Date'!CA121="","x",'Indicator Date'!CA121)</f>
        <v>2020</v>
      </c>
      <c r="CB121" s="44">
        <f>IF('Indicator Date'!CB121="","x",'Indicator Date'!CB121)</f>
        <v>2015</v>
      </c>
    </row>
    <row r="122" spans="1:80">
      <c r="A122" s="33" t="str">
        <f>'Indicator Data'!A124</f>
        <v>Namibia</v>
      </c>
      <c r="B122" s="25" t="str">
        <f>'Indicator Data'!B124</f>
        <v>NAM</v>
      </c>
      <c r="C122" s="44">
        <f>IF('Indicator Date'!C122="","x",'Indicator Date'!C122)</f>
        <v>2015</v>
      </c>
      <c r="D122" s="44">
        <f>IF('Indicator Date'!D122="","x",'Indicator Date'!D122)</f>
        <v>2015</v>
      </c>
      <c r="E122" s="44">
        <f>IF('Indicator Date'!E122="","x",'Indicator Date'!E122)</f>
        <v>2015</v>
      </c>
      <c r="F122" s="44">
        <f>IF('Indicator Date'!F122="","x",'Indicator Date'!F122)</f>
        <v>2015</v>
      </c>
      <c r="G122" s="44">
        <f>IF('Indicator Date'!G122="","x",'Indicator Date'!G122)</f>
        <v>2015</v>
      </c>
      <c r="H122" s="44">
        <f>IF('Indicator Date'!H122="","x",'Indicator Date'!H122)</f>
        <v>2015</v>
      </c>
      <c r="I122" s="44">
        <f>IF('Indicator Date'!I122="","x",'Indicator Date'!I122)</f>
        <v>2015</v>
      </c>
      <c r="J122" s="44">
        <f>IF('Indicator Date'!J122="","x",'Indicator Date'!J122)</f>
        <v>2020</v>
      </c>
      <c r="K122" s="44">
        <f>IF('Indicator Date'!K122="","x",'Indicator Date'!K122)</f>
        <v>2020</v>
      </c>
      <c r="L122" s="44">
        <f>IF('Indicator Date'!L122="","x",'Indicator Date'!L122)</f>
        <v>2020</v>
      </c>
      <c r="M122" s="44">
        <f>IF('Indicator Date'!M122="","x",'Indicator Date'!M122)</f>
        <v>2015</v>
      </c>
      <c r="N122" s="44">
        <f>IF('Indicator Date'!N122="","x",'Indicator Date'!N122)</f>
        <v>2015</v>
      </c>
      <c r="O122" s="44">
        <f>IF('Indicator Date'!O122="","x",'Indicator Date'!O122)</f>
        <v>2015</v>
      </c>
      <c r="P122" s="44">
        <f>IF('Indicator Date'!P122="","x",'Indicator Date'!P122)</f>
        <v>2015</v>
      </c>
      <c r="Q122" s="44">
        <f>IF('Indicator Date'!Q122="","x",'Indicator Date'!Q122)</f>
        <v>2019</v>
      </c>
      <c r="R122" s="44">
        <f>IF('Indicator Date'!R122="","x",'Indicator Date'!R122)</f>
        <v>2019</v>
      </c>
      <c r="S122" s="44">
        <f>IF('Indicator Date'!S122="","x",'Indicator Date'!S122)</f>
        <v>2019</v>
      </c>
      <c r="T122" s="44">
        <f>IF('Indicator Date'!T122="","x",'Indicator Date'!T122)</f>
        <v>2019</v>
      </c>
      <c r="U122" s="44">
        <f>IF('Indicator Date'!U122="","x",'Indicator Date'!U122)</f>
        <v>2015</v>
      </c>
      <c r="V122" s="44">
        <f>IF('Indicator Date'!V122="","x",'Indicator Date'!V122)</f>
        <v>2015</v>
      </c>
      <c r="W122" s="44">
        <f>IF('Indicator Date'!W122="","x",'Indicator Date'!W122)</f>
        <v>2015</v>
      </c>
      <c r="X122" s="44">
        <f>IF('Indicator Date'!X122="","x",'Indicator Date'!X122)</f>
        <v>2018</v>
      </c>
      <c r="Y122" s="44">
        <f>IF('Indicator Date'!Y122="","x",'Indicator Date'!Y122)</f>
        <v>2019</v>
      </c>
      <c r="Z122" s="44">
        <f>IF('Indicator Date'!Z122="","x",'Indicator Date'!Z122)</f>
        <v>2019</v>
      </c>
      <c r="AA122" s="44">
        <f>IF('Indicator Date'!AA122="","x",'Indicator Date'!AA122)</f>
        <v>2013</v>
      </c>
      <c r="AB122" s="44">
        <f>IF('Indicator Date'!AB122="","x",'Indicator Date'!AB122)</f>
        <v>2017</v>
      </c>
      <c r="AC122" s="44">
        <f>IF('Indicator Date'!AC122="","x",'Indicator Date'!AC122)</f>
        <v>2017</v>
      </c>
      <c r="AD122" s="44">
        <f>IF('Indicator Date'!AD122="","x",'Indicator Date'!AD122)</f>
        <v>2018</v>
      </c>
      <c r="AE122" s="44">
        <f>IF('Indicator Date'!AE122="","x",'Indicator Date'!AE122)</f>
        <v>2020</v>
      </c>
      <c r="AF122" s="44">
        <f>IF('Indicator Date'!AF122="","x",'Indicator Date'!AF122)</f>
        <v>2018</v>
      </c>
      <c r="AG122" s="44">
        <f>IF('Indicator Date'!AG122="","x",'Indicator Date'!AG122)</f>
        <v>2020</v>
      </c>
      <c r="AH122" s="44">
        <f>IF('Indicator Date'!AH122="","x",'Indicator Date'!AH122)</f>
        <v>2021</v>
      </c>
      <c r="AI122" s="44">
        <f>IF('Indicator Date'!AI122="","x",'Indicator Date'!AI122)</f>
        <v>2021</v>
      </c>
      <c r="AJ122" s="44">
        <f>IF('Indicator Date'!AJ122="","x",'Indicator Date'!AJ122)</f>
        <v>2020</v>
      </c>
      <c r="AK122" s="44">
        <f>IF('Indicator Date'!AK122="","x",'Indicator Date'!AK122)</f>
        <v>2020</v>
      </c>
      <c r="AL122" s="44">
        <f>IF('Indicator Date'!AL122="","x",'Indicator Date'!AL122)</f>
        <v>2019</v>
      </c>
      <c r="AM122" s="44" t="str">
        <f>IF('Indicator Date'!AM122="","x",RIGHT('Indicator Date'!AM122,4))</f>
        <v>2013</v>
      </c>
      <c r="AN122" s="44">
        <f>IF('Indicator Date'!AN122="","x",'Indicator Date'!AN122)</f>
        <v>2021</v>
      </c>
      <c r="AO122" s="44">
        <f>IF('Indicator Date'!AO122="","x",'Indicator Date'!AO122)</f>
        <v>2018</v>
      </c>
      <c r="AP122" s="44">
        <f>IF('Indicator Date'!AP122="","x",'Indicator Date'!AP122)</f>
        <v>2019</v>
      </c>
      <c r="AQ122" s="44">
        <f>IF('Indicator Date'!AQ122="","x",'Indicator Date'!AQ122)</f>
        <v>2020</v>
      </c>
      <c r="AR122" s="44">
        <f>IF('Indicator Date'!AR122="","x",'Indicator Date'!AR122)</f>
        <v>2020</v>
      </c>
      <c r="AS122" s="44">
        <f>IF('Indicator Date'!AS122="","x",'Indicator Date'!AS122)</f>
        <v>2019</v>
      </c>
      <c r="AT122" s="44">
        <f>IF('Indicator Date'!AT122="","x",'Indicator Date'!AT122)</f>
        <v>2013</v>
      </c>
      <c r="AU122" s="44">
        <f>IF('Indicator Date'!AU122="","x",'Indicator Date'!AU122)</f>
        <v>2019</v>
      </c>
      <c r="AV122" s="44">
        <f>IF('Indicator Date'!AV122="","x",'Indicator Date'!AV122)</f>
        <v>2019</v>
      </c>
      <c r="AW122" s="44">
        <f>IF('Indicator Date'!AW122="","x",'Indicator Date'!AW122)</f>
        <v>2019</v>
      </c>
      <c r="AX122" s="44">
        <f>IF('Indicator Date'!AX122="","x",'Indicator Date'!AX122)</f>
        <v>2018</v>
      </c>
      <c r="AY122" s="44">
        <f>IF('Indicator Date'!AY122="","x",'Indicator Date'!AY122)</f>
        <v>2019</v>
      </c>
      <c r="AZ122" s="44">
        <f>IF('Indicator Date'!AZ122="","x",'Indicator Date'!AZ122)</f>
        <v>2019</v>
      </c>
      <c r="BA122" s="44">
        <f>IF('Indicator Date'!BA122="","x",'Indicator Date'!BA122)</f>
        <v>2015</v>
      </c>
      <c r="BB122" s="44">
        <f>IF('Indicator Date'!BB122="","x",'Indicator Date'!BB122)</f>
        <v>2018</v>
      </c>
      <c r="BC122" s="44">
        <f>IF('Indicator Date'!BC122="","x",'Indicator Date'!BC122)</f>
        <v>2019</v>
      </c>
      <c r="BD122" s="44">
        <f>IF('Indicator Date'!BD122="","x",'Indicator Date'!BD122)</f>
        <v>2020</v>
      </c>
      <c r="BE122" s="70" t="str">
        <f>IF('Indicator Date'!BE122="","x",YEAR('Indicator Date'!BE122))</f>
        <v>x</v>
      </c>
      <c r="BF122" s="70">
        <f>IF('Indicator Date'!BF122="","x",YEAR('Indicator Date'!BF122))</f>
        <v>2020</v>
      </c>
      <c r="BG122" s="44">
        <f>IF('Indicator Date'!BG122="","x",'Indicator Date'!BG122)</f>
        <v>2020</v>
      </c>
      <c r="BH122" s="44">
        <f>IF('Indicator Date'!BH122="","x",'Indicator Date'!BH122)</f>
        <v>2019</v>
      </c>
      <c r="BI122" s="44">
        <f>IF('Indicator Date'!BI122="","x",'Indicator Date'!BI122)</f>
        <v>2019</v>
      </c>
      <c r="BJ122" s="44">
        <f>IF('Indicator Date'!BJ122="","x",'Indicator Date'!BJ122)</f>
        <v>2013</v>
      </c>
      <c r="BK122" s="44">
        <f>IF('Indicator Date'!BK122="","x",'Indicator Date'!BK122)</f>
        <v>2019</v>
      </c>
      <c r="BL122" s="44">
        <f>IF('Indicator Date'!BL122="","x",'Indicator Date'!BL122)</f>
        <v>2020</v>
      </c>
      <c r="BM122" s="44">
        <f>IF('Indicator Date'!BM122="","x",'Indicator Date'!BM122)</f>
        <v>2018</v>
      </c>
      <c r="BN122" s="44">
        <f>IF('Indicator Date'!BN122="","x",'Indicator Date'!BN122)</f>
        <v>2018</v>
      </c>
      <c r="BO122" s="44">
        <f>IF('Indicator Date'!BO122="","x",'Indicator Date'!BO122)</f>
        <v>2017</v>
      </c>
      <c r="BP122" s="44">
        <f>IF('Indicator Date'!BP122="","x",'Indicator Date'!BP122)</f>
        <v>2019</v>
      </c>
      <c r="BQ122" s="44">
        <f>IF('Indicator Date'!BQ122="","x",'Indicator Date'!BQ122)</f>
        <v>2014</v>
      </c>
      <c r="BR122" s="44">
        <f>IF('Indicator Date'!BR122="","x",'Indicator Date'!BR122)</f>
        <v>2017</v>
      </c>
      <c r="BS122" s="44">
        <f>IF('Indicator Date'!BS122="","x",'Indicator Date'!BS122)</f>
        <v>2017</v>
      </c>
      <c r="BT122" s="44" t="str">
        <f>IF('Indicator Date'!BT122="","x",'Indicator Date'!BT122)</f>
        <v>x</v>
      </c>
      <c r="BU122" s="44">
        <f>IF('Indicator Date'!BU122="","x",'Indicator Date'!BU122)</f>
        <v>2019</v>
      </c>
      <c r="BV122" s="44">
        <f>IF('Indicator Date'!BV122="","x",'Indicator Date'!BV122)</f>
        <v>2019</v>
      </c>
      <c r="BW122" s="44">
        <f>IF('Indicator Date'!BW122="","x",'Indicator Date'!BW122)</f>
        <v>2019</v>
      </c>
      <c r="BX122" s="44">
        <f>IF('Indicator Date'!BX122="","x",'Indicator Date'!BX122)</f>
        <v>2018</v>
      </c>
      <c r="BY122" s="44">
        <f>IF('Indicator Date'!BY122="","x",'Indicator Date'!BY122)</f>
        <v>2017</v>
      </c>
      <c r="BZ122" s="44">
        <f>IF('Indicator Date'!BZ122="","x",'Indicator Date'!BZ122)</f>
        <v>2020</v>
      </c>
      <c r="CA122" s="44">
        <f>IF('Indicator Date'!CA122="","x",'Indicator Date'!CA122)</f>
        <v>2020</v>
      </c>
      <c r="CB122" s="44">
        <f>IF('Indicator Date'!CB122="","x",'Indicator Date'!CB122)</f>
        <v>2015</v>
      </c>
    </row>
    <row r="123" spans="1:80">
      <c r="A123" s="33" t="str">
        <f>'Indicator Data'!A125</f>
        <v>Nauru</v>
      </c>
      <c r="B123" s="25" t="str">
        <f>'Indicator Data'!B125</f>
        <v>NRU</v>
      </c>
      <c r="C123" s="44">
        <f>IF('Indicator Date'!C123="","x",'Indicator Date'!C123)</f>
        <v>2015</v>
      </c>
      <c r="D123" s="44">
        <f>IF('Indicator Date'!D123="","x",'Indicator Date'!D123)</f>
        <v>2015</v>
      </c>
      <c r="E123" s="44">
        <f>IF('Indicator Date'!E123="","x",'Indicator Date'!E123)</f>
        <v>2015</v>
      </c>
      <c r="F123" s="44">
        <f>IF('Indicator Date'!F123="","x",'Indicator Date'!F123)</f>
        <v>2015</v>
      </c>
      <c r="G123" s="44">
        <f>IF('Indicator Date'!G123="","x",'Indicator Date'!G123)</f>
        <v>2015</v>
      </c>
      <c r="H123" s="44">
        <f>IF('Indicator Date'!H123="","x",'Indicator Date'!H123)</f>
        <v>2015</v>
      </c>
      <c r="I123" s="44">
        <f>IF('Indicator Date'!I123="","x",'Indicator Date'!I123)</f>
        <v>2015</v>
      </c>
      <c r="J123" s="44">
        <f>IF('Indicator Date'!J123="","x",'Indicator Date'!J123)</f>
        <v>2020</v>
      </c>
      <c r="K123" s="44">
        <f>IF('Indicator Date'!K123="","x",'Indicator Date'!K123)</f>
        <v>2020</v>
      </c>
      <c r="L123" s="44" t="str">
        <f>IF('Indicator Date'!L123="","x",'Indicator Date'!L123)</f>
        <v>x</v>
      </c>
      <c r="M123" s="44">
        <f>IF('Indicator Date'!M123="","x",'Indicator Date'!M123)</f>
        <v>2015</v>
      </c>
      <c r="N123" s="44">
        <f>IF('Indicator Date'!N123="","x",'Indicator Date'!N123)</f>
        <v>2015</v>
      </c>
      <c r="O123" s="44">
        <f>IF('Indicator Date'!O123="","x",'Indicator Date'!O123)</f>
        <v>2015</v>
      </c>
      <c r="P123" s="44">
        <f>IF('Indicator Date'!P123="","x",'Indicator Date'!P123)</f>
        <v>2015</v>
      </c>
      <c r="Q123" s="44">
        <f>IF('Indicator Date'!Q123="","x",'Indicator Date'!Q123)</f>
        <v>2019</v>
      </c>
      <c r="R123" s="44">
        <f>IF('Indicator Date'!R123="","x",'Indicator Date'!R123)</f>
        <v>2019</v>
      </c>
      <c r="S123" s="44">
        <f>IF('Indicator Date'!S123="","x",'Indicator Date'!S123)</f>
        <v>2019</v>
      </c>
      <c r="T123" s="44">
        <f>IF('Indicator Date'!T123="","x",'Indicator Date'!T123)</f>
        <v>2019</v>
      </c>
      <c r="U123" s="44">
        <f>IF('Indicator Date'!U123="","x",'Indicator Date'!U123)</f>
        <v>2015</v>
      </c>
      <c r="V123" s="44">
        <f>IF('Indicator Date'!V123="","x",'Indicator Date'!V123)</f>
        <v>2015</v>
      </c>
      <c r="W123" s="44">
        <f>IF('Indicator Date'!W123="","x",'Indicator Date'!W123)</f>
        <v>2015</v>
      </c>
      <c r="X123" s="44">
        <f>IF('Indicator Date'!X123="","x",'Indicator Date'!X123)</f>
        <v>2018</v>
      </c>
      <c r="Y123" s="44">
        <f>IF('Indicator Date'!Y123="","x",'Indicator Date'!Y123)</f>
        <v>2019</v>
      </c>
      <c r="Z123" s="44">
        <f>IF('Indicator Date'!Z123="","x",'Indicator Date'!Z123)</f>
        <v>2019</v>
      </c>
      <c r="AA123" s="44" t="str">
        <f>IF('Indicator Date'!AA123="","x",'Indicator Date'!AA123)</f>
        <v>x</v>
      </c>
      <c r="AB123" s="44">
        <f>IF('Indicator Date'!AB123="","x",'Indicator Date'!AB123)</f>
        <v>2017</v>
      </c>
      <c r="AC123" s="44" t="str">
        <f>IF('Indicator Date'!AC123="","x",'Indicator Date'!AC123)</f>
        <v>x</v>
      </c>
      <c r="AD123" s="44" t="str">
        <f>IF('Indicator Date'!AD123="","x",'Indicator Date'!AD123)</f>
        <v>x</v>
      </c>
      <c r="AE123" s="44">
        <f>IF('Indicator Date'!AE123="","x",'Indicator Date'!AE123)</f>
        <v>2020</v>
      </c>
      <c r="AF123" s="44" t="str">
        <f>IF('Indicator Date'!AF123="","x",'Indicator Date'!AF123)</f>
        <v>x</v>
      </c>
      <c r="AG123" s="44">
        <f>IF('Indicator Date'!AG123="","x",'Indicator Date'!AG123)</f>
        <v>2020</v>
      </c>
      <c r="AH123" s="44">
        <f>IF('Indicator Date'!AH123="","x",'Indicator Date'!AH123)</f>
        <v>2021</v>
      </c>
      <c r="AI123" s="44">
        <f>IF('Indicator Date'!AI123="","x",'Indicator Date'!AI123)</f>
        <v>2021</v>
      </c>
      <c r="AJ123" s="44">
        <f>IF('Indicator Date'!AJ123="","x",'Indicator Date'!AJ123)</f>
        <v>2020</v>
      </c>
      <c r="AK123" s="44">
        <f>IF('Indicator Date'!AK123="","x",'Indicator Date'!AK123)</f>
        <v>2020</v>
      </c>
      <c r="AL123" s="44" t="str">
        <f>IF('Indicator Date'!AL123="","x",'Indicator Date'!AL123)</f>
        <v>x</v>
      </c>
      <c r="AM123" s="44" t="str">
        <f>IF('Indicator Date'!AM123="","x",RIGHT('Indicator Date'!AM123,4))</f>
        <v>x</v>
      </c>
      <c r="AN123" s="44">
        <f>IF('Indicator Date'!AN123="","x",'Indicator Date'!AN123)</f>
        <v>2021</v>
      </c>
      <c r="AO123" s="44">
        <f>IF('Indicator Date'!AO123="","x",'Indicator Date'!AO123)</f>
        <v>2018</v>
      </c>
      <c r="AP123" s="44">
        <f>IF('Indicator Date'!AP123="","x",'Indicator Date'!AP123)</f>
        <v>2019</v>
      </c>
      <c r="AQ123" s="44">
        <f>IF('Indicator Date'!AQ123="","x",'Indicator Date'!AQ123)</f>
        <v>2020</v>
      </c>
      <c r="AR123" s="44">
        <f>IF('Indicator Date'!AR123="","x",'Indicator Date'!AR123)</f>
        <v>2020</v>
      </c>
      <c r="AS123" s="44">
        <f>IF('Indicator Date'!AS123="","x",'Indicator Date'!AS123)</f>
        <v>2019</v>
      </c>
      <c r="AT123" s="44" t="str">
        <f>IF('Indicator Date'!AT123="","x",'Indicator Date'!AT123)</f>
        <v>x</v>
      </c>
      <c r="AU123" s="44">
        <f>IF('Indicator Date'!AU123="","x",'Indicator Date'!AU123)</f>
        <v>2019</v>
      </c>
      <c r="AV123" s="44" t="str">
        <f>IF('Indicator Date'!AV123="","x",'Indicator Date'!AV123)</f>
        <v>x</v>
      </c>
      <c r="AW123" s="44" t="str">
        <f>IF('Indicator Date'!AW123="","x",'Indicator Date'!AW123)</f>
        <v>x</v>
      </c>
      <c r="AX123" s="44" t="str">
        <f>IF('Indicator Date'!AX123="","x",'Indicator Date'!AX123)</f>
        <v>x</v>
      </c>
      <c r="AY123" s="44">
        <f>IF('Indicator Date'!AY123="","x",'Indicator Date'!AY123)</f>
        <v>2019</v>
      </c>
      <c r="AZ123" s="44" t="str">
        <f>IF('Indicator Date'!AZ123="","x",'Indicator Date'!AZ123)</f>
        <v>x</v>
      </c>
      <c r="BA123" s="44">
        <f>IF('Indicator Date'!BA123="","x",'Indicator Date'!BA123)</f>
        <v>2012</v>
      </c>
      <c r="BB123" s="44">
        <f>IF('Indicator Date'!BB123="","x",'Indicator Date'!BB123)</f>
        <v>2018</v>
      </c>
      <c r="BC123" s="44">
        <f>IF('Indicator Date'!BC123="","x",'Indicator Date'!BC123)</f>
        <v>2019</v>
      </c>
      <c r="BD123" s="44">
        <f>IF('Indicator Date'!BD123="","x",'Indicator Date'!BD123)</f>
        <v>2020</v>
      </c>
      <c r="BE123" s="70" t="str">
        <f>IF('Indicator Date'!BE123="","x",YEAR('Indicator Date'!BE123))</f>
        <v>x</v>
      </c>
      <c r="BF123" s="70">
        <f>IF('Indicator Date'!BF123="","x",YEAR('Indicator Date'!BF123))</f>
        <v>2020</v>
      </c>
      <c r="BG123" s="44">
        <f>IF('Indicator Date'!BG123="","x",'Indicator Date'!BG123)</f>
        <v>2020</v>
      </c>
      <c r="BH123" s="44">
        <f>IF('Indicator Date'!BH123="","x",'Indicator Date'!BH123)</f>
        <v>2019</v>
      </c>
      <c r="BI123" s="44">
        <f>IF('Indicator Date'!BI123="","x",'Indicator Date'!BI123)</f>
        <v>2019</v>
      </c>
      <c r="BJ123" s="44">
        <f>IF('Indicator Date'!BJ123="","x",'Indicator Date'!BJ123)</f>
        <v>2013</v>
      </c>
      <c r="BK123" s="44">
        <f>IF('Indicator Date'!BK123="","x",'Indicator Date'!BK123)</f>
        <v>2019</v>
      </c>
      <c r="BL123" s="44" t="str">
        <f>IF('Indicator Date'!BL123="","x",'Indicator Date'!BL123)</f>
        <v>x</v>
      </c>
      <c r="BM123" s="44">
        <f>IF('Indicator Date'!BM123="","x",'Indicator Date'!BM123)</f>
        <v>2018</v>
      </c>
      <c r="BN123" s="44" t="str">
        <f>IF('Indicator Date'!BN123="","x",'Indicator Date'!BN123)</f>
        <v>x</v>
      </c>
      <c r="BO123" s="44">
        <f>IF('Indicator Date'!BO123="","x",'Indicator Date'!BO123)</f>
        <v>2017</v>
      </c>
      <c r="BP123" s="44">
        <f>IF('Indicator Date'!BP123="","x",'Indicator Date'!BP123)</f>
        <v>2017</v>
      </c>
      <c r="BQ123" s="44">
        <f>IF('Indicator Date'!BQ123="","x",'Indicator Date'!BQ123)</f>
        <v>2014</v>
      </c>
      <c r="BR123" s="44">
        <f>IF('Indicator Date'!BR123="","x",'Indicator Date'!BR123)</f>
        <v>2017</v>
      </c>
      <c r="BS123" s="44">
        <f>IF('Indicator Date'!BS123="","x",'Indicator Date'!BS123)</f>
        <v>2017</v>
      </c>
      <c r="BT123" s="44">
        <f>IF('Indicator Date'!BT123="","x",'Indicator Date'!BT123)</f>
        <v>2015</v>
      </c>
      <c r="BU123" s="44">
        <f>IF('Indicator Date'!BU123="","x",'Indicator Date'!BU123)</f>
        <v>2019</v>
      </c>
      <c r="BV123" s="44">
        <f>IF('Indicator Date'!BV123="","x",'Indicator Date'!BV123)</f>
        <v>2019</v>
      </c>
      <c r="BW123" s="44" t="str">
        <f>IF('Indicator Date'!BW123="","x",'Indicator Date'!BW123)</f>
        <v>x</v>
      </c>
      <c r="BX123" s="44">
        <f>IF('Indicator Date'!BX123="","x",'Indicator Date'!BX123)</f>
        <v>2018</v>
      </c>
      <c r="BY123" s="44" t="str">
        <f>IF('Indicator Date'!BY123="","x",'Indicator Date'!BY123)</f>
        <v>x</v>
      </c>
      <c r="BZ123" s="44">
        <f>IF('Indicator Date'!BZ123="","x",'Indicator Date'!BZ123)</f>
        <v>2020</v>
      </c>
      <c r="CA123" s="44">
        <f>IF('Indicator Date'!CA123="","x",'Indicator Date'!CA123)</f>
        <v>2020</v>
      </c>
      <c r="CB123" s="44">
        <f>IF('Indicator Date'!CB123="","x",'Indicator Date'!CB123)</f>
        <v>2015</v>
      </c>
    </row>
    <row r="124" spans="1:80">
      <c r="A124" s="33" t="str">
        <f>'Indicator Data'!A126</f>
        <v>Nepal</v>
      </c>
      <c r="B124" s="25" t="str">
        <f>'Indicator Data'!B126</f>
        <v>NPL</v>
      </c>
      <c r="C124" s="44">
        <f>IF('Indicator Date'!C124="","x",'Indicator Date'!C124)</f>
        <v>2015</v>
      </c>
      <c r="D124" s="44">
        <f>IF('Indicator Date'!D124="","x",'Indicator Date'!D124)</f>
        <v>2015</v>
      </c>
      <c r="E124" s="44">
        <f>IF('Indicator Date'!E124="","x",'Indicator Date'!E124)</f>
        <v>2015</v>
      </c>
      <c r="F124" s="44">
        <f>IF('Indicator Date'!F124="","x",'Indicator Date'!F124)</f>
        <v>2015</v>
      </c>
      <c r="G124" s="44">
        <f>IF('Indicator Date'!G124="","x",'Indicator Date'!G124)</f>
        <v>2015</v>
      </c>
      <c r="H124" s="44">
        <f>IF('Indicator Date'!H124="","x",'Indicator Date'!H124)</f>
        <v>2015</v>
      </c>
      <c r="I124" s="44">
        <f>IF('Indicator Date'!I124="","x",'Indicator Date'!I124)</f>
        <v>2015</v>
      </c>
      <c r="J124" s="44">
        <f>IF('Indicator Date'!J124="","x",'Indicator Date'!J124)</f>
        <v>2020</v>
      </c>
      <c r="K124" s="44">
        <f>IF('Indicator Date'!K124="","x",'Indicator Date'!K124)</f>
        <v>2020</v>
      </c>
      <c r="L124" s="44">
        <f>IF('Indicator Date'!L124="","x",'Indicator Date'!L124)</f>
        <v>2020</v>
      </c>
      <c r="M124" s="44">
        <f>IF('Indicator Date'!M124="","x",'Indicator Date'!M124)</f>
        <v>2015</v>
      </c>
      <c r="N124" s="44">
        <f>IF('Indicator Date'!N124="","x",'Indicator Date'!N124)</f>
        <v>2015</v>
      </c>
      <c r="O124" s="44">
        <f>IF('Indicator Date'!O124="","x",'Indicator Date'!O124)</f>
        <v>2015</v>
      </c>
      <c r="P124" s="44">
        <f>IF('Indicator Date'!P124="","x",'Indicator Date'!P124)</f>
        <v>2015</v>
      </c>
      <c r="Q124" s="44">
        <f>IF('Indicator Date'!Q124="","x",'Indicator Date'!Q124)</f>
        <v>2019</v>
      </c>
      <c r="R124" s="44">
        <f>IF('Indicator Date'!R124="","x",'Indicator Date'!R124)</f>
        <v>2019</v>
      </c>
      <c r="S124" s="44">
        <f>IF('Indicator Date'!S124="","x",'Indicator Date'!S124)</f>
        <v>2019</v>
      </c>
      <c r="T124" s="44">
        <f>IF('Indicator Date'!T124="","x",'Indicator Date'!T124)</f>
        <v>2019</v>
      </c>
      <c r="U124" s="44">
        <f>IF('Indicator Date'!U124="","x",'Indicator Date'!U124)</f>
        <v>2015</v>
      </c>
      <c r="V124" s="44">
        <f>IF('Indicator Date'!V124="","x",'Indicator Date'!V124)</f>
        <v>2015</v>
      </c>
      <c r="W124" s="44">
        <f>IF('Indicator Date'!W124="","x",'Indicator Date'!W124)</f>
        <v>2015</v>
      </c>
      <c r="X124" s="44">
        <f>IF('Indicator Date'!X124="","x",'Indicator Date'!X124)</f>
        <v>2018</v>
      </c>
      <c r="Y124" s="44">
        <f>IF('Indicator Date'!Y124="","x",'Indicator Date'!Y124)</f>
        <v>2019</v>
      </c>
      <c r="Z124" s="44">
        <f>IF('Indicator Date'!Z124="","x",'Indicator Date'!Z124)</f>
        <v>2019</v>
      </c>
      <c r="AA124" s="44">
        <f>IF('Indicator Date'!AA124="","x",'Indicator Date'!AA124)</f>
        <v>2016</v>
      </c>
      <c r="AB124" s="44">
        <f>IF('Indicator Date'!AB124="","x",'Indicator Date'!AB124)</f>
        <v>2017</v>
      </c>
      <c r="AC124" s="44">
        <f>IF('Indicator Date'!AC124="","x",'Indicator Date'!AC124)</f>
        <v>2017</v>
      </c>
      <c r="AD124" s="44">
        <f>IF('Indicator Date'!AD124="","x",'Indicator Date'!AD124)</f>
        <v>2018</v>
      </c>
      <c r="AE124" s="44">
        <f>IF('Indicator Date'!AE124="","x",'Indicator Date'!AE124)</f>
        <v>2020</v>
      </c>
      <c r="AF124" s="44">
        <f>IF('Indicator Date'!AF124="","x",'Indicator Date'!AF124)</f>
        <v>2018</v>
      </c>
      <c r="AG124" s="44">
        <f>IF('Indicator Date'!AG124="","x",'Indicator Date'!AG124)</f>
        <v>2020</v>
      </c>
      <c r="AH124" s="44">
        <f>IF('Indicator Date'!AH124="","x",'Indicator Date'!AH124)</f>
        <v>2021</v>
      </c>
      <c r="AI124" s="44">
        <f>IF('Indicator Date'!AI124="","x",'Indicator Date'!AI124)</f>
        <v>2021</v>
      </c>
      <c r="AJ124" s="44">
        <f>IF('Indicator Date'!AJ124="","x",'Indicator Date'!AJ124)</f>
        <v>2020</v>
      </c>
      <c r="AK124" s="44">
        <f>IF('Indicator Date'!AK124="","x",'Indicator Date'!AK124)</f>
        <v>2020</v>
      </c>
      <c r="AL124" s="44">
        <f>IF('Indicator Date'!AL124="","x",'Indicator Date'!AL124)</f>
        <v>2019</v>
      </c>
      <c r="AM124" s="44" t="str">
        <f>IF('Indicator Date'!AM124="","x",RIGHT('Indicator Date'!AM124,4))</f>
        <v>2016</v>
      </c>
      <c r="AN124" s="44">
        <f>IF('Indicator Date'!AN124="","x",'Indicator Date'!AN124)</f>
        <v>2021</v>
      </c>
      <c r="AO124" s="44">
        <f>IF('Indicator Date'!AO124="","x",'Indicator Date'!AO124)</f>
        <v>2018</v>
      </c>
      <c r="AP124" s="44">
        <f>IF('Indicator Date'!AP124="","x",'Indicator Date'!AP124)</f>
        <v>2019</v>
      </c>
      <c r="AQ124" s="44">
        <f>IF('Indicator Date'!AQ124="","x",'Indicator Date'!AQ124)</f>
        <v>2020</v>
      </c>
      <c r="AR124" s="44">
        <f>IF('Indicator Date'!AR124="","x",'Indicator Date'!AR124)</f>
        <v>2020</v>
      </c>
      <c r="AS124" s="44">
        <f>IF('Indicator Date'!AS124="","x",'Indicator Date'!AS124)</f>
        <v>2019</v>
      </c>
      <c r="AT124" s="44">
        <f>IF('Indicator Date'!AT124="","x",'Indicator Date'!AT124)</f>
        <v>2016</v>
      </c>
      <c r="AU124" s="44">
        <f>IF('Indicator Date'!AU124="","x",'Indicator Date'!AU124)</f>
        <v>2019</v>
      </c>
      <c r="AV124" s="44">
        <f>IF('Indicator Date'!AV124="","x",'Indicator Date'!AV124)</f>
        <v>2019</v>
      </c>
      <c r="AW124" s="44">
        <f>IF('Indicator Date'!AW124="","x",'Indicator Date'!AW124)</f>
        <v>2019</v>
      </c>
      <c r="AX124" s="44">
        <f>IF('Indicator Date'!AX124="","x",'Indicator Date'!AX124)</f>
        <v>2018</v>
      </c>
      <c r="AY124" s="44">
        <f>IF('Indicator Date'!AY124="","x",'Indicator Date'!AY124)</f>
        <v>2019</v>
      </c>
      <c r="AZ124" s="44">
        <f>IF('Indicator Date'!AZ124="","x",'Indicator Date'!AZ124)</f>
        <v>2019</v>
      </c>
      <c r="BA124" s="44">
        <f>IF('Indicator Date'!BA124="","x",'Indicator Date'!BA124)</f>
        <v>2010</v>
      </c>
      <c r="BB124" s="44">
        <f>IF('Indicator Date'!BB124="","x",'Indicator Date'!BB124)</f>
        <v>2018</v>
      </c>
      <c r="BC124" s="44">
        <f>IF('Indicator Date'!BC124="","x",'Indicator Date'!BC124)</f>
        <v>2019</v>
      </c>
      <c r="BD124" s="44">
        <f>IF('Indicator Date'!BD124="","x",'Indicator Date'!BD124)</f>
        <v>2020</v>
      </c>
      <c r="BE124" s="70" t="str">
        <f>IF('Indicator Date'!BE124="","x",YEAR('Indicator Date'!BE124))</f>
        <v>x</v>
      </c>
      <c r="BF124" s="70">
        <f>IF('Indicator Date'!BF124="","x",YEAR('Indicator Date'!BF124))</f>
        <v>2020</v>
      </c>
      <c r="BG124" s="44">
        <f>IF('Indicator Date'!BG124="","x",'Indicator Date'!BG124)</f>
        <v>2020</v>
      </c>
      <c r="BH124" s="44">
        <f>IF('Indicator Date'!BH124="","x",'Indicator Date'!BH124)</f>
        <v>2019</v>
      </c>
      <c r="BI124" s="44">
        <f>IF('Indicator Date'!BI124="","x",'Indicator Date'!BI124)</f>
        <v>2019</v>
      </c>
      <c r="BJ124" s="44">
        <f>IF('Indicator Date'!BJ124="","x",'Indicator Date'!BJ124)</f>
        <v>2015</v>
      </c>
      <c r="BK124" s="44">
        <f>IF('Indicator Date'!BK124="","x",'Indicator Date'!BK124)</f>
        <v>2019</v>
      </c>
      <c r="BL124" s="44">
        <f>IF('Indicator Date'!BL124="","x",'Indicator Date'!BL124)</f>
        <v>2020</v>
      </c>
      <c r="BM124" s="44">
        <f>IF('Indicator Date'!BM124="","x",'Indicator Date'!BM124)</f>
        <v>2018</v>
      </c>
      <c r="BN124" s="44">
        <f>IF('Indicator Date'!BN124="","x",'Indicator Date'!BN124)</f>
        <v>2018</v>
      </c>
      <c r="BO124" s="44">
        <f>IF('Indicator Date'!BO124="","x",'Indicator Date'!BO124)</f>
        <v>2017</v>
      </c>
      <c r="BP124" s="44">
        <f>IF('Indicator Date'!BP124="","x",'Indicator Date'!BP124)</f>
        <v>2018</v>
      </c>
      <c r="BQ124" s="44">
        <f>IF('Indicator Date'!BQ124="","x",'Indicator Date'!BQ124)</f>
        <v>2014</v>
      </c>
      <c r="BR124" s="44">
        <f>IF('Indicator Date'!BR124="","x",'Indicator Date'!BR124)</f>
        <v>2017</v>
      </c>
      <c r="BS124" s="44">
        <f>IF('Indicator Date'!BS124="","x",'Indicator Date'!BS124)</f>
        <v>2017</v>
      </c>
      <c r="BT124" s="44">
        <f>IF('Indicator Date'!BT124="","x",'Indicator Date'!BT124)</f>
        <v>2017</v>
      </c>
      <c r="BU124" s="44">
        <f>IF('Indicator Date'!BU124="","x",'Indicator Date'!BU124)</f>
        <v>2019</v>
      </c>
      <c r="BV124" s="44">
        <f>IF('Indicator Date'!BV124="","x",'Indicator Date'!BV124)</f>
        <v>2019</v>
      </c>
      <c r="BW124" s="44">
        <f>IF('Indicator Date'!BW124="","x",'Indicator Date'!BW124)</f>
        <v>2019</v>
      </c>
      <c r="BX124" s="44">
        <f>IF('Indicator Date'!BX124="","x",'Indicator Date'!BX124)</f>
        <v>2018</v>
      </c>
      <c r="BY124" s="44">
        <f>IF('Indicator Date'!BY124="","x",'Indicator Date'!BY124)</f>
        <v>2017</v>
      </c>
      <c r="BZ124" s="44">
        <f>IF('Indicator Date'!BZ124="","x",'Indicator Date'!BZ124)</f>
        <v>2020</v>
      </c>
      <c r="CA124" s="44">
        <f>IF('Indicator Date'!CA124="","x",'Indicator Date'!CA124)</f>
        <v>2020</v>
      </c>
      <c r="CB124" s="44">
        <f>IF('Indicator Date'!CB124="","x",'Indicator Date'!CB124)</f>
        <v>2015</v>
      </c>
    </row>
    <row r="125" spans="1:80">
      <c r="A125" s="33" t="str">
        <f>'Indicator Data'!A127</f>
        <v>Netherlands</v>
      </c>
      <c r="B125" s="25" t="str">
        <f>'Indicator Data'!B127</f>
        <v>NLD</v>
      </c>
      <c r="C125" s="44">
        <f>IF('Indicator Date'!C125="","x",'Indicator Date'!C125)</f>
        <v>2015</v>
      </c>
      <c r="D125" s="44">
        <f>IF('Indicator Date'!D125="","x",'Indicator Date'!D125)</f>
        <v>2015</v>
      </c>
      <c r="E125" s="44">
        <f>IF('Indicator Date'!E125="","x",'Indicator Date'!E125)</f>
        <v>2015</v>
      </c>
      <c r="F125" s="44">
        <f>IF('Indicator Date'!F125="","x",'Indicator Date'!F125)</f>
        <v>2015</v>
      </c>
      <c r="G125" s="44">
        <f>IF('Indicator Date'!G125="","x",'Indicator Date'!G125)</f>
        <v>2015</v>
      </c>
      <c r="H125" s="44">
        <f>IF('Indicator Date'!H125="","x",'Indicator Date'!H125)</f>
        <v>2015</v>
      </c>
      <c r="I125" s="44">
        <f>IF('Indicator Date'!I125="","x",'Indicator Date'!I125)</f>
        <v>2015</v>
      </c>
      <c r="J125" s="44">
        <f>IF('Indicator Date'!J125="","x",'Indicator Date'!J125)</f>
        <v>2020</v>
      </c>
      <c r="K125" s="44">
        <f>IF('Indicator Date'!K125="","x",'Indicator Date'!K125)</f>
        <v>2020</v>
      </c>
      <c r="L125" s="44">
        <f>IF('Indicator Date'!L125="","x",'Indicator Date'!L125)</f>
        <v>2020</v>
      </c>
      <c r="M125" s="44">
        <f>IF('Indicator Date'!M125="","x",'Indicator Date'!M125)</f>
        <v>2015</v>
      </c>
      <c r="N125" s="44">
        <f>IF('Indicator Date'!N125="","x",'Indicator Date'!N125)</f>
        <v>2015</v>
      </c>
      <c r="O125" s="44">
        <f>IF('Indicator Date'!O125="","x",'Indicator Date'!O125)</f>
        <v>2015</v>
      </c>
      <c r="P125" s="44">
        <f>IF('Indicator Date'!P125="","x",'Indicator Date'!P125)</f>
        <v>2015</v>
      </c>
      <c r="Q125" s="44">
        <f>IF('Indicator Date'!Q125="","x",'Indicator Date'!Q125)</f>
        <v>2019</v>
      </c>
      <c r="R125" s="44">
        <f>IF('Indicator Date'!R125="","x",'Indicator Date'!R125)</f>
        <v>2019</v>
      </c>
      <c r="S125" s="44">
        <f>IF('Indicator Date'!S125="","x",'Indicator Date'!S125)</f>
        <v>2019</v>
      </c>
      <c r="T125" s="44">
        <f>IF('Indicator Date'!T125="","x",'Indicator Date'!T125)</f>
        <v>2019</v>
      </c>
      <c r="U125" s="44">
        <f>IF('Indicator Date'!U125="","x",'Indicator Date'!U125)</f>
        <v>2015</v>
      </c>
      <c r="V125" s="44">
        <f>IF('Indicator Date'!V125="","x",'Indicator Date'!V125)</f>
        <v>2015</v>
      </c>
      <c r="W125" s="44">
        <f>IF('Indicator Date'!W125="","x",'Indicator Date'!W125)</f>
        <v>2015</v>
      </c>
      <c r="X125" s="44">
        <f>IF('Indicator Date'!X125="","x",'Indicator Date'!X125)</f>
        <v>2018</v>
      </c>
      <c r="Y125" s="44">
        <f>IF('Indicator Date'!Y125="","x",'Indicator Date'!Y125)</f>
        <v>2019</v>
      </c>
      <c r="Z125" s="44">
        <f>IF('Indicator Date'!Z125="","x",'Indicator Date'!Z125)</f>
        <v>2019</v>
      </c>
      <c r="AA125" s="44">
        <f>IF('Indicator Date'!AA125="","x",'Indicator Date'!AA125)</f>
        <v>2011</v>
      </c>
      <c r="AB125" s="44">
        <f>IF('Indicator Date'!AB125="","x",'Indicator Date'!AB125)</f>
        <v>2017</v>
      </c>
      <c r="AC125" s="44" t="str">
        <f>IF('Indicator Date'!AC125="","x",'Indicator Date'!AC125)</f>
        <v>x</v>
      </c>
      <c r="AD125" s="44">
        <f>IF('Indicator Date'!AD125="","x",'Indicator Date'!AD125)</f>
        <v>2018</v>
      </c>
      <c r="AE125" s="44">
        <f>IF('Indicator Date'!AE125="","x",'Indicator Date'!AE125)</f>
        <v>2020</v>
      </c>
      <c r="AF125" s="44" t="str">
        <f>IF('Indicator Date'!AF125="","x",'Indicator Date'!AF125)</f>
        <v>x</v>
      </c>
      <c r="AG125" s="44">
        <f>IF('Indicator Date'!AG125="","x",'Indicator Date'!AG125)</f>
        <v>2020</v>
      </c>
      <c r="AH125" s="44">
        <f>IF('Indicator Date'!AH125="","x",'Indicator Date'!AH125)</f>
        <v>2021</v>
      </c>
      <c r="AI125" s="44">
        <f>IF('Indicator Date'!AI125="","x",'Indicator Date'!AI125)</f>
        <v>2021</v>
      </c>
      <c r="AJ125" s="44">
        <f>IF('Indicator Date'!AJ125="","x",'Indicator Date'!AJ125)</f>
        <v>2020</v>
      </c>
      <c r="AK125" s="44">
        <f>IF('Indicator Date'!AK125="","x",'Indicator Date'!AK125)</f>
        <v>2020</v>
      </c>
      <c r="AL125" s="44">
        <f>IF('Indicator Date'!AL125="","x",'Indicator Date'!AL125)</f>
        <v>2019</v>
      </c>
      <c r="AM125" s="44" t="str">
        <f>IF('Indicator Date'!AM125="","x",RIGHT('Indicator Date'!AM125,4))</f>
        <v>x</v>
      </c>
      <c r="AN125" s="44">
        <f>IF('Indicator Date'!AN125="","x",'Indicator Date'!AN125)</f>
        <v>2021</v>
      </c>
      <c r="AO125" s="44">
        <f>IF('Indicator Date'!AO125="","x",'Indicator Date'!AO125)</f>
        <v>2018</v>
      </c>
      <c r="AP125" s="44">
        <f>IF('Indicator Date'!AP125="","x",'Indicator Date'!AP125)</f>
        <v>2019</v>
      </c>
      <c r="AQ125" s="44" t="str">
        <f>IF('Indicator Date'!AQ125="","x",'Indicator Date'!AQ125)</f>
        <v>x</v>
      </c>
      <c r="AR125" s="44">
        <f>IF('Indicator Date'!AR125="","x",'Indicator Date'!AR125)</f>
        <v>2020</v>
      </c>
      <c r="AS125" s="44">
        <f>IF('Indicator Date'!AS125="","x",'Indicator Date'!AS125)</f>
        <v>2019</v>
      </c>
      <c r="AT125" s="44" t="str">
        <f>IF('Indicator Date'!AT125="","x",'Indicator Date'!AT125)</f>
        <v>x</v>
      </c>
      <c r="AU125" s="44">
        <f>IF('Indicator Date'!AU125="","x",'Indicator Date'!AU125)</f>
        <v>2019</v>
      </c>
      <c r="AV125" s="44">
        <f>IF('Indicator Date'!AV125="","x",'Indicator Date'!AV125)</f>
        <v>2019</v>
      </c>
      <c r="AW125" s="44">
        <f>IF('Indicator Date'!AW125="","x",'Indicator Date'!AW125)</f>
        <v>2019</v>
      </c>
      <c r="AX125" s="44" t="str">
        <f>IF('Indicator Date'!AX125="","x",'Indicator Date'!AX125)</f>
        <v>x</v>
      </c>
      <c r="AY125" s="44">
        <f>IF('Indicator Date'!AY125="","x",'Indicator Date'!AY125)</f>
        <v>2019</v>
      </c>
      <c r="AZ125" s="44">
        <f>IF('Indicator Date'!AZ125="","x",'Indicator Date'!AZ125)</f>
        <v>2019</v>
      </c>
      <c r="BA125" s="44">
        <f>IF('Indicator Date'!BA125="","x",'Indicator Date'!BA125)</f>
        <v>2018</v>
      </c>
      <c r="BB125" s="44">
        <f>IF('Indicator Date'!BB125="","x",'Indicator Date'!BB125)</f>
        <v>2018</v>
      </c>
      <c r="BC125" s="44">
        <f>IF('Indicator Date'!BC125="","x",'Indicator Date'!BC125)</f>
        <v>2019</v>
      </c>
      <c r="BD125" s="44">
        <f>IF('Indicator Date'!BD125="","x",'Indicator Date'!BD125)</f>
        <v>2020</v>
      </c>
      <c r="BE125" s="70" t="str">
        <f>IF('Indicator Date'!BE125="","x",YEAR('Indicator Date'!BE125))</f>
        <v>x</v>
      </c>
      <c r="BF125" s="70">
        <f>IF('Indicator Date'!BF125="","x",YEAR('Indicator Date'!BF125))</f>
        <v>2020</v>
      </c>
      <c r="BG125" s="44">
        <f>IF('Indicator Date'!BG125="","x",'Indicator Date'!BG125)</f>
        <v>2020</v>
      </c>
      <c r="BH125" s="44">
        <f>IF('Indicator Date'!BH125="","x",'Indicator Date'!BH125)</f>
        <v>2019</v>
      </c>
      <c r="BI125" s="44">
        <f>IF('Indicator Date'!BI125="","x",'Indicator Date'!BI125)</f>
        <v>2019</v>
      </c>
      <c r="BJ125" s="44">
        <f>IF('Indicator Date'!BJ125="","x",'Indicator Date'!BJ125)</f>
        <v>2015</v>
      </c>
      <c r="BK125" s="44">
        <f>IF('Indicator Date'!BK125="","x",'Indicator Date'!BK125)</f>
        <v>2019</v>
      </c>
      <c r="BL125" s="44">
        <f>IF('Indicator Date'!BL125="","x",'Indicator Date'!BL125)</f>
        <v>2020</v>
      </c>
      <c r="BM125" s="44">
        <f>IF('Indicator Date'!BM125="","x",'Indicator Date'!BM125)</f>
        <v>2018</v>
      </c>
      <c r="BN125" s="44" t="str">
        <f>IF('Indicator Date'!BN125="","x",'Indicator Date'!BN125)</f>
        <v>x</v>
      </c>
      <c r="BO125" s="44">
        <f>IF('Indicator Date'!BO125="","x",'Indicator Date'!BO125)</f>
        <v>2019</v>
      </c>
      <c r="BP125" s="44">
        <f>IF('Indicator Date'!BP125="","x",'Indicator Date'!BP125)</f>
        <v>2019</v>
      </c>
      <c r="BQ125" s="44">
        <f>IF('Indicator Date'!BQ125="","x",'Indicator Date'!BQ125)</f>
        <v>2014</v>
      </c>
      <c r="BR125" s="44">
        <f>IF('Indicator Date'!BR125="","x",'Indicator Date'!BR125)</f>
        <v>2017</v>
      </c>
      <c r="BS125" s="44">
        <f>IF('Indicator Date'!BS125="","x",'Indicator Date'!BS125)</f>
        <v>2017</v>
      </c>
      <c r="BT125" s="44">
        <f>IF('Indicator Date'!BT125="","x",'Indicator Date'!BT125)</f>
        <v>2016</v>
      </c>
      <c r="BU125" s="44">
        <f>IF('Indicator Date'!BU125="","x",'Indicator Date'!BU125)</f>
        <v>2019</v>
      </c>
      <c r="BV125" s="44">
        <f>IF('Indicator Date'!BV125="","x",'Indicator Date'!BV125)</f>
        <v>2019</v>
      </c>
      <c r="BW125" s="44">
        <f>IF('Indicator Date'!BW125="","x",'Indicator Date'!BW125)</f>
        <v>2019</v>
      </c>
      <c r="BX125" s="44">
        <f>IF('Indicator Date'!BX125="","x",'Indicator Date'!BX125)</f>
        <v>2018</v>
      </c>
      <c r="BY125" s="44">
        <f>IF('Indicator Date'!BY125="","x",'Indicator Date'!BY125)</f>
        <v>2017</v>
      </c>
      <c r="BZ125" s="44">
        <f>IF('Indicator Date'!BZ125="","x",'Indicator Date'!BZ125)</f>
        <v>2020</v>
      </c>
      <c r="CA125" s="44">
        <f>IF('Indicator Date'!CA125="","x",'Indicator Date'!CA125)</f>
        <v>2020</v>
      </c>
      <c r="CB125" s="44">
        <f>IF('Indicator Date'!CB125="","x",'Indicator Date'!CB125)</f>
        <v>2015</v>
      </c>
    </row>
    <row r="126" spans="1:80">
      <c r="A126" s="33" t="str">
        <f>'Indicator Data'!A128</f>
        <v>New Zealand</v>
      </c>
      <c r="B126" s="25" t="str">
        <f>'Indicator Data'!B128</f>
        <v>NZL</v>
      </c>
      <c r="C126" s="44">
        <f>IF('Indicator Date'!C126="","x",'Indicator Date'!C126)</f>
        <v>2015</v>
      </c>
      <c r="D126" s="44">
        <f>IF('Indicator Date'!D126="","x",'Indicator Date'!D126)</f>
        <v>2015</v>
      </c>
      <c r="E126" s="44">
        <f>IF('Indicator Date'!E126="","x",'Indicator Date'!E126)</f>
        <v>2015</v>
      </c>
      <c r="F126" s="44">
        <f>IF('Indicator Date'!F126="","x",'Indicator Date'!F126)</f>
        <v>2015</v>
      </c>
      <c r="G126" s="44">
        <f>IF('Indicator Date'!G126="","x",'Indicator Date'!G126)</f>
        <v>2015</v>
      </c>
      <c r="H126" s="44">
        <f>IF('Indicator Date'!H126="","x",'Indicator Date'!H126)</f>
        <v>2015</v>
      </c>
      <c r="I126" s="44">
        <f>IF('Indicator Date'!I126="","x",'Indicator Date'!I126)</f>
        <v>2015</v>
      </c>
      <c r="J126" s="44">
        <f>IF('Indicator Date'!J126="","x",'Indicator Date'!J126)</f>
        <v>2020</v>
      </c>
      <c r="K126" s="44">
        <f>IF('Indicator Date'!K126="","x",'Indicator Date'!K126)</f>
        <v>2020</v>
      </c>
      <c r="L126" s="44">
        <f>IF('Indicator Date'!L126="","x",'Indicator Date'!L126)</f>
        <v>2020</v>
      </c>
      <c r="M126" s="44">
        <f>IF('Indicator Date'!M126="","x",'Indicator Date'!M126)</f>
        <v>2015</v>
      </c>
      <c r="N126" s="44">
        <f>IF('Indicator Date'!N126="","x",'Indicator Date'!N126)</f>
        <v>2015</v>
      </c>
      <c r="O126" s="44">
        <f>IF('Indicator Date'!O126="","x",'Indicator Date'!O126)</f>
        <v>2015</v>
      </c>
      <c r="P126" s="44">
        <f>IF('Indicator Date'!P126="","x",'Indicator Date'!P126)</f>
        <v>2015</v>
      </c>
      <c r="Q126" s="44">
        <f>IF('Indicator Date'!Q126="","x",'Indicator Date'!Q126)</f>
        <v>2019</v>
      </c>
      <c r="R126" s="44">
        <f>IF('Indicator Date'!R126="","x",'Indicator Date'!R126)</f>
        <v>2019</v>
      </c>
      <c r="S126" s="44">
        <f>IF('Indicator Date'!S126="","x",'Indicator Date'!S126)</f>
        <v>2019</v>
      </c>
      <c r="T126" s="44">
        <f>IF('Indicator Date'!T126="","x",'Indicator Date'!T126)</f>
        <v>2019</v>
      </c>
      <c r="U126" s="44">
        <f>IF('Indicator Date'!U126="","x",'Indicator Date'!U126)</f>
        <v>2015</v>
      </c>
      <c r="V126" s="44">
        <f>IF('Indicator Date'!V126="","x",'Indicator Date'!V126)</f>
        <v>2015</v>
      </c>
      <c r="W126" s="44">
        <f>IF('Indicator Date'!W126="","x",'Indicator Date'!W126)</f>
        <v>2015</v>
      </c>
      <c r="X126" s="44">
        <f>IF('Indicator Date'!X126="","x",'Indicator Date'!X126)</f>
        <v>2018</v>
      </c>
      <c r="Y126" s="44">
        <f>IF('Indicator Date'!Y126="","x",'Indicator Date'!Y126)</f>
        <v>2019</v>
      </c>
      <c r="Z126" s="44">
        <f>IF('Indicator Date'!Z126="","x",'Indicator Date'!Z126)</f>
        <v>2019</v>
      </c>
      <c r="AA126" s="44">
        <f>IF('Indicator Date'!AA126="","x",'Indicator Date'!AA126)</f>
        <v>2013</v>
      </c>
      <c r="AB126" s="44">
        <f>IF('Indicator Date'!AB126="","x",'Indicator Date'!AB126)</f>
        <v>2017</v>
      </c>
      <c r="AC126" s="44" t="str">
        <f>IF('Indicator Date'!AC126="","x",'Indicator Date'!AC126)</f>
        <v>x</v>
      </c>
      <c r="AD126" s="44">
        <f>IF('Indicator Date'!AD126="","x",'Indicator Date'!AD126)</f>
        <v>2018</v>
      </c>
      <c r="AE126" s="44">
        <f>IF('Indicator Date'!AE126="","x",'Indicator Date'!AE126)</f>
        <v>2020</v>
      </c>
      <c r="AF126" s="44" t="str">
        <f>IF('Indicator Date'!AF126="","x",'Indicator Date'!AF126)</f>
        <v>x</v>
      </c>
      <c r="AG126" s="44">
        <f>IF('Indicator Date'!AG126="","x",'Indicator Date'!AG126)</f>
        <v>2020</v>
      </c>
      <c r="AH126" s="44">
        <f>IF('Indicator Date'!AH126="","x",'Indicator Date'!AH126)</f>
        <v>2021</v>
      </c>
      <c r="AI126" s="44">
        <f>IF('Indicator Date'!AI126="","x",'Indicator Date'!AI126)</f>
        <v>2021</v>
      </c>
      <c r="AJ126" s="44">
        <f>IF('Indicator Date'!AJ126="","x",'Indicator Date'!AJ126)</f>
        <v>2020</v>
      </c>
      <c r="AK126" s="44">
        <f>IF('Indicator Date'!AK126="","x",'Indicator Date'!AK126)</f>
        <v>2020</v>
      </c>
      <c r="AL126" s="44">
        <f>IF('Indicator Date'!AL126="","x",'Indicator Date'!AL126)</f>
        <v>2019</v>
      </c>
      <c r="AM126" s="44" t="str">
        <f>IF('Indicator Date'!AM126="","x",RIGHT('Indicator Date'!AM126,4))</f>
        <v>x</v>
      </c>
      <c r="AN126" s="44">
        <f>IF('Indicator Date'!AN126="","x",'Indicator Date'!AN126)</f>
        <v>2021</v>
      </c>
      <c r="AO126" s="44">
        <f>IF('Indicator Date'!AO126="","x",'Indicator Date'!AO126)</f>
        <v>2018</v>
      </c>
      <c r="AP126" s="44">
        <f>IF('Indicator Date'!AP126="","x",'Indicator Date'!AP126)</f>
        <v>2019</v>
      </c>
      <c r="AQ126" s="44" t="str">
        <f>IF('Indicator Date'!AQ126="","x",'Indicator Date'!AQ126)</f>
        <v>x</v>
      </c>
      <c r="AR126" s="44">
        <f>IF('Indicator Date'!AR126="","x",'Indicator Date'!AR126)</f>
        <v>2020</v>
      </c>
      <c r="AS126" s="44">
        <f>IF('Indicator Date'!AS126="","x",'Indicator Date'!AS126)</f>
        <v>2019</v>
      </c>
      <c r="AT126" s="44" t="str">
        <f>IF('Indicator Date'!AT126="","x",'Indicator Date'!AT126)</f>
        <v>x</v>
      </c>
      <c r="AU126" s="44">
        <f>IF('Indicator Date'!AU126="","x",'Indicator Date'!AU126)</f>
        <v>2019</v>
      </c>
      <c r="AV126" s="44">
        <f>IF('Indicator Date'!AV126="","x",'Indicator Date'!AV126)</f>
        <v>2019</v>
      </c>
      <c r="AW126" s="44">
        <f>IF('Indicator Date'!AW126="","x",'Indicator Date'!AW126)</f>
        <v>2019</v>
      </c>
      <c r="AX126" s="44" t="str">
        <f>IF('Indicator Date'!AX126="","x",'Indicator Date'!AX126)</f>
        <v>x</v>
      </c>
      <c r="AY126" s="44">
        <f>IF('Indicator Date'!AY126="","x",'Indicator Date'!AY126)</f>
        <v>2019</v>
      </c>
      <c r="AZ126" s="44">
        <f>IF('Indicator Date'!AZ126="","x",'Indicator Date'!AZ126)</f>
        <v>2019</v>
      </c>
      <c r="BA126" s="44" t="str">
        <f>IF('Indicator Date'!BA126="","x",'Indicator Date'!BA126)</f>
        <v>x</v>
      </c>
      <c r="BB126" s="44">
        <f>IF('Indicator Date'!BB126="","x",'Indicator Date'!BB126)</f>
        <v>2018</v>
      </c>
      <c r="BC126" s="44">
        <f>IF('Indicator Date'!BC126="","x",'Indicator Date'!BC126)</f>
        <v>2019</v>
      </c>
      <c r="BD126" s="44">
        <f>IF('Indicator Date'!BD126="","x",'Indicator Date'!BD126)</f>
        <v>2020</v>
      </c>
      <c r="BE126" s="70" t="str">
        <f>IF('Indicator Date'!BE126="","x",YEAR('Indicator Date'!BE126))</f>
        <v>x</v>
      </c>
      <c r="BF126" s="70">
        <f>IF('Indicator Date'!BF126="","x",YEAR('Indicator Date'!BF126))</f>
        <v>2020</v>
      </c>
      <c r="BG126" s="44">
        <f>IF('Indicator Date'!BG126="","x",'Indicator Date'!BG126)</f>
        <v>2020</v>
      </c>
      <c r="BH126" s="44">
        <f>IF('Indicator Date'!BH126="","x",'Indicator Date'!BH126)</f>
        <v>2019</v>
      </c>
      <c r="BI126" s="44">
        <f>IF('Indicator Date'!BI126="","x",'Indicator Date'!BI126)</f>
        <v>2019</v>
      </c>
      <c r="BJ126" s="44">
        <f>IF('Indicator Date'!BJ126="","x",'Indicator Date'!BJ126)</f>
        <v>2015</v>
      </c>
      <c r="BK126" s="44">
        <f>IF('Indicator Date'!BK126="","x",'Indicator Date'!BK126)</f>
        <v>2019</v>
      </c>
      <c r="BL126" s="44">
        <f>IF('Indicator Date'!BL126="","x",'Indicator Date'!BL126)</f>
        <v>2020</v>
      </c>
      <c r="BM126" s="44">
        <f>IF('Indicator Date'!BM126="","x",'Indicator Date'!BM126)</f>
        <v>2018</v>
      </c>
      <c r="BN126" s="44" t="str">
        <f>IF('Indicator Date'!BN126="","x",'Indicator Date'!BN126)</f>
        <v>x</v>
      </c>
      <c r="BO126" s="44">
        <f>IF('Indicator Date'!BO126="","x",'Indicator Date'!BO126)</f>
        <v>2017</v>
      </c>
      <c r="BP126" s="44">
        <f>IF('Indicator Date'!BP126="","x",'Indicator Date'!BP126)</f>
        <v>2018</v>
      </c>
      <c r="BQ126" s="44">
        <f>IF('Indicator Date'!BQ126="","x",'Indicator Date'!BQ126)</f>
        <v>2014</v>
      </c>
      <c r="BR126" s="44">
        <f>IF('Indicator Date'!BR126="","x",'Indicator Date'!BR126)</f>
        <v>2017</v>
      </c>
      <c r="BS126" s="44">
        <f>IF('Indicator Date'!BS126="","x",'Indicator Date'!BS126)</f>
        <v>2017</v>
      </c>
      <c r="BT126" s="44">
        <f>IF('Indicator Date'!BT126="","x",'Indicator Date'!BT126)</f>
        <v>2016</v>
      </c>
      <c r="BU126" s="44">
        <f>IF('Indicator Date'!BU126="","x",'Indicator Date'!BU126)</f>
        <v>2019</v>
      </c>
      <c r="BV126" s="44">
        <f>IF('Indicator Date'!BV126="","x",'Indicator Date'!BV126)</f>
        <v>2019</v>
      </c>
      <c r="BW126" s="44">
        <f>IF('Indicator Date'!BW126="","x",'Indicator Date'!BW126)</f>
        <v>2019</v>
      </c>
      <c r="BX126" s="44">
        <f>IF('Indicator Date'!BX126="","x",'Indicator Date'!BX126)</f>
        <v>2018</v>
      </c>
      <c r="BY126" s="44">
        <f>IF('Indicator Date'!BY126="","x",'Indicator Date'!BY126)</f>
        <v>2017</v>
      </c>
      <c r="BZ126" s="44">
        <f>IF('Indicator Date'!BZ126="","x",'Indicator Date'!BZ126)</f>
        <v>2020</v>
      </c>
      <c r="CA126" s="44">
        <f>IF('Indicator Date'!CA126="","x",'Indicator Date'!CA126)</f>
        <v>2020</v>
      </c>
      <c r="CB126" s="44">
        <f>IF('Indicator Date'!CB126="","x",'Indicator Date'!CB126)</f>
        <v>2015</v>
      </c>
    </row>
    <row r="127" spans="1:80">
      <c r="A127" s="33" t="str">
        <f>'Indicator Data'!A129</f>
        <v>Nicaragua</v>
      </c>
      <c r="B127" s="25" t="str">
        <f>'Indicator Data'!B129</f>
        <v>NIC</v>
      </c>
      <c r="C127" s="44">
        <f>IF('Indicator Date'!C127="","x",'Indicator Date'!C127)</f>
        <v>2015</v>
      </c>
      <c r="D127" s="44">
        <f>IF('Indicator Date'!D127="","x",'Indicator Date'!D127)</f>
        <v>2015</v>
      </c>
      <c r="E127" s="44">
        <f>IF('Indicator Date'!E127="","x",'Indicator Date'!E127)</f>
        <v>2015</v>
      </c>
      <c r="F127" s="44">
        <f>IF('Indicator Date'!F127="","x",'Indicator Date'!F127)</f>
        <v>2015</v>
      </c>
      <c r="G127" s="44">
        <f>IF('Indicator Date'!G127="","x",'Indicator Date'!G127)</f>
        <v>2015</v>
      </c>
      <c r="H127" s="44">
        <f>IF('Indicator Date'!H127="","x",'Indicator Date'!H127)</f>
        <v>2015</v>
      </c>
      <c r="I127" s="44">
        <f>IF('Indicator Date'!I127="","x",'Indicator Date'!I127)</f>
        <v>2015</v>
      </c>
      <c r="J127" s="44">
        <f>IF('Indicator Date'!J127="","x",'Indicator Date'!J127)</f>
        <v>2020</v>
      </c>
      <c r="K127" s="44">
        <f>IF('Indicator Date'!K127="","x",'Indicator Date'!K127)</f>
        <v>2020</v>
      </c>
      <c r="L127" s="44">
        <f>IF('Indicator Date'!L127="","x",'Indicator Date'!L127)</f>
        <v>2020</v>
      </c>
      <c r="M127" s="44">
        <f>IF('Indicator Date'!M127="","x",'Indicator Date'!M127)</f>
        <v>2015</v>
      </c>
      <c r="N127" s="44">
        <f>IF('Indicator Date'!N127="","x",'Indicator Date'!N127)</f>
        <v>2015</v>
      </c>
      <c r="O127" s="44">
        <f>IF('Indicator Date'!O127="","x",'Indicator Date'!O127)</f>
        <v>2015</v>
      </c>
      <c r="P127" s="44">
        <f>IF('Indicator Date'!P127="","x",'Indicator Date'!P127)</f>
        <v>2015</v>
      </c>
      <c r="Q127" s="44">
        <f>IF('Indicator Date'!Q127="","x",'Indicator Date'!Q127)</f>
        <v>2019</v>
      </c>
      <c r="R127" s="44">
        <f>IF('Indicator Date'!R127="","x",'Indicator Date'!R127)</f>
        <v>2019</v>
      </c>
      <c r="S127" s="44">
        <f>IF('Indicator Date'!S127="","x",'Indicator Date'!S127)</f>
        <v>2019</v>
      </c>
      <c r="T127" s="44">
        <f>IF('Indicator Date'!T127="","x",'Indicator Date'!T127)</f>
        <v>2019</v>
      </c>
      <c r="U127" s="44">
        <f>IF('Indicator Date'!U127="","x",'Indicator Date'!U127)</f>
        <v>2015</v>
      </c>
      <c r="V127" s="44">
        <f>IF('Indicator Date'!V127="","x",'Indicator Date'!V127)</f>
        <v>2015</v>
      </c>
      <c r="W127" s="44">
        <f>IF('Indicator Date'!W127="","x",'Indicator Date'!W127)</f>
        <v>2015</v>
      </c>
      <c r="X127" s="44">
        <f>IF('Indicator Date'!X127="","x",'Indicator Date'!X127)</f>
        <v>2018</v>
      </c>
      <c r="Y127" s="44">
        <f>IF('Indicator Date'!Y127="","x",'Indicator Date'!Y127)</f>
        <v>2019</v>
      </c>
      <c r="Z127" s="44">
        <f>IF('Indicator Date'!Z127="","x",'Indicator Date'!Z127)</f>
        <v>2019</v>
      </c>
      <c r="AA127" s="44" t="str">
        <f>IF('Indicator Date'!AA127="","x",'Indicator Date'!AA127)</f>
        <v>x</v>
      </c>
      <c r="AB127" s="44">
        <f>IF('Indicator Date'!AB127="","x",'Indicator Date'!AB127)</f>
        <v>2017</v>
      </c>
      <c r="AC127" s="44" t="str">
        <f>IF('Indicator Date'!AC127="","x",'Indicator Date'!AC127)</f>
        <v>x</v>
      </c>
      <c r="AD127" s="44">
        <f>IF('Indicator Date'!AD127="","x",'Indicator Date'!AD127)</f>
        <v>2018</v>
      </c>
      <c r="AE127" s="44">
        <f>IF('Indicator Date'!AE127="","x",'Indicator Date'!AE127)</f>
        <v>2020</v>
      </c>
      <c r="AF127" s="44">
        <f>IF('Indicator Date'!AF127="","x",'Indicator Date'!AF127)</f>
        <v>2018</v>
      </c>
      <c r="AG127" s="44">
        <f>IF('Indicator Date'!AG127="","x",'Indicator Date'!AG127)</f>
        <v>2020</v>
      </c>
      <c r="AH127" s="44">
        <f>IF('Indicator Date'!AH127="","x",'Indicator Date'!AH127)</f>
        <v>2021</v>
      </c>
      <c r="AI127" s="44">
        <f>IF('Indicator Date'!AI127="","x",'Indicator Date'!AI127)</f>
        <v>2021</v>
      </c>
      <c r="AJ127" s="44">
        <f>IF('Indicator Date'!AJ127="","x",'Indicator Date'!AJ127)</f>
        <v>2020</v>
      </c>
      <c r="AK127" s="44">
        <f>IF('Indicator Date'!AK127="","x",'Indicator Date'!AK127)</f>
        <v>2020</v>
      </c>
      <c r="AL127" s="44">
        <f>IF('Indicator Date'!AL127="","x",'Indicator Date'!AL127)</f>
        <v>2019</v>
      </c>
      <c r="AM127" s="44" t="str">
        <f>IF('Indicator Date'!AM127="","x",RIGHT('Indicator Date'!AM127,4))</f>
        <v>2012</v>
      </c>
      <c r="AN127" s="44">
        <f>IF('Indicator Date'!AN127="","x",'Indicator Date'!AN127)</f>
        <v>2021</v>
      </c>
      <c r="AO127" s="44">
        <f>IF('Indicator Date'!AO127="","x",'Indicator Date'!AO127)</f>
        <v>2018</v>
      </c>
      <c r="AP127" s="44">
        <f>IF('Indicator Date'!AP127="","x",'Indicator Date'!AP127)</f>
        <v>2019</v>
      </c>
      <c r="AQ127" s="44">
        <f>IF('Indicator Date'!AQ127="","x",'Indicator Date'!AQ127)</f>
        <v>2020</v>
      </c>
      <c r="AR127" s="44">
        <f>IF('Indicator Date'!AR127="","x",'Indicator Date'!AR127)</f>
        <v>2020</v>
      </c>
      <c r="AS127" s="44">
        <f>IF('Indicator Date'!AS127="","x",'Indicator Date'!AS127)</f>
        <v>2019</v>
      </c>
      <c r="AT127" s="44">
        <f>IF('Indicator Date'!AT127="","x",'Indicator Date'!AT127)</f>
        <v>2012</v>
      </c>
      <c r="AU127" s="44">
        <f>IF('Indicator Date'!AU127="","x",'Indicator Date'!AU127)</f>
        <v>2019</v>
      </c>
      <c r="AV127" s="44">
        <f>IF('Indicator Date'!AV127="","x",'Indicator Date'!AV127)</f>
        <v>2019</v>
      </c>
      <c r="AW127" s="44">
        <f>IF('Indicator Date'!AW127="","x",'Indicator Date'!AW127)</f>
        <v>2019</v>
      </c>
      <c r="AX127" s="44">
        <f>IF('Indicator Date'!AX127="","x",'Indicator Date'!AX127)</f>
        <v>2018</v>
      </c>
      <c r="AY127" s="44">
        <f>IF('Indicator Date'!AY127="","x",'Indicator Date'!AY127)</f>
        <v>2019</v>
      </c>
      <c r="AZ127" s="44">
        <f>IF('Indicator Date'!AZ127="","x",'Indicator Date'!AZ127)</f>
        <v>2019</v>
      </c>
      <c r="BA127" s="44">
        <f>IF('Indicator Date'!BA127="","x",'Indicator Date'!BA127)</f>
        <v>2014</v>
      </c>
      <c r="BB127" s="44">
        <f>IF('Indicator Date'!BB127="","x",'Indicator Date'!BB127)</f>
        <v>2018</v>
      </c>
      <c r="BC127" s="44">
        <f>IF('Indicator Date'!BC127="","x",'Indicator Date'!BC127)</f>
        <v>2019</v>
      </c>
      <c r="BD127" s="44">
        <f>IF('Indicator Date'!BD127="","x",'Indicator Date'!BD127)</f>
        <v>2020</v>
      </c>
      <c r="BE127" s="70" t="str">
        <f>IF('Indicator Date'!BE127="","x",YEAR('Indicator Date'!BE127))</f>
        <v>x</v>
      </c>
      <c r="BF127" s="70">
        <f>IF('Indicator Date'!BF127="","x",YEAR('Indicator Date'!BF127))</f>
        <v>2020</v>
      </c>
      <c r="BG127" s="44">
        <f>IF('Indicator Date'!BG127="","x",'Indicator Date'!BG127)</f>
        <v>2020</v>
      </c>
      <c r="BH127" s="44">
        <f>IF('Indicator Date'!BH127="","x",'Indicator Date'!BH127)</f>
        <v>2019</v>
      </c>
      <c r="BI127" s="44">
        <f>IF('Indicator Date'!BI127="","x",'Indicator Date'!BI127)</f>
        <v>2019</v>
      </c>
      <c r="BJ127" s="44">
        <f>IF('Indicator Date'!BJ127="","x",'Indicator Date'!BJ127)</f>
        <v>2013</v>
      </c>
      <c r="BK127" s="44">
        <f>IF('Indicator Date'!BK127="","x",'Indicator Date'!BK127)</f>
        <v>2019</v>
      </c>
      <c r="BL127" s="44">
        <f>IF('Indicator Date'!BL127="","x",'Indicator Date'!BL127)</f>
        <v>2020</v>
      </c>
      <c r="BM127" s="44">
        <f>IF('Indicator Date'!BM127="","x",'Indicator Date'!BM127)</f>
        <v>2018</v>
      </c>
      <c r="BN127" s="44">
        <f>IF('Indicator Date'!BN127="","x",'Indicator Date'!BN127)</f>
        <v>2015</v>
      </c>
      <c r="BO127" s="44">
        <f>IF('Indicator Date'!BO127="","x",'Indicator Date'!BO127)</f>
        <v>2017</v>
      </c>
      <c r="BP127" s="44">
        <f>IF('Indicator Date'!BP127="","x",'Indicator Date'!BP127)</f>
        <v>2019</v>
      </c>
      <c r="BQ127" s="44">
        <f>IF('Indicator Date'!BQ127="","x",'Indicator Date'!BQ127)</f>
        <v>2014</v>
      </c>
      <c r="BR127" s="44">
        <f>IF('Indicator Date'!BR127="","x",'Indicator Date'!BR127)</f>
        <v>2017</v>
      </c>
      <c r="BS127" s="44">
        <f>IF('Indicator Date'!BS127="","x",'Indicator Date'!BS127)</f>
        <v>2017</v>
      </c>
      <c r="BT127" s="44">
        <f>IF('Indicator Date'!BT127="","x",'Indicator Date'!BT127)</f>
        <v>2018</v>
      </c>
      <c r="BU127" s="44">
        <f>IF('Indicator Date'!BU127="","x",'Indicator Date'!BU127)</f>
        <v>2019</v>
      </c>
      <c r="BV127" s="44">
        <f>IF('Indicator Date'!BV127="","x",'Indicator Date'!BV127)</f>
        <v>2019</v>
      </c>
      <c r="BW127" s="44">
        <f>IF('Indicator Date'!BW127="","x",'Indicator Date'!BW127)</f>
        <v>2019</v>
      </c>
      <c r="BX127" s="44">
        <f>IF('Indicator Date'!BX127="","x",'Indicator Date'!BX127)</f>
        <v>2018</v>
      </c>
      <c r="BY127" s="44">
        <f>IF('Indicator Date'!BY127="","x",'Indicator Date'!BY127)</f>
        <v>2017</v>
      </c>
      <c r="BZ127" s="44">
        <f>IF('Indicator Date'!BZ127="","x",'Indicator Date'!BZ127)</f>
        <v>2020</v>
      </c>
      <c r="CA127" s="44">
        <f>IF('Indicator Date'!CA127="","x",'Indicator Date'!CA127)</f>
        <v>2020</v>
      </c>
      <c r="CB127" s="44">
        <f>IF('Indicator Date'!CB127="","x",'Indicator Date'!CB127)</f>
        <v>2015</v>
      </c>
    </row>
    <row r="128" spans="1:80">
      <c r="A128" s="33" t="str">
        <f>'Indicator Data'!A130</f>
        <v>Niger</v>
      </c>
      <c r="B128" s="25" t="str">
        <f>'Indicator Data'!B130</f>
        <v>NER</v>
      </c>
      <c r="C128" s="44">
        <f>IF('Indicator Date'!C128="","x",'Indicator Date'!C128)</f>
        <v>2015</v>
      </c>
      <c r="D128" s="44">
        <f>IF('Indicator Date'!D128="","x",'Indicator Date'!D128)</f>
        <v>2015</v>
      </c>
      <c r="E128" s="44">
        <f>IF('Indicator Date'!E128="","x",'Indicator Date'!E128)</f>
        <v>2015</v>
      </c>
      <c r="F128" s="44">
        <f>IF('Indicator Date'!F128="","x",'Indicator Date'!F128)</f>
        <v>2015</v>
      </c>
      <c r="G128" s="44">
        <f>IF('Indicator Date'!G128="","x",'Indicator Date'!G128)</f>
        <v>2015</v>
      </c>
      <c r="H128" s="44">
        <f>IF('Indicator Date'!H128="","x",'Indicator Date'!H128)</f>
        <v>2015</v>
      </c>
      <c r="I128" s="44">
        <f>IF('Indicator Date'!I128="","x",'Indicator Date'!I128)</f>
        <v>2015</v>
      </c>
      <c r="J128" s="44">
        <f>IF('Indicator Date'!J128="","x",'Indicator Date'!J128)</f>
        <v>2020</v>
      </c>
      <c r="K128" s="44">
        <f>IF('Indicator Date'!K128="","x",'Indicator Date'!K128)</f>
        <v>2020</v>
      </c>
      <c r="L128" s="44">
        <f>IF('Indicator Date'!L128="","x",'Indicator Date'!L128)</f>
        <v>2020</v>
      </c>
      <c r="M128" s="44">
        <f>IF('Indicator Date'!M128="","x",'Indicator Date'!M128)</f>
        <v>2015</v>
      </c>
      <c r="N128" s="44">
        <f>IF('Indicator Date'!N128="","x",'Indicator Date'!N128)</f>
        <v>2015</v>
      </c>
      <c r="O128" s="44">
        <f>IF('Indicator Date'!O128="","x",'Indicator Date'!O128)</f>
        <v>2015</v>
      </c>
      <c r="P128" s="44">
        <f>IF('Indicator Date'!P128="","x",'Indicator Date'!P128)</f>
        <v>2015</v>
      </c>
      <c r="Q128" s="44">
        <f>IF('Indicator Date'!Q128="","x",'Indicator Date'!Q128)</f>
        <v>2019</v>
      </c>
      <c r="R128" s="44">
        <f>IF('Indicator Date'!R128="","x",'Indicator Date'!R128)</f>
        <v>2019</v>
      </c>
      <c r="S128" s="44">
        <f>IF('Indicator Date'!S128="","x",'Indicator Date'!S128)</f>
        <v>2019</v>
      </c>
      <c r="T128" s="44">
        <f>IF('Indicator Date'!T128="","x",'Indicator Date'!T128)</f>
        <v>2019</v>
      </c>
      <c r="U128" s="44">
        <f>IF('Indicator Date'!U128="","x",'Indicator Date'!U128)</f>
        <v>2015</v>
      </c>
      <c r="V128" s="44">
        <f>IF('Indicator Date'!V128="","x",'Indicator Date'!V128)</f>
        <v>2015</v>
      </c>
      <c r="W128" s="44">
        <f>IF('Indicator Date'!W128="","x",'Indicator Date'!W128)</f>
        <v>2015</v>
      </c>
      <c r="X128" s="44">
        <f>IF('Indicator Date'!X128="","x",'Indicator Date'!X128)</f>
        <v>2018</v>
      </c>
      <c r="Y128" s="44">
        <f>IF('Indicator Date'!Y128="","x",'Indicator Date'!Y128)</f>
        <v>2019</v>
      </c>
      <c r="Z128" s="44">
        <f>IF('Indicator Date'!Z128="","x",'Indicator Date'!Z128)</f>
        <v>2019</v>
      </c>
      <c r="AA128" s="44">
        <f>IF('Indicator Date'!AA128="","x",'Indicator Date'!AA128)</f>
        <v>2012</v>
      </c>
      <c r="AB128" s="44">
        <f>IF('Indicator Date'!AB128="","x",'Indicator Date'!AB128)</f>
        <v>2017</v>
      </c>
      <c r="AC128" s="44">
        <f>IF('Indicator Date'!AC128="","x",'Indicator Date'!AC128)</f>
        <v>2010</v>
      </c>
      <c r="AD128" s="44" t="str">
        <f>IF('Indicator Date'!AD128="","x",'Indicator Date'!AD128)</f>
        <v>x</v>
      </c>
      <c r="AE128" s="44">
        <f>IF('Indicator Date'!AE128="","x",'Indicator Date'!AE128)</f>
        <v>2020</v>
      </c>
      <c r="AF128" s="44">
        <f>IF('Indicator Date'!AF128="","x",'Indicator Date'!AF128)</f>
        <v>2018</v>
      </c>
      <c r="AG128" s="44">
        <f>IF('Indicator Date'!AG128="","x",'Indicator Date'!AG128)</f>
        <v>2020</v>
      </c>
      <c r="AH128" s="44">
        <f>IF('Indicator Date'!AH128="","x",'Indicator Date'!AH128)</f>
        <v>2021</v>
      </c>
      <c r="AI128" s="44">
        <f>IF('Indicator Date'!AI128="","x",'Indicator Date'!AI128)</f>
        <v>2021</v>
      </c>
      <c r="AJ128" s="44">
        <f>IF('Indicator Date'!AJ128="","x",'Indicator Date'!AJ128)</f>
        <v>2020</v>
      </c>
      <c r="AK128" s="44">
        <f>IF('Indicator Date'!AK128="","x",'Indicator Date'!AK128)</f>
        <v>2020</v>
      </c>
      <c r="AL128" s="44">
        <f>IF('Indicator Date'!AL128="","x",'Indicator Date'!AL128)</f>
        <v>2019</v>
      </c>
      <c r="AM128" s="44" t="str">
        <f>IF('Indicator Date'!AM128="","x",RIGHT('Indicator Date'!AM128,4))</f>
        <v>2012</v>
      </c>
      <c r="AN128" s="44">
        <f>IF('Indicator Date'!AN128="","x",'Indicator Date'!AN128)</f>
        <v>2021</v>
      </c>
      <c r="AO128" s="44">
        <f>IF('Indicator Date'!AO128="","x",'Indicator Date'!AO128)</f>
        <v>2018</v>
      </c>
      <c r="AP128" s="44">
        <f>IF('Indicator Date'!AP128="","x",'Indicator Date'!AP128)</f>
        <v>2019</v>
      </c>
      <c r="AQ128" s="44">
        <f>IF('Indicator Date'!AQ128="","x",'Indicator Date'!AQ128)</f>
        <v>2020</v>
      </c>
      <c r="AR128" s="44">
        <f>IF('Indicator Date'!AR128="","x",'Indicator Date'!AR128)</f>
        <v>2020</v>
      </c>
      <c r="AS128" s="44">
        <f>IF('Indicator Date'!AS128="","x",'Indicator Date'!AS128)</f>
        <v>2019</v>
      </c>
      <c r="AT128" s="44">
        <f>IF('Indicator Date'!AT128="","x",'Indicator Date'!AT128)</f>
        <v>2018</v>
      </c>
      <c r="AU128" s="44">
        <f>IF('Indicator Date'!AU128="","x",'Indicator Date'!AU128)</f>
        <v>2019</v>
      </c>
      <c r="AV128" s="44">
        <f>IF('Indicator Date'!AV128="","x",'Indicator Date'!AV128)</f>
        <v>2019</v>
      </c>
      <c r="AW128" s="44">
        <f>IF('Indicator Date'!AW128="","x",'Indicator Date'!AW128)</f>
        <v>2019</v>
      </c>
      <c r="AX128" s="44">
        <f>IF('Indicator Date'!AX128="","x",'Indicator Date'!AX128)</f>
        <v>2018</v>
      </c>
      <c r="AY128" s="44">
        <f>IF('Indicator Date'!AY128="","x",'Indicator Date'!AY128)</f>
        <v>2019</v>
      </c>
      <c r="AZ128" s="44">
        <f>IF('Indicator Date'!AZ128="","x",'Indicator Date'!AZ128)</f>
        <v>2019</v>
      </c>
      <c r="BA128" s="44">
        <f>IF('Indicator Date'!BA128="","x",'Indicator Date'!BA128)</f>
        <v>2014</v>
      </c>
      <c r="BB128" s="44">
        <f>IF('Indicator Date'!BB128="","x",'Indicator Date'!BB128)</f>
        <v>2018</v>
      </c>
      <c r="BC128" s="44">
        <f>IF('Indicator Date'!BC128="","x",'Indicator Date'!BC128)</f>
        <v>2019</v>
      </c>
      <c r="BD128" s="44">
        <f>IF('Indicator Date'!BD128="","x",'Indicator Date'!BD128)</f>
        <v>2020</v>
      </c>
      <c r="BE128" s="70">
        <f>IF('Indicator Date'!BE128="","x",YEAR('Indicator Date'!BE128))</f>
        <v>2021</v>
      </c>
      <c r="BF128" s="70">
        <f>IF('Indicator Date'!BF128="","x",YEAR('Indicator Date'!BF128))</f>
        <v>2021</v>
      </c>
      <c r="BG128" s="44">
        <f>IF('Indicator Date'!BG128="","x",'Indicator Date'!BG128)</f>
        <v>2020</v>
      </c>
      <c r="BH128" s="44">
        <f>IF('Indicator Date'!BH128="","x",'Indicator Date'!BH128)</f>
        <v>2019</v>
      </c>
      <c r="BI128" s="44">
        <f>IF('Indicator Date'!BI128="","x",'Indicator Date'!BI128)</f>
        <v>2019</v>
      </c>
      <c r="BJ128" s="44">
        <f>IF('Indicator Date'!BJ128="","x",'Indicator Date'!BJ128)</f>
        <v>2015</v>
      </c>
      <c r="BK128" s="44">
        <f>IF('Indicator Date'!BK128="","x",'Indicator Date'!BK128)</f>
        <v>2019</v>
      </c>
      <c r="BL128" s="44">
        <f>IF('Indicator Date'!BL128="","x",'Indicator Date'!BL128)</f>
        <v>2020</v>
      </c>
      <c r="BM128" s="44">
        <f>IF('Indicator Date'!BM128="","x",'Indicator Date'!BM128)</f>
        <v>2018</v>
      </c>
      <c r="BN128" s="44">
        <f>IF('Indicator Date'!BN128="","x",'Indicator Date'!BN128)</f>
        <v>2018</v>
      </c>
      <c r="BO128" s="44">
        <f>IF('Indicator Date'!BO128="","x",'Indicator Date'!BO128)</f>
        <v>2018</v>
      </c>
      <c r="BP128" s="44">
        <f>IF('Indicator Date'!BP128="","x",'Indicator Date'!BP128)</f>
        <v>2017</v>
      </c>
      <c r="BQ128" s="44">
        <f>IF('Indicator Date'!BQ128="","x",'Indicator Date'!BQ128)</f>
        <v>2014</v>
      </c>
      <c r="BR128" s="44">
        <f>IF('Indicator Date'!BR128="","x",'Indicator Date'!BR128)</f>
        <v>2017</v>
      </c>
      <c r="BS128" s="44">
        <f>IF('Indicator Date'!BS128="","x",'Indicator Date'!BS128)</f>
        <v>2017</v>
      </c>
      <c r="BT128" s="44">
        <f>IF('Indicator Date'!BT128="","x",'Indicator Date'!BT128)</f>
        <v>2014</v>
      </c>
      <c r="BU128" s="44">
        <f>IF('Indicator Date'!BU128="","x",'Indicator Date'!BU128)</f>
        <v>2019</v>
      </c>
      <c r="BV128" s="44">
        <f>IF('Indicator Date'!BV128="","x",'Indicator Date'!BV128)</f>
        <v>2019</v>
      </c>
      <c r="BW128" s="44">
        <f>IF('Indicator Date'!BW128="","x",'Indicator Date'!BW128)</f>
        <v>2019</v>
      </c>
      <c r="BX128" s="44">
        <f>IF('Indicator Date'!BX128="","x",'Indicator Date'!BX128)</f>
        <v>2018</v>
      </c>
      <c r="BY128" s="44">
        <f>IF('Indicator Date'!BY128="","x",'Indicator Date'!BY128)</f>
        <v>2017</v>
      </c>
      <c r="BZ128" s="44">
        <f>IF('Indicator Date'!BZ128="","x",'Indicator Date'!BZ128)</f>
        <v>2020</v>
      </c>
      <c r="CA128" s="44">
        <f>IF('Indicator Date'!CA128="","x",'Indicator Date'!CA128)</f>
        <v>2020</v>
      </c>
      <c r="CB128" s="44">
        <f>IF('Indicator Date'!CB128="","x",'Indicator Date'!CB128)</f>
        <v>2015</v>
      </c>
    </row>
    <row r="129" spans="1:80">
      <c r="A129" s="33" t="str">
        <f>'Indicator Data'!A131</f>
        <v>Nigeria</v>
      </c>
      <c r="B129" s="25" t="str">
        <f>'Indicator Data'!B131</f>
        <v>NGA</v>
      </c>
      <c r="C129" s="44">
        <f>IF('Indicator Date'!C129="","x",'Indicator Date'!C129)</f>
        <v>2015</v>
      </c>
      <c r="D129" s="44">
        <f>IF('Indicator Date'!D129="","x",'Indicator Date'!D129)</f>
        <v>2015</v>
      </c>
      <c r="E129" s="44">
        <f>IF('Indicator Date'!E129="","x",'Indicator Date'!E129)</f>
        <v>2015</v>
      </c>
      <c r="F129" s="44">
        <f>IF('Indicator Date'!F129="","x",'Indicator Date'!F129)</f>
        <v>2015</v>
      </c>
      <c r="G129" s="44">
        <f>IF('Indicator Date'!G129="","x",'Indicator Date'!G129)</f>
        <v>2015</v>
      </c>
      <c r="H129" s="44">
        <f>IF('Indicator Date'!H129="","x",'Indicator Date'!H129)</f>
        <v>2015</v>
      </c>
      <c r="I129" s="44">
        <f>IF('Indicator Date'!I129="","x",'Indicator Date'!I129)</f>
        <v>2015</v>
      </c>
      <c r="J129" s="44">
        <f>IF('Indicator Date'!J129="","x",'Indicator Date'!J129)</f>
        <v>2020</v>
      </c>
      <c r="K129" s="44">
        <f>IF('Indicator Date'!K129="","x",'Indicator Date'!K129)</f>
        <v>2020</v>
      </c>
      <c r="L129" s="44">
        <f>IF('Indicator Date'!L129="","x",'Indicator Date'!L129)</f>
        <v>2020</v>
      </c>
      <c r="M129" s="44">
        <f>IF('Indicator Date'!M129="","x",'Indicator Date'!M129)</f>
        <v>2015</v>
      </c>
      <c r="N129" s="44">
        <f>IF('Indicator Date'!N129="","x",'Indicator Date'!N129)</f>
        <v>2015</v>
      </c>
      <c r="O129" s="44">
        <f>IF('Indicator Date'!O129="","x",'Indicator Date'!O129)</f>
        <v>2015</v>
      </c>
      <c r="P129" s="44">
        <f>IF('Indicator Date'!P129="","x",'Indicator Date'!P129)</f>
        <v>2015</v>
      </c>
      <c r="Q129" s="44">
        <f>IF('Indicator Date'!Q129="","x",'Indicator Date'!Q129)</f>
        <v>2019</v>
      </c>
      <c r="R129" s="44">
        <f>IF('Indicator Date'!R129="","x",'Indicator Date'!R129)</f>
        <v>2019</v>
      </c>
      <c r="S129" s="44">
        <f>IF('Indicator Date'!S129="","x",'Indicator Date'!S129)</f>
        <v>2019</v>
      </c>
      <c r="T129" s="44">
        <f>IF('Indicator Date'!T129="","x",'Indicator Date'!T129)</f>
        <v>2019</v>
      </c>
      <c r="U129" s="44">
        <f>IF('Indicator Date'!U129="","x",'Indicator Date'!U129)</f>
        <v>2015</v>
      </c>
      <c r="V129" s="44">
        <f>IF('Indicator Date'!V129="","x",'Indicator Date'!V129)</f>
        <v>2015</v>
      </c>
      <c r="W129" s="44">
        <f>IF('Indicator Date'!W129="","x",'Indicator Date'!W129)</f>
        <v>2015</v>
      </c>
      <c r="X129" s="44">
        <f>IF('Indicator Date'!X129="","x",'Indicator Date'!X129)</f>
        <v>2018</v>
      </c>
      <c r="Y129" s="44">
        <f>IF('Indicator Date'!Y129="","x",'Indicator Date'!Y129)</f>
        <v>2019</v>
      </c>
      <c r="Z129" s="44">
        <f>IF('Indicator Date'!Z129="","x",'Indicator Date'!Z129)</f>
        <v>2019</v>
      </c>
      <c r="AA129" s="44">
        <f>IF('Indicator Date'!AA129="","x",'Indicator Date'!AA129)</f>
        <v>2015</v>
      </c>
      <c r="AB129" s="44">
        <f>IF('Indicator Date'!AB129="","x",'Indicator Date'!AB129)</f>
        <v>2017</v>
      </c>
      <c r="AC129" s="44">
        <f>IF('Indicator Date'!AC129="","x",'Indicator Date'!AC129)</f>
        <v>2017</v>
      </c>
      <c r="AD129" s="44">
        <f>IF('Indicator Date'!AD129="","x",'Indicator Date'!AD129)</f>
        <v>2018</v>
      </c>
      <c r="AE129" s="44">
        <f>IF('Indicator Date'!AE129="","x",'Indicator Date'!AE129)</f>
        <v>2020</v>
      </c>
      <c r="AF129" s="44">
        <f>IF('Indicator Date'!AF129="","x",'Indicator Date'!AF129)</f>
        <v>2018</v>
      </c>
      <c r="AG129" s="44">
        <f>IF('Indicator Date'!AG129="","x",'Indicator Date'!AG129)</f>
        <v>2020</v>
      </c>
      <c r="AH129" s="44">
        <f>IF('Indicator Date'!AH129="","x",'Indicator Date'!AH129)</f>
        <v>2021</v>
      </c>
      <c r="AI129" s="44">
        <f>IF('Indicator Date'!AI129="","x",'Indicator Date'!AI129)</f>
        <v>2021</v>
      </c>
      <c r="AJ129" s="44">
        <f>IF('Indicator Date'!AJ129="","x",'Indicator Date'!AJ129)</f>
        <v>2020</v>
      </c>
      <c r="AK129" s="44">
        <f>IF('Indicator Date'!AK129="","x",'Indicator Date'!AK129)</f>
        <v>2020</v>
      </c>
      <c r="AL129" s="44">
        <f>IF('Indicator Date'!AL129="","x",'Indicator Date'!AL129)</f>
        <v>2019</v>
      </c>
      <c r="AM129" s="44" t="str">
        <f>IF('Indicator Date'!AM129="","x",RIGHT('Indicator Date'!AM129,4))</f>
        <v>2018</v>
      </c>
      <c r="AN129" s="44">
        <f>IF('Indicator Date'!AN129="","x",'Indicator Date'!AN129)</f>
        <v>2021</v>
      </c>
      <c r="AO129" s="44">
        <f>IF('Indicator Date'!AO129="","x",'Indicator Date'!AO129)</f>
        <v>2018</v>
      </c>
      <c r="AP129" s="44">
        <f>IF('Indicator Date'!AP129="","x",'Indicator Date'!AP129)</f>
        <v>2019</v>
      </c>
      <c r="AQ129" s="44">
        <f>IF('Indicator Date'!AQ129="","x",'Indicator Date'!AQ129)</f>
        <v>2020</v>
      </c>
      <c r="AR129" s="44">
        <f>IF('Indicator Date'!AR129="","x",'Indicator Date'!AR129)</f>
        <v>2020</v>
      </c>
      <c r="AS129" s="44">
        <f>IF('Indicator Date'!AS129="","x",'Indicator Date'!AS129)</f>
        <v>2019</v>
      </c>
      <c r="AT129" s="44">
        <f>IF('Indicator Date'!AT129="","x",'Indicator Date'!AT129)</f>
        <v>2018</v>
      </c>
      <c r="AU129" s="44">
        <f>IF('Indicator Date'!AU129="","x",'Indicator Date'!AU129)</f>
        <v>2019</v>
      </c>
      <c r="AV129" s="44">
        <f>IF('Indicator Date'!AV129="","x",'Indicator Date'!AV129)</f>
        <v>2019</v>
      </c>
      <c r="AW129" s="44">
        <f>IF('Indicator Date'!AW129="","x",'Indicator Date'!AW129)</f>
        <v>2019</v>
      </c>
      <c r="AX129" s="44">
        <f>IF('Indicator Date'!AX129="","x",'Indicator Date'!AX129)</f>
        <v>2018</v>
      </c>
      <c r="AY129" s="44">
        <f>IF('Indicator Date'!AY129="","x",'Indicator Date'!AY129)</f>
        <v>2019</v>
      </c>
      <c r="AZ129" s="44" t="str">
        <f>IF('Indicator Date'!AZ129="","x",'Indicator Date'!AZ129)</f>
        <v>x</v>
      </c>
      <c r="BA129" s="44">
        <f>IF('Indicator Date'!BA129="","x",'Indicator Date'!BA129)</f>
        <v>2018</v>
      </c>
      <c r="BB129" s="44">
        <f>IF('Indicator Date'!BB129="","x",'Indicator Date'!BB129)</f>
        <v>2018</v>
      </c>
      <c r="BC129" s="44">
        <f>IF('Indicator Date'!BC129="","x",'Indicator Date'!BC129)</f>
        <v>2019</v>
      </c>
      <c r="BD129" s="44">
        <f>IF('Indicator Date'!BD129="","x",'Indicator Date'!BD129)</f>
        <v>2020</v>
      </c>
      <c r="BE129" s="70">
        <f>IF('Indicator Date'!BE129="","x",YEAR('Indicator Date'!BE129))</f>
        <v>2020</v>
      </c>
      <c r="BF129" s="70">
        <f>IF('Indicator Date'!BF129="","x",YEAR('Indicator Date'!BF129))</f>
        <v>2020</v>
      </c>
      <c r="BG129" s="44">
        <f>IF('Indicator Date'!BG129="","x",'Indicator Date'!BG129)</f>
        <v>2020</v>
      </c>
      <c r="BH129" s="44">
        <f>IF('Indicator Date'!BH129="","x",'Indicator Date'!BH129)</f>
        <v>2019</v>
      </c>
      <c r="BI129" s="44">
        <f>IF('Indicator Date'!BI129="","x",'Indicator Date'!BI129)</f>
        <v>2019</v>
      </c>
      <c r="BJ129" s="44">
        <f>IF('Indicator Date'!BJ129="","x",'Indicator Date'!BJ129)</f>
        <v>2015</v>
      </c>
      <c r="BK129" s="44">
        <f>IF('Indicator Date'!BK129="","x",'Indicator Date'!BK129)</f>
        <v>2019</v>
      </c>
      <c r="BL129" s="44">
        <f>IF('Indicator Date'!BL129="","x",'Indicator Date'!BL129)</f>
        <v>2020</v>
      </c>
      <c r="BM129" s="44">
        <f>IF('Indicator Date'!BM129="","x",'Indicator Date'!BM129)</f>
        <v>2018</v>
      </c>
      <c r="BN129" s="44">
        <f>IF('Indicator Date'!BN129="","x",'Indicator Date'!BN129)</f>
        <v>2018</v>
      </c>
      <c r="BO129" s="44">
        <f>IF('Indicator Date'!BO129="","x",'Indicator Date'!BO129)</f>
        <v>2017</v>
      </c>
      <c r="BP129" s="44">
        <f>IF('Indicator Date'!BP129="","x",'Indicator Date'!BP129)</f>
        <v>2019</v>
      </c>
      <c r="BQ129" s="44">
        <f>IF('Indicator Date'!BQ129="","x",'Indicator Date'!BQ129)</f>
        <v>2014</v>
      </c>
      <c r="BR129" s="44">
        <f>IF('Indicator Date'!BR129="","x",'Indicator Date'!BR129)</f>
        <v>2017</v>
      </c>
      <c r="BS129" s="44">
        <f>IF('Indicator Date'!BS129="","x",'Indicator Date'!BS129)</f>
        <v>2017</v>
      </c>
      <c r="BT129" s="44">
        <f>IF('Indicator Date'!BT129="","x",'Indicator Date'!BT129)</f>
        <v>2013</v>
      </c>
      <c r="BU129" s="44">
        <f>IF('Indicator Date'!BU129="","x",'Indicator Date'!BU129)</f>
        <v>2019</v>
      </c>
      <c r="BV129" s="44" t="str">
        <f>IF('Indicator Date'!BV129="","x",'Indicator Date'!BV129)</f>
        <v>x</v>
      </c>
      <c r="BW129" s="44">
        <f>IF('Indicator Date'!BW129="","x",'Indicator Date'!BW129)</f>
        <v>2019</v>
      </c>
      <c r="BX129" s="44">
        <f>IF('Indicator Date'!BX129="","x",'Indicator Date'!BX129)</f>
        <v>2018</v>
      </c>
      <c r="BY129" s="44">
        <f>IF('Indicator Date'!BY129="","x",'Indicator Date'!BY129)</f>
        <v>2017</v>
      </c>
      <c r="BZ129" s="44">
        <f>IF('Indicator Date'!BZ129="","x",'Indicator Date'!BZ129)</f>
        <v>2020</v>
      </c>
      <c r="CA129" s="44">
        <f>IF('Indicator Date'!CA129="","x",'Indicator Date'!CA129)</f>
        <v>2020</v>
      </c>
      <c r="CB129" s="44">
        <f>IF('Indicator Date'!CB129="","x",'Indicator Date'!CB129)</f>
        <v>2015</v>
      </c>
    </row>
    <row r="130" spans="1:80">
      <c r="A130" s="33" t="str">
        <f>'Indicator Data'!A132</f>
        <v>North Macedonia</v>
      </c>
      <c r="B130" s="25" t="str">
        <f>'Indicator Data'!B132</f>
        <v>MKD</v>
      </c>
      <c r="C130" s="44">
        <f>IF('Indicator Date'!C130="","x",'Indicator Date'!C130)</f>
        <v>2015</v>
      </c>
      <c r="D130" s="44">
        <f>IF('Indicator Date'!D130="","x",'Indicator Date'!D130)</f>
        <v>2015</v>
      </c>
      <c r="E130" s="44">
        <f>IF('Indicator Date'!E130="","x",'Indicator Date'!E130)</f>
        <v>2015</v>
      </c>
      <c r="F130" s="44">
        <f>IF('Indicator Date'!F130="","x",'Indicator Date'!F130)</f>
        <v>2015</v>
      </c>
      <c r="G130" s="44">
        <f>IF('Indicator Date'!G130="","x",'Indicator Date'!G130)</f>
        <v>2015</v>
      </c>
      <c r="H130" s="44">
        <f>IF('Indicator Date'!H130="","x",'Indicator Date'!H130)</f>
        <v>2015</v>
      </c>
      <c r="I130" s="44">
        <f>IF('Indicator Date'!I130="","x",'Indicator Date'!I130)</f>
        <v>2015</v>
      </c>
      <c r="J130" s="44">
        <f>IF('Indicator Date'!J130="","x",'Indicator Date'!J130)</f>
        <v>2020</v>
      </c>
      <c r="K130" s="44">
        <f>IF('Indicator Date'!K130="","x",'Indicator Date'!K130)</f>
        <v>2020</v>
      </c>
      <c r="L130" s="44">
        <f>IF('Indicator Date'!L130="","x",'Indicator Date'!L130)</f>
        <v>2020</v>
      </c>
      <c r="M130" s="44">
        <f>IF('Indicator Date'!M130="","x",'Indicator Date'!M130)</f>
        <v>2015</v>
      </c>
      <c r="N130" s="44">
        <f>IF('Indicator Date'!N130="","x",'Indicator Date'!N130)</f>
        <v>2015</v>
      </c>
      <c r="O130" s="44">
        <f>IF('Indicator Date'!O130="","x",'Indicator Date'!O130)</f>
        <v>2015</v>
      </c>
      <c r="P130" s="44">
        <f>IF('Indicator Date'!P130="","x",'Indicator Date'!P130)</f>
        <v>2015</v>
      </c>
      <c r="Q130" s="44">
        <f>IF('Indicator Date'!Q130="","x",'Indicator Date'!Q130)</f>
        <v>2019</v>
      </c>
      <c r="R130" s="44">
        <f>IF('Indicator Date'!R130="","x",'Indicator Date'!R130)</f>
        <v>2019</v>
      </c>
      <c r="S130" s="44">
        <f>IF('Indicator Date'!S130="","x",'Indicator Date'!S130)</f>
        <v>2019</v>
      </c>
      <c r="T130" s="44">
        <f>IF('Indicator Date'!T130="","x",'Indicator Date'!T130)</f>
        <v>2019</v>
      </c>
      <c r="U130" s="44">
        <f>IF('Indicator Date'!U130="","x",'Indicator Date'!U130)</f>
        <v>2015</v>
      </c>
      <c r="V130" s="44">
        <f>IF('Indicator Date'!V130="","x",'Indicator Date'!V130)</f>
        <v>2015</v>
      </c>
      <c r="W130" s="44">
        <f>IF('Indicator Date'!W130="","x",'Indicator Date'!W130)</f>
        <v>2015</v>
      </c>
      <c r="X130" s="44">
        <f>IF('Indicator Date'!X130="","x",'Indicator Date'!X130)</f>
        <v>2018</v>
      </c>
      <c r="Y130" s="44">
        <f>IF('Indicator Date'!Y130="","x",'Indicator Date'!Y130)</f>
        <v>2019</v>
      </c>
      <c r="Z130" s="44">
        <f>IF('Indicator Date'!Z130="","x",'Indicator Date'!Z130)</f>
        <v>2019</v>
      </c>
      <c r="AA130" s="44" t="str">
        <f>IF('Indicator Date'!AA130="","x",'Indicator Date'!AA130)</f>
        <v>x</v>
      </c>
      <c r="AB130" s="44">
        <f>IF('Indicator Date'!AB130="","x",'Indicator Date'!AB130)</f>
        <v>2017</v>
      </c>
      <c r="AC130" s="44" t="str">
        <f>IF('Indicator Date'!AC130="","x",'Indicator Date'!AC130)</f>
        <v>x</v>
      </c>
      <c r="AD130" s="44">
        <f>IF('Indicator Date'!AD130="","x",'Indicator Date'!AD130)</f>
        <v>2018</v>
      </c>
      <c r="AE130" s="44">
        <f>IF('Indicator Date'!AE130="","x",'Indicator Date'!AE130)</f>
        <v>2020</v>
      </c>
      <c r="AF130" s="44">
        <f>IF('Indicator Date'!AF130="","x",'Indicator Date'!AF130)</f>
        <v>2018</v>
      </c>
      <c r="AG130" s="44">
        <f>IF('Indicator Date'!AG130="","x",'Indicator Date'!AG130)</f>
        <v>2020</v>
      </c>
      <c r="AH130" s="44">
        <f>IF('Indicator Date'!AH130="","x",'Indicator Date'!AH130)</f>
        <v>2021</v>
      </c>
      <c r="AI130" s="44">
        <f>IF('Indicator Date'!AI130="","x",'Indicator Date'!AI130)</f>
        <v>2021</v>
      </c>
      <c r="AJ130" s="44">
        <f>IF('Indicator Date'!AJ130="","x",'Indicator Date'!AJ130)</f>
        <v>2020</v>
      </c>
      <c r="AK130" s="44">
        <f>IF('Indicator Date'!AK130="","x",'Indicator Date'!AK130)</f>
        <v>2020</v>
      </c>
      <c r="AL130" s="44">
        <f>IF('Indicator Date'!AL130="","x",'Indicator Date'!AL130)</f>
        <v>2019</v>
      </c>
      <c r="AM130" s="44" t="str">
        <f>IF('Indicator Date'!AM130="","x",RIGHT('Indicator Date'!AM130,4))</f>
        <v>2011</v>
      </c>
      <c r="AN130" s="44">
        <f>IF('Indicator Date'!AN130="","x",'Indicator Date'!AN130)</f>
        <v>2021</v>
      </c>
      <c r="AO130" s="44">
        <f>IF('Indicator Date'!AO130="","x",'Indicator Date'!AO130)</f>
        <v>2018</v>
      </c>
      <c r="AP130" s="44">
        <f>IF('Indicator Date'!AP130="","x",'Indicator Date'!AP130)</f>
        <v>2019</v>
      </c>
      <c r="AQ130" s="44">
        <f>IF('Indicator Date'!AQ130="","x",'Indicator Date'!AQ130)</f>
        <v>2020</v>
      </c>
      <c r="AR130" s="44">
        <f>IF('Indicator Date'!AR130="","x",'Indicator Date'!AR130)</f>
        <v>2020</v>
      </c>
      <c r="AS130" s="44">
        <f>IF('Indicator Date'!AS130="","x",'Indicator Date'!AS130)</f>
        <v>2019</v>
      </c>
      <c r="AT130" s="44">
        <f>IF('Indicator Date'!AT130="","x",'Indicator Date'!AT130)</f>
        <v>2011</v>
      </c>
      <c r="AU130" s="44">
        <f>IF('Indicator Date'!AU130="","x",'Indicator Date'!AU130)</f>
        <v>2019</v>
      </c>
      <c r="AV130" s="44" t="str">
        <f>IF('Indicator Date'!AV130="","x",'Indicator Date'!AV130)</f>
        <v>x</v>
      </c>
      <c r="AW130" s="44" t="str">
        <f>IF('Indicator Date'!AW130="","x",'Indicator Date'!AW130)</f>
        <v>x</v>
      </c>
      <c r="AX130" s="44" t="str">
        <f>IF('Indicator Date'!AX130="","x",'Indicator Date'!AX130)</f>
        <v>x</v>
      </c>
      <c r="AY130" s="44">
        <f>IF('Indicator Date'!AY130="","x",'Indicator Date'!AY130)</f>
        <v>2019</v>
      </c>
      <c r="AZ130" s="44">
        <f>IF('Indicator Date'!AZ130="","x",'Indicator Date'!AZ130)</f>
        <v>2019</v>
      </c>
      <c r="BA130" s="44">
        <f>IF('Indicator Date'!BA130="","x",'Indicator Date'!BA130)</f>
        <v>2018</v>
      </c>
      <c r="BB130" s="44">
        <f>IF('Indicator Date'!BB130="","x",'Indicator Date'!BB130)</f>
        <v>2018</v>
      </c>
      <c r="BC130" s="44">
        <f>IF('Indicator Date'!BC130="","x",'Indicator Date'!BC130)</f>
        <v>2019</v>
      </c>
      <c r="BD130" s="44">
        <f>IF('Indicator Date'!BD130="","x",'Indicator Date'!BD130)</f>
        <v>2020</v>
      </c>
      <c r="BE130" s="70">
        <f>IF('Indicator Date'!BE130="","x",YEAR('Indicator Date'!BE130))</f>
        <v>2020</v>
      </c>
      <c r="BF130" s="70">
        <f>IF('Indicator Date'!BF130="","x",YEAR('Indicator Date'!BF130))</f>
        <v>2020</v>
      </c>
      <c r="BG130" s="44">
        <f>IF('Indicator Date'!BG130="","x",'Indicator Date'!BG130)</f>
        <v>2020</v>
      </c>
      <c r="BH130" s="44">
        <f>IF('Indicator Date'!BH130="","x",'Indicator Date'!BH130)</f>
        <v>2019</v>
      </c>
      <c r="BI130" s="44">
        <f>IF('Indicator Date'!BI130="","x",'Indicator Date'!BI130)</f>
        <v>2019</v>
      </c>
      <c r="BJ130" s="44">
        <f>IF('Indicator Date'!BJ130="","x",'Indicator Date'!BJ130)</f>
        <v>2015</v>
      </c>
      <c r="BK130" s="44">
        <f>IF('Indicator Date'!BK130="","x",'Indicator Date'!BK130)</f>
        <v>2019</v>
      </c>
      <c r="BL130" s="44">
        <f>IF('Indicator Date'!BL130="","x",'Indicator Date'!BL130)</f>
        <v>2020</v>
      </c>
      <c r="BM130" s="44">
        <f>IF('Indicator Date'!BM130="","x",'Indicator Date'!BM130)</f>
        <v>2018</v>
      </c>
      <c r="BN130" s="44">
        <f>IF('Indicator Date'!BN130="","x",'Indicator Date'!BN130)</f>
        <v>2014</v>
      </c>
      <c r="BO130" s="44">
        <f>IF('Indicator Date'!BO130="","x",'Indicator Date'!BO130)</f>
        <v>2018</v>
      </c>
      <c r="BP130" s="44">
        <f>IF('Indicator Date'!BP130="","x",'Indicator Date'!BP130)</f>
        <v>2019</v>
      </c>
      <c r="BQ130" s="44">
        <f>IF('Indicator Date'!BQ130="","x",'Indicator Date'!BQ130)</f>
        <v>2014</v>
      </c>
      <c r="BR130" s="44">
        <f>IF('Indicator Date'!BR130="","x",'Indicator Date'!BR130)</f>
        <v>2017</v>
      </c>
      <c r="BS130" s="44">
        <f>IF('Indicator Date'!BS130="","x",'Indicator Date'!BS130)</f>
        <v>2017</v>
      </c>
      <c r="BT130" s="44">
        <f>IF('Indicator Date'!BT130="","x",'Indicator Date'!BT130)</f>
        <v>2015</v>
      </c>
      <c r="BU130" s="44">
        <f>IF('Indicator Date'!BU130="","x",'Indicator Date'!BU130)</f>
        <v>2019</v>
      </c>
      <c r="BV130" s="44">
        <f>IF('Indicator Date'!BV130="","x",'Indicator Date'!BV130)</f>
        <v>2019</v>
      </c>
      <c r="BW130" s="44" t="str">
        <f>IF('Indicator Date'!BW130="","x",'Indicator Date'!BW130)</f>
        <v>x</v>
      </c>
      <c r="BX130" s="44">
        <f>IF('Indicator Date'!BX130="","x",'Indicator Date'!BX130)</f>
        <v>2018</v>
      </c>
      <c r="BY130" s="44">
        <f>IF('Indicator Date'!BY130="","x",'Indicator Date'!BY130)</f>
        <v>2017</v>
      </c>
      <c r="BZ130" s="44">
        <f>IF('Indicator Date'!BZ130="","x",'Indicator Date'!BZ130)</f>
        <v>2020</v>
      </c>
      <c r="CA130" s="44">
        <f>IF('Indicator Date'!CA130="","x",'Indicator Date'!CA130)</f>
        <v>2020</v>
      </c>
      <c r="CB130" s="44">
        <f>IF('Indicator Date'!CB130="","x",'Indicator Date'!CB130)</f>
        <v>2015</v>
      </c>
    </row>
    <row r="131" spans="1:80">
      <c r="A131" s="33" t="str">
        <f>'Indicator Data'!A133</f>
        <v>Norway</v>
      </c>
      <c r="B131" s="25" t="str">
        <f>'Indicator Data'!B133</f>
        <v>NOR</v>
      </c>
      <c r="C131" s="44">
        <f>IF('Indicator Date'!C131="","x",'Indicator Date'!C131)</f>
        <v>2015</v>
      </c>
      <c r="D131" s="44">
        <f>IF('Indicator Date'!D131="","x",'Indicator Date'!D131)</f>
        <v>2015</v>
      </c>
      <c r="E131" s="44">
        <f>IF('Indicator Date'!E131="","x",'Indicator Date'!E131)</f>
        <v>2015</v>
      </c>
      <c r="F131" s="44">
        <f>IF('Indicator Date'!F131="","x",'Indicator Date'!F131)</f>
        <v>2015</v>
      </c>
      <c r="G131" s="44">
        <f>IF('Indicator Date'!G131="","x",'Indicator Date'!G131)</f>
        <v>2015</v>
      </c>
      <c r="H131" s="44">
        <f>IF('Indicator Date'!H131="","x",'Indicator Date'!H131)</f>
        <v>2015</v>
      </c>
      <c r="I131" s="44">
        <f>IF('Indicator Date'!I131="","x",'Indicator Date'!I131)</f>
        <v>2015</v>
      </c>
      <c r="J131" s="44">
        <f>IF('Indicator Date'!J131="","x",'Indicator Date'!J131)</f>
        <v>2020</v>
      </c>
      <c r="K131" s="44">
        <f>IF('Indicator Date'!K131="","x",'Indicator Date'!K131)</f>
        <v>2020</v>
      </c>
      <c r="L131" s="44">
        <f>IF('Indicator Date'!L131="","x",'Indicator Date'!L131)</f>
        <v>2020</v>
      </c>
      <c r="M131" s="44">
        <f>IF('Indicator Date'!M131="","x",'Indicator Date'!M131)</f>
        <v>2015</v>
      </c>
      <c r="N131" s="44">
        <f>IF('Indicator Date'!N131="","x",'Indicator Date'!N131)</f>
        <v>2015</v>
      </c>
      <c r="O131" s="44">
        <f>IF('Indicator Date'!O131="","x",'Indicator Date'!O131)</f>
        <v>2015</v>
      </c>
      <c r="P131" s="44">
        <f>IF('Indicator Date'!P131="","x",'Indicator Date'!P131)</f>
        <v>2015</v>
      </c>
      <c r="Q131" s="44">
        <f>IF('Indicator Date'!Q131="","x",'Indicator Date'!Q131)</f>
        <v>2019</v>
      </c>
      <c r="R131" s="44">
        <f>IF('Indicator Date'!R131="","x",'Indicator Date'!R131)</f>
        <v>2019</v>
      </c>
      <c r="S131" s="44">
        <f>IF('Indicator Date'!S131="","x",'Indicator Date'!S131)</f>
        <v>2019</v>
      </c>
      <c r="T131" s="44">
        <f>IF('Indicator Date'!T131="","x",'Indicator Date'!T131)</f>
        <v>2019</v>
      </c>
      <c r="U131" s="44">
        <f>IF('Indicator Date'!U131="","x",'Indicator Date'!U131)</f>
        <v>2015</v>
      </c>
      <c r="V131" s="44">
        <f>IF('Indicator Date'!V131="","x",'Indicator Date'!V131)</f>
        <v>2015</v>
      </c>
      <c r="W131" s="44">
        <f>IF('Indicator Date'!W131="","x",'Indicator Date'!W131)</f>
        <v>2015</v>
      </c>
      <c r="X131" s="44">
        <f>IF('Indicator Date'!X131="","x",'Indicator Date'!X131)</f>
        <v>2018</v>
      </c>
      <c r="Y131" s="44">
        <f>IF('Indicator Date'!Y131="","x",'Indicator Date'!Y131)</f>
        <v>2019</v>
      </c>
      <c r="Z131" s="44">
        <f>IF('Indicator Date'!Z131="","x",'Indicator Date'!Z131)</f>
        <v>2019</v>
      </c>
      <c r="AA131" s="44">
        <f>IF('Indicator Date'!AA131="","x",'Indicator Date'!AA131)</f>
        <v>2011</v>
      </c>
      <c r="AB131" s="44">
        <f>IF('Indicator Date'!AB131="","x",'Indicator Date'!AB131)</f>
        <v>2017</v>
      </c>
      <c r="AC131" s="44" t="str">
        <f>IF('Indicator Date'!AC131="","x",'Indicator Date'!AC131)</f>
        <v>x</v>
      </c>
      <c r="AD131" s="44">
        <f>IF('Indicator Date'!AD131="","x",'Indicator Date'!AD131)</f>
        <v>2017</v>
      </c>
      <c r="AE131" s="44">
        <f>IF('Indicator Date'!AE131="","x",'Indicator Date'!AE131)</f>
        <v>2020</v>
      </c>
      <c r="AF131" s="44">
        <f>IF('Indicator Date'!AF131="","x",'Indicator Date'!AF131)</f>
        <v>2018</v>
      </c>
      <c r="AG131" s="44">
        <f>IF('Indicator Date'!AG131="","x",'Indicator Date'!AG131)</f>
        <v>2020</v>
      </c>
      <c r="AH131" s="44">
        <f>IF('Indicator Date'!AH131="","x",'Indicator Date'!AH131)</f>
        <v>2021</v>
      </c>
      <c r="AI131" s="44">
        <f>IF('Indicator Date'!AI131="","x",'Indicator Date'!AI131)</f>
        <v>2021</v>
      </c>
      <c r="AJ131" s="44">
        <f>IF('Indicator Date'!AJ131="","x",'Indicator Date'!AJ131)</f>
        <v>2020</v>
      </c>
      <c r="AK131" s="44">
        <f>IF('Indicator Date'!AK131="","x",'Indicator Date'!AK131)</f>
        <v>2020</v>
      </c>
      <c r="AL131" s="44">
        <f>IF('Indicator Date'!AL131="","x",'Indicator Date'!AL131)</f>
        <v>2019</v>
      </c>
      <c r="AM131" s="44" t="str">
        <f>IF('Indicator Date'!AM131="","x",RIGHT('Indicator Date'!AM131,4))</f>
        <v>x</v>
      </c>
      <c r="AN131" s="44">
        <f>IF('Indicator Date'!AN131="","x",'Indicator Date'!AN131)</f>
        <v>2021</v>
      </c>
      <c r="AO131" s="44">
        <f>IF('Indicator Date'!AO131="","x",'Indicator Date'!AO131)</f>
        <v>2018</v>
      </c>
      <c r="AP131" s="44">
        <f>IF('Indicator Date'!AP131="","x",'Indicator Date'!AP131)</f>
        <v>2019</v>
      </c>
      <c r="AQ131" s="44" t="str">
        <f>IF('Indicator Date'!AQ131="","x",'Indicator Date'!AQ131)</f>
        <v>x</v>
      </c>
      <c r="AR131" s="44">
        <f>IF('Indicator Date'!AR131="","x",'Indicator Date'!AR131)</f>
        <v>2020</v>
      </c>
      <c r="AS131" s="44">
        <f>IF('Indicator Date'!AS131="","x",'Indicator Date'!AS131)</f>
        <v>2019</v>
      </c>
      <c r="AT131" s="44" t="str">
        <f>IF('Indicator Date'!AT131="","x",'Indicator Date'!AT131)</f>
        <v>x</v>
      </c>
      <c r="AU131" s="44">
        <f>IF('Indicator Date'!AU131="","x",'Indicator Date'!AU131)</f>
        <v>2019</v>
      </c>
      <c r="AV131" s="44" t="str">
        <f>IF('Indicator Date'!AV131="","x",'Indicator Date'!AV131)</f>
        <v>x</v>
      </c>
      <c r="AW131" s="44" t="str">
        <f>IF('Indicator Date'!AW131="","x",'Indicator Date'!AW131)</f>
        <v>x</v>
      </c>
      <c r="AX131" s="44" t="str">
        <f>IF('Indicator Date'!AX131="","x",'Indicator Date'!AX131)</f>
        <v>x</v>
      </c>
      <c r="AY131" s="44">
        <f>IF('Indicator Date'!AY131="","x",'Indicator Date'!AY131)</f>
        <v>2019</v>
      </c>
      <c r="AZ131" s="44">
        <f>IF('Indicator Date'!AZ131="","x",'Indicator Date'!AZ131)</f>
        <v>2019</v>
      </c>
      <c r="BA131" s="44">
        <f>IF('Indicator Date'!BA131="","x",'Indicator Date'!BA131)</f>
        <v>2018</v>
      </c>
      <c r="BB131" s="44">
        <f>IF('Indicator Date'!BB131="","x",'Indicator Date'!BB131)</f>
        <v>2018</v>
      </c>
      <c r="BC131" s="44">
        <f>IF('Indicator Date'!BC131="","x",'Indicator Date'!BC131)</f>
        <v>2019</v>
      </c>
      <c r="BD131" s="44">
        <f>IF('Indicator Date'!BD131="","x",'Indicator Date'!BD131)</f>
        <v>2020</v>
      </c>
      <c r="BE131" s="70" t="str">
        <f>IF('Indicator Date'!BE131="","x",YEAR('Indicator Date'!BE131))</f>
        <v>x</v>
      </c>
      <c r="BF131" s="70">
        <f>IF('Indicator Date'!BF131="","x",YEAR('Indicator Date'!BF131))</f>
        <v>2020</v>
      </c>
      <c r="BG131" s="44">
        <f>IF('Indicator Date'!BG131="","x",'Indicator Date'!BG131)</f>
        <v>2020</v>
      </c>
      <c r="BH131" s="44">
        <f>IF('Indicator Date'!BH131="","x",'Indicator Date'!BH131)</f>
        <v>2019</v>
      </c>
      <c r="BI131" s="44">
        <f>IF('Indicator Date'!BI131="","x",'Indicator Date'!BI131)</f>
        <v>2019</v>
      </c>
      <c r="BJ131" s="44">
        <f>IF('Indicator Date'!BJ131="","x",'Indicator Date'!BJ131)</f>
        <v>2015</v>
      </c>
      <c r="BK131" s="44">
        <f>IF('Indicator Date'!BK131="","x",'Indicator Date'!BK131)</f>
        <v>2019</v>
      </c>
      <c r="BL131" s="44">
        <f>IF('Indicator Date'!BL131="","x",'Indicator Date'!BL131)</f>
        <v>2020</v>
      </c>
      <c r="BM131" s="44">
        <f>IF('Indicator Date'!BM131="","x",'Indicator Date'!BM131)</f>
        <v>2018</v>
      </c>
      <c r="BN131" s="44" t="str">
        <f>IF('Indicator Date'!BN131="","x",'Indicator Date'!BN131)</f>
        <v>x</v>
      </c>
      <c r="BO131" s="44">
        <f>IF('Indicator Date'!BO131="","x",'Indicator Date'!BO131)</f>
        <v>2019</v>
      </c>
      <c r="BP131" s="44">
        <f>IF('Indicator Date'!BP131="","x",'Indicator Date'!BP131)</f>
        <v>2019</v>
      </c>
      <c r="BQ131" s="44">
        <f>IF('Indicator Date'!BQ131="","x",'Indicator Date'!BQ131)</f>
        <v>2014</v>
      </c>
      <c r="BR131" s="44">
        <f>IF('Indicator Date'!BR131="","x",'Indicator Date'!BR131)</f>
        <v>2017</v>
      </c>
      <c r="BS131" s="44">
        <f>IF('Indicator Date'!BS131="","x",'Indicator Date'!BS131)</f>
        <v>2017</v>
      </c>
      <c r="BT131" s="44">
        <f>IF('Indicator Date'!BT131="","x",'Indicator Date'!BT131)</f>
        <v>2017</v>
      </c>
      <c r="BU131" s="44">
        <f>IF('Indicator Date'!BU131="","x",'Indicator Date'!BU131)</f>
        <v>2019</v>
      </c>
      <c r="BV131" s="44">
        <f>IF('Indicator Date'!BV131="","x",'Indicator Date'!BV131)</f>
        <v>2019</v>
      </c>
      <c r="BW131" s="44">
        <f>IF('Indicator Date'!BW131="","x",'Indicator Date'!BW131)</f>
        <v>2019</v>
      </c>
      <c r="BX131" s="44">
        <f>IF('Indicator Date'!BX131="","x",'Indicator Date'!BX131)</f>
        <v>2018</v>
      </c>
      <c r="BY131" s="44">
        <f>IF('Indicator Date'!BY131="","x",'Indicator Date'!BY131)</f>
        <v>2017</v>
      </c>
      <c r="BZ131" s="44">
        <f>IF('Indicator Date'!BZ131="","x",'Indicator Date'!BZ131)</f>
        <v>2020</v>
      </c>
      <c r="CA131" s="44">
        <f>IF('Indicator Date'!CA131="","x",'Indicator Date'!CA131)</f>
        <v>2020</v>
      </c>
      <c r="CB131" s="44">
        <f>IF('Indicator Date'!CB131="","x",'Indicator Date'!CB131)</f>
        <v>2015</v>
      </c>
    </row>
    <row r="132" spans="1:80">
      <c r="A132" s="33" t="str">
        <f>'Indicator Data'!A134</f>
        <v>Oman</v>
      </c>
      <c r="B132" s="25" t="str">
        <f>'Indicator Data'!B134</f>
        <v>OMN</v>
      </c>
      <c r="C132" s="44">
        <f>IF('Indicator Date'!C132="","x",'Indicator Date'!C132)</f>
        <v>2015</v>
      </c>
      <c r="D132" s="44">
        <f>IF('Indicator Date'!D132="","x",'Indicator Date'!D132)</f>
        <v>2015</v>
      </c>
      <c r="E132" s="44">
        <f>IF('Indicator Date'!E132="","x",'Indicator Date'!E132)</f>
        <v>2015</v>
      </c>
      <c r="F132" s="44">
        <f>IF('Indicator Date'!F132="","x",'Indicator Date'!F132)</f>
        <v>2015</v>
      </c>
      <c r="G132" s="44">
        <f>IF('Indicator Date'!G132="","x",'Indicator Date'!G132)</f>
        <v>2015</v>
      </c>
      <c r="H132" s="44">
        <f>IF('Indicator Date'!H132="","x",'Indicator Date'!H132)</f>
        <v>2015</v>
      </c>
      <c r="I132" s="44">
        <f>IF('Indicator Date'!I132="","x",'Indicator Date'!I132)</f>
        <v>2015</v>
      </c>
      <c r="J132" s="44">
        <f>IF('Indicator Date'!J132="","x",'Indicator Date'!J132)</f>
        <v>2020</v>
      </c>
      <c r="K132" s="44">
        <f>IF('Indicator Date'!K132="","x",'Indicator Date'!K132)</f>
        <v>2020</v>
      </c>
      <c r="L132" s="44">
        <f>IF('Indicator Date'!L132="","x",'Indicator Date'!L132)</f>
        <v>2020</v>
      </c>
      <c r="M132" s="44">
        <f>IF('Indicator Date'!M132="","x",'Indicator Date'!M132)</f>
        <v>2015</v>
      </c>
      <c r="N132" s="44">
        <f>IF('Indicator Date'!N132="","x",'Indicator Date'!N132)</f>
        <v>2015</v>
      </c>
      <c r="O132" s="44">
        <f>IF('Indicator Date'!O132="","x",'Indicator Date'!O132)</f>
        <v>2015</v>
      </c>
      <c r="P132" s="44">
        <f>IF('Indicator Date'!P132="","x",'Indicator Date'!P132)</f>
        <v>2015</v>
      </c>
      <c r="Q132" s="44">
        <f>IF('Indicator Date'!Q132="","x",'Indicator Date'!Q132)</f>
        <v>2019</v>
      </c>
      <c r="R132" s="44">
        <f>IF('Indicator Date'!R132="","x",'Indicator Date'!R132)</f>
        <v>2019</v>
      </c>
      <c r="S132" s="44">
        <f>IF('Indicator Date'!S132="","x",'Indicator Date'!S132)</f>
        <v>2019</v>
      </c>
      <c r="T132" s="44">
        <f>IF('Indicator Date'!T132="","x",'Indicator Date'!T132)</f>
        <v>2019</v>
      </c>
      <c r="U132" s="44">
        <f>IF('Indicator Date'!U132="","x",'Indicator Date'!U132)</f>
        <v>2015</v>
      </c>
      <c r="V132" s="44">
        <f>IF('Indicator Date'!V132="","x",'Indicator Date'!V132)</f>
        <v>2015</v>
      </c>
      <c r="W132" s="44">
        <f>IF('Indicator Date'!W132="","x",'Indicator Date'!W132)</f>
        <v>2015</v>
      </c>
      <c r="X132" s="44">
        <f>IF('Indicator Date'!X132="","x",'Indicator Date'!X132)</f>
        <v>2018</v>
      </c>
      <c r="Y132" s="44">
        <f>IF('Indicator Date'!Y132="","x",'Indicator Date'!Y132)</f>
        <v>2019</v>
      </c>
      <c r="Z132" s="44">
        <f>IF('Indicator Date'!Z132="","x",'Indicator Date'!Z132)</f>
        <v>2019</v>
      </c>
      <c r="AA132" s="44" t="str">
        <f>IF('Indicator Date'!AA132="","x",'Indicator Date'!AA132)</f>
        <v>x</v>
      </c>
      <c r="AB132" s="44">
        <f>IF('Indicator Date'!AB132="","x",'Indicator Date'!AB132)</f>
        <v>2017</v>
      </c>
      <c r="AC132" s="44">
        <f>IF('Indicator Date'!AC132="","x",'Indicator Date'!AC132)</f>
        <v>2017</v>
      </c>
      <c r="AD132" s="44">
        <f>IF('Indicator Date'!AD132="","x",'Indicator Date'!AD132)</f>
        <v>2018</v>
      </c>
      <c r="AE132" s="44">
        <f>IF('Indicator Date'!AE132="","x",'Indicator Date'!AE132)</f>
        <v>2020</v>
      </c>
      <c r="AF132" s="44" t="str">
        <f>IF('Indicator Date'!AF132="","x",'Indicator Date'!AF132)</f>
        <v>x</v>
      </c>
      <c r="AG132" s="44">
        <f>IF('Indicator Date'!AG132="","x",'Indicator Date'!AG132)</f>
        <v>2020</v>
      </c>
      <c r="AH132" s="44">
        <f>IF('Indicator Date'!AH132="","x",'Indicator Date'!AH132)</f>
        <v>2021</v>
      </c>
      <c r="AI132" s="44">
        <f>IF('Indicator Date'!AI132="","x",'Indicator Date'!AI132)</f>
        <v>2021</v>
      </c>
      <c r="AJ132" s="44">
        <f>IF('Indicator Date'!AJ132="","x",'Indicator Date'!AJ132)</f>
        <v>2020</v>
      </c>
      <c r="AK132" s="44">
        <f>IF('Indicator Date'!AK132="","x",'Indicator Date'!AK132)</f>
        <v>2020</v>
      </c>
      <c r="AL132" s="44">
        <f>IF('Indicator Date'!AL132="","x",'Indicator Date'!AL132)</f>
        <v>2019</v>
      </c>
      <c r="AM132" s="44" t="str">
        <f>IF('Indicator Date'!AM132="","x",RIGHT('Indicator Date'!AM132,4))</f>
        <v>x</v>
      </c>
      <c r="AN132" s="44">
        <f>IF('Indicator Date'!AN132="","x",'Indicator Date'!AN132)</f>
        <v>2021</v>
      </c>
      <c r="AO132" s="44">
        <f>IF('Indicator Date'!AO132="","x",'Indicator Date'!AO132)</f>
        <v>2018</v>
      </c>
      <c r="AP132" s="44">
        <f>IF('Indicator Date'!AP132="","x",'Indicator Date'!AP132)</f>
        <v>2019</v>
      </c>
      <c r="AQ132" s="44" t="str">
        <f>IF('Indicator Date'!AQ132="","x",'Indicator Date'!AQ132)</f>
        <v>x</v>
      </c>
      <c r="AR132" s="44">
        <f>IF('Indicator Date'!AR132="","x",'Indicator Date'!AR132)</f>
        <v>2020</v>
      </c>
      <c r="AS132" s="44">
        <f>IF('Indicator Date'!AS132="","x",'Indicator Date'!AS132)</f>
        <v>2019</v>
      </c>
      <c r="AT132" s="44">
        <f>IF('Indicator Date'!AT132="","x",'Indicator Date'!AT132)</f>
        <v>2017</v>
      </c>
      <c r="AU132" s="44">
        <f>IF('Indicator Date'!AU132="","x",'Indicator Date'!AU132)</f>
        <v>2019</v>
      </c>
      <c r="AV132" s="44">
        <f>IF('Indicator Date'!AV132="","x",'Indicator Date'!AV132)</f>
        <v>2019</v>
      </c>
      <c r="AW132" s="44">
        <f>IF('Indicator Date'!AW132="","x",'Indicator Date'!AW132)</f>
        <v>2019</v>
      </c>
      <c r="AX132" s="44">
        <f>IF('Indicator Date'!AX132="","x",'Indicator Date'!AX132)</f>
        <v>2018</v>
      </c>
      <c r="AY132" s="44">
        <f>IF('Indicator Date'!AY132="","x",'Indicator Date'!AY132)</f>
        <v>2019</v>
      </c>
      <c r="AZ132" s="44">
        <f>IF('Indicator Date'!AZ132="","x",'Indicator Date'!AZ132)</f>
        <v>2019</v>
      </c>
      <c r="BA132" s="44" t="str">
        <f>IF('Indicator Date'!BA132="","x",'Indicator Date'!BA132)</f>
        <v>x</v>
      </c>
      <c r="BB132" s="44">
        <f>IF('Indicator Date'!BB132="","x",'Indicator Date'!BB132)</f>
        <v>2018</v>
      </c>
      <c r="BC132" s="44">
        <f>IF('Indicator Date'!BC132="","x",'Indicator Date'!BC132)</f>
        <v>2019</v>
      </c>
      <c r="BD132" s="44">
        <f>IF('Indicator Date'!BD132="","x",'Indicator Date'!BD132)</f>
        <v>2020</v>
      </c>
      <c r="BE132" s="70" t="str">
        <f>IF('Indicator Date'!BE132="","x",YEAR('Indicator Date'!BE132))</f>
        <v>x</v>
      </c>
      <c r="BF132" s="70">
        <f>IF('Indicator Date'!BF132="","x",YEAR('Indicator Date'!BF132))</f>
        <v>2020</v>
      </c>
      <c r="BG132" s="44">
        <f>IF('Indicator Date'!BG132="","x",'Indicator Date'!BG132)</f>
        <v>2020</v>
      </c>
      <c r="BH132" s="44">
        <f>IF('Indicator Date'!BH132="","x",'Indicator Date'!BH132)</f>
        <v>2019</v>
      </c>
      <c r="BI132" s="44">
        <f>IF('Indicator Date'!BI132="","x",'Indicator Date'!BI132)</f>
        <v>2019</v>
      </c>
      <c r="BJ132" s="44" t="str">
        <f>IF('Indicator Date'!BJ132="","x",'Indicator Date'!BJ132)</f>
        <v>x</v>
      </c>
      <c r="BK132" s="44">
        <f>IF('Indicator Date'!BK132="","x",'Indicator Date'!BK132)</f>
        <v>2019</v>
      </c>
      <c r="BL132" s="44">
        <f>IF('Indicator Date'!BL132="","x",'Indicator Date'!BL132)</f>
        <v>2020</v>
      </c>
      <c r="BM132" s="44">
        <f>IF('Indicator Date'!BM132="","x",'Indicator Date'!BM132)</f>
        <v>2018</v>
      </c>
      <c r="BN132" s="44">
        <f>IF('Indicator Date'!BN132="","x",'Indicator Date'!BN132)</f>
        <v>2018</v>
      </c>
      <c r="BO132" s="44">
        <f>IF('Indicator Date'!BO132="","x",'Indicator Date'!BO132)</f>
        <v>2019</v>
      </c>
      <c r="BP132" s="44">
        <f>IF('Indicator Date'!BP132="","x",'Indicator Date'!BP132)</f>
        <v>2019</v>
      </c>
      <c r="BQ132" s="44">
        <f>IF('Indicator Date'!BQ132="","x",'Indicator Date'!BQ132)</f>
        <v>2014</v>
      </c>
      <c r="BR132" s="44">
        <f>IF('Indicator Date'!BR132="","x",'Indicator Date'!BR132)</f>
        <v>2017</v>
      </c>
      <c r="BS132" s="44">
        <f>IF('Indicator Date'!BS132="","x",'Indicator Date'!BS132)</f>
        <v>2017</v>
      </c>
      <c r="BT132" s="44">
        <f>IF('Indicator Date'!BT132="","x",'Indicator Date'!BT132)</f>
        <v>2017</v>
      </c>
      <c r="BU132" s="44">
        <f>IF('Indicator Date'!BU132="","x",'Indicator Date'!BU132)</f>
        <v>2019</v>
      </c>
      <c r="BV132" s="44">
        <f>IF('Indicator Date'!BV132="","x",'Indicator Date'!BV132)</f>
        <v>2019</v>
      </c>
      <c r="BW132" s="44">
        <f>IF('Indicator Date'!BW132="","x",'Indicator Date'!BW132)</f>
        <v>2019</v>
      </c>
      <c r="BX132" s="44">
        <f>IF('Indicator Date'!BX132="","x",'Indicator Date'!BX132)</f>
        <v>2018</v>
      </c>
      <c r="BY132" s="44">
        <f>IF('Indicator Date'!BY132="","x",'Indicator Date'!BY132)</f>
        <v>2017</v>
      </c>
      <c r="BZ132" s="44">
        <f>IF('Indicator Date'!BZ132="","x",'Indicator Date'!BZ132)</f>
        <v>2020</v>
      </c>
      <c r="CA132" s="44">
        <f>IF('Indicator Date'!CA132="","x",'Indicator Date'!CA132)</f>
        <v>2020</v>
      </c>
      <c r="CB132" s="44">
        <f>IF('Indicator Date'!CB132="","x",'Indicator Date'!CB132)</f>
        <v>2015</v>
      </c>
    </row>
    <row r="133" spans="1:80">
      <c r="A133" s="33" t="str">
        <f>'Indicator Data'!A135</f>
        <v>Pakistan</v>
      </c>
      <c r="B133" s="25" t="str">
        <f>'Indicator Data'!B135</f>
        <v>PAK</v>
      </c>
      <c r="C133" s="44">
        <f>IF('Indicator Date'!C133="","x",'Indicator Date'!C133)</f>
        <v>2015</v>
      </c>
      <c r="D133" s="44">
        <f>IF('Indicator Date'!D133="","x",'Indicator Date'!D133)</f>
        <v>2015</v>
      </c>
      <c r="E133" s="44">
        <f>IF('Indicator Date'!E133="","x",'Indicator Date'!E133)</f>
        <v>2015</v>
      </c>
      <c r="F133" s="44">
        <f>IF('Indicator Date'!F133="","x",'Indicator Date'!F133)</f>
        <v>2015</v>
      </c>
      <c r="G133" s="44">
        <f>IF('Indicator Date'!G133="","x",'Indicator Date'!G133)</f>
        <v>2015</v>
      </c>
      <c r="H133" s="44">
        <f>IF('Indicator Date'!H133="","x",'Indicator Date'!H133)</f>
        <v>2015</v>
      </c>
      <c r="I133" s="44">
        <f>IF('Indicator Date'!I133="","x",'Indicator Date'!I133)</f>
        <v>2015</v>
      </c>
      <c r="J133" s="44">
        <f>IF('Indicator Date'!J133="","x",'Indicator Date'!J133)</f>
        <v>2020</v>
      </c>
      <c r="K133" s="44">
        <f>IF('Indicator Date'!K133="","x",'Indicator Date'!K133)</f>
        <v>2020</v>
      </c>
      <c r="L133" s="44">
        <f>IF('Indicator Date'!L133="","x",'Indicator Date'!L133)</f>
        <v>2020</v>
      </c>
      <c r="M133" s="44">
        <f>IF('Indicator Date'!M133="","x",'Indicator Date'!M133)</f>
        <v>2015</v>
      </c>
      <c r="N133" s="44">
        <f>IF('Indicator Date'!N133="","x",'Indicator Date'!N133)</f>
        <v>2015</v>
      </c>
      <c r="O133" s="44">
        <f>IF('Indicator Date'!O133="","x",'Indicator Date'!O133)</f>
        <v>2015</v>
      </c>
      <c r="P133" s="44">
        <f>IF('Indicator Date'!P133="","x",'Indicator Date'!P133)</f>
        <v>2015</v>
      </c>
      <c r="Q133" s="44">
        <f>IF('Indicator Date'!Q133="","x",'Indicator Date'!Q133)</f>
        <v>2019</v>
      </c>
      <c r="R133" s="44">
        <f>IF('Indicator Date'!R133="","x",'Indicator Date'!R133)</f>
        <v>2019</v>
      </c>
      <c r="S133" s="44">
        <f>IF('Indicator Date'!S133="","x",'Indicator Date'!S133)</f>
        <v>2019</v>
      </c>
      <c r="T133" s="44">
        <f>IF('Indicator Date'!T133="","x",'Indicator Date'!T133)</f>
        <v>2019</v>
      </c>
      <c r="U133" s="44">
        <f>IF('Indicator Date'!U133="","x",'Indicator Date'!U133)</f>
        <v>2015</v>
      </c>
      <c r="V133" s="44">
        <f>IF('Indicator Date'!V133="","x",'Indicator Date'!V133)</f>
        <v>2015</v>
      </c>
      <c r="W133" s="44">
        <f>IF('Indicator Date'!W133="","x",'Indicator Date'!W133)</f>
        <v>2015</v>
      </c>
      <c r="X133" s="44">
        <f>IF('Indicator Date'!X133="","x",'Indicator Date'!X133)</f>
        <v>2018</v>
      </c>
      <c r="Y133" s="44">
        <f>IF('Indicator Date'!Y133="","x",'Indicator Date'!Y133)</f>
        <v>2019</v>
      </c>
      <c r="Z133" s="44">
        <f>IF('Indicator Date'!Z133="","x",'Indicator Date'!Z133)</f>
        <v>2019</v>
      </c>
      <c r="AA133" s="44">
        <f>IF('Indicator Date'!AA133="","x",'Indicator Date'!AA133)</f>
        <v>2013</v>
      </c>
      <c r="AB133" s="44">
        <f>IF('Indicator Date'!AB133="","x",'Indicator Date'!AB133)</f>
        <v>2017</v>
      </c>
      <c r="AC133" s="44">
        <f>IF('Indicator Date'!AC133="","x",'Indicator Date'!AC133)</f>
        <v>2017</v>
      </c>
      <c r="AD133" s="44">
        <f>IF('Indicator Date'!AD133="","x",'Indicator Date'!AD133)</f>
        <v>2017</v>
      </c>
      <c r="AE133" s="44">
        <f>IF('Indicator Date'!AE133="","x",'Indicator Date'!AE133)</f>
        <v>2020</v>
      </c>
      <c r="AF133" s="44">
        <f>IF('Indicator Date'!AF133="","x",'Indicator Date'!AF133)</f>
        <v>2018</v>
      </c>
      <c r="AG133" s="44">
        <f>IF('Indicator Date'!AG133="","x",'Indicator Date'!AG133)</f>
        <v>2020</v>
      </c>
      <c r="AH133" s="44">
        <f>IF('Indicator Date'!AH133="","x",'Indicator Date'!AH133)</f>
        <v>2021</v>
      </c>
      <c r="AI133" s="44">
        <f>IF('Indicator Date'!AI133="","x",'Indicator Date'!AI133)</f>
        <v>2021</v>
      </c>
      <c r="AJ133" s="44">
        <f>IF('Indicator Date'!AJ133="","x",'Indicator Date'!AJ133)</f>
        <v>2020</v>
      </c>
      <c r="AK133" s="44">
        <f>IF('Indicator Date'!AK133="","x",'Indicator Date'!AK133)</f>
        <v>2020</v>
      </c>
      <c r="AL133" s="44">
        <f>IF('Indicator Date'!AL133="","x",'Indicator Date'!AL133)</f>
        <v>2019</v>
      </c>
      <c r="AM133" s="44" t="str">
        <f>IF('Indicator Date'!AM133="","x",RIGHT('Indicator Date'!AM133,4))</f>
        <v>2018</v>
      </c>
      <c r="AN133" s="44">
        <f>IF('Indicator Date'!AN133="","x",'Indicator Date'!AN133)</f>
        <v>2021</v>
      </c>
      <c r="AO133" s="44">
        <f>IF('Indicator Date'!AO133="","x",'Indicator Date'!AO133)</f>
        <v>2018</v>
      </c>
      <c r="AP133" s="44">
        <f>IF('Indicator Date'!AP133="","x",'Indicator Date'!AP133)</f>
        <v>2019</v>
      </c>
      <c r="AQ133" s="44">
        <f>IF('Indicator Date'!AQ133="","x",'Indicator Date'!AQ133)</f>
        <v>2020</v>
      </c>
      <c r="AR133" s="44">
        <f>IF('Indicator Date'!AR133="","x",'Indicator Date'!AR133)</f>
        <v>2020</v>
      </c>
      <c r="AS133" s="44">
        <f>IF('Indicator Date'!AS133="","x",'Indicator Date'!AS133)</f>
        <v>2019</v>
      </c>
      <c r="AT133" s="44">
        <f>IF('Indicator Date'!AT133="","x",'Indicator Date'!AT133)</f>
        <v>2018</v>
      </c>
      <c r="AU133" s="44">
        <f>IF('Indicator Date'!AU133="","x",'Indicator Date'!AU133)</f>
        <v>2019</v>
      </c>
      <c r="AV133" s="44">
        <f>IF('Indicator Date'!AV133="","x",'Indicator Date'!AV133)</f>
        <v>2019</v>
      </c>
      <c r="AW133" s="44">
        <f>IF('Indicator Date'!AW133="","x",'Indicator Date'!AW133)</f>
        <v>2019</v>
      </c>
      <c r="AX133" s="44">
        <f>IF('Indicator Date'!AX133="","x",'Indicator Date'!AX133)</f>
        <v>2018</v>
      </c>
      <c r="AY133" s="44">
        <f>IF('Indicator Date'!AY133="","x",'Indicator Date'!AY133)</f>
        <v>2019</v>
      </c>
      <c r="AZ133" s="44">
        <f>IF('Indicator Date'!AZ133="","x",'Indicator Date'!AZ133)</f>
        <v>2019</v>
      </c>
      <c r="BA133" s="44">
        <f>IF('Indicator Date'!BA133="","x",'Indicator Date'!BA133)</f>
        <v>2018</v>
      </c>
      <c r="BB133" s="44">
        <f>IF('Indicator Date'!BB133="","x",'Indicator Date'!BB133)</f>
        <v>2018</v>
      </c>
      <c r="BC133" s="44">
        <f>IF('Indicator Date'!BC133="","x",'Indicator Date'!BC133)</f>
        <v>2019</v>
      </c>
      <c r="BD133" s="44">
        <f>IF('Indicator Date'!BD133="","x",'Indicator Date'!BD133)</f>
        <v>2020</v>
      </c>
      <c r="BE133" s="70">
        <f>IF('Indicator Date'!BE133="","x",YEAR('Indicator Date'!BE133))</f>
        <v>2020</v>
      </c>
      <c r="BF133" s="70">
        <f>IF('Indicator Date'!BF133="","x",YEAR('Indicator Date'!BF133))</f>
        <v>2020</v>
      </c>
      <c r="BG133" s="44">
        <f>IF('Indicator Date'!BG133="","x",'Indicator Date'!BG133)</f>
        <v>2020</v>
      </c>
      <c r="BH133" s="44">
        <f>IF('Indicator Date'!BH133="","x",'Indicator Date'!BH133)</f>
        <v>2019</v>
      </c>
      <c r="BI133" s="44">
        <f>IF('Indicator Date'!BI133="","x",'Indicator Date'!BI133)</f>
        <v>2019</v>
      </c>
      <c r="BJ133" s="44">
        <f>IF('Indicator Date'!BJ133="","x",'Indicator Date'!BJ133)</f>
        <v>2015</v>
      </c>
      <c r="BK133" s="44">
        <f>IF('Indicator Date'!BK133="","x",'Indicator Date'!BK133)</f>
        <v>2019</v>
      </c>
      <c r="BL133" s="44">
        <f>IF('Indicator Date'!BL133="","x",'Indicator Date'!BL133)</f>
        <v>2020</v>
      </c>
      <c r="BM133" s="44">
        <f>IF('Indicator Date'!BM133="","x",'Indicator Date'!BM133)</f>
        <v>2018</v>
      </c>
      <c r="BN133" s="44">
        <f>IF('Indicator Date'!BN133="","x",'Indicator Date'!BN133)</f>
        <v>2017</v>
      </c>
      <c r="BO133" s="44">
        <f>IF('Indicator Date'!BO133="","x",'Indicator Date'!BO133)</f>
        <v>2019</v>
      </c>
      <c r="BP133" s="44">
        <f>IF('Indicator Date'!BP133="","x",'Indicator Date'!BP133)</f>
        <v>2019</v>
      </c>
      <c r="BQ133" s="44">
        <f>IF('Indicator Date'!BQ133="","x",'Indicator Date'!BQ133)</f>
        <v>2014</v>
      </c>
      <c r="BR133" s="44">
        <f>IF('Indicator Date'!BR133="","x",'Indicator Date'!BR133)</f>
        <v>2017</v>
      </c>
      <c r="BS133" s="44">
        <f>IF('Indicator Date'!BS133="","x",'Indicator Date'!BS133)</f>
        <v>2017</v>
      </c>
      <c r="BT133" s="44">
        <f>IF('Indicator Date'!BT133="","x",'Indicator Date'!BT133)</f>
        <v>2015</v>
      </c>
      <c r="BU133" s="44">
        <f>IF('Indicator Date'!BU133="","x",'Indicator Date'!BU133)</f>
        <v>2019</v>
      </c>
      <c r="BV133" s="44">
        <f>IF('Indicator Date'!BV133="","x",'Indicator Date'!BV133)</f>
        <v>2019</v>
      </c>
      <c r="BW133" s="44">
        <f>IF('Indicator Date'!BW133="","x",'Indicator Date'!BW133)</f>
        <v>2019</v>
      </c>
      <c r="BX133" s="44">
        <f>IF('Indicator Date'!BX133="","x",'Indicator Date'!BX133)</f>
        <v>2018</v>
      </c>
      <c r="BY133" s="44">
        <f>IF('Indicator Date'!BY133="","x",'Indicator Date'!BY133)</f>
        <v>2017</v>
      </c>
      <c r="BZ133" s="44">
        <f>IF('Indicator Date'!BZ133="","x",'Indicator Date'!BZ133)</f>
        <v>2020</v>
      </c>
      <c r="CA133" s="44">
        <f>IF('Indicator Date'!CA133="","x",'Indicator Date'!CA133)</f>
        <v>2020</v>
      </c>
      <c r="CB133" s="44">
        <f>IF('Indicator Date'!CB133="","x",'Indicator Date'!CB133)</f>
        <v>2015</v>
      </c>
    </row>
    <row r="134" spans="1:80">
      <c r="A134" s="33" t="str">
        <f>'Indicator Data'!A136</f>
        <v>Palau</v>
      </c>
      <c r="B134" s="25" t="str">
        <f>'Indicator Data'!B136</f>
        <v>PLW</v>
      </c>
      <c r="C134" s="44">
        <f>IF('Indicator Date'!C134="","x",'Indicator Date'!C134)</f>
        <v>2015</v>
      </c>
      <c r="D134" s="44">
        <f>IF('Indicator Date'!D134="","x",'Indicator Date'!D134)</f>
        <v>2015</v>
      </c>
      <c r="E134" s="44">
        <f>IF('Indicator Date'!E134="","x",'Indicator Date'!E134)</f>
        <v>2015</v>
      </c>
      <c r="F134" s="44">
        <f>IF('Indicator Date'!F134="","x",'Indicator Date'!F134)</f>
        <v>2015</v>
      </c>
      <c r="G134" s="44">
        <f>IF('Indicator Date'!G134="","x",'Indicator Date'!G134)</f>
        <v>2015</v>
      </c>
      <c r="H134" s="44">
        <f>IF('Indicator Date'!H134="","x",'Indicator Date'!H134)</f>
        <v>2015</v>
      </c>
      <c r="I134" s="44">
        <f>IF('Indicator Date'!I134="","x",'Indicator Date'!I134)</f>
        <v>2015</v>
      </c>
      <c r="J134" s="44">
        <f>IF('Indicator Date'!J134="","x",'Indicator Date'!J134)</f>
        <v>2020</v>
      </c>
      <c r="K134" s="44">
        <f>IF('Indicator Date'!K134="","x",'Indicator Date'!K134)</f>
        <v>2020</v>
      </c>
      <c r="L134" s="44" t="str">
        <f>IF('Indicator Date'!L134="","x",'Indicator Date'!L134)</f>
        <v>x</v>
      </c>
      <c r="M134" s="44">
        <f>IF('Indicator Date'!M134="","x",'Indicator Date'!M134)</f>
        <v>2015</v>
      </c>
      <c r="N134" s="44">
        <f>IF('Indicator Date'!N134="","x",'Indicator Date'!N134)</f>
        <v>2015</v>
      </c>
      <c r="O134" s="44">
        <f>IF('Indicator Date'!O134="","x",'Indicator Date'!O134)</f>
        <v>2015</v>
      </c>
      <c r="P134" s="44">
        <f>IF('Indicator Date'!P134="","x",'Indicator Date'!P134)</f>
        <v>2015</v>
      </c>
      <c r="Q134" s="44">
        <f>IF('Indicator Date'!Q134="","x",'Indicator Date'!Q134)</f>
        <v>2019</v>
      </c>
      <c r="R134" s="44">
        <f>IF('Indicator Date'!R134="","x",'Indicator Date'!R134)</f>
        <v>2019</v>
      </c>
      <c r="S134" s="44">
        <f>IF('Indicator Date'!S134="","x",'Indicator Date'!S134)</f>
        <v>2019</v>
      </c>
      <c r="T134" s="44">
        <f>IF('Indicator Date'!T134="","x",'Indicator Date'!T134)</f>
        <v>2019</v>
      </c>
      <c r="U134" s="44">
        <f>IF('Indicator Date'!U134="","x",'Indicator Date'!U134)</f>
        <v>2015</v>
      </c>
      <c r="V134" s="44">
        <f>IF('Indicator Date'!V134="","x",'Indicator Date'!V134)</f>
        <v>2015</v>
      </c>
      <c r="W134" s="44">
        <f>IF('Indicator Date'!W134="","x",'Indicator Date'!W134)</f>
        <v>2015</v>
      </c>
      <c r="X134" s="44">
        <f>IF('Indicator Date'!X134="","x",'Indicator Date'!X134)</f>
        <v>2018</v>
      </c>
      <c r="Y134" s="44">
        <f>IF('Indicator Date'!Y134="","x",'Indicator Date'!Y134)</f>
        <v>2019</v>
      </c>
      <c r="Z134" s="44">
        <f>IF('Indicator Date'!Z134="","x",'Indicator Date'!Z134)</f>
        <v>2019</v>
      </c>
      <c r="AA134" s="44" t="str">
        <f>IF('Indicator Date'!AA134="","x",'Indicator Date'!AA134)</f>
        <v>x</v>
      </c>
      <c r="AB134" s="44">
        <f>IF('Indicator Date'!AB134="","x",'Indicator Date'!AB134)</f>
        <v>2017</v>
      </c>
      <c r="AC134" s="44" t="str">
        <f>IF('Indicator Date'!AC134="","x",'Indicator Date'!AC134)</f>
        <v>x</v>
      </c>
      <c r="AD134" s="44">
        <f>IF('Indicator Date'!AD134="","x",'Indicator Date'!AD134)</f>
        <v>2015</v>
      </c>
      <c r="AE134" s="44">
        <f>IF('Indicator Date'!AE134="","x",'Indicator Date'!AE134)</f>
        <v>2020</v>
      </c>
      <c r="AF134" s="44" t="str">
        <f>IF('Indicator Date'!AF134="","x",'Indicator Date'!AF134)</f>
        <v>x</v>
      </c>
      <c r="AG134" s="44">
        <f>IF('Indicator Date'!AG134="","x",'Indicator Date'!AG134)</f>
        <v>2020</v>
      </c>
      <c r="AH134" s="44">
        <f>IF('Indicator Date'!AH134="","x",'Indicator Date'!AH134)</f>
        <v>2021</v>
      </c>
      <c r="AI134" s="44">
        <f>IF('Indicator Date'!AI134="","x",'Indicator Date'!AI134)</f>
        <v>2021</v>
      </c>
      <c r="AJ134" s="44">
        <f>IF('Indicator Date'!AJ134="","x",'Indicator Date'!AJ134)</f>
        <v>2020</v>
      </c>
      <c r="AK134" s="44">
        <f>IF('Indicator Date'!AK134="","x",'Indicator Date'!AK134)</f>
        <v>2020</v>
      </c>
      <c r="AL134" s="44">
        <f>IF('Indicator Date'!AL134="","x",'Indicator Date'!AL134)</f>
        <v>2019</v>
      </c>
      <c r="AM134" s="44" t="str">
        <f>IF('Indicator Date'!AM134="","x",RIGHT('Indicator Date'!AM134,4))</f>
        <v>x</v>
      </c>
      <c r="AN134" s="44">
        <f>IF('Indicator Date'!AN134="","x",'Indicator Date'!AN134)</f>
        <v>2021</v>
      </c>
      <c r="AO134" s="44">
        <f>IF('Indicator Date'!AO134="","x",'Indicator Date'!AO134)</f>
        <v>2018</v>
      </c>
      <c r="AP134" s="44">
        <f>IF('Indicator Date'!AP134="","x",'Indicator Date'!AP134)</f>
        <v>2019</v>
      </c>
      <c r="AQ134" s="44">
        <f>IF('Indicator Date'!AQ134="","x",'Indicator Date'!AQ134)</f>
        <v>2020</v>
      </c>
      <c r="AR134" s="44">
        <f>IF('Indicator Date'!AR134="","x",'Indicator Date'!AR134)</f>
        <v>2020</v>
      </c>
      <c r="AS134" s="44">
        <f>IF('Indicator Date'!AS134="","x",'Indicator Date'!AS134)</f>
        <v>2019</v>
      </c>
      <c r="AT134" s="44" t="str">
        <f>IF('Indicator Date'!AT134="","x",'Indicator Date'!AT134)</f>
        <v>x</v>
      </c>
      <c r="AU134" s="44">
        <f>IF('Indicator Date'!AU134="","x",'Indicator Date'!AU134)</f>
        <v>2019</v>
      </c>
      <c r="AV134" s="44" t="str">
        <f>IF('Indicator Date'!AV134="","x",'Indicator Date'!AV134)</f>
        <v>x</v>
      </c>
      <c r="AW134" s="44" t="str">
        <f>IF('Indicator Date'!AW134="","x",'Indicator Date'!AW134)</f>
        <v>x</v>
      </c>
      <c r="AX134" s="44" t="str">
        <f>IF('Indicator Date'!AX134="","x",'Indicator Date'!AX134)</f>
        <v>x</v>
      </c>
      <c r="AY134" s="44">
        <f>IF('Indicator Date'!AY134="","x",'Indicator Date'!AY134)</f>
        <v>2019</v>
      </c>
      <c r="AZ134" s="44" t="str">
        <f>IF('Indicator Date'!AZ134="","x",'Indicator Date'!AZ134)</f>
        <v>x</v>
      </c>
      <c r="BA134" s="44" t="str">
        <f>IF('Indicator Date'!BA134="","x",'Indicator Date'!BA134)</f>
        <v>x</v>
      </c>
      <c r="BB134" s="44">
        <f>IF('Indicator Date'!BB134="","x",'Indicator Date'!BB134)</f>
        <v>2018</v>
      </c>
      <c r="BC134" s="44">
        <f>IF('Indicator Date'!BC134="","x",'Indicator Date'!BC134)</f>
        <v>2019</v>
      </c>
      <c r="BD134" s="44">
        <f>IF('Indicator Date'!BD134="","x",'Indicator Date'!BD134)</f>
        <v>2020</v>
      </c>
      <c r="BE134" s="70" t="str">
        <f>IF('Indicator Date'!BE134="","x",YEAR('Indicator Date'!BE134))</f>
        <v>x</v>
      </c>
      <c r="BF134" s="70">
        <f>IF('Indicator Date'!BF134="","x",YEAR('Indicator Date'!BF134))</f>
        <v>2020</v>
      </c>
      <c r="BG134" s="44">
        <f>IF('Indicator Date'!BG134="","x",'Indicator Date'!BG134)</f>
        <v>2020</v>
      </c>
      <c r="BH134" s="44">
        <f>IF('Indicator Date'!BH134="","x",'Indicator Date'!BH134)</f>
        <v>2019</v>
      </c>
      <c r="BI134" s="44">
        <f>IF('Indicator Date'!BI134="","x",'Indicator Date'!BI134)</f>
        <v>2019</v>
      </c>
      <c r="BJ134" s="44">
        <f>IF('Indicator Date'!BJ134="","x",'Indicator Date'!BJ134)</f>
        <v>2013</v>
      </c>
      <c r="BK134" s="44">
        <f>IF('Indicator Date'!BK134="","x",'Indicator Date'!BK134)</f>
        <v>2019</v>
      </c>
      <c r="BL134" s="44" t="str">
        <f>IF('Indicator Date'!BL134="","x",'Indicator Date'!BL134)</f>
        <v>x</v>
      </c>
      <c r="BM134" s="44">
        <f>IF('Indicator Date'!BM134="","x",'Indicator Date'!BM134)</f>
        <v>2018</v>
      </c>
      <c r="BN134" s="44">
        <f>IF('Indicator Date'!BN134="","x",'Indicator Date'!BN134)</f>
        <v>2015</v>
      </c>
      <c r="BO134" s="44" t="str">
        <f>IF('Indicator Date'!BO134="","x",'Indicator Date'!BO134)</f>
        <v>x</v>
      </c>
      <c r="BP134" s="44" t="str">
        <f>IF('Indicator Date'!BP134="","x",'Indicator Date'!BP134)</f>
        <v>x</v>
      </c>
      <c r="BQ134" s="44">
        <f>IF('Indicator Date'!BQ134="","x",'Indicator Date'!BQ134)</f>
        <v>2014</v>
      </c>
      <c r="BR134" s="44">
        <f>IF('Indicator Date'!BR134="","x",'Indicator Date'!BR134)</f>
        <v>2017</v>
      </c>
      <c r="BS134" s="44">
        <f>IF('Indicator Date'!BS134="","x",'Indicator Date'!BS134)</f>
        <v>2017</v>
      </c>
      <c r="BT134" s="44">
        <f>IF('Indicator Date'!BT134="","x",'Indicator Date'!BT134)</f>
        <v>2014</v>
      </c>
      <c r="BU134" s="44">
        <f>IF('Indicator Date'!BU134="","x",'Indicator Date'!BU134)</f>
        <v>2019</v>
      </c>
      <c r="BV134" s="44">
        <f>IF('Indicator Date'!BV134="","x",'Indicator Date'!BV134)</f>
        <v>2019</v>
      </c>
      <c r="BW134" s="44">
        <f>IF('Indicator Date'!BW134="","x",'Indicator Date'!BW134)</f>
        <v>2019</v>
      </c>
      <c r="BX134" s="44">
        <f>IF('Indicator Date'!BX134="","x",'Indicator Date'!BX134)</f>
        <v>2018</v>
      </c>
      <c r="BY134" s="44" t="str">
        <f>IF('Indicator Date'!BY134="","x",'Indicator Date'!BY134)</f>
        <v>x</v>
      </c>
      <c r="BZ134" s="44">
        <f>IF('Indicator Date'!BZ134="","x",'Indicator Date'!BZ134)</f>
        <v>2018</v>
      </c>
      <c r="CA134" s="44">
        <f>IF('Indicator Date'!CA134="","x",'Indicator Date'!CA134)</f>
        <v>2020</v>
      </c>
      <c r="CB134" s="44">
        <f>IF('Indicator Date'!CB134="","x",'Indicator Date'!CB134)</f>
        <v>2015</v>
      </c>
    </row>
    <row r="135" spans="1:80">
      <c r="A135" s="33" t="str">
        <f>'Indicator Data'!A137</f>
        <v>Palestine</v>
      </c>
      <c r="B135" s="25" t="str">
        <f>'Indicator Data'!B137</f>
        <v>PSE</v>
      </c>
      <c r="C135" s="44">
        <f>IF('Indicator Date'!C135="","x",'Indicator Date'!C135)</f>
        <v>2015</v>
      </c>
      <c r="D135" s="44">
        <f>IF('Indicator Date'!D135="","x",'Indicator Date'!D135)</f>
        <v>2015</v>
      </c>
      <c r="E135" s="44">
        <f>IF('Indicator Date'!E135="","x",'Indicator Date'!E135)</f>
        <v>2015</v>
      </c>
      <c r="F135" s="44">
        <f>IF('Indicator Date'!F135="","x",'Indicator Date'!F135)</f>
        <v>2015</v>
      </c>
      <c r="G135" s="44">
        <f>IF('Indicator Date'!G135="","x",'Indicator Date'!G135)</f>
        <v>2015</v>
      </c>
      <c r="H135" s="44">
        <f>IF('Indicator Date'!H135="","x",'Indicator Date'!H135)</f>
        <v>2015</v>
      </c>
      <c r="I135" s="44">
        <f>IF('Indicator Date'!I135="","x",'Indicator Date'!I135)</f>
        <v>2015</v>
      </c>
      <c r="J135" s="44">
        <f>IF('Indicator Date'!J135="","x",'Indicator Date'!J135)</f>
        <v>2020</v>
      </c>
      <c r="K135" s="44">
        <f>IF('Indicator Date'!K135="","x",'Indicator Date'!K135)</f>
        <v>2020</v>
      </c>
      <c r="L135" s="44" t="str">
        <f>IF('Indicator Date'!L135="","x",'Indicator Date'!L135)</f>
        <v>x</v>
      </c>
      <c r="M135" s="44">
        <f>IF('Indicator Date'!M135="","x",'Indicator Date'!M135)</f>
        <v>2015</v>
      </c>
      <c r="N135" s="44">
        <f>IF('Indicator Date'!N135="","x",'Indicator Date'!N135)</f>
        <v>2015</v>
      </c>
      <c r="O135" s="44">
        <f>IF('Indicator Date'!O135="","x",'Indicator Date'!O135)</f>
        <v>2015</v>
      </c>
      <c r="P135" s="44">
        <f>IF('Indicator Date'!P135="","x",'Indicator Date'!P135)</f>
        <v>2015</v>
      </c>
      <c r="Q135" s="44">
        <f>IF('Indicator Date'!Q135="","x",'Indicator Date'!Q135)</f>
        <v>2019</v>
      </c>
      <c r="R135" s="44">
        <f>IF('Indicator Date'!R135="","x",'Indicator Date'!R135)</f>
        <v>2019</v>
      </c>
      <c r="S135" s="44">
        <f>IF('Indicator Date'!S135="","x",'Indicator Date'!S135)</f>
        <v>2019</v>
      </c>
      <c r="T135" s="44">
        <f>IF('Indicator Date'!T135="","x",'Indicator Date'!T135)</f>
        <v>2019</v>
      </c>
      <c r="U135" s="44">
        <f>IF('Indicator Date'!U135="","x",'Indicator Date'!U135)</f>
        <v>2015</v>
      </c>
      <c r="V135" s="44">
        <f>IF('Indicator Date'!V135="","x",'Indicator Date'!V135)</f>
        <v>2015</v>
      </c>
      <c r="W135" s="44">
        <f>IF('Indicator Date'!W135="","x",'Indicator Date'!W135)</f>
        <v>2015</v>
      </c>
      <c r="X135" s="44">
        <f>IF('Indicator Date'!X135="","x",'Indicator Date'!X135)</f>
        <v>2018</v>
      </c>
      <c r="Y135" s="44">
        <f>IF('Indicator Date'!Y135="","x",'Indicator Date'!Y135)</f>
        <v>2019</v>
      </c>
      <c r="Z135" s="44">
        <f>IF('Indicator Date'!Z135="","x",'Indicator Date'!Z135)</f>
        <v>2019</v>
      </c>
      <c r="AA135" s="44" t="str">
        <f>IF('Indicator Date'!AA135="","x",'Indicator Date'!AA135)</f>
        <v>x</v>
      </c>
      <c r="AB135" s="44">
        <f>IF('Indicator Date'!AB135="","x",'Indicator Date'!AB135)</f>
        <v>2017</v>
      </c>
      <c r="AC135" s="44" t="str">
        <f>IF('Indicator Date'!AC135="","x",'Indicator Date'!AC135)</f>
        <v>x</v>
      </c>
      <c r="AD135" s="44">
        <f>IF('Indicator Date'!AD135="","x",'Indicator Date'!AD135)</f>
        <v>2019</v>
      </c>
      <c r="AE135" s="44" t="str">
        <f>IF('Indicator Date'!AE135="","x",'Indicator Date'!AE135)</f>
        <v>x</v>
      </c>
      <c r="AF135" s="44">
        <f>IF('Indicator Date'!AF135="","x",'Indicator Date'!AF135)</f>
        <v>2018</v>
      </c>
      <c r="AG135" s="44">
        <f>IF('Indicator Date'!AG135="","x",'Indicator Date'!AG135)</f>
        <v>2020</v>
      </c>
      <c r="AH135" s="44">
        <f>IF('Indicator Date'!AH135="","x",'Indicator Date'!AH135)</f>
        <v>2021</v>
      </c>
      <c r="AI135" s="44">
        <f>IF('Indicator Date'!AI135="","x",'Indicator Date'!AI135)</f>
        <v>2021</v>
      </c>
      <c r="AJ135" s="44">
        <f>IF('Indicator Date'!AJ135="","x",'Indicator Date'!AJ135)</f>
        <v>2020</v>
      </c>
      <c r="AK135" s="44">
        <f>IF('Indicator Date'!AK135="","x",'Indicator Date'!AK135)</f>
        <v>2020</v>
      </c>
      <c r="AL135" s="44">
        <f>IF('Indicator Date'!AL135="","x",'Indicator Date'!AL135)</f>
        <v>2019</v>
      </c>
      <c r="AM135" s="44" t="str">
        <f>IF('Indicator Date'!AM135="","x",RIGHT('Indicator Date'!AM135,4))</f>
        <v>2014</v>
      </c>
      <c r="AN135" s="44">
        <f>IF('Indicator Date'!AN135="","x",'Indicator Date'!AN135)</f>
        <v>2021</v>
      </c>
      <c r="AO135" s="44">
        <f>IF('Indicator Date'!AO135="","x",'Indicator Date'!AO135)</f>
        <v>2018</v>
      </c>
      <c r="AP135" s="44">
        <f>IF('Indicator Date'!AP135="","x",'Indicator Date'!AP135)</f>
        <v>2019</v>
      </c>
      <c r="AQ135" s="44">
        <f>IF('Indicator Date'!AQ135="","x",'Indicator Date'!AQ135)</f>
        <v>2020</v>
      </c>
      <c r="AR135" s="44">
        <f>IF('Indicator Date'!AR135="","x",'Indicator Date'!AR135)</f>
        <v>2020</v>
      </c>
      <c r="AS135" s="44">
        <f>IF('Indicator Date'!AS135="","x",'Indicator Date'!AS135)</f>
        <v>2019</v>
      </c>
      <c r="AT135" s="44">
        <f>IF('Indicator Date'!AT135="","x",'Indicator Date'!AT135)</f>
        <v>2014</v>
      </c>
      <c r="AU135" s="44">
        <f>IF('Indicator Date'!AU135="","x",'Indicator Date'!AU135)</f>
        <v>2019</v>
      </c>
      <c r="AV135" s="44" t="str">
        <f>IF('Indicator Date'!AV135="","x",'Indicator Date'!AV135)</f>
        <v>x</v>
      </c>
      <c r="AW135" s="44" t="str">
        <f>IF('Indicator Date'!AW135="","x",'Indicator Date'!AW135)</f>
        <v>x</v>
      </c>
      <c r="AX135" s="44" t="str">
        <f>IF('Indicator Date'!AX135="","x",'Indicator Date'!AX135)</f>
        <v>x</v>
      </c>
      <c r="AY135" s="44">
        <f>IF('Indicator Date'!AY135="","x",'Indicator Date'!AY135)</f>
        <v>2019</v>
      </c>
      <c r="AZ135" s="44" t="str">
        <f>IF('Indicator Date'!AZ135="","x",'Indicator Date'!AZ135)</f>
        <v>x</v>
      </c>
      <c r="BA135" s="44">
        <f>IF('Indicator Date'!BA135="","x",'Indicator Date'!BA135)</f>
        <v>2016</v>
      </c>
      <c r="BB135" s="44">
        <f>IF('Indicator Date'!BB135="","x",'Indicator Date'!BB135)</f>
        <v>2018</v>
      </c>
      <c r="BC135" s="44">
        <f>IF('Indicator Date'!BC135="","x",'Indicator Date'!BC135)</f>
        <v>2019</v>
      </c>
      <c r="BD135" s="44">
        <f>IF('Indicator Date'!BD135="","x",'Indicator Date'!BD135)</f>
        <v>2020</v>
      </c>
      <c r="BE135" s="70">
        <f>IF('Indicator Date'!BE135="","x",YEAR('Indicator Date'!BE135))</f>
        <v>2020</v>
      </c>
      <c r="BF135" s="70">
        <f>IF('Indicator Date'!BF135="","x",YEAR('Indicator Date'!BF135))</f>
        <v>2020</v>
      </c>
      <c r="BG135" s="44">
        <f>IF('Indicator Date'!BG135="","x",'Indicator Date'!BG135)</f>
        <v>2020</v>
      </c>
      <c r="BH135" s="44">
        <f>IF('Indicator Date'!BH135="","x",'Indicator Date'!BH135)</f>
        <v>2019</v>
      </c>
      <c r="BI135" s="44">
        <f>IF('Indicator Date'!BI135="","x",'Indicator Date'!BI135)</f>
        <v>2019</v>
      </c>
      <c r="BJ135" s="44">
        <f>IF('Indicator Date'!BJ135="","x",'Indicator Date'!BJ135)</f>
        <v>2015</v>
      </c>
      <c r="BK135" s="44">
        <f>IF('Indicator Date'!BK135="","x",'Indicator Date'!BK135)</f>
        <v>2019</v>
      </c>
      <c r="BL135" s="44" t="str">
        <f>IF('Indicator Date'!BL135="","x",'Indicator Date'!BL135)</f>
        <v>x</v>
      </c>
      <c r="BM135" s="44">
        <f>IF('Indicator Date'!BM135="","x",'Indicator Date'!BM135)</f>
        <v>2018</v>
      </c>
      <c r="BN135" s="44">
        <f>IF('Indicator Date'!BN135="","x",'Indicator Date'!BN135)</f>
        <v>2018</v>
      </c>
      <c r="BO135" s="44">
        <f>IF('Indicator Date'!BO135="","x",'Indicator Date'!BO135)</f>
        <v>2019</v>
      </c>
      <c r="BP135" s="44">
        <f>IF('Indicator Date'!BP135="","x",'Indicator Date'!BP135)</f>
        <v>2019</v>
      </c>
      <c r="BQ135" s="44">
        <f>IF('Indicator Date'!BQ135="","x",'Indicator Date'!BQ135)</f>
        <v>2014</v>
      </c>
      <c r="BR135" s="44">
        <f>IF('Indicator Date'!BR135="","x",'Indicator Date'!BR135)</f>
        <v>2017</v>
      </c>
      <c r="BS135" s="44">
        <f>IF('Indicator Date'!BS135="","x",'Indicator Date'!BS135)</f>
        <v>2017</v>
      </c>
      <c r="BT135" s="44" t="str">
        <f>IF('Indicator Date'!BT135="","x",'Indicator Date'!BT135)</f>
        <v>x</v>
      </c>
      <c r="BU135" s="44">
        <f>IF('Indicator Date'!BU135="","x",'Indicator Date'!BU135)</f>
        <v>2019</v>
      </c>
      <c r="BV135" s="44">
        <f>IF('Indicator Date'!BV135="","x",'Indicator Date'!BV135)</f>
        <v>2019</v>
      </c>
      <c r="BW135" s="44">
        <f>IF('Indicator Date'!BW135="","x",'Indicator Date'!BW135)</f>
        <v>2019</v>
      </c>
      <c r="BX135" s="44" t="str">
        <f>IF('Indicator Date'!BX135="","x",'Indicator Date'!BX135)</f>
        <v>x</v>
      </c>
      <c r="BY135" s="44">
        <f>IF('Indicator Date'!BY135="","x",'Indicator Date'!BY135)</f>
        <v>2017</v>
      </c>
      <c r="BZ135" s="44">
        <f>IF('Indicator Date'!BZ135="","x",'Indicator Date'!BZ135)</f>
        <v>2018</v>
      </c>
      <c r="CA135" s="44">
        <f>IF('Indicator Date'!CA135="","x",'Indicator Date'!CA135)</f>
        <v>2020</v>
      </c>
      <c r="CB135" s="44">
        <f>IF('Indicator Date'!CB135="","x",'Indicator Date'!CB135)</f>
        <v>2015</v>
      </c>
    </row>
    <row r="136" spans="1:80">
      <c r="A136" s="33" t="str">
        <f>'Indicator Data'!A138</f>
        <v>Panama</v>
      </c>
      <c r="B136" s="25" t="str">
        <f>'Indicator Data'!B138</f>
        <v>PAN</v>
      </c>
      <c r="C136" s="44">
        <f>IF('Indicator Date'!C136="","x",'Indicator Date'!C136)</f>
        <v>2015</v>
      </c>
      <c r="D136" s="44">
        <f>IF('Indicator Date'!D136="","x",'Indicator Date'!D136)</f>
        <v>2015</v>
      </c>
      <c r="E136" s="44">
        <f>IF('Indicator Date'!E136="","x",'Indicator Date'!E136)</f>
        <v>2015</v>
      </c>
      <c r="F136" s="44">
        <f>IF('Indicator Date'!F136="","x",'Indicator Date'!F136)</f>
        <v>2015</v>
      </c>
      <c r="G136" s="44">
        <f>IF('Indicator Date'!G136="","x",'Indicator Date'!G136)</f>
        <v>2015</v>
      </c>
      <c r="H136" s="44">
        <f>IF('Indicator Date'!H136="","x",'Indicator Date'!H136)</f>
        <v>2015</v>
      </c>
      <c r="I136" s="44">
        <f>IF('Indicator Date'!I136="","x",'Indicator Date'!I136)</f>
        <v>2015</v>
      </c>
      <c r="J136" s="44">
        <f>IF('Indicator Date'!J136="","x",'Indicator Date'!J136)</f>
        <v>2020</v>
      </c>
      <c r="K136" s="44">
        <f>IF('Indicator Date'!K136="","x",'Indicator Date'!K136)</f>
        <v>2020</v>
      </c>
      <c r="L136" s="44">
        <f>IF('Indicator Date'!L136="","x",'Indicator Date'!L136)</f>
        <v>2020</v>
      </c>
      <c r="M136" s="44">
        <f>IF('Indicator Date'!M136="","x",'Indicator Date'!M136)</f>
        <v>2015</v>
      </c>
      <c r="N136" s="44">
        <f>IF('Indicator Date'!N136="","x",'Indicator Date'!N136)</f>
        <v>2015</v>
      </c>
      <c r="O136" s="44">
        <f>IF('Indicator Date'!O136="","x",'Indicator Date'!O136)</f>
        <v>2015</v>
      </c>
      <c r="P136" s="44">
        <f>IF('Indicator Date'!P136="","x",'Indicator Date'!P136)</f>
        <v>2015</v>
      </c>
      <c r="Q136" s="44">
        <f>IF('Indicator Date'!Q136="","x",'Indicator Date'!Q136)</f>
        <v>2019</v>
      </c>
      <c r="R136" s="44">
        <f>IF('Indicator Date'!R136="","x",'Indicator Date'!R136)</f>
        <v>2019</v>
      </c>
      <c r="S136" s="44">
        <f>IF('Indicator Date'!S136="","x",'Indicator Date'!S136)</f>
        <v>2019</v>
      </c>
      <c r="T136" s="44">
        <f>IF('Indicator Date'!T136="","x",'Indicator Date'!T136)</f>
        <v>2019</v>
      </c>
      <c r="U136" s="44">
        <f>IF('Indicator Date'!U136="","x",'Indicator Date'!U136)</f>
        <v>2015</v>
      </c>
      <c r="V136" s="44">
        <f>IF('Indicator Date'!V136="","x",'Indicator Date'!V136)</f>
        <v>2015</v>
      </c>
      <c r="W136" s="44">
        <f>IF('Indicator Date'!W136="","x",'Indicator Date'!W136)</f>
        <v>2015</v>
      </c>
      <c r="X136" s="44">
        <f>IF('Indicator Date'!X136="","x",'Indicator Date'!X136)</f>
        <v>2018</v>
      </c>
      <c r="Y136" s="44">
        <f>IF('Indicator Date'!Y136="","x",'Indicator Date'!Y136)</f>
        <v>2019</v>
      </c>
      <c r="Z136" s="44">
        <f>IF('Indicator Date'!Z136="","x",'Indicator Date'!Z136)</f>
        <v>2019</v>
      </c>
      <c r="AA136" s="44">
        <f>IF('Indicator Date'!AA136="","x",'Indicator Date'!AA136)</f>
        <v>2010</v>
      </c>
      <c r="AB136" s="44">
        <f>IF('Indicator Date'!AB136="","x",'Indicator Date'!AB136)</f>
        <v>2017</v>
      </c>
      <c r="AC136" s="44" t="str">
        <f>IF('Indicator Date'!AC136="","x",'Indicator Date'!AC136)</f>
        <v>x</v>
      </c>
      <c r="AD136" s="44">
        <f>IF('Indicator Date'!AD136="","x",'Indicator Date'!AD136)</f>
        <v>2017</v>
      </c>
      <c r="AE136" s="44">
        <f>IF('Indicator Date'!AE136="","x",'Indicator Date'!AE136)</f>
        <v>2020</v>
      </c>
      <c r="AF136" s="44">
        <f>IF('Indicator Date'!AF136="","x",'Indicator Date'!AF136)</f>
        <v>2018</v>
      </c>
      <c r="AG136" s="44">
        <f>IF('Indicator Date'!AG136="","x",'Indicator Date'!AG136)</f>
        <v>2020</v>
      </c>
      <c r="AH136" s="44">
        <f>IF('Indicator Date'!AH136="","x",'Indicator Date'!AH136)</f>
        <v>2021</v>
      </c>
      <c r="AI136" s="44">
        <f>IF('Indicator Date'!AI136="","x",'Indicator Date'!AI136)</f>
        <v>2021</v>
      </c>
      <c r="AJ136" s="44">
        <f>IF('Indicator Date'!AJ136="","x",'Indicator Date'!AJ136)</f>
        <v>2020</v>
      </c>
      <c r="AK136" s="44">
        <f>IF('Indicator Date'!AK136="","x",'Indicator Date'!AK136)</f>
        <v>2020</v>
      </c>
      <c r="AL136" s="44">
        <f>IF('Indicator Date'!AL136="","x",'Indicator Date'!AL136)</f>
        <v>2019</v>
      </c>
      <c r="AM136" s="44" t="str">
        <f>IF('Indicator Date'!AM136="","x",RIGHT('Indicator Date'!AM136,4))</f>
        <v>x</v>
      </c>
      <c r="AN136" s="44">
        <f>IF('Indicator Date'!AN136="","x",'Indicator Date'!AN136)</f>
        <v>2021</v>
      </c>
      <c r="AO136" s="44">
        <f>IF('Indicator Date'!AO136="","x",'Indicator Date'!AO136)</f>
        <v>2018</v>
      </c>
      <c r="AP136" s="44">
        <f>IF('Indicator Date'!AP136="","x",'Indicator Date'!AP136)</f>
        <v>2019</v>
      </c>
      <c r="AQ136" s="44">
        <f>IF('Indicator Date'!AQ136="","x",'Indicator Date'!AQ136)</f>
        <v>2020</v>
      </c>
      <c r="AR136" s="44">
        <f>IF('Indicator Date'!AR136="","x",'Indicator Date'!AR136)</f>
        <v>2020</v>
      </c>
      <c r="AS136" s="44">
        <f>IF('Indicator Date'!AS136="","x",'Indicator Date'!AS136)</f>
        <v>2019</v>
      </c>
      <c r="AT136" s="44" t="str">
        <f>IF('Indicator Date'!AT136="","x",'Indicator Date'!AT136)</f>
        <v>x</v>
      </c>
      <c r="AU136" s="44">
        <f>IF('Indicator Date'!AU136="","x",'Indicator Date'!AU136)</f>
        <v>2019</v>
      </c>
      <c r="AV136" s="44" t="str">
        <f>IF('Indicator Date'!AV136="","x",'Indicator Date'!AV136)</f>
        <v>x</v>
      </c>
      <c r="AW136" s="44" t="str">
        <f>IF('Indicator Date'!AW136="","x",'Indicator Date'!AW136)</f>
        <v>x</v>
      </c>
      <c r="AX136" s="44">
        <f>IF('Indicator Date'!AX136="","x",'Indicator Date'!AX136)</f>
        <v>2018</v>
      </c>
      <c r="AY136" s="44">
        <f>IF('Indicator Date'!AY136="","x",'Indicator Date'!AY136)</f>
        <v>2019</v>
      </c>
      <c r="AZ136" s="44">
        <f>IF('Indicator Date'!AZ136="","x",'Indicator Date'!AZ136)</f>
        <v>2019</v>
      </c>
      <c r="BA136" s="44">
        <f>IF('Indicator Date'!BA136="","x",'Indicator Date'!BA136)</f>
        <v>2019</v>
      </c>
      <c r="BB136" s="44">
        <f>IF('Indicator Date'!BB136="","x",'Indicator Date'!BB136)</f>
        <v>2018</v>
      </c>
      <c r="BC136" s="44">
        <f>IF('Indicator Date'!BC136="","x",'Indicator Date'!BC136)</f>
        <v>2019</v>
      </c>
      <c r="BD136" s="44">
        <f>IF('Indicator Date'!BD136="","x",'Indicator Date'!BD136)</f>
        <v>2020</v>
      </c>
      <c r="BE136" s="70" t="str">
        <f>IF('Indicator Date'!BE136="","x",YEAR('Indicator Date'!BE136))</f>
        <v>x</v>
      </c>
      <c r="BF136" s="70">
        <f>IF('Indicator Date'!BF136="","x",YEAR('Indicator Date'!BF136))</f>
        <v>2020</v>
      </c>
      <c r="BG136" s="44">
        <f>IF('Indicator Date'!BG136="","x",'Indicator Date'!BG136)</f>
        <v>2020</v>
      </c>
      <c r="BH136" s="44">
        <f>IF('Indicator Date'!BH136="","x",'Indicator Date'!BH136)</f>
        <v>2019</v>
      </c>
      <c r="BI136" s="44">
        <f>IF('Indicator Date'!BI136="","x",'Indicator Date'!BI136)</f>
        <v>2019</v>
      </c>
      <c r="BJ136" s="44">
        <f>IF('Indicator Date'!BJ136="","x",'Indicator Date'!BJ136)</f>
        <v>2013</v>
      </c>
      <c r="BK136" s="44">
        <f>IF('Indicator Date'!BK136="","x",'Indicator Date'!BK136)</f>
        <v>2019</v>
      </c>
      <c r="BL136" s="44">
        <f>IF('Indicator Date'!BL136="","x",'Indicator Date'!BL136)</f>
        <v>2020</v>
      </c>
      <c r="BM136" s="44">
        <f>IF('Indicator Date'!BM136="","x",'Indicator Date'!BM136)</f>
        <v>2018</v>
      </c>
      <c r="BN136" s="44">
        <f>IF('Indicator Date'!BN136="","x",'Indicator Date'!BN136)</f>
        <v>2018</v>
      </c>
      <c r="BO136" s="44">
        <f>IF('Indicator Date'!BO136="","x",'Indicator Date'!BO136)</f>
        <v>2019</v>
      </c>
      <c r="BP136" s="44">
        <f>IF('Indicator Date'!BP136="","x",'Indicator Date'!BP136)</f>
        <v>2019</v>
      </c>
      <c r="BQ136" s="44">
        <f>IF('Indicator Date'!BQ136="","x",'Indicator Date'!BQ136)</f>
        <v>2014</v>
      </c>
      <c r="BR136" s="44">
        <f>IF('Indicator Date'!BR136="","x",'Indicator Date'!BR136)</f>
        <v>2017</v>
      </c>
      <c r="BS136" s="44">
        <f>IF('Indicator Date'!BS136="","x",'Indicator Date'!BS136)</f>
        <v>2017</v>
      </c>
      <c r="BT136" s="44">
        <f>IF('Indicator Date'!BT136="","x",'Indicator Date'!BT136)</f>
        <v>2016</v>
      </c>
      <c r="BU136" s="44">
        <f>IF('Indicator Date'!BU136="","x",'Indicator Date'!BU136)</f>
        <v>2019</v>
      </c>
      <c r="BV136" s="44">
        <f>IF('Indicator Date'!BV136="","x",'Indicator Date'!BV136)</f>
        <v>2019</v>
      </c>
      <c r="BW136" s="44">
        <f>IF('Indicator Date'!BW136="","x",'Indicator Date'!BW136)</f>
        <v>2019</v>
      </c>
      <c r="BX136" s="44">
        <f>IF('Indicator Date'!BX136="","x",'Indicator Date'!BX136)</f>
        <v>2018</v>
      </c>
      <c r="BY136" s="44">
        <f>IF('Indicator Date'!BY136="","x",'Indicator Date'!BY136)</f>
        <v>2017</v>
      </c>
      <c r="BZ136" s="44">
        <f>IF('Indicator Date'!BZ136="","x",'Indicator Date'!BZ136)</f>
        <v>2020</v>
      </c>
      <c r="CA136" s="44">
        <f>IF('Indicator Date'!CA136="","x",'Indicator Date'!CA136)</f>
        <v>2020</v>
      </c>
      <c r="CB136" s="44">
        <f>IF('Indicator Date'!CB136="","x",'Indicator Date'!CB136)</f>
        <v>2015</v>
      </c>
    </row>
    <row r="137" spans="1:80">
      <c r="A137" s="33" t="str">
        <f>'Indicator Data'!A139</f>
        <v>Papua New Guinea</v>
      </c>
      <c r="B137" s="25" t="str">
        <f>'Indicator Data'!B139</f>
        <v>PNG</v>
      </c>
      <c r="C137" s="44">
        <f>IF('Indicator Date'!C137="","x",'Indicator Date'!C137)</f>
        <v>2015</v>
      </c>
      <c r="D137" s="44">
        <f>IF('Indicator Date'!D137="","x",'Indicator Date'!D137)</f>
        <v>2015</v>
      </c>
      <c r="E137" s="44">
        <f>IF('Indicator Date'!E137="","x",'Indicator Date'!E137)</f>
        <v>2015</v>
      </c>
      <c r="F137" s="44">
        <f>IF('Indicator Date'!F137="","x",'Indicator Date'!F137)</f>
        <v>2015</v>
      </c>
      <c r="G137" s="44">
        <f>IF('Indicator Date'!G137="","x",'Indicator Date'!G137)</f>
        <v>2015</v>
      </c>
      <c r="H137" s="44">
        <f>IF('Indicator Date'!H137="","x",'Indicator Date'!H137)</f>
        <v>2015</v>
      </c>
      <c r="I137" s="44">
        <f>IF('Indicator Date'!I137="","x",'Indicator Date'!I137)</f>
        <v>2015</v>
      </c>
      <c r="J137" s="44">
        <f>IF('Indicator Date'!J137="","x",'Indicator Date'!J137)</f>
        <v>2020</v>
      </c>
      <c r="K137" s="44">
        <f>IF('Indicator Date'!K137="","x",'Indicator Date'!K137)</f>
        <v>2020</v>
      </c>
      <c r="L137" s="44">
        <f>IF('Indicator Date'!L137="","x",'Indicator Date'!L137)</f>
        <v>2020</v>
      </c>
      <c r="M137" s="44">
        <f>IF('Indicator Date'!M137="","x",'Indicator Date'!M137)</f>
        <v>2015</v>
      </c>
      <c r="N137" s="44">
        <f>IF('Indicator Date'!N137="","x",'Indicator Date'!N137)</f>
        <v>2015</v>
      </c>
      <c r="O137" s="44">
        <f>IF('Indicator Date'!O137="","x",'Indicator Date'!O137)</f>
        <v>2015</v>
      </c>
      <c r="P137" s="44">
        <f>IF('Indicator Date'!P137="","x",'Indicator Date'!P137)</f>
        <v>2015</v>
      </c>
      <c r="Q137" s="44">
        <f>IF('Indicator Date'!Q137="","x",'Indicator Date'!Q137)</f>
        <v>2019</v>
      </c>
      <c r="R137" s="44">
        <f>IF('Indicator Date'!R137="","x",'Indicator Date'!R137)</f>
        <v>2019</v>
      </c>
      <c r="S137" s="44">
        <f>IF('Indicator Date'!S137="","x",'Indicator Date'!S137)</f>
        <v>2019</v>
      </c>
      <c r="T137" s="44">
        <f>IF('Indicator Date'!T137="","x",'Indicator Date'!T137)</f>
        <v>2019</v>
      </c>
      <c r="U137" s="44">
        <f>IF('Indicator Date'!U137="","x",'Indicator Date'!U137)</f>
        <v>2015</v>
      </c>
      <c r="V137" s="44">
        <f>IF('Indicator Date'!V137="","x",'Indicator Date'!V137)</f>
        <v>2015</v>
      </c>
      <c r="W137" s="44">
        <f>IF('Indicator Date'!W137="","x",'Indicator Date'!W137)</f>
        <v>2015</v>
      </c>
      <c r="X137" s="44">
        <f>IF('Indicator Date'!X137="","x",'Indicator Date'!X137)</f>
        <v>2018</v>
      </c>
      <c r="Y137" s="44">
        <f>IF('Indicator Date'!Y137="","x",'Indicator Date'!Y137)</f>
        <v>2019</v>
      </c>
      <c r="Z137" s="44">
        <f>IF('Indicator Date'!Z137="","x",'Indicator Date'!Z137)</f>
        <v>2019</v>
      </c>
      <c r="AA137" s="44" t="str">
        <f>IF('Indicator Date'!AA137="","x",'Indicator Date'!AA137)</f>
        <v>x</v>
      </c>
      <c r="AB137" s="44">
        <f>IF('Indicator Date'!AB137="","x",'Indicator Date'!AB137)</f>
        <v>2017</v>
      </c>
      <c r="AC137" s="44" t="str">
        <f>IF('Indicator Date'!AC137="","x",'Indicator Date'!AC137)</f>
        <v>x</v>
      </c>
      <c r="AD137" s="44">
        <f>IF('Indicator Date'!AD137="","x",'Indicator Date'!AD137)</f>
        <v>2018</v>
      </c>
      <c r="AE137" s="44">
        <f>IF('Indicator Date'!AE137="","x",'Indicator Date'!AE137)</f>
        <v>2020</v>
      </c>
      <c r="AF137" s="44" t="str">
        <f>IF('Indicator Date'!AF137="","x",'Indicator Date'!AF137)</f>
        <v>x</v>
      </c>
      <c r="AG137" s="44">
        <f>IF('Indicator Date'!AG137="","x",'Indicator Date'!AG137)</f>
        <v>2020</v>
      </c>
      <c r="AH137" s="44">
        <f>IF('Indicator Date'!AH137="","x",'Indicator Date'!AH137)</f>
        <v>2021</v>
      </c>
      <c r="AI137" s="44">
        <f>IF('Indicator Date'!AI137="","x",'Indicator Date'!AI137)</f>
        <v>2021</v>
      </c>
      <c r="AJ137" s="44">
        <f>IF('Indicator Date'!AJ137="","x",'Indicator Date'!AJ137)</f>
        <v>2020</v>
      </c>
      <c r="AK137" s="44">
        <f>IF('Indicator Date'!AK137="","x",'Indicator Date'!AK137)</f>
        <v>2020</v>
      </c>
      <c r="AL137" s="44">
        <f>IF('Indicator Date'!AL137="","x",'Indicator Date'!AL137)</f>
        <v>2019</v>
      </c>
      <c r="AM137" s="44" t="str">
        <f>IF('Indicator Date'!AM137="","x",RIGHT('Indicator Date'!AM137,4))</f>
        <v>2018</v>
      </c>
      <c r="AN137" s="44">
        <f>IF('Indicator Date'!AN137="","x",'Indicator Date'!AN137)</f>
        <v>2021</v>
      </c>
      <c r="AO137" s="44">
        <f>IF('Indicator Date'!AO137="","x",'Indicator Date'!AO137)</f>
        <v>2018</v>
      </c>
      <c r="AP137" s="44">
        <f>IF('Indicator Date'!AP137="","x",'Indicator Date'!AP137)</f>
        <v>2019</v>
      </c>
      <c r="AQ137" s="44">
        <f>IF('Indicator Date'!AQ137="","x",'Indicator Date'!AQ137)</f>
        <v>2020</v>
      </c>
      <c r="AR137" s="44">
        <f>IF('Indicator Date'!AR137="","x",'Indicator Date'!AR137)</f>
        <v>2020</v>
      </c>
      <c r="AS137" s="44">
        <f>IF('Indicator Date'!AS137="","x",'Indicator Date'!AS137)</f>
        <v>2019</v>
      </c>
      <c r="AT137" s="44">
        <f>IF('Indicator Date'!AT137="","x",'Indicator Date'!AT137)</f>
        <v>2010</v>
      </c>
      <c r="AU137" s="44">
        <f>IF('Indicator Date'!AU137="","x",'Indicator Date'!AU137)</f>
        <v>2019</v>
      </c>
      <c r="AV137" s="44">
        <f>IF('Indicator Date'!AV137="","x",'Indicator Date'!AV137)</f>
        <v>2019</v>
      </c>
      <c r="AW137" s="44">
        <f>IF('Indicator Date'!AW137="","x",'Indicator Date'!AW137)</f>
        <v>2019</v>
      </c>
      <c r="AX137" s="44">
        <f>IF('Indicator Date'!AX137="","x",'Indicator Date'!AX137)</f>
        <v>2018</v>
      </c>
      <c r="AY137" s="44">
        <f>IF('Indicator Date'!AY137="","x",'Indicator Date'!AY137)</f>
        <v>2019</v>
      </c>
      <c r="AZ137" s="44">
        <f>IF('Indicator Date'!AZ137="","x",'Indicator Date'!AZ137)</f>
        <v>2019</v>
      </c>
      <c r="BA137" s="44">
        <f>IF('Indicator Date'!BA137="","x",'Indicator Date'!BA137)</f>
        <v>2009</v>
      </c>
      <c r="BB137" s="44">
        <f>IF('Indicator Date'!BB137="","x",'Indicator Date'!BB137)</f>
        <v>2018</v>
      </c>
      <c r="BC137" s="44">
        <f>IF('Indicator Date'!BC137="","x",'Indicator Date'!BC137)</f>
        <v>2019</v>
      </c>
      <c r="BD137" s="44">
        <f>IF('Indicator Date'!BD137="","x",'Indicator Date'!BD137)</f>
        <v>2020</v>
      </c>
      <c r="BE137" s="70">
        <f>IF('Indicator Date'!BE137="","x",YEAR('Indicator Date'!BE137))</f>
        <v>2020</v>
      </c>
      <c r="BF137" s="70">
        <f>IF('Indicator Date'!BF137="","x",YEAR('Indicator Date'!BF137))</f>
        <v>2020</v>
      </c>
      <c r="BG137" s="44">
        <f>IF('Indicator Date'!BG137="","x",'Indicator Date'!BG137)</f>
        <v>2020</v>
      </c>
      <c r="BH137" s="44">
        <f>IF('Indicator Date'!BH137="","x",'Indicator Date'!BH137)</f>
        <v>2019</v>
      </c>
      <c r="BI137" s="44">
        <f>IF('Indicator Date'!BI137="","x",'Indicator Date'!BI137)</f>
        <v>2019</v>
      </c>
      <c r="BJ137" s="44">
        <f>IF('Indicator Date'!BJ137="","x",'Indicator Date'!BJ137)</f>
        <v>2013</v>
      </c>
      <c r="BK137" s="44">
        <f>IF('Indicator Date'!BK137="","x",'Indicator Date'!BK137)</f>
        <v>2019</v>
      </c>
      <c r="BL137" s="44">
        <f>IF('Indicator Date'!BL137="","x",'Indicator Date'!BL137)</f>
        <v>2020</v>
      </c>
      <c r="BM137" s="44">
        <f>IF('Indicator Date'!BM137="","x",'Indicator Date'!BM137)</f>
        <v>2018</v>
      </c>
      <c r="BN137" s="44">
        <f>IF('Indicator Date'!BN137="","x",'Indicator Date'!BN137)</f>
        <v>2010</v>
      </c>
      <c r="BO137" s="44">
        <f>IF('Indicator Date'!BO137="","x",'Indicator Date'!BO137)</f>
        <v>2017</v>
      </c>
      <c r="BP137" s="44">
        <f>IF('Indicator Date'!BP137="","x",'Indicator Date'!BP137)</f>
        <v>2017</v>
      </c>
      <c r="BQ137" s="44">
        <f>IF('Indicator Date'!BQ137="","x",'Indicator Date'!BQ137)</f>
        <v>2014</v>
      </c>
      <c r="BR137" s="44">
        <f>IF('Indicator Date'!BR137="","x",'Indicator Date'!BR137)</f>
        <v>2017</v>
      </c>
      <c r="BS137" s="44">
        <f>IF('Indicator Date'!BS137="","x",'Indicator Date'!BS137)</f>
        <v>2017</v>
      </c>
      <c r="BT137" s="44" t="str">
        <f>IF('Indicator Date'!BT137="","x",'Indicator Date'!BT137)</f>
        <v>x</v>
      </c>
      <c r="BU137" s="44">
        <f>IF('Indicator Date'!BU137="","x",'Indicator Date'!BU137)</f>
        <v>2019</v>
      </c>
      <c r="BV137" s="44" t="str">
        <f>IF('Indicator Date'!BV137="","x",'Indicator Date'!BV137)</f>
        <v>x</v>
      </c>
      <c r="BW137" s="44">
        <f>IF('Indicator Date'!BW137="","x",'Indicator Date'!BW137)</f>
        <v>2019</v>
      </c>
      <c r="BX137" s="44">
        <f>IF('Indicator Date'!BX137="","x",'Indicator Date'!BX137)</f>
        <v>2018</v>
      </c>
      <c r="BY137" s="44">
        <f>IF('Indicator Date'!BY137="","x",'Indicator Date'!BY137)</f>
        <v>2017</v>
      </c>
      <c r="BZ137" s="44">
        <f>IF('Indicator Date'!BZ137="","x",'Indicator Date'!BZ137)</f>
        <v>2020</v>
      </c>
      <c r="CA137" s="44">
        <f>IF('Indicator Date'!CA137="","x",'Indicator Date'!CA137)</f>
        <v>2020</v>
      </c>
      <c r="CB137" s="44">
        <f>IF('Indicator Date'!CB137="","x",'Indicator Date'!CB137)</f>
        <v>2015</v>
      </c>
    </row>
    <row r="138" spans="1:80">
      <c r="A138" s="33" t="str">
        <f>'Indicator Data'!A140</f>
        <v>Paraguay</v>
      </c>
      <c r="B138" s="25" t="str">
        <f>'Indicator Data'!B140</f>
        <v>PRY</v>
      </c>
      <c r="C138" s="44">
        <f>IF('Indicator Date'!C138="","x",'Indicator Date'!C138)</f>
        <v>2015</v>
      </c>
      <c r="D138" s="44">
        <f>IF('Indicator Date'!D138="","x",'Indicator Date'!D138)</f>
        <v>2015</v>
      </c>
      <c r="E138" s="44">
        <f>IF('Indicator Date'!E138="","x",'Indicator Date'!E138)</f>
        <v>2015</v>
      </c>
      <c r="F138" s="44">
        <f>IF('Indicator Date'!F138="","x",'Indicator Date'!F138)</f>
        <v>2015</v>
      </c>
      <c r="G138" s="44">
        <f>IF('Indicator Date'!G138="","x",'Indicator Date'!G138)</f>
        <v>2015</v>
      </c>
      <c r="H138" s="44">
        <f>IF('Indicator Date'!H138="","x",'Indicator Date'!H138)</f>
        <v>2015</v>
      </c>
      <c r="I138" s="44">
        <f>IF('Indicator Date'!I138="","x",'Indicator Date'!I138)</f>
        <v>2015</v>
      </c>
      <c r="J138" s="44">
        <f>IF('Indicator Date'!J138="","x",'Indicator Date'!J138)</f>
        <v>2020</v>
      </c>
      <c r="K138" s="44">
        <f>IF('Indicator Date'!K138="","x",'Indicator Date'!K138)</f>
        <v>2020</v>
      </c>
      <c r="L138" s="44">
        <f>IF('Indicator Date'!L138="","x",'Indicator Date'!L138)</f>
        <v>2020</v>
      </c>
      <c r="M138" s="44">
        <f>IF('Indicator Date'!M138="","x",'Indicator Date'!M138)</f>
        <v>2015</v>
      </c>
      <c r="N138" s="44">
        <f>IF('Indicator Date'!N138="","x",'Indicator Date'!N138)</f>
        <v>2015</v>
      </c>
      <c r="O138" s="44">
        <f>IF('Indicator Date'!O138="","x",'Indicator Date'!O138)</f>
        <v>2015</v>
      </c>
      <c r="P138" s="44">
        <f>IF('Indicator Date'!P138="","x",'Indicator Date'!P138)</f>
        <v>2015</v>
      </c>
      <c r="Q138" s="44">
        <f>IF('Indicator Date'!Q138="","x",'Indicator Date'!Q138)</f>
        <v>2019</v>
      </c>
      <c r="R138" s="44">
        <f>IF('Indicator Date'!R138="","x",'Indicator Date'!R138)</f>
        <v>2019</v>
      </c>
      <c r="S138" s="44">
        <f>IF('Indicator Date'!S138="","x",'Indicator Date'!S138)</f>
        <v>2019</v>
      </c>
      <c r="T138" s="44">
        <f>IF('Indicator Date'!T138="","x",'Indicator Date'!T138)</f>
        <v>2019</v>
      </c>
      <c r="U138" s="44">
        <f>IF('Indicator Date'!U138="","x",'Indicator Date'!U138)</f>
        <v>2015</v>
      </c>
      <c r="V138" s="44">
        <f>IF('Indicator Date'!V138="","x",'Indicator Date'!V138)</f>
        <v>2015</v>
      </c>
      <c r="W138" s="44">
        <f>IF('Indicator Date'!W138="","x",'Indicator Date'!W138)</f>
        <v>2015</v>
      </c>
      <c r="X138" s="44">
        <f>IF('Indicator Date'!X138="","x",'Indicator Date'!X138)</f>
        <v>2018</v>
      </c>
      <c r="Y138" s="44">
        <f>IF('Indicator Date'!Y138="","x",'Indicator Date'!Y138)</f>
        <v>2019</v>
      </c>
      <c r="Z138" s="44">
        <f>IF('Indicator Date'!Z138="","x",'Indicator Date'!Z138)</f>
        <v>2019</v>
      </c>
      <c r="AA138" s="44" t="str">
        <f>IF('Indicator Date'!AA138="","x",'Indicator Date'!AA138)</f>
        <v>x</v>
      </c>
      <c r="AB138" s="44">
        <f>IF('Indicator Date'!AB138="","x",'Indicator Date'!AB138)</f>
        <v>2017</v>
      </c>
      <c r="AC138" s="44">
        <f>IF('Indicator Date'!AC138="","x",'Indicator Date'!AC138)</f>
        <v>2017</v>
      </c>
      <c r="AD138" s="44">
        <f>IF('Indicator Date'!AD138="","x",'Indicator Date'!AD138)</f>
        <v>2019</v>
      </c>
      <c r="AE138" s="44">
        <f>IF('Indicator Date'!AE138="","x",'Indicator Date'!AE138)</f>
        <v>2020</v>
      </c>
      <c r="AF138" s="44">
        <f>IF('Indicator Date'!AF138="","x",'Indicator Date'!AF138)</f>
        <v>2018</v>
      </c>
      <c r="AG138" s="44">
        <f>IF('Indicator Date'!AG138="","x",'Indicator Date'!AG138)</f>
        <v>2020</v>
      </c>
      <c r="AH138" s="44">
        <f>IF('Indicator Date'!AH138="","x",'Indicator Date'!AH138)</f>
        <v>2021</v>
      </c>
      <c r="AI138" s="44">
        <f>IF('Indicator Date'!AI138="","x",'Indicator Date'!AI138)</f>
        <v>2021</v>
      </c>
      <c r="AJ138" s="44">
        <f>IF('Indicator Date'!AJ138="","x",'Indicator Date'!AJ138)</f>
        <v>2020</v>
      </c>
      <c r="AK138" s="44">
        <f>IF('Indicator Date'!AK138="","x",'Indicator Date'!AK138)</f>
        <v>2020</v>
      </c>
      <c r="AL138" s="44">
        <f>IF('Indicator Date'!AL138="","x",'Indicator Date'!AL138)</f>
        <v>2019</v>
      </c>
      <c r="AM138" s="44" t="str">
        <f>IF('Indicator Date'!AM138="","x",RIGHT('Indicator Date'!AM138,4))</f>
        <v>2016</v>
      </c>
      <c r="AN138" s="44">
        <f>IF('Indicator Date'!AN138="","x",'Indicator Date'!AN138)</f>
        <v>2021</v>
      </c>
      <c r="AO138" s="44">
        <f>IF('Indicator Date'!AO138="","x",'Indicator Date'!AO138)</f>
        <v>2018</v>
      </c>
      <c r="AP138" s="44">
        <f>IF('Indicator Date'!AP138="","x",'Indicator Date'!AP138)</f>
        <v>2019</v>
      </c>
      <c r="AQ138" s="44">
        <f>IF('Indicator Date'!AQ138="","x",'Indicator Date'!AQ138)</f>
        <v>2020</v>
      </c>
      <c r="AR138" s="44">
        <f>IF('Indicator Date'!AR138="","x",'Indicator Date'!AR138)</f>
        <v>2020</v>
      </c>
      <c r="AS138" s="44">
        <f>IF('Indicator Date'!AS138="","x",'Indicator Date'!AS138)</f>
        <v>2019</v>
      </c>
      <c r="AT138" s="44">
        <f>IF('Indicator Date'!AT138="","x",'Indicator Date'!AT138)</f>
        <v>2016</v>
      </c>
      <c r="AU138" s="44">
        <f>IF('Indicator Date'!AU138="","x",'Indicator Date'!AU138)</f>
        <v>2019</v>
      </c>
      <c r="AV138" s="44">
        <f>IF('Indicator Date'!AV138="","x",'Indicator Date'!AV138)</f>
        <v>2019</v>
      </c>
      <c r="AW138" s="44">
        <f>IF('Indicator Date'!AW138="","x",'Indicator Date'!AW138)</f>
        <v>2019</v>
      </c>
      <c r="AX138" s="44">
        <f>IF('Indicator Date'!AX138="","x",'Indicator Date'!AX138)</f>
        <v>2018</v>
      </c>
      <c r="AY138" s="44">
        <f>IF('Indicator Date'!AY138="","x",'Indicator Date'!AY138)</f>
        <v>2019</v>
      </c>
      <c r="AZ138" s="44">
        <f>IF('Indicator Date'!AZ138="","x",'Indicator Date'!AZ138)</f>
        <v>2019</v>
      </c>
      <c r="BA138" s="44">
        <f>IF('Indicator Date'!BA138="","x",'Indicator Date'!BA138)</f>
        <v>2019</v>
      </c>
      <c r="BB138" s="44">
        <f>IF('Indicator Date'!BB138="","x",'Indicator Date'!BB138)</f>
        <v>2018</v>
      </c>
      <c r="BC138" s="44">
        <f>IF('Indicator Date'!BC138="","x",'Indicator Date'!BC138)</f>
        <v>2019</v>
      </c>
      <c r="BD138" s="44">
        <f>IF('Indicator Date'!BD138="","x",'Indicator Date'!BD138)</f>
        <v>2020</v>
      </c>
      <c r="BE138" s="70" t="str">
        <f>IF('Indicator Date'!BE138="","x",YEAR('Indicator Date'!BE138))</f>
        <v>x</v>
      </c>
      <c r="BF138" s="70">
        <f>IF('Indicator Date'!BF138="","x",YEAR('Indicator Date'!BF138))</f>
        <v>2020</v>
      </c>
      <c r="BG138" s="44">
        <f>IF('Indicator Date'!BG138="","x",'Indicator Date'!BG138)</f>
        <v>2020</v>
      </c>
      <c r="BH138" s="44">
        <f>IF('Indicator Date'!BH138="","x",'Indicator Date'!BH138)</f>
        <v>2019</v>
      </c>
      <c r="BI138" s="44">
        <f>IF('Indicator Date'!BI138="","x",'Indicator Date'!BI138)</f>
        <v>2019</v>
      </c>
      <c r="BJ138" s="44">
        <f>IF('Indicator Date'!BJ138="","x",'Indicator Date'!BJ138)</f>
        <v>2013</v>
      </c>
      <c r="BK138" s="44">
        <f>IF('Indicator Date'!BK138="","x",'Indicator Date'!BK138)</f>
        <v>2019</v>
      </c>
      <c r="BL138" s="44">
        <f>IF('Indicator Date'!BL138="","x",'Indicator Date'!BL138)</f>
        <v>2020</v>
      </c>
      <c r="BM138" s="44">
        <f>IF('Indicator Date'!BM138="","x",'Indicator Date'!BM138)</f>
        <v>2018</v>
      </c>
      <c r="BN138" s="44">
        <f>IF('Indicator Date'!BN138="","x",'Indicator Date'!BN138)</f>
        <v>2018</v>
      </c>
      <c r="BO138" s="44">
        <f>IF('Indicator Date'!BO138="","x",'Indicator Date'!BO138)</f>
        <v>2019</v>
      </c>
      <c r="BP138" s="44">
        <f>IF('Indicator Date'!BP138="","x",'Indicator Date'!BP138)</f>
        <v>2019</v>
      </c>
      <c r="BQ138" s="44">
        <f>IF('Indicator Date'!BQ138="","x",'Indicator Date'!BQ138)</f>
        <v>2014</v>
      </c>
      <c r="BR138" s="44">
        <f>IF('Indicator Date'!BR138="","x",'Indicator Date'!BR138)</f>
        <v>2017</v>
      </c>
      <c r="BS138" s="44">
        <f>IF('Indicator Date'!BS138="","x",'Indicator Date'!BS138)</f>
        <v>2017</v>
      </c>
      <c r="BT138" s="44">
        <f>IF('Indicator Date'!BT138="","x",'Indicator Date'!BT138)</f>
        <v>2018</v>
      </c>
      <c r="BU138" s="44">
        <f>IF('Indicator Date'!BU138="","x",'Indicator Date'!BU138)</f>
        <v>2019</v>
      </c>
      <c r="BV138" s="44">
        <f>IF('Indicator Date'!BV138="","x",'Indicator Date'!BV138)</f>
        <v>2019</v>
      </c>
      <c r="BW138" s="44">
        <f>IF('Indicator Date'!BW138="","x",'Indicator Date'!BW138)</f>
        <v>2019</v>
      </c>
      <c r="BX138" s="44">
        <f>IF('Indicator Date'!BX138="","x",'Indicator Date'!BX138)</f>
        <v>2019</v>
      </c>
      <c r="BY138" s="44">
        <f>IF('Indicator Date'!BY138="","x",'Indicator Date'!BY138)</f>
        <v>2017</v>
      </c>
      <c r="BZ138" s="44">
        <f>IF('Indicator Date'!BZ138="","x",'Indicator Date'!BZ138)</f>
        <v>2020</v>
      </c>
      <c r="CA138" s="44">
        <f>IF('Indicator Date'!CA138="","x",'Indicator Date'!CA138)</f>
        <v>2020</v>
      </c>
      <c r="CB138" s="44">
        <f>IF('Indicator Date'!CB138="","x",'Indicator Date'!CB138)</f>
        <v>2015</v>
      </c>
    </row>
    <row r="139" spans="1:80">
      <c r="A139" s="33" t="str">
        <f>'Indicator Data'!A141</f>
        <v>Peru</v>
      </c>
      <c r="B139" s="25" t="str">
        <f>'Indicator Data'!B141</f>
        <v>PER</v>
      </c>
      <c r="C139" s="44">
        <f>IF('Indicator Date'!C139="","x",'Indicator Date'!C139)</f>
        <v>2015</v>
      </c>
      <c r="D139" s="44">
        <f>IF('Indicator Date'!D139="","x",'Indicator Date'!D139)</f>
        <v>2015</v>
      </c>
      <c r="E139" s="44">
        <f>IF('Indicator Date'!E139="","x",'Indicator Date'!E139)</f>
        <v>2015</v>
      </c>
      <c r="F139" s="44">
        <f>IF('Indicator Date'!F139="","x",'Indicator Date'!F139)</f>
        <v>2015</v>
      </c>
      <c r="G139" s="44">
        <f>IF('Indicator Date'!G139="","x",'Indicator Date'!G139)</f>
        <v>2015</v>
      </c>
      <c r="H139" s="44">
        <f>IF('Indicator Date'!H139="","x",'Indicator Date'!H139)</f>
        <v>2015</v>
      </c>
      <c r="I139" s="44">
        <f>IF('Indicator Date'!I139="","x",'Indicator Date'!I139)</f>
        <v>2015</v>
      </c>
      <c r="J139" s="44">
        <f>IF('Indicator Date'!J139="","x",'Indicator Date'!J139)</f>
        <v>2020</v>
      </c>
      <c r="K139" s="44">
        <f>IF('Indicator Date'!K139="","x",'Indicator Date'!K139)</f>
        <v>2020</v>
      </c>
      <c r="L139" s="44">
        <f>IF('Indicator Date'!L139="","x",'Indicator Date'!L139)</f>
        <v>2020</v>
      </c>
      <c r="M139" s="44">
        <f>IF('Indicator Date'!M139="","x",'Indicator Date'!M139)</f>
        <v>2015</v>
      </c>
      <c r="N139" s="44">
        <f>IF('Indicator Date'!N139="","x",'Indicator Date'!N139)</f>
        <v>2015</v>
      </c>
      <c r="O139" s="44">
        <f>IF('Indicator Date'!O139="","x",'Indicator Date'!O139)</f>
        <v>2015</v>
      </c>
      <c r="P139" s="44">
        <f>IF('Indicator Date'!P139="","x",'Indicator Date'!P139)</f>
        <v>2015</v>
      </c>
      <c r="Q139" s="44">
        <f>IF('Indicator Date'!Q139="","x",'Indicator Date'!Q139)</f>
        <v>2019</v>
      </c>
      <c r="R139" s="44">
        <f>IF('Indicator Date'!R139="","x",'Indicator Date'!R139)</f>
        <v>2019</v>
      </c>
      <c r="S139" s="44">
        <f>IF('Indicator Date'!S139="","x",'Indicator Date'!S139)</f>
        <v>2019</v>
      </c>
      <c r="T139" s="44">
        <f>IF('Indicator Date'!T139="","x",'Indicator Date'!T139)</f>
        <v>2019</v>
      </c>
      <c r="U139" s="44">
        <f>IF('Indicator Date'!U139="","x",'Indicator Date'!U139)</f>
        <v>2015</v>
      </c>
      <c r="V139" s="44">
        <f>IF('Indicator Date'!V139="","x",'Indicator Date'!V139)</f>
        <v>2015</v>
      </c>
      <c r="W139" s="44">
        <f>IF('Indicator Date'!W139="","x",'Indicator Date'!W139)</f>
        <v>2015</v>
      </c>
      <c r="X139" s="44">
        <f>IF('Indicator Date'!X139="","x",'Indicator Date'!X139)</f>
        <v>2018</v>
      </c>
      <c r="Y139" s="44">
        <f>IF('Indicator Date'!Y139="","x",'Indicator Date'!Y139)</f>
        <v>2019</v>
      </c>
      <c r="Z139" s="44">
        <f>IF('Indicator Date'!Z139="","x",'Indicator Date'!Z139)</f>
        <v>2019</v>
      </c>
      <c r="AA139" s="44">
        <f>IF('Indicator Date'!AA139="","x",'Indicator Date'!AA139)</f>
        <v>2012</v>
      </c>
      <c r="AB139" s="44">
        <f>IF('Indicator Date'!AB139="","x",'Indicator Date'!AB139)</f>
        <v>2017</v>
      </c>
      <c r="AC139" s="44" t="str">
        <f>IF('Indicator Date'!AC139="","x",'Indicator Date'!AC139)</f>
        <v>x</v>
      </c>
      <c r="AD139" s="44">
        <f>IF('Indicator Date'!AD139="","x",'Indicator Date'!AD139)</f>
        <v>2017</v>
      </c>
      <c r="AE139" s="44">
        <f>IF('Indicator Date'!AE139="","x",'Indicator Date'!AE139)</f>
        <v>2020</v>
      </c>
      <c r="AF139" s="44">
        <f>IF('Indicator Date'!AF139="","x",'Indicator Date'!AF139)</f>
        <v>2018</v>
      </c>
      <c r="AG139" s="44">
        <f>IF('Indicator Date'!AG139="","x",'Indicator Date'!AG139)</f>
        <v>2020</v>
      </c>
      <c r="AH139" s="44">
        <f>IF('Indicator Date'!AH139="","x",'Indicator Date'!AH139)</f>
        <v>2021</v>
      </c>
      <c r="AI139" s="44">
        <f>IF('Indicator Date'!AI139="","x",'Indicator Date'!AI139)</f>
        <v>2021</v>
      </c>
      <c r="AJ139" s="44">
        <f>IF('Indicator Date'!AJ139="","x",'Indicator Date'!AJ139)</f>
        <v>2020</v>
      </c>
      <c r="AK139" s="44">
        <f>IF('Indicator Date'!AK139="","x",'Indicator Date'!AK139)</f>
        <v>2020</v>
      </c>
      <c r="AL139" s="44">
        <f>IF('Indicator Date'!AL139="","x",'Indicator Date'!AL139)</f>
        <v>2019</v>
      </c>
      <c r="AM139" s="44" t="str">
        <f>IF('Indicator Date'!AM139="","x",RIGHT('Indicator Date'!AM139,4))</f>
        <v>2018</v>
      </c>
      <c r="AN139" s="44">
        <f>IF('Indicator Date'!AN139="","x",'Indicator Date'!AN139)</f>
        <v>2021</v>
      </c>
      <c r="AO139" s="44">
        <f>IF('Indicator Date'!AO139="","x",'Indicator Date'!AO139)</f>
        <v>2018</v>
      </c>
      <c r="AP139" s="44">
        <f>IF('Indicator Date'!AP139="","x",'Indicator Date'!AP139)</f>
        <v>2019</v>
      </c>
      <c r="AQ139" s="44">
        <f>IF('Indicator Date'!AQ139="","x",'Indicator Date'!AQ139)</f>
        <v>2020</v>
      </c>
      <c r="AR139" s="44">
        <f>IF('Indicator Date'!AR139="","x",'Indicator Date'!AR139)</f>
        <v>2020</v>
      </c>
      <c r="AS139" s="44">
        <f>IF('Indicator Date'!AS139="","x",'Indicator Date'!AS139)</f>
        <v>2019</v>
      </c>
      <c r="AT139" s="44">
        <f>IF('Indicator Date'!AT139="","x",'Indicator Date'!AT139)</f>
        <v>2018</v>
      </c>
      <c r="AU139" s="44">
        <f>IF('Indicator Date'!AU139="","x",'Indicator Date'!AU139)</f>
        <v>2019</v>
      </c>
      <c r="AV139" s="44">
        <f>IF('Indicator Date'!AV139="","x",'Indicator Date'!AV139)</f>
        <v>2019</v>
      </c>
      <c r="AW139" s="44">
        <f>IF('Indicator Date'!AW139="","x",'Indicator Date'!AW139)</f>
        <v>2019</v>
      </c>
      <c r="AX139" s="44">
        <f>IF('Indicator Date'!AX139="","x",'Indicator Date'!AX139)</f>
        <v>2018</v>
      </c>
      <c r="AY139" s="44">
        <f>IF('Indicator Date'!AY139="","x",'Indicator Date'!AY139)</f>
        <v>2019</v>
      </c>
      <c r="AZ139" s="44">
        <f>IF('Indicator Date'!AZ139="","x",'Indicator Date'!AZ139)</f>
        <v>2019</v>
      </c>
      <c r="BA139" s="44">
        <f>IF('Indicator Date'!BA139="","x",'Indicator Date'!BA139)</f>
        <v>2019</v>
      </c>
      <c r="BB139" s="44">
        <f>IF('Indicator Date'!BB139="","x",'Indicator Date'!BB139)</f>
        <v>2018</v>
      </c>
      <c r="BC139" s="44">
        <f>IF('Indicator Date'!BC139="","x",'Indicator Date'!BC139)</f>
        <v>2019</v>
      </c>
      <c r="BD139" s="44">
        <f>IF('Indicator Date'!BD139="","x",'Indicator Date'!BD139)</f>
        <v>2020</v>
      </c>
      <c r="BE139" s="70">
        <f>IF('Indicator Date'!BE139="","x",YEAR('Indicator Date'!BE139))</f>
        <v>2020</v>
      </c>
      <c r="BF139" s="70">
        <f>IF('Indicator Date'!BF139="","x",YEAR('Indicator Date'!BF139))</f>
        <v>2020</v>
      </c>
      <c r="BG139" s="44">
        <f>IF('Indicator Date'!BG139="","x",'Indicator Date'!BG139)</f>
        <v>2020</v>
      </c>
      <c r="BH139" s="44">
        <f>IF('Indicator Date'!BH139="","x",'Indicator Date'!BH139)</f>
        <v>2019</v>
      </c>
      <c r="BI139" s="44">
        <f>IF('Indicator Date'!BI139="","x",'Indicator Date'!BI139)</f>
        <v>2019</v>
      </c>
      <c r="BJ139" s="44">
        <f>IF('Indicator Date'!BJ139="","x",'Indicator Date'!BJ139)</f>
        <v>2015</v>
      </c>
      <c r="BK139" s="44">
        <f>IF('Indicator Date'!BK139="","x",'Indicator Date'!BK139)</f>
        <v>2019</v>
      </c>
      <c r="BL139" s="44">
        <f>IF('Indicator Date'!BL139="","x",'Indicator Date'!BL139)</f>
        <v>2020</v>
      </c>
      <c r="BM139" s="44">
        <f>IF('Indicator Date'!BM139="","x",'Indicator Date'!BM139)</f>
        <v>2018</v>
      </c>
      <c r="BN139" s="44">
        <f>IF('Indicator Date'!BN139="","x",'Indicator Date'!BN139)</f>
        <v>2018</v>
      </c>
      <c r="BO139" s="44">
        <f>IF('Indicator Date'!BO139="","x",'Indicator Date'!BO139)</f>
        <v>2019</v>
      </c>
      <c r="BP139" s="44">
        <f>IF('Indicator Date'!BP139="","x",'Indicator Date'!BP139)</f>
        <v>2018</v>
      </c>
      <c r="BQ139" s="44">
        <f>IF('Indicator Date'!BQ139="","x",'Indicator Date'!BQ139)</f>
        <v>2014</v>
      </c>
      <c r="BR139" s="44">
        <f>IF('Indicator Date'!BR139="","x",'Indicator Date'!BR139)</f>
        <v>2017</v>
      </c>
      <c r="BS139" s="44">
        <f>IF('Indicator Date'!BS139="","x",'Indicator Date'!BS139)</f>
        <v>2017</v>
      </c>
      <c r="BT139" s="44">
        <f>IF('Indicator Date'!BT139="","x",'Indicator Date'!BT139)</f>
        <v>2016</v>
      </c>
      <c r="BU139" s="44">
        <f>IF('Indicator Date'!BU139="","x",'Indicator Date'!BU139)</f>
        <v>2019</v>
      </c>
      <c r="BV139" s="44">
        <f>IF('Indicator Date'!BV139="","x",'Indicator Date'!BV139)</f>
        <v>2019</v>
      </c>
      <c r="BW139" s="44">
        <f>IF('Indicator Date'!BW139="","x",'Indicator Date'!BW139)</f>
        <v>2019</v>
      </c>
      <c r="BX139" s="44">
        <f>IF('Indicator Date'!BX139="","x",'Indicator Date'!BX139)</f>
        <v>2019</v>
      </c>
      <c r="BY139" s="44">
        <f>IF('Indicator Date'!BY139="","x",'Indicator Date'!BY139)</f>
        <v>2017</v>
      </c>
      <c r="BZ139" s="44">
        <f>IF('Indicator Date'!BZ139="","x",'Indicator Date'!BZ139)</f>
        <v>2020</v>
      </c>
      <c r="CA139" s="44">
        <f>IF('Indicator Date'!CA139="","x",'Indicator Date'!CA139)</f>
        <v>2020</v>
      </c>
      <c r="CB139" s="44">
        <f>IF('Indicator Date'!CB139="","x",'Indicator Date'!CB139)</f>
        <v>2015</v>
      </c>
    </row>
    <row r="140" spans="1:80">
      <c r="A140" s="33" t="str">
        <f>'Indicator Data'!A142</f>
        <v>Philippines</v>
      </c>
      <c r="B140" s="25" t="str">
        <f>'Indicator Data'!B142</f>
        <v>PHL</v>
      </c>
      <c r="C140" s="44">
        <f>IF('Indicator Date'!C140="","x",'Indicator Date'!C140)</f>
        <v>2015</v>
      </c>
      <c r="D140" s="44">
        <f>IF('Indicator Date'!D140="","x",'Indicator Date'!D140)</f>
        <v>2015</v>
      </c>
      <c r="E140" s="44">
        <f>IF('Indicator Date'!E140="","x",'Indicator Date'!E140)</f>
        <v>2015</v>
      </c>
      <c r="F140" s="44">
        <f>IF('Indicator Date'!F140="","x",'Indicator Date'!F140)</f>
        <v>2015</v>
      </c>
      <c r="G140" s="44">
        <f>IF('Indicator Date'!G140="","x",'Indicator Date'!G140)</f>
        <v>2015</v>
      </c>
      <c r="H140" s="44">
        <f>IF('Indicator Date'!H140="","x",'Indicator Date'!H140)</f>
        <v>2015</v>
      </c>
      <c r="I140" s="44">
        <f>IF('Indicator Date'!I140="","x",'Indicator Date'!I140)</f>
        <v>2015</v>
      </c>
      <c r="J140" s="44">
        <f>IF('Indicator Date'!J140="","x",'Indicator Date'!J140)</f>
        <v>2020</v>
      </c>
      <c r="K140" s="44">
        <f>IF('Indicator Date'!K140="","x",'Indicator Date'!K140)</f>
        <v>2020</v>
      </c>
      <c r="L140" s="44">
        <f>IF('Indicator Date'!L140="","x",'Indicator Date'!L140)</f>
        <v>2020</v>
      </c>
      <c r="M140" s="44">
        <f>IF('Indicator Date'!M140="","x",'Indicator Date'!M140)</f>
        <v>2015</v>
      </c>
      <c r="N140" s="44">
        <f>IF('Indicator Date'!N140="","x",'Indicator Date'!N140)</f>
        <v>2015</v>
      </c>
      <c r="O140" s="44">
        <f>IF('Indicator Date'!O140="","x",'Indicator Date'!O140)</f>
        <v>2015</v>
      </c>
      <c r="P140" s="44">
        <f>IF('Indicator Date'!P140="","x",'Indicator Date'!P140)</f>
        <v>2015</v>
      </c>
      <c r="Q140" s="44">
        <f>IF('Indicator Date'!Q140="","x",'Indicator Date'!Q140)</f>
        <v>2019</v>
      </c>
      <c r="R140" s="44">
        <f>IF('Indicator Date'!R140="","x",'Indicator Date'!R140)</f>
        <v>2019</v>
      </c>
      <c r="S140" s="44">
        <f>IF('Indicator Date'!S140="","x",'Indicator Date'!S140)</f>
        <v>2019</v>
      </c>
      <c r="T140" s="44">
        <f>IF('Indicator Date'!T140="","x",'Indicator Date'!T140)</f>
        <v>2019</v>
      </c>
      <c r="U140" s="44">
        <f>IF('Indicator Date'!U140="","x",'Indicator Date'!U140)</f>
        <v>2015</v>
      </c>
      <c r="V140" s="44">
        <f>IF('Indicator Date'!V140="","x",'Indicator Date'!V140)</f>
        <v>2015</v>
      </c>
      <c r="W140" s="44">
        <f>IF('Indicator Date'!W140="","x",'Indicator Date'!W140)</f>
        <v>2015</v>
      </c>
      <c r="X140" s="44">
        <f>IF('Indicator Date'!X140="","x",'Indicator Date'!X140)</f>
        <v>2018</v>
      </c>
      <c r="Y140" s="44">
        <f>IF('Indicator Date'!Y140="","x",'Indicator Date'!Y140)</f>
        <v>2019</v>
      </c>
      <c r="Z140" s="44">
        <f>IF('Indicator Date'!Z140="","x",'Indicator Date'!Z140)</f>
        <v>2019</v>
      </c>
      <c r="AA140" s="44">
        <f>IF('Indicator Date'!AA140="","x",'Indicator Date'!AA140)</f>
        <v>2017</v>
      </c>
      <c r="AB140" s="44">
        <f>IF('Indicator Date'!AB140="","x",'Indicator Date'!AB140)</f>
        <v>2017</v>
      </c>
      <c r="AC140" s="44">
        <f>IF('Indicator Date'!AC140="","x",'Indicator Date'!AC140)</f>
        <v>2017</v>
      </c>
      <c r="AD140" s="44">
        <f>IF('Indicator Date'!AD140="","x",'Indicator Date'!AD140)</f>
        <v>2017</v>
      </c>
      <c r="AE140" s="44">
        <f>IF('Indicator Date'!AE140="","x",'Indicator Date'!AE140)</f>
        <v>2020</v>
      </c>
      <c r="AF140" s="44">
        <f>IF('Indicator Date'!AF140="","x",'Indicator Date'!AF140)</f>
        <v>2018</v>
      </c>
      <c r="AG140" s="44">
        <f>IF('Indicator Date'!AG140="","x",'Indicator Date'!AG140)</f>
        <v>2020</v>
      </c>
      <c r="AH140" s="44">
        <f>IF('Indicator Date'!AH140="","x",'Indicator Date'!AH140)</f>
        <v>2021</v>
      </c>
      <c r="AI140" s="44">
        <f>IF('Indicator Date'!AI140="","x",'Indicator Date'!AI140)</f>
        <v>2021</v>
      </c>
      <c r="AJ140" s="44">
        <f>IF('Indicator Date'!AJ140="","x",'Indicator Date'!AJ140)</f>
        <v>2020</v>
      </c>
      <c r="AK140" s="44">
        <f>IF('Indicator Date'!AK140="","x",'Indicator Date'!AK140)</f>
        <v>2020</v>
      </c>
      <c r="AL140" s="44">
        <f>IF('Indicator Date'!AL140="","x",'Indicator Date'!AL140)</f>
        <v>2019</v>
      </c>
      <c r="AM140" s="44" t="str">
        <f>IF('Indicator Date'!AM140="","x",RIGHT('Indicator Date'!AM140,4))</f>
        <v>2017</v>
      </c>
      <c r="AN140" s="44">
        <f>IF('Indicator Date'!AN140="","x",'Indicator Date'!AN140)</f>
        <v>2021</v>
      </c>
      <c r="AO140" s="44">
        <f>IF('Indicator Date'!AO140="","x",'Indicator Date'!AO140)</f>
        <v>2018</v>
      </c>
      <c r="AP140" s="44">
        <f>IF('Indicator Date'!AP140="","x",'Indicator Date'!AP140)</f>
        <v>2019</v>
      </c>
      <c r="AQ140" s="44">
        <f>IF('Indicator Date'!AQ140="","x",'Indicator Date'!AQ140)</f>
        <v>2020</v>
      </c>
      <c r="AR140" s="44">
        <f>IF('Indicator Date'!AR140="","x",'Indicator Date'!AR140)</f>
        <v>2020</v>
      </c>
      <c r="AS140" s="44">
        <f>IF('Indicator Date'!AS140="","x",'Indicator Date'!AS140)</f>
        <v>2019</v>
      </c>
      <c r="AT140" s="44">
        <f>IF('Indicator Date'!AT140="","x",'Indicator Date'!AT140)</f>
        <v>2018</v>
      </c>
      <c r="AU140" s="44">
        <f>IF('Indicator Date'!AU140="","x",'Indicator Date'!AU140)</f>
        <v>2019</v>
      </c>
      <c r="AV140" s="44">
        <f>IF('Indicator Date'!AV140="","x",'Indicator Date'!AV140)</f>
        <v>2019</v>
      </c>
      <c r="AW140" s="44">
        <f>IF('Indicator Date'!AW140="","x",'Indicator Date'!AW140)</f>
        <v>2019</v>
      </c>
      <c r="AX140" s="44">
        <f>IF('Indicator Date'!AX140="","x",'Indicator Date'!AX140)</f>
        <v>2018</v>
      </c>
      <c r="AY140" s="44">
        <f>IF('Indicator Date'!AY140="","x",'Indicator Date'!AY140)</f>
        <v>2019</v>
      </c>
      <c r="AZ140" s="44">
        <f>IF('Indicator Date'!AZ140="","x",'Indicator Date'!AZ140)</f>
        <v>2019</v>
      </c>
      <c r="BA140" s="44">
        <f>IF('Indicator Date'!BA140="","x",'Indicator Date'!BA140)</f>
        <v>2018</v>
      </c>
      <c r="BB140" s="44">
        <f>IF('Indicator Date'!BB140="","x",'Indicator Date'!BB140)</f>
        <v>2018</v>
      </c>
      <c r="BC140" s="44">
        <f>IF('Indicator Date'!BC140="","x",'Indicator Date'!BC140)</f>
        <v>2019</v>
      </c>
      <c r="BD140" s="44">
        <f>IF('Indicator Date'!BD140="","x",'Indicator Date'!BD140)</f>
        <v>2020</v>
      </c>
      <c r="BE140" s="70">
        <f>IF('Indicator Date'!BE140="","x",YEAR('Indicator Date'!BE140))</f>
        <v>2020</v>
      </c>
      <c r="BF140" s="70">
        <f>IF('Indicator Date'!BF140="","x",YEAR('Indicator Date'!BF140))</f>
        <v>2020</v>
      </c>
      <c r="BG140" s="44">
        <f>IF('Indicator Date'!BG140="","x",'Indicator Date'!BG140)</f>
        <v>2020</v>
      </c>
      <c r="BH140" s="44">
        <f>IF('Indicator Date'!BH140="","x",'Indicator Date'!BH140)</f>
        <v>2019</v>
      </c>
      <c r="BI140" s="44">
        <f>IF('Indicator Date'!BI140="","x",'Indicator Date'!BI140)</f>
        <v>2019</v>
      </c>
      <c r="BJ140" s="44">
        <f>IF('Indicator Date'!BJ140="","x",'Indicator Date'!BJ140)</f>
        <v>2015</v>
      </c>
      <c r="BK140" s="44">
        <f>IF('Indicator Date'!BK140="","x",'Indicator Date'!BK140)</f>
        <v>2019</v>
      </c>
      <c r="BL140" s="44">
        <f>IF('Indicator Date'!BL140="","x",'Indicator Date'!BL140)</f>
        <v>2020</v>
      </c>
      <c r="BM140" s="44">
        <f>IF('Indicator Date'!BM140="","x",'Indicator Date'!BM140)</f>
        <v>2018</v>
      </c>
      <c r="BN140" s="44">
        <f>IF('Indicator Date'!BN140="","x",'Indicator Date'!BN140)</f>
        <v>2015</v>
      </c>
      <c r="BO140" s="44">
        <f>IF('Indicator Date'!BO140="","x",'Indicator Date'!BO140)</f>
        <v>2019</v>
      </c>
      <c r="BP140" s="44">
        <f>IF('Indicator Date'!BP140="","x",'Indicator Date'!BP140)</f>
        <v>2019</v>
      </c>
      <c r="BQ140" s="44">
        <f>IF('Indicator Date'!BQ140="","x",'Indicator Date'!BQ140)</f>
        <v>2014</v>
      </c>
      <c r="BR140" s="44">
        <f>IF('Indicator Date'!BR140="","x",'Indicator Date'!BR140)</f>
        <v>2017</v>
      </c>
      <c r="BS140" s="44">
        <f>IF('Indicator Date'!BS140="","x",'Indicator Date'!BS140)</f>
        <v>2017</v>
      </c>
      <c r="BT140" s="44" t="str">
        <f>IF('Indicator Date'!BT140="","x",'Indicator Date'!BT140)</f>
        <v>x</v>
      </c>
      <c r="BU140" s="44">
        <f>IF('Indicator Date'!BU140="","x",'Indicator Date'!BU140)</f>
        <v>2019</v>
      </c>
      <c r="BV140" s="44">
        <f>IF('Indicator Date'!BV140="","x",'Indicator Date'!BV140)</f>
        <v>2019</v>
      </c>
      <c r="BW140" s="44">
        <f>IF('Indicator Date'!BW140="","x",'Indicator Date'!BW140)</f>
        <v>2019</v>
      </c>
      <c r="BX140" s="44">
        <f>IF('Indicator Date'!BX140="","x",'Indicator Date'!BX140)</f>
        <v>2019</v>
      </c>
      <c r="BY140" s="44">
        <f>IF('Indicator Date'!BY140="","x",'Indicator Date'!BY140)</f>
        <v>2017</v>
      </c>
      <c r="BZ140" s="44">
        <f>IF('Indicator Date'!BZ140="","x",'Indicator Date'!BZ140)</f>
        <v>2020</v>
      </c>
      <c r="CA140" s="44">
        <f>IF('Indicator Date'!CA140="","x",'Indicator Date'!CA140)</f>
        <v>2020</v>
      </c>
      <c r="CB140" s="44">
        <f>IF('Indicator Date'!CB140="","x",'Indicator Date'!CB140)</f>
        <v>2015</v>
      </c>
    </row>
    <row r="141" spans="1:80">
      <c r="A141" s="33" t="str">
        <f>'Indicator Data'!A143</f>
        <v>Poland</v>
      </c>
      <c r="B141" s="25" t="str">
        <f>'Indicator Data'!B143</f>
        <v>POL</v>
      </c>
      <c r="C141" s="44">
        <f>IF('Indicator Date'!C141="","x",'Indicator Date'!C141)</f>
        <v>2015</v>
      </c>
      <c r="D141" s="44">
        <f>IF('Indicator Date'!D141="","x",'Indicator Date'!D141)</f>
        <v>2015</v>
      </c>
      <c r="E141" s="44">
        <f>IF('Indicator Date'!E141="","x",'Indicator Date'!E141)</f>
        <v>2015</v>
      </c>
      <c r="F141" s="44">
        <f>IF('Indicator Date'!F141="","x",'Indicator Date'!F141)</f>
        <v>2015</v>
      </c>
      <c r="G141" s="44">
        <f>IF('Indicator Date'!G141="","x",'Indicator Date'!G141)</f>
        <v>2015</v>
      </c>
      <c r="H141" s="44">
        <f>IF('Indicator Date'!H141="","x",'Indicator Date'!H141)</f>
        <v>2015</v>
      </c>
      <c r="I141" s="44">
        <f>IF('Indicator Date'!I141="","x",'Indicator Date'!I141)</f>
        <v>2015</v>
      </c>
      <c r="J141" s="44">
        <f>IF('Indicator Date'!J141="","x",'Indicator Date'!J141)</f>
        <v>2020</v>
      </c>
      <c r="K141" s="44">
        <f>IF('Indicator Date'!K141="","x",'Indicator Date'!K141)</f>
        <v>2020</v>
      </c>
      <c r="L141" s="44">
        <f>IF('Indicator Date'!L141="","x",'Indicator Date'!L141)</f>
        <v>2020</v>
      </c>
      <c r="M141" s="44">
        <f>IF('Indicator Date'!M141="","x",'Indicator Date'!M141)</f>
        <v>2015</v>
      </c>
      <c r="N141" s="44">
        <f>IF('Indicator Date'!N141="","x",'Indicator Date'!N141)</f>
        <v>2015</v>
      </c>
      <c r="O141" s="44">
        <f>IF('Indicator Date'!O141="","x",'Indicator Date'!O141)</f>
        <v>2015</v>
      </c>
      <c r="P141" s="44">
        <f>IF('Indicator Date'!P141="","x",'Indicator Date'!P141)</f>
        <v>2015</v>
      </c>
      <c r="Q141" s="44">
        <f>IF('Indicator Date'!Q141="","x",'Indicator Date'!Q141)</f>
        <v>2019</v>
      </c>
      <c r="R141" s="44">
        <f>IF('Indicator Date'!R141="","x",'Indicator Date'!R141)</f>
        <v>2019</v>
      </c>
      <c r="S141" s="44">
        <f>IF('Indicator Date'!S141="","x",'Indicator Date'!S141)</f>
        <v>2019</v>
      </c>
      <c r="T141" s="44">
        <f>IF('Indicator Date'!T141="","x",'Indicator Date'!T141)</f>
        <v>2019</v>
      </c>
      <c r="U141" s="44">
        <f>IF('Indicator Date'!U141="","x",'Indicator Date'!U141)</f>
        <v>2015</v>
      </c>
      <c r="V141" s="44">
        <f>IF('Indicator Date'!V141="","x",'Indicator Date'!V141)</f>
        <v>2015</v>
      </c>
      <c r="W141" s="44">
        <f>IF('Indicator Date'!W141="","x",'Indicator Date'!W141)</f>
        <v>2015</v>
      </c>
      <c r="X141" s="44">
        <f>IF('Indicator Date'!X141="","x",'Indicator Date'!X141)</f>
        <v>2018</v>
      </c>
      <c r="Y141" s="44">
        <f>IF('Indicator Date'!Y141="","x",'Indicator Date'!Y141)</f>
        <v>2019</v>
      </c>
      <c r="Z141" s="44">
        <f>IF('Indicator Date'!Z141="","x",'Indicator Date'!Z141)</f>
        <v>2019</v>
      </c>
      <c r="AA141" s="44">
        <f>IF('Indicator Date'!AA141="","x",'Indicator Date'!AA141)</f>
        <v>2011</v>
      </c>
      <c r="AB141" s="44">
        <f>IF('Indicator Date'!AB141="","x",'Indicator Date'!AB141)</f>
        <v>2017</v>
      </c>
      <c r="AC141" s="44" t="str">
        <f>IF('Indicator Date'!AC141="","x",'Indicator Date'!AC141)</f>
        <v>x</v>
      </c>
      <c r="AD141" s="44">
        <f>IF('Indicator Date'!AD141="","x",'Indicator Date'!AD141)</f>
        <v>2018</v>
      </c>
      <c r="AE141" s="44">
        <f>IF('Indicator Date'!AE141="","x",'Indicator Date'!AE141)</f>
        <v>2020</v>
      </c>
      <c r="AF141" s="44">
        <f>IF('Indicator Date'!AF141="","x",'Indicator Date'!AF141)</f>
        <v>2018</v>
      </c>
      <c r="AG141" s="44">
        <f>IF('Indicator Date'!AG141="","x",'Indicator Date'!AG141)</f>
        <v>2020</v>
      </c>
      <c r="AH141" s="44">
        <f>IF('Indicator Date'!AH141="","x",'Indicator Date'!AH141)</f>
        <v>2021</v>
      </c>
      <c r="AI141" s="44">
        <f>IF('Indicator Date'!AI141="","x",'Indicator Date'!AI141)</f>
        <v>2021</v>
      </c>
      <c r="AJ141" s="44">
        <f>IF('Indicator Date'!AJ141="","x",'Indicator Date'!AJ141)</f>
        <v>2020</v>
      </c>
      <c r="AK141" s="44">
        <f>IF('Indicator Date'!AK141="","x",'Indicator Date'!AK141)</f>
        <v>2020</v>
      </c>
      <c r="AL141" s="44">
        <f>IF('Indicator Date'!AL141="","x",'Indicator Date'!AL141)</f>
        <v>2019</v>
      </c>
      <c r="AM141" s="44" t="str">
        <f>IF('Indicator Date'!AM141="","x",RIGHT('Indicator Date'!AM141,4))</f>
        <v>x</v>
      </c>
      <c r="AN141" s="44">
        <f>IF('Indicator Date'!AN141="","x",'Indicator Date'!AN141)</f>
        <v>2021</v>
      </c>
      <c r="AO141" s="44">
        <f>IF('Indicator Date'!AO141="","x",'Indicator Date'!AO141)</f>
        <v>2018</v>
      </c>
      <c r="AP141" s="44">
        <f>IF('Indicator Date'!AP141="","x",'Indicator Date'!AP141)</f>
        <v>2019</v>
      </c>
      <c r="AQ141" s="44" t="str">
        <f>IF('Indicator Date'!AQ141="","x",'Indicator Date'!AQ141)</f>
        <v>x</v>
      </c>
      <c r="AR141" s="44">
        <f>IF('Indicator Date'!AR141="","x",'Indicator Date'!AR141)</f>
        <v>2020</v>
      </c>
      <c r="AS141" s="44">
        <f>IF('Indicator Date'!AS141="","x",'Indicator Date'!AS141)</f>
        <v>2019</v>
      </c>
      <c r="AT141" s="44" t="str">
        <f>IF('Indicator Date'!AT141="","x",'Indicator Date'!AT141)</f>
        <v>x</v>
      </c>
      <c r="AU141" s="44">
        <f>IF('Indicator Date'!AU141="","x",'Indicator Date'!AU141)</f>
        <v>2019</v>
      </c>
      <c r="AV141" s="44" t="str">
        <f>IF('Indicator Date'!AV141="","x",'Indicator Date'!AV141)</f>
        <v>x</v>
      </c>
      <c r="AW141" s="44" t="str">
        <f>IF('Indicator Date'!AW141="","x",'Indicator Date'!AW141)</f>
        <v>x</v>
      </c>
      <c r="AX141" s="44" t="str">
        <f>IF('Indicator Date'!AX141="","x",'Indicator Date'!AX141)</f>
        <v>x</v>
      </c>
      <c r="AY141" s="44">
        <f>IF('Indicator Date'!AY141="","x",'Indicator Date'!AY141)</f>
        <v>2019</v>
      </c>
      <c r="AZ141" s="44">
        <f>IF('Indicator Date'!AZ141="","x",'Indicator Date'!AZ141)</f>
        <v>2019</v>
      </c>
      <c r="BA141" s="44">
        <f>IF('Indicator Date'!BA141="","x",'Indicator Date'!BA141)</f>
        <v>2018</v>
      </c>
      <c r="BB141" s="44">
        <f>IF('Indicator Date'!BB141="","x",'Indicator Date'!BB141)</f>
        <v>2018</v>
      </c>
      <c r="BC141" s="44">
        <f>IF('Indicator Date'!BC141="","x",'Indicator Date'!BC141)</f>
        <v>2019</v>
      </c>
      <c r="BD141" s="44">
        <f>IF('Indicator Date'!BD141="","x",'Indicator Date'!BD141)</f>
        <v>2020</v>
      </c>
      <c r="BE141" s="70" t="str">
        <f>IF('Indicator Date'!BE141="","x",YEAR('Indicator Date'!BE141))</f>
        <v>x</v>
      </c>
      <c r="BF141" s="70">
        <f>IF('Indicator Date'!BF141="","x",YEAR('Indicator Date'!BF141))</f>
        <v>2020</v>
      </c>
      <c r="BG141" s="44">
        <f>IF('Indicator Date'!BG141="","x",'Indicator Date'!BG141)</f>
        <v>2020</v>
      </c>
      <c r="BH141" s="44">
        <f>IF('Indicator Date'!BH141="","x",'Indicator Date'!BH141)</f>
        <v>2019</v>
      </c>
      <c r="BI141" s="44">
        <f>IF('Indicator Date'!BI141="","x",'Indicator Date'!BI141)</f>
        <v>2019</v>
      </c>
      <c r="BJ141" s="44">
        <f>IF('Indicator Date'!BJ141="","x",'Indicator Date'!BJ141)</f>
        <v>2015</v>
      </c>
      <c r="BK141" s="44">
        <f>IF('Indicator Date'!BK141="","x",'Indicator Date'!BK141)</f>
        <v>2019</v>
      </c>
      <c r="BL141" s="44">
        <f>IF('Indicator Date'!BL141="","x",'Indicator Date'!BL141)</f>
        <v>2020</v>
      </c>
      <c r="BM141" s="44">
        <f>IF('Indicator Date'!BM141="","x",'Indicator Date'!BM141)</f>
        <v>2018</v>
      </c>
      <c r="BN141" s="44" t="str">
        <f>IF('Indicator Date'!BN141="","x",'Indicator Date'!BN141)</f>
        <v>x</v>
      </c>
      <c r="BO141" s="44">
        <f>IF('Indicator Date'!BO141="","x",'Indicator Date'!BO141)</f>
        <v>2019</v>
      </c>
      <c r="BP141" s="44">
        <f>IF('Indicator Date'!BP141="","x",'Indicator Date'!BP141)</f>
        <v>2019</v>
      </c>
      <c r="BQ141" s="44">
        <f>IF('Indicator Date'!BQ141="","x",'Indicator Date'!BQ141)</f>
        <v>2014</v>
      </c>
      <c r="BR141" s="44">
        <f>IF('Indicator Date'!BR141="","x",'Indicator Date'!BR141)</f>
        <v>2017</v>
      </c>
      <c r="BS141" s="44">
        <f>IF('Indicator Date'!BS141="","x",'Indicator Date'!BS141)</f>
        <v>2017</v>
      </c>
      <c r="BT141" s="44">
        <f>IF('Indicator Date'!BT141="","x",'Indicator Date'!BT141)</f>
        <v>2016</v>
      </c>
      <c r="BU141" s="44">
        <f>IF('Indicator Date'!BU141="","x",'Indicator Date'!BU141)</f>
        <v>2019</v>
      </c>
      <c r="BV141" s="44">
        <f>IF('Indicator Date'!BV141="","x",'Indicator Date'!BV141)</f>
        <v>2019</v>
      </c>
      <c r="BW141" s="44">
        <f>IF('Indicator Date'!BW141="","x",'Indicator Date'!BW141)</f>
        <v>2019</v>
      </c>
      <c r="BX141" s="44">
        <f>IF('Indicator Date'!BX141="","x",'Indicator Date'!BX141)</f>
        <v>2019</v>
      </c>
      <c r="BY141" s="44">
        <f>IF('Indicator Date'!BY141="","x",'Indicator Date'!BY141)</f>
        <v>2017</v>
      </c>
      <c r="BZ141" s="44">
        <f>IF('Indicator Date'!BZ141="","x",'Indicator Date'!BZ141)</f>
        <v>2020</v>
      </c>
      <c r="CA141" s="44">
        <f>IF('Indicator Date'!CA141="","x",'Indicator Date'!CA141)</f>
        <v>2020</v>
      </c>
      <c r="CB141" s="44">
        <f>IF('Indicator Date'!CB141="","x",'Indicator Date'!CB141)</f>
        <v>2015</v>
      </c>
    </row>
    <row r="142" spans="1:80">
      <c r="A142" s="33" t="str">
        <f>'Indicator Data'!A144</f>
        <v>Portugal</v>
      </c>
      <c r="B142" s="25" t="str">
        <f>'Indicator Data'!B144</f>
        <v>PRT</v>
      </c>
      <c r="C142" s="44">
        <f>IF('Indicator Date'!C142="","x",'Indicator Date'!C142)</f>
        <v>2015</v>
      </c>
      <c r="D142" s="44">
        <f>IF('Indicator Date'!D142="","x",'Indicator Date'!D142)</f>
        <v>2015</v>
      </c>
      <c r="E142" s="44">
        <f>IF('Indicator Date'!E142="","x",'Indicator Date'!E142)</f>
        <v>2015</v>
      </c>
      <c r="F142" s="44">
        <f>IF('Indicator Date'!F142="","x",'Indicator Date'!F142)</f>
        <v>2015</v>
      </c>
      <c r="G142" s="44">
        <f>IF('Indicator Date'!G142="","x",'Indicator Date'!G142)</f>
        <v>2015</v>
      </c>
      <c r="H142" s="44">
        <f>IF('Indicator Date'!H142="","x",'Indicator Date'!H142)</f>
        <v>2015</v>
      </c>
      <c r="I142" s="44">
        <f>IF('Indicator Date'!I142="","x",'Indicator Date'!I142)</f>
        <v>2015</v>
      </c>
      <c r="J142" s="44">
        <f>IF('Indicator Date'!J142="","x",'Indicator Date'!J142)</f>
        <v>2020</v>
      </c>
      <c r="K142" s="44">
        <f>IF('Indicator Date'!K142="","x",'Indicator Date'!K142)</f>
        <v>2020</v>
      </c>
      <c r="L142" s="44">
        <f>IF('Indicator Date'!L142="","x",'Indicator Date'!L142)</f>
        <v>2020</v>
      </c>
      <c r="M142" s="44">
        <f>IF('Indicator Date'!M142="","x",'Indicator Date'!M142)</f>
        <v>2015</v>
      </c>
      <c r="N142" s="44">
        <f>IF('Indicator Date'!N142="","x",'Indicator Date'!N142)</f>
        <v>2015</v>
      </c>
      <c r="O142" s="44">
        <f>IF('Indicator Date'!O142="","x",'Indicator Date'!O142)</f>
        <v>2015</v>
      </c>
      <c r="P142" s="44">
        <f>IF('Indicator Date'!P142="","x",'Indicator Date'!P142)</f>
        <v>2015</v>
      </c>
      <c r="Q142" s="44">
        <f>IF('Indicator Date'!Q142="","x",'Indicator Date'!Q142)</f>
        <v>2019</v>
      </c>
      <c r="R142" s="44">
        <f>IF('Indicator Date'!R142="","x",'Indicator Date'!R142)</f>
        <v>2019</v>
      </c>
      <c r="S142" s="44">
        <f>IF('Indicator Date'!S142="","x",'Indicator Date'!S142)</f>
        <v>2019</v>
      </c>
      <c r="T142" s="44">
        <f>IF('Indicator Date'!T142="","x",'Indicator Date'!T142)</f>
        <v>2019</v>
      </c>
      <c r="U142" s="44">
        <f>IF('Indicator Date'!U142="","x",'Indicator Date'!U142)</f>
        <v>2015</v>
      </c>
      <c r="V142" s="44">
        <f>IF('Indicator Date'!V142="","x",'Indicator Date'!V142)</f>
        <v>2015</v>
      </c>
      <c r="W142" s="44">
        <f>IF('Indicator Date'!W142="","x",'Indicator Date'!W142)</f>
        <v>2015</v>
      </c>
      <c r="X142" s="44">
        <f>IF('Indicator Date'!X142="","x",'Indicator Date'!X142)</f>
        <v>2018</v>
      </c>
      <c r="Y142" s="44">
        <f>IF('Indicator Date'!Y142="","x",'Indicator Date'!Y142)</f>
        <v>2019</v>
      </c>
      <c r="Z142" s="44">
        <f>IF('Indicator Date'!Z142="","x",'Indicator Date'!Z142)</f>
        <v>2019</v>
      </c>
      <c r="AA142" s="44">
        <f>IF('Indicator Date'!AA142="","x",'Indicator Date'!AA142)</f>
        <v>2011</v>
      </c>
      <c r="AB142" s="44">
        <f>IF('Indicator Date'!AB142="","x",'Indicator Date'!AB142)</f>
        <v>2017</v>
      </c>
      <c r="AC142" s="44" t="str">
        <f>IF('Indicator Date'!AC142="","x",'Indicator Date'!AC142)</f>
        <v>x</v>
      </c>
      <c r="AD142" s="44">
        <f>IF('Indicator Date'!AD142="","x",'Indicator Date'!AD142)</f>
        <v>2017</v>
      </c>
      <c r="AE142" s="44">
        <f>IF('Indicator Date'!AE142="","x",'Indicator Date'!AE142)</f>
        <v>2020</v>
      </c>
      <c r="AF142" s="44">
        <f>IF('Indicator Date'!AF142="","x",'Indicator Date'!AF142)</f>
        <v>2018</v>
      </c>
      <c r="AG142" s="44">
        <f>IF('Indicator Date'!AG142="","x",'Indicator Date'!AG142)</f>
        <v>2020</v>
      </c>
      <c r="AH142" s="44">
        <f>IF('Indicator Date'!AH142="","x",'Indicator Date'!AH142)</f>
        <v>2021</v>
      </c>
      <c r="AI142" s="44">
        <f>IF('Indicator Date'!AI142="","x",'Indicator Date'!AI142)</f>
        <v>2021</v>
      </c>
      <c r="AJ142" s="44">
        <f>IF('Indicator Date'!AJ142="","x",'Indicator Date'!AJ142)</f>
        <v>2020</v>
      </c>
      <c r="AK142" s="44">
        <f>IF('Indicator Date'!AK142="","x",'Indicator Date'!AK142)</f>
        <v>2020</v>
      </c>
      <c r="AL142" s="44">
        <f>IF('Indicator Date'!AL142="","x",'Indicator Date'!AL142)</f>
        <v>2019</v>
      </c>
      <c r="AM142" s="44" t="str">
        <f>IF('Indicator Date'!AM142="","x",RIGHT('Indicator Date'!AM142,4))</f>
        <v>x</v>
      </c>
      <c r="AN142" s="44">
        <f>IF('Indicator Date'!AN142="","x",'Indicator Date'!AN142)</f>
        <v>2021</v>
      </c>
      <c r="AO142" s="44">
        <f>IF('Indicator Date'!AO142="","x",'Indicator Date'!AO142)</f>
        <v>2018</v>
      </c>
      <c r="AP142" s="44">
        <f>IF('Indicator Date'!AP142="","x",'Indicator Date'!AP142)</f>
        <v>2019</v>
      </c>
      <c r="AQ142" s="44" t="str">
        <f>IF('Indicator Date'!AQ142="","x",'Indicator Date'!AQ142)</f>
        <v>x</v>
      </c>
      <c r="AR142" s="44">
        <f>IF('Indicator Date'!AR142="","x",'Indicator Date'!AR142)</f>
        <v>2020</v>
      </c>
      <c r="AS142" s="44">
        <f>IF('Indicator Date'!AS142="","x",'Indicator Date'!AS142)</f>
        <v>2019</v>
      </c>
      <c r="AT142" s="44" t="str">
        <f>IF('Indicator Date'!AT142="","x",'Indicator Date'!AT142)</f>
        <v>x</v>
      </c>
      <c r="AU142" s="44">
        <f>IF('Indicator Date'!AU142="","x",'Indicator Date'!AU142)</f>
        <v>2019</v>
      </c>
      <c r="AV142" s="44" t="str">
        <f>IF('Indicator Date'!AV142="","x",'Indicator Date'!AV142)</f>
        <v>x</v>
      </c>
      <c r="AW142" s="44" t="str">
        <f>IF('Indicator Date'!AW142="","x",'Indicator Date'!AW142)</f>
        <v>x</v>
      </c>
      <c r="AX142" s="44" t="str">
        <f>IF('Indicator Date'!AX142="","x",'Indicator Date'!AX142)</f>
        <v>x</v>
      </c>
      <c r="AY142" s="44">
        <f>IF('Indicator Date'!AY142="","x",'Indicator Date'!AY142)</f>
        <v>2019</v>
      </c>
      <c r="AZ142" s="44">
        <f>IF('Indicator Date'!AZ142="","x",'Indicator Date'!AZ142)</f>
        <v>2019</v>
      </c>
      <c r="BA142" s="44">
        <f>IF('Indicator Date'!BA142="","x",'Indicator Date'!BA142)</f>
        <v>2018</v>
      </c>
      <c r="BB142" s="44">
        <f>IF('Indicator Date'!BB142="","x",'Indicator Date'!BB142)</f>
        <v>2018</v>
      </c>
      <c r="BC142" s="44">
        <f>IF('Indicator Date'!BC142="","x",'Indicator Date'!BC142)</f>
        <v>2019</v>
      </c>
      <c r="BD142" s="44">
        <f>IF('Indicator Date'!BD142="","x",'Indicator Date'!BD142)</f>
        <v>2020</v>
      </c>
      <c r="BE142" s="70" t="str">
        <f>IF('Indicator Date'!BE142="","x",YEAR('Indicator Date'!BE142))</f>
        <v>x</v>
      </c>
      <c r="BF142" s="70">
        <f>IF('Indicator Date'!BF142="","x",YEAR('Indicator Date'!BF142))</f>
        <v>2020</v>
      </c>
      <c r="BG142" s="44">
        <f>IF('Indicator Date'!BG142="","x",'Indicator Date'!BG142)</f>
        <v>2020</v>
      </c>
      <c r="BH142" s="44">
        <f>IF('Indicator Date'!BH142="","x",'Indicator Date'!BH142)</f>
        <v>2019</v>
      </c>
      <c r="BI142" s="44">
        <f>IF('Indicator Date'!BI142="","x",'Indicator Date'!BI142)</f>
        <v>2019</v>
      </c>
      <c r="BJ142" s="44">
        <f>IF('Indicator Date'!BJ142="","x",'Indicator Date'!BJ142)</f>
        <v>2015</v>
      </c>
      <c r="BK142" s="44">
        <f>IF('Indicator Date'!BK142="","x",'Indicator Date'!BK142)</f>
        <v>2019</v>
      </c>
      <c r="BL142" s="44">
        <f>IF('Indicator Date'!BL142="","x",'Indicator Date'!BL142)</f>
        <v>2020</v>
      </c>
      <c r="BM142" s="44">
        <f>IF('Indicator Date'!BM142="","x",'Indicator Date'!BM142)</f>
        <v>2018</v>
      </c>
      <c r="BN142" s="44">
        <f>IF('Indicator Date'!BN142="","x",'Indicator Date'!BN142)</f>
        <v>2018</v>
      </c>
      <c r="BO142" s="44">
        <f>IF('Indicator Date'!BO142="","x",'Indicator Date'!BO142)</f>
        <v>2019</v>
      </c>
      <c r="BP142" s="44">
        <f>IF('Indicator Date'!BP142="","x",'Indicator Date'!BP142)</f>
        <v>2019</v>
      </c>
      <c r="BQ142" s="44">
        <f>IF('Indicator Date'!BQ142="","x",'Indicator Date'!BQ142)</f>
        <v>2014</v>
      </c>
      <c r="BR142" s="44">
        <f>IF('Indicator Date'!BR142="","x",'Indicator Date'!BR142)</f>
        <v>2017</v>
      </c>
      <c r="BS142" s="44">
        <f>IF('Indicator Date'!BS142="","x",'Indicator Date'!BS142)</f>
        <v>2017</v>
      </c>
      <c r="BT142" s="44">
        <f>IF('Indicator Date'!BT142="","x",'Indicator Date'!BT142)</f>
        <v>2016</v>
      </c>
      <c r="BU142" s="44">
        <f>IF('Indicator Date'!BU142="","x",'Indicator Date'!BU142)</f>
        <v>2019</v>
      </c>
      <c r="BV142" s="44">
        <f>IF('Indicator Date'!BV142="","x",'Indicator Date'!BV142)</f>
        <v>2019</v>
      </c>
      <c r="BW142" s="44">
        <f>IF('Indicator Date'!BW142="","x",'Indicator Date'!BW142)</f>
        <v>2019</v>
      </c>
      <c r="BX142" s="44">
        <f>IF('Indicator Date'!BX142="","x",'Indicator Date'!BX142)</f>
        <v>2019</v>
      </c>
      <c r="BY142" s="44">
        <f>IF('Indicator Date'!BY142="","x",'Indicator Date'!BY142)</f>
        <v>2017</v>
      </c>
      <c r="BZ142" s="44">
        <f>IF('Indicator Date'!BZ142="","x",'Indicator Date'!BZ142)</f>
        <v>2020</v>
      </c>
      <c r="CA142" s="44">
        <f>IF('Indicator Date'!CA142="","x",'Indicator Date'!CA142)</f>
        <v>2020</v>
      </c>
      <c r="CB142" s="44">
        <f>IF('Indicator Date'!CB142="","x",'Indicator Date'!CB142)</f>
        <v>2015</v>
      </c>
    </row>
    <row r="143" spans="1:80">
      <c r="A143" s="33" t="str">
        <f>'Indicator Data'!A145</f>
        <v>Qatar</v>
      </c>
      <c r="B143" s="25" t="str">
        <f>'Indicator Data'!B145</f>
        <v>QAT</v>
      </c>
      <c r="C143" s="44">
        <f>IF('Indicator Date'!C143="","x",'Indicator Date'!C143)</f>
        <v>2015</v>
      </c>
      <c r="D143" s="44">
        <f>IF('Indicator Date'!D143="","x",'Indicator Date'!D143)</f>
        <v>2015</v>
      </c>
      <c r="E143" s="44">
        <f>IF('Indicator Date'!E143="","x",'Indicator Date'!E143)</f>
        <v>2015</v>
      </c>
      <c r="F143" s="44">
        <f>IF('Indicator Date'!F143="","x",'Indicator Date'!F143)</f>
        <v>2015</v>
      </c>
      <c r="G143" s="44">
        <f>IF('Indicator Date'!G143="","x",'Indicator Date'!G143)</f>
        <v>2015</v>
      </c>
      <c r="H143" s="44">
        <f>IF('Indicator Date'!H143="","x",'Indicator Date'!H143)</f>
        <v>2015</v>
      </c>
      <c r="I143" s="44">
        <f>IF('Indicator Date'!I143="","x",'Indicator Date'!I143)</f>
        <v>2015</v>
      </c>
      <c r="J143" s="44">
        <f>IF('Indicator Date'!J143="","x",'Indicator Date'!J143)</f>
        <v>2020</v>
      </c>
      <c r="K143" s="44">
        <f>IF('Indicator Date'!K143="","x",'Indicator Date'!K143)</f>
        <v>2020</v>
      </c>
      <c r="L143" s="44">
        <f>IF('Indicator Date'!L143="","x",'Indicator Date'!L143)</f>
        <v>2020</v>
      </c>
      <c r="M143" s="44">
        <f>IF('Indicator Date'!M143="","x",'Indicator Date'!M143)</f>
        <v>2015</v>
      </c>
      <c r="N143" s="44">
        <f>IF('Indicator Date'!N143="","x",'Indicator Date'!N143)</f>
        <v>2015</v>
      </c>
      <c r="O143" s="44">
        <f>IF('Indicator Date'!O143="","x",'Indicator Date'!O143)</f>
        <v>2015</v>
      </c>
      <c r="P143" s="44">
        <f>IF('Indicator Date'!P143="","x",'Indicator Date'!P143)</f>
        <v>2015</v>
      </c>
      <c r="Q143" s="44">
        <f>IF('Indicator Date'!Q143="","x",'Indicator Date'!Q143)</f>
        <v>2019</v>
      </c>
      <c r="R143" s="44">
        <f>IF('Indicator Date'!R143="","x",'Indicator Date'!R143)</f>
        <v>2019</v>
      </c>
      <c r="S143" s="44">
        <f>IF('Indicator Date'!S143="","x",'Indicator Date'!S143)</f>
        <v>2019</v>
      </c>
      <c r="T143" s="44">
        <f>IF('Indicator Date'!T143="","x",'Indicator Date'!T143)</f>
        <v>2019</v>
      </c>
      <c r="U143" s="44">
        <f>IF('Indicator Date'!U143="","x",'Indicator Date'!U143)</f>
        <v>2015</v>
      </c>
      <c r="V143" s="44">
        <f>IF('Indicator Date'!V143="","x",'Indicator Date'!V143)</f>
        <v>2015</v>
      </c>
      <c r="W143" s="44">
        <f>IF('Indicator Date'!W143="","x",'Indicator Date'!W143)</f>
        <v>2015</v>
      </c>
      <c r="X143" s="44">
        <f>IF('Indicator Date'!X143="","x",'Indicator Date'!X143)</f>
        <v>2018</v>
      </c>
      <c r="Y143" s="44">
        <f>IF('Indicator Date'!Y143="","x",'Indicator Date'!Y143)</f>
        <v>2019</v>
      </c>
      <c r="Z143" s="44">
        <f>IF('Indicator Date'!Z143="","x",'Indicator Date'!Z143)</f>
        <v>2019</v>
      </c>
      <c r="AA143" s="44" t="str">
        <f>IF('Indicator Date'!AA143="","x",'Indicator Date'!AA143)</f>
        <v>x</v>
      </c>
      <c r="AB143" s="44">
        <f>IF('Indicator Date'!AB143="","x",'Indicator Date'!AB143)</f>
        <v>2017</v>
      </c>
      <c r="AC143" s="44" t="str">
        <f>IF('Indicator Date'!AC143="","x",'Indicator Date'!AC143)</f>
        <v>x</v>
      </c>
      <c r="AD143" s="44">
        <f>IF('Indicator Date'!AD143="","x",'Indicator Date'!AD143)</f>
        <v>2019</v>
      </c>
      <c r="AE143" s="44">
        <f>IF('Indicator Date'!AE143="","x",'Indicator Date'!AE143)</f>
        <v>2020</v>
      </c>
      <c r="AF143" s="44" t="str">
        <f>IF('Indicator Date'!AF143="","x",'Indicator Date'!AF143)</f>
        <v>x</v>
      </c>
      <c r="AG143" s="44">
        <f>IF('Indicator Date'!AG143="","x",'Indicator Date'!AG143)</f>
        <v>2020</v>
      </c>
      <c r="AH143" s="44">
        <f>IF('Indicator Date'!AH143="","x",'Indicator Date'!AH143)</f>
        <v>2021</v>
      </c>
      <c r="AI143" s="44">
        <f>IF('Indicator Date'!AI143="","x",'Indicator Date'!AI143)</f>
        <v>2021</v>
      </c>
      <c r="AJ143" s="44">
        <f>IF('Indicator Date'!AJ143="","x",'Indicator Date'!AJ143)</f>
        <v>2020</v>
      </c>
      <c r="AK143" s="44">
        <f>IF('Indicator Date'!AK143="","x",'Indicator Date'!AK143)</f>
        <v>2020</v>
      </c>
      <c r="AL143" s="44">
        <f>IF('Indicator Date'!AL143="","x",'Indicator Date'!AL143)</f>
        <v>2019</v>
      </c>
      <c r="AM143" s="44" t="str">
        <f>IF('Indicator Date'!AM143="","x",RIGHT('Indicator Date'!AM143,4))</f>
        <v>x</v>
      </c>
      <c r="AN143" s="44">
        <f>IF('Indicator Date'!AN143="","x",'Indicator Date'!AN143)</f>
        <v>2021</v>
      </c>
      <c r="AO143" s="44">
        <f>IF('Indicator Date'!AO143="","x",'Indicator Date'!AO143)</f>
        <v>2018</v>
      </c>
      <c r="AP143" s="44">
        <f>IF('Indicator Date'!AP143="","x",'Indicator Date'!AP143)</f>
        <v>2019</v>
      </c>
      <c r="AQ143" s="44" t="str">
        <f>IF('Indicator Date'!AQ143="","x",'Indicator Date'!AQ143)</f>
        <v>x</v>
      </c>
      <c r="AR143" s="44">
        <f>IF('Indicator Date'!AR143="","x",'Indicator Date'!AR143)</f>
        <v>2020</v>
      </c>
      <c r="AS143" s="44">
        <f>IF('Indicator Date'!AS143="","x",'Indicator Date'!AS143)</f>
        <v>2019</v>
      </c>
      <c r="AT143" s="44" t="str">
        <f>IF('Indicator Date'!AT143="","x",'Indicator Date'!AT143)</f>
        <v>x</v>
      </c>
      <c r="AU143" s="44">
        <f>IF('Indicator Date'!AU143="","x",'Indicator Date'!AU143)</f>
        <v>2019</v>
      </c>
      <c r="AV143" s="44" t="str">
        <f>IF('Indicator Date'!AV143="","x",'Indicator Date'!AV143)</f>
        <v>x</v>
      </c>
      <c r="AW143" s="44" t="str">
        <f>IF('Indicator Date'!AW143="","x",'Indicator Date'!AW143)</f>
        <v>x</v>
      </c>
      <c r="AX143" s="44" t="str">
        <f>IF('Indicator Date'!AX143="","x",'Indicator Date'!AX143)</f>
        <v>x</v>
      </c>
      <c r="AY143" s="44">
        <f>IF('Indicator Date'!AY143="","x",'Indicator Date'!AY143)</f>
        <v>2019</v>
      </c>
      <c r="AZ143" s="44">
        <f>IF('Indicator Date'!AZ143="","x",'Indicator Date'!AZ143)</f>
        <v>2019</v>
      </c>
      <c r="BA143" s="44" t="str">
        <f>IF('Indicator Date'!BA143="","x",'Indicator Date'!BA143)</f>
        <v>x</v>
      </c>
      <c r="BB143" s="44">
        <f>IF('Indicator Date'!BB143="","x",'Indicator Date'!BB143)</f>
        <v>2018</v>
      </c>
      <c r="BC143" s="44">
        <f>IF('Indicator Date'!BC143="","x",'Indicator Date'!BC143)</f>
        <v>2019</v>
      </c>
      <c r="BD143" s="44">
        <f>IF('Indicator Date'!BD143="","x",'Indicator Date'!BD143)</f>
        <v>2020</v>
      </c>
      <c r="BE143" s="70" t="str">
        <f>IF('Indicator Date'!BE143="","x",YEAR('Indicator Date'!BE143))</f>
        <v>x</v>
      </c>
      <c r="BF143" s="70">
        <f>IF('Indicator Date'!BF143="","x",YEAR('Indicator Date'!BF143))</f>
        <v>2020</v>
      </c>
      <c r="BG143" s="44">
        <f>IF('Indicator Date'!BG143="","x",'Indicator Date'!BG143)</f>
        <v>2020</v>
      </c>
      <c r="BH143" s="44">
        <f>IF('Indicator Date'!BH143="","x",'Indicator Date'!BH143)</f>
        <v>2019</v>
      </c>
      <c r="BI143" s="44">
        <f>IF('Indicator Date'!BI143="","x",'Indicator Date'!BI143)</f>
        <v>2019</v>
      </c>
      <c r="BJ143" s="44">
        <f>IF('Indicator Date'!BJ143="","x",'Indicator Date'!BJ143)</f>
        <v>2015</v>
      </c>
      <c r="BK143" s="44">
        <f>IF('Indicator Date'!BK143="","x",'Indicator Date'!BK143)</f>
        <v>2019</v>
      </c>
      <c r="BL143" s="44">
        <f>IF('Indicator Date'!BL143="","x",'Indicator Date'!BL143)</f>
        <v>2020</v>
      </c>
      <c r="BM143" s="44">
        <f>IF('Indicator Date'!BM143="","x",'Indicator Date'!BM143)</f>
        <v>2018</v>
      </c>
      <c r="BN143" s="44">
        <f>IF('Indicator Date'!BN143="","x",'Indicator Date'!BN143)</f>
        <v>2017</v>
      </c>
      <c r="BO143" s="44">
        <f>IF('Indicator Date'!BO143="","x",'Indicator Date'!BO143)</f>
        <v>2019</v>
      </c>
      <c r="BP143" s="44">
        <f>IF('Indicator Date'!BP143="","x",'Indicator Date'!BP143)</f>
        <v>2019</v>
      </c>
      <c r="BQ143" s="44">
        <f>IF('Indicator Date'!BQ143="","x",'Indicator Date'!BQ143)</f>
        <v>2014</v>
      </c>
      <c r="BR143" s="44">
        <f>IF('Indicator Date'!BR143="","x",'Indicator Date'!BR143)</f>
        <v>2017</v>
      </c>
      <c r="BS143" s="44">
        <f>IF('Indicator Date'!BS143="","x",'Indicator Date'!BS143)</f>
        <v>2017</v>
      </c>
      <c r="BT143" s="44">
        <f>IF('Indicator Date'!BT143="","x",'Indicator Date'!BT143)</f>
        <v>2017</v>
      </c>
      <c r="BU143" s="44">
        <f>IF('Indicator Date'!BU143="","x",'Indicator Date'!BU143)</f>
        <v>2019</v>
      </c>
      <c r="BV143" s="44">
        <f>IF('Indicator Date'!BV143="","x",'Indicator Date'!BV143)</f>
        <v>2019</v>
      </c>
      <c r="BW143" s="44">
        <f>IF('Indicator Date'!BW143="","x",'Indicator Date'!BW143)</f>
        <v>2019</v>
      </c>
      <c r="BX143" s="44">
        <f>IF('Indicator Date'!BX143="","x",'Indicator Date'!BX143)</f>
        <v>2019</v>
      </c>
      <c r="BY143" s="44">
        <f>IF('Indicator Date'!BY143="","x",'Indicator Date'!BY143)</f>
        <v>2017</v>
      </c>
      <c r="BZ143" s="44">
        <f>IF('Indicator Date'!BZ143="","x",'Indicator Date'!BZ143)</f>
        <v>2020</v>
      </c>
      <c r="CA143" s="44">
        <f>IF('Indicator Date'!CA143="","x",'Indicator Date'!CA143)</f>
        <v>2020</v>
      </c>
      <c r="CB143" s="44">
        <f>IF('Indicator Date'!CB143="","x",'Indicator Date'!CB143)</f>
        <v>2015</v>
      </c>
    </row>
    <row r="144" spans="1:80">
      <c r="A144" s="33" t="str">
        <f>'Indicator Data'!A146</f>
        <v>Romania</v>
      </c>
      <c r="B144" s="25" t="str">
        <f>'Indicator Data'!B146</f>
        <v>ROU</v>
      </c>
      <c r="C144" s="44">
        <f>IF('Indicator Date'!C144="","x",'Indicator Date'!C144)</f>
        <v>2015</v>
      </c>
      <c r="D144" s="44">
        <f>IF('Indicator Date'!D144="","x",'Indicator Date'!D144)</f>
        <v>2015</v>
      </c>
      <c r="E144" s="44">
        <f>IF('Indicator Date'!E144="","x",'Indicator Date'!E144)</f>
        <v>2015</v>
      </c>
      <c r="F144" s="44">
        <f>IF('Indicator Date'!F144="","x",'Indicator Date'!F144)</f>
        <v>2015</v>
      </c>
      <c r="G144" s="44">
        <f>IF('Indicator Date'!G144="","x",'Indicator Date'!G144)</f>
        <v>2015</v>
      </c>
      <c r="H144" s="44">
        <f>IF('Indicator Date'!H144="","x",'Indicator Date'!H144)</f>
        <v>2015</v>
      </c>
      <c r="I144" s="44">
        <f>IF('Indicator Date'!I144="","x",'Indicator Date'!I144)</f>
        <v>2015</v>
      </c>
      <c r="J144" s="44">
        <f>IF('Indicator Date'!J144="","x",'Indicator Date'!J144)</f>
        <v>2020</v>
      </c>
      <c r="K144" s="44">
        <f>IF('Indicator Date'!K144="","x",'Indicator Date'!K144)</f>
        <v>2020</v>
      </c>
      <c r="L144" s="44">
        <f>IF('Indicator Date'!L144="","x",'Indicator Date'!L144)</f>
        <v>2020</v>
      </c>
      <c r="M144" s="44">
        <f>IF('Indicator Date'!M144="","x",'Indicator Date'!M144)</f>
        <v>2015</v>
      </c>
      <c r="N144" s="44">
        <f>IF('Indicator Date'!N144="","x",'Indicator Date'!N144)</f>
        <v>2015</v>
      </c>
      <c r="O144" s="44">
        <f>IF('Indicator Date'!O144="","x",'Indicator Date'!O144)</f>
        <v>2015</v>
      </c>
      <c r="P144" s="44">
        <f>IF('Indicator Date'!P144="","x",'Indicator Date'!P144)</f>
        <v>2015</v>
      </c>
      <c r="Q144" s="44">
        <f>IF('Indicator Date'!Q144="","x",'Indicator Date'!Q144)</f>
        <v>2019</v>
      </c>
      <c r="R144" s="44">
        <f>IF('Indicator Date'!R144="","x",'Indicator Date'!R144)</f>
        <v>2019</v>
      </c>
      <c r="S144" s="44">
        <f>IF('Indicator Date'!S144="","x",'Indicator Date'!S144)</f>
        <v>2019</v>
      </c>
      <c r="T144" s="44">
        <f>IF('Indicator Date'!T144="","x",'Indicator Date'!T144)</f>
        <v>2019</v>
      </c>
      <c r="U144" s="44">
        <f>IF('Indicator Date'!U144="","x",'Indicator Date'!U144)</f>
        <v>2015</v>
      </c>
      <c r="V144" s="44">
        <f>IF('Indicator Date'!V144="","x",'Indicator Date'!V144)</f>
        <v>2015</v>
      </c>
      <c r="W144" s="44">
        <f>IF('Indicator Date'!W144="","x",'Indicator Date'!W144)</f>
        <v>2015</v>
      </c>
      <c r="X144" s="44">
        <f>IF('Indicator Date'!X144="","x",'Indicator Date'!X144)</f>
        <v>2018</v>
      </c>
      <c r="Y144" s="44">
        <f>IF('Indicator Date'!Y144="","x",'Indicator Date'!Y144)</f>
        <v>2019</v>
      </c>
      <c r="Z144" s="44">
        <f>IF('Indicator Date'!Z144="","x",'Indicator Date'!Z144)</f>
        <v>2019</v>
      </c>
      <c r="AA144" s="44">
        <f>IF('Indicator Date'!AA144="","x",'Indicator Date'!AA144)</f>
        <v>2011</v>
      </c>
      <c r="AB144" s="44">
        <f>IF('Indicator Date'!AB144="","x",'Indicator Date'!AB144)</f>
        <v>2017</v>
      </c>
      <c r="AC144" s="44" t="str">
        <f>IF('Indicator Date'!AC144="","x",'Indicator Date'!AC144)</f>
        <v>x</v>
      </c>
      <c r="AD144" s="44">
        <f>IF('Indicator Date'!AD144="","x",'Indicator Date'!AD144)</f>
        <v>2018</v>
      </c>
      <c r="AE144" s="44">
        <f>IF('Indicator Date'!AE144="","x",'Indicator Date'!AE144)</f>
        <v>2020</v>
      </c>
      <c r="AF144" s="44">
        <f>IF('Indicator Date'!AF144="","x",'Indicator Date'!AF144)</f>
        <v>2018</v>
      </c>
      <c r="AG144" s="44">
        <f>IF('Indicator Date'!AG144="","x",'Indicator Date'!AG144)</f>
        <v>2020</v>
      </c>
      <c r="AH144" s="44">
        <f>IF('Indicator Date'!AH144="","x",'Indicator Date'!AH144)</f>
        <v>2021</v>
      </c>
      <c r="AI144" s="44">
        <f>IF('Indicator Date'!AI144="","x",'Indicator Date'!AI144)</f>
        <v>2021</v>
      </c>
      <c r="AJ144" s="44">
        <f>IF('Indicator Date'!AJ144="","x",'Indicator Date'!AJ144)</f>
        <v>2020</v>
      </c>
      <c r="AK144" s="44">
        <f>IF('Indicator Date'!AK144="","x",'Indicator Date'!AK144)</f>
        <v>2020</v>
      </c>
      <c r="AL144" s="44">
        <f>IF('Indicator Date'!AL144="","x",'Indicator Date'!AL144)</f>
        <v>2019</v>
      </c>
      <c r="AM144" s="44" t="str">
        <f>IF('Indicator Date'!AM144="","x",RIGHT('Indicator Date'!AM144,4))</f>
        <v>x</v>
      </c>
      <c r="AN144" s="44">
        <f>IF('Indicator Date'!AN144="","x",'Indicator Date'!AN144)</f>
        <v>2021</v>
      </c>
      <c r="AO144" s="44">
        <f>IF('Indicator Date'!AO144="","x",'Indicator Date'!AO144)</f>
        <v>2018</v>
      </c>
      <c r="AP144" s="44">
        <f>IF('Indicator Date'!AP144="","x",'Indicator Date'!AP144)</f>
        <v>2019</v>
      </c>
      <c r="AQ144" s="44" t="str">
        <f>IF('Indicator Date'!AQ144="","x",'Indicator Date'!AQ144)</f>
        <v>x</v>
      </c>
      <c r="AR144" s="44">
        <f>IF('Indicator Date'!AR144="","x",'Indicator Date'!AR144)</f>
        <v>2020</v>
      </c>
      <c r="AS144" s="44">
        <f>IF('Indicator Date'!AS144="","x",'Indicator Date'!AS144)</f>
        <v>2019</v>
      </c>
      <c r="AT144" s="44" t="str">
        <f>IF('Indicator Date'!AT144="","x",'Indicator Date'!AT144)</f>
        <v>x</v>
      </c>
      <c r="AU144" s="44">
        <f>IF('Indicator Date'!AU144="","x",'Indicator Date'!AU144)</f>
        <v>2019</v>
      </c>
      <c r="AV144" s="44">
        <f>IF('Indicator Date'!AV144="","x",'Indicator Date'!AV144)</f>
        <v>2019</v>
      </c>
      <c r="AW144" s="44">
        <f>IF('Indicator Date'!AW144="","x",'Indicator Date'!AW144)</f>
        <v>2019</v>
      </c>
      <c r="AX144" s="44" t="str">
        <f>IF('Indicator Date'!AX144="","x",'Indicator Date'!AX144)</f>
        <v>x</v>
      </c>
      <c r="AY144" s="44">
        <f>IF('Indicator Date'!AY144="","x",'Indicator Date'!AY144)</f>
        <v>2019</v>
      </c>
      <c r="AZ144" s="44">
        <f>IF('Indicator Date'!AZ144="","x",'Indicator Date'!AZ144)</f>
        <v>2019</v>
      </c>
      <c r="BA144" s="44">
        <f>IF('Indicator Date'!BA144="","x",'Indicator Date'!BA144)</f>
        <v>2018</v>
      </c>
      <c r="BB144" s="44">
        <f>IF('Indicator Date'!BB144="","x",'Indicator Date'!BB144)</f>
        <v>2018</v>
      </c>
      <c r="BC144" s="44">
        <f>IF('Indicator Date'!BC144="","x",'Indicator Date'!BC144)</f>
        <v>2019</v>
      </c>
      <c r="BD144" s="44">
        <f>IF('Indicator Date'!BD144="","x",'Indicator Date'!BD144)</f>
        <v>2020</v>
      </c>
      <c r="BE144" s="70" t="str">
        <f>IF('Indicator Date'!BE144="","x",YEAR('Indicator Date'!BE144))</f>
        <v>x</v>
      </c>
      <c r="BF144" s="70">
        <f>IF('Indicator Date'!BF144="","x",YEAR('Indicator Date'!BF144))</f>
        <v>2020</v>
      </c>
      <c r="BG144" s="44">
        <f>IF('Indicator Date'!BG144="","x",'Indicator Date'!BG144)</f>
        <v>2020</v>
      </c>
      <c r="BH144" s="44">
        <f>IF('Indicator Date'!BH144="","x",'Indicator Date'!BH144)</f>
        <v>2019</v>
      </c>
      <c r="BI144" s="44">
        <f>IF('Indicator Date'!BI144="","x",'Indicator Date'!BI144)</f>
        <v>2019</v>
      </c>
      <c r="BJ144" s="44">
        <f>IF('Indicator Date'!BJ144="","x",'Indicator Date'!BJ144)</f>
        <v>2015</v>
      </c>
      <c r="BK144" s="44">
        <f>IF('Indicator Date'!BK144="","x",'Indicator Date'!BK144)</f>
        <v>2019</v>
      </c>
      <c r="BL144" s="44">
        <f>IF('Indicator Date'!BL144="","x",'Indicator Date'!BL144)</f>
        <v>2020</v>
      </c>
      <c r="BM144" s="44">
        <f>IF('Indicator Date'!BM144="","x",'Indicator Date'!BM144)</f>
        <v>2018</v>
      </c>
      <c r="BN144" s="44">
        <f>IF('Indicator Date'!BN144="","x",'Indicator Date'!BN144)</f>
        <v>2018</v>
      </c>
      <c r="BO144" s="44">
        <f>IF('Indicator Date'!BO144="","x",'Indicator Date'!BO144)</f>
        <v>2019</v>
      </c>
      <c r="BP144" s="44">
        <f>IF('Indicator Date'!BP144="","x",'Indicator Date'!BP144)</f>
        <v>2019</v>
      </c>
      <c r="BQ144" s="44">
        <f>IF('Indicator Date'!BQ144="","x",'Indicator Date'!BQ144)</f>
        <v>2014</v>
      </c>
      <c r="BR144" s="44">
        <f>IF('Indicator Date'!BR144="","x",'Indicator Date'!BR144)</f>
        <v>2017</v>
      </c>
      <c r="BS144" s="44">
        <f>IF('Indicator Date'!BS144="","x",'Indicator Date'!BS144)</f>
        <v>2017</v>
      </c>
      <c r="BT144" s="44">
        <f>IF('Indicator Date'!BT144="","x",'Indicator Date'!BT144)</f>
        <v>2016</v>
      </c>
      <c r="BU144" s="44">
        <f>IF('Indicator Date'!BU144="","x",'Indicator Date'!BU144)</f>
        <v>2019</v>
      </c>
      <c r="BV144" s="44">
        <f>IF('Indicator Date'!BV144="","x",'Indicator Date'!BV144)</f>
        <v>2019</v>
      </c>
      <c r="BW144" s="44" t="str">
        <f>IF('Indicator Date'!BW144="","x",'Indicator Date'!BW144)</f>
        <v>x</v>
      </c>
      <c r="BX144" s="44">
        <f>IF('Indicator Date'!BX144="","x",'Indicator Date'!BX144)</f>
        <v>2019</v>
      </c>
      <c r="BY144" s="44">
        <f>IF('Indicator Date'!BY144="","x",'Indicator Date'!BY144)</f>
        <v>2017</v>
      </c>
      <c r="BZ144" s="44">
        <f>IF('Indicator Date'!BZ144="","x",'Indicator Date'!BZ144)</f>
        <v>2020</v>
      </c>
      <c r="CA144" s="44">
        <f>IF('Indicator Date'!CA144="","x",'Indicator Date'!CA144)</f>
        <v>2020</v>
      </c>
      <c r="CB144" s="44">
        <f>IF('Indicator Date'!CB144="","x",'Indicator Date'!CB144)</f>
        <v>2015</v>
      </c>
    </row>
    <row r="145" spans="1:80">
      <c r="A145" s="33" t="str">
        <f>'Indicator Data'!A147</f>
        <v>Russian Federation</v>
      </c>
      <c r="B145" s="25" t="str">
        <f>'Indicator Data'!B147</f>
        <v>RUS</v>
      </c>
      <c r="C145" s="44">
        <f>IF('Indicator Date'!C145="","x",'Indicator Date'!C145)</f>
        <v>2015</v>
      </c>
      <c r="D145" s="44">
        <f>IF('Indicator Date'!D145="","x",'Indicator Date'!D145)</f>
        <v>2015</v>
      </c>
      <c r="E145" s="44">
        <f>IF('Indicator Date'!E145="","x",'Indicator Date'!E145)</f>
        <v>2015</v>
      </c>
      <c r="F145" s="44">
        <f>IF('Indicator Date'!F145="","x",'Indicator Date'!F145)</f>
        <v>2015</v>
      </c>
      <c r="G145" s="44">
        <f>IF('Indicator Date'!G145="","x",'Indicator Date'!G145)</f>
        <v>2015</v>
      </c>
      <c r="H145" s="44">
        <f>IF('Indicator Date'!H145="","x",'Indicator Date'!H145)</f>
        <v>2015</v>
      </c>
      <c r="I145" s="44">
        <f>IF('Indicator Date'!I145="","x",'Indicator Date'!I145)</f>
        <v>2015</v>
      </c>
      <c r="J145" s="44">
        <f>IF('Indicator Date'!J145="","x",'Indicator Date'!J145)</f>
        <v>2020</v>
      </c>
      <c r="K145" s="44">
        <f>IF('Indicator Date'!K145="","x",'Indicator Date'!K145)</f>
        <v>2020</v>
      </c>
      <c r="L145" s="44">
        <f>IF('Indicator Date'!L145="","x",'Indicator Date'!L145)</f>
        <v>2020</v>
      </c>
      <c r="M145" s="44">
        <f>IF('Indicator Date'!M145="","x",'Indicator Date'!M145)</f>
        <v>2015</v>
      </c>
      <c r="N145" s="44">
        <f>IF('Indicator Date'!N145="","x",'Indicator Date'!N145)</f>
        <v>2015</v>
      </c>
      <c r="O145" s="44">
        <f>IF('Indicator Date'!O145="","x",'Indicator Date'!O145)</f>
        <v>2015</v>
      </c>
      <c r="P145" s="44">
        <f>IF('Indicator Date'!P145="","x",'Indicator Date'!P145)</f>
        <v>2015</v>
      </c>
      <c r="Q145" s="44">
        <f>IF('Indicator Date'!Q145="","x",'Indicator Date'!Q145)</f>
        <v>2019</v>
      </c>
      <c r="R145" s="44">
        <f>IF('Indicator Date'!R145="","x",'Indicator Date'!R145)</f>
        <v>2019</v>
      </c>
      <c r="S145" s="44">
        <f>IF('Indicator Date'!S145="","x",'Indicator Date'!S145)</f>
        <v>2019</v>
      </c>
      <c r="T145" s="44">
        <f>IF('Indicator Date'!T145="","x",'Indicator Date'!T145)</f>
        <v>2019</v>
      </c>
      <c r="U145" s="44">
        <f>IF('Indicator Date'!U145="","x",'Indicator Date'!U145)</f>
        <v>2015</v>
      </c>
      <c r="V145" s="44">
        <f>IF('Indicator Date'!V145="","x",'Indicator Date'!V145)</f>
        <v>2015</v>
      </c>
      <c r="W145" s="44">
        <f>IF('Indicator Date'!W145="","x",'Indicator Date'!W145)</f>
        <v>2015</v>
      </c>
      <c r="X145" s="44">
        <f>IF('Indicator Date'!X145="","x",'Indicator Date'!X145)</f>
        <v>2018</v>
      </c>
      <c r="Y145" s="44">
        <f>IF('Indicator Date'!Y145="","x",'Indicator Date'!Y145)</f>
        <v>2019</v>
      </c>
      <c r="Z145" s="44">
        <f>IF('Indicator Date'!Z145="","x",'Indicator Date'!Z145)</f>
        <v>2019</v>
      </c>
      <c r="AA145" s="44">
        <f>IF('Indicator Date'!AA145="","x",'Indicator Date'!AA145)</f>
        <v>2010</v>
      </c>
      <c r="AB145" s="44">
        <f>IF('Indicator Date'!AB145="","x",'Indicator Date'!AB145)</f>
        <v>2017</v>
      </c>
      <c r="AC145" s="44" t="str">
        <f>IF('Indicator Date'!AC145="","x",'Indicator Date'!AC145)</f>
        <v>x</v>
      </c>
      <c r="AD145" s="44">
        <f>IF('Indicator Date'!AD145="","x",'Indicator Date'!AD145)</f>
        <v>2019</v>
      </c>
      <c r="AE145" s="44">
        <f>IF('Indicator Date'!AE145="","x",'Indicator Date'!AE145)</f>
        <v>2020</v>
      </c>
      <c r="AF145" s="44" t="str">
        <f>IF('Indicator Date'!AF145="","x",'Indicator Date'!AF145)</f>
        <v>x</v>
      </c>
      <c r="AG145" s="44">
        <f>IF('Indicator Date'!AG145="","x",'Indicator Date'!AG145)</f>
        <v>2020</v>
      </c>
      <c r="AH145" s="44">
        <f>IF('Indicator Date'!AH145="","x",'Indicator Date'!AH145)</f>
        <v>2021</v>
      </c>
      <c r="AI145" s="44">
        <f>IF('Indicator Date'!AI145="","x",'Indicator Date'!AI145)</f>
        <v>2021</v>
      </c>
      <c r="AJ145" s="44">
        <f>IF('Indicator Date'!AJ145="","x",'Indicator Date'!AJ145)</f>
        <v>2020</v>
      </c>
      <c r="AK145" s="44">
        <f>IF('Indicator Date'!AK145="","x",'Indicator Date'!AK145)</f>
        <v>2020</v>
      </c>
      <c r="AL145" s="44">
        <f>IF('Indicator Date'!AL145="","x",'Indicator Date'!AL145)</f>
        <v>2019</v>
      </c>
      <c r="AM145" s="44" t="str">
        <f>IF('Indicator Date'!AM145="","x",RIGHT('Indicator Date'!AM145,4))</f>
        <v>x</v>
      </c>
      <c r="AN145" s="44">
        <f>IF('Indicator Date'!AN145="","x",'Indicator Date'!AN145)</f>
        <v>2021</v>
      </c>
      <c r="AO145" s="44">
        <f>IF('Indicator Date'!AO145="","x",'Indicator Date'!AO145)</f>
        <v>2018</v>
      </c>
      <c r="AP145" s="44">
        <f>IF('Indicator Date'!AP145="","x",'Indicator Date'!AP145)</f>
        <v>2019</v>
      </c>
      <c r="AQ145" s="44" t="str">
        <f>IF('Indicator Date'!AQ145="","x",'Indicator Date'!AQ145)</f>
        <v>x</v>
      </c>
      <c r="AR145" s="44">
        <f>IF('Indicator Date'!AR145="","x",'Indicator Date'!AR145)</f>
        <v>2020</v>
      </c>
      <c r="AS145" s="44">
        <f>IF('Indicator Date'!AS145="","x",'Indicator Date'!AS145)</f>
        <v>2019</v>
      </c>
      <c r="AT145" s="44" t="str">
        <f>IF('Indicator Date'!AT145="","x",'Indicator Date'!AT145)</f>
        <v>x</v>
      </c>
      <c r="AU145" s="44">
        <f>IF('Indicator Date'!AU145="","x",'Indicator Date'!AU145)</f>
        <v>2019</v>
      </c>
      <c r="AV145" s="44" t="str">
        <f>IF('Indicator Date'!AV145="","x",'Indicator Date'!AV145)</f>
        <v>x</v>
      </c>
      <c r="AW145" s="44" t="str">
        <f>IF('Indicator Date'!AW145="","x",'Indicator Date'!AW145)</f>
        <v>x</v>
      </c>
      <c r="AX145" s="44" t="str">
        <f>IF('Indicator Date'!AX145="","x",'Indicator Date'!AX145)</f>
        <v>x</v>
      </c>
      <c r="AY145" s="44">
        <f>IF('Indicator Date'!AY145="","x",'Indicator Date'!AY145)</f>
        <v>2019</v>
      </c>
      <c r="AZ145" s="44">
        <f>IF('Indicator Date'!AZ145="","x",'Indicator Date'!AZ145)</f>
        <v>2019</v>
      </c>
      <c r="BA145" s="44">
        <f>IF('Indicator Date'!BA145="","x",'Indicator Date'!BA145)</f>
        <v>2018</v>
      </c>
      <c r="BB145" s="44">
        <f>IF('Indicator Date'!BB145="","x",'Indicator Date'!BB145)</f>
        <v>2018</v>
      </c>
      <c r="BC145" s="44">
        <f>IF('Indicator Date'!BC145="","x",'Indicator Date'!BC145)</f>
        <v>2019</v>
      </c>
      <c r="BD145" s="44">
        <f>IF('Indicator Date'!BD145="","x",'Indicator Date'!BD145)</f>
        <v>2020</v>
      </c>
      <c r="BE145" s="70">
        <f>IF('Indicator Date'!BE145="","x",YEAR('Indicator Date'!BE145))</f>
        <v>2020</v>
      </c>
      <c r="BF145" s="70">
        <f>IF('Indicator Date'!BF145="","x",YEAR('Indicator Date'!BF145))</f>
        <v>2020</v>
      </c>
      <c r="BG145" s="44">
        <f>IF('Indicator Date'!BG145="","x",'Indicator Date'!BG145)</f>
        <v>2020</v>
      </c>
      <c r="BH145" s="44">
        <f>IF('Indicator Date'!BH145="","x",'Indicator Date'!BH145)</f>
        <v>2019</v>
      </c>
      <c r="BI145" s="44">
        <f>IF('Indicator Date'!BI145="","x",'Indicator Date'!BI145)</f>
        <v>2019</v>
      </c>
      <c r="BJ145" s="44" t="str">
        <f>IF('Indicator Date'!BJ145="","x",'Indicator Date'!BJ145)</f>
        <v>x</v>
      </c>
      <c r="BK145" s="44">
        <f>IF('Indicator Date'!BK145="","x",'Indicator Date'!BK145)</f>
        <v>2019</v>
      </c>
      <c r="BL145" s="44">
        <f>IF('Indicator Date'!BL145="","x",'Indicator Date'!BL145)</f>
        <v>2020</v>
      </c>
      <c r="BM145" s="44">
        <f>IF('Indicator Date'!BM145="","x",'Indicator Date'!BM145)</f>
        <v>2018</v>
      </c>
      <c r="BN145" s="44">
        <f>IF('Indicator Date'!BN145="","x",'Indicator Date'!BN145)</f>
        <v>2018</v>
      </c>
      <c r="BO145" s="44">
        <f>IF('Indicator Date'!BO145="","x",'Indicator Date'!BO145)</f>
        <v>2019</v>
      </c>
      <c r="BP145" s="44">
        <f>IF('Indicator Date'!BP145="","x",'Indicator Date'!BP145)</f>
        <v>2019</v>
      </c>
      <c r="BQ145" s="44">
        <f>IF('Indicator Date'!BQ145="","x",'Indicator Date'!BQ145)</f>
        <v>2014</v>
      </c>
      <c r="BR145" s="44">
        <f>IF('Indicator Date'!BR145="","x",'Indicator Date'!BR145)</f>
        <v>2017</v>
      </c>
      <c r="BS145" s="44">
        <f>IF('Indicator Date'!BS145="","x",'Indicator Date'!BS145)</f>
        <v>2017</v>
      </c>
      <c r="BT145" s="44">
        <f>IF('Indicator Date'!BT145="","x",'Indicator Date'!BT145)</f>
        <v>2016</v>
      </c>
      <c r="BU145" s="44">
        <f>IF('Indicator Date'!BU145="","x",'Indicator Date'!BU145)</f>
        <v>2019</v>
      </c>
      <c r="BV145" s="44">
        <f>IF('Indicator Date'!BV145="","x",'Indicator Date'!BV145)</f>
        <v>2019</v>
      </c>
      <c r="BW145" s="44">
        <f>IF('Indicator Date'!BW145="","x",'Indicator Date'!BW145)</f>
        <v>2019</v>
      </c>
      <c r="BX145" s="44">
        <f>IF('Indicator Date'!BX145="","x",'Indicator Date'!BX145)</f>
        <v>2019</v>
      </c>
      <c r="BY145" s="44">
        <f>IF('Indicator Date'!BY145="","x",'Indicator Date'!BY145)</f>
        <v>2017</v>
      </c>
      <c r="BZ145" s="44">
        <f>IF('Indicator Date'!BZ145="","x",'Indicator Date'!BZ145)</f>
        <v>2020</v>
      </c>
      <c r="CA145" s="44">
        <f>IF('Indicator Date'!CA145="","x",'Indicator Date'!CA145)</f>
        <v>2020</v>
      </c>
      <c r="CB145" s="44">
        <f>IF('Indicator Date'!CB145="","x",'Indicator Date'!CB145)</f>
        <v>2015</v>
      </c>
    </row>
    <row r="146" spans="1:80">
      <c r="A146" s="33" t="str">
        <f>'Indicator Data'!A148</f>
        <v>Rwanda</v>
      </c>
      <c r="B146" s="25" t="str">
        <f>'Indicator Data'!B148</f>
        <v>RWA</v>
      </c>
      <c r="C146" s="44">
        <f>IF('Indicator Date'!C146="","x",'Indicator Date'!C146)</f>
        <v>2015</v>
      </c>
      <c r="D146" s="44">
        <f>IF('Indicator Date'!D146="","x",'Indicator Date'!D146)</f>
        <v>2015</v>
      </c>
      <c r="E146" s="44">
        <f>IF('Indicator Date'!E146="","x",'Indicator Date'!E146)</f>
        <v>2015</v>
      </c>
      <c r="F146" s="44">
        <f>IF('Indicator Date'!F146="","x",'Indicator Date'!F146)</f>
        <v>2015</v>
      </c>
      <c r="G146" s="44">
        <f>IF('Indicator Date'!G146="","x",'Indicator Date'!G146)</f>
        <v>2015</v>
      </c>
      <c r="H146" s="44">
        <f>IF('Indicator Date'!H146="","x",'Indicator Date'!H146)</f>
        <v>2015</v>
      </c>
      <c r="I146" s="44">
        <f>IF('Indicator Date'!I146="","x",'Indicator Date'!I146)</f>
        <v>2015</v>
      </c>
      <c r="J146" s="44">
        <f>IF('Indicator Date'!J146="","x",'Indicator Date'!J146)</f>
        <v>2020</v>
      </c>
      <c r="K146" s="44">
        <f>IF('Indicator Date'!K146="","x",'Indicator Date'!K146)</f>
        <v>2020</v>
      </c>
      <c r="L146" s="44">
        <f>IF('Indicator Date'!L146="","x",'Indicator Date'!L146)</f>
        <v>2020</v>
      </c>
      <c r="M146" s="44">
        <f>IF('Indicator Date'!M146="","x",'Indicator Date'!M146)</f>
        <v>2015</v>
      </c>
      <c r="N146" s="44">
        <f>IF('Indicator Date'!N146="","x",'Indicator Date'!N146)</f>
        <v>2015</v>
      </c>
      <c r="O146" s="44">
        <f>IF('Indicator Date'!O146="","x",'Indicator Date'!O146)</f>
        <v>2015</v>
      </c>
      <c r="P146" s="44">
        <f>IF('Indicator Date'!P146="","x",'Indicator Date'!P146)</f>
        <v>2015</v>
      </c>
      <c r="Q146" s="44">
        <f>IF('Indicator Date'!Q146="","x",'Indicator Date'!Q146)</f>
        <v>2019</v>
      </c>
      <c r="R146" s="44">
        <f>IF('Indicator Date'!R146="","x",'Indicator Date'!R146)</f>
        <v>2019</v>
      </c>
      <c r="S146" s="44">
        <f>IF('Indicator Date'!S146="","x",'Indicator Date'!S146)</f>
        <v>2019</v>
      </c>
      <c r="T146" s="44">
        <f>IF('Indicator Date'!T146="","x",'Indicator Date'!T146)</f>
        <v>2019</v>
      </c>
      <c r="U146" s="44">
        <f>IF('Indicator Date'!U146="","x",'Indicator Date'!U146)</f>
        <v>2015</v>
      </c>
      <c r="V146" s="44">
        <f>IF('Indicator Date'!V146="","x",'Indicator Date'!V146)</f>
        <v>2015</v>
      </c>
      <c r="W146" s="44">
        <f>IF('Indicator Date'!W146="","x",'Indicator Date'!W146)</f>
        <v>2015</v>
      </c>
      <c r="X146" s="44">
        <f>IF('Indicator Date'!X146="","x",'Indicator Date'!X146)</f>
        <v>2018</v>
      </c>
      <c r="Y146" s="44">
        <f>IF('Indicator Date'!Y146="","x",'Indicator Date'!Y146)</f>
        <v>2019</v>
      </c>
      <c r="Z146" s="44">
        <f>IF('Indicator Date'!Z146="","x",'Indicator Date'!Z146)</f>
        <v>2019</v>
      </c>
      <c r="AA146" s="44">
        <f>IF('Indicator Date'!AA146="","x",'Indicator Date'!AA146)</f>
        <v>2015</v>
      </c>
      <c r="AB146" s="44">
        <f>IF('Indicator Date'!AB146="","x",'Indicator Date'!AB146)</f>
        <v>2017</v>
      </c>
      <c r="AC146" s="44">
        <f>IF('Indicator Date'!AC146="","x",'Indicator Date'!AC146)</f>
        <v>2017</v>
      </c>
      <c r="AD146" s="44">
        <f>IF('Indicator Date'!AD146="","x",'Indicator Date'!AD146)</f>
        <v>2018</v>
      </c>
      <c r="AE146" s="44">
        <f>IF('Indicator Date'!AE146="","x",'Indicator Date'!AE146)</f>
        <v>2020</v>
      </c>
      <c r="AF146" s="44">
        <f>IF('Indicator Date'!AF146="","x",'Indicator Date'!AF146)</f>
        <v>2018</v>
      </c>
      <c r="AG146" s="44">
        <f>IF('Indicator Date'!AG146="","x",'Indicator Date'!AG146)</f>
        <v>2020</v>
      </c>
      <c r="AH146" s="44">
        <f>IF('Indicator Date'!AH146="","x",'Indicator Date'!AH146)</f>
        <v>2021</v>
      </c>
      <c r="AI146" s="44">
        <f>IF('Indicator Date'!AI146="","x",'Indicator Date'!AI146)</f>
        <v>2021</v>
      </c>
      <c r="AJ146" s="44">
        <f>IF('Indicator Date'!AJ146="","x",'Indicator Date'!AJ146)</f>
        <v>2020</v>
      </c>
      <c r="AK146" s="44">
        <f>IF('Indicator Date'!AK146="","x",'Indicator Date'!AK146)</f>
        <v>2020</v>
      </c>
      <c r="AL146" s="44">
        <f>IF('Indicator Date'!AL146="","x",'Indicator Date'!AL146)</f>
        <v>2019</v>
      </c>
      <c r="AM146" s="44" t="str">
        <f>IF('Indicator Date'!AM146="","x",RIGHT('Indicator Date'!AM146,4))</f>
        <v>2015</v>
      </c>
      <c r="AN146" s="44">
        <f>IF('Indicator Date'!AN146="","x",'Indicator Date'!AN146)</f>
        <v>2021</v>
      </c>
      <c r="AO146" s="44">
        <f>IF('Indicator Date'!AO146="","x",'Indicator Date'!AO146)</f>
        <v>2018</v>
      </c>
      <c r="AP146" s="44">
        <f>IF('Indicator Date'!AP146="","x",'Indicator Date'!AP146)</f>
        <v>2019</v>
      </c>
      <c r="AQ146" s="44">
        <f>IF('Indicator Date'!AQ146="","x",'Indicator Date'!AQ146)</f>
        <v>2020</v>
      </c>
      <c r="AR146" s="44">
        <f>IF('Indicator Date'!AR146="","x",'Indicator Date'!AR146)</f>
        <v>2020</v>
      </c>
      <c r="AS146" s="44">
        <f>IF('Indicator Date'!AS146="","x",'Indicator Date'!AS146)</f>
        <v>2019</v>
      </c>
      <c r="AT146" s="44">
        <f>IF('Indicator Date'!AT146="","x",'Indicator Date'!AT146)</f>
        <v>2015</v>
      </c>
      <c r="AU146" s="44">
        <f>IF('Indicator Date'!AU146="","x",'Indicator Date'!AU146)</f>
        <v>2019</v>
      </c>
      <c r="AV146" s="44">
        <f>IF('Indicator Date'!AV146="","x",'Indicator Date'!AV146)</f>
        <v>2019</v>
      </c>
      <c r="AW146" s="44">
        <f>IF('Indicator Date'!AW146="","x",'Indicator Date'!AW146)</f>
        <v>2019</v>
      </c>
      <c r="AX146" s="44">
        <f>IF('Indicator Date'!AX146="","x",'Indicator Date'!AX146)</f>
        <v>2018</v>
      </c>
      <c r="AY146" s="44">
        <f>IF('Indicator Date'!AY146="","x",'Indicator Date'!AY146)</f>
        <v>2019</v>
      </c>
      <c r="AZ146" s="44">
        <f>IF('Indicator Date'!AZ146="","x",'Indicator Date'!AZ146)</f>
        <v>2019</v>
      </c>
      <c r="BA146" s="44">
        <f>IF('Indicator Date'!BA146="","x",'Indicator Date'!BA146)</f>
        <v>2016</v>
      </c>
      <c r="BB146" s="44">
        <f>IF('Indicator Date'!BB146="","x",'Indicator Date'!BB146)</f>
        <v>2018</v>
      </c>
      <c r="BC146" s="44">
        <f>IF('Indicator Date'!BC146="","x",'Indicator Date'!BC146)</f>
        <v>2019</v>
      </c>
      <c r="BD146" s="44">
        <f>IF('Indicator Date'!BD146="","x",'Indicator Date'!BD146)</f>
        <v>2020</v>
      </c>
      <c r="BE146" s="70" t="str">
        <f>IF('Indicator Date'!BE146="","x",YEAR('Indicator Date'!BE146))</f>
        <v>x</v>
      </c>
      <c r="BF146" s="70">
        <f>IF('Indicator Date'!BF146="","x",YEAR('Indicator Date'!BF146))</f>
        <v>2021</v>
      </c>
      <c r="BG146" s="44">
        <f>IF('Indicator Date'!BG146="","x",'Indicator Date'!BG146)</f>
        <v>2020</v>
      </c>
      <c r="BH146" s="44">
        <f>IF('Indicator Date'!BH146="","x",'Indicator Date'!BH146)</f>
        <v>2019</v>
      </c>
      <c r="BI146" s="44">
        <f>IF('Indicator Date'!BI146="","x",'Indicator Date'!BI146)</f>
        <v>2019</v>
      </c>
      <c r="BJ146" s="44">
        <f>IF('Indicator Date'!BJ146="","x",'Indicator Date'!BJ146)</f>
        <v>2015</v>
      </c>
      <c r="BK146" s="44">
        <f>IF('Indicator Date'!BK146="","x",'Indicator Date'!BK146)</f>
        <v>2019</v>
      </c>
      <c r="BL146" s="44">
        <f>IF('Indicator Date'!BL146="","x",'Indicator Date'!BL146)</f>
        <v>2020</v>
      </c>
      <c r="BM146" s="44">
        <f>IF('Indicator Date'!BM146="","x",'Indicator Date'!BM146)</f>
        <v>2018</v>
      </c>
      <c r="BN146" s="44">
        <f>IF('Indicator Date'!BN146="","x",'Indicator Date'!BN146)</f>
        <v>2018</v>
      </c>
      <c r="BO146" s="44">
        <f>IF('Indicator Date'!BO146="","x",'Indicator Date'!BO146)</f>
        <v>2017</v>
      </c>
      <c r="BP146" s="44">
        <f>IF('Indicator Date'!BP146="","x",'Indicator Date'!BP146)</f>
        <v>2019</v>
      </c>
      <c r="BQ146" s="44">
        <f>IF('Indicator Date'!BQ146="","x",'Indicator Date'!BQ146)</f>
        <v>2014</v>
      </c>
      <c r="BR146" s="44">
        <f>IF('Indicator Date'!BR146="","x",'Indicator Date'!BR146)</f>
        <v>2017</v>
      </c>
      <c r="BS146" s="44">
        <f>IF('Indicator Date'!BS146="","x",'Indicator Date'!BS146)</f>
        <v>2017</v>
      </c>
      <c r="BT146" s="44">
        <f>IF('Indicator Date'!BT146="","x",'Indicator Date'!BT146)</f>
        <v>2017</v>
      </c>
      <c r="BU146" s="44">
        <f>IF('Indicator Date'!BU146="","x",'Indicator Date'!BU146)</f>
        <v>2019</v>
      </c>
      <c r="BV146" s="44">
        <f>IF('Indicator Date'!BV146="","x",'Indicator Date'!BV146)</f>
        <v>2019</v>
      </c>
      <c r="BW146" s="44">
        <f>IF('Indicator Date'!BW146="","x",'Indicator Date'!BW146)</f>
        <v>2019</v>
      </c>
      <c r="BX146" s="44">
        <f>IF('Indicator Date'!BX146="","x",'Indicator Date'!BX146)</f>
        <v>2019</v>
      </c>
      <c r="BY146" s="44">
        <f>IF('Indicator Date'!BY146="","x",'Indicator Date'!BY146)</f>
        <v>2017</v>
      </c>
      <c r="BZ146" s="44">
        <f>IF('Indicator Date'!BZ146="","x",'Indicator Date'!BZ146)</f>
        <v>2020</v>
      </c>
      <c r="CA146" s="44">
        <f>IF('Indicator Date'!CA146="","x",'Indicator Date'!CA146)</f>
        <v>2020</v>
      </c>
      <c r="CB146" s="44">
        <f>IF('Indicator Date'!CB146="","x",'Indicator Date'!CB146)</f>
        <v>2015</v>
      </c>
    </row>
    <row r="147" spans="1:80">
      <c r="A147" s="33" t="str">
        <f>'Indicator Data'!A149</f>
        <v>Saint Kitts and Nevis</v>
      </c>
      <c r="B147" s="25" t="str">
        <f>'Indicator Data'!B149</f>
        <v>KNA</v>
      </c>
      <c r="C147" s="44">
        <f>IF('Indicator Date'!C147="","x",'Indicator Date'!C147)</f>
        <v>2015</v>
      </c>
      <c r="D147" s="44">
        <f>IF('Indicator Date'!D147="","x",'Indicator Date'!D147)</f>
        <v>2015</v>
      </c>
      <c r="E147" s="44">
        <f>IF('Indicator Date'!E147="","x",'Indicator Date'!E147)</f>
        <v>2015</v>
      </c>
      <c r="F147" s="44">
        <f>IF('Indicator Date'!F147="","x",'Indicator Date'!F147)</f>
        <v>2015</v>
      </c>
      <c r="G147" s="44">
        <f>IF('Indicator Date'!G147="","x",'Indicator Date'!G147)</f>
        <v>2015</v>
      </c>
      <c r="H147" s="44">
        <f>IF('Indicator Date'!H147="","x",'Indicator Date'!H147)</f>
        <v>2015</v>
      </c>
      <c r="I147" s="44">
        <f>IF('Indicator Date'!I147="","x",'Indicator Date'!I147)</f>
        <v>2015</v>
      </c>
      <c r="J147" s="44">
        <f>IF('Indicator Date'!J147="","x",'Indicator Date'!J147)</f>
        <v>2020</v>
      </c>
      <c r="K147" s="44">
        <f>IF('Indicator Date'!K147="","x",'Indicator Date'!K147)</f>
        <v>2020</v>
      </c>
      <c r="L147" s="44">
        <f>IF('Indicator Date'!L147="","x",'Indicator Date'!L147)</f>
        <v>2020</v>
      </c>
      <c r="M147" s="44">
        <f>IF('Indicator Date'!M147="","x",'Indicator Date'!M147)</f>
        <v>2015</v>
      </c>
      <c r="N147" s="44">
        <f>IF('Indicator Date'!N147="","x",'Indicator Date'!N147)</f>
        <v>2015</v>
      </c>
      <c r="O147" s="44">
        <f>IF('Indicator Date'!O147="","x",'Indicator Date'!O147)</f>
        <v>2015</v>
      </c>
      <c r="P147" s="44">
        <f>IF('Indicator Date'!P147="","x",'Indicator Date'!P147)</f>
        <v>2015</v>
      </c>
      <c r="Q147" s="44">
        <f>IF('Indicator Date'!Q147="","x",'Indicator Date'!Q147)</f>
        <v>2019</v>
      </c>
      <c r="R147" s="44">
        <f>IF('Indicator Date'!R147="","x",'Indicator Date'!R147)</f>
        <v>2019</v>
      </c>
      <c r="S147" s="44">
        <f>IF('Indicator Date'!S147="","x",'Indicator Date'!S147)</f>
        <v>2019</v>
      </c>
      <c r="T147" s="44">
        <f>IF('Indicator Date'!T147="","x",'Indicator Date'!T147)</f>
        <v>2019</v>
      </c>
      <c r="U147" s="44">
        <f>IF('Indicator Date'!U147="","x",'Indicator Date'!U147)</f>
        <v>2015</v>
      </c>
      <c r="V147" s="44">
        <f>IF('Indicator Date'!V147="","x",'Indicator Date'!V147)</f>
        <v>2015</v>
      </c>
      <c r="W147" s="44">
        <f>IF('Indicator Date'!W147="","x",'Indicator Date'!W147)</f>
        <v>2015</v>
      </c>
      <c r="X147" s="44">
        <f>IF('Indicator Date'!X147="","x",'Indicator Date'!X147)</f>
        <v>2018</v>
      </c>
      <c r="Y147" s="44">
        <f>IF('Indicator Date'!Y147="","x",'Indicator Date'!Y147)</f>
        <v>2019</v>
      </c>
      <c r="Z147" s="44">
        <f>IF('Indicator Date'!Z147="","x",'Indicator Date'!Z147)</f>
        <v>2019</v>
      </c>
      <c r="AA147" s="44" t="str">
        <f>IF('Indicator Date'!AA147="","x",'Indicator Date'!AA147)</f>
        <v>x</v>
      </c>
      <c r="AB147" s="44">
        <f>IF('Indicator Date'!AB147="","x",'Indicator Date'!AB147)</f>
        <v>2013</v>
      </c>
      <c r="AC147" s="44" t="str">
        <f>IF('Indicator Date'!AC147="","x",'Indicator Date'!AC147)</f>
        <v>x</v>
      </c>
      <c r="AD147" s="44" t="str">
        <f>IF('Indicator Date'!AD147="","x",'Indicator Date'!AD147)</f>
        <v>x</v>
      </c>
      <c r="AE147" s="44">
        <f>IF('Indicator Date'!AE147="","x",'Indicator Date'!AE147)</f>
        <v>2020</v>
      </c>
      <c r="AF147" s="44" t="str">
        <f>IF('Indicator Date'!AF147="","x",'Indicator Date'!AF147)</f>
        <v>x</v>
      </c>
      <c r="AG147" s="44">
        <f>IF('Indicator Date'!AG147="","x",'Indicator Date'!AG147)</f>
        <v>2020</v>
      </c>
      <c r="AH147" s="44">
        <f>IF('Indicator Date'!AH147="","x",'Indicator Date'!AH147)</f>
        <v>2021</v>
      </c>
      <c r="AI147" s="44">
        <f>IF('Indicator Date'!AI147="","x",'Indicator Date'!AI147)</f>
        <v>2021</v>
      </c>
      <c r="AJ147" s="44">
        <f>IF('Indicator Date'!AJ147="","x",'Indicator Date'!AJ147)</f>
        <v>2020</v>
      </c>
      <c r="AK147" s="44">
        <f>IF('Indicator Date'!AK147="","x",'Indicator Date'!AK147)</f>
        <v>2020</v>
      </c>
      <c r="AL147" s="44">
        <f>IF('Indicator Date'!AL147="","x",'Indicator Date'!AL147)</f>
        <v>2019</v>
      </c>
      <c r="AM147" s="44" t="str">
        <f>IF('Indicator Date'!AM147="","x",RIGHT('Indicator Date'!AM147,4))</f>
        <v>x</v>
      </c>
      <c r="AN147" s="44">
        <f>IF('Indicator Date'!AN147="","x",'Indicator Date'!AN147)</f>
        <v>2021</v>
      </c>
      <c r="AO147" s="44">
        <f>IF('Indicator Date'!AO147="","x",'Indicator Date'!AO147)</f>
        <v>2018</v>
      </c>
      <c r="AP147" s="44">
        <f>IF('Indicator Date'!AP147="","x",'Indicator Date'!AP147)</f>
        <v>2019</v>
      </c>
      <c r="AQ147" s="44" t="str">
        <f>IF('Indicator Date'!AQ147="","x",'Indicator Date'!AQ147)</f>
        <v>x</v>
      </c>
      <c r="AR147" s="44">
        <f>IF('Indicator Date'!AR147="","x",'Indicator Date'!AR147)</f>
        <v>2020</v>
      </c>
      <c r="AS147" s="44">
        <f>IF('Indicator Date'!AS147="","x",'Indicator Date'!AS147)</f>
        <v>2019</v>
      </c>
      <c r="AT147" s="44" t="str">
        <f>IF('Indicator Date'!AT147="","x",'Indicator Date'!AT147)</f>
        <v>x</v>
      </c>
      <c r="AU147" s="44">
        <f>IF('Indicator Date'!AU147="","x",'Indicator Date'!AU147)</f>
        <v>2019</v>
      </c>
      <c r="AV147" s="44" t="str">
        <f>IF('Indicator Date'!AV147="","x",'Indicator Date'!AV147)</f>
        <v>x</v>
      </c>
      <c r="AW147" s="44" t="str">
        <f>IF('Indicator Date'!AW147="","x",'Indicator Date'!AW147)</f>
        <v>x</v>
      </c>
      <c r="AX147" s="44" t="str">
        <f>IF('Indicator Date'!AX147="","x",'Indicator Date'!AX147)</f>
        <v>x</v>
      </c>
      <c r="AY147" s="44">
        <f>IF('Indicator Date'!AY147="","x",'Indicator Date'!AY147)</f>
        <v>2019</v>
      </c>
      <c r="AZ147" s="44" t="str">
        <f>IF('Indicator Date'!AZ147="","x",'Indicator Date'!AZ147)</f>
        <v>x</v>
      </c>
      <c r="BA147" s="44" t="str">
        <f>IF('Indicator Date'!BA147="","x",'Indicator Date'!BA147)</f>
        <v>x</v>
      </c>
      <c r="BB147" s="44">
        <f>IF('Indicator Date'!BB147="","x",'Indicator Date'!BB147)</f>
        <v>2018</v>
      </c>
      <c r="BC147" s="44">
        <f>IF('Indicator Date'!BC147="","x",'Indicator Date'!BC147)</f>
        <v>2019</v>
      </c>
      <c r="BD147" s="44">
        <f>IF('Indicator Date'!BD147="","x",'Indicator Date'!BD147)</f>
        <v>2020</v>
      </c>
      <c r="BE147" s="70" t="str">
        <f>IF('Indicator Date'!BE147="","x",YEAR('Indicator Date'!BE147))</f>
        <v>x</v>
      </c>
      <c r="BF147" s="70">
        <f>IF('Indicator Date'!BF147="","x",YEAR('Indicator Date'!BF147))</f>
        <v>2020</v>
      </c>
      <c r="BG147" s="44">
        <f>IF('Indicator Date'!BG147="","x",'Indicator Date'!BG147)</f>
        <v>2020</v>
      </c>
      <c r="BH147" s="44">
        <f>IF('Indicator Date'!BH147="","x",'Indicator Date'!BH147)</f>
        <v>2019</v>
      </c>
      <c r="BI147" s="44">
        <f>IF('Indicator Date'!BI147="","x",'Indicator Date'!BI147)</f>
        <v>2019</v>
      </c>
      <c r="BJ147" s="44">
        <f>IF('Indicator Date'!BJ147="","x",'Indicator Date'!BJ147)</f>
        <v>2015</v>
      </c>
      <c r="BK147" s="44">
        <f>IF('Indicator Date'!BK147="","x",'Indicator Date'!BK147)</f>
        <v>2019</v>
      </c>
      <c r="BL147" s="44" t="str">
        <f>IF('Indicator Date'!BL147="","x",'Indicator Date'!BL147)</f>
        <v>x</v>
      </c>
      <c r="BM147" s="44">
        <f>IF('Indicator Date'!BM147="","x",'Indicator Date'!BM147)</f>
        <v>2018</v>
      </c>
      <c r="BN147" s="44" t="str">
        <f>IF('Indicator Date'!BN147="","x",'Indicator Date'!BN147)</f>
        <v>x</v>
      </c>
      <c r="BO147" s="44">
        <f>IF('Indicator Date'!BO147="","x",'Indicator Date'!BO147)</f>
        <v>2017</v>
      </c>
      <c r="BP147" s="44">
        <f>IF('Indicator Date'!BP147="","x",'Indicator Date'!BP147)</f>
        <v>2017</v>
      </c>
      <c r="BQ147" s="44">
        <f>IF('Indicator Date'!BQ147="","x",'Indicator Date'!BQ147)</f>
        <v>2014</v>
      </c>
      <c r="BR147" s="44">
        <f>IF('Indicator Date'!BR147="","x",'Indicator Date'!BR147)</f>
        <v>2013</v>
      </c>
      <c r="BS147" s="44">
        <f>IF('Indicator Date'!BS147="","x",'Indicator Date'!BS147)</f>
        <v>2013</v>
      </c>
      <c r="BT147" s="44">
        <f>IF('Indicator Date'!BT147="","x",'Indicator Date'!BT147)</f>
        <v>2015</v>
      </c>
      <c r="BU147" s="44">
        <f>IF('Indicator Date'!BU147="","x",'Indicator Date'!BU147)</f>
        <v>2019</v>
      </c>
      <c r="BV147" s="44">
        <f>IF('Indicator Date'!BV147="","x",'Indicator Date'!BV147)</f>
        <v>2019</v>
      </c>
      <c r="BW147" s="44" t="str">
        <f>IF('Indicator Date'!BW147="","x",'Indicator Date'!BW147)</f>
        <v>x</v>
      </c>
      <c r="BX147" s="44">
        <f>IF('Indicator Date'!BX147="","x",'Indicator Date'!BX147)</f>
        <v>2019</v>
      </c>
      <c r="BY147" s="44" t="str">
        <f>IF('Indicator Date'!BY147="","x",'Indicator Date'!BY147)</f>
        <v>x</v>
      </c>
      <c r="BZ147" s="44">
        <f>IF('Indicator Date'!BZ147="","x",'Indicator Date'!BZ147)</f>
        <v>2020</v>
      </c>
      <c r="CA147" s="44">
        <f>IF('Indicator Date'!CA147="","x",'Indicator Date'!CA147)</f>
        <v>2020</v>
      </c>
      <c r="CB147" s="44">
        <f>IF('Indicator Date'!CB147="","x",'Indicator Date'!CB147)</f>
        <v>2015</v>
      </c>
    </row>
    <row r="148" spans="1:80">
      <c r="A148" s="33" t="str">
        <f>'Indicator Data'!A150</f>
        <v>Saint Lucia</v>
      </c>
      <c r="B148" s="25" t="str">
        <f>'Indicator Data'!B150</f>
        <v>LCA</v>
      </c>
      <c r="C148" s="44">
        <f>IF('Indicator Date'!C148="","x",'Indicator Date'!C148)</f>
        <v>2015</v>
      </c>
      <c r="D148" s="44">
        <f>IF('Indicator Date'!D148="","x",'Indicator Date'!D148)</f>
        <v>2015</v>
      </c>
      <c r="E148" s="44">
        <f>IF('Indicator Date'!E148="","x",'Indicator Date'!E148)</f>
        <v>2015</v>
      </c>
      <c r="F148" s="44">
        <f>IF('Indicator Date'!F148="","x",'Indicator Date'!F148)</f>
        <v>2015</v>
      </c>
      <c r="G148" s="44">
        <f>IF('Indicator Date'!G148="","x",'Indicator Date'!G148)</f>
        <v>2015</v>
      </c>
      <c r="H148" s="44">
        <f>IF('Indicator Date'!H148="","x",'Indicator Date'!H148)</f>
        <v>2015</v>
      </c>
      <c r="I148" s="44">
        <f>IF('Indicator Date'!I148="","x",'Indicator Date'!I148)</f>
        <v>2015</v>
      </c>
      <c r="J148" s="44">
        <f>IF('Indicator Date'!J148="","x",'Indicator Date'!J148)</f>
        <v>2020</v>
      </c>
      <c r="K148" s="44">
        <f>IF('Indicator Date'!K148="","x",'Indicator Date'!K148)</f>
        <v>2020</v>
      </c>
      <c r="L148" s="44">
        <f>IF('Indicator Date'!L148="","x",'Indicator Date'!L148)</f>
        <v>2020</v>
      </c>
      <c r="M148" s="44">
        <f>IF('Indicator Date'!M148="","x",'Indicator Date'!M148)</f>
        <v>2015</v>
      </c>
      <c r="N148" s="44">
        <f>IF('Indicator Date'!N148="","x",'Indicator Date'!N148)</f>
        <v>2015</v>
      </c>
      <c r="O148" s="44">
        <f>IF('Indicator Date'!O148="","x",'Indicator Date'!O148)</f>
        <v>2015</v>
      </c>
      <c r="P148" s="44">
        <f>IF('Indicator Date'!P148="","x",'Indicator Date'!P148)</f>
        <v>2015</v>
      </c>
      <c r="Q148" s="44">
        <f>IF('Indicator Date'!Q148="","x",'Indicator Date'!Q148)</f>
        <v>2019</v>
      </c>
      <c r="R148" s="44">
        <f>IF('Indicator Date'!R148="","x",'Indicator Date'!R148)</f>
        <v>2019</v>
      </c>
      <c r="S148" s="44">
        <f>IF('Indicator Date'!S148="","x",'Indicator Date'!S148)</f>
        <v>2019</v>
      </c>
      <c r="T148" s="44">
        <f>IF('Indicator Date'!T148="","x",'Indicator Date'!T148)</f>
        <v>2019</v>
      </c>
      <c r="U148" s="44">
        <f>IF('Indicator Date'!U148="","x",'Indicator Date'!U148)</f>
        <v>2015</v>
      </c>
      <c r="V148" s="44">
        <f>IF('Indicator Date'!V148="","x",'Indicator Date'!V148)</f>
        <v>2015</v>
      </c>
      <c r="W148" s="44">
        <f>IF('Indicator Date'!W148="","x",'Indicator Date'!W148)</f>
        <v>2015</v>
      </c>
      <c r="X148" s="44">
        <f>IF('Indicator Date'!X148="","x",'Indicator Date'!X148)</f>
        <v>2018</v>
      </c>
      <c r="Y148" s="44">
        <f>IF('Indicator Date'!Y148="","x",'Indicator Date'!Y148)</f>
        <v>2019</v>
      </c>
      <c r="Z148" s="44">
        <f>IF('Indicator Date'!Z148="","x",'Indicator Date'!Z148)</f>
        <v>2019</v>
      </c>
      <c r="AA148" s="44" t="str">
        <f>IF('Indicator Date'!AA148="","x",'Indicator Date'!AA148)</f>
        <v>x</v>
      </c>
      <c r="AB148" s="44">
        <f>IF('Indicator Date'!AB148="","x",'Indicator Date'!AB148)</f>
        <v>2017</v>
      </c>
      <c r="AC148" s="44">
        <f>IF('Indicator Date'!AC148="","x",'Indicator Date'!AC148)</f>
        <v>2016</v>
      </c>
      <c r="AD148" s="44">
        <f>IF('Indicator Date'!AD148="","x",'Indicator Date'!AD148)</f>
        <v>2018</v>
      </c>
      <c r="AE148" s="44">
        <f>IF('Indicator Date'!AE148="","x",'Indicator Date'!AE148)</f>
        <v>2020</v>
      </c>
      <c r="AF148" s="44">
        <f>IF('Indicator Date'!AF148="","x",'Indicator Date'!AF148)</f>
        <v>2018</v>
      </c>
      <c r="AG148" s="44">
        <f>IF('Indicator Date'!AG148="","x",'Indicator Date'!AG148)</f>
        <v>2020</v>
      </c>
      <c r="AH148" s="44">
        <f>IF('Indicator Date'!AH148="","x",'Indicator Date'!AH148)</f>
        <v>2021</v>
      </c>
      <c r="AI148" s="44">
        <f>IF('Indicator Date'!AI148="","x",'Indicator Date'!AI148)</f>
        <v>2021</v>
      </c>
      <c r="AJ148" s="44">
        <f>IF('Indicator Date'!AJ148="","x",'Indicator Date'!AJ148)</f>
        <v>2020</v>
      </c>
      <c r="AK148" s="44">
        <f>IF('Indicator Date'!AK148="","x",'Indicator Date'!AK148)</f>
        <v>2020</v>
      </c>
      <c r="AL148" s="44">
        <f>IF('Indicator Date'!AL148="","x",'Indicator Date'!AL148)</f>
        <v>2019</v>
      </c>
      <c r="AM148" s="44" t="str">
        <f>IF('Indicator Date'!AM148="","x",RIGHT('Indicator Date'!AM148,4))</f>
        <v>2012</v>
      </c>
      <c r="AN148" s="44">
        <f>IF('Indicator Date'!AN148="","x",'Indicator Date'!AN148)</f>
        <v>2021</v>
      </c>
      <c r="AO148" s="44">
        <f>IF('Indicator Date'!AO148="","x",'Indicator Date'!AO148)</f>
        <v>2018</v>
      </c>
      <c r="AP148" s="44">
        <f>IF('Indicator Date'!AP148="","x",'Indicator Date'!AP148)</f>
        <v>2019</v>
      </c>
      <c r="AQ148" s="44">
        <f>IF('Indicator Date'!AQ148="","x",'Indicator Date'!AQ148)</f>
        <v>2020</v>
      </c>
      <c r="AR148" s="44">
        <f>IF('Indicator Date'!AR148="","x",'Indicator Date'!AR148)</f>
        <v>2020</v>
      </c>
      <c r="AS148" s="44">
        <f>IF('Indicator Date'!AS148="","x",'Indicator Date'!AS148)</f>
        <v>2019</v>
      </c>
      <c r="AT148" s="44">
        <f>IF('Indicator Date'!AT148="","x",'Indicator Date'!AT148)</f>
        <v>2012</v>
      </c>
      <c r="AU148" s="44">
        <f>IF('Indicator Date'!AU148="","x",'Indicator Date'!AU148)</f>
        <v>2019</v>
      </c>
      <c r="AV148" s="44" t="str">
        <f>IF('Indicator Date'!AV148="","x",'Indicator Date'!AV148)</f>
        <v>x</v>
      </c>
      <c r="AW148" s="44" t="str">
        <f>IF('Indicator Date'!AW148="","x",'Indicator Date'!AW148)</f>
        <v>x</v>
      </c>
      <c r="AX148" s="44" t="str">
        <f>IF('Indicator Date'!AX148="","x",'Indicator Date'!AX148)</f>
        <v>x</v>
      </c>
      <c r="AY148" s="44">
        <f>IF('Indicator Date'!AY148="","x",'Indicator Date'!AY148)</f>
        <v>2019</v>
      </c>
      <c r="AZ148" s="44">
        <f>IF('Indicator Date'!AZ148="","x",'Indicator Date'!AZ148)</f>
        <v>2019</v>
      </c>
      <c r="BA148" s="44">
        <f>IF('Indicator Date'!BA148="","x",'Indicator Date'!BA148)</f>
        <v>2016</v>
      </c>
      <c r="BB148" s="44">
        <f>IF('Indicator Date'!BB148="","x",'Indicator Date'!BB148)</f>
        <v>2018</v>
      </c>
      <c r="BC148" s="44">
        <f>IF('Indicator Date'!BC148="","x",'Indicator Date'!BC148)</f>
        <v>2019</v>
      </c>
      <c r="BD148" s="44">
        <f>IF('Indicator Date'!BD148="","x",'Indicator Date'!BD148)</f>
        <v>2020</v>
      </c>
      <c r="BE148" s="70" t="str">
        <f>IF('Indicator Date'!BE148="","x",YEAR('Indicator Date'!BE148))</f>
        <v>x</v>
      </c>
      <c r="BF148" s="70">
        <f>IF('Indicator Date'!BF148="","x",YEAR('Indicator Date'!BF148))</f>
        <v>2020</v>
      </c>
      <c r="BG148" s="44">
        <f>IF('Indicator Date'!BG148="","x",'Indicator Date'!BG148)</f>
        <v>2020</v>
      </c>
      <c r="BH148" s="44">
        <f>IF('Indicator Date'!BH148="","x",'Indicator Date'!BH148)</f>
        <v>2019</v>
      </c>
      <c r="BI148" s="44">
        <f>IF('Indicator Date'!BI148="","x",'Indicator Date'!BI148)</f>
        <v>2019</v>
      </c>
      <c r="BJ148" s="44">
        <f>IF('Indicator Date'!BJ148="","x",'Indicator Date'!BJ148)</f>
        <v>2013</v>
      </c>
      <c r="BK148" s="44">
        <f>IF('Indicator Date'!BK148="","x",'Indicator Date'!BK148)</f>
        <v>2019</v>
      </c>
      <c r="BL148" s="44">
        <f>IF('Indicator Date'!BL148="","x",'Indicator Date'!BL148)</f>
        <v>2020</v>
      </c>
      <c r="BM148" s="44">
        <f>IF('Indicator Date'!BM148="","x",'Indicator Date'!BM148)</f>
        <v>2018</v>
      </c>
      <c r="BN148" s="44" t="str">
        <f>IF('Indicator Date'!BN148="","x",'Indicator Date'!BN148)</f>
        <v>x</v>
      </c>
      <c r="BO148" s="44">
        <f>IF('Indicator Date'!BO148="","x",'Indicator Date'!BO148)</f>
        <v>2017</v>
      </c>
      <c r="BP148" s="44">
        <f>IF('Indicator Date'!BP148="","x",'Indicator Date'!BP148)</f>
        <v>2018</v>
      </c>
      <c r="BQ148" s="44">
        <f>IF('Indicator Date'!BQ148="","x",'Indicator Date'!BQ148)</f>
        <v>2014</v>
      </c>
      <c r="BR148" s="44">
        <f>IF('Indicator Date'!BR148="","x",'Indicator Date'!BR148)</f>
        <v>2017</v>
      </c>
      <c r="BS148" s="44">
        <f>IF('Indicator Date'!BS148="","x",'Indicator Date'!BS148)</f>
        <v>2017</v>
      </c>
      <c r="BT148" s="44" t="str">
        <f>IF('Indicator Date'!BT148="","x",'Indicator Date'!BT148)</f>
        <v>x</v>
      </c>
      <c r="BU148" s="44">
        <f>IF('Indicator Date'!BU148="","x",'Indicator Date'!BU148)</f>
        <v>2019</v>
      </c>
      <c r="BV148" s="44">
        <f>IF('Indicator Date'!BV148="","x",'Indicator Date'!BV148)</f>
        <v>2019</v>
      </c>
      <c r="BW148" s="44" t="str">
        <f>IF('Indicator Date'!BW148="","x",'Indicator Date'!BW148)</f>
        <v>x</v>
      </c>
      <c r="BX148" s="44">
        <f>IF('Indicator Date'!BX148="","x",'Indicator Date'!BX148)</f>
        <v>2019</v>
      </c>
      <c r="BY148" s="44">
        <f>IF('Indicator Date'!BY148="","x",'Indicator Date'!BY148)</f>
        <v>2017</v>
      </c>
      <c r="BZ148" s="44">
        <f>IF('Indicator Date'!BZ148="","x",'Indicator Date'!BZ148)</f>
        <v>2020</v>
      </c>
      <c r="CA148" s="44">
        <f>IF('Indicator Date'!CA148="","x",'Indicator Date'!CA148)</f>
        <v>2020</v>
      </c>
      <c r="CB148" s="44">
        <f>IF('Indicator Date'!CB148="","x",'Indicator Date'!CB148)</f>
        <v>2015</v>
      </c>
    </row>
    <row r="149" spans="1:80">
      <c r="A149" s="33" t="str">
        <f>'Indicator Data'!A151</f>
        <v>Saint Vincent and the Grenadines</v>
      </c>
      <c r="B149" s="25" t="str">
        <f>'Indicator Data'!B151</f>
        <v>VCT</v>
      </c>
      <c r="C149" s="44">
        <f>IF('Indicator Date'!C149="","x",'Indicator Date'!C149)</f>
        <v>2015</v>
      </c>
      <c r="D149" s="44">
        <f>IF('Indicator Date'!D149="","x",'Indicator Date'!D149)</f>
        <v>2015</v>
      </c>
      <c r="E149" s="44">
        <f>IF('Indicator Date'!E149="","x",'Indicator Date'!E149)</f>
        <v>2015</v>
      </c>
      <c r="F149" s="44">
        <f>IF('Indicator Date'!F149="","x",'Indicator Date'!F149)</f>
        <v>2015</v>
      </c>
      <c r="G149" s="44">
        <f>IF('Indicator Date'!G149="","x",'Indicator Date'!G149)</f>
        <v>2015</v>
      </c>
      <c r="H149" s="44">
        <f>IF('Indicator Date'!H149="","x",'Indicator Date'!H149)</f>
        <v>2015</v>
      </c>
      <c r="I149" s="44">
        <f>IF('Indicator Date'!I149="","x",'Indicator Date'!I149)</f>
        <v>2015</v>
      </c>
      <c r="J149" s="44">
        <f>IF('Indicator Date'!J149="","x",'Indicator Date'!J149)</f>
        <v>2020</v>
      </c>
      <c r="K149" s="44">
        <f>IF('Indicator Date'!K149="","x",'Indicator Date'!K149)</f>
        <v>2020</v>
      </c>
      <c r="L149" s="44" t="str">
        <f>IF('Indicator Date'!L149="","x",'Indicator Date'!L149)</f>
        <v>x</v>
      </c>
      <c r="M149" s="44">
        <f>IF('Indicator Date'!M149="","x",'Indicator Date'!M149)</f>
        <v>2015</v>
      </c>
      <c r="N149" s="44">
        <f>IF('Indicator Date'!N149="","x",'Indicator Date'!N149)</f>
        <v>2015</v>
      </c>
      <c r="O149" s="44">
        <f>IF('Indicator Date'!O149="","x",'Indicator Date'!O149)</f>
        <v>2015</v>
      </c>
      <c r="P149" s="44">
        <f>IF('Indicator Date'!P149="","x",'Indicator Date'!P149)</f>
        <v>2015</v>
      </c>
      <c r="Q149" s="44">
        <f>IF('Indicator Date'!Q149="","x",'Indicator Date'!Q149)</f>
        <v>2019</v>
      </c>
      <c r="R149" s="44">
        <f>IF('Indicator Date'!R149="","x",'Indicator Date'!R149)</f>
        <v>2019</v>
      </c>
      <c r="S149" s="44">
        <f>IF('Indicator Date'!S149="","x",'Indicator Date'!S149)</f>
        <v>2019</v>
      </c>
      <c r="T149" s="44">
        <f>IF('Indicator Date'!T149="","x",'Indicator Date'!T149)</f>
        <v>2019</v>
      </c>
      <c r="U149" s="44">
        <f>IF('Indicator Date'!U149="","x",'Indicator Date'!U149)</f>
        <v>2015</v>
      </c>
      <c r="V149" s="44">
        <f>IF('Indicator Date'!V149="","x",'Indicator Date'!V149)</f>
        <v>2015</v>
      </c>
      <c r="W149" s="44">
        <f>IF('Indicator Date'!W149="","x",'Indicator Date'!W149)</f>
        <v>2015</v>
      </c>
      <c r="X149" s="44">
        <f>IF('Indicator Date'!X149="","x",'Indicator Date'!X149)</f>
        <v>2018</v>
      </c>
      <c r="Y149" s="44">
        <f>IF('Indicator Date'!Y149="","x",'Indicator Date'!Y149)</f>
        <v>2019</v>
      </c>
      <c r="Z149" s="44">
        <f>IF('Indicator Date'!Z149="","x",'Indicator Date'!Z149)</f>
        <v>2019</v>
      </c>
      <c r="AA149" s="44" t="str">
        <f>IF('Indicator Date'!AA149="","x",'Indicator Date'!AA149)</f>
        <v>x</v>
      </c>
      <c r="AB149" s="44">
        <f>IF('Indicator Date'!AB149="","x",'Indicator Date'!AB149)</f>
        <v>2017</v>
      </c>
      <c r="AC149" s="44" t="str">
        <f>IF('Indicator Date'!AC149="","x",'Indicator Date'!AC149)</f>
        <v>x</v>
      </c>
      <c r="AD149" s="44">
        <f>IF('Indicator Date'!AD149="","x",'Indicator Date'!AD149)</f>
        <v>2017</v>
      </c>
      <c r="AE149" s="44">
        <f>IF('Indicator Date'!AE149="","x",'Indicator Date'!AE149)</f>
        <v>2020</v>
      </c>
      <c r="AF149" s="44" t="str">
        <f>IF('Indicator Date'!AF149="","x",'Indicator Date'!AF149)</f>
        <v>x</v>
      </c>
      <c r="AG149" s="44">
        <f>IF('Indicator Date'!AG149="","x",'Indicator Date'!AG149)</f>
        <v>2020</v>
      </c>
      <c r="AH149" s="44">
        <f>IF('Indicator Date'!AH149="","x",'Indicator Date'!AH149)</f>
        <v>2021</v>
      </c>
      <c r="AI149" s="44">
        <f>IF('Indicator Date'!AI149="","x",'Indicator Date'!AI149)</f>
        <v>2021</v>
      </c>
      <c r="AJ149" s="44">
        <f>IF('Indicator Date'!AJ149="","x",'Indicator Date'!AJ149)</f>
        <v>2020</v>
      </c>
      <c r="AK149" s="44">
        <f>IF('Indicator Date'!AK149="","x",'Indicator Date'!AK149)</f>
        <v>2020</v>
      </c>
      <c r="AL149" s="44">
        <f>IF('Indicator Date'!AL149="","x",'Indicator Date'!AL149)</f>
        <v>2019</v>
      </c>
      <c r="AM149" s="44" t="str">
        <f>IF('Indicator Date'!AM149="","x",RIGHT('Indicator Date'!AM149,4))</f>
        <v>x</v>
      </c>
      <c r="AN149" s="44">
        <f>IF('Indicator Date'!AN149="","x",'Indicator Date'!AN149)</f>
        <v>2021</v>
      </c>
      <c r="AO149" s="44">
        <f>IF('Indicator Date'!AO149="","x",'Indicator Date'!AO149)</f>
        <v>2018</v>
      </c>
      <c r="AP149" s="44">
        <f>IF('Indicator Date'!AP149="","x",'Indicator Date'!AP149)</f>
        <v>2019</v>
      </c>
      <c r="AQ149" s="44">
        <f>IF('Indicator Date'!AQ149="","x",'Indicator Date'!AQ149)</f>
        <v>2020</v>
      </c>
      <c r="AR149" s="44">
        <f>IF('Indicator Date'!AR149="","x",'Indicator Date'!AR149)</f>
        <v>2020</v>
      </c>
      <c r="AS149" s="44">
        <f>IF('Indicator Date'!AS149="","x",'Indicator Date'!AS149)</f>
        <v>2019</v>
      </c>
      <c r="AT149" s="44" t="str">
        <f>IF('Indicator Date'!AT149="","x",'Indicator Date'!AT149)</f>
        <v>x</v>
      </c>
      <c r="AU149" s="44">
        <f>IF('Indicator Date'!AU149="","x",'Indicator Date'!AU149)</f>
        <v>2019</v>
      </c>
      <c r="AV149" s="44" t="str">
        <f>IF('Indicator Date'!AV149="","x",'Indicator Date'!AV149)</f>
        <v>x</v>
      </c>
      <c r="AW149" s="44" t="str">
        <f>IF('Indicator Date'!AW149="","x",'Indicator Date'!AW149)</f>
        <v>x</v>
      </c>
      <c r="AX149" s="44" t="str">
        <f>IF('Indicator Date'!AX149="","x",'Indicator Date'!AX149)</f>
        <v>x</v>
      </c>
      <c r="AY149" s="44">
        <f>IF('Indicator Date'!AY149="","x",'Indicator Date'!AY149)</f>
        <v>2019</v>
      </c>
      <c r="AZ149" s="44" t="str">
        <f>IF('Indicator Date'!AZ149="","x",'Indicator Date'!AZ149)</f>
        <v>x</v>
      </c>
      <c r="BA149" s="44" t="str">
        <f>IF('Indicator Date'!BA149="","x",'Indicator Date'!BA149)</f>
        <v>x</v>
      </c>
      <c r="BB149" s="44">
        <f>IF('Indicator Date'!BB149="","x",'Indicator Date'!BB149)</f>
        <v>2018</v>
      </c>
      <c r="BC149" s="44">
        <f>IF('Indicator Date'!BC149="","x",'Indicator Date'!BC149)</f>
        <v>2019</v>
      </c>
      <c r="BD149" s="44">
        <f>IF('Indicator Date'!BD149="","x",'Indicator Date'!BD149)</f>
        <v>2020</v>
      </c>
      <c r="BE149" s="70" t="str">
        <f>IF('Indicator Date'!BE149="","x",YEAR('Indicator Date'!BE149))</f>
        <v>x</v>
      </c>
      <c r="BF149" s="70">
        <f>IF('Indicator Date'!BF149="","x",YEAR('Indicator Date'!BF149))</f>
        <v>2020</v>
      </c>
      <c r="BG149" s="44">
        <f>IF('Indicator Date'!BG149="","x",'Indicator Date'!BG149)</f>
        <v>2020</v>
      </c>
      <c r="BH149" s="44">
        <f>IF('Indicator Date'!BH149="","x",'Indicator Date'!BH149)</f>
        <v>2019</v>
      </c>
      <c r="BI149" s="44">
        <f>IF('Indicator Date'!BI149="","x",'Indicator Date'!BI149)</f>
        <v>2019</v>
      </c>
      <c r="BJ149" s="44" t="str">
        <f>IF('Indicator Date'!BJ149="","x",'Indicator Date'!BJ149)</f>
        <v>x</v>
      </c>
      <c r="BK149" s="44">
        <f>IF('Indicator Date'!BK149="","x",'Indicator Date'!BK149)</f>
        <v>2019</v>
      </c>
      <c r="BL149" s="44">
        <f>IF('Indicator Date'!BL149="","x",'Indicator Date'!BL149)</f>
        <v>2020</v>
      </c>
      <c r="BM149" s="44">
        <f>IF('Indicator Date'!BM149="","x",'Indicator Date'!BM149)</f>
        <v>2018</v>
      </c>
      <c r="BN149" s="44" t="str">
        <f>IF('Indicator Date'!BN149="","x",'Indicator Date'!BN149)</f>
        <v>x</v>
      </c>
      <c r="BO149" s="44">
        <f>IF('Indicator Date'!BO149="","x",'Indicator Date'!BO149)</f>
        <v>2016</v>
      </c>
      <c r="BP149" s="44">
        <f>IF('Indicator Date'!BP149="","x",'Indicator Date'!BP149)</f>
        <v>2019</v>
      </c>
      <c r="BQ149" s="44">
        <f>IF('Indicator Date'!BQ149="","x",'Indicator Date'!BQ149)</f>
        <v>2014</v>
      </c>
      <c r="BR149" s="44">
        <f>IF('Indicator Date'!BR149="","x",'Indicator Date'!BR149)</f>
        <v>2017</v>
      </c>
      <c r="BS149" s="44">
        <f>IF('Indicator Date'!BS149="","x",'Indicator Date'!BS149)</f>
        <v>2017</v>
      </c>
      <c r="BT149" s="44" t="str">
        <f>IF('Indicator Date'!BT149="","x",'Indicator Date'!BT149)</f>
        <v>x</v>
      </c>
      <c r="BU149" s="44">
        <f>IF('Indicator Date'!BU149="","x",'Indicator Date'!BU149)</f>
        <v>2019</v>
      </c>
      <c r="BV149" s="44">
        <f>IF('Indicator Date'!BV149="","x",'Indicator Date'!BV149)</f>
        <v>2019</v>
      </c>
      <c r="BW149" s="44" t="str">
        <f>IF('Indicator Date'!BW149="","x",'Indicator Date'!BW149)</f>
        <v>x</v>
      </c>
      <c r="BX149" s="44">
        <f>IF('Indicator Date'!BX149="","x",'Indicator Date'!BX149)</f>
        <v>2019</v>
      </c>
      <c r="BY149" s="44">
        <f>IF('Indicator Date'!BY149="","x",'Indicator Date'!BY149)</f>
        <v>2017</v>
      </c>
      <c r="BZ149" s="44">
        <f>IF('Indicator Date'!BZ149="","x",'Indicator Date'!BZ149)</f>
        <v>2020</v>
      </c>
      <c r="CA149" s="44">
        <f>IF('Indicator Date'!CA149="","x",'Indicator Date'!CA149)</f>
        <v>2020</v>
      </c>
      <c r="CB149" s="44">
        <f>IF('Indicator Date'!CB149="","x",'Indicator Date'!CB149)</f>
        <v>2015</v>
      </c>
    </row>
    <row r="150" spans="1:80">
      <c r="A150" s="33" t="str">
        <f>'Indicator Data'!A152</f>
        <v>Samoa</v>
      </c>
      <c r="B150" s="25" t="str">
        <f>'Indicator Data'!B152</f>
        <v>WSM</v>
      </c>
      <c r="C150" s="44">
        <f>IF('Indicator Date'!C150="","x",'Indicator Date'!C150)</f>
        <v>2015</v>
      </c>
      <c r="D150" s="44">
        <f>IF('Indicator Date'!D150="","x",'Indicator Date'!D150)</f>
        <v>2015</v>
      </c>
      <c r="E150" s="44">
        <f>IF('Indicator Date'!E150="","x",'Indicator Date'!E150)</f>
        <v>2015</v>
      </c>
      <c r="F150" s="44">
        <f>IF('Indicator Date'!F150="","x",'Indicator Date'!F150)</f>
        <v>2015</v>
      </c>
      <c r="G150" s="44">
        <f>IF('Indicator Date'!G150="","x",'Indicator Date'!G150)</f>
        <v>2015</v>
      </c>
      <c r="H150" s="44">
        <f>IF('Indicator Date'!H150="","x",'Indicator Date'!H150)</f>
        <v>2015</v>
      </c>
      <c r="I150" s="44">
        <f>IF('Indicator Date'!I150="","x",'Indicator Date'!I150)</f>
        <v>2015</v>
      </c>
      <c r="J150" s="44">
        <f>IF('Indicator Date'!J150="","x",'Indicator Date'!J150)</f>
        <v>2020</v>
      </c>
      <c r="K150" s="44">
        <f>IF('Indicator Date'!K150="","x",'Indicator Date'!K150)</f>
        <v>2020</v>
      </c>
      <c r="L150" s="44" t="str">
        <f>IF('Indicator Date'!L150="","x",'Indicator Date'!L150)</f>
        <v>x</v>
      </c>
      <c r="M150" s="44">
        <f>IF('Indicator Date'!M150="","x",'Indicator Date'!M150)</f>
        <v>2015</v>
      </c>
      <c r="N150" s="44">
        <f>IF('Indicator Date'!N150="","x",'Indicator Date'!N150)</f>
        <v>2015</v>
      </c>
      <c r="O150" s="44">
        <f>IF('Indicator Date'!O150="","x",'Indicator Date'!O150)</f>
        <v>2015</v>
      </c>
      <c r="P150" s="44">
        <f>IF('Indicator Date'!P150="","x",'Indicator Date'!P150)</f>
        <v>2015</v>
      </c>
      <c r="Q150" s="44">
        <f>IF('Indicator Date'!Q150="","x",'Indicator Date'!Q150)</f>
        <v>2019</v>
      </c>
      <c r="R150" s="44">
        <f>IF('Indicator Date'!R150="","x",'Indicator Date'!R150)</f>
        <v>2019</v>
      </c>
      <c r="S150" s="44">
        <f>IF('Indicator Date'!S150="","x",'Indicator Date'!S150)</f>
        <v>2019</v>
      </c>
      <c r="T150" s="44">
        <f>IF('Indicator Date'!T150="","x",'Indicator Date'!T150)</f>
        <v>2019</v>
      </c>
      <c r="U150" s="44">
        <f>IF('Indicator Date'!U150="","x",'Indicator Date'!U150)</f>
        <v>2015</v>
      </c>
      <c r="V150" s="44">
        <f>IF('Indicator Date'!V150="","x",'Indicator Date'!V150)</f>
        <v>2015</v>
      </c>
      <c r="W150" s="44">
        <f>IF('Indicator Date'!W150="","x",'Indicator Date'!W150)</f>
        <v>2015</v>
      </c>
      <c r="X150" s="44">
        <f>IF('Indicator Date'!X150="","x",'Indicator Date'!X150)</f>
        <v>2018</v>
      </c>
      <c r="Y150" s="44">
        <f>IF('Indicator Date'!Y150="","x",'Indicator Date'!Y150)</f>
        <v>2019</v>
      </c>
      <c r="Z150" s="44">
        <f>IF('Indicator Date'!Z150="","x",'Indicator Date'!Z150)</f>
        <v>2019</v>
      </c>
      <c r="AA150" s="44" t="str">
        <f>IF('Indicator Date'!AA150="","x",'Indicator Date'!AA150)</f>
        <v>x</v>
      </c>
      <c r="AB150" s="44">
        <f>IF('Indicator Date'!AB150="","x",'Indicator Date'!AB150)</f>
        <v>2017</v>
      </c>
      <c r="AC150" s="44" t="str">
        <f>IF('Indicator Date'!AC150="","x",'Indicator Date'!AC150)</f>
        <v>x</v>
      </c>
      <c r="AD150" s="44">
        <f>IF('Indicator Date'!AD150="","x",'Indicator Date'!AD150)</f>
        <v>2018</v>
      </c>
      <c r="AE150" s="44">
        <f>IF('Indicator Date'!AE150="","x",'Indicator Date'!AE150)</f>
        <v>2020</v>
      </c>
      <c r="AF150" s="44" t="str">
        <f>IF('Indicator Date'!AF150="","x",'Indicator Date'!AF150)</f>
        <v>x</v>
      </c>
      <c r="AG150" s="44">
        <f>IF('Indicator Date'!AG150="","x",'Indicator Date'!AG150)</f>
        <v>2020</v>
      </c>
      <c r="AH150" s="44">
        <f>IF('Indicator Date'!AH150="","x",'Indicator Date'!AH150)</f>
        <v>2021</v>
      </c>
      <c r="AI150" s="44">
        <f>IF('Indicator Date'!AI150="","x",'Indicator Date'!AI150)</f>
        <v>2021</v>
      </c>
      <c r="AJ150" s="44">
        <f>IF('Indicator Date'!AJ150="","x",'Indicator Date'!AJ150)</f>
        <v>2020</v>
      </c>
      <c r="AK150" s="44">
        <f>IF('Indicator Date'!AK150="","x",'Indicator Date'!AK150)</f>
        <v>2020</v>
      </c>
      <c r="AL150" s="44">
        <f>IF('Indicator Date'!AL150="","x",'Indicator Date'!AL150)</f>
        <v>2019</v>
      </c>
      <c r="AM150" s="44" t="str">
        <f>IF('Indicator Date'!AM150="","x",RIGHT('Indicator Date'!AM150,4))</f>
        <v>x</v>
      </c>
      <c r="AN150" s="44">
        <f>IF('Indicator Date'!AN150="","x",'Indicator Date'!AN150)</f>
        <v>2021</v>
      </c>
      <c r="AO150" s="44">
        <f>IF('Indicator Date'!AO150="","x",'Indicator Date'!AO150)</f>
        <v>2018</v>
      </c>
      <c r="AP150" s="44">
        <f>IF('Indicator Date'!AP150="","x",'Indicator Date'!AP150)</f>
        <v>2019</v>
      </c>
      <c r="AQ150" s="44">
        <f>IF('Indicator Date'!AQ150="","x",'Indicator Date'!AQ150)</f>
        <v>2020</v>
      </c>
      <c r="AR150" s="44">
        <f>IF('Indicator Date'!AR150="","x",'Indicator Date'!AR150)</f>
        <v>2020</v>
      </c>
      <c r="AS150" s="44">
        <f>IF('Indicator Date'!AS150="","x",'Indicator Date'!AS150)</f>
        <v>2019</v>
      </c>
      <c r="AT150" s="44">
        <f>IF('Indicator Date'!AT150="","x",'Indicator Date'!AT150)</f>
        <v>2014</v>
      </c>
      <c r="AU150" s="44">
        <f>IF('Indicator Date'!AU150="","x",'Indicator Date'!AU150)</f>
        <v>2019</v>
      </c>
      <c r="AV150" s="44" t="str">
        <f>IF('Indicator Date'!AV150="","x",'Indicator Date'!AV150)</f>
        <v>x</v>
      </c>
      <c r="AW150" s="44" t="str">
        <f>IF('Indicator Date'!AW150="","x",'Indicator Date'!AW150)</f>
        <v>x</v>
      </c>
      <c r="AX150" s="44" t="str">
        <f>IF('Indicator Date'!AX150="","x",'Indicator Date'!AX150)</f>
        <v>x</v>
      </c>
      <c r="AY150" s="44">
        <f>IF('Indicator Date'!AY150="","x",'Indicator Date'!AY150)</f>
        <v>2019</v>
      </c>
      <c r="AZ150" s="44">
        <f>IF('Indicator Date'!AZ150="","x",'Indicator Date'!AZ150)</f>
        <v>2019</v>
      </c>
      <c r="BA150" s="44">
        <f>IF('Indicator Date'!BA150="","x",'Indicator Date'!BA150)</f>
        <v>2013</v>
      </c>
      <c r="BB150" s="44">
        <f>IF('Indicator Date'!BB150="","x",'Indicator Date'!BB150)</f>
        <v>2018</v>
      </c>
      <c r="BC150" s="44">
        <f>IF('Indicator Date'!BC150="","x",'Indicator Date'!BC150)</f>
        <v>2019</v>
      </c>
      <c r="BD150" s="44">
        <f>IF('Indicator Date'!BD150="","x",'Indicator Date'!BD150)</f>
        <v>2020</v>
      </c>
      <c r="BE150" s="70" t="str">
        <f>IF('Indicator Date'!BE150="","x",YEAR('Indicator Date'!BE150))</f>
        <v>x</v>
      </c>
      <c r="BF150" s="70" t="str">
        <f>IF('Indicator Date'!BF150="","x",YEAR('Indicator Date'!BF150))</f>
        <v>x</v>
      </c>
      <c r="BG150" s="44">
        <f>IF('Indicator Date'!BG150="","x",'Indicator Date'!BG150)</f>
        <v>2020</v>
      </c>
      <c r="BH150" s="44">
        <f>IF('Indicator Date'!BH150="","x",'Indicator Date'!BH150)</f>
        <v>2019</v>
      </c>
      <c r="BI150" s="44">
        <f>IF('Indicator Date'!BI150="","x",'Indicator Date'!BI150)</f>
        <v>2019</v>
      </c>
      <c r="BJ150" s="44">
        <f>IF('Indicator Date'!BJ150="","x",'Indicator Date'!BJ150)</f>
        <v>2013</v>
      </c>
      <c r="BK150" s="44">
        <f>IF('Indicator Date'!BK150="","x",'Indicator Date'!BK150)</f>
        <v>2019</v>
      </c>
      <c r="BL150" s="44" t="str">
        <f>IF('Indicator Date'!BL150="","x",'Indicator Date'!BL150)</f>
        <v>x</v>
      </c>
      <c r="BM150" s="44">
        <f>IF('Indicator Date'!BM150="","x",'Indicator Date'!BM150)</f>
        <v>2018</v>
      </c>
      <c r="BN150" s="44">
        <f>IF('Indicator Date'!BN150="","x",'Indicator Date'!BN150)</f>
        <v>2018</v>
      </c>
      <c r="BO150" s="44">
        <f>IF('Indicator Date'!BO150="","x",'Indicator Date'!BO150)</f>
        <v>2017</v>
      </c>
      <c r="BP150" s="44">
        <f>IF('Indicator Date'!BP150="","x",'Indicator Date'!BP150)</f>
        <v>2017</v>
      </c>
      <c r="BQ150" s="44">
        <f>IF('Indicator Date'!BQ150="","x",'Indicator Date'!BQ150)</f>
        <v>2014</v>
      </c>
      <c r="BR150" s="44">
        <f>IF('Indicator Date'!BR150="","x",'Indicator Date'!BR150)</f>
        <v>2017</v>
      </c>
      <c r="BS150" s="44">
        <f>IF('Indicator Date'!BS150="","x",'Indicator Date'!BS150)</f>
        <v>2017</v>
      </c>
      <c r="BT150" s="44">
        <f>IF('Indicator Date'!BT150="","x",'Indicator Date'!BT150)</f>
        <v>2016</v>
      </c>
      <c r="BU150" s="44">
        <f>IF('Indicator Date'!BU150="","x",'Indicator Date'!BU150)</f>
        <v>2019</v>
      </c>
      <c r="BV150" s="44">
        <f>IF('Indicator Date'!BV150="","x",'Indicator Date'!BV150)</f>
        <v>2019</v>
      </c>
      <c r="BW150" s="44" t="str">
        <f>IF('Indicator Date'!BW150="","x",'Indicator Date'!BW150)</f>
        <v>x</v>
      </c>
      <c r="BX150" s="44">
        <f>IF('Indicator Date'!BX150="","x",'Indicator Date'!BX150)</f>
        <v>2019</v>
      </c>
      <c r="BY150" s="44">
        <f>IF('Indicator Date'!BY150="","x",'Indicator Date'!BY150)</f>
        <v>2017</v>
      </c>
      <c r="BZ150" s="44">
        <f>IF('Indicator Date'!BZ150="","x",'Indicator Date'!BZ150)</f>
        <v>2020</v>
      </c>
      <c r="CA150" s="44">
        <f>IF('Indicator Date'!CA150="","x",'Indicator Date'!CA150)</f>
        <v>2020</v>
      </c>
      <c r="CB150" s="44">
        <f>IF('Indicator Date'!CB150="","x",'Indicator Date'!CB150)</f>
        <v>2015</v>
      </c>
    </row>
    <row r="151" spans="1:80">
      <c r="A151" s="33" t="str">
        <f>'Indicator Data'!A153</f>
        <v>Sao Tome and Principe</v>
      </c>
      <c r="B151" s="25" t="str">
        <f>'Indicator Data'!B153</f>
        <v>STP</v>
      </c>
      <c r="C151" s="44">
        <f>IF('Indicator Date'!C151="","x",'Indicator Date'!C151)</f>
        <v>2015</v>
      </c>
      <c r="D151" s="44">
        <f>IF('Indicator Date'!D151="","x",'Indicator Date'!D151)</f>
        <v>2015</v>
      </c>
      <c r="E151" s="44">
        <f>IF('Indicator Date'!E151="","x",'Indicator Date'!E151)</f>
        <v>2015</v>
      </c>
      <c r="F151" s="44">
        <f>IF('Indicator Date'!F151="","x",'Indicator Date'!F151)</f>
        <v>2015</v>
      </c>
      <c r="G151" s="44">
        <f>IF('Indicator Date'!G151="","x",'Indicator Date'!G151)</f>
        <v>2015</v>
      </c>
      <c r="H151" s="44">
        <f>IF('Indicator Date'!H151="","x",'Indicator Date'!H151)</f>
        <v>2015</v>
      </c>
      <c r="I151" s="44">
        <f>IF('Indicator Date'!I151="","x",'Indicator Date'!I151)</f>
        <v>2015</v>
      </c>
      <c r="J151" s="44">
        <f>IF('Indicator Date'!J151="","x",'Indicator Date'!J151)</f>
        <v>2020</v>
      </c>
      <c r="K151" s="44">
        <f>IF('Indicator Date'!K151="","x",'Indicator Date'!K151)</f>
        <v>2020</v>
      </c>
      <c r="L151" s="44">
        <f>IF('Indicator Date'!L151="","x",'Indicator Date'!L151)</f>
        <v>2020</v>
      </c>
      <c r="M151" s="44">
        <f>IF('Indicator Date'!M151="","x",'Indicator Date'!M151)</f>
        <v>2015</v>
      </c>
      <c r="N151" s="44">
        <f>IF('Indicator Date'!N151="","x",'Indicator Date'!N151)</f>
        <v>2015</v>
      </c>
      <c r="O151" s="44">
        <f>IF('Indicator Date'!O151="","x",'Indicator Date'!O151)</f>
        <v>2015</v>
      </c>
      <c r="P151" s="44">
        <f>IF('Indicator Date'!P151="","x",'Indicator Date'!P151)</f>
        <v>2015</v>
      </c>
      <c r="Q151" s="44">
        <f>IF('Indicator Date'!Q151="","x",'Indicator Date'!Q151)</f>
        <v>2019</v>
      </c>
      <c r="R151" s="44">
        <f>IF('Indicator Date'!R151="","x",'Indicator Date'!R151)</f>
        <v>2019</v>
      </c>
      <c r="S151" s="44">
        <f>IF('Indicator Date'!S151="","x",'Indicator Date'!S151)</f>
        <v>2019</v>
      </c>
      <c r="T151" s="44">
        <f>IF('Indicator Date'!T151="","x",'Indicator Date'!T151)</f>
        <v>2019</v>
      </c>
      <c r="U151" s="44">
        <f>IF('Indicator Date'!U151="","x",'Indicator Date'!U151)</f>
        <v>2015</v>
      </c>
      <c r="V151" s="44">
        <f>IF('Indicator Date'!V151="","x",'Indicator Date'!V151)</f>
        <v>2015</v>
      </c>
      <c r="W151" s="44">
        <f>IF('Indicator Date'!W151="","x",'Indicator Date'!W151)</f>
        <v>2015</v>
      </c>
      <c r="X151" s="44">
        <f>IF('Indicator Date'!X151="","x",'Indicator Date'!X151)</f>
        <v>2018</v>
      </c>
      <c r="Y151" s="44">
        <f>IF('Indicator Date'!Y151="","x",'Indicator Date'!Y151)</f>
        <v>2019</v>
      </c>
      <c r="Z151" s="44">
        <f>IF('Indicator Date'!Z151="","x",'Indicator Date'!Z151)</f>
        <v>2019</v>
      </c>
      <c r="AA151" s="44">
        <f>IF('Indicator Date'!AA151="","x",'Indicator Date'!AA151)</f>
        <v>2008</v>
      </c>
      <c r="AB151" s="44">
        <f>IF('Indicator Date'!AB151="","x",'Indicator Date'!AB151)</f>
        <v>2017</v>
      </c>
      <c r="AC151" s="44">
        <f>IF('Indicator Date'!AC151="","x",'Indicator Date'!AC151)</f>
        <v>2017</v>
      </c>
      <c r="AD151" s="44">
        <f>IF('Indicator Date'!AD151="","x",'Indicator Date'!AD151)</f>
        <v>2018</v>
      </c>
      <c r="AE151" s="44">
        <f>IF('Indicator Date'!AE151="","x",'Indicator Date'!AE151)</f>
        <v>2020</v>
      </c>
      <c r="AF151" s="44">
        <f>IF('Indicator Date'!AF151="","x",'Indicator Date'!AF151)</f>
        <v>2018</v>
      </c>
      <c r="AG151" s="44">
        <f>IF('Indicator Date'!AG151="","x",'Indicator Date'!AG151)</f>
        <v>2020</v>
      </c>
      <c r="AH151" s="44">
        <f>IF('Indicator Date'!AH151="","x",'Indicator Date'!AH151)</f>
        <v>2021</v>
      </c>
      <c r="AI151" s="44">
        <f>IF('Indicator Date'!AI151="","x",'Indicator Date'!AI151)</f>
        <v>2021</v>
      </c>
      <c r="AJ151" s="44">
        <f>IF('Indicator Date'!AJ151="","x",'Indicator Date'!AJ151)</f>
        <v>2020</v>
      </c>
      <c r="AK151" s="44">
        <f>IF('Indicator Date'!AK151="","x",'Indicator Date'!AK151)</f>
        <v>2020</v>
      </c>
      <c r="AL151" s="44">
        <f>IF('Indicator Date'!AL151="","x",'Indicator Date'!AL151)</f>
        <v>2019</v>
      </c>
      <c r="AM151" s="44" t="str">
        <f>IF('Indicator Date'!AM151="","x",RIGHT('Indicator Date'!AM151,4))</f>
        <v>2014</v>
      </c>
      <c r="AN151" s="44">
        <f>IF('Indicator Date'!AN151="","x",'Indicator Date'!AN151)</f>
        <v>2021</v>
      </c>
      <c r="AO151" s="44">
        <f>IF('Indicator Date'!AO151="","x",'Indicator Date'!AO151)</f>
        <v>2018</v>
      </c>
      <c r="AP151" s="44">
        <f>IF('Indicator Date'!AP151="","x",'Indicator Date'!AP151)</f>
        <v>2019</v>
      </c>
      <c r="AQ151" s="44">
        <f>IF('Indicator Date'!AQ151="","x",'Indicator Date'!AQ151)</f>
        <v>2020</v>
      </c>
      <c r="AR151" s="44">
        <f>IF('Indicator Date'!AR151="","x",'Indicator Date'!AR151)</f>
        <v>2020</v>
      </c>
      <c r="AS151" s="44">
        <f>IF('Indicator Date'!AS151="","x",'Indicator Date'!AS151)</f>
        <v>2019</v>
      </c>
      <c r="AT151" s="44">
        <f>IF('Indicator Date'!AT151="","x",'Indicator Date'!AT151)</f>
        <v>2014</v>
      </c>
      <c r="AU151" s="44">
        <f>IF('Indicator Date'!AU151="","x",'Indicator Date'!AU151)</f>
        <v>2019</v>
      </c>
      <c r="AV151" s="44" t="str">
        <f>IF('Indicator Date'!AV151="","x",'Indicator Date'!AV151)</f>
        <v>x</v>
      </c>
      <c r="AW151" s="44" t="str">
        <f>IF('Indicator Date'!AW151="","x",'Indicator Date'!AW151)</f>
        <v>x</v>
      </c>
      <c r="AX151" s="44">
        <f>IF('Indicator Date'!AX151="","x",'Indicator Date'!AX151)</f>
        <v>2018</v>
      </c>
      <c r="AY151" s="44">
        <f>IF('Indicator Date'!AY151="","x",'Indicator Date'!AY151)</f>
        <v>2019</v>
      </c>
      <c r="AZ151" s="44">
        <f>IF('Indicator Date'!AZ151="","x",'Indicator Date'!AZ151)</f>
        <v>2019</v>
      </c>
      <c r="BA151" s="44">
        <f>IF('Indicator Date'!BA151="","x",'Indicator Date'!BA151)</f>
        <v>2017</v>
      </c>
      <c r="BB151" s="44">
        <f>IF('Indicator Date'!BB151="","x",'Indicator Date'!BB151)</f>
        <v>2018</v>
      </c>
      <c r="BC151" s="44">
        <f>IF('Indicator Date'!BC151="","x",'Indicator Date'!BC151)</f>
        <v>2019</v>
      </c>
      <c r="BD151" s="44">
        <f>IF('Indicator Date'!BD151="","x",'Indicator Date'!BD151)</f>
        <v>2020</v>
      </c>
      <c r="BE151" s="70" t="str">
        <f>IF('Indicator Date'!BE151="","x",YEAR('Indicator Date'!BE151))</f>
        <v>x</v>
      </c>
      <c r="BF151" s="70">
        <f>IF('Indicator Date'!BF151="","x",YEAR('Indicator Date'!BF151))</f>
        <v>2020</v>
      </c>
      <c r="BG151" s="44">
        <f>IF('Indicator Date'!BG151="","x",'Indicator Date'!BG151)</f>
        <v>2020</v>
      </c>
      <c r="BH151" s="44">
        <f>IF('Indicator Date'!BH151="","x",'Indicator Date'!BH151)</f>
        <v>2019</v>
      </c>
      <c r="BI151" s="44">
        <f>IF('Indicator Date'!BI151="","x",'Indicator Date'!BI151)</f>
        <v>2019</v>
      </c>
      <c r="BJ151" s="44" t="str">
        <f>IF('Indicator Date'!BJ151="","x",'Indicator Date'!BJ151)</f>
        <v>x</v>
      </c>
      <c r="BK151" s="44">
        <f>IF('Indicator Date'!BK151="","x",'Indicator Date'!BK151)</f>
        <v>2019</v>
      </c>
      <c r="BL151" s="44">
        <f>IF('Indicator Date'!BL151="","x",'Indicator Date'!BL151)</f>
        <v>2020</v>
      </c>
      <c r="BM151" s="44">
        <f>IF('Indicator Date'!BM151="","x",'Indicator Date'!BM151)</f>
        <v>2018</v>
      </c>
      <c r="BN151" s="44">
        <f>IF('Indicator Date'!BN151="","x",'Indicator Date'!BN151)</f>
        <v>2018</v>
      </c>
      <c r="BO151" s="44">
        <f>IF('Indicator Date'!BO151="","x",'Indicator Date'!BO151)</f>
        <v>2017</v>
      </c>
      <c r="BP151" s="44">
        <f>IF('Indicator Date'!BP151="","x",'Indicator Date'!BP151)</f>
        <v>2019</v>
      </c>
      <c r="BQ151" s="44">
        <f>IF('Indicator Date'!BQ151="","x",'Indicator Date'!BQ151)</f>
        <v>2014</v>
      </c>
      <c r="BR151" s="44">
        <f>IF('Indicator Date'!BR151="","x",'Indicator Date'!BR151)</f>
        <v>2017</v>
      </c>
      <c r="BS151" s="44">
        <f>IF('Indicator Date'!BS151="","x",'Indicator Date'!BS151)</f>
        <v>2017</v>
      </c>
      <c r="BT151" s="44">
        <f>IF('Indicator Date'!BT151="","x",'Indicator Date'!BT151)</f>
        <v>2015</v>
      </c>
      <c r="BU151" s="44">
        <f>IF('Indicator Date'!BU151="","x",'Indicator Date'!BU151)</f>
        <v>2019</v>
      </c>
      <c r="BV151" s="44">
        <f>IF('Indicator Date'!BV151="","x",'Indicator Date'!BV151)</f>
        <v>2019</v>
      </c>
      <c r="BW151" s="44">
        <f>IF('Indicator Date'!BW151="","x",'Indicator Date'!BW151)</f>
        <v>2019</v>
      </c>
      <c r="BX151" s="44">
        <f>IF('Indicator Date'!BX151="","x",'Indicator Date'!BX151)</f>
        <v>2019</v>
      </c>
      <c r="BY151" s="44">
        <f>IF('Indicator Date'!BY151="","x",'Indicator Date'!BY151)</f>
        <v>2017</v>
      </c>
      <c r="BZ151" s="44">
        <f>IF('Indicator Date'!BZ151="","x",'Indicator Date'!BZ151)</f>
        <v>2020</v>
      </c>
      <c r="CA151" s="44">
        <f>IF('Indicator Date'!CA151="","x",'Indicator Date'!CA151)</f>
        <v>2020</v>
      </c>
      <c r="CB151" s="44">
        <f>IF('Indicator Date'!CB151="","x",'Indicator Date'!CB151)</f>
        <v>2015</v>
      </c>
    </row>
    <row r="152" spans="1:80">
      <c r="A152" s="33" t="str">
        <f>'Indicator Data'!A154</f>
        <v>Saudi Arabia</v>
      </c>
      <c r="B152" s="25" t="str">
        <f>'Indicator Data'!B154</f>
        <v>SAU</v>
      </c>
      <c r="C152" s="44">
        <f>IF('Indicator Date'!C152="","x",'Indicator Date'!C152)</f>
        <v>2015</v>
      </c>
      <c r="D152" s="44">
        <f>IF('Indicator Date'!D152="","x",'Indicator Date'!D152)</f>
        <v>2015</v>
      </c>
      <c r="E152" s="44">
        <f>IF('Indicator Date'!E152="","x",'Indicator Date'!E152)</f>
        <v>2015</v>
      </c>
      <c r="F152" s="44">
        <f>IF('Indicator Date'!F152="","x",'Indicator Date'!F152)</f>
        <v>2015</v>
      </c>
      <c r="G152" s="44">
        <f>IF('Indicator Date'!G152="","x",'Indicator Date'!G152)</f>
        <v>2015</v>
      </c>
      <c r="H152" s="44">
        <f>IF('Indicator Date'!H152="","x",'Indicator Date'!H152)</f>
        <v>2015</v>
      </c>
      <c r="I152" s="44">
        <f>IF('Indicator Date'!I152="","x",'Indicator Date'!I152)</f>
        <v>2015</v>
      </c>
      <c r="J152" s="44">
        <f>IF('Indicator Date'!J152="","x",'Indicator Date'!J152)</f>
        <v>2020</v>
      </c>
      <c r="K152" s="44">
        <f>IF('Indicator Date'!K152="","x",'Indicator Date'!K152)</f>
        <v>2020</v>
      </c>
      <c r="L152" s="44">
        <f>IF('Indicator Date'!L152="","x",'Indicator Date'!L152)</f>
        <v>2020</v>
      </c>
      <c r="M152" s="44">
        <f>IF('Indicator Date'!M152="","x",'Indicator Date'!M152)</f>
        <v>2015</v>
      </c>
      <c r="N152" s="44">
        <f>IF('Indicator Date'!N152="","x",'Indicator Date'!N152)</f>
        <v>2015</v>
      </c>
      <c r="O152" s="44">
        <f>IF('Indicator Date'!O152="","x",'Indicator Date'!O152)</f>
        <v>2015</v>
      </c>
      <c r="P152" s="44">
        <f>IF('Indicator Date'!P152="","x",'Indicator Date'!P152)</f>
        <v>2015</v>
      </c>
      <c r="Q152" s="44">
        <f>IF('Indicator Date'!Q152="","x",'Indicator Date'!Q152)</f>
        <v>2019</v>
      </c>
      <c r="R152" s="44">
        <f>IF('Indicator Date'!R152="","x",'Indicator Date'!R152)</f>
        <v>2019</v>
      </c>
      <c r="S152" s="44">
        <f>IF('Indicator Date'!S152="","x",'Indicator Date'!S152)</f>
        <v>2019</v>
      </c>
      <c r="T152" s="44">
        <f>IF('Indicator Date'!T152="","x",'Indicator Date'!T152)</f>
        <v>2019</v>
      </c>
      <c r="U152" s="44">
        <f>IF('Indicator Date'!U152="","x",'Indicator Date'!U152)</f>
        <v>2015</v>
      </c>
      <c r="V152" s="44">
        <f>IF('Indicator Date'!V152="","x",'Indicator Date'!V152)</f>
        <v>2015</v>
      </c>
      <c r="W152" s="44">
        <f>IF('Indicator Date'!W152="","x",'Indicator Date'!W152)</f>
        <v>2015</v>
      </c>
      <c r="X152" s="44">
        <f>IF('Indicator Date'!X152="","x",'Indicator Date'!X152)</f>
        <v>2018</v>
      </c>
      <c r="Y152" s="44">
        <f>IF('Indicator Date'!Y152="","x",'Indicator Date'!Y152)</f>
        <v>2019</v>
      </c>
      <c r="Z152" s="44">
        <f>IF('Indicator Date'!Z152="","x",'Indicator Date'!Z152)</f>
        <v>2019</v>
      </c>
      <c r="AA152" s="44" t="str">
        <f>IF('Indicator Date'!AA152="","x",'Indicator Date'!AA152)</f>
        <v>x</v>
      </c>
      <c r="AB152" s="44">
        <f>IF('Indicator Date'!AB152="","x",'Indicator Date'!AB152)</f>
        <v>2017</v>
      </c>
      <c r="AC152" s="44" t="str">
        <f>IF('Indicator Date'!AC152="","x",'Indicator Date'!AC152)</f>
        <v>x</v>
      </c>
      <c r="AD152" s="44">
        <f>IF('Indicator Date'!AD152="","x",'Indicator Date'!AD152)</f>
        <v>2018</v>
      </c>
      <c r="AE152" s="44">
        <f>IF('Indicator Date'!AE152="","x",'Indicator Date'!AE152)</f>
        <v>2020</v>
      </c>
      <c r="AF152" s="44">
        <f>IF('Indicator Date'!AF152="","x",'Indicator Date'!AF152)</f>
        <v>2018</v>
      </c>
      <c r="AG152" s="44">
        <f>IF('Indicator Date'!AG152="","x",'Indicator Date'!AG152)</f>
        <v>2020</v>
      </c>
      <c r="AH152" s="44">
        <f>IF('Indicator Date'!AH152="","x",'Indicator Date'!AH152)</f>
        <v>2021</v>
      </c>
      <c r="AI152" s="44">
        <f>IF('Indicator Date'!AI152="","x",'Indicator Date'!AI152)</f>
        <v>2021</v>
      </c>
      <c r="AJ152" s="44">
        <f>IF('Indicator Date'!AJ152="","x",'Indicator Date'!AJ152)</f>
        <v>2020</v>
      </c>
      <c r="AK152" s="44">
        <f>IF('Indicator Date'!AK152="","x",'Indicator Date'!AK152)</f>
        <v>2020</v>
      </c>
      <c r="AL152" s="44">
        <f>IF('Indicator Date'!AL152="","x",'Indicator Date'!AL152)</f>
        <v>2019</v>
      </c>
      <c r="AM152" s="44" t="str">
        <f>IF('Indicator Date'!AM152="","x",RIGHT('Indicator Date'!AM152,4))</f>
        <v>x</v>
      </c>
      <c r="AN152" s="44">
        <f>IF('Indicator Date'!AN152="","x",'Indicator Date'!AN152)</f>
        <v>2021</v>
      </c>
      <c r="AO152" s="44">
        <f>IF('Indicator Date'!AO152="","x",'Indicator Date'!AO152)</f>
        <v>2018</v>
      </c>
      <c r="AP152" s="44">
        <f>IF('Indicator Date'!AP152="","x",'Indicator Date'!AP152)</f>
        <v>2019</v>
      </c>
      <c r="AQ152" s="44" t="str">
        <f>IF('Indicator Date'!AQ152="","x",'Indicator Date'!AQ152)</f>
        <v>x</v>
      </c>
      <c r="AR152" s="44">
        <f>IF('Indicator Date'!AR152="","x",'Indicator Date'!AR152)</f>
        <v>2020</v>
      </c>
      <c r="AS152" s="44">
        <f>IF('Indicator Date'!AS152="","x",'Indicator Date'!AS152)</f>
        <v>2019</v>
      </c>
      <c r="AT152" s="44" t="str">
        <f>IF('Indicator Date'!AT152="","x",'Indicator Date'!AT152)</f>
        <v>x</v>
      </c>
      <c r="AU152" s="44">
        <f>IF('Indicator Date'!AU152="","x",'Indicator Date'!AU152)</f>
        <v>2019</v>
      </c>
      <c r="AV152" s="44" t="str">
        <f>IF('Indicator Date'!AV152="","x",'Indicator Date'!AV152)</f>
        <v>x</v>
      </c>
      <c r="AW152" s="44" t="str">
        <f>IF('Indicator Date'!AW152="","x",'Indicator Date'!AW152)</f>
        <v>x</v>
      </c>
      <c r="AX152" s="44">
        <f>IF('Indicator Date'!AX152="","x",'Indicator Date'!AX152)</f>
        <v>2018</v>
      </c>
      <c r="AY152" s="44">
        <f>IF('Indicator Date'!AY152="","x",'Indicator Date'!AY152)</f>
        <v>2019</v>
      </c>
      <c r="AZ152" s="44">
        <f>IF('Indicator Date'!AZ152="","x",'Indicator Date'!AZ152)</f>
        <v>2019</v>
      </c>
      <c r="BA152" s="44" t="str">
        <f>IF('Indicator Date'!BA152="","x",'Indicator Date'!BA152)</f>
        <v>x</v>
      </c>
      <c r="BB152" s="44">
        <f>IF('Indicator Date'!BB152="","x",'Indicator Date'!BB152)</f>
        <v>2018</v>
      </c>
      <c r="BC152" s="44">
        <f>IF('Indicator Date'!BC152="","x",'Indicator Date'!BC152)</f>
        <v>2019</v>
      </c>
      <c r="BD152" s="44">
        <f>IF('Indicator Date'!BD152="","x",'Indicator Date'!BD152)</f>
        <v>2020</v>
      </c>
      <c r="BE152" s="70" t="str">
        <f>IF('Indicator Date'!BE152="","x",YEAR('Indicator Date'!BE152))</f>
        <v>x</v>
      </c>
      <c r="BF152" s="70">
        <f>IF('Indicator Date'!BF152="","x",YEAR('Indicator Date'!BF152))</f>
        <v>2020</v>
      </c>
      <c r="BG152" s="44">
        <f>IF('Indicator Date'!BG152="","x",'Indicator Date'!BG152)</f>
        <v>2020</v>
      </c>
      <c r="BH152" s="44">
        <f>IF('Indicator Date'!BH152="","x",'Indicator Date'!BH152)</f>
        <v>2019</v>
      </c>
      <c r="BI152" s="44">
        <f>IF('Indicator Date'!BI152="","x",'Indicator Date'!BI152)</f>
        <v>2019</v>
      </c>
      <c r="BJ152" s="44" t="str">
        <f>IF('Indicator Date'!BJ152="","x",'Indicator Date'!BJ152)</f>
        <v>x</v>
      </c>
      <c r="BK152" s="44">
        <f>IF('Indicator Date'!BK152="","x",'Indicator Date'!BK152)</f>
        <v>2019</v>
      </c>
      <c r="BL152" s="44">
        <f>IF('Indicator Date'!BL152="","x",'Indicator Date'!BL152)</f>
        <v>2020</v>
      </c>
      <c r="BM152" s="44">
        <f>IF('Indicator Date'!BM152="","x",'Indicator Date'!BM152)</f>
        <v>2018</v>
      </c>
      <c r="BN152" s="44">
        <f>IF('Indicator Date'!BN152="","x",'Indicator Date'!BN152)</f>
        <v>2017</v>
      </c>
      <c r="BO152" s="44">
        <f>IF('Indicator Date'!BO152="","x",'Indicator Date'!BO152)</f>
        <v>2019</v>
      </c>
      <c r="BP152" s="44">
        <f>IF('Indicator Date'!BP152="","x",'Indicator Date'!BP152)</f>
        <v>2019</v>
      </c>
      <c r="BQ152" s="44">
        <f>IF('Indicator Date'!BQ152="","x",'Indicator Date'!BQ152)</f>
        <v>2014</v>
      </c>
      <c r="BR152" s="44">
        <f>IF('Indicator Date'!BR152="","x",'Indicator Date'!BR152)</f>
        <v>2017</v>
      </c>
      <c r="BS152" s="44">
        <f>IF('Indicator Date'!BS152="","x",'Indicator Date'!BS152)</f>
        <v>2017</v>
      </c>
      <c r="BT152" s="44">
        <f>IF('Indicator Date'!BT152="","x",'Indicator Date'!BT152)</f>
        <v>2016</v>
      </c>
      <c r="BU152" s="44">
        <f>IF('Indicator Date'!BU152="","x",'Indicator Date'!BU152)</f>
        <v>2019</v>
      </c>
      <c r="BV152" s="44">
        <f>IF('Indicator Date'!BV152="","x",'Indicator Date'!BV152)</f>
        <v>2019</v>
      </c>
      <c r="BW152" s="44">
        <f>IF('Indicator Date'!BW152="","x",'Indicator Date'!BW152)</f>
        <v>2019</v>
      </c>
      <c r="BX152" s="44">
        <f>IF('Indicator Date'!BX152="","x",'Indicator Date'!BX152)</f>
        <v>2019</v>
      </c>
      <c r="BY152" s="44">
        <f>IF('Indicator Date'!BY152="","x",'Indicator Date'!BY152)</f>
        <v>2017</v>
      </c>
      <c r="BZ152" s="44">
        <f>IF('Indicator Date'!BZ152="","x",'Indicator Date'!BZ152)</f>
        <v>2020</v>
      </c>
      <c r="CA152" s="44">
        <f>IF('Indicator Date'!CA152="","x",'Indicator Date'!CA152)</f>
        <v>2020</v>
      </c>
      <c r="CB152" s="44">
        <f>IF('Indicator Date'!CB152="","x",'Indicator Date'!CB152)</f>
        <v>2015</v>
      </c>
    </row>
    <row r="153" spans="1:80">
      <c r="A153" s="33" t="str">
        <f>'Indicator Data'!A155</f>
        <v>Senegal</v>
      </c>
      <c r="B153" s="25" t="str">
        <f>'Indicator Data'!B155</f>
        <v>SEN</v>
      </c>
      <c r="C153" s="44">
        <f>IF('Indicator Date'!C153="","x",'Indicator Date'!C153)</f>
        <v>2015</v>
      </c>
      <c r="D153" s="44">
        <f>IF('Indicator Date'!D153="","x",'Indicator Date'!D153)</f>
        <v>2015</v>
      </c>
      <c r="E153" s="44">
        <f>IF('Indicator Date'!E153="","x",'Indicator Date'!E153)</f>
        <v>2015</v>
      </c>
      <c r="F153" s="44">
        <f>IF('Indicator Date'!F153="","x",'Indicator Date'!F153)</f>
        <v>2015</v>
      </c>
      <c r="G153" s="44">
        <f>IF('Indicator Date'!G153="","x",'Indicator Date'!G153)</f>
        <v>2015</v>
      </c>
      <c r="H153" s="44">
        <f>IF('Indicator Date'!H153="","x",'Indicator Date'!H153)</f>
        <v>2015</v>
      </c>
      <c r="I153" s="44">
        <f>IF('Indicator Date'!I153="","x",'Indicator Date'!I153)</f>
        <v>2015</v>
      </c>
      <c r="J153" s="44">
        <f>IF('Indicator Date'!J153="","x",'Indicator Date'!J153)</f>
        <v>2020</v>
      </c>
      <c r="K153" s="44">
        <f>IF('Indicator Date'!K153="","x",'Indicator Date'!K153)</f>
        <v>2020</v>
      </c>
      <c r="L153" s="44">
        <f>IF('Indicator Date'!L153="","x",'Indicator Date'!L153)</f>
        <v>2020</v>
      </c>
      <c r="M153" s="44">
        <f>IF('Indicator Date'!M153="","x",'Indicator Date'!M153)</f>
        <v>2015</v>
      </c>
      <c r="N153" s="44">
        <f>IF('Indicator Date'!N153="","x",'Indicator Date'!N153)</f>
        <v>2015</v>
      </c>
      <c r="O153" s="44">
        <f>IF('Indicator Date'!O153="","x",'Indicator Date'!O153)</f>
        <v>2015</v>
      </c>
      <c r="P153" s="44">
        <f>IF('Indicator Date'!P153="","x",'Indicator Date'!P153)</f>
        <v>2015</v>
      </c>
      <c r="Q153" s="44">
        <f>IF('Indicator Date'!Q153="","x",'Indicator Date'!Q153)</f>
        <v>2019</v>
      </c>
      <c r="R153" s="44">
        <f>IF('Indicator Date'!R153="","x",'Indicator Date'!R153)</f>
        <v>2019</v>
      </c>
      <c r="S153" s="44">
        <f>IF('Indicator Date'!S153="","x",'Indicator Date'!S153)</f>
        <v>2019</v>
      </c>
      <c r="T153" s="44">
        <f>IF('Indicator Date'!T153="","x",'Indicator Date'!T153)</f>
        <v>2019</v>
      </c>
      <c r="U153" s="44">
        <f>IF('Indicator Date'!U153="","x",'Indicator Date'!U153)</f>
        <v>2015</v>
      </c>
      <c r="V153" s="44">
        <f>IF('Indicator Date'!V153="","x",'Indicator Date'!V153)</f>
        <v>2015</v>
      </c>
      <c r="W153" s="44">
        <f>IF('Indicator Date'!W153="","x",'Indicator Date'!W153)</f>
        <v>2015</v>
      </c>
      <c r="X153" s="44">
        <f>IF('Indicator Date'!X153="","x",'Indicator Date'!X153)</f>
        <v>2018</v>
      </c>
      <c r="Y153" s="44">
        <f>IF('Indicator Date'!Y153="","x",'Indicator Date'!Y153)</f>
        <v>2019</v>
      </c>
      <c r="Z153" s="44">
        <f>IF('Indicator Date'!Z153="","x",'Indicator Date'!Z153)</f>
        <v>2019</v>
      </c>
      <c r="AA153" s="44">
        <f>IF('Indicator Date'!AA153="","x",'Indicator Date'!AA153)</f>
        <v>2017</v>
      </c>
      <c r="AB153" s="44">
        <f>IF('Indicator Date'!AB153="","x",'Indicator Date'!AB153)</f>
        <v>2017</v>
      </c>
      <c r="AC153" s="44">
        <f>IF('Indicator Date'!AC153="","x",'Indicator Date'!AC153)</f>
        <v>2017</v>
      </c>
      <c r="AD153" s="44">
        <f>IF('Indicator Date'!AD153="","x",'Indicator Date'!AD153)</f>
        <v>2017</v>
      </c>
      <c r="AE153" s="44">
        <f>IF('Indicator Date'!AE153="","x",'Indicator Date'!AE153)</f>
        <v>2020</v>
      </c>
      <c r="AF153" s="44">
        <f>IF('Indicator Date'!AF153="","x",'Indicator Date'!AF153)</f>
        <v>2018</v>
      </c>
      <c r="AG153" s="44">
        <f>IF('Indicator Date'!AG153="","x",'Indicator Date'!AG153)</f>
        <v>2020</v>
      </c>
      <c r="AH153" s="44">
        <f>IF('Indicator Date'!AH153="","x",'Indicator Date'!AH153)</f>
        <v>2021</v>
      </c>
      <c r="AI153" s="44">
        <f>IF('Indicator Date'!AI153="","x",'Indicator Date'!AI153)</f>
        <v>2021</v>
      </c>
      <c r="AJ153" s="44">
        <f>IF('Indicator Date'!AJ153="","x",'Indicator Date'!AJ153)</f>
        <v>2020</v>
      </c>
      <c r="AK153" s="44">
        <f>IF('Indicator Date'!AK153="","x",'Indicator Date'!AK153)</f>
        <v>2020</v>
      </c>
      <c r="AL153" s="44">
        <f>IF('Indicator Date'!AL153="","x",'Indicator Date'!AL153)</f>
        <v>2019</v>
      </c>
      <c r="AM153" s="44" t="str">
        <f>IF('Indicator Date'!AM153="","x",RIGHT('Indicator Date'!AM153,4))</f>
        <v>2017</v>
      </c>
      <c r="AN153" s="44">
        <f>IF('Indicator Date'!AN153="","x",'Indicator Date'!AN153)</f>
        <v>2021</v>
      </c>
      <c r="AO153" s="44">
        <f>IF('Indicator Date'!AO153="","x",'Indicator Date'!AO153)</f>
        <v>2018</v>
      </c>
      <c r="AP153" s="44">
        <f>IF('Indicator Date'!AP153="","x",'Indicator Date'!AP153)</f>
        <v>2019</v>
      </c>
      <c r="AQ153" s="44">
        <f>IF('Indicator Date'!AQ153="","x",'Indicator Date'!AQ153)</f>
        <v>2020</v>
      </c>
      <c r="AR153" s="44">
        <f>IF('Indicator Date'!AR153="","x",'Indicator Date'!AR153)</f>
        <v>2020</v>
      </c>
      <c r="AS153" s="44">
        <f>IF('Indicator Date'!AS153="","x",'Indicator Date'!AS153)</f>
        <v>2019</v>
      </c>
      <c r="AT153" s="44">
        <f>IF('Indicator Date'!AT153="","x",'Indicator Date'!AT153)</f>
        <v>2019</v>
      </c>
      <c r="AU153" s="44">
        <f>IF('Indicator Date'!AU153="","x",'Indicator Date'!AU153)</f>
        <v>2019</v>
      </c>
      <c r="AV153" s="44">
        <f>IF('Indicator Date'!AV153="","x",'Indicator Date'!AV153)</f>
        <v>2019</v>
      </c>
      <c r="AW153" s="44">
        <f>IF('Indicator Date'!AW153="","x",'Indicator Date'!AW153)</f>
        <v>2019</v>
      </c>
      <c r="AX153" s="44">
        <f>IF('Indicator Date'!AX153="","x",'Indicator Date'!AX153)</f>
        <v>2018</v>
      </c>
      <c r="AY153" s="44">
        <f>IF('Indicator Date'!AY153="","x",'Indicator Date'!AY153)</f>
        <v>2019</v>
      </c>
      <c r="AZ153" s="44">
        <f>IF('Indicator Date'!AZ153="","x",'Indicator Date'!AZ153)</f>
        <v>2019</v>
      </c>
      <c r="BA153" s="44">
        <f>IF('Indicator Date'!BA153="","x",'Indicator Date'!BA153)</f>
        <v>2011</v>
      </c>
      <c r="BB153" s="44">
        <f>IF('Indicator Date'!BB153="","x",'Indicator Date'!BB153)</f>
        <v>2018</v>
      </c>
      <c r="BC153" s="44">
        <f>IF('Indicator Date'!BC153="","x",'Indicator Date'!BC153)</f>
        <v>2019</v>
      </c>
      <c r="BD153" s="44">
        <f>IF('Indicator Date'!BD153="","x",'Indicator Date'!BD153)</f>
        <v>2020</v>
      </c>
      <c r="BE153" s="70">
        <f>IF('Indicator Date'!BE153="","x",YEAR('Indicator Date'!BE153))</f>
        <v>2020</v>
      </c>
      <c r="BF153" s="70">
        <f>IF('Indicator Date'!BF153="","x",YEAR('Indicator Date'!BF153))</f>
        <v>2020</v>
      </c>
      <c r="BG153" s="44">
        <f>IF('Indicator Date'!BG153="","x",'Indicator Date'!BG153)</f>
        <v>2020</v>
      </c>
      <c r="BH153" s="44">
        <f>IF('Indicator Date'!BH153="","x",'Indicator Date'!BH153)</f>
        <v>2019</v>
      </c>
      <c r="BI153" s="44">
        <f>IF('Indicator Date'!BI153="","x",'Indicator Date'!BI153)</f>
        <v>2019</v>
      </c>
      <c r="BJ153" s="44">
        <f>IF('Indicator Date'!BJ153="","x",'Indicator Date'!BJ153)</f>
        <v>2015</v>
      </c>
      <c r="BK153" s="44">
        <f>IF('Indicator Date'!BK153="","x",'Indicator Date'!BK153)</f>
        <v>2019</v>
      </c>
      <c r="BL153" s="44">
        <f>IF('Indicator Date'!BL153="","x",'Indicator Date'!BL153)</f>
        <v>2020</v>
      </c>
      <c r="BM153" s="44">
        <f>IF('Indicator Date'!BM153="","x",'Indicator Date'!BM153)</f>
        <v>2018</v>
      </c>
      <c r="BN153" s="44">
        <f>IF('Indicator Date'!BN153="","x",'Indicator Date'!BN153)</f>
        <v>2017</v>
      </c>
      <c r="BO153" s="44">
        <f>IF('Indicator Date'!BO153="","x",'Indicator Date'!BO153)</f>
        <v>2017</v>
      </c>
      <c r="BP153" s="44">
        <f>IF('Indicator Date'!BP153="","x",'Indicator Date'!BP153)</f>
        <v>2019</v>
      </c>
      <c r="BQ153" s="44">
        <f>IF('Indicator Date'!BQ153="","x",'Indicator Date'!BQ153)</f>
        <v>2014</v>
      </c>
      <c r="BR153" s="44">
        <f>IF('Indicator Date'!BR153="","x",'Indicator Date'!BR153)</f>
        <v>2017</v>
      </c>
      <c r="BS153" s="44">
        <f>IF('Indicator Date'!BS153="","x",'Indicator Date'!BS153)</f>
        <v>2017</v>
      </c>
      <c r="BT153" s="44">
        <f>IF('Indicator Date'!BT153="","x",'Indicator Date'!BT153)</f>
        <v>2016</v>
      </c>
      <c r="BU153" s="44">
        <f>IF('Indicator Date'!BU153="","x",'Indicator Date'!BU153)</f>
        <v>2019</v>
      </c>
      <c r="BV153" s="44">
        <f>IF('Indicator Date'!BV153="","x",'Indicator Date'!BV153)</f>
        <v>2019</v>
      </c>
      <c r="BW153" s="44">
        <f>IF('Indicator Date'!BW153="","x",'Indicator Date'!BW153)</f>
        <v>2019</v>
      </c>
      <c r="BX153" s="44">
        <f>IF('Indicator Date'!BX153="","x",'Indicator Date'!BX153)</f>
        <v>2019</v>
      </c>
      <c r="BY153" s="44">
        <f>IF('Indicator Date'!BY153="","x",'Indicator Date'!BY153)</f>
        <v>2017</v>
      </c>
      <c r="BZ153" s="44">
        <f>IF('Indicator Date'!BZ153="","x",'Indicator Date'!BZ153)</f>
        <v>2020</v>
      </c>
      <c r="CA153" s="44">
        <f>IF('Indicator Date'!CA153="","x",'Indicator Date'!CA153)</f>
        <v>2020</v>
      </c>
      <c r="CB153" s="44">
        <f>IF('Indicator Date'!CB153="","x",'Indicator Date'!CB153)</f>
        <v>2015</v>
      </c>
    </row>
    <row r="154" spans="1:80">
      <c r="A154" s="33" t="str">
        <f>'Indicator Data'!A156</f>
        <v>Serbia</v>
      </c>
      <c r="B154" s="25" t="str">
        <f>'Indicator Data'!B156</f>
        <v>SRB</v>
      </c>
      <c r="C154" s="44">
        <f>IF('Indicator Date'!C154="","x",'Indicator Date'!C154)</f>
        <v>2015</v>
      </c>
      <c r="D154" s="44">
        <f>IF('Indicator Date'!D154="","x",'Indicator Date'!D154)</f>
        <v>2015</v>
      </c>
      <c r="E154" s="44">
        <f>IF('Indicator Date'!E154="","x",'Indicator Date'!E154)</f>
        <v>2015</v>
      </c>
      <c r="F154" s="44">
        <f>IF('Indicator Date'!F154="","x",'Indicator Date'!F154)</f>
        <v>2015</v>
      </c>
      <c r="G154" s="44">
        <f>IF('Indicator Date'!G154="","x",'Indicator Date'!G154)</f>
        <v>2015</v>
      </c>
      <c r="H154" s="44">
        <f>IF('Indicator Date'!H154="","x",'Indicator Date'!H154)</f>
        <v>2015</v>
      </c>
      <c r="I154" s="44">
        <f>IF('Indicator Date'!I154="","x",'Indicator Date'!I154)</f>
        <v>2015</v>
      </c>
      <c r="J154" s="44">
        <f>IF('Indicator Date'!J154="","x",'Indicator Date'!J154)</f>
        <v>2020</v>
      </c>
      <c r="K154" s="44">
        <f>IF('Indicator Date'!K154="","x",'Indicator Date'!K154)</f>
        <v>2020</v>
      </c>
      <c r="L154" s="44">
        <f>IF('Indicator Date'!L154="","x",'Indicator Date'!L154)</f>
        <v>2020</v>
      </c>
      <c r="M154" s="44">
        <f>IF('Indicator Date'!M154="","x",'Indicator Date'!M154)</f>
        <v>2015</v>
      </c>
      <c r="N154" s="44">
        <f>IF('Indicator Date'!N154="","x",'Indicator Date'!N154)</f>
        <v>2015</v>
      </c>
      <c r="O154" s="44">
        <f>IF('Indicator Date'!O154="","x",'Indicator Date'!O154)</f>
        <v>2015</v>
      </c>
      <c r="P154" s="44">
        <f>IF('Indicator Date'!P154="","x",'Indicator Date'!P154)</f>
        <v>2015</v>
      </c>
      <c r="Q154" s="44">
        <f>IF('Indicator Date'!Q154="","x",'Indicator Date'!Q154)</f>
        <v>2019</v>
      </c>
      <c r="R154" s="44">
        <f>IF('Indicator Date'!R154="","x",'Indicator Date'!R154)</f>
        <v>2019</v>
      </c>
      <c r="S154" s="44">
        <f>IF('Indicator Date'!S154="","x",'Indicator Date'!S154)</f>
        <v>2019</v>
      </c>
      <c r="T154" s="44">
        <f>IF('Indicator Date'!T154="","x",'Indicator Date'!T154)</f>
        <v>2019</v>
      </c>
      <c r="U154" s="44">
        <f>IF('Indicator Date'!U154="","x",'Indicator Date'!U154)</f>
        <v>2015</v>
      </c>
      <c r="V154" s="44">
        <f>IF('Indicator Date'!V154="","x",'Indicator Date'!V154)</f>
        <v>2015</v>
      </c>
      <c r="W154" s="44">
        <f>IF('Indicator Date'!W154="","x",'Indicator Date'!W154)</f>
        <v>2015</v>
      </c>
      <c r="X154" s="44">
        <f>IF('Indicator Date'!X154="","x",'Indicator Date'!X154)</f>
        <v>2018</v>
      </c>
      <c r="Y154" s="44">
        <f>IF('Indicator Date'!Y154="","x",'Indicator Date'!Y154)</f>
        <v>2019</v>
      </c>
      <c r="Z154" s="44">
        <f>IF('Indicator Date'!Z154="","x",'Indicator Date'!Z154)</f>
        <v>2019</v>
      </c>
      <c r="AA154" s="44">
        <f>IF('Indicator Date'!AA154="","x",'Indicator Date'!AA154)</f>
        <v>2011</v>
      </c>
      <c r="AB154" s="44">
        <f>IF('Indicator Date'!AB154="","x",'Indicator Date'!AB154)</f>
        <v>2017</v>
      </c>
      <c r="AC154" s="44">
        <f>IF('Indicator Date'!AC154="","x",'Indicator Date'!AC154)</f>
        <v>2014</v>
      </c>
      <c r="AD154" s="44">
        <f>IF('Indicator Date'!AD154="","x",'Indicator Date'!AD154)</f>
        <v>2018</v>
      </c>
      <c r="AE154" s="44">
        <f>IF('Indicator Date'!AE154="","x",'Indicator Date'!AE154)</f>
        <v>2020</v>
      </c>
      <c r="AF154" s="44">
        <f>IF('Indicator Date'!AF154="","x",'Indicator Date'!AF154)</f>
        <v>2018</v>
      </c>
      <c r="AG154" s="44">
        <f>IF('Indicator Date'!AG154="","x",'Indicator Date'!AG154)</f>
        <v>2020</v>
      </c>
      <c r="AH154" s="44">
        <f>IF('Indicator Date'!AH154="","x",'Indicator Date'!AH154)</f>
        <v>2021</v>
      </c>
      <c r="AI154" s="44">
        <f>IF('Indicator Date'!AI154="","x",'Indicator Date'!AI154)</f>
        <v>2021</v>
      </c>
      <c r="AJ154" s="44">
        <f>IF('Indicator Date'!AJ154="","x",'Indicator Date'!AJ154)</f>
        <v>2020</v>
      </c>
      <c r="AK154" s="44">
        <f>IF('Indicator Date'!AK154="","x",'Indicator Date'!AK154)</f>
        <v>2020</v>
      </c>
      <c r="AL154" s="44">
        <f>IF('Indicator Date'!AL154="","x",'Indicator Date'!AL154)</f>
        <v>2019</v>
      </c>
      <c r="AM154" s="44" t="str">
        <f>IF('Indicator Date'!AM154="","x",RIGHT('Indicator Date'!AM154,4))</f>
        <v>2014</v>
      </c>
      <c r="AN154" s="44">
        <f>IF('Indicator Date'!AN154="","x",'Indicator Date'!AN154)</f>
        <v>2021</v>
      </c>
      <c r="AO154" s="44">
        <f>IF('Indicator Date'!AO154="","x",'Indicator Date'!AO154)</f>
        <v>2018</v>
      </c>
      <c r="AP154" s="44">
        <f>IF('Indicator Date'!AP154="","x",'Indicator Date'!AP154)</f>
        <v>2019</v>
      </c>
      <c r="AQ154" s="44">
        <f>IF('Indicator Date'!AQ154="","x",'Indicator Date'!AQ154)</f>
        <v>2020</v>
      </c>
      <c r="AR154" s="44">
        <f>IF('Indicator Date'!AR154="","x",'Indicator Date'!AR154)</f>
        <v>2020</v>
      </c>
      <c r="AS154" s="44">
        <f>IF('Indicator Date'!AS154="","x",'Indicator Date'!AS154)</f>
        <v>2019</v>
      </c>
      <c r="AT154" s="44">
        <f>IF('Indicator Date'!AT154="","x",'Indicator Date'!AT154)</f>
        <v>2014</v>
      </c>
      <c r="AU154" s="44">
        <f>IF('Indicator Date'!AU154="","x",'Indicator Date'!AU154)</f>
        <v>2019</v>
      </c>
      <c r="AV154" s="44">
        <f>IF('Indicator Date'!AV154="","x",'Indicator Date'!AV154)</f>
        <v>2019</v>
      </c>
      <c r="AW154" s="44">
        <f>IF('Indicator Date'!AW154="","x",'Indicator Date'!AW154)</f>
        <v>2019</v>
      </c>
      <c r="AX154" s="44" t="str">
        <f>IF('Indicator Date'!AX154="","x",'Indicator Date'!AX154)</f>
        <v>x</v>
      </c>
      <c r="AY154" s="44">
        <f>IF('Indicator Date'!AY154="","x",'Indicator Date'!AY154)</f>
        <v>2019</v>
      </c>
      <c r="AZ154" s="44">
        <f>IF('Indicator Date'!AZ154="","x",'Indicator Date'!AZ154)</f>
        <v>2019</v>
      </c>
      <c r="BA154" s="44">
        <f>IF('Indicator Date'!BA154="","x",'Indicator Date'!BA154)</f>
        <v>2017</v>
      </c>
      <c r="BB154" s="44">
        <f>IF('Indicator Date'!BB154="","x",'Indicator Date'!BB154)</f>
        <v>2018</v>
      </c>
      <c r="BC154" s="44">
        <f>IF('Indicator Date'!BC154="","x",'Indicator Date'!BC154)</f>
        <v>2019</v>
      </c>
      <c r="BD154" s="44">
        <f>IF('Indicator Date'!BD154="","x",'Indicator Date'!BD154)</f>
        <v>2020</v>
      </c>
      <c r="BE154" s="70">
        <f>IF('Indicator Date'!BE154="","x",YEAR('Indicator Date'!BE154))</f>
        <v>2020</v>
      </c>
      <c r="BF154" s="70">
        <f>IF('Indicator Date'!BF154="","x",YEAR('Indicator Date'!BF154))</f>
        <v>2020</v>
      </c>
      <c r="BG154" s="44">
        <f>IF('Indicator Date'!BG154="","x",'Indicator Date'!BG154)</f>
        <v>2020</v>
      </c>
      <c r="BH154" s="44">
        <f>IF('Indicator Date'!BH154="","x",'Indicator Date'!BH154)</f>
        <v>2019</v>
      </c>
      <c r="BI154" s="44">
        <f>IF('Indicator Date'!BI154="","x",'Indicator Date'!BI154)</f>
        <v>2019</v>
      </c>
      <c r="BJ154" s="44">
        <f>IF('Indicator Date'!BJ154="","x",'Indicator Date'!BJ154)</f>
        <v>2015</v>
      </c>
      <c r="BK154" s="44">
        <f>IF('Indicator Date'!BK154="","x",'Indicator Date'!BK154)</f>
        <v>2019</v>
      </c>
      <c r="BL154" s="44">
        <f>IF('Indicator Date'!BL154="","x",'Indicator Date'!BL154)</f>
        <v>2020</v>
      </c>
      <c r="BM154" s="44">
        <f>IF('Indicator Date'!BM154="","x",'Indicator Date'!BM154)</f>
        <v>2018</v>
      </c>
      <c r="BN154" s="44">
        <f>IF('Indicator Date'!BN154="","x",'Indicator Date'!BN154)</f>
        <v>2016</v>
      </c>
      <c r="BO154" s="44">
        <f>IF('Indicator Date'!BO154="","x",'Indicator Date'!BO154)</f>
        <v>2019</v>
      </c>
      <c r="BP154" s="44">
        <f>IF('Indicator Date'!BP154="","x",'Indicator Date'!BP154)</f>
        <v>2019</v>
      </c>
      <c r="BQ154" s="44">
        <f>IF('Indicator Date'!BQ154="","x",'Indicator Date'!BQ154)</f>
        <v>2014</v>
      </c>
      <c r="BR154" s="44">
        <f>IF('Indicator Date'!BR154="","x",'Indicator Date'!BR154)</f>
        <v>2017</v>
      </c>
      <c r="BS154" s="44">
        <f>IF('Indicator Date'!BS154="","x",'Indicator Date'!BS154)</f>
        <v>2017</v>
      </c>
      <c r="BT154" s="44">
        <f>IF('Indicator Date'!BT154="","x",'Indicator Date'!BT154)</f>
        <v>2016</v>
      </c>
      <c r="BU154" s="44">
        <f>IF('Indicator Date'!BU154="","x",'Indicator Date'!BU154)</f>
        <v>2019</v>
      </c>
      <c r="BV154" s="44">
        <f>IF('Indicator Date'!BV154="","x",'Indicator Date'!BV154)</f>
        <v>2019</v>
      </c>
      <c r="BW154" s="44">
        <f>IF('Indicator Date'!BW154="","x",'Indicator Date'!BW154)</f>
        <v>2019</v>
      </c>
      <c r="BX154" s="44">
        <f>IF('Indicator Date'!BX154="","x",'Indicator Date'!BX154)</f>
        <v>2019</v>
      </c>
      <c r="BY154" s="44">
        <f>IF('Indicator Date'!BY154="","x",'Indicator Date'!BY154)</f>
        <v>2017</v>
      </c>
      <c r="BZ154" s="44">
        <f>IF('Indicator Date'!BZ154="","x",'Indicator Date'!BZ154)</f>
        <v>2020</v>
      </c>
      <c r="CA154" s="44">
        <f>IF('Indicator Date'!CA154="","x",'Indicator Date'!CA154)</f>
        <v>2020</v>
      </c>
      <c r="CB154" s="44">
        <f>IF('Indicator Date'!CB154="","x",'Indicator Date'!CB154)</f>
        <v>2015</v>
      </c>
    </row>
    <row r="155" spans="1:80">
      <c r="A155" s="33" t="str">
        <f>'Indicator Data'!A157</f>
        <v>Seychelles</v>
      </c>
      <c r="B155" s="25" t="str">
        <f>'Indicator Data'!B157</f>
        <v>SYC</v>
      </c>
      <c r="C155" s="44">
        <f>IF('Indicator Date'!C155="","x",'Indicator Date'!C155)</f>
        <v>2015</v>
      </c>
      <c r="D155" s="44">
        <f>IF('Indicator Date'!D155="","x",'Indicator Date'!D155)</f>
        <v>2015</v>
      </c>
      <c r="E155" s="44">
        <f>IF('Indicator Date'!E155="","x",'Indicator Date'!E155)</f>
        <v>2015</v>
      </c>
      <c r="F155" s="44">
        <f>IF('Indicator Date'!F155="","x",'Indicator Date'!F155)</f>
        <v>2015</v>
      </c>
      <c r="G155" s="44">
        <f>IF('Indicator Date'!G155="","x",'Indicator Date'!G155)</f>
        <v>2015</v>
      </c>
      <c r="H155" s="44">
        <f>IF('Indicator Date'!H155="","x",'Indicator Date'!H155)</f>
        <v>2015</v>
      </c>
      <c r="I155" s="44">
        <f>IF('Indicator Date'!I155="","x",'Indicator Date'!I155)</f>
        <v>2015</v>
      </c>
      <c r="J155" s="44">
        <f>IF('Indicator Date'!J155="","x",'Indicator Date'!J155)</f>
        <v>2020</v>
      </c>
      <c r="K155" s="44">
        <f>IF('Indicator Date'!K155="","x",'Indicator Date'!K155)</f>
        <v>2020</v>
      </c>
      <c r="L155" s="44" t="str">
        <f>IF('Indicator Date'!L155="","x",'Indicator Date'!L155)</f>
        <v>x</v>
      </c>
      <c r="M155" s="44">
        <f>IF('Indicator Date'!M155="","x",'Indicator Date'!M155)</f>
        <v>2015</v>
      </c>
      <c r="N155" s="44">
        <f>IF('Indicator Date'!N155="","x",'Indicator Date'!N155)</f>
        <v>2015</v>
      </c>
      <c r="O155" s="44">
        <f>IF('Indicator Date'!O155="","x",'Indicator Date'!O155)</f>
        <v>2015</v>
      </c>
      <c r="P155" s="44">
        <f>IF('Indicator Date'!P155="","x",'Indicator Date'!P155)</f>
        <v>2015</v>
      </c>
      <c r="Q155" s="44">
        <f>IF('Indicator Date'!Q155="","x",'Indicator Date'!Q155)</f>
        <v>2019</v>
      </c>
      <c r="R155" s="44">
        <f>IF('Indicator Date'!R155="","x",'Indicator Date'!R155)</f>
        <v>2019</v>
      </c>
      <c r="S155" s="44">
        <f>IF('Indicator Date'!S155="","x",'Indicator Date'!S155)</f>
        <v>2019</v>
      </c>
      <c r="T155" s="44">
        <f>IF('Indicator Date'!T155="","x",'Indicator Date'!T155)</f>
        <v>2019</v>
      </c>
      <c r="U155" s="44">
        <f>IF('Indicator Date'!U155="","x",'Indicator Date'!U155)</f>
        <v>2015</v>
      </c>
      <c r="V155" s="44">
        <f>IF('Indicator Date'!V155="","x",'Indicator Date'!V155)</f>
        <v>2015</v>
      </c>
      <c r="W155" s="44">
        <f>IF('Indicator Date'!W155="","x",'Indicator Date'!W155)</f>
        <v>2015</v>
      </c>
      <c r="X155" s="44">
        <f>IF('Indicator Date'!X155="","x",'Indicator Date'!X155)</f>
        <v>2018</v>
      </c>
      <c r="Y155" s="44">
        <f>IF('Indicator Date'!Y155="","x",'Indicator Date'!Y155)</f>
        <v>2019</v>
      </c>
      <c r="Z155" s="44">
        <f>IF('Indicator Date'!Z155="","x",'Indicator Date'!Z155)</f>
        <v>2019</v>
      </c>
      <c r="AA155" s="44" t="str">
        <f>IF('Indicator Date'!AA155="","x",'Indicator Date'!AA155)</f>
        <v>x</v>
      </c>
      <c r="AB155" s="44">
        <f>IF('Indicator Date'!AB155="","x",'Indicator Date'!AB155)</f>
        <v>2017</v>
      </c>
      <c r="AC155" s="44" t="str">
        <f>IF('Indicator Date'!AC155="","x",'Indicator Date'!AC155)</f>
        <v>x</v>
      </c>
      <c r="AD155" s="44" t="str">
        <f>IF('Indicator Date'!AD155="","x",'Indicator Date'!AD155)</f>
        <v>x</v>
      </c>
      <c r="AE155" s="44">
        <f>IF('Indicator Date'!AE155="","x",'Indicator Date'!AE155)</f>
        <v>2020</v>
      </c>
      <c r="AF155" s="44" t="str">
        <f>IF('Indicator Date'!AF155="","x",'Indicator Date'!AF155)</f>
        <v>x</v>
      </c>
      <c r="AG155" s="44">
        <f>IF('Indicator Date'!AG155="","x",'Indicator Date'!AG155)</f>
        <v>2020</v>
      </c>
      <c r="AH155" s="44">
        <f>IF('Indicator Date'!AH155="","x",'Indicator Date'!AH155)</f>
        <v>2021</v>
      </c>
      <c r="AI155" s="44">
        <f>IF('Indicator Date'!AI155="","x",'Indicator Date'!AI155)</f>
        <v>2021</v>
      </c>
      <c r="AJ155" s="44">
        <f>IF('Indicator Date'!AJ155="","x",'Indicator Date'!AJ155)</f>
        <v>2020</v>
      </c>
      <c r="AK155" s="44">
        <f>IF('Indicator Date'!AK155="","x",'Indicator Date'!AK155)</f>
        <v>2020</v>
      </c>
      <c r="AL155" s="44">
        <f>IF('Indicator Date'!AL155="","x",'Indicator Date'!AL155)</f>
        <v>2019</v>
      </c>
      <c r="AM155" s="44" t="str">
        <f>IF('Indicator Date'!AM155="","x",RIGHT('Indicator Date'!AM155,4))</f>
        <v>2019</v>
      </c>
      <c r="AN155" s="44">
        <f>IF('Indicator Date'!AN155="","x",'Indicator Date'!AN155)</f>
        <v>2021</v>
      </c>
      <c r="AO155" s="44">
        <f>IF('Indicator Date'!AO155="","x",'Indicator Date'!AO155)</f>
        <v>2018</v>
      </c>
      <c r="AP155" s="44">
        <f>IF('Indicator Date'!AP155="","x",'Indicator Date'!AP155)</f>
        <v>2019</v>
      </c>
      <c r="AQ155" s="44">
        <f>IF('Indicator Date'!AQ155="","x",'Indicator Date'!AQ155)</f>
        <v>2020</v>
      </c>
      <c r="AR155" s="44">
        <f>IF('Indicator Date'!AR155="","x",'Indicator Date'!AR155)</f>
        <v>2020</v>
      </c>
      <c r="AS155" s="44">
        <f>IF('Indicator Date'!AS155="","x",'Indicator Date'!AS155)</f>
        <v>2019</v>
      </c>
      <c r="AT155" s="44">
        <f>IF('Indicator Date'!AT155="","x",'Indicator Date'!AT155)</f>
        <v>2012</v>
      </c>
      <c r="AU155" s="44">
        <f>IF('Indicator Date'!AU155="","x",'Indicator Date'!AU155)</f>
        <v>2019</v>
      </c>
      <c r="AV155" s="44" t="str">
        <f>IF('Indicator Date'!AV155="","x",'Indicator Date'!AV155)</f>
        <v>x</v>
      </c>
      <c r="AW155" s="44" t="str">
        <f>IF('Indicator Date'!AW155="","x",'Indicator Date'!AW155)</f>
        <v>x</v>
      </c>
      <c r="AX155" s="44" t="str">
        <f>IF('Indicator Date'!AX155="","x",'Indicator Date'!AX155)</f>
        <v>x</v>
      </c>
      <c r="AY155" s="44">
        <f>IF('Indicator Date'!AY155="","x",'Indicator Date'!AY155)</f>
        <v>2019</v>
      </c>
      <c r="AZ155" s="44" t="str">
        <f>IF('Indicator Date'!AZ155="","x",'Indicator Date'!AZ155)</f>
        <v>x</v>
      </c>
      <c r="BA155" s="44">
        <f>IF('Indicator Date'!BA155="","x",'Indicator Date'!BA155)</f>
        <v>2018</v>
      </c>
      <c r="BB155" s="44">
        <f>IF('Indicator Date'!BB155="","x",'Indicator Date'!BB155)</f>
        <v>2018</v>
      </c>
      <c r="BC155" s="44">
        <f>IF('Indicator Date'!BC155="","x",'Indicator Date'!BC155)</f>
        <v>2019</v>
      </c>
      <c r="BD155" s="44">
        <f>IF('Indicator Date'!BD155="","x",'Indicator Date'!BD155)</f>
        <v>2020</v>
      </c>
      <c r="BE155" s="70" t="str">
        <f>IF('Indicator Date'!BE155="","x",YEAR('Indicator Date'!BE155))</f>
        <v>x</v>
      </c>
      <c r="BF155" s="70" t="str">
        <f>IF('Indicator Date'!BF155="","x",YEAR('Indicator Date'!BF155))</f>
        <v>x</v>
      </c>
      <c r="BG155" s="44">
        <f>IF('Indicator Date'!BG155="","x",'Indicator Date'!BG155)</f>
        <v>2020</v>
      </c>
      <c r="BH155" s="44">
        <f>IF('Indicator Date'!BH155="","x",'Indicator Date'!BH155)</f>
        <v>2019</v>
      </c>
      <c r="BI155" s="44">
        <f>IF('Indicator Date'!BI155="","x",'Indicator Date'!BI155)</f>
        <v>2019</v>
      </c>
      <c r="BJ155" s="44">
        <f>IF('Indicator Date'!BJ155="","x",'Indicator Date'!BJ155)</f>
        <v>2015</v>
      </c>
      <c r="BK155" s="44">
        <f>IF('Indicator Date'!BK155="","x",'Indicator Date'!BK155)</f>
        <v>2019</v>
      </c>
      <c r="BL155" s="44">
        <f>IF('Indicator Date'!BL155="","x",'Indicator Date'!BL155)</f>
        <v>2020</v>
      </c>
      <c r="BM155" s="44">
        <f>IF('Indicator Date'!BM155="","x",'Indicator Date'!BM155)</f>
        <v>2018</v>
      </c>
      <c r="BN155" s="44">
        <f>IF('Indicator Date'!BN155="","x",'Indicator Date'!BN155)</f>
        <v>2018</v>
      </c>
      <c r="BO155" s="44">
        <f>IF('Indicator Date'!BO155="","x",'Indicator Date'!BO155)</f>
        <v>2017</v>
      </c>
      <c r="BP155" s="44">
        <f>IF('Indicator Date'!BP155="","x",'Indicator Date'!BP155)</f>
        <v>2019</v>
      </c>
      <c r="BQ155" s="44">
        <f>IF('Indicator Date'!BQ155="","x",'Indicator Date'!BQ155)</f>
        <v>2014</v>
      </c>
      <c r="BR155" s="44">
        <f>IF('Indicator Date'!BR155="","x",'Indicator Date'!BR155)</f>
        <v>2017</v>
      </c>
      <c r="BS155" s="44">
        <f>IF('Indicator Date'!BS155="","x",'Indicator Date'!BS155)</f>
        <v>2017</v>
      </c>
      <c r="BT155" s="44">
        <f>IF('Indicator Date'!BT155="","x",'Indicator Date'!BT155)</f>
        <v>2016</v>
      </c>
      <c r="BU155" s="44">
        <f>IF('Indicator Date'!BU155="","x",'Indicator Date'!BU155)</f>
        <v>2019</v>
      </c>
      <c r="BV155" s="44">
        <f>IF('Indicator Date'!BV155="","x",'Indicator Date'!BV155)</f>
        <v>2019</v>
      </c>
      <c r="BW155" s="44">
        <f>IF('Indicator Date'!BW155="","x",'Indicator Date'!BW155)</f>
        <v>2019</v>
      </c>
      <c r="BX155" s="44">
        <f>IF('Indicator Date'!BX155="","x",'Indicator Date'!BX155)</f>
        <v>2019</v>
      </c>
      <c r="BY155" s="44">
        <f>IF('Indicator Date'!BY155="","x",'Indicator Date'!BY155)</f>
        <v>2017</v>
      </c>
      <c r="BZ155" s="44">
        <f>IF('Indicator Date'!BZ155="","x",'Indicator Date'!BZ155)</f>
        <v>2020</v>
      </c>
      <c r="CA155" s="44">
        <f>IF('Indicator Date'!CA155="","x",'Indicator Date'!CA155)</f>
        <v>2020</v>
      </c>
      <c r="CB155" s="44">
        <f>IF('Indicator Date'!CB155="","x",'Indicator Date'!CB155)</f>
        <v>2015</v>
      </c>
    </row>
    <row r="156" spans="1:80">
      <c r="A156" s="33" t="str">
        <f>'Indicator Data'!A158</f>
        <v>Sierra Leone</v>
      </c>
      <c r="B156" s="25" t="str">
        <f>'Indicator Data'!B158</f>
        <v>SLE</v>
      </c>
      <c r="C156" s="44">
        <f>IF('Indicator Date'!C156="","x",'Indicator Date'!C156)</f>
        <v>2015</v>
      </c>
      <c r="D156" s="44">
        <f>IF('Indicator Date'!D156="","x",'Indicator Date'!D156)</f>
        <v>2015</v>
      </c>
      <c r="E156" s="44">
        <f>IF('Indicator Date'!E156="","x",'Indicator Date'!E156)</f>
        <v>2015</v>
      </c>
      <c r="F156" s="44">
        <f>IF('Indicator Date'!F156="","x",'Indicator Date'!F156)</f>
        <v>2015</v>
      </c>
      <c r="G156" s="44">
        <f>IF('Indicator Date'!G156="","x",'Indicator Date'!G156)</f>
        <v>2015</v>
      </c>
      <c r="H156" s="44">
        <f>IF('Indicator Date'!H156="","x",'Indicator Date'!H156)</f>
        <v>2015</v>
      </c>
      <c r="I156" s="44">
        <f>IF('Indicator Date'!I156="","x",'Indicator Date'!I156)</f>
        <v>2015</v>
      </c>
      <c r="J156" s="44">
        <f>IF('Indicator Date'!J156="","x",'Indicator Date'!J156)</f>
        <v>2020</v>
      </c>
      <c r="K156" s="44">
        <f>IF('Indicator Date'!K156="","x",'Indicator Date'!K156)</f>
        <v>2020</v>
      </c>
      <c r="L156" s="44">
        <f>IF('Indicator Date'!L156="","x",'Indicator Date'!L156)</f>
        <v>2020</v>
      </c>
      <c r="M156" s="44">
        <f>IF('Indicator Date'!M156="","x",'Indicator Date'!M156)</f>
        <v>2015</v>
      </c>
      <c r="N156" s="44">
        <f>IF('Indicator Date'!N156="","x",'Indicator Date'!N156)</f>
        <v>2015</v>
      </c>
      <c r="O156" s="44">
        <f>IF('Indicator Date'!O156="","x",'Indicator Date'!O156)</f>
        <v>2015</v>
      </c>
      <c r="P156" s="44">
        <f>IF('Indicator Date'!P156="","x",'Indicator Date'!P156)</f>
        <v>2015</v>
      </c>
      <c r="Q156" s="44">
        <f>IF('Indicator Date'!Q156="","x",'Indicator Date'!Q156)</f>
        <v>2019</v>
      </c>
      <c r="R156" s="44">
        <f>IF('Indicator Date'!R156="","x",'Indicator Date'!R156)</f>
        <v>2019</v>
      </c>
      <c r="S156" s="44">
        <f>IF('Indicator Date'!S156="","x",'Indicator Date'!S156)</f>
        <v>2019</v>
      </c>
      <c r="T156" s="44">
        <f>IF('Indicator Date'!T156="","x",'Indicator Date'!T156)</f>
        <v>2019</v>
      </c>
      <c r="U156" s="44">
        <f>IF('Indicator Date'!U156="","x",'Indicator Date'!U156)</f>
        <v>2015</v>
      </c>
      <c r="V156" s="44">
        <f>IF('Indicator Date'!V156="","x",'Indicator Date'!V156)</f>
        <v>2015</v>
      </c>
      <c r="W156" s="44">
        <f>IF('Indicator Date'!W156="","x",'Indicator Date'!W156)</f>
        <v>2015</v>
      </c>
      <c r="X156" s="44">
        <f>IF('Indicator Date'!X156="","x",'Indicator Date'!X156)</f>
        <v>2018</v>
      </c>
      <c r="Y156" s="44">
        <f>IF('Indicator Date'!Y156="","x",'Indicator Date'!Y156)</f>
        <v>2019</v>
      </c>
      <c r="Z156" s="44">
        <f>IF('Indicator Date'!Z156="","x",'Indicator Date'!Z156)</f>
        <v>2019</v>
      </c>
      <c r="AA156" s="44">
        <f>IF('Indicator Date'!AA156="","x",'Indicator Date'!AA156)</f>
        <v>2013</v>
      </c>
      <c r="AB156" s="44">
        <f>IF('Indicator Date'!AB156="","x",'Indicator Date'!AB156)</f>
        <v>2017</v>
      </c>
      <c r="AC156" s="44">
        <f>IF('Indicator Date'!AC156="","x",'Indicator Date'!AC156)</f>
        <v>2017</v>
      </c>
      <c r="AD156" s="44">
        <f>IF('Indicator Date'!AD156="","x",'Indicator Date'!AD156)</f>
        <v>2015</v>
      </c>
      <c r="AE156" s="44">
        <f>IF('Indicator Date'!AE156="","x",'Indicator Date'!AE156)</f>
        <v>2020</v>
      </c>
      <c r="AF156" s="44">
        <f>IF('Indicator Date'!AF156="","x",'Indicator Date'!AF156)</f>
        <v>2018</v>
      </c>
      <c r="AG156" s="44">
        <f>IF('Indicator Date'!AG156="","x",'Indicator Date'!AG156)</f>
        <v>2020</v>
      </c>
      <c r="AH156" s="44">
        <f>IF('Indicator Date'!AH156="","x",'Indicator Date'!AH156)</f>
        <v>2021</v>
      </c>
      <c r="AI156" s="44">
        <f>IF('Indicator Date'!AI156="","x",'Indicator Date'!AI156)</f>
        <v>2021</v>
      </c>
      <c r="AJ156" s="44">
        <f>IF('Indicator Date'!AJ156="","x",'Indicator Date'!AJ156)</f>
        <v>2020</v>
      </c>
      <c r="AK156" s="44">
        <f>IF('Indicator Date'!AK156="","x",'Indicator Date'!AK156)</f>
        <v>2020</v>
      </c>
      <c r="AL156" s="44">
        <f>IF('Indicator Date'!AL156="","x",'Indicator Date'!AL156)</f>
        <v>2019</v>
      </c>
      <c r="AM156" s="44" t="str">
        <f>IF('Indicator Date'!AM156="","x",RIGHT('Indicator Date'!AM156,4))</f>
        <v>2017</v>
      </c>
      <c r="AN156" s="44">
        <f>IF('Indicator Date'!AN156="","x",'Indicator Date'!AN156)</f>
        <v>2021</v>
      </c>
      <c r="AO156" s="44">
        <f>IF('Indicator Date'!AO156="","x",'Indicator Date'!AO156)</f>
        <v>2018</v>
      </c>
      <c r="AP156" s="44">
        <f>IF('Indicator Date'!AP156="","x",'Indicator Date'!AP156)</f>
        <v>2019</v>
      </c>
      <c r="AQ156" s="44">
        <f>IF('Indicator Date'!AQ156="","x",'Indicator Date'!AQ156)</f>
        <v>2020</v>
      </c>
      <c r="AR156" s="44">
        <f>IF('Indicator Date'!AR156="","x",'Indicator Date'!AR156)</f>
        <v>2020</v>
      </c>
      <c r="AS156" s="44">
        <f>IF('Indicator Date'!AS156="","x",'Indicator Date'!AS156)</f>
        <v>2019</v>
      </c>
      <c r="AT156" s="44">
        <f>IF('Indicator Date'!AT156="","x",'Indicator Date'!AT156)</f>
        <v>2019</v>
      </c>
      <c r="AU156" s="44">
        <f>IF('Indicator Date'!AU156="","x",'Indicator Date'!AU156)</f>
        <v>2019</v>
      </c>
      <c r="AV156" s="44">
        <f>IF('Indicator Date'!AV156="","x",'Indicator Date'!AV156)</f>
        <v>2019</v>
      </c>
      <c r="AW156" s="44">
        <f>IF('Indicator Date'!AW156="","x",'Indicator Date'!AW156)</f>
        <v>2019</v>
      </c>
      <c r="AX156" s="44">
        <f>IF('Indicator Date'!AX156="","x",'Indicator Date'!AX156)</f>
        <v>2018</v>
      </c>
      <c r="AY156" s="44">
        <f>IF('Indicator Date'!AY156="","x",'Indicator Date'!AY156)</f>
        <v>2019</v>
      </c>
      <c r="AZ156" s="44">
        <f>IF('Indicator Date'!AZ156="","x",'Indicator Date'!AZ156)</f>
        <v>2019</v>
      </c>
      <c r="BA156" s="44">
        <f>IF('Indicator Date'!BA156="","x",'Indicator Date'!BA156)</f>
        <v>2018</v>
      </c>
      <c r="BB156" s="44">
        <f>IF('Indicator Date'!BB156="","x",'Indicator Date'!BB156)</f>
        <v>2018</v>
      </c>
      <c r="BC156" s="44">
        <f>IF('Indicator Date'!BC156="","x",'Indicator Date'!BC156)</f>
        <v>2019</v>
      </c>
      <c r="BD156" s="44">
        <f>IF('Indicator Date'!BD156="","x",'Indicator Date'!BD156)</f>
        <v>2020</v>
      </c>
      <c r="BE156" s="70">
        <f>IF('Indicator Date'!BE156="","x",YEAR('Indicator Date'!BE156))</f>
        <v>2020</v>
      </c>
      <c r="BF156" s="70">
        <f>IF('Indicator Date'!BF156="","x",YEAR('Indicator Date'!BF156))</f>
        <v>2020</v>
      </c>
      <c r="BG156" s="44">
        <f>IF('Indicator Date'!BG156="","x",'Indicator Date'!BG156)</f>
        <v>2020</v>
      </c>
      <c r="BH156" s="44">
        <f>IF('Indicator Date'!BH156="","x",'Indicator Date'!BH156)</f>
        <v>2019</v>
      </c>
      <c r="BI156" s="44">
        <f>IF('Indicator Date'!BI156="","x",'Indicator Date'!BI156)</f>
        <v>2019</v>
      </c>
      <c r="BJ156" s="44">
        <f>IF('Indicator Date'!BJ156="","x",'Indicator Date'!BJ156)</f>
        <v>2013</v>
      </c>
      <c r="BK156" s="44">
        <f>IF('Indicator Date'!BK156="","x",'Indicator Date'!BK156)</f>
        <v>2019</v>
      </c>
      <c r="BL156" s="44">
        <f>IF('Indicator Date'!BL156="","x",'Indicator Date'!BL156)</f>
        <v>2020</v>
      </c>
      <c r="BM156" s="44">
        <f>IF('Indicator Date'!BM156="","x",'Indicator Date'!BM156)</f>
        <v>2018</v>
      </c>
      <c r="BN156" s="44">
        <f>IF('Indicator Date'!BN156="","x",'Indicator Date'!BN156)</f>
        <v>2018</v>
      </c>
      <c r="BO156" s="44">
        <f>IF('Indicator Date'!BO156="","x",'Indicator Date'!BO156)</f>
        <v>2017</v>
      </c>
      <c r="BP156" s="44">
        <f>IF('Indicator Date'!BP156="","x",'Indicator Date'!BP156)</f>
        <v>2019</v>
      </c>
      <c r="BQ156" s="44">
        <f>IF('Indicator Date'!BQ156="","x",'Indicator Date'!BQ156)</f>
        <v>2014</v>
      </c>
      <c r="BR156" s="44">
        <f>IF('Indicator Date'!BR156="","x",'Indicator Date'!BR156)</f>
        <v>2017</v>
      </c>
      <c r="BS156" s="44">
        <f>IF('Indicator Date'!BS156="","x",'Indicator Date'!BS156)</f>
        <v>2017</v>
      </c>
      <c r="BT156" s="44">
        <f>IF('Indicator Date'!BT156="","x",'Indicator Date'!BT156)</f>
        <v>2011</v>
      </c>
      <c r="BU156" s="44">
        <f>IF('Indicator Date'!BU156="","x",'Indicator Date'!BU156)</f>
        <v>2019</v>
      </c>
      <c r="BV156" s="44">
        <f>IF('Indicator Date'!BV156="","x",'Indicator Date'!BV156)</f>
        <v>2019</v>
      </c>
      <c r="BW156" s="44">
        <f>IF('Indicator Date'!BW156="","x",'Indicator Date'!BW156)</f>
        <v>2019</v>
      </c>
      <c r="BX156" s="44">
        <f>IF('Indicator Date'!BX156="","x",'Indicator Date'!BX156)</f>
        <v>2019</v>
      </c>
      <c r="BY156" s="44">
        <f>IF('Indicator Date'!BY156="","x",'Indicator Date'!BY156)</f>
        <v>2017</v>
      </c>
      <c r="BZ156" s="44">
        <f>IF('Indicator Date'!BZ156="","x",'Indicator Date'!BZ156)</f>
        <v>2020</v>
      </c>
      <c r="CA156" s="44">
        <f>IF('Indicator Date'!CA156="","x",'Indicator Date'!CA156)</f>
        <v>2020</v>
      </c>
      <c r="CB156" s="44">
        <f>IF('Indicator Date'!CB156="","x",'Indicator Date'!CB156)</f>
        <v>2015</v>
      </c>
    </row>
    <row r="157" spans="1:80">
      <c r="A157" s="33" t="str">
        <f>'Indicator Data'!A159</f>
        <v>Singapore</v>
      </c>
      <c r="B157" s="25" t="str">
        <f>'Indicator Data'!B159</f>
        <v>SGP</v>
      </c>
      <c r="C157" s="44">
        <f>IF('Indicator Date'!C157="","x",'Indicator Date'!C157)</f>
        <v>2015</v>
      </c>
      <c r="D157" s="44">
        <f>IF('Indicator Date'!D157="","x",'Indicator Date'!D157)</f>
        <v>2015</v>
      </c>
      <c r="E157" s="44">
        <f>IF('Indicator Date'!E157="","x",'Indicator Date'!E157)</f>
        <v>2015</v>
      </c>
      <c r="F157" s="44">
        <f>IF('Indicator Date'!F157="","x",'Indicator Date'!F157)</f>
        <v>2015</v>
      </c>
      <c r="G157" s="44">
        <f>IF('Indicator Date'!G157="","x",'Indicator Date'!G157)</f>
        <v>2015</v>
      </c>
      <c r="H157" s="44">
        <f>IF('Indicator Date'!H157="","x",'Indicator Date'!H157)</f>
        <v>2015</v>
      </c>
      <c r="I157" s="44">
        <f>IF('Indicator Date'!I157="","x",'Indicator Date'!I157)</f>
        <v>2015</v>
      </c>
      <c r="J157" s="44">
        <f>IF('Indicator Date'!J157="","x",'Indicator Date'!J157)</f>
        <v>2020</v>
      </c>
      <c r="K157" s="44">
        <f>IF('Indicator Date'!K157="","x",'Indicator Date'!K157)</f>
        <v>2020</v>
      </c>
      <c r="L157" s="44">
        <f>IF('Indicator Date'!L157="","x",'Indicator Date'!L157)</f>
        <v>2020</v>
      </c>
      <c r="M157" s="44">
        <f>IF('Indicator Date'!M157="","x",'Indicator Date'!M157)</f>
        <v>2015</v>
      </c>
      <c r="N157" s="44">
        <f>IF('Indicator Date'!N157="","x",'Indicator Date'!N157)</f>
        <v>2015</v>
      </c>
      <c r="O157" s="44">
        <f>IF('Indicator Date'!O157="","x",'Indicator Date'!O157)</f>
        <v>2015</v>
      </c>
      <c r="P157" s="44">
        <f>IF('Indicator Date'!P157="","x",'Indicator Date'!P157)</f>
        <v>2015</v>
      </c>
      <c r="Q157" s="44">
        <f>IF('Indicator Date'!Q157="","x",'Indicator Date'!Q157)</f>
        <v>2019</v>
      </c>
      <c r="R157" s="44">
        <f>IF('Indicator Date'!R157="","x",'Indicator Date'!R157)</f>
        <v>2019</v>
      </c>
      <c r="S157" s="44">
        <f>IF('Indicator Date'!S157="","x",'Indicator Date'!S157)</f>
        <v>2019</v>
      </c>
      <c r="T157" s="44">
        <f>IF('Indicator Date'!T157="","x",'Indicator Date'!T157)</f>
        <v>2019</v>
      </c>
      <c r="U157" s="44">
        <f>IF('Indicator Date'!U157="","x",'Indicator Date'!U157)</f>
        <v>2015</v>
      </c>
      <c r="V157" s="44">
        <f>IF('Indicator Date'!V157="","x",'Indicator Date'!V157)</f>
        <v>2015</v>
      </c>
      <c r="W157" s="44">
        <f>IF('Indicator Date'!W157="","x",'Indicator Date'!W157)</f>
        <v>2015</v>
      </c>
      <c r="X157" s="44">
        <f>IF('Indicator Date'!X157="","x",'Indicator Date'!X157)</f>
        <v>2018</v>
      </c>
      <c r="Y157" s="44">
        <f>IF('Indicator Date'!Y157="","x",'Indicator Date'!Y157)</f>
        <v>2019</v>
      </c>
      <c r="Z157" s="44">
        <f>IF('Indicator Date'!Z157="","x",'Indicator Date'!Z157)</f>
        <v>2019</v>
      </c>
      <c r="AA157" s="44">
        <f>IF('Indicator Date'!AA157="","x",'Indicator Date'!AA157)</f>
        <v>2010</v>
      </c>
      <c r="AB157" s="44">
        <f>IF('Indicator Date'!AB157="","x",'Indicator Date'!AB157)</f>
        <v>2017</v>
      </c>
      <c r="AC157" s="44" t="str">
        <f>IF('Indicator Date'!AC157="","x",'Indicator Date'!AC157)</f>
        <v>x</v>
      </c>
      <c r="AD157" s="44">
        <f>IF('Indicator Date'!AD157="","x",'Indicator Date'!AD157)</f>
        <v>2018</v>
      </c>
      <c r="AE157" s="44">
        <f>IF('Indicator Date'!AE157="","x",'Indicator Date'!AE157)</f>
        <v>2020</v>
      </c>
      <c r="AF157" s="44" t="str">
        <f>IF('Indicator Date'!AF157="","x",'Indicator Date'!AF157)</f>
        <v>x</v>
      </c>
      <c r="AG157" s="44">
        <f>IF('Indicator Date'!AG157="","x",'Indicator Date'!AG157)</f>
        <v>2020</v>
      </c>
      <c r="AH157" s="44">
        <f>IF('Indicator Date'!AH157="","x",'Indicator Date'!AH157)</f>
        <v>2021</v>
      </c>
      <c r="AI157" s="44">
        <f>IF('Indicator Date'!AI157="","x",'Indicator Date'!AI157)</f>
        <v>2021</v>
      </c>
      <c r="AJ157" s="44">
        <f>IF('Indicator Date'!AJ157="","x",'Indicator Date'!AJ157)</f>
        <v>2020</v>
      </c>
      <c r="AK157" s="44">
        <f>IF('Indicator Date'!AK157="","x",'Indicator Date'!AK157)</f>
        <v>2020</v>
      </c>
      <c r="AL157" s="44">
        <f>IF('Indicator Date'!AL157="","x",'Indicator Date'!AL157)</f>
        <v>2019</v>
      </c>
      <c r="AM157" s="44" t="str">
        <f>IF('Indicator Date'!AM157="","x",RIGHT('Indicator Date'!AM157,4))</f>
        <v>x</v>
      </c>
      <c r="AN157" s="44">
        <f>IF('Indicator Date'!AN157="","x",'Indicator Date'!AN157)</f>
        <v>2021</v>
      </c>
      <c r="AO157" s="44">
        <f>IF('Indicator Date'!AO157="","x",'Indicator Date'!AO157)</f>
        <v>2018</v>
      </c>
      <c r="AP157" s="44">
        <f>IF('Indicator Date'!AP157="","x",'Indicator Date'!AP157)</f>
        <v>2019</v>
      </c>
      <c r="AQ157" s="44" t="str">
        <f>IF('Indicator Date'!AQ157="","x",'Indicator Date'!AQ157)</f>
        <v>x</v>
      </c>
      <c r="AR157" s="44">
        <f>IF('Indicator Date'!AR157="","x",'Indicator Date'!AR157)</f>
        <v>2020</v>
      </c>
      <c r="AS157" s="44">
        <f>IF('Indicator Date'!AS157="","x",'Indicator Date'!AS157)</f>
        <v>2019</v>
      </c>
      <c r="AT157" s="44" t="str">
        <f>IF('Indicator Date'!AT157="","x",'Indicator Date'!AT157)</f>
        <v>x</v>
      </c>
      <c r="AU157" s="44">
        <f>IF('Indicator Date'!AU157="","x",'Indicator Date'!AU157)</f>
        <v>2019</v>
      </c>
      <c r="AV157" s="44">
        <f>IF('Indicator Date'!AV157="","x",'Indicator Date'!AV157)</f>
        <v>2019</v>
      </c>
      <c r="AW157" s="44">
        <f>IF('Indicator Date'!AW157="","x",'Indicator Date'!AW157)</f>
        <v>2019</v>
      </c>
      <c r="AX157" s="44" t="str">
        <f>IF('Indicator Date'!AX157="","x",'Indicator Date'!AX157)</f>
        <v>x</v>
      </c>
      <c r="AY157" s="44">
        <f>IF('Indicator Date'!AY157="","x",'Indicator Date'!AY157)</f>
        <v>2019</v>
      </c>
      <c r="AZ157" s="44">
        <f>IF('Indicator Date'!AZ157="","x",'Indicator Date'!AZ157)</f>
        <v>2019</v>
      </c>
      <c r="BA157" s="44" t="str">
        <f>IF('Indicator Date'!BA157="","x",'Indicator Date'!BA157)</f>
        <v>x</v>
      </c>
      <c r="BB157" s="44">
        <f>IF('Indicator Date'!BB157="","x",'Indicator Date'!BB157)</f>
        <v>2018</v>
      </c>
      <c r="BC157" s="44">
        <f>IF('Indicator Date'!BC157="","x",'Indicator Date'!BC157)</f>
        <v>2019</v>
      </c>
      <c r="BD157" s="44">
        <f>IF('Indicator Date'!BD157="","x",'Indicator Date'!BD157)</f>
        <v>2020</v>
      </c>
      <c r="BE157" s="70" t="str">
        <f>IF('Indicator Date'!BE157="","x",YEAR('Indicator Date'!BE157))</f>
        <v>x</v>
      </c>
      <c r="BF157" s="70">
        <f>IF('Indicator Date'!BF157="","x",YEAR('Indicator Date'!BF157))</f>
        <v>2020</v>
      </c>
      <c r="BG157" s="44">
        <f>IF('Indicator Date'!BG157="","x",'Indicator Date'!BG157)</f>
        <v>2020</v>
      </c>
      <c r="BH157" s="44">
        <f>IF('Indicator Date'!BH157="","x",'Indicator Date'!BH157)</f>
        <v>2019</v>
      </c>
      <c r="BI157" s="44">
        <f>IF('Indicator Date'!BI157="","x",'Indicator Date'!BI157)</f>
        <v>2019</v>
      </c>
      <c r="BJ157" s="44">
        <f>IF('Indicator Date'!BJ157="","x",'Indicator Date'!BJ157)</f>
        <v>2013</v>
      </c>
      <c r="BK157" s="44">
        <f>IF('Indicator Date'!BK157="","x",'Indicator Date'!BK157)</f>
        <v>2019</v>
      </c>
      <c r="BL157" s="44">
        <f>IF('Indicator Date'!BL157="","x",'Indicator Date'!BL157)</f>
        <v>2020</v>
      </c>
      <c r="BM157" s="44">
        <f>IF('Indicator Date'!BM157="","x",'Indicator Date'!BM157)</f>
        <v>2018</v>
      </c>
      <c r="BN157" s="44">
        <f>IF('Indicator Date'!BN157="","x",'Indicator Date'!BN157)</f>
        <v>2018</v>
      </c>
      <c r="BO157" s="44">
        <f>IF('Indicator Date'!BO157="","x",'Indicator Date'!BO157)</f>
        <v>2019</v>
      </c>
      <c r="BP157" s="44">
        <f>IF('Indicator Date'!BP157="","x",'Indicator Date'!BP157)</f>
        <v>2019</v>
      </c>
      <c r="BQ157" s="44">
        <f>IF('Indicator Date'!BQ157="","x",'Indicator Date'!BQ157)</f>
        <v>2014</v>
      </c>
      <c r="BR157" s="44">
        <f>IF('Indicator Date'!BR157="","x",'Indicator Date'!BR157)</f>
        <v>2017</v>
      </c>
      <c r="BS157" s="44">
        <f>IF('Indicator Date'!BS157="","x",'Indicator Date'!BS157)</f>
        <v>2017</v>
      </c>
      <c r="BT157" s="44">
        <f>IF('Indicator Date'!BT157="","x",'Indicator Date'!BT157)</f>
        <v>2016</v>
      </c>
      <c r="BU157" s="44">
        <f>IF('Indicator Date'!BU157="","x",'Indicator Date'!BU157)</f>
        <v>2019</v>
      </c>
      <c r="BV157" s="44">
        <f>IF('Indicator Date'!BV157="","x",'Indicator Date'!BV157)</f>
        <v>2019</v>
      </c>
      <c r="BW157" s="44">
        <f>IF('Indicator Date'!BW157="","x",'Indicator Date'!BW157)</f>
        <v>2019</v>
      </c>
      <c r="BX157" s="44">
        <f>IF('Indicator Date'!BX157="","x",'Indicator Date'!BX157)</f>
        <v>2019</v>
      </c>
      <c r="BY157" s="44">
        <f>IF('Indicator Date'!BY157="","x",'Indicator Date'!BY157)</f>
        <v>2017</v>
      </c>
      <c r="BZ157" s="44">
        <f>IF('Indicator Date'!BZ157="","x",'Indicator Date'!BZ157)</f>
        <v>2020</v>
      </c>
      <c r="CA157" s="44">
        <f>IF('Indicator Date'!CA157="","x",'Indicator Date'!CA157)</f>
        <v>2020</v>
      </c>
      <c r="CB157" s="44">
        <f>IF('Indicator Date'!CB157="","x",'Indicator Date'!CB157)</f>
        <v>2015</v>
      </c>
    </row>
    <row r="158" spans="1:80">
      <c r="A158" s="33" t="str">
        <f>'Indicator Data'!A160</f>
        <v>Slovakia</v>
      </c>
      <c r="B158" s="25" t="str">
        <f>'Indicator Data'!B160</f>
        <v>SVK</v>
      </c>
      <c r="C158" s="44">
        <f>IF('Indicator Date'!C158="","x",'Indicator Date'!C158)</f>
        <v>2015</v>
      </c>
      <c r="D158" s="44">
        <f>IF('Indicator Date'!D158="","x",'Indicator Date'!D158)</f>
        <v>2015</v>
      </c>
      <c r="E158" s="44">
        <f>IF('Indicator Date'!E158="","x",'Indicator Date'!E158)</f>
        <v>2015</v>
      </c>
      <c r="F158" s="44">
        <f>IF('Indicator Date'!F158="","x",'Indicator Date'!F158)</f>
        <v>2015</v>
      </c>
      <c r="G158" s="44">
        <f>IF('Indicator Date'!G158="","x",'Indicator Date'!G158)</f>
        <v>2015</v>
      </c>
      <c r="H158" s="44">
        <f>IF('Indicator Date'!H158="","x",'Indicator Date'!H158)</f>
        <v>2015</v>
      </c>
      <c r="I158" s="44">
        <f>IF('Indicator Date'!I158="","x",'Indicator Date'!I158)</f>
        <v>2015</v>
      </c>
      <c r="J158" s="44">
        <f>IF('Indicator Date'!J158="","x",'Indicator Date'!J158)</f>
        <v>2020</v>
      </c>
      <c r="K158" s="44">
        <f>IF('Indicator Date'!K158="","x",'Indicator Date'!K158)</f>
        <v>2020</v>
      </c>
      <c r="L158" s="44">
        <f>IF('Indicator Date'!L158="","x",'Indicator Date'!L158)</f>
        <v>2020</v>
      </c>
      <c r="M158" s="44">
        <f>IF('Indicator Date'!M158="","x",'Indicator Date'!M158)</f>
        <v>2015</v>
      </c>
      <c r="N158" s="44">
        <f>IF('Indicator Date'!N158="","x",'Indicator Date'!N158)</f>
        <v>2015</v>
      </c>
      <c r="O158" s="44">
        <f>IF('Indicator Date'!O158="","x",'Indicator Date'!O158)</f>
        <v>2015</v>
      </c>
      <c r="P158" s="44">
        <f>IF('Indicator Date'!P158="","x",'Indicator Date'!P158)</f>
        <v>2015</v>
      </c>
      <c r="Q158" s="44">
        <f>IF('Indicator Date'!Q158="","x",'Indicator Date'!Q158)</f>
        <v>2019</v>
      </c>
      <c r="R158" s="44">
        <f>IF('Indicator Date'!R158="","x",'Indicator Date'!R158)</f>
        <v>2019</v>
      </c>
      <c r="S158" s="44">
        <f>IF('Indicator Date'!S158="","x",'Indicator Date'!S158)</f>
        <v>2019</v>
      </c>
      <c r="T158" s="44">
        <f>IF('Indicator Date'!T158="","x",'Indicator Date'!T158)</f>
        <v>2019</v>
      </c>
      <c r="U158" s="44">
        <f>IF('Indicator Date'!U158="","x",'Indicator Date'!U158)</f>
        <v>2015</v>
      </c>
      <c r="V158" s="44">
        <f>IF('Indicator Date'!V158="","x",'Indicator Date'!V158)</f>
        <v>2015</v>
      </c>
      <c r="W158" s="44">
        <f>IF('Indicator Date'!W158="","x",'Indicator Date'!W158)</f>
        <v>2015</v>
      </c>
      <c r="X158" s="44">
        <f>IF('Indicator Date'!X158="","x",'Indicator Date'!X158)</f>
        <v>2018</v>
      </c>
      <c r="Y158" s="44">
        <f>IF('Indicator Date'!Y158="","x",'Indicator Date'!Y158)</f>
        <v>2019</v>
      </c>
      <c r="Z158" s="44">
        <f>IF('Indicator Date'!Z158="","x",'Indicator Date'!Z158)</f>
        <v>2019</v>
      </c>
      <c r="AA158" s="44">
        <f>IF('Indicator Date'!AA158="","x",'Indicator Date'!AA158)</f>
        <v>2011</v>
      </c>
      <c r="AB158" s="44">
        <f>IF('Indicator Date'!AB158="","x",'Indicator Date'!AB158)</f>
        <v>2017</v>
      </c>
      <c r="AC158" s="44" t="str">
        <f>IF('Indicator Date'!AC158="","x",'Indicator Date'!AC158)</f>
        <v>x</v>
      </c>
      <c r="AD158" s="44">
        <f>IF('Indicator Date'!AD158="","x",'Indicator Date'!AD158)</f>
        <v>2018</v>
      </c>
      <c r="AE158" s="44">
        <f>IF('Indicator Date'!AE158="","x",'Indicator Date'!AE158)</f>
        <v>2020</v>
      </c>
      <c r="AF158" s="44" t="str">
        <f>IF('Indicator Date'!AF158="","x",'Indicator Date'!AF158)</f>
        <v>x</v>
      </c>
      <c r="AG158" s="44">
        <f>IF('Indicator Date'!AG158="","x",'Indicator Date'!AG158)</f>
        <v>2020</v>
      </c>
      <c r="AH158" s="44">
        <f>IF('Indicator Date'!AH158="","x",'Indicator Date'!AH158)</f>
        <v>2021</v>
      </c>
      <c r="AI158" s="44">
        <f>IF('Indicator Date'!AI158="","x",'Indicator Date'!AI158)</f>
        <v>2021</v>
      </c>
      <c r="AJ158" s="44">
        <f>IF('Indicator Date'!AJ158="","x",'Indicator Date'!AJ158)</f>
        <v>2020</v>
      </c>
      <c r="AK158" s="44">
        <f>IF('Indicator Date'!AK158="","x",'Indicator Date'!AK158)</f>
        <v>2020</v>
      </c>
      <c r="AL158" s="44">
        <f>IF('Indicator Date'!AL158="","x",'Indicator Date'!AL158)</f>
        <v>2019</v>
      </c>
      <c r="AM158" s="44" t="str">
        <f>IF('Indicator Date'!AM158="","x",RIGHT('Indicator Date'!AM158,4))</f>
        <v>x</v>
      </c>
      <c r="AN158" s="44">
        <f>IF('Indicator Date'!AN158="","x",'Indicator Date'!AN158)</f>
        <v>2021</v>
      </c>
      <c r="AO158" s="44">
        <f>IF('Indicator Date'!AO158="","x",'Indicator Date'!AO158)</f>
        <v>2018</v>
      </c>
      <c r="AP158" s="44">
        <f>IF('Indicator Date'!AP158="","x",'Indicator Date'!AP158)</f>
        <v>2019</v>
      </c>
      <c r="AQ158" s="44" t="str">
        <f>IF('Indicator Date'!AQ158="","x",'Indicator Date'!AQ158)</f>
        <v>x</v>
      </c>
      <c r="AR158" s="44">
        <f>IF('Indicator Date'!AR158="","x",'Indicator Date'!AR158)</f>
        <v>2020</v>
      </c>
      <c r="AS158" s="44">
        <f>IF('Indicator Date'!AS158="","x",'Indicator Date'!AS158)</f>
        <v>2019</v>
      </c>
      <c r="AT158" s="44" t="str">
        <f>IF('Indicator Date'!AT158="","x",'Indicator Date'!AT158)</f>
        <v>x</v>
      </c>
      <c r="AU158" s="44">
        <f>IF('Indicator Date'!AU158="","x",'Indicator Date'!AU158)</f>
        <v>2019</v>
      </c>
      <c r="AV158" s="44" t="str">
        <f>IF('Indicator Date'!AV158="","x",'Indicator Date'!AV158)</f>
        <v>x</v>
      </c>
      <c r="AW158" s="44" t="str">
        <f>IF('Indicator Date'!AW158="","x",'Indicator Date'!AW158)</f>
        <v>x</v>
      </c>
      <c r="AX158" s="44" t="str">
        <f>IF('Indicator Date'!AX158="","x",'Indicator Date'!AX158)</f>
        <v>x</v>
      </c>
      <c r="AY158" s="44">
        <f>IF('Indicator Date'!AY158="","x",'Indicator Date'!AY158)</f>
        <v>2019</v>
      </c>
      <c r="AZ158" s="44">
        <f>IF('Indicator Date'!AZ158="","x",'Indicator Date'!AZ158)</f>
        <v>2019</v>
      </c>
      <c r="BA158" s="44">
        <f>IF('Indicator Date'!BA158="","x",'Indicator Date'!BA158)</f>
        <v>2018</v>
      </c>
      <c r="BB158" s="44">
        <f>IF('Indicator Date'!BB158="","x",'Indicator Date'!BB158)</f>
        <v>2018</v>
      </c>
      <c r="BC158" s="44">
        <f>IF('Indicator Date'!BC158="","x",'Indicator Date'!BC158)</f>
        <v>2019</v>
      </c>
      <c r="BD158" s="44">
        <f>IF('Indicator Date'!BD158="","x",'Indicator Date'!BD158)</f>
        <v>2020</v>
      </c>
      <c r="BE158" s="70" t="str">
        <f>IF('Indicator Date'!BE158="","x",YEAR('Indicator Date'!BE158))</f>
        <v>x</v>
      </c>
      <c r="BF158" s="70">
        <f>IF('Indicator Date'!BF158="","x",YEAR('Indicator Date'!BF158))</f>
        <v>2020</v>
      </c>
      <c r="BG158" s="44">
        <f>IF('Indicator Date'!BG158="","x",'Indicator Date'!BG158)</f>
        <v>2020</v>
      </c>
      <c r="BH158" s="44">
        <f>IF('Indicator Date'!BH158="","x",'Indicator Date'!BH158)</f>
        <v>2019</v>
      </c>
      <c r="BI158" s="44">
        <f>IF('Indicator Date'!BI158="","x",'Indicator Date'!BI158)</f>
        <v>2019</v>
      </c>
      <c r="BJ158" s="44">
        <f>IF('Indicator Date'!BJ158="","x",'Indicator Date'!BJ158)</f>
        <v>2015</v>
      </c>
      <c r="BK158" s="44">
        <f>IF('Indicator Date'!BK158="","x",'Indicator Date'!BK158)</f>
        <v>2019</v>
      </c>
      <c r="BL158" s="44">
        <f>IF('Indicator Date'!BL158="","x",'Indicator Date'!BL158)</f>
        <v>2020</v>
      </c>
      <c r="BM158" s="44">
        <f>IF('Indicator Date'!BM158="","x",'Indicator Date'!BM158)</f>
        <v>2018</v>
      </c>
      <c r="BN158" s="44" t="str">
        <f>IF('Indicator Date'!BN158="","x",'Indicator Date'!BN158)</f>
        <v>x</v>
      </c>
      <c r="BO158" s="44">
        <f>IF('Indicator Date'!BO158="","x",'Indicator Date'!BO158)</f>
        <v>2019</v>
      </c>
      <c r="BP158" s="44">
        <f>IF('Indicator Date'!BP158="","x",'Indicator Date'!BP158)</f>
        <v>2019</v>
      </c>
      <c r="BQ158" s="44">
        <f>IF('Indicator Date'!BQ158="","x",'Indicator Date'!BQ158)</f>
        <v>2014</v>
      </c>
      <c r="BR158" s="44">
        <f>IF('Indicator Date'!BR158="","x",'Indicator Date'!BR158)</f>
        <v>2017</v>
      </c>
      <c r="BS158" s="44">
        <f>IF('Indicator Date'!BS158="","x",'Indicator Date'!BS158)</f>
        <v>2017</v>
      </c>
      <c r="BT158" s="44">
        <f>IF('Indicator Date'!BT158="","x",'Indicator Date'!BT158)</f>
        <v>2016</v>
      </c>
      <c r="BU158" s="44">
        <f>IF('Indicator Date'!BU158="","x",'Indicator Date'!BU158)</f>
        <v>2019</v>
      </c>
      <c r="BV158" s="44">
        <f>IF('Indicator Date'!BV158="","x",'Indicator Date'!BV158)</f>
        <v>2019</v>
      </c>
      <c r="BW158" s="44">
        <f>IF('Indicator Date'!BW158="","x",'Indicator Date'!BW158)</f>
        <v>2019</v>
      </c>
      <c r="BX158" s="44">
        <f>IF('Indicator Date'!BX158="","x",'Indicator Date'!BX158)</f>
        <v>2019</v>
      </c>
      <c r="BY158" s="44">
        <f>IF('Indicator Date'!BY158="","x",'Indicator Date'!BY158)</f>
        <v>2017</v>
      </c>
      <c r="BZ158" s="44">
        <f>IF('Indicator Date'!BZ158="","x",'Indicator Date'!BZ158)</f>
        <v>2020</v>
      </c>
      <c r="CA158" s="44">
        <f>IF('Indicator Date'!CA158="","x",'Indicator Date'!CA158)</f>
        <v>2020</v>
      </c>
      <c r="CB158" s="44">
        <f>IF('Indicator Date'!CB158="","x",'Indicator Date'!CB158)</f>
        <v>2015</v>
      </c>
    </row>
    <row r="159" spans="1:80">
      <c r="A159" s="33" t="str">
        <f>'Indicator Data'!A161</f>
        <v>Slovenia</v>
      </c>
      <c r="B159" s="25" t="str">
        <f>'Indicator Data'!B161</f>
        <v>SVN</v>
      </c>
      <c r="C159" s="44">
        <f>IF('Indicator Date'!C159="","x",'Indicator Date'!C159)</f>
        <v>2015</v>
      </c>
      <c r="D159" s="44">
        <f>IF('Indicator Date'!D159="","x",'Indicator Date'!D159)</f>
        <v>2015</v>
      </c>
      <c r="E159" s="44">
        <f>IF('Indicator Date'!E159="","x",'Indicator Date'!E159)</f>
        <v>2015</v>
      </c>
      <c r="F159" s="44">
        <f>IF('Indicator Date'!F159="","x",'Indicator Date'!F159)</f>
        <v>2015</v>
      </c>
      <c r="G159" s="44">
        <f>IF('Indicator Date'!G159="","x",'Indicator Date'!G159)</f>
        <v>2015</v>
      </c>
      <c r="H159" s="44">
        <f>IF('Indicator Date'!H159="","x",'Indicator Date'!H159)</f>
        <v>2015</v>
      </c>
      <c r="I159" s="44">
        <f>IF('Indicator Date'!I159="","x",'Indicator Date'!I159)</f>
        <v>2015</v>
      </c>
      <c r="J159" s="44">
        <f>IF('Indicator Date'!J159="","x",'Indicator Date'!J159)</f>
        <v>2020</v>
      </c>
      <c r="K159" s="44">
        <f>IF('Indicator Date'!K159="","x",'Indicator Date'!K159)</f>
        <v>2020</v>
      </c>
      <c r="L159" s="44">
        <f>IF('Indicator Date'!L159="","x",'Indicator Date'!L159)</f>
        <v>2020</v>
      </c>
      <c r="M159" s="44">
        <f>IF('Indicator Date'!M159="","x",'Indicator Date'!M159)</f>
        <v>2015</v>
      </c>
      <c r="N159" s="44">
        <f>IF('Indicator Date'!N159="","x",'Indicator Date'!N159)</f>
        <v>2015</v>
      </c>
      <c r="O159" s="44">
        <f>IF('Indicator Date'!O159="","x",'Indicator Date'!O159)</f>
        <v>2015</v>
      </c>
      <c r="P159" s="44">
        <f>IF('Indicator Date'!P159="","x",'Indicator Date'!P159)</f>
        <v>2015</v>
      </c>
      <c r="Q159" s="44">
        <f>IF('Indicator Date'!Q159="","x",'Indicator Date'!Q159)</f>
        <v>2019</v>
      </c>
      <c r="R159" s="44">
        <f>IF('Indicator Date'!R159="","x",'Indicator Date'!R159)</f>
        <v>2019</v>
      </c>
      <c r="S159" s="44">
        <f>IF('Indicator Date'!S159="","x",'Indicator Date'!S159)</f>
        <v>2019</v>
      </c>
      <c r="T159" s="44">
        <f>IF('Indicator Date'!T159="","x",'Indicator Date'!T159)</f>
        <v>2019</v>
      </c>
      <c r="U159" s="44">
        <f>IF('Indicator Date'!U159="","x",'Indicator Date'!U159)</f>
        <v>2015</v>
      </c>
      <c r="V159" s="44">
        <f>IF('Indicator Date'!V159="","x",'Indicator Date'!V159)</f>
        <v>2015</v>
      </c>
      <c r="W159" s="44">
        <f>IF('Indicator Date'!W159="","x",'Indicator Date'!W159)</f>
        <v>2015</v>
      </c>
      <c r="X159" s="44">
        <f>IF('Indicator Date'!X159="","x",'Indicator Date'!X159)</f>
        <v>2018</v>
      </c>
      <c r="Y159" s="44">
        <f>IF('Indicator Date'!Y159="","x",'Indicator Date'!Y159)</f>
        <v>2019</v>
      </c>
      <c r="Z159" s="44">
        <f>IF('Indicator Date'!Z159="","x",'Indicator Date'!Z159)</f>
        <v>2019</v>
      </c>
      <c r="AA159" s="44">
        <f>IF('Indicator Date'!AA159="","x",'Indicator Date'!AA159)</f>
        <v>2015</v>
      </c>
      <c r="AB159" s="44">
        <f>IF('Indicator Date'!AB159="","x",'Indicator Date'!AB159)</f>
        <v>2017</v>
      </c>
      <c r="AC159" s="44" t="str">
        <f>IF('Indicator Date'!AC159="","x",'Indicator Date'!AC159)</f>
        <v>x</v>
      </c>
      <c r="AD159" s="44">
        <f>IF('Indicator Date'!AD159="","x",'Indicator Date'!AD159)</f>
        <v>2018</v>
      </c>
      <c r="AE159" s="44">
        <f>IF('Indicator Date'!AE159="","x",'Indicator Date'!AE159)</f>
        <v>2020</v>
      </c>
      <c r="AF159" s="44">
        <f>IF('Indicator Date'!AF159="","x",'Indicator Date'!AF159)</f>
        <v>2018</v>
      </c>
      <c r="AG159" s="44">
        <f>IF('Indicator Date'!AG159="","x",'Indicator Date'!AG159)</f>
        <v>2020</v>
      </c>
      <c r="AH159" s="44">
        <f>IF('Indicator Date'!AH159="","x",'Indicator Date'!AH159)</f>
        <v>2021</v>
      </c>
      <c r="AI159" s="44">
        <f>IF('Indicator Date'!AI159="","x",'Indicator Date'!AI159)</f>
        <v>2021</v>
      </c>
      <c r="AJ159" s="44">
        <f>IF('Indicator Date'!AJ159="","x",'Indicator Date'!AJ159)</f>
        <v>2020</v>
      </c>
      <c r="AK159" s="44">
        <f>IF('Indicator Date'!AK159="","x",'Indicator Date'!AK159)</f>
        <v>2020</v>
      </c>
      <c r="AL159" s="44">
        <f>IF('Indicator Date'!AL159="","x",'Indicator Date'!AL159)</f>
        <v>2019</v>
      </c>
      <c r="AM159" s="44" t="str">
        <f>IF('Indicator Date'!AM159="","x",RIGHT('Indicator Date'!AM159,4))</f>
        <v>x</v>
      </c>
      <c r="AN159" s="44">
        <f>IF('Indicator Date'!AN159="","x",'Indicator Date'!AN159)</f>
        <v>2021</v>
      </c>
      <c r="AO159" s="44">
        <f>IF('Indicator Date'!AO159="","x",'Indicator Date'!AO159)</f>
        <v>2018</v>
      </c>
      <c r="AP159" s="44">
        <f>IF('Indicator Date'!AP159="","x",'Indicator Date'!AP159)</f>
        <v>2019</v>
      </c>
      <c r="AQ159" s="44" t="str">
        <f>IF('Indicator Date'!AQ159="","x",'Indicator Date'!AQ159)</f>
        <v>x</v>
      </c>
      <c r="AR159" s="44">
        <f>IF('Indicator Date'!AR159="","x",'Indicator Date'!AR159)</f>
        <v>2020</v>
      </c>
      <c r="AS159" s="44">
        <f>IF('Indicator Date'!AS159="","x",'Indicator Date'!AS159)</f>
        <v>2019</v>
      </c>
      <c r="AT159" s="44" t="str">
        <f>IF('Indicator Date'!AT159="","x",'Indicator Date'!AT159)</f>
        <v>x</v>
      </c>
      <c r="AU159" s="44">
        <f>IF('Indicator Date'!AU159="","x",'Indicator Date'!AU159)</f>
        <v>2019</v>
      </c>
      <c r="AV159" s="44" t="str">
        <f>IF('Indicator Date'!AV159="","x",'Indicator Date'!AV159)</f>
        <v>x</v>
      </c>
      <c r="AW159" s="44" t="str">
        <f>IF('Indicator Date'!AW159="","x",'Indicator Date'!AW159)</f>
        <v>x</v>
      </c>
      <c r="AX159" s="44" t="str">
        <f>IF('Indicator Date'!AX159="","x",'Indicator Date'!AX159)</f>
        <v>x</v>
      </c>
      <c r="AY159" s="44">
        <f>IF('Indicator Date'!AY159="","x",'Indicator Date'!AY159)</f>
        <v>2019</v>
      </c>
      <c r="AZ159" s="44">
        <f>IF('Indicator Date'!AZ159="","x",'Indicator Date'!AZ159)</f>
        <v>2019</v>
      </c>
      <c r="BA159" s="44">
        <f>IF('Indicator Date'!BA159="","x",'Indicator Date'!BA159)</f>
        <v>2018</v>
      </c>
      <c r="BB159" s="44">
        <f>IF('Indicator Date'!BB159="","x",'Indicator Date'!BB159)</f>
        <v>2018</v>
      </c>
      <c r="BC159" s="44">
        <f>IF('Indicator Date'!BC159="","x",'Indicator Date'!BC159)</f>
        <v>2019</v>
      </c>
      <c r="BD159" s="44">
        <f>IF('Indicator Date'!BD159="","x",'Indicator Date'!BD159)</f>
        <v>2020</v>
      </c>
      <c r="BE159" s="70" t="str">
        <f>IF('Indicator Date'!BE159="","x",YEAR('Indicator Date'!BE159))</f>
        <v>x</v>
      </c>
      <c r="BF159" s="70">
        <f>IF('Indicator Date'!BF159="","x",YEAR('Indicator Date'!BF159))</f>
        <v>2020</v>
      </c>
      <c r="BG159" s="44">
        <f>IF('Indicator Date'!BG159="","x",'Indicator Date'!BG159)</f>
        <v>2020</v>
      </c>
      <c r="BH159" s="44">
        <f>IF('Indicator Date'!BH159="","x",'Indicator Date'!BH159)</f>
        <v>2019</v>
      </c>
      <c r="BI159" s="44">
        <f>IF('Indicator Date'!BI159="","x",'Indicator Date'!BI159)</f>
        <v>2019</v>
      </c>
      <c r="BJ159" s="44">
        <f>IF('Indicator Date'!BJ159="","x",'Indicator Date'!BJ159)</f>
        <v>2015</v>
      </c>
      <c r="BK159" s="44">
        <f>IF('Indicator Date'!BK159="","x",'Indicator Date'!BK159)</f>
        <v>2019</v>
      </c>
      <c r="BL159" s="44">
        <f>IF('Indicator Date'!BL159="","x",'Indicator Date'!BL159)</f>
        <v>2020</v>
      </c>
      <c r="BM159" s="44">
        <f>IF('Indicator Date'!BM159="","x",'Indicator Date'!BM159)</f>
        <v>2018</v>
      </c>
      <c r="BN159" s="44">
        <f>IF('Indicator Date'!BN159="","x",'Indicator Date'!BN159)</f>
        <v>2014</v>
      </c>
      <c r="BO159" s="44">
        <f>IF('Indicator Date'!BO159="","x",'Indicator Date'!BO159)</f>
        <v>2019</v>
      </c>
      <c r="BP159" s="44">
        <f>IF('Indicator Date'!BP159="","x",'Indicator Date'!BP159)</f>
        <v>2019</v>
      </c>
      <c r="BQ159" s="44">
        <f>IF('Indicator Date'!BQ159="","x",'Indicator Date'!BQ159)</f>
        <v>2014</v>
      </c>
      <c r="BR159" s="44">
        <f>IF('Indicator Date'!BR159="","x",'Indicator Date'!BR159)</f>
        <v>2017</v>
      </c>
      <c r="BS159" s="44">
        <f>IF('Indicator Date'!BS159="","x",'Indicator Date'!BS159)</f>
        <v>2017</v>
      </c>
      <c r="BT159" s="44">
        <f>IF('Indicator Date'!BT159="","x",'Indicator Date'!BT159)</f>
        <v>2016</v>
      </c>
      <c r="BU159" s="44">
        <f>IF('Indicator Date'!BU159="","x",'Indicator Date'!BU159)</f>
        <v>2019</v>
      </c>
      <c r="BV159" s="44">
        <f>IF('Indicator Date'!BV159="","x",'Indicator Date'!BV159)</f>
        <v>2019</v>
      </c>
      <c r="BW159" s="44">
        <f>IF('Indicator Date'!BW159="","x",'Indicator Date'!BW159)</f>
        <v>2019</v>
      </c>
      <c r="BX159" s="44">
        <f>IF('Indicator Date'!BX159="","x",'Indicator Date'!BX159)</f>
        <v>2019</v>
      </c>
      <c r="BY159" s="44">
        <f>IF('Indicator Date'!BY159="","x",'Indicator Date'!BY159)</f>
        <v>2017</v>
      </c>
      <c r="BZ159" s="44">
        <f>IF('Indicator Date'!BZ159="","x",'Indicator Date'!BZ159)</f>
        <v>2020</v>
      </c>
      <c r="CA159" s="44">
        <f>IF('Indicator Date'!CA159="","x",'Indicator Date'!CA159)</f>
        <v>2020</v>
      </c>
      <c r="CB159" s="44">
        <f>IF('Indicator Date'!CB159="","x",'Indicator Date'!CB159)</f>
        <v>2015</v>
      </c>
    </row>
    <row r="160" spans="1:80">
      <c r="A160" s="33" t="str">
        <f>'Indicator Data'!A162</f>
        <v>Solomon Islands</v>
      </c>
      <c r="B160" s="25" t="str">
        <f>'Indicator Data'!B162</f>
        <v>SLB</v>
      </c>
      <c r="C160" s="44">
        <f>IF('Indicator Date'!C160="","x",'Indicator Date'!C160)</f>
        <v>2015</v>
      </c>
      <c r="D160" s="44">
        <f>IF('Indicator Date'!D160="","x",'Indicator Date'!D160)</f>
        <v>2015</v>
      </c>
      <c r="E160" s="44">
        <f>IF('Indicator Date'!E160="","x",'Indicator Date'!E160)</f>
        <v>2015</v>
      </c>
      <c r="F160" s="44">
        <f>IF('Indicator Date'!F160="","x",'Indicator Date'!F160)</f>
        <v>2015</v>
      </c>
      <c r="G160" s="44">
        <f>IF('Indicator Date'!G160="","x",'Indicator Date'!G160)</f>
        <v>2015</v>
      </c>
      <c r="H160" s="44">
        <f>IF('Indicator Date'!H160="","x",'Indicator Date'!H160)</f>
        <v>2015</v>
      </c>
      <c r="I160" s="44">
        <f>IF('Indicator Date'!I160="","x",'Indicator Date'!I160)</f>
        <v>2015</v>
      </c>
      <c r="J160" s="44">
        <f>IF('Indicator Date'!J160="","x",'Indicator Date'!J160)</f>
        <v>2020</v>
      </c>
      <c r="K160" s="44">
        <f>IF('Indicator Date'!K160="","x",'Indicator Date'!K160)</f>
        <v>2020</v>
      </c>
      <c r="L160" s="44">
        <f>IF('Indicator Date'!L160="","x",'Indicator Date'!L160)</f>
        <v>2020</v>
      </c>
      <c r="M160" s="44">
        <f>IF('Indicator Date'!M160="","x",'Indicator Date'!M160)</f>
        <v>2015</v>
      </c>
      <c r="N160" s="44">
        <f>IF('Indicator Date'!N160="","x",'Indicator Date'!N160)</f>
        <v>2015</v>
      </c>
      <c r="O160" s="44">
        <f>IF('Indicator Date'!O160="","x",'Indicator Date'!O160)</f>
        <v>2015</v>
      </c>
      <c r="P160" s="44">
        <f>IF('Indicator Date'!P160="","x",'Indicator Date'!P160)</f>
        <v>2015</v>
      </c>
      <c r="Q160" s="44">
        <f>IF('Indicator Date'!Q160="","x",'Indicator Date'!Q160)</f>
        <v>2019</v>
      </c>
      <c r="R160" s="44">
        <f>IF('Indicator Date'!R160="","x",'Indicator Date'!R160)</f>
        <v>2019</v>
      </c>
      <c r="S160" s="44">
        <f>IF('Indicator Date'!S160="","x",'Indicator Date'!S160)</f>
        <v>2019</v>
      </c>
      <c r="T160" s="44">
        <f>IF('Indicator Date'!T160="","x",'Indicator Date'!T160)</f>
        <v>2019</v>
      </c>
      <c r="U160" s="44">
        <f>IF('Indicator Date'!U160="","x",'Indicator Date'!U160)</f>
        <v>2015</v>
      </c>
      <c r="V160" s="44">
        <f>IF('Indicator Date'!V160="","x",'Indicator Date'!V160)</f>
        <v>2015</v>
      </c>
      <c r="W160" s="44">
        <f>IF('Indicator Date'!W160="","x",'Indicator Date'!W160)</f>
        <v>2015</v>
      </c>
      <c r="X160" s="44">
        <f>IF('Indicator Date'!X160="","x",'Indicator Date'!X160)</f>
        <v>2018</v>
      </c>
      <c r="Y160" s="44">
        <f>IF('Indicator Date'!Y160="","x",'Indicator Date'!Y160)</f>
        <v>2019</v>
      </c>
      <c r="Z160" s="44">
        <f>IF('Indicator Date'!Z160="","x",'Indicator Date'!Z160)</f>
        <v>2019</v>
      </c>
      <c r="AA160" s="44" t="str">
        <f>IF('Indicator Date'!AA160="","x",'Indicator Date'!AA160)</f>
        <v>x</v>
      </c>
      <c r="AB160" s="44">
        <f>IF('Indicator Date'!AB160="","x",'Indicator Date'!AB160)</f>
        <v>2017</v>
      </c>
      <c r="AC160" s="44">
        <f>IF('Indicator Date'!AC160="","x",'Indicator Date'!AC160)</f>
        <v>2017</v>
      </c>
      <c r="AD160" s="44" t="str">
        <f>IF('Indicator Date'!AD160="","x",'Indicator Date'!AD160)</f>
        <v>x</v>
      </c>
      <c r="AE160" s="44">
        <f>IF('Indicator Date'!AE160="","x",'Indicator Date'!AE160)</f>
        <v>2020</v>
      </c>
      <c r="AF160" s="44" t="str">
        <f>IF('Indicator Date'!AF160="","x",'Indicator Date'!AF160)</f>
        <v>x</v>
      </c>
      <c r="AG160" s="44">
        <f>IF('Indicator Date'!AG160="","x",'Indicator Date'!AG160)</f>
        <v>2020</v>
      </c>
      <c r="AH160" s="44">
        <f>IF('Indicator Date'!AH160="","x",'Indicator Date'!AH160)</f>
        <v>2021</v>
      </c>
      <c r="AI160" s="44">
        <f>IF('Indicator Date'!AI160="","x",'Indicator Date'!AI160)</f>
        <v>2021</v>
      </c>
      <c r="AJ160" s="44">
        <f>IF('Indicator Date'!AJ160="","x",'Indicator Date'!AJ160)</f>
        <v>2020</v>
      </c>
      <c r="AK160" s="44">
        <f>IF('Indicator Date'!AK160="","x",'Indicator Date'!AK160)</f>
        <v>2020</v>
      </c>
      <c r="AL160" s="44">
        <f>IF('Indicator Date'!AL160="","x",'Indicator Date'!AL160)</f>
        <v>2019</v>
      </c>
      <c r="AM160" s="44" t="str">
        <f>IF('Indicator Date'!AM160="","x",RIGHT('Indicator Date'!AM160,4))</f>
        <v>x</v>
      </c>
      <c r="AN160" s="44">
        <f>IF('Indicator Date'!AN160="","x",'Indicator Date'!AN160)</f>
        <v>2021</v>
      </c>
      <c r="AO160" s="44">
        <f>IF('Indicator Date'!AO160="","x",'Indicator Date'!AO160)</f>
        <v>2018</v>
      </c>
      <c r="AP160" s="44">
        <f>IF('Indicator Date'!AP160="","x",'Indicator Date'!AP160)</f>
        <v>2019</v>
      </c>
      <c r="AQ160" s="44">
        <f>IF('Indicator Date'!AQ160="","x",'Indicator Date'!AQ160)</f>
        <v>2020</v>
      </c>
      <c r="AR160" s="44">
        <f>IF('Indicator Date'!AR160="","x",'Indicator Date'!AR160)</f>
        <v>2020</v>
      </c>
      <c r="AS160" s="44">
        <f>IF('Indicator Date'!AS160="","x",'Indicator Date'!AS160)</f>
        <v>2019</v>
      </c>
      <c r="AT160" s="44">
        <f>IF('Indicator Date'!AT160="","x",'Indicator Date'!AT160)</f>
        <v>2015</v>
      </c>
      <c r="AU160" s="44">
        <f>IF('Indicator Date'!AU160="","x",'Indicator Date'!AU160)</f>
        <v>2019</v>
      </c>
      <c r="AV160" s="44" t="str">
        <f>IF('Indicator Date'!AV160="","x",'Indicator Date'!AV160)</f>
        <v>x</v>
      </c>
      <c r="AW160" s="44" t="str">
        <f>IF('Indicator Date'!AW160="","x",'Indicator Date'!AW160)</f>
        <v>x</v>
      </c>
      <c r="AX160" s="44">
        <f>IF('Indicator Date'!AX160="","x",'Indicator Date'!AX160)</f>
        <v>2018</v>
      </c>
      <c r="AY160" s="44">
        <f>IF('Indicator Date'!AY160="","x",'Indicator Date'!AY160)</f>
        <v>2019</v>
      </c>
      <c r="AZ160" s="44" t="str">
        <f>IF('Indicator Date'!AZ160="","x",'Indicator Date'!AZ160)</f>
        <v>x</v>
      </c>
      <c r="BA160" s="44">
        <f>IF('Indicator Date'!BA160="","x",'Indicator Date'!BA160)</f>
        <v>2012</v>
      </c>
      <c r="BB160" s="44">
        <f>IF('Indicator Date'!BB160="","x",'Indicator Date'!BB160)</f>
        <v>2018</v>
      </c>
      <c r="BC160" s="44">
        <f>IF('Indicator Date'!BC160="","x",'Indicator Date'!BC160)</f>
        <v>2019</v>
      </c>
      <c r="BD160" s="44">
        <f>IF('Indicator Date'!BD160="","x",'Indicator Date'!BD160)</f>
        <v>2020</v>
      </c>
      <c r="BE160" s="70" t="str">
        <f>IF('Indicator Date'!BE160="","x",YEAR('Indicator Date'!BE160))</f>
        <v>x</v>
      </c>
      <c r="BF160" s="70">
        <f>IF('Indicator Date'!BF160="","x",YEAR('Indicator Date'!BF160))</f>
        <v>2020</v>
      </c>
      <c r="BG160" s="44">
        <f>IF('Indicator Date'!BG160="","x",'Indicator Date'!BG160)</f>
        <v>2020</v>
      </c>
      <c r="BH160" s="44">
        <f>IF('Indicator Date'!BH160="","x",'Indicator Date'!BH160)</f>
        <v>2019</v>
      </c>
      <c r="BI160" s="44">
        <f>IF('Indicator Date'!BI160="","x",'Indicator Date'!BI160)</f>
        <v>2019</v>
      </c>
      <c r="BJ160" s="44">
        <f>IF('Indicator Date'!BJ160="","x",'Indicator Date'!BJ160)</f>
        <v>2013</v>
      </c>
      <c r="BK160" s="44">
        <f>IF('Indicator Date'!BK160="","x",'Indicator Date'!BK160)</f>
        <v>2019</v>
      </c>
      <c r="BL160" s="44">
        <f>IF('Indicator Date'!BL160="","x",'Indicator Date'!BL160)</f>
        <v>2020</v>
      </c>
      <c r="BM160" s="44">
        <f>IF('Indicator Date'!BM160="","x",'Indicator Date'!BM160)</f>
        <v>2018</v>
      </c>
      <c r="BN160" s="44">
        <f>IF('Indicator Date'!BN160="","x",'Indicator Date'!BN160)</f>
        <v>2009</v>
      </c>
      <c r="BO160" s="44">
        <f>IF('Indicator Date'!BO160="","x",'Indicator Date'!BO160)</f>
        <v>2017</v>
      </c>
      <c r="BP160" s="44">
        <f>IF('Indicator Date'!BP160="","x",'Indicator Date'!BP160)</f>
        <v>2019</v>
      </c>
      <c r="BQ160" s="44">
        <f>IF('Indicator Date'!BQ160="","x",'Indicator Date'!BQ160)</f>
        <v>2014</v>
      </c>
      <c r="BR160" s="44">
        <f>IF('Indicator Date'!BR160="","x",'Indicator Date'!BR160)</f>
        <v>2017</v>
      </c>
      <c r="BS160" s="44">
        <f>IF('Indicator Date'!BS160="","x",'Indicator Date'!BS160)</f>
        <v>2017</v>
      </c>
      <c r="BT160" s="44">
        <f>IF('Indicator Date'!BT160="","x",'Indicator Date'!BT160)</f>
        <v>2016</v>
      </c>
      <c r="BU160" s="44">
        <f>IF('Indicator Date'!BU160="","x",'Indicator Date'!BU160)</f>
        <v>2019</v>
      </c>
      <c r="BV160" s="44">
        <f>IF('Indicator Date'!BV160="","x",'Indicator Date'!BV160)</f>
        <v>2019</v>
      </c>
      <c r="BW160" s="44">
        <f>IF('Indicator Date'!BW160="","x",'Indicator Date'!BW160)</f>
        <v>2019</v>
      </c>
      <c r="BX160" s="44">
        <f>IF('Indicator Date'!BX160="","x",'Indicator Date'!BX160)</f>
        <v>2019</v>
      </c>
      <c r="BY160" s="44">
        <f>IF('Indicator Date'!BY160="","x",'Indicator Date'!BY160)</f>
        <v>2017</v>
      </c>
      <c r="BZ160" s="44">
        <f>IF('Indicator Date'!BZ160="","x",'Indicator Date'!BZ160)</f>
        <v>2020</v>
      </c>
      <c r="CA160" s="44">
        <f>IF('Indicator Date'!CA160="","x",'Indicator Date'!CA160)</f>
        <v>2020</v>
      </c>
      <c r="CB160" s="44">
        <f>IF('Indicator Date'!CB160="","x",'Indicator Date'!CB160)</f>
        <v>2015</v>
      </c>
    </row>
    <row r="161" spans="1:80">
      <c r="A161" s="33" t="str">
        <f>'Indicator Data'!A163</f>
        <v>Somalia</v>
      </c>
      <c r="B161" s="25" t="str">
        <f>'Indicator Data'!B163</f>
        <v>SOM</v>
      </c>
      <c r="C161" s="44">
        <f>IF('Indicator Date'!C161="","x",'Indicator Date'!C161)</f>
        <v>2015</v>
      </c>
      <c r="D161" s="44">
        <f>IF('Indicator Date'!D161="","x",'Indicator Date'!D161)</f>
        <v>2015</v>
      </c>
      <c r="E161" s="44">
        <f>IF('Indicator Date'!E161="","x",'Indicator Date'!E161)</f>
        <v>2015</v>
      </c>
      <c r="F161" s="44">
        <f>IF('Indicator Date'!F161="","x",'Indicator Date'!F161)</f>
        <v>2015</v>
      </c>
      <c r="G161" s="44">
        <f>IF('Indicator Date'!G161="","x",'Indicator Date'!G161)</f>
        <v>2015</v>
      </c>
      <c r="H161" s="44">
        <f>IF('Indicator Date'!H161="","x",'Indicator Date'!H161)</f>
        <v>2015</v>
      </c>
      <c r="I161" s="44">
        <f>IF('Indicator Date'!I161="","x",'Indicator Date'!I161)</f>
        <v>2015</v>
      </c>
      <c r="J161" s="44">
        <f>IF('Indicator Date'!J161="","x",'Indicator Date'!J161)</f>
        <v>2020</v>
      </c>
      <c r="K161" s="44">
        <f>IF('Indicator Date'!K161="","x",'Indicator Date'!K161)</f>
        <v>2020</v>
      </c>
      <c r="L161" s="44">
        <f>IF('Indicator Date'!L161="","x",'Indicator Date'!L161)</f>
        <v>2020</v>
      </c>
      <c r="M161" s="44">
        <f>IF('Indicator Date'!M161="","x",'Indicator Date'!M161)</f>
        <v>2015</v>
      </c>
      <c r="N161" s="44">
        <f>IF('Indicator Date'!N161="","x",'Indicator Date'!N161)</f>
        <v>2015</v>
      </c>
      <c r="O161" s="44">
        <f>IF('Indicator Date'!O161="","x",'Indicator Date'!O161)</f>
        <v>2015</v>
      </c>
      <c r="P161" s="44">
        <f>IF('Indicator Date'!P161="","x",'Indicator Date'!P161)</f>
        <v>2015</v>
      </c>
      <c r="Q161" s="44">
        <f>IF('Indicator Date'!Q161="","x",'Indicator Date'!Q161)</f>
        <v>2019</v>
      </c>
      <c r="R161" s="44">
        <f>IF('Indicator Date'!R161="","x",'Indicator Date'!R161)</f>
        <v>2019</v>
      </c>
      <c r="S161" s="44">
        <f>IF('Indicator Date'!S161="","x",'Indicator Date'!S161)</f>
        <v>2019</v>
      </c>
      <c r="T161" s="44">
        <f>IF('Indicator Date'!T161="","x",'Indicator Date'!T161)</f>
        <v>2019</v>
      </c>
      <c r="U161" s="44">
        <f>IF('Indicator Date'!U161="","x",'Indicator Date'!U161)</f>
        <v>2015</v>
      </c>
      <c r="V161" s="44">
        <f>IF('Indicator Date'!V161="","x",'Indicator Date'!V161)</f>
        <v>2015</v>
      </c>
      <c r="W161" s="44">
        <f>IF('Indicator Date'!W161="","x",'Indicator Date'!W161)</f>
        <v>2015</v>
      </c>
      <c r="X161" s="44">
        <f>IF('Indicator Date'!X161="","x",'Indicator Date'!X161)</f>
        <v>2018</v>
      </c>
      <c r="Y161" s="44">
        <f>IF('Indicator Date'!Y161="","x",'Indicator Date'!Y161)</f>
        <v>2019</v>
      </c>
      <c r="Z161" s="44">
        <f>IF('Indicator Date'!Z161="","x",'Indicator Date'!Z161)</f>
        <v>2019</v>
      </c>
      <c r="AA161" s="44" t="str">
        <f>IF('Indicator Date'!AA161="","x",'Indicator Date'!AA161)</f>
        <v>x</v>
      </c>
      <c r="AB161" s="44">
        <f>IF('Indicator Date'!AB161="","x",'Indicator Date'!AB161)</f>
        <v>2017</v>
      </c>
      <c r="AC161" s="44">
        <f>IF('Indicator Date'!AC161="","x",'Indicator Date'!AC161)</f>
        <v>2017</v>
      </c>
      <c r="AD161" s="44">
        <f>IF('Indicator Date'!AD161="","x",'Indicator Date'!AD161)</f>
        <v>2019</v>
      </c>
      <c r="AE161" s="44">
        <f>IF('Indicator Date'!AE161="","x",'Indicator Date'!AE161)</f>
        <v>2020</v>
      </c>
      <c r="AF161" s="44">
        <f>IF('Indicator Date'!AF161="","x",'Indicator Date'!AF161)</f>
        <v>2018</v>
      </c>
      <c r="AG161" s="44">
        <f>IF('Indicator Date'!AG161="","x",'Indicator Date'!AG161)</f>
        <v>2020</v>
      </c>
      <c r="AH161" s="44">
        <f>IF('Indicator Date'!AH161="","x",'Indicator Date'!AH161)</f>
        <v>2021</v>
      </c>
      <c r="AI161" s="44">
        <f>IF('Indicator Date'!AI161="","x",'Indicator Date'!AI161)</f>
        <v>2021</v>
      </c>
      <c r="AJ161" s="44">
        <f>IF('Indicator Date'!AJ161="","x",'Indicator Date'!AJ161)</f>
        <v>2020</v>
      </c>
      <c r="AK161" s="44">
        <f>IF('Indicator Date'!AK161="","x",'Indicator Date'!AK161)</f>
        <v>2020</v>
      </c>
      <c r="AL161" s="44" t="str">
        <f>IF('Indicator Date'!AL161="","x",'Indicator Date'!AL161)</f>
        <v>x</v>
      </c>
      <c r="AM161" s="44" t="str">
        <f>IF('Indicator Date'!AM161="","x",RIGHT('Indicator Date'!AM161,4))</f>
        <v>x</v>
      </c>
      <c r="AN161" s="44">
        <f>IF('Indicator Date'!AN161="","x",'Indicator Date'!AN161)</f>
        <v>2021</v>
      </c>
      <c r="AO161" s="44">
        <f>IF('Indicator Date'!AO161="","x",'Indicator Date'!AO161)</f>
        <v>2018</v>
      </c>
      <c r="AP161" s="44">
        <f>IF('Indicator Date'!AP161="","x",'Indicator Date'!AP161)</f>
        <v>2019</v>
      </c>
      <c r="AQ161" s="44" t="str">
        <f>IF('Indicator Date'!AQ161="","x",'Indicator Date'!AQ161)</f>
        <v>x</v>
      </c>
      <c r="AR161" s="44">
        <f>IF('Indicator Date'!AR161="","x",'Indicator Date'!AR161)</f>
        <v>2020</v>
      </c>
      <c r="AS161" s="44">
        <f>IF('Indicator Date'!AS161="","x",'Indicator Date'!AS161)</f>
        <v>2019</v>
      </c>
      <c r="AT161" s="44" t="str">
        <f>IF('Indicator Date'!AT161="","x",'Indicator Date'!AT161)</f>
        <v>x</v>
      </c>
      <c r="AU161" s="44">
        <f>IF('Indicator Date'!AU161="","x",'Indicator Date'!AU161)</f>
        <v>2019</v>
      </c>
      <c r="AV161" s="44">
        <f>IF('Indicator Date'!AV161="","x",'Indicator Date'!AV161)</f>
        <v>2019</v>
      </c>
      <c r="AW161" s="44">
        <f>IF('Indicator Date'!AW161="","x",'Indicator Date'!AW161)</f>
        <v>2019</v>
      </c>
      <c r="AX161" s="44">
        <f>IF('Indicator Date'!AX161="","x",'Indicator Date'!AX161)</f>
        <v>2018</v>
      </c>
      <c r="AY161" s="44">
        <f>IF('Indicator Date'!AY161="","x",'Indicator Date'!AY161)</f>
        <v>2019</v>
      </c>
      <c r="AZ161" s="44" t="str">
        <f>IF('Indicator Date'!AZ161="","x",'Indicator Date'!AZ161)</f>
        <v>x</v>
      </c>
      <c r="BA161" s="44">
        <f>IF('Indicator Date'!BA161="","x",'Indicator Date'!BA161)</f>
        <v>2017</v>
      </c>
      <c r="BB161" s="44">
        <f>IF('Indicator Date'!BB161="","x",'Indicator Date'!BB161)</f>
        <v>2018</v>
      </c>
      <c r="BC161" s="44">
        <f>IF('Indicator Date'!BC161="","x",'Indicator Date'!BC161)</f>
        <v>2019</v>
      </c>
      <c r="BD161" s="44">
        <f>IF('Indicator Date'!BD161="","x",'Indicator Date'!BD161)</f>
        <v>2020</v>
      </c>
      <c r="BE161" s="70">
        <f>IF('Indicator Date'!BE161="","x",YEAR('Indicator Date'!BE161))</f>
        <v>2020</v>
      </c>
      <c r="BF161" s="70">
        <f>IF('Indicator Date'!BF161="","x",YEAR('Indicator Date'!BF161))</f>
        <v>2020</v>
      </c>
      <c r="BG161" s="44">
        <f>IF('Indicator Date'!BG161="","x",'Indicator Date'!BG161)</f>
        <v>2020</v>
      </c>
      <c r="BH161" s="44">
        <f>IF('Indicator Date'!BH161="","x",'Indicator Date'!BH161)</f>
        <v>2019</v>
      </c>
      <c r="BI161" s="44">
        <f>IF('Indicator Date'!BI161="","x",'Indicator Date'!BI161)</f>
        <v>2019</v>
      </c>
      <c r="BJ161" s="44" t="str">
        <f>IF('Indicator Date'!BJ161="","x",'Indicator Date'!BJ161)</f>
        <v>x</v>
      </c>
      <c r="BK161" s="44">
        <f>IF('Indicator Date'!BK161="","x",'Indicator Date'!BK161)</f>
        <v>2019</v>
      </c>
      <c r="BL161" s="44">
        <f>IF('Indicator Date'!BL161="","x",'Indicator Date'!BL161)</f>
        <v>2020</v>
      </c>
      <c r="BM161" s="44">
        <f>IF('Indicator Date'!BM161="","x",'Indicator Date'!BM161)</f>
        <v>2018</v>
      </c>
      <c r="BN161" s="44" t="str">
        <f>IF('Indicator Date'!BN161="","x",'Indicator Date'!BN161)</f>
        <v>x</v>
      </c>
      <c r="BO161" s="44">
        <f>IF('Indicator Date'!BO161="","x",'Indicator Date'!BO161)</f>
        <v>2017</v>
      </c>
      <c r="BP161" s="44">
        <f>IF('Indicator Date'!BP161="","x",'Indicator Date'!BP161)</f>
        <v>2018</v>
      </c>
      <c r="BQ161" s="44">
        <f>IF('Indicator Date'!BQ161="","x",'Indicator Date'!BQ161)</f>
        <v>2014</v>
      </c>
      <c r="BR161" s="44">
        <f>IF('Indicator Date'!BR161="","x",'Indicator Date'!BR161)</f>
        <v>2017</v>
      </c>
      <c r="BS161" s="44">
        <f>IF('Indicator Date'!BS161="","x",'Indicator Date'!BS161)</f>
        <v>2017</v>
      </c>
      <c r="BT161" s="44">
        <f>IF('Indicator Date'!BT161="","x",'Indicator Date'!BT161)</f>
        <v>2014</v>
      </c>
      <c r="BU161" s="44">
        <f>IF('Indicator Date'!BU161="","x",'Indicator Date'!BU161)</f>
        <v>2019</v>
      </c>
      <c r="BV161" s="44" t="str">
        <f>IF('Indicator Date'!BV161="","x",'Indicator Date'!BV161)</f>
        <v>x</v>
      </c>
      <c r="BW161" s="44" t="str">
        <f>IF('Indicator Date'!BW161="","x",'Indicator Date'!BW161)</f>
        <v>x</v>
      </c>
      <c r="BX161" s="44" t="str">
        <f>IF('Indicator Date'!BX161="","x",'Indicator Date'!BX161)</f>
        <v>x</v>
      </c>
      <c r="BY161" s="44">
        <f>IF('Indicator Date'!BY161="","x",'Indicator Date'!BY161)</f>
        <v>2017</v>
      </c>
      <c r="BZ161" s="44">
        <f>IF('Indicator Date'!BZ161="","x",'Indicator Date'!BZ161)</f>
        <v>2018</v>
      </c>
      <c r="CA161" s="44">
        <f>IF('Indicator Date'!CA161="","x",'Indicator Date'!CA161)</f>
        <v>2020</v>
      </c>
      <c r="CB161" s="44">
        <f>IF('Indicator Date'!CB161="","x",'Indicator Date'!CB161)</f>
        <v>2015</v>
      </c>
    </row>
    <row r="162" spans="1:80">
      <c r="A162" s="33" t="str">
        <f>'Indicator Data'!A164</f>
        <v>South Africa</v>
      </c>
      <c r="B162" s="25" t="str">
        <f>'Indicator Data'!B164</f>
        <v>ZAF</v>
      </c>
      <c r="C162" s="44">
        <f>IF('Indicator Date'!C162="","x",'Indicator Date'!C162)</f>
        <v>2015</v>
      </c>
      <c r="D162" s="44">
        <f>IF('Indicator Date'!D162="","x",'Indicator Date'!D162)</f>
        <v>2015</v>
      </c>
      <c r="E162" s="44">
        <f>IF('Indicator Date'!E162="","x",'Indicator Date'!E162)</f>
        <v>2015</v>
      </c>
      <c r="F162" s="44">
        <f>IF('Indicator Date'!F162="","x",'Indicator Date'!F162)</f>
        <v>2015</v>
      </c>
      <c r="G162" s="44">
        <f>IF('Indicator Date'!G162="","x",'Indicator Date'!G162)</f>
        <v>2015</v>
      </c>
      <c r="H162" s="44">
        <f>IF('Indicator Date'!H162="","x",'Indicator Date'!H162)</f>
        <v>2015</v>
      </c>
      <c r="I162" s="44">
        <f>IF('Indicator Date'!I162="","x",'Indicator Date'!I162)</f>
        <v>2015</v>
      </c>
      <c r="J162" s="44">
        <f>IF('Indicator Date'!J162="","x",'Indicator Date'!J162)</f>
        <v>2020</v>
      </c>
      <c r="K162" s="44">
        <f>IF('Indicator Date'!K162="","x",'Indicator Date'!K162)</f>
        <v>2020</v>
      </c>
      <c r="L162" s="44">
        <f>IF('Indicator Date'!L162="","x",'Indicator Date'!L162)</f>
        <v>2020</v>
      </c>
      <c r="M162" s="44">
        <f>IF('Indicator Date'!M162="","x",'Indicator Date'!M162)</f>
        <v>2015</v>
      </c>
      <c r="N162" s="44">
        <f>IF('Indicator Date'!N162="","x",'Indicator Date'!N162)</f>
        <v>2015</v>
      </c>
      <c r="O162" s="44">
        <f>IF('Indicator Date'!O162="","x",'Indicator Date'!O162)</f>
        <v>2015</v>
      </c>
      <c r="P162" s="44">
        <f>IF('Indicator Date'!P162="","x",'Indicator Date'!P162)</f>
        <v>2015</v>
      </c>
      <c r="Q162" s="44">
        <f>IF('Indicator Date'!Q162="","x",'Indicator Date'!Q162)</f>
        <v>2019</v>
      </c>
      <c r="R162" s="44">
        <f>IF('Indicator Date'!R162="","x",'Indicator Date'!R162)</f>
        <v>2019</v>
      </c>
      <c r="S162" s="44">
        <f>IF('Indicator Date'!S162="","x",'Indicator Date'!S162)</f>
        <v>2019</v>
      </c>
      <c r="T162" s="44">
        <f>IF('Indicator Date'!T162="","x",'Indicator Date'!T162)</f>
        <v>2019</v>
      </c>
      <c r="U162" s="44">
        <f>IF('Indicator Date'!U162="","x",'Indicator Date'!U162)</f>
        <v>2015</v>
      </c>
      <c r="V162" s="44">
        <f>IF('Indicator Date'!V162="","x",'Indicator Date'!V162)</f>
        <v>2015</v>
      </c>
      <c r="W162" s="44">
        <f>IF('Indicator Date'!W162="","x",'Indicator Date'!W162)</f>
        <v>2015</v>
      </c>
      <c r="X162" s="44">
        <f>IF('Indicator Date'!X162="","x",'Indicator Date'!X162)</f>
        <v>2018</v>
      </c>
      <c r="Y162" s="44">
        <f>IF('Indicator Date'!Y162="","x",'Indicator Date'!Y162)</f>
        <v>2019</v>
      </c>
      <c r="Z162" s="44">
        <f>IF('Indicator Date'!Z162="","x",'Indicator Date'!Z162)</f>
        <v>2019</v>
      </c>
      <c r="AA162" s="44">
        <f>IF('Indicator Date'!AA162="","x",'Indicator Date'!AA162)</f>
        <v>2016</v>
      </c>
      <c r="AB162" s="44">
        <f>IF('Indicator Date'!AB162="","x",'Indicator Date'!AB162)</f>
        <v>2017</v>
      </c>
      <c r="AC162" s="44">
        <f>IF('Indicator Date'!AC162="","x",'Indicator Date'!AC162)</f>
        <v>2017</v>
      </c>
      <c r="AD162" s="44">
        <f>IF('Indicator Date'!AD162="","x",'Indicator Date'!AD162)</f>
        <v>2018</v>
      </c>
      <c r="AE162" s="44">
        <f>IF('Indicator Date'!AE162="","x",'Indicator Date'!AE162)</f>
        <v>2020</v>
      </c>
      <c r="AF162" s="44">
        <f>IF('Indicator Date'!AF162="","x",'Indicator Date'!AF162)</f>
        <v>2018</v>
      </c>
      <c r="AG162" s="44">
        <f>IF('Indicator Date'!AG162="","x",'Indicator Date'!AG162)</f>
        <v>2020</v>
      </c>
      <c r="AH162" s="44">
        <f>IF('Indicator Date'!AH162="","x",'Indicator Date'!AH162)</f>
        <v>2021</v>
      </c>
      <c r="AI162" s="44">
        <f>IF('Indicator Date'!AI162="","x",'Indicator Date'!AI162)</f>
        <v>2021</v>
      </c>
      <c r="AJ162" s="44">
        <f>IF('Indicator Date'!AJ162="","x",'Indicator Date'!AJ162)</f>
        <v>2020</v>
      </c>
      <c r="AK162" s="44">
        <f>IF('Indicator Date'!AK162="","x",'Indicator Date'!AK162)</f>
        <v>2020</v>
      </c>
      <c r="AL162" s="44">
        <f>IF('Indicator Date'!AL162="","x",'Indicator Date'!AL162)</f>
        <v>2019</v>
      </c>
      <c r="AM162" s="44" t="str">
        <f>IF('Indicator Date'!AM162="","x",RIGHT('Indicator Date'!AM162,4))</f>
        <v>2016</v>
      </c>
      <c r="AN162" s="44">
        <f>IF('Indicator Date'!AN162="","x",'Indicator Date'!AN162)</f>
        <v>2021</v>
      </c>
      <c r="AO162" s="44">
        <f>IF('Indicator Date'!AO162="","x",'Indicator Date'!AO162)</f>
        <v>2018</v>
      </c>
      <c r="AP162" s="44">
        <f>IF('Indicator Date'!AP162="","x",'Indicator Date'!AP162)</f>
        <v>2019</v>
      </c>
      <c r="AQ162" s="44">
        <f>IF('Indicator Date'!AQ162="","x",'Indicator Date'!AQ162)</f>
        <v>2020</v>
      </c>
      <c r="AR162" s="44">
        <f>IF('Indicator Date'!AR162="","x",'Indicator Date'!AR162)</f>
        <v>2020</v>
      </c>
      <c r="AS162" s="44">
        <f>IF('Indicator Date'!AS162="","x",'Indicator Date'!AS162)</f>
        <v>2019</v>
      </c>
      <c r="AT162" s="44">
        <f>IF('Indicator Date'!AT162="","x",'Indicator Date'!AT162)</f>
        <v>2016</v>
      </c>
      <c r="AU162" s="44">
        <f>IF('Indicator Date'!AU162="","x",'Indicator Date'!AU162)</f>
        <v>2019</v>
      </c>
      <c r="AV162" s="44">
        <f>IF('Indicator Date'!AV162="","x",'Indicator Date'!AV162)</f>
        <v>2019</v>
      </c>
      <c r="AW162" s="44">
        <f>IF('Indicator Date'!AW162="","x",'Indicator Date'!AW162)</f>
        <v>2019</v>
      </c>
      <c r="AX162" s="44">
        <f>IF('Indicator Date'!AX162="","x",'Indicator Date'!AX162)</f>
        <v>2018</v>
      </c>
      <c r="AY162" s="44">
        <f>IF('Indicator Date'!AY162="","x",'Indicator Date'!AY162)</f>
        <v>2019</v>
      </c>
      <c r="AZ162" s="44">
        <f>IF('Indicator Date'!AZ162="","x",'Indicator Date'!AZ162)</f>
        <v>2019</v>
      </c>
      <c r="BA162" s="44">
        <f>IF('Indicator Date'!BA162="","x",'Indicator Date'!BA162)</f>
        <v>2014</v>
      </c>
      <c r="BB162" s="44">
        <f>IF('Indicator Date'!BB162="","x",'Indicator Date'!BB162)</f>
        <v>2018</v>
      </c>
      <c r="BC162" s="44">
        <f>IF('Indicator Date'!BC162="","x",'Indicator Date'!BC162)</f>
        <v>2019</v>
      </c>
      <c r="BD162" s="44">
        <f>IF('Indicator Date'!BD162="","x",'Indicator Date'!BD162)</f>
        <v>2020</v>
      </c>
      <c r="BE162" s="70">
        <f>IF('Indicator Date'!BE162="","x",YEAR('Indicator Date'!BE162))</f>
        <v>2020</v>
      </c>
      <c r="BF162" s="70">
        <f>IF('Indicator Date'!BF162="","x",YEAR('Indicator Date'!BF162))</f>
        <v>2021</v>
      </c>
      <c r="BG162" s="44">
        <f>IF('Indicator Date'!BG162="","x",'Indicator Date'!BG162)</f>
        <v>2020</v>
      </c>
      <c r="BH162" s="44">
        <f>IF('Indicator Date'!BH162="","x",'Indicator Date'!BH162)</f>
        <v>2019</v>
      </c>
      <c r="BI162" s="44">
        <f>IF('Indicator Date'!BI162="","x",'Indicator Date'!BI162)</f>
        <v>2019</v>
      </c>
      <c r="BJ162" s="44">
        <f>IF('Indicator Date'!BJ162="","x",'Indicator Date'!BJ162)</f>
        <v>2015</v>
      </c>
      <c r="BK162" s="44">
        <f>IF('Indicator Date'!BK162="","x",'Indicator Date'!BK162)</f>
        <v>2019</v>
      </c>
      <c r="BL162" s="44">
        <f>IF('Indicator Date'!BL162="","x",'Indicator Date'!BL162)</f>
        <v>2020</v>
      </c>
      <c r="BM162" s="44">
        <f>IF('Indicator Date'!BM162="","x",'Indicator Date'!BM162)</f>
        <v>2018</v>
      </c>
      <c r="BN162" s="44">
        <f>IF('Indicator Date'!BN162="","x",'Indicator Date'!BN162)</f>
        <v>2017</v>
      </c>
      <c r="BO162" s="44">
        <f>IF('Indicator Date'!BO162="","x",'Indicator Date'!BO162)</f>
        <v>2017</v>
      </c>
      <c r="BP162" s="44">
        <f>IF('Indicator Date'!BP162="","x",'Indicator Date'!BP162)</f>
        <v>2019</v>
      </c>
      <c r="BQ162" s="44">
        <f>IF('Indicator Date'!BQ162="","x",'Indicator Date'!BQ162)</f>
        <v>2014</v>
      </c>
      <c r="BR162" s="44">
        <f>IF('Indicator Date'!BR162="","x",'Indicator Date'!BR162)</f>
        <v>2017</v>
      </c>
      <c r="BS162" s="44">
        <f>IF('Indicator Date'!BS162="","x",'Indicator Date'!BS162)</f>
        <v>2017</v>
      </c>
      <c r="BT162" s="44">
        <f>IF('Indicator Date'!BT162="","x",'Indicator Date'!BT162)</f>
        <v>2017</v>
      </c>
      <c r="BU162" s="44">
        <f>IF('Indicator Date'!BU162="","x",'Indicator Date'!BU162)</f>
        <v>2019</v>
      </c>
      <c r="BV162" s="44">
        <f>IF('Indicator Date'!BV162="","x",'Indicator Date'!BV162)</f>
        <v>2019</v>
      </c>
      <c r="BW162" s="44">
        <f>IF('Indicator Date'!BW162="","x",'Indicator Date'!BW162)</f>
        <v>2019</v>
      </c>
      <c r="BX162" s="44">
        <f>IF('Indicator Date'!BX162="","x",'Indicator Date'!BX162)</f>
        <v>2019</v>
      </c>
      <c r="BY162" s="44">
        <f>IF('Indicator Date'!BY162="","x",'Indicator Date'!BY162)</f>
        <v>2017</v>
      </c>
      <c r="BZ162" s="44">
        <f>IF('Indicator Date'!BZ162="","x",'Indicator Date'!BZ162)</f>
        <v>2020</v>
      </c>
      <c r="CA162" s="44">
        <f>IF('Indicator Date'!CA162="","x",'Indicator Date'!CA162)</f>
        <v>2020</v>
      </c>
      <c r="CB162" s="44">
        <f>IF('Indicator Date'!CB162="","x",'Indicator Date'!CB162)</f>
        <v>2015</v>
      </c>
    </row>
    <row r="163" spans="1:80">
      <c r="A163" s="33" t="str">
        <f>'Indicator Data'!A165</f>
        <v>South Sudan</v>
      </c>
      <c r="B163" s="25" t="str">
        <f>'Indicator Data'!B165</f>
        <v>SSD</v>
      </c>
      <c r="C163" s="44">
        <f>IF('Indicator Date'!C163="","x",'Indicator Date'!C163)</f>
        <v>2015</v>
      </c>
      <c r="D163" s="44">
        <f>IF('Indicator Date'!D163="","x",'Indicator Date'!D163)</f>
        <v>2015</v>
      </c>
      <c r="E163" s="44">
        <f>IF('Indicator Date'!E163="","x",'Indicator Date'!E163)</f>
        <v>2015</v>
      </c>
      <c r="F163" s="44">
        <f>IF('Indicator Date'!F163="","x",'Indicator Date'!F163)</f>
        <v>2015</v>
      </c>
      <c r="G163" s="44">
        <f>IF('Indicator Date'!G163="","x",'Indicator Date'!G163)</f>
        <v>2015</v>
      </c>
      <c r="H163" s="44">
        <f>IF('Indicator Date'!H163="","x",'Indicator Date'!H163)</f>
        <v>2015</v>
      </c>
      <c r="I163" s="44">
        <f>IF('Indicator Date'!I163="","x",'Indicator Date'!I163)</f>
        <v>2015</v>
      </c>
      <c r="J163" s="44">
        <f>IF('Indicator Date'!J163="","x",'Indicator Date'!J163)</f>
        <v>2020</v>
      </c>
      <c r="K163" s="44">
        <f>IF('Indicator Date'!K163="","x",'Indicator Date'!K163)</f>
        <v>2020</v>
      </c>
      <c r="L163" s="44">
        <f>IF('Indicator Date'!L163="","x",'Indicator Date'!L163)</f>
        <v>2020</v>
      </c>
      <c r="M163" s="44">
        <f>IF('Indicator Date'!M163="","x",'Indicator Date'!M163)</f>
        <v>2015</v>
      </c>
      <c r="N163" s="44">
        <f>IF('Indicator Date'!N163="","x",'Indicator Date'!N163)</f>
        <v>2015</v>
      </c>
      <c r="O163" s="44">
        <f>IF('Indicator Date'!O163="","x",'Indicator Date'!O163)</f>
        <v>2015</v>
      </c>
      <c r="P163" s="44">
        <f>IF('Indicator Date'!P163="","x",'Indicator Date'!P163)</f>
        <v>2015</v>
      </c>
      <c r="Q163" s="44">
        <f>IF('Indicator Date'!Q163="","x",'Indicator Date'!Q163)</f>
        <v>2019</v>
      </c>
      <c r="R163" s="44">
        <f>IF('Indicator Date'!R163="","x",'Indicator Date'!R163)</f>
        <v>2019</v>
      </c>
      <c r="S163" s="44">
        <f>IF('Indicator Date'!S163="","x",'Indicator Date'!S163)</f>
        <v>2019</v>
      </c>
      <c r="T163" s="44">
        <f>IF('Indicator Date'!T163="","x",'Indicator Date'!T163)</f>
        <v>2019</v>
      </c>
      <c r="U163" s="44">
        <f>IF('Indicator Date'!U163="","x",'Indicator Date'!U163)</f>
        <v>2015</v>
      </c>
      <c r="V163" s="44">
        <f>IF('Indicator Date'!V163="","x",'Indicator Date'!V163)</f>
        <v>2015</v>
      </c>
      <c r="W163" s="44">
        <f>IF('Indicator Date'!W163="","x",'Indicator Date'!W163)</f>
        <v>2015</v>
      </c>
      <c r="X163" s="44">
        <f>IF('Indicator Date'!X163="","x",'Indicator Date'!X163)</f>
        <v>2018</v>
      </c>
      <c r="Y163" s="44">
        <f>IF('Indicator Date'!Y163="","x",'Indicator Date'!Y163)</f>
        <v>2019</v>
      </c>
      <c r="Z163" s="44">
        <f>IF('Indicator Date'!Z163="","x",'Indicator Date'!Z163)</f>
        <v>2019</v>
      </c>
      <c r="AA163" s="44">
        <f>IF('Indicator Date'!AA163="","x",'Indicator Date'!AA163)</f>
        <v>2008</v>
      </c>
      <c r="AB163" s="44">
        <f>IF('Indicator Date'!AB163="","x",'Indicator Date'!AB163)</f>
        <v>2017</v>
      </c>
      <c r="AC163" s="44" t="str">
        <f>IF('Indicator Date'!AC163="","x",'Indicator Date'!AC163)</f>
        <v>x</v>
      </c>
      <c r="AD163" s="44">
        <f>IF('Indicator Date'!AD163="","x",'Indicator Date'!AD163)</f>
        <v>2017</v>
      </c>
      <c r="AE163" s="44">
        <f>IF('Indicator Date'!AE163="","x",'Indicator Date'!AE163)</f>
        <v>2020</v>
      </c>
      <c r="AF163" s="44">
        <f>IF('Indicator Date'!AF163="","x",'Indicator Date'!AF163)</f>
        <v>2018</v>
      </c>
      <c r="AG163" s="44">
        <f>IF('Indicator Date'!AG163="","x",'Indicator Date'!AG163)</f>
        <v>2020</v>
      </c>
      <c r="AH163" s="44">
        <f>IF('Indicator Date'!AH163="","x",'Indicator Date'!AH163)</f>
        <v>2021</v>
      </c>
      <c r="AI163" s="44">
        <f>IF('Indicator Date'!AI163="","x",'Indicator Date'!AI163)</f>
        <v>2021</v>
      </c>
      <c r="AJ163" s="44">
        <f>IF('Indicator Date'!AJ163="","x",'Indicator Date'!AJ163)</f>
        <v>2020</v>
      </c>
      <c r="AK163" s="44">
        <f>IF('Indicator Date'!AK163="","x",'Indicator Date'!AK163)</f>
        <v>2020</v>
      </c>
      <c r="AL163" s="44">
        <f>IF('Indicator Date'!AL163="","x",'Indicator Date'!AL163)</f>
        <v>2019</v>
      </c>
      <c r="AM163" s="44" t="str">
        <f>IF('Indicator Date'!AM163="","x",RIGHT('Indicator Date'!AM163,4))</f>
        <v>2010</v>
      </c>
      <c r="AN163" s="44">
        <f>IF('Indicator Date'!AN163="","x",'Indicator Date'!AN163)</f>
        <v>2021</v>
      </c>
      <c r="AO163" s="44">
        <f>IF('Indicator Date'!AO163="","x",'Indicator Date'!AO163)</f>
        <v>2018</v>
      </c>
      <c r="AP163" s="44">
        <f>IF('Indicator Date'!AP163="","x",'Indicator Date'!AP163)</f>
        <v>2019</v>
      </c>
      <c r="AQ163" s="44">
        <f>IF('Indicator Date'!AQ163="","x",'Indicator Date'!AQ163)</f>
        <v>2020</v>
      </c>
      <c r="AR163" s="44">
        <f>IF('Indicator Date'!AR163="","x",'Indicator Date'!AR163)</f>
        <v>2020</v>
      </c>
      <c r="AS163" s="44">
        <f>IF('Indicator Date'!AS163="","x",'Indicator Date'!AS163)</f>
        <v>2019</v>
      </c>
      <c r="AT163" s="44">
        <f>IF('Indicator Date'!AT163="","x",'Indicator Date'!AT163)</f>
        <v>2010</v>
      </c>
      <c r="AU163" s="44">
        <f>IF('Indicator Date'!AU163="","x",'Indicator Date'!AU163)</f>
        <v>2019</v>
      </c>
      <c r="AV163" s="44">
        <f>IF('Indicator Date'!AV163="","x",'Indicator Date'!AV163)</f>
        <v>2019</v>
      </c>
      <c r="AW163" s="44">
        <f>IF('Indicator Date'!AW163="","x",'Indicator Date'!AW163)</f>
        <v>2019</v>
      </c>
      <c r="AX163" s="44">
        <f>IF('Indicator Date'!AX163="","x",'Indicator Date'!AX163)</f>
        <v>2018</v>
      </c>
      <c r="AY163" s="44">
        <f>IF('Indicator Date'!AY163="","x",'Indicator Date'!AY163)</f>
        <v>2019</v>
      </c>
      <c r="AZ163" s="44" t="str">
        <f>IF('Indicator Date'!AZ163="","x",'Indicator Date'!AZ163)</f>
        <v>x</v>
      </c>
      <c r="BA163" s="44">
        <f>IF('Indicator Date'!BA163="","x",'Indicator Date'!BA163)</f>
        <v>2016</v>
      </c>
      <c r="BB163" s="44">
        <f>IF('Indicator Date'!BB163="","x",'Indicator Date'!BB163)</f>
        <v>2018</v>
      </c>
      <c r="BC163" s="44">
        <f>IF('Indicator Date'!BC163="","x",'Indicator Date'!BC163)</f>
        <v>2019</v>
      </c>
      <c r="BD163" s="44">
        <f>IF('Indicator Date'!BD163="","x",'Indicator Date'!BD163)</f>
        <v>2020</v>
      </c>
      <c r="BE163" s="70">
        <f>IF('Indicator Date'!BE163="","x",YEAR('Indicator Date'!BE163))</f>
        <v>2020</v>
      </c>
      <c r="BF163" s="70">
        <f>IF('Indicator Date'!BF163="","x",YEAR('Indicator Date'!BF163))</f>
        <v>2021</v>
      </c>
      <c r="BG163" s="44">
        <f>IF('Indicator Date'!BG163="","x",'Indicator Date'!BG163)</f>
        <v>2020</v>
      </c>
      <c r="BH163" s="44">
        <f>IF('Indicator Date'!BH163="","x",'Indicator Date'!BH163)</f>
        <v>2019</v>
      </c>
      <c r="BI163" s="44">
        <f>IF('Indicator Date'!BI163="","x",'Indicator Date'!BI163)</f>
        <v>2019</v>
      </c>
      <c r="BJ163" s="44" t="str">
        <f>IF('Indicator Date'!BJ163="","x",'Indicator Date'!BJ163)</f>
        <v>x</v>
      </c>
      <c r="BK163" s="44">
        <f>IF('Indicator Date'!BK163="","x",'Indicator Date'!BK163)</f>
        <v>2019</v>
      </c>
      <c r="BL163" s="44">
        <f>IF('Indicator Date'!BL163="","x",'Indicator Date'!BL163)</f>
        <v>2020</v>
      </c>
      <c r="BM163" s="44">
        <f>IF('Indicator Date'!BM163="","x",'Indicator Date'!BM163)</f>
        <v>2018</v>
      </c>
      <c r="BN163" s="44">
        <f>IF('Indicator Date'!BN163="","x",'Indicator Date'!BN163)</f>
        <v>2018</v>
      </c>
      <c r="BO163" s="44">
        <f>IF('Indicator Date'!BO163="","x",'Indicator Date'!BO163)</f>
        <v>2017</v>
      </c>
      <c r="BP163" s="44">
        <f>IF('Indicator Date'!BP163="","x",'Indicator Date'!BP163)</f>
        <v>2019</v>
      </c>
      <c r="BQ163" s="44">
        <f>IF('Indicator Date'!BQ163="","x",'Indicator Date'!BQ163)</f>
        <v>2014</v>
      </c>
      <c r="BR163" s="44">
        <f>IF('Indicator Date'!BR163="","x",'Indicator Date'!BR163)</f>
        <v>2017</v>
      </c>
      <c r="BS163" s="44">
        <f>IF('Indicator Date'!BS163="","x",'Indicator Date'!BS163)</f>
        <v>2017</v>
      </c>
      <c r="BT163" s="44" t="str">
        <f>IF('Indicator Date'!BT163="","x",'Indicator Date'!BT163)</f>
        <v>x</v>
      </c>
      <c r="BU163" s="44">
        <f>IF('Indicator Date'!BU163="","x",'Indicator Date'!BU163)</f>
        <v>2019</v>
      </c>
      <c r="BV163" s="44" t="str">
        <f>IF('Indicator Date'!BV163="","x",'Indicator Date'!BV163)</f>
        <v>x</v>
      </c>
      <c r="BW163" s="44" t="str">
        <f>IF('Indicator Date'!BW163="","x",'Indicator Date'!BW163)</f>
        <v>x</v>
      </c>
      <c r="BX163" s="44">
        <f>IF('Indicator Date'!BX163="","x",'Indicator Date'!BX163)</f>
        <v>2019</v>
      </c>
      <c r="BY163" s="44">
        <f>IF('Indicator Date'!BY163="","x",'Indicator Date'!BY163)</f>
        <v>2017</v>
      </c>
      <c r="BZ163" s="44">
        <f>IF('Indicator Date'!BZ163="","x",'Indicator Date'!BZ163)</f>
        <v>2015</v>
      </c>
      <c r="CA163" s="44">
        <f>IF('Indicator Date'!CA163="","x",'Indicator Date'!CA163)</f>
        <v>2020</v>
      </c>
      <c r="CB163" s="44">
        <f>IF('Indicator Date'!CB163="","x",'Indicator Date'!CB163)</f>
        <v>2015</v>
      </c>
    </row>
    <row r="164" spans="1:80">
      <c r="A164" s="33" t="str">
        <f>'Indicator Data'!A166</f>
        <v>Spain</v>
      </c>
      <c r="B164" s="25" t="str">
        <f>'Indicator Data'!B166</f>
        <v>ESP</v>
      </c>
      <c r="C164" s="44">
        <f>IF('Indicator Date'!C164="","x",'Indicator Date'!C164)</f>
        <v>2015</v>
      </c>
      <c r="D164" s="44">
        <f>IF('Indicator Date'!D164="","x",'Indicator Date'!D164)</f>
        <v>2015</v>
      </c>
      <c r="E164" s="44">
        <f>IF('Indicator Date'!E164="","x",'Indicator Date'!E164)</f>
        <v>2015</v>
      </c>
      <c r="F164" s="44">
        <f>IF('Indicator Date'!F164="","x",'Indicator Date'!F164)</f>
        <v>2015</v>
      </c>
      <c r="G164" s="44">
        <f>IF('Indicator Date'!G164="","x",'Indicator Date'!G164)</f>
        <v>2015</v>
      </c>
      <c r="H164" s="44">
        <f>IF('Indicator Date'!H164="","x",'Indicator Date'!H164)</f>
        <v>2015</v>
      </c>
      <c r="I164" s="44">
        <f>IF('Indicator Date'!I164="","x",'Indicator Date'!I164)</f>
        <v>2015</v>
      </c>
      <c r="J164" s="44">
        <f>IF('Indicator Date'!J164="","x",'Indicator Date'!J164)</f>
        <v>2020</v>
      </c>
      <c r="K164" s="44">
        <f>IF('Indicator Date'!K164="","x",'Indicator Date'!K164)</f>
        <v>2020</v>
      </c>
      <c r="L164" s="44">
        <f>IF('Indicator Date'!L164="","x",'Indicator Date'!L164)</f>
        <v>2020</v>
      </c>
      <c r="M164" s="44">
        <f>IF('Indicator Date'!M164="","x",'Indicator Date'!M164)</f>
        <v>2015</v>
      </c>
      <c r="N164" s="44">
        <f>IF('Indicator Date'!N164="","x",'Indicator Date'!N164)</f>
        <v>2015</v>
      </c>
      <c r="O164" s="44">
        <f>IF('Indicator Date'!O164="","x",'Indicator Date'!O164)</f>
        <v>2015</v>
      </c>
      <c r="P164" s="44">
        <f>IF('Indicator Date'!P164="","x",'Indicator Date'!P164)</f>
        <v>2015</v>
      </c>
      <c r="Q164" s="44">
        <f>IF('Indicator Date'!Q164="","x",'Indicator Date'!Q164)</f>
        <v>2019</v>
      </c>
      <c r="R164" s="44">
        <f>IF('Indicator Date'!R164="","x",'Indicator Date'!R164)</f>
        <v>2019</v>
      </c>
      <c r="S164" s="44">
        <f>IF('Indicator Date'!S164="","x",'Indicator Date'!S164)</f>
        <v>2019</v>
      </c>
      <c r="T164" s="44">
        <f>IF('Indicator Date'!T164="","x",'Indicator Date'!T164)</f>
        <v>2019</v>
      </c>
      <c r="U164" s="44">
        <f>IF('Indicator Date'!U164="","x",'Indicator Date'!U164)</f>
        <v>2015</v>
      </c>
      <c r="V164" s="44">
        <f>IF('Indicator Date'!V164="","x",'Indicator Date'!V164)</f>
        <v>2015</v>
      </c>
      <c r="W164" s="44">
        <f>IF('Indicator Date'!W164="","x",'Indicator Date'!W164)</f>
        <v>2015</v>
      </c>
      <c r="X164" s="44">
        <f>IF('Indicator Date'!X164="","x",'Indicator Date'!X164)</f>
        <v>2018</v>
      </c>
      <c r="Y164" s="44">
        <f>IF('Indicator Date'!Y164="","x",'Indicator Date'!Y164)</f>
        <v>2019</v>
      </c>
      <c r="Z164" s="44">
        <f>IF('Indicator Date'!Z164="","x",'Indicator Date'!Z164)</f>
        <v>2019</v>
      </c>
      <c r="AA164" s="44">
        <f>IF('Indicator Date'!AA164="","x",'Indicator Date'!AA164)</f>
        <v>2011</v>
      </c>
      <c r="AB164" s="44">
        <f>IF('Indicator Date'!AB164="","x",'Indicator Date'!AB164)</f>
        <v>2017</v>
      </c>
      <c r="AC164" s="44" t="str">
        <f>IF('Indicator Date'!AC164="","x",'Indicator Date'!AC164)</f>
        <v>x</v>
      </c>
      <c r="AD164" s="44">
        <f>IF('Indicator Date'!AD164="","x",'Indicator Date'!AD164)</f>
        <v>2019</v>
      </c>
      <c r="AE164" s="44">
        <f>IF('Indicator Date'!AE164="","x",'Indicator Date'!AE164)</f>
        <v>2020</v>
      </c>
      <c r="AF164" s="44">
        <f>IF('Indicator Date'!AF164="","x",'Indicator Date'!AF164)</f>
        <v>2018</v>
      </c>
      <c r="AG164" s="44">
        <f>IF('Indicator Date'!AG164="","x",'Indicator Date'!AG164)</f>
        <v>2020</v>
      </c>
      <c r="AH164" s="44">
        <f>IF('Indicator Date'!AH164="","x",'Indicator Date'!AH164)</f>
        <v>2021</v>
      </c>
      <c r="AI164" s="44">
        <f>IF('Indicator Date'!AI164="","x",'Indicator Date'!AI164)</f>
        <v>2021</v>
      </c>
      <c r="AJ164" s="44">
        <f>IF('Indicator Date'!AJ164="","x",'Indicator Date'!AJ164)</f>
        <v>2020</v>
      </c>
      <c r="AK164" s="44">
        <f>IF('Indicator Date'!AK164="","x",'Indicator Date'!AK164)</f>
        <v>2020</v>
      </c>
      <c r="AL164" s="44">
        <f>IF('Indicator Date'!AL164="","x",'Indicator Date'!AL164)</f>
        <v>2019</v>
      </c>
      <c r="AM164" s="44" t="str">
        <f>IF('Indicator Date'!AM164="","x",RIGHT('Indicator Date'!AM164,4))</f>
        <v>x</v>
      </c>
      <c r="AN164" s="44">
        <f>IF('Indicator Date'!AN164="","x",'Indicator Date'!AN164)</f>
        <v>2021</v>
      </c>
      <c r="AO164" s="44">
        <f>IF('Indicator Date'!AO164="","x",'Indicator Date'!AO164)</f>
        <v>2018</v>
      </c>
      <c r="AP164" s="44">
        <f>IF('Indicator Date'!AP164="","x",'Indicator Date'!AP164)</f>
        <v>2019</v>
      </c>
      <c r="AQ164" s="44" t="str">
        <f>IF('Indicator Date'!AQ164="","x",'Indicator Date'!AQ164)</f>
        <v>x</v>
      </c>
      <c r="AR164" s="44">
        <f>IF('Indicator Date'!AR164="","x",'Indicator Date'!AR164)</f>
        <v>2020</v>
      </c>
      <c r="AS164" s="44">
        <f>IF('Indicator Date'!AS164="","x",'Indicator Date'!AS164)</f>
        <v>2019</v>
      </c>
      <c r="AT164" s="44" t="str">
        <f>IF('Indicator Date'!AT164="","x",'Indicator Date'!AT164)</f>
        <v>x</v>
      </c>
      <c r="AU164" s="44">
        <f>IF('Indicator Date'!AU164="","x",'Indicator Date'!AU164)</f>
        <v>2019</v>
      </c>
      <c r="AV164" s="44">
        <f>IF('Indicator Date'!AV164="","x",'Indicator Date'!AV164)</f>
        <v>2019</v>
      </c>
      <c r="AW164" s="44">
        <f>IF('Indicator Date'!AW164="","x",'Indicator Date'!AW164)</f>
        <v>2019</v>
      </c>
      <c r="AX164" s="44" t="str">
        <f>IF('Indicator Date'!AX164="","x",'Indicator Date'!AX164)</f>
        <v>x</v>
      </c>
      <c r="AY164" s="44">
        <f>IF('Indicator Date'!AY164="","x",'Indicator Date'!AY164)</f>
        <v>2019</v>
      </c>
      <c r="AZ164" s="44">
        <f>IF('Indicator Date'!AZ164="","x",'Indicator Date'!AZ164)</f>
        <v>2019</v>
      </c>
      <c r="BA164" s="44">
        <f>IF('Indicator Date'!BA164="","x",'Indicator Date'!BA164)</f>
        <v>2018</v>
      </c>
      <c r="BB164" s="44">
        <f>IF('Indicator Date'!BB164="","x",'Indicator Date'!BB164)</f>
        <v>2018</v>
      </c>
      <c r="BC164" s="44">
        <f>IF('Indicator Date'!BC164="","x",'Indicator Date'!BC164)</f>
        <v>2019</v>
      </c>
      <c r="BD164" s="44">
        <f>IF('Indicator Date'!BD164="","x",'Indicator Date'!BD164)</f>
        <v>2020</v>
      </c>
      <c r="BE164" s="70" t="str">
        <f>IF('Indicator Date'!BE164="","x",YEAR('Indicator Date'!BE164))</f>
        <v>x</v>
      </c>
      <c r="BF164" s="70">
        <f>IF('Indicator Date'!BF164="","x",YEAR('Indicator Date'!BF164))</f>
        <v>2020</v>
      </c>
      <c r="BG164" s="44">
        <f>IF('Indicator Date'!BG164="","x",'Indicator Date'!BG164)</f>
        <v>2020</v>
      </c>
      <c r="BH164" s="44">
        <f>IF('Indicator Date'!BH164="","x",'Indicator Date'!BH164)</f>
        <v>2019</v>
      </c>
      <c r="BI164" s="44">
        <f>IF('Indicator Date'!BI164="","x",'Indicator Date'!BI164)</f>
        <v>2019</v>
      </c>
      <c r="BJ164" s="44">
        <f>IF('Indicator Date'!BJ164="","x",'Indicator Date'!BJ164)</f>
        <v>2015</v>
      </c>
      <c r="BK164" s="44">
        <f>IF('Indicator Date'!BK164="","x",'Indicator Date'!BK164)</f>
        <v>2019</v>
      </c>
      <c r="BL164" s="44">
        <f>IF('Indicator Date'!BL164="","x",'Indicator Date'!BL164)</f>
        <v>2020</v>
      </c>
      <c r="BM164" s="44">
        <f>IF('Indicator Date'!BM164="","x",'Indicator Date'!BM164)</f>
        <v>2018</v>
      </c>
      <c r="BN164" s="44">
        <f>IF('Indicator Date'!BN164="","x",'Indicator Date'!BN164)</f>
        <v>2018</v>
      </c>
      <c r="BO164" s="44">
        <f>IF('Indicator Date'!BO164="","x",'Indicator Date'!BO164)</f>
        <v>2019</v>
      </c>
      <c r="BP164" s="44">
        <f>IF('Indicator Date'!BP164="","x",'Indicator Date'!BP164)</f>
        <v>2019</v>
      </c>
      <c r="BQ164" s="44">
        <f>IF('Indicator Date'!BQ164="","x",'Indicator Date'!BQ164)</f>
        <v>2014</v>
      </c>
      <c r="BR164" s="44">
        <f>IF('Indicator Date'!BR164="","x",'Indicator Date'!BR164)</f>
        <v>2017</v>
      </c>
      <c r="BS164" s="44">
        <f>IF('Indicator Date'!BS164="","x",'Indicator Date'!BS164)</f>
        <v>2017</v>
      </c>
      <c r="BT164" s="44">
        <f>IF('Indicator Date'!BT164="","x",'Indicator Date'!BT164)</f>
        <v>2016</v>
      </c>
      <c r="BU164" s="44">
        <f>IF('Indicator Date'!BU164="","x",'Indicator Date'!BU164)</f>
        <v>2019</v>
      </c>
      <c r="BV164" s="44">
        <f>IF('Indicator Date'!BV164="","x",'Indicator Date'!BV164)</f>
        <v>2019</v>
      </c>
      <c r="BW164" s="44">
        <f>IF('Indicator Date'!BW164="","x",'Indicator Date'!BW164)</f>
        <v>2019</v>
      </c>
      <c r="BX164" s="44">
        <f>IF('Indicator Date'!BX164="","x",'Indicator Date'!BX164)</f>
        <v>2019</v>
      </c>
      <c r="BY164" s="44">
        <f>IF('Indicator Date'!BY164="","x",'Indicator Date'!BY164)</f>
        <v>2017</v>
      </c>
      <c r="BZ164" s="44">
        <f>IF('Indicator Date'!BZ164="","x",'Indicator Date'!BZ164)</f>
        <v>2020</v>
      </c>
      <c r="CA164" s="44">
        <f>IF('Indicator Date'!CA164="","x",'Indicator Date'!CA164)</f>
        <v>2020</v>
      </c>
      <c r="CB164" s="44">
        <f>IF('Indicator Date'!CB164="","x",'Indicator Date'!CB164)</f>
        <v>2015</v>
      </c>
    </row>
    <row r="165" spans="1:80">
      <c r="A165" s="33" t="str">
        <f>'Indicator Data'!A167</f>
        <v>Sri Lanka</v>
      </c>
      <c r="B165" s="25" t="str">
        <f>'Indicator Data'!B167</f>
        <v>LKA</v>
      </c>
      <c r="C165" s="44">
        <f>IF('Indicator Date'!C165="","x",'Indicator Date'!C165)</f>
        <v>2015</v>
      </c>
      <c r="D165" s="44">
        <f>IF('Indicator Date'!D165="","x",'Indicator Date'!D165)</f>
        <v>2015</v>
      </c>
      <c r="E165" s="44">
        <f>IF('Indicator Date'!E165="","x",'Indicator Date'!E165)</f>
        <v>2015</v>
      </c>
      <c r="F165" s="44">
        <f>IF('Indicator Date'!F165="","x",'Indicator Date'!F165)</f>
        <v>2015</v>
      </c>
      <c r="G165" s="44">
        <f>IF('Indicator Date'!G165="","x",'Indicator Date'!G165)</f>
        <v>2015</v>
      </c>
      <c r="H165" s="44">
        <f>IF('Indicator Date'!H165="","x",'Indicator Date'!H165)</f>
        <v>2015</v>
      </c>
      <c r="I165" s="44">
        <f>IF('Indicator Date'!I165="","x",'Indicator Date'!I165)</f>
        <v>2015</v>
      </c>
      <c r="J165" s="44">
        <f>IF('Indicator Date'!J165="","x",'Indicator Date'!J165)</f>
        <v>2020</v>
      </c>
      <c r="K165" s="44">
        <f>IF('Indicator Date'!K165="","x",'Indicator Date'!K165)</f>
        <v>2020</v>
      </c>
      <c r="L165" s="44">
        <f>IF('Indicator Date'!L165="","x",'Indicator Date'!L165)</f>
        <v>2020</v>
      </c>
      <c r="M165" s="44">
        <f>IF('Indicator Date'!M165="","x",'Indicator Date'!M165)</f>
        <v>2015</v>
      </c>
      <c r="N165" s="44">
        <f>IF('Indicator Date'!N165="","x",'Indicator Date'!N165)</f>
        <v>2015</v>
      </c>
      <c r="O165" s="44">
        <f>IF('Indicator Date'!O165="","x",'Indicator Date'!O165)</f>
        <v>2015</v>
      </c>
      <c r="P165" s="44">
        <f>IF('Indicator Date'!P165="","x",'Indicator Date'!P165)</f>
        <v>2015</v>
      </c>
      <c r="Q165" s="44">
        <f>IF('Indicator Date'!Q165="","x",'Indicator Date'!Q165)</f>
        <v>2019</v>
      </c>
      <c r="R165" s="44">
        <f>IF('Indicator Date'!R165="","x",'Indicator Date'!R165)</f>
        <v>2019</v>
      </c>
      <c r="S165" s="44">
        <f>IF('Indicator Date'!S165="","x",'Indicator Date'!S165)</f>
        <v>2019</v>
      </c>
      <c r="T165" s="44">
        <f>IF('Indicator Date'!T165="","x",'Indicator Date'!T165)</f>
        <v>2019</v>
      </c>
      <c r="U165" s="44">
        <f>IF('Indicator Date'!U165="","x",'Indicator Date'!U165)</f>
        <v>2015</v>
      </c>
      <c r="V165" s="44">
        <f>IF('Indicator Date'!V165="","x",'Indicator Date'!V165)</f>
        <v>2015</v>
      </c>
      <c r="W165" s="44">
        <f>IF('Indicator Date'!W165="","x",'Indicator Date'!W165)</f>
        <v>2015</v>
      </c>
      <c r="X165" s="44">
        <f>IF('Indicator Date'!X165="","x",'Indicator Date'!X165)</f>
        <v>2018</v>
      </c>
      <c r="Y165" s="44">
        <f>IF('Indicator Date'!Y165="","x",'Indicator Date'!Y165)</f>
        <v>2019</v>
      </c>
      <c r="Z165" s="44">
        <f>IF('Indicator Date'!Z165="","x",'Indicator Date'!Z165)</f>
        <v>2019</v>
      </c>
      <c r="AA165" s="44" t="str">
        <f>IF('Indicator Date'!AA165="","x",'Indicator Date'!AA165)</f>
        <v>x</v>
      </c>
      <c r="AB165" s="44">
        <f>IF('Indicator Date'!AB165="","x",'Indicator Date'!AB165)</f>
        <v>2017</v>
      </c>
      <c r="AC165" s="44" t="str">
        <f>IF('Indicator Date'!AC165="","x",'Indicator Date'!AC165)</f>
        <v>x</v>
      </c>
      <c r="AD165" s="44">
        <f>IF('Indicator Date'!AD165="","x",'Indicator Date'!AD165)</f>
        <v>2018</v>
      </c>
      <c r="AE165" s="44">
        <f>IF('Indicator Date'!AE165="","x",'Indicator Date'!AE165)</f>
        <v>2020</v>
      </c>
      <c r="AF165" s="44" t="str">
        <f>IF('Indicator Date'!AF165="","x",'Indicator Date'!AF165)</f>
        <v>x</v>
      </c>
      <c r="AG165" s="44">
        <f>IF('Indicator Date'!AG165="","x",'Indicator Date'!AG165)</f>
        <v>2020</v>
      </c>
      <c r="AH165" s="44">
        <f>IF('Indicator Date'!AH165="","x",'Indicator Date'!AH165)</f>
        <v>2021</v>
      </c>
      <c r="AI165" s="44">
        <f>IF('Indicator Date'!AI165="","x",'Indicator Date'!AI165)</f>
        <v>2021</v>
      </c>
      <c r="AJ165" s="44">
        <f>IF('Indicator Date'!AJ165="","x",'Indicator Date'!AJ165)</f>
        <v>2020</v>
      </c>
      <c r="AK165" s="44">
        <f>IF('Indicator Date'!AK165="","x",'Indicator Date'!AK165)</f>
        <v>2020</v>
      </c>
      <c r="AL165" s="44">
        <f>IF('Indicator Date'!AL165="","x",'Indicator Date'!AL165)</f>
        <v>2019</v>
      </c>
      <c r="AM165" s="44" t="str">
        <f>IF('Indicator Date'!AM165="","x",RIGHT('Indicator Date'!AM165,4))</f>
        <v>2016</v>
      </c>
      <c r="AN165" s="44">
        <f>IF('Indicator Date'!AN165="","x",'Indicator Date'!AN165)</f>
        <v>2021</v>
      </c>
      <c r="AO165" s="44">
        <f>IF('Indicator Date'!AO165="","x",'Indicator Date'!AO165)</f>
        <v>2018</v>
      </c>
      <c r="AP165" s="44">
        <f>IF('Indicator Date'!AP165="","x",'Indicator Date'!AP165)</f>
        <v>2019</v>
      </c>
      <c r="AQ165" s="44">
        <f>IF('Indicator Date'!AQ165="","x",'Indicator Date'!AQ165)</f>
        <v>2020</v>
      </c>
      <c r="AR165" s="44">
        <f>IF('Indicator Date'!AR165="","x",'Indicator Date'!AR165)</f>
        <v>2020</v>
      </c>
      <c r="AS165" s="44">
        <f>IF('Indicator Date'!AS165="","x",'Indicator Date'!AS165)</f>
        <v>2019</v>
      </c>
      <c r="AT165" s="44">
        <f>IF('Indicator Date'!AT165="","x",'Indicator Date'!AT165)</f>
        <v>2016</v>
      </c>
      <c r="AU165" s="44">
        <f>IF('Indicator Date'!AU165="","x",'Indicator Date'!AU165)</f>
        <v>2019</v>
      </c>
      <c r="AV165" s="44">
        <f>IF('Indicator Date'!AV165="","x",'Indicator Date'!AV165)</f>
        <v>2019</v>
      </c>
      <c r="AW165" s="44">
        <f>IF('Indicator Date'!AW165="","x",'Indicator Date'!AW165)</f>
        <v>2019</v>
      </c>
      <c r="AX165" s="44">
        <f>IF('Indicator Date'!AX165="","x",'Indicator Date'!AX165)</f>
        <v>2018</v>
      </c>
      <c r="AY165" s="44">
        <f>IF('Indicator Date'!AY165="","x",'Indicator Date'!AY165)</f>
        <v>2019</v>
      </c>
      <c r="AZ165" s="44">
        <f>IF('Indicator Date'!AZ165="","x",'Indicator Date'!AZ165)</f>
        <v>2019</v>
      </c>
      <c r="BA165" s="44">
        <f>IF('Indicator Date'!BA165="","x",'Indicator Date'!BA165)</f>
        <v>2016</v>
      </c>
      <c r="BB165" s="44">
        <f>IF('Indicator Date'!BB165="","x",'Indicator Date'!BB165)</f>
        <v>2018</v>
      </c>
      <c r="BC165" s="44">
        <f>IF('Indicator Date'!BC165="","x",'Indicator Date'!BC165)</f>
        <v>2019</v>
      </c>
      <c r="BD165" s="44">
        <f>IF('Indicator Date'!BD165="","x",'Indicator Date'!BD165)</f>
        <v>2020</v>
      </c>
      <c r="BE165" s="70">
        <f>IF('Indicator Date'!BE165="","x",YEAR('Indicator Date'!BE165))</f>
        <v>2020</v>
      </c>
      <c r="BF165" s="70">
        <f>IF('Indicator Date'!BF165="","x",YEAR('Indicator Date'!BF165))</f>
        <v>2020</v>
      </c>
      <c r="BG165" s="44">
        <f>IF('Indicator Date'!BG165="","x",'Indicator Date'!BG165)</f>
        <v>2020</v>
      </c>
      <c r="BH165" s="44">
        <f>IF('Indicator Date'!BH165="","x",'Indicator Date'!BH165)</f>
        <v>2019</v>
      </c>
      <c r="BI165" s="44">
        <f>IF('Indicator Date'!BI165="","x",'Indicator Date'!BI165)</f>
        <v>2019</v>
      </c>
      <c r="BJ165" s="44">
        <f>IF('Indicator Date'!BJ165="","x",'Indicator Date'!BJ165)</f>
        <v>2015</v>
      </c>
      <c r="BK165" s="44">
        <f>IF('Indicator Date'!BK165="","x",'Indicator Date'!BK165)</f>
        <v>2019</v>
      </c>
      <c r="BL165" s="44">
        <f>IF('Indicator Date'!BL165="","x",'Indicator Date'!BL165)</f>
        <v>2020</v>
      </c>
      <c r="BM165" s="44">
        <f>IF('Indicator Date'!BM165="","x",'Indicator Date'!BM165)</f>
        <v>2018</v>
      </c>
      <c r="BN165" s="44">
        <f>IF('Indicator Date'!BN165="","x",'Indicator Date'!BN165)</f>
        <v>2018</v>
      </c>
      <c r="BO165" s="44">
        <f>IF('Indicator Date'!BO165="","x",'Indicator Date'!BO165)</f>
        <v>2017</v>
      </c>
      <c r="BP165" s="44">
        <f>IF('Indicator Date'!BP165="","x",'Indicator Date'!BP165)</f>
        <v>2019</v>
      </c>
      <c r="BQ165" s="44">
        <f>IF('Indicator Date'!BQ165="","x",'Indicator Date'!BQ165)</f>
        <v>2014</v>
      </c>
      <c r="BR165" s="44">
        <f>IF('Indicator Date'!BR165="","x",'Indicator Date'!BR165)</f>
        <v>2017</v>
      </c>
      <c r="BS165" s="44">
        <f>IF('Indicator Date'!BS165="","x",'Indicator Date'!BS165)</f>
        <v>2017</v>
      </c>
      <c r="BT165" s="44">
        <f>IF('Indicator Date'!BT165="","x",'Indicator Date'!BT165)</f>
        <v>2017</v>
      </c>
      <c r="BU165" s="44">
        <f>IF('Indicator Date'!BU165="","x",'Indicator Date'!BU165)</f>
        <v>2019</v>
      </c>
      <c r="BV165" s="44">
        <f>IF('Indicator Date'!BV165="","x",'Indicator Date'!BV165)</f>
        <v>2019</v>
      </c>
      <c r="BW165" s="44" t="str">
        <f>IF('Indicator Date'!BW165="","x",'Indicator Date'!BW165)</f>
        <v>x</v>
      </c>
      <c r="BX165" s="44">
        <f>IF('Indicator Date'!BX165="","x",'Indicator Date'!BX165)</f>
        <v>2019</v>
      </c>
      <c r="BY165" s="44">
        <f>IF('Indicator Date'!BY165="","x",'Indicator Date'!BY165)</f>
        <v>2017</v>
      </c>
      <c r="BZ165" s="44">
        <f>IF('Indicator Date'!BZ165="","x",'Indicator Date'!BZ165)</f>
        <v>2020</v>
      </c>
      <c r="CA165" s="44">
        <f>IF('Indicator Date'!CA165="","x",'Indicator Date'!CA165)</f>
        <v>2020</v>
      </c>
      <c r="CB165" s="44">
        <f>IF('Indicator Date'!CB165="","x",'Indicator Date'!CB165)</f>
        <v>2015</v>
      </c>
    </row>
    <row r="166" spans="1:80">
      <c r="A166" s="33" t="str">
        <f>'Indicator Data'!A168</f>
        <v>Sudan</v>
      </c>
      <c r="B166" s="25" t="str">
        <f>'Indicator Data'!B168</f>
        <v>SDN</v>
      </c>
      <c r="C166" s="44">
        <f>IF('Indicator Date'!C166="","x",'Indicator Date'!C166)</f>
        <v>2015</v>
      </c>
      <c r="D166" s="44">
        <f>IF('Indicator Date'!D166="","x",'Indicator Date'!D166)</f>
        <v>2015</v>
      </c>
      <c r="E166" s="44">
        <f>IF('Indicator Date'!E166="","x",'Indicator Date'!E166)</f>
        <v>2015</v>
      </c>
      <c r="F166" s="44">
        <f>IF('Indicator Date'!F166="","x",'Indicator Date'!F166)</f>
        <v>2015</v>
      </c>
      <c r="G166" s="44">
        <f>IF('Indicator Date'!G166="","x",'Indicator Date'!G166)</f>
        <v>2015</v>
      </c>
      <c r="H166" s="44">
        <f>IF('Indicator Date'!H166="","x",'Indicator Date'!H166)</f>
        <v>2015</v>
      </c>
      <c r="I166" s="44">
        <f>IF('Indicator Date'!I166="","x",'Indicator Date'!I166)</f>
        <v>2015</v>
      </c>
      <c r="J166" s="44">
        <f>IF('Indicator Date'!J166="","x",'Indicator Date'!J166)</f>
        <v>2020</v>
      </c>
      <c r="K166" s="44">
        <f>IF('Indicator Date'!K166="","x",'Indicator Date'!K166)</f>
        <v>2020</v>
      </c>
      <c r="L166" s="44">
        <f>IF('Indicator Date'!L166="","x",'Indicator Date'!L166)</f>
        <v>2020</v>
      </c>
      <c r="M166" s="44">
        <f>IF('Indicator Date'!M166="","x",'Indicator Date'!M166)</f>
        <v>2015</v>
      </c>
      <c r="N166" s="44">
        <f>IF('Indicator Date'!N166="","x",'Indicator Date'!N166)</f>
        <v>2015</v>
      </c>
      <c r="O166" s="44">
        <f>IF('Indicator Date'!O166="","x",'Indicator Date'!O166)</f>
        <v>2015</v>
      </c>
      <c r="P166" s="44">
        <f>IF('Indicator Date'!P166="","x",'Indicator Date'!P166)</f>
        <v>2015</v>
      </c>
      <c r="Q166" s="44">
        <f>IF('Indicator Date'!Q166="","x",'Indicator Date'!Q166)</f>
        <v>2019</v>
      </c>
      <c r="R166" s="44">
        <f>IF('Indicator Date'!R166="","x",'Indicator Date'!R166)</f>
        <v>2019</v>
      </c>
      <c r="S166" s="44">
        <f>IF('Indicator Date'!S166="","x",'Indicator Date'!S166)</f>
        <v>2019</v>
      </c>
      <c r="T166" s="44">
        <f>IF('Indicator Date'!T166="","x",'Indicator Date'!T166)</f>
        <v>2019</v>
      </c>
      <c r="U166" s="44">
        <f>IF('Indicator Date'!U166="","x",'Indicator Date'!U166)</f>
        <v>2015</v>
      </c>
      <c r="V166" s="44">
        <f>IF('Indicator Date'!V166="","x",'Indicator Date'!V166)</f>
        <v>2015</v>
      </c>
      <c r="W166" s="44">
        <f>IF('Indicator Date'!W166="","x",'Indicator Date'!W166)</f>
        <v>2015</v>
      </c>
      <c r="X166" s="44">
        <f>IF('Indicator Date'!X166="","x",'Indicator Date'!X166)</f>
        <v>2018</v>
      </c>
      <c r="Y166" s="44">
        <f>IF('Indicator Date'!Y166="","x",'Indicator Date'!Y166)</f>
        <v>2019</v>
      </c>
      <c r="Z166" s="44">
        <f>IF('Indicator Date'!Z166="","x",'Indicator Date'!Z166)</f>
        <v>2019</v>
      </c>
      <c r="AA166" s="44">
        <f>IF('Indicator Date'!AA166="","x",'Indicator Date'!AA166)</f>
        <v>2008</v>
      </c>
      <c r="AB166" s="44">
        <f>IF('Indicator Date'!AB166="","x",'Indicator Date'!AB166)</f>
        <v>2017</v>
      </c>
      <c r="AC166" s="44">
        <f>IF('Indicator Date'!AC166="","x",'Indicator Date'!AC166)</f>
        <v>2017</v>
      </c>
      <c r="AD166" s="44">
        <f>IF('Indicator Date'!AD166="","x",'Indicator Date'!AD166)</f>
        <v>2019</v>
      </c>
      <c r="AE166" s="44">
        <f>IF('Indicator Date'!AE166="","x",'Indicator Date'!AE166)</f>
        <v>2020</v>
      </c>
      <c r="AF166" s="44">
        <f>IF('Indicator Date'!AF166="","x",'Indicator Date'!AF166)</f>
        <v>2018</v>
      </c>
      <c r="AG166" s="44">
        <f>IF('Indicator Date'!AG166="","x",'Indicator Date'!AG166)</f>
        <v>2020</v>
      </c>
      <c r="AH166" s="44">
        <f>IF('Indicator Date'!AH166="","x",'Indicator Date'!AH166)</f>
        <v>2021</v>
      </c>
      <c r="AI166" s="44">
        <f>IF('Indicator Date'!AI166="","x",'Indicator Date'!AI166)</f>
        <v>2021</v>
      </c>
      <c r="AJ166" s="44">
        <f>IF('Indicator Date'!AJ166="","x",'Indicator Date'!AJ166)</f>
        <v>2020</v>
      </c>
      <c r="AK166" s="44">
        <f>IF('Indicator Date'!AK166="","x",'Indicator Date'!AK166)</f>
        <v>2020</v>
      </c>
      <c r="AL166" s="44">
        <f>IF('Indicator Date'!AL166="","x",'Indicator Date'!AL166)</f>
        <v>2019</v>
      </c>
      <c r="AM166" s="44" t="str">
        <f>IF('Indicator Date'!AM166="","x",RIGHT('Indicator Date'!AM166,4))</f>
        <v>2014</v>
      </c>
      <c r="AN166" s="44">
        <f>IF('Indicator Date'!AN166="","x",'Indicator Date'!AN166)</f>
        <v>2021</v>
      </c>
      <c r="AO166" s="44">
        <f>IF('Indicator Date'!AO166="","x",'Indicator Date'!AO166)</f>
        <v>2018</v>
      </c>
      <c r="AP166" s="44">
        <f>IF('Indicator Date'!AP166="","x",'Indicator Date'!AP166)</f>
        <v>2019</v>
      </c>
      <c r="AQ166" s="44">
        <f>IF('Indicator Date'!AQ166="","x",'Indicator Date'!AQ166)</f>
        <v>2020</v>
      </c>
      <c r="AR166" s="44">
        <f>IF('Indicator Date'!AR166="","x",'Indicator Date'!AR166)</f>
        <v>2020</v>
      </c>
      <c r="AS166" s="44">
        <f>IF('Indicator Date'!AS166="","x",'Indicator Date'!AS166)</f>
        <v>2019</v>
      </c>
      <c r="AT166" s="44">
        <f>IF('Indicator Date'!AT166="","x",'Indicator Date'!AT166)</f>
        <v>2014</v>
      </c>
      <c r="AU166" s="44">
        <f>IF('Indicator Date'!AU166="","x",'Indicator Date'!AU166)</f>
        <v>2019</v>
      </c>
      <c r="AV166" s="44">
        <f>IF('Indicator Date'!AV166="","x",'Indicator Date'!AV166)</f>
        <v>2019</v>
      </c>
      <c r="AW166" s="44">
        <f>IF('Indicator Date'!AW166="","x",'Indicator Date'!AW166)</f>
        <v>2019</v>
      </c>
      <c r="AX166" s="44">
        <f>IF('Indicator Date'!AX166="","x",'Indicator Date'!AX166)</f>
        <v>2018</v>
      </c>
      <c r="AY166" s="44">
        <f>IF('Indicator Date'!AY166="","x",'Indicator Date'!AY166)</f>
        <v>2019</v>
      </c>
      <c r="AZ166" s="44">
        <f>IF('Indicator Date'!AZ166="","x",'Indicator Date'!AZ166)</f>
        <v>2019</v>
      </c>
      <c r="BA166" s="44">
        <f>IF('Indicator Date'!BA166="","x",'Indicator Date'!BA166)</f>
        <v>2014</v>
      </c>
      <c r="BB166" s="44">
        <f>IF('Indicator Date'!BB166="","x",'Indicator Date'!BB166)</f>
        <v>2018</v>
      </c>
      <c r="BC166" s="44">
        <f>IF('Indicator Date'!BC166="","x",'Indicator Date'!BC166)</f>
        <v>2019</v>
      </c>
      <c r="BD166" s="44">
        <f>IF('Indicator Date'!BD166="","x",'Indicator Date'!BD166)</f>
        <v>2020</v>
      </c>
      <c r="BE166" s="70">
        <f>IF('Indicator Date'!BE166="","x",YEAR('Indicator Date'!BE166))</f>
        <v>2020</v>
      </c>
      <c r="BF166" s="70">
        <f>IF('Indicator Date'!BF166="","x",YEAR('Indicator Date'!BF166))</f>
        <v>2021</v>
      </c>
      <c r="BG166" s="44">
        <f>IF('Indicator Date'!BG166="","x",'Indicator Date'!BG166)</f>
        <v>2020</v>
      </c>
      <c r="BH166" s="44">
        <f>IF('Indicator Date'!BH166="","x",'Indicator Date'!BH166)</f>
        <v>2019</v>
      </c>
      <c r="BI166" s="44">
        <f>IF('Indicator Date'!BI166="","x",'Indicator Date'!BI166)</f>
        <v>2019</v>
      </c>
      <c r="BJ166" s="44">
        <f>IF('Indicator Date'!BJ166="","x",'Indicator Date'!BJ166)</f>
        <v>2013</v>
      </c>
      <c r="BK166" s="44">
        <f>IF('Indicator Date'!BK166="","x",'Indicator Date'!BK166)</f>
        <v>2019</v>
      </c>
      <c r="BL166" s="44">
        <f>IF('Indicator Date'!BL166="","x",'Indicator Date'!BL166)</f>
        <v>2020</v>
      </c>
      <c r="BM166" s="44">
        <f>IF('Indicator Date'!BM166="","x",'Indicator Date'!BM166)</f>
        <v>2018</v>
      </c>
      <c r="BN166" s="44">
        <f>IF('Indicator Date'!BN166="","x",'Indicator Date'!BN166)</f>
        <v>2018</v>
      </c>
      <c r="BO166" s="44">
        <f>IF('Indicator Date'!BO166="","x",'Indicator Date'!BO166)</f>
        <v>2017</v>
      </c>
      <c r="BP166" s="44">
        <f>IF('Indicator Date'!BP166="","x",'Indicator Date'!BP166)</f>
        <v>2019</v>
      </c>
      <c r="BQ166" s="44">
        <f>IF('Indicator Date'!BQ166="","x",'Indicator Date'!BQ166)</f>
        <v>2014</v>
      </c>
      <c r="BR166" s="44">
        <f>IF('Indicator Date'!BR166="","x",'Indicator Date'!BR166)</f>
        <v>2017</v>
      </c>
      <c r="BS166" s="44">
        <f>IF('Indicator Date'!BS166="","x",'Indicator Date'!BS166)</f>
        <v>2017</v>
      </c>
      <c r="BT166" s="44">
        <f>IF('Indicator Date'!BT166="","x",'Indicator Date'!BT166)</f>
        <v>2015</v>
      </c>
      <c r="BU166" s="44">
        <f>IF('Indicator Date'!BU166="","x",'Indicator Date'!BU166)</f>
        <v>2019</v>
      </c>
      <c r="BV166" s="44">
        <f>IF('Indicator Date'!BV166="","x",'Indicator Date'!BV166)</f>
        <v>2019</v>
      </c>
      <c r="BW166" s="44">
        <f>IF('Indicator Date'!BW166="","x",'Indicator Date'!BW166)</f>
        <v>2019</v>
      </c>
      <c r="BX166" s="44">
        <f>IF('Indicator Date'!BX166="","x",'Indicator Date'!BX166)</f>
        <v>2019</v>
      </c>
      <c r="BY166" s="44">
        <f>IF('Indicator Date'!BY166="","x",'Indicator Date'!BY166)</f>
        <v>2017</v>
      </c>
      <c r="BZ166" s="44">
        <f>IF('Indicator Date'!BZ166="","x",'Indicator Date'!BZ166)</f>
        <v>2020</v>
      </c>
      <c r="CA166" s="44">
        <f>IF('Indicator Date'!CA166="","x",'Indicator Date'!CA166)</f>
        <v>2020</v>
      </c>
      <c r="CB166" s="44">
        <f>IF('Indicator Date'!CB166="","x",'Indicator Date'!CB166)</f>
        <v>2015</v>
      </c>
    </row>
    <row r="167" spans="1:80">
      <c r="A167" s="33" t="str">
        <f>'Indicator Data'!A169</f>
        <v>Suriname</v>
      </c>
      <c r="B167" s="25" t="str">
        <f>'Indicator Data'!B169</f>
        <v>SUR</v>
      </c>
      <c r="C167" s="44">
        <f>IF('Indicator Date'!C167="","x",'Indicator Date'!C167)</f>
        <v>2015</v>
      </c>
      <c r="D167" s="44">
        <f>IF('Indicator Date'!D167="","x",'Indicator Date'!D167)</f>
        <v>2015</v>
      </c>
      <c r="E167" s="44">
        <f>IF('Indicator Date'!E167="","x",'Indicator Date'!E167)</f>
        <v>2015</v>
      </c>
      <c r="F167" s="44">
        <f>IF('Indicator Date'!F167="","x",'Indicator Date'!F167)</f>
        <v>2015</v>
      </c>
      <c r="G167" s="44">
        <f>IF('Indicator Date'!G167="","x",'Indicator Date'!G167)</f>
        <v>2015</v>
      </c>
      <c r="H167" s="44">
        <f>IF('Indicator Date'!H167="","x",'Indicator Date'!H167)</f>
        <v>2015</v>
      </c>
      <c r="I167" s="44">
        <f>IF('Indicator Date'!I167="","x",'Indicator Date'!I167)</f>
        <v>2015</v>
      </c>
      <c r="J167" s="44">
        <f>IF('Indicator Date'!J167="","x",'Indicator Date'!J167)</f>
        <v>2020</v>
      </c>
      <c r="K167" s="44">
        <f>IF('Indicator Date'!K167="","x",'Indicator Date'!K167)</f>
        <v>2020</v>
      </c>
      <c r="L167" s="44">
        <f>IF('Indicator Date'!L167="","x",'Indicator Date'!L167)</f>
        <v>2020</v>
      </c>
      <c r="M167" s="44">
        <f>IF('Indicator Date'!M167="","x",'Indicator Date'!M167)</f>
        <v>2015</v>
      </c>
      <c r="N167" s="44">
        <f>IF('Indicator Date'!N167="","x",'Indicator Date'!N167)</f>
        <v>2015</v>
      </c>
      <c r="O167" s="44">
        <f>IF('Indicator Date'!O167="","x",'Indicator Date'!O167)</f>
        <v>2015</v>
      </c>
      <c r="P167" s="44">
        <f>IF('Indicator Date'!P167="","x",'Indicator Date'!P167)</f>
        <v>2015</v>
      </c>
      <c r="Q167" s="44">
        <f>IF('Indicator Date'!Q167="","x",'Indicator Date'!Q167)</f>
        <v>2019</v>
      </c>
      <c r="R167" s="44">
        <f>IF('Indicator Date'!R167="","x",'Indicator Date'!R167)</f>
        <v>2019</v>
      </c>
      <c r="S167" s="44">
        <f>IF('Indicator Date'!S167="","x",'Indicator Date'!S167)</f>
        <v>2019</v>
      </c>
      <c r="T167" s="44">
        <f>IF('Indicator Date'!T167="","x",'Indicator Date'!T167)</f>
        <v>2019</v>
      </c>
      <c r="U167" s="44">
        <f>IF('Indicator Date'!U167="","x",'Indicator Date'!U167)</f>
        <v>2015</v>
      </c>
      <c r="V167" s="44">
        <f>IF('Indicator Date'!V167="","x",'Indicator Date'!V167)</f>
        <v>2015</v>
      </c>
      <c r="W167" s="44">
        <f>IF('Indicator Date'!W167="","x",'Indicator Date'!W167)</f>
        <v>2015</v>
      </c>
      <c r="X167" s="44">
        <f>IF('Indicator Date'!X167="","x",'Indicator Date'!X167)</f>
        <v>2018</v>
      </c>
      <c r="Y167" s="44">
        <f>IF('Indicator Date'!Y167="","x",'Indicator Date'!Y167)</f>
        <v>2019</v>
      </c>
      <c r="Z167" s="44">
        <f>IF('Indicator Date'!Z167="","x",'Indicator Date'!Z167)</f>
        <v>2019</v>
      </c>
      <c r="AA167" s="44" t="str">
        <f>IF('Indicator Date'!AA167="","x",'Indicator Date'!AA167)</f>
        <v>x</v>
      </c>
      <c r="AB167" s="44">
        <f>IF('Indicator Date'!AB167="","x",'Indicator Date'!AB167)</f>
        <v>2017</v>
      </c>
      <c r="AC167" s="44">
        <f>IF('Indicator Date'!AC167="","x",'Indicator Date'!AC167)</f>
        <v>2014</v>
      </c>
      <c r="AD167" s="44">
        <f>IF('Indicator Date'!AD167="","x",'Indicator Date'!AD167)</f>
        <v>2018</v>
      </c>
      <c r="AE167" s="44">
        <f>IF('Indicator Date'!AE167="","x",'Indicator Date'!AE167)</f>
        <v>2020</v>
      </c>
      <c r="AF167" s="44">
        <f>IF('Indicator Date'!AF167="","x",'Indicator Date'!AF167)</f>
        <v>2018</v>
      </c>
      <c r="AG167" s="44">
        <f>IF('Indicator Date'!AG167="","x",'Indicator Date'!AG167)</f>
        <v>2020</v>
      </c>
      <c r="AH167" s="44">
        <f>IF('Indicator Date'!AH167="","x",'Indicator Date'!AH167)</f>
        <v>2021</v>
      </c>
      <c r="AI167" s="44">
        <f>IF('Indicator Date'!AI167="","x",'Indicator Date'!AI167)</f>
        <v>2021</v>
      </c>
      <c r="AJ167" s="44">
        <f>IF('Indicator Date'!AJ167="","x",'Indicator Date'!AJ167)</f>
        <v>2020</v>
      </c>
      <c r="AK167" s="44">
        <f>IF('Indicator Date'!AK167="","x",'Indicator Date'!AK167)</f>
        <v>2020</v>
      </c>
      <c r="AL167" s="44">
        <f>IF('Indicator Date'!AL167="","x",'Indicator Date'!AL167)</f>
        <v>2019</v>
      </c>
      <c r="AM167" s="44" t="str">
        <f>IF('Indicator Date'!AM167="","x",RIGHT('Indicator Date'!AM167,4))</f>
        <v>2018</v>
      </c>
      <c r="AN167" s="44">
        <f>IF('Indicator Date'!AN167="","x",'Indicator Date'!AN167)</f>
        <v>2021</v>
      </c>
      <c r="AO167" s="44">
        <f>IF('Indicator Date'!AO167="","x",'Indicator Date'!AO167)</f>
        <v>2018</v>
      </c>
      <c r="AP167" s="44">
        <f>IF('Indicator Date'!AP167="","x",'Indicator Date'!AP167)</f>
        <v>2019</v>
      </c>
      <c r="AQ167" s="44">
        <f>IF('Indicator Date'!AQ167="","x",'Indicator Date'!AQ167)</f>
        <v>2020</v>
      </c>
      <c r="AR167" s="44">
        <f>IF('Indicator Date'!AR167="","x",'Indicator Date'!AR167)</f>
        <v>2020</v>
      </c>
      <c r="AS167" s="44">
        <f>IF('Indicator Date'!AS167="","x",'Indicator Date'!AS167)</f>
        <v>2019</v>
      </c>
      <c r="AT167" s="44">
        <f>IF('Indicator Date'!AT167="","x",'Indicator Date'!AT167)</f>
        <v>2010</v>
      </c>
      <c r="AU167" s="44">
        <f>IF('Indicator Date'!AU167="","x",'Indicator Date'!AU167)</f>
        <v>2019</v>
      </c>
      <c r="AV167" s="44">
        <f>IF('Indicator Date'!AV167="","x",'Indicator Date'!AV167)</f>
        <v>2019</v>
      </c>
      <c r="AW167" s="44">
        <f>IF('Indicator Date'!AW167="","x",'Indicator Date'!AW167)</f>
        <v>2019</v>
      </c>
      <c r="AX167" s="44">
        <f>IF('Indicator Date'!AX167="","x",'Indicator Date'!AX167)</f>
        <v>2018</v>
      </c>
      <c r="AY167" s="44">
        <f>IF('Indicator Date'!AY167="","x",'Indicator Date'!AY167)</f>
        <v>2019</v>
      </c>
      <c r="AZ167" s="44">
        <f>IF('Indicator Date'!AZ167="","x",'Indicator Date'!AZ167)</f>
        <v>2019</v>
      </c>
      <c r="BA167" s="44" t="str">
        <f>IF('Indicator Date'!BA167="","x",'Indicator Date'!BA167)</f>
        <v>x</v>
      </c>
      <c r="BB167" s="44">
        <f>IF('Indicator Date'!BB167="","x",'Indicator Date'!BB167)</f>
        <v>2018</v>
      </c>
      <c r="BC167" s="44">
        <f>IF('Indicator Date'!BC167="","x",'Indicator Date'!BC167)</f>
        <v>2019</v>
      </c>
      <c r="BD167" s="44">
        <f>IF('Indicator Date'!BD167="","x",'Indicator Date'!BD167)</f>
        <v>2020</v>
      </c>
      <c r="BE167" s="70" t="str">
        <f>IF('Indicator Date'!BE167="","x",YEAR('Indicator Date'!BE167))</f>
        <v>x</v>
      </c>
      <c r="BF167" s="70">
        <f>IF('Indicator Date'!BF167="","x",YEAR('Indicator Date'!BF167))</f>
        <v>2020</v>
      </c>
      <c r="BG167" s="44">
        <f>IF('Indicator Date'!BG167="","x",'Indicator Date'!BG167)</f>
        <v>2020</v>
      </c>
      <c r="BH167" s="44">
        <f>IF('Indicator Date'!BH167="","x",'Indicator Date'!BH167)</f>
        <v>2019</v>
      </c>
      <c r="BI167" s="44">
        <f>IF('Indicator Date'!BI167="","x",'Indicator Date'!BI167)</f>
        <v>2019</v>
      </c>
      <c r="BJ167" s="44" t="str">
        <f>IF('Indicator Date'!BJ167="","x",'Indicator Date'!BJ167)</f>
        <v>x</v>
      </c>
      <c r="BK167" s="44">
        <f>IF('Indicator Date'!BK167="","x",'Indicator Date'!BK167)</f>
        <v>2019</v>
      </c>
      <c r="BL167" s="44">
        <f>IF('Indicator Date'!BL167="","x",'Indicator Date'!BL167)</f>
        <v>2020</v>
      </c>
      <c r="BM167" s="44">
        <f>IF('Indicator Date'!BM167="","x",'Indicator Date'!BM167)</f>
        <v>2018</v>
      </c>
      <c r="BN167" s="44">
        <f>IF('Indicator Date'!BN167="","x",'Indicator Date'!BN167)</f>
        <v>2018</v>
      </c>
      <c r="BO167" s="44">
        <f>IF('Indicator Date'!BO167="","x",'Indicator Date'!BO167)</f>
        <v>2017</v>
      </c>
      <c r="BP167" s="44">
        <f>IF('Indicator Date'!BP167="","x",'Indicator Date'!BP167)</f>
        <v>2019</v>
      </c>
      <c r="BQ167" s="44">
        <f>IF('Indicator Date'!BQ167="","x",'Indicator Date'!BQ167)</f>
        <v>2014</v>
      </c>
      <c r="BR167" s="44">
        <f>IF('Indicator Date'!BR167="","x",'Indicator Date'!BR167)</f>
        <v>2017</v>
      </c>
      <c r="BS167" s="44">
        <f>IF('Indicator Date'!BS167="","x",'Indicator Date'!BS167)</f>
        <v>2017</v>
      </c>
      <c r="BT167" s="44">
        <f>IF('Indicator Date'!BT167="","x",'Indicator Date'!BT167)</f>
        <v>2018</v>
      </c>
      <c r="BU167" s="44">
        <f>IF('Indicator Date'!BU167="","x",'Indicator Date'!BU167)</f>
        <v>2019</v>
      </c>
      <c r="BV167" s="44">
        <f>IF('Indicator Date'!BV167="","x",'Indicator Date'!BV167)</f>
        <v>2019</v>
      </c>
      <c r="BW167" s="44" t="str">
        <f>IF('Indicator Date'!BW167="","x",'Indicator Date'!BW167)</f>
        <v>x</v>
      </c>
      <c r="BX167" s="44">
        <f>IF('Indicator Date'!BX167="","x",'Indicator Date'!BX167)</f>
        <v>2019</v>
      </c>
      <c r="BY167" s="44">
        <f>IF('Indicator Date'!BY167="","x",'Indicator Date'!BY167)</f>
        <v>2017</v>
      </c>
      <c r="BZ167" s="44">
        <f>IF('Indicator Date'!BZ167="","x",'Indicator Date'!BZ167)</f>
        <v>2020</v>
      </c>
      <c r="CA167" s="44">
        <f>IF('Indicator Date'!CA167="","x",'Indicator Date'!CA167)</f>
        <v>2020</v>
      </c>
      <c r="CB167" s="44">
        <f>IF('Indicator Date'!CB167="","x",'Indicator Date'!CB167)</f>
        <v>2015</v>
      </c>
    </row>
    <row r="168" spans="1:80">
      <c r="A168" s="33" t="str">
        <f>'Indicator Data'!A170</f>
        <v>Sweden</v>
      </c>
      <c r="B168" s="25" t="str">
        <f>'Indicator Data'!B170</f>
        <v>SWE</v>
      </c>
      <c r="C168" s="44">
        <f>IF('Indicator Date'!C168="","x",'Indicator Date'!C168)</f>
        <v>2015</v>
      </c>
      <c r="D168" s="44">
        <f>IF('Indicator Date'!D168="","x",'Indicator Date'!D168)</f>
        <v>2015</v>
      </c>
      <c r="E168" s="44">
        <f>IF('Indicator Date'!E168="","x",'Indicator Date'!E168)</f>
        <v>2015</v>
      </c>
      <c r="F168" s="44">
        <f>IF('Indicator Date'!F168="","x",'Indicator Date'!F168)</f>
        <v>2015</v>
      </c>
      <c r="G168" s="44">
        <f>IF('Indicator Date'!G168="","x",'Indicator Date'!G168)</f>
        <v>2015</v>
      </c>
      <c r="H168" s="44">
        <f>IF('Indicator Date'!H168="","x",'Indicator Date'!H168)</f>
        <v>2015</v>
      </c>
      <c r="I168" s="44">
        <f>IF('Indicator Date'!I168="","x",'Indicator Date'!I168)</f>
        <v>2015</v>
      </c>
      <c r="J168" s="44">
        <f>IF('Indicator Date'!J168="","x",'Indicator Date'!J168)</f>
        <v>2020</v>
      </c>
      <c r="K168" s="44">
        <f>IF('Indicator Date'!K168="","x",'Indicator Date'!K168)</f>
        <v>2020</v>
      </c>
      <c r="L168" s="44">
        <f>IF('Indicator Date'!L168="","x",'Indicator Date'!L168)</f>
        <v>2020</v>
      </c>
      <c r="M168" s="44">
        <f>IF('Indicator Date'!M168="","x",'Indicator Date'!M168)</f>
        <v>2015</v>
      </c>
      <c r="N168" s="44">
        <f>IF('Indicator Date'!N168="","x",'Indicator Date'!N168)</f>
        <v>2015</v>
      </c>
      <c r="O168" s="44">
        <f>IF('Indicator Date'!O168="","x",'Indicator Date'!O168)</f>
        <v>2015</v>
      </c>
      <c r="P168" s="44">
        <f>IF('Indicator Date'!P168="","x",'Indicator Date'!P168)</f>
        <v>2015</v>
      </c>
      <c r="Q168" s="44">
        <f>IF('Indicator Date'!Q168="","x",'Indicator Date'!Q168)</f>
        <v>2019</v>
      </c>
      <c r="R168" s="44">
        <f>IF('Indicator Date'!R168="","x",'Indicator Date'!R168)</f>
        <v>2019</v>
      </c>
      <c r="S168" s="44">
        <f>IF('Indicator Date'!S168="","x",'Indicator Date'!S168)</f>
        <v>2019</v>
      </c>
      <c r="T168" s="44">
        <f>IF('Indicator Date'!T168="","x",'Indicator Date'!T168)</f>
        <v>2019</v>
      </c>
      <c r="U168" s="44">
        <f>IF('Indicator Date'!U168="","x",'Indicator Date'!U168)</f>
        <v>2015</v>
      </c>
      <c r="V168" s="44">
        <f>IF('Indicator Date'!V168="","x",'Indicator Date'!V168)</f>
        <v>2015</v>
      </c>
      <c r="W168" s="44">
        <f>IF('Indicator Date'!W168="","x",'Indicator Date'!W168)</f>
        <v>2015</v>
      </c>
      <c r="X168" s="44">
        <f>IF('Indicator Date'!X168="","x",'Indicator Date'!X168)</f>
        <v>2018</v>
      </c>
      <c r="Y168" s="44">
        <f>IF('Indicator Date'!Y168="","x",'Indicator Date'!Y168)</f>
        <v>2019</v>
      </c>
      <c r="Z168" s="44">
        <f>IF('Indicator Date'!Z168="","x",'Indicator Date'!Z168)</f>
        <v>2019</v>
      </c>
      <c r="AA168" s="44" t="str">
        <f>IF('Indicator Date'!AA168="","x",'Indicator Date'!AA168)</f>
        <v>x</v>
      </c>
      <c r="AB168" s="44">
        <f>IF('Indicator Date'!AB168="","x",'Indicator Date'!AB168)</f>
        <v>2017</v>
      </c>
      <c r="AC168" s="44" t="str">
        <f>IF('Indicator Date'!AC168="","x",'Indicator Date'!AC168)</f>
        <v>x</v>
      </c>
      <c r="AD168" s="44">
        <f>IF('Indicator Date'!AD168="","x",'Indicator Date'!AD168)</f>
        <v>2018</v>
      </c>
      <c r="AE168" s="44">
        <f>IF('Indicator Date'!AE168="","x",'Indicator Date'!AE168)</f>
        <v>2020</v>
      </c>
      <c r="AF168" s="44">
        <f>IF('Indicator Date'!AF168="","x",'Indicator Date'!AF168)</f>
        <v>2018</v>
      </c>
      <c r="AG168" s="44">
        <f>IF('Indicator Date'!AG168="","x",'Indicator Date'!AG168)</f>
        <v>2020</v>
      </c>
      <c r="AH168" s="44">
        <f>IF('Indicator Date'!AH168="","x",'Indicator Date'!AH168)</f>
        <v>2021</v>
      </c>
      <c r="AI168" s="44">
        <f>IF('Indicator Date'!AI168="","x",'Indicator Date'!AI168)</f>
        <v>2021</v>
      </c>
      <c r="AJ168" s="44">
        <f>IF('Indicator Date'!AJ168="","x",'Indicator Date'!AJ168)</f>
        <v>2020</v>
      </c>
      <c r="AK168" s="44">
        <f>IF('Indicator Date'!AK168="","x",'Indicator Date'!AK168)</f>
        <v>2020</v>
      </c>
      <c r="AL168" s="44">
        <f>IF('Indicator Date'!AL168="","x",'Indicator Date'!AL168)</f>
        <v>2019</v>
      </c>
      <c r="AM168" s="44" t="str">
        <f>IF('Indicator Date'!AM168="","x",RIGHT('Indicator Date'!AM168,4))</f>
        <v>x</v>
      </c>
      <c r="AN168" s="44">
        <f>IF('Indicator Date'!AN168="","x",'Indicator Date'!AN168)</f>
        <v>2021</v>
      </c>
      <c r="AO168" s="44">
        <f>IF('Indicator Date'!AO168="","x",'Indicator Date'!AO168)</f>
        <v>2018</v>
      </c>
      <c r="AP168" s="44">
        <f>IF('Indicator Date'!AP168="","x",'Indicator Date'!AP168)</f>
        <v>2019</v>
      </c>
      <c r="AQ168" s="44" t="str">
        <f>IF('Indicator Date'!AQ168="","x",'Indicator Date'!AQ168)</f>
        <v>x</v>
      </c>
      <c r="AR168" s="44">
        <f>IF('Indicator Date'!AR168="","x",'Indicator Date'!AR168)</f>
        <v>2020</v>
      </c>
      <c r="AS168" s="44">
        <f>IF('Indicator Date'!AS168="","x",'Indicator Date'!AS168)</f>
        <v>2019</v>
      </c>
      <c r="AT168" s="44" t="str">
        <f>IF('Indicator Date'!AT168="","x",'Indicator Date'!AT168)</f>
        <v>x</v>
      </c>
      <c r="AU168" s="44">
        <f>IF('Indicator Date'!AU168="","x",'Indicator Date'!AU168)</f>
        <v>2019</v>
      </c>
      <c r="AV168" s="44" t="str">
        <f>IF('Indicator Date'!AV168="","x",'Indicator Date'!AV168)</f>
        <v>x</v>
      </c>
      <c r="AW168" s="44" t="str">
        <f>IF('Indicator Date'!AW168="","x",'Indicator Date'!AW168)</f>
        <v>x</v>
      </c>
      <c r="AX168" s="44" t="str">
        <f>IF('Indicator Date'!AX168="","x",'Indicator Date'!AX168)</f>
        <v>x</v>
      </c>
      <c r="AY168" s="44">
        <f>IF('Indicator Date'!AY168="","x",'Indicator Date'!AY168)</f>
        <v>2019</v>
      </c>
      <c r="AZ168" s="44">
        <f>IF('Indicator Date'!AZ168="","x",'Indicator Date'!AZ168)</f>
        <v>2019</v>
      </c>
      <c r="BA168" s="44">
        <f>IF('Indicator Date'!BA168="","x",'Indicator Date'!BA168)</f>
        <v>2018</v>
      </c>
      <c r="BB168" s="44">
        <f>IF('Indicator Date'!BB168="","x",'Indicator Date'!BB168)</f>
        <v>2018</v>
      </c>
      <c r="BC168" s="44">
        <f>IF('Indicator Date'!BC168="","x",'Indicator Date'!BC168)</f>
        <v>2019</v>
      </c>
      <c r="BD168" s="44">
        <f>IF('Indicator Date'!BD168="","x",'Indicator Date'!BD168)</f>
        <v>2020</v>
      </c>
      <c r="BE168" s="70" t="str">
        <f>IF('Indicator Date'!BE168="","x",YEAR('Indicator Date'!BE168))</f>
        <v>x</v>
      </c>
      <c r="BF168" s="70">
        <f>IF('Indicator Date'!BF168="","x",YEAR('Indicator Date'!BF168))</f>
        <v>2020</v>
      </c>
      <c r="BG168" s="44">
        <f>IF('Indicator Date'!BG168="","x",'Indicator Date'!BG168)</f>
        <v>2020</v>
      </c>
      <c r="BH168" s="44">
        <f>IF('Indicator Date'!BH168="","x",'Indicator Date'!BH168)</f>
        <v>2019</v>
      </c>
      <c r="BI168" s="44">
        <f>IF('Indicator Date'!BI168="","x",'Indicator Date'!BI168)</f>
        <v>2019</v>
      </c>
      <c r="BJ168" s="44">
        <f>IF('Indicator Date'!BJ168="","x",'Indicator Date'!BJ168)</f>
        <v>2015</v>
      </c>
      <c r="BK168" s="44">
        <f>IF('Indicator Date'!BK168="","x",'Indicator Date'!BK168)</f>
        <v>2019</v>
      </c>
      <c r="BL168" s="44">
        <f>IF('Indicator Date'!BL168="","x",'Indicator Date'!BL168)</f>
        <v>2020</v>
      </c>
      <c r="BM168" s="44">
        <f>IF('Indicator Date'!BM168="","x",'Indicator Date'!BM168)</f>
        <v>2018</v>
      </c>
      <c r="BN168" s="44" t="str">
        <f>IF('Indicator Date'!BN168="","x",'Indicator Date'!BN168)</f>
        <v>x</v>
      </c>
      <c r="BO168" s="44">
        <f>IF('Indicator Date'!BO168="","x",'Indicator Date'!BO168)</f>
        <v>2019</v>
      </c>
      <c r="BP168" s="44">
        <f>IF('Indicator Date'!BP168="","x",'Indicator Date'!BP168)</f>
        <v>2019</v>
      </c>
      <c r="BQ168" s="44">
        <f>IF('Indicator Date'!BQ168="","x",'Indicator Date'!BQ168)</f>
        <v>2014</v>
      </c>
      <c r="BR168" s="44">
        <f>IF('Indicator Date'!BR168="","x",'Indicator Date'!BR168)</f>
        <v>2017</v>
      </c>
      <c r="BS168" s="44">
        <f>IF('Indicator Date'!BS168="","x",'Indicator Date'!BS168)</f>
        <v>2017</v>
      </c>
      <c r="BT168" s="44">
        <f>IF('Indicator Date'!BT168="","x",'Indicator Date'!BT168)</f>
        <v>2016</v>
      </c>
      <c r="BU168" s="44">
        <f>IF('Indicator Date'!BU168="","x",'Indicator Date'!BU168)</f>
        <v>2019</v>
      </c>
      <c r="BV168" s="44">
        <f>IF('Indicator Date'!BV168="","x",'Indicator Date'!BV168)</f>
        <v>2019</v>
      </c>
      <c r="BW168" s="44">
        <f>IF('Indicator Date'!BW168="","x",'Indicator Date'!BW168)</f>
        <v>2019</v>
      </c>
      <c r="BX168" s="44">
        <f>IF('Indicator Date'!BX168="","x",'Indicator Date'!BX168)</f>
        <v>2019</v>
      </c>
      <c r="BY168" s="44">
        <f>IF('Indicator Date'!BY168="","x",'Indicator Date'!BY168)</f>
        <v>2017</v>
      </c>
      <c r="BZ168" s="44">
        <f>IF('Indicator Date'!BZ168="","x",'Indicator Date'!BZ168)</f>
        <v>2020</v>
      </c>
      <c r="CA168" s="44">
        <f>IF('Indicator Date'!CA168="","x",'Indicator Date'!CA168)</f>
        <v>2020</v>
      </c>
      <c r="CB168" s="44">
        <f>IF('Indicator Date'!CB168="","x",'Indicator Date'!CB168)</f>
        <v>2015</v>
      </c>
    </row>
    <row r="169" spans="1:80">
      <c r="A169" s="33" t="str">
        <f>'Indicator Data'!A171</f>
        <v>Switzerland</v>
      </c>
      <c r="B169" s="25" t="str">
        <f>'Indicator Data'!B171</f>
        <v>CHE</v>
      </c>
      <c r="C169" s="44">
        <f>IF('Indicator Date'!C169="","x",'Indicator Date'!C169)</f>
        <v>2015</v>
      </c>
      <c r="D169" s="44">
        <f>IF('Indicator Date'!D169="","x",'Indicator Date'!D169)</f>
        <v>2015</v>
      </c>
      <c r="E169" s="44">
        <f>IF('Indicator Date'!E169="","x",'Indicator Date'!E169)</f>
        <v>2015</v>
      </c>
      <c r="F169" s="44">
        <f>IF('Indicator Date'!F169="","x",'Indicator Date'!F169)</f>
        <v>2015</v>
      </c>
      <c r="G169" s="44">
        <f>IF('Indicator Date'!G169="","x",'Indicator Date'!G169)</f>
        <v>2015</v>
      </c>
      <c r="H169" s="44">
        <f>IF('Indicator Date'!H169="","x",'Indicator Date'!H169)</f>
        <v>2015</v>
      </c>
      <c r="I169" s="44">
        <f>IF('Indicator Date'!I169="","x",'Indicator Date'!I169)</f>
        <v>2015</v>
      </c>
      <c r="J169" s="44">
        <f>IF('Indicator Date'!J169="","x",'Indicator Date'!J169)</f>
        <v>2020</v>
      </c>
      <c r="K169" s="44">
        <f>IF('Indicator Date'!K169="","x",'Indicator Date'!K169)</f>
        <v>2020</v>
      </c>
      <c r="L169" s="44">
        <f>IF('Indicator Date'!L169="","x",'Indicator Date'!L169)</f>
        <v>2020</v>
      </c>
      <c r="M169" s="44">
        <f>IF('Indicator Date'!M169="","x",'Indicator Date'!M169)</f>
        <v>2015</v>
      </c>
      <c r="N169" s="44">
        <f>IF('Indicator Date'!N169="","x",'Indicator Date'!N169)</f>
        <v>2015</v>
      </c>
      <c r="O169" s="44">
        <f>IF('Indicator Date'!O169="","x",'Indicator Date'!O169)</f>
        <v>2015</v>
      </c>
      <c r="P169" s="44">
        <f>IF('Indicator Date'!P169="","x",'Indicator Date'!P169)</f>
        <v>2015</v>
      </c>
      <c r="Q169" s="44">
        <f>IF('Indicator Date'!Q169="","x",'Indicator Date'!Q169)</f>
        <v>2019</v>
      </c>
      <c r="R169" s="44">
        <f>IF('Indicator Date'!R169="","x",'Indicator Date'!R169)</f>
        <v>2019</v>
      </c>
      <c r="S169" s="44">
        <f>IF('Indicator Date'!S169="","x",'Indicator Date'!S169)</f>
        <v>2019</v>
      </c>
      <c r="T169" s="44">
        <f>IF('Indicator Date'!T169="","x",'Indicator Date'!T169)</f>
        <v>2019</v>
      </c>
      <c r="U169" s="44">
        <f>IF('Indicator Date'!U169="","x",'Indicator Date'!U169)</f>
        <v>2015</v>
      </c>
      <c r="V169" s="44">
        <f>IF('Indicator Date'!V169="","x",'Indicator Date'!V169)</f>
        <v>2015</v>
      </c>
      <c r="W169" s="44">
        <f>IF('Indicator Date'!W169="","x",'Indicator Date'!W169)</f>
        <v>2015</v>
      </c>
      <c r="X169" s="44">
        <f>IF('Indicator Date'!X169="","x",'Indicator Date'!X169)</f>
        <v>2018</v>
      </c>
      <c r="Y169" s="44">
        <f>IF('Indicator Date'!Y169="","x",'Indicator Date'!Y169)</f>
        <v>2019</v>
      </c>
      <c r="Z169" s="44">
        <f>IF('Indicator Date'!Z169="","x",'Indicator Date'!Z169)</f>
        <v>2019</v>
      </c>
      <c r="AA169" s="44" t="str">
        <f>IF('Indicator Date'!AA169="","x",'Indicator Date'!AA169)</f>
        <v>x</v>
      </c>
      <c r="AB169" s="44">
        <f>IF('Indicator Date'!AB169="","x",'Indicator Date'!AB169)</f>
        <v>2017</v>
      </c>
      <c r="AC169" s="44" t="str">
        <f>IF('Indicator Date'!AC169="","x",'Indicator Date'!AC169)</f>
        <v>x</v>
      </c>
      <c r="AD169" s="44">
        <f>IF('Indicator Date'!AD169="","x",'Indicator Date'!AD169)</f>
        <v>2018</v>
      </c>
      <c r="AE169" s="44">
        <f>IF('Indicator Date'!AE169="","x",'Indicator Date'!AE169)</f>
        <v>2020</v>
      </c>
      <c r="AF169" s="44" t="str">
        <f>IF('Indicator Date'!AF169="","x",'Indicator Date'!AF169)</f>
        <v>x</v>
      </c>
      <c r="AG169" s="44">
        <f>IF('Indicator Date'!AG169="","x",'Indicator Date'!AG169)</f>
        <v>2020</v>
      </c>
      <c r="AH169" s="44">
        <f>IF('Indicator Date'!AH169="","x",'Indicator Date'!AH169)</f>
        <v>2021</v>
      </c>
      <c r="AI169" s="44">
        <f>IF('Indicator Date'!AI169="","x",'Indicator Date'!AI169)</f>
        <v>2021</v>
      </c>
      <c r="AJ169" s="44">
        <f>IF('Indicator Date'!AJ169="","x",'Indicator Date'!AJ169)</f>
        <v>2020</v>
      </c>
      <c r="AK169" s="44">
        <f>IF('Indicator Date'!AK169="","x",'Indicator Date'!AK169)</f>
        <v>2020</v>
      </c>
      <c r="AL169" s="44">
        <f>IF('Indicator Date'!AL169="","x",'Indicator Date'!AL169)</f>
        <v>2019</v>
      </c>
      <c r="AM169" s="44" t="str">
        <f>IF('Indicator Date'!AM169="","x",RIGHT('Indicator Date'!AM169,4))</f>
        <v>x</v>
      </c>
      <c r="AN169" s="44">
        <f>IF('Indicator Date'!AN169="","x",'Indicator Date'!AN169)</f>
        <v>2021</v>
      </c>
      <c r="AO169" s="44">
        <f>IF('Indicator Date'!AO169="","x",'Indicator Date'!AO169)</f>
        <v>2018</v>
      </c>
      <c r="AP169" s="44">
        <f>IF('Indicator Date'!AP169="","x",'Indicator Date'!AP169)</f>
        <v>2019</v>
      </c>
      <c r="AQ169" s="44" t="str">
        <f>IF('Indicator Date'!AQ169="","x",'Indicator Date'!AQ169)</f>
        <v>x</v>
      </c>
      <c r="AR169" s="44">
        <f>IF('Indicator Date'!AR169="","x",'Indicator Date'!AR169)</f>
        <v>2020</v>
      </c>
      <c r="AS169" s="44">
        <f>IF('Indicator Date'!AS169="","x",'Indicator Date'!AS169)</f>
        <v>2019</v>
      </c>
      <c r="AT169" s="44" t="str">
        <f>IF('Indicator Date'!AT169="","x",'Indicator Date'!AT169)</f>
        <v>x</v>
      </c>
      <c r="AU169" s="44">
        <f>IF('Indicator Date'!AU169="","x",'Indicator Date'!AU169)</f>
        <v>2019</v>
      </c>
      <c r="AV169" s="44">
        <f>IF('Indicator Date'!AV169="","x",'Indicator Date'!AV169)</f>
        <v>2019</v>
      </c>
      <c r="AW169" s="44">
        <f>IF('Indicator Date'!AW169="","x",'Indicator Date'!AW169)</f>
        <v>2019</v>
      </c>
      <c r="AX169" s="44" t="str">
        <f>IF('Indicator Date'!AX169="","x",'Indicator Date'!AX169)</f>
        <v>x</v>
      </c>
      <c r="AY169" s="44">
        <f>IF('Indicator Date'!AY169="","x",'Indicator Date'!AY169)</f>
        <v>2019</v>
      </c>
      <c r="AZ169" s="44">
        <f>IF('Indicator Date'!AZ169="","x",'Indicator Date'!AZ169)</f>
        <v>2019</v>
      </c>
      <c r="BA169" s="44">
        <f>IF('Indicator Date'!BA169="","x",'Indicator Date'!BA169)</f>
        <v>2018</v>
      </c>
      <c r="BB169" s="44">
        <f>IF('Indicator Date'!BB169="","x",'Indicator Date'!BB169)</f>
        <v>2018</v>
      </c>
      <c r="BC169" s="44">
        <f>IF('Indicator Date'!BC169="","x",'Indicator Date'!BC169)</f>
        <v>2019</v>
      </c>
      <c r="BD169" s="44">
        <f>IF('Indicator Date'!BD169="","x",'Indicator Date'!BD169)</f>
        <v>2020</v>
      </c>
      <c r="BE169" s="70" t="str">
        <f>IF('Indicator Date'!BE169="","x",YEAR('Indicator Date'!BE169))</f>
        <v>x</v>
      </c>
      <c r="BF169" s="70">
        <f>IF('Indicator Date'!BF169="","x",YEAR('Indicator Date'!BF169))</f>
        <v>2020</v>
      </c>
      <c r="BG169" s="44">
        <f>IF('Indicator Date'!BG169="","x",'Indicator Date'!BG169)</f>
        <v>2020</v>
      </c>
      <c r="BH169" s="44">
        <f>IF('Indicator Date'!BH169="","x",'Indicator Date'!BH169)</f>
        <v>2019</v>
      </c>
      <c r="BI169" s="44">
        <f>IF('Indicator Date'!BI169="","x",'Indicator Date'!BI169)</f>
        <v>2019</v>
      </c>
      <c r="BJ169" s="44">
        <f>IF('Indicator Date'!BJ169="","x",'Indicator Date'!BJ169)</f>
        <v>2015</v>
      </c>
      <c r="BK169" s="44">
        <f>IF('Indicator Date'!BK169="","x",'Indicator Date'!BK169)</f>
        <v>2019</v>
      </c>
      <c r="BL169" s="44">
        <f>IF('Indicator Date'!BL169="","x",'Indicator Date'!BL169)</f>
        <v>2020</v>
      </c>
      <c r="BM169" s="44">
        <f>IF('Indicator Date'!BM169="","x",'Indicator Date'!BM169)</f>
        <v>2018</v>
      </c>
      <c r="BN169" s="44" t="str">
        <f>IF('Indicator Date'!BN169="","x",'Indicator Date'!BN169)</f>
        <v>x</v>
      </c>
      <c r="BO169" s="44">
        <f>IF('Indicator Date'!BO169="","x",'Indicator Date'!BO169)</f>
        <v>2019</v>
      </c>
      <c r="BP169" s="44">
        <f>IF('Indicator Date'!BP169="","x",'Indicator Date'!BP169)</f>
        <v>2019</v>
      </c>
      <c r="BQ169" s="44">
        <f>IF('Indicator Date'!BQ169="","x",'Indicator Date'!BQ169)</f>
        <v>2014</v>
      </c>
      <c r="BR169" s="44">
        <f>IF('Indicator Date'!BR169="","x",'Indicator Date'!BR169)</f>
        <v>2017</v>
      </c>
      <c r="BS169" s="44">
        <f>IF('Indicator Date'!BS169="","x",'Indicator Date'!BS169)</f>
        <v>2017</v>
      </c>
      <c r="BT169" s="44">
        <f>IF('Indicator Date'!BT169="","x",'Indicator Date'!BT169)</f>
        <v>2016</v>
      </c>
      <c r="BU169" s="44">
        <f>IF('Indicator Date'!BU169="","x",'Indicator Date'!BU169)</f>
        <v>2019</v>
      </c>
      <c r="BV169" s="44">
        <f>IF('Indicator Date'!BV169="","x",'Indicator Date'!BV169)</f>
        <v>2019</v>
      </c>
      <c r="BW169" s="44">
        <f>IF('Indicator Date'!BW169="","x",'Indicator Date'!BW169)</f>
        <v>2019</v>
      </c>
      <c r="BX169" s="44">
        <f>IF('Indicator Date'!BX169="","x",'Indicator Date'!BX169)</f>
        <v>2019</v>
      </c>
      <c r="BY169" s="44">
        <f>IF('Indicator Date'!BY169="","x",'Indicator Date'!BY169)</f>
        <v>2017</v>
      </c>
      <c r="BZ169" s="44">
        <f>IF('Indicator Date'!BZ169="","x",'Indicator Date'!BZ169)</f>
        <v>2020</v>
      </c>
      <c r="CA169" s="44">
        <f>IF('Indicator Date'!CA169="","x",'Indicator Date'!CA169)</f>
        <v>2020</v>
      </c>
      <c r="CB169" s="44">
        <f>IF('Indicator Date'!CB169="","x",'Indicator Date'!CB169)</f>
        <v>2015</v>
      </c>
    </row>
    <row r="170" spans="1:80">
      <c r="A170" s="33" t="str">
        <f>'Indicator Data'!A172</f>
        <v>Syria</v>
      </c>
      <c r="B170" s="25" t="str">
        <f>'Indicator Data'!B172</f>
        <v>SYR</v>
      </c>
      <c r="C170" s="44">
        <f>IF('Indicator Date'!C170="","x",'Indicator Date'!C170)</f>
        <v>2015</v>
      </c>
      <c r="D170" s="44">
        <f>IF('Indicator Date'!D170="","x",'Indicator Date'!D170)</f>
        <v>2015</v>
      </c>
      <c r="E170" s="44">
        <f>IF('Indicator Date'!E170="","x",'Indicator Date'!E170)</f>
        <v>2015</v>
      </c>
      <c r="F170" s="44">
        <f>IF('Indicator Date'!F170="","x",'Indicator Date'!F170)</f>
        <v>2015</v>
      </c>
      <c r="G170" s="44">
        <f>IF('Indicator Date'!G170="","x",'Indicator Date'!G170)</f>
        <v>2015</v>
      </c>
      <c r="H170" s="44">
        <f>IF('Indicator Date'!H170="","x",'Indicator Date'!H170)</f>
        <v>2015</v>
      </c>
      <c r="I170" s="44">
        <f>IF('Indicator Date'!I170="","x",'Indicator Date'!I170)</f>
        <v>2015</v>
      </c>
      <c r="J170" s="44">
        <f>IF('Indicator Date'!J170="","x",'Indicator Date'!J170)</f>
        <v>2020</v>
      </c>
      <c r="K170" s="44">
        <f>IF('Indicator Date'!K170="","x",'Indicator Date'!K170)</f>
        <v>2020</v>
      </c>
      <c r="L170" s="44">
        <f>IF('Indicator Date'!L170="","x",'Indicator Date'!L170)</f>
        <v>2020</v>
      </c>
      <c r="M170" s="44">
        <f>IF('Indicator Date'!M170="","x",'Indicator Date'!M170)</f>
        <v>2015</v>
      </c>
      <c r="N170" s="44">
        <f>IF('Indicator Date'!N170="","x",'Indicator Date'!N170)</f>
        <v>2015</v>
      </c>
      <c r="O170" s="44">
        <f>IF('Indicator Date'!O170="","x",'Indicator Date'!O170)</f>
        <v>2015</v>
      </c>
      <c r="P170" s="44">
        <f>IF('Indicator Date'!P170="","x",'Indicator Date'!P170)</f>
        <v>2015</v>
      </c>
      <c r="Q170" s="44">
        <f>IF('Indicator Date'!Q170="","x",'Indicator Date'!Q170)</f>
        <v>2019</v>
      </c>
      <c r="R170" s="44">
        <f>IF('Indicator Date'!R170="","x",'Indicator Date'!R170)</f>
        <v>2019</v>
      </c>
      <c r="S170" s="44">
        <f>IF('Indicator Date'!S170="","x",'Indicator Date'!S170)</f>
        <v>2019</v>
      </c>
      <c r="T170" s="44">
        <f>IF('Indicator Date'!T170="","x",'Indicator Date'!T170)</f>
        <v>2019</v>
      </c>
      <c r="U170" s="44">
        <f>IF('Indicator Date'!U170="","x",'Indicator Date'!U170)</f>
        <v>2015</v>
      </c>
      <c r="V170" s="44">
        <f>IF('Indicator Date'!V170="","x",'Indicator Date'!V170)</f>
        <v>2015</v>
      </c>
      <c r="W170" s="44">
        <f>IF('Indicator Date'!W170="","x",'Indicator Date'!W170)</f>
        <v>2015</v>
      </c>
      <c r="X170" s="44">
        <f>IF('Indicator Date'!X170="","x",'Indicator Date'!X170)</f>
        <v>2018</v>
      </c>
      <c r="Y170" s="44">
        <f>IF('Indicator Date'!Y170="","x",'Indicator Date'!Y170)</f>
        <v>2019</v>
      </c>
      <c r="Z170" s="44">
        <f>IF('Indicator Date'!Z170="","x",'Indicator Date'!Z170)</f>
        <v>2019</v>
      </c>
      <c r="AA170" s="44" t="str">
        <f>IF('Indicator Date'!AA170="","x",'Indicator Date'!AA170)</f>
        <v>x</v>
      </c>
      <c r="AB170" s="44">
        <f>IF('Indicator Date'!AB170="","x",'Indicator Date'!AB170)</f>
        <v>2016</v>
      </c>
      <c r="AC170" s="44">
        <f>IF('Indicator Date'!AC170="","x",'Indicator Date'!AC170)</f>
        <v>2017</v>
      </c>
      <c r="AD170" s="44">
        <f>IF('Indicator Date'!AD170="","x",'Indicator Date'!AD170)</f>
        <v>2019</v>
      </c>
      <c r="AE170" s="44">
        <f>IF('Indicator Date'!AE170="","x",'Indicator Date'!AE170)</f>
        <v>2020</v>
      </c>
      <c r="AF170" s="44">
        <f>IF('Indicator Date'!AF170="","x",'Indicator Date'!AF170)</f>
        <v>2018</v>
      </c>
      <c r="AG170" s="44">
        <f>IF('Indicator Date'!AG170="","x",'Indicator Date'!AG170)</f>
        <v>2020</v>
      </c>
      <c r="AH170" s="44">
        <f>IF('Indicator Date'!AH170="","x",'Indicator Date'!AH170)</f>
        <v>2021</v>
      </c>
      <c r="AI170" s="44">
        <f>IF('Indicator Date'!AI170="","x",'Indicator Date'!AI170)</f>
        <v>2021</v>
      </c>
      <c r="AJ170" s="44">
        <f>IF('Indicator Date'!AJ170="","x",'Indicator Date'!AJ170)</f>
        <v>2020</v>
      </c>
      <c r="AK170" s="44">
        <f>IF('Indicator Date'!AK170="","x",'Indicator Date'!AK170)</f>
        <v>2020</v>
      </c>
      <c r="AL170" s="44">
        <f>IF('Indicator Date'!AL170="","x",'Indicator Date'!AL170)</f>
        <v>2019</v>
      </c>
      <c r="AM170" s="44" t="str">
        <f>IF('Indicator Date'!AM170="","x",RIGHT('Indicator Date'!AM170,4))</f>
        <v>2009</v>
      </c>
      <c r="AN170" s="44">
        <f>IF('Indicator Date'!AN170="","x",'Indicator Date'!AN170)</f>
        <v>2021</v>
      </c>
      <c r="AO170" s="44">
        <f>IF('Indicator Date'!AO170="","x",'Indicator Date'!AO170)</f>
        <v>2018</v>
      </c>
      <c r="AP170" s="44">
        <f>IF('Indicator Date'!AP170="","x",'Indicator Date'!AP170)</f>
        <v>2019</v>
      </c>
      <c r="AQ170" s="44" t="str">
        <f>IF('Indicator Date'!AQ170="","x",'Indicator Date'!AQ170)</f>
        <v>x</v>
      </c>
      <c r="AR170" s="44" t="str">
        <f>IF('Indicator Date'!AR170="","x",'Indicator Date'!AR170)</f>
        <v>x</v>
      </c>
      <c r="AS170" s="44">
        <f>IF('Indicator Date'!AS170="","x",'Indicator Date'!AS170)</f>
        <v>2019</v>
      </c>
      <c r="AT170" s="44">
        <f>IF('Indicator Date'!AT170="","x",'Indicator Date'!AT170)</f>
        <v>2010</v>
      </c>
      <c r="AU170" s="44">
        <f>IF('Indicator Date'!AU170="","x",'Indicator Date'!AU170)</f>
        <v>2019</v>
      </c>
      <c r="AV170" s="44">
        <f>IF('Indicator Date'!AV170="","x",'Indicator Date'!AV170)</f>
        <v>2019</v>
      </c>
      <c r="AW170" s="44">
        <f>IF('Indicator Date'!AW170="","x",'Indicator Date'!AW170)</f>
        <v>2019</v>
      </c>
      <c r="AX170" s="44">
        <f>IF('Indicator Date'!AX170="","x",'Indicator Date'!AX170)</f>
        <v>2018</v>
      </c>
      <c r="AY170" s="44">
        <f>IF('Indicator Date'!AY170="","x",'Indicator Date'!AY170)</f>
        <v>2019</v>
      </c>
      <c r="AZ170" s="44">
        <f>IF('Indicator Date'!AZ170="","x",'Indicator Date'!AZ170)</f>
        <v>2019</v>
      </c>
      <c r="BA170" s="44" t="str">
        <f>IF('Indicator Date'!BA170="","x",'Indicator Date'!BA170)</f>
        <v>x</v>
      </c>
      <c r="BB170" s="44">
        <f>IF('Indicator Date'!BB170="","x",'Indicator Date'!BB170)</f>
        <v>2018</v>
      </c>
      <c r="BC170" s="44">
        <f>IF('Indicator Date'!BC170="","x",'Indicator Date'!BC170)</f>
        <v>2019</v>
      </c>
      <c r="BD170" s="44">
        <f>IF('Indicator Date'!BD170="","x",'Indicator Date'!BD170)</f>
        <v>2020</v>
      </c>
      <c r="BE170" s="70">
        <f>IF('Indicator Date'!BE170="","x",YEAR('Indicator Date'!BE170))</f>
        <v>2020</v>
      </c>
      <c r="BF170" s="70">
        <f>IF('Indicator Date'!BF170="","x",YEAR('Indicator Date'!BF170))</f>
        <v>2020</v>
      </c>
      <c r="BG170" s="44">
        <f>IF('Indicator Date'!BG170="","x",'Indicator Date'!BG170)</f>
        <v>2020</v>
      </c>
      <c r="BH170" s="44">
        <f>IF('Indicator Date'!BH170="","x",'Indicator Date'!BH170)</f>
        <v>2019</v>
      </c>
      <c r="BI170" s="44">
        <f>IF('Indicator Date'!BI170="","x",'Indicator Date'!BI170)</f>
        <v>2019</v>
      </c>
      <c r="BJ170" s="44">
        <f>IF('Indicator Date'!BJ170="","x",'Indicator Date'!BJ170)</f>
        <v>2013</v>
      </c>
      <c r="BK170" s="44">
        <f>IF('Indicator Date'!BK170="","x",'Indicator Date'!BK170)</f>
        <v>2019</v>
      </c>
      <c r="BL170" s="44">
        <f>IF('Indicator Date'!BL170="","x",'Indicator Date'!BL170)</f>
        <v>2020</v>
      </c>
      <c r="BM170" s="44">
        <f>IF('Indicator Date'!BM170="","x",'Indicator Date'!BM170)</f>
        <v>2018</v>
      </c>
      <c r="BN170" s="44" t="str">
        <f>IF('Indicator Date'!BN170="","x",'Indicator Date'!BN170)</f>
        <v>x</v>
      </c>
      <c r="BO170" s="44">
        <f>IF('Indicator Date'!BO170="","x",'Indicator Date'!BO170)</f>
        <v>2017</v>
      </c>
      <c r="BP170" s="44">
        <f>IF('Indicator Date'!BP170="","x",'Indicator Date'!BP170)</f>
        <v>2019</v>
      </c>
      <c r="BQ170" s="44">
        <f>IF('Indicator Date'!BQ170="","x",'Indicator Date'!BQ170)</f>
        <v>2014</v>
      </c>
      <c r="BR170" s="44">
        <f>IF('Indicator Date'!BR170="","x",'Indicator Date'!BR170)</f>
        <v>2017</v>
      </c>
      <c r="BS170" s="44">
        <f>IF('Indicator Date'!BS170="","x",'Indicator Date'!BS170)</f>
        <v>2017</v>
      </c>
      <c r="BT170" s="44">
        <f>IF('Indicator Date'!BT170="","x",'Indicator Date'!BT170)</f>
        <v>2016</v>
      </c>
      <c r="BU170" s="44">
        <f>IF('Indicator Date'!BU170="","x",'Indicator Date'!BU170)</f>
        <v>2019</v>
      </c>
      <c r="BV170" s="44">
        <f>IF('Indicator Date'!BV170="","x",'Indicator Date'!BV170)</f>
        <v>2019</v>
      </c>
      <c r="BW170" s="44" t="str">
        <f>IF('Indicator Date'!BW170="","x",'Indicator Date'!BW170)</f>
        <v>x</v>
      </c>
      <c r="BX170" s="44" t="str">
        <f>IF('Indicator Date'!BX170="","x",'Indicator Date'!BX170)</f>
        <v>x</v>
      </c>
      <c r="BY170" s="44">
        <f>IF('Indicator Date'!BY170="","x",'Indicator Date'!BY170)</f>
        <v>2017</v>
      </c>
      <c r="BZ170" s="44" t="str">
        <f>IF('Indicator Date'!BZ170="","x",'Indicator Date'!BZ170)</f>
        <v>x</v>
      </c>
      <c r="CA170" s="44">
        <f>IF('Indicator Date'!CA170="","x",'Indicator Date'!CA170)</f>
        <v>2020</v>
      </c>
      <c r="CB170" s="44">
        <f>IF('Indicator Date'!CB170="","x",'Indicator Date'!CB170)</f>
        <v>2015</v>
      </c>
    </row>
    <row r="171" spans="1:80">
      <c r="A171" s="33" t="str">
        <f>'Indicator Data'!A173</f>
        <v>Tajikistan</v>
      </c>
      <c r="B171" s="25" t="str">
        <f>'Indicator Data'!B173</f>
        <v>TJK</v>
      </c>
      <c r="C171" s="44">
        <f>IF('Indicator Date'!C171="","x",'Indicator Date'!C171)</f>
        <v>2015</v>
      </c>
      <c r="D171" s="44">
        <f>IF('Indicator Date'!D171="","x",'Indicator Date'!D171)</f>
        <v>2015</v>
      </c>
      <c r="E171" s="44">
        <f>IF('Indicator Date'!E171="","x",'Indicator Date'!E171)</f>
        <v>2015</v>
      </c>
      <c r="F171" s="44">
        <f>IF('Indicator Date'!F171="","x",'Indicator Date'!F171)</f>
        <v>2015</v>
      </c>
      <c r="G171" s="44">
        <f>IF('Indicator Date'!G171="","x",'Indicator Date'!G171)</f>
        <v>2015</v>
      </c>
      <c r="H171" s="44">
        <f>IF('Indicator Date'!H171="","x",'Indicator Date'!H171)</f>
        <v>2015</v>
      </c>
      <c r="I171" s="44">
        <f>IF('Indicator Date'!I171="","x",'Indicator Date'!I171)</f>
        <v>2015</v>
      </c>
      <c r="J171" s="44">
        <f>IF('Indicator Date'!J171="","x",'Indicator Date'!J171)</f>
        <v>2020</v>
      </c>
      <c r="K171" s="44">
        <f>IF('Indicator Date'!K171="","x",'Indicator Date'!K171)</f>
        <v>2020</v>
      </c>
      <c r="L171" s="44">
        <f>IF('Indicator Date'!L171="","x",'Indicator Date'!L171)</f>
        <v>2020</v>
      </c>
      <c r="M171" s="44">
        <f>IF('Indicator Date'!M171="","x",'Indicator Date'!M171)</f>
        <v>2015</v>
      </c>
      <c r="N171" s="44">
        <f>IF('Indicator Date'!N171="","x",'Indicator Date'!N171)</f>
        <v>2015</v>
      </c>
      <c r="O171" s="44">
        <f>IF('Indicator Date'!O171="","x",'Indicator Date'!O171)</f>
        <v>2015</v>
      </c>
      <c r="P171" s="44">
        <f>IF('Indicator Date'!P171="","x",'Indicator Date'!P171)</f>
        <v>2015</v>
      </c>
      <c r="Q171" s="44">
        <f>IF('Indicator Date'!Q171="","x",'Indicator Date'!Q171)</f>
        <v>2019</v>
      </c>
      <c r="R171" s="44">
        <f>IF('Indicator Date'!R171="","x",'Indicator Date'!R171)</f>
        <v>2019</v>
      </c>
      <c r="S171" s="44">
        <f>IF('Indicator Date'!S171="","x",'Indicator Date'!S171)</f>
        <v>2019</v>
      </c>
      <c r="T171" s="44">
        <f>IF('Indicator Date'!T171="","x",'Indicator Date'!T171)</f>
        <v>2019</v>
      </c>
      <c r="U171" s="44">
        <f>IF('Indicator Date'!U171="","x",'Indicator Date'!U171)</f>
        <v>2015</v>
      </c>
      <c r="V171" s="44">
        <f>IF('Indicator Date'!V171="","x",'Indicator Date'!V171)</f>
        <v>2015</v>
      </c>
      <c r="W171" s="44">
        <f>IF('Indicator Date'!W171="","x",'Indicator Date'!W171)</f>
        <v>2015</v>
      </c>
      <c r="X171" s="44">
        <f>IF('Indicator Date'!X171="","x",'Indicator Date'!X171)</f>
        <v>2018</v>
      </c>
      <c r="Y171" s="44">
        <f>IF('Indicator Date'!Y171="","x",'Indicator Date'!Y171)</f>
        <v>2019</v>
      </c>
      <c r="Z171" s="44">
        <f>IF('Indicator Date'!Z171="","x",'Indicator Date'!Z171)</f>
        <v>2019</v>
      </c>
      <c r="AA171" s="44">
        <f>IF('Indicator Date'!AA171="","x",'Indicator Date'!AA171)</f>
        <v>2017</v>
      </c>
      <c r="AB171" s="44">
        <f>IF('Indicator Date'!AB171="","x",'Indicator Date'!AB171)</f>
        <v>2017</v>
      </c>
      <c r="AC171" s="44">
        <f>IF('Indicator Date'!AC171="","x",'Indicator Date'!AC171)</f>
        <v>2017</v>
      </c>
      <c r="AD171" s="44" t="str">
        <f>IF('Indicator Date'!AD171="","x",'Indicator Date'!AD171)</f>
        <v>x</v>
      </c>
      <c r="AE171" s="44">
        <f>IF('Indicator Date'!AE171="","x",'Indicator Date'!AE171)</f>
        <v>2020</v>
      </c>
      <c r="AF171" s="44">
        <f>IF('Indicator Date'!AF171="","x",'Indicator Date'!AF171)</f>
        <v>2018</v>
      </c>
      <c r="AG171" s="44">
        <f>IF('Indicator Date'!AG171="","x",'Indicator Date'!AG171)</f>
        <v>2020</v>
      </c>
      <c r="AH171" s="44">
        <f>IF('Indicator Date'!AH171="","x",'Indicator Date'!AH171)</f>
        <v>2021</v>
      </c>
      <c r="AI171" s="44">
        <f>IF('Indicator Date'!AI171="","x",'Indicator Date'!AI171)</f>
        <v>2021</v>
      </c>
      <c r="AJ171" s="44">
        <f>IF('Indicator Date'!AJ171="","x",'Indicator Date'!AJ171)</f>
        <v>2020</v>
      </c>
      <c r="AK171" s="44">
        <f>IF('Indicator Date'!AK171="","x",'Indicator Date'!AK171)</f>
        <v>2020</v>
      </c>
      <c r="AL171" s="44">
        <f>IF('Indicator Date'!AL171="","x",'Indicator Date'!AL171)</f>
        <v>2019</v>
      </c>
      <c r="AM171" s="44" t="str">
        <f>IF('Indicator Date'!AM171="","x",RIGHT('Indicator Date'!AM171,4))</f>
        <v>2017</v>
      </c>
      <c r="AN171" s="44">
        <f>IF('Indicator Date'!AN171="","x",'Indicator Date'!AN171)</f>
        <v>2021</v>
      </c>
      <c r="AO171" s="44">
        <f>IF('Indicator Date'!AO171="","x",'Indicator Date'!AO171)</f>
        <v>2018</v>
      </c>
      <c r="AP171" s="44">
        <f>IF('Indicator Date'!AP171="","x",'Indicator Date'!AP171)</f>
        <v>2019</v>
      </c>
      <c r="AQ171" s="44">
        <f>IF('Indicator Date'!AQ171="","x",'Indicator Date'!AQ171)</f>
        <v>2020</v>
      </c>
      <c r="AR171" s="44">
        <f>IF('Indicator Date'!AR171="","x",'Indicator Date'!AR171)</f>
        <v>2020</v>
      </c>
      <c r="AS171" s="44">
        <f>IF('Indicator Date'!AS171="","x",'Indicator Date'!AS171)</f>
        <v>2019</v>
      </c>
      <c r="AT171" s="44">
        <f>IF('Indicator Date'!AT171="","x",'Indicator Date'!AT171)</f>
        <v>2017</v>
      </c>
      <c r="AU171" s="44">
        <f>IF('Indicator Date'!AU171="","x",'Indicator Date'!AU171)</f>
        <v>2019</v>
      </c>
      <c r="AV171" s="44">
        <f>IF('Indicator Date'!AV171="","x",'Indicator Date'!AV171)</f>
        <v>2019</v>
      </c>
      <c r="AW171" s="44">
        <f>IF('Indicator Date'!AW171="","x",'Indicator Date'!AW171)</f>
        <v>2019</v>
      </c>
      <c r="AX171" s="44">
        <f>IF('Indicator Date'!AX171="","x",'Indicator Date'!AX171)</f>
        <v>2018</v>
      </c>
      <c r="AY171" s="44">
        <f>IF('Indicator Date'!AY171="","x",'Indicator Date'!AY171)</f>
        <v>2019</v>
      </c>
      <c r="AZ171" s="44">
        <f>IF('Indicator Date'!AZ171="","x",'Indicator Date'!AZ171)</f>
        <v>2019</v>
      </c>
      <c r="BA171" s="44">
        <f>IF('Indicator Date'!BA171="","x",'Indicator Date'!BA171)</f>
        <v>2015</v>
      </c>
      <c r="BB171" s="44">
        <f>IF('Indicator Date'!BB171="","x",'Indicator Date'!BB171)</f>
        <v>2018</v>
      </c>
      <c r="BC171" s="44">
        <f>IF('Indicator Date'!BC171="","x",'Indicator Date'!BC171)</f>
        <v>2019</v>
      </c>
      <c r="BD171" s="44">
        <f>IF('Indicator Date'!BD171="","x",'Indicator Date'!BD171)</f>
        <v>2020</v>
      </c>
      <c r="BE171" s="70" t="str">
        <f>IF('Indicator Date'!BE171="","x",YEAR('Indicator Date'!BE171))</f>
        <v>x</v>
      </c>
      <c r="BF171" s="70">
        <f>IF('Indicator Date'!BF171="","x",YEAR('Indicator Date'!BF171))</f>
        <v>2020</v>
      </c>
      <c r="BG171" s="44">
        <f>IF('Indicator Date'!BG171="","x",'Indicator Date'!BG171)</f>
        <v>2020</v>
      </c>
      <c r="BH171" s="44">
        <f>IF('Indicator Date'!BH171="","x",'Indicator Date'!BH171)</f>
        <v>2019</v>
      </c>
      <c r="BI171" s="44">
        <f>IF('Indicator Date'!BI171="","x",'Indicator Date'!BI171)</f>
        <v>2019</v>
      </c>
      <c r="BJ171" s="44">
        <f>IF('Indicator Date'!BJ171="","x",'Indicator Date'!BJ171)</f>
        <v>2013</v>
      </c>
      <c r="BK171" s="44">
        <f>IF('Indicator Date'!BK171="","x",'Indicator Date'!BK171)</f>
        <v>2019</v>
      </c>
      <c r="BL171" s="44">
        <f>IF('Indicator Date'!BL171="","x",'Indicator Date'!BL171)</f>
        <v>2020</v>
      </c>
      <c r="BM171" s="44">
        <f>IF('Indicator Date'!BM171="","x",'Indicator Date'!BM171)</f>
        <v>2018</v>
      </c>
      <c r="BN171" s="44">
        <f>IF('Indicator Date'!BN171="","x",'Indicator Date'!BN171)</f>
        <v>2014</v>
      </c>
      <c r="BO171" s="44">
        <f>IF('Indicator Date'!BO171="","x",'Indicator Date'!BO171)</f>
        <v>2017</v>
      </c>
      <c r="BP171" s="44">
        <f>IF('Indicator Date'!BP171="","x",'Indicator Date'!BP171)</f>
        <v>2017</v>
      </c>
      <c r="BQ171" s="44">
        <f>IF('Indicator Date'!BQ171="","x",'Indicator Date'!BQ171)</f>
        <v>2014</v>
      </c>
      <c r="BR171" s="44">
        <f>IF('Indicator Date'!BR171="","x",'Indicator Date'!BR171)</f>
        <v>2017</v>
      </c>
      <c r="BS171" s="44">
        <f>IF('Indicator Date'!BS171="","x",'Indicator Date'!BS171)</f>
        <v>2017</v>
      </c>
      <c r="BT171" s="44">
        <f>IF('Indicator Date'!BT171="","x",'Indicator Date'!BT171)</f>
        <v>2014</v>
      </c>
      <c r="BU171" s="44">
        <f>IF('Indicator Date'!BU171="","x",'Indicator Date'!BU171)</f>
        <v>2019</v>
      </c>
      <c r="BV171" s="44">
        <f>IF('Indicator Date'!BV171="","x",'Indicator Date'!BV171)</f>
        <v>2019</v>
      </c>
      <c r="BW171" s="44" t="str">
        <f>IF('Indicator Date'!BW171="","x",'Indicator Date'!BW171)</f>
        <v>x</v>
      </c>
      <c r="BX171" s="44">
        <f>IF('Indicator Date'!BX171="","x",'Indicator Date'!BX171)</f>
        <v>2019</v>
      </c>
      <c r="BY171" s="44">
        <f>IF('Indicator Date'!BY171="","x",'Indicator Date'!BY171)</f>
        <v>2017</v>
      </c>
      <c r="BZ171" s="44">
        <f>IF('Indicator Date'!BZ171="","x",'Indicator Date'!BZ171)</f>
        <v>2020</v>
      </c>
      <c r="CA171" s="44">
        <f>IF('Indicator Date'!CA171="","x",'Indicator Date'!CA171)</f>
        <v>2020</v>
      </c>
      <c r="CB171" s="44">
        <f>IF('Indicator Date'!CB171="","x",'Indicator Date'!CB171)</f>
        <v>2015</v>
      </c>
    </row>
    <row r="172" spans="1:80">
      <c r="A172" s="33" t="str">
        <f>'Indicator Data'!A174</f>
        <v>Tanzania</v>
      </c>
      <c r="B172" s="25" t="str">
        <f>'Indicator Data'!B174</f>
        <v>TZA</v>
      </c>
      <c r="C172" s="44">
        <f>IF('Indicator Date'!C172="","x",'Indicator Date'!C172)</f>
        <v>2015</v>
      </c>
      <c r="D172" s="44">
        <f>IF('Indicator Date'!D172="","x",'Indicator Date'!D172)</f>
        <v>2015</v>
      </c>
      <c r="E172" s="44">
        <f>IF('Indicator Date'!E172="","x",'Indicator Date'!E172)</f>
        <v>2015</v>
      </c>
      <c r="F172" s="44">
        <f>IF('Indicator Date'!F172="","x",'Indicator Date'!F172)</f>
        <v>2015</v>
      </c>
      <c r="G172" s="44">
        <f>IF('Indicator Date'!G172="","x",'Indicator Date'!G172)</f>
        <v>2015</v>
      </c>
      <c r="H172" s="44">
        <f>IF('Indicator Date'!H172="","x",'Indicator Date'!H172)</f>
        <v>2015</v>
      </c>
      <c r="I172" s="44">
        <f>IF('Indicator Date'!I172="","x",'Indicator Date'!I172)</f>
        <v>2015</v>
      </c>
      <c r="J172" s="44">
        <f>IF('Indicator Date'!J172="","x",'Indicator Date'!J172)</f>
        <v>2020</v>
      </c>
      <c r="K172" s="44">
        <f>IF('Indicator Date'!K172="","x",'Indicator Date'!K172)</f>
        <v>2020</v>
      </c>
      <c r="L172" s="44">
        <f>IF('Indicator Date'!L172="","x",'Indicator Date'!L172)</f>
        <v>2020</v>
      </c>
      <c r="M172" s="44">
        <f>IF('Indicator Date'!M172="","x",'Indicator Date'!M172)</f>
        <v>2015</v>
      </c>
      <c r="N172" s="44">
        <f>IF('Indicator Date'!N172="","x",'Indicator Date'!N172)</f>
        <v>2015</v>
      </c>
      <c r="O172" s="44">
        <f>IF('Indicator Date'!O172="","x",'Indicator Date'!O172)</f>
        <v>2015</v>
      </c>
      <c r="P172" s="44">
        <f>IF('Indicator Date'!P172="","x",'Indicator Date'!P172)</f>
        <v>2015</v>
      </c>
      <c r="Q172" s="44">
        <f>IF('Indicator Date'!Q172="","x",'Indicator Date'!Q172)</f>
        <v>2019</v>
      </c>
      <c r="R172" s="44">
        <f>IF('Indicator Date'!R172="","x",'Indicator Date'!R172)</f>
        <v>2019</v>
      </c>
      <c r="S172" s="44">
        <f>IF('Indicator Date'!S172="","x",'Indicator Date'!S172)</f>
        <v>2019</v>
      </c>
      <c r="T172" s="44">
        <f>IF('Indicator Date'!T172="","x",'Indicator Date'!T172)</f>
        <v>2019</v>
      </c>
      <c r="U172" s="44">
        <f>IF('Indicator Date'!U172="","x",'Indicator Date'!U172)</f>
        <v>2015</v>
      </c>
      <c r="V172" s="44">
        <f>IF('Indicator Date'!V172="","x",'Indicator Date'!V172)</f>
        <v>2015</v>
      </c>
      <c r="W172" s="44">
        <f>IF('Indicator Date'!W172="","x",'Indicator Date'!W172)</f>
        <v>2015</v>
      </c>
      <c r="X172" s="44">
        <f>IF('Indicator Date'!X172="","x",'Indicator Date'!X172)</f>
        <v>2018</v>
      </c>
      <c r="Y172" s="44">
        <f>IF('Indicator Date'!Y172="","x",'Indicator Date'!Y172)</f>
        <v>2019</v>
      </c>
      <c r="Z172" s="44">
        <f>IF('Indicator Date'!Z172="","x",'Indicator Date'!Z172)</f>
        <v>2019</v>
      </c>
      <c r="AA172" s="44">
        <f>IF('Indicator Date'!AA172="","x",'Indicator Date'!AA172)</f>
        <v>2015</v>
      </c>
      <c r="AB172" s="44">
        <f>IF('Indicator Date'!AB172="","x",'Indicator Date'!AB172)</f>
        <v>2017</v>
      </c>
      <c r="AC172" s="44">
        <f>IF('Indicator Date'!AC172="","x",'Indicator Date'!AC172)</f>
        <v>2017</v>
      </c>
      <c r="AD172" s="44">
        <f>IF('Indicator Date'!AD172="","x",'Indicator Date'!AD172)</f>
        <v>2018</v>
      </c>
      <c r="AE172" s="44">
        <f>IF('Indicator Date'!AE172="","x",'Indicator Date'!AE172)</f>
        <v>2020</v>
      </c>
      <c r="AF172" s="44">
        <f>IF('Indicator Date'!AF172="","x",'Indicator Date'!AF172)</f>
        <v>2018</v>
      </c>
      <c r="AG172" s="44">
        <f>IF('Indicator Date'!AG172="","x",'Indicator Date'!AG172)</f>
        <v>2020</v>
      </c>
      <c r="AH172" s="44">
        <f>IF('Indicator Date'!AH172="","x",'Indicator Date'!AH172)</f>
        <v>2021</v>
      </c>
      <c r="AI172" s="44">
        <f>IF('Indicator Date'!AI172="","x",'Indicator Date'!AI172)</f>
        <v>2021</v>
      </c>
      <c r="AJ172" s="44">
        <f>IF('Indicator Date'!AJ172="","x",'Indicator Date'!AJ172)</f>
        <v>2020</v>
      </c>
      <c r="AK172" s="44">
        <f>IF('Indicator Date'!AK172="","x",'Indicator Date'!AK172)</f>
        <v>2020</v>
      </c>
      <c r="AL172" s="44">
        <f>IF('Indicator Date'!AL172="","x",'Indicator Date'!AL172)</f>
        <v>2019</v>
      </c>
      <c r="AM172" s="44" t="str">
        <f>IF('Indicator Date'!AM172="","x",RIGHT('Indicator Date'!AM172,4))</f>
        <v>2016</v>
      </c>
      <c r="AN172" s="44">
        <f>IF('Indicator Date'!AN172="","x",'Indicator Date'!AN172)</f>
        <v>2021</v>
      </c>
      <c r="AO172" s="44">
        <f>IF('Indicator Date'!AO172="","x",'Indicator Date'!AO172)</f>
        <v>2018</v>
      </c>
      <c r="AP172" s="44">
        <f>IF('Indicator Date'!AP172="","x",'Indicator Date'!AP172)</f>
        <v>2019</v>
      </c>
      <c r="AQ172" s="44">
        <f>IF('Indicator Date'!AQ172="","x",'Indicator Date'!AQ172)</f>
        <v>2020</v>
      </c>
      <c r="AR172" s="44">
        <f>IF('Indicator Date'!AR172="","x",'Indicator Date'!AR172)</f>
        <v>2020</v>
      </c>
      <c r="AS172" s="44">
        <f>IF('Indicator Date'!AS172="","x",'Indicator Date'!AS172)</f>
        <v>2019</v>
      </c>
      <c r="AT172" s="44">
        <f>IF('Indicator Date'!AT172="","x",'Indicator Date'!AT172)</f>
        <v>2018</v>
      </c>
      <c r="AU172" s="44">
        <f>IF('Indicator Date'!AU172="","x",'Indicator Date'!AU172)</f>
        <v>2019</v>
      </c>
      <c r="AV172" s="44">
        <f>IF('Indicator Date'!AV172="","x",'Indicator Date'!AV172)</f>
        <v>2019</v>
      </c>
      <c r="AW172" s="44">
        <f>IF('Indicator Date'!AW172="","x",'Indicator Date'!AW172)</f>
        <v>2019</v>
      </c>
      <c r="AX172" s="44">
        <f>IF('Indicator Date'!AX172="","x",'Indicator Date'!AX172)</f>
        <v>2018</v>
      </c>
      <c r="AY172" s="44">
        <f>IF('Indicator Date'!AY172="","x",'Indicator Date'!AY172)</f>
        <v>2019</v>
      </c>
      <c r="AZ172" s="44">
        <f>IF('Indicator Date'!AZ172="","x",'Indicator Date'!AZ172)</f>
        <v>2019</v>
      </c>
      <c r="BA172" s="44">
        <f>IF('Indicator Date'!BA172="","x",'Indicator Date'!BA172)</f>
        <v>2017</v>
      </c>
      <c r="BB172" s="44">
        <f>IF('Indicator Date'!BB172="","x",'Indicator Date'!BB172)</f>
        <v>2018</v>
      </c>
      <c r="BC172" s="44">
        <f>IF('Indicator Date'!BC172="","x",'Indicator Date'!BC172)</f>
        <v>2019</v>
      </c>
      <c r="BD172" s="44">
        <f>IF('Indicator Date'!BD172="","x",'Indicator Date'!BD172)</f>
        <v>2020</v>
      </c>
      <c r="BE172" s="70" t="str">
        <f>IF('Indicator Date'!BE172="","x",YEAR('Indicator Date'!BE172))</f>
        <v>x</v>
      </c>
      <c r="BF172" s="70">
        <f>IF('Indicator Date'!BF172="","x",YEAR('Indicator Date'!BF172))</f>
        <v>2021</v>
      </c>
      <c r="BG172" s="44">
        <f>IF('Indicator Date'!BG172="","x",'Indicator Date'!BG172)</f>
        <v>2020</v>
      </c>
      <c r="BH172" s="44">
        <f>IF('Indicator Date'!BH172="","x",'Indicator Date'!BH172)</f>
        <v>2019</v>
      </c>
      <c r="BI172" s="44">
        <f>IF('Indicator Date'!BI172="","x",'Indicator Date'!BI172)</f>
        <v>2019</v>
      </c>
      <c r="BJ172" s="44">
        <f>IF('Indicator Date'!BJ172="","x",'Indicator Date'!BJ172)</f>
        <v>2015</v>
      </c>
      <c r="BK172" s="44">
        <f>IF('Indicator Date'!BK172="","x",'Indicator Date'!BK172)</f>
        <v>2019</v>
      </c>
      <c r="BL172" s="44">
        <f>IF('Indicator Date'!BL172="","x",'Indicator Date'!BL172)</f>
        <v>2020</v>
      </c>
      <c r="BM172" s="44">
        <f>IF('Indicator Date'!BM172="","x",'Indicator Date'!BM172)</f>
        <v>2018</v>
      </c>
      <c r="BN172" s="44">
        <f>IF('Indicator Date'!BN172="","x",'Indicator Date'!BN172)</f>
        <v>2015</v>
      </c>
      <c r="BO172" s="44">
        <f>IF('Indicator Date'!BO172="","x",'Indicator Date'!BO172)</f>
        <v>2017</v>
      </c>
      <c r="BP172" s="44">
        <f>IF('Indicator Date'!BP172="","x",'Indicator Date'!BP172)</f>
        <v>2019</v>
      </c>
      <c r="BQ172" s="44">
        <f>IF('Indicator Date'!BQ172="","x",'Indicator Date'!BQ172)</f>
        <v>2014</v>
      </c>
      <c r="BR172" s="44">
        <f>IF('Indicator Date'!BR172="","x",'Indicator Date'!BR172)</f>
        <v>2017</v>
      </c>
      <c r="BS172" s="44">
        <f>IF('Indicator Date'!BS172="","x",'Indicator Date'!BS172)</f>
        <v>2017</v>
      </c>
      <c r="BT172" s="44">
        <f>IF('Indicator Date'!BT172="","x",'Indicator Date'!BT172)</f>
        <v>2014</v>
      </c>
      <c r="BU172" s="44">
        <f>IF('Indicator Date'!BU172="","x",'Indicator Date'!BU172)</f>
        <v>2019</v>
      </c>
      <c r="BV172" s="44">
        <f>IF('Indicator Date'!BV172="","x",'Indicator Date'!BV172)</f>
        <v>2019</v>
      </c>
      <c r="BW172" s="44">
        <f>IF('Indicator Date'!BW172="","x",'Indicator Date'!BW172)</f>
        <v>2019</v>
      </c>
      <c r="BX172" s="44">
        <f>IF('Indicator Date'!BX172="","x",'Indicator Date'!BX172)</f>
        <v>2019</v>
      </c>
      <c r="BY172" s="44">
        <f>IF('Indicator Date'!BY172="","x",'Indicator Date'!BY172)</f>
        <v>2017</v>
      </c>
      <c r="BZ172" s="44">
        <f>IF('Indicator Date'!BZ172="","x",'Indicator Date'!BZ172)</f>
        <v>2020</v>
      </c>
      <c r="CA172" s="44">
        <f>IF('Indicator Date'!CA172="","x",'Indicator Date'!CA172)</f>
        <v>2020</v>
      </c>
      <c r="CB172" s="44">
        <f>IF('Indicator Date'!CB172="","x",'Indicator Date'!CB172)</f>
        <v>2015</v>
      </c>
    </row>
    <row r="173" spans="1:80">
      <c r="A173" s="33" t="str">
        <f>'Indicator Data'!A175</f>
        <v>Thailand</v>
      </c>
      <c r="B173" s="25" t="str">
        <f>'Indicator Data'!B175</f>
        <v>THA</v>
      </c>
      <c r="C173" s="44">
        <f>IF('Indicator Date'!C173="","x",'Indicator Date'!C173)</f>
        <v>2015</v>
      </c>
      <c r="D173" s="44">
        <f>IF('Indicator Date'!D173="","x",'Indicator Date'!D173)</f>
        <v>2015</v>
      </c>
      <c r="E173" s="44">
        <f>IF('Indicator Date'!E173="","x",'Indicator Date'!E173)</f>
        <v>2015</v>
      </c>
      <c r="F173" s="44">
        <f>IF('Indicator Date'!F173="","x",'Indicator Date'!F173)</f>
        <v>2015</v>
      </c>
      <c r="G173" s="44">
        <f>IF('Indicator Date'!G173="","x",'Indicator Date'!G173)</f>
        <v>2015</v>
      </c>
      <c r="H173" s="44">
        <f>IF('Indicator Date'!H173="","x",'Indicator Date'!H173)</f>
        <v>2015</v>
      </c>
      <c r="I173" s="44">
        <f>IF('Indicator Date'!I173="","x",'Indicator Date'!I173)</f>
        <v>2015</v>
      </c>
      <c r="J173" s="44">
        <f>IF('Indicator Date'!J173="","x",'Indicator Date'!J173)</f>
        <v>2020</v>
      </c>
      <c r="K173" s="44">
        <f>IF('Indicator Date'!K173="","x",'Indicator Date'!K173)</f>
        <v>2020</v>
      </c>
      <c r="L173" s="44">
        <f>IF('Indicator Date'!L173="","x",'Indicator Date'!L173)</f>
        <v>2020</v>
      </c>
      <c r="M173" s="44">
        <f>IF('Indicator Date'!M173="","x",'Indicator Date'!M173)</f>
        <v>2015</v>
      </c>
      <c r="N173" s="44">
        <f>IF('Indicator Date'!N173="","x",'Indicator Date'!N173)</f>
        <v>2015</v>
      </c>
      <c r="O173" s="44">
        <f>IF('Indicator Date'!O173="","x",'Indicator Date'!O173)</f>
        <v>2015</v>
      </c>
      <c r="P173" s="44">
        <f>IF('Indicator Date'!P173="","x",'Indicator Date'!P173)</f>
        <v>2015</v>
      </c>
      <c r="Q173" s="44">
        <f>IF('Indicator Date'!Q173="","x",'Indicator Date'!Q173)</f>
        <v>2019</v>
      </c>
      <c r="R173" s="44">
        <f>IF('Indicator Date'!R173="","x",'Indicator Date'!R173)</f>
        <v>2019</v>
      </c>
      <c r="S173" s="44">
        <f>IF('Indicator Date'!S173="","x",'Indicator Date'!S173)</f>
        <v>2019</v>
      </c>
      <c r="T173" s="44">
        <f>IF('Indicator Date'!T173="","x",'Indicator Date'!T173)</f>
        <v>2019</v>
      </c>
      <c r="U173" s="44">
        <f>IF('Indicator Date'!U173="","x",'Indicator Date'!U173)</f>
        <v>2015</v>
      </c>
      <c r="V173" s="44">
        <f>IF('Indicator Date'!V173="","x",'Indicator Date'!V173)</f>
        <v>2015</v>
      </c>
      <c r="W173" s="44">
        <f>IF('Indicator Date'!W173="","x",'Indicator Date'!W173)</f>
        <v>2015</v>
      </c>
      <c r="X173" s="44">
        <f>IF('Indicator Date'!X173="","x",'Indicator Date'!X173)</f>
        <v>2018</v>
      </c>
      <c r="Y173" s="44">
        <f>IF('Indicator Date'!Y173="","x",'Indicator Date'!Y173)</f>
        <v>2019</v>
      </c>
      <c r="Z173" s="44">
        <f>IF('Indicator Date'!Z173="","x",'Indicator Date'!Z173)</f>
        <v>2019</v>
      </c>
      <c r="AA173" s="44" t="str">
        <f>IF('Indicator Date'!AA173="","x",'Indicator Date'!AA173)</f>
        <v>x</v>
      </c>
      <c r="AB173" s="44">
        <f>IF('Indicator Date'!AB173="","x",'Indicator Date'!AB173)</f>
        <v>2017</v>
      </c>
      <c r="AC173" s="44">
        <f>IF('Indicator Date'!AC173="","x",'Indicator Date'!AC173)</f>
        <v>2017</v>
      </c>
      <c r="AD173" s="44">
        <f>IF('Indicator Date'!AD173="","x",'Indicator Date'!AD173)</f>
        <v>2019</v>
      </c>
      <c r="AE173" s="44">
        <f>IF('Indicator Date'!AE173="","x",'Indicator Date'!AE173)</f>
        <v>2020</v>
      </c>
      <c r="AF173" s="44">
        <f>IF('Indicator Date'!AF173="","x",'Indicator Date'!AF173)</f>
        <v>2018</v>
      </c>
      <c r="AG173" s="44">
        <f>IF('Indicator Date'!AG173="","x",'Indicator Date'!AG173)</f>
        <v>2020</v>
      </c>
      <c r="AH173" s="44">
        <f>IF('Indicator Date'!AH173="","x",'Indicator Date'!AH173)</f>
        <v>2021</v>
      </c>
      <c r="AI173" s="44">
        <f>IF('Indicator Date'!AI173="","x",'Indicator Date'!AI173)</f>
        <v>2021</v>
      </c>
      <c r="AJ173" s="44">
        <f>IF('Indicator Date'!AJ173="","x",'Indicator Date'!AJ173)</f>
        <v>2020</v>
      </c>
      <c r="AK173" s="44">
        <f>IF('Indicator Date'!AK173="","x",'Indicator Date'!AK173)</f>
        <v>2020</v>
      </c>
      <c r="AL173" s="44">
        <f>IF('Indicator Date'!AL173="","x",'Indicator Date'!AL173)</f>
        <v>2019</v>
      </c>
      <c r="AM173" s="44" t="str">
        <f>IF('Indicator Date'!AM173="","x",RIGHT('Indicator Date'!AM173,4))</f>
        <v>2016</v>
      </c>
      <c r="AN173" s="44">
        <f>IF('Indicator Date'!AN173="","x",'Indicator Date'!AN173)</f>
        <v>2021</v>
      </c>
      <c r="AO173" s="44">
        <f>IF('Indicator Date'!AO173="","x",'Indicator Date'!AO173)</f>
        <v>2018</v>
      </c>
      <c r="AP173" s="44">
        <f>IF('Indicator Date'!AP173="","x",'Indicator Date'!AP173)</f>
        <v>2019</v>
      </c>
      <c r="AQ173" s="44">
        <f>IF('Indicator Date'!AQ173="","x",'Indicator Date'!AQ173)</f>
        <v>2020</v>
      </c>
      <c r="AR173" s="44">
        <f>IF('Indicator Date'!AR173="","x",'Indicator Date'!AR173)</f>
        <v>2020</v>
      </c>
      <c r="AS173" s="44">
        <f>IF('Indicator Date'!AS173="","x",'Indicator Date'!AS173)</f>
        <v>2019</v>
      </c>
      <c r="AT173" s="44">
        <f>IF('Indicator Date'!AT173="","x",'Indicator Date'!AT173)</f>
        <v>2016</v>
      </c>
      <c r="AU173" s="44">
        <f>IF('Indicator Date'!AU173="","x",'Indicator Date'!AU173)</f>
        <v>2019</v>
      </c>
      <c r="AV173" s="44">
        <f>IF('Indicator Date'!AV173="","x",'Indicator Date'!AV173)</f>
        <v>2019</v>
      </c>
      <c r="AW173" s="44">
        <f>IF('Indicator Date'!AW173="","x",'Indicator Date'!AW173)</f>
        <v>2019</v>
      </c>
      <c r="AX173" s="44">
        <f>IF('Indicator Date'!AX173="","x",'Indicator Date'!AX173)</f>
        <v>2018</v>
      </c>
      <c r="AY173" s="44">
        <f>IF('Indicator Date'!AY173="","x",'Indicator Date'!AY173)</f>
        <v>2019</v>
      </c>
      <c r="AZ173" s="44">
        <f>IF('Indicator Date'!AZ173="","x",'Indicator Date'!AZ173)</f>
        <v>2019</v>
      </c>
      <c r="BA173" s="44">
        <f>IF('Indicator Date'!BA173="","x",'Indicator Date'!BA173)</f>
        <v>2019</v>
      </c>
      <c r="BB173" s="44">
        <f>IF('Indicator Date'!BB173="","x",'Indicator Date'!BB173)</f>
        <v>2018</v>
      </c>
      <c r="BC173" s="44">
        <f>IF('Indicator Date'!BC173="","x",'Indicator Date'!BC173)</f>
        <v>2019</v>
      </c>
      <c r="BD173" s="44">
        <f>IF('Indicator Date'!BD173="","x",'Indicator Date'!BD173)</f>
        <v>2020</v>
      </c>
      <c r="BE173" s="70">
        <f>IF('Indicator Date'!BE173="","x",YEAR('Indicator Date'!BE173))</f>
        <v>2020</v>
      </c>
      <c r="BF173" s="70">
        <f>IF('Indicator Date'!BF173="","x",YEAR('Indicator Date'!BF173))</f>
        <v>2020</v>
      </c>
      <c r="BG173" s="44">
        <f>IF('Indicator Date'!BG173="","x",'Indicator Date'!BG173)</f>
        <v>2020</v>
      </c>
      <c r="BH173" s="44">
        <f>IF('Indicator Date'!BH173="","x",'Indicator Date'!BH173)</f>
        <v>2019</v>
      </c>
      <c r="BI173" s="44">
        <f>IF('Indicator Date'!BI173="","x",'Indicator Date'!BI173)</f>
        <v>2019</v>
      </c>
      <c r="BJ173" s="44">
        <f>IF('Indicator Date'!BJ173="","x",'Indicator Date'!BJ173)</f>
        <v>2015</v>
      </c>
      <c r="BK173" s="44">
        <f>IF('Indicator Date'!BK173="","x",'Indicator Date'!BK173)</f>
        <v>2019</v>
      </c>
      <c r="BL173" s="44">
        <f>IF('Indicator Date'!BL173="","x",'Indicator Date'!BL173)</f>
        <v>2020</v>
      </c>
      <c r="BM173" s="44">
        <f>IF('Indicator Date'!BM173="","x",'Indicator Date'!BM173)</f>
        <v>2018</v>
      </c>
      <c r="BN173" s="44">
        <f>IF('Indicator Date'!BN173="","x",'Indicator Date'!BN173)</f>
        <v>2018</v>
      </c>
      <c r="BO173" s="44">
        <f>IF('Indicator Date'!BO173="","x",'Indicator Date'!BO173)</f>
        <v>2019</v>
      </c>
      <c r="BP173" s="44">
        <f>IF('Indicator Date'!BP173="","x",'Indicator Date'!BP173)</f>
        <v>2019</v>
      </c>
      <c r="BQ173" s="44">
        <f>IF('Indicator Date'!BQ173="","x",'Indicator Date'!BQ173)</f>
        <v>2014</v>
      </c>
      <c r="BR173" s="44">
        <f>IF('Indicator Date'!BR173="","x",'Indicator Date'!BR173)</f>
        <v>2017</v>
      </c>
      <c r="BS173" s="44">
        <f>IF('Indicator Date'!BS173="","x",'Indicator Date'!BS173)</f>
        <v>2017</v>
      </c>
      <c r="BT173" s="44">
        <f>IF('Indicator Date'!BT173="","x",'Indicator Date'!BT173)</f>
        <v>2017</v>
      </c>
      <c r="BU173" s="44">
        <f>IF('Indicator Date'!BU173="","x",'Indicator Date'!BU173)</f>
        <v>2019</v>
      </c>
      <c r="BV173" s="44">
        <f>IF('Indicator Date'!BV173="","x",'Indicator Date'!BV173)</f>
        <v>2019</v>
      </c>
      <c r="BW173" s="44" t="str">
        <f>IF('Indicator Date'!BW173="","x",'Indicator Date'!BW173)</f>
        <v>x</v>
      </c>
      <c r="BX173" s="44">
        <f>IF('Indicator Date'!BX173="","x",'Indicator Date'!BX173)</f>
        <v>2019</v>
      </c>
      <c r="BY173" s="44">
        <f>IF('Indicator Date'!BY173="","x",'Indicator Date'!BY173)</f>
        <v>2017</v>
      </c>
      <c r="BZ173" s="44">
        <f>IF('Indicator Date'!BZ173="","x",'Indicator Date'!BZ173)</f>
        <v>2020</v>
      </c>
      <c r="CA173" s="44">
        <f>IF('Indicator Date'!CA173="","x",'Indicator Date'!CA173)</f>
        <v>2020</v>
      </c>
      <c r="CB173" s="44">
        <f>IF('Indicator Date'!CB173="","x",'Indicator Date'!CB173)</f>
        <v>2015</v>
      </c>
    </row>
    <row r="174" spans="1:80">
      <c r="A174" s="33" t="str">
        <f>'Indicator Data'!A176</f>
        <v>Timor-Leste</v>
      </c>
      <c r="B174" s="25" t="str">
        <f>'Indicator Data'!B176</f>
        <v>TLS</v>
      </c>
      <c r="C174" s="44">
        <f>IF('Indicator Date'!C174="","x",'Indicator Date'!C174)</f>
        <v>2015</v>
      </c>
      <c r="D174" s="44">
        <f>IF('Indicator Date'!D174="","x",'Indicator Date'!D174)</f>
        <v>2015</v>
      </c>
      <c r="E174" s="44">
        <f>IF('Indicator Date'!E174="","x",'Indicator Date'!E174)</f>
        <v>2015</v>
      </c>
      <c r="F174" s="44">
        <f>IF('Indicator Date'!F174="","x",'Indicator Date'!F174)</f>
        <v>2015</v>
      </c>
      <c r="G174" s="44">
        <f>IF('Indicator Date'!G174="","x",'Indicator Date'!G174)</f>
        <v>2015</v>
      </c>
      <c r="H174" s="44">
        <f>IF('Indicator Date'!H174="","x",'Indicator Date'!H174)</f>
        <v>2015</v>
      </c>
      <c r="I174" s="44">
        <f>IF('Indicator Date'!I174="","x",'Indicator Date'!I174)</f>
        <v>2015</v>
      </c>
      <c r="J174" s="44">
        <f>IF('Indicator Date'!J174="","x",'Indicator Date'!J174)</f>
        <v>2020</v>
      </c>
      <c r="K174" s="44">
        <f>IF('Indicator Date'!K174="","x",'Indicator Date'!K174)</f>
        <v>2020</v>
      </c>
      <c r="L174" s="44">
        <f>IF('Indicator Date'!L174="","x",'Indicator Date'!L174)</f>
        <v>2020</v>
      </c>
      <c r="M174" s="44">
        <f>IF('Indicator Date'!M174="","x",'Indicator Date'!M174)</f>
        <v>2015</v>
      </c>
      <c r="N174" s="44">
        <f>IF('Indicator Date'!N174="","x",'Indicator Date'!N174)</f>
        <v>2015</v>
      </c>
      <c r="O174" s="44">
        <f>IF('Indicator Date'!O174="","x",'Indicator Date'!O174)</f>
        <v>2015</v>
      </c>
      <c r="P174" s="44">
        <f>IF('Indicator Date'!P174="","x",'Indicator Date'!P174)</f>
        <v>2015</v>
      </c>
      <c r="Q174" s="44">
        <f>IF('Indicator Date'!Q174="","x",'Indicator Date'!Q174)</f>
        <v>2019</v>
      </c>
      <c r="R174" s="44">
        <f>IF('Indicator Date'!R174="","x",'Indicator Date'!R174)</f>
        <v>2019</v>
      </c>
      <c r="S174" s="44">
        <f>IF('Indicator Date'!S174="","x",'Indicator Date'!S174)</f>
        <v>2019</v>
      </c>
      <c r="T174" s="44">
        <f>IF('Indicator Date'!T174="","x",'Indicator Date'!T174)</f>
        <v>2019</v>
      </c>
      <c r="U174" s="44">
        <f>IF('Indicator Date'!U174="","x",'Indicator Date'!U174)</f>
        <v>2015</v>
      </c>
      <c r="V174" s="44">
        <f>IF('Indicator Date'!V174="","x",'Indicator Date'!V174)</f>
        <v>2015</v>
      </c>
      <c r="W174" s="44">
        <f>IF('Indicator Date'!W174="","x",'Indicator Date'!W174)</f>
        <v>2015</v>
      </c>
      <c r="X174" s="44">
        <f>IF('Indicator Date'!X174="","x",'Indicator Date'!X174)</f>
        <v>2018</v>
      </c>
      <c r="Y174" s="44">
        <f>IF('Indicator Date'!Y174="","x",'Indicator Date'!Y174)</f>
        <v>2019</v>
      </c>
      <c r="Z174" s="44">
        <f>IF('Indicator Date'!Z174="","x",'Indicator Date'!Z174)</f>
        <v>2019</v>
      </c>
      <c r="AA174" s="44">
        <f>IF('Indicator Date'!AA174="","x",'Indicator Date'!AA174)</f>
        <v>2016</v>
      </c>
      <c r="AB174" s="44">
        <f>IF('Indicator Date'!AB174="","x",'Indicator Date'!AB174)</f>
        <v>2017</v>
      </c>
      <c r="AC174" s="44">
        <f>IF('Indicator Date'!AC174="","x",'Indicator Date'!AC174)</f>
        <v>2017</v>
      </c>
      <c r="AD174" s="44" t="str">
        <f>IF('Indicator Date'!AD174="","x",'Indicator Date'!AD174)</f>
        <v>x</v>
      </c>
      <c r="AE174" s="44">
        <f>IF('Indicator Date'!AE174="","x",'Indicator Date'!AE174)</f>
        <v>2020</v>
      </c>
      <c r="AF174" s="44">
        <f>IF('Indicator Date'!AF174="","x",'Indicator Date'!AF174)</f>
        <v>2018</v>
      </c>
      <c r="AG174" s="44">
        <f>IF('Indicator Date'!AG174="","x",'Indicator Date'!AG174)</f>
        <v>2020</v>
      </c>
      <c r="AH174" s="44">
        <f>IF('Indicator Date'!AH174="","x",'Indicator Date'!AH174)</f>
        <v>2021</v>
      </c>
      <c r="AI174" s="44">
        <f>IF('Indicator Date'!AI174="","x",'Indicator Date'!AI174)</f>
        <v>2021</v>
      </c>
      <c r="AJ174" s="44">
        <f>IF('Indicator Date'!AJ174="","x",'Indicator Date'!AJ174)</f>
        <v>2020</v>
      </c>
      <c r="AK174" s="44">
        <f>IF('Indicator Date'!AK174="","x",'Indicator Date'!AK174)</f>
        <v>2020</v>
      </c>
      <c r="AL174" s="44">
        <f>IF('Indicator Date'!AL174="","x",'Indicator Date'!AL174)</f>
        <v>2019</v>
      </c>
      <c r="AM174" s="44" t="str">
        <f>IF('Indicator Date'!AM174="","x",RIGHT('Indicator Date'!AM174,4))</f>
        <v>2016</v>
      </c>
      <c r="AN174" s="44">
        <f>IF('Indicator Date'!AN174="","x",'Indicator Date'!AN174)</f>
        <v>2021</v>
      </c>
      <c r="AO174" s="44">
        <f>IF('Indicator Date'!AO174="","x",'Indicator Date'!AO174)</f>
        <v>2018</v>
      </c>
      <c r="AP174" s="44">
        <f>IF('Indicator Date'!AP174="","x",'Indicator Date'!AP174)</f>
        <v>2019</v>
      </c>
      <c r="AQ174" s="44">
        <f>IF('Indicator Date'!AQ174="","x",'Indicator Date'!AQ174)</f>
        <v>2020</v>
      </c>
      <c r="AR174" s="44">
        <f>IF('Indicator Date'!AR174="","x",'Indicator Date'!AR174)</f>
        <v>2020</v>
      </c>
      <c r="AS174" s="44">
        <f>IF('Indicator Date'!AS174="","x",'Indicator Date'!AS174)</f>
        <v>2019</v>
      </c>
      <c r="AT174" s="44">
        <f>IF('Indicator Date'!AT174="","x",'Indicator Date'!AT174)</f>
        <v>2013</v>
      </c>
      <c r="AU174" s="44">
        <f>IF('Indicator Date'!AU174="","x",'Indicator Date'!AU174)</f>
        <v>2019</v>
      </c>
      <c r="AV174" s="44">
        <f>IF('Indicator Date'!AV174="","x",'Indicator Date'!AV174)</f>
        <v>2019</v>
      </c>
      <c r="AW174" s="44">
        <f>IF('Indicator Date'!AW174="","x",'Indicator Date'!AW174)</f>
        <v>2019</v>
      </c>
      <c r="AX174" s="44">
        <f>IF('Indicator Date'!AX174="","x",'Indicator Date'!AX174)</f>
        <v>2018</v>
      </c>
      <c r="AY174" s="44">
        <f>IF('Indicator Date'!AY174="","x",'Indicator Date'!AY174)</f>
        <v>2019</v>
      </c>
      <c r="AZ174" s="44" t="str">
        <f>IF('Indicator Date'!AZ174="","x",'Indicator Date'!AZ174)</f>
        <v>x</v>
      </c>
      <c r="BA174" s="44">
        <f>IF('Indicator Date'!BA174="","x",'Indicator Date'!BA174)</f>
        <v>2014</v>
      </c>
      <c r="BB174" s="44">
        <f>IF('Indicator Date'!BB174="","x",'Indicator Date'!BB174)</f>
        <v>2018</v>
      </c>
      <c r="BC174" s="44">
        <f>IF('Indicator Date'!BC174="","x",'Indicator Date'!BC174)</f>
        <v>2019</v>
      </c>
      <c r="BD174" s="44">
        <f>IF('Indicator Date'!BD174="","x",'Indicator Date'!BD174)</f>
        <v>2020</v>
      </c>
      <c r="BE174" s="70" t="str">
        <f>IF('Indicator Date'!BE174="","x",YEAR('Indicator Date'!BE174))</f>
        <v>x</v>
      </c>
      <c r="BF174" s="70">
        <f>IF('Indicator Date'!BF174="","x",YEAR('Indicator Date'!BF174))</f>
        <v>2020</v>
      </c>
      <c r="BG174" s="44">
        <f>IF('Indicator Date'!BG174="","x",'Indicator Date'!BG174)</f>
        <v>2020</v>
      </c>
      <c r="BH174" s="44">
        <f>IF('Indicator Date'!BH174="","x",'Indicator Date'!BH174)</f>
        <v>2019</v>
      </c>
      <c r="BI174" s="44">
        <f>IF('Indicator Date'!BI174="","x",'Indicator Date'!BI174)</f>
        <v>2019</v>
      </c>
      <c r="BJ174" s="44">
        <f>IF('Indicator Date'!BJ174="","x",'Indicator Date'!BJ174)</f>
        <v>2013</v>
      </c>
      <c r="BK174" s="44">
        <f>IF('Indicator Date'!BK174="","x",'Indicator Date'!BK174)</f>
        <v>2019</v>
      </c>
      <c r="BL174" s="44">
        <f>IF('Indicator Date'!BL174="","x",'Indicator Date'!BL174)</f>
        <v>2020</v>
      </c>
      <c r="BM174" s="44">
        <f>IF('Indicator Date'!BM174="","x",'Indicator Date'!BM174)</f>
        <v>2018</v>
      </c>
      <c r="BN174" s="44">
        <f>IF('Indicator Date'!BN174="","x",'Indicator Date'!BN174)</f>
        <v>2018</v>
      </c>
      <c r="BO174" s="44">
        <f>IF('Indicator Date'!BO174="","x",'Indicator Date'!BO174)</f>
        <v>2017</v>
      </c>
      <c r="BP174" s="44">
        <f>IF('Indicator Date'!BP174="","x",'Indicator Date'!BP174)</f>
        <v>2019</v>
      </c>
      <c r="BQ174" s="44">
        <f>IF('Indicator Date'!BQ174="","x",'Indicator Date'!BQ174)</f>
        <v>2014</v>
      </c>
      <c r="BR174" s="44">
        <f>IF('Indicator Date'!BR174="","x",'Indicator Date'!BR174)</f>
        <v>2017</v>
      </c>
      <c r="BS174" s="44">
        <f>IF('Indicator Date'!BS174="","x",'Indicator Date'!BS174)</f>
        <v>2017</v>
      </c>
      <c r="BT174" s="44">
        <f>IF('Indicator Date'!BT174="","x",'Indicator Date'!BT174)</f>
        <v>2017</v>
      </c>
      <c r="BU174" s="44">
        <f>IF('Indicator Date'!BU174="","x",'Indicator Date'!BU174)</f>
        <v>2019</v>
      </c>
      <c r="BV174" s="44">
        <f>IF('Indicator Date'!BV174="","x",'Indicator Date'!BV174)</f>
        <v>2019</v>
      </c>
      <c r="BW174" s="44" t="str">
        <f>IF('Indicator Date'!BW174="","x",'Indicator Date'!BW174)</f>
        <v>x</v>
      </c>
      <c r="BX174" s="44">
        <f>IF('Indicator Date'!BX174="","x",'Indicator Date'!BX174)</f>
        <v>2019</v>
      </c>
      <c r="BY174" s="44">
        <f>IF('Indicator Date'!BY174="","x",'Indicator Date'!BY174)</f>
        <v>2017</v>
      </c>
      <c r="BZ174" s="44">
        <f>IF('Indicator Date'!BZ174="","x",'Indicator Date'!BZ174)</f>
        <v>2020</v>
      </c>
      <c r="CA174" s="44">
        <f>IF('Indicator Date'!CA174="","x",'Indicator Date'!CA174)</f>
        <v>2020</v>
      </c>
      <c r="CB174" s="44">
        <f>IF('Indicator Date'!CB174="","x",'Indicator Date'!CB174)</f>
        <v>2015</v>
      </c>
    </row>
    <row r="175" spans="1:80">
      <c r="A175" s="33" t="str">
        <f>'Indicator Data'!A177</f>
        <v>Togo</v>
      </c>
      <c r="B175" s="25" t="str">
        <f>'Indicator Data'!B177</f>
        <v>TGO</v>
      </c>
      <c r="C175" s="44">
        <f>IF('Indicator Date'!C175="","x",'Indicator Date'!C175)</f>
        <v>2015</v>
      </c>
      <c r="D175" s="44">
        <f>IF('Indicator Date'!D175="","x",'Indicator Date'!D175)</f>
        <v>2015</v>
      </c>
      <c r="E175" s="44">
        <f>IF('Indicator Date'!E175="","x",'Indicator Date'!E175)</f>
        <v>2015</v>
      </c>
      <c r="F175" s="44">
        <f>IF('Indicator Date'!F175="","x",'Indicator Date'!F175)</f>
        <v>2015</v>
      </c>
      <c r="G175" s="44">
        <f>IF('Indicator Date'!G175="","x",'Indicator Date'!G175)</f>
        <v>2015</v>
      </c>
      <c r="H175" s="44">
        <f>IF('Indicator Date'!H175="","x",'Indicator Date'!H175)</f>
        <v>2015</v>
      </c>
      <c r="I175" s="44">
        <f>IF('Indicator Date'!I175="","x",'Indicator Date'!I175)</f>
        <v>2015</v>
      </c>
      <c r="J175" s="44">
        <f>IF('Indicator Date'!J175="","x",'Indicator Date'!J175)</f>
        <v>2020</v>
      </c>
      <c r="K175" s="44">
        <f>IF('Indicator Date'!K175="","x",'Indicator Date'!K175)</f>
        <v>2020</v>
      </c>
      <c r="L175" s="44">
        <f>IF('Indicator Date'!L175="","x",'Indicator Date'!L175)</f>
        <v>2020</v>
      </c>
      <c r="M175" s="44">
        <f>IF('Indicator Date'!M175="","x",'Indicator Date'!M175)</f>
        <v>2015</v>
      </c>
      <c r="N175" s="44">
        <f>IF('Indicator Date'!N175="","x",'Indicator Date'!N175)</f>
        <v>2015</v>
      </c>
      <c r="O175" s="44">
        <f>IF('Indicator Date'!O175="","x",'Indicator Date'!O175)</f>
        <v>2015</v>
      </c>
      <c r="P175" s="44">
        <f>IF('Indicator Date'!P175="","x",'Indicator Date'!P175)</f>
        <v>2015</v>
      </c>
      <c r="Q175" s="44">
        <f>IF('Indicator Date'!Q175="","x",'Indicator Date'!Q175)</f>
        <v>2019</v>
      </c>
      <c r="R175" s="44">
        <f>IF('Indicator Date'!R175="","x",'Indicator Date'!R175)</f>
        <v>2019</v>
      </c>
      <c r="S175" s="44">
        <f>IF('Indicator Date'!S175="","x",'Indicator Date'!S175)</f>
        <v>2019</v>
      </c>
      <c r="T175" s="44">
        <f>IF('Indicator Date'!T175="","x",'Indicator Date'!T175)</f>
        <v>2019</v>
      </c>
      <c r="U175" s="44">
        <f>IF('Indicator Date'!U175="","x",'Indicator Date'!U175)</f>
        <v>2015</v>
      </c>
      <c r="V175" s="44">
        <f>IF('Indicator Date'!V175="","x",'Indicator Date'!V175)</f>
        <v>2015</v>
      </c>
      <c r="W175" s="44">
        <f>IF('Indicator Date'!W175="","x",'Indicator Date'!W175)</f>
        <v>2015</v>
      </c>
      <c r="X175" s="44">
        <f>IF('Indicator Date'!X175="","x",'Indicator Date'!X175)</f>
        <v>2018</v>
      </c>
      <c r="Y175" s="44">
        <f>IF('Indicator Date'!Y175="","x",'Indicator Date'!Y175)</f>
        <v>2019</v>
      </c>
      <c r="Z175" s="44">
        <f>IF('Indicator Date'!Z175="","x",'Indicator Date'!Z175)</f>
        <v>2019</v>
      </c>
      <c r="AA175" s="44">
        <f>IF('Indicator Date'!AA175="","x",'Indicator Date'!AA175)</f>
        <v>2014</v>
      </c>
      <c r="AB175" s="44">
        <f>IF('Indicator Date'!AB175="","x",'Indicator Date'!AB175)</f>
        <v>2017</v>
      </c>
      <c r="AC175" s="44">
        <f>IF('Indicator Date'!AC175="","x",'Indicator Date'!AC175)</f>
        <v>2017</v>
      </c>
      <c r="AD175" s="44">
        <f>IF('Indicator Date'!AD175="","x",'Indicator Date'!AD175)</f>
        <v>2017</v>
      </c>
      <c r="AE175" s="44">
        <f>IF('Indicator Date'!AE175="","x",'Indicator Date'!AE175)</f>
        <v>2020</v>
      </c>
      <c r="AF175" s="44">
        <f>IF('Indicator Date'!AF175="","x",'Indicator Date'!AF175)</f>
        <v>2018</v>
      </c>
      <c r="AG175" s="44">
        <f>IF('Indicator Date'!AG175="","x",'Indicator Date'!AG175)</f>
        <v>2020</v>
      </c>
      <c r="AH175" s="44">
        <f>IF('Indicator Date'!AH175="","x",'Indicator Date'!AH175)</f>
        <v>2021</v>
      </c>
      <c r="AI175" s="44">
        <f>IF('Indicator Date'!AI175="","x",'Indicator Date'!AI175)</f>
        <v>2021</v>
      </c>
      <c r="AJ175" s="44">
        <f>IF('Indicator Date'!AJ175="","x",'Indicator Date'!AJ175)</f>
        <v>2020</v>
      </c>
      <c r="AK175" s="44">
        <f>IF('Indicator Date'!AK175="","x",'Indicator Date'!AK175)</f>
        <v>2020</v>
      </c>
      <c r="AL175" s="44">
        <f>IF('Indicator Date'!AL175="","x",'Indicator Date'!AL175)</f>
        <v>2019</v>
      </c>
      <c r="AM175" s="44" t="str">
        <f>IF('Indicator Date'!AM175="","x",RIGHT('Indicator Date'!AM175,4))</f>
        <v>2017</v>
      </c>
      <c r="AN175" s="44">
        <f>IF('Indicator Date'!AN175="","x",'Indicator Date'!AN175)</f>
        <v>2021</v>
      </c>
      <c r="AO175" s="44">
        <f>IF('Indicator Date'!AO175="","x",'Indicator Date'!AO175)</f>
        <v>2018</v>
      </c>
      <c r="AP175" s="44">
        <f>IF('Indicator Date'!AP175="","x",'Indicator Date'!AP175)</f>
        <v>2019</v>
      </c>
      <c r="AQ175" s="44">
        <f>IF('Indicator Date'!AQ175="","x",'Indicator Date'!AQ175)</f>
        <v>2020</v>
      </c>
      <c r="AR175" s="44">
        <f>IF('Indicator Date'!AR175="","x",'Indicator Date'!AR175)</f>
        <v>2020</v>
      </c>
      <c r="AS175" s="44">
        <f>IF('Indicator Date'!AS175="","x",'Indicator Date'!AS175)</f>
        <v>2019</v>
      </c>
      <c r="AT175" s="44">
        <f>IF('Indicator Date'!AT175="","x",'Indicator Date'!AT175)</f>
        <v>2017</v>
      </c>
      <c r="AU175" s="44">
        <f>IF('Indicator Date'!AU175="","x",'Indicator Date'!AU175)</f>
        <v>2019</v>
      </c>
      <c r="AV175" s="44">
        <f>IF('Indicator Date'!AV175="","x",'Indicator Date'!AV175)</f>
        <v>2019</v>
      </c>
      <c r="AW175" s="44">
        <f>IF('Indicator Date'!AW175="","x",'Indicator Date'!AW175)</f>
        <v>2019</v>
      </c>
      <c r="AX175" s="44">
        <f>IF('Indicator Date'!AX175="","x",'Indicator Date'!AX175)</f>
        <v>2018</v>
      </c>
      <c r="AY175" s="44">
        <f>IF('Indicator Date'!AY175="","x",'Indicator Date'!AY175)</f>
        <v>2019</v>
      </c>
      <c r="AZ175" s="44">
        <f>IF('Indicator Date'!AZ175="","x",'Indicator Date'!AZ175)</f>
        <v>2019</v>
      </c>
      <c r="BA175" s="44">
        <f>IF('Indicator Date'!BA175="","x",'Indicator Date'!BA175)</f>
        <v>2015</v>
      </c>
      <c r="BB175" s="44">
        <f>IF('Indicator Date'!BB175="","x",'Indicator Date'!BB175)</f>
        <v>2018</v>
      </c>
      <c r="BC175" s="44">
        <f>IF('Indicator Date'!BC175="","x",'Indicator Date'!BC175)</f>
        <v>2019</v>
      </c>
      <c r="BD175" s="44">
        <f>IF('Indicator Date'!BD175="","x",'Indicator Date'!BD175)</f>
        <v>2020</v>
      </c>
      <c r="BE175" s="70" t="str">
        <f>IF('Indicator Date'!BE175="","x",YEAR('Indicator Date'!BE175))</f>
        <v>x</v>
      </c>
      <c r="BF175" s="70">
        <f>IF('Indicator Date'!BF175="","x",YEAR('Indicator Date'!BF175))</f>
        <v>2020</v>
      </c>
      <c r="BG175" s="44">
        <f>IF('Indicator Date'!BG175="","x",'Indicator Date'!BG175)</f>
        <v>2020</v>
      </c>
      <c r="BH175" s="44">
        <f>IF('Indicator Date'!BH175="","x",'Indicator Date'!BH175)</f>
        <v>2019</v>
      </c>
      <c r="BI175" s="44">
        <f>IF('Indicator Date'!BI175="","x",'Indicator Date'!BI175)</f>
        <v>2019</v>
      </c>
      <c r="BJ175" s="44">
        <f>IF('Indicator Date'!BJ175="","x",'Indicator Date'!BJ175)</f>
        <v>2015</v>
      </c>
      <c r="BK175" s="44">
        <f>IF('Indicator Date'!BK175="","x",'Indicator Date'!BK175)</f>
        <v>2019</v>
      </c>
      <c r="BL175" s="44">
        <f>IF('Indicator Date'!BL175="","x",'Indicator Date'!BL175)</f>
        <v>2020</v>
      </c>
      <c r="BM175" s="44">
        <f>IF('Indicator Date'!BM175="","x",'Indicator Date'!BM175)</f>
        <v>2018</v>
      </c>
      <c r="BN175" s="44">
        <f>IF('Indicator Date'!BN175="","x",'Indicator Date'!BN175)</f>
        <v>2015</v>
      </c>
      <c r="BO175" s="44">
        <f>IF('Indicator Date'!BO175="","x",'Indicator Date'!BO175)</f>
        <v>2017</v>
      </c>
      <c r="BP175" s="44">
        <f>IF('Indicator Date'!BP175="","x",'Indicator Date'!BP175)</f>
        <v>2019</v>
      </c>
      <c r="BQ175" s="44">
        <f>IF('Indicator Date'!BQ175="","x",'Indicator Date'!BQ175)</f>
        <v>2014</v>
      </c>
      <c r="BR175" s="44">
        <f>IF('Indicator Date'!BR175="","x",'Indicator Date'!BR175)</f>
        <v>2017</v>
      </c>
      <c r="BS175" s="44">
        <f>IF('Indicator Date'!BS175="","x",'Indicator Date'!BS175)</f>
        <v>2017</v>
      </c>
      <c r="BT175" s="44">
        <f>IF('Indicator Date'!BT175="","x",'Indicator Date'!BT175)</f>
        <v>2015</v>
      </c>
      <c r="BU175" s="44">
        <f>IF('Indicator Date'!BU175="","x",'Indicator Date'!BU175)</f>
        <v>2019</v>
      </c>
      <c r="BV175" s="44" t="str">
        <f>IF('Indicator Date'!BV175="","x",'Indicator Date'!BV175)</f>
        <v>x</v>
      </c>
      <c r="BW175" s="44">
        <f>IF('Indicator Date'!BW175="","x",'Indicator Date'!BW175)</f>
        <v>2019</v>
      </c>
      <c r="BX175" s="44">
        <f>IF('Indicator Date'!BX175="","x",'Indicator Date'!BX175)</f>
        <v>2019</v>
      </c>
      <c r="BY175" s="44">
        <f>IF('Indicator Date'!BY175="","x",'Indicator Date'!BY175)</f>
        <v>2017</v>
      </c>
      <c r="BZ175" s="44">
        <f>IF('Indicator Date'!BZ175="","x",'Indicator Date'!BZ175)</f>
        <v>2020</v>
      </c>
      <c r="CA175" s="44">
        <f>IF('Indicator Date'!CA175="","x",'Indicator Date'!CA175)</f>
        <v>2020</v>
      </c>
      <c r="CB175" s="44">
        <f>IF('Indicator Date'!CB175="","x",'Indicator Date'!CB175)</f>
        <v>2015</v>
      </c>
    </row>
    <row r="176" spans="1:80">
      <c r="A176" s="33" t="str">
        <f>'Indicator Data'!A178</f>
        <v>Tonga</v>
      </c>
      <c r="B176" s="25" t="str">
        <f>'Indicator Data'!B178</f>
        <v>TON</v>
      </c>
      <c r="C176" s="44">
        <f>IF('Indicator Date'!C176="","x",'Indicator Date'!C176)</f>
        <v>2015</v>
      </c>
      <c r="D176" s="44">
        <f>IF('Indicator Date'!D176="","x",'Indicator Date'!D176)</f>
        <v>2015</v>
      </c>
      <c r="E176" s="44">
        <f>IF('Indicator Date'!E176="","x",'Indicator Date'!E176)</f>
        <v>2015</v>
      </c>
      <c r="F176" s="44">
        <f>IF('Indicator Date'!F176="","x",'Indicator Date'!F176)</f>
        <v>2015</v>
      </c>
      <c r="G176" s="44">
        <f>IF('Indicator Date'!G176="","x",'Indicator Date'!G176)</f>
        <v>2015</v>
      </c>
      <c r="H176" s="44">
        <f>IF('Indicator Date'!H176="","x",'Indicator Date'!H176)</f>
        <v>2015</v>
      </c>
      <c r="I176" s="44">
        <f>IF('Indicator Date'!I176="","x",'Indicator Date'!I176)</f>
        <v>2015</v>
      </c>
      <c r="J176" s="44">
        <f>IF('Indicator Date'!J176="","x",'Indicator Date'!J176)</f>
        <v>2020</v>
      </c>
      <c r="K176" s="44">
        <f>IF('Indicator Date'!K176="","x",'Indicator Date'!K176)</f>
        <v>2020</v>
      </c>
      <c r="L176" s="44" t="str">
        <f>IF('Indicator Date'!L176="","x",'Indicator Date'!L176)</f>
        <v>x</v>
      </c>
      <c r="M176" s="44">
        <f>IF('Indicator Date'!M176="","x",'Indicator Date'!M176)</f>
        <v>2015</v>
      </c>
      <c r="N176" s="44">
        <f>IF('Indicator Date'!N176="","x",'Indicator Date'!N176)</f>
        <v>2015</v>
      </c>
      <c r="O176" s="44">
        <f>IF('Indicator Date'!O176="","x",'Indicator Date'!O176)</f>
        <v>2015</v>
      </c>
      <c r="P176" s="44">
        <f>IF('Indicator Date'!P176="","x",'Indicator Date'!P176)</f>
        <v>2015</v>
      </c>
      <c r="Q176" s="44">
        <f>IF('Indicator Date'!Q176="","x",'Indicator Date'!Q176)</f>
        <v>2019</v>
      </c>
      <c r="R176" s="44">
        <f>IF('Indicator Date'!R176="","x",'Indicator Date'!R176)</f>
        <v>2019</v>
      </c>
      <c r="S176" s="44">
        <f>IF('Indicator Date'!S176="","x",'Indicator Date'!S176)</f>
        <v>2019</v>
      </c>
      <c r="T176" s="44">
        <f>IF('Indicator Date'!T176="","x",'Indicator Date'!T176)</f>
        <v>2019</v>
      </c>
      <c r="U176" s="44">
        <f>IF('Indicator Date'!U176="","x",'Indicator Date'!U176)</f>
        <v>2015</v>
      </c>
      <c r="V176" s="44">
        <f>IF('Indicator Date'!V176="","x",'Indicator Date'!V176)</f>
        <v>2015</v>
      </c>
      <c r="W176" s="44">
        <f>IF('Indicator Date'!W176="","x",'Indicator Date'!W176)</f>
        <v>2015</v>
      </c>
      <c r="X176" s="44">
        <f>IF('Indicator Date'!X176="","x",'Indicator Date'!X176)</f>
        <v>2018</v>
      </c>
      <c r="Y176" s="44">
        <f>IF('Indicator Date'!Y176="","x",'Indicator Date'!Y176)</f>
        <v>2019</v>
      </c>
      <c r="Z176" s="44">
        <f>IF('Indicator Date'!Z176="","x",'Indicator Date'!Z176)</f>
        <v>2019</v>
      </c>
      <c r="AA176" s="44" t="str">
        <f>IF('Indicator Date'!AA176="","x",'Indicator Date'!AA176)</f>
        <v>x</v>
      </c>
      <c r="AB176" s="44">
        <f>IF('Indicator Date'!AB176="","x",'Indicator Date'!AB176)</f>
        <v>2017</v>
      </c>
      <c r="AC176" s="44" t="str">
        <f>IF('Indicator Date'!AC176="","x",'Indicator Date'!AC176)</f>
        <v>x</v>
      </c>
      <c r="AD176" s="44">
        <f>IF('Indicator Date'!AD176="","x",'Indicator Date'!AD176)</f>
        <v>2018</v>
      </c>
      <c r="AE176" s="44">
        <f>IF('Indicator Date'!AE176="","x",'Indicator Date'!AE176)</f>
        <v>2020</v>
      </c>
      <c r="AF176" s="44" t="str">
        <f>IF('Indicator Date'!AF176="","x",'Indicator Date'!AF176)</f>
        <v>x</v>
      </c>
      <c r="AG176" s="44">
        <f>IF('Indicator Date'!AG176="","x",'Indicator Date'!AG176)</f>
        <v>2020</v>
      </c>
      <c r="AH176" s="44">
        <f>IF('Indicator Date'!AH176="","x",'Indicator Date'!AH176)</f>
        <v>2021</v>
      </c>
      <c r="AI176" s="44">
        <f>IF('Indicator Date'!AI176="","x",'Indicator Date'!AI176)</f>
        <v>2021</v>
      </c>
      <c r="AJ176" s="44">
        <f>IF('Indicator Date'!AJ176="","x",'Indicator Date'!AJ176)</f>
        <v>2020</v>
      </c>
      <c r="AK176" s="44">
        <f>IF('Indicator Date'!AK176="","x",'Indicator Date'!AK176)</f>
        <v>2020</v>
      </c>
      <c r="AL176" s="44">
        <f>IF('Indicator Date'!AL176="","x",'Indicator Date'!AL176)</f>
        <v>2019</v>
      </c>
      <c r="AM176" s="44" t="str">
        <f>IF('Indicator Date'!AM176="","x",RIGHT('Indicator Date'!AM176,4))</f>
        <v>x</v>
      </c>
      <c r="AN176" s="44">
        <f>IF('Indicator Date'!AN176="","x",'Indicator Date'!AN176)</f>
        <v>2021</v>
      </c>
      <c r="AO176" s="44">
        <f>IF('Indicator Date'!AO176="","x",'Indicator Date'!AO176)</f>
        <v>2018</v>
      </c>
      <c r="AP176" s="44">
        <f>IF('Indicator Date'!AP176="","x",'Indicator Date'!AP176)</f>
        <v>2019</v>
      </c>
      <c r="AQ176" s="44">
        <f>IF('Indicator Date'!AQ176="","x",'Indicator Date'!AQ176)</f>
        <v>2020</v>
      </c>
      <c r="AR176" s="44">
        <f>IF('Indicator Date'!AR176="","x",'Indicator Date'!AR176)</f>
        <v>2020</v>
      </c>
      <c r="AS176" s="44">
        <f>IF('Indicator Date'!AS176="","x",'Indicator Date'!AS176)</f>
        <v>2019</v>
      </c>
      <c r="AT176" s="44">
        <f>IF('Indicator Date'!AT176="","x",'Indicator Date'!AT176)</f>
        <v>2012</v>
      </c>
      <c r="AU176" s="44">
        <f>IF('Indicator Date'!AU176="","x",'Indicator Date'!AU176)</f>
        <v>2019</v>
      </c>
      <c r="AV176" s="44" t="str">
        <f>IF('Indicator Date'!AV176="","x",'Indicator Date'!AV176)</f>
        <v>x</v>
      </c>
      <c r="AW176" s="44" t="str">
        <f>IF('Indicator Date'!AW176="","x",'Indicator Date'!AW176)</f>
        <v>x</v>
      </c>
      <c r="AX176" s="44" t="str">
        <f>IF('Indicator Date'!AX176="","x",'Indicator Date'!AX176)</f>
        <v>x</v>
      </c>
      <c r="AY176" s="44">
        <f>IF('Indicator Date'!AY176="","x",'Indicator Date'!AY176)</f>
        <v>2019</v>
      </c>
      <c r="AZ176" s="44">
        <f>IF('Indicator Date'!AZ176="","x",'Indicator Date'!AZ176)</f>
        <v>2019</v>
      </c>
      <c r="BA176" s="44">
        <f>IF('Indicator Date'!BA176="","x",'Indicator Date'!BA176)</f>
        <v>2015</v>
      </c>
      <c r="BB176" s="44">
        <f>IF('Indicator Date'!BB176="","x",'Indicator Date'!BB176)</f>
        <v>2018</v>
      </c>
      <c r="BC176" s="44">
        <f>IF('Indicator Date'!BC176="","x",'Indicator Date'!BC176)</f>
        <v>2019</v>
      </c>
      <c r="BD176" s="44">
        <f>IF('Indicator Date'!BD176="","x",'Indicator Date'!BD176)</f>
        <v>2020</v>
      </c>
      <c r="BE176" s="70" t="str">
        <f>IF('Indicator Date'!BE176="","x",YEAR('Indicator Date'!BE176))</f>
        <v>x</v>
      </c>
      <c r="BF176" s="70">
        <f>IF('Indicator Date'!BF176="","x",YEAR('Indicator Date'!BF176))</f>
        <v>2020</v>
      </c>
      <c r="BG176" s="44">
        <f>IF('Indicator Date'!BG176="","x",'Indicator Date'!BG176)</f>
        <v>2020</v>
      </c>
      <c r="BH176" s="44">
        <f>IF('Indicator Date'!BH176="","x",'Indicator Date'!BH176)</f>
        <v>2019</v>
      </c>
      <c r="BI176" s="44">
        <f>IF('Indicator Date'!BI176="","x",'Indicator Date'!BI176)</f>
        <v>2019</v>
      </c>
      <c r="BJ176" s="44">
        <f>IF('Indicator Date'!BJ176="","x",'Indicator Date'!BJ176)</f>
        <v>2013</v>
      </c>
      <c r="BK176" s="44">
        <f>IF('Indicator Date'!BK176="","x",'Indicator Date'!BK176)</f>
        <v>2019</v>
      </c>
      <c r="BL176" s="44" t="str">
        <f>IF('Indicator Date'!BL176="","x",'Indicator Date'!BL176)</f>
        <v>x</v>
      </c>
      <c r="BM176" s="44">
        <f>IF('Indicator Date'!BM176="","x",'Indicator Date'!BM176)</f>
        <v>2018</v>
      </c>
      <c r="BN176" s="44">
        <f>IF('Indicator Date'!BN176="","x",'Indicator Date'!BN176)</f>
        <v>2018</v>
      </c>
      <c r="BO176" s="44">
        <f>IF('Indicator Date'!BO176="","x",'Indicator Date'!BO176)</f>
        <v>2017</v>
      </c>
      <c r="BP176" s="44">
        <f>IF('Indicator Date'!BP176="","x",'Indicator Date'!BP176)</f>
        <v>2019</v>
      </c>
      <c r="BQ176" s="44">
        <f>IF('Indicator Date'!BQ176="","x",'Indicator Date'!BQ176)</f>
        <v>2014</v>
      </c>
      <c r="BR176" s="44">
        <f>IF('Indicator Date'!BR176="","x",'Indicator Date'!BR176)</f>
        <v>2017</v>
      </c>
      <c r="BS176" s="44">
        <f>IF('Indicator Date'!BS176="","x",'Indicator Date'!BS176)</f>
        <v>2017</v>
      </c>
      <c r="BT176" s="44">
        <f>IF('Indicator Date'!BT176="","x",'Indicator Date'!BT176)</f>
        <v>2013</v>
      </c>
      <c r="BU176" s="44">
        <f>IF('Indicator Date'!BU176="","x",'Indicator Date'!BU176)</f>
        <v>2019</v>
      </c>
      <c r="BV176" s="44">
        <f>IF('Indicator Date'!BV176="","x",'Indicator Date'!BV176)</f>
        <v>2019</v>
      </c>
      <c r="BW176" s="44" t="str">
        <f>IF('Indicator Date'!BW176="","x",'Indicator Date'!BW176)</f>
        <v>x</v>
      </c>
      <c r="BX176" s="44">
        <f>IF('Indicator Date'!BX176="","x",'Indicator Date'!BX176)</f>
        <v>2019</v>
      </c>
      <c r="BY176" s="44">
        <f>IF('Indicator Date'!BY176="","x",'Indicator Date'!BY176)</f>
        <v>2017</v>
      </c>
      <c r="BZ176" s="44">
        <f>IF('Indicator Date'!BZ176="","x",'Indicator Date'!BZ176)</f>
        <v>2018</v>
      </c>
      <c r="CA176" s="44">
        <f>IF('Indicator Date'!CA176="","x",'Indicator Date'!CA176)</f>
        <v>2020</v>
      </c>
      <c r="CB176" s="44">
        <f>IF('Indicator Date'!CB176="","x",'Indicator Date'!CB176)</f>
        <v>2015</v>
      </c>
    </row>
    <row r="177" spans="1:80">
      <c r="A177" s="33" t="str">
        <f>'Indicator Data'!A179</f>
        <v>Trinidad and Tobago</v>
      </c>
      <c r="B177" s="25" t="str">
        <f>'Indicator Data'!B179</f>
        <v>TTO</v>
      </c>
      <c r="C177" s="44">
        <f>IF('Indicator Date'!C177="","x",'Indicator Date'!C177)</f>
        <v>2015</v>
      </c>
      <c r="D177" s="44">
        <f>IF('Indicator Date'!D177="","x",'Indicator Date'!D177)</f>
        <v>2015</v>
      </c>
      <c r="E177" s="44">
        <f>IF('Indicator Date'!E177="","x",'Indicator Date'!E177)</f>
        <v>2015</v>
      </c>
      <c r="F177" s="44">
        <f>IF('Indicator Date'!F177="","x",'Indicator Date'!F177)</f>
        <v>2015</v>
      </c>
      <c r="G177" s="44">
        <f>IF('Indicator Date'!G177="","x",'Indicator Date'!G177)</f>
        <v>2015</v>
      </c>
      <c r="H177" s="44">
        <f>IF('Indicator Date'!H177="","x",'Indicator Date'!H177)</f>
        <v>2015</v>
      </c>
      <c r="I177" s="44">
        <f>IF('Indicator Date'!I177="","x",'Indicator Date'!I177)</f>
        <v>2015</v>
      </c>
      <c r="J177" s="44">
        <f>IF('Indicator Date'!J177="","x",'Indicator Date'!J177)</f>
        <v>2020</v>
      </c>
      <c r="K177" s="44">
        <f>IF('Indicator Date'!K177="","x",'Indicator Date'!K177)</f>
        <v>2020</v>
      </c>
      <c r="L177" s="44">
        <f>IF('Indicator Date'!L177="","x",'Indicator Date'!L177)</f>
        <v>2020</v>
      </c>
      <c r="M177" s="44">
        <f>IF('Indicator Date'!M177="","x",'Indicator Date'!M177)</f>
        <v>2015</v>
      </c>
      <c r="N177" s="44">
        <f>IF('Indicator Date'!N177="","x",'Indicator Date'!N177)</f>
        <v>2015</v>
      </c>
      <c r="O177" s="44">
        <f>IF('Indicator Date'!O177="","x",'Indicator Date'!O177)</f>
        <v>2015</v>
      </c>
      <c r="P177" s="44">
        <f>IF('Indicator Date'!P177="","x",'Indicator Date'!P177)</f>
        <v>2015</v>
      </c>
      <c r="Q177" s="44">
        <f>IF('Indicator Date'!Q177="","x",'Indicator Date'!Q177)</f>
        <v>2019</v>
      </c>
      <c r="R177" s="44">
        <f>IF('Indicator Date'!R177="","x",'Indicator Date'!R177)</f>
        <v>2019</v>
      </c>
      <c r="S177" s="44">
        <f>IF('Indicator Date'!S177="","x",'Indicator Date'!S177)</f>
        <v>2019</v>
      </c>
      <c r="T177" s="44">
        <f>IF('Indicator Date'!T177="","x",'Indicator Date'!T177)</f>
        <v>2019</v>
      </c>
      <c r="U177" s="44">
        <f>IF('Indicator Date'!U177="","x",'Indicator Date'!U177)</f>
        <v>2015</v>
      </c>
      <c r="V177" s="44">
        <f>IF('Indicator Date'!V177="","x",'Indicator Date'!V177)</f>
        <v>2015</v>
      </c>
      <c r="W177" s="44">
        <f>IF('Indicator Date'!W177="","x",'Indicator Date'!W177)</f>
        <v>2015</v>
      </c>
      <c r="X177" s="44">
        <f>IF('Indicator Date'!X177="","x",'Indicator Date'!X177)</f>
        <v>2018</v>
      </c>
      <c r="Y177" s="44">
        <f>IF('Indicator Date'!Y177="","x",'Indicator Date'!Y177)</f>
        <v>2019</v>
      </c>
      <c r="Z177" s="44">
        <f>IF('Indicator Date'!Z177="","x",'Indicator Date'!Z177)</f>
        <v>2019</v>
      </c>
      <c r="AA177" s="44">
        <f>IF('Indicator Date'!AA177="","x",'Indicator Date'!AA177)</f>
        <v>2011</v>
      </c>
      <c r="AB177" s="44">
        <f>IF('Indicator Date'!AB177="","x",'Indicator Date'!AB177)</f>
        <v>2017</v>
      </c>
      <c r="AC177" s="44">
        <f>IF('Indicator Date'!AC177="","x",'Indicator Date'!AC177)</f>
        <v>2015</v>
      </c>
      <c r="AD177" s="44">
        <f>IF('Indicator Date'!AD177="","x",'Indicator Date'!AD177)</f>
        <v>2017</v>
      </c>
      <c r="AE177" s="44">
        <f>IF('Indicator Date'!AE177="","x",'Indicator Date'!AE177)</f>
        <v>2020</v>
      </c>
      <c r="AF177" s="44">
        <f>IF('Indicator Date'!AF177="","x",'Indicator Date'!AF177)</f>
        <v>2018</v>
      </c>
      <c r="AG177" s="44">
        <f>IF('Indicator Date'!AG177="","x",'Indicator Date'!AG177)</f>
        <v>2020</v>
      </c>
      <c r="AH177" s="44">
        <f>IF('Indicator Date'!AH177="","x",'Indicator Date'!AH177)</f>
        <v>2021</v>
      </c>
      <c r="AI177" s="44">
        <f>IF('Indicator Date'!AI177="","x",'Indicator Date'!AI177)</f>
        <v>2021</v>
      </c>
      <c r="AJ177" s="44">
        <f>IF('Indicator Date'!AJ177="","x",'Indicator Date'!AJ177)</f>
        <v>2020</v>
      </c>
      <c r="AK177" s="44">
        <f>IF('Indicator Date'!AK177="","x",'Indicator Date'!AK177)</f>
        <v>2020</v>
      </c>
      <c r="AL177" s="44">
        <f>IF('Indicator Date'!AL177="","x",'Indicator Date'!AL177)</f>
        <v>2019</v>
      </c>
      <c r="AM177" s="44" t="str">
        <f>IF('Indicator Date'!AM177="","x",RIGHT('Indicator Date'!AM177,4))</f>
        <v>2011</v>
      </c>
      <c r="AN177" s="44">
        <f>IF('Indicator Date'!AN177="","x",'Indicator Date'!AN177)</f>
        <v>2021</v>
      </c>
      <c r="AO177" s="44">
        <f>IF('Indicator Date'!AO177="","x",'Indicator Date'!AO177)</f>
        <v>2018</v>
      </c>
      <c r="AP177" s="44">
        <f>IF('Indicator Date'!AP177="","x",'Indicator Date'!AP177)</f>
        <v>2019</v>
      </c>
      <c r="AQ177" s="44" t="str">
        <f>IF('Indicator Date'!AQ177="","x",'Indicator Date'!AQ177)</f>
        <v>x</v>
      </c>
      <c r="AR177" s="44">
        <f>IF('Indicator Date'!AR177="","x",'Indicator Date'!AR177)</f>
        <v>2020</v>
      </c>
      <c r="AS177" s="44">
        <f>IF('Indicator Date'!AS177="","x",'Indicator Date'!AS177)</f>
        <v>2019</v>
      </c>
      <c r="AT177" s="44">
        <f>IF('Indicator Date'!AT177="","x",'Indicator Date'!AT177)</f>
        <v>2011</v>
      </c>
      <c r="AU177" s="44">
        <f>IF('Indicator Date'!AU177="","x",'Indicator Date'!AU177)</f>
        <v>2019</v>
      </c>
      <c r="AV177" s="44">
        <f>IF('Indicator Date'!AV177="","x",'Indicator Date'!AV177)</f>
        <v>2019</v>
      </c>
      <c r="AW177" s="44">
        <f>IF('Indicator Date'!AW177="","x",'Indicator Date'!AW177)</f>
        <v>2019</v>
      </c>
      <c r="AX177" s="44" t="str">
        <f>IF('Indicator Date'!AX177="","x",'Indicator Date'!AX177)</f>
        <v>x</v>
      </c>
      <c r="AY177" s="44">
        <f>IF('Indicator Date'!AY177="","x",'Indicator Date'!AY177)</f>
        <v>2019</v>
      </c>
      <c r="AZ177" s="44">
        <f>IF('Indicator Date'!AZ177="","x",'Indicator Date'!AZ177)</f>
        <v>2019</v>
      </c>
      <c r="BA177" s="44" t="str">
        <f>IF('Indicator Date'!BA177="","x",'Indicator Date'!BA177)</f>
        <v>x</v>
      </c>
      <c r="BB177" s="44">
        <f>IF('Indicator Date'!BB177="","x",'Indicator Date'!BB177)</f>
        <v>2018</v>
      </c>
      <c r="BC177" s="44">
        <f>IF('Indicator Date'!BC177="","x",'Indicator Date'!BC177)</f>
        <v>2019</v>
      </c>
      <c r="BD177" s="44">
        <f>IF('Indicator Date'!BD177="","x",'Indicator Date'!BD177)</f>
        <v>2020</v>
      </c>
      <c r="BE177" s="70" t="str">
        <f>IF('Indicator Date'!BE177="","x",YEAR('Indicator Date'!BE177))</f>
        <v>x</v>
      </c>
      <c r="BF177" s="70">
        <f>IF('Indicator Date'!BF177="","x",YEAR('Indicator Date'!BF177))</f>
        <v>2020</v>
      </c>
      <c r="BG177" s="44">
        <f>IF('Indicator Date'!BG177="","x",'Indicator Date'!BG177)</f>
        <v>2020</v>
      </c>
      <c r="BH177" s="44">
        <f>IF('Indicator Date'!BH177="","x",'Indicator Date'!BH177)</f>
        <v>2019</v>
      </c>
      <c r="BI177" s="44">
        <f>IF('Indicator Date'!BI177="","x",'Indicator Date'!BI177)</f>
        <v>2019</v>
      </c>
      <c r="BJ177" s="44">
        <f>IF('Indicator Date'!BJ177="","x",'Indicator Date'!BJ177)</f>
        <v>2013</v>
      </c>
      <c r="BK177" s="44">
        <f>IF('Indicator Date'!BK177="","x",'Indicator Date'!BK177)</f>
        <v>2019</v>
      </c>
      <c r="BL177" s="44">
        <f>IF('Indicator Date'!BL177="","x",'Indicator Date'!BL177)</f>
        <v>2020</v>
      </c>
      <c r="BM177" s="44">
        <f>IF('Indicator Date'!BM177="","x",'Indicator Date'!BM177)</f>
        <v>2018</v>
      </c>
      <c r="BN177" s="44">
        <f>IF('Indicator Date'!BN177="","x",'Indicator Date'!BN177)</f>
        <v>2010</v>
      </c>
      <c r="BO177" s="44">
        <f>IF('Indicator Date'!BO177="","x",'Indicator Date'!BO177)</f>
        <v>2017</v>
      </c>
      <c r="BP177" s="44">
        <f>IF('Indicator Date'!BP177="","x",'Indicator Date'!BP177)</f>
        <v>2019</v>
      </c>
      <c r="BQ177" s="44">
        <f>IF('Indicator Date'!BQ177="","x",'Indicator Date'!BQ177)</f>
        <v>2014</v>
      </c>
      <c r="BR177" s="44">
        <f>IF('Indicator Date'!BR177="","x",'Indicator Date'!BR177)</f>
        <v>2017</v>
      </c>
      <c r="BS177" s="44">
        <f>IF('Indicator Date'!BS177="","x",'Indicator Date'!BS177)</f>
        <v>2017</v>
      </c>
      <c r="BT177" s="44">
        <f>IF('Indicator Date'!BT177="","x",'Indicator Date'!BT177)</f>
        <v>2015</v>
      </c>
      <c r="BU177" s="44">
        <f>IF('Indicator Date'!BU177="","x",'Indicator Date'!BU177)</f>
        <v>2019</v>
      </c>
      <c r="BV177" s="44">
        <f>IF('Indicator Date'!BV177="","x",'Indicator Date'!BV177)</f>
        <v>2019</v>
      </c>
      <c r="BW177" s="44">
        <f>IF('Indicator Date'!BW177="","x",'Indicator Date'!BW177)</f>
        <v>2019</v>
      </c>
      <c r="BX177" s="44">
        <f>IF('Indicator Date'!BX177="","x",'Indicator Date'!BX177)</f>
        <v>2019</v>
      </c>
      <c r="BY177" s="44">
        <f>IF('Indicator Date'!BY177="","x",'Indicator Date'!BY177)</f>
        <v>2017</v>
      </c>
      <c r="BZ177" s="44">
        <f>IF('Indicator Date'!BZ177="","x",'Indicator Date'!BZ177)</f>
        <v>2020</v>
      </c>
      <c r="CA177" s="44">
        <f>IF('Indicator Date'!CA177="","x",'Indicator Date'!CA177)</f>
        <v>2020</v>
      </c>
      <c r="CB177" s="44">
        <f>IF('Indicator Date'!CB177="","x",'Indicator Date'!CB177)</f>
        <v>2015</v>
      </c>
    </row>
    <row r="178" spans="1:80">
      <c r="A178" s="33" t="str">
        <f>'Indicator Data'!A180</f>
        <v>Tunisia</v>
      </c>
      <c r="B178" s="25" t="str">
        <f>'Indicator Data'!B180</f>
        <v>TUN</v>
      </c>
      <c r="C178" s="44">
        <f>IF('Indicator Date'!C178="","x",'Indicator Date'!C178)</f>
        <v>2015</v>
      </c>
      <c r="D178" s="44">
        <f>IF('Indicator Date'!D178="","x",'Indicator Date'!D178)</f>
        <v>2015</v>
      </c>
      <c r="E178" s="44">
        <f>IF('Indicator Date'!E178="","x",'Indicator Date'!E178)</f>
        <v>2015</v>
      </c>
      <c r="F178" s="44">
        <f>IF('Indicator Date'!F178="","x",'Indicator Date'!F178)</f>
        <v>2015</v>
      </c>
      <c r="G178" s="44">
        <f>IF('Indicator Date'!G178="","x",'Indicator Date'!G178)</f>
        <v>2015</v>
      </c>
      <c r="H178" s="44">
        <f>IF('Indicator Date'!H178="","x",'Indicator Date'!H178)</f>
        <v>2015</v>
      </c>
      <c r="I178" s="44">
        <f>IF('Indicator Date'!I178="","x",'Indicator Date'!I178)</f>
        <v>2015</v>
      </c>
      <c r="J178" s="44">
        <f>IF('Indicator Date'!J178="","x",'Indicator Date'!J178)</f>
        <v>2020</v>
      </c>
      <c r="K178" s="44">
        <f>IF('Indicator Date'!K178="","x",'Indicator Date'!K178)</f>
        <v>2020</v>
      </c>
      <c r="L178" s="44">
        <f>IF('Indicator Date'!L178="","x",'Indicator Date'!L178)</f>
        <v>2020</v>
      </c>
      <c r="M178" s="44">
        <f>IF('Indicator Date'!M178="","x",'Indicator Date'!M178)</f>
        <v>2015</v>
      </c>
      <c r="N178" s="44">
        <f>IF('Indicator Date'!N178="","x",'Indicator Date'!N178)</f>
        <v>2015</v>
      </c>
      <c r="O178" s="44">
        <f>IF('Indicator Date'!O178="","x",'Indicator Date'!O178)</f>
        <v>2015</v>
      </c>
      <c r="P178" s="44">
        <f>IF('Indicator Date'!P178="","x",'Indicator Date'!P178)</f>
        <v>2015</v>
      </c>
      <c r="Q178" s="44">
        <f>IF('Indicator Date'!Q178="","x",'Indicator Date'!Q178)</f>
        <v>2019</v>
      </c>
      <c r="R178" s="44">
        <f>IF('Indicator Date'!R178="","x",'Indicator Date'!R178)</f>
        <v>2019</v>
      </c>
      <c r="S178" s="44">
        <f>IF('Indicator Date'!S178="","x",'Indicator Date'!S178)</f>
        <v>2019</v>
      </c>
      <c r="T178" s="44">
        <f>IF('Indicator Date'!T178="","x",'Indicator Date'!T178)</f>
        <v>2019</v>
      </c>
      <c r="U178" s="44">
        <f>IF('Indicator Date'!U178="","x",'Indicator Date'!U178)</f>
        <v>2015</v>
      </c>
      <c r="V178" s="44">
        <f>IF('Indicator Date'!V178="","x",'Indicator Date'!V178)</f>
        <v>2015</v>
      </c>
      <c r="W178" s="44">
        <f>IF('Indicator Date'!W178="","x",'Indicator Date'!W178)</f>
        <v>2015</v>
      </c>
      <c r="X178" s="44">
        <f>IF('Indicator Date'!X178="","x",'Indicator Date'!X178)</f>
        <v>2018</v>
      </c>
      <c r="Y178" s="44">
        <f>IF('Indicator Date'!Y178="","x",'Indicator Date'!Y178)</f>
        <v>2019</v>
      </c>
      <c r="Z178" s="44">
        <f>IF('Indicator Date'!Z178="","x",'Indicator Date'!Z178)</f>
        <v>2019</v>
      </c>
      <c r="AA178" s="44" t="str">
        <f>IF('Indicator Date'!AA178="","x",'Indicator Date'!AA178)</f>
        <v>x</v>
      </c>
      <c r="AB178" s="44">
        <f>IF('Indicator Date'!AB178="","x",'Indicator Date'!AB178)</f>
        <v>2017</v>
      </c>
      <c r="AC178" s="44">
        <f>IF('Indicator Date'!AC178="","x",'Indicator Date'!AC178)</f>
        <v>2017</v>
      </c>
      <c r="AD178" s="44">
        <f>IF('Indicator Date'!AD178="","x",'Indicator Date'!AD178)</f>
        <v>2018</v>
      </c>
      <c r="AE178" s="44">
        <f>IF('Indicator Date'!AE178="","x",'Indicator Date'!AE178)</f>
        <v>2020</v>
      </c>
      <c r="AF178" s="44">
        <f>IF('Indicator Date'!AF178="","x",'Indicator Date'!AF178)</f>
        <v>2018</v>
      </c>
      <c r="AG178" s="44">
        <f>IF('Indicator Date'!AG178="","x",'Indicator Date'!AG178)</f>
        <v>2020</v>
      </c>
      <c r="AH178" s="44">
        <f>IF('Indicator Date'!AH178="","x",'Indicator Date'!AH178)</f>
        <v>2021</v>
      </c>
      <c r="AI178" s="44">
        <f>IF('Indicator Date'!AI178="","x",'Indicator Date'!AI178)</f>
        <v>2021</v>
      </c>
      <c r="AJ178" s="44">
        <f>IF('Indicator Date'!AJ178="","x",'Indicator Date'!AJ178)</f>
        <v>2020</v>
      </c>
      <c r="AK178" s="44">
        <f>IF('Indicator Date'!AK178="","x",'Indicator Date'!AK178)</f>
        <v>2020</v>
      </c>
      <c r="AL178" s="44">
        <f>IF('Indicator Date'!AL178="","x",'Indicator Date'!AL178)</f>
        <v>2019</v>
      </c>
      <c r="AM178" s="44" t="str">
        <f>IF('Indicator Date'!AM178="","x",RIGHT('Indicator Date'!AM178,4))</f>
        <v>2018</v>
      </c>
      <c r="AN178" s="44">
        <f>IF('Indicator Date'!AN178="","x",'Indicator Date'!AN178)</f>
        <v>2021</v>
      </c>
      <c r="AO178" s="44">
        <f>IF('Indicator Date'!AO178="","x",'Indicator Date'!AO178)</f>
        <v>2018</v>
      </c>
      <c r="AP178" s="44">
        <f>IF('Indicator Date'!AP178="","x",'Indicator Date'!AP178)</f>
        <v>2019</v>
      </c>
      <c r="AQ178" s="44">
        <f>IF('Indicator Date'!AQ178="","x",'Indicator Date'!AQ178)</f>
        <v>2020</v>
      </c>
      <c r="AR178" s="44">
        <f>IF('Indicator Date'!AR178="","x",'Indicator Date'!AR178)</f>
        <v>2020</v>
      </c>
      <c r="AS178" s="44">
        <f>IF('Indicator Date'!AS178="","x",'Indicator Date'!AS178)</f>
        <v>2019</v>
      </c>
      <c r="AT178" s="44">
        <f>IF('Indicator Date'!AT178="","x",'Indicator Date'!AT178)</f>
        <v>2018</v>
      </c>
      <c r="AU178" s="44">
        <f>IF('Indicator Date'!AU178="","x",'Indicator Date'!AU178)</f>
        <v>2019</v>
      </c>
      <c r="AV178" s="44">
        <f>IF('Indicator Date'!AV178="","x",'Indicator Date'!AV178)</f>
        <v>2019</v>
      </c>
      <c r="AW178" s="44">
        <f>IF('Indicator Date'!AW178="","x",'Indicator Date'!AW178)</f>
        <v>2019</v>
      </c>
      <c r="AX178" s="44" t="str">
        <f>IF('Indicator Date'!AX178="","x",'Indicator Date'!AX178)</f>
        <v>x</v>
      </c>
      <c r="AY178" s="44">
        <f>IF('Indicator Date'!AY178="","x",'Indicator Date'!AY178)</f>
        <v>2019</v>
      </c>
      <c r="AZ178" s="44">
        <f>IF('Indicator Date'!AZ178="","x",'Indicator Date'!AZ178)</f>
        <v>2019</v>
      </c>
      <c r="BA178" s="44">
        <f>IF('Indicator Date'!BA178="","x",'Indicator Date'!BA178)</f>
        <v>2015</v>
      </c>
      <c r="BB178" s="44">
        <f>IF('Indicator Date'!BB178="","x",'Indicator Date'!BB178)</f>
        <v>2018</v>
      </c>
      <c r="BC178" s="44">
        <f>IF('Indicator Date'!BC178="","x",'Indicator Date'!BC178)</f>
        <v>2019</v>
      </c>
      <c r="BD178" s="44">
        <f>IF('Indicator Date'!BD178="","x",'Indicator Date'!BD178)</f>
        <v>2020</v>
      </c>
      <c r="BE178" s="70" t="str">
        <f>IF('Indicator Date'!BE178="","x",YEAR('Indicator Date'!BE178))</f>
        <v>x</v>
      </c>
      <c r="BF178" s="70">
        <f>IF('Indicator Date'!BF178="","x",YEAR('Indicator Date'!BF178))</f>
        <v>2020</v>
      </c>
      <c r="BG178" s="44">
        <f>IF('Indicator Date'!BG178="","x",'Indicator Date'!BG178)</f>
        <v>2020</v>
      </c>
      <c r="BH178" s="44">
        <f>IF('Indicator Date'!BH178="","x",'Indicator Date'!BH178)</f>
        <v>2019</v>
      </c>
      <c r="BI178" s="44">
        <f>IF('Indicator Date'!BI178="","x",'Indicator Date'!BI178)</f>
        <v>2019</v>
      </c>
      <c r="BJ178" s="44">
        <f>IF('Indicator Date'!BJ178="","x",'Indicator Date'!BJ178)</f>
        <v>2013</v>
      </c>
      <c r="BK178" s="44">
        <f>IF('Indicator Date'!BK178="","x",'Indicator Date'!BK178)</f>
        <v>2019</v>
      </c>
      <c r="BL178" s="44">
        <f>IF('Indicator Date'!BL178="","x",'Indicator Date'!BL178)</f>
        <v>2020</v>
      </c>
      <c r="BM178" s="44">
        <f>IF('Indicator Date'!BM178="","x",'Indicator Date'!BM178)</f>
        <v>2018</v>
      </c>
      <c r="BN178" s="44">
        <f>IF('Indicator Date'!BN178="","x",'Indicator Date'!BN178)</f>
        <v>2014</v>
      </c>
      <c r="BO178" s="44">
        <f>IF('Indicator Date'!BO178="","x",'Indicator Date'!BO178)</f>
        <v>2019</v>
      </c>
      <c r="BP178" s="44">
        <f>IF('Indicator Date'!BP178="","x",'Indicator Date'!BP178)</f>
        <v>2019</v>
      </c>
      <c r="BQ178" s="44">
        <f>IF('Indicator Date'!BQ178="","x",'Indicator Date'!BQ178)</f>
        <v>2014</v>
      </c>
      <c r="BR178" s="44">
        <f>IF('Indicator Date'!BR178="","x",'Indicator Date'!BR178)</f>
        <v>2017</v>
      </c>
      <c r="BS178" s="44">
        <f>IF('Indicator Date'!BS178="","x",'Indicator Date'!BS178)</f>
        <v>2017</v>
      </c>
      <c r="BT178" s="44">
        <f>IF('Indicator Date'!BT178="","x",'Indicator Date'!BT178)</f>
        <v>2016</v>
      </c>
      <c r="BU178" s="44">
        <f>IF('Indicator Date'!BU178="","x",'Indicator Date'!BU178)</f>
        <v>2019</v>
      </c>
      <c r="BV178" s="44">
        <f>IF('Indicator Date'!BV178="","x",'Indicator Date'!BV178)</f>
        <v>2019</v>
      </c>
      <c r="BW178" s="44" t="str">
        <f>IF('Indicator Date'!BW178="","x",'Indicator Date'!BW178)</f>
        <v>x</v>
      </c>
      <c r="BX178" s="44">
        <f>IF('Indicator Date'!BX178="","x",'Indicator Date'!BX178)</f>
        <v>2019</v>
      </c>
      <c r="BY178" s="44">
        <f>IF('Indicator Date'!BY178="","x",'Indicator Date'!BY178)</f>
        <v>2017</v>
      </c>
      <c r="BZ178" s="44">
        <f>IF('Indicator Date'!BZ178="","x",'Indicator Date'!BZ178)</f>
        <v>2020</v>
      </c>
      <c r="CA178" s="44">
        <f>IF('Indicator Date'!CA178="","x",'Indicator Date'!CA178)</f>
        <v>2020</v>
      </c>
      <c r="CB178" s="44">
        <f>IF('Indicator Date'!CB178="","x",'Indicator Date'!CB178)</f>
        <v>2015</v>
      </c>
    </row>
    <row r="179" spans="1:80">
      <c r="A179" s="33" t="str">
        <f>'Indicator Data'!A181</f>
        <v>Turkey</v>
      </c>
      <c r="B179" s="25" t="str">
        <f>'Indicator Data'!B181</f>
        <v>TUR</v>
      </c>
      <c r="C179" s="44">
        <f>IF('Indicator Date'!C179="","x",'Indicator Date'!C179)</f>
        <v>2015</v>
      </c>
      <c r="D179" s="44">
        <f>IF('Indicator Date'!D179="","x",'Indicator Date'!D179)</f>
        <v>2015</v>
      </c>
      <c r="E179" s="44">
        <f>IF('Indicator Date'!E179="","x",'Indicator Date'!E179)</f>
        <v>2015</v>
      </c>
      <c r="F179" s="44">
        <f>IF('Indicator Date'!F179="","x",'Indicator Date'!F179)</f>
        <v>2015</v>
      </c>
      <c r="G179" s="44">
        <f>IF('Indicator Date'!G179="","x",'Indicator Date'!G179)</f>
        <v>2015</v>
      </c>
      <c r="H179" s="44">
        <f>IF('Indicator Date'!H179="","x",'Indicator Date'!H179)</f>
        <v>2015</v>
      </c>
      <c r="I179" s="44">
        <f>IF('Indicator Date'!I179="","x",'Indicator Date'!I179)</f>
        <v>2015</v>
      </c>
      <c r="J179" s="44">
        <f>IF('Indicator Date'!J179="","x",'Indicator Date'!J179)</f>
        <v>2020</v>
      </c>
      <c r="K179" s="44">
        <f>IF('Indicator Date'!K179="","x",'Indicator Date'!K179)</f>
        <v>2020</v>
      </c>
      <c r="L179" s="44">
        <f>IF('Indicator Date'!L179="","x",'Indicator Date'!L179)</f>
        <v>2020</v>
      </c>
      <c r="M179" s="44">
        <f>IF('Indicator Date'!M179="","x",'Indicator Date'!M179)</f>
        <v>2015</v>
      </c>
      <c r="N179" s="44">
        <f>IF('Indicator Date'!N179="","x",'Indicator Date'!N179)</f>
        <v>2015</v>
      </c>
      <c r="O179" s="44">
        <f>IF('Indicator Date'!O179="","x",'Indicator Date'!O179)</f>
        <v>2015</v>
      </c>
      <c r="P179" s="44">
        <f>IF('Indicator Date'!P179="","x",'Indicator Date'!P179)</f>
        <v>2015</v>
      </c>
      <c r="Q179" s="44">
        <f>IF('Indicator Date'!Q179="","x",'Indicator Date'!Q179)</f>
        <v>2019</v>
      </c>
      <c r="R179" s="44">
        <f>IF('Indicator Date'!R179="","x",'Indicator Date'!R179)</f>
        <v>2019</v>
      </c>
      <c r="S179" s="44">
        <f>IF('Indicator Date'!S179="","x",'Indicator Date'!S179)</f>
        <v>2019</v>
      </c>
      <c r="T179" s="44">
        <f>IF('Indicator Date'!T179="","x",'Indicator Date'!T179)</f>
        <v>2019</v>
      </c>
      <c r="U179" s="44">
        <f>IF('Indicator Date'!U179="","x",'Indicator Date'!U179)</f>
        <v>2015</v>
      </c>
      <c r="V179" s="44">
        <f>IF('Indicator Date'!V179="","x",'Indicator Date'!V179)</f>
        <v>2015</v>
      </c>
      <c r="W179" s="44">
        <f>IF('Indicator Date'!W179="","x",'Indicator Date'!W179)</f>
        <v>2015</v>
      </c>
      <c r="X179" s="44">
        <f>IF('Indicator Date'!X179="","x",'Indicator Date'!X179)</f>
        <v>2018</v>
      </c>
      <c r="Y179" s="44">
        <f>IF('Indicator Date'!Y179="","x",'Indicator Date'!Y179)</f>
        <v>2019</v>
      </c>
      <c r="Z179" s="44">
        <f>IF('Indicator Date'!Z179="","x",'Indicator Date'!Z179)</f>
        <v>2019</v>
      </c>
      <c r="AA179" s="44" t="str">
        <f>IF('Indicator Date'!AA179="","x",'Indicator Date'!AA179)</f>
        <v>x</v>
      </c>
      <c r="AB179" s="44">
        <f>IF('Indicator Date'!AB179="","x",'Indicator Date'!AB179)</f>
        <v>2017</v>
      </c>
      <c r="AC179" s="44" t="str">
        <f>IF('Indicator Date'!AC179="","x",'Indicator Date'!AC179)</f>
        <v>x</v>
      </c>
      <c r="AD179" s="44">
        <f>IF('Indicator Date'!AD179="","x",'Indicator Date'!AD179)</f>
        <v>2019</v>
      </c>
      <c r="AE179" s="44">
        <f>IF('Indicator Date'!AE179="","x",'Indicator Date'!AE179)</f>
        <v>2020</v>
      </c>
      <c r="AF179" s="44">
        <f>IF('Indicator Date'!AF179="","x",'Indicator Date'!AF179)</f>
        <v>2018</v>
      </c>
      <c r="AG179" s="44">
        <f>IF('Indicator Date'!AG179="","x",'Indicator Date'!AG179)</f>
        <v>2020</v>
      </c>
      <c r="AH179" s="44">
        <f>IF('Indicator Date'!AH179="","x",'Indicator Date'!AH179)</f>
        <v>2021</v>
      </c>
      <c r="AI179" s="44">
        <f>IF('Indicator Date'!AI179="","x",'Indicator Date'!AI179)</f>
        <v>2021</v>
      </c>
      <c r="AJ179" s="44">
        <f>IF('Indicator Date'!AJ179="","x",'Indicator Date'!AJ179)</f>
        <v>2020</v>
      </c>
      <c r="AK179" s="44">
        <f>IF('Indicator Date'!AK179="","x",'Indicator Date'!AK179)</f>
        <v>2020</v>
      </c>
      <c r="AL179" s="44">
        <f>IF('Indicator Date'!AL179="","x",'Indicator Date'!AL179)</f>
        <v>2019</v>
      </c>
      <c r="AM179" s="44" t="str">
        <f>IF('Indicator Date'!AM179="","x",RIGHT('Indicator Date'!AM179,4))</f>
        <v>x</v>
      </c>
      <c r="AN179" s="44">
        <f>IF('Indicator Date'!AN179="","x",'Indicator Date'!AN179)</f>
        <v>2021</v>
      </c>
      <c r="AO179" s="44">
        <f>IF('Indicator Date'!AO179="","x",'Indicator Date'!AO179)</f>
        <v>2018</v>
      </c>
      <c r="AP179" s="44">
        <f>IF('Indicator Date'!AP179="","x",'Indicator Date'!AP179)</f>
        <v>2019</v>
      </c>
      <c r="AQ179" s="44">
        <f>IF('Indicator Date'!AQ179="","x",'Indicator Date'!AQ179)</f>
        <v>2020</v>
      </c>
      <c r="AR179" s="44">
        <f>IF('Indicator Date'!AR179="","x",'Indicator Date'!AR179)</f>
        <v>2020</v>
      </c>
      <c r="AS179" s="44">
        <f>IF('Indicator Date'!AS179="","x",'Indicator Date'!AS179)</f>
        <v>2019</v>
      </c>
      <c r="AT179" s="44">
        <f>IF('Indicator Date'!AT179="","x",'Indicator Date'!AT179)</f>
        <v>2018</v>
      </c>
      <c r="AU179" s="44">
        <f>IF('Indicator Date'!AU179="","x",'Indicator Date'!AU179)</f>
        <v>2019</v>
      </c>
      <c r="AV179" s="44" t="str">
        <f>IF('Indicator Date'!AV179="","x",'Indicator Date'!AV179)</f>
        <v>x</v>
      </c>
      <c r="AW179" s="44" t="str">
        <f>IF('Indicator Date'!AW179="","x",'Indicator Date'!AW179)</f>
        <v>x</v>
      </c>
      <c r="AX179" s="44">
        <f>IF('Indicator Date'!AX179="","x",'Indicator Date'!AX179)</f>
        <v>2018</v>
      </c>
      <c r="AY179" s="44">
        <f>IF('Indicator Date'!AY179="","x",'Indicator Date'!AY179)</f>
        <v>2019</v>
      </c>
      <c r="AZ179" s="44">
        <f>IF('Indicator Date'!AZ179="","x",'Indicator Date'!AZ179)</f>
        <v>2019</v>
      </c>
      <c r="BA179" s="44">
        <f>IF('Indicator Date'!BA179="","x",'Indicator Date'!BA179)</f>
        <v>2019</v>
      </c>
      <c r="BB179" s="44">
        <f>IF('Indicator Date'!BB179="","x",'Indicator Date'!BB179)</f>
        <v>2018</v>
      </c>
      <c r="BC179" s="44">
        <f>IF('Indicator Date'!BC179="","x",'Indicator Date'!BC179)</f>
        <v>2019</v>
      </c>
      <c r="BD179" s="44">
        <f>IF('Indicator Date'!BD179="","x",'Indicator Date'!BD179)</f>
        <v>2020</v>
      </c>
      <c r="BE179" s="70">
        <f>IF('Indicator Date'!BE179="","x",YEAR('Indicator Date'!BE179))</f>
        <v>2020</v>
      </c>
      <c r="BF179" s="70">
        <f>IF('Indicator Date'!BF179="","x",YEAR('Indicator Date'!BF179))</f>
        <v>2021</v>
      </c>
      <c r="BG179" s="44">
        <f>IF('Indicator Date'!BG179="","x",'Indicator Date'!BG179)</f>
        <v>2020</v>
      </c>
      <c r="BH179" s="44">
        <f>IF('Indicator Date'!BH179="","x",'Indicator Date'!BH179)</f>
        <v>2019</v>
      </c>
      <c r="BI179" s="44">
        <f>IF('Indicator Date'!BI179="","x",'Indicator Date'!BI179)</f>
        <v>2019</v>
      </c>
      <c r="BJ179" s="44">
        <f>IF('Indicator Date'!BJ179="","x",'Indicator Date'!BJ179)</f>
        <v>2015</v>
      </c>
      <c r="BK179" s="44">
        <f>IF('Indicator Date'!BK179="","x",'Indicator Date'!BK179)</f>
        <v>2019</v>
      </c>
      <c r="BL179" s="44">
        <f>IF('Indicator Date'!BL179="","x",'Indicator Date'!BL179)</f>
        <v>2020</v>
      </c>
      <c r="BM179" s="44">
        <f>IF('Indicator Date'!BM179="","x",'Indicator Date'!BM179)</f>
        <v>2018</v>
      </c>
      <c r="BN179" s="44">
        <f>IF('Indicator Date'!BN179="","x",'Indicator Date'!BN179)</f>
        <v>2017</v>
      </c>
      <c r="BO179" s="44">
        <f>IF('Indicator Date'!BO179="","x",'Indicator Date'!BO179)</f>
        <v>2019</v>
      </c>
      <c r="BP179" s="44">
        <f>IF('Indicator Date'!BP179="","x",'Indicator Date'!BP179)</f>
        <v>2019</v>
      </c>
      <c r="BQ179" s="44">
        <f>IF('Indicator Date'!BQ179="","x",'Indicator Date'!BQ179)</f>
        <v>2014</v>
      </c>
      <c r="BR179" s="44">
        <f>IF('Indicator Date'!BR179="","x",'Indicator Date'!BR179)</f>
        <v>2017</v>
      </c>
      <c r="BS179" s="44">
        <f>IF('Indicator Date'!BS179="","x",'Indicator Date'!BS179)</f>
        <v>2017</v>
      </c>
      <c r="BT179" s="44">
        <f>IF('Indicator Date'!BT179="","x",'Indicator Date'!BT179)</f>
        <v>2014</v>
      </c>
      <c r="BU179" s="44">
        <f>IF('Indicator Date'!BU179="","x",'Indicator Date'!BU179)</f>
        <v>2019</v>
      </c>
      <c r="BV179" s="44">
        <f>IF('Indicator Date'!BV179="","x",'Indicator Date'!BV179)</f>
        <v>2019</v>
      </c>
      <c r="BW179" s="44">
        <f>IF('Indicator Date'!BW179="","x",'Indicator Date'!BW179)</f>
        <v>2019</v>
      </c>
      <c r="BX179" s="44">
        <f>IF('Indicator Date'!BX179="","x",'Indicator Date'!BX179)</f>
        <v>2019</v>
      </c>
      <c r="BY179" s="44">
        <f>IF('Indicator Date'!BY179="","x",'Indicator Date'!BY179)</f>
        <v>2017</v>
      </c>
      <c r="BZ179" s="44">
        <f>IF('Indicator Date'!BZ179="","x",'Indicator Date'!BZ179)</f>
        <v>2020</v>
      </c>
      <c r="CA179" s="44">
        <f>IF('Indicator Date'!CA179="","x",'Indicator Date'!CA179)</f>
        <v>2020</v>
      </c>
      <c r="CB179" s="44">
        <f>IF('Indicator Date'!CB179="","x",'Indicator Date'!CB179)</f>
        <v>2015</v>
      </c>
    </row>
    <row r="180" spans="1:80">
      <c r="A180" s="33" t="str">
        <f>'Indicator Data'!A182</f>
        <v>Turkmenistan</v>
      </c>
      <c r="B180" s="25" t="str">
        <f>'Indicator Data'!B182</f>
        <v>TKM</v>
      </c>
      <c r="C180" s="44">
        <f>IF('Indicator Date'!C180="","x",'Indicator Date'!C180)</f>
        <v>2015</v>
      </c>
      <c r="D180" s="44">
        <f>IF('Indicator Date'!D180="","x",'Indicator Date'!D180)</f>
        <v>2015</v>
      </c>
      <c r="E180" s="44">
        <f>IF('Indicator Date'!E180="","x",'Indicator Date'!E180)</f>
        <v>2015</v>
      </c>
      <c r="F180" s="44">
        <f>IF('Indicator Date'!F180="","x",'Indicator Date'!F180)</f>
        <v>2015</v>
      </c>
      <c r="G180" s="44">
        <f>IF('Indicator Date'!G180="","x",'Indicator Date'!G180)</f>
        <v>2015</v>
      </c>
      <c r="H180" s="44">
        <f>IF('Indicator Date'!H180="","x",'Indicator Date'!H180)</f>
        <v>2015</v>
      </c>
      <c r="I180" s="44">
        <f>IF('Indicator Date'!I180="","x",'Indicator Date'!I180)</f>
        <v>2015</v>
      </c>
      <c r="J180" s="44">
        <f>IF('Indicator Date'!J180="","x",'Indicator Date'!J180)</f>
        <v>2020</v>
      </c>
      <c r="K180" s="44">
        <f>IF('Indicator Date'!K180="","x",'Indicator Date'!K180)</f>
        <v>2020</v>
      </c>
      <c r="L180" s="44">
        <f>IF('Indicator Date'!L180="","x",'Indicator Date'!L180)</f>
        <v>2020</v>
      </c>
      <c r="M180" s="44">
        <f>IF('Indicator Date'!M180="","x",'Indicator Date'!M180)</f>
        <v>2015</v>
      </c>
      <c r="N180" s="44">
        <f>IF('Indicator Date'!N180="","x",'Indicator Date'!N180)</f>
        <v>2015</v>
      </c>
      <c r="O180" s="44">
        <f>IF('Indicator Date'!O180="","x",'Indicator Date'!O180)</f>
        <v>2015</v>
      </c>
      <c r="P180" s="44">
        <f>IF('Indicator Date'!P180="","x",'Indicator Date'!P180)</f>
        <v>2015</v>
      </c>
      <c r="Q180" s="44">
        <f>IF('Indicator Date'!Q180="","x",'Indicator Date'!Q180)</f>
        <v>2019</v>
      </c>
      <c r="R180" s="44">
        <f>IF('Indicator Date'!R180="","x",'Indicator Date'!R180)</f>
        <v>2019</v>
      </c>
      <c r="S180" s="44">
        <f>IF('Indicator Date'!S180="","x",'Indicator Date'!S180)</f>
        <v>2019</v>
      </c>
      <c r="T180" s="44">
        <f>IF('Indicator Date'!T180="","x",'Indicator Date'!T180)</f>
        <v>2019</v>
      </c>
      <c r="U180" s="44">
        <f>IF('Indicator Date'!U180="","x",'Indicator Date'!U180)</f>
        <v>2015</v>
      </c>
      <c r="V180" s="44">
        <f>IF('Indicator Date'!V180="","x",'Indicator Date'!V180)</f>
        <v>2015</v>
      </c>
      <c r="W180" s="44">
        <f>IF('Indicator Date'!W180="","x",'Indicator Date'!W180)</f>
        <v>2015</v>
      </c>
      <c r="X180" s="44">
        <f>IF('Indicator Date'!X180="","x",'Indicator Date'!X180)</f>
        <v>2018</v>
      </c>
      <c r="Y180" s="44">
        <f>IF('Indicator Date'!Y180="","x",'Indicator Date'!Y180)</f>
        <v>2019</v>
      </c>
      <c r="Z180" s="44">
        <f>IF('Indicator Date'!Z180="","x",'Indicator Date'!Z180)</f>
        <v>2019</v>
      </c>
      <c r="AA180" s="44" t="str">
        <f>IF('Indicator Date'!AA180="","x",'Indicator Date'!AA180)</f>
        <v>x</v>
      </c>
      <c r="AB180" s="44">
        <f>IF('Indicator Date'!AB180="","x",'Indicator Date'!AB180)</f>
        <v>2017</v>
      </c>
      <c r="AC180" s="44">
        <f>IF('Indicator Date'!AC180="","x",'Indicator Date'!AC180)</f>
        <v>2017</v>
      </c>
      <c r="AD180" s="44">
        <f>IF('Indicator Date'!AD180="","x",'Indicator Date'!AD180)</f>
        <v>2018</v>
      </c>
      <c r="AE180" s="44">
        <f>IF('Indicator Date'!AE180="","x",'Indicator Date'!AE180)</f>
        <v>2020</v>
      </c>
      <c r="AF180" s="44" t="str">
        <f>IF('Indicator Date'!AF180="","x",'Indicator Date'!AF180)</f>
        <v>x</v>
      </c>
      <c r="AG180" s="44">
        <f>IF('Indicator Date'!AG180="","x",'Indicator Date'!AG180)</f>
        <v>2020</v>
      </c>
      <c r="AH180" s="44">
        <f>IF('Indicator Date'!AH180="","x",'Indicator Date'!AH180)</f>
        <v>2021</v>
      </c>
      <c r="AI180" s="44">
        <f>IF('Indicator Date'!AI180="","x",'Indicator Date'!AI180)</f>
        <v>2021</v>
      </c>
      <c r="AJ180" s="44">
        <f>IF('Indicator Date'!AJ180="","x",'Indicator Date'!AJ180)</f>
        <v>2020</v>
      </c>
      <c r="AK180" s="44">
        <f>IF('Indicator Date'!AK180="","x",'Indicator Date'!AK180)</f>
        <v>2020</v>
      </c>
      <c r="AL180" s="44">
        <f>IF('Indicator Date'!AL180="","x",'Indicator Date'!AL180)</f>
        <v>2019</v>
      </c>
      <c r="AM180" s="44" t="str">
        <f>IF('Indicator Date'!AM180="","x",RIGHT('Indicator Date'!AM180,4))</f>
        <v>2016</v>
      </c>
      <c r="AN180" s="44">
        <f>IF('Indicator Date'!AN180="","x",'Indicator Date'!AN180)</f>
        <v>2021</v>
      </c>
      <c r="AO180" s="44">
        <f>IF('Indicator Date'!AO180="","x",'Indicator Date'!AO180)</f>
        <v>2018</v>
      </c>
      <c r="AP180" s="44">
        <f>IF('Indicator Date'!AP180="","x",'Indicator Date'!AP180)</f>
        <v>2019</v>
      </c>
      <c r="AQ180" s="44">
        <f>IF('Indicator Date'!AQ180="","x",'Indicator Date'!AQ180)</f>
        <v>2020</v>
      </c>
      <c r="AR180" s="44">
        <f>IF('Indicator Date'!AR180="","x",'Indicator Date'!AR180)</f>
        <v>2020</v>
      </c>
      <c r="AS180" s="44">
        <f>IF('Indicator Date'!AS180="","x",'Indicator Date'!AS180)</f>
        <v>2019</v>
      </c>
      <c r="AT180" s="44">
        <f>IF('Indicator Date'!AT180="","x",'Indicator Date'!AT180)</f>
        <v>2015</v>
      </c>
      <c r="AU180" s="44">
        <f>IF('Indicator Date'!AU180="","x",'Indicator Date'!AU180)</f>
        <v>2019</v>
      </c>
      <c r="AV180" s="44" t="str">
        <f>IF('Indicator Date'!AV180="","x",'Indicator Date'!AV180)</f>
        <v>x</v>
      </c>
      <c r="AW180" s="44" t="str">
        <f>IF('Indicator Date'!AW180="","x",'Indicator Date'!AW180)</f>
        <v>x</v>
      </c>
      <c r="AX180" s="44">
        <f>IF('Indicator Date'!AX180="","x",'Indicator Date'!AX180)</f>
        <v>2018</v>
      </c>
      <c r="AY180" s="44">
        <f>IF('Indicator Date'!AY180="","x",'Indicator Date'!AY180)</f>
        <v>2019</v>
      </c>
      <c r="AZ180" s="44" t="str">
        <f>IF('Indicator Date'!AZ180="","x",'Indicator Date'!AZ180)</f>
        <v>x</v>
      </c>
      <c r="BA180" s="44" t="str">
        <f>IF('Indicator Date'!BA180="","x",'Indicator Date'!BA180)</f>
        <v>x</v>
      </c>
      <c r="BB180" s="44">
        <f>IF('Indicator Date'!BB180="","x",'Indicator Date'!BB180)</f>
        <v>2018</v>
      </c>
      <c r="BC180" s="44">
        <f>IF('Indicator Date'!BC180="","x",'Indicator Date'!BC180)</f>
        <v>2019</v>
      </c>
      <c r="BD180" s="44">
        <f>IF('Indicator Date'!BD180="","x",'Indicator Date'!BD180)</f>
        <v>2020</v>
      </c>
      <c r="BE180" s="70" t="str">
        <f>IF('Indicator Date'!BE180="","x",YEAR('Indicator Date'!BE180))</f>
        <v>x</v>
      </c>
      <c r="BF180" s="70">
        <f>IF('Indicator Date'!BF180="","x",YEAR('Indicator Date'!BF180))</f>
        <v>2020</v>
      </c>
      <c r="BG180" s="44">
        <f>IF('Indicator Date'!BG180="","x",'Indicator Date'!BG180)</f>
        <v>2020</v>
      </c>
      <c r="BH180" s="44">
        <f>IF('Indicator Date'!BH180="","x",'Indicator Date'!BH180)</f>
        <v>2019</v>
      </c>
      <c r="BI180" s="44">
        <f>IF('Indicator Date'!BI180="","x",'Indicator Date'!BI180)</f>
        <v>2019</v>
      </c>
      <c r="BJ180" s="44" t="str">
        <f>IF('Indicator Date'!BJ180="","x",'Indicator Date'!BJ180)</f>
        <v>x</v>
      </c>
      <c r="BK180" s="44">
        <f>IF('Indicator Date'!BK180="","x",'Indicator Date'!BK180)</f>
        <v>2019</v>
      </c>
      <c r="BL180" s="44">
        <f>IF('Indicator Date'!BL180="","x",'Indicator Date'!BL180)</f>
        <v>2020</v>
      </c>
      <c r="BM180" s="44">
        <f>IF('Indicator Date'!BM180="","x",'Indicator Date'!BM180)</f>
        <v>2018</v>
      </c>
      <c r="BN180" s="44">
        <f>IF('Indicator Date'!BN180="","x",'Indicator Date'!BN180)</f>
        <v>2014</v>
      </c>
      <c r="BO180" s="44">
        <f>IF('Indicator Date'!BO180="","x",'Indicator Date'!BO180)</f>
        <v>2017</v>
      </c>
      <c r="BP180" s="44">
        <f>IF('Indicator Date'!BP180="","x",'Indicator Date'!BP180)</f>
        <v>2017</v>
      </c>
      <c r="BQ180" s="44">
        <f>IF('Indicator Date'!BQ180="","x",'Indicator Date'!BQ180)</f>
        <v>2014</v>
      </c>
      <c r="BR180" s="44">
        <f>IF('Indicator Date'!BR180="","x",'Indicator Date'!BR180)</f>
        <v>2017</v>
      </c>
      <c r="BS180" s="44">
        <f>IF('Indicator Date'!BS180="","x",'Indicator Date'!BS180)</f>
        <v>2017</v>
      </c>
      <c r="BT180" s="44">
        <f>IF('Indicator Date'!BT180="","x",'Indicator Date'!BT180)</f>
        <v>2014</v>
      </c>
      <c r="BU180" s="44">
        <f>IF('Indicator Date'!BU180="","x",'Indicator Date'!BU180)</f>
        <v>2019</v>
      </c>
      <c r="BV180" s="44">
        <f>IF('Indicator Date'!BV180="","x",'Indicator Date'!BV180)</f>
        <v>2019</v>
      </c>
      <c r="BW180" s="44" t="str">
        <f>IF('Indicator Date'!BW180="","x",'Indicator Date'!BW180)</f>
        <v>x</v>
      </c>
      <c r="BX180" s="44">
        <f>IF('Indicator Date'!BX180="","x",'Indicator Date'!BX180)</f>
        <v>2019</v>
      </c>
      <c r="BY180" s="44">
        <f>IF('Indicator Date'!BY180="","x",'Indicator Date'!BY180)</f>
        <v>2017</v>
      </c>
      <c r="BZ180" s="44">
        <f>IF('Indicator Date'!BZ180="","x",'Indicator Date'!BZ180)</f>
        <v>2018</v>
      </c>
      <c r="CA180" s="44">
        <f>IF('Indicator Date'!CA180="","x",'Indicator Date'!CA180)</f>
        <v>2020</v>
      </c>
      <c r="CB180" s="44">
        <f>IF('Indicator Date'!CB180="","x",'Indicator Date'!CB180)</f>
        <v>2015</v>
      </c>
    </row>
    <row r="181" spans="1:80">
      <c r="A181" s="33" t="str">
        <f>'Indicator Data'!A183</f>
        <v>Tuvalu</v>
      </c>
      <c r="B181" s="25" t="str">
        <f>'Indicator Data'!B183</f>
        <v>TUV</v>
      </c>
      <c r="C181" s="44">
        <f>IF('Indicator Date'!C181="","x",'Indicator Date'!C181)</f>
        <v>2015</v>
      </c>
      <c r="D181" s="44">
        <f>IF('Indicator Date'!D181="","x",'Indicator Date'!D181)</f>
        <v>2015</v>
      </c>
      <c r="E181" s="44">
        <f>IF('Indicator Date'!E181="","x",'Indicator Date'!E181)</f>
        <v>2015</v>
      </c>
      <c r="F181" s="44">
        <f>IF('Indicator Date'!F181="","x",'Indicator Date'!F181)</f>
        <v>2015</v>
      </c>
      <c r="G181" s="44">
        <f>IF('Indicator Date'!G181="","x",'Indicator Date'!G181)</f>
        <v>2015</v>
      </c>
      <c r="H181" s="44">
        <f>IF('Indicator Date'!H181="","x",'Indicator Date'!H181)</f>
        <v>2015</v>
      </c>
      <c r="I181" s="44">
        <f>IF('Indicator Date'!I181="","x",'Indicator Date'!I181)</f>
        <v>2015</v>
      </c>
      <c r="J181" s="44">
        <f>IF('Indicator Date'!J181="","x",'Indicator Date'!J181)</f>
        <v>2020</v>
      </c>
      <c r="K181" s="44">
        <f>IF('Indicator Date'!K181="","x",'Indicator Date'!K181)</f>
        <v>2020</v>
      </c>
      <c r="L181" s="44" t="str">
        <f>IF('Indicator Date'!L181="","x",'Indicator Date'!L181)</f>
        <v>x</v>
      </c>
      <c r="M181" s="44">
        <f>IF('Indicator Date'!M181="","x",'Indicator Date'!M181)</f>
        <v>2015</v>
      </c>
      <c r="N181" s="44">
        <f>IF('Indicator Date'!N181="","x",'Indicator Date'!N181)</f>
        <v>2015</v>
      </c>
      <c r="O181" s="44">
        <f>IF('Indicator Date'!O181="","x",'Indicator Date'!O181)</f>
        <v>2015</v>
      </c>
      <c r="P181" s="44">
        <f>IF('Indicator Date'!P181="","x",'Indicator Date'!P181)</f>
        <v>2015</v>
      </c>
      <c r="Q181" s="44">
        <f>IF('Indicator Date'!Q181="","x",'Indicator Date'!Q181)</f>
        <v>2019</v>
      </c>
      <c r="R181" s="44">
        <f>IF('Indicator Date'!R181="","x",'Indicator Date'!R181)</f>
        <v>2019</v>
      </c>
      <c r="S181" s="44">
        <f>IF('Indicator Date'!S181="","x",'Indicator Date'!S181)</f>
        <v>2019</v>
      </c>
      <c r="T181" s="44">
        <f>IF('Indicator Date'!T181="","x",'Indicator Date'!T181)</f>
        <v>2019</v>
      </c>
      <c r="U181" s="44">
        <f>IF('Indicator Date'!U181="","x",'Indicator Date'!U181)</f>
        <v>2015</v>
      </c>
      <c r="V181" s="44">
        <f>IF('Indicator Date'!V181="","x",'Indicator Date'!V181)</f>
        <v>2015</v>
      </c>
      <c r="W181" s="44">
        <f>IF('Indicator Date'!W181="","x",'Indicator Date'!W181)</f>
        <v>2015</v>
      </c>
      <c r="X181" s="44">
        <f>IF('Indicator Date'!X181="","x",'Indicator Date'!X181)</f>
        <v>2018</v>
      </c>
      <c r="Y181" s="44">
        <f>IF('Indicator Date'!Y181="","x",'Indicator Date'!Y181)</f>
        <v>2019</v>
      </c>
      <c r="Z181" s="44">
        <f>IF('Indicator Date'!Z181="","x",'Indicator Date'!Z181)</f>
        <v>2019</v>
      </c>
      <c r="AA181" s="44" t="str">
        <f>IF('Indicator Date'!AA181="","x",'Indicator Date'!AA181)</f>
        <v>x</v>
      </c>
      <c r="AB181" s="44">
        <f>IF('Indicator Date'!AB181="","x",'Indicator Date'!AB181)</f>
        <v>2017</v>
      </c>
      <c r="AC181" s="44" t="str">
        <f>IF('Indicator Date'!AC181="","x",'Indicator Date'!AC181)</f>
        <v>x</v>
      </c>
      <c r="AD181" s="44" t="str">
        <f>IF('Indicator Date'!AD181="","x",'Indicator Date'!AD181)</f>
        <v>x</v>
      </c>
      <c r="AE181" s="44">
        <f>IF('Indicator Date'!AE181="","x",'Indicator Date'!AE181)</f>
        <v>2020</v>
      </c>
      <c r="AF181" s="44" t="str">
        <f>IF('Indicator Date'!AF181="","x",'Indicator Date'!AF181)</f>
        <v>x</v>
      </c>
      <c r="AG181" s="44">
        <f>IF('Indicator Date'!AG181="","x",'Indicator Date'!AG181)</f>
        <v>2020</v>
      </c>
      <c r="AH181" s="44">
        <f>IF('Indicator Date'!AH181="","x",'Indicator Date'!AH181)</f>
        <v>2021</v>
      </c>
      <c r="AI181" s="44">
        <f>IF('Indicator Date'!AI181="","x",'Indicator Date'!AI181)</f>
        <v>2021</v>
      </c>
      <c r="AJ181" s="44">
        <f>IF('Indicator Date'!AJ181="","x",'Indicator Date'!AJ181)</f>
        <v>2020</v>
      </c>
      <c r="AK181" s="44">
        <f>IF('Indicator Date'!AK181="","x",'Indicator Date'!AK181)</f>
        <v>2020</v>
      </c>
      <c r="AL181" s="44" t="str">
        <f>IF('Indicator Date'!AL181="","x",'Indicator Date'!AL181)</f>
        <v>x</v>
      </c>
      <c r="AM181" s="44" t="str">
        <f>IF('Indicator Date'!AM181="","x",RIGHT('Indicator Date'!AM181,4))</f>
        <v>x</v>
      </c>
      <c r="AN181" s="44">
        <f>IF('Indicator Date'!AN181="","x",'Indicator Date'!AN181)</f>
        <v>2021</v>
      </c>
      <c r="AO181" s="44">
        <f>IF('Indicator Date'!AO181="","x",'Indicator Date'!AO181)</f>
        <v>2018</v>
      </c>
      <c r="AP181" s="44">
        <f>IF('Indicator Date'!AP181="","x",'Indicator Date'!AP181)</f>
        <v>2019</v>
      </c>
      <c r="AQ181" s="44">
        <f>IF('Indicator Date'!AQ181="","x",'Indicator Date'!AQ181)</f>
        <v>2020</v>
      </c>
      <c r="AR181" s="44" t="str">
        <f>IF('Indicator Date'!AR181="","x",'Indicator Date'!AR181)</f>
        <v>x</v>
      </c>
      <c r="AS181" s="44">
        <f>IF('Indicator Date'!AS181="","x",'Indicator Date'!AS181)</f>
        <v>2019</v>
      </c>
      <c r="AT181" s="44" t="str">
        <f>IF('Indicator Date'!AT181="","x",'Indicator Date'!AT181)</f>
        <v>x</v>
      </c>
      <c r="AU181" s="44">
        <f>IF('Indicator Date'!AU181="","x",'Indicator Date'!AU181)</f>
        <v>2019</v>
      </c>
      <c r="AV181" s="44" t="str">
        <f>IF('Indicator Date'!AV181="","x",'Indicator Date'!AV181)</f>
        <v>x</v>
      </c>
      <c r="AW181" s="44" t="str">
        <f>IF('Indicator Date'!AW181="","x",'Indicator Date'!AW181)</f>
        <v>x</v>
      </c>
      <c r="AX181" s="44" t="str">
        <f>IF('Indicator Date'!AX181="","x",'Indicator Date'!AX181)</f>
        <v>x</v>
      </c>
      <c r="AY181" s="44">
        <f>IF('Indicator Date'!AY181="","x",'Indicator Date'!AY181)</f>
        <v>2019</v>
      </c>
      <c r="AZ181" s="44" t="str">
        <f>IF('Indicator Date'!AZ181="","x",'Indicator Date'!AZ181)</f>
        <v>x</v>
      </c>
      <c r="BA181" s="44">
        <f>IF('Indicator Date'!BA181="","x",'Indicator Date'!BA181)</f>
        <v>2010</v>
      </c>
      <c r="BB181" s="44">
        <f>IF('Indicator Date'!BB181="","x",'Indicator Date'!BB181)</f>
        <v>2018</v>
      </c>
      <c r="BC181" s="44">
        <f>IF('Indicator Date'!BC181="","x",'Indicator Date'!BC181)</f>
        <v>2019</v>
      </c>
      <c r="BD181" s="44">
        <f>IF('Indicator Date'!BD181="","x",'Indicator Date'!BD181)</f>
        <v>2020</v>
      </c>
      <c r="BE181" s="70" t="str">
        <f>IF('Indicator Date'!BE181="","x",YEAR('Indicator Date'!BE181))</f>
        <v>x</v>
      </c>
      <c r="BF181" s="70" t="str">
        <f>IF('Indicator Date'!BF181="","x",YEAR('Indicator Date'!BF181))</f>
        <v>x</v>
      </c>
      <c r="BG181" s="44">
        <f>IF('Indicator Date'!BG181="","x",'Indicator Date'!BG181)</f>
        <v>2020</v>
      </c>
      <c r="BH181" s="44">
        <f>IF('Indicator Date'!BH181="","x",'Indicator Date'!BH181)</f>
        <v>2019</v>
      </c>
      <c r="BI181" s="44">
        <f>IF('Indicator Date'!BI181="","x",'Indicator Date'!BI181)</f>
        <v>2019</v>
      </c>
      <c r="BJ181" s="44" t="str">
        <f>IF('Indicator Date'!BJ181="","x",'Indicator Date'!BJ181)</f>
        <v>x</v>
      </c>
      <c r="BK181" s="44">
        <f>IF('Indicator Date'!BK181="","x",'Indicator Date'!BK181)</f>
        <v>2019</v>
      </c>
      <c r="BL181" s="44" t="str">
        <f>IF('Indicator Date'!BL181="","x",'Indicator Date'!BL181)</f>
        <v>x</v>
      </c>
      <c r="BM181" s="44">
        <f>IF('Indicator Date'!BM181="","x",'Indicator Date'!BM181)</f>
        <v>2018</v>
      </c>
      <c r="BN181" s="44" t="str">
        <f>IF('Indicator Date'!BN181="","x",'Indicator Date'!BN181)</f>
        <v>x</v>
      </c>
      <c r="BO181" s="44">
        <f>IF('Indicator Date'!BO181="","x",'Indicator Date'!BO181)</f>
        <v>2017</v>
      </c>
      <c r="BP181" s="44">
        <f>IF('Indicator Date'!BP181="","x",'Indicator Date'!BP181)</f>
        <v>2017</v>
      </c>
      <c r="BQ181" s="44">
        <f>IF('Indicator Date'!BQ181="","x",'Indicator Date'!BQ181)</f>
        <v>2014</v>
      </c>
      <c r="BR181" s="44">
        <f>IF('Indicator Date'!BR181="","x",'Indicator Date'!BR181)</f>
        <v>2017</v>
      </c>
      <c r="BS181" s="44">
        <f>IF('Indicator Date'!BS181="","x",'Indicator Date'!BS181)</f>
        <v>2017</v>
      </c>
      <c r="BT181" s="44">
        <f>IF('Indicator Date'!BT181="","x",'Indicator Date'!BT181)</f>
        <v>2014</v>
      </c>
      <c r="BU181" s="44">
        <f>IF('Indicator Date'!BU181="","x",'Indicator Date'!BU181)</f>
        <v>2019</v>
      </c>
      <c r="BV181" s="44">
        <f>IF('Indicator Date'!BV181="","x",'Indicator Date'!BV181)</f>
        <v>2019</v>
      </c>
      <c r="BW181" s="44" t="str">
        <f>IF('Indicator Date'!BW181="","x",'Indicator Date'!BW181)</f>
        <v>x</v>
      </c>
      <c r="BX181" s="44">
        <f>IF('Indicator Date'!BX181="","x",'Indicator Date'!BX181)</f>
        <v>2019</v>
      </c>
      <c r="BY181" s="44" t="str">
        <f>IF('Indicator Date'!BY181="","x",'Indicator Date'!BY181)</f>
        <v>x</v>
      </c>
      <c r="BZ181" s="44">
        <f>IF('Indicator Date'!BZ181="","x",'Indicator Date'!BZ181)</f>
        <v>2020</v>
      </c>
      <c r="CA181" s="44">
        <f>IF('Indicator Date'!CA181="","x",'Indicator Date'!CA181)</f>
        <v>2020</v>
      </c>
      <c r="CB181" s="44">
        <f>IF('Indicator Date'!CB181="","x",'Indicator Date'!CB181)</f>
        <v>2015</v>
      </c>
    </row>
    <row r="182" spans="1:80">
      <c r="A182" s="33" t="str">
        <f>'Indicator Data'!A184</f>
        <v>Uganda</v>
      </c>
      <c r="B182" s="25" t="str">
        <f>'Indicator Data'!B184</f>
        <v>UGA</v>
      </c>
      <c r="C182" s="44">
        <f>IF('Indicator Date'!C182="","x",'Indicator Date'!C182)</f>
        <v>2015</v>
      </c>
      <c r="D182" s="44">
        <f>IF('Indicator Date'!D182="","x",'Indicator Date'!D182)</f>
        <v>2015</v>
      </c>
      <c r="E182" s="44">
        <f>IF('Indicator Date'!E182="","x",'Indicator Date'!E182)</f>
        <v>2015</v>
      </c>
      <c r="F182" s="44">
        <f>IF('Indicator Date'!F182="","x",'Indicator Date'!F182)</f>
        <v>2015</v>
      </c>
      <c r="G182" s="44">
        <f>IF('Indicator Date'!G182="","x",'Indicator Date'!G182)</f>
        <v>2015</v>
      </c>
      <c r="H182" s="44">
        <f>IF('Indicator Date'!H182="","x",'Indicator Date'!H182)</f>
        <v>2015</v>
      </c>
      <c r="I182" s="44">
        <f>IF('Indicator Date'!I182="","x",'Indicator Date'!I182)</f>
        <v>2015</v>
      </c>
      <c r="J182" s="44">
        <f>IF('Indicator Date'!J182="","x",'Indicator Date'!J182)</f>
        <v>2020</v>
      </c>
      <c r="K182" s="44">
        <f>IF('Indicator Date'!K182="","x",'Indicator Date'!K182)</f>
        <v>2020</v>
      </c>
      <c r="L182" s="44">
        <f>IF('Indicator Date'!L182="","x",'Indicator Date'!L182)</f>
        <v>2020</v>
      </c>
      <c r="M182" s="44">
        <f>IF('Indicator Date'!M182="","x",'Indicator Date'!M182)</f>
        <v>2015</v>
      </c>
      <c r="N182" s="44">
        <f>IF('Indicator Date'!N182="","x",'Indicator Date'!N182)</f>
        <v>2015</v>
      </c>
      <c r="O182" s="44">
        <f>IF('Indicator Date'!O182="","x",'Indicator Date'!O182)</f>
        <v>2015</v>
      </c>
      <c r="P182" s="44">
        <f>IF('Indicator Date'!P182="","x",'Indicator Date'!P182)</f>
        <v>2015</v>
      </c>
      <c r="Q182" s="44">
        <f>IF('Indicator Date'!Q182="","x",'Indicator Date'!Q182)</f>
        <v>2019</v>
      </c>
      <c r="R182" s="44">
        <f>IF('Indicator Date'!R182="","x",'Indicator Date'!R182)</f>
        <v>2019</v>
      </c>
      <c r="S182" s="44">
        <f>IF('Indicator Date'!S182="","x",'Indicator Date'!S182)</f>
        <v>2019</v>
      </c>
      <c r="T182" s="44">
        <f>IF('Indicator Date'!T182="","x",'Indicator Date'!T182)</f>
        <v>2019</v>
      </c>
      <c r="U182" s="44">
        <f>IF('Indicator Date'!U182="","x",'Indicator Date'!U182)</f>
        <v>2015</v>
      </c>
      <c r="V182" s="44">
        <f>IF('Indicator Date'!V182="","x",'Indicator Date'!V182)</f>
        <v>2015</v>
      </c>
      <c r="W182" s="44">
        <f>IF('Indicator Date'!W182="","x",'Indicator Date'!W182)</f>
        <v>2015</v>
      </c>
      <c r="X182" s="44">
        <f>IF('Indicator Date'!X182="","x",'Indicator Date'!X182)</f>
        <v>2018</v>
      </c>
      <c r="Y182" s="44">
        <f>IF('Indicator Date'!Y182="","x",'Indicator Date'!Y182)</f>
        <v>2019</v>
      </c>
      <c r="Z182" s="44">
        <f>IF('Indicator Date'!Z182="","x",'Indicator Date'!Z182)</f>
        <v>2019</v>
      </c>
      <c r="AA182" s="44">
        <f>IF('Indicator Date'!AA182="","x",'Indicator Date'!AA182)</f>
        <v>2016</v>
      </c>
      <c r="AB182" s="44">
        <f>IF('Indicator Date'!AB182="","x",'Indicator Date'!AB182)</f>
        <v>2017</v>
      </c>
      <c r="AC182" s="44">
        <f>IF('Indicator Date'!AC182="","x",'Indicator Date'!AC182)</f>
        <v>2017</v>
      </c>
      <c r="AD182" s="44">
        <f>IF('Indicator Date'!AD182="","x",'Indicator Date'!AD182)</f>
        <v>2017</v>
      </c>
      <c r="AE182" s="44">
        <f>IF('Indicator Date'!AE182="","x",'Indicator Date'!AE182)</f>
        <v>2020</v>
      </c>
      <c r="AF182" s="44">
        <f>IF('Indicator Date'!AF182="","x",'Indicator Date'!AF182)</f>
        <v>2018</v>
      </c>
      <c r="AG182" s="44">
        <f>IF('Indicator Date'!AG182="","x",'Indicator Date'!AG182)</f>
        <v>2020</v>
      </c>
      <c r="AH182" s="44">
        <f>IF('Indicator Date'!AH182="","x",'Indicator Date'!AH182)</f>
        <v>2021</v>
      </c>
      <c r="AI182" s="44">
        <f>IF('Indicator Date'!AI182="","x",'Indicator Date'!AI182)</f>
        <v>2021</v>
      </c>
      <c r="AJ182" s="44">
        <f>IF('Indicator Date'!AJ182="","x",'Indicator Date'!AJ182)</f>
        <v>2020</v>
      </c>
      <c r="AK182" s="44">
        <f>IF('Indicator Date'!AK182="","x",'Indicator Date'!AK182)</f>
        <v>2020</v>
      </c>
      <c r="AL182" s="44">
        <f>IF('Indicator Date'!AL182="","x",'Indicator Date'!AL182)</f>
        <v>2019</v>
      </c>
      <c r="AM182" s="44" t="str">
        <f>IF('Indicator Date'!AM182="","x",RIGHT('Indicator Date'!AM182,4))</f>
        <v>2016</v>
      </c>
      <c r="AN182" s="44">
        <f>IF('Indicator Date'!AN182="","x",'Indicator Date'!AN182)</f>
        <v>2021</v>
      </c>
      <c r="AO182" s="44">
        <f>IF('Indicator Date'!AO182="","x",'Indicator Date'!AO182)</f>
        <v>2018</v>
      </c>
      <c r="AP182" s="44">
        <f>IF('Indicator Date'!AP182="","x",'Indicator Date'!AP182)</f>
        <v>2019</v>
      </c>
      <c r="AQ182" s="44">
        <f>IF('Indicator Date'!AQ182="","x",'Indicator Date'!AQ182)</f>
        <v>2020</v>
      </c>
      <c r="AR182" s="44">
        <f>IF('Indicator Date'!AR182="","x",'Indicator Date'!AR182)</f>
        <v>2020</v>
      </c>
      <c r="AS182" s="44">
        <f>IF('Indicator Date'!AS182="","x",'Indicator Date'!AS182)</f>
        <v>2019</v>
      </c>
      <c r="AT182" s="44">
        <f>IF('Indicator Date'!AT182="","x",'Indicator Date'!AT182)</f>
        <v>2016</v>
      </c>
      <c r="AU182" s="44">
        <f>IF('Indicator Date'!AU182="","x",'Indicator Date'!AU182)</f>
        <v>2019</v>
      </c>
      <c r="AV182" s="44">
        <f>IF('Indicator Date'!AV182="","x",'Indicator Date'!AV182)</f>
        <v>2019</v>
      </c>
      <c r="AW182" s="44">
        <f>IF('Indicator Date'!AW182="","x",'Indicator Date'!AW182)</f>
        <v>2019</v>
      </c>
      <c r="AX182" s="44">
        <f>IF('Indicator Date'!AX182="","x",'Indicator Date'!AX182)</f>
        <v>2018</v>
      </c>
      <c r="AY182" s="44">
        <f>IF('Indicator Date'!AY182="","x",'Indicator Date'!AY182)</f>
        <v>2019</v>
      </c>
      <c r="AZ182" s="44">
        <f>IF('Indicator Date'!AZ182="","x",'Indicator Date'!AZ182)</f>
        <v>2019</v>
      </c>
      <c r="BA182" s="44">
        <f>IF('Indicator Date'!BA182="","x",'Indicator Date'!BA182)</f>
        <v>2016</v>
      </c>
      <c r="BB182" s="44">
        <f>IF('Indicator Date'!BB182="","x",'Indicator Date'!BB182)</f>
        <v>2018</v>
      </c>
      <c r="BC182" s="44">
        <f>IF('Indicator Date'!BC182="","x",'Indicator Date'!BC182)</f>
        <v>2019</v>
      </c>
      <c r="BD182" s="44">
        <f>IF('Indicator Date'!BD182="","x",'Indicator Date'!BD182)</f>
        <v>2020</v>
      </c>
      <c r="BE182" s="70">
        <f>IF('Indicator Date'!BE182="","x",YEAR('Indicator Date'!BE182))</f>
        <v>2020</v>
      </c>
      <c r="BF182" s="70">
        <f>IF('Indicator Date'!BF182="","x",YEAR('Indicator Date'!BF182))</f>
        <v>2021</v>
      </c>
      <c r="BG182" s="44">
        <f>IF('Indicator Date'!BG182="","x",'Indicator Date'!BG182)</f>
        <v>2020</v>
      </c>
      <c r="BH182" s="44">
        <f>IF('Indicator Date'!BH182="","x",'Indicator Date'!BH182)</f>
        <v>2019</v>
      </c>
      <c r="BI182" s="44">
        <f>IF('Indicator Date'!BI182="","x",'Indicator Date'!BI182)</f>
        <v>2019</v>
      </c>
      <c r="BJ182" s="44" t="str">
        <f>IF('Indicator Date'!BJ182="","x",'Indicator Date'!BJ182)</f>
        <v>x</v>
      </c>
      <c r="BK182" s="44">
        <f>IF('Indicator Date'!BK182="","x",'Indicator Date'!BK182)</f>
        <v>2019</v>
      </c>
      <c r="BL182" s="44">
        <f>IF('Indicator Date'!BL182="","x",'Indicator Date'!BL182)</f>
        <v>2020</v>
      </c>
      <c r="BM182" s="44">
        <f>IF('Indicator Date'!BM182="","x",'Indicator Date'!BM182)</f>
        <v>2018</v>
      </c>
      <c r="BN182" s="44">
        <f>IF('Indicator Date'!BN182="","x",'Indicator Date'!BN182)</f>
        <v>2018</v>
      </c>
      <c r="BO182" s="44">
        <f>IF('Indicator Date'!BO182="","x",'Indicator Date'!BO182)</f>
        <v>2017</v>
      </c>
      <c r="BP182" s="44">
        <f>IF('Indicator Date'!BP182="","x",'Indicator Date'!BP182)</f>
        <v>2019</v>
      </c>
      <c r="BQ182" s="44">
        <f>IF('Indicator Date'!BQ182="","x",'Indicator Date'!BQ182)</f>
        <v>2014</v>
      </c>
      <c r="BR182" s="44">
        <f>IF('Indicator Date'!BR182="","x",'Indicator Date'!BR182)</f>
        <v>2017</v>
      </c>
      <c r="BS182" s="44">
        <f>IF('Indicator Date'!BS182="","x",'Indicator Date'!BS182)</f>
        <v>2017</v>
      </c>
      <c r="BT182" s="44">
        <f>IF('Indicator Date'!BT182="","x",'Indicator Date'!BT182)</f>
        <v>2015</v>
      </c>
      <c r="BU182" s="44">
        <f>IF('Indicator Date'!BU182="","x",'Indicator Date'!BU182)</f>
        <v>2019</v>
      </c>
      <c r="BV182" s="44" t="str">
        <f>IF('Indicator Date'!BV182="","x",'Indicator Date'!BV182)</f>
        <v>x</v>
      </c>
      <c r="BW182" s="44">
        <f>IF('Indicator Date'!BW182="","x",'Indicator Date'!BW182)</f>
        <v>2019</v>
      </c>
      <c r="BX182" s="44">
        <f>IF('Indicator Date'!BX182="","x",'Indicator Date'!BX182)</f>
        <v>2019</v>
      </c>
      <c r="BY182" s="44">
        <f>IF('Indicator Date'!BY182="","x",'Indicator Date'!BY182)</f>
        <v>2017</v>
      </c>
      <c r="BZ182" s="44">
        <f>IF('Indicator Date'!BZ182="","x",'Indicator Date'!BZ182)</f>
        <v>2020</v>
      </c>
      <c r="CA182" s="44">
        <f>IF('Indicator Date'!CA182="","x",'Indicator Date'!CA182)</f>
        <v>2020</v>
      </c>
      <c r="CB182" s="44">
        <f>IF('Indicator Date'!CB182="","x",'Indicator Date'!CB182)</f>
        <v>2015</v>
      </c>
    </row>
    <row r="183" spans="1:80">
      <c r="A183" s="33" t="str">
        <f>'Indicator Data'!A185</f>
        <v>Ukraine</v>
      </c>
      <c r="B183" s="25" t="str">
        <f>'Indicator Data'!B185</f>
        <v>UKR</v>
      </c>
      <c r="C183" s="44">
        <f>IF('Indicator Date'!C183="","x",'Indicator Date'!C183)</f>
        <v>2015</v>
      </c>
      <c r="D183" s="44">
        <f>IF('Indicator Date'!D183="","x",'Indicator Date'!D183)</f>
        <v>2015</v>
      </c>
      <c r="E183" s="44">
        <f>IF('Indicator Date'!E183="","x",'Indicator Date'!E183)</f>
        <v>2015</v>
      </c>
      <c r="F183" s="44">
        <f>IF('Indicator Date'!F183="","x",'Indicator Date'!F183)</f>
        <v>2015</v>
      </c>
      <c r="G183" s="44">
        <f>IF('Indicator Date'!G183="","x",'Indicator Date'!G183)</f>
        <v>2015</v>
      </c>
      <c r="H183" s="44">
        <f>IF('Indicator Date'!H183="","x",'Indicator Date'!H183)</f>
        <v>2015</v>
      </c>
      <c r="I183" s="44">
        <f>IF('Indicator Date'!I183="","x",'Indicator Date'!I183)</f>
        <v>2015</v>
      </c>
      <c r="J183" s="44">
        <f>IF('Indicator Date'!J183="","x",'Indicator Date'!J183)</f>
        <v>2020</v>
      </c>
      <c r="K183" s="44">
        <f>IF('Indicator Date'!K183="","x",'Indicator Date'!K183)</f>
        <v>2020</v>
      </c>
      <c r="L183" s="44">
        <f>IF('Indicator Date'!L183="","x",'Indicator Date'!L183)</f>
        <v>2020</v>
      </c>
      <c r="M183" s="44">
        <f>IF('Indicator Date'!M183="","x",'Indicator Date'!M183)</f>
        <v>2015</v>
      </c>
      <c r="N183" s="44">
        <f>IF('Indicator Date'!N183="","x",'Indicator Date'!N183)</f>
        <v>2015</v>
      </c>
      <c r="O183" s="44">
        <f>IF('Indicator Date'!O183="","x",'Indicator Date'!O183)</f>
        <v>2015</v>
      </c>
      <c r="P183" s="44">
        <f>IF('Indicator Date'!P183="","x",'Indicator Date'!P183)</f>
        <v>2015</v>
      </c>
      <c r="Q183" s="44">
        <f>IF('Indicator Date'!Q183="","x",'Indicator Date'!Q183)</f>
        <v>2019</v>
      </c>
      <c r="R183" s="44">
        <f>IF('Indicator Date'!R183="","x",'Indicator Date'!R183)</f>
        <v>2019</v>
      </c>
      <c r="S183" s="44">
        <f>IF('Indicator Date'!S183="","x",'Indicator Date'!S183)</f>
        <v>2019</v>
      </c>
      <c r="T183" s="44">
        <f>IF('Indicator Date'!T183="","x",'Indicator Date'!T183)</f>
        <v>2019</v>
      </c>
      <c r="U183" s="44">
        <f>IF('Indicator Date'!U183="","x",'Indicator Date'!U183)</f>
        <v>2015</v>
      </c>
      <c r="V183" s="44">
        <f>IF('Indicator Date'!V183="","x",'Indicator Date'!V183)</f>
        <v>2015</v>
      </c>
      <c r="W183" s="44">
        <f>IF('Indicator Date'!W183="","x",'Indicator Date'!W183)</f>
        <v>2015</v>
      </c>
      <c r="X183" s="44">
        <f>IF('Indicator Date'!X183="","x",'Indicator Date'!X183)</f>
        <v>2018</v>
      </c>
      <c r="Y183" s="44">
        <f>IF('Indicator Date'!Y183="","x",'Indicator Date'!Y183)</f>
        <v>2019</v>
      </c>
      <c r="Z183" s="44">
        <f>IF('Indicator Date'!Z183="","x",'Indicator Date'!Z183)</f>
        <v>2019</v>
      </c>
      <c r="AA183" s="44" t="str">
        <f>IF('Indicator Date'!AA183="","x",'Indicator Date'!AA183)</f>
        <v>x</v>
      </c>
      <c r="AB183" s="44">
        <f>IF('Indicator Date'!AB183="","x",'Indicator Date'!AB183)</f>
        <v>2017</v>
      </c>
      <c r="AC183" s="44" t="str">
        <f>IF('Indicator Date'!AC183="","x",'Indicator Date'!AC183)</f>
        <v>x</v>
      </c>
      <c r="AD183" s="44">
        <f>IF('Indicator Date'!AD183="","x",'Indicator Date'!AD183)</f>
        <v>2018</v>
      </c>
      <c r="AE183" s="44">
        <f>IF('Indicator Date'!AE183="","x",'Indicator Date'!AE183)</f>
        <v>2020</v>
      </c>
      <c r="AF183" s="44">
        <f>IF('Indicator Date'!AF183="","x",'Indicator Date'!AF183)</f>
        <v>2018</v>
      </c>
      <c r="AG183" s="44">
        <f>IF('Indicator Date'!AG183="","x",'Indicator Date'!AG183)</f>
        <v>2020</v>
      </c>
      <c r="AH183" s="44">
        <f>IF('Indicator Date'!AH183="","x",'Indicator Date'!AH183)</f>
        <v>2021</v>
      </c>
      <c r="AI183" s="44">
        <f>IF('Indicator Date'!AI183="","x",'Indicator Date'!AI183)</f>
        <v>2021</v>
      </c>
      <c r="AJ183" s="44">
        <f>IF('Indicator Date'!AJ183="","x",'Indicator Date'!AJ183)</f>
        <v>2020</v>
      </c>
      <c r="AK183" s="44">
        <f>IF('Indicator Date'!AK183="","x",'Indicator Date'!AK183)</f>
        <v>2020</v>
      </c>
      <c r="AL183" s="44">
        <f>IF('Indicator Date'!AL183="","x",'Indicator Date'!AL183)</f>
        <v>2019</v>
      </c>
      <c r="AM183" s="44" t="str">
        <f>IF('Indicator Date'!AM183="","x",RIGHT('Indicator Date'!AM183,4))</f>
        <v>2012</v>
      </c>
      <c r="AN183" s="44">
        <f>IF('Indicator Date'!AN183="","x",'Indicator Date'!AN183)</f>
        <v>2021</v>
      </c>
      <c r="AO183" s="44">
        <f>IF('Indicator Date'!AO183="","x",'Indicator Date'!AO183)</f>
        <v>2018</v>
      </c>
      <c r="AP183" s="44">
        <f>IF('Indicator Date'!AP183="","x",'Indicator Date'!AP183)</f>
        <v>2019</v>
      </c>
      <c r="AQ183" s="44">
        <f>IF('Indicator Date'!AQ183="","x",'Indicator Date'!AQ183)</f>
        <v>2020</v>
      </c>
      <c r="AR183" s="44">
        <f>IF('Indicator Date'!AR183="","x",'Indicator Date'!AR183)</f>
        <v>2020</v>
      </c>
      <c r="AS183" s="44">
        <f>IF('Indicator Date'!AS183="","x",'Indicator Date'!AS183)</f>
        <v>2019</v>
      </c>
      <c r="AT183" s="44" t="str">
        <f>IF('Indicator Date'!AT183="","x",'Indicator Date'!AT183)</f>
        <v>x</v>
      </c>
      <c r="AU183" s="44">
        <f>IF('Indicator Date'!AU183="","x",'Indicator Date'!AU183)</f>
        <v>2019</v>
      </c>
      <c r="AV183" s="44">
        <f>IF('Indicator Date'!AV183="","x",'Indicator Date'!AV183)</f>
        <v>2019</v>
      </c>
      <c r="AW183" s="44">
        <f>IF('Indicator Date'!AW183="","x",'Indicator Date'!AW183)</f>
        <v>2019</v>
      </c>
      <c r="AX183" s="44" t="str">
        <f>IF('Indicator Date'!AX183="","x",'Indicator Date'!AX183)</f>
        <v>x</v>
      </c>
      <c r="AY183" s="44">
        <f>IF('Indicator Date'!AY183="","x",'Indicator Date'!AY183)</f>
        <v>2019</v>
      </c>
      <c r="AZ183" s="44">
        <f>IF('Indicator Date'!AZ183="","x",'Indicator Date'!AZ183)</f>
        <v>2019</v>
      </c>
      <c r="BA183" s="44">
        <f>IF('Indicator Date'!BA183="","x",'Indicator Date'!BA183)</f>
        <v>2019</v>
      </c>
      <c r="BB183" s="44">
        <f>IF('Indicator Date'!BB183="","x",'Indicator Date'!BB183)</f>
        <v>2018</v>
      </c>
      <c r="BC183" s="44">
        <f>IF('Indicator Date'!BC183="","x",'Indicator Date'!BC183)</f>
        <v>2019</v>
      </c>
      <c r="BD183" s="44">
        <f>IF('Indicator Date'!BD183="","x",'Indicator Date'!BD183)</f>
        <v>2020</v>
      </c>
      <c r="BE183" s="70">
        <f>IF('Indicator Date'!BE183="","x",YEAR('Indicator Date'!BE183))</f>
        <v>2020</v>
      </c>
      <c r="BF183" s="70">
        <f>IF('Indicator Date'!BF183="","x",YEAR('Indicator Date'!BF183))</f>
        <v>2020</v>
      </c>
      <c r="BG183" s="44">
        <f>IF('Indicator Date'!BG183="","x",'Indicator Date'!BG183)</f>
        <v>2020</v>
      </c>
      <c r="BH183" s="44">
        <f>IF('Indicator Date'!BH183="","x",'Indicator Date'!BH183)</f>
        <v>2019</v>
      </c>
      <c r="BI183" s="44">
        <f>IF('Indicator Date'!BI183="","x",'Indicator Date'!BI183)</f>
        <v>2019</v>
      </c>
      <c r="BJ183" s="44" t="str">
        <f>IF('Indicator Date'!BJ183="","x",'Indicator Date'!BJ183)</f>
        <v>x</v>
      </c>
      <c r="BK183" s="44">
        <f>IF('Indicator Date'!BK183="","x",'Indicator Date'!BK183)</f>
        <v>2019</v>
      </c>
      <c r="BL183" s="44">
        <f>IF('Indicator Date'!BL183="","x",'Indicator Date'!BL183)</f>
        <v>2020</v>
      </c>
      <c r="BM183" s="44">
        <f>IF('Indicator Date'!BM183="","x",'Indicator Date'!BM183)</f>
        <v>2018</v>
      </c>
      <c r="BN183" s="44">
        <f>IF('Indicator Date'!BN183="","x",'Indicator Date'!BN183)</f>
        <v>2012</v>
      </c>
      <c r="BO183" s="44">
        <f>IF('Indicator Date'!BO183="","x",'Indicator Date'!BO183)</f>
        <v>2018</v>
      </c>
      <c r="BP183" s="44">
        <f>IF('Indicator Date'!BP183="","x",'Indicator Date'!BP183)</f>
        <v>2019</v>
      </c>
      <c r="BQ183" s="44">
        <f>IF('Indicator Date'!BQ183="","x",'Indicator Date'!BQ183)</f>
        <v>2014</v>
      </c>
      <c r="BR183" s="44">
        <f>IF('Indicator Date'!BR183="","x",'Indicator Date'!BR183)</f>
        <v>2017</v>
      </c>
      <c r="BS183" s="44">
        <f>IF('Indicator Date'!BS183="","x",'Indicator Date'!BS183)</f>
        <v>2017</v>
      </c>
      <c r="BT183" s="44">
        <f>IF('Indicator Date'!BT183="","x",'Indicator Date'!BT183)</f>
        <v>2014</v>
      </c>
      <c r="BU183" s="44">
        <f>IF('Indicator Date'!BU183="","x",'Indicator Date'!BU183)</f>
        <v>2019</v>
      </c>
      <c r="BV183" s="44">
        <f>IF('Indicator Date'!BV183="","x",'Indicator Date'!BV183)</f>
        <v>2019</v>
      </c>
      <c r="BW183" s="44" t="str">
        <f>IF('Indicator Date'!BW183="","x",'Indicator Date'!BW183)</f>
        <v>x</v>
      </c>
      <c r="BX183" s="44">
        <f>IF('Indicator Date'!BX183="","x",'Indicator Date'!BX183)</f>
        <v>2019</v>
      </c>
      <c r="BY183" s="44">
        <f>IF('Indicator Date'!BY183="","x",'Indicator Date'!BY183)</f>
        <v>2017</v>
      </c>
      <c r="BZ183" s="44">
        <f>IF('Indicator Date'!BZ183="","x",'Indicator Date'!BZ183)</f>
        <v>2020</v>
      </c>
      <c r="CA183" s="44">
        <f>IF('Indicator Date'!CA183="","x",'Indicator Date'!CA183)</f>
        <v>2020</v>
      </c>
      <c r="CB183" s="44">
        <f>IF('Indicator Date'!CB183="","x",'Indicator Date'!CB183)</f>
        <v>2015</v>
      </c>
    </row>
    <row r="184" spans="1:80">
      <c r="A184" s="33" t="str">
        <f>'Indicator Data'!A186</f>
        <v>United Arab Emirates</v>
      </c>
      <c r="B184" s="25" t="str">
        <f>'Indicator Data'!B186</f>
        <v>ARE</v>
      </c>
      <c r="C184" s="44">
        <f>IF('Indicator Date'!C184="","x",'Indicator Date'!C184)</f>
        <v>2015</v>
      </c>
      <c r="D184" s="44">
        <f>IF('Indicator Date'!D184="","x",'Indicator Date'!D184)</f>
        <v>2015</v>
      </c>
      <c r="E184" s="44">
        <f>IF('Indicator Date'!E184="","x",'Indicator Date'!E184)</f>
        <v>2015</v>
      </c>
      <c r="F184" s="44">
        <f>IF('Indicator Date'!F184="","x",'Indicator Date'!F184)</f>
        <v>2015</v>
      </c>
      <c r="G184" s="44">
        <f>IF('Indicator Date'!G184="","x",'Indicator Date'!G184)</f>
        <v>2015</v>
      </c>
      <c r="H184" s="44">
        <f>IF('Indicator Date'!H184="","x",'Indicator Date'!H184)</f>
        <v>2015</v>
      </c>
      <c r="I184" s="44">
        <f>IF('Indicator Date'!I184="","x",'Indicator Date'!I184)</f>
        <v>2015</v>
      </c>
      <c r="J184" s="44">
        <f>IF('Indicator Date'!J184="","x",'Indicator Date'!J184)</f>
        <v>2020</v>
      </c>
      <c r="K184" s="44">
        <f>IF('Indicator Date'!K184="","x",'Indicator Date'!K184)</f>
        <v>2020</v>
      </c>
      <c r="L184" s="44">
        <f>IF('Indicator Date'!L184="","x",'Indicator Date'!L184)</f>
        <v>2020</v>
      </c>
      <c r="M184" s="44">
        <f>IF('Indicator Date'!M184="","x",'Indicator Date'!M184)</f>
        <v>2015</v>
      </c>
      <c r="N184" s="44">
        <f>IF('Indicator Date'!N184="","x",'Indicator Date'!N184)</f>
        <v>2015</v>
      </c>
      <c r="O184" s="44">
        <f>IF('Indicator Date'!O184="","x",'Indicator Date'!O184)</f>
        <v>2015</v>
      </c>
      <c r="P184" s="44">
        <f>IF('Indicator Date'!P184="","x",'Indicator Date'!P184)</f>
        <v>2015</v>
      </c>
      <c r="Q184" s="44">
        <f>IF('Indicator Date'!Q184="","x",'Indicator Date'!Q184)</f>
        <v>2019</v>
      </c>
      <c r="R184" s="44">
        <f>IF('Indicator Date'!R184="","x",'Indicator Date'!R184)</f>
        <v>2019</v>
      </c>
      <c r="S184" s="44">
        <f>IF('Indicator Date'!S184="","x",'Indicator Date'!S184)</f>
        <v>2019</v>
      </c>
      <c r="T184" s="44">
        <f>IF('Indicator Date'!T184="","x",'Indicator Date'!T184)</f>
        <v>2019</v>
      </c>
      <c r="U184" s="44">
        <f>IF('Indicator Date'!U184="","x",'Indicator Date'!U184)</f>
        <v>2015</v>
      </c>
      <c r="V184" s="44">
        <f>IF('Indicator Date'!V184="","x",'Indicator Date'!V184)</f>
        <v>2015</v>
      </c>
      <c r="W184" s="44">
        <f>IF('Indicator Date'!W184="","x",'Indicator Date'!W184)</f>
        <v>2015</v>
      </c>
      <c r="X184" s="44">
        <f>IF('Indicator Date'!X184="","x",'Indicator Date'!X184)</f>
        <v>2018</v>
      </c>
      <c r="Y184" s="44">
        <f>IF('Indicator Date'!Y184="","x",'Indicator Date'!Y184)</f>
        <v>2019</v>
      </c>
      <c r="Z184" s="44">
        <f>IF('Indicator Date'!Z184="","x",'Indicator Date'!Z184)</f>
        <v>2019</v>
      </c>
      <c r="AA184" s="44" t="str">
        <f>IF('Indicator Date'!AA184="","x",'Indicator Date'!AA184)</f>
        <v>x</v>
      </c>
      <c r="AB184" s="44">
        <f>IF('Indicator Date'!AB184="","x",'Indicator Date'!AB184)</f>
        <v>2017</v>
      </c>
      <c r="AC184" s="44" t="str">
        <f>IF('Indicator Date'!AC184="","x",'Indicator Date'!AC184)</f>
        <v>x</v>
      </c>
      <c r="AD184" s="44">
        <f>IF('Indicator Date'!AD184="","x",'Indicator Date'!AD184)</f>
        <v>2019</v>
      </c>
      <c r="AE184" s="44">
        <f>IF('Indicator Date'!AE184="","x",'Indicator Date'!AE184)</f>
        <v>2020</v>
      </c>
      <c r="AF184" s="44" t="str">
        <f>IF('Indicator Date'!AF184="","x",'Indicator Date'!AF184)</f>
        <v>x</v>
      </c>
      <c r="AG184" s="44">
        <f>IF('Indicator Date'!AG184="","x",'Indicator Date'!AG184)</f>
        <v>2020</v>
      </c>
      <c r="AH184" s="44">
        <f>IF('Indicator Date'!AH184="","x",'Indicator Date'!AH184)</f>
        <v>2021</v>
      </c>
      <c r="AI184" s="44">
        <f>IF('Indicator Date'!AI184="","x",'Indicator Date'!AI184)</f>
        <v>2021</v>
      </c>
      <c r="AJ184" s="44">
        <f>IF('Indicator Date'!AJ184="","x",'Indicator Date'!AJ184)</f>
        <v>2020</v>
      </c>
      <c r="AK184" s="44">
        <f>IF('Indicator Date'!AK184="","x",'Indicator Date'!AK184)</f>
        <v>2020</v>
      </c>
      <c r="AL184" s="44">
        <f>IF('Indicator Date'!AL184="","x",'Indicator Date'!AL184)</f>
        <v>2019</v>
      </c>
      <c r="AM184" s="44" t="str">
        <f>IF('Indicator Date'!AM184="","x",RIGHT('Indicator Date'!AM184,4))</f>
        <v>x</v>
      </c>
      <c r="AN184" s="44">
        <f>IF('Indicator Date'!AN184="","x",'Indicator Date'!AN184)</f>
        <v>2021</v>
      </c>
      <c r="AO184" s="44">
        <f>IF('Indicator Date'!AO184="","x",'Indicator Date'!AO184)</f>
        <v>2018</v>
      </c>
      <c r="AP184" s="44">
        <f>IF('Indicator Date'!AP184="","x",'Indicator Date'!AP184)</f>
        <v>2019</v>
      </c>
      <c r="AQ184" s="44" t="str">
        <f>IF('Indicator Date'!AQ184="","x",'Indicator Date'!AQ184)</f>
        <v>x</v>
      </c>
      <c r="AR184" s="44" t="str">
        <f>IF('Indicator Date'!AR184="","x",'Indicator Date'!AR184)</f>
        <v>x</v>
      </c>
      <c r="AS184" s="44">
        <f>IF('Indicator Date'!AS184="","x",'Indicator Date'!AS184)</f>
        <v>2019</v>
      </c>
      <c r="AT184" s="44" t="str">
        <f>IF('Indicator Date'!AT184="","x",'Indicator Date'!AT184)</f>
        <v>x</v>
      </c>
      <c r="AU184" s="44">
        <f>IF('Indicator Date'!AU184="","x",'Indicator Date'!AU184)</f>
        <v>2019</v>
      </c>
      <c r="AV184" s="44" t="str">
        <f>IF('Indicator Date'!AV184="","x",'Indicator Date'!AV184)</f>
        <v>x</v>
      </c>
      <c r="AW184" s="44" t="str">
        <f>IF('Indicator Date'!AW184="","x",'Indicator Date'!AW184)</f>
        <v>x</v>
      </c>
      <c r="AX184" s="44">
        <f>IF('Indicator Date'!AX184="","x",'Indicator Date'!AX184)</f>
        <v>2018</v>
      </c>
      <c r="AY184" s="44">
        <f>IF('Indicator Date'!AY184="","x",'Indicator Date'!AY184)</f>
        <v>2019</v>
      </c>
      <c r="AZ184" s="44">
        <f>IF('Indicator Date'!AZ184="","x",'Indicator Date'!AZ184)</f>
        <v>2019</v>
      </c>
      <c r="BA184" s="44">
        <f>IF('Indicator Date'!BA184="","x",'Indicator Date'!BA184)</f>
        <v>2018</v>
      </c>
      <c r="BB184" s="44">
        <f>IF('Indicator Date'!BB184="","x",'Indicator Date'!BB184)</f>
        <v>2018</v>
      </c>
      <c r="BC184" s="44">
        <f>IF('Indicator Date'!BC184="","x",'Indicator Date'!BC184)</f>
        <v>2019</v>
      </c>
      <c r="BD184" s="44">
        <f>IF('Indicator Date'!BD184="","x",'Indicator Date'!BD184)</f>
        <v>2020</v>
      </c>
      <c r="BE184" s="70" t="str">
        <f>IF('Indicator Date'!BE184="","x",YEAR('Indicator Date'!BE184))</f>
        <v>x</v>
      </c>
      <c r="BF184" s="70">
        <f>IF('Indicator Date'!BF184="","x",YEAR('Indicator Date'!BF184))</f>
        <v>2020</v>
      </c>
      <c r="BG184" s="44">
        <f>IF('Indicator Date'!BG184="","x",'Indicator Date'!BG184)</f>
        <v>2020</v>
      </c>
      <c r="BH184" s="44">
        <f>IF('Indicator Date'!BH184="","x",'Indicator Date'!BH184)</f>
        <v>2019</v>
      </c>
      <c r="BI184" s="44">
        <f>IF('Indicator Date'!BI184="","x",'Indicator Date'!BI184)</f>
        <v>2019</v>
      </c>
      <c r="BJ184" s="44">
        <f>IF('Indicator Date'!BJ184="","x",'Indicator Date'!BJ184)</f>
        <v>2015</v>
      </c>
      <c r="BK184" s="44">
        <f>IF('Indicator Date'!BK184="","x",'Indicator Date'!BK184)</f>
        <v>2019</v>
      </c>
      <c r="BL184" s="44">
        <f>IF('Indicator Date'!BL184="","x",'Indicator Date'!BL184)</f>
        <v>2020</v>
      </c>
      <c r="BM184" s="44">
        <f>IF('Indicator Date'!BM184="","x",'Indicator Date'!BM184)</f>
        <v>2018</v>
      </c>
      <c r="BN184" s="44">
        <f>IF('Indicator Date'!BN184="","x",'Indicator Date'!BN184)</f>
        <v>2015</v>
      </c>
      <c r="BO184" s="44">
        <f>IF('Indicator Date'!BO184="","x",'Indicator Date'!BO184)</f>
        <v>2019</v>
      </c>
      <c r="BP184" s="44">
        <f>IF('Indicator Date'!BP184="","x",'Indicator Date'!BP184)</f>
        <v>2019</v>
      </c>
      <c r="BQ184" s="44">
        <f>IF('Indicator Date'!BQ184="","x",'Indicator Date'!BQ184)</f>
        <v>2014</v>
      </c>
      <c r="BR184" s="44">
        <f>IF('Indicator Date'!BR184="","x",'Indicator Date'!BR184)</f>
        <v>2017</v>
      </c>
      <c r="BS184" s="44">
        <f>IF('Indicator Date'!BS184="","x",'Indicator Date'!BS184)</f>
        <v>2017</v>
      </c>
      <c r="BT184" s="44">
        <f>IF('Indicator Date'!BT184="","x",'Indicator Date'!BT184)</f>
        <v>2016</v>
      </c>
      <c r="BU184" s="44">
        <f>IF('Indicator Date'!BU184="","x",'Indicator Date'!BU184)</f>
        <v>2019</v>
      </c>
      <c r="BV184" s="44">
        <f>IF('Indicator Date'!BV184="","x",'Indicator Date'!BV184)</f>
        <v>2019</v>
      </c>
      <c r="BW184" s="44">
        <f>IF('Indicator Date'!BW184="","x",'Indicator Date'!BW184)</f>
        <v>2019</v>
      </c>
      <c r="BX184" s="44">
        <f>IF('Indicator Date'!BX184="","x",'Indicator Date'!BX184)</f>
        <v>2019</v>
      </c>
      <c r="BY184" s="44">
        <f>IF('Indicator Date'!BY184="","x",'Indicator Date'!BY184)</f>
        <v>2017</v>
      </c>
      <c r="BZ184" s="44">
        <f>IF('Indicator Date'!BZ184="","x",'Indicator Date'!BZ184)</f>
        <v>2020</v>
      </c>
      <c r="CA184" s="44">
        <f>IF('Indicator Date'!CA184="","x",'Indicator Date'!CA184)</f>
        <v>2020</v>
      </c>
      <c r="CB184" s="44">
        <f>IF('Indicator Date'!CB184="","x",'Indicator Date'!CB184)</f>
        <v>2015</v>
      </c>
    </row>
    <row r="185" spans="1:80">
      <c r="A185" s="33" t="str">
        <f>'Indicator Data'!A187</f>
        <v>United Kingdom</v>
      </c>
      <c r="B185" s="25" t="str">
        <f>'Indicator Data'!B187</f>
        <v>GBR</v>
      </c>
      <c r="C185" s="44">
        <f>IF('Indicator Date'!C185="","x",'Indicator Date'!C185)</f>
        <v>2015</v>
      </c>
      <c r="D185" s="44">
        <f>IF('Indicator Date'!D185="","x",'Indicator Date'!D185)</f>
        <v>2015</v>
      </c>
      <c r="E185" s="44">
        <f>IF('Indicator Date'!E185="","x",'Indicator Date'!E185)</f>
        <v>2015</v>
      </c>
      <c r="F185" s="44">
        <f>IF('Indicator Date'!F185="","x",'Indicator Date'!F185)</f>
        <v>2015</v>
      </c>
      <c r="G185" s="44">
        <f>IF('Indicator Date'!G185="","x",'Indicator Date'!G185)</f>
        <v>2015</v>
      </c>
      <c r="H185" s="44">
        <f>IF('Indicator Date'!H185="","x",'Indicator Date'!H185)</f>
        <v>2015</v>
      </c>
      <c r="I185" s="44">
        <f>IF('Indicator Date'!I185="","x",'Indicator Date'!I185)</f>
        <v>2015</v>
      </c>
      <c r="J185" s="44">
        <f>IF('Indicator Date'!J185="","x",'Indicator Date'!J185)</f>
        <v>2020</v>
      </c>
      <c r="K185" s="44">
        <f>IF('Indicator Date'!K185="","x",'Indicator Date'!K185)</f>
        <v>2020</v>
      </c>
      <c r="L185" s="44">
        <f>IF('Indicator Date'!L185="","x",'Indicator Date'!L185)</f>
        <v>2020</v>
      </c>
      <c r="M185" s="44">
        <f>IF('Indicator Date'!M185="","x",'Indicator Date'!M185)</f>
        <v>2015</v>
      </c>
      <c r="N185" s="44">
        <f>IF('Indicator Date'!N185="","x",'Indicator Date'!N185)</f>
        <v>2015</v>
      </c>
      <c r="O185" s="44">
        <f>IF('Indicator Date'!O185="","x",'Indicator Date'!O185)</f>
        <v>2015</v>
      </c>
      <c r="P185" s="44">
        <f>IF('Indicator Date'!P185="","x",'Indicator Date'!P185)</f>
        <v>2015</v>
      </c>
      <c r="Q185" s="44">
        <f>IF('Indicator Date'!Q185="","x",'Indicator Date'!Q185)</f>
        <v>2019</v>
      </c>
      <c r="R185" s="44">
        <f>IF('Indicator Date'!R185="","x",'Indicator Date'!R185)</f>
        <v>2019</v>
      </c>
      <c r="S185" s="44">
        <f>IF('Indicator Date'!S185="","x",'Indicator Date'!S185)</f>
        <v>2019</v>
      </c>
      <c r="T185" s="44">
        <f>IF('Indicator Date'!T185="","x",'Indicator Date'!T185)</f>
        <v>2019</v>
      </c>
      <c r="U185" s="44">
        <f>IF('Indicator Date'!U185="","x",'Indicator Date'!U185)</f>
        <v>2015</v>
      </c>
      <c r="V185" s="44">
        <f>IF('Indicator Date'!V185="","x",'Indicator Date'!V185)</f>
        <v>2015</v>
      </c>
      <c r="W185" s="44">
        <f>IF('Indicator Date'!W185="","x",'Indicator Date'!W185)</f>
        <v>2015</v>
      </c>
      <c r="X185" s="44">
        <f>IF('Indicator Date'!X185="","x",'Indicator Date'!X185)</f>
        <v>2018</v>
      </c>
      <c r="Y185" s="44">
        <f>IF('Indicator Date'!Y185="","x",'Indicator Date'!Y185)</f>
        <v>2019</v>
      </c>
      <c r="Z185" s="44">
        <f>IF('Indicator Date'!Z185="","x",'Indicator Date'!Z185)</f>
        <v>2019</v>
      </c>
      <c r="AA185" s="44">
        <f>IF('Indicator Date'!AA185="","x",'Indicator Date'!AA185)</f>
        <v>2011</v>
      </c>
      <c r="AB185" s="44">
        <f>IF('Indicator Date'!AB185="","x",'Indicator Date'!AB185)</f>
        <v>2017</v>
      </c>
      <c r="AC185" s="44" t="str">
        <f>IF('Indicator Date'!AC185="","x",'Indicator Date'!AC185)</f>
        <v>x</v>
      </c>
      <c r="AD185" s="44">
        <f>IF('Indicator Date'!AD185="","x",'Indicator Date'!AD185)</f>
        <v>2017</v>
      </c>
      <c r="AE185" s="44">
        <f>IF('Indicator Date'!AE185="","x",'Indicator Date'!AE185)</f>
        <v>2020</v>
      </c>
      <c r="AF185" s="44" t="str">
        <f>IF('Indicator Date'!AF185="","x",'Indicator Date'!AF185)</f>
        <v>x</v>
      </c>
      <c r="AG185" s="44">
        <f>IF('Indicator Date'!AG185="","x",'Indicator Date'!AG185)</f>
        <v>2020</v>
      </c>
      <c r="AH185" s="44">
        <f>IF('Indicator Date'!AH185="","x",'Indicator Date'!AH185)</f>
        <v>2021</v>
      </c>
      <c r="AI185" s="44">
        <f>IF('Indicator Date'!AI185="","x",'Indicator Date'!AI185)</f>
        <v>2021</v>
      </c>
      <c r="AJ185" s="44">
        <f>IF('Indicator Date'!AJ185="","x",'Indicator Date'!AJ185)</f>
        <v>2020</v>
      </c>
      <c r="AK185" s="44">
        <f>IF('Indicator Date'!AK185="","x",'Indicator Date'!AK185)</f>
        <v>2020</v>
      </c>
      <c r="AL185" s="44">
        <f>IF('Indicator Date'!AL185="","x",'Indicator Date'!AL185)</f>
        <v>2019</v>
      </c>
      <c r="AM185" s="44" t="str">
        <f>IF('Indicator Date'!AM185="","x",RIGHT('Indicator Date'!AM185,4))</f>
        <v>x</v>
      </c>
      <c r="AN185" s="44">
        <f>IF('Indicator Date'!AN185="","x",'Indicator Date'!AN185)</f>
        <v>2021</v>
      </c>
      <c r="AO185" s="44">
        <f>IF('Indicator Date'!AO185="","x",'Indicator Date'!AO185)</f>
        <v>2018</v>
      </c>
      <c r="AP185" s="44">
        <f>IF('Indicator Date'!AP185="","x",'Indicator Date'!AP185)</f>
        <v>2019</v>
      </c>
      <c r="AQ185" s="44" t="str">
        <f>IF('Indicator Date'!AQ185="","x",'Indicator Date'!AQ185)</f>
        <v>x</v>
      </c>
      <c r="AR185" s="44">
        <f>IF('Indicator Date'!AR185="","x",'Indicator Date'!AR185)</f>
        <v>2020</v>
      </c>
      <c r="AS185" s="44">
        <f>IF('Indicator Date'!AS185="","x",'Indicator Date'!AS185)</f>
        <v>2019</v>
      </c>
      <c r="AT185" s="44" t="str">
        <f>IF('Indicator Date'!AT185="","x",'Indicator Date'!AT185)</f>
        <v>x</v>
      </c>
      <c r="AU185" s="44">
        <f>IF('Indicator Date'!AU185="","x",'Indicator Date'!AU185)</f>
        <v>2019</v>
      </c>
      <c r="AV185" s="44" t="str">
        <f>IF('Indicator Date'!AV185="","x",'Indicator Date'!AV185)</f>
        <v>x</v>
      </c>
      <c r="AW185" s="44" t="str">
        <f>IF('Indicator Date'!AW185="","x",'Indicator Date'!AW185)</f>
        <v>x</v>
      </c>
      <c r="AX185" s="44" t="str">
        <f>IF('Indicator Date'!AX185="","x",'Indicator Date'!AX185)</f>
        <v>x</v>
      </c>
      <c r="AY185" s="44">
        <f>IF('Indicator Date'!AY185="","x",'Indicator Date'!AY185)</f>
        <v>2019</v>
      </c>
      <c r="AZ185" s="44">
        <f>IF('Indicator Date'!AZ185="","x",'Indicator Date'!AZ185)</f>
        <v>2019</v>
      </c>
      <c r="BA185" s="44">
        <f>IF('Indicator Date'!BA185="","x",'Indicator Date'!BA185)</f>
        <v>2017</v>
      </c>
      <c r="BB185" s="44">
        <f>IF('Indicator Date'!BB185="","x",'Indicator Date'!BB185)</f>
        <v>2018</v>
      </c>
      <c r="BC185" s="44">
        <f>IF('Indicator Date'!BC185="","x",'Indicator Date'!BC185)</f>
        <v>2019</v>
      </c>
      <c r="BD185" s="44">
        <f>IF('Indicator Date'!BD185="","x",'Indicator Date'!BD185)</f>
        <v>2020</v>
      </c>
      <c r="BE185" s="70" t="str">
        <f>IF('Indicator Date'!BE185="","x",YEAR('Indicator Date'!BE185))</f>
        <v>x</v>
      </c>
      <c r="BF185" s="70">
        <f>IF('Indicator Date'!BF185="","x",YEAR('Indicator Date'!BF185))</f>
        <v>2020</v>
      </c>
      <c r="BG185" s="44">
        <f>IF('Indicator Date'!BG185="","x",'Indicator Date'!BG185)</f>
        <v>2020</v>
      </c>
      <c r="BH185" s="44">
        <f>IF('Indicator Date'!BH185="","x",'Indicator Date'!BH185)</f>
        <v>2019</v>
      </c>
      <c r="BI185" s="44">
        <f>IF('Indicator Date'!BI185="","x",'Indicator Date'!BI185)</f>
        <v>2019</v>
      </c>
      <c r="BJ185" s="44">
        <f>IF('Indicator Date'!BJ185="","x",'Indicator Date'!BJ185)</f>
        <v>2015</v>
      </c>
      <c r="BK185" s="44">
        <f>IF('Indicator Date'!BK185="","x",'Indicator Date'!BK185)</f>
        <v>2019</v>
      </c>
      <c r="BL185" s="44">
        <f>IF('Indicator Date'!BL185="","x",'Indicator Date'!BL185)</f>
        <v>2020</v>
      </c>
      <c r="BM185" s="44">
        <f>IF('Indicator Date'!BM185="","x",'Indicator Date'!BM185)</f>
        <v>2018</v>
      </c>
      <c r="BN185" s="44" t="str">
        <f>IF('Indicator Date'!BN185="","x",'Indicator Date'!BN185)</f>
        <v>x</v>
      </c>
      <c r="BO185" s="44">
        <f>IF('Indicator Date'!BO185="","x",'Indicator Date'!BO185)</f>
        <v>2019</v>
      </c>
      <c r="BP185" s="44">
        <f>IF('Indicator Date'!BP185="","x",'Indicator Date'!BP185)</f>
        <v>2019</v>
      </c>
      <c r="BQ185" s="44">
        <f>IF('Indicator Date'!BQ185="","x",'Indicator Date'!BQ185)</f>
        <v>2014</v>
      </c>
      <c r="BR185" s="44">
        <f>IF('Indicator Date'!BR185="","x",'Indicator Date'!BR185)</f>
        <v>2017</v>
      </c>
      <c r="BS185" s="44">
        <f>IF('Indicator Date'!BS185="","x",'Indicator Date'!BS185)</f>
        <v>2017</v>
      </c>
      <c r="BT185" s="44">
        <f>IF('Indicator Date'!BT185="","x",'Indicator Date'!BT185)</f>
        <v>2017</v>
      </c>
      <c r="BU185" s="44">
        <f>IF('Indicator Date'!BU185="","x",'Indicator Date'!BU185)</f>
        <v>2019</v>
      </c>
      <c r="BV185" s="44">
        <f>IF('Indicator Date'!BV185="","x",'Indicator Date'!BV185)</f>
        <v>2019</v>
      </c>
      <c r="BW185" s="44">
        <f>IF('Indicator Date'!BW185="","x",'Indicator Date'!BW185)</f>
        <v>2019</v>
      </c>
      <c r="BX185" s="44">
        <f>IF('Indicator Date'!BX185="","x",'Indicator Date'!BX185)</f>
        <v>2019</v>
      </c>
      <c r="BY185" s="44">
        <f>IF('Indicator Date'!BY185="","x",'Indicator Date'!BY185)</f>
        <v>2017</v>
      </c>
      <c r="BZ185" s="44">
        <f>IF('Indicator Date'!BZ185="","x",'Indicator Date'!BZ185)</f>
        <v>2020</v>
      </c>
      <c r="CA185" s="44">
        <f>IF('Indicator Date'!CA185="","x",'Indicator Date'!CA185)</f>
        <v>2020</v>
      </c>
      <c r="CB185" s="44">
        <f>IF('Indicator Date'!CB185="","x",'Indicator Date'!CB185)</f>
        <v>2015</v>
      </c>
    </row>
    <row r="186" spans="1:80">
      <c r="A186" s="33" t="str">
        <f>'Indicator Data'!A188</f>
        <v>United States of America</v>
      </c>
      <c r="B186" s="25" t="str">
        <f>'Indicator Data'!B188</f>
        <v>USA</v>
      </c>
      <c r="C186" s="44">
        <f>IF('Indicator Date'!C186="","x",'Indicator Date'!C186)</f>
        <v>2015</v>
      </c>
      <c r="D186" s="44">
        <f>IF('Indicator Date'!D186="","x",'Indicator Date'!D186)</f>
        <v>2015</v>
      </c>
      <c r="E186" s="44">
        <f>IF('Indicator Date'!E186="","x",'Indicator Date'!E186)</f>
        <v>2015</v>
      </c>
      <c r="F186" s="44">
        <f>IF('Indicator Date'!F186="","x",'Indicator Date'!F186)</f>
        <v>2015</v>
      </c>
      <c r="G186" s="44">
        <f>IF('Indicator Date'!G186="","x",'Indicator Date'!G186)</f>
        <v>2015</v>
      </c>
      <c r="H186" s="44">
        <f>IF('Indicator Date'!H186="","x",'Indicator Date'!H186)</f>
        <v>2015</v>
      </c>
      <c r="I186" s="44">
        <f>IF('Indicator Date'!I186="","x",'Indicator Date'!I186)</f>
        <v>2015</v>
      </c>
      <c r="J186" s="44">
        <f>IF('Indicator Date'!J186="","x",'Indicator Date'!J186)</f>
        <v>2020</v>
      </c>
      <c r="K186" s="44">
        <f>IF('Indicator Date'!K186="","x",'Indicator Date'!K186)</f>
        <v>2020</v>
      </c>
      <c r="L186" s="44">
        <f>IF('Indicator Date'!L186="","x",'Indicator Date'!L186)</f>
        <v>2020</v>
      </c>
      <c r="M186" s="44">
        <f>IF('Indicator Date'!M186="","x",'Indicator Date'!M186)</f>
        <v>2015</v>
      </c>
      <c r="N186" s="44">
        <f>IF('Indicator Date'!N186="","x",'Indicator Date'!N186)</f>
        <v>2015</v>
      </c>
      <c r="O186" s="44">
        <f>IF('Indicator Date'!O186="","x",'Indicator Date'!O186)</f>
        <v>2015</v>
      </c>
      <c r="P186" s="44">
        <f>IF('Indicator Date'!P186="","x",'Indicator Date'!P186)</f>
        <v>2015</v>
      </c>
      <c r="Q186" s="44">
        <f>IF('Indicator Date'!Q186="","x",'Indicator Date'!Q186)</f>
        <v>2019</v>
      </c>
      <c r="R186" s="44">
        <f>IF('Indicator Date'!R186="","x",'Indicator Date'!R186)</f>
        <v>2019</v>
      </c>
      <c r="S186" s="44">
        <f>IF('Indicator Date'!S186="","x",'Indicator Date'!S186)</f>
        <v>2019</v>
      </c>
      <c r="T186" s="44">
        <f>IF('Indicator Date'!T186="","x",'Indicator Date'!T186)</f>
        <v>2019</v>
      </c>
      <c r="U186" s="44">
        <f>IF('Indicator Date'!U186="","x",'Indicator Date'!U186)</f>
        <v>2015</v>
      </c>
      <c r="V186" s="44">
        <f>IF('Indicator Date'!V186="","x",'Indicator Date'!V186)</f>
        <v>2015</v>
      </c>
      <c r="W186" s="44">
        <f>IF('Indicator Date'!W186="","x",'Indicator Date'!W186)</f>
        <v>2015</v>
      </c>
      <c r="X186" s="44">
        <f>IF('Indicator Date'!X186="","x",'Indicator Date'!X186)</f>
        <v>2018</v>
      </c>
      <c r="Y186" s="44">
        <f>IF('Indicator Date'!Y186="","x",'Indicator Date'!Y186)</f>
        <v>2019</v>
      </c>
      <c r="Z186" s="44">
        <f>IF('Indicator Date'!Z186="","x",'Indicator Date'!Z186)</f>
        <v>2019</v>
      </c>
      <c r="AA186" s="44">
        <f>IF('Indicator Date'!AA186="","x",'Indicator Date'!AA186)</f>
        <v>2015</v>
      </c>
      <c r="AB186" s="44">
        <f>IF('Indicator Date'!AB186="","x",'Indicator Date'!AB186)</f>
        <v>2017</v>
      </c>
      <c r="AC186" s="44" t="str">
        <f>IF('Indicator Date'!AC186="","x",'Indicator Date'!AC186)</f>
        <v>x</v>
      </c>
      <c r="AD186" s="44">
        <f>IF('Indicator Date'!AD186="","x",'Indicator Date'!AD186)</f>
        <v>2018</v>
      </c>
      <c r="AE186" s="44">
        <f>IF('Indicator Date'!AE186="","x",'Indicator Date'!AE186)</f>
        <v>2020</v>
      </c>
      <c r="AF186" s="44" t="str">
        <f>IF('Indicator Date'!AF186="","x",'Indicator Date'!AF186)</f>
        <v>x</v>
      </c>
      <c r="AG186" s="44">
        <f>IF('Indicator Date'!AG186="","x",'Indicator Date'!AG186)</f>
        <v>2020</v>
      </c>
      <c r="AH186" s="44">
        <f>IF('Indicator Date'!AH186="","x",'Indicator Date'!AH186)</f>
        <v>2021</v>
      </c>
      <c r="AI186" s="44">
        <f>IF('Indicator Date'!AI186="","x",'Indicator Date'!AI186)</f>
        <v>2021</v>
      </c>
      <c r="AJ186" s="44">
        <f>IF('Indicator Date'!AJ186="","x",'Indicator Date'!AJ186)</f>
        <v>2020</v>
      </c>
      <c r="AK186" s="44">
        <f>IF('Indicator Date'!AK186="","x",'Indicator Date'!AK186)</f>
        <v>2020</v>
      </c>
      <c r="AL186" s="44">
        <f>IF('Indicator Date'!AL186="","x",'Indicator Date'!AL186)</f>
        <v>2019</v>
      </c>
      <c r="AM186" s="44" t="str">
        <f>IF('Indicator Date'!AM186="","x",RIGHT('Indicator Date'!AM186,4))</f>
        <v>x</v>
      </c>
      <c r="AN186" s="44">
        <f>IF('Indicator Date'!AN186="","x",'Indicator Date'!AN186)</f>
        <v>2021</v>
      </c>
      <c r="AO186" s="44">
        <f>IF('Indicator Date'!AO186="","x",'Indicator Date'!AO186)</f>
        <v>2018</v>
      </c>
      <c r="AP186" s="44">
        <f>IF('Indicator Date'!AP186="","x",'Indicator Date'!AP186)</f>
        <v>2019</v>
      </c>
      <c r="AQ186" s="44" t="str">
        <f>IF('Indicator Date'!AQ186="","x",'Indicator Date'!AQ186)</f>
        <v>x</v>
      </c>
      <c r="AR186" s="44">
        <f>IF('Indicator Date'!AR186="","x",'Indicator Date'!AR186)</f>
        <v>2020</v>
      </c>
      <c r="AS186" s="44">
        <f>IF('Indicator Date'!AS186="","x",'Indicator Date'!AS186)</f>
        <v>2019</v>
      </c>
      <c r="AT186" s="44">
        <f>IF('Indicator Date'!AT186="","x",'Indicator Date'!AT186)</f>
        <v>2012</v>
      </c>
      <c r="AU186" s="44">
        <f>IF('Indicator Date'!AU186="","x",'Indicator Date'!AU186)</f>
        <v>2019</v>
      </c>
      <c r="AV186" s="44">
        <f>IF('Indicator Date'!AV186="","x",'Indicator Date'!AV186)</f>
        <v>2018</v>
      </c>
      <c r="AW186" s="44">
        <f>IF('Indicator Date'!AW186="","x",'Indicator Date'!AW186)</f>
        <v>2018</v>
      </c>
      <c r="AX186" s="44" t="str">
        <f>IF('Indicator Date'!AX186="","x",'Indicator Date'!AX186)</f>
        <v>x</v>
      </c>
      <c r="AY186" s="44">
        <f>IF('Indicator Date'!AY186="","x",'Indicator Date'!AY186)</f>
        <v>2019</v>
      </c>
      <c r="AZ186" s="44">
        <f>IF('Indicator Date'!AZ186="","x",'Indicator Date'!AZ186)</f>
        <v>2019</v>
      </c>
      <c r="BA186" s="44">
        <f>IF('Indicator Date'!BA186="","x",'Indicator Date'!BA186)</f>
        <v>2018</v>
      </c>
      <c r="BB186" s="44">
        <f>IF('Indicator Date'!BB186="","x",'Indicator Date'!BB186)</f>
        <v>2018</v>
      </c>
      <c r="BC186" s="44">
        <f>IF('Indicator Date'!BC186="","x",'Indicator Date'!BC186)</f>
        <v>2019</v>
      </c>
      <c r="BD186" s="44">
        <f>IF('Indicator Date'!BD186="","x",'Indicator Date'!BD186)</f>
        <v>2020</v>
      </c>
      <c r="BE186" s="70" t="str">
        <f>IF('Indicator Date'!BE186="","x",YEAR('Indicator Date'!BE186))</f>
        <v>x</v>
      </c>
      <c r="BF186" s="70">
        <f>IF('Indicator Date'!BF186="","x",YEAR('Indicator Date'!BF186))</f>
        <v>2020</v>
      </c>
      <c r="BG186" s="44">
        <f>IF('Indicator Date'!BG186="","x",'Indicator Date'!BG186)</f>
        <v>2020</v>
      </c>
      <c r="BH186" s="44">
        <f>IF('Indicator Date'!BH186="","x",'Indicator Date'!BH186)</f>
        <v>2019</v>
      </c>
      <c r="BI186" s="44">
        <f>IF('Indicator Date'!BI186="","x",'Indicator Date'!BI186)</f>
        <v>2019</v>
      </c>
      <c r="BJ186" s="44">
        <f>IF('Indicator Date'!BJ186="","x",'Indicator Date'!BJ186)</f>
        <v>2013</v>
      </c>
      <c r="BK186" s="44">
        <f>IF('Indicator Date'!BK186="","x",'Indicator Date'!BK186)</f>
        <v>2019</v>
      </c>
      <c r="BL186" s="44">
        <f>IF('Indicator Date'!BL186="","x",'Indicator Date'!BL186)</f>
        <v>2020</v>
      </c>
      <c r="BM186" s="44">
        <f>IF('Indicator Date'!BM186="","x",'Indicator Date'!BM186)</f>
        <v>2018</v>
      </c>
      <c r="BN186" s="44" t="str">
        <f>IF('Indicator Date'!BN186="","x",'Indicator Date'!BN186)</f>
        <v>x</v>
      </c>
      <c r="BO186" s="44">
        <f>IF('Indicator Date'!BO186="","x",'Indicator Date'!BO186)</f>
        <v>2018</v>
      </c>
      <c r="BP186" s="44">
        <f>IF('Indicator Date'!BP186="","x",'Indicator Date'!BP186)</f>
        <v>2019</v>
      </c>
      <c r="BQ186" s="44">
        <f>IF('Indicator Date'!BQ186="","x",'Indicator Date'!BQ186)</f>
        <v>2013</v>
      </c>
      <c r="BR186" s="44">
        <f>IF('Indicator Date'!BR186="","x",'Indicator Date'!BR186)</f>
        <v>2017</v>
      </c>
      <c r="BS186" s="44">
        <f>IF('Indicator Date'!BS186="","x",'Indicator Date'!BS186)</f>
        <v>2017</v>
      </c>
      <c r="BT186" s="44">
        <f>IF('Indicator Date'!BT186="","x",'Indicator Date'!BT186)</f>
        <v>2016</v>
      </c>
      <c r="BU186" s="44">
        <f>IF('Indicator Date'!BU186="","x",'Indicator Date'!BU186)</f>
        <v>2019</v>
      </c>
      <c r="BV186" s="44">
        <f>IF('Indicator Date'!BV186="","x",'Indicator Date'!BV186)</f>
        <v>2019</v>
      </c>
      <c r="BW186" s="44">
        <f>IF('Indicator Date'!BW186="","x",'Indicator Date'!BW186)</f>
        <v>2019</v>
      </c>
      <c r="BX186" s="44">
        <f>IF('Indicator Date'!BX186="","x",'Indicator Date'!BX186)</f>
        <v>2019</v>
      </c>
      <c r="BY186" s="44">
        <f>IF('Indicator Date'!BY186="","x",'Indicator Date'!BY186)</f>
        <v>2017</v>
      </c>
      <c r="BZ186" s="44">
        <f>IF('Indicator Date'!BZ186="","x",'Indicator Date'!BZ186)</f>
        <v>2020</v>
      </c>
      <c r="CA186" s="44">
        <f>IF('Indicator Date'!CA186="","x",'Indicator Date'!CA186)</f>
        <v>2020</v>
      </c>
      <c r="CB186" s="44">
        <f>IF('Indicator Date'!CB186="","x",'Indicator Date'!CB186)</f>
        <v>2015</v>
      </c>
    </row>
    <row r="187" spans="1:80">
      <c r="A187" s="33" t="str">
        <f>'Indicator Data'!A189</f>
        <v>Uruguay</v>
      </c>
      <c r="B187" s="25" t="str">
        <f>'Indicator Data'!B189</f>
        <v>URY</v>
      </c>
      <c r="C187" s="44">
        <f>IF('Indicator Date'!C187="","x",'Indicator Date'!C187)</f>
        <v>2015</v>
      </c>
      <c r="D187" s="44">
        <f>IF('Indicator Date'!D187="","x",'Indicator Date'!D187)</f>
        <v>2015</v>
      </c>
      <c r="E187" s="44">
        <f>IF('Indicator Date'!E187="","x",'Indicator Date'!E187)</f>
        <v>2015</v>
      </c>
      <c r="F187" s="44">
        <f>IF('Indicator Date'!F187="","x",'Indicator Date'!F187)</f>
        <v>2015</v>
      </c>
      <c r="G187" s="44">
        <f>IF('Indicator Date'!G187="","x",'Indicator Date'!G187)</f>
        <v>2015</v>
      </c>
      <c r="H187" s="44">
        <f>IF('Indicator Date'!H187="","x",'Indicator Date'!H187)</f>
        <v>2015</v>
      </c>
      <c r="I187" s="44">
        <f>IF('Indicator Date'!I187="","x",'Indicator Date'!I187)</f>
        <v>2015</v>
      </c>
      <c r="J187" s="44">
        <f>IF('Indicator Date'!J187="","x",'Indicator Date'!J187)</f>
        <v>2020</v>
      </c>
      <c r="K187" s="44">
        <f>IF('Indicator Date'!K187="","x",'Indicator Date'!K187)</f>
        <v>2020</v>
      </c>
      <c r="L187" s="44">
        <f>IF('Indicator Date'!L187="","x",'Indicator Date'!L187)</f>
        <v>2020</v>
      </c>
      <c r="M187" s="44">
        <f>IF('Indicator Date'!M187="","x",'Indicator Date'!M187)</f>
        <v>2015</v>
      </c>
      <c r="N187" s="44">
        <f>IF('Indicator Date'!N187="","x",'Indicator Date'!N187)</f>
        <v>2015</v>
      </c>
      <c r="O187" s="44">
        <f>IF('Indicator Date'!O187="","x",'Indicator Date'!O187)</f>
        <v>2015</v>
      </c>
      <c r="P187" s="44">
        <f>IF('Indicator Date'!P187="","x",'Indicator Date'!P187)</f>
        <v>2015</v>
      </c>
      <c r="Q187" s="44">
        <f>IF('Indicator Date'!Q187="","x",'Indicator Date'!Q187)</f>
        <v>2019</v>
      </c>
      <c r="R187" s="44">
        <f>IF('Indicator Date'!R187="","x",'Indicator Date'!R187)</f>
        <v>2019</v>
      </c>
      <c r="S187" s="44">
        <f>IF('Indicator Date'!S187="","x",'Indicator Date'!S187)</f>
        <v>2019</v>
      </c>
      <c r="T187" s="44">
        <f>IF('Indicator Date'!T187="","x",'Indicator Date'!T187)</f>
        <v>2019</v>
      </c>
      <c r="U187" s="44">
        <f>IF('Indicator Date'!U187="","x",'Indicator Date'!U187)</f>
        <v>2015</v>
      </c>
      <c r="V187" s="44">
        <f>IF('Indicator Date'!V187="","x",'Indicator Date'!V187)</f>
        <v>2015</v>
      </c>
      <c r="W187" s="44">
        <f>IF('Indicator Date'!W187="","x",'Indicator Date'!W187)</f>
        <v>2015</v>
      </c>
      <c r="X187" s="44">
        <f>IF('Indicator Date'!X187="","x",'Indicator Date'!X187)</f>
        <v>2018</v>
      </c>
      <c r="Y187" s="44">
        <f>IF('Indicator Date'!Y187="","x",'Indicator Date'!Y187)</f>
        <v>2019</v>
      </c>
      <c r="Z187" s="44">
        <f>IF('Indicator Date'!Z187="","x",'Indicator Date'!Z187)</f>
        <v>2019</v>
      </c>
      <c r="AA187" s="44">
        <f>IF('Indicator Date'!AA187="","x",'Indicator Date'!AA187)</f>
        <v>2011</v>
      </c>
      <c r="AB187" s="44">
        <f>IF('Indicator Date'!AB187="","x",'Indicator Date'!AB187)</f>
        <v>2017</v>
      </c>
      <c r="AC187" s="44" t="str">
        <f>IF('Indicator Date'!AC187="","x",'Indicator Date'!AC187)</f>
        <v>x</v>
      </c>
      <c r="AD187" s="44">
        <f>IF('Indicator Date'!AD187="","x",'Indicator Date'!AD187)</f>
        <v>2019</v>
      </c>
      <c r="AE187" s="44">
        <f>IF('Indicator Date'!AE187="","x",'Indicator Date'!AE187)</f>
        <v>2020</v>
      </c>
      <c r="AF187" s="44" t="str">
        <f>IF('Indicator Date'!AF187="","x",'Indicator Date'!AF187)</f>
        <v>x</v>
      </c>
      <c r="AG187" s="44">
        <f>IF('Indicator Date'!AG187="","x",'Indicator Date'!AG187)</f>
        <v>2020</v>
      </c>
      <c r="AH187" s="44">
        <f>IF('Indicator Date'!AH187="","x",'Indicator Date'!AH187)</f>
        <v>2021</v>
      </c>
      <c r="AI187" s="44">
        <f>IF('Indicator Date'!AI187="","x",'Indicator Date'!AI187)</f>
        <v>2021</v>
      </c>
      <c r="AJ187" s="44">
        <f>IF('Indicator Date'!AJ187="","x",'Indicator Date'!AJ187)</f>
        <v>2020</v>
      </c>
      <c r="AK187" s="44">
        <f>IF('Indicator Date'!AK187="","x",'Indicator Date'!AK187)</f>
        <v>2020</v>
      </c>
      <c r="AL187" s="44">
        <f>IF('Indicator Date'!AL187="","x",'Indicator Date'!AL187)</f>
        <v>2019</v>
      </c>
      <c r="AM187" s="44" t="str">
        <f>IF('Indicator Date'!AM187="","x",RIGHT('Indicator Date'!AM187,4))</f>
        <v>x</v>
      </c>
      <c r="AN187" s="44">
        <f>IF('Indicator Date'!AN187="","x",'Indicator Date'!AN187)</f>
        <v>2021</v>
      </c>
      <c r="AO187" s="44">
        <f>IF('Indicator Date'!AO187="","x",'Indicator Date'!AO187)</f>
        <v>2018</v>
      </c>
      <c r="AP187" s="44">
        <f>IF('Indicator Date'!AP187="","x",'Indicator Date'!AP187)</f>
        <v>2019</v>
      </c>
      <c r="AQ187" s="44">
        <f>IF('Indicator Date'!AQ187="","x",'Indicator Date'!AQ187)</f>
        <v>2020</v>
      </c>
      <c r="AR187" s="44">
        <f>IF('Indicator Date'!AR187="","x",'Indicator Date'!AR187)</f>
        <v>2020</v>
      </c>
      <c r="AS187" s="44">
        <f>IF('Indicator Date'!AS187="","x",'Indicator Date'!AS187)</f>
        <v>2019</v>
      </c>
      <c r="AT187" s="44">
        <f>IF('Indicator Date'!AT187="","x",'Indicator Date'!AT187)</f>
        <v>2011</v>
      </c>
      <c r="AU187" s="44">
        <f>IF('Indicator Date'!AU187="","x",'Indicator Date'!AU187)</f>
        <v>2019</v>
      </c>
      <c r="AV187" s="44" t="str">
        <f>IF('Indicator Date'!AV187="","x",'Indicator Date'!AV187)</f>
        <v>x</v>
      </c>
      <c r="AW187" s="44" t="str">
        <f>IF('Indicator Date'!AW187="","x",'Indicator Date'!AW187)</f>
        <v>x</v>
      </c>
      <c r="AX187" s="44" t="str">
        <f>IF('Indicator Date'!AX187="","x",'Indicator Date'!AX187)</f>
        <v>x</v>
      </c>
      <c r="AY187" s="44">
        <f>IF('Indicator Date'!AY187="","x",'Indicator Date'!AY187)</f>
        <v>2019</v>
      </c>
      <c r="AZ187" s="44">
        <f>IF('Indicator Date'!AZ187="","x",'Indicator Date'!AZ187)</f>
        <v>2019</v>
      </c>
      <c r="BA187" s="44">
        <f>IF('Indicator Date'!BA187="","x",'Indicator Date'!BA187)</f>
        <v>2019</v>
      </c>
      <c r="BB187" s="44">
        <f>IF('Indicator Date'!BB187="","x",'Indicator Date'!BB187)</f>
        <v>2018</v>
      </c>
      <c r="BC187" s="44">
        <f>IF('Indicator Date'!BC187="","x",'Indicator Date'!BC187)</f>
        <v>2019</v>
      </c>
      <c r="BD187" s="44">
        <f>IF('Indicator Date'!BD187="","x",'Indicator Date'!BD187)</f>
        <v>2020</v>
      </c>
      <c r="BE187" s="70" t="str">
        <f>IF('Indicator Date'!BE187="","x",YEAR('Indicator Date'!BE187))</f>
        <v>x</v>
      </c>
      <c r="BF187" s="70">
        <f>IF('Indicator Date'!BF187="","x",YEAR('Indicator Date'!BF187))</f>
        <v>2020</v>
      </c>
      <c r="BG187" s="44">
        <f>IF('Indicator Date'!BG187="","x",'Indicator Date'!BG187)</f>
        <v>2020</v>
      </c>
      <c r="BH187" s="44">
        <f>IF('Indicator Date'!BH187="","x",'Indicator Date'!BH187)</f>
        <v>2019</v>
      </c>
      <c r="BI187" s="44">
        <f>IF('Indicator Date'!BI187="","x",'Indicator Date'!BI187)</f>
        <v>2019</v>
      </c>
      <c r="BJ187" s="44">
        <f>IF('Indicator Date'!BJ187="","x",'Indicator Date'!BJ187)</f>
        <v>2013</v>
      </c>
      <c r="BK187" s="44">
        <f>IF('Indicator Date'!BK187="","x",'Indicator Date'!BK187)</f>
        <v>2019</v>
      </c>
      <c r="BL187" s="44">
        <f>IF('Indicator Date'!BL187="","x",'Indicator Date'!BL187)</f>
        <v>2020</v>
      </c>
      <c r="BM187" s="44">
        <f>IF('Indicator Date'!BM187="","x",'Indicator Date'!BM187)</f>
        <v>2018</v>
      </c>
      <c r="BN187" s="44">
        <f>IF('Indicator Date'!BN187="","x",'Indicator Date'!BN187)</f>
        <v>2018</v>
      </c>
      <c r="BO187" s="44">
        <f>IF('Indicator Date'!BO187="","x",'Indicator Date'!BO187)</f>
        <v>2019</v>
      </c>
      <c r="BP187" s="44">
        <f>IF('Indicator Date'!BP187="","x",'Indicator Date'!BP187)</f>
        <v>2019</v>
      </c>
      <c r="BQ187" s="44">
        <f>IF('Indicator Date'!BQ187="","x",'Indicator Date'!BQ187)</f>
        <v>2014</v>
      </c>
      <c r="BR187" s="44">
        <f>IF('Indicator Date'!BR187="","x",'Indicator Date'!BR187)</f>
        <v>2017</v>
      </c>
      <c r="BS187" s="44">
        <f>IF('Indicator Date'!BS187="","x",'Indicator Date'!BS187)</f>
        <v>2017</v>
      </c>
      <c r="BT187" s="44">
        <f>IF('Indicator Date'!BT187="","x",'Indicator Date'!BT187)</f>
        <v>2017</v>
      </c>
      <c r="BU187" s="44">
        <f>IF('Indicator Date'!BU187="","x",'Indicator Date'!BU187)</f>
        <v>2019</v>
      </c>
      <c r="BV187" s="44">
        <f>IF('Indicator Date'!BV187="","x",'Indicator Date'!BV187)</f>
        <v>2019</v>
      </c>
      <c r="BW187" s="44">
        <f>IF('Indicator Date'!BW187="","x",'Indicator Date'!BW187)</f>
        <v>2019</v>
      </c>
      <c r="BX187" s="44">
        <f>IF('Indicator Date'!BX187="","x",'Indicator Date'!BX187)</f>
        <v>2019</v>
      </c>
      <c r="BY187" s="44">
        <f>IF('Indicator Date'!BY187="","x",'Indicator Date'!BY187)</f>
        <v>2017</v>
      </c>
      <c r="BZ187" s="44">
        <f>IF('Indicator Date'!BZ187="","x",'Indicator Date'!BZ187)</f>
        <v>2020</v>
      </c>
      <c r="CA187" s="44">
        <f>IF('Indicator Date'!CA187="","x",'Indicator Date'!CA187)</f>
        <v>2020</v>
      </c>
      <c r="CB187" s="44">
        <f>IF('Indicator Date'!CB187="","x",'Indicator Date'!CB187)</f>
        <v>2015</v>
      </c>
    </row>
    <row r="188" spans="1:80">
      <c r="A188" s="33" t="str">
        <f>'Indicator Data'!A190</f>
        <v>Uzbekistan</v>
      </c>
      <c r="B188" s="25" t="str">
        <f>'Indicator Data'!B190</f>
        <v>UZB</v>
      </c>
      <c r="C188" s="44">
        <f>IF('Indicator Date'!C188="","x",'Indicator Date'!C188)</f>
        <v>2015</v>
      </c>
      <c r="D188" s="44">
        <f>IF('Indicator Date'!D188="","x",'Indicator Date'!D188)</f>
        <v>2015</v>
      </c>
      <c r="E188" s="44">
        <f>IF('Indicator Date'!E188="","x",'Indicator Date'!E188)</f>
        <v>2015</v>
      </c>
      <c r="F188" s="44">
        <f>IF('Indicator Date'!F188="","x",'Indicator Date'!F188)</f>
        <v>2015</v>
      </c>
      <c r="G188" s="44">
        <f>IF('Indicator Date'!G188="","x",'Indicator Date'!G188)</f>
        <v>2015</v>
      </c>
      <c r="H188" s="44">
        <f>IF('Indicator Date'!H188="","x",'Indicator Date'!H188)</f>
        <v>2015</v>
      </c>
      <c r="I188" s="44">
        <f>IF('Indicator Date'!I188="","x",'Indicator Date'!I188)</f>
        <v>2015</v>
      </c>
      <c r="J188" s="44">
        <f>IF('Indicator Date'!J188="","x",'Indicator Date'!J188)</f>
        <v>2020</v>
      </c>
      <c r="K188" s="44">
        <f>IF('Indicator Date'!K188="","x",'Indicator Date'!K188)</f>
        <v>2020</v>
      </c>
      <c r="L188" s="44">
        <f>IF('Indicator Date'!L188="","x",'Indicator Date'!L188)</f>
        <v>2020</v>
      </c>
      <c r="M188" s="44">
        <f>IF('Indicator Date'!M188="","x",'Indicator Date'!M188)</f>
        <v>2015</v>
      </c>
      <c r="N188" s="44">
        <f>IF('Indicator Date'!N188="","x",'Indicator Date'!N188)</f>
        <v>2015</v>
      </c>
      <c r="O188" s="44">
        <f>IF('Indicator Date'!O188="","x",'Indicator Date'!O188)</f>
        <v>2015</v>
      </c>
      <c r="P188" s="44">
        <f>IF('Indicator Date'!P188="","x",'Indicator Date'!P188)</f>
        <v>2015</v>
      </c>
      <c r="Q188" s="44">
        <f>IF('Indicator Date'!Q188="","x",'Indicator Date'!Q188)</f>
        <v>2019</v>
      </c>
      <c r="R188" s="44">
        <f>IF('Indicator Date'!R188="","x",'Indicator Date'!R188)</f>
        <v>2019</v>
      </c>
      <c r="S188" s="44">
        <f>IF('Indicator Date'!S188="","x",'Indicator Date'!S188)</f>
        <v>2019</v>
      </c>
      <c r="T188" s="44">
        <f>IF('Indicator Date'!T188="","x",'Indicator Date'!T188)</f>
        <v>2019</v>
      </c>
      <c r="U188" s="44">
        <f>IF('Indicator Date'!U188="","x",'Indicator Date'!U188)</f>
        <v>2015</v>
      </c>
      <c r="V188" s="44">
        <f>IF('Indicator Date'!V188="","x",'Indicator Date'!V188)</f>
        <v>2015</v>
      </c>
      <c r="W188" s="44">
        <f>IF('Indicator Date'!W188="","x",'Indicator Date'!W188)</f>
        <v>2015</v>
      </c>
      <c r="X188" s="44">
        <f>IF('Indicator Date'!X188="","x",'Indicator Date'!X188)</f>
        <v>2018</v>
      </c>
      <c r="Y188" s="44">
        <f>IF('Indicator Date'!Y188="","x",'Indicator Date'!Y188)</f>
        <v>2019</v>
      </c>
      <c r="Z188" s="44">
        <f>IF('Indicator Date'!Z188="","x",'Indicator Date'!Z188)</f>
        <v>2019</v>
      </c>
      <c r="AA188" s="44" t="str">
        <f>IF('Indicator Date'!AA188="","x",'Indicator Date'!AA188)</f>
        <v>x</v>
      </c>
      <c r="AB188" s="44">
        <f>IF('Indicator Date'!AB188="","x",'Indicator Date'!AB188)</f>
        <v>2017</v>
      </c>
      <c r="AC188" s="44" t="str">
        <f>IF('Indicator Date'!AC188="","x",'Indicator Date'!AC188)</f>
        <v>x</v>
      </c>
      <c r="AD188" s="44">
        <f>IF('Indicator Date'!AD188="","x",'Indicator Date'!AD188)</f>
        <v>2019</v>
      </c>
      <c r="AE188" s="44">
        <f>IF('Indicator Date'!AE188="","x",'Indicator Date'!AE188)</f>
        <v>2020</v>
      </c>
      <c r="AF188" s="44">
        <f>IF('Indicator Date'!AF188="","x",'Indicator Date'!AF188)</f>
        <v>2018</v>
      </c>
      <c r="AG188" s="44">
        <f>IF('Indicator Date'!AG188="","x",'Indicator Date'!AG188)</f>
        <v>2020</v>
      </c>
      <c r="AH188" s="44">
        <f>IF('Indicator Date'!AH188="","x",'Indicator Date'!AH188)</f>
        <v>2021</v>
      </c>
      <c r="AI188" s="44">
        <f>IF('Indicator Date'!AI188="","x",'Indicator Date'!AI188)</f>
        <v>2021</v>
      </c>
      <c r="AJ188" s="44">
        <f>IF('Indicator Date'!AJ188="","x",'Indicator Date'!AJ188)</f>
        <v>2020</v>
      </c>
      <c r="AK188" s="44">
        <f>IF('Indicator Date'!AK188="","x",'Indicator Date'!AK188)</f>
        <v>2020</v>
      </c>
      <c r="AL188" s="44">
        <f>IF('Indicator Date'!AL188="","x",'Indicator Date'!AL188)</f>
        <v>2019</v>
      </c>
      <c r="AM188" s="44" t="str">
        <f>IF('Indicator Date'!AM188="","x",RIGHT('Indicator Date'!AM188,4))</f>
        <v>x</v>
      </c>
      <c r="AN188" s="44">
        <f>IF('Indicator Date'!AN188="","x",'Indicator Date'!AN188)</f>
        <v>2021</v>
      </c>
      <c r="AO188" s="44">
        <f>IF('Indicator Date'!AO188="","x",'Indicator Date'!AO188)</f>
        <v>2018</v>
      </c>
      <c r="AP188" s="44">
        <f>IF('Indicator Date'!AP188="","x",'Indicator Date'!AP188)</f>
        <v>2019</v>
      </c>
      <c r="AQ188" s="44">
        <f>IF('Indicator Date'!AQ188="","x",'Indicator Date'!AQ188)</f>
        <v>2020</v>
      </c>
      <c r="AR188" s="44">
        <f>IF('Indicator Date'!AR188="","x",'Indicator Date'!AR188)</f>
        <v>2020</v>
      </c>
      <c r="AS188" s="44">
        <f>IF('Indicator Date'!AS188="","x",'Indicator Date'!AS188)</f>
        <v>2019</v>
      </c>
      <c r="AT188" s="44">
        <f>IF('Indicator Date'!AT188="","x",'Indicator Date'!AT188)</f>
        <v>2017</v>
      </c>
      <c r="AU188" s="44">
        <f>IF('Indicator Date'!AU188="","x",'Indicator Date'!AU188)</f>
        <v>2019</v>
      </c>
      <c r="AV188" s="44">
        <f>IF('Indicator Date'!AV188="","x",'Indicator Date'!AV188)</f>
        <v>2019</v>
      </c>
      <c r="AW188" s="44">
        <f>IF('Indicator Date'!AW188="","x",'Indicator Date'!AW188)</f>
        <v>2019</v>
      </c>
      <c r="AX188" s="44">
        <f>IF('Indicator Date'!AX188="","x",'Indicator Date'!AX188)</f>
        <v>2018</v>
      </c>
      <c r="AY188" s="44">
        <f>IF('Indicator Date'!AY188="","x",'Indicator Date'!AY188)</f>
        <v>2019</v>
      </c>
      <c r="AZ188" s="44">
        <f>IF('Indicator Date'!AZ188="","x",'Indicator Date'!AZ188)</f>
        <v>2019</v>
      </c>
      <c r="BA188" s="44" t="str">
        <f>IF('Indicator Date'!BA188="","x",'Indicator Date'!BA188)</f>
        <v>x</v>
      </c>
      <c r="BB188" s="44">
        <f>IF('Indicator Date'!BB188="","x",'Indicator Date'!BB188)</f>
        <v>2018</v>
      </c>
      <c r="BC188" s="44">
        <f>IF('Indicator Date'!BC188="","x",'Indicator Date'!BC188)</f>
        <v>2019</v>
      </c>
      <c r="BD188" s="44">
        <f>IF('Indicator Date'!BD188="","x",'Indicator Date'!BD188)</f>
        <v>2020</v>
      </c>
      <c r="BE188" s="70" t="str">
        <f>IF('Indicator Date'!BE188="","x",YEAR('Indicator Date'!BE188))</f>
        <v>x</v>
      </c>
      <c r="BF188" s="70">
        <f>IF('Indicator Date'!BF188="","x",YEAR('Indicator Date'!BF188))</f>
        <v>2020</v>
      </c>
      <c r="BG188" s="44">
        <f>IF('Indicator Date'!BG188="","x",'Indicator Date'!BG188)</f>
        <v>2020</v>
      </c>
      <c r="BH188" s="44">
        <f>IF('Indicator Date'!BH188="","x",'Indicator Date'!BH188)</f>
        <v>2019</v>
      </c>
      <c r="BI188" s="44">
        <f>IF('Indicator Date'!BI188="","x",'Indicator Date'!BI188)</f>
        <v>2019</v>
      </c>
      <c r="BJ188" s="44">
        <f>IF('Indicator Date'!BJ188="","x",'Indicator Date'!BJ188)</f>
        <v>2013</v>
      </c>
      <c r="BK188" s="44">
        <f>IF('Indicator Date'!BK188="","x",'Indicator Date'!BK188)</f>
        <v>2019</v>
      </c>
      <c r="BL188" s="44">
        <f>IF('Indicator Date'!BL188="","x",'Indicator Date'!BL188)</f>
        <v>2020</v>
      </c>
      <c r="BM188" s="44">
        <f>IF('Indicator Date'!BM188="","x",'Indicator Date'!BM188)</f>
        <v>2018</v>
      </c>
      <c r="BN188" s="44">
        <f>IF('Indicator Date'!BN188="","x",'Indicator Date'!BN188)</f>
        <v>2018</v>
      </c>
      <c r="BO188" s="44">
        <f>IF('Indicator Date'!BO188="","x",'Indicator Date'!BO188)</f>
        <v>2018</v>
      </c>
      <c r="BP188" s="44">
        <f>IF('Indicator Date'!BP188="","x",'Indicator Date'!BP188)</f>
        <v>2019</v>
      </c>
      <c r="BQ188" s="44">
        <f>IF('Indicator Date'!BQ188="","x",'Indicator Date'!BQ188)</f>
        <v>2014</v>
      </c>
      <c r="BR188" s="44">
        <f>IF('Indicator Date'!BR188="","x",'Indicator Date'!BR188)</f>
        <v>2017</v>
      </c>
      <c r="BS188" s="44">
        <f>IF('Indicator Date'!BS188="","x",'Indicator Date'!BS188)</f>
        <v>2017</v>
      </c>
      <c r="BT188" s="44">
        <f>IF('Indicator Date'!BT188="","x",'Indicator Date'!BT188)</f>
        <v>2014</v>
      </c>
      <c r="BU188" s="44">
        <f>IF('Indicator Date'!BU188="","x",'Indicator Date'!BU188)</f>
        <v>2019</v>
      </c>
      <c r="BV188" s="44">
        <f>IF('Indicator Date'!BV188="","x",'Indicator Date'!BV188)</f>
        <v>2019</v>
      </c>
      <c r="BW188" s="44">
        <f>IF('Indicator Date'!BW188="","x",'Indicator Date'!BW188)</f>
        <v>2019</v>
      </c>
      <c r="BX188" s="44">
        <f>IF('Indicator Date'!BX188="","x",'Indicator Date'!BX188)</f>
        <v>2019</v>
      </c>
      <c r="BY188" s="44">
        <f>IF('Indicator Date'!BY188="","x",'Indicator Date'!BY188)</f>
        <v>2017</v>
      </c>
      <c r="BZ188" s="44">
        <f>IF('Indicator Date'!BZ188="","x",'Indicator Date'!BZ188)</f>
        <v>2020</v>
      </c>
      <c r="CA188" s="44">
        <f>IF('Indicator Date'!CA188="","x",'Indicator Date'!CA188)</f>
        <v>2020</v>
      </c>
      <c r="CB188" s="44">
        <f>IF('Indicator Date'!CB188="","x",'Indicator Date'!CB188)</f>
        <v>2015</v>
      </c>
    </row>
    <row r="189" spans="1:80">
      <c r="A189" s="33" t="str">
        <f>'Indicator Data'!A191</f>
        <v>Vanuatu</v>
      </c>
      <c r="B189" s="25" t="str">
        <f>'Indicator Data'!B191</f>
        <v>VUT</v>
      </c>
      <c r="C189" s="44">
        <f>IF('Indicator Date'!C189="","x",'Indicator Date'!C189)</f>
        <v>2015</v>
      </c>
      <c r="D189" s="44">
        <f>IF('Indicator Date'!D189="","x",'Indicator Date'!D189)</f>
        <v>2015</v>
      </c>
      <c r="E189" s="44">
        <f>IF('Indicator Date'!E189="","x",'Indicator Date'!E189)</f>
        <v>2015</v>
      </c>
      <c r="F189" s="44">
        <f>IF('Indicator Date'!F189="","x",'Indicator Date'!F189)</f>
        <v>2015</v>
      </c>
      <c r="G189" s="44">
        <f>IF('Indicator Date'!G189="","x",'Indicator Date'!G189)</f>
        <v>2015</v>
      </c>
      <c r="H189" s="44">
        <f>IF('Indicator Date'!H189="","x",'Indicator Date'!H189)</f>
        <v>2015</v>
      </c>
      <c r="I189" s="44">
        <f>IF('Indicator Date'!I189="","x",'Indicator Date'!I189)</f>
        <v>2015</v>
      </c>
      <c r="J189" s="44">
        <f>IF('Indicator Date'!J189="","x",'Indicator Date'!J189)</f>
        <v>2020</v>
      </c>
      <c r="K189" s="44">
        <f>IF('Indicator Date'!K189="","x",'Indicator Date'!K189)</f>
        <v>2020</v>
      </c>
      <c r="L189" s="44">
        <f>IF('Indicator Date'!L189="","x",'Indicator Date'!L189)</f>
        <v>2020</v>
      </c>
      <c r="M189" s="44">
        <f>IF('Indicator Date'!M189="","x",'Indicator Date'!M189)</f>
        <v>2015</v>
      </c>
      <c r="N189" s="44">
        <f>IF('Indicator Date'!N189="","x",'Indicator Date'!N189)</f>
        <v>2015</v>
      </c>
      <c r="O189" s="44">
        <f>IF('Indicator Date'!O189="","x",'Indicator Date'!O189)</f>
        <v>2015</v>
      </c>
      <c r="P189" s="44">
        <f>IF('Indicator Date'!P189="","x",'Indicator Date'!P189)</f>
        <v>2015</v>
      </c>
      <c r="Q189" s="44">
        <f>IF('Indicator Date'!Q189="","x",'Indicator Date'!Q189)</f>
        <v>2019</v>
      </c>
      <c r="R189" s="44">
        <f>IF('Indicator Date'!R189="","x",'Indicator Date'!R189)</f>
        <v>2019</v>
      </c>
      <c r="S189" s="44">
        <f>IF('Indicator Date'!S189="","x",'Indicator Date'!S189)</f>
        <v>2019</v>
      </c>
      <c r="T189" s="44">
        <f>IF('Indicator Date'!T189="","x",'Indicator Date'!T189)</f>
        <v>2019</v>
      </c>
      <c r="U189" s="44">
        <f>IF('Indicator Date'!U189="","x",'Indicator Date'!U189)</f>
        <v>2015</v>
      </c>
      <c r="V189" s="44">
        <f>IF('Indicator Date'!V189="","x",'Indicator Date'!V189)</f>
        <v>2015</v>
      </c>
      <c r="W189" s="44">
        <f>IF('Indicator Date'!W189="","x",'Indicator Date'!W189)</f>
        <v>2015</v>
      </c>
      <c r="X189" s="44">
        <f>IF('Indicator Date'!X189="","x",'Indicator Date'!X189)</f>
        <v>2018</v>
      </c>
      <c r="Y189" s="44">
        <f>IF('Indicator Date'!Y189="","x",'Indicator Date'!Y189)</f>
        <v>2019</v>
      </c>
      <c r="Z189" s="44">
        <f>IF('Indicator Date'!Z189="","x",'Indicator Date'!Z189)</f>
        <v>2019</v>
      </c>
      <c r="AA189" s="44" t="str">
        <f>IF('Indicator Date'!AA189="","x",'Indicator Date'!AA189)</f>
        <v>x</v>
      </c>
      <c r="AB189" s="44">
        <f>IF('Indicator Date'!AB189="","x",'Indicator Date'!AB189)</f>
        <v>2017</v>
      </c>
      <c r="AC189" s="44">
        <f>IF('Indicator Date'!AC189="","x",'Indicator Date'!AC189)</f>
        <v>2017</v>
      </c>
      <c r="AD189" s="44">
        <f>IF('Indicator Date'!AD189="","x",'Indicator Date'!AD189)</f>
        <v>2015</v>
      </c>
      <c r="AE189" s="44">
        <f>IF('Indicator Date'!AE189="","x",'Indicator Date'!AE189)</f>
        <v>2020</v>
      </c>
      <c r="AF189" s="44" t="str">
        <f>IF('Indicator Date'!AF189="","x",'Indicator Date'!AF189)</f>
        <v>x</v>
      </c>
      <c r="AG189" s="44">
        <f>IF('Indicator Date'!AG189="","x",'Indicator Date'!AG189)</f>
        <v>2020</v>
      </c>
      <c r="AH189" s="44">
        <f>IF('Indicator Date'!AH189="","x",'Indicator Date'!AH189)</f>
        <v>2021</v>
      </c>
      <c r="AI189" s="44">
        <f>IF('Indicator Date'!AI189="","x",'Indicator Date'!AI189)</f>
        <v>2021</v>
      </c>
      <c r="AJ189" s="44">
        <f>IF('Indicator Date'!AJ189="","x",'Indicator Date'!AJ189)</f>
        <v>2020</v>
      </c>
      <c r="AK189" s="44">
        <f>IF('Indicator Date'!AK189="","x",'Indicator Date'!AK189)</f>
        <v>2020</v>
      </c>
      <c r="AL189" s="44">
        <f>IF('Indicator Date'!AL189="","x",'Indicator Date'!AL189)</f>
        <v>2019</v>
      </c>
      <c r="AM189" s="44" t="str">
        <f>IF('Indicator Date'!AM189="","x",RIGHT('Indicator Date'!AM189,4))</f>
        <v>x</v>
      </c>
      <c r="AN189" s="44">
        <f>IF('Indicator Date'!AN189="","x",'Indicator Date'!AN189)</f>
        <v>2021</v>
      </c>
      <c r="AO189" s="44">
        <f>IF('Indicator Date'!AO189="","x",'Indicator Date'!AO189)</f>
        <v>2018</v>
      </c>
      <c r="AP189" s="44">
        <f>IF('Indicator Date'!AP189="","x",'Indicator Date'!AP189)</f>
        <v>2019</v>
      </c>
      <c r="AQ189" s="44">
        <f>IF('Indicator Date'!AQ189="","x",'Indicator Date'!AQ189)</f>
        <v>2020</v>
      </c>
      <c r="AR189" s="44">
        <f>IF('Indicator Date'!AR189="","x",'Indicator Date'!AR189)</f>
        <v>2020</v>
      </c>
      <c r="AS189" s="44">
        <f>IF('Indicator Date'!AS189="","x",'Indicator Date'!AS189)</f>
        <v>2019</v>
      </c>
      <c r="AT189" s="44">
        <f>IF('Indicator Date'!AT189="","x",'Indicator Date'!AT189)</f>
        <v>2013</v>
      </c>
      <c r="AU189" s="44">
        <f>IF('Indicator Date'!AU189="","x",'Indicator Date'!AU189)</f>
        <v>2019</v>
      </c>
      <c r="AV189" s="44" t="str">
        <f>IF('Indicator Date'!AV189="","x",'Indicator Date'!AV189)</f>
        <v>x</v>
      </c>
      <c r="AW189" s="44" t="str">
        <f>IF('Indicator Date'!AW189="","x",'Indicator Date'!AW189)</f>
        <v>x</v>
      </c>
      <c r="AX189" s="44">
        <f>IF('Indicator Date'!AX189="","x",'Indicator Date'!AX189)</f>
        <v>2018</v>
      </c>
      <c r="AY189" s="44">
        <f>IF('Indicator Date'!AY189="","x",'Indicator Date'!AY189)</f>
        <v>2019</v>
      </c>
      <c r="AZ189" s="44" t="str">
        <f>IF('Indicator Date'!AZ189="","x",'Indicator Date'!AZ189)</f>
        <v>x</v>
      </c>
      <c r="BA189" s="44">
        <f>IF('Indicator Date'!BA189="","x",'Indicator Date'!BA189)</f>
        <v>2010</v>
      </c>
      <c r="BB189" s="44">
        <f>IF('Indicator Date'!BB189="","x",'Indicator Date'!BB189)</f>
        <v>2018</v>
      </c>
      <c r="BC189" s="44">
        <f>IF('Indicator Date'!BC189="","x",'Indicator Date'!BC189)</f>
        <v>2019</v>
      </c>
      <c r="BD189" s="44">
        <f>IF('Indicator Date'!BD189="","x",'Indicator Date'!BD189)</f>
        <v>2020</v>
      </c>
      <c r="BE189" s="70" t="str">
        <f>IF('Indicator Date'!BE189="","x",YEAR('Indicator Date'!BE189))</f>
        <v>x</v>
      </c>
      <c r="BF189" s="70">
        <f>IF('Indicator Date'!BF189="","x",YEAR('Indicator Date'!BF189))</f>
        <v>2020</v>
      </c>
      <c r="BG189" s="44">
        <f>IF('Indicator Date'!BG189="","x",'Indicator Date'!BG189)</f>
        <v>2020</v>
      </c>
      <c r="BH189" s="44">
        <f>IF('Indicator Date'!BH189="","x",'Indicator Date'!BH189)</f>
        <v>2019</v>
      </c>
      <c r="BI189" s="44">
        <f>IF('Indicator Date'!BI189="","x",'Indicator Date'!BI189)</f>
        <v>2019</v>
      </c>
      <c r="BJ189" s="44">
        <f>IF('Indicator Date'!BJ189="","x",'Indicator Date'!BJ189)</f>
        <v>2013</v>
      </c>
      <c r="BK189" s="44">
        <f>IF('Indicator Date'!BK189="","x",'Indicator Date'!BK189)</f>
        <v>2019</v>
      </c>
      <c r="BL189" s="44">
        <f>IF('Indicator Date'!BL189="","x",'Indicator Date'!BL189)</f>
        <v>2020</v>
      </c>
      <c r="BM189" s="44">
        <f>IF('Indicator Date'!BM189="","x",'Indicator Date'!BM189)</f>
        <v>2018</v>
      </c>
      <c r="BN189" s="44">
        <f>IF('Indicator Date'!BN189="","x",'Indicator Date'!BN189)</f>
        <v>2018</v>
      </c>
      <c r="BO189" s="44">
        <f>IF('Indicator Date'!BO189="","x",'Indicator Date'!BO189)</f>
        <v>2017</v>
      </c>
      <c r="BP189" s="44">
        <f>IF('Indicator Date'!BP189="","x",'Indicator Date'!BP189)</f>
        <v>2019</v>
      </c>
      <c r="BQ189" s="44">
        <f>IF('Indicator Date'!BQ189="","x",'Indicator Date'!BQ189)</f>
        <v>2014</v>
      </c>
      <c r="BR189" s="44">
        <f>IF('Indicator Date'!BR189="","x",'Indicator Date'!BR189)</f>
        <v>2017</v>
      </c>
      <c r="BS189" s="44">
        <f>IF('Indicator Date'!BS189="","x",'Indicator Date'!BS189)</f>
        <v>2017</v>
      </c>
      <c r="BT189" s="44">
        <f>IF('Indicator Date'!BT189="","x",'Indicator Date'!BT189)</f>
        <v>2016</v>
      </c>
      <c r="BU189" s="44">
        <f>IF('Indicator Date'!BU189="","x",'Indicator Date'!BU189)</f>
        <v>2019</v>
      </c>
      <c r="BV189" s="44" t="str">
        <f>IF('Indicator Date'!BV189="","x",'Indicator Date'!BV189)</f>
        <v>x</v>
      </c>
      <c r="BW189" s="44" t="str">
        <f>IF('Indicator Date'!BW189="","x",'Indicator Date'!BW189)</f>
        <v>x</v>
      </c>
      <c r="BX189" s="44">
        <f>IF('Indicator Date'!BX189="","x",'Indicator Date'!BX189)</f>
        <v>2019</v>
      </c>
      <c r="BY189" s="44">
        <f>IF('Indicator Date'!BY189="","x",'Indicator Date'!BY189)</f>
        <v>2017</v>
      </c>
      <c r="BZ189" s="44">
        <f>IF('Indicator Date'!BZ189="","x",'Indicator Date'!BZ189)</f>
        <v>2020</v>
      </c>
      <c r="CA189" s="44">
        <f>IF('Indicator Date'!CA189="","x",'Indicator Date'!CA189)</f>
        <v>2020</v>
      </c>
      <c r="CB189" s="44">
        <f>IF('Indicator Date'!CB189="","x",'Indicator Date'!CB189)</f>
        <v>2015</v>
      </c>
    </row>
    <row r="190" spans="1:80">
      <c r="A190" s="33" t="str">
        <f>'Indicator Data'!A192</f>
        <v>Venezuela</v>
      </c>
      <c r="B190" s="25" t="str">
        <f>'Indicator Data'!B192</f>
        <v>VEN</v>
      </c>
      <c r="C190" s="44">
        <f>IF('Indicator Date'!C190="","x",'Indicator Date'!C190)</f>
        <v>2015</v>
      </c>
      <c r="D190" s="44">
        <f>IF('Indicator Date'!D190="","x",'Indicator Date'!D190)</f>
        <v>2015</v>
      </c>
      <c r="E190" s="44">
        <f>IF('Indicator Date'!E190="","x",'Indicator Date'!E190)</f>
        <v>2015</v>
      </c>
      <c r="F190" s="44">
        <f>IF('Indicator Date'!F190="","x",'Indicator Date'!F190)</f>
        <v>2015</v>
      </c>
      <c r="G190" s="44">
        <f>IF('Indicator Date'!G190="","x",'Indicator Date'!G190)</f>
        <v>2015</v>
      </c>
      <c r="H190" s="44">
        <f>IF('Indicator Date'!H190="","x",'Indicator Date'!H190)</f>
        <v>2015</v>
      </c>
      <c r="I190" s="44">
        <f>IF('Indicator Date'!I190="","x",'Indicator Date'!I190)</f>
        <v>2015</v>
      </c>
      <c r="J190" s="44">
        <f>IF('Indicator Date'!J190="","x",'Indicator Date'!J190)</f>
        <v>2020</v>
      </c>
      <c r="K190" s="44">
        <f>IF('Indicator Date'!K190="","x",'Indicator Date'!K190)</f>
        <v>2020</v>
      </c>
      <c r="L190" s="44">
        <f>IF('Indicator Date'!L190="","x",'Indicator Date'!L190)</f>
        <v>2020</v>
      </c>
      <c r="M190" s="44">
        <f>IF('Indicator Date'!M190="","x",'Indicator Date'!M190)</f>
        <v>2015</v>
      </c>
      <c r="N190" s="44">
        <f>IF('Indicator Date'!N190="","x",'Indicator Date'!N190)</f>
        <v>2015</v>
      </c>
      <c r="O190" s="44">
        <f>IF('Indicator Date'!O190="","x",'Indicator Date'!O190)</f>
        <v>2015</v>
      </c>
      <c r="P190" s="44">
        <f>IF('Indicator Date'!P190="","x",'Indicator Date'!P190)</f>
        <v>2015</v>
      </c>
      <c r="Q190" s="44">
        <f>IF('Indicator Date'!Q190="","x",'Indicator Date'!Q190)</f>
        <v>2019</v>
      </c>
      <c r="R190" s="44">
        <f>IF('Indicator Date'!R190="","x",'Indicator Date'!R190)</f>
        <v>2019</v>
      </c>
      <c r="S190" s="44">
        <f>IF('Indicator Date'!S190="","x",'Indicator Date'!S190)</f>
        <v>2019</v>
      </c>
      <c r="T190" s="44">
        <f>IF('Indicator Date'!T190="","x",'Indicator Date'!T190)</f>
        <v>2019</v>
      </c>
      <c r="U190" s="44">
        <f>IF('Indicator Date'!U190="","x",'Indicator Date'!U190)</f>
        <v>2015</v>
      </c>
      <c r="V190" s="44">
        <f>IF('Indicator Date'!V190="","x",'Indicator Date'!V190)</f>
        <v>2015</v>
      </c>
      <c r="W190" s="44">
        <f>IF('Indicator Date'!W190="","x",'Indicator Date'!W190)</f>
        <v>2015</v>
      </c>
      <c r="X190" s="44">
        <f>IF('Indicator Date'!X190="","x",'Indicator Date'!X190)</f>
        <v>2018</v>
      </c>
      <c r="Y190" s="44">
        <f>IF('Indicator Date'!Y190="","x",'Indicator Date'!Y190)</f>
        <v>2019</v>
      </c>
      <c r="Z190" s="44">
        <f>IF('Indicator Date'!Z190="","x",'Indicator Date'!Z190)</f>
        <v>2019</v>
      </c>
      <c r="AA190" s="44" t="str">
        <f>IF('Indicator Date'!AA190="","x",'Indicator Date'!AA190)</f>
        <v>x</v>
      </c>
      <c r="AB190" s="44">
        <f>IF('Indicator Date'!AB190="","x",'Indicator Date'!AB190)</f>
        <v>2017</v>
      </c>
      <c r="AC190" s="44" t="str">
        <f>IF('Indicator Date'!AC190="","x",'Indicator Date'!AC190)</f>
        <v>x</v>
      </c>
      <c r="AD190" s="44">
        <f>IF('Indicator Date'!AD190="","x",'Indicator Date'!AD190)</f>
        <v>2018</v>
      </c>
      <c r="AE190" s="44">
        <f>IF('Indicator Date'!AE190="","x",'Indicator Date'!AE190)</f>
        <v>2020</v>
      </c>
      <c r="AF190" s="44">
        <f>IF('Indicator Date'!AF190="","x",'Indicator Date'!AF190)</f>
        <v>2018</v>
      </c>
      <c r="AG190" s="44">
        <f>IF('Indicator Date'!AG190="","x",'Indicator Date'!AG190)</f>
        <v>2020</v>
      </c>
      <c r="AH190" s="44">
        <f>IF('Indicator Date'!AH190="","x",'Indicator Date'!AH190)</f>
        <v>2021</v>
      </c>
      <c r="AI190" s="44">
        <f>IF('Indicator Date'!AI190="","x",'Indicator Date'!AI190)</f>
        <v>2021</v>
      </c>
      <c r="AJ190" s="44">
        <f>IF('Indicator Date'!AJ190="","x",'Indicator Date'!AJ190)</f>
        <v>2020</v>
      </c>
      <c r="AK190" s="44">
        <f>IF('Indicator Date'!AK190="","x",'Indicator Date'!AK190)</f>
        <v>2020</v>
      </c>
      <c r="AL190" s="44">
        <f>IF('Indicator Date'!AL190="","x",'Indicator Date'!AL190)</f>
        <v>2019</v>
      </c>
      <c r="AM190" s="44" t="str">
        <f>IF('Indicator Date'!AM190="","x",RIGHT('Indicator Date'!AM190,4))</f>
        <v>x</v>
      </c>
      <c r="AN190" s="44">
        <f>IF('Indicator Date'!AN190="","x",'Indicator Date'!AN190)</f>
        <v>2021</v>
      </c>
      <c r="AO190" s="44">
        <f>IF('Indicator Date'!AO190="","x",'Indicator Date'!AO190)</f>
        <v>2018</v>
      </c>
      <c r="AP190" s="44">
        <f>IF('Indicator Date'!AP190="","x",'Indicator Date'!AP190)</f>
        <v>2019</v>
      </c>
      <c r="AQ190" s="44" t="str">
        <f>IF('Indicator Date'!AQ190="","x",'Indicator Date'!AQ190)</f>
        <v>x</v>
      </c>
      <c r="AR190" s="44" t="str">
        <f>IF('Indicator Date'!AR190="","x",'Indicator Date'!AR190)</f>
        <v>x</v>
      </c>
      <c r="AS190" s="44">
        <f>IF('Indicator Date'!AS190="","x",'Indicator Date'!AS190)</f>
        <v>2019</v>
      </c>
      <c r="AT190" s="44" t="str">
        <f>IF('Indicator Date'!AT190="","x",'Indicator Date'!AT190)</f>
        <v>x</v>
      </c>
      <c r="AU190" s="44">
        <f>IF('Indicator Date'!AU190="","x",'Indicator Date'!AU190)</f>
        <v>2019</v>
      </c>
      <c r="AV190" s="44">
        <f>IF('Indicator Date'!AV190="","x",'Indicator Date'!AV190)</f>
        <v>2019</v>
      </c>
      <c r="AW190" s="44">
        <f>IF('Indicator Date'!AW190="","x",'Indicator Date'!AW190)</f>
        <v>2019</v>
      </c>
      <c r="AX190" s="44">
        <f>IF('Indicator Date'!AX190="","x",'Indicator Date'!AX190)</f>
        <v>2018</v>
      </c>
      <c r="AY190" s="44">
        <f>IF('Indicator Date'!AY190="","x",'Indicator Date'!AY190)</f>
        <v>2019</v>
      </c>
      <c r="AZ190" s="44">
        <f>IF('Indicator Date'!AZ190="","x",'Indicator Date'!AZ190)</f>
        <v>2019</v>
      </c>
      <c r="BA190" s="44" t="str">
        <f>IF('Indicator Date'!BA190="","x",'Indicator Date'!BA190)</f>
        <v>x</v>
      </c>
      <c r="BB190" s="44">
        <f>IF('Indicator Date'!BB190="","x",'Indicator Date'!BB190)</f>
        <v>2018</v>
      </c>
      <c r="BC190" s="44">
        <f>IF('Indicator Date'!BC190="","x",'Indicator Date'!BC190)</f>
        <v>2019</v>
      </c>
      <c r="BD190" s="44">
        <f>IF('Indicator Date'!BD190="","x",'Indicator Date'!BD190)</f>
        <v>2020</v>
      </c>
      <c r="BE190" s="70" t="str">
        <f>IF('Indicator Date'!BE190="","x",YEAR('Indicator Date'!BE190))</f>
        <v>x</v>
      </c>
      <c r="BF190" s="70">
        <f>IF('Indicator Date'!BF190="","x",YEAR('Indicator Date'!BF190))</f>
        <v>2020</v>
      </c>
      <c r="BG190" s="44">
        <f>IF('Indicator Date'!BG190="","x",'Indicator Date'!BG190)</f>
        <v>2020</v>
      </c>
      <c r="BH190" s="44">
        <f>IF('Indicator Date'!BH190="","x",'Indicator Date'!BH190)</f>
        <v>2019</v>
      </c>
      <c r="BI190" s="44">
        <f>IF('Indicator Date'!BI190="","x",'Indicator Date'!BI190)</f>
        <v>2019</v>
      </c>
      <c r="BJ190" s="44">
        <f>IF('Indicator Date'!BJ190="","x",'Indicator Date'!BJ190)</f>
        <v>2015</v>
      </c>
      <c r="BK190" s="44">
        <f>IF('Indicator Date'!BK190="","x",'Indicator Date'!BK190)</f>
        <v>2019</v>
      </c>
      <c r="BL190" s="44">
        <f>IF('Indicator Date'!BL190="","x",'Indicator Date'!BL190)</f>
        <v>2020</v>
      </c>
      <c r="BM190" s="44">
        <f>IF('Indicator Date'!BM190="","x",'Indicator Date'!BM190)</f>
        <v>2018</v>
      </c>
      <c r="BN190" s="44">
        <f>IF('Indicator Date'!BN190="","x",'Indicator Date'!BN190)</f>
        <v>2016</v>
      </c>
      <c r="BO190" s="44">
        <f>IF('Indicator Date'!BO190="","x",'Indicator Date'!BO190)</f>
        <v>2017</v>
      </c>
      <c r="BP190" s="44">
        <f>IF('Indicator Date'!BP190="","x",'Indicator Date'!BP190)</f>
        <v>2019</v>
      </c>
      <c r="BQ190" s="44">
        <f>IF('Indicator Date'!BQ190="","x",'Indicator Date'!BQ190)</f>
        <v>2014</v>
      </c>
      <c r="BR190" s="44">
        <f>IF('Indicator Date'!BR190="","x",'Indicator Date'!BR190)</f>
        <v>2017</v>
      </c>
      <c r="BS190" s="44">
        <f>IF('Indicator Date'!BS190="","x",'Indicator Date'!BS190)</f>
        <v>2017</v>
      </c>
      <c r="BT190" s="44" t="str">
        <f>IF('Indicator Date'!BT190="","x",'Indicator Date'!BT190)</f>
        <v>x</v>
      </c>
      <c r="BU190" s="44">
        <f>IF('Indicator Date'!BU190="","x",'Indicator Date'!BU190)</f>
        <v>2019</v>
      </c>
      <c r="BV190" s="44">
        <f>IF('Indicator Date'!BV190="","x",'Indicator Date'!BV190)</f>
        <v>2019</v>
      </c>
      <c r="BW190" s="44">
        <f>IF('Indicator Date'!BW190="","x",'Indicator Date'!BW190)</f>
        <v>2019</v>
      </c>
      <c r="BX190" s="44">
        <f>IF('Indicator Date'!BX190="","x",'Indicator Date'!BX190)</f>
        <v>2019</v>
      </c>
      <c r="BY190" s="44">
        <f>IF('Indicator Date'!BY190="","x",'Indicator Date'!BY190)</f>
        <v>2017</v>
      </c>
      <c r="BZ190" s="44" t="str">
        <f>IF('Indicator Date'!BZ190="","x",'Indicator Date'!BZ190)</f>
        <v>x</v>
      </c>
      <c r="CA190" s="44">
        <f>IF('Indicator Date'!CA190="","x",'Indicator Date'!CA190)</f>
        <v>2020</v>
      </c>
      <c r="CB190" s="44">
        <f>IF('Indicator Date'!CB190="","x",'Indicator Date'!CB190)</f>
        <v>2015</v>
      </c>
    </row>
    <row r="191" spans="1:80">
      <c r="A191" s="33" t="str">
        <f>'Indicator Data'!A193</f>
        <v>Viet Nam</v>
      </c>
      <c r="B191" s="25" t="str">
        <f>'Indicator Data'!B193</f>
        <v>VNM</v>
      </c>
      <c r="C191" s="44">
        <f>IF('Indicator Date'!C191="","x",'Indicator Date'!C191)</f>
        <v>2015</v>
      </c>
      <c r="D191" s="44">
        <f>IF('Indicator Date'!D191="","x",'Indicator Date'!D191)</f>
        <v>2015</v>
      </c>
      <c r="E191" s="44">
        <f>IF('Indicator Date'!E191="","x",'Indicator Date'!E191)</f>
        <v>2015</v>
      </c>
      <c r="F191" s="44">
        <f>IF('Indicator Date'!F191="","x",'Indicator Date'!F191)</f>
        <v>2015</v>
      </c>
      <c r="G191" s="44">
        <f>IF('Indicator Date'!G191="","x",'Indicator Date'!G191)</f>
        <v>2015</v>
      </c>
      <c r="H191" s="44">
        <f>IF('Indicator Date'!H191="","x",'Indicator Date'!H191)</f>
        <v>2015</v>
      </c>
      <c r="I191" s="44">
        <f>IF('Indicator Date'!I191="","x",'Indicator Date'!I191)</f>
        <v>2015</v>
      </c>
      <c r="J191" s="44">
        <f>IF('Indicator Date'!J191="","x",'Indicator Date'!J191)</f>
        <v>2020</v>
      </c>
      <c r="K191" s="44">
        <f>IF('Indicator Date'!K191="","x",'Indicator Date'!K191)</f>
        <v>2020</v>
      </c>
      <c r="L191" s="44">
        <f>IF('Indicator Date'!L191="","x",'Indicator Date'!L191)</f>
        <v>2020</v>
      </c>
      <c r="M191" s="44">
        <f>IF('Indicator Date'!M191="","x",'Indicator Date'!M191)</f>
        <v>2015</v>
      </c>
      <c r="N191" s="44">
        <f>IF('Indicator Date'!N191="","x",'Indicator Date'!N191)</f>
        <v>2015</v>
      </c>
      <c r="O191" s="44">
        <f>IF('Indicator Date'!O191="","x",'Indicator Date'!O191)</f>
        <v>2015</v>
      </c>
      <c r="P191" s="44">
        <f>IF('Indicator Date'!P191="","x",'Indicator Date'!P191)</f>
        <v>2015</v>
      </c>
      <c r="Q191" s="44">
        <f>IF('Indicator Date'!Q191="","x",'Indicator Date'!Q191)</f>
        <v>2019</v>
      </c>
      <c r="R191" s="44">
        <f>IF('Indicator Date'!R191="","x",'Indicator Date'!R191)</f>
        <v>2019</v>
      </c>
      <c r="S191" s="44">
        <f>IF('Indicator Date'!S191="","x",'Indicator Date'!S191)</f>
        <v>2019</v>
      </c>
      <c r="T191" s="44">
        <f>IF('Indicator Date'!T191="","x",'Indicator Date'!T191)</f>
        <v>2019</v>
      </c>
      <c r="U191" s="44">
        <f>IF('Indicator Date'!U191="","x",'Indicator Date'!U191)</f>
        <v>2015</v>
      </c>
      <c r="V191" s="44">
        <f>IF('Indicator Date'!V191="","x",'Indicator Date'!V191)</f>
        <v>2015</v>
      </c>
      <c r="W191" s="44">
        <f>IF('Indicator Date'!W191="","x",'Indicator Date'!W191)</f>
        <v>2015</v>
      </c>
      <c r="X191" s="44">
        <f>IF('Indicator Date'!X191="","x",'Indicator Date'!X191)</f>
        <v>2018</v>
      </c>
      <c r="Y191" s="44">
        <f>IF('Indicator Date'!Y191="","x",'Indicator Date'!Y191)</f>
        <v>2019</v>
      </c>
      <c r="Z191" s="44">
        <f>IF('Indicator Date'!Z191="","x",'Indicator Date'!Z191)</f>
        <v>2019</v>
      </c>
      <c r="AA191" s="44">
        <f>IF('Indicator Date'!AA191="","x",'Indicator Date'!AA191)</f>
        <v>2009</v>
      </c>
      <c r="AB191" s="44">
        <f>IF('Indicator Date'!AB191="","x",'Indicator Date'!AB191)</f>
        <v>2017</v>
      </c>
      <c r="AC191" s="44">
        <f>IF('Indicator Date'!AC191="","x",'Indicator Date'!AC191)</f>
        <v>2017</v>
      </c>
      <c r="AD191" s="44">
        <f>IF('Indicator Date'!AD191="","x",'Indicator Date'!AD191)</f>
        <v>2018</v>
      </c>
      <c r="AE191" s="44">
        <f>IF('Indicator Date'!AE191="","x",'Indicator Date'!AE191)</f>
        <v>2020</v>
      </c>
      <c r="AF191" s="44">
        <f>IF('Indicator Date'!AF191="","x",'Indicator Date'!AF191)</f>
        <v>2018</v>
      </c>
      <c r="AG191" s="44">
        <f>IF('Indicator Date'!AG191="","x",'Indicator Date'!AG191)</f>
        <v>2020</v>
      </c>
      <c r="AH191" s="44">
        <f>IF('Indicator Date'!AH191="","x",'Indicator Date'!AH191)</f>
        <v>2021</v>
      </c>
      <c r="AI191" s="44">
        <f>IF('Indicator Date'!AI191="","x",'Indicator Date'!AI191)</f>
        <v>2021</v>
      </c>
      <c r="AJ191" s="44">
        <f>IF('Indicator Date'!AJ191="","x",'Indicator Date'!AJ191)</f>
        <v>2020</v>
      </c>
      <c r="AK191" s="44">
        <f>IF('Indicator Date'!AK191="","x",'Indicator Date'!AK191)</f>
        <v>2020</v>
      </c>
      <c r="AL191" s="44">
        <f>IF('Indicator Date'!AL191="","x",'Indicator Date'!AL191)</f>
        <v>2019</v>
      </c>
      <c r="AM191" s="44" t="str">
        <f>IF('Indicator Date'!AM191="","x",RIGHT('Indicator Date'!AM191,4))</f>
        <v>2014</v>
      </c>
      <c r="AN191" s="44">
        <f>IF('Indicator Date'!AN191="","x",'Indicator Date'!AN191)</f>
        <v>2021</v>
      </c>
      <c r="AO191" s="44">
        <f>IF('Indicator Date'!AO191="","x",'Indicator Date'!AO191)</f>
        <v>2018</v>
      </c>
      <c r="AP191" s="44">
        <f>IF('Indicator Date'!AP191="","x",'Indicator Date'!AP191)</f>
        <v>2019</v>
      </c>
      <c r="AQ191" s="44">
        <f>IF('Indicator Date'!AQ191="","x",'Indicator Date'!AQ191)</f>
        <v>2020</v>
      </c>
      <c r="AR191" s="44">
        <f>IF('Indicator Date'!AR191="","x",'Indicator Date'!AR191)</f>
        <v>2020</v>
      </c>
      <c r="AS191" s="44">
        <f>IF('Indicator Date'!AS191="","x",'Indicator Date'!AS191)</f>
        <v>2019</v>
      </c>
      <c r="AT191" s="44">
        <f>IF('Indicator Date'!AT191="","x",'Indicator Date'!AT191)</f>
        <v>2017</v>
      </c>
      <c r="AU191" s="44">
        <f>IF('Indicator Date'!AU191="","x",'Indicator Date'!AU191)</f>
        <v>2019</v>
      </c>
      <c r="AV191" s="44">
        <f>IF('Indicator Date'!AV191="","x",'Indicator Date'!AV191)</f>
        <v>2019</v>
      </c>
      <c r="AW191" s="44">
        <f>IF('Indicator Date'!AW191="","x",'Indicator Date'!AW191)</f>
        <v>2019</v>
      </c>
      <c r="AX191" s="44">
        <f>IF('Indicator Date'!AX191="","x",'Indicator Date'!AX191)</f>
        <v>2018</v>
      </c>
      <c r="AY191" s="44">
        <f>IF('Indicator Date'!AY191="","x",'Indicator Date'!AY191)</f>
        <v>2019</v>
      </c>
      <c r="AZ191" s="44">
        <f>IF('Indicator Date'!AZ191="","x",'Indicator Date'!AZ191)</f>
        <v>2019</v>
      </c>
      <c r="BA191" s="44">
        <f>IF('Indicator Date'!BA191="","x",'Indicator Date'!BA191)</f>
        <v>2018</v>
      </c>
      <c r="BB191" s="44">
        <f>IF('Indicator Date'!BB191="","x",'Indicator Date'!BB191)</f>
        <v>2018</v>
      </c>
      <c r="BC191" s="44">
        <f>IF('Indicator Date'!BC191="","x",'Indicator Date'!BC191)</f>
        <v>2019</v>
      </c>
      <c r="BD191" s="44">
        <f>IF('Indicator Date'!BD191="","x",'Indicator Date'!BD191)</f>
        <v>2020</v>
      </c>
      <c r="BE191" s="70" t="str">
        <f>IF('Indicator Date'!BE191="","x",YEAR('Indicator Date'!BE191))</f>
        <v>x</v>
      </c>
      <c r="BF191" s="70">
        <f>IF('Indicator Date'!BF191="","x",YEAR('Indicator Date'!BF191))</f>
        <v>2020</v>
      </c>
      <c r="BG191" s="44">
        <f>IF('Indicator Date'!BG191="","x",'Indicator Date'!BG191)</f>
        <v>2020</v>
      </c>
      <c r="BH191" s="44">
        <f>IF('Indicator Date'!BH191="","x",'Indicator Date'!BH191)</f>
        <v>2019</v>
      </c>
      <c r="BI191" s="44">
        <f>IF('Indicator Date'!BI191="","x",'Indicator Date'!BI191)</f>
        <v>2019</v>
      </c>
      <c r="BJ191" s="44">
        <f>IF('Indicator Date'!BJ191="","x",'Indicator Date'!BJ191)</f>
        <v>2015</v>
      </c>
      <c r="BK191" s="44">
        <f>IF('Indicator Date'!BK191="","x",'Indicator Date'!BK191)</f>
        <v>2019</v>
      </c>
      <c r="BL191" s="44">
        <f>IF('Indicator Date'!BL191="","x",'Indicator Date'!BL191)</f>
        <v>2020</v>
      </c>
      <c r="BM191" s="44">
        <f>IF('Indicator Date'!BM191="","x",'Indicator Date'!BM191)</f>
        <v>2018</v>
      </c>
      <c r="BN191" s="44">
        <f>IF('Indicator Date'!BN191="","x",'Indicator Date'!BN191)</f>
        <v>2018</v>
      </c>
      <c r="BO191" s="44">
        <f>IF('Indicator Date'!BO191="","x",'Indicator Date'!BO191)</f>
        <v>2019</v>
      </c>
      <c r="BP191" s="44">
        <f>IF('Indicator Date'!BP191="","x",'Indicator Date'!BP191)</f>
        <v>2019</v>
      </c>
      <c r="BQ191" s="44">
        <f>IF('Indicator Date'!BQ191="","x",'Indicator Date'!BQ191)</f>
        <v>2014</v>
      </c>
      <c r="BR191" s="44">
        <f>IF('Indicator Date'!BR191="","x",'Indicator Date'!BR191)</f>
        <v>2017</v>
      </c>
      <c r="BS191" s="44">
        <f>IF('Indicator Date'!BS191="","x",'Indicator Date'!BS191)</f>
        <v>2017</v>
      </c>
      <c r="BT191" s="44">
        <f>IF('Indicator Date'!BT191="","x",'Indicator Date'!BT191)</f>
        <v>2016</v>
      </c>
      <c r="BU191" s="44">
        <f>IF('Indicator Date'!BU191="","x",'Indicator Date'!BU191)</f>
        <v>2019</v>
      </c>
      <c r="BV191" s="44">
        <f>IF('Indicator Date'!BV191="","x",'Indicator Date'!BV191)</f>
        <v>2019</v>
      </c>
      <c r="BW191" s="44" t="str">
        <f>IF('Indicator Date'!BW191="","x",'Indicator Date'!BW191)</f>
        <v>x</v>
      </c>
      <c r="BX191" s="44">
        <f>IF('Indicator Date'!BX191="","x",'Indicator Date'!BX191)</f>
        <v>2019</v>
      </c>
      <c r="BY191" s="44">
        <f>IF('Indicator Date'!BY191="","x",'Indicator Date'!BY191)</f>
        <v>2017</v>
      </c>
      <c r="BZ191" s="44">
        <f>IF('Indicator Date'!BZ191="","x",'Indicator Date'!BZ191)</f>
        <v>2020</v>
      </c>
      <c r="CA191" s="44">
        <f>IF('Indicator Date'!CA191="","x",'Indicator Date'!CA191)</f>
        <v>2020</v>
      </c>
      <c r="CB191" s="44">
        <f>IF('Indicator Date'!CB191="","x",'Indicator Date'!CB191)</f>
        <v>2015</v>
      </c>
    </row>
    <row r="192" spans="1:80">
      <c r="A192" s="33" t="str">
        <f>'Indicator Data'!A194</f>
        <v>Yemen</v>
      </c>
      <c r="B192" s="25" t="str">
        <f>'Indicator Data'!B194</f>
        <v>YEM</v>
      </c>
      <c r="C192" s="44">
        <f>IF('Indicator Date'!C192="","x",'Indicator Date'!C192)</f>
        <v>2015</v>
      </c>
      <c r="D192" s="44">
        <f>IF('Indicator Date'!D192="","x",'Indicator Date'!D192)</f>
        <v>2015</v>
      </c>
      <c r="E192" s="44">
        <f>IF('Indicator Date'!E192="","x",'Indicator Date'!E192)</f>
        <v>2015</v>
      </c>
      <c r="F192" s="44">
        <f>IF('Indicator Date'!F192="","x",'Indicator Date'!F192)</f>
        <v>2015</v>
      </c>
      <c r="G192" s="44">
        <f>IF('Indicator Date'!G192="","x",'Indicator Date'!G192)</f>
        <v>2015</v>
      </c>
      <c r="H192" s="44">
        <f>IF('Indicator Date'!H192="","x",'Indicator Date'!H192)</f>
        <v>2015</v>
      </c>
      <c r="I192" s="44">
        <f>IF('Indicator Date'!I192="","x",'Indicator Date'!I192)</f>
        <v>2015</v>
      </c>
      <c r="J192" s="44">
        <f>IF('Indicator Date'!J192="","x",'Indicator Date'!J192)</f>
        <v>2020</v>
      </c>
      <c r="K192" s="44">
        <f>IF('Indicator Date'!K192="","x",'Indicator Date'!K192)</f>
        <v>2020</v>
      </c>
      <c r="L192" s="44">
        <f>IF('Indicator Date'!L192="","x",'Indicator Date'!L192)</f>
        <v>2020</v>
      </c>
      <c r="M192" s="44">
        <f>IF('Indicator Date'!M192="","x",'Indicator Date'!M192)</f>
        <v>2015</v>
      </c>
      <c r="N192" s="44">
        <f>IF('Indicator Date'!N192="","x",'Indicator Date'!N192)</f>
        <v>2015</v>
      </c>
      <c r="O192" s="44">
        <f>IF('Indicator Date'!O192="","x",'Indicator Date'!O192)</f>
        <v>2015</v>
      </c>
      <c r="P192" s="44">
        <f>IF('Indicator Date'!P192="","x",'Indicator Date'!P192)</f>
        <v>2015</v>
      </c>
      <c r="Q192" s="44">
        <f>IF('Indicator Date'!Q192="","x",'Indicator Date'!Q192)</f>
        <v>2019</v>
      </c>
      <c r="R192" s="44">
        <f>IF('Indicator Date'!R192="","x",'Indicator Date'!R192)</f>
        <v>2019</v>
      </c>
      <c r="S192" s="44">
        <f>IF('Indicator Date'!S192="","x",'Indicator Date'!S192)</f>
        <v>2019</v>
      </c>
      <c r="T192" s="44">
        <f>IF('Indicator Date'!T192="","x",'Indicator Date'!T192)</f>
        <v>2019</v>
      </c>
      <c r="U192" s="44">
        <f>IF('Indicator Date'!U192="","x",'Indicator Date'!U192)</f>
        <v>2015</v>
      </c>
      <c r="V192" s="44">
        <f>IF('Indicator Date'!V192="","x",'Indicator Date'!V192)</f>
        <v>2015</v>
      </c>
      <c r="W192" s="44">
        <f>IF('Indicator Date'!W192="","x",'Indicator Date'!W192)</f>
        <v>2015</v>
      </c>
      <c r="X192" s="44">
        <f>IF('Indicator Date'!X192="","x",'Indicator Date'!X192)</f>
        <v>2018</v>
      </c>
      <c r="Y192" s="44">
        <f>IF('Indicator Date'!Y192="","x",'Indicator Date'!Y192)</f>
        <v>2019</v>
      </c>
      <c r="Z192" s="44">
        <f>IF('Indicator Date'!Z192="","x",'Indicator Date'!Z192)</f>
        <v>2019</v>
      </c>
      <c r="AA192" s="44">
        <f>IF('Indicator Date'!AA192="","x",'Indicator Date'!AA192)</f>
        <v>2013</v>
      </c>
      <c r="AB192" s="44">
        <f>IF('Indicator Date'!AB192="","x",'Indicator Date'!AB192)</f>
        <v>2017</v>
      </c>
      <c r="AC192" s="44">
        <f>IF('Indicator Date'!AC192="","x",'Indicator Date'!AC192)</f>
        <v>2017</v>
      </c>
      <c r="AD192" s="44">
        <f>IF('Indicator Date'!AD192="","x",'Indicator Date'!AD192)</f>
        <v>2016</v>
      </c>
      <c r="AE192" s="44">
        <f>IF('Indicator Date'!AE192="","x",'Indicator Date'!AE192)</f>
        <v>2020</v>
      </c>
      <c r="AF192" s="44">
        <f>IF('Indicator Date'!AF192="","x",'Indicator Date'!AF192)</f>
        <v>2018</v>
      </c>
      <c r="AG192" s="44">
        <f>IF('Indicator Date'!AG192="","x",'Indicator Date'!AG192)</f>
        <v>2020</v>
      </c>
      <c r="AH192" s="44">
        <f>IF('Indicator Date'!AH192="","x",'Indicator Date'!AH192)</f>
        <v>2021</v>
      </c>
      <c r="AI192" s="44">
        <f>IF('Indicator Date'!AI192="","x",'Indicator Date'!AI192)</f>
        <v>2021</v>
      </c>
      <c r="AJ192" s="44">
        <f>IF('Indicator Date'!AJ192="","x",'Indicator Date'!AJ192)</f>
        <v>2020</v>
      </c>
      <c r="AK192" s="44">
        <f>IF('Indicator Date'!AK192="","x",'Indicator Date'!AK192)</f>
        <v>2020</v>
      </c>
      <c r="AL192" s="44">
        <f>IF('Indicator Date'!AL192="","x",'Indicator Date'!AL192)</f>
        <v>2019</v>
      </c>
      <c r="AM192" s="44" t="str">
        <f>IF('Indicator Date'!AM192="","x",RIGHT('Indicator Date'!AM192,4))</f>
        <v>2013</v>
      </c>
      <c r="AN192" s="44">
        <f>IF('Indicator Date'!AN192="","x",'Indicator Date'!AN192)</f>
        <v>2021</v>
      </c>
      <c r="AO192" s="44">
        <f>IF('Indicator Date'!AO192="","x",'Indicator Date'!AO192)</f>
        <v>2018</v>
      </c>
      <c r="AP192" s="44">
        <f>IF('Indicator Date'!AP192="","x",'Indicator Date'!AP192)</f>
        <v>2019</v>
      </c>
      <c r="AQ192" s="44">
        <f>IF('Indicator Date'!AQ192="","x",'Indicator Date'!AQ192)</f>
        <v>2020</v>
      </c>
      <c r="AR192" s="44">
        <f>IF('Indicator Date'!AR192="","x",'Indicator Date'!AR192)</f>
        <v>2020</v>
      </c>
      <c r="AS192" s="44">
        <f>IF('Indicator Date'!AS192="","x",'Indicator Date'!AS192)</f>
        <v>2019</v>
      </c>
      <c r="AT192" s="44">
        <f>IF('Indicator Date'!AT192="","x",'Indicator Date'!AT192)</f>
        <v>2013</v>
      </c>
      <c r="AU192" s="44">
        <f>IF('Indicator Date'!AU192="","x",'Indicator Date'!AU192)</f>
        <v>2019</v>
      </c>
      <c r="AV192" s="44">
        <f>IF('Indicator Date'!AV192="","x",'Indicator Date'!AV192)</f>
        <v>2019</v>
      </c>
      <c r="AW192" s="44">
        <f>IF('Indicator Date'!AW192="","x",'Indicator Date'!AW192)</f>
        <v>2019</v>
      </c>
      <c r="AX192" s="44">
        <f>IF('Indicator Date'!AX192="","x",'Indicator Date'!AX192)</f>
        <v>2018</v>
      </c>
      <c r="AY192" s="44">
        <f>IF('Indicator Date'!AY192="","x",'Indicator Date'!AY192)</f>
        <v>2019</v>
      </c>
      <c r="AZ192" s="44">
        <f>IF('Indicator Date'!AZ192="","x",'Indicator Date'!AZ192)</f>
        <v>2019</v>
      </c>
      <c r="BA192" s="44">
        <f>IF('Indicator Date'!BA192="","x",'Indicator Date'!BA192)</f>
        <v>2014</v>
      </c>
      <c r="BB192" s="44">
        <f>IF('Indicator Date'!BB192="","x",'Indicator Date'!BB192)</f>
        <v>2018</v>
      </c>
      <c r="BC192" s="44">
        <f>IF('Indicator Date'!BC192="","x",'Indicator Date'!BC192)</f>
        <v>2019</v>
      </c>
      <c r="BD192" s="44">
        <f>IF('Indicator Date'!BD192="","x",'Indicator Date'!BD192)</f>
        <v>2020</v>
      </c>
      <c r="BE192" s="70">
        <f>IF('Indicator Date'!BE192="","x",YEAR('Indicator Date'!BE192))</f>
        <v>2020</v>
      </c>
      <c r="BF192" s="70">
        <f>IF('Indicator Date'!BF192="","x",YEAR('Indicator Date'!BF192))</f>
        <v>2021</v>
      </c>
      <c r="BG192" s="44">
        <f>IF('Indicator Date'!BG192="","x",'Indicator Date'!BG192)</f>
        <v>2020</v>
      </c>
      <c r="BH192" s="44">
        <f>IF('Indicator Date'!BH192="","x",'Indicator Date'!BH192)</f>
        <v>2019</v>
      </c>
      <c r="BI192" s="44">
        <f>IF('Indicator Date'!BI192="","x",'Indicator Date'!BI192)</f>
        <v>2019</v>
      </c>
      <c r="BJ192" s="44">
        <f>IF('Indicator Date'!BJ192="","x",'Indicator Date'!BJ192)</f>
        <v>2015</v>
      </c>
      <c r="BK192" s="44">
        <f>IF('Indicator Date'!BK192="","x",'Indicator Date'!BK192)</f>
        <v>2019</v>
      </c>
      <c r="BL192" s="44">
        <f>IF('Indicator Date'!BL192="","x",'Indicator Date'!BL192)</f>
        <v>2020</v>
      </c>
      <c r="BM192" s="44">
        <f>IF('Indicator Date'!BM192="","x",'Indicator Date'!BM192)</f>
        <v>2018</v>
      </c>
      <c r="BN192" s="44" t="str">
        <f>IF('Indicator Date'!BN192="","x",'Indicator Date'!BN192)</f>
        <v>x</v>
      </c>
      <c r="BO192" s="44">
        <f>IF('Indicator Date'!BO192="","x",'Indicator Date'!BO192)</f>
        <v>2017</v>
      </c>
      <c r="BP192" s="44">
        <f>IF('Indicator Date'!BP192="","x",'Indicator Date'!BP192)</f>
        <v>2018</v>
      </c>
      <c r="BQ192" s="44">
        <f>IF('Indicator Date'!BQ192="","x",'Indicator Date'!BQ192)</f>
        <v>2014</v>
      </c>
      <c r="BR192" s="44">
        <f>IF('Indicator Date'!BR192="","x",'Indicator Date'!BR192)</f>
        <v>2017</v>
      </c>
      <c r="BS192" s="44">
        <f>IF('Indicator Date'!BS192="","x",'Indicator Date'!BS192)</f>
        <v>2017</v>
      </c>
      <c r="BT192" s="44">
        <f>IF('Indicator Date'!BT192="","x",'Indicator Date'!BT192)</f>
        <v>2014</v>
      </c>
      <c r="BU192" s="44">
        <f>IF('Indicator Date'!BU192="","x",'Indicator Date'!BU192)</f>
        <v>2019</v>
      </c>
      <c r="BV192" s="44">
        <f>IF('Indicator Date'!BV192="","x",'Indicator Date'!BV192)</f>
        <v>2019</v>
      </c>
      <c r="BW192" s="44">
        <f>IF('Indicator Date'!BW192="","x",'Indicator Date'!BW192)</f>
        <v>2019</v>
      </c>
      <c r="BX192" s="44">
        <f>IF('Indicator Date'!BX192="","x",'Indicator Date'!BX192)</f>
        <v>2015</v>
      </c>
      <c r="BY192" s="44">
        <f>IF('Indicator Date'!BY192="","x",'Indicator Date'!BY192)</f>
        <v>2017</v>
      </c>
      <c r="BZ192" s="44">
        <f>IF('Indicator Date'!BZ192="","x",'Indicator Date'!BZ192)</f>
        <v>2018</v>
      </c>
      <c r="CA192" s="44">
        <f>IF('Indicator Date'!CA192="","x",'Indicator Date'!CA192)</f>
        <v>2020</v>
      </c>
      <c r="CB192" s="44">
        <f>IF('Indicator Date'!CB192="","x",'Indicator Date'!CB192)</f>
        <v>2015</v>
      </c>
    </row>
    <row r="193" spans="1:80">
      <c r="A193" s="33" t="str">
        <f>'Indicator Data'!A195</f>
        <v>Zambia</v>
      </c>
      <c r="B193" s="25" t="str">
        <f>'Indicator Data'!B195</f>
        <v>ZMB</v>
      </c>
      <c r="C193" s="44">
        <f>IF('Indicator Date'!C193="","x",'Indicator Date'!C193)</f>
        <v>2015</v>
      </c>
      <c r="D193" s="44">
        <f>IF('Indicator Date'!D193="","x",'Indicator Date'!D193)</f>
        <v>2015</v>
      </c>
      <c r="E193" s="44">
        <f>IF('Indicator Date'!E193="","x",'Indicator Date'!E193)</f>
        <v>2015</v>
      </c>
      <c r="F193" s="44">
        <f>IF('Indicator Date'!F193="","x",'Indicator Date'!F193)</f>
        <v>2015</v>
      </c>
      <c r="G193" s="44">
        <f>IF('Indicator Date'!G193="","x",'Indicator Date'!G193)</f>
        <v>2015</v>
      </c>
      <c r="H193" s="44">
        <f>IF('Indicator Date'!H193="","x",'Indicator Date'!H193)</f>
        <v>2015</v>
      </c>
      <c r="I193" s="44">
        <f>IF('Indicator Date'!I193="","x",'Indicator Date'!I193)</f>
        <v>2015</v>
      </c>
      <c r="J193" s="44">
        <f>IF('Indicator Date'!J193="","x",'Indicator Date'!J193)</f>
        <v>2020</v>
      </c>
      <c r="K193" s="44">
        <f>IF('Indicator Date'!K193="","x",'Indicator Date'!K193)</f>
        <v>2020</v>
      </c>
      <c r="L193" s="44">
        <f>IF('Indicator Date'!L193="","x",'Indicator Date'!L193)</f>
        <v>2020</v>
      </c>
      <c r="M193" s="44">
        <f>IF('Indicator Date'!M193="","x",'Indicator Date'!M193)</f>
        <v>2015</v>
      </c>
      <c r="N193" s="44">
        <f>IF('Indicator Date'!N193="","x",'Indicator Date'!N193)</f>
        <v>2015</v>
      </c>
      <c r="O193" s="44">
        <f>IF('Indicator Date'!O193="","x",'Indicator Date'!O193)</f>
        <v>2015</v>
      </c>
      <c r="P193" s="44">
        <f>IF('Indicator Date'!P193="","x",'Indicator Date'!P193)</f>
        <v>2015</v>
      </c>
      <c r="Q193" s="44">
        <f>IF('Indicator Date'!Q193="","x",'Indicator Date'!Q193)</f>
        <v>2019</v>
      </c>
      <c r="R193" s="44">
        <f>IF('Indicator Date'!R193="","x",'Indicator Date'!R193)</f>
        <v>2019</v>
      </c>
      <c r="S193" s="44">
        <f>IF('Indicator Date'!S193="","x",'Indicator Date'!S193)</f>
        <v>2019</v>
      </c>
      <c r="T193" s="44">
        <f>IF('Indicator Date'!T193="","x",'Indicator Date'!T193)</f>
        <v>2019</v>
      </c>
      <c r="U193" s="44">
        <f>IF('Indicator Date'!U193="","x",'Indicator Date'!U193)</f>
        <v>2015</v>
      </c>
      <c r="V193" s="44">
        <f>IF('Indicator Date'!V193="","x",'Indicator Date'!V193)</f>
        <v>2015</v>
      </c>
      <c r="W193" s="44">
        <f>IF('Indicator Date'!W193="","x",'Indicator Date'!W193)</f>
        <v>2015</v>
      </c>
      <c r="X193" s="44">
        <f>IF('Indicator Date'!X193="","x",'Indicator Date'!X193)</f>
        <v>2018</v>
      </c>
      <c r="Y193" s="44">
        <f>IF('Indicator Date'!Y193="","x",'Indicator Date'!Y193)</f>
        <v>2019</v>
      </c>
      <c r="Z193" s="44">
        <f>IF('Indicator Date'!Z193="","x",'Indicator Date'!Z193)</f>
        <v>2019</v>
      </c>
      <c r="AA193" s="44">
        <f>IF('Indicator Date'!AA193="","x",'Indicator Date'!AA193)</f>
        <v>2013</v>
      </c>
      <c r="AB193" s="44">
        <f>IF('Indicator Date'!AB193="","x",'Indicator Date'!AB193)</f>
        <v>2017</v>
      </c>
      <c r="AC193" s="44">
        <f>IF('Indicator Date'!AC193="","x",'Indicator Date'!AC193)</f>
        <v>2017</v>
      </c>
      <c r="AD193" s="44">
        <f>IF('Indicator Date'!AD193="","x",'Indicator Date'!AD193)</f>
        <v>2016</v>
      </c>
      <c r="AE193" s="44">
        <f>IF('Indicator Date'!AE193="","x",'Indicator Date'!AE193)</f>
        <v>2020</v>
      </c>
      <c r="AF193" s="44">
        <f>IF('Indicator Date'!AF193="","x",'Indicator Date'!AF193)</f>
        <v>2018</v>
      </c>
      <c r="AG193" s="44">
        <f>IF('Indicator Date'!AG193="","x",'Indicator Date'!AG193)</f>
        <v>2020</v>
      </c>
      <c r="AH193" s="44">
        <f>IF('Indicator Date'!AH193="","x",'Indicator Date'!AH193)</f>
        <v>2021</v>
      </c>
      <c r="AI193" s="44">
        <f>IF('Indicator Date'!AI193="","x",'Indicator Date'!AI193)</f>
        <v>2021</v>
      </c>
      <c r="AJ193" s="44">
        <f>IF('Indicator Date'!AJ193="","x",'Indicator Date'!AJ193)</f>
        <v>2020</v>
      </c>
      <c r="AK193" s="44">
        <f>IF('Indicator Date'!AK193="","x",'Indicator Date'!AK193)</f>
        <v>2020</v>
      </c>
      <c r="AL193" s="44">
        <f>IF('Indicator Date'!AL193="","x",'Indicator Date'!AL193)</f>
        <v>2019</v>
      </c>
      <c r="AM193" s="44" t="str">
        <f>IF('Indicator Date'!AM193="","x",RIGHT('Indicator Date'!AM193,4))</f>
        <v>2018</v>
      </c>
      <c r="AN193" s="44">
        <f>IF('Indicator Date'!AN193="","x",'Indicator Date'!AN193)</f>
        <v>2021</v>
      </c>
      <c r="AO193" s="44">
        <f>IF('Indicator Date'!AO193="","x",'Indicator Date'!AO193)</f>
        <v>2018</v>
      </c>
      <c r="AP193" s="44">
        <f>IF('Indicator Date'!AP193="","x",'Indicator Date'!AP193)</f>
        <v>2019</v>
      </c>
      <c r="AQ193" s="44">
        <f>IF('Indicator Date'!AQ193="","x",'Indicator Date'!AQ193)</f>
        <v>2020</v>
      </c>
      <c r="AR193" s="44">
        <f>IF('Indicator Date'!AR193="","x",'Indicator Date'!AR193)</f>
        <v>2020</v>
      </c>
      <c r="AS193" s="44">
        <f>IF('Indicator Date'!AS193="","x",'Indicator Date'!AS193)</f>
        <v>2019</v>
      </c>
      <c r="AT193" s="44">
        <f>IF('Indicator Date'!AT193="","x",'Indicator Date'!AT193)</f>
        <v>2018</v>
      </c>
      <c r="AU193" s="44">
        <f>IF('Indicator Date'!AU193="","x",'Indicator Date'!AU193)</f>
        <v>2019</v>
      </c>
      <c r="AV193" s="44">
        <f>IF('Indicator Date'!AV193="","x",'Indicator Date'!AV193)</f>
        <v>2019</v>
      </c>
      <c r="AW193" s="44">
        <f>IF('Indicator Date'!AW193="","x",'Indicator Date'!AW193)</f>
        <v>2019</v>
      </c>
      <c r="AX193" s="44">
        <f>IF('Indicator Date'!AX193="","x",'Indicator Date'!AX193)</f>
        <v>2018</v>
      </c>
      <c r="AY193" s="44">
        <f>IF('Indicator Date'!AY193="","x",'Indicator Date'!AY193)</f>
        <v>2019</v>
      </c>
      <c r="AZ193" s="44">
        <f>IF('Indicator Date'!AZ193="","x",'Indicator Date'!AZ193)</f>
        <v>2019</v>
      </c>
      <c r="BA193" s="44">
        <f>IF('Indicator Date'!BA193="","x",'Indicator Date'!BA193)</f>
        <v>2015</v>
      </c>
      <c r="BB193" s="44">
        <f>IF('Indicator Date'!BB193="","x",'Indicator Date'!BB193)</f>
        <v>2018</v>
      </c>
      <c r="BC193" s="44">
        <f>IF('Indicator Date'!BC193="","x",'Indicator Date'!BC193)</f>
        <v>2019</v>
      </c>
      <c r="BD193" s="44">
        <f>IF('Indicator Date'!BD193="","x",'Indicator Date'!BD193)</f>
        <v>2020</v>
      </c>
      <c r="BE193" s="70" t="str">
        <f>IF('Indicator Date'!BE193="","x",YEAR('Indicator Date'!BE193))</f>
        <v>x</v>
      </c>
      <c r="BF193" s="70">
        <f>IF('Indicator Date'!BF193="","x",YEAR('Indicator Date'!BF193))</f>
        <v>2021</v>
      </c>
      <c r="BG193" s="44">
        <f>IF('Indicator Date'!BG193="","x",'Indicator Date'!BG193)</f>
        <v>2020</v>
      </c>
      <c r="BH193" s="44">
        <f>IF('Indicator Date'!BH193="","x",'Indicator Date'!BH193)</f>
        <v>2019</v>
      </c>
      <c r="BI193" s="44">
        <f>IF('Indicator Date'!BI193="","x",'Indicator Date'!BI193)</f>
        <v>2019</v>
      </c>
      <c r="BJ193" s="44">
        <f>IF('Indicator Date'!BJ193="","x",'Indicator Date'!BJ193)</f>
        <v>2013</v>
      </c>
      <c r="BK193" s="44">
        <f>IF('Indicator Date'!BK193="","x",'Indicator Date'!BK193)</f>
        <v>2019</v>
      </c>
      <c r="BL193" s="44">
        <f>IF('Indicator Date'!BL193="","x",'Indicator Date'!BL193)</f>
        <v>2020</v>
      </c>
      <c r="BM193" s="44">
        <f>IF('Indicator Date'!BM193="","x",'Indicator Date'!BM193)</f>
        <v>2018</v>
      </c>
      <c r="BN193" s="44">
        <f>IF('Indicator Date'!BN193="","x",'Indicator Date'!BN193)</f>
        <v>2018</v>
      </c>
      <c r="BO193" s="44">
        <f>IF('Indicator Date'!BO193="","x",'Indicator Date'!BO193)</f>
        <v>2018</v>
      </c>
      <c r="BP193" s="44">
        <f>IF('Indicator Date'!BP193="","x",'Indicator Date'!BP193)</f>
        <v>2019</v>
      </c>
      <c r="BQ193" s="44">
        <f>IF('Indicator Date'!BQ193="","x",'Indicator Date'!BQ193)</f>
        <v>2014</v>
      </c>
      <c r="BR193" s="44">
        <f>IF('Indicator Date'!BR193="","x",'Indicator Date'!BR193)</f>
        <v>2017</v>
      </c>
      <c r="BS193" s="44">
        <f>IF('Indicator Date'!BS193="","x",'Indicator Date'!BS193)</f>
        <v>2017</v>
      </c>
      <c r="BT193" s="44">
        <f>IF('Indicator Date'!BT193="","x",'Indicator Date'!BT193)</f>
        <v>2016</v>
      </c>
      <c r="BU193" s="44">
        <f>IF('Indicator Date'!BU193="","x",'Indicator Date'!BU193)</f>
        <v>2019</v>
      </c>
      <c r="BV193" s="44">
        <f>IF('Indicator Date'!BV193="","x",'Indicator Date'!BV193)</f>
        <v>2019</v>
      </c>
      <c r="BW193" s="44">
        <f>IF('Indicator Date'!BW193="","x",'Indicator Date'!BW193)</f>
        <v>2019</v>
      </c>
      <c r="BX193" s="44">
        <f>IF('Indicator Date'!BX193="","x",'Indicator Date'!BX193)</f>
        <v>2019</v>
      </c>
      <c r="BY193" s="44">
        <f>IF('Indicator Date'!BY193="","x",'Indicator Date'!BY193)</f>
        <v>2017</v>
      </c>
      <c r="BZ193" s="44">
        <f>IF('Indicator Date'!BZ193="","x",'Indicator Date'!BZ193)</f>
        <v>2020</v>
      </c>
      <c r="CA193" s="44">
        <f>IF('Indicator Date'!CA193="","x",'Indicator Date'!CA193)</f>
        <v>2020</v>
      </c>
      <c r="CB193" s="44">
        <f>IF('Indicator Date'!CB193="","x",'Indicator Date'!CB193)</f>
        <v>2015</v>
      </c>
    </row>
    <row r="194" spans="1:80">
      <c r="A194" s="33" t="str">
        <f>'Indicator Data'!A196</f>
        <v>Zimbabwe</v>
      </c>
      <c r="B194" s="25" t="str">
        <f>'Indicator Data'!B196</f>
        <v>ZWE</v>
      </c>
      <c r="C194" s="44">
        <f>IF('Indicator Date'!C194="","x",'Indicator Date'!C194)</f>
        <v>2015</v>
      </c>
      <c r="D194" s="44">
        <f>IF('Indicator Date'!D194="","x",'Indicator Date'!D194)</f>
        <v>2015</v>
      </c>
      <c r="E194" s="44">
        <f>IF('Indicator Date'!E194="","x",'Indicator Date'!E194)</f>
        <v>2015</v>
      </c>
      <c r="F194" s="44">
        <f>IF('Indicator Date'!F194="","x",'Indicator Date'!F194)</f>
        <v>2015</v>
      </c>
      <c r="G194" s="44">
        <f>IF('Indicator Date'!G194="","x",'Indicator Date'!G194)</f>
        <v>2015</v>
      </c>
      <c r="H194" s="44">
        <f>IF('Indicator Date'!H194="","x",'Indicator Date'!H194)</f>
        <v>2015</v>
      </c>
      <c r="I194" s="44">
        <f>IF('Indicator Date'!I194="","x",'Indicator Date'!I194)</f>
        <v>2015</v>
      </c>
      <c r="J194" s="44">
        <f>IF('Indicator Date'!J194="","x",'Indicator Date'!J194)</f>
        <v>2020</v>
      </c>
      <c r="K194" s="44">
        <f>IF('Indicator Date'!K194="","x",'Indicator Date'!K194)</f>
        <v>2020</v>
      </c>
      <c r="L194" s="44">
        <f>IF('Indicator Date'!L194="","x",'Indicator Date'!L194)</f>
        <v>2020</v>
      </c>
      <c r="M194" s="44">
        <f>IF('Indicator Date'!M194="","x",'Indicator Date'!M194)</f>
        <v>2015</v>
      </c>
      <c r="N194" s="44">
        <f>IF('Indicator Date'!N194="","x",'Indicator Date'!N194)</f>
        <v>2015</v>
      </c>
      <c r="O194" s="44">
        <f>IF('Indicator Date'!O194="","x",'Indicator Date'!O194)</f>
        <v>2015</v>
      </c>
      <c r="P194" s="44">
        <f>IF('Indicator Date'!P194="","x",'Indicator Date'!P194)</f>
        <v>2015</v>
      </c>
      <c r="Q194" s="44">
        <f>IF('Indicator Date'!Q194="","x",'Indicator Date'!Q194)</f>
        <v>2019</v>
      </c>
      <c r="R194" s="44">
        <f>IF('Indicator Date'!R194="","x",'Indicator Date'!R194)</f>
        <v>2019</v>
      </c>
      <c r="S194" s="44">
        <f>IF('Indicator Date'!S194="","x",'Indicator Date'!S194)</f>
        <v>2019</v>
      </c>
      <c r="T194" s="44">
        <f>IF('Indicator Date'!T194="","x",'Indicator Date'!T194)</f>
        <v>2019</v>
      </c>
      <c r="U194" s="44">
        <f>IF('Indicator Date'!U194="","x",'Indicator Date'!U194)</f>
        <v>2015</v>
      </c>
      <c r="V194" s="44">
        <f>IF('Indicator Date'!V194="","x",'Indicator Date'!V194)</f>
        <v>2015</v>
      </c>
      <c r="W194" s="44">
        <f>IF('Indicator Date'!W194="","x",'Indicator Date'!W194)</f>
        <v>2015</v>
      </c>
      <c r="X194" s="44">
        <f>IF('Indicator Date'!X194="","x",'Indicator Date'!X194)</f>
        <v>2018</v>
      </c>
      <c r="Y194" s="44">
        <f>IF('Indicator Date'!Y194="","x",'Indicator Date'!Y194)</f>
        <v>2019</v>
      </c>
      <c r="Z194" s="44">
        <f>IF('Indicator Date'!Z194="","x",'Indicator Date'!Z194)</f>
        <v>2019</v>
      </c>
      <c r="AA194" s="44">
        <f>IF('Indicator Date'!AA194="","x",'Indicator Date'!AA194)</f>
        <v>2015</v>
      </c>
      <c r="AB194" s="44">
        <f>IF('Indicator Date'!AB194="","x",'Indicator Date'!AB194)</f>
        <v>2017</v>
      </c>
      <c r="AC194" s="44">
        <f>IF('Indicator Date'!AC194="","x",'Indicator Date'!AC194)</f>
        <v>2017</v>
      </c>
      <c r="AD194" s="44">
        <f>IF('Indicator Date'!AD194="","x",'Indicator Date'!AD194)</f>
        <v>2018</v>
      </c>
      <c r="AE194" s="44">
        <f>IF('Indicator Date'!AE194="","x",'Indicator Date'!AE194)</f>
        <v>2020</v>
      </c>
      <c r="AF194" s="44">
        <f>IF('Indicator Date'!AF194="","x",'Indicator Date'!AF194)</f>
        <v>2018</v>
      </c>
      <c r="AG194" s="44">
        <f>IF('Indicator Date'!AG194="","x",'Indicator Date'!AG194)</f>
        <v>2020</v>
      </c>
      <c r="AH194" s="44">
        <f>IF('Indicator Date'!AH194="","x",'Indicator Date'!AH194)</f>
        <v>2021</v>
      </c>
      <c r="AI194" s="44">
        <f>IF('Indicator Date'!AI194="","x",'Indicator Date'!AI194)</f>
        <v>2021</v>
      </c>
      <c r="AJ194" s="44">
        <f>IF('Indicator Date'!AJ194="","x",'Indicator Date'!AJ194)</f>
        <v>2020</v>
      </c>
      <c r="AK194" s="44">
        <f>IF('Indicator Date'!AK194="","x",'Indicator Date'!AK194)</f>
        <v>2020</v>
      </c>
      <c r="AL194" s="44">
        <f>IF('Indicator Date'!AL194="","x",'Indicator Date'!AL194)</f>
        <v>2019</v>
      </c>
      <c r="AM194" s="44" t="str">
        <f>IF('Indicator Date'!AM194="","x",RIGHT('Indicator Date'!AM194,4))</f>
        <v>2019</v>
      </c>
      <c r="AN194" s="44">
        <f>IF('Indicator Date'!AN194="","x",'Indicator Date'!AN194)</f>
        <v>2021</v>
      </c>
      <c r="AO194" s="44">
        <f>IF('Indicator Date'!AO194="","x",'Indicator Date'!AO194)</f>
        <v>2018</v>
      </c>
      <c r="AP194" s="44">
        <f>IF('Indicator Date'!AP194="","x",'Indicator Date'!AP194)</f>
        <v>2019</v>
      </c>
      <c r="AQ194" s="44">
        <f>IF('Indicator Date'!AQ194="","x",'Indicator Date'!AQ194)</f>
        <v>2020</v>
      </c>
      <c r="AR194" s="44">
        <f>IF('Indicator Date'!AR194="","x",'Indicator Date'!AR194)</f>
        <v>2020</v>
      </c>
      <c r="AS194" s="44">
        <f>IF('Indicator Date'!AS194="","x",'Indicator Date'!AS194)</f>
        <v>2019</v>
      </c>
      <c r="AT194" s="44">
        <f>IF('Indicator Date'!AT194="","x",'Indicator Date'!AT194)</f>
        <v>2019</v>
      </c>
      <c r="AU194" s="44">
        <f>IF('Indicator Date'!AU194="","x",'Indicator Date'!AU194)</f>
        <v>2019</v>
      </c>
      <c r="AV194" s="44">
        <f>IF('Indicator Date'!AV194="","x",'Indicator Date'!AV194)</f>
        <v>2019</v>
      </c>
      <c r="AW194" s="44">
        <f>IF('Indicator Date'!AW194="","x",'Indicator Date'!AW194)</f>
        <v>2019</v>
      </c>
      <c r="AX194" s="44">
        <f>IF('Indicator Date'!AX194="","x",'Indicator Date'!AX194)</f>
        <v>2018</v>
      </c>
      <c r="AY194" s="44">
        <f>IF('Indicator Date'!AY194="","x",'Indicator Date'!AY194)</f>
        <v>2019</v>
      </c>
      <c r="AZ194" s="44">
        <f>IF('Indicator Date'!AZ194="","x",'Indicator Date'!AZ194)</f>
        <v>2019</v>
      </c>
      <c r="BA194" s="44">
        <f>IF('Indicator Date'!BA194="","x",'Indicator Date'!BA194)</f>
        <v>2019</v>
      </c>
      <c r="BB194" s="44">
        <f>IF('Indicator Date'!BB194="","x",'Indicator Date'!BB194)</f>
        <v>2018</v>
      </c>
      <c r="BC194" s="44">
        <f>IF('Indicator Date'!BC194="","x",'Indicator Date'!BC194)</f>
        <v>2019</v>
      </c>
      <c r="BD194" s="44">
        <f>IF('Indicator Date'!BD194="","x",'Indicator Date'!BD194)</f>
        <v>2020</v>
      </c>
      <c r="BE194" s="70" t="str">
        <f>IF('Indicator Date'!BE194="","x",YEAR('Indicator Date'!BE194))</f>
        <v>x</v>
      </c>
      <c r="BF194" s="70">
        <f>IF('Indicator Date'!BF194="","x",YEAR('Indicator Date'!BF194))</f>
        <v>2021</v>
      </c>
      <c r="BG194" s="44">
        <f>IF('Indicator Date'!BG194="","x",'Indicator Date'!BG194)</f>
        <v>2020</v>
      </c>
      <c r="BH194" s="44">
        <f>IF('Indicator Date'!BH194="","x",'Indicator Date'!BH194)</f>
        <v>2019</v>
      </c>
      <c r="BI194" s="44">
        <f>IF('Indicator Date'!BI194="","x",'Indicator Date'!BI194)</f>
        <v>2019</v>
      </c>
      <c r="BJ194" s="44">
        <f>IF('Indicator Date'!BJ194="","x",'Indicator Date'!BJ194)</f>
        <v>2015</v>
      </c>
      <c r="BK194" s="44">
        <f>IF('Indicator Date'!BK194="","x",'Indicator Date'!BK194)</f>
        <v>2019</v>
      </c>
      <c r="BL194" s="44">
        <f>IF('Indicator Date'!BL194="","x",'Indicator Date'!BL194)</f>
        <v>2020</v>
      </c>
      <c r="BM194" s="44">
        <f>IF('Indicator Date'!BM194="","x",'Indicator Date'!BM194)</f>
        <v>2018</v>
      </c>
      <c r="BN194" s="44">
        <f>IF('Indicator Date'!BN194="","x",'Indicator Date'!BN194)</f>
        <v>2014</v>
      </c>
      <c r="BO194" s="44">
        <f>IF('Indicator Date'!BO194="","x",'Indicator Date'!BO194)</f>
        <v>2017</v>
      </c>
      <c r="BP194" s="44">
        <f>IF('Indicator Date'!BP194="","x",'Indicator Date'!BP194)</f>
        <v>2019</v>
      </c>
      <c r="BQ194" s="44">
        <f>IF('Indicator Date'!BQ194="","x",'Indicator Date'!BQ194)</f>
        <v>2014</v>
      </c>
      <c r="BR194" s="44">
        <f>IF('Indicator Date'!BR194="","x",'Indicator Date'!BR194)</f>
        <v>2017</v>
      </c>
      <c r="BS194" s="44">
        <f>IF('Indicator Date'!BS194="","x",'Indicator Date'!BS194)</f>
        <v>2017</v>
      </c>
      <c r="BT194" s="44">
        <f>IF('Indicator Date'!BT194="","x",'Indicator Date'!BT194)</f>
        <v>2014</v>
      </c>
      <c r="BU194" s="44">
        <f>IF('Indicator Date'!BU194="","x",'Indicator Date'!BU194)</f>
        <v>2019</v>
      </c>
      <c r="BV194" s="44">
        <f>IF('Indicator Date'!BV194="","x",'Indicator Date'!BV194)</f>
        <v>2019</v>
      </c>
      <c r="BW194" s="44">
        <f>IF('Indicator Date'!BW194="","x",'Indicator Date'!BW194)</f>
        <v>2019</v>
      </c>
      <c r="BX194" s="44">
        <f>IF('Indicator Date'!BX194="","x",'Indicator Date'!BX194)</f>
        <v>2019</v>
      </c>
      <c r="BY194" s="44">
        <f>IF('Indicator Date'!BY194="","x",'Indicator Date'!BY194)</f>
        <v>2017</v>
      </c>
      <c r="BZ194" s="44">
        <f>IF('Indicator Date'!BZ194="","x",'Indicator Date'!BZ194)</f>
        <v>2020</v>
      </c>
      <c r="CA194" s="44">
        <f>IF('Indicator Date'!CA194="","x",'Indicator Date'!CA194)</f>
        <v>2020</v>
      </c>
      <c r="CB194" s="44">
        <f>IF('Indicator Date'!CB194="","x",'Indicator Date'!CB194)</f>
        <v>2015</v>
      </c>
    </row>
  </sheetData>
  <mergeCells count="1">
    <mergeCell ref="AY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C193"/>
  <sheetViews>
    <sheetView zoomScale="80" zoomScaleNormal="80" workbookViewId="0">
      <pane xSplit="1" ySplit="2" topLeftCell="AE177" activePane="bottomRight" state="frozen"/>
      <selection pane="topRight" activeCell="B1" sqref="B1"/>
      <selection pane="bottomLeft" activeCell="A3" sqref="A3"/>
      <selection pane="bottomRight" sqref="A1:XFD1048576"/>
    </sheetView>
  </sheetViews>
  <sheetFormatPr defaultRowHeight="14.4"/>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56" width="5" style="3" customWidth="1"/>
    <col min="57" max="57" width="8.21875" style="3" bestFit="1" customWidth="1"/>
    <col min="58" max="76" width="5" style="3" customWidth="1"/>
  </cols>
  <sheetData>
    <row r="1" spans="1:81" ht="409.6">
      <c r="A1"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row>
    <row r="2" spans="1:81">
      <c r="A2" t="s">
        <v>881</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2020</v>
      </c>
      <c r="J2" s="3" t="str">
        <f>'Indicator Date hidden'!K3</f>
        <v>2020</v>
      </c>
      <c r="K2" s="3" t="str">
        <f>'Indicator Date hidden'!L3</f>
        <v>2020</v>
      </c>
      <c r="L2" s="3" t="str">
        <f>'Indicator Date hidden'!M3</f>
        <v>2015</v>
      </c>
      <c r="M2" s="3" t="str">
        <f>'Indicator Date hidden'!N3</f>
        <v>2015</v>
      </c>
      <c r="N2" s="3" t="str">
        <f>'Indicator Date hidden'!O3</f>
        <v>2015</v>
      </c>
      <c r="O2" s="3" t="str">
        <f>'Indicator Date hidden'!P3</f>
        <v>2015</v>
      </c>
      <c r="P2" s="3" t="str">
        <f>'Indicator Date hidden'!Q3</f>
        <v>2019</v>
      </c>
      <c r="Q2" s="3" t="str">
        <f>'Indicator Date hidden'!R3</f>
        <v>2019</v>
      </c>
      <c r="R2" s="3" t="str">
        <f>'Indicator Date hidden'!S3</f>
        <v>2019</v>
      </c>
      <c r="S2" s="3" t="str">
        <f>'Indicator Date hidden'!T3</f>
        <v>2019</v>
      </c>
      <c r="T2" s="3" t="str">
        <f>'Indicator Date hidden'!U3</f>
        <v>2015</v>
      </c>
      <c r="U2" s="3" t="str">
        <f>'Indicator Date hidden'!V3</f>
        <v>2015</v>
      </c>
      <c r="V2" s="3" t="str">
        <f>'Indicator Date hidden'!W3</f>
        <v>2015</v>
      </c>
      <c r="W2" s="3" t="str">
        <f>'Indicator Date hidden'!X3</f>
        <v>2018</v>
      </c>
      <c r="X2" s="3" t="str">
        <f>'Indicator Date hidden'!Y3</f>
        <v>2020</v>
      </c>
      <c r="Y2" s="3" t="str">
        <f>'Indicator Date hidden'!Z3</f>
        <v>2020</v>
      </c>
      <c r="Z2" s="3" t="str">
        <f>'Indicator Date hidden'!AA3</f>
        <v>2018</v>
      </c>
      <c r="AA2" s="3" t="str">
        <f>'Indicator Date hidden'!AB3</f>
        <v>2017</v>
      </c>
      <c r="AB2" s="3" t="str">
        <f>'Indicator Date hidden'!AC3</f>
        <v>2017</v>
      </c>
      <c r="AC2" s="3" t="str">
        <f>'Indicator Date hidden'!AD3</f>
        <v>2019</v>
      </c>
      <c r="AD2" s="3" t="str">
        <f>'Indicator Date hidden'!AE3</f>
        <v>2020</v>
      </c>
      <c r="AE2" s="3" t="str">
        <f>'Indicator Date hidden'!AF3</f>
        <v>2018</v>
      </c>
      <c r="AF2" s="3" t="str">
        <f>'Indicator Date hidden'!AG3</f>
        <v>2020</v>
      </c>
      <c r="AG2" s="3" t="str">
        <f>'Indicator Date hidden'!AH3</f>
        <v>2021</v>
      </c>
      <c r="AH2" s="3" t="str">
        <f>'Indicator Date hidden'!AI3</f>
        <v>2021</v>
      </c>
      <c r="AI2" s="3" t="str">
        <f>'Indicator Date hidden'!AJ3</f>
        <v>2020</v>
      </c>
      <c r="AJ2" s="3" t="str">
        <f>'Indicator Date hidden'!AK3</f>
        <v>2020</v>
      </c>
      <c r="AK2" s="3" t="str">
        <f>'Indicator Date hidden'!AL3</f>
        <v>2019</v>
      </c>
      <c r="AL2" s="3" t="str">
        <f>'Indicator Date hidden'!AM3</f>
        <v>2019</v>
      </c>
      <c r="AM2" s="3" t="str">
        <f>'Indicator Date hidden'!AN3</f>
        <v>2021</v>
      </c>
      <c r="AN2" s="3" t="str">
        <f>'Indicator Date hidden'!AO3</f>
        <v>2018</v>
      </c>
      <c r="AO2" s="3" t="str">
        <f>'Indicator Date hidden'!AP3</f>
        <v>2019</v>
      </c>
      <c r="AP2" s="3" t="str">
        <f>'Indicator Date hidden'!AQ3</f>
        <v>2020</v>
      </c>
      <c r="AQ2" s="3" t="str">
        <f>'Indicator Date hidden'!AR3</f>
        <v>2020</v>
      </c>
      <c r="AR2" s="3" t="str">
        <f>'Indicator Date hidden'!AS3</f>
        <v>2019</v>
      </c>
      <c r="AS2" s="3" t="str">
        <f>'Indicator Date hidden'!AT3</f>
        <v>2020</v>
      </c>
      <c r="AT2" s="3" t="str">
        <f>'Indicator Date hidden'!AU3</f>
        <v>2019</v>
      </c>
      <c r="AU2" s="3" t="str">
        <f>'Indicator Date hidden'!AV3</f>
        <v>2019</v>
      </c>
      <c r="AV2" s="3" t="str">
        <f>'Indicator Date hidden'!AW3</f>
        <v>2019</v>
      </c>
      <c r="AW2" s="3" t="str">
        <f>'Indicator Date hidden'!AX3</f>
        <v>2018</v>
      </c>
      <c r="AX2" s="3" t="str">
        <f>'Indicator Date hidden'!AY3</f>
        <v>2019</v>
      </c>
      <c r="AY2" s="3" t="str">
        <f>'Indicator Date hidden'!AZ3</f>
        <v>2019</v>
      </c>
      <c r="AZ2" s="3" t="str">
        <f>'Indicator Date hidden'!BA3</f>
        <v>2019</v>
      </c>
      <c r="BA2" s="3" t="str">
        <f>'Indicator Date hidden'!BB3</f>
        <v>2019</v>
      </c>
      <c r="BB2" s="3" t="str">
        <f>'Indicator Date hidden'!BC3</f>
        <v>2020</v>
      </c>
      <c r="BC2" s="3" t="str">
        <f>'Indicator Date hidden'!BD3</f>
        <v>2021</v>
      </c>
      <c r="BD2" s="3" t="str">
        <f>'Indicator Date hidden'!BE3</f>
        <v>2021</v>
      </c>
      <c r="BE2" s="3">
        <f>'Indicator Date hidden'!BF3</f>
        <v>2021</v>
      </c>
      <c r="BF2" s="3" t="str">
        <f>'Indicator Date hidden'!BG3</f>
        <v>2020</v>
      </c>
      <c r="BG2" s="3" t="str">
        <f>'Indicator Date hidden'!BH3</f>
        <v>2020</v>
      </c>
      <c r="BH2" s="3" t="str">
        <f>'Indicator Date hidden'!BI3</f>
        <v>2020</v>
      </c>
      <c r="BI2" s="3" t="str">
        <f>'Indicator Date hidden'!BJ3</f>
        <v>2015</v>
      </c>
      <c r="BJ2" s="3" t="str">
        <f>'Indicator Date hidden'!BK3</f>
        <v>2020</v>
      </c>
      <c r="BK2" s="3" t="str">
        <f>'Indicator Date hidden'!BL3</f>
        <v>2020</v>
      </c>
      <c r="BL2" s="3" t="str">
        <f>'Indicator Date hidden'!BM3</f>
        <v>2019</v>
      </c>
      <c r="BM2" s="3" t="str">
        <f>'Indicator Date hidden'!BN3</f>
        <v>2019</v>
      </c>
      <c r="BN2" s="3" t="str">
        <f>'Indicator Date hidden'!BO3</f>
        <v>2019</v>
      </c>
      <c r="BO2" s="3" t="str">
        <f>'Indicator Date hidden'!BP3</f>
        <v>2019</v>
      </c>
      <c r="BP2" s="3" t="str">
        <f>'Indicator Date hidden'!BQ3</f>
        <v>2014</v>
      </c>
      <c r="BQ2" s="3" t="str">
        <f>'Indicator Date hidden'!BR3</f>
        <v>2017</v>
      </c>
      <c r="BR2" s="3" t="str">
        <f>'Indicator Date hidden'!BS3</f>
        <v>2017</v>
      </c>
      <c r="BS2" s="3" t="str">
        <f>'Indicator Date hidden'!BT3</f>
        <v>2018</v>
      </c>
      <c r="BT2" s="3" t="str">
        <f>'Indicator Date hidden'!BU3</f>
        <v>2020</v>
      </c>
      <c r="BU2" s="3" t="str">
        <f>'Indicator Date hidden'!BV3</f>
        <v>2020</v>
      </c>
      <c r="BV2" s="3" t="str">
        <f>'Indicator Date hidden'!BW3</f>
        <v>2020</v>
      </c>
      <c r="BW2" s="3" t="str">
        <f>'Indicator Date hidden'!BX3</f>
        <v>2019</v>
      </c>
      <c r="BX2" s="3" t="str">
        <f>'Indicator Date hidden'!BY3</f>
        <v>2017</v>
      </c>
      <c r="BY2" t="s">
        <v>904</v>
      </c>
      <c r="BZ2" t="s">
        <v>903</v>
      </c>
      <c r="CA2" t="s">
        <v>906</v>
      </c>
      <c r="CB2" t="s">
        <v>910</v>
      </c>
      <c r="CC2" t="s">
        <v>914</v>
      </c>
    </row>
    <row r="3" spans="1:81">
      <c r="A3" t="str">
        <f>'Indicator Data'!B6</f>
        <v>AFG</v>
      </c>
      <c r="B3" s="50">
        <f>IF('Indicator Date hidden'!C4="x","x",B$2-'Indicator Date hidden'!C4)</f>
        <v>0</v>
      </c>
      <c r="C3" s="50">
        <f>IF('Indicator Date hidden'!D4="x","x",C$2-'Indicator Date hidden'!D4)</f>
        <v>0</v>
      </c>
      <c r="D3" s="50">
        <f>IF('Indicator Date hidden'!E4="x","x",D$2-'Indicator Date hidden'!E4)</f>
        <v>0</v>
      </c>
      <c r="E3" s="50">
        <f>IF('Indicator Date hidden'!F4="x","x",E$2-'Indicator Date hidden'!F4)</f>
        <v>0</v>
      </c>
      <c r="F3" s="50">
        <f>IF('Indicator Date hidden'!G4="x","x",F$2-'Indicator Date hidden'!G4)</f>
        <v>0</v>
      </c>
      <c r="G3" s="50">
        <f>IF('Indicator Date hidden'!H4="x","x",G$2-'Indicator Date hidden'!H4)</f>
        <v>0</v>
      </c>
      <c r="H3" s="50">
        <f>IF('Indicator Date hidden'!I4="x","x",H$2-'Indicator Date hidden'!I4)</f>
        <v>0</v>
      </c>
      <c r="I3" s="50">
        <f>IF('Indicator Date hidden'!J4="x","x",I$2-'Indicator Date hidden'!J4)</f>
        <v>0</v>
      </c>
      <c r="J3" s="50">
        <f>IF('Indicator Date hidden'!K4="x","x",J$2-'Indicator Date hidden'!K4)</f>
        <v>0</v>
      </c>
      <c r="K3" s="50">
        <f>IF('Indicator Date hidden'!L4="x","x",K$2-'Indicator Date hidden'!L4)</f>
        <v>0</v>
      </c>
      <c r="L3" s="50">
        <f>IF('Indicator Date hidden'!M4="x","x",L$2-'Indicator Date hidden'!M4)</f>
        <v>0</v>
      </c>
      <c r="M3" s="50">
        <f>IF('Indicator Date hidden'!N4="x","x",M$2-'Indicator Date hidden'!N4)</f>
        <v>0</v>
      </c>
      <c r="N3" s="50">
        <f>IF('Indicator Date hidden'!O4="x","x",N$2-'Indicator Date hidden'!O4)</f>
        <v>0</v>
      </c>
      <c r="O3" s="50">
        <f>IF('Indicator Date hidden'!P4="x","x",O$2-'Indicator Date hidden'!P4)</f>
        <v>0</v>
      </c>
      <c r="P3" s="50">
        <f>IF('Indicator Date hidden'!Q4="x","x",P$2-'Indicator Date hidden'!Q4)</f>
        <v>-1</v>
      </c>
      <c r="Q3" s="50">
        <f>IF('Indicator Date hidden'!R4="x","x",Q$2-'Indicator Date hidden'!R4)</f>
        <v>-1</v>
      </c>
      <c r="R3" s="50">
        <f>IF('Indicator Date hidden'!S4="x","x",R$2-'Indicator Date hidden'!S4)</f>
        <v>-1</v>
      </c>
      <c r="S3" s="50">
        <f>IF('Indicator Date hidden'!T4="x","x",S$2-'Indicator Date hidden'!T4)</f>
        <v>-1</v>
      </c>
      <c r="T3" s="50">
        <f>IF('Indicator Date hidden'!U4="x","x",T$2-'Indicator Date hidden'!U4)</f>
        <v>0</v>
      </c>
      <c r="U3" s="50">
        <f>IF('Indicator Date hidden'!V4="x","x",U$2-'Indicator Date hidden'!V4)</f>
        <v>0</v>
      </c>
      <c r="V3" s="50">
        <f>IF('Indicator Date hidden'!W4="x","x",V$2-'Indicator Date hidden'!W4)</f>
        <v>0</v>
      </c>
      <c r="W3" s="50">
        <f>IF('Indicator Date hidden'!X4="x","x",W$2-'Indicator Date hidden'!X4)</f>
        <v>0</v>
      </c>
      <c r="X3" s="50">
        <f>IF('Indicator Date hidden'!Y4="x","x",X$2-'Indicator Date hidden'!Y4)</f>
        <v>0</v>
      </c>
      <c r="Y3" s="50">
        <f>IF('Indicator Date hidden'!Z4="x","x",Y$2-'Indicator Date hidden'!Z4)</f>
        <v>0</v>
      </c>
      <c r="Z3" s="50">
        <f>IF('Indicator Date hidden'!AA4="x","x",Z$2-'Indicator Date hidden'!AA4)</f>
        <v>3</v>
      </c>
      <c r="AA3" s="50">
        <f>IF('Indicator Date hidden'!AB4="x","x",AA$2-'Indicator Date hidden'!AB4)</f>
        <v>0</v>
      </c>
      <c r="AB3" s="50">
        <f>IF('Indicator Date hidden'!AC4="x","x",AB$2-'Indicator Date hidden'!AC4)</f>
        <v>0</v>
      </c>
      <c r="AC3" s="50">
        <f>IF('Indicator Date hidden'!AD4="x","x",AC$2-'Indicator Date hidden'!AD4)</f>
        <v>2</v>
      </c>
      <c r="AD3" s="50">
        <f>IF('Indicator Date hidden'!AE4="x","x",AD$2-'Indicator Date hidden'!AE4)</f>
        <v>0</v>
      </c>
      <c r="AE3" s="50">
        <f>IF('Indicator Date hidden'!AF4="x","x",AE$2-'Indicator Date hidden'!AF4)</f>
        <v>0</v>
      </c>
      <c r="AF3" s="50">
        <f>IF('Indicator Date hidden'!AG4="x","x",AF$2-'Indicator Date hidden'!AG4)</f>
        <v>0</v>
      </c>
      <c r="AG3" s="50">
        <f>IF('Indicator Date hidden'!AH4="x","x",AG$2-'Indicator Date hidden'!AH4)</f>
        <v>0</v>
      </c>
      <c r="AH3" s="50">
        <f>IF('Indicator Date hidden'!AI4="x","x",AH$2-'Indicator Date hidden'!AI4)</f>
        <v>0</v>
      </c>
      <c r="AI3" s="50">
        <f>IF('Indicator Date hidden'!AJ4="x","x",AI$2-'Indicator Date hidden'!AJ4)</f>
        <v>0</v>
      </c>
      <c r="AJ3" s="50">
        <f>IF('Indicator Date hidden'!AK4="x","x",AJ$2-'Indicator Date hidden'!AK4)</f>
        <v>0</v>
      </c>
      <c r="AK3" s="50">
        <f>IF('Indicator Date hidden'!AL4="x","x",AK$2-'Indicator Date hidden'!AL4)</f>
        <v>0</v>
      </c>
      <c r="AL3" s="50">
        <f>IF('Indicator Date hidden'!AM4="x","x",AL$2-'Indicator Date hidden'!AM4)</f>
        <v>3</v>
      </c>
      <c r="AM3" s="50">
        <f>IF('Indicator Date hidden'!AN4="x","x",AM$2-'Indicator Date hidden'!AN4)</f>
        <v>0</v>
      </c>
      <c r="AN3" s="50">
        <f>IF('Indicator Date hidden'!AO4="x","x",AN$2-'Indicator Date hidden'!AO4)</f>
        <v>0</v>
      </c>
      <c r="AO3" s="50">
        <f>IF('Indicator Date hidden'!AP4="x","x",AO$2-'Indicator Date hidden'!AP4)</f>
        <v>0</v>
      </c>
      <c r="AP3" s="50">
        <f>IF('Indicator Date hidden'!AQ4="x","x",AP$2-'Indicator Date hidden'!AQ4)</f>
        <v>0</v>
      </c>
      <c r="AQ3" s="50">
        <f>IF('Indicator Date hidden'!AR4="x","x",AQ$2-'Indicator Date hidden'!AR4)</f>
        <v>0</v>
      </c>
      <c r="AR3" s="50">
        <f>IF('Indicator Date hidden'!AS4="x","x",AR$2-'Indicator Date hidden'!AS4)</f>
        <v>0</v>
      </c>
      <c r="AS3" s="50">
        <f>IF('Indicator Date hidden'!AT4="x","x",AS$2-'Indicator Date hidden'!AT4)</f>
        <v>2</v>
      </c>
      <c r="AT3" s="50">
        <f>IF('Indicator Date hidden'!AU4="x","x",AT$2-'Indicator Date hidden'!AU4)</f>
        <v>0</v>
      </c>
      <c r="AU3" s="50">
        <f>IF('Indicator Date hidden'!AV4="x","x",AU$2-'Indicator Date hidden'!AV4)</f>
        <v>0</v>
      </c>
      <c r="AV3" s="50">
        <f>IF('Indicator Date hidden'!AW4="x","x",AV$2-'Indicator Date hidden'!AW4)</f>
        <v>0</v>
      </c>
      <c r="AW3" s="50">
        <f>IF('Indicator Date hidden'!AX4="x","x",AW$2-'Indicator Date hidden'!AX4)</f>
        <v>0</v>
      </c>
      <c r="AX3" s="50">
        <f>IF('Indicator Date hidden'!AY4="x","x",AX$2-'Indicator Date hidden'!AY4)</f>
        <v>0</v>
      </c>
      <c r="AY3" s="50">
        <f>IF('Indicator Date hidden'!AZ4="x","x",AY$2-'Indicator Date hidden'!AZ4)</f>
        <v>0</v>
      </c>
      <c r="AZ3" s="50" t="str">
        <f>IF('Indicator Date hidden'!BA4="x","x",AZ$2-'Indicator Date hidden'!BA4)</f>
        <v>x</v>
      </c>
      <c r="BA3" s="50">
        <f>IF('Indicator Date hidden'!BB4="x","x",BA$2-'Indicator Date hidden'!BB4)</f>
        <v>1</v>
      </c>
      <c r="BB3" s="50">
        <f>IF('Indicator Date hidden'!BC4="x","x",BB$2-'Indicator Date hidden'!BC4)</f>
        <v>1</v>
      </c>
      <c r="BC3" s="50">
        <f>IF('Indicator Date hidden'!BD4="x","x",BC$2-'Indicator Date hidden'!BD4)</f>
        <v>1</v>
      </c>
      <c r="BD3" s="50">
        <f>IF('Indicator Date hidden'!BE4="x","x",BD$2-'Indicator Date hidden'!BE4)</f>
        <v>1</v>
      </c>
      <c r="BE3" s="50">
        <f>IF('Indicator Date hidden'!BF4="x","x",BE$2-'Indicator Date hidden'!BF4)</f>
        <v>1</v>
      </c>
      <c r="BF3" s="50">
        <f>IF('Indicator Date hidden'!BG4="x","x",BF$2-'Indicator Date hidden'!BG4)</f>
        <v>0</v>
      </c>
      <c r="BG3" s="50">
        <f>IF('Indicator Date hidden'!BH4="x","x",BG$2-'Indicator Date hidden'!BH4)</f>
        <v>1</v>
      </c>
      <c r="BH3" s="50">
        <f>IF('Indicator Date hidden'!BI4="x","x",BH$2-'Indicator Date hidden'!BI4)</f>
        <v>1</v>
      </c>
      <c r="BI3" s="50">
        <f>IF('Indicator Date hidden'!BJ4="x","x",BI$2-'Indicator Date hidden'!BJ4)</f>
        <v>0</v>
      </c>
      <c r="BJ3" s="50">
        <f>IF('Indicator Date hidden'!BK4="x","x",BJ$2-'Indicator Date hidden'!BK4)</f>
        <v>1</v>
      </c>
      <c r="BK3" s="50">
        <f>IF('Indicator Date hidden'!BL4="x","x",BK$2-'Indicator Date hidden'!BL4)</f>
        <v>0</v>
      </c>
      <c r="BL3" s="50">
        <f>IF('Indicator Date hidden'!BM4="x","x",BL$2-'Indicator Date hidden'!BM4)</f>
        <v>1</v>
      </c>
      <c r="BM3" s="50">
        <f>IF('Indicator Date hidden'!BN4="x","x",BM$2-'Indicator Date hidden'!BN4)</f>
        <v>1</v>
      </c>
      <c r="BN3" s="50">
        <f>IF('Indicator Date hidden'!BO4="x","x",BN$2-'Indicator Date hidden'!BO4)</f>
        <v>2</v>
      </c>
      <c r="BO3" s="50">
        <f>IF('Indicator Date hidden'!BP4="x","x",BO$2-'Indicator Date hidden'!BP4)</f>
        <v>0</v>
      </c>
      <c r="BP3" s="50">
        <f>IF('Indicator Date hidden'!BQ4="x","x",BP$2-'Indicator Date hidden'!BQ4)</f>
        <v>0</v>
      </c>
      <c r="BQ3" s="50">
        <f>IF('Indicator Date hidden'!BR4="x","x",BQ$2-'Indicator Date hidden'!BR4)</f>
        <v>0</v>
      </c>
      <c r="BR3" s="50">
        <f>IF('Indicator Date hidden'!BS4="x","x",BR$2-'Indicator Date hidden'!BS4)</f>
        <v>0</v>
      </c>
      <c r="BS3" s="50">
        <f>IF('Indicator Date hidden'!BT4="x","x",BS$2-'Indicator Date hidden'!BT4)</f>
        <v>2</v>
      </c>
      <c r="BT3" s="50">
        <f>IF('Indicator Date hidden'!BU4="x","x",BT$2-'Indicator Date hidden'!BU4)</f>
        <v>1</v>
      </c>
      <c r="BU3" s="50">
        <f>IF('Indicator Date hidden'!BV4="x","x",BU$2-'Indicator Date hidden'!BV4)</f>
        <v>1</v>
      </c>
      <c r="BV3" s="50">
        <f>IF('Indicator Date hidden'!BW4="x","x",BV$2-'Indicator Date hidden'!BW4)</f>
        <v>1</v>
      </c>
      <c r="BW3" s="50">
        <f>IF('Indicator Date hidden'!BX4="x","x",BW$2-'Indicator Date hidden'!BX4)</f>
        <v>1</v>
      </c>
      <c r="BX3" s="50">
        <f>IF('Indicator Date hidden'!BY4="x","x",BX$2-'Indicator Date hidden'!BY4)</f>
        <v>0</v>
      </c>
      <c r="BY3" s="3">
        <f t="shared" ref="BY3:BY34" si="0">SUM(B3:BX3)</f>
        <v>24</v>
      </c>
      <c r="BZ3" s="51">
        <f t="shared" ref="BZ3:BZ34" si="1">BY3/COUNT(B3:BX3)</f>
        <v>0.32432432432432434</v>
      </c>
      <c r="CA3" s="3">
        <f t="shared" ref="CA3:CA34" si="2">COUNTIF(B3:BX3,"&gt;0")</f>
        <v>20</v>
      </c>
      <c r="CB3" s="51">
        <f t="shared" ref="CB3:CB34" si="3">_xlfn.STDEV.P(B3:BX3)</f>
        <v>0.77299187276081582</v>
      </c>
      <c r="CC3" s="54">
        <f t="shared" ref="CC3:CC34" si="4">MEDIAN(B3:BX3)</f>
        <v>0</v>
      </c>
    </row>
    <row r="4" spans="1:81">
      <c r="A4" s="3" t="str">
        <f>'Indicator Data'!B7</f>
        <v>ALB</v>
      </c>
      <c r="B4" s="50">
        <f>IF('Indicator Date hidden'!C5="x","x",B$2-'Indicator Date hidden'!C5)</f>
        <v>0</v>
      </c>
      <c r="C4" s="50">
        <f>IF('Indicator Date hidden'!D5="x","x",C$2-'Indicator Date hidden'!D5)</f>
        <v>0</v>
      </c>
      <c r="D4" s="50">
        <f>IF('Indicator Date hidden'!E5="x","x",D$2-'Indicator Date hidden'!E5)</f>
        <v>0</v>
      </c>
      <c r="E4" s="50">
        <f>IF('Indicator Date hidden'!F5="x","x",E$2-'Indicator Date hidden'!F5)</f>
        <v>0</v>
      </c>
      <c r="F4" s="50">
        <f>IF('Indicator Date hidden'!G5="x","x",F$2-'Indicator Date hidden'!G5)</f>
        <v>0</v>
      </c>
      <c r="G4" s="50">
        <f>IF('Indicator Date hidden'!H5="x","x",G$2-'Indicator Date hidden'!H5)</f>
        <v>0</v>
      </c>
      <c r="H4" s="50">
        <f>IF('Indicator Date hidden'!I5="x","x",H$2-'Indicator Date hidden'!I5)</f>
        <v>0</v>
      </c>
      <c r="I4" s="50">
        <f>IF('Indicator Date hidden'!J5="x","x",I$2-'Indicator Date hidden'!J5)</f>
        <v>0</v>
      </c>
      <c r="J4" s="50">
        <f>IF('Indicator Date hidden'!K5="x","x",J$2-'Indicator Date hidden'!K5)</f>
        <v>0</v>
      </c>
      <c r="K4" s="50">
        <f>IF('Indicator Date hidden'!L5="x","x",K$2-'Indicator Date hidden'!L5)</f>
        <v>0</v>
      </c>
      <c r="L4" s="50">
        <f>IF('Indicator Date hidden'!M5="x","x",L$2-'Indicator Date hidden'!M5)</f>
        <v>0</v>
      </c>
      <c r="M4" s="50">
        <f>IF('Indicator Date hidden'!N5="x","x",M$2-'Indicator Date hidden'!N5)</f>
        <v>0</v>
      </c>
      <c r="N4" s="50">
        <f>IF('Indicator Date hidden'!O5="x","x",N$2-'Indicator Date hidden'!O5)</f>
        <v>0</v>
      </c>
      <c r="O4" s="50">
        <f>IF('Indicator Date hidden'!P5="x","x",O$2-'Indicator Date hidden'!P5)</f>
        <v>0</v>
      </c>
      <c r="P4" s="50">
        <f>IF('Indicator Date hidden'!Q5="x","x",P$2-'Indicator Date hidden'!Q5)</f>
        <v>-1</v>
      </c>
      <c r="Q4" s="50">
        <f>IF('Indicator Date hidden'!R5="x","x",Q$2-'Indicator Date hidden'!R5)</f>
        <v>-1</v>
      </c>
      <c r="R4" s="50">
        <f>IF('Indicator Date hidden'!S5="x","x",R$2-'Indicator Date hidden'!S5)</f>
        <v>-1</v>
      </c>
      <c r="S4" s="50">
        <f>IF('Indicator Date hidden'!T5="x","x",S$2-'Indicator Date hidden'!T5)</f>
        <v>-1</v>
      </c>
      <c r="T4" s="50">
        <f>IF('Indicator Date hidden'!U5="x","x",T$2-'Indicator Date hidden'!U5)</f>
        <v>0</v>
      </c>
      <c r="U4" s="50">
        <f>IF('Indicator Date hidden'!V5="x","x",U$2-'Indicator Date hidden'!V5)</f>
        <v>0</v>
      </c>
      <c r="V4" s="50">
        <f>IF('Indicator Date hidden'!W5="x","x",V$2-'Indicator Date hidden'!W5)</f>
        <v>0</v>
      </c>
      <c r="W4" s="50">
        <f>IF('Indicator Date hidden'!X5="x","x",W$2-'Indicator Date hidden'!X5)</f>
        <v>0</v>
      </c>
      <c r="X4" s="50">
        <f>IF('Indicator Date hidden'!Y5="x","x",X$2-'Indicator Date hidden'!Y5)</f>
        <v>0</v>
      </c>
      <c r="Y4" s="50">
        <f>IF('Indicator Date hidden'!Z5="x","x",Y$2-'Indicator Date hidden'!Z5)</f>
        <v>0</v>
      </c>
      <c r="Z4" s="50">
        <f>IF('Indicator Date hidden'!AA5="x","x",Z$2-'Indicator Date hidden'!AA5)</f>
        <v>1</v>
      </c>
      <c r="AA4" s="50">
        <f>IF('Indicator Date hidden'!AB5="x","x",AA$2-'Indicator Date hidden'!AB5)</f>
        <v>0</v>
      </c>
      <c r="AB4" s="50" t="str">
        <f>IF('Indicator Date hidden'!AC5="x","x",AB$2-'Indicator Date hidden'!AC5)</f>
        <v>x</v>
      </c>
      <c r="AC4" s="50">
        <f>IF('Indicator Date hidden'!AD5="x","x",AC$2-'Indicator Date hidden'!AD5)</f>
        <v>3</v>
      </c>
      <c r="AD4" s="50">
        <f>IF('Indicator Date hidden'!AE5="x","x",AD$2-'Indicator Date hidden'!AE5)</f>
        <v>0</v>
      </c>
      <c r="AE4" s="50" t="str">
        <f>IF('Indicator Date hidden'!AF5="x","x",AE$2-'Indicator Date hidden'!AF5)</f>
        <v>x</v>
      </c>
      <c r="AF4" s="50">
        <f>IF('Indicator Date hidden'!AG5="x","x",AF$2-'Indicator Date hidden'!AG5)</f>
        <v>0</v>
      </c>
      <c r="AG4" s="50">
        <f>IF('Indicator Date hidden'!AH5="x","x",AG$2-'Indicator Date hidden'!AH5)</f>
        <v>0</v>
      </c>
      <c r="AH4" s="50">
        <f>IF('Indicator Date hidden'!AI5="x","x",AH$2-'Indicator Date hidden'!AI5)</f>
        <v>0</v>
      </c>
      <c r="AI4" s="50">
        <f>IF('Indicator Date hidden'!AJ5="x","x",AI$2-'Indicator Date hidden'!AJ5)</f>
        <v>0</v>
      </c>
      <c r="AJ4" s="50">
        <f>IF('Indicator Date hidden'!AK5="x","x",AJ$2-'Indicator Date hidden'!AK5)</f>
        <v>0</v>
      </c>
      <c r="AK4" s="50">
        <f>IF('Indicator Date hidden'!AL5="x","x",AK$2-'Indicator Date hidden'!AL5)</f>
        <v>0</v>
      </c>
      <c r="AL4" s="50">
        <f>IF('Indicator Date hidden'!AM5="x","x",AL$2-'Indicator Date hidden'!AM5)</f>
        <v>1</v>
      </c>
      <c r="AM4" s="50">
        <f>IF('Indicator Date hidden'!AN5="x","x",AM$2-'Indicator Date hidden'!AN5)</f>
        <v>0</v>
      </c>
      <c r="AN4" s="50">
        <f>IF('Indicator Date hidden'!AO5="x","x",AN$2-'Indicator Date hidden'!AO5)</f>
        <v>0</v>
      </c>
      <c r="AO4" s="50">
        <f>IF('Indicator Date hidden'!AP5="x","x",AO$2-'Indicator Date hidden'!AP5)</f>
        <v>0</v>
      </c>
      <c r="AP4" s="50">
        <f>IF('Indicator Date hidden'!AQ5="x","x",AP$2-'Indicator Date hidden'!AQ5)</f>
        <v>0</v>
      </c>
      <c r="AQ4" s="50">
        <f>IF('Indicator Date hidden'!AR5="x","x",AQ$2-'Indicator Date hidden'!AR5)</f>
        <v>0</v>
      </c>
      <c r="AR4" s="50">
        <f>IF('Indicator Date hidden'!AS5="x","x",AR$2-'Indicator Date hidden'!AS5)</f>
        <v>0</v>
      </c>
      <c r="AS4" s="50">
        <f>IF('Indicator Date hidden'!AT5="x","x",AS$2-'Indicator Date hidden'!AT5)</f>
        <v>3</v>
      </c>
      <c r="AT4" s="50">
        <f>IF('Indicator Date hidden'!AU5="x","x",AT$2-'Indicator Date hidden'!AU5)</f>
        <v>0</v>
      </c>
      <c r="AU4" s="50">
        <f>IF('Indicator Date hidden'!AV5="x","x",AU$2-'Indicator Date hidden'!AV5)</f>
        <v>0</v>
      </c>
      <c r="AV4" s="50">
        <f>IF('Indicator Date hidden'!AW5="x","x",AV$2-'Indicator Date hidden'!AW5)</f>
        <v>0</v>
      </c>
      <c r="AW4" s="50" t="str">
        <f>IF('Indicator Date hidden'!AX5="x","x",AW$2-'Indicator Date hidden'!AX5)</f>
        <v>x</v>
      </c>
      <c r="AX4" s="50">
        <f>IF('Indicator Date hidden'!AY5="x","x",AX$2-'Indicator Date hidden'!AY5)</f>
        <v>0</v>
      </c>
      <c r="AY4" s="50">
        <f>IF('Indicator Date hidden'!AZ5="x","x",AY$2-'Indicator Date hidden'!AZ5)</f>
        <v>0</v>
      </c>
      <c r="AZ4" s="50">
        <f>IF('Indicator Date hidden'!BA5="x","x",AZ$2-'Indicator Date hidden'!BA5)</f>
        <v>2</v>
      </c>
      <c r="BA4" s="50">
        <f>IF('Indicator Date hidden'!BB5="x","x",BA$2-'Indicator Date hidden'!BB5)</f>
        <v>1</v>
      </c>
      <c r="BB4" s="50">
        <f>IF('Indicator Date hidden'!BC5="x","x",BB$2-'Indicator Date hidden'!BC5)</f>
        <v>1</v>
      </c>
      <c r="BC4" s="50">
        <f>IF('Indicator Date hidden'!BD5="x","x",BC$2-'Indicator Date hidden'!BD5)</f>
        <v>1</v>
      </c>
      <c r="BD4" s="50" t="str">
        <f>IF('Indicator Date hidden'!BE5="x","x",BD$2-'Indicator Date hidden'!BE5)</f>
        <v>x</v>
      </c>
      <c r="BE4" s="50">
        <f>IF('Indicator Date hidden'!BF5="x","x",BE$2-'Indicator Date hidden'!BF5)</f>
        <v>1</v>
      </c>
      <c r="BF4" s="50">
        <f>IF('Indicator Date hidden'!BG5="x","x",BF$2-'Indicator Date hidden'!BG5)</f>
        <v>0</v>
      </c>
      <c r="BG4" s="50">
        <f>IF('Indicator Date hidden'!BH5="x","x",BG$2-'Indicator Date hidden'!BH5)</f>
        <v>1</v>
      </c>
      <c r="BH4" s="50">
        <f>IF('Indicator Date hidden'!BI5="x","x",BH$2-'Indicator Date hidden'!BI5)</f>
        <v>1</v>
      </c>
      <c r="BI4" s="50" t="str">
        <f>IF('Indicator Date hidden'!BJ5="x","x",BI$2-'Indicator Date hidden'!BJ5)</f>
        <v>x</v>
      </c>
      <c r="BJ4" s="50">
        <f>IF('Indicator Date hidden'!BK5="x","x",BJ$2-'Indicator Date hidden'!BK5)</f>
        <v>1</v>
      </c>
      <c r="BK4" s="50">
        <f>IF('Indicator Date hidden'!BL5="x","x",BK$2-'Indicator Date hidden'!BL5)</f>
        <v>0</v>
      </c>
      <c r="BL4" s="50">
        <f>IF('Indicator Date hidden'!BM5="x","x",BL$2-'Indicator Date hidden'!BM5)</f>
        <v>1</v>
      </c>
      <c r="BM4" s="50">
        <f>IF('Indicator Date hidden'!BN5="x","x",BM$2-'Indicator Date hidden'!BN5)</f>
        <v>1</v>
      </c>
      <c r="BN4" s="50">
        <f>IF('Indicator Date hidden'!BO5="x","x",BN$2-'Indicator Date hidden'!BO5)</f>
        <v>0</v>
      </c>
      <c r="BO4" s="50">
        <f>IF('Indicator Date hidden'!BP5="x","x",BO$2-'Indicator Date hidden'!BP5)</f>
        <v>0</v>
      </c>
      <c r="BP4" s="50">
        <f>IF('Indicator Date hidden'!BQ5="x","x",BP$2-'Indicator Date hidden'!BQ5)</f>
        <v>0</v>
      </c>
      <c r="BQ4" s="50">
        <f>IF('Indicator Date hidden'!BR5="x","x",BQ$2-'Indicator Date hidden'!BR5)</f>
        <v>0</v>
      </c>
      <c r="BR4" s="50">
        <f>IF('Indicator Date hidden'!BS5="x","x",BR$2-'Indicator Date hidden'!BS5)</f>
        <v>0</v>
      </c>
      <c r="BS4" s="50">
        <f>IF('Indicator Date hidden'!BT5="x","x",BS$2-'Indicator Date hidden'!BT5)</f>
        <v>2</v>
      </c>
      <c r="BT4" s="50">
        <f>IF('Indicator Date hidden'!BU5="x","x",BT$2-'Indicator Date hidden'!BU5)</f>
        <v>1</v>
      </c>
      <c r="BU4" s="50">
        <f>IF('Indicator Date hidden'!BV5="x","x",BU$2-'Indicator Date hidden'!BV5)</f>
        <v>1</v>
      </c>
      <c r="BV4" s="50">
        <f>IF('Indicator Date hidden'!BW5="x","x",BV$2-'Indicator Date hidden'!BW5)</f>
        <v>1</v>
      </c>
      <c r="BW4" s="50">
        <f>IF('Indicator Date hidden'!BX5="x","x",BW$2-'Indicator Date hidden'!BX5)</f>
        <v>1</v>
      </c>
      <c r="BX4" s="50">
        <f>IF('Indicator Date hidden'!BY5="x","x",BX$2-'Indicator Date hidden'!BY5)</f>
        <v>0</v>
      </c>
      <c r="BY4" s="3">
        <f t="shared" si="0"/>
        <v>21</v>
      </c>
      <c r="BZ4" s="51">
        <f t="shared" si="1"/>
        <v>0.3</v>
      </c>
      <c r="CA4" s="3">
        <f t="shared" si="2"/>
        <v>19</v>
      </c>
      <c r="CB4" s="51">
        <f t="shared" si="3"/>
        <v>0.74354363883846308</v>
      </c>
      <c r="CC4" s="54">
        <f t="shared" si="4"/>
        <v>0</v>
      </c>
    </row>
    <row r="5" spans="1:81">
      <c r="A5" s="3" t="str">
        <f>'Indicator Data'!B8</f>
        <v>DZA</v>
      </c>
      <c r="B5" s="50">
        <f>IF('Indicator Date hidden'!C6="x","x",B$2-'Indicator Date hidden'!C6)</f>
        <v>0</v>
      </c>
      <c r="C5" s="50">
        <f>IF('Indicator Date hidden'!D6="x","x",C$2-'Indicator Date hidden'!D6)</f>
        <v>0</v>
      </c>
      <c r="D5" s="50">
        <f>IF('Indicator Date hidden'!E6="x","x",D$2-'Indicator Date hidden'!E6)</f>
        <v>0</v>
      </c>
      <c r="E5" s="50">
        <f>IF('Indicator Date hidden'!F6="x","x",E$2-'Indicator Date hidden'!F6)</f>
        <v>0</v>
      </c>
      <c r="F5" s="50">
        <f>IF('Indicator Date hidden'!G6="x","x",F$2-'Indicator Date hidden'!G6)</f>
        <v>0</v>
      </c>
      <c r="G5" s="50">
        <f>IF('Indicator Date hidden'!H6="x","x",G$2-'Indicator Date hidden'!H6)</f>
        <v>0</v>
      </c>
      <c r="H5" s="50">
        <f>IF('Indicator Date hidden'!I6="x","x",H$2-'Indicator Date hidden'!I6)</f>
        <v>0</v>
      </c>
      <c r="I5" s="50">
        <f>IF('Indicator Date hidden'!J6="x","x",I$2-'Indicator Date hidden'!J6)</f>
        <v>0</v>
      </c>
      <c r="J5" s="50">
        <f>IF('Indicator Date hidden'!K6="x","x",J$2-'Indicator Date hidden'!K6)</f>
        <v>0</v>
      </c>
      <c r="K5" s="50">
        <f>IF('Indicator Date hidden'!L6="x","x",K$2-'Indicator Date hidden'!L6)</f>
        <v>0</v>
      </c>
      <c r="L5" s="50">
        <f>IF('Indicator Date hidden'!M6="x","x",L$2-'Indicator Date hidden'!M6)</f>
        <v>0</v>
      </c>
      <c r="M5" s="50">
        <f>IF('Indicator Date hidden'!N6="x","x",M$2-'Indicator Date hidden'!N6)</f>
        <v>0</v>
      </c>
      <c r="N5" s="50">
        <f>IF('Indicator Date hidden'!O6="x","x",N$2-'Indicator Date hidden'!O6)</f>
        <v>0</v>
      </c>
      <c r="O5" s="50">
        <f>IF('Indicator Date hidden'!P6="x","x",O$2-'Indicator Date hidden'!P6)</f>
        <v>0</v>
      </c>
      <c r="P5" s="50">
        <f>IF('Indicator Date hidden'!Q6="x","x",P$2-'Indicator Date hidden'!Q6)</f>
        <v>-1</v>
      </c>
      <c r="Q5" s="50">
        <f>IF('Indicator Date hidden'!R6="x","x",Q$2-'Indicator Date hidden'!R6)</f>
        <v>-1</v>
      </c>
      <c r="R5" s="50">
        <f>IF('Indicator Date hidden'!S6="x","x",R$2-'Indicator Date hidden'!S6)</f>
        <v>-1</v>
      </c>
      <c r="S5" s="50">
        <f>IF('Indicator Date hidden'!T6="x","x",S$2-'Indicator Date hidden'!T6)</f>
        <v>-1</v>
      </c>
      <c r="T5" s="50">
        <f>IF('Indicator Date hidden'!U6="x","x",T$2-'Indicator Date hidden'!U6)</f>
        <v>0</v>
      </c>
      <c r="U5" s="50">
        <f>IF('Indicator Date hidden'!V6="x","x",U$2-'Indicator Date hidden'!V6)</f>
        <v>0</v>
      </c>
      <c r="V5" s="50">
        <f>IF('Indicator Date hidden'!W6="x","x",V$2-'Indicator Date hidden'!W6)</f>
        <v>0</v>
      </c>
      <c r="W5" s="50">
        <f>IF('Indicator Date hidden'!X6="x","x",W$2-'Indicator Date hidden'!X6)</f>
        <v>0</v>
      </c>
      <c r="X5" s="50">
        <f>IF('Indicator Date hidden'!Y6="x","x",X$2-'Indicator Date hidden'!Y6)</f>
        <v>0</v>
      </c>
      <c r="Y5" s="50">
        <f>IF('Indicator Date hidden'!Z6="x","x",Y$2-'Indicator Date hidden'!Z6)</f>
        <v>0</v>
      </c>
      <c r="Z5" s="50" t="str">
        <f>IF('Indicator Date hidden'!AA6="x","x",Z$2-'Indicator Date hidden'!AA6)</f>
        <v>x</v>
      </c>
      <c r="AA5" s="50">
        <f>IF('Indicator Date hidden'!AB6="x","x",AA$2-'Indicator Date hidden'!AB6)</f>
        <v>0</v>
      </c>
      <c r="AB5" s="50">
        <f>IF('Indicator Date hidden'!AC6="x","x",AB$2-'Indicator Date hidden'!AC6)</f>
        <v>0</v>
      </c>
      <c r="AC5" s="50">
        <f>IF('Indicator Date hidden'!AD6="x","x",AC$2-'Indicator Date hidden'!AD6)</f>
        <v>4</v>
      </c>
      <c r="AD5" s="50">
        <f>IF('Indicator Date hidden'!AE6="x","x",AD$2-'Indicator Date hidden'!AE6)</f>
        <v>0</v>
      </c>
      <c r="AE5" s="50" t="str">
        <f>IF('Indicator Date hidden'!AF6="x","x",AE$2-'Indicator Date hidden'!AF6)</f>
        <v>x</v>
      </c>
      <c r="AF5" s="50">
        <f>IF('Indicator Date hidden'!AG6="x","x",AF$2-'Indicator Date hidden'!AG6)</f>
        <v>0</v>
      </c>
      <c r="AG5" s="50">
        <f>IF('Indicator Date hidden'!AH6="x","x",AG$2-'Indicator Date hidden'!AH6)</f>
        <v>0</v>
      </c>
      <c r="AH5" s="50">
        <f>IF('Indicator Date hidden'!AI6="x","x",AH$2-'Indicator Date hidden'!AI6)</f>
        <v>0</v>
      </c>
      <c r="AI5" s="50">
        <f>IF('Indicator Date hidden'!AJ6="x","x",AI$2-'Indicator Date hidden'!AJ6)</f>
        <v>0</v>
      </c>
      <c r="AJ5" s="50">
        <f>IF('Indicator Date hidden'!AK6="x","x",AJ$2-'Indicator Date hidden'!AK6)</f>
        <v>0</v>
      </c>
      <c r="AK5" s="50">
        <f>IF('Indicator Date hidden'!AL6="x","x",AK$2-'Indicator Date hidden'!AL6)</f>
        <v>0</v>
      </c>
      <c r="AL5" s="50">
        <f>IF('Indicator Date hidden'!AM6="x","x",AL$2-'Indicator Date hidden'!AM6)</f>
        <v>6</v>
      </c>
      <c r="AM5" s="50">
        <f>IF('Indicator Date hidden'!AN6="x","x",AM$2-'Indicator Date hidden'!AN6)</f>
        <v>0</v>
      </c>
      <c r="AN5" s="50">
        <f>IF('Indicator Date hidden'!AO6="x","x",AN$2-'Indicator Date hidden'!AO6)</f>
        <v>0</v>
      </c>
      <c r="AO5" s="50">
        <f>IF('Indicator Date hidden'!AP6="x","x",AO$2-'Indicator Date hidden'!AP6)</f>
        <v>0</v>
      </c>
      <c r="AP5" s="50">
        <f>IF('Indicator Date hidden'!AQ6="x","x",AP$2-'Indicator Date hidden'!AQ6)</f>
        <v>0</v>
      </c>
      <c r="AQ5" s="50">
        <f>IF('Indicator Date hidden'!AR6="x","x",AQ$2-'Indicator Date hidden'!AR6)</f>
        <v>0</v>
      </c>
      <c r="AR5" s="50">
        <f>IF('Indicator Date hidden'!AS6="x","x",AR$2-'Indicator Date hidden'!AS6)</f>
        <v>0</v>
      </c>
      <c r="AS5" s="50">
        <f>IF('Indicator Date hidden'!AT6="x","x",AS$2-'Indicator Date hidden'!AT6)</f>
        <v>8</v>
      </c>
      <c r="AT5" s="50">
        <f>IF('Indicator Date hidden'!AU6="x","x",AT$2-'Indicator Date hidden'!AU6)</f>
        <v>0</v>
      </c>
      <c r="AU5" s="50">
        <f>IF('Indicator Date hidden'!AV6="x","x",AU$2-'Indicator Date hidden'!AV6)</f>
        <v>0</v>
      </c>
      <c r="AV5" s="50">
        <f>IF('Indicator Date hidden'!AW6="x","x",AV$2-'Indicator Date hidden'!AW6)</f>
        <v>0</v>
      </c>
      <c r="AW5" s="50">
        <f>IF('Indicator Date hidden'!AX6="x","x",AW$2-'Indicator Date hidden'!AX6)</f>
        <v>0</v>
      </c>
      <c r="AX5" s="50">
        <f>IF('Indicator Date hidden'!AY6="x","x",AX$2-'Indicator Date hidden'!AY6)</f>
        <v>0</v>
      </c>
      <c r="AY5" s="50">
        <f>IF('Indicator Date hidden'!AZ6="x","x",AY$2-'Indicator Date hidden'!AZ6)</f>
        <v>0</v>
      </c>
      <c r="AZ5" s="50">
        <f>IF('Indicator Date hidden'!BA6="x","x",AZ$2-'Indicator Date hidden'!BA6)</f>
        <v>8</v>
      </c>
      <c r="BA5" s="50">
        <f>IF('Indicator Date hidden'!BB6="x","x",BA$2-'Indicator Date hidden'!BB6)</f>
        <v>1</v>
      </c>
      <c r="BB5" s="50">
        <f>IF('Indicator Date hidden'!BC6="x","x",BB$2-'Indicator Date hidden'!BC6)</f>
        <v>1</v>
      </c>
      <c r="BC5" s="50">
        <f>IF('Indicator Date hidden'!BD6="x","x",BC$2-'Indicator Date hidden'!BD6)</f>
        <v>1</v>
      </c>
      <c r="BD5" s="50" t="str">
        <f>IF('Indicator Date hidden'!BE6="x","x",BD$2-'Indicator Date hidden'!BE6)</f>
        <v>x</v>
      </c>
      <c r="BE5" s="50">
        <f>IF('Indicator Date hidden'!BF6="x","x",BE$2-'Indicator Date hidden'!BF6)</f>
        <v>1</v>
      </c>
      <c r="BF5" s="50">
        <f>IF('Indicator Date hidden'!BG6="x","x",BF$2-'Indicator Date hidden'!BG6)</f>
        <v>0</v>
      </c>
      <c r="BG5" s="50">
        <f>IF('Indicator Date hidden'!BH6="x","x",BG$2-'Indicator Date hidden'!BH6)</f>
        <v>1</v>
      </c>
      <c r="BH5" s="50">
        <f>IF('Indicator Date hidden'!BI6="x","x",BH$2-'Indicator Date hidden'!BI6)</f>
        <v>1</v>
      </c>
      <c r="BI5" s="50">
        <f>IF('Indicator Date hidden'!BJ6="x","x",BI$2-'Indicator Date hidden'!BJ6)</f>
        <v>2</v>
      </c>
      <c r="BJ5" s="50">
        <f>IF('Indicator Date hidden'!BK6="x","x",BJ$2-'Indicator Date hidden'!BK6)</f>
        <v>1</v>
      </c>
      <c r="BK5" s="50">
        <f>IF('Indicator Date hidden'!BL6="x","x",BK$2-'Indicator Date hidden'!BL6)</f>
        <v>0</v>
      </c>
      <c r="BL5" s="50">
        <f>IF('Indicator Date hidden'!BM6="x","x",BL$2-'Indicator Date hidden'!BM6)</f>
        <v>1</v>
      </c>
      <c r="BM5" s="50">
        <f>IF('Indicator Date hidden'!BN6="x","x",BM$2-'Indicator Date hidden'!BN6)</f>
        <v>1</v>
      </c>
      <c r="BN5" s="50">
        <f>IF('Indicator Date hidden'!BO6="x","x",BN$2-'Indicator Date hidden'!BO6)</f>
        <v>1</v>
      </c>
      <c r="BO5" s="50">
        <f>IF('Indicator Date hidden'!BP6="x","x",BO$2-'Indicator Date hidden'!BP6)</f>
        <v>0</v>
      </c>
      <c r="BP5" s="50">
        <f>IF('Indicator Date hidden'!BQ6="x","x",BP$2-'Indicator Date hidden'!BQ6)</f>
        <v>0</v>
      </c>
      <c r="BQ5" s="50">
        <f>IF('Indicator Date hidden'!BR6="x","x",BQ$2-'Indicator Date hidden'!BR6)</f>
        <v>0</v>
      </c>
      <c r="BR5" s="50">
        <f>IF('Indicator Date hidden'!BS6="x","x",BR$2-'Indicator Date hidden'!BS6)</f>
        <v>0</v>
      </c>
      <c r="BS5" s="50">
        <f>IF('Indicator Date hidden'!BT6="x","x",BS$2-'Indicator Date hidden'!BT6)</f>
        <v>2</v>
      </c>
      <c r="BT5" s="50">
        <f>IF('Indicator Date hidden'!BU6="x","x",BT$2-'Indicator Date hidden'!BU6)</f>
        <v>1</v>
      </c>
      <c r="BU5" s="50">
        <f>IF('Indicator Date hidden'!BV6="x","x",BU$2-'Indicator Date hidden'!BV6)</f>
        <v>1</v>
      </c>
      <c r="BV5" s="50">
        <f>IF('Indicator Date hidden'!BW6="x","x",BV$2-'Indicator Date hidden'!BW6)</f>
        <v>1</v>
      </c>
      <c r="BW5" s="50">
        <f>IF('Indicator Date hidden'!BX6="x","x",BW$2-'Indicator Date hidden'!BX6)</f>
        <v>1</v>
      </c>
      <c r="BX5" s="50">
        <f>IF('Indicator Date hidden'!BY6="x","x",BX$2-'Indicator Date hidden'!BY6)</f>
        <v>0</v>
      </c>
      <c r="BY5" s="3">
        <f t="shared" si="0"/>
        <v>40</v>
      </c>
      <c r="BZ5" s="51">
        <f t="shared" si="1"/>
        <v>0.55555555555555558</v>
      </c>
      <c r="CA5" s="3">
        <f t="shared" si="2"/>
        <v>20</v>
      </c>
      <c r="CB5" s="51">
        <f t="shared" si="3"/>
        <v>1.5976448716164895</v>
      </c>
      <c r="CC5" s="54">
        <f t="shared" si="4"/>
        <v>0</v>
      </c>
    </row>
    <row r="6" spans="1:81">
      <c r="A6" s="3" t="str">
        <f>'Indicator Data'!B9</f>
        <v>AGO</v>
      </c>
      <c r="B6" s="50">
        <f>IF('Indicator Date hidden'!C7="x","x",B$2-'Indicator Date hidden'!C7)</f>
        <v>0</v>
      </c>
      <c r="C6" s="50">
        <f>IF('Indicator Date hidden'!D7="x","x",C$2-'Indicator Date hidden'!D7)</f>
        <v>0</v>
      </c>
      <c r="D6" s="50">
        <f>IF('Indicator Date hidden'!E7="x","x",D$2-'Indicator Date hidden'!E7)</f>
        <v>0</v>
      </c>
      <c r="E6" s="50">
        <f>IF('Indicator Date hidden'!F7="x","x",E$2-'Indicator Date hidden'!F7)</f>
        <v>0</v>
      </c>
      <c r="F6" s="50">
        <f>IF('Indicator Date hidden'!G7="x","x",F$2-'Indicator Date hidden'!G7)</f>
        <v>0</v>
      </c>
      <c r="G6" s="50">
        <f>IF('Indicator Date hidden'!H7="x","x",G$2-'Indicator Date hidden'!H7)</f>
        <v>0</v>
      </c>
      <c r="H6" s="50">
        <f>IF('Indicator Date hidden'!I7="x","x",H$2-'Indicator Date hidden'!I7)</f>
        <v>0</v>
      </c>
      <c r="I6" s="50">
        <f>IF('Indicator Date hidden'!J7="x","x",I$2-'Indicator Date hidden'!J7)</f>
        <v>0</v>
      </c>
      <c r="J6" s="50">
        <f>IF('Indicator Date hidden'!K7="x","x",J$2-'Indicator Date hidden'!K7)</f>
        <v>0</v>
      </c>
      <c r="K6" s="50">
        <f>IF('Indicator Date hidden'!L7="x","x",K$2-'Indicator Date hidden'!L7)</f>
        <v>0</v>
      </c>
      <c r="L6" s="50">
        <f>IF('Indicator Date hidden'!M7="x","x",L$2-'Indicator Date hidden'!M7)</f>
        <v>0</v>
      </c>
      <c r="M6" s="50">
        <f>IF('Indicator Date hidden'!N7="x","x",M$2-'Indicator Date hidden'!N7)</f>
        <v>0</v>
      </c>
      <c r="N6" s="50">
        <f>IF('Indicator Date hidden'!O7="x","x",N$2-'Indicator Date hidden'!O7)</f>
        <v>0</v>
      </c>
      <c r="O6" s="50">
        <f>IF('Indicator Date hidden'!P7="x","x",O$2-'Indicator Date hidden'!P7)</f>
        <v>0</v>
      </c>
      <c r="P6" s="50">
        <f>IF('Indicator Date hidden'!Q7="x","x",P$2-'Indicator Date hidden'!Q7)</f>
        <v>-1</v>
      </c>
      <c r="Q6" s="50">
        <f>IF('Indicator Date hidden'!R7="x","x",Q$2-'Indicator Date hidden'!R7)</f>
        <v>-1</v>
      </c>
      <c r="R6" s="50">
        <f>IF('Indicator Date hidden'!S7="x","x",R$2-'Indicator Date hidden'!S7)</f>
        <v>-1</v>
      </c>
      <c r="S6" s="50">
        <f>IF('Indicator Date hidden'!T7="x","x",S$2-'Indicator Date hidden'!T7)</f>
        <v>-1</v>
      </c>
      <c r="T6" s="50">
        <f>IF('Indicator Date hidden'!U7="x","x",T$2-'Indicator Date hidden'!U7)</f>
        <v>0</v>
      </c>
      <c r="U6" s="50">
        <f>IF('Indicator Date hidden'!V7="x","x",U$2-'Indicator Date hidden'!V7)</f>
        <v>0</v>
      </c>
      <c r="V6" s="50">
        <f>IF('Indicator Date hidden'!W7="x","x",V$2-'Indicator Date hidden'!W7)</f>
        <v>0</v>
      </c>
      <c r="W6" s="50">
        <f>IF('Indicator Date hidden'!X7="x","x",W$2-'Indicator Date hidden'!X7)</f>
        <v>0</v>
      </c>
      <c r="X6" s="50">
        <f>IF('Indicator Date hidden'!Y7="x","x",X$2-'Indicator Date hidden'!Y7)</f>
        <v>0</v>
      </c>
      <c r="Y6" s="50">
        <f>IF('Indicator Date hidden'!Z7="x","x",Y$2-'Indicator Date hidden'!Z7)</f>
        <v>0</v>
      </c>
      <c r="Z6" s="50">
        <f>IF('Indicator Date hidden'!AA7="x","x",Z$2-'Indicator Date hidden'!AA7)</f>
        <v>2</v>
      </c>
      <c r="AA6" s="50">
        <f>IF('Indicator Date hidden'!AB7="x","x",AA$2-'Indicator Date hidden'!AB7)</f>
        <v>0</v>
      </c>
      <c r="AB6" s="50">
        <f>IF('Indicator Date hidden'!AC7="x","x",AB$2-'Indicator Date hidden'!AC7)</f>
        <v>0</v>
      </c>
      <c r="AC6" s="50">
        <f>IF('Indicator Date hidden'!AD7="x","x",AC$2-'Indicator Date hidden'!AD7)</f>
        <v>2</v>
      </c>
      <c r="AD6" s="50">
        <f>IF('Indicator Date hidden'!AE7="x","x",AD$2-'Indicator Date hidden'!AE7)</f>
        <v>0</v>
      </c>
      <c r="AE6" s="50">
        <f>IF('Indicator Date hidden'!AF7="x","x",AE$2-'Indicator Date hidden'!AF7)</f>
        <v>0</v>
      </c>
      <c r="AF6" s="50">
        <f>IF('Indicator Date hidden'!AG7="x","x",AF$2-'Indicator Date hidden'!AG7)</f>
        <v>0</v>
      </c>
      <c r="AG6" s="50">
        <f>IF('Indicator Date hidden'!AH7="x","x",AG$2-'Indicator Date hidden'!AH7)</f>
        <v>0</v>
      </c>
      <c r="AH6" s="50">
        <f>IF('Indicator Date hidden'!AI7="x","x",AH$2-'Indicator Date hidden'!AI7)</f>
        <v>0</v>
      </c>
      <c r="AI6" s="50">
        <f>IF('Indicator Date hidden'!AJ7="x","x",AI$2-'Indicator Date hidden'!AJ7)</f>
        <v>0</v>
      </c>
      <c r="AJ6" s="50">
        <f>IF('Indicator Date hidden'!AK7="x","x",AJ$2-'Indicator Date hidden'!AK7)</f>
        <v>0</v>
      </c>
      <c r="AK6" s="50">
        <f>IF('Indicator Date hidden'!AL7="x","x",AK$2-'Indicator Date hidden'!AL7)</f>
        <v>0</v>
      </c>
      <c r="AL6" s="50">
        <f>IF('Indicator Date hidden'!AM7="x","x",AL$2-'Indicator Date hidden'!AM7)</f>
        <v>3</v>
      </c>
      <c r="AM6" s="50">
        <f>IF('Indicator Date hidden'!AN7="x","x",AM$2-'Indicator Date hidden'!AN7)</f>
        <v>0</v>
      </c>
      <c r="AN6" s="50">
        <f>IF('Indicator Date hidden'!AO7="x","x",AN$2-'Indicator Date hidden'!AO7)</f>
        <v>0</v>
      </c>
      <c r="AO6" s="50">
        <f>IF('Indicator Date hidden'!AP7="x","x",AO$2-'Indicator Date hidden'!AP7)</f>
        <v>0</v>
      </c>
      <c r="AP6" s="50">
        <f>IF('Indicator Date hidden'!AQ7="x","x",AP$2-'Indicator Date hidden'!AQ7)</f>
        <v>0</v>
      </c>
      <c r="AQ6" s="50">
        <f>IF('Indicator Date hidden'!AR7="x","x",AQ$2-'Indicator Date hidden'!AR7)</f>
        <v>0</v>
      </c>
      <c r="AR6" s="50">
        <f>IF('Indicator Date hidden'!AS7="x","x",AR$2-'Indicator Date hidden'!AS7)</f>
        <v>0</v>
      </c>
      <c r="AS6" s="50">
        <f>IF('Indicator Date hidden'!AT7="x","x",AS$2-'Indicator Date hidden'!AT7)</f>
        <v>5</v>
      </c>
      <c r="AT6" s="50">
        <f>IF('Indicator Date hidden'!AU7="x","x",AT$2-'Indicator Date hidden'!AU7)</f>
        <v>0</v>
      </c>
      <c r="AU6" s="50">
        <f>IF('Indicator Date hidden'!AV7="x","x",AU$2-'Indicator Date hidden'!AV7)</f>
        <v>0</v>
      </c>
      <c r="AV6" s="50">
        <f>IF('Indicator Date hidden'!AW7="x","x",AV$2-'Indicator Date hidden'!AW7)</f>
        <v>0</v>
      </c>
      <c r="AW6" s="50">
        <f>IF('Indicator Date hidden'!AX7="x","x",AW$2-'Indicator Date hidden'!AX7)</f>
        <v>0</v>
      </c>
      <c r="AX6" s="50">
        <f>IF('Indicator Date hidden'!AY7="x","x",AX$2-'Indicator Date hidden'!AY7)</f>
        <v>0</v>
      </c>
      <c r="AY6" s="50">
        <f>IF('Indicator Date hidden'!AZ7="x","x",AY$2-'Indicator Date hidden'!AZ7)</f>
        <v>0</v>
      </c>
      <c r="AZ6" s="50">
        <f>IF('Indicator Date hidden'!BA7="x","x",AZ$2-'Indicator Date hidden'!BA7)</f>
        <v>1</v>
      </c>
      <c r="BA6" s="50">
        <f>IF('Indicator Date hidden'!BB7="x","x",BA$2-'Indicator Date hidden'!BB7)</f>
        <v>1</v>
      </c>
      <c r="BB6" s="50">
        <f>IF('Indicator Date hidden'!BC7="x","x",BB$2-'Indicator Date hidden'!BC7)</f>
        <v>1</v>
      </c>
      <c r="BC6" s="50">
        <f>IF('Indicator Date hidden'!BD7="x","x",BC$2-'Indicator Date hidden'!BD7)</f>
        <v>1</v>
      </c>
      <c r="BD6" s="50" t="str">
        <f>IF('Indicator Date hidden'!BE7="x","x",BD$2-'Indicator Date hidden'!BE7)</f>
        <v>x</v>
      </c>
      <c r="BE6" s="50">
        <f>IF('Indicator Date hidden'!BF7="x","x",BE$2-'Indicator Date hidden'!BF7)</f>
        <v>0</v>
      </c>
      <c r="BF6" s="50">
        <f>IF('Indicator Date hidden'!BG7="x","x",BF$2-'Indicator Date hidden'!BG7)</f>
        <v>0</v>
      </c>
      <c r="BG6" s="50">
        <f>IF('Indicator Date hidden'!BH7="x","x",BG$2-'Indicator Date hidden'!BH7)</f>
        <v>1</v>
      </c>
      <c r="BH6" s="50">
        <f>IF('Indicator Date hidden'!BI7="x","x",BH$2-'Indicator Date hidden'!BI7)</f>
        <v>1</v>
      </c>
      <c r="BI6" s="50">
        <f>IF('Indicator Date hidden'!BJ7="x","x",BI$2-'Indicator Date hidden'!BJ7)</f>
        <v>2</v>
      </c>
      <c r="BJ6" s="50">
        <f>IF('Indicator Date hidden'!BK7="x","x",BJ$2-'Indicator Date hidden'!BK7)</f>
        <v>1</v>
      </c>
      <c r="BK6" s="50">
        <f>IF('Indicator Date hidden'!BL7="x","x",BK$2-'Indicator Date hidden'!BL7)</f>
        <v>0</v>
      </c>
      <c r="BL6" s="50">
        <f>IF('Indicator Date hidden'!BM7="x","x",BL$2-'Indicator Date hidden'!BM7)</f>
        <v>1</v>
      </c>
      <c r="BM6" s="50">
        <f>IF('Indicator Date hidden'!BN7="x","x",BM$2-'Indicator Date hidden'!BN7)</f>
        <v>5</v>
      </c>
      <c r="BN6" s="50">
        <f>IF('Indicator Date hidden'!BO7="x","x",BN$2-'Indicator Date hidden'!BO7)</f>
        <v>2</v>
      </c>
      <c r="BO6" s="50">
        <f>IF('Indicator Date hidden'!BP7="x","x",BO$2-'Indicator Date hidden'!BP7)</f>
        <v>0</v>
      </c>
      <c r="BP6" s="50">
        <f>IF('Indicator Date hidden'!BQ7="x","x",BP$2-'Indicator Date hidden'!BQ7)</f>
        <v>0</v>
      </c>
      <c r="BQ6" s="50">
        <f>IF('Indicator Date hidden'!BR7="x","x",BQ$2-'Indicator Date hidden'!BR7)</f>
        <v>0</v>
      </c>
      <c r="BR6" s="50">
        <f>IF('Indicator Date hidden'!BS7="x","x",BR$2-'Indicator Date hidden'!BS7)</f>
        <v>0</v>
      </c>
      <c r="BS6" s="50">
        <f>IF('Indicator Date hidden'!BT7="x","x",BS$2-'Indicator Date hidden'!BT7)</f>
        <v>1</v>
      </c>
      <c r="BT6" s="50">
        <f>IF('Indicator Date hidden'!BU7="x","x",BT$2-'Indicator Date hidden'!BU7)</f>
        <v>1</v>
      </c>
      <c r="BU6" s="50">
        <f>IF('Indicator Date hidden'!BV7="x","x",BU$2-'Indicator Date hidden'!BV7)</f>
        <v>1</v>
      </c>
      <c r="BV6" s="50">
        <f>IF('Indicator Date hidden'!BW7="x","x",BV$2-'Indicator Date hidden'!BW7)</f>
        <v>1</v>
      </c>
      <c r="BW6" s="50">
        <f>IF('Indicator Date hidden'!BX7="x","x",BW$2-'Indicator Date hidden'!BX7)</f>
        <v>1</v>
      </c>
      <c r="BX6" s="50">
        <f>IF('Indicator Date hidden'!BY7="x","x",BX$2-'Indicator Date hidden'!BY7)</f>
        <v>0</v>
      </c>
      <c r="BY6" s="3">
        <f t="shared" si="0"/>
        <v>30</v>
      </c>
      <c r="BZ6" s="51">
        <f t="shared" si="1"/>
        <v>0.40540540540540543</v>
      </c>
      <c r="CA6" s="3">
        <f t="shared" si="2"/>
        <v>20</v>
      </c>
      <c r="CB6" s="51">
        <f t="shared" si="3"/>
        <v>1.0386961540851694</v>
      </c>
      <c r="CC6" s="54">
        <f t="shared" si="4"/>
        <v>0</v>
      </c>
    </row>
    <row r="7" spans="1:81">
      <c r="A7" s="3" t="str">
        <f>'Indicator Data'!B10</f>
        <v>ATG</v>
      </c>
      <c r="B7" s="50">
        <f>IF('Indicator Date hidden'!C8="x","x",B$2-'Indicator Date hidden'!C8)</f>
        <v>0</v>
      </c>
      <c r="C7" s="50">
        <f>IF('Indicator Date hidden'!D8="x","x",C$2-'Indicator Date hidden'!D8)</f>
        <v>0</v>
      </c>
      <c r="D7" s="50">
        <f>IF('Indicator Date hidden'!E8="x","x",D$2-'Indicator Date hidden'!E8)</f>
        <v>0</v>
      </c>
      <c r="E7" s="50">
        <f>IF('Indicator Date hidden'!F8="x","x",E$2-'Indicator Date hidden'!F8)</f>
        <v>0</v>
      </c>
      <c r="F7" s="50">
        <f>IF('Indicator Date hidden'!G8="x","x",F$2-'Indicator Date hidden'!G8)</f>
        <v>0</v>
      </c>
      <c r="G7" s="50">
        <f>IF('Indicator Date hidden'!H8="x","x",G$2-'Indicator Date hidden'!H8)</f>
        <v>0</v>
      </c>
      <c r="H7" s="50">
        <f>IF('Indicator Date hidden'!I8="x","x",H$2-'Indicator Date hidden'!I8)</f>
        <v>0</v>
      </c>
      <c r="I7" s="50">
        <f>IF('Indicator Date hidden'!J8="x","x",I$2-'Indicator Date hidden'!J8)</f>
        <v>0</v>
      </c>
      <c r="J7" s="50">
        <f>IF('Indicator Date hidden'!K8="x","x",J$2-'Indicator Date hidden'!K8)</f>
        <v>0</v>
      </c>
      <c r="K7" s="50">
        <f>IF('Indicator Date hidden'!L8="x","x",K$2-'Indicator Date hidden'!L8)</f>
        <v>0</v>
      </c>
      <c r="L7" s="50">
        <f>IF('Indicator Date hidden'!M8="x","x",L$2-'Indicator Date hidden'!M8)</f>
        <v>0</v>
      </c>
      <c r="M7" s="50">
        <f>IF('Indicator Date hidden'!N8="x","x",M$2-'Indicator Date hidden'!N8)</f>
        <v>0</v>
      </c>
      <c r="N7" s="50">
        <f>IF('Indicator Date hidden'!O8="x","x",N$2-'Indicator Date hidden'!O8)</f>
        <v>0</v>
      </c>
      <c r="O7" s="50">
        <f>IF('Indicator Date hidden'!P8="x","x",O$2-'Indicator Date hidden'!P8)</f>
        <v>0</v>
      </c>
      <c r="P7" s="50">
        <f>IF('Indicator Date hidden'!Q8="x","x",P$2-'Indicator Date hidden'!Q8)</f>
        <v>-1</v>
      </c>
      <c r="Q7" s="50">
        <f>IF('Indicator Date hidden'!R8="x","x",Q$2-'Indicator Date hidden'!R8)</f>
        <v>-1</v>
      </c>
      <c r="R7" s="50">
        <f>IF('Indicator Date hidden'!S8="x","x",R$2-'Indicator Date hidden'!S8)</f>
        <v>-1</v>
      </c>
      <c r="S7" s="50">
        <f>IF('Indicator Date hidden'!T8="x","x",S$2-'Indicator Date hidden'!T8)</f>
        <v>-1</v>
      </c>
      <c r="T7" s="50">
        <f>IF('Indicator Date hidden'!U8="x","x",T$2-'Indicator Date hidden'!U8)</f>
        <v>0</v>
      </c>
      <c r="U7" s="50">
        <f>IF('Indicator Date hidden'!V8="x","x",U$2-'Indicator Date hidden'!V8)</f>
        <v>0</v>
      </c>
      <c r="V7" s="50">
        <f>IF('Indicator Date hidden'!W8="x","x",V$2-'Indicator Date hidden'!W8)</f>
        <v>0</v>
      </c>
      <c r="W7" s="50">
        <f>IF('Indicator Date hidden'!X8="x","x",W$2-'Indicator Date hidden'!X8)</f>
        <v>0</v>
      </c>
      <c r="X7" s="50">
        <f>IF('Indicator Date hidden'!Y8="x","x",X$2-'Indicator Date hidden'!Y8)</f>
        <v>0</v>
      </c>
      <c r="Y7" s="50">
        <f>IF('Indicator Date hidden'!Z8="x","x",Y$2-'Indicator Date hidden'!Z8)</f>
        <v>0</v>
      </c>
      <c r="Z7" s="50" t="str">
        <f>IF('Indicator Date hidden'!AA8="x","x",Z$2-'Indicator Date hidden'!AA8)</f>
        <v>x</v>
      </c>
      <c r="AA7" s="50">
        <f>IF('Indicator Date hidden'!AB8="x","x",AA$2-'Indicator Date hidden'!AB8)</f>
        <v>0</v>
      </c>
      <c r="AB7" s="50" t="str">
        <f>IF('Indicator Date hidden'!AC8="x","x",AB$2-'Indicator Date hidden'!AC8)</f>
        <v>x</v>
      </c>
      <c r="AC7" s="50" t="str">
        <f>IF('Indicator Date hidden'!AD8="x","x",AC$2-'Indicator Date hidden'!AD8)</f>
        <v>x</v>
      </c>
      <c r="AD7" s="50">
        <f>IF('Indicator Date hidden'!AE8="x","x",AD$2-'Indicator Date hidden'!AE8)</f>
        <v>0</v>
      </c>
      <c r="AE7" s="50" t="str">
        <f>IF('Indicator Date hidden'!AF8="x","x",AE$2-'Indicator Date hidden'!AF8)</f>
        <v>x</v>
      </c>
      <c r="AF7" s="50">
        <f>IF('Indicator Date hidden'!AG8="x","x",AF$2-'Indicator Date hidden'!AG8)</f>
        <v>0</v>
      </c>
      <c r="AG7" s="50">
        <f>IF('Indicator Date hidden'!AH8="x","x",AG$2-'Indicator Date hidden'!AH8)</f>
        <v>0</v>
      </c>
      <c r="AH7" s="50">
        <f>IF('Indicator Date hidden'!AI8="x","x",AH$2-'Indicator Date hidden'!AI8)</f>
        <v>0</v>
      </c>
      <c r="AI7" s="50">
        <f>IF('Indicator Date hidden'!AJ8="x","x",AI$2-'Indicator Date hidden'!AJ8)</f>
        <v>0</v>
      </c>
      <c r="AJ7" s="50">
        <f>IF('Indicator Date hidden'!AK8="x","x",AJ$2-'Indicator Date hidden'!AK8)</f>
        <v>0</v>
      </c>
      <c r="AK7" s="50">
        <f>IF('Indicator Date hidden'!AL8="x","x",AK$2-'Indicator Date hidden'!AL8)</f>
        <v>0</v>
      </c>
      <c r="AL7" s="50" t="str">
        <f>IF('Indicator Date hidden'!AM8="x","x",AL$2-'Indicator Date hidden'!AM8)</f>
        <v>x</v>
      </c>
      <c r="AM7" s="50">
        <f>IF('Indicator Date hidden'!AN8="x","x",AM$2-'Indicator Date hidden'!AN8)</f>
        <v>0</v>
      </c>
      <c r="AN7" s="50">
        <f>IF('Indicator Date hidden'!AO8="x","x",AN$2-'Indicator Date hidden'!AO8)</f>
        <v>0</v>
      </c>
      <c r="AO7" s="50">
        <f>IF('Indicator Date hidden'!AP8="x","x",AO$2-'Indicator Date hidden'!AP8)</f>
        <v>0</v>
      </c>
      <c r="AP7" s="50">
        <f>IF('Indicator Date hidden'!AQ8="x","x",AP$2-'Indicator Date hidden'!AQ8)</f>
        <v>0</v>
      </c>
      <c r="AQ7" s="50">
        <f>IF('Indicator Date hidden'!AR8="x","x",AQ$2-'Indicator Date hidden'!AR8)</f>
        <v>0</v>
      </c>
      <c r="AR7" s="50">
        <f>IF('Indicator Date hidden'!AS8="x","x",AR$2-'Indicator Date hidden'!AS8)</f>
        <v>0</v>
      </c>
      <c r="AS7" s="50" t="str">
        <f>IF('Indicator Date hidden'!AT8="x","x",AS$2-'Indicator Date hidden'!AT8)</f>
        <v>x</v>
      </c>
      <c r="AT7" s="50">
        <f>IF('Indicator Date hidden'!AU8="x","x",AT$2-'Indicator Date hidden'!AU8)</f>
        <v>0</v>
      </c>
      <c r="AU7" s="50" t="str">
        <f>IF('Indicator Date hidden'!AV8="x","x",AU$2-'Indicator Date hidden'!AV8)</f>
        <v>x</v>
      </c>
      <c r="AV7" s="50" t="str">
        <f>IF('Indicator Date hidden'!AW8="x","x",AV$2-'Indicator Date hidden'!AW8)</f>
        <v>x</v>
      </c>
      <c r="AW7" s="50" t="str">
        <f>IF('Indicator Date hidden'!AX8="x","x",AW$2-'Indicator Date hidden'!AX8)</f>
        <v>x</v>
      </c>
      <c r="AX7" s="50">
        <f>IF('Indicator Date hidden'!AY8="x","x",AX$2-'Indicator Date hidden'!AY8)</f>
        <v>0</v>
      </c>
      <c r="AY7" s="50" t="str">
        <f>IF('Indicator Date hidden'!AZ8="x","x",AY$2-'Indicator Date hidden'!AZ8)</f>
        <v>x</v>
      </c>
      <c r="AZ7" s="50" t="str">
        <f>IF('Indicator Date hidden'!BA8="x","x",AZ$2-'Indicator Date hidden'!BA8)</f>
        <v>x</v>
      </c>
      <c r="BA7" s="50">
        <f>IF('Indicator Date hidden'!BB8="x","x",BA$2-'Indicator Date hidden'!BB8)</f>
        <v>1</v>
      </c>
      <c r="BB7" s="50">
        <f>IF('Indicator Date hidden'!BC8="x","x",BB$2-'Indicator Date hidden'!BC8)</f>
        <v>1</v>
      </c>
      <c r="BC7" s="50">
        <f>IF('Indicator Date hidden'!BD8="x","x",BC$2-'Indicator Date hidden'!BD8)</f>
        <v>1</v>
      </c>
      <c r="BD7" s="50" t="str">
        <f>IF('Indicator Date hidden'!BE8="x","x",BD$2-'Indicator Date hidden'!BE8)</f>
        <v>x</v>
      </c>
      <c r="BE7" s="50">
        <f>IF('Indicator Date hidden'!BF8="x","x",BE$2-'Indicator Date hidden'!BF8)</f>
        <v>1</v>
      </c>
      <c r="BF7" s="50">
        <f>IF('Indicator Date hidden'!BG8="x","x",BF$2-'Indicator Date hidden'!BG8)</f>
        <v>0</v>
      </c>
      <c r="BG7" s="50">
        <f>IF('Indicator Date hidden'!BH8="x","x",BG$2-'Indicator Date hidden'!BH8)</f>
        <v>1</v>
      </c>
      <c r="BH7" s="50">
        <f>IF('Indicator Date hidden'!BI8="x","x",BH$2-'Indicator Date hidden'!BI8)</f>
        <v>1</v>
      </c>
      <c r="BI7" s="50">
        <f>IF('Indicator Date hidden'!BJ8="x","x",BI$2-'Indicator Date hidden'!BJ8)</f>
        <v>2</v>
      </c>
      <c r="BJ7" s="50">
        <f>IF('Indicator Date hidden'!BK8="x","x",BJ$2-'Indicator Date hidden'!BK8)</f>
        <v>1</v>
      </c>
      <c r="BK7" s="50" t="str">
        <f>IF('Indicator Date hidden'!BL8="x","x",BK$2-'Indicator Date hidden'!BL8)</f>
        <v>x</v>
      </c>
      <c r="BL7" s="50">
        <f>IF('Indicator Date hidden'!BM8="x","x",BL$2-'Indicator Date hidden'!BM8)</f>
        <v>1</v>
      </c>
      <c r="BM7" s="50">
        <f>IF('Indicator Date hidden'!BN8="x","x",BM$2-'Indicator Date hidden'!BN8)</f>
        <v>4</v>
      </c>
      <c r="BN7" s="50">
        <f>IF('Indicator Date hidden'!BO8="x","x",BN$2-'Indicator Date hidden'!BO8)</f>
        <v>3</v>
      </c>
      <c r="BO7" s="50">
        <f>IF('Indicator Date hidden'!BP8="x","x",BO$2-'Indicator Date hidden'!BP8)</f>
        <v>2</v>
      </c>
      <c r="BP7" s="50">
        <f>IF('Indicator Date hidden'!BQ8="x","x",BP$2-'Indicator Date hidden'!BQ8)</f>
        <v>0</v>
      </c>
      <c r="BQ7" s="50">
        <f>IF('Indicator Date hidden'!BR8="x","x",BQ$2-'Indicator Date hidden'!BR8)</f>
        <v>0</v>
      </c>
      <c r="BR7" s="50">
        <f>IF('Indicator Date hidden'!BS8="x","x",BR$2-'Indicator Date hidden'!BS8)</f>
        <v>0</v>
      </c>
      <c r="BS7" s="50">
        <f>IF('Indicator Date hidden'!BT8="x","x",BS$2-'Indicator Date hidden'!BT8)</f>
        <v>1</v>
      </c>
      <c r="BT7" s="50">
        <f>IF('Indicator Date hidden'!BU8="x","x",BT$2-'Indicator Date hidden'!BU8)</f>
        <v>1</v>
      </c>
      <c r="BU7" s="50">
        <f>IF('Indicator Date hidden'!BV8="x","x",BU$2-'Indicator Date hidden'!BV8)</f>
        <v>1</v>
      </c>
      <c r="BV7" s="50" t="str">
        <f>IF('Indicator Date hidden'!BW8="x","x",BV$2-'Indicator Date hidden'!BW8)</f>
        <v>x</v>
      </c>
      <c r="BW7" s="50">
        <f>IF('Indicator Date hidden'!BX8="x","x",BW$2-'Indicator Date hidden'!BX8)</f>
        <v>1</v>
      </c>
      <c r="BX7" s="50">
        <f>IF('Indicator Date hidden'!BY8="x","x",BX$2-'Indicator Date hidden'!BY8)</f>
        <v>0</v>
      </c>
      <c r="BY7" s="3">
        <f t="shared" si="0"/>
        <v>19</v>
      </c>
      <c r="BZ7" s="51">
        <f t="shared" si="1"/>
        <v>0.31147540983606559</v>
      </c>
      <c r="CA7" s="3">
        <f t="shared" si="2"/>
        <v>16</v>
      </c>
      <c r="CB7" s="51">
        <f t="shared" si="3"/>
        <v>0.84039381101483912</v>
      </c>
      <c r="CC7" s="54">
        <f t="shared" si="4"/>
        <v>0</v>
      </c>
    </row>
    <row r="8" spans="1:81">
      <c r="A8" s="3" t="str">
        <f>'Indicator Data'!B11</f>
        <v>ARG</v>
      </c>
      <c r="B8" s="50">
        <f>IF('Indicator Date hidden'!C9="x","x",B$2-'Indicator Date hidden'!C9)</f>
        <v>0</v>
      </c>
      <c r="C8" s="50">
        <f>IF('Indicator Date hidden'!D9="x","x",C$2-'Indicator Date hidden'!D9)</f>
        <v>0</v>
      </c>
      <c r="D8" s="50">
        <f>IF('Indicator Date hidden'!E9="x","x",D$2-'Indicator Date hidden'!E9)</f>
        <v>0</v>
      </c>
      <c r="E8" s="50">
        <f>IF('Indicator Date hidden'!F9="x","x",E$2-'Indicator Date hidden'!F9)</f>
        <v>0</v>
      </c>
      <c r="F8" s="50">
        <f>IF('Indicator Date hidden'!G9="x","x",F$2-'Indicator Date hidden'!G9)</f>
        <v>0</v>
      </c>
      <c r="G8" s="50">
        <f>IF('Indicator Date hidden'!H9="x","x",G$2-'Indicator Date hidden'!H9)</f>
        <v>0</v>
      </c>
      <c r="H8" s="50">
        <f>IF('Indicator Date hidden'!I9="x","x",H$2-'Indicator Date hidden'!I9)</f>
        <v>0</v>
      </c>
      <c r="I8" s="50">
        <f>IF('Indicator Date hidden'!J9="x","x",I$2-'Indicator Date hidden'!J9)</f>
        <v>0</v>
      </c>
      <c r="J8" s="50">
        <f>IF('Indicator Date hidden'!K9="x","x",J$2-'Indicator Date hidden'!K9)</f>
        <v>0</v>
      </c>
      <c r="K8" s="50">
        <f>IF('Indicator Date hidden'!L9="x","x",K$2-'Indicator Date hidden'!L9)</f>
        <v>0</v>
      </c>
      <c r="L8" s="50">
        <f>IF('Indicator Date hidden'!M9="x","x",L$2-'Indicator Date hidden'!M9)</f>
        <v>0</v>
      </c>
      <c r="M8" s="50">
        <f>IF('Indicator Date hidden'!N9="x","x",M$2-'Indicator Date hidden'!N9)</f>
        <v>0</v>
      </c>
      <c r="N8" s="50">
        <f>IF('Indicator Date hidden'!O9="x","x",N$2-'Indicator Date hidden'!O9)</f>
        <v>0</v>
      </c>
      <c r="O8" s="50">
        <f>IF('Indicator Date hidden'!P9="x","x",O$2-'Indicator Date hidden'!P9)</f>
        <v>0</v>
      </c>
      <c r="P8" s="50">
        <f>IF('Indicator Date hidden'!Q9="x","x",P$2-'Indicator Date hidden'!Q9)</f>
        <v>-1</v>
      </c>
      <c r="Q8" s="50">
        <f>IF('Indicator Date hidden'!R9="x","x",Q$2-'Indicator Date hidden'!R9)</f>
        <v>-1</v>
      </c>
      <c r="R8" s="50">
        <f>IF('Indicator Date hidden'!S9="x","x",R$2-'Indicator Date hidden'!S9)</f>
        <v>-1</v>
      </c>
      <c r="S8" s="50">
        <f>IF('Indicator Date hidden'!T9="x","x",S$2-'Indicator Date hidden'!T9)</f>
        <v>-1</v>
      </c>
      <c r="T8" s="50">
        <f>IF('Indicator Date hidden'!U9="x","x",T$2-'Indicator Date hidden'!U9)</f>
        <v>0</v>
      </c>
      <c r="U8" s="50">
        <f>IF('Indicator Date hidden'!V9="x","x",U$2-'Indicator Date hidden'!V9)</f>
        <v>0</v>
      </c>
      <c r="V8" s="50">
        <f>IF('Indicator Date hidden'!W9="x","x",V$2-'Indicator Date hidden'!W9)</f>
        <v>0</v>
      </c>
      <c r="W8" s="50">
        <f>IF('Indicator Date hidden'!X9="x","x",W$2-'Indicator Date hidden'!X9)</f>
        <v>0</v>
      </c>
      <c r="X8" s="50">
        <f>IF('Indicator Date hidden'!Y9="x","x",X$2-'Indicator Date hidden'!Y9)</f>
        <v>0</v>
      </c>
      <c r="Y8" s="50">
        <f>IF('Indicator Date hidden'!Z9="x","x",Y$2-'Indicator Date hidden'!Z9)</f>
        <v>0</v>
      </c>
      <c r="Z8" s="50">
        <f>IF('Indicator Date hidden'!AA9="x","x",Z$2-'Indicator Date hidden'!AA9)</f>
        <v>8</v>
      </c>
      <c r="AA8" s="50">
        <f>IF('Indicator Date hidden'!AB9="x","x",AA$2-'Indicator Date hidden'!AB9)</f>
        <v>3</v>
      </c>
      <c r="AB8" s="50" t="str">
        <f>IF('Indicator Date hidden'!AC9="x","x",AB$2-'Indicator Date hidden'!AC9)</f>
        <v>x</v>
      </c>
      <c r="AC8" s="50">
        <f>IF('Indicator Date hidden'!AD9="x","x",AC$2-'Indicator Date hidden'!AD9)</f>
        <v>0</v>
      </c>
      <c r="AD8" s="50">
        <f>IF('Indicator Date hidden'!AE9="x","x",AD$2-'Indicator Date hidden'!AE9)</f>
        <v>0</v>
      </c>
      <c r="AE8" s="50">
        <f>IF('Indicator Date hidden'!AF9="x","x",AE$2-'Indicator Date hidden'!AF9)</f>
        <v>0</v>
      </c>
      <c r="AF8" s="50">
        <f>IF('Indicator Date hidden'!AG9="x","x",AF$2-'Indicator Date hidden'!AG9)</f>
        <v>0</v>
      </c>
      <c r="AG8" s="50">
        <f>IF('Indicator Date hidden'!AH9="x","x",AG$2-'Indicator Date hidden'!AH9)</f>
        <v>0</v>
      </c>
      <c r="AH8" s="50">
        <f>IF('Indicator Date hidden'!AI9="x","x",AH$2-'Indicator Date hidden'!AI9)</f>
        <v>0</v>
      </c>
      <c r="AI8" s="50">
        <f>IF('Indicator Date hidden'!AJ9="x","x",AI$2-'Indicator Date hidden'!AJ9)</f>
        <v>0</v>
      </c>
      <c r="AJ8" s="50">
        <f>IF('Indicator Date hidden'!AK9="x","x",AJ$2-'Indicator Date hidden'!AK9)</f>
        <v>0</v>
      </c>
      <c r="AK8" s="50">
        <f>IF('Indicator Date hidden'!AL9="x","x",AK$2-'Indicator Date hidden'!AL9)</f>
        <v>0</v>
      </c>
      <c r="AL8" s="50" t="str">
        <f>IF('Indicator Date hidden'!AM9="x","x",AL$2-'Indicator Date hidden'!AM9)</f>
        <v>x</v>
      </c>
      <c r="AM8" s="50">
        <f>IF('Indicator Date hidden'!AN9="x","x",AM$2-'Indicator Date hidden'!AN9)</f>
        <v>0</v>
      </c>
      <c r="AN8" s="50">
        <f>IF('Indicator Date hidden'!AO9="x","x",AN$2-'Indicator Date hidden'!AO9)</f>
        <v>0</v>
      </c>
      <c r="AO8" s="50">
        <f>IF('Indicator Date hidden'!AP9="x","x",AO$2-'Indicator Date hidden'!AP9)</f>
        <v>0</v>
      </c>
      <c r="AP8" s="50">
        <f>IF('Indicator Date hidden'!AQ9="x","x",AP$2-'Indicator Date hidden'!AQ9)</f>
        <v>0</v>
      </c>
      <c r="AQ8" s="50">
        <f>IF('Indicator Date hidden'!AR9="x","x",AQ$2-'Indicator Date hidden'!AR9)</f>
        <v>0</v>
      </c>
      <c r="AR8" s="50">
        <f>IF('Indicator Date hidden'!AS9="x","x",AR$2-'Indicator Date hidden'!AS9)</f>
        <v>0</v>
      </c>
      <c r="AS8" s="50">
        <f>IF('Indicator Date hidden'!AT9="x","x",AS$2-'Indicator Date hidden'!AT9)</f>
        <v>1</v>
      </c>
      <c r="AT8" s="50">
        <f>IF('Indicator Date hidden'!AU9="x","x",AT$2-'Indicator Date hidden'!AU9)</f>
        <v>0</v>
      </c>
      <c r="AU8" s="50">
        <f>IF('Indicator Date hidden'!AV9="x","x",AU$2-'Indicator Date hidden'!AV9)</f>
        <v>0</v>
      </c>
      <c r="AV8" s="50">
        <f>IF('Indicator Date hidden'!AW9="x","x",AV$2-'Indicator Date hidden'!AW9)</f>
        <v>0</v>
      </c>
      <c r="AW8" s="50">
        <f>IF('Indicator Date hidden'!AX9="x","x",AW$2-'Indicator Date hidden'!AX9)</f>
        <v>0</v>
      </c>
      <c r="AX8" s="50">
        <f>IF('Indicator Date hidden'!AY9="x","x",AX$2-'Indicator Date hidden'!AY9)</f>
        <v>0</v>
      </c>
      <c r="AY8" s="50">
        <f>IF('Indicator Date hidden'!AZ9="x","x",AY$2-'Indicator Date hidden'!AZ9)</f>
        <v>0</v>
      </c>
      <c r="AZ8" s="50">
        <f>IF('Indicator Date hidden'!BA9="x","x",AZ$2-'Indicator Date hidden'!BA9)</f>
        <v>0</v>
      </c>
      <c r="BA8" s="50">
        <f>IF('Indicator Date hidden'!BB9="x","x",BA$2-'Indicator Date hidden'!BB9)</f>
        <v>1</v>
      </c>
      <c r="BB8" s="50">
        <f>IF('Indicator Date hidden'!BC9="x","x",BB$2-'Indicator Date hidden'!BC9)</f>
        <v>1</v>
      </c>
      <c r="BC8" s="50">
        <f>IF('Indicator Date hidden'!BD9="x","x",BC$2-'Indicator Date hidden'!BD9)</f>
        <v>1</v>
      </c>
      <c r="BD8" s="50" t="str">
        <f>IF('Indicator Date hidden'!BE9="x","x",BD$2-'Indicator Date hidden'!BE9)</f>
        <v>x</v>
      </c>
      <c r="BE8" s="50">
        <f>IF('Indicator Date hidden'!BF9="x","x",BE$2-'Indicator Date hidden'!BF9)</f>
        <v>1</v>
      </c>
      <c r="BF8" s="50">
        <f>IF('Indicator Date hidden'!BG9="x","x",BF$2-'Indicator Date hidden'!BG9)</f>
        <v>0</v>
      </c>
      <c r="BG8" s="50">
        <f>IF('Indicator Date hidden'!BH9="x","x",BG$2-'Indicator Date hidden'!BH9)</f>
        <v>1</v>
      </c>
      <c r="BH8" s="50">
        <f>IF('Indicator Date hidden'!BI9="x","x",BH$2-'Indicator Date hidden'!BI9)</f>
        <v>1</v>
      </c>
      <c r="BI8" s="50">
        <f>IF('Indicator Date hidden'!BJ9="x","x",BI$2-'Indicator Date hidden'!BJ9)</f>
        <v>0</v>
      </c>
      <c r="BJ8" s="50">
        <f>IF('Indicator Date hidden'!BK9="x","x",BJ$2-'Indicator Date hidden'!BK9)</f>
        <v>1</v>
      </c>
      <c r="BK8" s="50">
        <f>IF('Indicator Date hidden'!BL9="x","x",BK$2-'Indicator Date hidden'!BL9)</f>
        <v>0</v>
      </c>
      <c r="BL8" s="50">
        <f>IF('Indicator Date hidden'!BM9="x","x",BL$2-'Indicator Date hidden'!BM9)</f>
        <v>1</v>
      </c>
      <c r="BM8" s="50">
        <f>IF('Indicator Date hidden'!BN9="x","x",BM$2-'Indicator Date hidden'!BN9)</f>
        <v>1</v>
      </c>
      <c r="BN8" s="50">
        <f>IF('Indicator Date hidden'!BO9="x","x",BN$2-'Indicator Date hidden'!BO9)</f>
        <v>2</v>
      </c>
      <c r="BO8" s="50">
        <f>IF('Indicator Date hidden'!BP9="x","x",BO$2-'Indicator Date hidden'!BP9)</f>
        <v>0</v>
      </c>
      <c r="BP8" s="50">
        <f>IF('Indicator Date hidden'!BQ9="x","x",BP$2-'Indicator Date hidden'!BQ9)</f>
        <v>0</v>
      </c>
      <c r="BQ8" s="50">
        <f>IF('Indicator Date hidden'!BR9="x","x",BQ$2-'Indicator Date hidden'!BR9)</f>
        <v>1</v>
      </c>
      <c r="BR8" s="50">
        <f>IF('Indicator Date hidden'!BS9="x","x",BR$2-'Indicator Date hidden'!BS9)</f>
        <v>1</v>
      </c>
      <c r="BS8" s="50">
        <f>IF('Indicator Date hidden'!BT9="x","x",BS$2-'Indicator Date hidden'!BT9)</f>
        <v>1</v>
      </c>
      <c r="BT8" s="50">
        <f>IF('Indicator Date hidden'!BU9="x","x",BT$2-'Indicator Date hidden'!BU9)</f>
        <v>1</v>
      </c>
      <c r="BU8" s="50">
        <f>IF('Indicator Date hidden'!BV9="x","x",BU$2-'Indicator Date hidden'!BV9)</f>
        <v>1</v>
      </c>
      <c r="BV8" s="50">
        <f>IF('Indicator Date hidden'!BW9="x","x",BV$2-'Indicator Date hidden'!BW9)</f>
        <v>1</v>
      </c>
      <c r="BW8" s="50">
        <f>IF('Indicator Date hidden'!BX9="x","x",BW$2-'Indicator Date hidden'!BX9)</f>
        <v>1</v>
      </c>
      <c r="BX8" s="50">
        <f>IF('Indicator Date hidden'!BY9="x","x",BX$2-'Indicator Date hidden'!BY9)</f>
        <v>0</v>
      </c>
      <c r="BY8" s="3">
        <f t="shared" si="0"/>
        <v>26</v>
      </c>
      <c r="BZ8" s="51">
        <f t="shared" si="1"/>
        <v>0.3611111111111111</v>
      </c>
      <c r="CA8" s="3">
        <f t="shared" si="2"/>
        <v>20</v>
      </c>
      <c r="CB8" s="51">
        <f t="shared" si="3"/>
        <v>1.1093736415397699</v>
      </c>
      <c r="CC8" s="54">
        <f t="shared" si="4"/>
        <v>0</v>
      </c>
    </row>
    <row r="9" spans="1:81">
      <c r="A9" s="3" t="str">
        <f>'Indicator Data'!B12</f>
        <v>ARM</v>
      </c>
      <c r="B9" s="50">
        <f>IF('Indicator Date hidden'!C10="x","x",B$2-'Indicator Date hidden'!C10)</f>
        <v>0</v>
      </c>
      <c r="C9" s="50">
        <f>IF('Indicator Date hidden'!D10="x","x",C$2-'Indicator Date hidden'!D10)</f>
        <v>0</v>
      </c>
      <c r="D9" s="50">
        <f>IF('Indicator Date hidden'!E10="x","x",D$2-'Indicator Date hidden'!E10)</f>
        <v>0</v>
      </c>
      <c r="E9" s="50">
        <f>IF('Indicator Date hidden'!F10="x","x",E$2-'Indicator Date hidden'!F10)</f>
        <v>0</v>
      </c>
      <c r="F9" s="50">
        <f>IF('Indicator Date hidden'!G10="x","x",F$2-'Indicator Date hidden'!G10)</f>
        <v>0</v>
      </c>
      <c r="G9" s="50">
        <f>IF('Indicator Date hidden'!H10="x","x",G$2-'Indicator Date hidden'!H10)</f>
        <v>0</v>
      </c>
      <c r="H9" s="50">
        <f>IF('Indicator Date hidden'!I10="x","x",H$2-'Indicator Date hidden'!I10)</f>
        <v>0</v>
      </c>
      <c r="I9" s="50">
        <f>IF('Indicator Date hidden'!J10="x","x",I$2-'Indicator Date hidden'!J10)</f>
        <v>0</v>
      </c>
      <c r="J9" s="50">
        <f>IF('Indicator Date hidden'!K10="x","x",J$2-'Indicator Date hidden'!K10)</f>
        <v>0</v>
      </c>
      <c r="K9" s="50">
        <f>IF('Indicator Date hidden'!L10="x","x",K$2-'Indicator Date hidden'!L10)</f>
        <v>0</v>
      </c>
      <c r="L9" s="50">
        <f>IF('Indicator Date hidden'!M10="x","x",L$2-'Indicator Date hidden'!M10)</f>
        <v>0</v>
      </c>
      <c r="M9" s="50">
        <f>IF('Indicator Date hidden'!N10="x","x",M$2-'Indicator Date hidden'!N10)</f>
        <v>0</v>
      </c>
      <c r="N9" s="50">
        <f>IF('Indicator Date hidden'!O10="x","x",N$2-'Indicator Date hidden'!O10)</f>
        <v>0</v>
      </c>
      <c r="O9" s="50">
        <f>IF('Indicator Date hidden'!P10="x","x",O$2-'Indicator Date hidden'!P10)</f>
        <v>0</v>
      </c>
      <c r="P9" s="50">
        <f>IF('Indicator Date hidden'!Q10="x","x",P$2-'Indicator Date hidden'!Q10)</f>
        <v>-1</v>
      </c>
      <c r="Q9" s="50">
        <f>IF('Indicator Date hidden'!R10="x","x",Q$2-'Indicator Date hidden'!R10)</f>
        <v>-1</v>
      </c>
      <c r="R9" s="50">
        <f>IF('Indicator Date hidden'!S10="x","x",R$2-'Indicator Date hidden'!S10)</f>
        <v>-1</v>
      </c>
      <c r="S9" s="50">
        <f>IF('Indicator Date hidden'!T10="x","x",S$2-'Indicator Date hidden'!T10)</f>
        <v>-1</v>
      </c>
      <c r="T9" s="50">
        <f>IF('Indicator Date hidden'!U10="x","x",T$2-'Indicator Date hidden'!U10)</f>
        <v>0</v>
      </c>
      <c r="U9" s="50">
        <f>IF('Indicator Date hidden'!V10="x","x",U$2-'Indicator Date hidden'!V10)</f>
        <v>0</v>
      </c>
      <c r="V9" s="50">
        <f>IF('Indicator Date hidden'!W10="x","x",V$2-'Indicator Date hidden'!W10)</f>
        <v>0</v>
      </c>
      <c r="W9" s="50">
        <f>IF('Indicator Date hidden'!X10="x","x",W$2-'Indicator Date hidden'!X10)</f>
        <v>0</v>
      </c>
      <c r="X9" s="50">
        <f>IF('Indicator Date hidden'!Y10="x","x",X$2-'Indicator Date hidden'!Y10)</f>
        <v>0</v>
      </c>
      <c r="Y9" s="50">
        <f>IF('Indicator Date hidden'!Z10="x","x",Y$2-'Indicator Date hidden'!Z10)</f>
        <v>0</v>
      </c>
      <c r="Z9" s="50">
        <f>IF('Indicator Date hidden'!AA10="x","x",Z$2-'Indicator Date hidden'!AA10)</f>
        <v>2</v>
      </c>
      <c r="AA9" s="50">
        <f>IF('Indicator Date hidden'!AB10="x","x",AA$2-'Indicator Date hidden'!AB10)</f>
        <v>0</v>
      </c>
      <c r="AB9" s="50">
        <f>IF('Indicator Date hidden'!AC10="x","x",AB$2-'Indicator Date hidden'!AC10)</f>
        <v>0</v>
      </c>
      <c r="AC9" s="50">
        <f>IF('Indicator Date hidden'!AD10="x","x",AC$2-'Indicator Date hidden'!AD10)</f>
        <v>0</v>
      </c>
      <c r="AD9" s="50">
        <f>IF('Indicator Date hidden'!AE10="x","x",AD$2-'Indicator Date hidden'!AE10)</f>
        <v>0</v>
      </c>
      <c r="AE9" s="50">
        <f>IF('Indicator Date hidden'!AF10="x","x",AE$2-'Indicator Date hidden'!AF10)</f>
        <v>0</v>
      </c>
      <c r="AF9" s="50">
        <f>IF('Indicator Date hidden'!AG10="x","x",AF$2-'Indicator Date hidden'!AG10)</f>
        <v>0</v>
      </c>
      <c r="AG9" s="50">
        <f>IF('Indicator Date hidden'!AH10="x","x",AG$2-'Indicator Date hidden'!AH10)</f>
        <v>0</v>
      </c>
      <c r="AH9" s="50">
        <f>IF('Indicator Date hidden'!AI10="x","x",AH$2-'Indicator Date hidden'!AI10)</f>
        <v>0</v>
      </c>
      <c r="AI9" s="50">
        <f>IF('Indicator Date hidden'!AJ10="x","x",AI$2-'Indicator Date hidden'!AJ10)</f>
        <v>0</v>
      </c>
      <c r="AJ9" s="50">
        <f>IF('Indicator Date hidden'!AK10="x","x",AJ$2-'Indicator Date hidden'!AK10)</f>
        <v>0</v>
      </c>
      <c r="AK9" s="50">
        <f>IF('Indicator Date hidden'!AL10="x","x",AK$2-'Indicator Date hidden'!AL10)</f>
        <v>0</v>
      </c>
      <c r="AL9" s="50">
        <f>IF('Indicator Date hidden'!AM10="x","x",AL$2-'Indicator Date hidden'!AM10)</f>
        <v>3</v>
      </c>
      <c r="AM9" s="50">
        <f>IF('Indicator Date hidden'!AN10="x","x",AM$2-'Indicator Date hidden'!AN10)</f>
        <v>0</v>
      </c>
      <c r="AN9" s="50">
        <f>IF('Indicator Date hidden'!AO10="x","x",AN$2-'Indicator Date hidden'!AO10)</f>
        <v>0</v>
      </c>
      <c r="AO9" s="50">
        <f>IF('Indicator Date hidden'!AP10="x","x",AO$2-'Indicator Date hidden'!AP10)</f>
        <v>0</v>
      </c>
      <c r="AP9" s="50">
        <f>IF('Indicator Date hidden'!AQ10="x","x",AP$2-'Indicator Date hidden'!AQ10)</f>
        <v>0</v>
      </c>
      <c r="AQ9" s="50">
        <f>IF('Indicator Date hidden'!AR10="x","x",AQ$2-'Indicator Date hidden'!AR10)</f>
        <v>0</v>
      </c>
      <c r="AR9" s="50">
        <f>IF('Indicator Date hidden'!AS10="x","x",AR$2-'Indicator Date hidden'!AS10)</f>
        <v>0</v>
      </c>
      <c r="AS9" s="50">
        <f>IF('Indicator Date hidden'!AT10="x","x",AS$2-'Indicator Date hidden'!AT10)</f>
        <v>4</v>
      </c>
      <c r="AT9" s="50">
        <f>IF('Indicator Date hidden'!AU10="x","x",AT$2-'Indicator Date hidden'!AU10)</f>
        <v>0</v>
      </c>
      <c r="AU9" s="50">
        <f>IF('Indicator Date hidden'!AV10="x","x",AU$2-'Indicator Date hidden'!AV10)</f>
        <v>0</v>
      </c>
      <c r="AV9" s="50">
        <f>IF('Indicator Date hidden'!AW10="x","x",AV$2-'Indicator Date hidden'!AW10)</f>
        <v>0</v>
      </c>
      <c r="AW9" s="50">
        <f>IF('Indicator Date hidden'!AX10="x","x",AW$2-'Indicator Date hidden'!AX10)</f>
        <v>0</v>
      </c>
      <c r="AX9" s="50">
        <f>IF('Indicator Date hidden'!AY10="x","x",AX$2-'Indicator Date hidden'!AY10)</f>
        <v>0</v>
      </c>
      <c r="AY9" s="50">
        <f>IF('Indicator Date hidden'!AZ10="x","x",AY$2-'Indicator Date hidden'!AZ10)</f>
        <v>0</v>
      </c>
      <c r="AZ9" s="50">
        <f>IF('Indicator Date hidden'!BA10="x","x",AZ$2-'Indicator Date hidden'!BA10)</f>
        <v>0</v>
      </c>
      <c r="BA9" s="50">
        <f>IF('Indicator Date hidden'!BB10="x","x",BA$2-'Indicator Date hidden'!BB10)</f>
        <v>1</v>
      </c>
      <c r="BB9" s="50">
        <f>IF('Indicator Date hidden'!BC10="x","x",BB$2-'Indicator Date hidden'!BC10)</f>
        <v>1</v>
      </c>
      <c r="BC9" s="50">
        <f>IF('Indicator Date hidden'!BD10="x","x",BC$2-'Indicator Date hidden'!BD10)</f>
        <v>1</v>
      </c>
      <c r="BD9" s="50">
        <f>IF('Indicator Date hidden'!BE10="x","x",BD$2-'Indicator Date hidden'!BE10)</f>
        <v>1</v>
      </c>
      <c r="BE9" s="50">
        <f>IF('Indicator Date hidden'!BF10="x","x",BE$2-'Indicator Date hidden'!BF10)</f>
        <v>1</v>
      </c>
      <c r="BF9" s="50">
        <f>IF('Indicator Date hidden'!BG10="x","x",BF$2-'Indicator Date hidden'!BG10)</f>
        <v>0</v>
      </c>
      <c r="BG9" s="50">
        <f>IF('Indicator Date hidden'!BH10="x","x",BG$2-'Indicator Date hidden'!BH10)</f>
        <v>1</v>
      </c>
      <c r="BH9" s="50">
        <f>IF('Indicator Date hidden'!BI10="x","x",BH$2-'Indicator Date hidden'!BI10)</f>
        <v>1</v>
      </c>
      <c r="BI9" s="50">
        <f>IF('Indicator Date hidden'!BJ10="x","x",BI$2-'Indicator Date hidden'!BJ10)</f>
        <v>2</v>
      </c>
      <c r="BJ9" s="50">
        <f>IF('Indicator Date hidden'!BK10="x","x",BJ$2-'Indicator Date hidden'!BK10)</f>
        <v>1</v>
      </c>
      <c r="BK9" s="50">
        <f>IF('Indicator Date hidden'!BL10="x","x",BK$2-'Indicator Date hidden'!BL10)</f>
        <v>0</v>
      </c>
      <c r="BL9" s="50">
        <f>IF('Indicator Date hidden'!BM10="x","x",BL$2-'Indicator Date hidden'!BM10)</f>
        <v>1</v>
      </c>
      <c r="BM9" s="50">
        <f>IF('Indicator Date hidden'!BN10="x","x",BM$2-'Indicator Date hidden'!BN10)</f>
        <v>2</v>
      </c>
      <c r="BN9" s="50">
        <f>IF('Indicator Date hidden'!BO10="x","x",BN$2-'Indicator Date hidden'!BO10)</f>
        <v>1</v>
      </c>
      <c r="BO9" s="50">
        <f>IF('Indicator Date hidden'!BP10="x","x",BO$2-'Indicator Date hidden'!BP10)</f>
        <v>0</v>
      </c>
      <c r="BP9" s="50">
        <f>IF('Indicator Date hidden'!BQ10="x","x",BP$2-'Indicator Date hidden'!BQ10)</f>
        <v>0</v>
      </c>
      <c r="BQ9" s="50">
        <f>IF('Indicator Date hidden'!BR10="x","x",BQ$2-'Indicator Date hidden'!BR10)</f>
        <v>0</v>
      </c>
      <c r="BR9" s="50">
        <f>IF('Indicator Date hidden'!BS10="x","x",BR$2-'Indicator Date hidden'!BS10)</f>
        <v>0</v>
      </c>
      <c r="BS9" s="50">
        <f>IF('Indicator Date hidden'!BT10="x","x",BS$2-'Indicator Date hidden'!BT10)</f>
        <v>4</v>
      </c>
      <c r="BT9" s="50">
        <f>IF('Indicator Date hidden'!BU10="x","x",BT$2-'Indicator Date hidden'!BU10)</f>
        <v>1</v>
      </c>
      <c r="BU9" s="50">
        <f>IF('Indicator Date hidden'!BV10="x","x",BU$2-'Indicator Date hidden'!BV10)</f>
        <v>1</v>
      </c>
      <c r="BV9" s="50">
        <f>IF('Indicator Date hidden'!BW10="x","x",BV$2-'Indicator Date hidden'!BW10)</f>
        <v>1</v>
      </c>
      <c r="BW9" s="50">
        <f>IF('Indicator Date hidden'!BX10="x","x",BW$2-'Indicator Date hidden'!BX10)</f>
        <v>1</v>
      </c>
      <c r="BX9" s="50">
        <f>IF('Indicator Date hidden'!BY10="x","x",BX$2-'Indicator Date hidden'!BY10)</f>
        <v>0</v>
      </c>
      <c r="BY9" s="3">
        <f t="shared" si="0"/>
        <v>27</v>
      </c>
      <c r="BZ9" s="51">
        <f t="shared" si="1"/>
        <v>0.36</v>
      </c>
      <c r="CA9" s="3">
        <f t="shared" si="2"/>
        <v>20</v>
      </c>
      <c r="CB9" s="51">
        <f t="shared" si="3"/>
        <v>0.90391740035617563</v>
      </c>
      <c r="CC9" s="54">
        <f t="shared" si="4"/>
        <v>0</v>
      </c>
    </row>
    <row r="10" spans="1:81">
      <c r="A10" s="3" t="str">
        <f>'Indicator Data'!B13</f>
        <v>AUS</v>
      </c>
      <c r="B10" s="50">
        <f>IF('Indicator Date hidden'!C11="x","x",B$2-'Indicator Date hidden'!C11)</f>
        <v>0</v>
      </c>
      <c r="C10" s="50">
        <f>IF('Indicator Date hidden'!D11="x","x",C$2-'Indicator Date hidden'!D11)</f>
        <v>0</v>
      </c>
      <c r="D10" s="50">
        <f>IF('Indicator Date hidden'!E11="x","x",D$2-'Indicator Date hidden'!E11)</f>
        <v>0</v>
      </c>
      <c r="E10" s="50">
        <f>IF('Indicator Date hidden'!F11="x","x",E$2-'Indicator Date hidden'!F11)</f>
        <v>0</v>
      </c>
      <c r="F10" s="50">
        <f>IF('Indicator Date hidden'!G11="x","x",F$2-'Indicator Date hidden'!G11)</f>
        <v>0</v>
      </c>
      <c r="G10" s="50">
        <f>IF('Indicator Date hidden'!H11="x","x",G$2-'Indicator Date hidden'!H11)</f>
        <v>0</v>
      </c>
      <c r="H10" s="50">
        <f>IF('Indicator Date hidden'!I11="x","x",H$2-'Indicator Date hidden'!I11)</f>
        <v>0</v>
      </c>
      <c r="I10" s="50">
        <f>IF('Indicator Date hidden'!J11="x","x",I$2-'Indicator Date hidden'!J11)</f>
        <v>0</v>
      </c>
      <c r="J10" s="50">
        <f>IF('Indicator Date hidden'!K11="x","x",J$2-'Indicator Date hidden'!K11)</f>
        <v>0</v>
      </c>
      <c r="K10" s="50">
        <f>IF('Indicator Date hidden'!L11="x","x",K$2-'Indicator Date hidden'!L11)</f>
        <v>0</v>
      </c>
      <c r="L10" s="50">
        <f>IF('Indicator Date hidden'!M11="x","x",L$2-'Indicator Date hidden'!M11)</f>
        <v>0</v>
      </c>
      <c r="M10" s="50">
        <f>IF('Indicator Date hidden'!N11="x","x",M$2-'Indicator Date hidden'!N11)</f>
        <v>0</v>
      </c>
      <c r="N10" s="50">
        <f>IF('Indicator Date hidden'!O11="x","x",N$2-'Indicator Date hidden'!O11)</f>
        <v>0</v>
      </c>
      <c r="O10" s="50">
        <f>IF('Indicator Date hidden'!P11="x","x",O$2-'Indicator Date hidden'!P11)</f>
        <v>0</v>
      </c>
      <c r="P10" s="50">
        <f>IF('Indicator Date hidden'!Q11="x","x",P$2-'Indicator Date hidden'!Q11)</f>
        <v>-1</v>
      </c>
      <c r="Q10" s="50">
        <f>IF('Indicator Date hidden'!R11="x","x",Q$2-'Indicator Date hidden'!R11)</f>
        <v>-1</v>
      </c>
      <c r="R10" s="50">
        <f>IF('Indicator Date hidden'!S11="x","x",R$2-'Indicator Date hidden'!S11)</f>
        <v>-1</v>
      </c>
      <c r="S10" s="50">
        <f>IF('Indicator Date hidden'!T11="x","x",S$2-'Indicator Date hidden'!T11)</f>
        <v>-1</v>
      </c>
      <c r="T10" s="50">
        <f>IF('Indicator Date hidden'!U11="x","x",T$2-'Indicator Date hidden'!U11)</f>
        <v>0</v>
      </c>
      <c r="U10" s="50">
        <f>IF('Indicator Date hidden'!V11="x","x",U$2-'Indicator Date hidden'!V11)</f>
        <v>0</v>
      </c>
      <c r="V10" s="50">
        <f>IF('Indicator Date hidden'!W11="x","x",V$2-'Indicator Date hidden'!W11)</f>
        <v>0</v>
      </c>
      <c r="W10" s="50">
        <f>IF('Indicator Date hidden'!X11="x","x",W$2-'Indicator Date hidden'!X11)</f>
        <v>0</v>
      </c>
      <c r="X10" s="50">
        <f>IF('Indicator Date hidden'!Y11="x","x",X$2-'Indicator Date hidden'!Y11)</f>
        <v>0</v>
      </c>
      <c r="Y10" s="50">
        <f>IF('Indicator Date hidden'!Z11="x","x",Y$2-'Indicator Date hidden'!Z11)</f>
        <v>0</v>
      </c>
      <c r="Z10" s="50">
        <f>IF('Indicator Date hidden'!AA11="x","x",Z$2-'Indicator Date hidden'!AA11)</f>
        <v>2</v>
      </c>
      <c r="AA10" s="50">
        <f>IF('Indicator Date hidden'!AB11="x","x",AA$2-'Indicator Date hidden'!AB11)</f>
        <v>0</v>
      </c>
      <c r="AB10" s="50" t="str">
        <f>IF('Indicator Date hidden'!AC11="x","x",AB$2-'Indicator Date hidden'!AC11)</f>
        <v>x</v>
      </c>
      <c r="AC10" s="50">
        <f>IF('Indicator Date hidden'!AD11="x","x",AC$2-'Indicator Date hidden'!AD11)</f>
        <v>1</v>
      </c>
      <c r="AD10" s="50">
        <f>IF('Indicator Date hidden'!AE11="x","x",AD$2-'Indicator Date hidden'!AE11)</f>
        <v>0</v>
      </c>
      <c r="AE10" s="50" t="str">
        <f>IF('Indicator Date hidden'!AF11="x","x",AE$2-'Indicator Date hidden'!AF11)</f>
        <v>x</v>
      </c>
      <c r="AF10" s="50">
        <f>IF('Indicator Date hidden'!AG11="x","x",AF$2-'Indicator Date hidden'!AG11)</f>
        <v>0</v>
      </c>
      <c r="AG10" s="50">
        <f>IF('Indicator Date hidden'!AH11="x","x",AG$2-'Indicator Date hidden'!AH11)</f>
        <v>0</v>
      </c>
      <c r="AH10" s="50">
        <f>IF('Indicator Date hidden'!AI11="x","x",AH$2-'Indicator Date hidden'!AI11)</f>
        <v>0</v>
      </c>
      <c r="AI10" s="50">
        <f>IF('Indicator Date hidden'!AJ11="x","x",AI$2-'Indicator Date hidden'!AJ11)</f>
        <v>0</v>
      </c>
      <c r="AJ10" s="50">
        <f>IF('Indicator Date hidden'!AK11="x","x",AJ$2-'Indicator Date hidden'!AK11)</f>
        <v>0</v>
      </c>
      <c r="AK10" s="50">
        <f>IF('Indicator Date hidden'!AL11="x","x",AK$2-'Indicator Date hidden'!AL11)</f>
        <v>0</v>
      </c>
      <c r="AL10" s="50" t="str">
        <f>IF('Indicator Date hidden'!AM11="x","x",AL$2-'Indicator Date hidden'!AM11)</f>
        <v>x</v>
      </c>
      <c r="AM10" s="50">
        <f>IF('Indicator Date hidden'!AN11="x","x",AM$2-'Indicator Date hidden'!AN11)</f>
        <v>0</v>
      </c>
      <c r="AN10" s="50">
        <f>IF('Indicator Date hidden'!AO11="x","x",AN$2-'Indicator Date hidden'!AO11)</f>
        <v>0</v>
      </c>
      <c r="AO10" s="50">
        <f>IF('Indicator Date hidden'!AP11="x","x",AO$2-'Indicator Date hidden'!AP11)</f>
        <v>0</v>
      </c>
      <c r="AP10" s="50" t="str">
        <f>IF('Indicator Date hidden'!AQ11="x","x",AP$2-'Indicator Date hidden'!AQ11)</f>
        <v>x</v>
      </c>
      <c r="AQ10" s="50">
        <f>IF('Indicator Date hidden'!AR11="x","x",AQ$2-'Indicator Date hidden'!AR11)</f>
        <v>0</v>
      </c>
      <c r="AR10" s="50">
        <f>IF('Indicator Date hidden'!AS11="x","x",AR$2-'Indicator Date hidden'!AS11)</f>
        <v>0</v>
      </c>
      <c r="AS10" s="50" t="str">
        <f>IF('Indicator Date hidden'!AT11="x","x",AS$2-'Indicator Date hidden'!AT11)</f>
        <v>x</v>
      </c>
      <c r="AT10" s="50">
        <f>IF('Indicator Date hidden'!AU11="x","x",AT$2-'Indicator Date hidden'!AU11)</f>
        <v>0</v>
      </c>
      <c r="AU10" s="50">
        <f>IF('Indicator Date hidden'!AV11="x","x",AU$2-'Indicator Date hidden'!AV11)</f>
        <v>0</v>
      </c>
      <c r="AV10" s="50">
        <f>IF('Indicator Date hidden'!AW11="x","x",AV$2-'Indicator Date hidden'!AW11)</f>
        <v>0</v>
      </c>
      <c r="AW10" s="50" t="str">
        <f>IF('Indicator Date hidden'!AX11="x","x",AW$2-'Indicator Date hidden'!AX11)</f>
        <v>x</v>
      </c>
      <c r="AX10" s="50">
        <f>IF('Indicator Date hidden'!AY11="x","x",AX$2-'Indicator Date hidden'!AY11)</f>
        <v>0</v>
      </c>
      <c r="AY10" s="50">
        <f>IF('Indicator Date hidden'!AZ11="x","x",AY$2-'Indicator Date hidden'!AZ11)</f>
        <v>0</v>
      </c>
      <c r="AZ10" s="50">
        <f>IF('Indicator Date hidden'!BA11="x","x",AZ$2-'Indicator Date hidden'!BA11)</f>
        <v>5</v>
      </c>
      <c r="BA10" s="50">
        <f>IF('Indicator Date hidden'!BB11="x","x",BA$2-'Indicator Date hidden'!BB11)</f>
        <v>1</v>
      </c>
      <c r="BB10" s="50">
        <f>IF('Indicator Date hidden'!BC11="x","x",BB$2-'Indicator Date hidden'!BC11)</f>
        <v>1</v>
      </c>
      <c r="BC10" s="50">
        <f>IF('Indicator Date hidden'!BD11="x","x",BC$2-'Indicator Date hidden'!BD11)</f>
        <v>1</v>
      </c>
      <c r="BD10" s="50" t="str">
        <f>IF('Indicator Date hidden'!BE11="x","x",BD$2-'Indicator Date hidden'!BE11)</f>
        <v>x</v>
      </c>
      <c r="BE10" s="50">
        <f>IF('Indicator Date hidden'!BF11="x","x",BE$2-'Indicator Date hidden'!BF11)</f>
        <v>1</v>
      </c>
      <c r="BF10" s="50">
        <f>IF('Indicator Date hidden'!BG11="x","x",BF$2-'Indicator Date hidden'!BG11)</f>
        <v>0</v>
      </c>
      <c r="BG10" s="50">
        <f>IF('Indicator Date hidden'!BH11="x","x",BG$2-'Indicator Date hidden'!BH11)</f>
        <v>1</v>
      </c>
      <c r="BH10" s="50">
        <f>IF('Indicator Date hidden'!BI11="x","x",BH$2-'Indicator Date hidden'!BI11)</f>
        <v>1</v>
      </c>
      <c r="BI10" s="50">
        <f>IF('Indicator Date hidden'!BJ11="x","x",BI$2-'Indicator Date hidden'!BJ11)</f>
        <v>0</v>
      </c>
      <c r="BJ10" s="50">
        <f>IF('Indicator Date hidden'!BK11="x","x",BJ$2-'Indicator Date hidden'!BK11)</f>
        <v>1</v>
      </c>
      <c r="BK10" s="50">
        <f>IF('Indicator Date hidden'!BL11="x","x",BK$2-'Indicator Date hidden'!BL11)</f>
        <v>0</v>
      </c>
      <c r="BL10" s="50">
        <f>IF('Indicator Date hidden'!BM11="x","x",BL$2-'Indicator Date hidden'!BM11)</f>
        <v>1</v>
      </c>
      <c r="BM10" s="50" t="str">
        <f>IF('Indicator Date hidden'!BN11="x","x",BM$2-'Indicator Date hidden'!BN11)</f>
        <v>x</v>
      </c>
      <c r="BN10" s="50">
        <f>IF('Indicator Date hidden'!BO11="x","x",BN$2-'Indicator Date hidden'!BO11)</f>
        <v>2</v>
      </c>
      <c r="BO10" s="50">
        <f>IF('Indicator Date hidden'!BP11="x","x",BO$2-'Indicator Date hidden'!BP11)</f>
        <v>0</v>
      </c>
      <c r="BP10" s="50">
        <f>IF('Indicator Date hidden'!BQ11="x","x",BP$2-'Indicator Date hidden'!BQ11)</f>
        <v>0</v>
      </c>
      <c r="BQ10" s="50">
        <f>IF('Indicator Date hidden'!BR11="x","x",BQ$2-'Indicator Date hidden'!BR11)</f>
        <v>0</v>
      </c>
      <c r="BR10" s="50">
        <f>IF('Indicator Date hidden'!BS11="x","x",BR$2-'Indicator Date hidden'!BS11)</f>
        <v>0</v>
      </c>
      <c r="BS10" s="50">
        <f>IF('Indicator Date hidden'!BT11="x","x",BS$2-'Indicator Date hidden'!BT11)</f>
        <v>2</v>
      </c>
      <c r="BT10" s="50">
        <f>IF('Indicator Date hidden'!BU11="x","x",BT$2-'Indicator Date hidden'!BU11)</f>
        <v>1</v>
      </c>
      <c r="BU10" s="50">
        <f>IF('Indicator Date hidden'!BV11="x","x",BU$2-'Indicator Date hidden'!BV11)</f>
        <v>1</v>
      </c>
      <c r="BV10" s="50">
        <f>IF('Indicator Date hidden'!BW11="x","x",BV$2-'Indicator Date hidden'!BW11)</f>
        <v>1</v>
      </c>
      <c r="BW10" s="50">
        <f>IF('Indicator Date hidden'!BX11="x","x",BW$2-'Indicator Date hidden'!BX11)</f>
        <v>1</v>
      </c>
      <c r="BX10" s="50">
        <f>IF('Indicator Date hidden'!BY11="x","x",BX$2-'Indicator Date hidden'!BY11)</f>
        <v>0</v>
      </c>
      <c r="BY10" s="3">
        <f t="shared" si="0"/>
        <v>20</v>
      </c>
      <c r="BZ10" s="51">
        <f t="shared" si="1"/>
        <v>0.29850746268656714</v>
      </c>
      <c r="CA10" s="3">
        <f t="shared" si="2"/>
        <v>17</v>
      </c>
      <c r="CB10" s="51">
        <f t="shared" si="3"/>
        <v>0.84667788678703482</v>
      </c>
      <c r="CC10" s="54">
        <f t="shared" si="4"/>
        <v>0</v>
      </c>
    </row>
    <row r="11" spans="1:81">
      <c r="A11" s="3" t="str">
        <f>'Indicator Data'!B14</f>
        <v>AUT</v>
      </c>
      <c r="B11" s="50">
        <f>IF('Indicator Date hidden'!C12="x","x",B$2-'Indicator Date hidden'!C12)</f>
        <v>0</v>
      </c>
      <c r="C11" s="50">
        <f>IF('Indicator Date hidden'!D12="x","x",C$2-'Indicator Date hidden'!D12)</f>
        <v>0</v>
      </c>
      <c r="D11" s="50">
        <f>IF('Indicator Date hidden'!E12="x","x",D$2-'Indicator Date hidden'!E12)</f>
        <v>0</v>
      </c>
      <c r="E11" s="50">
        <f>IF('Indicator Date hidden'!F12="x","x",E$2-'Indicator Date hidden'!F12)</f>
        <v>0</v>
      </c>
      <c r="F11" s="50">
        <f>IF('Indicator Date hidden'!G12="x","x",F$2-'Indicator Date hidden'!G12)</f>
        <v>0</v>
      </c>
      <c r="G11" s="50">
        <f>IF('Indicator Date hidden'!H12="x","x",G$2-'Indicator Date hidden'!H12)</f>
        <v>0</v>
      </c>
      <c r="H11" s="50">
        <f>IF('Indicator Date hidden'!I12="x","x",H$2-'Indicator Date hidden'!I12)</f>
        <v>0</v>
      </c>
      <c r="I11" s="50">
        <f>IF('Indicator Date hidden'!J12="x","x",I$2-'Indicator Date hidden'!J12)</f>
        <v>0</v>
      </c>
      <c r="J11" s="50">
        <f>IF('Indicator Date hidden'!K12="x","x",J$2-'Indicator Date hidden'!K12)</f>
        <v>0</v>
      </c>
      <c r="K11" s="50">
        <f>IF('Indicator Date hidden'!L12="x","x",K$2-'Indicator Date hidden'!L12)</f>
        <v>0</v>
      </c>
      <c r="L11" s="50">
        <f>IF('Indicator Date hidden'!M12="x","x",L$2-'Indicator Date hidden'!M12)</f>
        <v>0</v>
      </c>
      <c r="M11" s="50">
        <f>IF('Indicator Date hidden'!N12="x","x",M$2-'Indicator Date hidden'!N12)</f>
        <v>0</v>
      </c>
      <c r="N11" s="50">
        <f>IF('Indicator Date hidden'!O12="x","x",N$2-'Indicator Date hidden'!O12)</f>
        <v>0</v>
      </c>
      <c r="O11" s="50">
        <f>IF('Indicator Date hidden'!P12="x","x",O$2-'Indicator Date hidden'!P12)</f>
        <v>0</v>
      </c>
      <c r="P11" s="50">
        <f>IF('Indicator Date hidden'!Q12="x","x",P$2-'Indicator Date hidden'!Q12)</f>
        <v>-1</v>
      </c>
      <c r="Q11" s="50">
        <f>IF('Indicator Date hidden'!R12="x","x",Q$2-'Indicator Date hidden'!R12)</f>
        <v>-1</v>
      </c>
      <c r="R11" s="50">
        <f>IF('Indicator Date hidden'!S12="x","x",R$2-'Indicator Date hidden'!S12)</f>
        <v>-1</v>
      </c>
      <c r="S11" s="50">
        <f>IF('Indicator Date hidden'!T12="x","x",S$2-'Indicator Date hidden'!T12)</f>
        <v>-1</v>
      </c>
      <c r="T11" s="50">
        <f>IF('Indicator Date hidden'!U12="x","x",T$2-'Indicator Date hidden'!U12)</f>
        <v>0</v>
      </c>
      <c r="U11" s="50">
        <f>IF('Indicator Date hidden'!V12="x","x",U$2-'Indicator Date hidden'!V12)</f>
        <v>0</v>
      </c>
      <c r="V11" s="50">
        <f>IF('Indicator Date hidden'!W12="x","x",V$2-'Indicator Date hidden'!W12)</f>
        <v>0</v>
      </c>
      <c r="W11" s="50">
        <f>IF('Indicator Date hidden'!X12="x","x",W$2-'Indicator Date hidden'!X12)</f>
        <v>0</v>
      </c>
      <c r="X11" s="50">
        <f>IF('Indicator Date hidden'!Y12="x","x",X$2-'Indicator Date hidden'!Y12)</f>
        <v>0</v>
      </c>
      <c r="Y11" s="50">
        <f>IF('Indicator Date hidden'!Z12="x","x",Y$2-'Indicator Date hidden'!Z12)</f>
        <v>0</v>
      </c>
      <c r="Z11" s="50">
        <f>IF('Indicator Date hidden'!AA12="x","x",Z$2-'Indicator Date hidden'!AA12)</f>
        <v>7</v>
      </c>
      <c r="AA11" s="50">
        <f>IF('Indicator Date hidden'!AB12="x","x",AA$2-'Indicator Date hidden'!AB12)</f>
        <v>0</v>
      </c>
      <c r="AB11" s="50" t="str">
        <f>IF('Indicator Date hidden'!AC12="x","x",AB$2-'Indicator Date hidden'!AC12)</f>
        <v>x</v>
      </c>
      <c r="AC11" s="50">
        <f>IF('Indicator Date hidden'!AD12="x","x",AC$2-'Indicator Date hidden'!AD12)</f>
        <v>2</v>
      </c>
      <c r="AD11" s="50">
        <f>IF('Indicator Date hidden'!AE12="x","x",AD$2-'Indicator Date hidden'!AE12)</f>
        <v>0</v>
      </c>
      <c r="AE11" s="50" t="str">
        <f>IF('Indicator Date hidden'!AF12="x","x",AE$2-'Indicator Date hidden'!AF12)</f>
        <v>x</v>
      </c>
      <c r="AF11" s="50">
        <f>IF('Indicator Date hidden'!AG12="x","x",AF$2-'Indicator Date hidden'!AG12)</f>
        <v>0</v>
      </c>
      <c r="AG11" s="50">
        <f>IF('Indicator Date hidden'!AH12="x","x",AG$2-'Indicator Date hidden'!AH12)</f>
        <v>0</v>
      </c>
      <c r="AH11" s="50">
        <f>IF('Indicator Date hidden'!AI12="x","x",AH$2-'Indicator Date hidden'!AI12)</f>
        <v>0</v>
      </c>
      <c r="AI11" s="50">
        <f>IF('Indicator Date hidden'!AJ12="x","x",AI$2-'Indicator Date hidden'!AJ12)</f>
        <v>0</v>
      </c>
      <c r="AJ11" s="50">
        <f>IF('Indicator Date hidden'!AK12="x","x",AJ$2-'Indicator Date hidden'!AK12)</f>
        <v>0</v>
      </c>
      <c r="AK11" s="50">
        <f>IF('Indicator Date hidden'!AL12="x","x",AK$2-'Indicator Date hidden'!AL12)</f>
        <v>0</v>
      </c>
      <c r="AL11" s="50" t="str">
        <f>IF('Indicator Date hidden'!AM12="x","x",AL$2-'Indicator Date hidden'!AM12)</f>
        <v>x</v>
      </c>
      <c r="AM11" s="50">
        <f>IF('Indicator Date hidden'!AN12="x","x",AM$2-'Indicator Date hidden'!AN12)</f>
        <v>0</v>
      </c>
      <c r="AN11" s="50">
        <f>IF('Indicator Date hidden'!AO12="x","x",AN$2-'Indicator Date hidden'!AO12)</f>
        <v>0</v>
      </c>
      <c r="AO11" s="50">
        <f>IF('Indicator Date hidden'!AP12="x","x",AO$2-'Indicator Date hidden'!AP12)</f>
        <v>0</v>
      </c>
      <c r="AP11" s="50" t="str">
        <f>IF('Indicator Date hidden'!AQ12="x","x",AP$2-'Indicator Date hidden'!AQ12)</f>
        <v>x</v>
      </c>
      <c r="AQ11" s="50">
        <f>IF('Indicator Date hidden'!AR12="x","x",AQ$2-'Indicator Date hidden'!AR12)</f>
        <v>0</v>
      </c>
      <c r="AR11" s="50">
        <f>IF('Indicator Date hidden'!AS12="x","x",AR$2-'Indicator Date hidden'!AS12)</f>
        <v>0</v>
      </c>
      <c r="AS11" s="50" t="str">
        <f>IF('Indicator Date hidden'!AT12="x","x",AS$2-'Indicator Date hidden'!AT12)</f>
        <v>x</v>
      </c>
      <c r="AT11" s="50">
        <f>IF('Indicator Date hidden'!AU12="x","x",AT$2-'Indicator Date hidden'!AU12)</f>
        <v>0</v>
      </c>
      <c r="AU11" s="50" t="str">
        <f>IF('Indicator Date hidden'!AV12="x","x",AU$2-'Indicator Date hidden'!AV12)</f>
        <v>x</v>
      </c>
      <c r="AV11" s="50" t="str">
        <f>IF('Indicator Date hidden'!AW12="x","x",AV$2-'Indicator Date hidden'!AW12)</f>
        <v>x</v>
      </c>
      <c r="AW11" s="50" t="str">
        <f>IF('Indicator Date hidden'!AX12="x","x",AW$2-'Indicator Date hidden'!AX12)</f>
        <v>x</v>
      </c>
      <c r="AX11" s="50">
        <f>IF('Indicator Date hidden'!AY12="x","x",AX$2-'Indicator Date hidden'!AY12)</f>
        <v>0</v>
      </c>
      <c r="AY11" s="50">
        <f>IF('Indicator Date hidden'!AZ12="x","x",AY$2-'Indicator Date hidden'!AZ12)</f>
        <v>0</v>
      </c>
      <c r="AZ11" s="50">
        <f>IF('Indicator Date hidden'!BA12="x","x",AZ$2-'Indicator Date hidden'!BA12)</f>
        <v>1</v>
      </c>
      <c r="BA11" s="50">
        <f>IF('Indicator Date hidden'!BB12="x","x",BA$2-'Indicator Date hidden'!BB12)</f>
        <v>1</v>
      </c>
      <c r="BB11" s="50">
        <f>IF('Indicator Date hidden'!BC12="x","x",BB$2-'Indicator Date hidden'!BC12)</f>
        <v>1</v>
      </c>
      <c r="BC11" s="50">
        <f>IF('Indicator Date hidden'!BD12="x","x",BC$2-'Indicator Date hidden'!BD12)</f>
        <v>1</v>
      </c>
      <c r="BD11" s="50" t="str">
        <f>IF('Indicator Date hidden'!BE12="x","x",BD$2-'Indicator Date hidden'!BE12)</f>
        <v>x</v>
      </c>
      <c r="BE11" s="50">
        <f>IF('Indicator Date hidden'!BF12="x","x",BE$2-'Indicator Date hidden'!BF12)</f>
        <v>1</v>
      </c>
      <c r="BF11" s="50">
        <f>IF('Indicator Date hidden'!BG12="x","x",BF$2-'Indicator Date hidden'!BG12)</f>
        <v>0</v>
      </c>
      <c r="BG11" s="50">
        <f>IF('Indicator Date hidden'!BH12="x","x",BG$2-'Indicator Date hidden'!BH12)</f>
        <v>1</v>
      </c>
      <c r="BH11" s="50">
        <f>IF('Indicator Date hidden'!BI12="x","x",BH$2-'Indicator Date hidden'!BI12)</f>
        <v>1</v>
      </c>
      <c r="BI11" s="50">
        <f>IF('Indicator Date hidden'!BJ12="x","x",BI$2-'Indicator Date hidden'!BJ12)</f>
        <v>0</v>
      </c>
      <c r="BJ11" s="50">
        <f>IF('Indicator Date hidden'!BK12="x","x",BJ$2-'Indicator Date hidden'!BK12)</f>
        <v>1</v>
      </c>
      <c r="BK11" s="50">
        <f>IF('Indicator Date hidden'!BL12="x","x",BK$2-'Indicator Date hidden'!BL12)</f>
        <v>0</v>
      </c>
      <c r="BL11" s="50">
        <f>IF('Indicator Date hidden'!BM12="x","x",BL$2-'Indicator Date hidden'!BM12)</f>
        <v>1</v>
      </c>
      <c r="BM11" s="50" t="str">
        <f>IF('Indicator Date hidden'!BN12="x","x",BM$2-'Indicator Date hidden'!BN12)</f>
        <v>x</v>
      </c>
      <c r="BN11" s="50">
        <f>IF('Indicator Date hidden'!BO12="x","x",BN$2-'Indicator Date hidden'!BO12)</f>
        <v>0</v>
      </c>
      <c r="BO11" s="50">
        <f>IF('Indicator Date hidden'!BP12="x","x",BO$2-'Indicator Date hidden'!BP12)</f>
        <v>0</v>
      </c>
      <c r="BP11" s="50">
        <f>IF('Indicator Date hidden'!BQ12="x","x",BP$2-'Indicator Date hidden'!BQ12)</f>
        <v>0</v>
      </c>
      <c r="BQ11" s="50">
        <f>IF('Indicator Date hidden'!BR12="x","x",BQ$2-'Indicator Date hidden'!BR12)</f>
        <v>0</v>
      </c>
      <c r="BR11" s="50">
        <f>IF('Indicator Date hidden'!BS12="x","x",BR$2-'Indicator Date hidden'!BS12)</f>
        <v>0</v>
      </c>
      <c r="BS11" s="50">
        <f>IF('Indicator Date hidden'!BT12="x","x",BS$2-'Indicator Date hidden'!BT12)</f>
        <v>2</v>
      </c>
      <c r="BT11" s="50">
        <f>IF('Indicator Date hidden'!BU12="x","x",BT$2-'Indicator Date hidden'!BU12)</f>
        <v>1</v>
      </c>
      <c r="BU11" s="50">
        <f>IF('Indicator Date hidden'!BV12="x","x",BU$2-'Indicator Date hidden'!BV12)</f>
        <v>1</v>
      </c>
      <c r="BV11" s="50" t="str">
        <f>IF('Indicator Date hidden'!BW12="x","x",BV$2-'Indicator Date hidden'!BW12)</f>
        <v>x</v>
      </c>
      <c r="BW11" s="50">
        <f>IF('Indicator Date hidden'!BX12="x","x",BW$2-'Indicator Date hidden'!BX12)</f>
        <v>1</v>
      </c>
      <c r="BX11" s="50">
        <f>IF('Indicator Date hidden'!BY12="x","x",BX$2-'Indicator Date hidden'!BY12)</f>
        <v>0</v>
      </c>
      <c r="BY11" s="3">
        <f t="shared" si="0"/>
        <v>19</v>
      </c>
      <c r="BZ11" s="51">
        <f t="shared" si="1"/>
        <v>0.296875</v>
      </c>
      <c r="CA11" s="3">
        <f t="shared" si="2"/>
        <v>15</v>
      </c>
      <c r="CB11" s="51">
        <f t="shared" si="3"/>
        <v>1.0259094669487168</v>
      </c>
      <c r="CC11" s="54">
        <f t="shared" si="4"/>
        <v>0</v>
      </c>
    </row>
    <row r="12" spans="1:81">
      <c r="A12" s="3" t="str">
        <f>'Indicator Data'!B15</f>
        <v>AZE</v>
      </c>
      <c r="B12" s="50">
        <f>IF('Indicator Date hidden'!C13="x","x",B$2-'Indicator Date hidden'!C13)</f>
        <v>0</v>
      </c>
      <c r="C12" s="50">
        <f>IF('Indicator Date hidden'!D13="x","x",C$2-'Indicator Date hidden'!D13)</f>
        <v>0</v>
      </c>
      <c r="D12" s="50">
        <f>IF('Indicator Date hidden'!E13="x","x",D$2-'Indicator Date hidden'!E13)</f>
        <v>0</v>
      </c>
      <c r="E12" s="50">
        <f>IF('Indicator Date hidden'!F13="x","x",E$2-'Indicator Date hidden'!F13)</f>
        <v>0</v>
      </c>
      <c r="F12" s="50">
        <f>IF('Indicator Date hidden'!G13="x","x",F$2-'Indicator Date hidden'!G13)</f>
        <v>0</v>
      </c>
      <c r="G12" s="50">
        <f>IF('Indicator Date hidden'!H13="x","x",G$2-'Indicator Date hidden'!H13)</f>
        <v>0</v>
      </c>
      <c r="H12" s="50">
        <f>IF('Indicator Date hidden'!I13="x","x",H$2-'Indicator Date hidden'!I13)</f>
        <v>0</v>
      </c>
      <c r="I12" s="50">
        <f>IF('Indicator Date hidden'!J13="x","x",I$2-'Indicator Date hidden'!J13)</f>
        <v>0</v>
      </c>
      <c r="J12" s="50">
        <f>IF('Indicator Date hidden'!K13="x","x",J$2-'Indicator Date hidden'!K13)</f>
        <v>0</v>
      </c>
      <c r="K12" s="50">
        <f>IF('Indicator Date hidden'!L13="x","x",K$2-'Indicator Date hidden'!L13)</f>
        <v>0</v>
      </c>
      <c r="L12" s="50">
        <f>IF('Indicator Date hidden'!M13="x","x",L$2-'Indicator Date hidden'!M13)</f>
        <v>0</v>
      </c>
      <c r="M12" s="50">
        <f>IF('Indicator Date hidden'!N13="x","x",M$2-'Indicator Date hidden'!N13)</f>
        <v>0</v>
      </c>
      <c r="N12" s="50">
        <f>IF('Indicator Date hidden'!O13="x","x",N$2-'Indicator Date hidden'!O13)</f>
        <v>0</v>
      </c>
      <c r="O12" s="50">
        <f>IF('Indicator Date hidden'!P13="x","x",O$2-'Indicator Date hidden'!P13)</f>
        <v>0</v>
      </c>
      <c r="P12" s="50">
        <f>IF('Indicator Date hidden'!Q13="x","x",P$2-'Indicator Date hidden'!Q13)</f>
        <v>-1</v>
      </c>
      <c r="Q12" s="50">
        <f>IF('Indicator Date hidden'!R13="x","x",Q$2-'Indicator Date hidden'!R13)</f>
        <v>-1</v>
      </c>
      <c r="R12" s="50">
        <f>IF('Indicator Date hidden'!S13="x","x",R$2-'Indicator Date hidden'!S13)</f>
        <v>-1</v>
      </c>
      <c r="S12" s="50">
        <f>IF('Indicator Date hidden'!T13="x","x",S$2-'Indicator Date hidden'!T13)</f>
        <v>-1</v>
      </c>
      <c r="T12" s="50">
        <f>IF('Indicator Date hidden'!U13="x","x",T$2-'Indicator Date hidden'!U13)</f>
        <v>0</v>
      </c>
      <c r="U12" s="50">
        <f>IF('Indicator Date hidden'!V13="x","x",U$2-'Indicator Date hidden'!V13)</f>
        <v>0</v>
      </c>
      <c r="V12" s="50">
        <f>IF('Indicator Date hidden'!W13="x","x",V$2-'Indicator Date hidden'!W13)</f>
        <v>0</v>
      </c>
      <c r="W12" s="50">
        <f>IF('Indicator Date hidden'!X13="x","x",W$2-'Indicator Date hidden'!X13)</f>
        <v>0</v>
      </c>
      <c r="X12" s="50">
        <f>IF('Indicator Date hidden'!Y13="x","x",X$2-'Indicator Date hidden'!Y13)</f>
        <v>0</v>
      </c>
      <c r="Y12" s="50">
        <f>IF('Indicator Date hidden'!Z13="x","x",Y$2-'Indicator Date hidden'!Z13)</f>
        <v>0</v>
      </c>
      <c r="Z12" s="50">
        <f>IF('Indicator Date hidden'!AA13="x","x",Z$2-'Indicator Date hidden'!AA13)</f>
        <v>9</v>
      </c>
      <c r="AA12" s="50">
        <f>IF('Indicator Date hidden'!AB13="x","x",AA$2-'Indicator Date hidden'!AB13)</f>
        <v>0</v>
      </c>
      <c r="AB12" s="50">
        <f>IF('Indicator Date hidden'!AC13="x","x",AB$2-'Indicator Date hidden'!AC13)</f>
        <v>0</v>
      </c>
      <c r="AC12" s="50">
        <f>IF('Indicator Date hidden'!AD13="x","x",AC$2-'Indicator Date hidden'!AD13)</f>
        <v>1</v>
      </c>
      <c r="AD12" s="50">
        <f>IF('Indicator Date hidden'!AE13="x","x",AD$2-'Indicator Date hidden'!AE13)</f>
        <v>0</v>
      </c>
      <c r="AE12" s="50" t="str">
        <f>IF('Indicator Date hidden'!AF13="x","x",AE$2-'Indicator Date hidden'!AF13)</f>
        <v>x</v>
      </c>
      <c r="AF12" s="50">
        <f>IF('Indicator Date hidden'!AG13="x","x",AF$2-'Indicator Date hidden'!AG13)</f>
        <v>0</v>
      </c>
      <c r="AG12" s="50">
        <f>IF('Indicator Date hidden'!AH13="x","x",AG$2-'Indicator Date hidden'!AH13)</f>
        <v>0</v>
      </c>
      <c r="AH12" s="50">
        <f>IF('Indicator Date hidden'!AI13="x","x",AH$2-'Indicator Date hidden'!AI13)</f>
        <v>0</v>
      </c>
      <c r="AI12" s="50">
        <f>IF('Indicator Date hidden'!AJ13="x","x",AI$2-'Indicator Date hidden'!AJ13)</f>
        <v>0</v>
      </c>
      <c r="AJ12" s="50">
        <f>IF('Indicator Date hidden'!AK13="x","x",AJ$2-'Indicator Date hidden'!AK13)</f>
        <v>0</v>
      </c>
      <c r="AK12" s="50">
        <f>IF('Indicator Date hidden'!AL13="x","x",AK$2-'Indicator Date hidden'!AL13)</f>
        <v>0</v>
      </c>
      <c r="AL12" s="50" t="str">
        <f>IF('Indicator Date hidden'!AM13="x","x",AL$2-'Indicator Date hidden'!AM13)</f>
        <v>x</v>
      </c>
      <c r="AM12" s="50">
        <f>IF('Indicator Date hidden'!AN13="x","x",AM$2-'Indicator Date hidden'!AN13)</f>
        <v>0</v>
      </c>
      <c r="AN12" s="50">
        <f>IF('Indicator Date hidden'!AO13="x","x",AN$2-'Indicator Date hidden'!AO13)</f>
        <v>0</v>
      </c>
      <c r="AO12" s="50">
        <f>IF('Indicator Date hidden'!AP13="x","x",AO$2-'Indicator Date hidden'!AP13)</f>
        <v>0</v>
      </c>
      <c r="AP12" s="50">
        <f>IF('Indicator Date hidden'!AQ13="x","x",AP$2-'Indicator Date hidden'!AQ13)</f>
        <v>0</v>
      </c>
      <c r="AQ12" s="50">
        <f>IF('Indicator Date hidden'!AR13="x","x",AQ$2-'Indicator Date hidden'!AR13)</f>
        <v>0</v>
      </c>
      <c r="AR12" s="50">
        <f>IF('Indicator Date hidden'!AS13="x","x",AR$2-'Indicator Date hidden'!AS13)</f>
        <v>0</v>
      </c>
      <c r="AS12" s="50">
        <f>IF('Indicator Date hidden'!AT13="x","x",AS$2-'Indicator Date hidden'!AT13)</f>
        <v>7</v>
      </c>
      <c r="AT12" s="50">
        <f>IF('Indicator Date hidden'!AU13="x","x",AT$2-'Indicator Date hidden'!AU13)</f>
        <v>0</v>
      </c>
      <c r="AU12" s="50">
        <f>IF('Indicator Date hidden'!AV13="x","x",AU$2-'Indicator Date hidden'!AV13)</f>
        <v>0</v>
      </c>
      <c r="AV12" s="50">
        <f>IF('Indicator Date hidden'!AW13="x","x",AV$2-'Indicator Date hidden'!AW13)</f>
        <v>0</v>
      </c>
      <c r="AW12" s="50">
        <f>IF('Indicator Date hidden'!AX13="x","x",AW$2-'Indicator Date hidden'!AX13)</f>
        <v>0</v>
      </c>
      <c r="AX12" s="50">
        <f>IF('Indicator Date hidden'!AY13="x","x",AX$2-'Indicator Date hidden'!AY13)</f>
        <v>0</v>
      </c>
      <c r="AY12" s="50">
        <f>IF('Indicator Date hidden'!AZ13="x","x",AY$2-'Indicator Date hidden'!AZ13)</f>
        <v>0</v>
      </c>
      <c r="AZ12" s="50" t="str">
        <f>IF('Indicator Date hidden'!BA13="x","x",AZ$2-'Indicator Date hidden'!BA13)</f>
        <v>x</v>
      </c>
      <c r="BA12" s="50">
        <f>IF('Indicator Date hidden'!BB13="x","x",BA$2-'Indicator Date hidden'!BB13)</f>
        <v>1</v>
      </c>
      <c r="BB12" s="50">
        <f>IF('Indicator Date hidden'!BC13="x","x",BB$2-'Indicator Date hidden'!BC13)</f>
        <v>1</v>
      </c>
      <c r="BC12" s="50">
        <f>IF('Indicator Date hidden'!BD13="x","x",BC$2-'Indicator Date hidden'!BD13)</f>
        <v>1</v>
      </c>
      <c r="BD12" s="50">
        <f>IF('Indicator Date hidden'!BE13="x","x",BD$2-'Indicator Date hidden'!BE13)</f>
        <v>1</v>
      </c>
      <c r="BE12" s="50">
        <f>IF('Indicator Date hidden'!BF13="x","x",BE$2-'Indicator Date hidden'!BF13)</f>
        <v>1</v>
      </c>
      <c r="BF12" s="50">
        <f>IF('Indicator Date hidden'!BG13="x","x",BF$2-'Indicator Date hidden'!BG13)</f>
        <v>0</v>
      </c>
      <c r="BG12" s="50">
        <f>IF('Indicator Date hidden'!BH13="x","x",BG$2-'Indicator Date hidden'!BH13)</f>
        <v>1</v>
      </c>
      <c r="BH12" s="50">
        <f>IF('Indicator Date hidden'!BI13="x","x",BH$2-'Indicator Date hidden'!BI13)</f>
        <v>1</v>
      </c>
      <c r="BI12" s="50" t="str">
        <f>IF('Indicator Date hidden'!BJ13="x","x",BI$2-'Indicator Date hidden'!BJ13)</f>
        <v>x</v>
      </c>
      <c r="BJ12" s="50">
        <f>IF('Indicator Date hidden'!BK13="x","x",BJ$2-'Indicator Date hidden'!BK13)</f>
        <v>1</v>
      </c>
      <c r="BK12" s="50">
        <f>IF('Indicator Date hidden'!BL13="x","x",BK$2-'Indicator Date hidden'!BL13)</f>
        <v>0</v>
      </c>
      <c r="BL12" s="50">
        <f>IF('Indicator Date hidden'!BM13="x","x",BL$2-'Indicator Date hidden'!BM13)</f>
        <v>1</v>
      </c>
      <c r="BM12" s="50">
        <f>IF('Indicator Date hidden'!BN13="x","x",BM$2-'Indicator Date hidden'!BN13)</f>
        <v>2</v>
      </c>
      <c r="BN12" s="50">
        <f>IF('Indicator Date hidden'!BO13="x","x",BN$2-'Indicator Date hidden'!BO13)</f>
        <v>1</v>
      </c>
      <c r="BO12" s="50">
        <f>IF('Indicator Date hidden'!BP13="x","x",BO$2-'Indicator Date hidden'!BP13)</f>
        <v>0</v>
      </c>
      <c r="BP12" s="50">
        <f>IF('Indicator Date hidden'!BQ13="x","x",BP$2-'Indicator Date hidden'!BQ13)</f>
        <v>0</v>
      </c>
      <c r="BQ12" s="50">
        <f>IF('Indicator Date hidden'!BR13="x","x",BQ$2-'Indicator Date hidden'!BR13)</f>
        <v>0</v>
      </c>
      <c r="BR12" s="50">
        <f>IF('Indicator Date hidden'!BS13="x","x",BR$2-'Indicator Date hidden'!BS13)</f>
        <v>0</v>
      </c>
      <c r="BS12" s="50">
        <f>IF('Indicator Date hidden'!BT13="x","x",BS$2-'Indicator Date hidden'!BT13)</f>
        <v>4</v>
      </c>
      <c r="BT12" s="50">
        <f>IF('Indicator Date hidden'!BU13="x","x",BT$2-'Indicator Date hidden'!BU13)</f>
        <v>1</v>
      </c>
      <c r="BU12" s="50">
        <f>IF('Indicator Date hidden'!BV13="x","x",BU$2-'Indicator Date hidden'!BV13)</f>
        <v>1</v>
      </c>
      <c r="BV12" s="50">
        <f>IF('Indicator Date hidden'!BW13="x","x",BV$2-'Indicator Date hidden'!BW13)</f>
        <v>1</v>
      </c>
      <c r="BW12" s="50">
        <f>IF('Indicator Date hidden'!BX13="x","x",BW$2-'Indicator Date hidden'!BX13)</f>
        <v>1</v>
      </c>
      <c r="BX12" s="50">
        <f>IF('Indicator Date hidden'!BY13="x","x",BX$2-'Indicator Date hidden'!BY13)</f>
        <v>0</v>
      </c>
      <c r="BY12" s="3">
        <f t="shared" si="0"/>
        <v>33</v>
      </c>
      <c r="BZ12" s="51">
        <f t="shared" si="1"/>
        <v>0.46478873239436619</v>
      </c>
      <c r="CA12" s="3">
        <f t="shared" si="2"/>
        <v>19</v>
      </c>
      <c r="CB12" s="51">
        <f t="shared" si="3"/>
        <v>1.4711400763965623</v>
      </c>
      <c r="CC12" s="54">
        <f t="shared" si="4"/>
        <v>0</v>
      </c>
    </row>
    <row r="13" spans="1:81">
      <c r="A13" s="3" t="str">
        <f>'Indicator Data'!B16</f>
        <v>BHS</v>
      </c>
      <c r="B13" s="50">
        <f>IF('Indicator Date hidden'!C14="x","x",B$2-'Indicator Date hidden'!C14)</f>
        <v>0</v>
      </c>
      <c r="C13" s="50">
        <f>IF('Indicator Date hidden'!D14="x","x",C$2-'Indicator Date hidden'!D14)</f>
        <v>0</v>
      </c>
      <c r="D13" s="50">
        <f>IF('Indicator Date hidden'!E14="x","x",D$2-'Indicator Date hidden'!E14)</f>
        <v>0</v>
      </c>
      <c r="E13" s="50">
        <f>IF('Indicator Date hidden'!F14="x","x",E$2-'Indicator Date hidden'!F14)</f>
        <v>0</v>
      </c>
      <c r="F13" s="50">
        <f>IF('Indicator Date hidden'!G14="x","x",F$2-'Indicator Date hidden'!G14)</f>
        <v>0</v>
      </c>
      <c r="G13" s="50">
        <f>IF('Indicator Date hidden'!H14="x","x",G$2-'Indicator Date hidden'!H14)</f>
        <v>0</v>
      </c>
      <c r="H13" s="50">
        <f>IF('Indicator Date hidden'!I14="x","x",H$2-'Indicator Date hidden'!I14)</f>
        <v>0</v>
      </c>
      <c r="I13" s="50">
        <f>IF('Indicator Date hidden'!J14="x","x",I$2-'Indicator Date hidden'!J14)</f>
        <v>0</v>
      </c>
      <c r="J13" s="50">
        <f>IF('Indicator Date hidden'!K14="x","x",J$2-'Indicator Date hidden'!K14)</f>
        <v>0</v>
      </c>
      <c r="K13" s="50">
        <f>IF('Indicator Date hidden'!L14="x","x",K$2-'Indicator Date hidden'!L14)</f>
        <v>0</v>
      </c>
      <c r="L13" s="50">
        <f>IF('Indicator Date hidden'!M14="x","x",L$2-'Indicator Date hidden'!M14)</f>
        <v>0</v>
      </c>
      <c r="M13" s="50">
        <f>IF('Indicator Date hidden'!N14="x","x",M$2-'Indicator Date hidden'!N14)</f>
        <v>0</v>
      </c>
      <c r="N13" s="50">
        <f>IF('Indicator Date hidden'!O14="x","x",N$2-'Indicator Date hidden'!O14)</f>
        <v>0</v>
      </c>
      <c r="O13" s="50">
        <f>IF('Indicator Date hidden'!P14="x","x",O$2-'Indicator Date hidden'!P14)</f>
        <v>0</v>
      </c>
      <c r="P13" s="50">
        <f>IF('Indicator Date hidden'!Q14="x","x",P$2-'Indicator Date hidden'!Q14)</f>
        <v>-1</v>
      </c>
      <c r="Q13" s="50">
        <f>IF('Indicator Date hidden'!R14="x","x",Q$2-'Indicator Date hidden'!R14)</f>
        <v>-1</v>
      </c>
      <c r="R13" s="50">
        <f>IF('Indicator Date hidden'!S14="x","x",R$2-'Indicator Date hidden'!S14)</f>
        <v>-1</v>
      </c>
      <c r="S13" s="50">
        <f>IF('Indicator Date hidden'!T14="x","x",S$2-'Indicator Date hidden'!T14)</f>
        <v>-1</v>
      </c>
      <c r="T13" s="50">
        <f>IF('Indicator Date hidden'!U14="x","x",T$2-'Indicator Date hidden'!U14)</f>
        <v>0</v>
      </c>
      <c r="U13" s="50">
        <f>IF('Indicator Date hidden'!V14="x","x",U$2-'Indicator Date hidden'!V14)</f>
        <v>0</v>
      </c>
      <c r="V13" s="50">
        <f>IF('Indicator Date hidden'!W14="x","x",V$2-'Indicator Date hidden'!W14)</f>
        <v>0</v>
      </c>
      <c r="W13" s="50">
        <f>IF('Indicator Date hidden'!X14="x","x",W$2-'Indicator Date hidden'!X14)</f>
        <v>0</v>
      </c>
      <c r="X13" s="50">
        <f>IF('Indicator Date hidden'!Y14="x","x",X$2-'Indicator Date hidden'!Y14)</f>
        <v>0</v>
      </c>
      <c r="Y13" s="50">
        <f>IF('Indicator Date hidden'!Z14="x","x",Y$2-'Indicator Date hidden'!Z14)</f>
        <v>0</v>
      </c>
      <c r="Z13" s="50">
        <f>IF('Indicator Date hidden'!AA14="x","x",Z$2-'Indicator Date hidden'!AA14)</f>
        <v>8</v>
      </c>
      <c r="AA13" s="50">
        <f>IF('Indicator Date hidden'!AB14="x","x",AA$2-'Indicator Date hidden'!AB14)</f>
        <v>0</v>
      </c>
      <c r="AB13" s="50" t="str">
        <f>IF('Indicator Date hidden'!AC14="x","x",AB$2-'Indicator Date hidden'!AC14)</f>
        <v>x</v>
      </c>
      <c r="AC13" s="50">
        <f>IF('Indicator Date hidden'!AD14="x","x",AC$2-'Indicator Date hidden'!AD14)</f>
        <v>2</v>
      </c>
      <c r="AD13" s="50">
        <f>IF('Indicator Date hidden'!AE14="x","x",AD$2-'Indicator Date hidden'!AE14)</f>
        <v>0</v>
      </c>
      <c r="AE13" s="50" t="str">
        <f>IF('Indicator Date hidden'!AF14="x","x",AE$2-'Indicator Date hidden'!AF14)</f>
        <v>x</v>
      </c>
      <c r="AF13" s="50">
        <f>IF('Indicator Date hidden'!AG14="x","x",AF$2-'Indicator Date hidden'!AG14)</f>
        <v>0</v>
      </c>
      <c r="AG13" s="50">
        <f>IF('Indicator Date hidden'!AH14="x","x",AG$2-'Indicator Date hidden'!AH14)</f>
        <v>0</v>
      </c>
      <c r="AH13" s="50">
        <f>IF('Indicator Date hidden'!AI14="x","x",AH$2-'Indicator Date hidden'!AI14)</f>
        <v>0</v>
      </c>
      <c r="AI13" s="50">
        <f>IF('Indicator Date hidden'!AJ14="x","x",AI$2-'Indicator Date hidden'!AJ14)</f>
        <v>0</v>
      </c>
      <c r="AJ13" s="50">
        <f>IF('Indicator Date hidden'!AK14="x","x",AJ$2-'Indicator Date hidden'!AK14)</f>
        <v>0</v>
      </c>
      <c r="AK13" s="50">
        <f>IF('Indicator Date hidden'!AL14="x","x",AK$2-'Indicator Date hidden'!AL14)</f>
        <v>0</v>
      </c>
      <c r="AL13" s="50" t="str">
        <f>IF('Indicator Date hidden'!AM14="x","x",AL$2-'Indicator Date hidden'!AM14)</f>
        <v>x</v>
      </c>
      <c r="AM13" s="50">
        <f>IF('Indicator Date hidden'!AN14="x","x",AM$2-'Indicator Date hidden'!AN14)</f>
        <v>0</v>
      </c>
      <c r="AN13" s="50">
        <f>IF('Indicator Date hidden'!AO14="x","x",AN$2-'Indicator Date hidden'!AO14)</f>
        <v>0</v>
      </c>
      <c r="AO13" s="50">
        <f>IF('Indicator Date hidden'!AP14="x","x",AO$2-'Indicator Date hidden'!AP14)</f>
        <v>0</v>
      </c>
      <c r="AP13" s="50" t="str">
        <f>IF('Indicator Date hidden'!AQ14="x","x",AP$2-'Indicator Date hidden'!AQ14)</f>
        <v>x</v>
      </c>
      <c r="AQ13" s="50" t="str">
        <f>IF('Indicator Date hidden'!AR14="x","x",AQ$2-'Indicator Date hidden'!AR14)</f>
        <v>x</v>
      </c>
      <c r="AR13" s="50">
        <f>IF('Indicator Date hidden'!AS14="x","x",AR$2-'Indicator Date hidden'!AS14)</f>
        <v>0</v>
      </c>
      <c r="AS13" s="50" t="str">
        <f>IF('Indicator Date hidden'!AT14="x","x",AS$2-'Indicator Date hidden'!AT14)</f>
        <v>x</v>
      </c>
      <c r="AT13" s="50">
        <f>IF('Indicator Date hidden'!AU14="x","x",AT$2-'Indicator Date hidden'!AU14)</f>
        <v>0</v>
      </c>
      <c r="AU13" s="50" t="str">
        <f>IF('Indicator Date hidden'!AV14="x","x",AU$2-'Indicator Date hidden'!AV14)</f>
        <v>x</v>
      </c>
      <c r="AV13" s="50" t="str">
        <f>IF('Indicator Date hidden'!AW14="x","x",AV$2-'Indicator Date hidden'!AW14)</f>
        <v>x</v>
      </c>
      <c r="AW13" s="50" t="str">
        <f>IF('Indicator Date hidden'!AX14="x","x",AW$2-'Indicator Date hidden'!AX14)</f>
        <v>x</v>
      </c>
      <c r="AX13" s="50">
        <f>IF('Indicator Date hidden'!AY14="x","x",AX$2-'Indicator Date hidden'!AY14)</f>
        <v>0</v>
      </c>
      <c r="AY13" s="50">
        <f>IF('Indicator Date hidden'!AZ14="x","x",AY$2-'Indicator Date hidden'!AZ14)</f>
        <v>0</v>
      </c>
      <c r="AZ13" s="50" t="str">
        <f>IF('Indicator Date hidden'!BA14="x","x",AZ$2-'Indicator Date hidden'!BA14)</f>
        <v>x</v>
      </c>
      <c r="BA13" s="50">
        <f>IF('Indicator Date hidden'!BB14="x","x",BA$2-'Indicator Date hidden'!BB14)</f>
        <v>1</v>
      </c>
      <c r="BB13" s="50">
        <f>IF('Indicator Date hidden'!BC14="x","x",BB$2-'Indicator Date hidden'!BC14)</f>
        <v>1</v>
      </c>
      <c r="BC13" s="50">
        <f>IF('Indicator Date hidden'!BD14="x","x",BC$2-'Indicator Date hidden'!BD14)</f>
        <v>1</v>
      </c>
      <c r="BD13" s="50" t="str">
        <f>IF('Indicator Date hidden'!BE14="x","x",BD$2-'Indicator Date hidden'!BE14)</f>
        <v>x</v>
      </c>
      <c r="BE13" s="50">
        <f>IF('Indicator Date hidden'!BF14="x","x",BE$2-'Indicator Date hidden'!BF14)</f>
        <v>1</v>
      </c>
      <c r="BF13" s="50">
        <f>IF('Indicator Date hidden'!BG14="x","x",BF$2-'Indicator Date hidden'!BG14)</f>
        <v>0</v>
      </c>
      <c r="BG13" s="50">
        <f>IF('Indicator Date hidden'!BH14="x","x",BG$2-'Indicator Date hidden'!BH14)</f>
        <v>1</v>
      </c>
      <c r="BH13" s="50">
        <f>IF('Indicator Date hidden'!BI14="x","x",BH$2-'Indicator Date hidden'!BI14)</f>
        <v>1</v>
      </c>
      <c r="BI13" s="50" t="str">
        <f>IF('Indicator Date hidden'!BJ14="x","x",BI$2-'Indicator Date hidden'!BJ14)</f>
        <v>x</v>
      </c>
      <c r="BJ13" s="50">
        <f>IF('Indicator Date hidden'!BK14="x","x",BJ$2-'Indicator Date hidden'!BK14)</f>
        <v>1</v>
      </c>
      <c r="BK13" s="50">
        <f>IF('Indicator Date hidden'!BL14="x","x",BK$2-'Indicator Date hidden'!BL14)</f>
        <v>0</v>
      </c>
      <c r="BL13" s="50">
        <f>IF('Indicator Date hidden'!BM14="x","x",BL$2-'Indicator Date hidden'!BM14)</f>
        <v>1</v>
      </c>
      <c r="BM13" s="50" t="str">
        <f>IF('Indicator Date hidden'!BN14="x","x",BM$2-'Indicator Date hidden'!BN14)</f>
        <v>x</v>
      </c>
      <c r="BN13" s="50">
        <f>IF('Indicator Date hidden'!BO14="x","x",BN$2-'Indicator Date hidden'!BO14)</f>
        <v>2</v>
      </c>
      <c r="BO13" s="50">
        <f>IF('Indicator Date hidden'!BP14="x","x",BO$2-'Indicator Date hidden'!BP14)</f>
        <v>0</v>
      </c>
      <c r="BP13" s="50">
        <f>IF('Indicator Date hidden'!BQ14="x","x",BP$2-'Indicator Date hidden'!BQ14)</f>
        <v>0</v>
      </c>
      <c r="BQ13" s="50">
        <f>IF('Indicator Date hidden'!BR14="x","x",BQ$2-'Indicator Date hidden'!BR14)</f>
        <v>0</v>
      </c>
      <c r="BR13" s="50">
        <f>IF('Indicator Date hidden'!BS14="x","x",BR$2-'Indicator Date hidden'!BS14)</f>
        <v>0</v>
      </c>
      <c r="BS13" s="50">
        <f>IF('Indicator Date hidden'!BT14="x","x",BS$2-'Indicator Date hidden'!BT14)</f>
        <v>1</v>
      </c>
      <c r="BT13" s="50">
        <f>IF('Indicator Date hidden'!BU14="x","x",BT$2-'Indicator Date hidden'!BU14)</f>
        <v>1</v>
      </c>
      <c r="BU13" s="50">
        <f>IF('Indicator Date hidden'!BV14="x","x",BU$2-'Indicator Date hidden'!BV14)</f>
        <v>1</v>
      </c>
      <c r="BV13" s="50">
        <f>IF('Indicator Date hidden'!BW14="x","x",BV$2-'Indicator Date hidden'!BW14)</f>
        <v>1</v>
      </c>
      <c r="BW13" s="50">
        <f>IF('Indicator Date hidden'!BX14="x","x",BW$2-'Indicator Date hidden'!BX14)</f>
        <v>1</v>
      </c>
      <c r="BX13" s="50">
        <f>IF('Indicator Date hidden'!BY14="x","x",BX$2-'Indicator Date hidden'!BY14)</f>
        <v>0</v>
      </c>
      <c r="BY13" s="3">
        <f t="shared" si="0"/>
        <v>21</v>
      </c>
      <c r="BZ13" s="51">
        <f t="shared" si="1"/>
        <v>0.33870967741935482</v>
      </c>
      <c r="CA13" s="3">
        <f t="shared" si="2"/>
        <v>16</v>
      </c>
      <c r="CB13" s="51">
        <f t="shared" si="3"/>
        <v>1.1492430662789392</v>
      </c>
      <c r="CC13" s="54">
        <f t="shared" si="4"/>
        <v>0</v>
      </c>
    </row>
    <row r="14" spans="1:81">
      <c r="A14" s="3" t="str">
        <f>'Indicator Data'!B17</f>
        <v>BHR</v>
      </c>
      <c r="B14" s="50">
        <f>IF('Indicator Date hidden'!C15="x","x",B$2-'Indicator Date hidden'!C15)</f>
        <v>0</v>
      </c>
      <c r="C14" s="50">
        <f>IF('Indicator Date hidden'!D15="x","x",C$2-'Indicator Date hidden'!D15)</f>
        <v>0</v>
      </c>
      <c r="D14" s="50">
        <f>IF('Indicator Date hidden'!E15="x","x",D$2-'Indicator Date hidden'!E15)</f>
        <v>0</v>
      </c>
      <c r="E14" s="50">
        <f>IF('Indicator Date hidden'!F15="x","x",E$2-'Indicator Date hidden'!F15)</f>
        <v>0</v>
      </c>
      <c r="F14" s="50">
        <f>IF('Indicator Date hidden'!G15="x","x",F$2-'Indicator Date hidden'!G15)</f>
        <v>0</v>
      </c>
      <c r="G14" s="50">
        <f>IF('Indicator Date hidden'!H15="x","x",G$2-'Indicator Date hidden'!H15)</f>
        <v>0</v>
      </c>
      <c r="H14" s="50">
        <f>IF('Indicator Date hidden'!I15="x","x",H$2-'Indicator Date hidden'!I15)</f>
        <v>0</v>
      </c>
      <c r="I14" s="50">
        <f>IF('Indicator Date hidden'!J15="x","x",I$2-'Indicator Date hidden'!J15)</f>
        <v>0</v>
      </c>
      <c r="J14" s="50">
        <f>IF('Indicator Date hidden'!K15="x","x",J$2-'Indicator Date hidden'!K15)</f>
        <v>0</v>
      </c>
      <c r="K14" s="50" t="str">
        <f>IF('Indicator Date hidden'!L15="x","x",K$2-'Indicator Date hidden'!L15)</f>
        <v>x</v>
      </c>
      <c r="L14" s="50">
        <f>IF('Indicator Date hidden'!M15="x","x",L$2-'Indicator Date hidden'!M15)</f>
        <v>0</v>
      </c>
      <c r="M14" s="50">
        <f>IF('Indicator Date hidden'!N15="x","x",M$2-'Indicator Date hidden'!N15)</f>
        <v>0</v>
      </c>
      <c r="N14" s="50">
        <f>IF('Indicator Date hidden'!O15="x","x",N$2-'Indicator Date hidden'!O15)</f>
        <v>0</v>
      </c>
      <c r="O14" s="50">
        <f>IF('Indicator Date hidden'!P15="x","x",O$2-'Indicator Date hidden'!P15)</f>
        <v>0</v>
      </c>
      <c r="P14" s="50">
        <f>IF('Indicator Date hidden'!Q15="x","x",P$2-'Indicator Date hidden'!Q15)</f>
        <v>-1</v>
      </c>
      <c r="Q14" s="50">
        <f>IF('Indicator Date hidden'!R15="x","x",Q$2-'Indicator Date hidden'!R15)</f>
        <v>-1</v>
      </c>
      <c r="R14" s="50">
        <f>IF('Indicator Date hidden'!S15="x","x",R$2-'Indicator Date hidden'!S15)</f>
        <v>-1</v>
      </c>
      <c r="S14" s="50">
        <f>IF('Indicator Date hidden'!T15="x","x",S$2-'Indicator Date hidden'!T15)</f>
        <v>-1</v>
      </c>
      <c r="T14" s="50">
        <f>IF('Indicator Date hidden'!U15="x","x",T$2-'Indicator Date hidden'!U15)</f>
        <v>0</v>
      </c>
      <c r="U14" s="50">
        <f>IF('Indicator Date hidden'!V15="x","x",U$2-'Indicator Date hidden'!V15)</f>
        <v>0</v>
      </c>
      <c r="V14" s="50">
        <f>IF('Indicator Date hidden'!W15="x","x",V$2-'Indicator Date hidden'!W15)</f>
        <v>0</v>
      </c>
      <c r="W14" s="50">
        <f>IF('Indicator Date hidden'!X15="x","x",W$2-'Indicator Date hidden'!X15)</f>
        <v>0</v>
      </c>
      <c r="X14" s="50">
        <f>IF('Indicator Date hidden'!Y15="x","x",X$2-'Indicator Date hidden'!Y15)</f>
        <v>0</v>
      </c>
      <c r="Y14" s="50">
        <f>IF('Indicator Date hidden'!Z15="x","x",Y$2-'Indicator Date hidden'!Z15)</f>
        <v>0</v>
      </c>
      <c r="Z14" s="50" t="str">
        <f>IF('Indicator Date hidden'!AA15="x","x",Z$2-'Indicator Date hidden'!AA15)</f>
        <v>x</v>
      </c>
      <c r="AA14" s="50">
        <f>IF('Indicator Date hidden'!AB15="x","x",AA$2-'Indicator Date hidden'!AB15)</f>
        <v>0</v>
      </c>
      <c r="AB14" s="50" t="str">
        <f>IF('Indicator Date hidden'!AC15="x","x",AB$2-'Indicator Date hidden'!AC15)</f>
        <v>x</v>
      </c>
      <c r="AC14" s="50">
        <f>IF('Indicator Date hidden'!AD15="x","x",AC$2-'Indicator Date hidden'!AD15)</f>
        <v>2</v>
      </c>
      <c r="AD14" s="50">
        <f>IF('Indicator Date hidden'!AE15="x","x",AD$2-'Indicator Date hidden'!AE15)</f>
        <v>0</v>
      </c>
      <c r="AE14" s="50" t="str">
        <f>IF('Indicator Date hidden'!AF15="x","x",AE$2-'Indicator Date hidden'!AF15)</f>
        <v>x</v>
      </c>
      <c r="AF14" s="50">
        <f>IF('Indicator Date hidden'!AG15="x","x",AF$2-'Indicator Date hidden'!AG15)</f>
        <v>0</v>
      </c>
      <c r="AG14" s="50">
        <f>IF('Indicator Date hidden'!AH15="x","x",AG$2-'Indicator Date hidden'!AH15)</f>
        <v>0</v>
      </c>
      <c r="AH14" s="50">
        <f>IF('Indicator Date hidden'!AI15="x","x",AH$2-'Indicator Date hidden'!AI15)</f>
        <v>0</v>
      </c>
      <c r="AI14" s="50">
        <f>IF('Indicator Date hidden'!AJ15="x","x",AI$2-'Indicator Date hidden'!AJ15)</f>
        <v>0</v>
      </c>
      <c r="AJ14" s="50">
        <f>IF('Indicator Date hidden'!AK15="x","x",AJ$2-'Indicator Date hidden'!AK15)</f>
        <v>0</v>
      </c>
      <c r="AK14" s="50">
        <f>IF('Indicator Date hidden'!AL15="x","x",AK$2-'Indicator Date hidden'!AL15)</f>
        <v>0</v>
      </c>
      <c r="AL14" s="50" t="str">
        <f>IF('Indicator Date hidden'!AM15="x","x",AL$2-'Indicator Date hidden'!AM15)</f>
        <v>x</v>
      </c>
      <c r="AM14" s="50">
        <f>IF('Indicator Date hidden'!AN15="x","x",AM$2-'Indicator Date hidden'!AN15)</f>
        <v>0</v>
      </c>
      <c r="AN14" s="50">
        <f>IF('Indicator Date hidden'!AO15="x","x",AN$2-'Indicator Date hidden'!AO15)</f>
        <v>0</v>
      </c>
      <c r="AO14" s="50">
        <f>IF('Indicator Date hidden'!AP15="x","x",AO$2-'Indicator Date hidden'!AP15)</f>
        <v>0</v>
      </c>
      <c r="AP14" s="50" t="str">
        <f>IF('Indicator Date hidden'!AQ15="x","x",AP$2-'Indicator Date hidden'!AQ15)</f>
        <v>x</v>
      </c>
      <c r="AQ14" s="50" t="str">
        <f>IF('Indicator Date hidden'!AR15="x","x",AQ$2-'Indicator Date hidden'!AR15)</f>
        <v>x</v>
      </c>
      <c r="AR14" s="50">
        <f>IF('Indicator Date hidden'!AS15="x","x",AR$2-'Indicator Date hidden'!AS15)</f>
        <v>0</v>
      </c>
      <c r="AS14" s="50" t="str">
        <f>IF('Indicator Date hidden'!AT15="x","x",AS$2-'Indicator Date hidden'!AT15)</f>
        <v>x</v>
      </c>
      <c r="AT14" s="50">
        <f>IF('Indicator Date hidden'!AU15="x","x",AT$2-'Indicator Date hidden'!AU15)</f>
        <v>0</v>
      </c>
      <c r="AU14" s="50" t="str">
        <f>IF('Indicator Date hidden'!AV15="x","x",AU$2-'Indicator Date hidden'!AV15)</f>
        <v>x</v>
      </c>
      <c r="AV14" s="50" t="str">
        <f>IF('Indicator Date hidden'!AW15="x","x",AV$2-'Indicator Date hidden'!AW15)</f>
        <v>x</v>
      </c>
      <c r="AW14" s="50" t="str">
        <f>IF('Indicator Date hidden'!AX15="x","x",AW$2-'Indicator Date hidden'!AX15)</f>
        <v>x</v>
      </c>
      <c r="AX14" s="50">
        <f>IF('Indicator Date hidden'!AY15="x","x",AX$2-'Indicator Date hidden'!AY15)</f>
        <v>0</v>
      </c>
      <c r="AY14" s="50">
        <f>IF('Indicator Date hidden'!AZ15="x","x",AY$2-'Indicator Date hidden'!AZ15)</f>
        <v>0</v>
      </c>
      <c r="AZ14" s="50" t="str">
        <f>IF('Indicator Date hidden'!BA15="x","x",AZ$2-'Indicator Date hidden'!BA15)</f>
        <v>x</v>
      </c>
      <c r="BA14" s="50">
        <f>IF('Indicator Date hidden'!BB15="x","x",BA$2-'Indicator Date hidden'!BB15)</f>
        <v>1</v>
      </c>
      <c r="BB14" s="50">
        <f>IF('Indicator Date hidden'!BC15="x","x",BB$2-'Indicator Date hidden'!BC15)</f>
        <v>1</v>
      </c>
      <c r="BC14" s="50">
        <f>IF('Indicator Date hidden'!BD15="x","x",BC$2-'Indicator Date hidden'!BD15)</f>
        <v>1</v>
      </c>
      <c r="BD14" s="50" t="str">
        <f>IF('Indicator Date hidden'!BE15="x","x",BD$2-'Indicator Date hidden'!BE15)</f>
        <v>x</v>
      </c>
      <c r="BE14" s="50">
        <f>IF('Indicator Date hidden'!BF15="x","x",BE$2-'Indicator Date hidden'!BF15)</f>
        <v>1</v>
      </c>
      <c r="BF14" s="50">
        <f>IF('Indicator Date hidden'!BG15="x","x",BF$2-'Indicator Date hidden'!BG15)</f>
        <v>0</v>
      </c>
      <c r="BG14" s="50">
        <f>IF('Indicator Date hidden'!BH15="x","x",BG$2-'Indicator Date hidden'!BH15)</f>
        <v>1</v>
      </c>
      <c r="BH14" s="50">
        <f>IF('Indicator Date hidden'!BI15="x","x",BH$2-'Indicator Date hidden'!BI15)</f>
        <v>1</v>
      </c>
      <c r="BI14" s="50">
        <f>IF('Indicator Date hidden'!BJ15="x","x",BI$2-'Indicator Date hidden'!BJ15)</f>
        <v>2</v>
      </c>
      <c r="BJ14" s="50">
        <f>IF('Indicator Date hidden'!BK15="x","x",BJ$2-'Indicator Date hidden'!BK15)</f>
        <v>1</v>
      </c>
      <c r="BK14" s="50">
        <f>IF('Indicator Date hidden'!BL15="x","x",BK$2-'Indicator Date hidden'!BL15)</f>
        <v>0</v>
      </c>
      <c r="BL14" s="50">
        <f>IF('Indicator Date hidden'!BM15="x","x",BL$2-'Indicator Date hidden'!BM15)</f>
        <v>1</v>
      </c>
      <c r="BM14" s="50">
        <f>IF('Indicator Date hidden'!BN15="x","x",BM$2-'Indicator Date hidden'!BN15)</f>
        <v>1</v>
      </c>
      <c r="BN14" s="50">
        <f>IF('Indicator Date hidden'!BO15="x","x",BN$2-'Indicator Date hidden'!BO15)</f>
        <v>0</v>
      </c>
      <c r="BO14" s="50">
        <f>IF('Indicator Date hidden'!BP15="x","x",BO$2-'Indicator Date hidden'!BP15)</f>
        <v>0</v>
      </c>
      <c r="BP14" s="50">
        <f>IF('Indicator Date hidden'!BQ15="x","x",BP$2-'Indicator Date hidden'!BQ15)</f>
        <v>0</v>
      </c>
      <c r="BQ14" s="50">
        <f>IF('Indicator Date hidden'!BR15="x","x",BQ$2-'Indicator Date hidden'!BR15)</f>
        <v>0</v>
      </c>
      <c r="BR14" s="50">
        <f>IF('Indicator Date hidden'!BS15="x","x",BR$2-'Indicator Date hidden'!BS15)</f>
        <v>0</v>
      </c>
      <c r="BS14" s="50">
        <f>IF('Indicator Date hidden'!BT15="x","x",BS$2-'Indicator Date hidden'!BT15)</f>
        <v>3</v>
      </c>
      <c r="BT14" s="50">
        <f>IF('Indicator Date hidden'!BU15="x","x",BT$2-'Indicator Date hidden'!BU15)</f>
        <v>1</v>
      </c>
      <c r="BU14" s="50">
        <f>IF('Indicator Date hidden'!BV15="x","x",BU$2-'Indicator Date hidden'!BV15)</f>
        <v>1</v>
      </c>
      <c r="BV14" s="50">
        <f>IF('Indicator Date hidden'!BW15="x","x",BV$2-'Indicator Date hidden'!BW15)</f>
        <v>1</v>
      </c>
      <c r="BW14" s="50">
        <f>IF('Indicator Date hidden'!BX15="x","x",BW$2-'Indicator Date hidden'!BX15)</f>
        <v>1</v>
      </c>
      <c r="BX14" s="50">
        <f>IF('Indicator Date hidden'!BY15="x","x",BX$2-'Indicator Date hidden'!BY15)</f>
        <v>0</v>
      </c>
      <c r="BY14" s="3">
        <f t="shared" si="0"/>
        <v>16</v>
      </c>
      <c r="BZ14" s="51">
        <f t="shared" si="1"/>
        <v>0.25806451612903225</v>
      </c>
      <c r="CA14" s="3">
        <f t="shared" si="2"/>
        <v>16</v>
      </c>
      <c r="CB14" s="51">
        <f t="shared" si="3"/>
        <v>0.69411079972096812</v>
      </c>
      <c r="CC14" s="54">
        <f t="shared" si="4"/>
        <v>0</v>
      </c>
    </row>
    <row r="15" spans="1:81">
      <c r="A15" s="3" t="str">
        <f>'Indicator Data'!B18</f>
        <v>BGD</v>
      </c>
      <c r="B15" s="50">
        <f>IF('Indicator Date hidden'!C16="x","x",B$2-'Indicator Date hidden'!C16)</f>
        <v>0</v>
      </c>
      <c r="C15" s="50">
        <f>IF('Indicator Date hidden'!D16="x","x",C$2-'Indicator Date hidden'!D16)</f>
        <v>0</v>
      </c>
      <c r="D15" s="50">
        <f>IF('Indicator Date hidden'!E16="x","x",D$2-'Indicator Date hidden'!E16)</f>
        <v>0</v>
      </c>
      <c r="E15" s="50">
        <f>IF('Indicator Date hidden'!F16="x","x",E$2-'Indicator Date hidden'!F16)</f>
        <v>0</v>
      </c>
      <c r="F15" s="50">
        <f>IF('Indicator Date hidden'!G16="x","x",F$2-'Indicator Date hidden'!G16)</f>
        <v>0</v>
      </c>
      <c r="G15" s="50">
        <f>IF('Indicator Date hidden'!H16="x","x",G$2-'Indicator Date hidden'!H16)</f>
        <v>0</v>
      </c>
      <c r="H15" s="50">
        <f>IF('Indicator Date hidden'!I16="x","x",H$2-'Indicator Date hidden'!I16)</f>
        <v>0</v>
      </c>
      <c r="I15" s="50">
        <f>IF('Indicator Date hidden'!J16="x","x",I$2-'Indicator Date hidden'!J16)</f>
        <v>0</v>
      </c>
      <c r="J15" s="50">
        <f>IF('Indicator Date hidden'!K16="x","x",J$2-'Indicator Date hidden'!K16)</f>
        <v>0</v>
      </c>
      <c r="K15" s="50">
        <f>IF('Indicator Date hidden'!L16="x","x",K$2-'Indicator Date hidden'!L16)</f>
        <v>0</v>
      </c>
      <c r="L15" s="50">
        <f>IF('Indicator Date hidden'!M16="x","x",L$2-'Indicator Date hidden'!M16)</f>
        <v>0</v>
      </c>
      <c r="M15" s="50">
        <f>IF('Indicator Date hidden'!N16="x","x",M$2-'Indicator Date hidden'!N16)</f>
        <v>0</v>
      </c>
      <c r="N15" s="50">
        <f>IF('Indicator Date hidden'!O16="x","x",N$2-'Indicator Date hidden'!O16)</f>
        <v>0</v>
      </c>
      <c r="O15" s="50">
        <f>IF('Indicator Date hidden'!P16="x","x",O$2-'Indicator Date hidden'!P16)</f>
        <v>0</v>
      </c>
      <c r="P15" s="50">
        <f>IF('Indicator Date hidden'!Q16="x","x",P$2-'Indicator Date hidden'!Q16)</f>
        <v>-1</v>
      </c>
      <c r="Q15" s="50">
        <f>IF('Indicator Date hidden'!R16="x","x",Q$2-'Indicator Date hidden'!R16)</f>
        <v>-1</v>
      </c>
      <c r="R15" s="50">
        <f>IF('Indicator Date hidden'!S16="x","x",R$2-'Indicator Date hidden'!S16)</f>
        <v>-1</v>
      </c>
      <c r="S15" s="50">
        <f>IF('Indicator Date hidden'!T16="x","x",S$2-'Indicator Date hidden'!T16)</f>
        <v>-1</v>
      </c>
      <c r="T15" s="50">
        <f>IF('Indicator Date hidden'!U16="x","x",T$2-'Indicator Date hidden'!U16)</f>
        <v>0</v>
      </c>
      <c r="U15" s="50">
        <f>IF('Indicator Date hidden'!V16="x","x",U$2-'Indicator Date hidden'!V16)</f>
        <v>0</v>
      </c>
      <c r="V15" s="50">
        <f>IF('Indicator Date hidden'!W16="x","x",V$2-'Indicator Date hidden'!W16)</f>
        <v>0</v>
      </c>
      <c r="W15" s="50">
        <f>IF('Indicator Date hidden'!X16="x","x",W$2-'Indicator Date hidden'!X16)</f>
        <v>0</v>
      </c>
      <c r="X15" s="50">
        <f>IF('Indicator Date hidden'!Y16="x","x",X$2-'Indicator Date hidden'!Y16)</f>
        <v>0</v>
      </c>
      <c r="Y15" s="50">
        <f>IF('Indicator Date hidden'!Z16="x","x",Y$2-'Indicator Date hidden'!Z16)</f>
        <v>0</v>
      </c>
      <c r="Z15" s="50">
        <f>IF('Indicator Date hidden'!AA16="x","x",Z$2-'Indicator Date hidden'!AA16)</f>
        <v>4</v>
      </c>
      <c r="AA15" s="50">
        <f>IF('Indicator Date hidden'!AB16="x","x",AA$2-'Indicator Date hidden'!AB16)</f>
        <v>0</v>
      </c>
      <c r="AB15" s="50">
        <f>IF('Indicator Date hidden'!AC16="x","x",AB$2-'Indicator Date hidden'!AC16)</f>
        <v>0</v>
      </c>
      <c r="AC15" s="50">
        <f>IF('Indicator Date hidden'!AD16="x","x",AC$2-'Indicator Date hidden'!AD16)</f>
        <v>1</v>
      </c>
      <c r="AD15" s="50">
        <f>IF('Indicator Date hidden'!AE16="x","x",AD$2-'Indicator Date hidden'!AE16)</f>
        <v>0</v>
      </c>
      <c r="AE15" s="50">
        <f>IF('Indicator Date hidden'!AF16="x","x",AE$2-'Indicator Date hidden'!AF16)</f>
        <v>0</v>
      </c>
      <c r="AF15" s="50">
        <f>IF('Indicator Date hidden'!AG16="x","x",AF$2-'Indicator Date hidden'!AG16)</f>
        <v>0</v>
      </c>
      <c r="AG15" s="50">
        <f>IF('Indicator Date hidden'!AH16="x","x",AG$2-'Indicator Date hidden'!AH16)</f>
        <v>0</v>
      </c>
      <c r="AH15" s="50">
        <f>IF('Indicator Date hidden'!AI16="x","x",AH$2-'Indicator Date hidden'!AI16)</f>
        <v>0</v>
      </c>
      <c r="AI15" s="50">
        <f>IF('Indicator Date hidden'!AJ16="x","x",AI$2-'Indicator Date hidden'!AJ16)</f>
        <v>0</v>
      </c>
      <c r="AJ15" s="50">
        <f>IF('Indicator Date hidden'!AK16="x","x",AJ$2-'Indicator Date hidden'!AK16)</f>
        <v>0</v>
      </c>
      <c r="AK15" s="50">
        <f>IF('Indicator Date hidden'!AL16="x","x",AK$2-'Indicator Date hidden'!AL16)</f>
        <v>0</v>
      </c>
      <c r="AL15" s="50">
        <f>IF('Indicator Date hidden'!AM16="x","x",AL$2-'Indicator Date hidden'!AM16)</f>
        <v>0</v>
      </c>
      <c r="AM15" s="50">
        <f>IF('Indicator Date hidden'!AN16="x","x",AM$2-'Indicator Date hidden'!AN16)</f>
        <v>0</v>
      </c>
      <c r="AN15" s="50">
        <f>IF('Indicator Date hidden'!AO16="x","x",AN$2-'Indicator Date hidden'!AO16)</f>
        <v>0</v>
      </c>
      <c r="AO15" s="50">
        <f>IF('Indicator Date hidden'!AP16="x","x",AO$2-'Indicator Date hidden'!AP16)</f>
        <v>0</v>
      </c>
      <c r="AP15" s="50">
        <f>IF('Indicator Date hidden'!AQ16="x","x",AP$2-'Indicator Date hidden'!AQ16)</f>
        <v>0</v>
      </c>
      <c r="AQ15" s="50">
        <f>IF('Indicator Date hidden'!AR16="x","x",AQ$2-'Indicator Date hidden'!AR16)</f>
        <v>0</v>
      </c>
      <c r="AR15" s="50">
        <f>IF('Indicator Date hidden'!AS16="x","x",AR$2-'Indicator Date hidden'!AS16)</f>
        <v>0</v>
      </c>
      <c r="AS15" s="50">
        <f>IF('Indicator Date hidden'!AT16="x","x",AS$2-'Indicator Date hidden'!AT16)</f>
        <v>2</v>
      </c>
      <c r="AT15" s="50">
        <f>IF('Indicator Date hidden'!AU16="x","x",AT$2-'Indicator Date hidden'!AU16)</f>
        <v>0</v>
      </c>
      <c r="AU15" s="50" t="str">
        <f>IF('Indicator Date hidden'!AV16="x","x",AU$2-'Indicator Date hidden'!AV16)</f>
        <v>x</v>
      </c>
      <c r="AV15" s="50" t="str">
        <f>IF('Indicator Date hidden'!AW16="x","x",AV$2-'Indicator Date hidden'!AW16)</f>
        <v>x</v>
      </c>
      <c r="AW15" s="50">
        <f>IF('Indicator Date hidden'!AX16="x","x",AW$2-'Indicator Date hidden'!AX16)</f>
        <v>0</v>
      </c>
      <c r="AX15" s="50">
        <f>IF('Indicator Date hidden'!AY16="x","x",AX$2-'Indicator Date hidden'!AY16)</f>
        <v>0</v>
      </c>
      <c r="AY15" s="50">
        <f>IF('Indicator Date hidden'!AZ16="x","x",AY$2-'Indicator Date hidden'!AZ16)</f>
        <v>0</v>
      </c>
      <c r="AZ15" s="50">
        <f>IF('Indicator Date hidden'!BA16="x","x",AZ$2-'Indicator Date hidden'!BA16)</f>
        <v>3</v>
      </c>
      <c r="BA15" s="50">
        <f>IF('Indicator Date hidden'!BB16="x","x",BA$2-'Indicator Date hidden'!BB16)</f>
        <v>1</v>
      </c>
      <c r="BB15" s="50">
        <f>IF('Indicator Date hidden'!BC16="x","x",BB$2-'Indicator Date hidden'!BC16)</f>
        <v>1</v>
      </c>
      <c r="BC15" s="50">
        <f>IF('Indicator Date hidden'!BD16="x","x",BC$2-'Indicator Date hidden'!BD16)</f>
        <v>1</v>
      </c>
      <c r="BD15" s="50">
        <f>IF('Indicator Date hidden'!BE16="x","x",BD$2-'Indicator Date hidden'!BE16)</f>
        <v>1</v>
      </c>
      <c r="BE15" s="50">
        <f>IF('Indicator Date hidden'!BF16="x","x",BE$2-'Indicator Date hidden'!BF16)</f>
        <v>0</v>
      </c>
      <c r="BF15" s="50">
        <f>IF('Indicator Date hidden'!BG16="x","x",BF$2-'Indicator Date hidden'!BG16)</f>
        <v>0</v>
      </c>
      <c r="BG15" s="50">
        <f>IF('Indicator Date hidden'!BH16="x","x",BG$2-'Indicator Date hidden'!BH16)</f>
        <v>1</v>
      </c>
      <c r="BH15" s="50">
        <f>IF('Indicator Date hidden'!BI16="x","x",BH$2-'Indicator Date hidden'!BI16)</f>
        <v>1</v>
      </c>
      <c r="BI15" s="50">
        <f>IF('Indicator Date hidden'!BJ16="x","x",BI$2-'Indicator Date hidden'!BJ16)</f>
        <v>0</v>
      </c>
      <c r="BJ15" s="50">
        <f>IF('Indicator Date hidden'!BK16="x","x",BJ$2-'Indicator Date hidden'!BK16)</f>
        <v>1</v>
      </c>
      <c r="BK15" s="50">
        <f>IF('Indicator Date hidden'!BL16="x","x",BK$2-'Indicator Date hidden'!BL16)</f>
        <v>0</v>
      </c>
      <c r="BL15" s="50">
        <f>IF('Indicator Date hidden'!BM16="x","x",BL$2-'Indicator Date hidden'!BM16)</f>
        <v>1</v>
      </c>
      <c r="BM15" s="50">
        <f>IF('Indicator Date hidden'!BN16="x","x",BM$2-'Indicator Date hidden'!BN16)</f>
        <v>0</v>
      </c>
      <c r="BN15" s="50">
        <f>IF('Indicator Date hidden'!BO16="x","x",BN$2-'Indicator Date hidden'!BO16)</f>
        <v>0</v>
      </c>
      <c r="BO15" s="50">
        <f>IF('Indicator Date hidden'!BP16="x","x",BO$2-'Indicator Date hidden'!BP16)</f>
        <v>0</v>
      </c>
      <c r="BP15" s="50">
        <f>IF('Indicator Date hidden'!BQ16="x","x",BP$2-'Indicator Date hidden'!BQ16)</f>
        <v>0</v>
      </c>
      <c r="BQ15" s="50">
        <f>IF('Indicator Date hidden'!BR16="x","x",BQ$2-'Indicator Date hidden'!BR16)</f>
        <v>0</v>
      </c>
      <c r="BR15" s="50">
        <f>IF('Indicator Date hidden'!BS16="x","x",BR$2-'Indicator Date hidden'!BS16)</f>
        <v>0</v>
      </c>
      <c r="BS15" s="50">
        <f>IF('Indicator Date hidden'!BT16="x","x",BS$2-'Indicator Date hidden'!BT16)</f>
        <v>1</v>
      </c>
      <c r="BT15" s="50">
        <f>IF('Indicator Date hidden'!BU16="x","x",BT$2-'Indicator Date hidden'!BU16)</f>
        <v>1</v>
      </c>
      <c r="BU15" s="50">
        <f>IF('Indicator Date hidden'!BV16="x","x",BU$2-'Indicator Date hidden'!BV16)</f>
        <v>1</v>
      </c>
      <c r="BV15" s="50">
        <f>IF('Indicator Date hidden'!BW16="x","x",BV$2-'Indicator Date hidden'!BW16)</f>
        <v>1</v>
      </c>
      <c r="BW15" s="50">
        <f>IF('Indicator Date hidden'!BX16="x","x",BW$2-'Indicator Date hidden'!BX16)</f>
        <v>1</v>
      </c>
      <c r="BX15" s="50">
        <f>IF('Indicator Date hidden'!BY16="x","x",BX$2-'Indicator Date hidden'!BY16)</f>
        <v>0</v>
      </c>
      <c r="BY15" s="3">
        <f t="shared" si="0"/>
        <v>19</v>
      </c>
      <c r="BZ15" s="51">
        <f t="shared" si="1"/>
        <v>0.26027397260273971</v>
      </c>
      <c r="CA15" s="3">
        <f t="shared" si="2"/>
        <v>17</v>
      </c>
      <c r="CB15" s="51">
        <f t="shared" si="3"/>
        <v>0.75900795491479822</v>
      </c>
      <c r="CC15" s="54">
        <f t="shared" si="4"/>
        <v>0</v>
      </c>
    </row>
    <row r="16" spans="1:81">
      <c r="A16" s="3" t="str">
        <f>'Indicator Data'!B19</f>
        <v>BRB</v>
      </c>
      <c r="B16" s="50">
        <f>IF('Indicator Date hidden'!C17="x","x",B$2-'Indicator Date hidden'!C17)</f>
        <v>0</v>
      </c>
      <c r="C16" s="50">
        <f>IF('Indicator Date hidden'!D17="x","x",C$2-'Indicator Date hidden'!D17)</f>
        <v>0</v>
      </c>
      <c r="D16" s="50">
        <f>IF('Indicator Date hidden'!E17="x","x",D$2-'Indicator Date hidden'!E17)</f>
        <v>0</v>
      </c>
      <c r="E16" s="50">
        <f>IF('Indicator Date hidden'!F17="x","x",E$2-'Indicator Date hidden'!F17)</f>
        <v>0</v>
      </c>
      <c r="F16" s="50">
        <f>IF('Indicator Date hidden'!G17="x","x",F$2-'Indicator Date hidden'!G17)</f>
        <v>0</v>
      </c>
      <c r="G16" s="50">
        <f>IF('Indicator Date hidden'!H17="x","x",G$2-'Indicator Date hidden'!H17)</f>
        <v>0</v>
      </c>
      <c r="H16" s="50">
        <f>IF('Indicator Date hidden'!I17="x","x",H$2-'Indicator Date hidden'!I17)</f>
        <v>0</v>
      </c>
      <c r="I16" s="50">
        <f>IF('Indicator Date hidden'!J17="x","x",I$2-'Indicator Date hidden'!J17)</f>
        <v>0</v>
      </c>
      <c r="J16" s="50">
        <f>IF('Indicator Date hidden'!K17="x","x",J$2-'Indicator Date hidden'!K17)</f>
        <v>0</v>
      </c>
      <c r="K16" s="50" t="str">
        <f>IF('Indicator Date hidden'!L17="x","x",K$2-'Indicator Date hidden'!L17)</f>
        <v>x</v>
      </c>
      <c r="L16" s="50">
        <f>IF('Indicator Date hidden'!M17="x","x",L$2-'Indicator Date hidden'!M17)</f>
        <v>0</v>
      </c>
      <c r="M16" s="50">
        <f>IF('Indicator Date hidden'!N17="x","x",M$2-'Indicator Date hidden'!N17)</f>
        <v>0</v>
      </c>
      <c r="N16" s="50">
        <f>IF('Indicator Date hidden'!O17="x","x",N$2-'Indicator Date hidden'!O17)</f>
        <v>0</v>
      </c>
      <c r="O16" s="50">
        <f>IF('Indicator Date hidden'!P17="x","x",O$2-'Indicator Date hidden'!P17)</f>
        <v>0</v>
      </c>
      <c r="P16" s="50">
        <f>IF('Indicator Date hidden'!Q17="x","x",P$2-'Indicator Date hidden'!Q17)</f>
        <v>-1</v>
      </c>
      <c r="Q16" s="50">
        <f>IF('Indicator Date hidden'!R17="x","x",Q$2-'Indicator Date hidden'!R17)</f>
        <v>-1</v>
      </c>
      <c r="R16" s="50">
        <f>IF('Indicator Date hidden'!S17="x","x",R$2-'Indicator Date hidden'!S17)</f>
        <v>-1</v>
      </c>
      <c r="S16" s="50">
        <f>IF('Indicator Date hidden'!T17="x","x",S$2-'Indicator Date hidden'!T17)</f>
        <v>-1</v>
      </c>
      <c r="T16" s="50">
        <f>IF('Indicator Date hidden'!U17="x","x",T$2-'Indicator Date hidden'!U17)</f>
        <v>0</v>
      </c>
      <c r="U16" s="50">
        <f>IF('Indicator Date hidden'!V17="x","x",U$2-'Indicator Date hidden'!V17)</f>
        <v>0</v>
      </c>
      <c r="V16" s="50">
        <f>IF('Indicator Date hidden'!W17="x","x",V$2-'Indicator Date hidden'!W17)</f>
        <v>0</v>
      </c>
      <c r="W16" s="50">
        <f>IF('Indicator Date hidden'!X17="x","x",W$2-'Indicator Date hidden'!X17)</f>
        <v>0</v>
      </c>
      <c r="X16" s="50">
        <f>IF('Indicator Date hidden'!Y17="x","x",X$2-'Indicator Date hidden'!Y17)</f>
        <v>0</v>
      </c>
      <c r="Y16" s="50">
        <f>IF('Indicator Date hidden'!Z17="x","x",Y$2-'Indicator Date hidden'!Z17)</f>
        <v>0</v>
      </c>
      <c r="Z16" s="50" t="str">
        <f>IF('Indicator Date hidden'!AA17="x","x",Z$2-'Indicator Date hidden'!AA17)</f>
        <v>x</v>
      </c>
      <c r="AA16" s="50">
        <f>IF('Indicator Date hidden'!AB17="x","x",AA$2-'Indicator Date hidden'!AB17)</f>
        <v>0</v>
      </c>
      <c r="AB16" s="50">
        <f>IF('Indicator Date hidden'!AC17="x","x",AB$2-'Indicator Date hidden'!AC17)</f>
        <v>1</v>
      </c>
      <c r="AC16" s="50">
        <f>IF('Indicator Date hidden'!AD17="x","x",AC$2-'Indicator Date hidden'!AD17)</f>
        <v>2</v>
      </c>
      <c r="AD16" s="50" t="str">
        <f>IF('Indicator Date hidden'!AE17="x","x",AD$2-'Indicator Date hidden'!AE17)</f>
        <v>x</v>
      </c>
      <c r="AE16" s="50" t="str">
        <f>IF('Indicator Date hidden'!AF17="x","x",AE$2-'Indicator Date hidden'!AF17)</f>
        <v>x</v>
      </c>
      <c r="AF16" s="50">
        <f>IF('Indicator Date hidden'!AG17="x","x",AF$2-'Indicator Date hidden'!AG17)</f>
        <v>0</v>
      </c>
      <c r="AG16" s="50">
        <f>IF('Indicator Date hidden'!AH17="x","x",AG$2-'Indicator Date hidden'!AH17)</f>
        <v>0</v>
      </c>
      <c r="AH16" s="50">
        <f>IF('Indicator Date hidden'!AI17="x","x",AH$2-'Indicator Date hidden'!AI17)</f>
        <v>0</v>
      </c>
      <c r="AI16" s="50">
        <f>IF('Indicator Date hidden'!AJ17="x","x",AI$2-'Indicator Date hidden'!AJ17)</f>
        <v>0</v>
      </c>
      <c r="AJ16" s="50">
        <f>IF('Indicator Date hidden'!AK17="x","x",AJ$2-'Indicator Date hidden'!AK17)</f>
        <v>0</v>
      </c>
      <c r="AK16" s="50">
        <f>IF('Indicator Date hidden'!AL17="x","x",AK$2-'Indicator Date hidden'!AL17)</f>
        <v>0</v>
      </c>
      <c r="AL16" s="50">
        <f>IF('Indicator Date hidden'!AM17="x","x",AL$2-'Indicator Date hidden'!AM17)</f>
        <v>7</v>
      </c>
      <c r="AM16" s="50">
        <f>IF('Indicator Date hidden'!AN17="x","x",AM$2-'Indicator Date hidden'!AN17)</f>
        <v>0</v>
      </c>
      <c r="AN16" s="50">
        <f>IF('Indicator Date hidden'!AO17="x","x",AN$2-'Indicator Date hidden'!AO17)</f>
        <v>0</v>
      </c>
      <c r="AO16" s="50">
        <f>IF('Indicator Date hidden'!AP17="x","x",AO$2-'Indicator Date hidden'!AP17)</f>
        <v>0</v>
      </c>
      <c r="AP16" s="50" t="str">
        <f>IF('Indicator Date hidden'!AQ17="x","x",AP$2-'Indicator Date hidden'!AQ17)</f>
        <v>x</v>
      </c>
      <c r="AQ16" s="50">
        <f>IF('Indicator Date hidden'!AR17="x","x",AQ$2-'Indicator Date hidden'!AR17)</f>
        <v>0</v>
      </c>
      <c r="AR16" s="50">
        <f>IF('Indicator Date hidden'!AS17="x","x",AR$2-'Indicator Date hidden'!AS17)</f>
        <v>0</v>
      </c>
      <c r="AS16" s="50">
        <f>IF('Indicator Date hidden'!AT17="x","x",AS$2-'Indicator Date hidden'!AT17)</f>
        <v>8</v>
      </c>
      <c r="AT16" s="50">
        <f>IF('Indicator Date hidden'!AU17="x","x",AT$2-'Indicator Date hidden'!AU17)</f>
        <v>0</v>
      </c>
      <c r="AU16" s="50">
        <f>IF('Indicator Date hidden'!AV17="x","x",AU$2-'Indicator Date hidden'!AV17)</f>
        <v>0</v>
      </c>
      <c r="AV16" s="50">
        <f>IF('Indicator Date hidden'!AW17="x","x",AV$2-'Indicator Date hidden'!AW17)</f>
        <v>0</v>
      </c>
      <c r="AW16" s="50" t="str">
        <f>IF('Indicator Date hidden'!AX17="x","x",AW$2-'Indicator Date hidden'!AX17)</f>
        <v>x</v>
      </c>
      <c r="AX16" s="50">
        <f>IF('Indicator Date hidden'!AY17="x","x",AX$2-'Indicator Date hidden'!AY17)</f>
        <v>0</v>
      </c>
      <c r="AY16" s="50">
        <f>IF('Indicator Date hidden'!AZ17="x","x",AY$2-'Indicator Date hidden'!AZ17)</f>
        <v>0</v>
      </c>
      <c r="AZ16" s="50" t="str">
        <f>IF('Indicator Date hidden'!BA17="x","x",AZ$2-'Indicator Date hidden'!BA17)</f>
        <v>x</v>
      </c>
      <c r="BA16" s="50">
        <f>IF('Indicator Date hidden'!BB17="x","x",BA$2-'Indicator Date hidden'!BB17)</f>
        <v>1</v>
      </c>
      <c r="BB16" s="50">
        <f>IF('Indicator Date hidden'!BC17="x","x",BB$2-'Indicator Date hidden'!BC17)</f>
        <v>1</v>
      </c>
      <c r="BC16" s="50">
        <f>IF('Indicator Date hidden'!BD17="x","x",BC$2-'Indicator Date hidden'!BD17)</f>
        <v>1</v>
      </c>
      <c r="BD16" s="50" t="str">
        <f>IF('Indicator Date hidden'!BE17="x","x",BD$2-'Indicator Date hidden'!BE17)</f>
        <v>x</v>
      </c>
      <c r="BE16" s="50">
        <f>IF('Indicator Date hidden'!BF17="x","x",BE$2-'Indicator Date hidden'!BF17)</f>
        <v>1</v>
      </c>
      <c r="BF16" s="50">
        <f>IF('Indicator Date hidden'!BG17="x","x",BF$2-'Indicator Date hidden'!BG17)</f>
        <v>0</v>
      </c>
      <c r="BG16" s="50">
        <f>IF('Indicator Date hidden'!BH17="x","x",BG$2-'Indicator Date hidden'!BH17)</f>
        <v>1</v>
      </c>
      <c r="BH16" s="50">
        <f>IF('Indicator Date hidden'!BI17="x","x",BH$2-'Indicator Date hidden'!BI17)</f>
        <v>1</v>
      </c>
      <c r="BI16" s="50">
        <f>IF('Indicator Date hidden'!BJ17="x","x",BI$2-'Indicator Date hidden'!BJ17)</f>
        <v>2</v>
      </c>
      <c r="BJ16" s="50">
        <f>IF('Indicator Date hidden'!BK17="x","x",BJ$2-'Indicator Date hidden'!BK17)</f>
        <v>1</v>
      </c>
      <c r="BK16" s="50">
        <f>IF('Indicator Date hidden'!BL17="x","x",BK$2-'Indicator Date hidden'!BL17)</f>
        <v>0</v>
      </c>
      <c r="BL16" s="50">
        <f>IF('Indicator Date hidden'!BM17="x","x",BL$2-'Indicator Date hidden'!BM17)</f>
        <v>1</v>
      </c>
      <c r="BM16" s="50">
        <f>IF('Indicator Date hidden'!BN17="x","x",BM$2-'Indicator Date hidden'!BN17)</f>
        <v>5</v>
      </c>
      <c r="BN16" s="50">
        <f>IF('Indicator Date hidden'!BO17="x","x",BN$2-'Indicator Date hidden'!BO17)</f>
        <v>2</v>
      </c>
      <c r="BO16" s="50">
        <f>IF('Indicator Date hidden'!BP17="x","x",BO$2-'Indicator Date hidden'!BP17)</f>
        <v>0</v>
      </c>
      <c r="BP16" s="50">
        <f>IF('Indicator Date hidden'!BQ17="x","x",BP$2-'Indicator Date hidden'!BQ17)</f>
        <v>0</v>
      </c>
      <c r="BQ16" s="50">
        <f>IF('Indicator Date hidden'!BR17="x","x",BQ$2-'Indicator Date hidden'!BR17)</f>
        <v>0</v>
      </c>
      <c r="BR16" s="50">
        <f>IF('Indicator Date hidden'!BS17="x","x",BR$2-'Indicator Date hidden'!BS17)</f>
        <v>0</v>
      </c>
      <c r="BS16" s="50">
        <f>IF('Indicator Date hidden'!BT17="x","x",BS$2-'Indicator Date hidden'!BT17)</f>
        <v>1</v>
      </c>
      <c r="BT16" s="50">
        <f>IF('Indicator Date hidden'!BU17="x","x",BT$2-'Indicator Date hidden'!BU17)</f>
        <v>1</v>
      </c>
      <c r="BU16" s="50">
        <f>IF('Indicator Date hidden'!BV17="x","x",BU$2-'Indicator Date hidden'!BV17)</f>
        <v>1</v>
      </c>
      <c r="BV16" s="50">
        <f>IF('Indicator Date hidden'!BW17="x","x",BV$2-'Indicator Date hidden'!BW17)</f>
        <v>1</v>
      </c>
      <c r="BW16" s="50">
        <f>IF('Indicator Date hidden'!BX17="x","x",BW$2-'Indicator Date hidden'!BX17)</f>
        <v>1</v>
      </c>
      <c r="BX16" s="50">
        <f>IF('Indicator Date hidden'!BY17="x","x",BX$2-'Indicator Date hidden'!BY17)</f>
        <v>0</v>
      </c>
      <c r="BY16" s="3">
        <f t="shared" si="0"/>
        <v>36</v>
      </c>
      <c r="BZ16" s="51">
        <f t="shared" si="1"/>
        <v>0.53731343283582089</v>
      </c>
      <c r="CA16" s="3">
        <f t="shared" si="2"/>
        <v>20</v>
      </c>
      <c r="CB16" s="51">
        <f t="shared" si="3"/>
        <v>1.4895492477462267</v>
      </c>
      <c r="CC16" s="54">
        <f t="shared" si="4"/>
        <v>0</v>
      </c>
    </row>
    <row r="17" spans="1:81">
      <c r="A17" s="3" t="str">
        <f>'Indicator Data'!B20</f>
        <v>BLR</v>
      </c>
      <c r="B17" s="50">
        <f>IF('Indicator Date hidden'!C18="x","x",B$2-'Indicator Date hidden'!C18)</f>
        <v>0</v>
      </c>
      <c r="C17" s="50">
        <f>IF('Indicator Date hidden'!D18="x","x",C$2-'Indicator Date hidden'!D18)</f>
        <v>0</v>
      </c>
      <c r="D17" s="50">
        <f>IF('Indicator Date hidden'!E18="x","x",D$2-'Indicator Date hidden'!E18)</f>
        <v>0</v>
      </c>
      <c r="E17" s="50">
        <f>IF('Indicator Date hidden'!F18="x","x",E$2-'Indicator Date hidden'!F18)</f>
        <v>0</v>
      </c>
      <c r="F17" s="50">
        <f>IF('Indicator Date hidden'!G18="x","x",F$2-'Indicator Date hidden'!G18)</f>
        <v>0</v>
      </c>
      <c r="G17" s="50">
        <f>IF('Indicator Date hidden'!H18="x","x",G$2-'Indicator Date hidden'!H18)</f>
        <v>0</v>
      </c>
      <c r="H17" s="50">
        <f>IF('Indicator Date hidden'!I18="x","x",H$2-'Indicator Date hidden'!I18)</f>
        <v>0</v>
      </c>
      <c r="I17" s="50">
        <f>IF('Indicator Date hidden'!J18="x","x",I$2-'Indicator Date hidden'!J18)</f>
        <v>0</v>
      </c>
      <c r="J17" s="50">
        <f>IF('Indicator Date hidden'!K18="x","x",J$2-'Indicator Date hidden'!K18)</f>
        <v>0</v>
      </c>
      <c r="K17" s="50">
        <f>IF('Indicator Date hidden'!L18="x","x",K$2-'Indicator Date hidden'!L18)</f>
        <v>0</v>
      </c>
      <c r="L17" s="50">
        <f>IF('Indicator Date hidden'!M18="x","x",L$2-'Indicator Date hidden'!M18)</f>
        <v>0</v>
      </c>
      <c r="M17" s="50">
        <f>IF('Indicator Date hidden'!N18="x","x",M$2-'Indicator Date hidden'!N18)</f>
        <v>0</v>
      </c>
      <c r="N17" s="50">
        <f>IF('Indicator Date hidden'!O18="x","x",N$2-'Indicator Date hidden'!O18)</f>
        <v>0</v>
      </c>
      <c r="O17" s="50">
        <f>IF('Indicator Date hidden'!P18="x","x",O$2-'Indicator Date hidden'!P18)</f>
        <v>0</v>
      </c>
      <c r="P17" s="50">
        <f>IF('Indicator Date hidden'!Q18="x","x",P$2-'Indicator Date hidden'!Q18)</f>
        <v>-1</v>
      </c>
      <c r="Q17" s="50">
        <f>IF('Indicator Date hidden'!R18="x","x",Q$2-'Indicator Date hidden'!R18)</f>
        <v>-1</v>
      </c>
      <c r="R17" s="50">
        <f>IF('Indicator Date hidden'!S18="x","x",R$2-'Indicator Date hidden'!S18)</f>
        <v>-1</v>
      </c>
      <c r="S17" s="50">
        <f>IF('Indicator Date hidden'!T18="x","x",S$2-'Indicator Date hidden'!T18)</f>
        <v>-1</v>
      </c>
      <c r="T17" s="50">
        <f>IF('Indicator Date hidden'!U18="x","x",T$2-'Indicator Date hidden'!U18)</f>
        <v>0</v>
      </c>
      <c r="U17" s="50">
        <f>IF('Indicator Date hidden'!V18="x","x",U$2-'Indicator Date hidden'!V18)</f>
        <v>0</v>
      </c>
      <c r="V17" s="50">
        <f>IF('Indicator Date hidden'!W18="x","x",V$2-'Indicator Date hidden'!W18)</f>
        <v>0</v>
      </c>
      <c r="W17" s="50">
        <f>IF('Indicator Date hidden'!X18="x","x",W$2-'Indicator Date hidden'!X18)</f>
        <v>0</v>
      </c>
      <c r="X17" s="50">
        <f>IF('Indicator Date hidden'!Y18="x","x",X$2-'Indicator Date hidden'!Y18)</f>
        <v>0</v>
      </c>
      <c r="Y17" s="50">
        <f>IF('Indicator Date hidden'!Z18="x","x",Y$2-'Indicator Date hidden'!Z18)</f>
        <v>0</v>
      </c>
      <c r="Z17" s="50">
        <f>IF('Indicator Date hidden'!AA18="x","x",Z$2-'Indicator Date hidden'!AA18)</f>
        <v>9</v>
      </c>
      <c r="AA17" s="50">
        <f>IF('Indicator Date hidden'!AB18="x","x",AA$2-'Indicator Date hidden'!AB18)</f>
        <v>0</v>
      </c>
      <c r="AB17" s="50" t="str">
        <f>IF('Indicator Date hidden'!AC18="x","x",AB$2-'Indicator Date hidden'!AC18)</f>
        <v>x</v>
      </c>
      <c r="AC17" s="50" t="str">
        <f>IF('Indicator Date hidden'!AD18="x","x",AC$2-'Indicator Date hidden'!AD18)</f>
        <v>x</v>
      </c>
      <c r="AD17" s="50" t="str">
        <f>IF('Indicator Date hidden'!AE18="x","x",AD$2-'Indicator Date hidden'!AE18)</f>
        <v>x</v>
      </c>
      <c r="AE17" s="50">
        <f>IF('Indicator Date hidden'!AF18="x","x",AE$2-'Indicator Date hidden'!AF18)</f>
        <v>0</v>
      </c>
      <c r="AF17" s="50">
        <f>IF('Indicator Date hidden'!AG18="x","x",AF$2-'Indicator Date hidden'!AG18)</f>
        <v>0</v>
      </c>
      <c r="AG17" s="50">
        <f>IF('Indicator Date hidden'!AH18="x","x",AG$2-'Indicator Date hidden'!AH18)</f>
        <v>0</v>
      </c>
      <c r="AH17" s="50">
        <f>IF('Indicator Date hidden'!AI18="x","x",AH$2-'Indicator Date hidden'!AI18)</f>
        <v>0</v>
      </c>
      <c r="AI17" s="50">
        <f>IF('Indicator Date hidden'!AJ18="x","x",AI$2-'Indicator Date hidden'!AJ18)</f>
        <v>0</v>
      </c>
      <c r="AJ17" s="50">
        <f>IF('Indicator Date hidden'!AK18="x","x",AJ$2-'Indicator Date hidden'!AK18)</f>
        <v>0</v>
      </c>
      <c r="AK17" s="50">
        <f>IF('Indicator Date hidden'!AL18="x","x",AK$2-'Indicator Date hidden'!AL18)</f>
        <v>0</v>
      </c>
      <c r="AL17" s="50" t="str">
        <f>IF('Indicator Date hidden'!AM18="x","x",AL$2-'Indicator Date hidden'!AM18)</f>
        <v>x</v>
      </c>
      <c r="AM17" s="50">
        <f>IF('Indicator Date hidden'!AN18="x","x",AM$2-'Indicator Date hidden'!AN18)</f>
        <v>0</v>
      </c>
      <c r="AN17" s="50">
        <f>IF('Indicator Date hidden'!AO18="x","x",AN$2-'Indicator Date hidden'!AO18)</f>
        <v>0</v>
      </c>
      <c r="AO17" s="50">
        <f>IF('Indicator Date hidden'!AP18="x","x",AO$2-'Indicator Date hidden'!AP18)</f>
        <v>0</v>
      </c>
      <c r="AP17" s="50">
        <f>IF('Indicator Date hidden'!AQ18="x","x",AP$2-'Indicator Date hidden'!AQ18)</f>
        <v>0</v>
      </c>
      <c r="AQ17" s="50">
        <f>IF('Indicator Date hidden'!AR18="x","x",AQ$2-'Indicator Date hidden'!AR18)</f>
        <v>0</v>
      </c>
      <c r="AR17" s="50">
        <f>IF('Indicator Date hidden'!AS18="x","x",AR$2-'Indicator Date hidden'!AS18)</f>
        <v>0</v>
      </c>
      <c r="AS17" s="50" t="str">
        <f>IF('Indicator Date hidden'!AT18="x","x",AS$2-'Indicator Date hidden'!AT18)</f>
        <v>x</v>
      </c>
      <c r="AT17" s="50">
        <f>IF('Indicator Date hidden'!AU18="x","x",AT$2-'Indicator Date hidden'!AU18)</f>
        <v>0</v>
      </c>
      <c r="AU17" s="50">
        <f>IF('Indicator Date hidden'!AV18="x","x",AU$2-'Indicator Date hidden'!AV18)</f>
        <v>0</v>
      </c>
      <c r="AV17" s="50">
        <f>IF('Indicator Date hidden'!AW18="x","x",AV$2-'Indicator Date hidden'!AW18)</f>
        <v>0</v>
      </c>
      <c r="AW17" s="50" t="str">
        <f>IF('Indicator Date hidden'!AX18="x","x",AW$2-'Indicator Date hidden'!AX18)</f>
        <v>x</v>
      </c>
      <c r="AX17" s="50">
        <f>IF('Indicator Date hidden'!AY18="x","x",AX$2-'Indicator Date hidden'!AY18)</f>
        <v>0</v>
      </c>
      <c r="AY17" s="50">
        <f>IF('Indicator Date hidden'!AZ18="x","x",AY$2-'Indicator Date hidden'!AZ18)</f>
        <v>0</v>
      </c>
      <c r="AZ17" s="50">
        <f>IF('Indicator Date hidden'!BA18="x","x",AZ$2-'Indicator Date hidden'!BA18)</f>
        <v>0</v>
      </c>
      <c r="BA17" s="50">
        <f>IF('Indicator Date hidden'!BB18="x","x",BA$2-'Indicator Date hidden'!BB18)</f>
        <v>1</v>
      </c>
      <c r="BB17" s="50">
        <f>IF('Indicator Date hidden'!BC18="x","x",BB$2-'Indicator Date hidden'!BC18)</f>
        <v>1</v>
      </c>
      <c r="BC17" s="50">
        <f>IF('Indicator Date hidden'!BD18="x","x",BC$2-'Indicator Date hidden'!BD18)</f>
        <v>1</v>
      </c>
      <c r="BD17" s="50" t="str">
        <f>IF('Indicator Date hidden'!BE18="x","x",BD$2-'Indicator Date hidden'!BE18)</f>
        <v>x</v>
      </c>
      <c r="BE17" s="50">
        <f>IF('Indicator Date hidden'!BF18="x","x",BE$2-'Indicator Date hidden'!BF18)</f>
        <v>1</v>
      </c>
      <c r="BF17" s="50">
        <f>IF('Indicator Date hidden'!BG18="x","x",BF$2-'Indicator Date hidden'!BG18)</f>
        <v>0</v>
      </c>
      <c r="BG17" s="50">
        <f>IF('Indicator Date hidden'!BH18="x","x",BG$2-'Indicator Date hidden'!BH18)</f>
        <v>1</v>
      </c>
      <c r="BH17" s="50">
        <f>IF('Indicator Date hidden'!BI18="x","x",BH$2-'Indicator Date hidden'!BI18)</f>
        <v>1</v>
      </c>
      <c r="BI17" s="50">
        <f>IF('Indicator Date hidden'!BJ18="x","x",BI$2-'Indicator Date hidden'!BJ18)</f>
        <v>0</v>
      </c>
      <c r="BJ17" s="50">
        <f>IF('Indicator Date hidden'!BK18="x","x",BJ$2-'Indicator Date hidden'!BK18)</f>
        <v>1</v>
      </c>
      <c r="BK17" s="50">
        <f>IF('Indicator Date hidden'!BL18="x","x",BK$2-'Indicator Date hidden'!BL18)</f>
        <v>0</v>
      </c>
      <c r="BL17" s="50">
        <f>IF('Indicator Date hidden'!BM18="x","x",BL$2-'Indicator Date hidden'!BM18)</f>
        <v>1</v>
      </c>
      <c r="BM17" s="50">
        <f>IF('Indicator Date hidden'!BN18="x","x",BM$2-'Indicator Date hidden'!BN18)</f>
        <v>1</v>
      </c>
      <c r="BN17" s="50">
        <f>IF('Indicator Date hidden'!BO18="x","x",BN$2-'Indicator Date hidden'!BO18)</f>
        <v>0</v>
      </c>
      <c r="BO17" s="50">
        <f>IF('Indicator Date hidden'!BP18="x","x",BO$2-'Indicator Date hidden'!BP18)</f>
        <v>0</v>
      </c>
      <c r="BP17" s="50">
        <f>IF('Indicator Date hidden'!BQ18="x","x",BP$2-'Indicator Date hidden'!BQ18)</f>
        <v>0</v>
      </c>
      <c r="BQ17" s="50">
        <f>IF('Indicator Date hidden'!BR18="x","x",BQ$2-'Indicator Date hidden'!BR18)</f>
        <v>0</v>
      </c>
      <c r="BR17" s="50">
        <f>IF('Indicator Date hidden'!BS18="x","x",BR$2-'Indicator Date hidden'!BS18)</f>
        <v>0</v>
      </c>
      <c r="BS17" s="50">
        <f>IF('Indicator Date hidden'!BT18="x","x",BS$2-'Indicator Date hidden'!BT18)</f>
        <v>4</v>
      </c>
      <c r="BT17" s="50">
        <f>IF('Indicator Date hidden'!BU18="x","x",BT$2-'Indicator Date hidden'!BU18)</f>
        <v>1</v>
      </c>
      <c r="BU17" s="50">
        <f>IF('Indicator Date hidden'!BV18="x","x",BU$2-'Indicator Date hidden'!BV18)</f>
        <v>1</v>
      </c>
      <c r="BV17" s="50" t="str">
        <f>IF('Indicator Date hidden'!BW18="x","x",BV$2-'Indicator Date hidden'!BW18)</f>
        <v>x</v>
      </c>
      <c r="BW17" s="50">
        <f>IF('Indicator Date hidden'!BX18="x","x",BW$2-'Indicator Date hidden'!BX18)</f>
        <v>1</v>
      </c>
      <c r="BX17" s="50">
        <f>IF('Indicator Date hidden'!BY18="x","x",BX$2-'Indicator Date hidden'!BY18)</f>
        <v>0</v>
      </c>
      <c r="BY17" s="3">
        <f t="shared" si="0"/>
        <v>21</v>
      </c>
      <c r="BZ17" s="51">
        <f t="shared" si="1"/>
        <v>0.31343283582089554</v>
      </c>
      <c r="CA17" s="3">
        <f t="shared" si="2"/>
        <v>14</v>
      </c>
      <c r="CB17" s="51">
        <f t="shared" si="3"/>
        <v>1.2602884676169881</v>
      </c>
      <c r="CC17" s="54">
        <f t="shared" si="4"/>
        <v>0</v>
      </c>
    </row>
    <row r="18" spans="1:81">
      <c r="A18" s="3" t="str">
        <f>'Indicator Data'!B21</f>
        <v>BEL</v>
      </c>
      <c r="B18" s="50">
        <f>IF('Indicator Date hidden'!C19="x","x",B$2-'Indicator Date hidden'!C19)</f>
        <v>0</v>
      </c>
      <c r="C18" s="50">
        <f>IF('Indicator Date hidden'!D19="x","x",C$2-'Indicator Date hidden'!D19)</f>
        <v>0</v>
      </c>
      <c r="D18" s="50">
        <f>IF('Indicator Date hidden'!E19="x","x",D$2-'Indicator Date hidden'!E19)</f>
        <v>0</v>
      </c>
      <c r="E18" s="50">
        <f>IF('Indicator Date hidden'!F19="x","x",E$2-'Indicator Date hidden'!F19)</f>
        <v>0</v>
      </c>
      <c r="F18" s="50">
        <f>IF('Indicator Date hidden'!G19="x","x",F$2-'Indicator Date hidden'!G19)</f>
        <v>0</v>
      </c>
      <c r="G18" s="50">
        <f>IF('Indicator Date hidden'!H19="x","x",G$2-'Indicator Date hidden'!H19)</f>
        <v>0</v>
      </c>
      <c r="H18" s="50">
        <f>IF('Indicator Date hidden'!I19="x","x",H$2-'Indicator Date hidden'!I19)</f>
        <v>0</v>
      </c>
      <c r="I18" s="50">
        <f>IF('Indicator Date hidden'!J19="x","x",I$2-'Indicator Date hidden'!J19)</f>
        <v>0</v>
      </c>
      <c r="J18" s="50">
        <f>IF('Indicator Date hidden'!K19="x","x",J$2-'Indicator Date hidden'!K19)</f>
        <v>0</v>
      </c>
      <c r="K18" s="50">
        <f>IF('Indicator Date hidden'!L19="x","x",K$2-'Indicator Date hidden'!L19)</f>
        <v>0</v>
      </c>
      <c r="L18" s="50">
        <f>IF('Indicator Date hidden'!M19="x","x",L$2-'Indicator Date hidden'!M19)</f>
        <v>0</v>
      </c>
      <c r="M18" s="50">
        <f>IF('Indicator Date hidden'!N19="x","x",M$2-'Indicator Date hidden'!N19)</f>
        <v>0</v>
      </c>
      <c r="N18" s="50">
        <f>IF('Indicator Date hidden'!O19="x","x",N$2-'Indicator Date hidden'!O19)</f>
        <v>0</v>
      </c>
      <c r="O18" s="50">
        <f>IF('Indicator Date hidden'!P19="x","x",O$2-'Indicator Date hidden'!P19)</f>
        <v>0</v>
      </c>
      <c r="P18" s="50">
        <f>IF('Indicator Date hidden'!Q19="x","x",P$2-'Indicator Date hidden'!Q19)</f>
        <v>-1</v>
      </c>
      <c r="Q18" s="50">
        <f>IF('Indicator Date hidden'!R19="x","x",Q$2-'Indicator Date hidden'!R19)</f>
        <v>-1</v>
      </c>
      <c r="R18" s="50">
        <f>IF('Indicator Date hidden'!S19="x","x",R$2-'Indicator Date hidden'!S19)</f>
        <v>-1</v>
      </c>
      <c r="S18" s="50">
        <f>IF('Indicator Date hidden'!T19="x","x",S$2-'Indicator Date hidden'!T19)</f>
        <v>-1</v>
      </c>
      <c r="T18" s="50">
        <f>IF('Indicator Date hidden'!U19="x","x",T$2-'Indicator Date hidden'!U19)</f>
        <v>0</v>
      </c>
      <c r="U18" s="50">
        <f>IF('Indicator Date hidden'!V19="x","x",U$2-'Indicator Date hidden'!V19)</f>
        <v>0</v>
      </c>
      <c r="V18" s="50">
        <f>IF('Indicator Date hidden'!W19="x","x",V$2-'Indicator Date hidden'!W19)</f>
        <v>0</v>
      </c>
      <c r="W18" s="50">
        <f>IF('Indicator Date hidden'!X19="x","x",W$2-'Indicator Date hidden'!X19)</f>
        <v>0</v>
      </c>
      <c r="X18" s="50">
        <f>IF('Indicator Date hidden'!Y19="x","x",X$2-'Indicator Date hidden'!Y19)</f>
        <v>0</v>
      </c>
      <c r="Y18" s="50">
        <f>IF('Indicator Date hidden'!Z19="x","x",Y$2-'Indicator Date hidden'!Z19)</f>
        <v>0</v>
      </c>
      <c r="Z18" s="50">
        <f>IF('Indicator Date hidden'!AA19="x","x",Z$2-'Indicator Date hidden'!AA19)</f>
        <v>7</v>
      </c>
      <c r="AA18" s="50">
        <f>IF('Indicator Date hidden'!AB19="x","x",AA$2-'Indicator Date hidden'!AB19)</f>
        <v>0</v>
      </c>
      <c r="AB18" s="50" t="str">
        <f>IF('Indicator Date hidden'!AC19="x","x",AB$2-'Indicator Date hidden'!AC19)</f>
        <v>x</v>
      </c>
      <c r="AC18" s="50">
        <f>IF('Indicator Date hidden'!AD19="x","x",AC$2-'Indicator Date hidden'!AD19)</f>
        <v>1</v>
      </c>
      <c r="AD18" s="50">
        <f>IF('Indicator Date hidden'!AE19="x","x",AD$2-'Indicator Date hidden'!AE19)</f>
        <v>0</v>
      </c>
      <c r="AE18" s="50" t="str">
        <f>IF('Indicator Date hidden'!AF19="x","x",AE$2-'Indicator Date hidden'!AF19)</f>
        <v>x</v>
      </c>
      <c r="AF18" s="50">
        <f>IF('Indicator Date hidden'!AG19="x","x",AF$2-'Indicator Date hidden'!AG19)</f>
        <v>0</v>
      </c>
      <c r="AG18" s="50">
        <f>IF('Indicator Date hidden'!AH19="x","x",AG$2-'Indicator Date hidden'!AH19)</f>
        <v>0</v>
      </c>
      <c r="AH18" s="50">
        <f>IF('Indicator Date hidden'!AI19="x","x",AH$2-'Indicator Date hidden'!AI19)</f>
        <v>0</v>
      </c>
      <c r="AI18" s="50">
        <f>IF('Indicator Date hidden'!AJ19="x","x",AI$2-'Indicator Date hidden'!AJ19)</f>
        <v>0</v>
      </c>
      <c r="AJ18" s="50">
        <f>IF('Indicator Date hidden'!AK19="x","x",AJ$2-'Indicator Date hidden'!AK19)</f>
        <v>0</v>
      </c>
      <c r="AK18" s="50">
        <f>IF('Indicator Date hidden'!AL19="x","x",AK$2-'Indicator Date hidden'!AL19)</f>
        <v>0</v>
      </c>
      <c r="AL18" s="50" t="str">
        <f>IF('Indicator Date hidden'!AM19="x","x",AL$2-'Indicator Date hidden'!AM19)</f>
        <v>x</v>
      </c>
      <c r="AM18" s="50">
        <f>IF('Indicator Date hidden'!AN19="x","x",AM$2-'Indicator Date hidden'!AN19)</f>
        <v>0</v>
      </c>
      <c r="AN18" s="50">
        <f>IF('Indicator Date hidden'!AO19="x","x",AN$2-'Indicator Date hidden'!AO19)</f>
        <v>0</v>
      </c>
      <c r="AO18" s="50">
        <f>IF('Indicator Date hidden'!AP19="x","x",AO$2-'Indicator Date hidden'!AP19)</f>
        <v>0</v>
      </c>
      <c r="AP18" s="50" t="str">
        <f>IF('Indicator Date hidden'!AQ19="x","x",AP$2-'Indicator Date hidden'!AQ19)</f>
        <v>x</v>
      </c>
      <c r="AQ18" s="50">
        <f>IF('Indicator Date hidden'!AR19="x","x",AQ$2-'Indicator Date hidden'!AR19)</f>
        <v>0</v>
      </c>
      <c r="AR18" s="50">
        <f>IF('Indicator Date hidden'!AS19="x","x",AR$2-'Indicator Date hidden'!AS19)</f>
        <v>0</v>
      </c>
      <c r="AS18" s="50" t="str">
        <f>IF('Indicator Date hidden'!AT19="x","x",AS$2-'Indicator Date hidden'!AT19)</f>
        <v>x</v>
      </c>
      <c r="AT18" s="50">
        <f>IF('Indicator Date hidden'!AU19="x","x",AT$2-'Indicator Date hidden'!AU19)</f>
        <v>0</v>
      </c>
      <c r="AU18" s="50" t="str">
        <f>IF('Indicator Date hidden'!AV19="x","x",AU$2-'Indicator Date hidden'!AV19)</f>
        <v>x</v>
      </c>
      <c r="AV18" s="50" t="str">
        <f>IF('Indicator Date hidden'!AW19="x","x",AV$2-'Indicator Date hidden'!AW19)</f>
        <v>x</v>
      </c>
      <c r="AW18" s="50" t="str">
        <f>IF('Indicator Date hidden'!AX19="x","x",AW$2-'Indicator Date hidden'!AX19)</f>
        <v>x</v>
      </c>
      <c r="AX18" s="50">
        <f>IF('Indicator Date hidden'!AY19="x","x",AX$2-'Indicator Date hidden'!AY19)</f>
        <v>0</v>
      </c>
      <c r="AY18" s="50">
        <f>IF('Indicator Date hidden'!AZ19="x","x",AY$2-'Indicator Date hidden'!AZ19)</f>
        <v>0</v>
      </c>
      <c r="AZ18" s="50">
        <f>IF('Indicator Date hidden'!BA19="x","x",AZ$2-'Indicator Date hidden'!BA19)</f>
        <v>1</v>
      </c>
      <c r="BA18" s="50">
        <f>IF('Indicator Date hidden'!BB19="x","x",BA$2-'Indicator Date hidden'!BB19)</f>
        <v>1</v>
      </c>
      <c r="BB18" s="50">
        <f>IF('Indicator Date hidden'!BC19="x","x",BB$2-'Indicator Date hidden'!BC19)</f>
        <v>1</v>
      </c>
      <c r="BC18" s="50">
        <f>IF('Indicator Date hidden'!BD19="x","x",BC$2-'Indicator Date hidden'!BD19)</f>
        <v>1</v>
      </c>
      <c r="BD18" s="50" t="str">
        <f>IF('Indicator Date hidden'!BE19="x","x",BD$2-'Indicator Date hidden'!BE19)</f>
        <v>x</v>
      </c>
      <c r="BE18" s="50">
        <f>IF('Indicator Date hidden'!BF19="x","x",BE$2-'Indicator Date hidden'!BF19)</f>
        <v>1</v>
      </c>
      <c r="BF18" s="50">
        <f>IF('Indicator Date hidden'!BG19="x","x",BF$2-'Indicator Date hidden'!BG19)</f>
        <v>0</v>
      </c>
      <c r="BG18" s="50">
        <f>IF('Indicator Date hidden'!BH19="x","x",BG$2-'Indicator Date hidden'!BH19)</f>
        <v>1</v>
      </c>
      <c r="BH18" s="50">
        <f>IF('Indicator Date hidden'!BI19="x","x",BH$2-'Indicator Date hidden'!BI19)</f>
        <v>1</v>
      </c>
      <c r="BI18" s="50" t="str">
        <f>IF('Indicator Date hidden'!BJ19="x","x",BI$2-'Indicator Date hidden'!BJ19)</f>
        <v>x</v>
      </c>
      <c r="BJ18" s="50">
        <f>IF('Indicator Date hidden'!BK19="x","x",BJ$2-'Indicator Date hidden'!BK19)</f>
        <v>1</v>
      </c>
      <c r="BK18" s="50">
        <f>IF('Indicator Date hidden'!BL19="x","x",BK$2-'Indicator Date hidden'!BL19)</f>
        <v>0</v>
      </c>
      <c r="BL18" s="50">
        <f>IF('Indicator Date hidden'!BM19="x","x",BL$2-'Indicator Date hidden'!BM19)</f>
        <v>1</v>
      </c>
      <c r="BM18" s="50" t="str">
        <f>IF('Indicator Date hidden'!BN19="x","x",BM$2-'Indicator Date hidden'!BN19)</f>
        <v>x</v>
      </c>
      <c r="BN18" s="50">
        <f>IF('Indicator Date hidden'!BO19="x","x",BN$2-'Indicator Date hidden'!BO19)</f>
        <v>0</v>
      </c>
      <c r="BO18" s="50">
        <f>IF('Indicator Date hidden'!BP19="x","x",BO$2-'Indicator Date hidden'!BP19)</f>
        <v>0</v>
      </c>
      <c r="BP18" s="50">
        <f>IF('Indicator Date hidden'!BQ19="x","x",BP$2-'Indicator Date hidden'!BQ19)</f>
        <v>0</v>
      </c>
      <c r="BQ18" s="50">
        <f>IF('Indicator Date hidden'!BR19="x","x",BQ$2-'Indicator Date hidden'!BR19)</f>
        <v>0</v>
      </c>
      <c r="BR18" s="50">
        <f>IF('Indicator Date hidden'!BS19="x","x",BR$2-'Indicator Date hidden'!BS19)</f>
        <v>0</v>
      </c>
      <c r="BS18" s="50">
        <f>IF('Indicator Date hidden'!BT19="x","x",BS$2-'Indicator Date hidden'!BT19)</f>
        <v>2</v>
      </c>
      <c r="BT18" s="50">
        <f>IF('Indicator Date hidden'!BU19="x","x",BT$2-'Indicator Date hidden'!BU19)</f>
        <v>1</v>
      </c>
      <c r="BU18" s="50">
        <f>IF('Indicator Date hidden'!BV19="x","x",BU$2-'Indicator Date hidden'!BV19)</f>
        <v>1</v>
      </c>
      <c r="BV18" s="50">
        <f>IF('Indicator Date hidden'!BW19="x","x",BV$2-'Indicator Date hidden'!BW19)</f>
        <v>1</v>
      </c>
      <c r="BW18" s="50">
        <f>IF('Indicator Date hidden'!BX19="x","x",BW$2-'Indicator Date hidden'!BX19)</f>
        <v>1</v>
      </c>
      <c r="BX18" s="50">
        <f>IF('Indicator Date hidden'!BY19="x","x",BX$2-'Indicator Date hidden'!BY19)</f>
        <v>0</v>
      </c>
      <c r="BY18" s="3">
        <f t="shared" si="0"/>
        <v>19</v>
      </c>
      <c r="BZ18" s="51">
        <f t="shared" si="1"/>
        <v>0.296875</v>
      </c>
      <c r="CA18" s="3">
        <f t="shared" si="2"/>
        <v>16</v>
      </c>
      <c r="CB18" s="51">
        <f t="shared" si="3"/>
        <v>1.010564314813758</v>
      </c>
      <c r="CC18" s="54">
        <f t="shared" si="4"/>
        <v>0</v>
      </c>
    </row>
    <row r="19" spans="1:81">
      <c r="A19" s="3" t="str">
        <f>'Indicator Data'!B22</f>
        <v>BLZ</v>
      </c>
      <c r="B19" s="50">
        <f>IF('Indicator Date hidden'!C20="x","x",B$2-'Indicator Date hidden'!C20)</f>
        <v>0</v>
      </c>
      <c r="C19" s="50">
        <f>IF('Indicator Date hidden'!D20="x","x",C$2-'Indicator Date hidden'!D20)</f>
        <v>0</v>
      </c>
      <c r="D19" s="50">
        <f>IF('Indicator Date hidden'!E20="x","x",D$2-'Indicator Date hidden'!E20)</f>
        <v>0</v>
      </c>
      <c r="E19" s="50">
        <f>IF('Indicator Date hidden'!F20="x","x",E$2-'Indicator Date hidden'!F20)</f>
        <v>0</v>
      </c>
      <c r="F19" s="50">
        <f>IF('Indicator Date hidden'!G20="x","x",F$2-'Indicator Date hidden'!G20)</f>
        <v>0</v>
      </c>
      <c r="G19" s="50">
        <f>IF('Indicator Date hidden'!H20="x","x",G$2-'Indicator Date hidden'!H20)</f>
        <v>0</v>
      </c>
      <c r="H19" s="50">
        <f>IF('Indicator Date hidden'!I20="x","x",H$2-'Indicator Date hidden'!I20)</f>
        <v>0</v>
      </c>
      <c r="I19" s="50">
        <f>IF('Indicator Date hidden'!J20="x","x",I$2-'Indicator Date hidden'!J20)</f>
        <v>0</v>
      </c>
      <c r="J19" s="50">
        <f>IF('Indicator Date hidden'!K20="x","x",J$2-'Indicator Date hidden'!K20)</f>
        <v>0</v>
      </c>
      <c r="K19" s="50">
        <f>IF('Indicator Date hidden'!L20="x","x",K$2-'Indicator Date hidden'!L20)</f>
        <v>0</v>
      </c>
      <c r="L19" s="50">
        <f>IF('Indicator Date hidden'!M20="x","x",L$2-'Indicator Date hidden'!M20)</f>
        <v>0</v>
      </c>
      <c r="M19" s="50">
        <f>IF('Indicator Date hidden'!N20="x","x",M$2-'Indicator Date hidden'!N20)</f>
        <v>0</v>
      </c>
      <c r="N19" s="50">
        <f>IF('Indicator Date hidden'!O20="x","x",N$2-'Indicator Date hidden'!O20)</f>
        <v>0</v>
      </c>
      <c r="O19" s="50">
        <f>IF('Indicator Date hidden'!P20="x","x",O$2-'Indicator Date hidden'!P20)</f>
        <v>0</v>
      </c>
      <c r="P19" s="50">
        <f>IF('Indicator Date hidden'!Q20="x","x",P$2-'Indicator Date hidden'!Q20)</f>
        <v>-1</v>
      </c>
      <c r="Q19" s="50">
        <f>IF('Indicator Date hidden'!R20="x","x",Q$2-'Indicator Date hidden'!R20)</f>
        <v>-1</v>
      </c>
      <c r="R19" s="50">
        <f>IF('Indicator Date hidden'!S20="x","x",R$2-'Indicator Date hidden'!S20)</f>
        <v>-1</v>
      </c>
      <c r="S19" s="50">
        <f>IF('Indicator Date hidden'!T20="x","x",S$2-'Indicator Date hidden'!T20)</f>
        <v>-1</v>
      </c>
      <c r="T19" s="50">
        <f>IF('Indicator Date hidden'!U20="x","x",T$2-'Indicator Date hidden'!U20)</f>
        <v>0</v>
      </c>
      <c r="U19" s="50">
        <f>IF('Indicator Date hidden'!V20="x","x",U$2-'Indicator Date hidden'!V20)</f>
        <v>0</v>
      </c>
      <c r="V19" s="50">
        <f>IF('Indicator Date hidden'!W20="x","x",V$2-'Indicator Date hidden'!W20)</f>
        <v>0</v>
      </c>
      <c r="W19" s="50">
        <f>IF('Indicator Date hidden'!X20="x","x",W$2-'Indicator Date hidden'!X20)</f>
        <v>0</v>
      </c>
      <c r="X19" s="50">
        <f>IF('Indicator Date hidden'!Y20="x","x",X$2-'Indicator Date hidden'!Y20)</f>
        <v>0</v>
      </c>
      <c r="Y19" s="50">
        <f>IF('Indicator Date hidden'!Z20="x","x",Y$2-'Indicator Date hidden'!Z20)</f>
        <v>0</v>
      </c>
      <c r="Z19" s="50" t="str">
        <f>IF('Indicator Date hidden'!AA20="x","x",Z$2-'Indicator Date hidden'!AA20)</f>
        <v>x</v>
      </c>
      <c r="AA19" s="50">
        <f>IF('Indicator Date hidden'!AB20="x","x",AA$2-'Indicator Date hidden'!AB20)</f>
        <v>0</v>
      </c>
      <c r="AB19" s="50">
        <f>IF('Indicator Date hidden'!AC20="x","x",AB$2-'Indicator Date hidden'!AC20)</f>
        <v>0</v>
      </c>
      <c r="AC19" s="50" t="str">
        <f>IF('Indicator Date hidden'!AD20="x","x",AC$2-'Indicator Date hidden'!AD20)</f>
        <v>x</v>
      </c>
      <c r="AD19" s="50">
        <f>IF('Indicator Date hidden'!AE20="x","x",AD$2-'Indicator Date hidden'!AE20)</f>
        <v>0</v>
      </c>
      <c r="AE19" s="50">
        <f>IF('Indicator Date hidden'!AF20="x","x",AE$2-'Indicator Date hidden'!AF20)</f>
        <v>0</v>
      </c>
      <c r="AF19" s="50">
        <f>IF('Indicator Date hidden'!AG20="x","x",AF$2-'Indicator Date hidden'!AG20)</f>
        <v>0</v>
      </c>
      <c r="AG19" s="50">
        <f>IF('Indicator Date hidden'!AH20="x","x",AG$2-'Indicator Date hidden'!AH20)</f>
        <v>0</v>
      </c>
      <c r="AH19" s="50">
        <f>IF('Indicator Date hidden'!AI20="x","x",AH$2-'Indicator Date hidden'!AI20)</f>
        <v>0</v>
      </c>
      <c r="AI19" s="50">
        <f>IF('Indicator Date hidden'!AJ20="x","x",AI$2-'Indicator Date hidden'!AJ20)</f>
        <v>0</v>
      </c>
      <c r="AJ19" s="50">
        <f>IF('Indicator Date hidden'!AK20="x","x",AJ$2-'Indicator Date hidden'!AK20)</f>
        <v>0</v>
      </c>
      <c r="AK19" s="50">
        <f>IF('Indicator Date hidden'!AL20="x","x",AK$2-'Indicator Date hidden'!AL20)</f>
        <v>0</v>
      </c>
      <c r="AL19" s="50">
        <f>IF('Indicator Date hidden'!AM20="x","x",AL$2-'Indicator Date hidden'!AM20)</f>
        <v>3</v>
      </c>
      <c r="AM19" s="50">
        <f>IF('Indicator Date hidden'!AN20="x","x",AM$2-'Indicator Date hidden'!AN20)</f>
        <v>0</v>
      </c>
      <c r="AN19" s="50">
        <f>IF('Indicator Date hidden'!AO20="x","x",AN$2-'Indicator Date hidden'!AO20)</f>
        <v>0</v>
      </c>
      <c r="AO19" s="50">
        <f>IF('Indicator Date hidden'!AP20="x","x",AO$2-'Indicator Date hidden'!AP20)</f>
        <v>0</v>
      </c>
      <c r="AP19" s="50">
        <f>IF('Indicator Date hidden'!AQ20="x","x",AP$2-'Indicator Date hidden'!AQ20)</f>
        <v>0</v>
      </c>
      <c r="AQ19" s="50">
        <f>IF('Indicator Date hidden'!AR20="x","x",AQ$2-'Indicator Date hidden'!AR20)</f>
        <v>0</v>
      </c>
      <c r="AR19" s="50">
        <f>IF('Indicator Date hidden'!AS20="x","x",AR$2-'Indicator Date hidden'!AS20)</f>
        <v>0</v>
      </c>
      <c r="AS19" s="50">
        <f>IF('Indicator Date hidden'!AT20="x","x",AS$2-'Indicator Date hidden'!AT20)</f>
        <v>5</v>
      </c>
      <c r="AT19" s="50">
        <f>IF('Indicator Date hidden'!AU20="x","x",AT$2-'Indicator Date hidden'!AU20)</f>
        <v>0</v>
      </c>
      <c r="AU19" s="50" t="str">
        <f>IF('Indicator Date hidden'!AV20="x","x",AU$2-'Indicator Date hidden'!AV20)</f>
        <v>x</v>
      </c>
      <c r="AV19" s="50" t="str">
        <f>IF('Indicator Date hidden'!AW20="x","x",AV$2-'Indicator Date hidden'!AW20)</f>
        <v>x</v>
      </c>
      <c r="AW19" s="50">
        <f>IF('Indicator Date hidden'!AX20="x","x",AW$2-'Indicator Date hidden'!AX20)</f>
        <v>0</v>
      </c>
      <c r="AX19" s="50">
        <f>IF('Indicator Date hidden'!AY20="x","x",AX$2-'Indicator Date hidden'!AY20)</f>
        <v>0</v>
      </c>
      <c r="AY19" s="50">
        <f>IF('Indicator Date hidden'!AZ20="x","x",AY$2-'Indicator Date hidden'!AZ20)</f>
        <v>0</v>
      </c>
      <c r="AZ19" s="50" t="str">
        <f>IF('Indicator Date hidden'!BA20="x","x",AZ$2-'Indicator Date hidden'!BA20)</f>
        <v>x</v>
      </c>
      <c r="BA19" s="50">
        <f>IF('Indicator Date hidden'!BB20="x","x",BA$2-'Indicator Date hidden'!BB20)</f>
        <v>1</v>
      </c>
      <c r="BB19" s="50">
        <f>IF('Indicator Date hidden'!BC20="x","x",BB$2-'Indicator Date hidden'!BC20)</f>
        <v>1</v>
      </c>
      <c r="BC19" s="50">
        <f>IF('Indicator Date hidden'!BD20="x","x",BC$2-'Indicator Date hidden'!BD20)</f>
        <v>1</v>
      </c>
      <c r="BD19" s="50" t="str">
        <f>IF('Indicator Date hidden'!BE20="x","x",BD$2-'Indicator Date hidden'!BE20)</f>
        <v>x</v>
      </c>
      <c r="BE19" s="50">
        <f>IF('Indicator Date hidden'!BF20="x","x",BE$2-'Indicator Date hidden'!BF20)</f>
        <v>1</v>
      </c>
      <c r="BF19" s="50">
        <f>IF('Indicator Date hidden'!BG20="x","x",BF$2-'Indicator Date hidden'!BG20)</f>
        <v>0</v>
      </c>
      <c r="BG19" s="50">
        <f>IF('Indicator Date hidden'!BH20="x","x",BG$2-'Indicator Date hidden'!BH20)</f>
        <v>1</v>
      </c>
      <c r="BH19" s="50">
        <f>IF('Indicator Date hidden'!BI20="x","x",BH$2-'Indicator Date hidden'!BI20)</f>
        <v>1</v>
      </c>
      <c r="BI19" s="50" t="str">
        <f>IF('Indicator Date hidden'!BJ20="x","x",BI$2-'Indicator Date hidden'!BJ20)</f>
        <v>x</v>
      </c>
      <c r="BJ19" s="50">
        <f>IF('Indicator Date hidden'!BK20="x","x",BJ$2-'Indicator Date hidden'!BK20)</f>
        <v>1</v>
      </c>
      <c r="BK19" s="50" t="str">
        <f>IF('Indicator Date hidden'!BL20="x","x",BK$2-'Indicator Date hidden'!BL20)</f>
        <v>x</v>
      </c>
      <c r="BL19" s="50">
        <f>IF('Indicator Date hidden'!BM20="x","x",BL$2-'Indicator Date hidden'!BM20)</f>
        <v>1</v>
      </c>
      <c r="BM19" s="50" t="str">
        <f>IF('Indicator Date hidden'!BN20="x","x",BM$2-'Indicator Date hidden'!BN20)</f>
        <v>x</v>
      </c>
      <c r="BN19" s="50">
        <f>IF('Indicator Date hidden'!BO20="x","x",BN$2-'Indicator Date hidden'!BO20)</f>
        <v>2</v>
      </c>
      <c r="BO19" s="50">
        <f>IF('Indicator Date hidden'!BP20="x","x",BO$2-'Indicator Date hidden'!BP20)</f>
        <v>0</v>
      </c>
      <c r="BP19" s="50">
        <f>IF('Indicator Date hidden'!BQ20="x","x",BP$2-'Indicator Date hidden'!BQ20)</f>
        <v>0</v>
      </c>
      <c r="BQ19" s="50">
        <f>IF('Indicator Date hidden'!BR20="x","x",BQ$2-'Indicator Date hidden'!BR20)</f>
        <v>0</v>
      </c>
      <c r="BR19" s="50">
        <f>IF('Indicator Date hidden'!BS20="x","x",BR$2-'Indicator Date hidden'!BS20)</f>
        <v>0</v>
      </c>
      <c r="BS19" s="50">
        <f>IF('Indicator Date hidden'!BT20="x","x",BS$2-'Indicator Date hidden'!BT20)</f>
        <v>1</v>
      </c>
      <c r="BT19" s="50">
        <f>IF('Indicator Date hidden'!BU20="x","x",BT$2-'Indicator Date hidden'!BU20)</f>
        <v>1</v>
      </c>
      <c r="BU19" s="50">
        <f>IF('Indicator Date hidden'!BV20="x","x",BU$2-'Indicator Date hidden'!BV20)</f>
        <v>1</v>
      </c>
      <c r="BV19" s="50" t="str">
        <f>IF('Indicator Date hidden'!BW20="x","x",BV$2-'Indicator Date hidden'!BW20)</f>
        <v>x</v>
      </c>
      <c r="BW19" s="50">
        <f>IF('Indicator Date hidden'!BX20="x","x",BW$2-'Indicator Date hidden'!BX20)</f>
        <v>1</v>
      </c>
      <c r="BX19" s="50">
        <f>IF('Indicator Date hidden'!BY20="x","x",BX$2-'Indicator Date hidden'!BY20)</f>
        <v>0</v>
      </c>
      <c r="BY19" s="3">
        <f t="shared" si="0"/>
        <v>18</v>
      </c>
      <c r="BZ19" s="51">
        <f t="shared" si="1"/>
        <v>0.27692307692307694</v>
      </c>
      <c r="CA19" s="3">
        <f t="shared" si="2"/>
        <v>15</v>
      </c>
      <c r="CB19" s="51">
        <f t="shared" si="3"/>
        <v>0.86837943333354362</v>
      </c>
      <c r="CC19" s="54">
        <f t="shared" si="4"/>
        <v>0</v>
      </c>
    </row>
    <row r="20" spans="1:81">
      <c r="A20" s="3" t="str">
        <f>'Indicator Data'!B23</f>
        <v>BEN</v>
      </c>
      <c r="B20" s="50">
        <f>IF('Indicator Date hidden'!C21="x","x",B$2-'Indicator Date hidden'!C21)</f>
        <v>0</v>
      </c>
      <c r="C20" s="50">
        <f>IF('Indicator Date hidden'!D21="x","x",C$2-'Indicator Date hidden'!D21)</f>
        <v>0</v>
      </c>
      <c r="D20" s="50">
        <f>IF('Indicator Date hidden'!E21="x","x",D$2-'Indicator Date hidden'!E21)</f>
        <v>0</v>
      </c>
      <c r="E20" s="50">
        <f>IF('Indicator Date hidden'!F21="x","x",E$2-'Indicator Date hidden'!F21)</f>
        <v>0</v>
      </c>
      <c r="F20" s="50">
        <f>IF('Indicator Date hidden'!G21="x","x",F$2-'Indicator Date hidden'!G21)</f>
        <v>0</v>
      </c>
      <c r="G20" s="50">
        <f>IF('Indicator Date hidden'!H21="x","x",G$2-'Indicator Date hidden'!H21)</f>
        <v>0</v>
      </c>
      <c r="H20" s="50">
        <f>IF('Indicator Date hidden'!I21="x","x",H$2-'Indicator Date hidden'!I21)</f>
        <v>0</v>
      </c>
      <c r="I20" s="50">
        <f>IF('Indicator Date hidden'!J21="x","x",I$2-'Indicator Date hidden'!J21)</f>
        <v>0</v>
      </c>
      <c r="J20" s="50">
        <f>IF('Indicator Date hidden'!K21="x","x",J$2-'Indicator Date hidden'!K21)</f>
        <v>0</v>
      </c>
      <c r="K20" s="50">
        <f>IF('Indicator Date hidden'!L21="x","x",K$2-'Indicator Date hidden'!L21)</f>
        <v>0</v>
      </c>
      <c r="L20" s="50">
        <f>IF('Indicator Date hidden'!M21="x","x",L$2-'Indicator Date hidden'!M21)</f>
        <v>0</v>
      </c>
      <c r="M20" s="50">
        <f>IF('Indicator Date hidden'!N21="x","x",M$2-'Indicator Date hidden'!N21)</f>
        <v>0</v>
      </c>
      <c r="N20" s="50">
        <f>IF('Indicator Date hidden'!O21="x","x",N$2-'Indicator Date hidden'!O21)</f>
        <v>0</v>
      </c>
      <c r="O20" s="50">
        <f>IF('Indicator Date hidden'!P21="x","x",O$2-'Indicator Date hidden'!P21)</f>
        <v>0</v>
      </c>
      <c r="P20" s="50">
        <f>IF('Indicator Date hidden'!Q21="x","x",P$2-'Indicator Date hidden'!Q21)</f>
        <v>-1</v>
      </c>
      <c r="Q20" s="50">
        <f>IF('Indicator Date hidden'!R21="x","x",Q$2-'Indicator Date hidden'!R21)</f>
        <v>-1</v>
      </c>
      <c r="R20" s="50">
        <f>IF('Indicator Date hidden'!S21="x","x",R$2-'Indicator Date hidden'!S21)</f>
        <v>-1</v>
      </c>
      <c r="S20" s="50">
        <f>IF('Indicator Date hidden'!T21="x","x",S$2-'Indicator Date hidden'!T21)</f>
        <v>-1</v>
      </c>
      <c r="T20" s="50">
        <f>IF('Indicator Date hidden'!U21="x","x",T$2-'Indicator Date hidden'!U21)</f>
        <v>0</v>
      </c>
      <c r="U20" s="50">
        <f>IF('Indicator Date hidden'!V21="x","x",U$2-'Indicator Date hidden'!V21)</f>
        <v>0</v>
      </c>
      <c r="V20" s="50">
        <f>IF('Indicator Date hidden'!W21="x","x",V$2-'Indicator Date hidden'!W21)</f>
        <v>0</v>
      </c>
      <c r="W20" s="50">
        <f>IF('Indicator Date hidden'!X21="x","x",W$2-'Indicator Date hidden'!X21)</f>
        <v>0</v>
      </c>
      <c r="X20" s="50">
        <f>IF('Indicator Date hidden'!Y21="x","x",X$2-'Indicator Date hidden'!Y21)</f>
        <v>0</v>
      </c>
      <c r="Y20" s="50">
        <f>IF('Indicator Date hidden'!Z21="x","x",Y$2-'Indicator Date hidden'!Z21)</f>
        <v>0</v>
      </c>
      <c r="Z20" s="50">
        <f>IF('Indicator Date hidden'!AA21="x","x",Z$2-'Indicator Date hidden'!AA21)</f>
        <v>0</v>
      </c>
      <c r="AA20" s="50">
        <f>IF('Indicator Date hidden'!AB21="x","x",AA$2-'Indicator Date hidden'!AB21)</f>
        <v>0</v>
      </c>
      <c r="AB20" s="50">
        <f>IF('Indicator Date hidden'!AC21="x","x",AB$2-'Indicator Date hidden'!AC21)</f>
        <v>0</v>
      </c>
      <c r="AC20" s="50">
        <f>IF('Indicator Date hidden'!AD21="x","x",AC$2-'Indicator Date hidden'!AD21)</f>
        <v>3</v>
      </c>
      <c r="AD20" s="50">
        <f>IF('Indicator Date hidden'!AE21="x","x",AD$2-'Indicator Date hidden'!AE21)</f>
        <v>0</v>
      </c>
      <c r="AE20" s="50">
        <f>IF('Indicator Date hidden'!AF21="x","x",AE$2-'Indicator Date hidden'!AF21)</f>
        <v>0</v>
      </c>
      <c r="AF20" s="50">
        <f>IF('Indicator Date hidden'!AG21="x","x",AF$2-'Indicator Date hidden'!AG21)</f>
        <v>0</v>
      </c>
      <c r="AG20" s="50">
        <f>IF('Indicator Date hidden'!AH21="x","x",AG$2-'Indicator Date hidden'!AH21)</f>
        <v>0</v>
      </c>
      <c r="AH20" s="50">
        <f>IF('Indicator Date hidden'!AI21="x","x",AH$2-'Indicator Date hidden'!AI21)</f>
        <v>0</v>
      </c>
      <c r="AI20" s="50">
        <f>IF('Indicator Date hidden'!AJ21="x","x",AI$2-'Indicator Date hidden'!AJ21)</f>
        <v>0</v>
      </c>
      <c r="AJ20" s="50">
        <f>IF('Indicator Date hidden'!AK21="x","x",AJ$2-'Indicator Date hidden'!AK21)</f>
        <v>0</v>
      </c>
      <c r="AK20" s="50">
        <f>IF('Indicator Date hidden'!AL21="x","x",AK$2-'Indicator Date hidden'!AL21)</f>
        <v>0</v>
      </c>
      <c r="AL20" s="50">
        <f>IF('Indicator Date hidden'!AM21="x","x",AL$2-'Indicator Date hidden'!AM21)</f>
        <v>1</v>
      </c>
      <c r="AM20" s="50">
        <f>IF('Indicator Date hidden'!AN21="x","x",AM$2-'Indicator Date hidden'!AN21)</f>
        <v>0</v>
      </c>
      <c r="AN20" s="50">
        <f>IF('Indicator Date hidden'!AO21="x","x",AN$2-'Indicator Date hidden'!AO21)</f>
        <v>0</v>
      </c>
      <c r="AO20" s="50">
        <f>IF('Indicator Date hidden'!AP21="x","x",AO$2-'Indicator Date hidden'!AP21)</f>
        <v>0</v>
      </c>
      <c r="AP20" s="50">
        <f>IF('Indicator Date hidden'!AQ21="x","x",AP$2-'Indicator Date hidden'!AQ21)</f>
        <v>0</v>
      </c>
      <c r="AQ20" s="50">
        <f>IF('Indicator Date hidden'!AR21="x","x",AQ$2-'Indicator Date hidden'!AR21)</f>
        <v>0</v>
      </c>
      <c r="AR20" s="50">
        <f>IF('Indicator Date hidden'!AS21="x","x",AR$2-'Indicator Date hidden'!AS21)</f>
        <v>0</v>
      </c>
      <c r="AS20" s="50">
        <f>IF('Indicator Date hidden'!AT21="x","x",AS$2-'Indicator Date hidden'!AT21)</f>
        <v>2</v>
      </c>
      <c r="AT20" s="50">
        <f>IF('Indicator Date hidden'!AU21="x","x",AT$2-'Indicator Date hidden'!AU21)</f>
        <v>0</v>
      </c>
      <c r="AU20" s="50">
        <f>IF('Indicator Date hidden'!AV21="x","x",AU$2-'Indicator Date hidden'!AV21)</f>
        <v>0</v>
      </c>
      <c r="AV20" s="50">
        <f>IF('Indicator Date hidden'!AW21="x","x",AV$2-'Indicator Date hidden'!AW21)</f>
        <v>0</v>
      </c>
      <c r="AW20" s="50">
        <f>IF('Indicator Date hidden'!AX21="x","x",AW$2-'Indicator Date hidden'!AX21)</f>
        <v>0</v>
      </c>
      <c r="AX20" s="50">
        <f>IF('Indicator Date hidden'!AY21="x","x",AX$2-'Indicator Date hidden'!AY21)</f>
        <v>0</v>
      </c>
      <c r="AY20" s="50">
        <f>IF('Indicator Date hidden'!AZ21="x","x",AY$2-'Indicator Date hidden'!AZ21)</f>
        <v>0</v>
      </c>
      <c r="AZ20" s="50">
        <f>IF('Indicator Date hidden'!BA21="x","x",AZ$2-'Indicator Date hidden'!BA21)</f>
        <v>4</v>
      </c>
      <c r="BA20" s="50">
        <f>IF('Indicator Date hidden'!BB21="x","x",BA$2-'Indicator Date hidden'!BB21)</f>
        <v>1</v>
      </c>
      <c r="BB20" s="50">
        <f>IF('Indicator Date hidden'!BC21="x","x",BB$2-'Indicator Date hidden'!BC21)</f>
        <v>1</v>
      </c>
      <c r="BC20" s="50">
        <f>IF('Indicator Date hidden'!BD21="x","x",BC$2-'Indicator Date hidden'!BD21)</f>
        <v>1</v>
      </c>
      <c r="BD20" s="50">
        <f>IF('Indicator Date hidden'!BE21="x","x",BD$2-'Indicator Date hidden'!BE21)</f>
        <v>1</v>
      </c>
      <c r="BE20" s="50">
        <f>IF('Indicator Date hidden'!BF21="x","x",BE$2-'Indicator Date hidden'!BF21)</f>
        <v>1</v>
      </c>
      <c r="BF20" s="50">
        <f>IF('Indicator Date hidden'!BG21="x","x",BF$2-'Indicator Date hidden'!BG21)</f>
        <v>0</v>
      </c>
      <c r="BG20" s="50">
        <f>IF('Indicator Date hidden'!BH21="x","x",BG$2-'Indicator Date hidden'!BH21)</f>
        <v>1</v>
      </c>
      <c r="BH20" s="50">
        <f>IF('Indicator Date hidden'!BI21="x","x",BH$2-'Indicator Date hidden'!BI21)</f>
        <v>1</v>
      </c>
      <c r="BI20" s="50">
        <f>IF('Indicator Date hidden'!BJ21="x","x",BI$2-'Indicator Date hidden'!BJ21)</f>
        <v>0</v>
      </c>
      <c r="BJ20" s="50">
        <f>IF('Indicator Date hidden'!BK21="x","x",BJ$2-'Indicator Date hidden'!BK21)</f>
        <v>1</v>
      </c>
      <c r="BK20" s="50">
        <f>IF('Indicator Date hidden'!BL21="x","x",BK$2-'Indicator Date hidden'!BL21)</f>
        <v>0</v>
      </c>
      <c r="BL20" s="50">
        <f>IF('Indicator Date hidden'!BM21="x","x",BL$2-'Indicator Date hidden'!BM21)</f>
        <v>1</v>
      </c>
      <c r="BM20" s="50">
        <f>IF('Indicator Date hidden'!BN21="x","x",BM$2-'Indicator Date hidden'!BN21)</f>
        <v>1</v>
      </c>
      <c r="BN20" s="50">
        <f>IF('Indicator Date hidden'!BO21="x","x",BN$2-'Indicator Date hidden'!BO21)</f>
        <v>2</v>
      </c>
      <c r="BO20" s="50">
        <f>IF('Indicator Date hidden'!BP21="x","x",BO$2-'Indicator Date hidden'!BP21)</f>
        <v>0</v>
      </c>
      <c r="BP20" s="50">
        <f>IF('Indicator Date hidden'!BQ21="x","x",BP$2-'Indicator Date hidden'!BQ21)</f>
        <v>0</v>
      </c>
      <c r="BQ20" s="50">
        <f>IF('Indicator Date hidden'!BR21="x","x",BQ$2-'Indicator Date hidden'!BR21)</f>
        <v>0</v>
      </c>
      <c r="BR20" s="50">
        <f>IF('Indicator Date hidden'!BS21="x","x",BR$2-'Indicator Date hidden'!BS21)</f>
        <v>0</v>
      </c>
      <c r="BS20" s="50">
        <f>IF('Indicator Date hidden'!BT21="x","x",BS$2-'Indicator Date hidden'!BT21)</f>
        <v>2</v>
      </c>
      <c r="BT20" s="50">
        <f>IF('Indicator Date hidden'!BU21="x","x",BT$2-'Indicator Date hidden'!BU21)</f>
        <v>1</v>
      </c>
      <c r="BU20" s="50" t="str">
        <f>IF('Indicator Date hidden'!BV21="x","x",BU$2-'Indicator Date hidden'!BV21)</f>
        <v>x</v>
      </c>
      <c r="BV20" s="50">
        <f>IF('Indicator Date hidden'!BW21="x","x",BV$2-'Indicator Date hidden'!BW21)</f>
        <v>1</v>
      </c>
      <c r="BW20" s="50">
        <f>IF('Indicator Date hidden'!BX21="x","x",BW$2-'Indicator Date hidden'!BX21)</f>
        <v>1</v>
      </c>
      <c r="BX20" s="50">
        <f>IF('Indicator Date hidden'!BY21="x","x",BX$2-'Indicator Date hidden'!BY21)</f>
        <v>0</v>
      </c>
      <c r="BY20" s="3">
        <f t="shared" si="0"/>
        <v>23</v>
      </c>
      <c r="BZ20" s="51">
        <f t="shared" si="1"/>
        <v>0.3108108108108108</v>
      </c>
      <c r="CA20" s="3">
        <f t="shared" si="2"/>
        <v>19</v>
      </c>
      <c r="CB20" s="51">
        <f t="shared" si="3"/>
        <v>0.804139218746586</v>
      </c>
      <c r="CC20" s="54">
        <f t="shared" si="4"/>
        <v>0</v>
      </c>
    </row>
    <row r="21" spans="1:81">
      <c r="A21" s="3" t="str">
        <f>'Indicator Data'!B24</f>
        <v>BTN</v>
      </c>
      <c r="B21" s="50">
        <f>IF('Indicator Date hidden'!C22="x","x",B$2-'Indicator Date hidden'!C22)</f>
        <v>0</v>
      </c>
      <c r="C21" s="50">
        <f>IF('Indicator Date hidden'!D22="x","x",C$2-'Indicator Date hidden'!D22)</f>
        <v>0</v>
      </c>
      <c r="D21" s="50">
        <f>IF('Indicator Date hidden'!E22="x","x",D$2-'Indicator Date hidden'!E22)</f>
        <v>0</v>
      </c>
      <c r="E21" s="50">
        <f>IF('Indicator Date hidden'!F22="x","x",E$2-'Indicator Date hidden'!F22)</f>
        <v>0</v>
      </c>
      <c r="F21" s="50">
        <f>IF('Indicator Date hidden'!G22="x","x",F$2-'Indicator Date hidden'!G22)</f>
        <v>0</v>
      </c>
      <c r="G21" s="50">
        <f>IF('Indicator Date hidden'!H22="x","x",G$2-'Indicator Date hidden'!H22)</f>
        <v>0</v>
      </c>
      <c r="H21" s="50">
        <f>IF('Indicator Date hidden'!I22="x","x",H$2-'Indicator Date hidden'!I22)</f>
        <v>0</v>
      </c>
      <c r="I21" s="50">
        <f>IF('Indicator Date hidden'!J22="x","x",I$2-'Indicator Date hidden'!J22)</f>
        <v>0</v>
      </c>
      <c r="J21" s="50">
        <f>IF('Indicator Date hidden'!K22="x","x",J$2-'Indicator Date hidden'!K22)</f>
        <v>0</v>
      </c>
      <c r="K21" s="50">
        <f>IF('Indicator Date hidden'!L22="x","x",K$2-'Indicator Date hidden'!L22)</f>
        <v>0</v>
      </c>
      <c r="L21" s="50">
        <f>IF('Indicator Date hidden'!M22="x","x",L$2-'Indicator Date hidden'!M22)</f>
        <v>0</v>
      </c>
      <c r="M21" s="50">
        <f>IF('Indicator Date hidden'!N22="x","x",M$2-'Indicator Date hidden'!N22)</f>
        <v>0</v>
      </c>
      <c r="N21" s="50">
        <f>IF('Indicator Date hidden'!O22="x","x",N$2-'Indicator Date hidden'!O22)</f>
        <v>0</v>
      </c>
      <c r="O21" s="50">
        <f>IF('Indicator Date hidden'!P22="x","x",O$2-'Indicator Date hidden'!P22)</f>
        <v>0</v>
      </c>
      <c r="P21" s="50">
        <f>IF('Indicator Date hidden'!Q22="x","x",P$2-'Indicator Date hidden'!Q22)</f>
        <v>-1</v>
      </c>
      <c r="Q21" s="50">
        <f>IF('Indicator Date hidden'!R22="x","x",Q$2-'Indicator Date hidden'!R22)</f>
        <v>-1</v>
      </c>
      <c r="R21" s="50">
        <f>IF('Indicator Date hidden'!S22="x","x",R$2-'Indicator Date hidden'!S22)</f>
        <v>-1</v>
      </c>
      <c r="S21" s="50">
        <f>IF('Indicator Date hidden'!T22="x","x",S$2-'Indicator Date hidden'!T22)</f>
        <v>-1</v>
      </c>
      <c r="T21" s="50">
        <f>IF('Indicator Date hidden'!U22="x","x",T$2-'Indicator Date hidden'!U22)</f>
        <v>0</v>
      </c>
      <c r="U21" s="50">
        <f>IF('Indicator Date hidden'!V22="x","x",U$2-'Indicator Date hidden'!V22)</f>
        <v>0</v>
      </c>
      <c r="V21" s="50">
        <f>IF('Indicator Date hidden'!W22="x","x",V$2-'Indicator Date hidden'!W22)</f>
        <v>0</v>
      </c>
      <c r="W21" s="50">
        <f>IF('Indicator Date hidden'!X22="x","x",W$2-'Indicator Date hidden'!X22)</f>
        <v>0</v>
      </c>
      <c r="X21" s="50">
        <f>IF('Indicator Date hidden'!Y22="x","x",X$2-'Indicator Date hidden'!Y22)</f>
        <v>0</v>
      </c>
      <c r="Y21" s="50">
        <f>IF('Indicator Date hidden'!Z22="x","x",Y$2-'Indicator Date hidden'!Z22)</f>
        <v>0</v>
      </c>
      <c r="Z21" s="50" t="str">
        <f>IF('Indicator Date hidden'!AA22="x","x",Z$2-'Indicator Date hidden'!AA22)</f>
        <v>x</v>
      </c>
      <c r="AA21" s="50">
        <f>IF('Indicator Date hidden'!AB22="x","x",AA$2-'Indicator Date hidden'!AB22)</f>
        <v>0</v>
      </c>
      <c r="AB21" s="50">
        <f>IF('Indicator Date hidden'!AC22="x","x",AB$2-'Indicator Date hidden'!AC22)</f>
        <v>3</v>
      </c>
      <c r="AC21" s="50">
        <f>IF('Indicator Date hidden'!AD22="x","x",AC$2-'Indicator Date hidden'!AD22)</f>
        <v>1</v>
      </c>
      <c r="AD21" s="50">
        <f>IF('Indicator Date hidden'!AE22="x","x",AD$2-'Indicator Date hidden'!AE22)</f>
        <v>0</v>
      </c>
      <c r="AE21" s="50" t="str">
        <f>IF('Indicator Date hidden'!AF22="x","x",AE$2-'Indicator Date hidden'!AF22)</f>
        <v>x</v>
      </c>
      <c r="AF21" s="50">
        <f>IF('Indicator Date hidden'!AG22="x","x",AF$2-'Indicator Date hidden'!AG22)</f>
        <v>0</v>
      </c>
      <c r="AG21" s="50">
        <f>IF('Indicator Date hidden'!AH22="x","x",AG$2-'Indicator Date hidden'!AH22)</f>
        <v>0</v>
      </c>
      <c r="AH21" s="50">
        <f>IF('Indicator Date hidden'!AI22="x","x",AH$2-'Indicator Date hidden'!AI22)</f>
        <v>0</v>
      </c>
      <c r="AI21" s="50">
        <f>IF('Indicator Date hidden'!AJ22="x","x",AI$2-'Indicator Date hidden'!AJ22)</f>
        <v>0</v>
      </c>
      <c r="AJ21" s="50">
        <f>IF('Indicator Date hidden'!AK22="x","x",AJ$2-'Indicator Date hidden'!AK22)</f>
        <v>0</v>
      </c>
      <c r="AK21" s="50">
        <f>IF('Indicator Date hidden'!AL22="x","x",AK$2-'Indicator Date hidden'!AL22)</f>
        <v>0</v>
      </c>
      <c r="AL21" s="50">
        <f>IF('Indicator Date hidden'!AM22="x","x",AL$2-'Indicator Date hidden'!AM22)</f>
        <v>9</v>
      </c>
      <c r="AM21" s="50">
        <f>IF('Indicator Date hidden'!AN22="x","x",AM$2-'Indicator Date hidden'!AN22)</f>
        <v>0</v>
      </c>
      <c r="AN21" s="50">
        <f>IF('Indicator Date hidden'!AO22="x","x",AN$2-'Indicator Date hidden'!AO22)</f>
        <v>0</v>
      </c>
      <c r="AO21" s="50">
        <f>IF('Indicator Date hidden'!AP22="x","x",AO$2-'Indicator Date hidden'!AP22)</f>
        <v>0</v>
      </c>
      <c r="AP21" s="50">
        <f>IF('Indicator Date hidden'!AQ22="x","x",AP$2-'Indicator Date hidden'!AQ22)</f>
        <v>0</v>
      </c>
      <c r="AQ21" s="50">
        <f>IF('Indicator Date hidden'!AR22="x","x",AQ$2-'Indicator Date hidden'!AR22)</f>
        <v>0</v>
      </c>
      <c r="AR21" s="50">
        <f>IF('Indicator Date hidden'!AS22="x","x",AR$2-'Indicator Date hidden'!AS22)</f>
        <v>0</v>
      </c>
      <c r="AS21" s="50">
        <f>IF('Indicator Date hidden'!AT22="x","x",AS$2-'Indicator Date hidden'!AT22)</f>
        <v>10</v>
      </c>
      <c r="AT21" s="50">
        <f>IF('Indicator Date hidden'!AU22="x","x",AT$2-'Indicator Date hidden'!AU22)</f>
        <v>0</v>
      </c>
      <c r="AU21" s="50" t="str">
        <f>IF('Indicator Date hidden'!AV22="x","x",AU$2-'Indicator Date hidden'!AV22)</f>
        <v>x</v>
      </c>
      <c r="AV21" s="50" t="str">
        <f>IF('Indicator Date hidden'!AW22="x","x",AV$2-'Indicator Date hidden'!AW22)</f>
        <v>x</v>
      </c>
      <c r="AW21" s="50">
        <f>IF('Indicator Date hidden'!AX22="x","x",AW$2-'Indicator Date hidden'!AX22)</f>
        <v>0</v>
      </c>
      <c r="AX21" s="50">
        <f>IF('Indicator Date hidden'!AY22="x","x",AX$2-'Indicator Date hidden'!AY22)</f>
        <v>0</v>
      </c>
      <c r="AY21" s="50">
        <f>IF('Indicator Date hidden'!AZ22="x","x",AY$2-'Indicator Date hidden'!AZ22)</f>
        <v>0</v>
      </c>
      <c r="AZ21" s="50">
        <f>IF('Indicator Date hidden'!BA22="x","x",AZ$2-'Indicator Date hidden'!BA22)</f>
        <v>2</v>
      </c>
      <c r="BA21" s="50">
        <f>IF('Indicator Date hidden'!BB22="x","x",BA$2-'Indicator Date hidden'!BB22)</f>
        <v>1</v>
      </c>
      <c r="BB21" s="50">
        <f>IF('Indicator Date hidden'!BC22="x","x",BB$2-'Indicator Date hidden'!BC22)</f>
        <v>1</v>
      </c>
      <c r="BC21" s="50">
        <f>IF('Indicator Date hidden'!BD22="x","x",BC$2-'Indicator Date hidden'!BD22)</f>
        <v>1</v>
      </c>
      <c r="BD21" s="50" t="str">
        <f>IF('Indicator Date hidden'!BE22="x","x",BD$2-'Indicator Date hidden'!BE22)</f>
        <v>x</v>
      </c>
      <c r="BE21" s="50" t="str">
        <f>IF('Indicator Date hidden'!BF22="x","x",BE$2-'Indicator Date hidden'!BF22)</f>
        <v>x</v>
      </c>
      <c r="BF21" s="50">
        <f>IF('Indicator Date hidden'!BG22="x","x",BF$2-'Indicator Date hidden'!BG22)</f>
        <v>0</v>
      </c>
      <c r="BG21" s="50">
        <f>IF('Indicator Date hidden'!BH22="x","x",BG$2-'Indicator Date hidden'!BH22)</f>
        <v>1</v>
      </c>
      <c r="BH21" s="50">
        <f>IF('Indicator Date hidden'!BI22="x","x",BH$2-'Indicator Date hidden'!BI22)</f>
        <v>1</v>
      </c>
      <c r="BI21" s="50">
        <f>IF('Indicator Date hidden'!BJ22="x","x",BI$2-'Indicator Date hidden'!BJ22)</f>
        <v>0</v>
      </c>
      <c r="BJ21" s="50">
        <f>IF('Indicator Date hidden'!BK22="x","x",BJ$2-'Indicator Date hidden'!BK22)</f>
        <v>1</v>
      </c>
      <c r="BK21" s="50">
        <f>IF('Indicator Date hidden'!BL22="x","x",BK$2-'Indicator Date hidden'!BL22)</f>
        <v>0</v>
      </c>
      <c r="BL21" s="50">
        <f>IF('Indicator Date hidden'!BM22="x","x",BL$2-'Indicator Date hidden'!BM22)</f>
        <v>1</v>
      </c>
      <c r="BM21" s="50">
        <f>IF('Indicator Date hidden'!BN22="x","x",BM$2-'Indicator Date hidden'!BN22)</f>
        <v>2</v>
      </c>
      <c r="BN21" s="50">
        <f>IF('Indicator Date hidden'!BO22="x","x",BN$2-'Indicator Date hidden'!BO22)</f>
        <v>3</v>
      </c>
      <c r="BO21" s="50">
        <f>IF('Indicator Date hidden'!BP22="x","x",BO$2-'Indicator Date hidden'!BP22)</f>
        <v>0</v>
      </c>
      <c r="BP21" s="50">
        <f>IF('Indicator Date hidden'!BQ22="x","x",BP$2-'Indicator Date hidden'!BQ22)</f>
        <v>0</v>
      </c>
      <c r="BQ21" s="50">
        <f>IF('Indicator Date hidden'!BR22="x","x",BQ$2-'Indicator Date hidden'!BR22)</f>
        <v>0</v>
      </c>
      <c r="BR21" s="50">
        <f>IF('Indicator Date hidden'!BS22="x","x",BR$2-'Indicator Date hidden'!BS22)</f>
        <v>0</v>
      </c>
      <c r="BS21" s="50">
        <f>IF('Indicator Date hidden'!BT22="x","x",BS$2-'Indicator Date hidden'!BT22)</f>
        <v>1</v>
      </c>
      <c r="BT21" s="50">
        <f>IF('Indicator Date hidden'!BU22="x","x",BT$2-'Indicator Date hidden'!BU22)</f>
        <v>1</v>
      </c>
      <c r="BU21" s="50">
        <f>IF('Indicator Date hidden'!BV22="x","x",BU$2-'Indicator Date hidden'!BV22)</f>
        <v>1</v>
      </c>
      <c r="BV21" s="50" t="str">
        <f>IF('Indicator Date hidden'!BW22="x","x",BV$2-'Indicator Date hidden'!BW22)</f>
        <v>x</v>
      </c>
      <c r="BW21" s="50">
        <f>IF('Indicator Date hidden'!BX22="x","x",BW$2-'Indicator Date hidden'!BX22)</f>
        <v>1</v>
      </c>
      <c r="BX21" s="50">
        <f>IF('Indicator Date hidden'!BY22="x","x",BX$2-'Indicator Date hidden'!BY22)</f>
        <v>0</v>
      </c>
      <c r="BY21" s="3">
        <f t="shared" si="0"/>
        <v>37</v>
      </c>
      <c r="BZ21" s="51">
        <f t="shared" si="1"/>
        <v>0.54411764705882348</v>
      </c>
      <c r="CA21" s="3">
        <f t="shared" si="2"/>
        <v>18</v>
      </c>
      <c r="CB21" s="51">
        <f t="shared" si="3"/>
        <v>1.7272370279915412</v>
      </c>
      <c r="CC21" s="54">
        <f t="shared" si="4"/>
        <v>0</v>
      </c>
    </row>
    <row r="22" spans="1:81">
      <c r="A22" s="3" t="str">
        <f>'Indicator Data'!B25</f>
        <v>BOL</v>
      </c>
      <c r="B22" s="50">
        <f>IF('Indicator Date hidden'!C23="x","x",B$2-'Indicator Date hidden'!C23)</f>
        <v>0</v>
      </c>
      <c r="C22" s="50">
        <f>IF('Indicator Date hidden'!D23="x","x",C$2-'Indicator Date hidden'!D23)</f>
        <v>0</v>
      </c>
      <c r="D22" s="50">
        <f>IF('Indicator Date hidden'!E23="x","x",D$2-'Indicator Date hidden'!E23)</f>
        <v>0</v>
      </c>
      <c r="E22" s="50">
        <f>IF('Indicator Date hidden'!F23="x","x",E$2-'Indicator Date hidden'!F23)</f>
        <v>0</v>
      </c>
      <c r="F22" s="50">
        <f>IF('Indicator Date hidden'!G23="x","x",F$2-'Indicator Date hidden'!G23)</f>
        <v>0</v>
      </c>
      <c r="G22" s="50">
        <f>IF('Indicator Date hidden'!H23="x","x",G$2-'Indicator Date hidden'!H23)</f>
        <v>0</v>
      </c>
      <c r="H22" s="50">
        <f>IF('Indicator Date hidden'!I23="x","x",H$2-'Indicator Date hidden'!I23)</f>
        <v>0</v>
      </c>
      <c r="I22" s="50">
        <f>IF('Indicator Date hidden'!J23="x","x",I$2-'Indicator Date hidden'!J23)</f>
        <v>0</v>
      </c>
      <c r="J22" s="50">
        <f>IF('Indicator Date hidden'!K23="x","x",J$2-'Indicator Date hidden'!K23)</f>
        <v>0</v>
      </c>
      <c r="K22" s="50">
        <f>IF('Indicator Date hidden'!L23="x","x",K$2-'Indicator Date hidden'!L23)</f>
        <v>0</v>
      </c>
      <c r="L22" s="50">
        <f>IF('Indicator Date hidden'!M23="x","x",L$2-'Indicator Date hidden'!M23)</f>
        <v>0</v>
      </c>
      <c r="M22" s="50">
        <f>IF('Indicator Date hidden'!N23="x","x",M$2-'Indicator Date hidden'!N23)</f>
        <v>0</v>
      </c>
      <c r="N22" s="50">
        <f>IF('Indicator Date hidden'!O23="x","x",N$2-'Indicator Date hidden'!O23)</f>
        <v>0</v>
      </c>
      <c r="O22" s="50">
        <f>IF('Indicator Date hidden'!P23="x","x",O$2-'Indicator Date hidden'!P23)</f>
        <v>0</v>
      </c>
      <c r="P22" s="50">
        <f>IF('Indicator Date hidden'!Q23="x","x",P$2-'Indicator Date hidden'!Q23)</f>
        <v>-1</v>
      </c>
      <c r="Q22" s="50">
        <f>IF('Indicator Date hidden'!R23="x","x",Q$2-'Indicator Date hidden'!R23)</f>
        <v>-1</v>
      </c>
      <c r="R22" s="50">
        <f>IF('Indicator Date hidden'!S23="x","x",R$2-'Indicator Date hidden'!S23)</f>
        <v>-1</v>
      </c>
      <c r="S22" s="50">
        <f>IF('Indicator Date hidden'!T23="x","x",S$2-'Indicator Date hidden'!T23)</f>
        <v>-1</v>
      </c>
      <c r="T22" s="50">
        <f>IF('Indicator Date hidden'!U23="x","x",T$2-'Indicator Date hidden'!U23)</f>
        <v>0</v>
      </c>
      <c r="U22" s="50">
        <f>IF('Indicator Date hidden'!V23="x","x",U$2-'Indicator Date hidden'!V23)</f>
        <v>0</v>
      </c>
      <c r="V22" s="50">
        <f>IF('Indicator Date hidden'!W23="x","x",V$2-'Indicator Date hidden'!W23)</f>
        <v>0</v>
      </c>
      <c r="W22" s="50">
        <f>IF('Indicator Date hidden'!X23="x","x",W$2-'Indicator Date hidden'!X23)</f>
        <v>0</v>
      </c>
      <c r="X22" s="50">
        <f>IF('Indicator Date hidden'!Y23="x","x",X$2-'Indicator Date hidden'!Y23)</f>
        <v>0</v>
      </c>
      <c r="Y22" s="50">
        <f>IF('Indicator Date hidden'!Z23="x","x",Y$2-'Indicator Date hidden'!Z23)</f>
        <v>0</v>
      </c>
      <c r="Z22" s="50">
        <f>IF('Indicator Date hidden'!AA23="x","x",Z$2-'Indicator Date hidden'!AA23)</f>
        <v>6</v>
      </c>
      <c r="AA22" s="50">
        <f>IF('Indicator Date hidden'!AB23="x","x",AA$2-'Indicator Date hidden'!AB23)</f>
        <v>0</v>
      </c>
      <c r="AB22" s="50">
        <f>IF('Indicator Date hidden'!AC23="x","x",AB$2-'Indicator Date hidden'!AC23)</f>
        <v>0</v>
      </c>
      <c r="AC22" s="50">
        <f>IF('Indicator Date hidden'!AD23="x","x",AC$2-'Indicator Date hidden'!AD23)</f>
        <v>1</v>
      </c>
      <c r="AD22" s="50" t="str">
        <f>IF('Indicator Date hidden'!AE23="x","x",AD$2-'Indicator Date hidden'!AE23)</f>
        <v>x</v>
      </c>
      <c r="AE22" s="50">
        <f>IF('Indicator Date hidden'!AF23="x","x",AE$2-'Indicator Date hidden'!AF23)</f>
        <v>0</v>
      </c>
      <c r="AF22" s="50">
        <f>IF('Indicator Date hidden'!AG23="x","x",AF$2-'Indicator Date hidden'!AG23)</f>
        <v>0</v>
      </c>
      <c r="AG22" s="50">
        <f>IF('Indicator Date hidden'!AH23="x","x",AG$2-'Indicator Date hidden'!AH23)</f>
        <v>0</v>
      </c>
      <c r="AH22" s="50">
        <f>IF('Indicator Date hidden'!AI23="x","x",AH$2-'Indicator Date hidden'!AI23)</f>
        <v>0</v>
      </c>
      <c r="AI22" s="50">
        <f>IF('Indicator Date hidden'!AJ23="x","x",AI$2-'Indicator Date hidden'!AJ23)</f>
        <v>0</v>
      </c>
      <c r="AJ22" s="50">
        <f>IF('Indicator Date hidden'!AK23="x","x",AJ$2-'Indicator Date hidden'!AK23)</f>
        <v>0</v>
      </c>
      <c r="AK22" s="50">
        <f>IF('Indicator Date hidden'!AL23="x","x",AK$2-'Indicator Date hidden'!AL23)</f>
        <v>0</v>
      </c>
      <c r="AL22" s="50">
        <f>IF('Indicator Date hidden'!AM23="x","x",AL$2-'Indicator Date hidden'!AM23)</f>
        <v>11</v>
      </c>
      <c r="AM22" s="50">
        <f>IF('Indicator Date hidden'!AN23="x","x",AM$2-'Indicator Date hidden'!AN23)</f>
        <v>0</v>
      </c>
      <c r="AN22" s="50">
        <f>IF('Indicator Date hidden'!AO23="x","x",AN$2-'Indicator Date hidden'!AO23)</f>
        <v>0</v>
      </c>
      <c r="AO22" s="50">
        <f>IF('Indicator Date hidden'!AP23="x","x",AO$2-'Indicator Date hidden'!AP23)</f>
        <v>0</v>
      </c>
      <c r="AP22" s="50">
        <f>IF('Indicator Date hidden'!AQ23="x","x",AP$2-'Indicator Date hidden'!AQ23)</f>
        <v>0</v>
      </c>
      <c r="AQ22" s="50">
        <f>IF('Indicator Date hidden'!AR23="x","x",AQ$2-'Indicator Date hidden'!AR23)</f>
        <v>0</v>
      </c>
      <c r="AR22" s="50">
        <f>IF('Indicator Date hidden'!AS23="x","x",AR$2-'Indicator Date hidden'!AS23)</f>
        <v>0</v>
      </c>
      <c r="AS22" s="50">
        <f>IF('Indicator Date hidden'!AT23="x","x",AS$2-'Indicator Date hidden'!AT23)</f>
        <v>4</v>
      </c>
      <c r="AT22" s="50">
        <f>IF('Indicator Date hidden'!AU23="x","x",AT$2-'Indicator Date hidden'!AU23)</f>
        <v>0</v>
      </c>
      <c r="AU22" s="50">
        <f>IF('Indicator Date hidden'!AV23="x","x",AU$2-'Indicator Date hidden'!AV23)</f>
        <v>0</v>
      </c>
      <c r="AV22" s="50">
        <f>IF('Indicator Date hidden'!AW23="x","x",AV$2-'Indicator Date hidden'!AW23)</f>
        <v>0</v>
      </c>
      <c r="AW22" s="50">
        <f>IF('Indicator Date hidden'!AX23="x","x",AW$2-'Indicator Date hidden'!AX23)</f>
        <v>0</v>
      </c>
      <c r="AX22" s="50">
        <f>IF('Indicator Date hidden'!AY23="x","x",AX$2-'Indicator Date hidden'!AY23)</f>
        <v>0</v>
      </c>
      <c r="AY22" s="50">
        <f>IF('Indicator Date hidden'!AZ23="x","x",AY$2-'Indicator Date hidden'!AZ23)</f>
        <v>0</v>
      </c>
      <c r="AZ22" s="50">
        <f>IF('Indicator Date hidden'!BA23="x","x",AZ$2-'Indicator Date hidden'!BA23)</f>
        <v>0</v>
      </c>
      <c r="BA22" s="50">
        <f>IF('Indicator Date hidden'!BB23="x","x",BA$2-'Indicator Date hidden'!BB23)</f>
        <v>1</v>
      </c>
      <c r="BB22" s="50">
        <f>IF('Indicator Date hidden'!BC23="x","x",BB$2-'Indicator Date hidden'!BC23)</f>
        <v>1</v>
      </c>
      <c r="BC22" s="50">
        <f>IF('Indicator Date hidden'!BD23="x","x",BC$2-'Indicator Date hidden'!BD23)</f>
        <v>1</v>
      </c>
      <c r="BD22" s="50" t="str">
        <f>IF('Indicator Date hidden'!BE23="x","x",BD$2-'Indicator Date hidden'!BE23)</f>
        <v>x</v>
      </c>
      <c r="BE22" s="50">
        <f>IF('Indicator Date hidden'!BF23="x","x",BE$2-'Indicator Date hidden'!BF23)</f>
        <v>1</v>
      </c>
      <c r="BF22" s="50">
        <f>IF('Indicator Date hidden'!BG23="x","x",BF$2-'Indicator Date hidden'!BG23)</f>
        <v>0</v>
      </c>
      <c r="BG22" s="50">
        <f>IF('Indicator Date hidden'!BH23="x","x",BG$2-'Indicator Date hidden'!BH23)</f>
        <v>1</v>
      </c>
      <c r="BH22" s="50">
        <f>IF('Indicator Date hidden'!BI23="x","x",BH$2-'Indicator Date hidden'!BI23)</f>
        <v>1</v>
      </c>
      <c r="BI22" s="50">
        <f>IF('Indicator Date hidden'!BJ23="x","x",BI$2-'Indicator Date hidden'!BJ23)</f>
        <v>2</v>
      </c>
      <c r="BJ22" s="50">
        <f>IF('Indicator Date hidden'!BK23="x","x",BJ$2-'Indicator Date hidden'!BK23)</f>
        <v>1</v>
      </c>
      <c r="BK22" s="50">
        <f>IF('Indicator Date hidden'!BL23="x","x",BK$2-'Indicator Date hidden'!BL23)</f>
        <v>0</v>
      </c>
      <c r="BL22" s="50">
        <f>IF('Indicator Date hidden'!BM23="x","x",BL$2-'Indicator Date hidden'!BM23)</f>
        <v>1</v>
      </c>
      <c r="BM22" s="50">
        <f>IF('Indicator Date hidden'!BN23="x","x",BM$2-'Indicator Date hidden'!BN23)</f>
        <v>4</v>
      </c>
      <c r="BN22" s="50">
        <f>IF('Indicator Date hidden'!BO23="x","x",BN$2-'Indicator Date hidden'!BO23)</f>
        <v>1</v>
      </c>
      <c r="BO22" s="50">
        <f>IF('Indicator Date hidden'!BP23="x","x",BO$2-'Indicator Date hidden'!BP23)</f>
        <v>0</v>
      </c>
      <c r="BP22" s="50">
        <f>IF('Indicator Date hidden'!BQ23="x","x",BP$2-'Indicator Date hidden'!BQ23)</f>
        <v>0</v>
      </c>
      <c r="BQ22" s="50">
        <f>IF('Indicator Date hidden'!BR23="x","x",BQ$2-'Indicator Date hidden'!BR23)</f>
        <v>0</v>
      </c>
      <c r="BR22" s="50">
        <f>IF('Indicator Date hidden'!BS23="x","x",BR$2-'Indicator Date hidden'!BS23)</f>
        <v>0</v>
      </c>
      <c r="BS22" s="50">
        <f>IF('Indicator Date hidden'!BT23="x","x",BS$2-'Indicator Date hidden'!BT23)</f>
        <v>2</v>
      </c>
      <c r="BT22" s="50">
        <f>IF('Indicator Date hidden'!BU23="x","x",BT$2-'Indicator Date hidden'!BU23)</f>
        <v>1</v>
      </c>
      <c r="BU22" s="50">
        <f>IF('Indicator Date hidden'!BV23="x","x",BU$2-'Indicator Date hidden'!BV23)</f>
        <v>1</v>
      </c>
      <c r="BV22" s="50">
        <f>IF('Indicator Date hidden'!BW23="x","x",BV$2-'Indicator Date hidden'!BW23)</f>
        <v>1</v>
      </c>
      <c r="BW22" s="50">
        <f>IF('Indicator Date hidden'!BX23="x","x",BW$2-'Indicator Date hidden'!BX23)</f>
        <v>1</v>
      </c>
      <c r="BX22" s="50">
        <f>IF('Indicator Date hidden'!BY23="x","x",BX$2-'Indicator Date hidden'!BY23)</f>
        <v>0</v>
      </c>
      <c r="BY22" s="3">
        <f t="shared" si="0"/>
        <v>39</v>
      </c>
      <c r="BZ22" s="51">
        <f t="shared" si="1"/>
        <v>0.53424657534246578</v>
      </c>
      <c r="CA22" s="3">
        <f t="shared" si="2"/>
        <v>20</v>
      </c>
      <c r="CB22" s="51">
        <f t="shared" si="3"/>
        <v>1.6308850591586463</v>
      </c>
      <c r="CC22" s="54">
        <f t="shared" si="4"/>
        <v>0</v>
      </c>
    </row>
    <row r="23" spans="1:81">
      <c r="A23" s="3" t="str">
        <f>'Indicator Data'!B26</f>
        <v>BIH</v>
      </c>
      <c r="B23" s="50">
        <f>IF('Indicator Date hidden'!C24="x","x",B$2-'Indicator Date hidden'!C24)</f>
        <v>0</v>
      </c>
      <c r="C23" s="50">
        <f>IF('Indicator Date hidden'!D24="x","x",C$2-'Indicator Date hidden'!D24)</f>
        <v>0</v>
      </c>
      <c r="D23" s="50">
        <f>IF('Indicator Date hidden'!E24="x","x",D$2-'Indicator Date hidden'!E24)</f>
        <v>0</v>
      </c>
      <c r="E23" s="50">
        <f>IF('Indicator Date hidden'!F24="x","x",E$2-'Indicator Date hidden'!F24)</f>
        <v>0</v>
      </c>
      <c r="F23" s="50">
        <f>IF('Indicator Date hidden'!G24="x","x",F$2-'Indicator Date hidden'!G24)</f>
        <v>0</v>
      </c>
      <c r="G23" s="50">
        <f>IF('Indicator Date hidden'!H24="x","x",G$2-'Indicator Date hidden'!H24)</f>
        <v>0</v>
      </c>
      <c r="H23" s="50">
        <f>IF('Indicator Date hidden'!I24="x","x",H$2-'Indicator Date hidden'!I24)</f>
        <v>0</v>
      </c>
      <c r="I23" s="50">
        <f>IF('Indicator Date hidden'!J24="x","x",I$2-'Indicator Date hidden'!J24)</f>
        <v>0</v>
      </c>
      <c r="J23" s="50">
        <f>IF('Indicator Date hidden'!K24="x","x",J$2-'Indicator Date hidden'!K24)</f>
        <v>0</v>
      </c>
      <c r="K23" s="50">
        <f>IF('Indicator Date hidden'!L24="x","x",K$2-'Indicator Date hidden'!L24)</f>
        <v>0</v>
      </c>
      <c r="L23" s="50">
        <f>IF('Indicator Date hidden'!M24="x","x",L$2-'Indicator Date hidden'!M24)</f>
        <v>0</v>
      </c>
      <c r="M23" s="50">
        <f>IF('Indicator Date hidden'!N24="x","x",M$2-'Indicator Date hidden'!N24)</f>
        <v>0</v>
      </c>
      <c r="N23" s="50">
        <f>IF('Indicator Date hidden'!O24="x","x",N$2-'Indicator Date hidden'!O24)</f>
        <v>0</v>
      </c>
      <c r="O23" s="50">
        <f>IF('Indicator Date hidden'!P24="x","x",O$2-'Indicator Date hidden'!P24)</f>
        <v>0</v>
      </c>
      <c r="P23" s="50">
        <f>IF('Indicator Date hidden'!Q24="x","x",P$2-'Indicator Date hidden'!Q24)</f>
        <v>-1</v>
      </c>
      <c r="Q23" s="50">
        <f>IF('Indicator Date hidden'!R24="x","x",Q$2-'Indicator Date hidden'!R24)</f>
        <v>-1</v>
      </c>
      <c r="R23" s="50">
        <f>IF('Indicator Date hidden'!S24="x","x",R$2-'Indicator Date hidden'!S24)</f>
        <v>-1</v>
      </c>
      <c r="S23" s="50">
        <f>IF('Indicator Date hidden'!T24="x","x",S$2-'Indicator Date hidden'!T24)</f>
        <v>-1</v>
      </c>
      <c r="T23" s="50">
        <f>IF('Indicator Date hidden'!U24="x","x",T$2-'Indicator Date hidden'!U24)</f>
        <v>0</v>
      </c>
      <c r="U23" s="50">
        <f>IF('Indicator Date hidden'!V24="x","x",U$2-'Indicator Date hidden'!V24)</f>
        <v>0</v>
      </c>
      <c r="V23" s="50">
        <f>IF('Indicator Date hidden'!W24="x","x",V$2-'Indicator Date hidden'!W24)</f>
        <v>0</v>
      </c>
      <c r="W23" s="50">
        <f>IF('Indicator Date hidden'!X24="x","x",W$2-'Indicator Date hidden'!X24)</f>
        <v>0</v>
      </c>
      <c r="X23" s="50">
        <f>IF('Indicator Date hidden'!Y24="x","x",X$2-'Indicator Date hidden'!Y24)</f>
        <v>0</v>
      </c>
      <c r="Y23" s="50">
        <f>IF('Indicator Date hidden'!Z24="x","x",Y$2-'Indicator Date hidden'!Z24)</f>
        <v>0</v>
      </c>
      <c r="Z23" s="50" t="str">
        <f>IF('Indicator Date hidden'!AA24="x","x",Z$2-'Indicator Date hidden'!AA24)</f>
        <v>x</v>
      </c>
      <c r="AA23" s="50">
        <f>IF('Indicator Date hidden'!AB24="x","x",AA$2-'Indicator Date hidden'!AB24)</f>
        <v>0</v>
      </c>
      <c r="AB23" s="50">
        <f>IF('Indicator Date hidden'!AC24="x","x",AB$2-'Indicator Date hidden'!AC24)</f>
        <v>1</v>
      </c>
      <c r="AC23" s="50">
        <f>IF('Indicator Date hidden'!AD24="x","x",AC$2-'Indicator Date hidden'!AD24)</f>
        <v>2</v>
      </c>
      <c r="AD23" s="50">
        <f>IF('Indicator Date hidden'!AE24="x","x",AD$2-'Indicator Date hidden'!AE24)</f>
        <v>0</v>
      </c>
      <c r="AE23" s="50">
        <f>IF('Indicator Date hidden'!AF24="x","x",AE$2-'Indicator Date hidden'!AF24)</f>
        <v>0</v>
      </c>
      <c r="AF23" s="50">
        <f>IF('Indicator Date hidden'!AG24="x","x",AF$2-'Indicator Date hidden'!AG24)</f>
        <v>0</v>
      </c>
      <c r="AG23" s="50">
        <f>IF('Indicator Date hidden'!AH24="x","x",AG$2-'Indicator Date hidden'!AH24)</f>
        <v>0</v>
      </c>
      <c r="AH23" s="50">
        <f>IF('Indicator Date hidden'!AI24="x","x",AH$2-'Indicator Date hidden'!AI24)</f>
        <v>0</v>
      </c>
      <c r="AI23" s="50">
        <f>IF('Indicator Date hidden'!AJ24="x","x",AI$2-'Indicator Date hidden'!AJ24)</f>
        <v>0</v>
      </c>
      <c r="AJ23" s="50">
        <f>IF('Indicator Date hidden'!AK24="x","x",AJ$2-'Indicator Date hidden'!AK24)</f>
        <v>0</v>
      </c>
      <c r="AK23" s="50">
        <f>IF('Indicator Date hidden'!AL24="x","x",AK$2-'Indicator Date hidden'!AL24)</f>
        <v>0</v>
      </c>
      <c r="AL23" s="50">
        <f>IF('Indicator Date hidden'!AM24="x","x",AL$2-'Indicator Date hidden'!AM24)</f>
        <v>7</v>
      </c>
      <c r="AM23" s="50">
        <f>IF('Indicator Date hidden'!AN24="x","x",AM$2-'Indicator Date hidden'!AN24)</f>
        <v>0</v>
      </c>
      <c r="AN23" s="50">
        <f>IF('Indicator Date hidden'!AO24="x","x",AN$2-'Indicator Date hidden'!AO24)</f>
        <v>0</v>
      </c>
      <c r="AO23" s="50">
        <f>IF('Indicator Date hidden'!AP24="x","x",AO$2-'Indicator Date hidden'!AP24)</f>
        <v>0</v>
      </c>
      <c r="AP23" s="50">
        <f>IF('Indicator Date hidden'!AQ24="x","x",AP$2-'Indicator Date hidden'!AQ24)</f>
        <v>0</v>
      </c>
      <c r="AQ23" s="50">
        <f>IF('Indicator Date hidden'!AR24="x","x",AQ$2-'Indicator Date hidden'!AR24)</f>
        <v>0</v>
      </c>
      <c r="AR23" s="50">
        <f>IF('Indicator Date hidden'!AS24="x","x",AR$2-'Indicator Date hidden'!AS24)</f>
        <v>0</v>
      </c>
      <c r="AS23" s="50">
        <f>IF('Indicator Date hidden'!AT24="x","x",AS$2-'Indicator Date hidden'!AT24)</f>
        <v>8</v>
      </c>
      <c r="AT23" s="50">
        <f>IF('Indicator Date hidden'!AU24="x","x",AT$2-'Indicator Date hidden'!AU24)</f>
        <v>0</v>
      </c>
      <c r="AU23" s="50" t="str">
        <f>IF('Indicator Date hidden'!AV24="x","x",AU$2-'Indicator Date hidden'!AV24)</f>
        <v>x</v>
      </c>
      <c r="AV23" s="50" t="str">
        <f>IF('Indicator Date hidden'!AW24="x","x",AV$2-'Indicator Date hidden'!AW24)</f>
        <v>x</v>
      </c>
      <c r="AW23" s="50" t="str">
        <f>IF('Indicator Date hidden'!AX24="x","x",AW$2-'Indicator Date hidden'!AX24)</f>
        <v>x</v>
      </c>
      <c r="AX23" s="50">
        <f>IF('Indicator Date hidden'!AY24="x","x",AX$2-'Indicator Date hidden'!AY24)</f>
        <v>0</v>
      </c>
      <c r="AY23" s="50">
        <f>IF('Indicator Date hidden'!AZ24="x","x",AY$2-'Indicator Date hidden'!AZ24)</f>
        <v>0</v>
      </c>
      <c r="AZ23" s="50">
        <f>IF('Indicator Date hidden'!BA24="x","x",AZ$2-'Indicator Date hidden'!BA24)</f>
        <v>8</v>
      </c>
      <c r="BA23" s="50">
        <f>IF('Indicator Date hidden'!BB24="x","x",BA$2-'Indicator Date hidden'!BB24)</f>
        <v>1</v>
      </c>
      <c r="BB23" s="50">
        <f>IF('Indicator Date hidden'!BC24="x","x",BB$2-'Indicator Date hidden'!BC24)</f>
        <v>1</v>
      </c>
      <c r="BC23" s="50">
        <f>IF('Indicator Date hidden'!BD24="x","x",BC$2-'Indicator Date hidden'!BD24)</f>
        <v>1</v>
      </c>
      <c r="BD23" s="50">
        <f>IF('Indicator Date hidden'!BE24="x","x",BD$2-'Indicator Date hidden'!BE24)</f>
        <v>1</v>
      </c>
      <c r="BE23" s="50">
        <f>IF('Indicator Date hidden'!BF24="x","x",BE$2-'Indicator Date hidden'!BF24)</f>
        <v>1</v>
      </c>
      <c r="BF23" s="50">
        <f>IF('Indicator Date hidden'!BG24="x","x",BF$2-'Indicator Date hidden'!BG24)</f>
        <v>0</v>
      </c>
      <c r="BG23" s="50">
        <f>IF('Indicator Date hidden'!BH24="x","x",BG$2-'Indicator Date hidden'!BH24)</f>
        <v>1</v>
      </c>
      <c r="BH23" s="50">
        <f>IF('Indicator Date hidden'!BI24="x","x",BH$2-'Indicator Date hidden'!BI24)</f>
        <v>1</v>
      </c>
      <c r="BI23" s="50" t="str">
        <f>IF('Indicator Date hidden'!BJ24="x","x",BI$2-'Indicator Date hidden'!BJ24)</f>
        <v>x</v>
      </c>
      <c r="BJ23" s="50">
        <f>IF('Indicator Date hidden'!BK24="x","x",BJ$2-'Indicator Date hidden'!BK24)</f>
        <v>1</v>
      </c>
      <c r="BK23" s="50">
        <f>IF('Indicator Date hidden'!BL24="x","x",BK$2-'Indicator Date hidden'!BL24)</f>
        <v>0</v>
      </c>
      <c r="BL23" s="50">
        <f>IF('Indicator Date hidden'!BM24="x","x",BL$2-'Indicator Date hidden'!BM24)</f>
        <v>1</v>
      </c>
      <c r="BM23" s="50">
        <f>IF('Indicator Date hidden'!BN24="x","x",BM$2-'Indicator Date hidden'!BN24)</f>
        <v>6</v>
      </c>
      <c r="BN23" s="50">
        <f>IF('Indicator Date hidden'!BO24="x","x",BN$2-'Indicator Date hidden'!BO24)</f>
        <v>0</v>
      </c>
      <c r="BO23" s="50">
        <f>IF('Indicator Date hidden'!BP24="x","x",BO$2-'Indicator Date hidden'!BP24)</f>
        <v>0</v>
      </c>
      <c r="BP23" s="50">
        <f>IF('Indicator Date hidden'!BQ24="x","x",BP$2-'Indicator Date hidden'!BQ24)</f>
        <v>0</v>
      </c>
      <c r="BQ23" s="50">
        <f>IF('Indicator Date hidden'!BR24="x","x",BQ$2-'Indicator Date hidden'!BR24)</f>
        <v>0</v>
      </c>
      <c r="BR23" s="50">
        <f>IF('Indicator Date hidden'!BS24="x","x",BR$2-'Indicator Date hidden'!BS24)</f>
        <v>0</v>
      </c>
      <c r="BS23" s="50">
        <f>IF('Indicator Date hidden'!BT24="x","x",BS$2-'Indicator Date hidden'!BT24)</f>
        <v>5</v>
      </c>
      <c r="BT23" s="50">
        <f>IF('Indicator Date hidden'!BU24="x","x",BT$2-'Indicator Date hidden'!BU24)</f>
        <v>1</v>
      </c>
      <c r="BU23" s="50">
        <f>IF('Indicator Date hidden'!BV24="x","x",BU$2-'Indicator Date hidden'!BV24)</f>
        <v>1</v>
      </c>
      <c r="BV23" s="50" t="str">
        <f>IF('Indicator Date hidden'!BW24="x","x",BV$2-'Indicator Date hidden'!BW24)</f>
        <v>x</v>
      </c>
      <c r="BW23" s="50">
        <f>IF('Indicator Date hidden'!BX24="x","x",BW$2-'Indicator Date hidden'!BX24)</f>
        <v>1</v>
      </c>
      <c r="BX23" s="50">
        <f>IF('Indicator Date hidden'!BY24="x","x",BX$2-'Indicator Date hidden'!BY24)</f>
        <v>0</v>
      </c>
      <c r="BY23" s="3">
        <f t="shared" si="0"/>
        <v>45</v>
      </c>
      <c r="BZ23" s="51">
        <f t="shared" si="1"/>
        <v>0.65217391304347827</v>
      </c>
      <c r="CA23" s="3">
        <f t="shared" si="2"/>
        <v>19</v>
      </c>
      <c r="CB23" s="51">
        <f t="shared" si="3"/>
        <v>1.8243608128742941</v>
      </c>
      <c r="CC23" s="54">
        <f t="shared" si="4"/>
        <v>0</v>
      </c>
    </row>
    <row r="24" spans="1:81">
      <c r="A24" s="3" t="str">
        <f>'Indicator Data'!B27</f>
        <v>BWA</v>
      </c>
      <c r="B24" s="50">
        <f>IF('Indicator Date hidden'!C25="x","x",B$2-'Indicator Date hidden'!C25)</f>
        <v>0</v>
      </c>
      <c r="C24" s="50">
        <f>IF('Indicator Date hidden'!D25="x","x",C$2-'Indicator Date hidden'!D25)</f>
        <v>0</v>
      </c>
      <c r="D24" s="50">
        <f>IF('Indicator Date hidden'!E25="x","x",D$2-'Indicator Date hidden'!E25)</f>
        <v>0</v>
      </c>
      <c r="E24" s="50">
        <f>IF('Indicator Date hidden'!F25="x","x",E$2-'Indicator Date hidden'!F25)</f>
        <v>0</v>
      </c>
      <c r="F24" s="50">
        <f>IF('Indicator Date hidden'!G25="x","x",F$2-'Indicator Date hidden'!G25)</f>
        <v>0</v>
      </c>
      <c r="G24" s="50">
        <f>IF('Indicator Date hidden'!H25="x","x",G$2-'Indicator Date hidden'!H25)</f>
        <v>0</v>
      </c>
      <c r="H24" s="50">
        <f>IF('Indicator Date hidden'!I25="x","x",H$2-'Indicator Date hidden'!I25)</f>
        <v>0</v>
      </c>
      <c r="I24" s="50">
        <f>IF('Indicator Date hidden'!J25="x","x",I$2-'Indicator Date hidden'!J25)</f>
        <v>0</v>
      </c>
      <c r="J24" s="50">
        <f>IF('Indicator Date hidden'!K25="x","x",J$2-'Indicator Date hidden'!K25)</f>
        <v>0</v>
      </c>
      <c r="K24" s="50">
        <f>IF('Indicator Date hidden'!L25="x","x",K$2-'Indicator Date hidden'!L25)</f>
        <v>0</v>
      </c>
      <c r="L24" s="50">
        <f>IF('Indicator Date hidden'!M25="x","x",L$2-'Indicator Date hidden'!M25)</f>
        <v>0</v>
      </c>
      <c r="M24" s="50">
        <f>IF('Indicator Date hidden'!N25="x","x",M$2-'Indicator Date hidden'!N25)</f>
        <v>0</v>
      </c>
      <c r="N24" s="50">
        <f>IF('Indicator Date hidden'!O25="x","x",N$2-'Indicator Date hidden'!O25)</f>
        <v>0</v>
      </c>
      <c r="O24" s="50">
        <f>IF('Indicator Date hidden'!P25="x","x",O$2-'Indicator Date hidden'!P25)</f>
        <v>0</v>
      </c>
      <c r="P24" s="50">
        <f>IF('Indicator Date hidden'!Q25="x","x",P$2-'Indicator Date hidden'!Q25)</f>
        <v>-1</v>
      </c>
      <c r="Q24" s="50">
        <f>IF('Indicator Date hidden'!R25="x","x",Q$2-'Indicator Date hidden'!R25)</f>
        <v>-1</v>
      </c>
      <c r="R24" s="50">
        <f>IF('Indicator Date hidden'!S25="x","x",R$2-'Indicator Date hidden'!S25)</f>
        <v>-1</v>
      </c>
      <c r="S24" s="50">
        <f>IF('Indicator Date hidden'!T25="x","x",S$2-'Indicator Date hidden'!T25)</f>
        <v>-1</v>
      </c>
      <c r="T24" s="50">
        <f>IF('Indicator Date hidden'!U25="x","x",T$2-'Indicator Date hidden'!U25)</f>
        <v>0</v>
      </c>
      <c r="U24" s="50">
        <f>IF('Indicator Date hidden'!V25="x","x",U$2-'Indicator Date hidden'!V25)</f>
        <v>0</v>
      </c>
      <c r="V24" s="50">
        <f>IF('Indicator Date hidden'!W25="x","x",V$2-'Indicator Date hidden'!W25)</f>
        <v>0</v>
      </c>
      <c r="W24" s="50">
        <f>IF('Indicator Date hidden'!X25="x","x",W$2-'Indicator Date hidden'!X25)</f>
        <v>0</v>
      </c>
      <c r="X24" s="50">
        <f>IF('Indicator Date hidden'!Y25="x","x",X$2-'Indicator Date hidden'!Y25)</f>
        <v>0</v>
      </c>
      <c r="Y24" s="50">
        <f>IF('Indicator Date hidden'!Z25="x","x",Y$2-'Indicator Date hidden'!Z25)</f>
        <v>0</v>
      </c>
      <c r="Z24" s="50">
        <f>IF('Indicator Date hidden'!AA25="x","x",Z$2-'Indicator Date hidden'!AA25)</f>
        <v>7</v>
      </c>
      <c r="AA24" s="50">
        <f>IF('Indicator Date hidden'!AB25="x","x",AA$2-'Indicator Date hidden'!AB25)</f>
        <v>0</v>
      </c>
      <c r="AB24" s="50" t="str">
        <f>IF('Indicator Date hidden'!AC25="x","x",AB$2-'Indicator Date hidden'!AC25)</f>
        <v>x</v>
      </c>
      <c r="AC24" s="50">
        <f>IF('Indicator Date hidden'!AD25="x","x",AC$2-'Indicator Date hidden'!AD25)</f>
        <v>2</v>
      </c>
      <c r="AD24" s="50">
        <f>IF('Indicator Date hidden'!AE25="x","x",AD$2-'Indicator Date hidden'!AE25)</f>
        <v>0</v>
      </c>
      <c r="AE24" s="50" t="str">
        <f>IF('Indicator Date hidden'!AF25="x","x",AE$2-'Indicator Date hidden'!AF25)</f>
        <v>x</v>
      </c>
      <c r="AF24" s="50">
        <f>IF('Indicator Date hidden'!AG25="x","x",AF$2-'Indicator Date hidden'!AG25)</f>
        <v>0</v>
      </c>
      <c r="AG24" s="50">
        <f>IF('Indicator Date hidden'!AH25="x","x",AG$2-'Indicator Date hidden'!AH25)</f>
        <v>0</v>
      </c>
      <c r="AH24" s="50">
        <f>IF('Indicator Date hidden'!AI25="x","x",AH$2-'Indicator Date hidden'!AI25)</f>
        <v>0</v>
      </c>
      <c r="AI24" s="50">
        <f>IF('Indicator Date hidden'!AJ25="x","x",AI$2-'Indicator Date hidden'!AJ25)</f>
        <v>0</v>
      </c>
      <c r="AJ24" s="50">
        <f>IF('Indicator Date hidden'!AK25="x","x",AJ$2-'Indicator Date hidden'!AK25)</f>
        <v>0</v>
      </c>
      <c r="AK24" s="50">
        <f>IF('Indicator Date hidden'!AL25="x","x",AK$2-'Indicator Date hidden'!AL25)</f>
        <v>0</v>
      </c>
      <c r="AL24" s="50">
        <f>IF('Indicator Date hidden'!AM25="x","x",AL$2-'Indicator Date hidden'!AM25)</f>
        <v>3</v>
      </c>
      <c r="AM24" s="50">
        <f>IF('Indicator Date hidden'!AN25="x","x",AM$2-'Indicator Date hidden'!AN25)</f>
        <v>0</v>
      </c>
      <c r="AN24" s="50">
        <f>IF('Indicator Date hidden'!AO25="x","x",AN$2-'Indicator Date hidden'!AO25)</f>
        <v>0</v>
      </c>
      <c r="AO24" s="50">
        <f>IF('Indicator Date hidden'!AP25="x","x",AO$2-'Indicator Date hidden'!AP25)</f>
        <v>0</v>
      </c>
      <c r="AP24" s="50">
        <f>IF('Indicator Date hidden'!AQ25="x","x",AP$2-'Indicator Date hidden'!AQ25)</f>
        <v>0</v>
      </c>
      <c r="AQ24" s="50">
        <f>IF('Indicator Date hidden'!AR25="x","x",AQ$2-'Indicator Date hidden'!AR25)</f>
        <v>0</v>
      </c>
      <c r="AR24" s="50">
        <f>IF('Indicator Date hidden'!AS25="x","x",AR$2-'Indicator Date hidden'!AS25)</f>
        <v>0</v>
      </c>
      <c r="AS24" s="50" t="str">
        <f>IF('Indicator Date hidden'!AT25="x","x",AS$2-'Indicator Date hidden'!AT25)</f>
        <v>x</v>
      </c>
      <c r="AT24" s="50">
        <f>IF('Indicator Date hidden'!AU25="x","x",AT$2-'Indicator Date hidden'!AU25)</f>
        <v>0</v>
      </c>
      <c r="AU24" s="50">
        <f>IF('Indicator Date hidden'!AV25="x","x",AU$2-'Indicator Date hidden'!AV25)</f>
        <v>0</v>
      </c>
      <c r="AV24" s="50">
        <f>IF('Indicator Date hidden'!AW25="x","x",AV$2-'Indicator Date hidden'!AW25)</f>
        <v>0</v>
      </c>
      <c r="AW24" s="50">
        <f>IF('Indicator Date hidden'!AX25="x","x",AW$2-'Indicator Date hidden'!AX25)</f>
        <v>0</v>
      </c>
      <c r="AX24" s="50">
        <f>IF('Indicator Date hidden'!AY25="x","x",AX$2-'Indicator Date hidden'!AY25)</f>
        <v>0</v>
      </c>
      <c r="AY24" s="50">
        <f>IF('Indicator Date hidden'!AZ25="x","x",AY$2-'Indicator Date hidden'!AZ25)</f>
        <v>0</v>
      </c>
      <c r="AZ24" s="50">
        <f>IF('Indicator Date hidden'!BA25="x","x",AZ$2-'Indicator Date hidden'!BA25)</f>
        <v>4</v>
      </c>
      <c r="BA24" s="50">
        <f>IF('Indicator Date hidden'!BB25="x","x",BA$2-'Indicator Date hidden'!BB25)</f>
        <v>1</v>
      </c>
      <c r="BB24" s="50">
        <f>IF('Indicator Date hidden'!BC25="x","x",BB$2-'Indicator Date hidden'!BC25)</f>
        <v>1</v>
      </c>
      <c r="BC24" s="50">
        <f>IF('Indicator Date hidden'!BD25="x","x",BC$2-'Indicator Date hidden'!BD25)</f>
        <v>1</v>
      </c>
      <c r="BD24" s="50" t="str">
        <f>IF('Indicator Date hidden'!BE25="x","x",BD$2-'Indicator Date hidden'!BE25)</f>
        <v>x</v>
      </c>
      <c r="BE24" s="50">
        <f>IF('Indicator Date hidden'!BF25="x","x",BE$2-'Indicator Date hidden'!BF25)</f>
        <v>1</v>
      </c>
      <c r="BF24" s="50">
        <f>IF('Indicator Date hidden'!BG25="x","x",BF$2-'Indicator Date hidden'!BG25)</f>
        <v>0</v>
      </c>
      <c r="BG24" s="50">
        <f>IF('Indicator Date hidden'!BH25="x","x",BG$2-'Indicator Date hidden'!BH25)</f>
        <v>1</v>
      </c>
      <c r="BH24" s="50">
        <f>IF('Indicator Date hidden'!BI25="x","x",BH$2-'Indicator Date hidden'!BI25)</f>
        <v>1</v>
      </c>
      <c r="BI24" s="50">
        <f>IF('Indicator Date hidden'!BJ25="x","x",BI$2-'Indicator Date hidden'!BJ25)</f>
        <v>0</v>
      </c>
      <c r="BJ24" s="50">
        <f>IF('Indicator Date hidden'!BK25="x","x",BJ$2-'Indicator Date hidden'!BK25)</f>
        <v>1</v>
      </c>
      <c r="BK24" s="50">
        <f>IF('Indicator Date hidden'!BL25="x","x",BK$2-'Indicator Date hidden'!BL25)</f>
        <v>0</v>
      </c>
      <c r="BL24" s="50">
        <f>IF('Indicator Date hidden'!BM25="x","x",BL$2-'Indicator Date hidden'!BM25)</f>
        <v>1</v>
      </c>
      <c r="BM24" s="50">
        <f>IF('Indicator Date hidden'!BN25="x","x",BM$2-'Indicator Date hidden'!BN25)</f>
        <v>6</v>
      </c>
      <c r="BN24" s="50">
        <f>IF('Indicator Date hidden'!BO25="x","x",BN$2-'Indicator Date hidden'!BO25)</f>
        <v>2</v>
      </c>
      <c r="BO24" s="50">
        <f>IF('Indicator Date hidden'!BP25="x","x",BO$2-'Indicator Date hidden'!BP25)</f>
        <v>0</v>
      </c>
      <c r="BP24" s="50">
        <f>IF('Indicator Date hidden'!BQ25="x","x",BP$2-'Indicator Date hidden'!BQ25)</f>
        <v>0</v>
      </c>
      <c r="BQ24" s="50">
        <f>IF('Indicator Date hidden'!BR25="x","x",BQ$2-'Indicator Date hidden'!BR25)</f>
        <v>0</v>
      </c>
      <c r="BR24" s="50">
        <f>IF('Indicator Date hidden'!BS25="x","x",BR$2-'Indicator Date hidden'!BS25)</f>
        <v>0</v>
      </c>
      <c r="BS24" s="50">
        <f>IF('Indicator Date hidden'!BT25="x","x",BS$2-'Indicator Date hidden'!BT25)</f>
        <v>2</v>
      </c>
      <c r="BT24" s="50">
        <f>IF('Indicator Date hidden'!BU25="x","x",BT$2-'Indicator Date hidden'!BU25)</f>
        <v>1</v>
      </c>
      <c r="BU24" s="50">
        <f>IF('Indicator Date hidden'!BV25="x","x",BU$2-'Indicator Date hidden'!BV25)</f>
        <v>1</v>
      </c>
      <c r="BV24" s="50">
        <f>IF('Indicator Date hidden'!BW25="x","x",BV$2-'Indicator Date hidden'!BW25)</f>
        <v>1</v>
      </c>
      <c r="BW24" s="50">
        <f>IF('Indicator Date hidden'!BX25="x","x",BW$2-'Indicator Date hidden'!BX25)</f>
        <v>1</v>
      </c>
      <c r="BX24" s="50">
        <f>IF('Indicator Date hidden'!BY25="x","x",BX$2-'Indicator Date hidden'!BY25)</f>
        <v>0</v>
      </c>
      <c r="BY24" s="3">
        <f t="shared" si="0"/>
        <v>34</v>
      </c>
      <c r="BZ24" s="51">
        <f t="shared" si="1"/>
        <v>0.47887323943661969</v>
      </c>
      <c r="CA24" s="3">
        <f t="shared" si="2"/>
        <v>19</v>
      </c>
      <c r="CB24" s="51">
        <f t="shared" si="3"/>
        <v>1.3093289855427719</v>
      </c>
      <c r="CC24" s="54">
        <f t="shared" si="4"/>
        <v>0</v>
      </c>
    </row>
    <row r="25" spans="1:81">
      <c r="A25" s="3" t="str">
        <f>'Indicator Data'!B28</f>
        <v>BRA</v>
      </c>
      <c r="B25" s="50">
        <f>IF('Indicator Date hidden'!C26="x","x",B$2-'Indicator Date hidden'!C26)</f>
        <v>0</v>
      </c>
      <c r="C25" s="50">
        <f>IF('Indicator Date hidden'!D26="x","x",C$2-'Indicator Date hidden'!D26)</f>
        <v>0</v>
      </c>
      <c r="D25" s="50">
        <f>IF('Indicator Date hidden'!E26="x","x",D$2-'Indicator Date hidden'!E26)</f>
        <v>0</v>
      </c>
      <c r="E25" s="50">
        <f>IF('Indicator Date hidden'!F26="x","x",E$2-'Indicator Date hidden'!F26)</f>
        <v>0</v>
      </c>
      <c r="F25" s="50">
        <f>IF('Indicator Date hidden'!G26="x","x",F$2-'Indicator Date hidden'!G26)</f>
        <v>0</v>
      </c>
      <c r="G25" s="50">
        <f>IF('Indicator Date hidden'!H26="x","x",G$2-'Indicator Date hidden'!H26)</f>
        <v>0</v>
      </c>
      <c r="H25" s="50">
        <f>IF('Indicator Date hidden'!I26="x","x",H$2-'Indicator Date hidden'!I26)</f>
        <v>0</v>
      </c>
      <c r="I25" s="50">
        <f>IF('Indicator Date hidden'!J26="x","x",I$2-'Indicator Date hidden'!J26)</f>
        <v>0</v>
      </c>
      <c r="J25" s="50">
        <f>IF('Indicator Date hidden'!K26="x","x",J$2-'Indicator Date hidden'!K26)</f>
        <v>0</v>
      </c>
      <c r="K25" s="50">
        <f>IF('Indicator Date hidden'!L26="x","x",K$2-'Indicator Date hidden'!L26)</f>
        <v>0</v>
      </c>
      <c r="L25" s="50">
        <f>IF('Indicator Date hidden'!M26="x","x",L$2-'Indicator Date hidden'!M26)</f>
        <v>0</v>
      </c>
      <c r="M25" s="50">
        <f>IF('Indicator Date hidden'!N26="x","x",M$2-'Indicator Date hidden'!N26)</f>
        <v>0</v>
      </c>
      <c r="N25" s="50">
        <f>IF('Indicator Date hidden'!O26="x","x",N$2-'Indicator Date hidden'!O26)</f>
        <v>0</v>
      </c>
      <c r="O25" s="50">
        <f>IF('Indicator Date hidden'!P26="x","x",O$2-'Indicator Date hidden'!P26)</f>
        <v>0</v>
      </c>
      <c r="P25" s="50">
        <f>IF('Indicator Date hidden'!Q26="x","x",P$2-'Indicator Date hidden'!Q26)</f>
        <v>-1</v>
      </c>
      <c r="Q25" s="50">
        <f>IF('Indicator Date hidden'!R26="x","x",Q$2-'Indicator Date hidden'!R26)</f>
        <v>-1</v>
      </c>
      <c r="R25" s="50">
        <f>IF('Indicator Date hidden'!S26="x","x",R$2-'Indicator Date hidden'!S26)</f>
        <v>-1</v>
      </c>
      <c r="S25" s="50">
        <f>IF('Indicator Date hidden'!T26="x","x",S$2-'Indicator Date hidden'!T26)</f>
        <v>-1</v>
      </c>
      <c r="T25" s="50">
        <f>IF('Indicator Date hidden'!U26="x","x",T$2-'Indicator Date hidden'!U26)</f>
        <v>0</v>
      </c>
      <c r="U25" s="50">
        <f>IF('Indicator Date hidden'!V26="x","x",U$2-'Indicator Date hidden'!V26)</f>
        <v>0</v>
      </c>
      <c r="V25" s="50">
        <f>IF('Indicator Date hidden'!W26="x","x",V$2-'Indicator Date hidden'!W26)</f>
        <v>0</v>
      </c>
      <c r="W25" s="50">
        <f>IF('Indicator Date hidden'!X26="x","x",W$2-'Indicator Date hidden'!X26)</f>
        <v>0</v>
      </c>
      <c r="X25" s="50">
        <f>IF('Indicator Date hidden'!Y26="x","x",X$2-'Indicator Date hidden'!Y26)</f>
        <v>0</v>
      </c>
      <c r="Y25" s="50">
        <f>IF('Indicator Date hidden'!Z26="x","x",Y$2-'Indicator Date hidden'!Z26)</f>
        <v>0</v>
      </c>
      <c r="Z25" s="50">
        <f>IF('Indicator Date hidden'!AA26="x","x",Z$2-'Indicator Date hidden'!AA26)</f>
        <v>8</v>
      </c>
      <c r="AA25" s="50">
        <f>IF('Indicator Date hidden'!AB26="x","x",AA$2-'Indicator Date hidden'!AB26)</f>
        <v>0</v>
      </c>
      <c r="AB25" s="50" t="str">
        <f>IF('Indicator Date hidden'!AC26="x","x",AB$2-'Indicator Date hidden'!AC26)</f>
        <v>x</v>
      </c>
      <c r="AC25" s="50">
        <f>IF('Indicator Date hidden'!AD26="x","x",AC$2-'Indicator Date hidden'!AD26)</f>
        <v>1</v>
      </c>
      <c r="AD25" s="50">
        <f>IF('Indicator Date hidden'!AE26="x","x",AD$2-'Indicator Date hidden'!AE26)</f>
        <v>0</v>
      </c>
      <c r="AE25" s="50">
        <f>IF('Indicator Date hidden'!AF26="x","x",AE$2-'Indicator Date hidden'!AF26)</f>
        <v>0</v>
      </c>
      <c r="AF25" s="50">
        <f>IF('Indicator Date hidden'!AG26="x","x",AF$2-'Indicator Date hidden'!AG26)</f>
        <v>0</v>
      </c>
      <c r="AG25" s="50">
        <f>IF('Indicator Date hidden'!AH26="x","x",AG$2-'Indicator Date hidden'!AH26)</f>
        <v>0</v>
      </c>
      <c r="AH25" s="50">
        <f>IF('Indicator Date hidden'!AI26="x","x",AH$2-'Indicator Date hidden'!AI26)</f>
        <v>0</v>
      </c>
      <c r="AI25" s="50">
        <f>IF('Indicator Date hidden'!AJ26="x","x",AI$2-'Indicator Date hidden'!AJ26)</f>
        <v>0</v>
      </c>
      <c r="AJ25" s="50">
        <f>IF('Indicator Date hidden'!AK26="x","x",AJ$2-'Indicator Date hidden'!AK26)</f>
        <v>0</v>
      </c>
      <c r="AK25" s="50">
        <f>IF('Indicator Date hidden'!AL26="x","x",AK$2-'Indicator Date hidden'!AL26)</f>
        <v>0</v>
      </c>
      <c r="AL25" s="50">
        <f>IF('Indicator Date hidden'!AM26="x","x",AL$2-'Indicator Date hidden'!AM26)</f>
        <v>4</v>
      </c>
      <c r="AM25" s="50">
        <f>IF('Indicator Date hidden'!AN26="x","x",AM$2-'Indicator Date hidden'!AN26)</f>
        <v>0</v>
      </c>
      <c r="AN25" s="50">
        <f>IF('Indicator Date hidden'!AO26="x","x",AN$2-'Indicator Date hidden'!AO26)</f>
        <v>0</v>
      </c>
      <c r="AO25" s="50">
        <f>IF('Indicator Date hidden'!AP26="x","x",AO$2-'Indicator Date hidden'!AP26)</f>
        <v>0</v>
      </c>
      <c r="AP25" s="50">
        <f>IF('Indicator Date hidden'!AQ26="x","x",AP$2-'Indicator Date hidden'!AQ26)</f>
        <v>0</v>
      </c>
      <c r="AQ25" s="50">
        <f>IF('Indicator Date hidden'!AR26="x","x",AQ$2-'Indicator Date hidden'!AR26)</f>
        <v>0</v>
      </c>
      <c r="AR25" s="50">
        <f>IF('Indicator Date hidden'!AS26="x","x",AR$2-'Indicator Date hidden'!AS26)</f>
        <v>0</v>
      </c>
      <c r="AS25" s="50" t="str">
        <f>IF('Indicator Date hidden'!AT26="x","x",AS$2-'Indicator Date hidden'!AT26)</f>
        <v>x</v>
      </c>
      <c r="AT25" s="50">
        <f>IF('Indicator Date hidden'!AU26="x","x",AT$2-'Indicator Date hidden'!AU26)</f>
        <v>0</v>
      </c>
      <c r="AU25" s="50">
        <f>IF('Indicator Date hidden'!AV26="x","x",AU$2-'Indicator Date hidden'!AV26)</f>
        <v>0</v>
      </c>
      <c r="AV25" s="50" t="str">
        <f>IF('Indicator Date hidden'!AW26="x","x",AV$2-'Indicator Date hidden'!AW26)</f>
        <v>x</v>
      </c>
      <c r="AW25" s="50">
        <f>IF('Indicator Date hidden'!AX26="x","x",AW$2-'Indicator Date hidden'!AX26)</f>
        <v>0</v>
      </c>
      <c r="AX25" s="50">
        <f>IF('Indicator Date hidden'!AY26="x","x",AX$2-'Indicator Date hidden'!AY26)</f>
        <v>0</v>
      </c>
      <c r="AY25" s="50">
        <f>IF('Indicator Date hidden'!AZ26="x","x",AY$2-'Indicator Date hidden'!AZ26)</f>
        <v>0</v>
      </c>
      <c r="AZ25" s="50">
        <f>IF('Indicator Date hidden'!BA26="x","x",AZ$2-'Indicator Date hidden'!BA26)</f>
        <v>0</v>
      </c>
      <c r="BA25" s="50">
        <f>IF('Indicator Date hidden'!BB26="x","x",BA$2-'Indicator Date hidden'!BB26)</f>
        <v>1</v>
      </c>
      <c r="BB25" s="50">
        <f>IF('Indicator Date hidden'!BC26="x","x",BB$2-'Indicator Date hidden'!BC26)</f>
        <v>1</v>
      </c>
      <c r="BC25" s="50">
        <f>IF('Indicator Date hidden'!BD26="x","x",BC$2-'Indicator Date hidden'!BD26)</f>
        <v>1</v>
      </c>
      <c r="BD25" s="50" t="str">
        <f>IF('Indicator Date hidden'!BE26="x","x",BD$2-'Indicator Date hidden'!BE26)</f>
        <v>x</v>
      </c>
      <c r="BE25" s="50">
        <f>IF('Indicator Date hidden'!BF26="x","x",BE$2-'Indicator Date hidden'!BF26)</f>
        <v>1</v>
      </c>
      <c r="BF25" s="50">
        <f>IF('Indicator Date hidden'!BG26="x","x",BF$2-'Indicator Date hidden'!BG26)</f>
        <v>0</v>
      </c>
      <c r="BG25" s="50">
        <f>IF('Indicator Date hidden'!BH26="x","x",BG$2-'Indicator Date hidden'!BH26)</f>
        <v>1</v>
      </c>
      <c r="BH25" s="50">
        <f>IF('Indicator Date hidden'!BI26="x","x",BH$2-'Indicator Date hidden'!BI26)</f>
        <v>1</v>
      </c>
      <c r="BI25" s="50">
        <f>IF('Indicator Date hidden'!BJ26="x","x",BI$2-'Indicator Date hidden'!BJ26)</f>
        <v>2</v>
      </c>
      <c r="BJ25" s="50">
        <f>IF('Indicator Date hidden'!BK26="x","x",BJ$2-'Indicator Date hidden'!BK26)</f>
        <v>1</v>
      </c>
      <c r="BK25" s="50">
        <f>IF('Indicator Date hidden'!BL26="x","x",BK$2-'Indicator Date hidden'!BL26)</f>
        <v>0</v>
      </c>
      <c r="BL25" s="50">
        <f>IF('Indicator Date hidden'!BM26="x","x",BL$2-'Indicator Date hidden'!BM26)</f>
        <v>1</v>
      </c>
      <c r="BM25" s="50">
        <f>IF('Indicator Date hidden'!BN26="x","x",BM$2-'Indicator Date hidden'!BN26)</f>
        <v>1</v>
      </c>
      <c r="BN25" s="50">
        <f>IF('Indicator Date hidden'!BO26="x","x",BN$2-'Indicator Date hidden'!BO26)</f>
        <v>1</v>
      </c>
      <c r="BO25" s="50">
        <f>IF('Indicator Date hidden'!BP26="x","x",BO$2-'Indicator Date hidden'!BP26)</f>
        <v>0</v>
      </c>
      <c r="BP25" s="50">
        <f>IF('Indicator Date hidden'!BQ26="x","x",BP$2-'Indicator Date hidden'!BQ26)</f>
        <v>0</v>
      </c>
      <c r="BQ25" s="50">
        <f>IF('Indicator Date hidden'!BR26="x","x",BQ$2-'Indicator Date hidden'!BR26)</f>
        <v>0</v>
      </c>
      <c r="BR25" s="50">
        <f>IF('Indicator Date hidden'!BS26="x","x",BR$2-'Indicator Date hidden'!BS26)</f>
        <v>0</v>
      </c>
      <c r="BS25" s="50">
        <f>IF('Indicator Date hidden'!BT26="x","x",BS$2-'Indicator Date hidden'!BT26)</f>
        <v>0</v>
      </c>
      <c r="BT25" s="50">
        <f>IF('Indicator Date hidden'!BU26="x","x",BT$2-'Indicator Date hidden'!BU26)</f>
        <v>1</v>
      </c>
      <c r="BU25" s="50">
        <f>IF('Indicator Date hidden'!BV26="x","x",BU$2-'Indicator Date hidden'!BV26)</f>
        <v>1</v>
      </c>
      <c r="BV25" s="50">
        <f>IF('Indicator Date hidden'!BW26="x","x",BV$2-'Indicator Date hidden'!BW26)</f>
        <v>1</v>
      </c>
      <c r="BW25" s="50">
        <f>IF('Indicator Date hidden'!BX26="x","x",BW$2-'Indicator Date hidden'!BX26)</f>
        <v>1</v>
      </c>
      <c r="BX25" s="50">
        <f>IF('Indicator Date hidden'!BY26="x","x",BX$2-'Indicator Date hidden'!BY26)</f>
        <v>0</v>
      </c>
      <c r="BY25" s="3">
        <f t="shared" si="0"/>
        <v>25</v>
      </c>
      <c r="BZ25" s="51">
        <f t="shared" si="1"/>
        <v>0.352112676056338</v>
      </c>
      <c r="CA25" s="3">
        <f t="shared" si="2"/>
        <v>18</v>
      </c>
      <c r="CB25" s="51">
        <f t="shared" si="3"/>
        <v>1.1518337070569507</v>
      </c>
      <c r="CC25" s="54">
        <f t="shared" si="4"/>
        <v>0</v>
      </c>
    </row>
    <row r="26" spans="1:81">
      <c r="A26" s="3" t="str">
        <f>'Indicator Data'!B29</f>
        <v>BRN</v>
      </c>
      <c r="B26" s="50">
        <f>IF('Indicator Date hidden'!C27="x","x",B$2-'Indicator Date hidden'!C27)</f>
        <v>0</v>
      </c>
      <c r="C26" s="50">
        <f>IF('Indicator Date hidden'!D27="x","x",C$2-'Indicator Date hidden'!D27)</f>
        <v>0</v>
      </c>
      <c r="D26" s="50">
        <f>IF('Indicator Date hidden'!E27="x","x",D$2-'Indicator Date hidden'!E27)</f>
        <v>0</v>
      </c>
      <c r="E26" s="50">
        <f>IF('Indicator Date hidden'!F27="x","x",E$2-'Indicator Date hidden'!F27)</f>
        <v>0</v>
      </c>
      <c r="F26" s="50">
        <f>IF('Indicator Date hidden'!G27="x","x",F$2-'Indicator Date hidden'!G27)</f>
        <v>0</v>
      </c>
      <c r="G26" s="50">
        <f>IF('Indicator Date hidden'!H27="x","x",G$2-'Indicator Date hidden'!H27)</f>
        <v>0</v>
      </c>
      <c r="H26" s="50">
        <f>IF('Indicator Date hidden'!I27="x","x",H$2-'Indicator Date hidden'!I27)</f>
        <v>0</v>
      </c>
      <c r="I26" s="50">
        <f>IF('Indicator Date hidden'!J27="x","x",I$2-'Indicator Date hidden'!J27)</f>
        <v>0</v>
      </c>
      <c r="J26" s="50">
        <f>IF('Indicator Date hidden'!K27="x","x",J$2-'Indicator Date hidden'!K27)</f>
        <v>0</v>
      </c>
      <c r="K26" s="50">
        <f>IF('Indicator Date hidden'!L27="x","x",K$2-'Indicator Date hidden'!L27)</f>
        <v>0</v>
      </c>
      <c r="L26" s="50">
        <f>IF('Indicator Date hidden'!M27="x","x",L$2-'Indicator Date hidden'!M27)</f>
        <v>0</v>
      </c>
      <c r="M26" s="50">
        <f>IF('Indicator Date hidden'!N27="x","x",M$2-'Indicator Date hidden'!N27)</f>
        <v>0</v>
      </c>
      <c r="N26" s="50">
        <f>IF('Indicator Date hidden'!O27="x","x",N$2-'Indicator Date hidden'!O27)</f>
        <v>0</v>
      </c>
      <c r="O26" s="50">
        <f>IF('Indicator Date hidden'!P27="x","x",O$2-'Indicator Date hidden'!P27)</f>
        <v>0</v>
      </c>
      <c r="P26" s="50">
        <f>IF('Indicator Date hidden'!Q27="x","x",P$2-'Indicator Date hidden'!Q27)</f>
        <v>-1</v>
      </c>
      <c r="Q26" s="50">
        <f>IF('Indicator Date hidden'!R27="x","x",Q$2-'Indicator Date hidden'!R27)</f>
        <v>-1</v>
      </c>
      <c r="R26" s="50">
        <f>IF('Indicator Date hidden'!S27="x","x",R$2-'Indicator Date hidden'!S27)</f>
        <v>-1</v>
      </c>
      <c r="S26" s="50">
        <f>IF('Indicator Date hidden'!T27="x","x",S$2-'Indicator Date hidden'!T27)</f>
        <v>-1</v>
      </c>
      <c r="T26" s="50">
        <f>IF('Indicator Date hidden'!U27="x","x",T$2-'Indicator Date hidden'!U27)</f>
        <v>0</v>
      </c>
      <c r="U26" s="50">
        <f>IF('Indicator Date hidden'!V27="x","x",U$2-'Indicator Date hidden'!V27)</f>
        <v>0</v>
      </c>
      <c r="V26" s="50">
        <f>IF('Indicator Date hidden'!W27="x","x",V$2-'Indicator Date hidden'!W27)</f>
        <v>0</v>
      </c>
      <c r="W26" s="50">
        <f>IF('Indicator Date hidden'!X27="x","x",W$2-'Indicator Date hidden'!X27)</f>
        <v>0</v>
      </c>
      <c r="X26" s="50">
        <f>IF('Indicator Date hidden'!Y27="x","x",X$2-'Indicator Date hidden'!Y27)</f>
        <v>0</v>
      </c>
      <c r="Y26" s="50">
        <f>IF('Indicator Date hidden'!Z27="x","x",Y$2-'Indicator Date hidden'!Z27)</f>
        <v>0</v>
      </c>
      <c r="Z26" s="50" t="str">
        <f>IF('Indicator Date hidden'!AA27="x","x",Z$2-'Indicator Date hidden'!AA27)</f>
        <v>x</v>
      </c>
      <c r="AA26" s="50">
        <f>IF('Indicator Date hidden'!AB27="x","x",AA$2-'Indicator Date hidden'!AB27)</f>
        <v>2</v>
      </c>
      <c r="AB26" s="50" t="str">
        <f>IF('Indicator Date hidden'!AC27="x","x",AB$2-'Indicator Date hidden'!AC27)</f>
        <v>x</v>
      </c>
      <c r="AC26" s="50">
        <f>IF('Indicator Date hidden'!AD27="x","x",AC$2-'Indicator Date hidden'!AD27)</f>
        <v>2</v>
      </c>
      <c r="AD26" s="50" t="str">
        <f>IF('Indicator Date hidden'!AE27="x","x",AD$2-'Indicator Date hidden'!AE27)</f>
        <v>x</v>
      </c>
      <c r="AE26" s="50" t="str">
        <f>IF('Indicator Date hidden'!AF27="x","x",AE$2-'Indicator Date hidden'!AF27)</f>
        <v>x</v>
      </c>
      <c r="AF26" s="50">
        <f>IF('Indicator Date hidden'!AG27="x","x",AF$2-'Indicator Date hidden'!AG27)</f>
        <v>0</v>
      </c>
      <c r="AG26" s="50">
        <f>IF('Indicator Date hidden'!AH27="x","x",AG$2-'Indicator Date hidden'!AH27)</f>
        <v>0</v>
      </c>
      <c r="AH26" s="50">
        <f>IF('Indicator Date hidden'!AI27="x","x",AH$2-'Indicator Date hidden'!AI27)</f>
        <v>0</v>
      </c>
      <c r="AI26" s="50">
        <f>IF('Indicator Date hidden'!AJ27="x","x",AI$2-'Indicator Date hidden'!AJ27)</f>
        <v>0</v>
      </c>
      <c r="AJ26" s="50">
        <f>IF('Indicator Date hidden'!AK27="x","x",AJ$2-'Indicator Date hidden'!AK27)</f>
        <v>0</v>
      </c>
      <c r="AK26" s="50">
        <f>IF('Indicator Date hidden'!AL27="x","x",AK$2-'Indicator Date hidden'!AL27)</f>
        <v>0</v>
      </c>
      <c r="AL26" s="50" t="str">
        <f>IF('Indicator Date hidden'!AM27="x","x",AL$2-'Indicator Date hidden'!AM27)</f>
        <v>x</v>
      </c>
      <c r="AM26" s="50">
        <f>IF('Indicator Date hidden'!AN27="x","x",AM$2-'Indicator Date hidden'!AN27)</f>
        <v>0</v>
      </c>
      <c r="AN26" s="50">
        <f>IF('Indicator Date hidden'!AO27="x","x",AN$2-'Indicator Date hidden'!AO27)</f>
        <v>0</v>
      </c>
      <c r="AO26" s="50">
        <f>IF('Indicator Date hidden'!AP27="x","x",AO$2-'Indicator Date hidden'!AP27)</f>
        <v>0</v>
      </c>
      <c r="AP26" s="50" t="str">
        <f>IF('Indicator Date hidden'!AQ27="x","x",AP$2-'Indicator Date hidden'!AQ27)</f>
        <v>x</v>
      </c>
      <c r="AQ26" s="50" t="str">
        <f>IF('Indicator Date hidden'!AR27="x","x",AQ$2-'Indicator Date hidden'!AR27)</f>
        <v>x</v>
      </c>
      <c r="AR26" s="50">
        <f>IF('Indicator Date hidden'!AS27="x","x",AR$2-'Indicator Date hidden'!AS27)</f>
        <v>0</v>
      </c>
      <c r="AS26" s="50" t="str">
        <f>IF('Indicator Date hidden'!AT27="x","x",AS$2-'Indicator Date hidden'!AT27)</f>
        <v>x</v>
      </c>
      <c r="AT26" s="50">
        <f>IF('Indicator Date hidden'!AU27="x","x",AT$2-'Indicator Date hidden'!AU27)</f>
        <v>0</v>
      </c>
      <c r="AU26" s="50" t="str">
        <f>IF('Indicator Date hidden'!AV27="x","x",AU$2-'Indicator Date hidden'!AV27)</f>
        <v>x</v>
      </c>
      <c r="AV26" s="50" t="str">
        <f>IF('Indicator Date hidden'!AW27="x","x",AV$2-'Indicator Date hidden'!AW27)</f>
        <v>x</v>
      </c>
      <c r="AW26" s="50" t="str">
        <f>IF('Indicator Date hidden'!AX27="x","x",AW$2-'Indicator Date hidden'!AX27)</f>
        <v>x</v>
      </c>
      <c r="AX26" s="50">
        <f>IF('Indicator Date hidden'!AY27="x","x",AX$2-'Indicator Date hidden'!AY27)</f>
        <v>0</v>
      </c>
      <c r="AY26" s="50">
        <f>IF('Indicator Date hidden'!AZ27="x","x",AY$2-'Indicator Date hidden'!AZ27)</f>
        <v>0</v>
      </c>
      <c r="AZ26" s="50" t="str">
        <f>IF('Indicator Date hidden'!BA27="x","x",AZ$2-'Indicator Date hidden'!BA27)</f>
        <v>x</v>
      </c>
      <c r="BA26" s="50">
        <f>IF('Indicator Date hidden'!BB27="x","x",BA$2-'Indicator Date hidden'!BB27)</f>
        <v>1</v>
      </c>
      <c r="BB26" s="50">
        <f>IF('Indicator Date hidden'!BC27="x","x",BB$2-'Indicator Date hidden'!BC27)</f>
        <v>1</v>
      </c>
      <c r="BC26" s="50">
        <f>IF('Indicator Date hidden'!BD27="x","x",BC$2-'Indicator Date hidden'!BD27)</f>
        <v>1</v>
      </c>
      <c r="BD26" s="50" t="str">
        <f>IF('Indicator Date hidden'!BE27="x","x",BD$2-'Indicator Date hidden'!BE27)</f>
        <v>x</v>
      </c>
      <c r="BE26" s="50">
        <f>IF('Indicator Date hidden'!BF27="x","x",BE$2-'Indicator Date hidden'!BF27)</f>
        <v>1</v>
      </c>
      <c r="BF26" s="50">
        <f>IF('Indicator Date hidden'!BG27="x","x",BF$2-'Indicator Date hidden'!BG27)</f>
        <v>0</v>
      </c>
      <c r="BG26" s="50">
        <f>IF('Indicator Date hidden'!BH27="x","x",BG$2-'Indicator Date hidden'!BH27)</f>
        <v>1</v>
      </c>
      <c r="BH26" s="50">
        <f>IF('Indicator Date hidden'!BI27="x","x",BH$2-'Indicator Date hidden'!BI27)</f>
        <v>1</v>
      </c>
      <c r="BI26" s="50">
        <f>IF('Indicator Date hidden'!BJ27="x","x",BI$2-'Indicator Date hidden'!BJ27)</f>
        <v>2</v>
      </c>
      <c r="BJ26" s="50">
        <f>IF('Indicator Date hidden'!BK27="x","x",BJ$2-'Indicator Date hidden'!BK27)</f>
        <v>1</v>
      </c>
      <c r="BK26" s="50">
        <f>IF('Indicator Date hidden'!BL27="x","x",BK$2-'Indicator Date hidden'!BL27)</f>
        <v>0</v>
      </c>
      <c r="BL26" s="50">
        <f>IF('Indicator Date hidden'!BM27="x","x",BL$2-'Indicator Date hidden'!BM27)</f>
        <v>1</v>
      </c>
      <c r="BM26" s="50">
        <f>IF('Indicator Date hidden'!BN27="x","x",BM$2-'Indicator Date hidden'!BN27)</f>
        <v>1</v>
      </c>
      <c r="BN26" s="50">
        <f>IF('Indicator Date hidden'!BO27="x","x",BN$2-'Indicator Date hidden'!BO27)</f>
        <v>0</v>
      </c>
      <c r="BO26" s="50">
        <f>IF('Indicator Date hidden'!BP27="x","x",BO$2-'Indicator Date hidden'!BP27)</f>
        <v>0</v>
      </c>
      <c r="BP26" s="50">
        <f>IF('Indicator Date hidden'!BQ27="x","x",BP$2-'Indicator Date hidden'!BQ27)</f>
        <v>0</v>
      </c>
      <c r="BQ26" s="50">
        <f>IF('Indicator Date hidden'!BR27="x","x",BQ$2-'Indicator Date hidden'!BR27)</f>
        <v>2</v>
      </c>
      <c r="BR26" s="50">
        <f>IF('Indicator Date hidden'!BS27="x","x",BR$2-'Indicator Date hidden'!BS27)</f>
        <v>0</v>
      </c>
      <c r="BS26" s="50">
        <f>IF('Indicator Date hidden'!BT27="x","x",BS$2-'Indicator Date hidden'!BT27)</f>
        <v>3</v>
      </c>
      <c r="BT26" s="50">
        <f>IF('Indicator Date hidden'!BU27="x","x",BT$2-'Indicator Date hidden'!BU27)</f>
        <v>1</v>
      </c>
      <c r="BU26" s="50">
        <f>IF('Indicator Date hidden'!BV27="x","x",BU$2-'Indicator Date hidden'!BV27)</f>
        <v>1</v>
      </c>
      <c r="BV26" s="50" t="str">
        <f>IF('Indicator Date hidden'!BW27="x","x",BV$2-'Indicator Date hidden'!BW27)</f>
        <v>x</v>
      </c>
      <c r="BW26" s="50">
        <f>IF('Indicator Date hidden'!BX27="x","x",BW$2-'Indicator Date hidden'!BX27)</f>
        <v>1</v>
      </c>
      <c r="BX26" s="50">
        <f>IF('Indicator Date hidden'!BY27="x","x",BX$2-'Indicator Date hidden'!BY27)</f>
        <v>0</v>
      </c>
      <c r="BY26" s="3">
        <f t="shared" si="0"/>
        <v>19</v>
      </c>
      <c r="BZ26" s="51">
        <f t="shared" si="1"/>
        <v>0.31147540983606559</v>
      </c>
      <c r="CA26" s="3">
        <f t="shared" si="2"/>
        <v>17</v>
      </c>
      <c r="CB26" s="51">
        <f t="shared" si="3"/>
        <v>0.75836285286691008</v>
      </c>
      <c r="CC26" s="54">
        <f t="shared" si="4"/>
        <v>0</v>
      </c>
    </row>
    <row r="27" spans="1:81">
      <c r="A27" s="3" t="str">
        <f>'Indicator Data'!B30</f>
        <v>BGR</v>
      </c>
      <c r="B27" s="50">
        <f>IF('Indicator Date hidden'!C28="x","x",B$2-'Indicator Date hidden'!C28)</f>
        <v>0</v>
      </c>
      <c r="C27" s="50">
        <f>IF('Indicator Date hidden'!D28="x","x",C$2-'Indicator Date hidden'!D28)</f>
        <v>0</v>
      </c>
      <c r="D27" s="50">
        <f>IF('Indicator Date hidden'!E28="x","x",D$2-'Indicator Date hidden'!E28)</f>
        <v>0</v>
      </c>
      <c r="E27" s="50">
        <f>IF('Indicator Date hidden'!F28="x","x",E$2-'Indicator Date hidden'!F28)</f>
        <v>0</v>
      </c>
      <c r="F27" s="50">
        <f>IF('Indicator Date hidden'!G28="x","x",F$2-'Indicator Date hidden'!G28)</f>
        <v>0</v>
      </c>
      <c r="G27" s="50">
        <f>IF('Indicator Date hidden'!H28="x","x",G$2-'Indicator Date hidden'!H28)</f>
        <v>0</v>
      </c>
      <c r="H27" s="50">
        <f>IF('Indicator Date hidden'!I28="x","x",H$2-'Indicator Date hidden'!I28)</f>
        <v>0</v>
      </c>
      <c r="I27" s="50">
        <f>IF('Indicator Date hidden'!J28="x","x",I$2-'Indicator Date hidden'!J28)</f>
        <v>0</v>
      </c>
      <c r="J27" s="50">
        <f>IF('Indicator Date hidden'!K28="x","x",J$2-'Indicator Date hidden'!K28)</f>
        <v>0</v>
      </c>
      <c r="K27" s="50">
        <f>IF('Indicator Date hidden'!L28="x","x",K$2-'Indicator Date hidden'!L28)</f>
        <v>0</v>
      </c>
      <c r="L27" s="50">
        <f>IF('Indicator Date hidden'!M28="x","x",L$2-'Indicator Date hidden'!M28)</f>
        <v>0</v>
      </c>
      <c r="M27" s="50">
        <f>IF('Indicator Date hidden'!N28="x","x",M$2-'Indicator Date hidden'!N28)</f>
        <v>0</v>
      </c>
      <c r="N27" s="50">
        <f>IF('Indicator Date hidden'!O28="x","x",N$2-'Indicator Date hidden'!O28)</f>
        <v>0</v>
      </c>
      <c r="O27" s="50">
        <f>IF('Indicator Date hidden'!P28="x","x",O$2-'Indicator Date hidden'!P28)</f>
        <v>0</v>
      </c>
      <c r="P27" s="50">
        <f>IF('Indicator Date hidden'!Q28="x","x",P$2-'Indicator Date hidden'!Q28)</f>
        <v>-1</v>
      </c>
      <c r="Q27" s="50">
        <f>IF('Indicator Date hidden'!R28="x","x",Q$2-'Indicator Date hidden'!R28)</f>
        <v>-1</v>
      </c>
      <c r="R27" s="50">
        <f>IF('Indicator Date hidden'!S28="x","x",R$2-'Indicator Date hidden'!S28)</f>
        <v>-1</v>
      </c>
      <c r="S27" s="50">
        <f>IF('Indicator Date hidden'!T28="x","x",S$2-'Indicator Date hidden'!T28)</f>
        <v>-1</v>
      </c>
      <c r="T27" s="50">
        <f>IF('Indicator Date hidden'!U28="x","x",T$2-'Indicator Date hidden'!U28)</f>
        <v>0</v>
      </c>
      <c r="U27" s="50">
        <f>IF('Indicator Date hidden'!V28="x","x",U$2-'Indicator Date hidden'!V28)</f>
        <v>0</v>
      </c>
      <c r="V27" s="50">
        <f>IF('Indicator Date hidden'!W28="x","x",V$2-'Indicator Date hidden'!W28)</f>
        <v>0</v>
      </c>
      <c r="W27" s="50">
        <f>IF('Indicator Date hidden'!X28="x","x",W$2-'Indicator Date hidden'!X28)</f>
        <v>0</v>
      </c>
      <c r="X27" s="50">
        <f>IF('Indicator Date hidden'!Y28="x","x",X$2-'Indicator Date hidden'!Y28)</f>
        <v>0</v>
      </c>
      <c r="Y27" s="50">
        <f>IF('Indicator Date hidden'!Z28="x","x",Y$2-'Indicator Date hidden'!Z28)</f>
        <v>0</v>
      </c>
      <c r="Z27" s="50">
        <f>IF('Indicator Date hidden'!AA28="x","x",Z$2-'Indicator Date hidden'!AA28)</f>
        <v>7</v>
      </c>
      <c r="AA27" s="50">
        <f>IF('Indicator Date hidden'!AB28="x","x",AA$2-'Indicator Date hidden'!AB28)</f>
        <v>0</v>
      </c>
      <c r="AB27" s="50" t="str">
        <f>IF('Indicator Date hidden'!AC28="x","x",AB$2-'Indicator Date hidden'!AC28)</f>
        <v>x</v>
      </c>
      <c r="AC27" s="50">
        <f>IF('Indicator Date hidden'!AD28="x","x",AC$2-'Indicator Date hidden'!AD28)</f>
        <v>1</v>
      </c>
      <c r="AD27" s="50">
        <f>IF('Indicator Date hidden'!AE28="x","x",AD$2-'Indicator Date hidden'!AE28)</f>
        <v>0</v>
      </c>
      <c r="AE27" s="50" t="str">
        <f>IF('Indicator Date hidden'!AF28="x","x",AE$2-'Indicator Date hidden'!AF28)</f>
        <v>x</v>
      </c>
      <c r="AF27" s="50">
        <f>IF('Indicator Date hidden'!AG28="x","x",AF$2-'Indicator Date hidden'!AG28)</f>
        <v>0</v>
      </c>
      <c r="AG27" s="50">
        <f>IF('Indicator Date hidden'!AH28="x","x",AG$2-'Indicator Date hidden'!AH28)</f>
        <v>0</v>
      </c>
      <c r="AH27" s="50">
        <f>IF('Indicator Date hidden'!AI28="x","x",AH$2-'Indicator Date hidden'!AI28)</f>
        <v>0</v>
      </c>
      <c r="AI27" s="50">
        <f>IF('Indicator Date hidden'!AJ28="x","x",AI$2-'Indicator Date hidden'!AJ28)</f>
        <v>0</v>
      </c>
      <c r="AJ27" s="50">
        <f>IF('Indicator Date hidden'!AK28="x","x",AJ$2-'Indicator Date hidden'!AK28)</f>
        <v>0</v>
      </c>
      <c r="AK27" s="50">
        <f>IF('Indicator Date hidden'!AL28="x","x",AK$2-'Indicator Date hidden'!AL28)</f>
        <v>0</v>
      </c>
      <c r="AL27" s="50" t="str">
        <f>IF('Indicator Date hidden'!AM28="x","x",AL$2-'Indicator Date hidden'!AM28)</f>
        <v>x</v>
      </c>
      <c r="AM27" s="50">
        <f>IF('Indicator Date hidden'!AN28="x","x",AM$2-'Indicator Date hidden'!AN28)</f>
        <v>0</v>
      </c>
      <c r="AN27" s="50">
        <f>IF('Indicator Date hidden'!AO28="x","x",AN$2-'Indicator Date hidden'!AO28)</f>
        <v>0</v>
      </c>
      <c r="AO27" s="50">
        <f>IF('Indicator Date hidden'!AP28="x","x",AO$2-'Indicator Date hidden'!AP28)</f>
        <v>0</v>
      </c>
      <c r="AP27" s="50" t="str">
        <f>IF('Indicator Date hidden'!AQ28="x","x",AP$2-'Indicator Date hidden'!AQ28)</f>
        <v>x</v>
      </c>
      <c r="AQ27" s="50">
        <f>IF('Indicator Date hidden'!AR28="x","x",AQ$2-'Indicator Date hidden'!AR28)</f>
        <v>0</v>
      </c>
      <c r="AR27" s="50">
        <f>IF('Indicator Date hidden'!AS28="x","x",AR$2-'Indicator Date hidden'!AS28)</f>
        <v>0</v>
      </c>
      <c r="AS27" s="50">
        <f>IF('Indicator Date hidden'!AT28="x","x",AS$2-'Indicator Date hidden'!AT28)</f>
        <v>6</v>
      </c>
      <c r="AT27" s="50">
        <f>IF('Indicator Date hidden'!AU28="x","x",AT$2-'Indicator Date hidden'!AU28)</f>
        <v>0</v>
      </c>
      <c r="AU27" s="50">
        <f>IF('Indicator Date hidden'!AV28="x","x",AU$2-'Indicator Date hidden'!AV28)</f>
        <v>0</v>
      </c>
      <c r="AV27" s="50">
        <f>IF('Indicator Date hidden'!AW28="x","x",AV$2-'Indicator Date hidden'!AW28)</f>
        <v>0</v>
      </c>
      <c r="AW27" s="50" t="str">
        <f>IF('Indicator Date hidden'!AX28="x","x",AW$2-'Indicator Date hidden'!AX28)</f>
        <v>x</v>
      </c>
      <c r="AX27" s="50">
        <f>IF('Indicator Date hidden'!AY28="x","x",AX$2-'Indicator Date hidden'!AY28)</f>
        <v>0</v>
      </c>
      <c r="AY27" s="50">
        <f>IF('Indicator Date hidden'!AZ28="x","x",AY$2-'Indicator Date hidden'!AZ28)</f>
        <v>0</v>
      </c>
      <c r="AZ27" s="50">
        <f>IF('Indicator Date hidden'!BA28="x","x",AZ$2-'Indicator Date hidden'!BA28)</f>
        <v>1</v>
      </c>
      <c r="BA27" s="50">
        <f>IF('Indicator Date hidden'!BB28="x","x",BA$2-'Indicator Date hidden'!BB28)</f>
        <v>1</v>
      </c>
      <c r="BB27" s="50">
        <f>IF('Indicator Date hidden'!BC28="x","x",BB$2-'Indicator Date hidden'!BC28)</f>
        <v>1</v>
      </c>
      <c r="BC27" s="50">
        <f>IF('Indicator Date hidden'!BD28="x","x",BC$2-'Indicator Date hidden'!BD28)</f>
        <v>1</v>
      </c>
      <c r="BD27" s="50" t="str">
        <f>IF('Indicator Date hidden'!BE28="x","x",BD$2-'Indicator Date hidden'!BE28)</f>
        <v>x</v>
      </c>
      <c r="BE27" s="50">
        <f>IF('Indicator Date hidden'!BF28="x","x",BE$2-'Indicator Date hidden'!BF28)</f>
        <v>1</v>
      </c>
      <c r="BF27" s="50">
        <f>IF('Indicator Date hidden'!BG28="x","x",BF$2-'Indicator Date hidden'!BG28)</f>
        <v>0</v>
      </c>
      <c r="BG27" s="50">
        <f>IF('Indicator Date hidden'!BH28="x","x",BG$2-'Indicator Date hidden'!BH28)</f>
        <v>1</v>
      </c>
      <c r="BH27" s="50">
        <f>IF('Indicator Date hidden'!BI28="x","x",BH$2-'Indicator Date hidden'!BI28)</f>
        <v>1</v>
      </c>
      <c r="BI27" s="50">
        <f>IF('Indicator Date hidden'!BJ28="x","x",BI$2-'Indicator Date hidden'!BJ28)</f>
        <v>0</v>
      </c>
      <c r="BJ27" s="50">
        <f>IF('Indicator Date hidden'!BK28="x","x",BJ$2-'Indicator Date hidden'!BK28)</f>
        <v>1</v>
      </c>
      <c r="BK27" s="50">
        <f>IF('Indicator Date hidden'!BL28="x","x",BK$2-'Indicator Date hidden'!BL28)</f>
        <v>0</v>
      </c>
      <c r="BL27" s="50">
        <f>IF('Indicator Date hidden'!BM28="x","x",BL$2-'Indicator Date hidden'!BM28)</f>
        <v>1</v>
      </c>
      <c r="BM27" s="50">
        <f>IF('Indicator Date hidden'!BN28="x","x",BM$2-'Indicator Date hidden'!BN28)</f>
        <v>8</v>
      </c>
      <c r="BN27" s="50">
        <f>IF('Indicator Date hidden'!BO28="x","x",BN$2-'Indicator Date hidden'!BO28)</f>
        <v>0</v>
      </c>
      <c r="BO27" s="50">
        <f>IF('Indicator Date hidden'!BP28="x","x",BO$2-'Indicator Date hidden'!BP28)</f>
        <v>0</v>
      </c>
      <c r="BP27" s="50">
        <f>IF('Indicator Date hidden'!BQ28="x","x",BP$2-'Indicator Date hidden'!BQ28)</f>
        <v>0</v>
      </c>
      <c r="BQ27" s="50">
        <f>IF('Indicator Date hidden'!BR28="x","x",BQ$2-'Indicator Date hidden'!BR28)</f>
        <v>0</v>
      </c>
      <c r="BR27" s="50">
        <f>IF('Indicator Date hidden'!BS28="x","x",BR$2-'Indicator Date hidden'!BS28)</f>
        <v>0</v>
      </c>
      <c r="BS27" s="50">
        <f>IF('Indicator Date hidden'!BT28="x","x",BS$2-'Indicator Date hidden'!BT28)</f>
        <v>4</v>
      </c>
      <c r="BT27" s="50">
        <f>IF('Indicator Date hidden'!BU28="x","x",BT$2-'Indicator Date hidden'!BU28)</f>
        <v>1</v>
      </c>
      <c r="BU27" s="50">
        <f>IF('Indicator Date hidden'!BV28="x","x",BU$2-'Indicator Date hidden'!BV28)</f>
        <v>1</v>
      </c>
      <c r="BV27" s="50">
        <f>IF('Indicator Date hidden'!BW28="x","x",BV$2-'Indicator Date hidden'!BW28)</f>
        <v>1</v>
      </c>
      <c r="BW27" s="50">
        <f>IF('Indicator Date hidden'!BX28="x","x",BW$2-'Indicator Date hidden'!BX28)</f>
        <v>1</v>
      </c>
      <c r="BX27" s="50">
        <f>IF('Indicator Date hidden'!BY28="x","x",BX$2-'Indicator Date hidden'!BY28)</f>
        <v>0</v>
      </c>
      <c r="BY27" s="3">
        <f t="shared" si="0"/>
        <v>35</v>
      </c>
      <c r="BZ27" s="51">
        <f t="shared" si="1"/>
        <v>0.50724637681159424</v>
      </c>
      <c r="CA27" s="3">
        <f t="shared" si="2"/>
        <v>18</v>
      </c>
      <c r="CB27" s="51">
        <f t="shared" si="3"/>
        <v>1.5475383763432131</v>
      </c>
      <c r="CC27" s="54">
        <f t="shared" si="4"/>
        <v>0</v>
      </c>
    </row>
    <row r="28" spans="1:81">
      <c r="A28" s="3" t="str">
        <f>'Indicator Data'!B31</f>
        <v>BFA</v>
      </c>
      <c r="B28" s="50">
        <f>IF('Indicator Date hidden'!C29="x","x",B$2-'Indicator Date hidden'!C29)</f>
        <v>0</v>
      </c>
      <c r="C28" s="50">
        <f>IF('Indicator Date hidden'!D29="x","x",C$2-'Indicator Date hidden'!D29)</f>
        <v>0</v>
      </c>
      <c r="D28" s="50">
        <f>IF('Indicator Date hidden'!E29="x","x",D$2-'Indicator Date hidden'!E29)</f>
        <v>0</v>
      </c>
      <c r="E28" s="50">
        <f>IF('Indicator Date hidden'!F29="x","x",E$2-'Indicator Date hidden'!F29)</f>
        <v>0</v>
      </c>
      <c r="F28" s="50">
        <f>IF('Indicator Date hidden'!G29="x","x",F$2-'Indicator Date hidden'!G29)</f>
        <v>0</v>
      </c>
      <c r="G28" s="50">
        <f>IF('Indicator Date hidden'!H29="x","x",G$2-'Indicator Date hidden'!H29)</f>
        <v>0</v>
      </c>
      <c r="H28" s="50">
        <f>IF('Indicator Date hidden'!I29="x","x",H$2-'Indicator Date hidden'!I29)</f>
        <v>0</v>
      </c>
      <c r="I28" s="50">
        <f>IF('Indicator Date hidden'!J29="x","x",I$2-'Indicator Date hidden'!J29)</f>
        <v>0</v>
      </c>
      <c r="J28" s="50">
        <f>IF('Indicator Date hidden'!K29="x","x",J$2-'Indicator Date hidden'!K29)</f>
        <v>0</v>
      </c>
      <c r="K28" s="50">
        <f>IF('Indicator Date hidden'!L29="x","x",K$2-'Indicator Date hidden'!L29)</f>
        <v>0</v>
      </c>
      <c r="L28" s="50">
        <f>IF('Indicator Date hidden'!M29="x","x",L$2-'Indicator Date hidden'!M29)</f>
        <v>0</v>
      </c>
      <c r="M28" s="50">
        <f>IF('Indicator Date hidden'!N29="x","x",M$2-'Indicator Date hidden'!N29)</f>
        <v>0</v>
      </c>
      <c r="N28" s="50">
        <f>IF('Indicator Date hidden'!O29="x","x",N$2-'Indicator Date hidden'!O29)</f>
        <v>0</v>
      </c>
      <c r="O28" s="50">
        <f>IF('Indicator Date hidden'!P29="x","x",O$2-'Indicator Date hidden'!P29)</f>
        <v>0</v>
      </c>
      <c r="P28" s="50">
        <f>IF('Indicator Date hidden'!Q29="x","x",P$2-'Indicator Date hidden'!Q29)</f>
        <v>-1</v>
      </c>
      <c r="Q28" s="50">
        <f>IF('Indicator Date hidden'!R29="x","x",Q$2-'Indicator Date hidden'!R29)</f>
        <v>-1</v>
      </c>
      <c r="R28" s="50">
        <f>IF('Indicator Date hidden'!S29="x","x",R$2-'Indicator Date hidden'!S29)</f>
        <v>-1</v>
      </c>
      <c r="S28" s="50">
        <f>IF('Indicator Date hidden'!T29="x","x",S$2-'Indicator Date hidden'!T29)</f>
        <v>-1</v>
      </c>
      <c r="T28" s="50">
        <f>IF('Indicator Date hidden'!U29="x","x",T$2-'Indicator Date hidden'!U29)</f>
        <v>0</v>
      </c>
      <c r="U28" s="50">
        <f>IF('Indicator Date hidden'!V29="x","x",U$2-'Indicator Date hidden'!V29)</f>
        <v>0</v>
      </c>
      <c r="V28" s="50">
        <f>IF('Indicator Date hidden'!W29="x","x",V$2-'Indicator Date hidden'!W29)</f>
        <v>0</v>
      </c>
      <c r="W28" s="50">
        <f>IF('Indicator Date hidden'!X29="x","x",W$2-'Indicator Date hidden'!X29)</f>
        <v>0</v>
      </c>
      <c r="X28" s="50">
        <f>IF('Indicator Date hidden'!Y29="x","x",X$2-'Indicator Date hidden'!Y29)</f>
        <v>0</v>
      </c>
      <c r="Y28" s="50">
        <f>IF('Indicator Date hidden'!Z29="x","x",Y$2-'Indicator Date hidden'!Z29)</f>
        <v>0</v>
      </c>
      <c r="Z28" s="50">
        <f>IF('Indicator Date hidden'!AA29="x","x",Z$2-'Indicator Date hidden'!AA29)</f>
        <v>4</v>
      </c>
      <c r="AA28" s="50">
        <f>IF('Indicator Date hidden'!AB29="x","x",AA$2-'Indicator Date hidden'!AB29)</f>
        <v>0</v>
      </c>
      <c r="AB28" s="50">
        <f>IF('Indicator Date hidden'!AC29="x","x",AB$2-'Indicator Date hidden'!AC29)</f>
        <v>0</v>
      </c>
      <c r="AC28" s="50">
        <f>IF('Indicator Date hidden'!AD29="x","x",AC$2-'Indicator Date hidden'!AD29)</f>
        <v>1</v>
      </c>
      <c r="AD28" s="50">
        <f>IF('Indicator Date hidden'!AE29="x","x",AD$2-'Indicator Date hidden'!AE29)</f>
        <v>0</v>
      </c>
      <c r="AE28" s="50">
        <f>IF('Indicator Date hidden'!AF29="x","x",AE$2-'Indicator Date hidden'!AF29)</f>
        <v>0</v>
      </c>
      <c r="AF28" s="50">
        <f>IF('Indicator Date hidden'!AG29="x","x",AF$2-'Indicator Date hidden'!AG29)</f>
        <v>0</v>
      </c>
      <c r="AG28" s="50">
        <f>IF('Indicator Date hidden'!AH29="x","x",AG$2-'Indicator Date hidden'!AH29)</f>
        <v>0</v>
      </c>
      <c r="AH28" s="50">
        <f>IF('Indicator Date hidden'!AI29="x","x",AH$2-'Indicator Date hidden'!AI29)</f>
        <v>0</v>
      </c>
      <c r="AI28" s="50">
        <f>IF('Indicator Date hidden'!AJ29="x","x",AI$2-'Indicator Date hidden'!AJ29)</f>
        <v>0</v>
      </c>
      <c r="AJ28" s="50">
        <f>IF('Indicator Date hidden'!AK29="x","x",AJ$2-'Indicator Date hidden'!AK29)</f>
        <v>0</v>
      </c>
      <c r="AK28" s="50">
        <f>IF('Indicator Date hidden'!AL29="x","x",AK$2-'Indicator Date hidden'!AL29)</f>
        <v>0</v>
      </c>
      <c r="AL28" s="50">
        <f>IF('Indicator Date hidden'!AM29="x","x",AL$2-'Indicator Date hidden'!AM29)</f>
        <v>9</v>
      </c>
      <c r="AM28" s="50">
        <f>IF('Indicator Date hidden'!AN29="x","x",AM$2-'Indicator Date hidden'!AN29)</f>
        <v>0</v>
      </c>
      <c r="AN28" s="50">
        <f>IF('Indicator Date hidden'!AO29="x","x",AN$2-'Indicator Date hidden'!AO29)</f>
        <v>0</v>
      </c>
      <c r="AO28" s="50">
        <f>IF('Indicator Date hidden'!AP29="x","x",AO$2-'Indicator Date hidden'!AP29)</f>
        <v>0</v>
      </c>
      <c r="AP28" s="50">
        <f>IF('Indicator Date hidden'!AQ29="x","x",AP$2-'Indicator Date hidden'!AQ29)</f>
        <v>0</v>
      </c>
      <c r="AQ28" s="50">
        <f>IF('Indicator Date hidden'!AR29="x","x",AQ$2-'Indicator Date hidden'!AR29)</f>
        <v>0</v>
      </c>
      <c r="AR28" s="50">
        <f>IF('Indicator Date hidden'!AS29="x","x",AR$2-'Indicator Date hidden'!AS29)</f>
        <v>0</v>
      </c>
      <c r="AS28" s="50">
        <f>IF('Indicator Date hidden'!AT29="x","x",AS$2-'Indicator Date hidden'!AT29)</f>
        <v>2</v>
      </c>
      <c r="AT28" s="50">
        <f>IF('Indicator Date hidden'!AU29="x","x",AT$2-'Indicator Date hidden'!AU29)</f>
        <v>0</v>
      </c>
      <c r="AU28" s="50">
        <f>IF('Indicator Date hidden'!AV29="x","x",AU$2-'Indicator Date hidden'!AV29)</f>
        <v>0</v>
      </c>
      <c r="AV28" s="50">
        <f>IF('Indicator Date hidden'!AW29="x","x",AV$2-'Indicator Date hidden'!AW29)</f>
        <v>0</v>
      </c>
      <c r="AW28" s="50">
        <f>IF('Indicator Date hidden'!AX29="x","x",AW$2-'Indicator Date hidden'!AX29)</f>
        <v>0</v>
      </c>
      <c r="AX28" s="50">
        <f>IF('Indicator Date hidden'!AY29="x","x",AX$2-'Indicator Date hidden'!AY29)</f>
        <v>0</v>
      </c>
      <c r="AY28" s="50">
        <f>IF('Indicator Date hidden'!AZ29="x","x",AY$2-'Indicator Date hidden'!AZ29)</f>
        <v>0</v>
      </c>
      <c r="AZ28" s="50">
        <f>IF('Indicator Date hidden'!BA29="x","x",AZ$2-'Indicator Date hidden'!BA29)</f>
        <v>5</v>
      </c>
      <c r="BA28" s="50">
        <f>IF('Indicator Date hidden'!BB29="x","x",BA$2-'Indicator Date hidden'!BB29)</f>
        <v>1</v>
      </c>
      <c r="BB28" s="50">
        <f>IF('Indicator Date hidden'!BC29="x","x",BB$2-'Indicator Date hidden'!BC29)</f>
        <v>1</v>
      </c>
      <c r="BC28" s="50">
        <f>IF('Indicator Date hidden'!BD29="x","x",BC$2-'Indicator Date hidden'!BD29)</f>
        <v>1</v>
      </c>
      <c r="BD28" s="50">
        <f>IF('Indicator Date hidden'!BE29="x","x",BD$2-'Indicator Date hidden'!BE29)</f>
        <v>0</v>
      </c>
      <c r="BE28" s="50">
        <f>IF('Indicator Date hidden'!BF29="x","x",BE$2-'Indicator Date hidden'!BF29)</f>
        <v>1</v>
      </c>
      <c r="BF28" s="50">
        <f>IF('Indicator Date hidden'!BG29="x","x",BF$2-'Indicator Date hidden'!BG29)</f>
        <v>0</v>
      </c>
      <c r="BG28" s="50">
        <f>IF('Indicator Date hidden'!BH29="x","x",BG$2-'Indicator Date hidden'!BH29)</f>
        <v>1</v>
      </c>
      <c r="BH28" s="50">
        <f>IF('Indicator Date hidden'!BI29="x","x",BH$2-'Indicator Date hidden'!BI29)</f>
        <v>1</v>
      </c>
      <c r="BI28" s="50">
        <f>IF('Indicator Date hidden'!BJ29="x","x",BI$2-'Indicator Date hidden'!BJ29)</f>
        <v>0</v>
      </c>
      <c r="BJ28" s="50">
        <f>IF('Indicator Date hidden'!BK29="x","x",BJ$2-'Indicator Date hidden'!BK29)</f>
        <v>1</v>
      </c>
      <c r="BK28" s="50">
        <f>IF('Indicator Date hidden'!BL29="x","x",BK$2-'Indicator Date hidden'!BL29)</f>
        <v>0</v>
      </c>
      <c r="BL28" s="50">
        <f>IF('Indicator Date hidden'!BM29="x","x",BL$2-'Indicator Date hidden'!BM29)</f>
        <v>1</v>
      </c>
      <c r="BM28" s="50">
        <f>IF('Indicator Date hidden'!BN29="x","x",BM$2-'Indicator Date hidden'!BN29)</f>
        <v>1</v>
      </c>
      <c r="BN28" s="50">
        <f>IF('Indicator Date hidden'!BO29="x","x",BN$2-'Indicator Date hidden'!BO29)</f>
        <v>2</v>
      </c>
      <c r="BO28" s="50">
        <f>IF('Indicator Date hidden'!BP29="x","x",BO$2-'Indicator Date hidden'!BP29)</f>
        <v>0</v>
      </c>
      <c r="BP28" s="50">
        <f>IF('Indicator Date hidden'!BQ29="x","x",BP$2-'Indicator Date hidden'!BQ29)</f>
        <v>0</v>
      </c>
      <c r="BQ28" s="50">
        <f>IF('Indicator Date hidden'!BR29="x","x",BQ$2-'Indicator Date hidden'!BR29)</f>
        <v>0</v>
      </c>
      <c r="BR28" s="50">
        <f>IF('Indicator Date hidden'!BS29="x","x",BR$2-'Indicator Date hidden'!BS29)</f>
        <v>0</v>
      </c>
      <c r="BS28" s="50">
        <f>IF('Indicator Date hidden'!BT29="x","x",BS$2-'Indicator Date hidden'!BT29)</f>
        <v>2</v>
      </c>
      <c r="BT28" s="50">
        <f>IF('Indicator Date hidden'!BU29="x","x",BT$2-'Indicator Date hidden'!BU29)</f>
        <v>1</v>
      </c>
      <c r="BU28" s="50">
        <f>IF('Indicator Date hidden'!BV29="x","x",BU$2-'Indicator Date hidden'!BV29)</f>
        <v>1</v>
      </c>
      <c r="BV28" s="50">
        <f>IF('Indicator Date hidden'!BW29="x","x",BV$2-'Indicator Date hidden'!BW29)</f>
        <v>1</v>
      </c>
      <c r="BW28" s="50">
        <f>IF('Indicator Date hidden'!BX29="x","x",BW$2-'Indicator Date hidden'!BX29)</f>
        <v>1</v>
      </c>
      <c r="BX28" s="50">
        <f>IF('Indicator Date hidden'!BY29="x","x",BX$2-'Indicator Date hidden'!BY29)</f>
        <v>0</v>
      </c>
      <c r="BY28" s="3">
        <f t="shared" si="0"/>
        <v>34</v>
      </c>
      <c r="BZ28" s="51">
        <f t="shared" si="1"/>
        <v>0.45333333333333331</v>
      </c>
      <c r="CA28" s="3">
        <f t="shared" si="2"/>
        <v>20</v>
      </c>
      <c r="CB28" s="51">
        <f t="shared" si="3"/>
        <v>1.3495019657471996</v>
      </c>
      <c r="CC28" s="54">
        <f t="shared" si="4"/>
        <v>0</v>
      </c>
    </row>
    <row r="29" spans="1:81">
      <c r="A29" s="3" t="str">
        <f>'Indicator Data'!B32</f>
        <v>BDI</v>
      </c>
      <c r="B29" s="50">
        <f>IF('Indicator Date hidden'!C30="x","x",B$2-'Indicator Date hidden'!C30)</f>
        <v>0</v>
      </c>
      <c r="C29" s="50">
        <f>IF('Indicator Date hidden'!D30="x","x",C$2-'Indicator Date hidden'!D30)</f>
        <v>0</v>
      </c>
      <c r="D29" s="50">
        <f>IF('Indicator Date hidden'!E30="x","x",D$2-'Indicator Date hidden'!E30)</f>
        <v>0</v>
      </c>
      <c r="E29" s="50">
        <f>IF('Indicator Date hidden'!F30="x","x",E$2-'Indicator Date hidden'!F30)</f>
        <v>0</v>
      </c>
      <c r="F29" s="50">
        <f>IF('Indicator Date hidden'!G30="x","x",F$2-'Indicator Date hidden'!G30)</f>
        <v>0</v>
      </c>
      <c r="G29" s="50">
        <f>IF('Indicator Date hidden'!H30="x","x",G$2-'Indicator Date hidden'!H30)</f>
        <v>0</v>
      </c>
      <c r="H29" s="50">
        <f>IF('Indicator Date hidden'!I30="x","x",H$2-'Indicator Date hidden'!I30)</f>
        <v>0</v>
      </c>
      <c r="I29" s="50">
        <f>IF('Indicator Date hidden'!J30="x","x",I$2-'Indicator Date hidden'!J30)</f>
        <v>0</v>
      </c>
      <c r="J29" s="50">
        <f>IF('Indicator Date hidden'!K30="x","x",J$2-'Indicator Date hidden'!K30)</f>
        <v>0</v>
      </c>
      <c r="K29" s="50">
        <f>IF('Indicator Date hidden'!L30="x","x",K$2-'Indicator Date hidden'!L30)</f>
        <v>0</v>
      </c>
      <c r="L29" s="50">
        <f>IF('Indicator Date hidden'!M30="x","x",L$2-'Indicator Date hidden'!M30)</f>
        <v>0</v>
      </c>
      <c r="M29" s="50">
        <f>IF('Indicator Date hidden'!N30="x","x",M$2-'Indicator Date hidden'!N30)</f>
        <v>0</v>
      </c>
      <c r="N29" s="50">
        <f>IF('Indicator Date hidden'!O30="x","x",N$2-'Indicator Date hidden'!O30)</f>
        <v>0</v>
      </c>
      <c r="O29" s="50">
        <f>IF('Indicator Date hidden'!P30="x","x",O$2-'Indicator Date hidden'!P30)</f>
        <v>0</v>
      </c>
      <c r="P29" s="50">
        <f>IF('Indicator Date hidden'!Q30="x","x",P$2-'Indicator Date hidden'!Q30)</f>
        <v>-1</v>
      </c>
      <c r="Q29" s="50">
        <f>IF('Indicator Date hidden'!R30="x","x",Q$2-'Indicator Date hidden'!R30)</f>
        <v>-1</v>
      </c>
      <c r="R29" s="50">
        <f>IF('Indicator Date hidden'!S30="x","x",R$2-'Indicator Date hidden'!S30)</f>
        <v>-1</v>
      </c>
      <c r="S29" s="50">
        <f>IF('Indicator Date hidden'!T30="x","x",S$2-'Indicator Date hidden'!T30)</f>
        <v>-1</v>
      </c>
      <c r="T29" s="50">
        <f>IF('Indicator Date hidden'!U30="x","x",T$2-'Indicator Date hidden'!U30)</f>
        <v>0</v>
      </c>
      <c r="U29" s="50">
        <f>IF('Indicator Date hidden'!V30="x","x",U$2-'Indicator Date hidden'!V30)</f>
        <v>0</v>
      </c>
      <c r="V29" s="50">
        <f>IF('Indicator Date hidden'!W30="x","x",V$2-'Indicator Date hidden'!W30)</f>
        <v>0</v>
      </c>
      <c r="W29" s="50">
        <f>IF('Indicator Date hidden'!X30="x","x",W$2-'Indicator Date hidden'!X30)</f>
        <v>0</v>
      </c>
      <c r="X29" s="50">
        <f>IF('Indicator Date hidden'!Y30="x","x",X$2-'Indicator Date hidden'!Y30)</f>
        <v>0</v>
      </c>
      <c r="Y29" s="50">
        <f>IF('Indicator Date hidden'!Z30="x","x",Y$2-'Indicator Date hidden'!Z30)</f>
        <v>0</v>
      </c>
      <c r="Z29" s="50">
        <f>IF('Indicator Date hidden'!AA30="x","x",Z$2-'Indicator Date hidden'!AA30)</f>
        <v>2</v>
      </c>
      <c r="AA29" s="50">
        <f>IF('Indicator Date hidden'!AB30="x","x",AA$2-'Indicator Date hidden'!AB30)</f>
        <v>0</v>
      </c>
      <c r="AB29" s="50">
        <f>IF('Indicator Date hidden'!AC30="x","x",AB$2-'Indicator Date hidden'!AC30)</f>
        <v>0</v>
      </c>
      <c r="AC29" s="50">
        <f>IF('Indicator Date hidden'!AD30="x","x",AC$2-'Indicator Date hidden'!AD30)</f>
        <v>2</v>
      </c>
      <c r="AD29" s="50">
        <f>IF('Indicator Date hidden'!AE30="x","x",AD$2-'Indicator Date hidden'!AE30)</f>
        <v>0</v>
      </c>
      <c r="AE29" s="50">
        <f>IF('Indicator Date hidden'!AF30="x","x",AE$2-'Indicator Date hidden'!AF30)</f>
        <v>0</v>
      </c>
      <c r="AF29" s="50">
        <f>IF('Indicator Date hidden'!AG30="x","x",AF$2-'Indicator Date hidden'!AG30)</f>
        <v>0</v>
      </c>
      <c r="AG29" s="50">
        <f>IF('Indicator Date hidden'!AH30="x","x",AG$2-'Indicator Date hidden'!AH30)</f>
        <v>0</v>
      </c>
      <c r="AH29" s="50">
        <f>IF('Indicator Date hidden'!AI30="x","x",AH$2-'Indicator Date hidden'!AI30)</f>
        <v>0</v>
      </c>
      <c r="AI29" s="50">
        <f>IF('Indicator Date hidden'!AJ30="x","x",AI$2-'Indicator Date hidden'!AJ30)</f>
        <v>0</v>
      </c>
      <c r="AJ29" s="50">
        <f>IF('Indicator Date hidden'!AK30="x","x",AJ$2-'Indicator Date hidden'!AK30)</f>
        <v>0</v>
      </c>
      <c r="AK29" s="50">
        <f>IF('Indicator Date hidden'!AL30="x","x",AK$2-'Indicator Date hidden'!AL30)</f>
        <v>0</v>
      </c>
      <c r="AL29" s="50">
        <f>IF('Indicator Date hidden'!AM30="x","x",AL$2-'Indicator Date hidden'!AM30)</f>
        <v>2</v>
      </c>
      <c r="AM29" s="50">
        <f>IF('Indicator Date hidden'!AN30="x","x",AM$2-'Indicator Date hidden'!AN30)</f>
        <v>0</v>
      </c>
      <c r="AN29" s="50">
        <f>IF('Indicator Date hidden'!AO30="x","x",AN$2-'Indicator Date hidden'!AO30)</f>
        <v>0</v>
      </c>
      <c r="AO29" s="50">
        <f>IF('Indicator Date hidden'!AP30="x","x",AO$2-'Indicator Date hidden'!AP30)</f>
        <v>0</v>
      </c>
      <c r="AP29" s="50">
        <f>IF('Indicator Date hidden'!AQ30="x","x",AP$2-'Indicator Date hidden'!AQ30)</f>
        <v>0</v>
      </c>
      <c r="AQ29" s="50">
        <f>IF('Indicator Date hidden'!AR30="x","x",AQ$2-'Indicator Date hidden'!AR30)</f>
        <v>0</v>
      </c>
      <c r="AR29" s="50">
        <f>IF('Indicator Date hidden'!AS30="x","x",AR$2-'Indicator Date hidden'!AS30)</f>
        <v>0</v>
      </c>
      <c r="AS29" s="50">
        <f>IF('Indicator Date hidden'!AT30="x","x",AS$2-'Indicator Date hidden'!AT30)</f>
        <v>1</v>
      </c>
      <c r="AT29" s="50">
        <f>IF('Indicator Date hidden'!AU30="x","x",AT$2-'Indicator Date hidden'!AU30)</f>
        <v>0</v>
      </c>
      <c r="AU29" s="50">
        <f>IF('Indicator Date hidden'!AV30="x","x",AU$2-'Indicator Date hidden'!AV30)</f>
        <v>0</v>
      </c>
      <c r="AV29" s="50">
        <f>IF('Indicator Date hidden'!AW30="x","x",AV$2-'Indicator Date hidden'!AW30)</f>
        <v>0</v>
      </c>
      <c r="AW29" s="50">
        <f>IF('Indicator Date hidden'!AX30="x","x",AW$2-'Indicator Date hidden'!AX30)</f>
        <v>0</v>
      </c>
      <c r="AX29" s="50">
        <f>IF('Indicator Date hidden'!AY30="x","x",AX$2-'Indicator Date hidden'!AY30)</f>
        <v>0</v>
      </c>
      <c r="AY29" s="50">
        <f>IF('Indicator Date hidden'!AZ30="x","x",AY$2-'Indicator Date hidden'!AZ30)</f>
        <v>0</v>
      </c>
      <c r="AZ29" s="50">
        <f>IF('Indicator Date hidden'!BA30="x","x",AZ$2-'Indicator Date hidden'!BA30)</f>
        <v>6</v>
      </c>
      <c r="BA29" s="50">
        <f>IF('Indicator Date hidden'!BB30="x","x",BA$2-'Indicator Date hidden'!BB30)</f>
        <v>1</v>
      </c>
      <c r="BB29" s="50">
        <f>IF('Indicator Date hidden'!BC30="x","x",BB$2-'Indicator Date hidden'!BC30)</f>
        <v>1</v>
      </c>
      <c r="BC29" s="50">
        <f>IF('Indicator Date hidden'!BD30="x","x",BC$2-'Indicator Date hidden'!BD30)</f>
        <v>1</v>
      </c>
      <c r="BD29" s="50">
        <f>IF('Indicator Date hidden'!BE30="x","x",BD$2-'Indicator Date hidden'!BE30)</f>
        <v>1</v>
      </c>
      <c r="BE29" s="50">
        <f>IF('Indicator Date hidden'!BF30="x","x",BE$2-'Indicator Date hidden'!BF30)</f>
        <v>0</v>
      </c>
      <c r="BF29" s="50">
        <f>IF('Indicator Date hidden'!BG30="x","x",BF$2-'Indicator Date hidden'!BG30)</f>
        <v>0</v>
      </c>
      <c r="BG29" s="50">
        <f>IF('Indicator Date hidden'!BH30="x","x",BG$2-'Indicator Date hidden'!BH30)</f>
        <v>1</v>
      </c>
      <c r="BH29" s="50">
        <f>IF('Indicator Date hidden'!BI30="x","x",BH$2-'Indicator Date hidden'!BI30)</f>
        <v>1</v>
      </c>
      <c r="BI29" s="50">
        <f>IF('Indicator Date hidden'!BJ30="x","x",BI$2-'Indicator Date hidden'!BJ30)</f>
        <v>0</v>
      </c>
      <c r="BJ29" s="50">
        <f>IF('Indicator Date hidden'!BK30="x","x",BJ$2-'Indicator Date hidden'!BK30)</f>
        <v>1</v>
      </c>
      <c r="BK29" s="50">
        <f>IF('Indicator Date hidden'!BL30="x","x",BK$2-'Indicator Date hidden'!BL30)</f>
        <v>0</v>
      </c>
      <c r="BL29" s="50">
        <f>IF('Indicator Date hidden'!BM30="x","x",BL$2-'Indicator Date hidden'!BM30)</f>
        <v>1</v>
      </c>
      <c r="BM29" s="50">
        <f>IF('Indicator Date hidden'!BN30="x","x",BM$2-'Indicator Date hidden'!BN30)</f>
        <v>2</v>
      </c>
      <c r="BN29" s="50">
        <f>IF('Indicator Date hidden'!BO30="x","x",BN$2-'Indicator Date hidden'!BO30)</f>
        <v>2</v>
      </c>
      <c r="BO29" s="50">
        <f>IF('Indicator Date hidden'!BP30="x","x",BO$2-'Indicator Date hidden'!BP30)</f>
        <v>0</v>
      </c>
      <c r="BP29" s="50">
        <f>IF('Indicator Date hidden'!BQ30="x","x",BP$2-'Indicator Date hidden'!BQ30)</f>
        <v>0</v>
      </c>
      <c r="BQ29" s="50">
        <f>IF('Indicator Date hidden'!BR30="x","x",BQ$2-'Indicator Date hidden'!BR30)</f>
        <v>0</v>
      </c>
      <c r="BR29" s="50">
        <f>IF('Indicator Date hidden'!BS30="x","x",BR$2-'Indicator Date hidden'!BS30)</f>
        <v>0</v>
      </c>
      <c r="BS29" s="50">
        <f>IF('Indicator Date hidden'!BT30="x","x",BS$2-'Indicator Date hidden'!BT30)</f>
        <v>2</v>
      </c>
      <c r="BT29" s="50">
        <f>IF('Indicator Date hidden'!BU30="x","x",BT$2-'Indicator Date hidden'!BU30)</f>
        <v>1</v>
      </c>
      <c r="BU29" s="50">
        <f>IF('Indicator Date hidden'!BV30="x","x",BU$2-'Indicator Date hidden'!BV30)</f>
        <v>1</v>
      </c>
      <c r="BV29" s="50">
        <f>IF('Indicator Date hidden'!BW30="x","x",BV$2-'Indicator Date hidden'!BW30)</f>
        <v>1</v>
      </c>
      <c r="BW29" s="50">
        <f>IF('Indicator Date hidden'!BX30="x","x",BW$2-'Indicator Date hidden'!BX30)</f>
        <v>1</v>
      </c>
      <c r="BX29" s="50">
        <f>IF('Indicator Date hidden'!BY30="x","x",BX$2-'Indicator Date hidden'!BY30)</f>
        <v>0</v>
      </c>
      <c r="BY29" s="3">
        <f t="shared" si="0"/>
        <v>27</v>
      </c>
      <c r="BZ29" s="51">
        <f t="shared" si="1"/>
        <v>0.36</v>
      </c>
      <c r="CA29" s="3">
        <f t="shared" si="2"/>
        <v>20</v>
      </c>
      <c r="CB29" s="51">
        <f t="shared" si="3"/>
        <v>0.94713603387616219</v>
      </c>
      <c r="CC29" s="54">
        <f t="shared" si="4"/>
        <v>0</v>
      </c>
    </row>
    <row r="30" spans="1:81">
      <c r="A30" s="3" t="str">
        <f>'Indicator Data'!B33</f>
        <v>CPV</v>
      </c>
      <c r="B30" s="50">
        <f>IF('Indicator Date hidden'!C31="x","x",B$2-'Indicator Date hidden'!C31)</f>
        <v>0</v>
      </c>
      <c r="C30" s="50">
        <f>IF('Indicator Date hidden'!D31="x","x",C$2-'Indicator Date hidden'!D31)</f>
        <v>0</v>
      </c>
      <c r="D30" s="50">
        <f>IF('Indicator Date hidden'!E31="x","x",D$2-'Indicator Date hidden'!E31)</f>
        <v>0</v>
      </c>
      <c r="E30" s="50">
        <f>IF('Indicator Date hidden'!F31="x","x",E$2-'Indicator Date hidden'!F31)</f>
        <v>0</v>
      </c>
      <c r="F30" s="50">
        <f>IF('Indicator Date hidden'!G31="x","x",F$2-'Indicator Date hidden'!G31)</f>
        <v>0</v>
      </c>
      <c r="G30" s="50">
        <f>IF('Indicator Date hidden'!H31="x","x",G$2-'Indicator Date hidden'!H31)</f>
        <v>0</v>
      </c>
      <c r="H30" s="50">
        <f>IF('Indicator Date hidden'!I31="x","x",H$2-'Indicator Date hidden'!I31)</f>
        <v>0</v>
      </c>
      <c r="I30" s="50">
        <f>IF('Indicator Date hidden'!J31="x","x",I$2-'Indicator Date hidden'!J31)</f>
        <v>0</v>
      </c>
      <c r="J30" s="50">
        <f>IF('Indicator Date hidden'!K31="x","x",J$2-'Indicator Date hidden'!K31)</f>
        <v>0</v>
      </c>
      <c r="K30" s="50" t="str">
        <f>IF('Indicator Date hidden'!L31="x","x",K$2-'Indicator Date hidden'!L31)</f>
        <v>x</v>
      </c>
      <c r="L30" s="50">
        <f>IF('Indicator Date hidden'!M31="x","x",L$2-'Indicator Date hidden'!M31)</f>
        <v>0</v>
      </c>
      <c r="M30" s="50">
        <f>IF('Indicator Date hidden'!N31="x","x",M$2-'Indicator Date hidden'!N31)</f>
        <v>0</v>
      </c>
      <c r="N30" s="50">
        <f>IF('Indicator Date hidden'!O31="x","x",N$2-'Indicator Date hidden'!O31)</f>
        <v>0</v>
      </c>
      <c r="O30" s="50">
        <f>IF('Indicator Date hidden'!P31="x","x",O$2-'Indicator Date hidden'!P31)</f>
        <v>0</v>
      </c>
      <c r="P30" s="50">
        <f>IF('Indicator Date hidden'!Q31="x","x",P$2-'Indicator Date hidden'!Q31)</f>
        <v>-1</v>
      </c>
      <c r="Q30" s="50">
        <f>IF('Indicator Date hidden'!R31="x","x",Q$2-'Indicator Date hidden'!R31)</f>
        <v>-1</v>
      </c>
      <c r="R30" s="50">
        <f>IF('Indicator Date hidden'!S31="x","x",R$2-'Indicator Date hidden'!S31)</f>
        <v>-1</v>
      </c>
      <c r="S30" s="50">
        <f>IF('Indicator Date hidden'!T31="x","x",S$2-'Indicator Date hidden'!T31)</f>
        <v>-1</v>
      </c>
      <c r="T30" s="50">
        <f>IF('Indicator Date hidden'!U31="x","x",T$2-'Indicator Date hidden'!U31)</f>
        <v>0</v>
      </c>
      <c r="U30" s="50">
        <f>IF('Indicator Date hidden'!V31="x","x",U$2-'Indicator Date hidden'!V31)</f>
        <v>0</v>
      </c>
      <c r="V30" s="50">
        <f>IF('Indicator Date hidden'!W31="x","x",V$2-'Indicator Date hidden'!W31)</f>
        <v>0</v>
      </c>
      <c r="W30" s="50">
        <f>IF('Indicator Date hidden'!X31="x","x",W$2-'Indicator Date hidden'!X31)</f>
        <v>0</v>
      </c>
      <c r="X30" s="50">
        <f>IF('Indicator Date hidden'!Y31="x","x",X$2-'Indicator Date hidden'!Y31)</f>
        <v>0</v>
      </c>
      <c r="Y30" s="50">
        <f>IF('Indicator Date hidden'!Z31="x","x",Y$2-'Indicator Date hidden'!Z31)</f>
        <v>0</v>
      </c>
      <c r="Z30" s="50" t="str">
        <f>IF('Indicator Date hidden'!AA31="x","x",Z$2-'Indicator Date hidden'!AA31)</f>
        <v>x</v>
      </c>
      <c r="AA30" s="50">
        <f>IF('Indicator Date hidden'!AB31="x","x",AA$2-'Indicator Date hidden'!AB31)</f>
        <v>0</v>
      </c>
      <c r="AB30" s="50" t="str">
        <f>IF('Indicator Date hidden'!AC31="x","x",AB$2-'Indicator Date hidden'!AC31)</f>
        <v>x</v>
      </c>
      <c r="AC30" s="50">
        <f>IF('Indicator Date hidden'!AD31="x","x",AC$2-'Indicator Date hidden'!AD31)</f>
        <v>1</v>
      </c>
      <c r="AD30" s="50">
        <f>IF('Indicator Date hidden'!AE31="x","x",AD$2-'Indicator Date hidden'!AE31)</f>
        <v>0</v>
      </c>
      <c r="AE30" s="50" t="str">
        <f>IF('Indicator Date hidden'!AF31="x","x",AE$2-'Indicator Date hidden'!AF31)</f>
        <v>x</v>
      </c>
      <c r="AF30" s="50">
        <f>IF('Indicator Date hidden'!AG31="x","x",AF$2-'Indicator Date hidden'!AG31)</f>
        <v>0</v>
      </c>
      <c r="AG30" s="50">
        <f>IF('Indicator Date hidden'!AH31="x","x",AG$2-'Indicator Date hidden'!AH31)</f>
        <v>0</v>
      </c>
      <c r="AH30" s="50">
        <f>IF('Indicator Date hidden'!AI31="x","x",AH$2-'Indicator Date hidden'!AI31)</f>
        <v>0</v>
      </c>
      <c r="AI30" s="50">
        <f>IF('Indicator Date hidden'!AJ31="x","x",AI$2-'Indicator Date hidden'!AJ31)</f>
        <v>0</v>
      </c>
      <c r="AJ30" s="50">
        <f>IF('Indicator Date hidden'!AK31="x","x",AJ$2-'Indicator Date hidden'!AK31)</f>
        <v>0</v>
      </c>
      <c r="AK30" s="50">
        <f>IF('Indicator Date hidden'!AL31="x","x",AK$2-'Indicator Date hidden'!AL31)</f>
        <v>0</v>
      </c>
      <c r="AL30" s="50" t="str">
        <f>IF('Indicator Date hidden'!AM31="x","x",AL$2-'Indicator Date hidden'!AM31)</f>
        <v>x</v>
      </c>
      <c r="AM30" s="50">
        <f>IF('Indicator Date hidden'!AN31="x","x",AM$2-'Indicator Date hidden'!AN31)</f>
        <v>0</v>
      </c>
      <c r="AN30" s="50">
        <f>IF('Indicator Date hidden'!AO31="x","x",AN$2-'Indicator Date hidden'!AO31)</f>
        <v>0</v>
      </c>
      <c r="AO30" s="50">
        <f>IF('Indicator Date hidden'!AP31="x","x",AO$2-'Indicator Date hidden'!AP31)</f>
        <v>0</v>
      </c>
      <c r="AP30" s="50">
        <f>IF('Indicator Date hidden'!AQ31="x","x",AP$2-'Indicator Date hidden'!AQ31)</f>
        <v>0</v>
      </c>
      <c r="AQ30" s="50">
        <f>IF('Indicator Date hidden'!AR31="x","x",AQ$2-'Indicator Date hidden'!AR31)</f>
        <v>0</v>
      </c>
      <c r="AR30" s="50">
        <f>IF('Indicator Date hidden'!AS31="x","x",AR$2-'Indicator Date hidden'!AS31)</f>
        <v>0</v>
      </c>
      <c r="AS30" s="50" t="str">
        <f>IF('Indicator Date hidden'!AT31="x","x",AS$2-'Indicator Date hidden'!AT31)</f>
        <v>x</v>
      </c>
      <c r="AT30" s="50">
        <f>IF('Indicator Date hidden'!AU31="x","x",AT$2-'Indicator Date hidden'!AU31)</f>
        <v>0</v>
      </c>
      <c r="AU30" s="50">
        <f>IF('Indicator Date hidden'!AV31="x","x",AU$2-'Indicator Date hidden'!AV31)</f>
        <v>0</v>
      </c>
      <c r="AV30" s="50">
        <f>IF('Indicator Date hidden'!AW31="x","x",AV$2-'Indicator Date hidden'!AW31)</f>
        <v>0</v>
      </c>
      <c r="AW30" s="50">
        <f>IF('Indicator Date hidden'!AX31="x","x",AW$2-'Indicator Date hidden'!AX31)</f>
        <v>0</v>
      </c>
      <c r="AX30" s="50">
        <f>IF('Indicator Date hidden'!AY31="x","x",AX$2-'Indicator Date hidden'!AY31)</f>
        <v>0</v>
      </c>
      <c r="AY30" s="50">
        <f>IF('Indicator Date hidden'!AZ31="x","x",AY$2-'Indicator Date hidden'!AZ31)</f>
        <v>0</v>
      </c>
      <c r="AZ30" s="50">
        <f>IF('Indicator Date hidden'!BA31="x","x",AZ$2-'Indicator Date hidden'!BA31)</f>
        <v>4</v>
      </c>
      <c r="BA30" s="50">
        <f>IF('Indicator Date hidden'!BB31="x","x",BA$2-'Indicator Date hidden'!BB31)</f>
        <v>1</v>
      </c>
      <c r="BB30" s="50">
        <f>IF('Indicator Date hidden'!BC31="x","x",BB$2-'Indicator Date hidden'!BC31)</f>
        <v>1</v>
      </c>
      <c r="BC30" s="50">
        <f>IF('Indicator Date hidden'!BD31="x","x",BC$2-'Indicator Date hidden'!BD31)</f>
        <v>1</v>
      </c>
      <c r="BD30" s="50" t="str">
        <f>IF('Indicator Date hidden'!BE31="x","x",BD$2-'Indicator Date hidden'!BE31)</f>
        <v>x</v>
      </c>
      <c r="BE30" s="50" t="str">
        <f>IF('Indicator Date hidden'!BF31="x","x",BE$2-'Indicator Date hidden'!BF31)</f>
        <v>x</v>
      </c>
      <c r="BF30" s="50">
        <f>IF('Indicator Date hidden'!BG31="x","x",BF$2-'Indicator Date hidden'!BG31)</f>
        <v>0</v>
      </c>
      <c r="BG30" s="50">
        <f>IF('Indicator Date hidden'!BH31="x","x",BG$2-'Indicator Date hidden'!BH31)</f>
        <v>1</v>
      </c>
      <c r="BH30" s="50">
        <f>IF('Indicator Date hidden'!BI31="x","x",BH$2-'Indicator Date hidden'!BI31)</f>
        <v>1</v>
      </c>
      <c r="BI30" s="50">
        <f>IF('Indicator Date hidden'!BJ31="x","x",BI$2-'Indicator Date hidden'!BJ31)</f>
        <v>0</v>
      </c>
      <c r="BJ30" s="50">
        <f>IF('Indicator Date hidden'!BK31="x","x",BJ$2-'Indicator Date hidden'!BK31)</f>
        <v>1</v>
      </c>
      <c r="BK30" s="50">
        <f>IF('Indicator Date hidden'!BL31="x","x",BK$2-'Indicator Date hidden'!BL31)</f>
        <v>0</v>
      </c>
      <c r="BL30" s="50">
        <f>IF('Indicator Date hidden'!BM31="x","x",BL$2-'Indicator Date hidden'!BM31)</f>
        <v>1</v>
      </c>
      <c r="BM30" s="50">
        <f>IF('Indicator Date hidden'!BN31="x","x",BM$2-'Indicator Date hidden'!BN31)</f>
        <v>4</v>
      </c>
      <c r="BN30" s="50">
        <f>IF('Indicator Date hidden'!BO31="x","x",BN$2-'Indicator Date hidden'!BO31)</f>
        <v>2</v>
      </c>
      <c r="BO30" s="50">
        <f>IF('Indicator Date hidden'!BP31="x","x",BO$2-'Indicator Date hidden'!BP31)</f>
        <v>0</v>
      </c>
      <c r="BP30" s="50">
        <f>IF('Indicator Date hidden'!BQ31="x","x",BP$2-'Indicator Date hidden'!BQ31)</f>
        <v>0</v>
      </c>
      <c r="BQ30" s="50">
        <f>IF('Indicator Date hidden'!BR31="x","x",BQ$2-'Indicator Date hidden'!BR31)</f>
        <v>0</v>
      </c>
      <c r="BR30" s="50">
        <f>IF('Indicator Date hidden'!BS31="x","x",BR$2-'Indicator Date hidden'!BS31)</f>
        <v>0</v>
      </c>
      <c r="BS30" s="50">
        <f>IF('Indicator Date hidden'!BT31="x","x",BS$2-'Indicator Date hidden'!BT31)</f>
        <v>3</v>
      </c>
      <c r="BT30" s="50">
        <f>IF('Indicator Date hidden'!BU31="x","x",BT$2-'Indicator Date hidden'!BU31)</f>
        <v>1</v>
      </c>
      <c r="BU30" s="50">
        <f>IF('Indicator Date hidden'!BV31="x","x",BU$2-'Indicator Date hidden'!BV31)</f>
        <v>1</v>
      </c>
      <c r="BV30" s="50" t="str">
        <f>IF('Indicator Date hidden'!BW31="x","x",BV$2-'Indicator Date hidden'!BW31)</f>
        <v>x</v>
      </c>
      <c r="BW30" s="50">
        <f>IF('Indicator Date hidden'!BX31="x","x",BW$2-'Indicator Date hidden'!BX31)</f>
        <v>1</v>
      </c>
      <c r="BX30" s="50">
        <f>IF('Indicator Date hidden'!BY31="x","x",BX$2-'Indicator Date hidden'!BY31)</f>
        <v>0</v>
      </c>
      <c r="BY30" s="3">
        <f t="shared" si="0"/>
        <v>20</v>
      </c>
      <c r="BZ30" s="51">
        <f t="shared" si="1"/>
        <v>0.30303030303030304</v>
      </c>
      <c r="CA30" s="3">
        <f t="shared" si="2"/>
        <v>15</v>
      </c>
      <c r="CB30" s="51">
        <f t="shared" si="3"/>
        <v>0.90402629637432108</v>
      </c>
      <c r="CC30" s="54">
        <f t="shared" si="4"/>
        <v>0</v>
      </c>
    </row>
    <row r="31" spans="1:81">
      <c r="A31" s="3" t="str">
        <f>'Indicator Data'!B34</f>
        <v>KHM</v>
      </c>
      <c r="B31" s="50">
        <f>IF('Indicator Date hidden'!C32="x","x",B$2-'Indicator Date hidden'!C32)</f>
        <v>0</v>
      </c>
      <c r="C31" s="50">
        <f>IF('Indicator Date hidden'!D32="x","x",C$2-'Indicator Date hidden'!D32)</f>
        <v>0</v>
      </c>
      <c r="D31" s="50">
        <f>IF('Indicator Date hidden'!E32="x","x",D$2-'Indicator Date hidden'!E32)</f>
        <v>0</v>
      </c>
      <c r="E31" s="50">
        <f>IF('Indicator Date hidden'!F32="x","x",E$2-'Indicator Date hidden'!F32)</f>
        <v>0</v>
      </c>
      <c r="F31" s="50">
        <f>IF('Indicator Date hidden'!G32="x","x",F$2-'Indicator Date hidden'!G32)</f>
        <v>0</v>
      </c>
      <c r="G31" s="50">
        <f>IF('Indicator Date hidden'!H32="x","x",G$2-'Indicator Date hidden'!H32)</f>
        <v>0</v>
      </c>
      <c r="H31" s="50">
        <f>IF('Indicator Date hidden'!I32="x","x",H$2-'Indicator Date hidden'!I32)</f>
        <v>0</v>
      </c>
      <c r="I31" s="50">
        <f>IF('Indicator Date hidden'!J32="x","x",I$2-'Indicator Date hidden'!J32)</f>
        <v>0</v>
      </c>
      <c r="J31" s="50">
        <f>IF('Indicator Date hidden'!K32="x","x",J$2-'Indicator Date hidden'!K32)</f>
        <v>0</v>
      </c>
      <c r="K31" s="50">
        <f>IF('Indicator Date hidden'!L32="x","x",K$2-'Indicator Date hidden'!L32)</f>
        <v>0</v>
      </c>
      <c r="L31" s="50">
        <f>IF('Indicator Date hidden'!M32="x","x",L$2-'Indicator Date hidden'!M32)</f>
        <v>0</v>
      </c>
      <c r="M31" s="50">
        <f>IF('Indicator Date hidden'!N32="x","x",M$2-'Indicator Date hidden'!N32)</f>
        <v>0</v>
      </c>
      <c r="N31" s="50">
        <f>IF('Indicator Date hidden'!O32="x","x",N$2-'Indicator Date hidden'!O32)</f>
        <v>0</v>
      </c>
      <c r="O31" s="50">
        <f>IF('Indicator Date hidden'!P32="x","x",O$2-'Indicator Date hidden'!P32)</f>
        <v>0</v>
      </c>
      <c r="P31" s="50">
        <f>IF('Indicator Date hidden'!Q32="x","x",P$2-'Indicator Date hidden'!Q32)</f>
        <v>-1</v>
      </c>
      <c r="Q31" s="50">
        <f>IF('Indicator Date hidden'!R32="x","x",Q$2-'Indicator Date hidden'!R32)</f>
        <v>-1</v>
      </c>
      <c r="R31" s="50">
        <f>IF('Indicator Date hidden'!S32="x","x",R$2-'Indicator Date hidden'!S32)</f>
        <v>-1</v>
      </c>
      <c r="S31" s="50">
        <f>IF('Indicator Date hidden'!T32="x","x",S$2-'Indicator Date hidden'!T32)</f>
        <v>-1</v>
      </c>
      <c r="T31" s="50">
        <f>IF('Indicator Date hidden'!U32="x","x",T$2-'Indicator Date hidden'!U32)</f>
        <v>0</v>
      </c>
      <c r="U31" s="50">
        <f>IF('Indicator Date hidden'!V32="x","x",U$2-'Indicator Date hidden'!V32)</f>
        <v>0</v>
      </c>
      <c r="V31" s="50">
        <f>IF('Indicator Date hidden'!W32="x","x",V$2-'Indicator Date hidden'!W32)</f>
        <v>0</v>
      </c>
      <c r="W31" s="50">
        <f>IF('Indicator Date hidden'!X32="x","x",W$2-'Indicator Date hidden'!X32)</f>
        <v>0</v>
      </c>
      <c r="X31" s="50">
        <f>IF('Indicator Date hidden'!Y32="x","x",X$2-'Indicator Date hidden'!Y32)</f>
        <v>0</v>
      </c>
      <c r="Y31" s="50">
        <f>IF('Indicator Date hidden'!Z32="x","x",Y$2-'Indicator Date hidden'!Z32)</f>
        <v>0</v>
      </c>
      <c r="Z31" s="50">
        <f>IF('Indicator Date hidden'!AA32="x","x",Z$2-'Indicator Date hidden'!AA32)</f>
        <v>4</v>
      </c>
      <c r="AA31" s="50">
        <f>IF('Indicator Date hidden'!AB32="x","x",AA$2-'Indicator Date hidden'!AB32)</f>
        <v>0</v>
      </c>
      <c r="AB31" s="50">
        <f>IF('Indicator Date hidden'!AC32="x","x",AB$2-'Indicator Date hidden'!AC32)</f>
        <v>0</v>
      </c>
      <c r="AC31" s="50">
        <f>IF('Indicator Date hidden'!AD32="x","x",AC$2-'Indicator Date hidden'!AD32)</f>
        <v>0</v>
      </c>
      <c r="AD31" s="50">
        <f>IF('Indicator Date hidden'!AE32="x","x",AD$2-'Indicator Date hidden'!AE32)</f>
        <v>0</v>
      </c>
      <c r="AE31" s="50">
        <f>IF('Indicator Date hidden'!AF32="x","x",AE$2-'Indicator Date hidden'!AF32)</f>
        <v>0</v>
      </c>
      <c r="AF31" s="50">
        <f>IF('Indicator Date hidden'!AG32="x","x",AF$2-'Indicator Date hidden'!AG32)</f>
        <v>0</v>
      </c>
      <c r="AG31" s="50">
        <f>IF('Indicator Date hidden'!AH32="x","x",AG$2-'Indicator Date hidden'!AH32)</f>
        <v>0</v>
      </c>
      <c r="AH31" s="50">
        <f>IF('Indicator Date hidden'!AI32="x","x",AH$2-'Indicator Date hidden'!AI32)</f>
        <v>0</v>
      </c>
      <c r="AI31" s="50">
        <f>IF('Indicator Date hidden'!AJ32="x","x",AI$2-'Indicator Date hidden'!AJ32)</f>
        <v>0</v>
      </c>
      <c r="AJ31" s="50">
        <f>IF('Indicator Date hidden'!AK32="x","x",AJ$2-'Indicator Date hidden'!AK32)</f>
        <v>0</v>
      </c>
      <c r="AK31" s="50">
        <f>IF('Indicator Date hidden'!AL32="x","x",AK$2-'Indicator Date hidden'!AL32)</f>
        <v>0</v>
      </c>
      <c r="AL31" s="50">
        <f>IF('Indicator Date hidden'!AM32="x","x",AL$2-'Indicator Date hidden'!AM32)</f>
        <v>5</v>
      </c>
      <c r="AM31" s="50">
        <f>IF('Indicator Date hidden'!AN32="x","x",AM$2-'Indicator Date hidden'!AN32)</f>
        <v>0</v>
      </c>
      <c r="AN31" s="50">
        <f>IF('Indicator Date hidden'!AO32="x","x",AN$2-'Indicator Date hidden'!AO32)</f>
        <v>0</v>
      </c>
      <c r="AO31" s="50">
        <f>IF('Indicator Date hidden'!AP32="x","x",AO$2-'Indicator Date hidden'!AP32)</f>
        <v>0</v>
      </c>
      <c r="AP31" s="50">
        <f>IF('Indicator Date hidden'!AQ32="x","x",AP$2-'Indicator Date hidden'!AQ32)</f>
        <v>0</v>
      </c>
      <c r="AQ31" s="50">
        <f>IF('Indicator Date hidden'!AR32="x","x",AQ$2-'Indicator Date hidden'!AR32)</f>
        <v>0</v>
      </c>
      <c r="AR31" s="50">
        <f>IF('Indicator Date hidden'!AS32="x","x",AR$2-'Indicator Date hidden'!AS32)</f>
        <v>0</v>
      </c>
      <c r="AS31" s="50">
        <f>IF('Indicator Date hidden'!AT32="x","x",AS$2-'Indicator Date hidden'!AT32)</f>
        <v>6</v>
      </c>
      <c r="AT31" s="50">
        <f>IF('Indicator Date hidden'!AU32="x","x",AT$2-'Indicator Date hidden'!AU32)</f>
        <v>0</v>
      </c>
      <c r="AU31" s="50">
        <f>IF('Indicator Date hidden'!AV32="x","x",AU$2-'Indicator Date hidden'!AV32)</f>
        <v>0</v>
      </c>
      <c r="AV31" s="50">
        <f>IF('Indicator Date hidden'!AW32="x","x",AV$2-'Indicator Date hidden'!AW32)</f>
        <v>0</v>
      </c>
      <c r="AW31" s="50">
        <f>IF('Indicator Date hidden'!AX32="x","x",AW$2-'Indicator Date hidden'!AX32)</f>
        <v>0</v>
      </c>
      <c r="AX31" s="50">
        <f>IF('Indicator Date hidden'!AY32="x","x",AX$2-'Indicator Date hidden'!AY32)</f>
        <v>0</v>
      </c>
      <c r="AY31" s="50">
        <f>IF('Indicator Date hidden'!AZ32="x","x",AY$2-'Indicator Date hidden'!AZ32)</f>
        <v>0</v>
      </c>
      <c r="AZ31" s="50" t="str">
        <f>IF('Indicator Date hidden'!BA32="x","x",AZ$2-'Indicator Date hidden'!BA32)</f>
        <v>x</v>
      </c>
      <c r="BA31" s="50">
        <f>IF('Indicator Date hidden'!BB32="x","x",BA$2-'Indicator Date hidden'!BB32)</f>
        <v>1</v>
      </c>
      <c r="BB31" s="50">
        <f>IF('Indicator Date hidden'!BC32="x","x",BB$2-'Indicator Date hidden'!BC32)</f>
        <v>1</v>
      </c>
      <c r="BC31" s="50">
        <f>IF('Indicator Date hidden'!BD32="x","x",BC$2-'Indicator Date hidden'!BD32)</f>
        <v>1</v>
      </c>
      <c r="BD31" s="50" t="str">
        <f>IF('Indicator Date hidden'!BE32="x","x",BD$2-'Indicator Date hidden'!BE32)</f>
        <v>x</v>
      </c>
      <c r="BE31" s="50">
        <f>IF('Indicator Date hidden'!BF32="x","x",BE$2-'Indicator Date hidden'!BF32)</f>
        <v>1</v>
      </c>
      <c r="BF31" s="50">
        <f>IF('Indicator Date hidden'!BG32="x","x",BF$2-'Indicator Date hidden'!BG32)</f>
        <v>0</v>
      </c>
      <c r="BG31" s="50">
        <f>IF('Indicator Date hidden'!BH32="x","x",BG$2-'Indicator Date hidden'!BH32)</f>
        <v>1</v>
      </c>
      <c r="BH31" s="50">
        <f>IF('Indicator Date hidden'!BI32="x","x",BH$2-'Indicator Date hidden'!BI32)</f>
        <v>1</v>
      </c>
      <c r="BI31" s="50">
        <f>IF('Indicator Date hidden'!BJ32="x","x",BI$2-'Indicator Date hidden'!BJ32)</f>
        <v>2</v>
      </c>
      <c r="BJ31" s="50">
        <f>IF('Indicator Date hidden'!BK32="x","x",BJ$2-'Indicator Date hidden'!BK32)</f>
        <v>1</v>
      </c>
      <c r="BK31" s="50">
        <f>IF('Indicator Date hidden'!BL32="x","x",BK$2-'Indicator Date hidden'!BL32)</f>
        <v>0</v>
      </c>
      <c r="BL31" s="50">
        <f>IF('Indicator Date hidden'!BM32="x","x",BL$2-'Indicator Date hidden'!BM32)</f>
        <v>1</v>
      </c>
      <c r="BM31" s="50">
        <f>IF('Indicator Date hidden'!BN32="x","x",BM$2-'Indicator Date hidden'!BN32)</f>
        <v>4</v>
      </c>
      <c r="BN31" s="50">
        <f>IF('Indicator Date hidden'!BO32="x","x",BN$2-'Indicator Date hidden'!BO32)</f>
        <v>1</v>
      </c>
      <c r="BO31" s="50">
        <f>IF('Indicator Date hidden'!BP32="x","x",BO$2-'Indicator Date hidden'!BP32)</f>
        <v>0</v>
      </c>
      <c r="BP31" s="50">
        <f>IF('Indicator Date hidden'!BQ32="x","x",BP$2-'Indicator Date hidden'!BQ32)</f>
        <v>0</v>
      </c>
      <c r="BQ31" s="50">
        <f>IF('Indicator Date hidden'!BR32="x","x",BQ$2-'Indicator Date hidden'!BR32)</f>
        <v>0</v>
      </c>
      <c r="BR31" s="50">
        <f>IF('Indicator Date hidden'!BS32="x","x",BR$2-'Indicator Date hidden'!BS32)</f>
        <v>0</v>
      </c>
      <c r="BS31" s="50">
        <f>IF('Indicator Date hidden'!BT32="x","x",BS$2-'Indicator Date hidden'!BT32)</f>
        <v>4</v>
      </c>
      <c r="BT31" s="50">
        <f>IF('Indicator Date hidden'!BU32="x","x",BT$2-'Indicator Date hidden'!BU32)</f>
        <v>1</v>
      </c>
      <c r="BU31" s="50">
        <f>IF('Indicator Date hidden'!BV32="x","x",BU$2-'Indicator Date hidden'!BV32)</f>
        <v>1</v>
      </c>
      <c r="BV31" s="50">
        <f>IF('Indicator Date hidden'!BW32="x","x",BV$2-'Indicator Date hidden'!BW32)</f>
        <v>1</v>
      </c>
      <c r="BW31" s="50">
        <f>IF('Indicator Date hidden'!BX32="x","x",BW$2-'Indicator Date hidden'!BX32)</f>
        <v>1</v>
      </c>
      <c r="BX31" s="50">
        <f>IF('Indicator Date hidden'!BY32="x","x",BX$2-'Indicator Date hidden'!BY32)</f>
        <v>0</v>
      </c>
      <c r="BY31" s="3">
        <f t="shared" si="0"/>
        <v>34</v>
      </c>
      <c r="BZ31" s="51">
        <f t="shared" si="1"/>
        <v>0.46575342465753422</v>
      </c>
      <c r="CA31" s="3">
        <f t="shared" si="2"/>
        <v>19</v>
      </c>
      <c r="CB31" s="51">
        <f t="shared" si="3"/>
        <v>1.2505581414824334</v>
      </c>
      <c r="CC31" s="54">
        <f t="shared" si="4"/>
        <v>0</v>
      </c>
    </row>
    <row r="32" spans="1:81">
      <c r="A32" s="3" t="str">
        <f>'Indicator Data'!B35</f>
        <v>CMR</v>
      </c>
      <c r="B32" s="50">
        <f>IF('Indicator Date hidden'!C33="x","x",B$2-'Indicator Date hidden'!C33)</f>
        <v>0</v>
      </c>
      <c r="C32" s="50">
        <f>IF('Indicator Date hidden'!D33="x","x",C$2-'Indicator Date hidden'!D33)</f>
        <v>0</v>
      </c>
      <c r="D32" s="50">
        <f>IF('Indicator Date hidden'!E33="x","x",D$2-'Indicator Date hidden'!E33)</f>
        <v>0</v>
      </c>
      <c r="E32" s="50">
        <f>IF('Indicator Date hidden'!F33="x","x",E$2-'Indicator Date hidden'!F33)</f>
        <v>0</v>
      </c>
      <c r="F32" s="50">
        <f>IF('Indicator Date hidden'!G33="x","x",F$2-'Indicator Date hidden'!G33)</f>
        <v>0</v>
      </c>
      <c r="G32" s="50">
        <f>IF('Indicator Date hidden'!H33="x","x",G$2-'Indicator Date hidden'!H33)</f>
        <v>0</v>
      </c>
      <c r="H32" s="50">
        <f>IF('Indicator Date hidden'!I33="x","x",H$2-'Indicator Date hidden'!I33)</f>
        <v>0</v>
      </c>
      <c r="I32" s="50">
        <f>IF('Indicator Date hidden'!J33="x","x",I$2-'Indicator Date hidden'!J33)</f>
        <v>0</v>
      </c>
      <c r="J32" s="50">
        <f>IF('Indicator Date hidden'!K33="x","x",J$2-'Indicator Date hidden'!K33)</f>
        <v>0</v>
      </c>
      <c r="K32" s="50">
        <f>IF('Indicator Date hidden'!L33="x","x",K$2-'Indicator Date hidden'!L33)</f>
        <v>0</v>
      </c>
      <c r="L32" s="50">
        <f>IF('Indicator Date hidden'!M33="x","x",L$2-'Indicator Date hidden'!M33)</f>
        <v>0</v>
      </c>
      <c r="M32" s="50">
        <f>IF('Indicator Date hidden'!N33="x","x",M$2-'Indicator Date hidden'!N33)</f>
        <v>0</v>
      </c>
      <c r="N32" s="50">
        <f>IF('Indicator Date hidden'!O33="x","x",N$2-'Indicator Date hidden'!O33)</f>
        <v>0</v>
      </c>
      <c r="O32" s="50">
        <f>IF('Indicator Date hidden'!P33="x","x",O$2-'Indicator Date hidden'!P33)</f>
        <v>0</v>
      </c>
      <c r="P32" s="50">
        <f>IF('Indicator Date hidden'!Q33="x","x",P$2-'Indicator Date hidden'!Q33)</f>
        <v>-1</v>
      </c>
      <c r="Q32" s="50">
        <f>IF('Indicator Date hidden'!R33="x","x",Q$2-'Indicator Date hidden'!R33)</f>
        <v>-1</v>
      </c>
      <c r="R32" s="50">
        <f>IF('Indicator Date hidden'!S33="x","x",R$2-'Indicator Date hidden'!S33)</f>
        <v>-1</v>
      </c>
      <c r="S32" s="50">
        <f>IF('Indicator Date hidden'!T33="x","x",S$2-'Indicator Date hidden'!T33)</f>
        <v>-1</v>
      </c>
      <c r="T32" s="50">
        <f>IF('Indicator Date hidden'!U33="x","x",T$2-'Indicator Date hidden'!U33)</f>
        <v>0</v>
      </c>
      <c r="U32" s="50">
        <f>IF('Indicator Date hidden'!V33="x","x",U$2-'Indicator Date hidden'!V33)</f>
        <v>0</v>
      </c>
      <c r="V32" s="50">
        <f>IF('Indicator Date hidden'!W33="x","x",V$2-'Indicator Date hidden'!W33)</f>
        <v>0</v>
      </c>
      <c r="W32" s="50">
        <f>IF('Indicator Date hidden'!X33="x","x",W$2-'Indicator Date hidden'!X33)</f>
        <v>0</v>
      </c>
      <c r="X32" s="50">
        <f>IF('Indicator Date hidden'!Y33="x","x",X$2-'Indicator Date hidden'!Y33)</f>
        <v>0</v>
      </c>
      <c r="Y32" s="50">
        <f>IF('Indicator Date hidden'!Z33="x","x",Y$2-'Indicator Date hidden'!Z33)</f>
        <v>0</v>
      </c>
      <c r="Z32" s="50">
        <f>IF('Indicator Date hidden'!AA33="x","x",Z$2-'Indicator Date hidden'!AA33)</f>
        <v>7</v>
      </c>
      <c r="AA32" s="50">
        <f>IF('Indicator Date hidden'!AB33="x","x",AA$2-'Indicator Date hidden'!AB33)</f>
        <v>0</v>
      </c>
      <c r="AB32" s="50">
        <f>IF('Indicator Date hidden'!AC33="x","x",AB$2-'Indicator Date hidden'!AC33)</f>
        <v>0</v>
      </c>
      <c r="AC32" s="50">
        <f>IF('Indicator Date hidden'!AD33="x","x",AC$2-'Indicator Date hidden'!AD33)</f>
        <v>3</v>
      </c>
      <c r="AD32" s="50">
        <f>IF('Indicator Date hidden'!AE33="x","x",AD$2-'Indicator Date hidden'!AE33)</f>
        <v>0</v>
      </c>
      <c r="AE32" s="50">
        <f>IF('Indicator Date hidden'!AF33="x","x",AE$2-'Indicator Date hidden'!AF33)</f>
        <v>0</v>
      </c>
      <c r="AF32" s="50">
        <f>IF('Indicator Date hidden'!AG33="x","x",AF$2-'Indicator Date hidden'!AG33)</f>
        <v>0</v>
      </c>
      <c r="AG32" s="50">
        <f>IF('Indicator Date hidden'!AH33="x","x",AG$2-'Indicator Date hidden'!AH33)</f>
        <v>0</v>
      </c>
      <c r="AH32" s="50">
        <f>IF('Indicator Date hidden'!AI33="x","x",AH$2-'Indicator Date hidden'!AI33)</f>
        <v>0</v>
      </c>
      <c r="AI32" s="50">
        <f>IF('Indicator Date hidden'!AJ33="x","x",AI$2-'Indicator Date hidden'!AJ33)</f>
        <v>0</v>
      </c>
      <c r="AJ32" s="50">
        <f>IF('Indicator Date hidden'!AK33="x","x",AJ$2-'Indicator Date hidden'!AK33)</f>
        <v>0</v>
      </c>
      <c r="AK32" s="50">
        <f>IF('Indicator Date hidden'!AL33="x","x",AK$2-'Indicator Date hidden'!AL33)</f>
        <v>0</v>
      </c>
      <c r="AL32" s="50">
        <f>IF('Indicator Date hidden'!AM33="x","x",AL$2-'Indicator Date hidden'!AM33)</f>
        <v>5</v>
      </c>
      <c r="AM32" s="50">
        <f>IF('Indicator Date hidden'!AN33="x","x",AM$2-'Indicator Date hidden'!AN33)</f>
        <v>0</v>
      </c>
      <c r="AN32" s="50">
        <f>IF('Indicator Date hidden'!AO33="x","x",AN$2-'Indicator Date hidden'!AO33)</f>
        <v>0</v>
      </c>
      <c r="AO32" s="50">
        <f>IF('Indicator Date hidden'!AP33="x","x",AO$2-'Indicator Date hidden'!AP33)</f>
        <v>0</v>
      </c>
      <c r="AP32" s="50">
        <f>IF('Indicator Date hidden'!AQ33="x","x",AP$2-'Indicator Date hidden'!AQ33)</f>
        <v>0</v>
      </c>
      <c r="AQ32" s="50">
        <f>IF('Indicator Date hidden'!AR33="x","x",AQ$2-'Indicator Date hidden'!AR33)</f>
        <v>0</v>
      </c>
      <c r="AR32" s="50">
        <f>IF('Indicator Date hidden'!AS33="x","x",AR$2-'Indicator Date hidden'!AS33)</f>
        <v>0</v>
      </c>
      <c r="AS32" s="50">
        <f>IF('Indicator Date hidden'!AT33="x","x",AS$2-'Indicator Date hidden'!AT33)</f>
        <v>2</v>
      </c>
      <c r="AT32" s="50">
        <f>IF('Indicator Date hidden'!AU33="x","x",AT$2-'Indicator Date hidden'!AU33)</f>
        <v>0</v>
      </c>
      <c r="AU32" s="50">
        <f>IF('Indicator Date hidden'!AV33="x","x",AU$2-'Indicator Date hidden'!AV33)</f>
        <v>0</v>
      </c>
      <c r="AV32" s="50">
        <f>IF('Indicator Date hidden'!AW33="x","x",AV$2-'Indicator Date hidden'!AW33)</f>
        <v>0</v>
      </c>
      <c r="AW32" s="50">
        <f>IF('Indicator Date hidden'!AX33="x","x",AW$2-'Indicator Date hidden'!AX33)</f>
        <v>0</v>
      </c>
      <c r="AX32" s="50">
        <f>IF('Indicator Date hidden'!AY33="x","x",AX$2-'Indicator Date hidden'!AY33)</f>
        <v>0</v>
      </c>
      <c r="AY32" s="50">
        <f>IF('Indicator Date hidden'!AZ33="x","x",AY$2-'Indicator Date hidden'!AZ33)</f>
        <v>0</v>
      </c>
      <c r="AZ32" s="50">
        <f>IF('Indicator Date hidden'!BA33="x","x",AZ$2-'Indicator Date hidden'!BA33)</f>
        <v>5</v>
      </c>
      <c r="BA32" s="50">
        <f>IF('Indicator Date hidden'!BB33="x","x",BA$2-'Indicator Date hidden'!BB33)</f>
        <v>1</v>
      </c>
      <c r="BB32" s="50">
        <f>IF('Indicator Date hidden'!BC33="x","x",BB$2-'Indicator Date hidden'!BC33)</f>
        <v>1</v>
      </c>
      <c r="BC32" s="50">
        <f>IF('Indicator Date hidden'!BD33="x","x",BC$2-'Indicator Date hidden'!BD33)</f>
        <v>1</v>
      </c>
      <c r="BD32" s="50">
        <f>IF('Indicator Date hidden'!BE33="x","x",BD$2-'Indicator Date hidden'!BE33)</f>
        <v>1</v>
      </c>
      <c r="BE32" s="50">
        <f>IF('Indicator Date hidden'!BF33="x","x",BE$2-'Indicator Date hidden'!BF33)</f>
        <v>0</v>
      </c>
      <c r="BF32" s="50">
        <f>IF('Indicator Date hidden'!BG33="x","x",BF$2-'Indicator Date hidden'!BG33)</f>
        <v>0</v>
      </c>
      <c r="BG32" s="50">
        <f>IF('Indicator Date hidden'!BH33="x","x",BG$2-'Indicator Date hidden'!BH33)</f>
        <v>1</v>
      </c>
      <c r="BH32" s="50">
        <f>IF('Indicator Date hidden'!BI33="x","x",BH$2-'Indicator Date hidden'!BI33)</f>
        <v>1</v>
      </c>
      <c r="BI32" s="50">
        <f>IF('Indicator Date hidden'!BJ33="x","x",BI$2-'Indicator Date hidden'!BJ33)</f>
        <v>0</v>
      </c>
      <c r="BJ32" s="50">
        <f>IF('Indicator Date hidden'!BK33="x","x",BJ$2-'Indicator Date hidden'!BK33)</f>
        <v>1</v>
      </c>
      <c r="BK32" s="50">
        <f>IF('Indicator Date hidden'!BL33="x","x",BK$2-'Indicator Date hidden'!BL33)</f>
        <v>0</v>
      </c>
      <c r="BL32" s="50">
        <f>IF('Indicator Date hidden'!BM33="x","x",BL$2-'Indicator Date hidden'!BM33)</f>
        <v>1</v>
      </c>
      <c r="BM32" s="50">
        <f>IF('Indicator Date hidden'!BN33="x","x",BM$2-'Indicator Date hidden'!BN33)</f>
        <v>1</v>
      </c>
      <c r="BN32" s="50">
        <f>IF('Indicator Date hidden'!BO33="x","x",BN$2-'Indicator Date hidden'!BO33)</f>
        <v>2</v>
      </c>
      <c r="BO32" s="50">
        <f>IF('Indicator Date hidden'!BP33="x","x",BO$2-'Indicator Date hidden'!BP33)</f>
        <v>0</v>
      </c>
      <c r="BP32" s="50">
        <f>IF('Indicator Date hidden'!BQ33="x","x",BP$2-'Indicator Date hidden'!BQ33)</f>
        <v>0</v>
      </c>
      <c r="BQ32" s="50">
        <f>IF('Indicator Date hidden'!BR33="x","x",BQ$2-'Indicator Date hidden'!BR33)</f>
        <v>0</v>
      </c>
      <c r="BR32" s="50">
        <f>IF('Indicator Date hidden'!BS33="x","x",BR$2-'Indicator Date hidden'!BS33)</f>
        <v>0</v>
      </c>
      <c r="BS32" s="50">
        <f>IF('Indicator Date hidden'!BT33="x","x",BS$2-'Indicator Date hidden'!BT33)</f>
        <v>7</v>
      </c>
      <c r="BT32" s="50">
        <f>IF('Indicator Date hidden'!BU33="x","x",BT$2-'Indicator Date hidden'!BU33)</f>
        <v>1</v>
      </c>
      <c r="BU32" s="50" t="str">
        <f>IF('Indicator Date hidden'!BV33="x","x",BU$2-'Indicator Date hidden'!BV33)</f>
        <v>x</v>
      </c>
      <c r="BV32" s="50">
        <f>IF('Indicator Date hidden'!BW33="x","x",BV$2-'Indicator Date hidden'!BW33)</f>
        <v>1</v>
      </c>
      <c r="BW32" s="50">
        <f>IF('Indicator Date hidden'!BX33="x","x",BW$2-'Indicator Date hidden'!BX33)</f>
        <v>1</v>
      </c>
      <c r="BX32" s="50">
        <f>IF('Indicator Date hidden'!BY33="x","x",BX$2-'Indicator Date hidden'!BY33)</f>
        <v>0</v>
      </c>
      <c r="BY32" s="3">
        <f t="shared" si="0"/>
        <v>39</v>
      </c>
      <c r="BZ32" s="51">
        <f t="shared" si="1"/>
        <v>0.52702702702702697</v>
      </c>
      <c r="CA32" s="3">
        <f t="shared" si="2"/>
        <v>19</v>
      </c>
      <c r="CB32" s="51">
        <f t="shared" si="3"/>
        <v>1.4724769807127713</v>
      </c>
      <c r="CC32" s="54">
        <f t="shared" si="4"/>
        <v>0</v>
      </c>
    </row>
    <row r="33" spans="1:81">
      <c r="A33" s="3" t="str">
        <f>'Indicator Data'!B36</f>
        <v>CAN</v>
      </c>
      <c r="B33" s="50">
        <f>IF('Indicator Date hidden'!C34="x","x",B$2-'Indicator Date hidden'!C34)</f>
        <v>0</v>
      </c>
      <c r="C33" s="50">
        <f>IF('Indicator Date hidden'!D34="x","x",C$2-'Indicator Date hidden'!D34)</f>
        <v>0</v>
      </c>
      <c r="D33" s="50">
        <f>IF('Indicator Date hidden'!E34="x","x",D$2-'Indicator Date hidden'!E34)</f>
        <v>0</v>
      </c>
      <c r="E33" s="50">
        <f>IF('Indicator Date hidden'!F34="x","x",E$2-'Indicator Date hidden'!F34)</f>
        <v>0</v>
      </c>
      <c r="F33" s="50">
        <f>IF('Indicator Date hidden'!G34="x","x",F$2-'Indicator Date hidden'!G34)</f>
        <v>0</v>
      </c>
      <c r="G33" s="50">
        <f>IF('Indicator Date hidden'!H34="x","x",G$2-'Indicator Date hidden'!H34)</f>
        <v>0</v>
      </c>
      <c r="H33" s="50">
        <f>IF('Indicator Date hidden'!I34="x","x",H$2-'Indicator Date hidden'!I34)</f>
        <v>0</v>
      </c>
      <c r="I33" s="50">
        <f>IF('Indicator Date hidden'!J34="x","x",I$2-'Indicator Date hidden'!J34)</f>
        <v>0</v>
      </c>
      <c r="J33" s="50">
        <f>IF('Indicator Date hidden'!K34="x","x",J$2-'Indicator Date hidden'!K34)</f>
        <v>0</v>
      </c>
      <c r="K33" s="50">
        <f>IF('Indicator Date hidden'!L34="x","x",K$2-'Indicator Date hidden'!L34)</f>
        <v>0</v>
      </c>
      <c r="L33" s="50">
        <f>IF('Indicator Date hidden'!M34="x","x",L$2-'Indicator Date hidden'!M34)</f>
        <v>0</v>
      </c>
      <c r="M33" s="50">
        <f>IF('Indicator Date hidden'!N34="x","x",M$2-'Indicator Date hidden'!N34)</f>
        <v>0</v>
      </c>
      <c r="N33" s="50">
        <f>IF('Indicator Date hidden'!O34="x","x",N$2-'Indicator Date hidden'!O34)</f>
        <v>0</v>
      </c>
      <c r="O33" s="50">
        <f>IF('Indicator Date hidden'!P34="x","x",O$2-'Indicator Date hidden'!P34)</f>
        <v>0</v>
      </c>
      <c r="P33" s="50">
        <f>IF('Indicator Date hidden'!Q34="x","x",P$2-'Indicator Date hidden'!Q34)</f>
        <v>-1</v>
      </c>
      <c r="Q33" s="50">
        <f>IF('Indicator Date hidden'!R34="x","x",Q$2-'Indicator Date hidden'!R34)</f>
        <v>-1</v>
      </c>
      <c r="R33" s="50">
        <f>IF('Indicator Date hidden'!S34="x","x",R$2-'Indicator Date hidden'!S34)</f>
        <v>-1</v>
      </c>
      <c r="S33" s="50">
        <f>IF('Indicator Date hidden'!T34="x","x",S$2-'Indicator Date hidden'!T34)</f>
        <v>-1</v>
      </c>
      <c r="T33" s="50">
        <f>IF('Indicator Date hidden'!U34="x","x",T$2-'Indicator Date hidden'!U34)</f>
        <v>0</v>
      </c>
      <c r="U33" s="50">
        <f>IF('Indicator Date hidden'!V34="x","x",U$2-'Indicator Date hidden'!V34)</f>
        <v>0</v>
      </c>
      <c r="V33" s="50">
        <f>IF('Indicator Date hidden'!W34="x","x",V$2-'Indicator Date hidden'!W34)</f>
        <v>0</v>
      </c>
      <c r="W33" s="50">
        <f>IF('Indicator Date hidden'!X34="x","x",W$2-'Indicator Date hidden'!X34)</f>
        <v>0</v>
      </c>
      <c r="X33" s="50">
        <f>IF('Indicator Date hidden'!Y34="x","x",X$2-'Indicator Date hidden'!Y34)</f>
        <v>0</v>
      </c>
      <c r="Y33" s="50">
        <f>IF('Indicator Date hidden'!Z34="x","x",Y$2-'Indicator Date hidden'!Z34)</f>
        <v>0</v>
      </c>
      <c r="Z33" s="50">
        <f>IF('Indicator Date hidden'!AA34="x","x",Z$2-'Indicator Date hidden'!AA34)</f>
        <v>2</v>
      </c>
      <c r="AA33" s="50">
        <f>IF('Indicator Date hidden'!AB34="x","x",AA$2-'Indicator Date hidden'!AB34)</f>
        <v>0</v>
      </c>
      <c r="AB33" s="50" t="str">
        <f>IF('Indicator Date hidden'!AC34="x","x",AB$2-'Indicator Date hidden'!AC34)</f>
        <v>x</v>
      </c>
      <c r="AC33" s="50">
        <f>IF('Indicator Date hidden'!AD34="x","x",AC$2-'Indicator Date hidden'!AD34)</f>
        <v>2</v>
      </c>
      <c r="AD33" s="50">
        <f>IF('Indicator Date hidden'!AE34="x","x",AD$2-'Indicator Date hidden'!AE34)</f>
        <v>0</v>
      </c>
      <c r="AE33" s="50">
        <f>IF('Indicator Date hidden'!AF34="x","x",AE$2-'Indicator Date hidden'!AF34)</f>
        <v>0</v>
      </c>
      <c r="AF33" s="50">
        <f>IF('Indicator Date hidden'!AG34="x","x",AF$2-'Indicator Date hidden'!AG34)</f>
        <v>0</v>
      </c>
      <c r="AG33" s="50">
        <f>IF('Indicator Date hidden'!AH34="x","x",AG$2-'Indicator Date hidden'!AH34)</f>
        <v>0</v>
      </c>
      <c r="AH33" s="50">
        <f>IF('Indicator Date hidden'!AI34="x","x",AH$2-'Indicator Date hidden'!AI34)</f>
        <v>0</v>
      </c>
      <c r="AI33" s="50">
        <f>IF('Indicator Date hidden'!AJ34="x","x",AI$2-'Indicator Date hidden'!AJ34)</f>
        <v>0</v>
      </c>
      <c r="AJ33" s="50">
        <f>IF('Indicator Date hidden'!AK34="x","x",AJ$2-'Indicator Date hidden'!AK34)</f>
        <v>0</v>
      </c>
      <c r="AK33" s="50">
        <f>IF('Indicator Date hidden'!AL34="x","x",AK$2-'Indicator Date hidden'!AL34)</f>
        <v>0</v>
      </c>
      <c r="AL33" s="50" t="str">
        <f>IF('Indicator Date hidden'!AM34="x","x",AL$2-'Indicator Date hidden'!AM34)</f>
        <v>x</v>
      </c>
      <c r="AM33" s="50">
        <f>IF('Indicator Date hidden'!AN34="x","x",AM$2-'Indicator Date hidden'!AN34)</f>
        <v>0</v>
      </c>
      <c r="AN33" s="50">
        <f>IF('Indicator Date hidden'!AO34="x","x",AN$2-'Indicator Date hidden'!AO34)</f>
        <v>0</v>
      </c>
      <c r="AO33" s="50">
        <f>IF('Indicator Date hidden'!AP34="x","x",AO$2-'Indicator Date hidden'!AP34)</f>
        <v>0</v>
      </c>
      <c r="AP33" s="50" t="str">
        <f>IF('Indicator Date hidden'!AQ34="x","x",AP$2-'Indicator Date hidden'!AQ34)</f>
        <v>x</v>
      </c>
      <c r="AQ33" s="50">
        <f>IF('Indicator Date hidden'!AR34="x","x",AQ$2-'Indicator Date hidden'!AR34)</f>
        <v>0</v>
      </c>
      <c r="AR33" s="50">
        <f>IF('Indicator Date hidden'!AS34="x","x",AR$2-'Indicator Date hidden'!AS34)</f>
        <v>0</v>
      </c>
      <c r="AS33" s="50" t="str">
        <f>IF('Indicator Date hidden'!AT34="x","x",AS$2-'Indicator Date hidden'!AT34)</f>
        <v>x</v>
      </c>
      <c r="AT33" s="50">
        <f>IF('Indicator Date hidden'!AU34="x","x",AT$2-'Indicator Date hidden'!AU34)</f>
        <v>0</v>
      </c>
      <c r="AU33" s="50" t="str">
        <f>IF('Indicator Date hidden'!AV34="x","x",AU$2-'Indicator Date hidden'!AV34)</f>
        <v>x</v>
      </c>
      <c r="AV33" s="50" t="str">
        <f>IF('Indicator Date hidden'!AW34="x","x",AV$2-'Indicator Date hidden'!AW34)</f>
        <v>x</v>
      </c>
      <c r="AW33" s="50" t="str">
        <f>IF('Indicator Date hidden'!AX34="x","x",AW$2-'Indicator Date hidden'!AX34)</f>
        <v>x</v>
      </c>
      <c r="AX33" s="50">
        <f>IF('Indicator Date hidden'!AY34="x","x",AX$2-'Indicator Date hidden'!AY34)</f>
        <v>0</v>
      </c>
      <c r="AY33" s="50">
        <f>IF('Indicator Date hidden'!AZ34="x","x",AY$2-'Indicator Date hidden'!AZ34)</f>
        <v>0</v>
      </c>
      <c r="AZ33" s="50">
        <f>IF('Indicator Date hidden'!BA34="x","x",AZ$2-'Indicator Date hidden'!BA34)</f>
        <v>2</v>
      </c>
      <c r="BA33" s="50">
        <f>IF('Indicator Date hidden'!BB34="x","x",BA$2-'Indicator Date hidden'!BB34)</f>
        <v>1</v>
      </c>
      <c r="BB33" s="50">
        <f>IF('Indicator Date hidden'!BC34="x","x",BB$2-'Indicator Date hidden'!BC34)</f>
        <v>1</v>
      </c>
      <c r="BC33" s="50">
        <f>IF('Indicator Date hidden'!BD34="x","x",BC$2-'Indicator Date hidden'!BD34)</f>
        <v>1</v>
      </c>
      <c r="BD33" s="50" t="str">
        <f>IF('Indicator Date hidden'!BE34="x","x",BD$2-'Indicator Date hidden'!BE34)</f>
        <v>x</v>
      </c>
      <c r="BE33" s="50">
        <f>IF('Indicator Date hidden'!BF34="x","x",BE$2-'Indicator Date hidden'!BF34)</f>
        <v>1</v>
      </c>
      <c r="BF33" s="50">
        <f>IF('Indicator Date hidden'!BG34="x","x",BF$2-'Indicator Date hidden'!BG34)</f>
        <v>0</v>
      </c>
      <c r="BG33" s="50">
        <f>IF('Indicator Date hidden'!BH34="x","x",BG$2-'Indicator Date hidden'!BH34)</f>
        <v>1</v>
      </c>
      <c r="BH33" s="50">
        <f>IF('Indicator Date hidden'!BI34="x","x",BH$2-'Indicator Date hidden'!BI34)</f>
        <v>1</v>
      </c>
      <c r="BI33" s="50">
        <f>IF('Indicator Date hidden'!BJ34="x","x",BI$2-'Indicator Date hidden'!BJ34)</f>
        <v>2</v>
      </c>
      <c r="BJ33" s="50">
        <f>IF('Indicator Date hidden'!BK34="x","x",BJ$2-'Indicator Date hidden'!BK34)</f>
        <v>1</v>
      </c>
      <c r="BK33" s="50">
        <f>IF('Indicator Date hidden'!BL34="x","x",BK$2-'Indicator Date hidden'!BL34)</f>
        <v>0</v>
      </c>
      <c r="BL33" s="50">
        <f>IF('Indicator Date hidden'!BM34="x","x",BL$2-'Indicator Date hidden'!BM34)</f>
        <v>1</v>
      </c>
      <c r="BM33" s="50" t="str">
        <f>IF('Indicator Date hidden'!BN34="x","x",BM$2-'Indicator Date hidden'!BN34)</f>
        <v>x</v>
      </c>
      <c r="BN33" s="50">
        <f>IF('Indicator Date hidden'!BO34="x","x",BN$2-'Indicator Date hidden'!BO34)</f>
        <v>2</v>
      </c>
      <c r="BO33" s="50">
        <f>IF('Indicator Date hidden'!BP34="x","x",BO$2-'Indicator Date hidden'!BP34)</f>
        <v>0</v>
      </c>
      <c r="BP33" s="50">
        <f>IF('Indicator Date hidden'!BQ34="x","x",BP$2-'Indicator Date hidden'!BQ34)</f>
        <v>0</v>
      </c>
      <c r="BQ33" s="50">
        <f>IF('Indicator Date hidden'!BR34="x","x",BQ$2-'Indicator Date hidden'!BR34)</f>
        <v>0</v>
      </c>
      <c r="BR33" s="50">
        <f>IF('Indicator Date hidden'!BS34="x","x",BR$2-'Indicator Date hidden'!BS34)</f>
        <v>0</v>
      </c>
      <c r="BS33" s="50">
        <f>IF('Indicator Date hidden'!BT34="x","x",BS$2-'Indicator Date hidden'!BT34)</f>
        <v>1</v>
      </c>
      <c r="BT33" s="50">
        <f>IF('Indicator Date hidden'!BU34="x","x",BT$2-'Indicator Date hidden'!BU34)</f>
        <v>1</v>
      </c>
      <c r="BU33" s="50">
        <f>IF('Indicator Date hidden'!BV34="x","x",BU$2-'Indicator Date hidden'!BV34)</f>
        <v>1</v>
      </c>
      <c r="BV33" s="50">
        <f>IF('Indicator Date hidden'!BW34="x","x",BV$2-'Indicator Date hidden'!BW34)</f>
        <v>1</v>
      </c>
      <c r="BW33" s="50">
        <f>IF('Indicator Date hidden'!BX34="x","x",BW$2-'Indicator Date hidden'!BX34)</f>
        <v>1</v>
      </c>
      <c r="BX33" s="50">
        <f>IF('Indicator Date hidden'!BY34="x","x",BX$2-'Indicator Date hidden'!BY34)</f>
        <v>0</v>
      </c>
      <c r="BY33" s="3">
        <f t="shared" si="0"/>
        <v>19</v>
      </c>
      <c r="BZ33" s="51">
        <f t="shared" si="1"/>
        <v>0.2878787878787879</v>
      </c>
      <c r="CA33" s="3">
        <f t="shared" si="2"/>
        <v>18</v>
      </c>
      <c r="CB33" s="51">
        <f t="shared" si="3"/>
        <v>0.6911814986640632</v>
      </c>
      <c r="CC33" s="54">
        <f t="shared" si="4"/>
        <v>0</v>
      </c>
    </row>
    <row r="34" spans="1:81">
      <c r="A34" s="3" t="str">
        <f>'Indicator Data'!B37</f>
        <v>CAF</v>
      </c>
      <c r="B34" s="50">
        <f>IF('Indicator Date hidden'!C35="x","x",B$2-'Indicator Date hidden'!C35)</f>
        <v>0</v>
      </c>
      <c r="C34" s="50">
        <f>IF('Indicator Date hidden'!D35="x","x",C$2-'Indicator Date hidden'!D35)</f>
        <v>0</v>
      </c>
      <c r="D34" s="50">
        <f>IF('Indicator Date hidden'!E35="x","x",D$2-'Indicator Date hidden'!E35)</f>
        <v>0</v>
      </c>
      <c r="E34" s="50">
        <f>IF('Indicator Date hidden'!F35="x","x",E$2-'Indicator Date hidden'!F35)</f>
        <v>0</v>
      </c>
      <c r="F34" s="50">
        <f>IF('Indicator Date hidden'!G35="x","x",F$2-'Indicator Date hidden'!G35)</f>
        <v>0</v>
      </c>
      <c r="G34" s="50">
        <f>IF('Indicator Date hidden'!H35="x","x",G$2-'Indicator Date hidden'!H35)</f>
        <v>0</v>
      </c>
      <c r="H34" s="50">
        <f>IF('Indicator Date hidden'!I35="x","x",H$2-'Indicator Date hidden'!I35)</f>
        <v>0</v>
      </c>
      <c r="I34" s="50">
        <f>IF('Indicator Date hidden'!J35="x","x",I$2-'Indicator Date hidden'!J35)</f>
        <v>0</v>
      </c>
      <c r="J34" s="50">
        <f>IF('Indicator Date hidden'!K35="x","x",J$2-'Indicator Date hidden'!K35)</f>
        <v>0</v>
      </c>
      <c r="K34" s="50">
        <f>IF('Indicator Date hidden'!L35="x","x",K$2-'Indicator Date hidden'!L35)</f>
        <v>0</v>
      </c>
      <c r="L34" s="50">
        <f>IF('Indicator Date hidden'!M35="x","x",L$2-'Indicator Date hidden'!M35)</f>
        <v>0</v>
      </c>
      <c r="M34" s="50">
        <f>IF('Indicator Date hidden'!N35="x","x",M$2-'Indicator Date hidden'!N35)</f>
        <v>0</v>
      </c>
      <c r="N34" s="50">
        <f>IF('Indicator Date hidden'!O35="x","x",N$2-'Indicator Date hidden'!O35)</f>
        <v>0</v>
      </c>
      <c r="O34" s="50">
        <f>IF('Indicator Date hidden'!P35="x","x",O$2-'Indicator Date hidden'!P35)</f>
        <v>0</v>
      </c>
      <c r="P34" s="50">
        <f>IF('Indicator Date hidden'!Q35="x","x",P$2-'Indicator Date hidden'!Q35)</f>
        <v>-1</v>
      </c>
      <c r="Q34" s="50">
        <f>IF('Indicator Date hidden'!R35="x","x",Q$2-'Indicator Date hidden'!R35)</f>
        <v>-1</v>
      </c>
      <c r="R34" s="50">
        <f>IF('Indicator Date hidden'!S35="x","x",R$2-'Indicator Date hidden'!S35)</f>
        <v>-1</v>
      </c>
      <c r="S34" s="50">
        <f>IF('Indicator Date hidden'!T35="x","x",S$2-'Indicator Date hidden'!T35)</f>
        <v>-1</v>
      </c>
      <c r="T34" s="50">
        <f>IF('Indicator Date hidden'!U35="x","x",T$2-'Indicator Date hidden'!U35)</f>
        <v>0</v>
      </c>
      <c r="U34" s="50">
        <f>IF('Indicator Date hidden'!V35="x","x",U$2-'Indicator Date hidden'!V35)</f>
        <v>0</v>
      </c>
      <c r="V34" s="50">
        <f>IF('Indicator Date hidden'!W35="x","x",V$2-'Indicator Date hidden'!W35)</f>
        <v>0</v>
      </c>
      <c r="W34" s="50">
        <f>IF('Indicator Date hidden'!X35="x","x",W$2-'Indicator Date hidden'!X35)</f>
        <v>0</v>
      </c>
      <c r="X34" s="50">
        <f>IF('Indicator Date hidden'!Y35="x","x",X$2-'Indicator Date hidden'!Y35)</f>
        <v>0</v>
      </c>
      <c r="Y34" s="50">
        <f>IF('Indicator Date hidden'!Z35="x","x",Y$2-'Indicator Date hidden'!Z35)</f>
        <v>0</v>
      </c>
      <c r="Z34" s="50" t="str">
        <f>IF('Indicator Date hidden'!AA35="x","x",Z$2-'Indicator Date hidden'!AA35)</f>
        <v>x</v>
      </c>
      <c r="AA34" s="50">
        <f>IF('Indicator Date hidden'!AB35="x","x",AA$2-'Indicator Date hidden'!AB35)</f>
        <v>1</v>
      </c>
      <c r="AB34" s="50">
        <f>IF('Indicator Date hidden'!AC35="x","x",AB$2-'Indicator Date hidden'!AC35)</f>
        <v>3</v>
      </c>
      <c r="AC34" s="50">
        <f>IF('Indicator Date hidden'!AD35="x","x",AC$2-'Indicator Date hidden'!AD35)</f>
        <v>2</v>
      </c>
      <c r="AD34" s="50">
        <f>IF('Indicator Date hidden'!AE35="x","x",AD$2-'Indicator Date hidden'!AE35)</f>
        <v>0</v>
      </c>
      <c r="AE34" s="50">
        <f>IF('Indicator Date hidden'!AF35="x","x",AE$2-'Indicator Date hidden'!AF35)</f>
        <v>0</v>
      </c>
      <c r="AF34" s="50">
        <f>IF('Indicator Date hidden'!AG35="x","x",AF$2-'Indicator Date hidden'!AG35)</f>
        <v>0</v>
      </c>
      <c r="AG34" s="50">
        <f>IF('Indicator Date hidden'!AH35="x","x",AG$2-'Indicator Date hidden'!AH35)</f>
        <v>0</v>
      </c>
      <c r="AH34" s="50">
        <f>IF('Indicator Date hidden'!AI35="x","x",AH$2-'Indicator Date hidden'!AI35)</f>
        <v>0</v>
      </c>
      <c r="AI34" s="50">
        <f>IF('Indicator Date hidden'!AJ35="x","x",AI$2-'Indicator Date hidden'!AJ35)</f>
        <v>0</v>
      </c>
      <c r="AJ34" s="50">
        <f>IF('Indicator Date hidden'!AK35="x","x",AJ$2-'Indicator Date hidden'!AK35)</f>
        <v>0</v>
      </c>
      <c r="AK34" s="50">
        <f>IF('Indicator Date hidden'!AL35="x","x",AK$2-'Indicator Date hidden'!AL35)</f>
        <v>0</v>
      </c>
      <c r="AL34" s="50">
        <f>IF('Indicator Date hidden'!AM35="x","x",AL$2-'Indicator Date hidden'!AM35)</f>
        <v>9</v>
      </c>
      <c r="AM34" s="50">
        <f>IF('Indicator Date hidden'!AN35="x","x",AM$2-'Indicator Date hidden'!AN35)</f>
        <v>0</v>
      </c>
      <c r="AN34" s="50">
        <f>IF('Indicator Date hidden'!AO35="x","x",AN$2-'Indicator Date hidden'!AO35)</f>
        <v>0</v>
      </c>
      <c r="AO34" s="50">
        <f>IF('Indicator Date hidden'!AP35="x","x",AO$2-'Indicator Date hidden'!AP35)</f>
        <v>0</v>
      </c>
      <c r="AP34" s="50">
        <f>IF('Indicator Date hidden'!AQ35="x","x",AP$2-'Indicator Date hidden'!AQ35)</f>
        <v>0</v>
      </c>
      <c r="AQ34" s="50" t="str">
        <f>IF('Indicator Date hidden'!AR35="x","x",AQ$2-'Indicator Date hidden'!AR35)</f>
        <v>x</v>
      </c>
      <c r="AR34" s="50">
        <f>IF('Indicator Date hidden'!AS35="x","x",AR$2-'Indicator Date hidden'!AS35)</f>
        <v>0</v>
      </c>
      <c r="AS34" s="50">
        <f>IF('Indicator Date hidden'!AT35="x","x",AS$2-'Indicator Date hidden'!AT35)</f>
        <v>2</v>
      </c>
      <c r="AT34" s="50">
        <f>IF('Indicator Date hidden'!AU35="x","x",AT$2-'Indicator Date hidden'!AU35)</f>
        <v>0</v>
      </c>
      <c r="AU34" s="50">
        <f>IF('Indicator Date hidden'!AV35="x","x",AU$2-'Indicator Date hidden'!AV35)</f>
        <v>0</v>
      </c>
      <c r="AV34" s="50">
        <f>IF('Indicator Date hidden'!AW35="x","x",AV$2-'Indicator Date hidden'!AW35)</f>
        <v>0</v>
      </c>
      <c r="AW34" s="50">
        <f>IF('Indicator Date hidden'!AX35="x","x",AW$2-'Indicator Date hidden'!AX35)</f>
        <v>0</v>
      </c>
      <c r="AX34" s="50">
        <f>IF('Indicator Date hidden'!AY35="x","x",AX$2-'Indicator Date hidden'!AY35)</f>
        <v>0</v>
      </c>
      <c r="AY34" s="50">
        <f>IF('Indicator Date hidden'!AZ35="x","x",AY$2-'Indicator Date hidden'!AZ35)</f>
        <v>0</v>
      </c>
      <c r="AZ34" s="50">
        <f>IF('Indicator Date hidden'!BA35="x","x",AZ$2-'Indicator Date hidden'!BA35)</f>
        <v>11</v>
      </c>
      <c r="BA34" s="50">
        <f>IF('Indicator Date hidden'!BB35="x","x",BA$2-'Indicator Date hidden'!BB35)</f>
        <v>1</v>
      </c>
      <c r="BB34" s="50">
        <f>IF('Indicator Date hidden'!BC35="x","x",BB$2-'Indicator Date hidden'!BC35)</f>
        <v>1</v>
      </c>
      <c r="BC34" s="50">
        <f>IF('Indicator Date hidden'!BD35="x","x",BC$2-'Indicator Date hidden'!BD35)</f>
        <v>1</v>
      </c>
      <c r="BD34" s="50">
        <f>IF('Indicator Date hidden'!BE35="x","x",BD$2-'Indicator Date hidden'!BE35)</f>
        <v>0</v>
      </c>
      <c r="BE34" s="50">
        <f>IF('Indicator Date hidden'!BF35="x","x",BE$2-'Indicator Date hidden'!BF35)</f>
        <v>0</v>
      </c>
      <c r="BF34" s="50">
        <f>IF('Indicator Date hidden'!BG35="x","x",BF$2-'Indicator Date hidden'!BG35)</f>
        <v>0</v>
      </c>
      <c r="BG34" s="50">
        <f>IF('Indicator Date hidden'!BH35="x","x",BG$2-'Indicator Date hidden'!BH35)</f>
        <v>1</v>
      </c>
      <c r="BH34" s="50">
        <f>IF('Indicator Date hidden'!BI35="x","x",BH$2-'Indicator Date hidden'!BI35)</f>
        <v>1</v>
      </c>
      <c r="BI34" s="50" t="str">
        <f>IF('Indicator Date hidden'!BJ35="x","x",BI$2-'Indicator Date hidden'!BJ35)</f>
        <v>x</v>
      </c>
      <c r="BJ34" s="50">
        <f>IF('Indicator Date hidden'!BK35="x","x",BJ$2-'Indicator Date hidden'!BK35)</f>
        <v>1</v>
      </c>
      <c r="BK34" s="50">
        <f>IF('Indicator Date hidden'!BL35="x","x",BK$2-'Indicator Date hidden'!BL35)</f>
        <v>0</v>
      </c>
      <c r="BL34" s="50">
        <f>IF('Indicator Date hidden'!BM35="x","x",BL$2-'Indicator Date hidden'!BM35)</f>
        <v>1</v>
      </c>
      <c r="BM34" s="50">
        <f>IF('Indicator Date hidden'!BN35="x","x",BM$2-'Indicator Date hidden'!BN35)</f>
        <v>1</v>
      </c>
      <c r="BN34" s="50">
        <f>IF('Indicator Date hidden'!BO35="x","x",BN$2-'Indicator Date hidden'!BO35)</f>
        <v>2</v>
      </c>
      <c r="BO34" s="50">
        <f>IF('Indicator Date hidden'!BP35="x","x",BO$2-'Indicator Date hidden'!BP35)</f>
        <v>0</v>
      </c>
      <c r="BP34" s="50">
        <f>IF('Indicator Date hidden'!BQ35="x","x",BP$2-'Indicator Date hidden'!BQ35)</f>
        <v>0</v>
      </c>
      <c r="BQ34" s="50">
        <f>IF('Indicator Date hidden'!BR35="x","x",BQ$2-'Indicator Date hidden'!BR35)</f>
        <v>1</v>
      </c>
      <c r="BR34" s="50">
        <f>IF('Indicator Date hidden'!BS35="x","x",BR$2-'Indicator Date hidden'!BS35)</f>
        <v>1</v>
      </c>
      <c r="BS34" s="50">
        <f>IF('Indicator Date hidden'!BT35="x","x",BS$2-'Indicator Date hidden'!BT35)</f>
        <v>3</v>
      </c>
      <c r="BT34" s="50">
        <f>IF('Indicator Date hidden'!BU35="x","x",BT$2-'Indicator Date hidden'!BU35)</f>
        <v>1</v>
      </c>
      <c r="BU34" s="50" t="str">
        <f>IF('Indicator Date hidden'!BV35="x","x",BU$2-'Indicator Date hidden'!BV35)</f>
        <v>x</v>
      </c>
      <c r="BV34" s="50">
        <f>IF('Indicator Date hidden'!BW35="x","x",BV$2-'Indicator Date hidden'!BW35)</f>
        <v>1</v>
      </c>
      <c r="BW34" s="50">
        <f>IF('Indicator Date hidden'!BX35="x","x",BW$2-'Indicator Date hidden'!BX35)</f>
        <v>1</v>
      </c>
      <c r="BX34" s="50">
        <f>IF('Indicator Date hidden'!BY35="x","x",BX$2-'Indicator Date hidden'!BY35)</f>
        <v>0</v>
      </c>
      <c r="BY34" s="3">
        <f t="shared" si="0"/>
        <v>42</v>
      </c>
      <c r="BZ34" s="51">
        <f t="shared" si="1"/>
        <v>0.59154929577464788</v>
      </c>
      <c r="CA34" s="3">
        <f t="shared" si="2"/>
        <v>21</v>
      </c>
      <c r="CB34" s="51">
        <f t="shared" si="3"/>
        <v>1.7807852737575911</v>
      </c>
      <c r="CC34" s="54">
        <f t="shared" si="4"/>
        <v>0</v>
      </c>
    </row>
    <row r="35" spans="1:81">
      <c r="A35" s="3" t="str">
        <f>'Indicator Data'!B38</f>
        <v>TCD</v>
      </c>
      <c r="B35" s="50">
        <f>IF('Indicator Date hidden'!C36="x","x",B$2-'Indicator Date hidden'!C36)</f>
        <v>0</v>
      </c>
      <c r="C35" s="50">
        <f>IF('Indicator Date hidden'!D36="x","x",C$2-'Indicator Date hidden'!D36)</f>
        <v>0</v>
      </c>
      <c r="D35" s="50">
        <f>IF('Indicator Date hidden'!E36="x","x",D$2-'Indicator Date hidden'!E36)</f>
        <v>0</v>
      </c>
      <c r="E35" s="50">
        <f>IF('Indicator Date hidden'!F36="x","x",E$2-'Indicator Date hidden'!F36)</f>
        <v>0</v>
      </c>
      <c r="F35" s="50">
        <f>IF('Indicator Date hidden'!G36="x","x",F$2-'Indicator Date hidden'!G36)</f>
        <v>0</v>
      </c>
      <c r="G35" s="50">
        <f>IF('Indicator Date hidden'!H36="x","x",G$2-'Indicator Date hidden'!H36)</f>
        <v>0</v>
      </c>
      <c r="H35" s="50">
        <f>IF('Indicator Date hidden'!I36="x","x",H$2-'Indicator Date hidden'!I36)</f>
        <v>0</v>
      </c>
      <c r="I35" s="50">
        <f>IF('Indicator Date hidden'!J36="x","x",I$2-'Indicator Date hidden'!J36)</f>
        <v>0</v>
      </c>
      <c r="J35" s="50">
        <f>IF('Indicator Date hidden'!K36="x","x",J$2-'Indicator Date hidden'!K36)</f>
        <v>0</v>
      </c>
      <c r="K35" s="50">
        <f>IF('Indicator Date hidden'!L36="x","x",K$2-'Indicator Date hidden'!L36)</f>
        <v>0</v>
      </c>
      <c r="L35" s="50">
        <f>IF('Indicator Date hidden'!M36="x","x",L$2-'Indicator Date hidden'!M36)</f>
        <v>0</v>
      </c>
      <c r="M35" s="50">
        <f>IF('Indicator Date hidden'!N36="x","x",M$2-'Indicator Date hidden'!N36)</f>
        <v>0</v>
      </c>
      <c r="N35" s="50">
        <f>IF('Indicator Date hidden'!O36="x","x",N$2-'Indicator Date hidden'!O36)</f>
        <v>0</v>
      </c>
      <c r="O35" s="50">
        <f>IF('Indicator Date hidden'!P36="x","x",O$2-'Indicator Date hidden'!P36)</f>
        <v>0</v>
      </c>
      <c r="P35" s="50">
        <f>IF('Indicator Date hidden'!Q36="x","x",P$2-'Indicator Date hidden'!Q36)</f>
        <v>-1</v>
      </c>
      <c r="Q35" s="50">
        <f>IF('Indicator Date hidden'!R36="x","x",Q$2-'Indicator Date hidden'!R36)</f>
        <v>-1</v>
      </c>
      <c r="R35" s="50">
        <f>IF('Indicator Date hidden'!S36="x","x",R$2-'Indicator Date hidden'!S36)</f>
        <v>-1</v>
      </c>
      <c r="S35" s="50">
        <f>IF('Indicator Date hidden'!T36="x","x",S$2-'Indicator Date hidden'!T36)</f>
        <v>-1</v>
      </c>
      <c r="T35" s="50">
        <f>IF('Indicator Date hidden'!U36="x","x",T$2-'Indicator Date hidden'!U36)</f>
        <v>0</v>
      </c>
      <c r="U35" s="50">
        <f>IF('Indicator Date hidden'!V36="x","x",U$2-'Indicator Date hidden'!V36)</f>
        <v>0</v>
      </c>
      <c r="V35" s="50">
        <f>IF('Indicator Date hidden'!W36="x","x",V$2-'Indicator Date hidden'!W36)</f>
        <v>0</v>
      </c>
      <c r="W35" s="50">
        <f>IF('Indicator Date hidden'!X36="x","x",W$2-'Indicator Date hidden'!X36)</f>
        <v>0</v>
      </c>
      <c r="X35" s="50">
        <f>IF('Indicator Date hidden'!Y36="x","x",X$2-'Indicator Date hidden'!Y36)</f>
        <v>0</v>
      </c>
      <c r="Y35" s="50">
        <f>IF('Indicator Date hidden'!Z36="x","x",Y$2-'Indicator Date hidden'!Z36)</f>
        <v>0</v>
      </c>
      <c r="Z35" s="50">
        <f>IF('Indicator Date hidden'!AA36="x","x",Z$2-'Indicator Date hidden'!AA36)</f>
        <v>3</v>
      </c>
      <c r="AA35" s="50">
        <f>IF('Indicator Date hidden'!AB36="x","x",AA$2-'Indicator Date hidden'!AB36)</f>
        <v>0</v>
      </c>
      <c r="AB35" s="50">
        <f>IF('Indicator Date hidden'!AC36="x","x",AB$2-'Indicator Date hidden'!AC36)</f>
        <v>0</v>
      </c>
      <c r="AC35" s="50">
        <f>IF('Indicator Date hidden'!AD36="x","x",AC$2-'Indicator Date hidden'!AD36)</f>
        <v>1</v>
      </c>
      <c r="AD35" s="50">
        <f>IF('Indicator Date hidden'!AE36="x","x",AD$2-'Indicator Date hidden'!AE36)</f>
        <v>0</v>
      </c>
      <c r="AE35" s="50">
        <f>IF('Indicator Date hidden'!AF36="x","x",AE$2-'Indicator Date hidden'!AF36)</f>
        <v>0</v>
      </c>
      <c r="AF35" s="50">
        <f>IF('Indicator Date hidden'!AG36="x","x",AF$2-'Indicator Date hidden'!AG36)</f>
        <v>0</v>
      </c>
      <c r="AG35" s="50">
        <f>IF('Indicator Date hidden'!AH36="x","x",AG$2-'Indicator Date hidden'!AH36)</f>
        <v>0</v>
      </c>
      <c r="AH35" s="50">
        <f>IF('Indicator Date hidden'!AI36="x","x",AH$2-'Indicator Date hidden'!AI36)</f>
        <v>0</v>
      </c>
      <c r="AI35" s="50">
        <f>IF('Indicator Date hidden'!AJ36="x","x",AI$2-'Indicator Date hidden'!AJ36)</f>
        <v>0</v>
      </c>
      <c r="AJ35" s="50">
        <f>IF('Indicator Date hidden'!AK36="x","x",AJ$2-'Indicator Date hidden'!AK36)</f>
        <v>0</v>
      </c>
      <c r="AK35" s="50">
        <f>IF('Indicator Date hidden'!AL36="x","x",AK$2-'Indicator Date hidden'!AL36)</f>
        <v>0</v>
      </c>
      <c r="AL35" s="50">
        <f>IF('Indicator Date hidden'!AM36="x","x",AL$2-'Indicator Date hidden'!AM36)</f>
        <v>4</v>
      </c>
      <c r="AM35" s="50">
        <f>IF('Indicator Date hidden'!AN36="x","x",AM$2-'Indicator Date hidden'!AN36)</f>
        <v>0</v>
      </c>
      <c r="AN35" s="50">
        <f>IF('Indicator Date hidden'!AO36="x","x",AN$2-'Indicator Date hidden'!AO36)</f>
        <v>0</v>
      </c>
      <c r="AO35" s="50">
        <f>IF('Indicator Date hidden'!AP36="x","x",AO$2-'Indicator Date hidden'!AP36)</f>
        <v>0</v>
      </c>
      <c r="AP35" s="50">
        <f>IF('Indicator Date hidden'!AQ36="x","x",AP$2-'Indicator Date hidden'!AQ36)</f>
        <v>0</v>
      </c>
      <c r="AQ35" s="50" t="str">
        <f>IF('Indicator Date hidden'!AR36="x","x",AQ$2-'Indicator Date hidden'!AR36)</f>
        <v>x</v>
      </c>
      <c r="AR35" s="50">
        <f>IF('Indicator Date hidden'!AS36="x","x",AR$2-'Indicator Date hidden'!AS36)</f>
        <v>0</v>
      </c>
      <c r="AS35" s="50">
        <f>IF('Indicator Date hidden'!AT36="x","x",AS$2-'Indicator Date hidden'!AT36)</f>
        <v>5</v>
      </c>
      <c r="AT35" s="50">
        <f>IF('Indicator Date hidden'!AU36="x","x",AT$2-'Indicator Date hidden'!AU36)</f>
        <v>0</v>
      </c>
      <c r="AU35" s="50">
        <f>IF('Indicator Date hidden'!AV36="x","x",AU$2-'Indicator Date hidden'!AV36)</f>
        <v>0</v>
      </c>
      <c r="AV35" s="50">
        <f>IF('Indicator Date hidden'!AW36="x","x",AV$2-'Indicator Date hidden'!AW36)</f>
        <v>0</v>
      </c>
      <c r="AW35" s="50">
        <f>IF('Indicator Date hidden'!AX36="x","x",AW$2-'Indicator Date hidden'!AX36)</f>
        <v>0</v>
      </c>
      <c r="AX35" s="50">
        <f>IF('Indicator Date hidden'!AY36="x","x",AX$2-'Indicator Date hidden'!AY36)</f>
        <v>0</v>
      </c>
      <c r="AY35" s="50">
        <f>IF('Indicator Date hidden'!AZ36="x","x",AY$2-'Indicator Date hidden'!AZ36)</f>
        <v>0</v>
      </c>
      <c r="AZ35" s="50">
        <f>IF('Indicator Date hidden'!BA36="x","x",AZ$2-'Indicator Date hidden'!BA36)</f>
        <v>8</v>
      </c>
      <c r="BA35" s="50">
        <f>IF('Indicator Date hidden'!BB36="x","x",BA$2-'Indicator Date hidden'!BB36)</f>
        <v>1</v>
      </c>
      <c r="BB35" s="50">
        <f>IF('Indicator Date hidden'!BC36="x","x",BB$2-'Indicator Date hidden'!BC36)</f>
        <v>1</v>
      </c>
      <c r="BC35" s="50">
        <f>IF('Indicator Date hidden'!BD36="x","x",BC$2-'Indicator Date hidden'!BD36)</f>
        <v>1</v>
      </c>
      <c r="BD35" s="50">
        <f>IF('Indicator Date hidden'!BE36="x","x",BD$2-'Indicator Date hidden'!BE36)</f>
        <v>0</v>
      </c>
      <c r="BE35" s="50">
        <f>IF('Indicator Date hidden'!BF36="x","x",BE$2-'Indicator Date hidden'!BF36)</f>
        <v>0</v>
      </c>
      <c r="BF35" s="50">
        <f>IF('Indicator Date hidden'!BG36="x","x",BF$2-'Indicator Date hidden'!BG36)</f>
        <v>0</v>
      </c>
      <c r="BG35" s="50">
        <f>IF('Indicator Date hidden'!BH36="x","x",BG$2-'Indicator Date hidden'!BH36)</f>
        <v>1</v>
      </c>
      <c r="BH35" s="50">
        <f>IF('Indicator Date hidden'!BI36="x","x",BH$2-'Indicator Date hidden'!BI36)</f>
        <v>1</v>
      </c>
      <c r="BI35" s="50" t="str">
        <f>IF('Indicator Date hidden'!BJ36="x","x",BI$2-'Indicator Date hidden'!BJ36)</f>
        <v>x</v>
      </c>
      <c r="BJ35" s="50">
        <f>IF('Indicator Date hidden'!BK36="x","x",BJ$2-'Indicator Date hidden'!BK36)</f>
        <v>1</v>
      </c>
      <c r="BK35" s="50">
        <f>IF('Indicator Date hidden'!BL36="x","x",BK$2-'Indicator Date hidden'!BL36)</f>
        <v>0</v>
      </c>
      <c r="BL35" s="50">
        <f>IF('Indicator Date hidden'!BM36="x","x",BL$2-'Indicator Date hidden'!BM36)</f>
        <v>1</v>
      </c>
      <c r="BM35" s="50">
        <f>IF('Indicator Date hidden'!BN36="x","x",BM$2-'Indicator Date hidden'!BN36)</f>
        <v>3</v>
      </c>
      <c r="BN35" s="50">
        <f>IF('Indicator Date hidden'!BO36="x","x",BN$2-'Indicator Date hidden'!BO36)</f>
        <v>2</v>
      </c>
      <c r="BO35" s="50">
        <f>IF('Indicator Date hidden'!BP36="x","x",BO$2-'Indicator Date hidden'!BP36)</f>
        <v>0</v>
      </c>
      <c r="BP35" s="50">
        <f>IF('Indicator Date hidden'!BQ36="x","x",BP$2-'Indicator Date hidden'!BQ36)</f>
        <v>0</v>
      </c>
      <c r="BQ35" s="50">
        <f>IF('Indicator Date hidden'!BR36="x","x",BQ$2-'Indicator Date hidden'!BR36)</f>
        <v>0</v>
      </c>
      <c r="BR35" s="50">
        <f>IF('Indicator Date hidden'!BS36="x","x",BR$2-'Indicator Date hidden'!BS36)</f>
        <v>0</v>
      </c>
      <c r="BS35" s="50">
        <f>IF('Indicator Date hidden'!BT36="x","x",BS$2-'Indicator Date hidden'!BT36)</f>
        <v>2</v>
      </c>
      <c r="BT35" s="50">
        <f>IF('Indicator Date hidden'!BU36="x","x",BT$2-'Indicator Date hidden'!BU36)</f>
        <v>1</v>
      </c>
      <c r="BU35" s="50" t="str">
        <f>IF('Indicator Date hidden'!BV36="x","x",BU$2-'Indicator Date hidden'!BV36)</f>
        <v>x</v>
      </c>
      <c r="BV35" s="50" t="str">
        <f>IF('Indicator Date hidden'!BW36="x","x",BV$2-'Indicator Date hidden'!BW36)</f>
        <v>x</v>
      </c>
      <c r="BW35" s="50">
        <f>IF('Indicator Date hidden'!BX36="x","x",BW$2-'Indicator Date hidden'!BX36)</f>
        <v>1</v>
      </c>
      <c r="BX35" s="50">
        <f>IF('Indicator Date hidden'!BY36="x","x",BX$2-'Indicator Date hidden'!BY36)</f>
        <v>0</v>
      </c>
      <c r="BY35" s="3">
        <f t="shared" ref="BY35:BY66" si="5">SUM(B35:BX35)</f>
        <v>33</v>
      </c>
      <c r="BZ35" s="51">
        <f t="shared" ref="BZ35:BZ66" si="6">BY35/COUNT(B35:BX35)</f>
        <v>0.46478873239436619</v>
      </c>
      <c r="CA35" s="3">
        <f t="shared" ref="CA35:CA66" si="7">COUNTIF(B35:BX35,"&gt;0")</f>
        <v>17</v>
      </c>
      <c r="CB35" s="51">
        <f t="shared" ref="CB35:CB66" si="8">_xlfn.STDEV.P(B35:BX35)</f>
        <v>1.3513789088801107</v>
      </c>
      <c r="CC35" s="54">
        <f t="shared" ref="CC35:CC66" si="9">MEDIAN(B35:BX35)</f>
        <v>0</v>
      </c>
    </row>
    <row r="36" spans="1:81">
      <c r="A36" s="3" t="str">
        <f>'Indicator Data'!B39</f>
        <v>CHL</v>
      </c>
      <c r="B36" s="50">
        <f>IF('Indicator Date hidden'!C37="x","x",B$2-'Indicator Date hidden'!C37)</f>
        <v>0</v>
      </c>
      <c r="C36" s="50">
        <f>IF('Indicator Date hidden'!D37="x","x",C$2-'Indicator Date hidden'!D37)</f>
        <v>0</v>
      </c>
      <c r="D36" s="50">
        <f>IF('Indicator Date hidden'!E37="x","x",D$2-'Indicator Date hidden'!E37)</f>
        <v>0</v>
      </c>
      <c r="E36" s="50">
        <f>IF('Indicator Date hidden'!F37="x","x",E$2-'Indicator Date hidden'!F37)</f>
        <v>0</v>
      </c>
      <c r="F36" s="50">
        <f>IF('Indicator Date hidden'!G37="x","x",F$2-'Indicator Date hidden'!G37)</f>
        <v>0</v>
      </c>
      <c r="G36" s="50">
        <f>IF('Indicator Date hidden'!H37="x","x",G$2-'Indicator Date hidden'!H37)</f>
        <v>0</v>
      </c>
      <c r="H36" s="50">
        <f>IF('Indicator Date hidden'!I37="x","x",H$2-'Indicator Date hidden'!I37)</f>
        <v>0</v>
      </c>
      <c r="I36" s="50">
        <f>IF('Indicator Date hidden'!J37="x","x",I$2-'Indicator Date hidden'!J37)</f>
        <v>0</v>
      </c>
      <c r="J36" s="50">
        <f>IF('Indicator Date hidden'!K37="x","x",J$2-'Indicator Date hidden'!K37)</f>
        <v>0</v>
      </c>
      <c r="K36" s="50">
        <f>IF('Indicator Date hidden'!L37="x","x",K$2-'Indicator Date hidden'!L37)</f>
        <v>0</v>
      </c>
      <c r="L36" s="50">
        <f>IF('Indicator Date hidden'!M37="x","x",L$2-'Indicator Date hidden'!M37)</f>
        <v>0</v>
      </c>
      <c r="M36" s="50">
        <f>IF('Indicator Date hidden'!N37="x","x",M$2-'Indicator Date hidden'!N37)</f>
        <v>0</v>
      </c>
      <c r="N36" s="50">
        <f>IF('Indicator Date hidden'!O37="x","x",N$2-'Indicator Date hidden'!O37)</f>
        <v>0</v>
      </c>
      <c r="O36" s="50">
        <f>IF('Indicator Date hidden'!P37="x","x",O$2-'Indicator Date hidden'!P37)</f>
        <v>0</v>
      </c>
      <c r="P36" s="50">
        <f>IF('Indicator Date hidden'!Q37="x","x",P$2-'Indicator Date hidden'!Q37)</f>
        <v>-1</v>
      </c>
      <c r="Q36" s="50">
        <f>IF('Indicator Date hidden'!R37="x","x",Q$2-'Indicator Date hidden'!R37)</f>
        <v>-1</v>
      </c>
      <c r="R36" s="50">
        <f>IF('Indicator Date hidden'!S37="x","x",R$2-'Indicator Date hidden'!S37)</f>
        <v>-1</v>
      </c>
      <c r="S36" s="50">
        <f>IF('Indicator Date hidden'!T37="x","x",S$2-'Indicator Date hidden'!T37)</f>
        <v>-1</v>
      </c>
      <c r="T36" s="50">
        <f>IF('Indicator Date hidden'!U37="x","x",T$2-'Indicator Date hidden'!U37)</f>
        <v>0</v>
      </c>
      <c r="U36" s="50">
        <f>IF('Indicator Date hidden'!V37="x","x",U$2-'Indicator Date hidden'!V37)</f>
        <v>0</v>
      </c>
      <c r="V36" s="50">
        <f>IF('Indicator Date hidden'!W37="x","x",V$2-'Indicator Date hidden'!W37)</f>
        <v>0</v>
      </c>
      <c r="W36" s="50">
        <f>IF('Indicator Date hidden'!X37="x","x",W$2-'Indicator Date hidden'!X37)</f>
        <v>0</v>
      </c>
      <c r="X36" s="50">
        <f>IF('Indicator Date hidden'!Y37="x","x",X$2-'Indicator Date hidden'!Y37)</f>
        <v>0</v>
      </c>
      <c r="Y36" s="50">
        <f>IF('Indicator Date hidden'!Z37="x","x",Y$2-'Indicator Date hidden'!Z37)</f>
        <v>0</v>
      </c>
      <c r="Z36" s="50" t="str">
        <f>IF('Indicator Date hidden'!AA37="x","x",Z$2-'Indicator Date hidden'!AA37)</f>
        <v>x</v>
      </c>
      <c r="AA36" s="50">
        <f>IF('Indicator Date hidden'!AB37="x","x",AA$2-'Indicator Date hidden'!AB37)</f>
        <v>0</v>
      </c>
      <c r="AB36" s="50" t="str">
        <f>IF('Indicator Date hidden'!AC37="x","x",AB$2-'Indicator Date hidden'!AC37)</f>
        <v>x</v>
      </c>
      <c r="AC36" s="50">
        <f>IF('Indicator Date hidden'!AD37="x","x",AC$2-'Indicator Date hidden'!AD37)</f>
        <v>1</v>
      </c>
      <c r="AD36" s="50">
        <f>IF('Indicator Date hidden'!AE37="x","x",AD$2-'Indicator Date hidden'!AE37)</f>
        <v>0</v>
      </c>
      <c r="AE36" s="50">
        <f>IF('Indicator Date hidden'!AF37="x","x",AE$2-'Indicator Date hidden'!AF37)</f>
        <v>0</v>
      </c>
      <c r="AF36" s="50">
        <f>IF('Indicator Date hidden'!AG37="x","x",AF$2-'Indicator Date hidden'!AG37)</f>
        <v>0</v>
      </c>
      <c r="AG36" s="50">
        <f>IF('Indicator Date hidden'!AH37="x","x",AG$2-'Indicator Date hidden'!AH37)</f>
        <v>0</v>
      </c>
      <c r="AH36" s="50">
        <f>IF('Indicator Date hidden'!AI37="x","x",AH$2-'Indicator Date hidden'!AI37)</f>
        <v>0</v>
      </c>
      <c r="AI36" s="50">
        <f>IF('Indicator Date hidden'!AJ37="x","x",AI$2-'Indicator Date hidden'!AJ37)</f>
        <v>0</v>
      </c>
      <c r="AJ36" s="50">
        <f>IF('Indicator Date hidden'!AK37="x","x",AJ$2-'Indicator Date hidden'!AK37)</f>
        <v>0</v>
      </c>
      <c r="AK36" s="50">
        <f>IF('Indicator Date hidden'!AL37="x","x",AK$2-'Indicator Date hidden'!AL37)</f>
        <v>0</v>
      </c>
      <c r="AL36" s="50" t="str">
        <f>IF('Indicator Date hidden'!AM37="x","x",AL$2-'Indicator Date hidden'!AM37)</f>
        <v>x</v>
      </c>
      <c r="AM36" s="50">
        <f>IF('Indicator Date hidden'!AN37="x","x",AM$2-'Indicator Date hidden'!AN37)</f>
        <v>0</v>
      </c>
      <c r="AN36" s="50">
        <f>IF('Indicator Date hidden'!AO37="x","x",AN$2-'Indicator Date hidden'!AO37)</f>
        <v>0</v>
      </c>
      <c r="AO36" s="50">
        <f>IF('Indicator Date hidden'!AP37="x","x",AO$2-'Indicator Date hidden'!AP37)</f>
        <v>0</v>
      </c>
      <c r="AP36" s="50">
        <f>IF('Indicator Date hidden'!AQ37="x","x",AP$2-'Indicator Date hidden'!AQ37)</f>
        <v>0</v>
      </c>
      <c r="AQ36" s="50">
        <f>IF('Indicator Date hidden'!AR37="x","x",AQ$2-'Indicator Date hidden'!AR37)</f>
        <v>0</v>
      </c>
      <c r="AR36" s="50">
        <f>IF('Indicator Date hidden'!AS37="x","x",AR$2-'Indicator Date hidden'!AS37)</f>
        <v>0</v>
      </c>
      <c r="AS36" s="50">
        <f>IF('Indicator Date hidden'!AT37="x","x",AS$2-'Indicator Date hidden'!AT37)</f>
        <v>6</v>
      </c>
      <c r="AT36" s="50">
        <f>IF('Indicator Date hidden'!AU37="x","x",AT$2-'Indicator Date hidden'!AU37)</f>
        <v>0</v>
      </c>
      <c r="AU36" s="50">
        <f>IF('Indicator Date hidden'!AV37="x","x",AU$2-'Indicator Date hidden'!AV37)</f>
        <v>0</v>
      </c>
      <c r="AV36" s="50">
        <f>IF('Indicator Date hidden'!AW37="x","x",AV$2-'Indicator Date hidden'!AW37)</f>
        <v>0</v>
      </c>
      <c r="AW36" s="50" t="str">
        <f>IF('Indicator Date hidden'!AX37="x","x",AW$2-'Indicator Date hidden'!AX37)</f>
        <v>x</v>
      </c>
      <c r="AX36" s="50">
        <f>IF('Indicator Date hidden'!AY37="x","x",AX$2-'Indicator Date hidden'!AY37)</f>
        <v>0</v>
      </c>
      <c r="AY36" s="50">
        <f>IF('Indicator Date hidden'!AZ37="x","x",AY$2-'Indicator Date hidden'!AZ37)</f>
        <v>0</v>
      </c>
      <c r="AZ36" s="50">
        <f>IF('Indicator Date hidden'!BA37="x","x",AZ$2-'Indicator Date hidden'!BA37)</f>
        <v>2</v>
      </c>
      <c r="BA36" s="50">
        <f>IF('Indicator Date hidden'!BB37="x","x",BA$2-'Indicator Date hidden'!BB37)</f>
        <v>1</v>
      </c>
      <c r="BB36" s="50">
        <f>IF('Indicator Date hidden'!BC37="x","x",BB$2-'Indicator Date hidden'!BC37)</f>
        <v>1</v>
      </c>
      <c r="BC36" s="50">
        <f>IF('Indicator Date hidden'!BD37="x","x",BC$2-'Indicator Date hidden'!BD37)</f>
        <v>1</v>
      </c>
      <c r="BD36" s="50" t="str">
        <f>IF('Indicator Date hidden'!BE37="x","x",BD$2-'Indicator Date hidden'!BE37)</f>
        <v>x</v>
      </c>
      <c r="BE36" s="50">
        <f>IF('Indicator Date hidden'!BF37="x","x",BE$2-'Indicator Date hidden'!BF37)</f>
        <v>1</v>
      </c>
      <c r="BF36" s="50">
        <f>IF('Indicator Date hidden'!BG37="x","x",BF$2-'Indicator Date hidden'!BG37)</f>
        <v>0</v>
      </c>
      <c r="BG36" s="50">
        <f>IF('Indicator Date hidden'!BH37="x","x",BG$2-'Indicator Date hidden'!BH37)</f>
        <v>1</v>
      </c>
      <c r="BH36" s="50">
        <f>IF('Indicator Date hidden'!BI37="x","x",BH$2-'Indicator Date hidden'!BI37)</f>
        <v>1</v>
      </c>
      <c r="BI36" s="50">
        <f>IF('Indicator Date hidden'!BJ37="x","x",BI$2-'Indicator Date hidden'!BJ37)</f>
        <v>2</v>
      </c>
      <c r="BJ36" s="50">
        <f>IF('Indicator Date hidden'!BK37="x","x",BJ$2-'Indicator Date hidden'!BK37)</f>
        <v>1</v>
      </c>
      <c r="BK36" s="50">
        <f>IF('Indicator Date hidden'!BL37="x","x",BK$2-'Indicator Date hidden'!BL37)</f>
        <v>0</v>
      </c>
      <c r="BL36" s="50">
        <f>IF('Indicator Date hidden'!BM37="x","x",BL$2-'Indicator Date hidden'!BM37)</f>
        <v>1</v>
      </c>
      <c r="BM36" s="50">
        <f>IF('Indicator Date hidden'!BN37="x","x",BM$2-'Indicator Date hidden'!BN37)</f>
        <v>2</v>
      </c>
      <c r="BN36" s="50">
        <f>IF('Indicator Date hidden'!BO37="x","x",BN$2-'Indicator Date hidden'!BO37)</f>
        <v>2</v>
      </c>
      <c r="BO36" s="50">
        <f>IF('Indicator Date hidden'!BP37="x","x",BO$2-'Indicator Date hidden'!BP37)</f>
        <v>0</v>
      </c>
      <c r="BP36" s="50">
        <f>IF('Indicator Date hidden'!BQ37="x","x",BP$2-'Indicator Date hidden'!BQ37)</f>
        <v>0</v>
      </c>
      <c r="BQ36" s="50">
        <f>IF('Indicator Date hidden'!BR37="x","x",BQ$2-'Indicator Date hidden'!BR37)</f>
        <v>0</v>
      </c>
      <c r="BR36" s="50">
        <f>IF('Indicator Date hidden'!BS37="x","x",BR$2-'Indicator Date hidden'!BS37)</f>
        <v>0</v>
      </c>
      <c r="BS36" s="50">
        <f>IF('Indicator Date hidden'!BT37="x","x",BS$2-'Indicator Date hidden'!BT37)</f>
        <v>2</v>
      </c>
      <c r="BT36" s="50">
        <f>IF('Indicator Date hidden'!BU37="x","x",BT$2-'Indicator Date hidden'!BU37)</f>
        <v>1</v>
      </c>
      <c r="BU36" s="50">
        <f>IF('Indicator Date hidden'!BV37="x","x",BU$2-'Indicator Date hidden'!BV37)</f>
        <v>1</v>
      </c>
      <c r="BV36" s="50">
        <f>IF('Indicator Date hidden'!BW37="x","x",BV$2-'Indicator Date hidden'!BW37)</f>
        <v>1</v>
      </c>
      <c r="BW36" s="50">
        <f>IF('Indicator Date hidden'!BX37="x","x",BW$2-'Indicator Date hidden'!BX37)</f>
        <v>1</v>
      </c>
      <c r="BX36" s="50">
        <f>IF('Indicator Date hidden'!BY37="x","x",BX$2-'Indicator Date hidden'!BY37)</f>
        <v>0</v>
      </c>
      <c r="BY36" s="3">
        <f t="shared" si="5"/>
        <v>25</v>
      </c>
      <c r="BZ36" s="51">
        <f t="shared" si="6"/>
        <v>0.35714285714285715</v>
      </c>
      <c r="CA36" s="3">
        <f t="shared" si="7"/>
        <v>19</v>
      </c>
      <c r="CB36" s="51">
        <f t="shared" si="8"/>
        <v>0.95671632287161257</v>
      </c>
      <c r="CC36" s="54">
        <f t="shared" si="9"/>
        <v>0</v>
      </c>
    </row>
    <row r="37" spans="1:81">
      <c r="A37" s="3" t="str">
        <f>'Indicator Data'!B40</f>
        <v>CHN</v>
      </c>
      <c r="B37" s="50">
        <f>IF('Indicator Date hidden'!C38="x","x",B$2-'Indicator Date hidden'!C38)</f>
        <v>0</v>
      </c>
      <c r="C37" s="50">
        <f>IF('Indicator Date hidden'!D38="x","x",C$2-'Indicator Date hidden'!D38)</f>
        <v>0</v>
      </c>
      <c r="D37" s="50">
        <f>IF('Indicator Date hidden'!E38="x","x",D$2-'Indicator Date hidden'!E38)</f>
        <v>0</v>
      </c>
      <c r="E37" s="50">
        <f>IF('Indicator Date hidden'!F38="x","x",E$2-'Indicator Date hidden'!F38)</f>
        <v>0</v>
      </c>
      <c r="F37" s="50">
        <f>IF('Indicator Date hidden'!G38="x","x",F$2-'Indicator Date hidden'!G38)</f>
        <v>0</v>
      </c>
      <c r="G37" s="50">
        <f>IF('Indicator Date hidden'!H38="x","x",G$2-'Indicator Date hidden'!H38)</f>
        <v>0</v>
      </c>
      <c r="H37" s="50">
        <f>IF('Indicator Date hidden'!I38="x","x",H$2-'Indicator Date hidden'!I38)</f>
        <v>0</v>
      </c>
      <c r="I37" s="50">
        <f>IF('Indicator Date hidden'!J38="x","x",I$2-'Indicator Date hidden'!J38)</f>
        <v>0</v>
      </c>
      <c r="J37" s="50">
        <f>IF('Indicator Date hidden'!K38="x","x",J$2-'Indicator Date hidden'!K38)</f>
        <v>0</v>
      </c>
      <c r="K37" s="50">
        <f>IF('Indicator Date hidden'!L38="x","x",K$2-'Indicator Date hidden'!L38)</f>
        <v>0</v>
      </c>
      <c r="L37" s="50">
        <f>IF('Indicator Date hidden'!M38="x","x",L$2-'Indicator Date hidden'!M38)</f>
        <v>0</v>
      </c>
      <c r="M37" s="50">
        <f>IF('Indicator Date hidden'!N38="x","x",M$2-'Indicator Date hidden'!N38)</f>
        <v>0</v>
      </c>
      <c r="N37" s="50">
        <f>IF('Indicator Date hidden'!O38="x","x",N$2-'Indicator Date hidden'!O38)</f>
        <v>0</v>
      </c>
      <c r="O37" s="50">
        <f>IF('Indicator Date hidden'!P38="x","x",O$2-'Indicator Date hidden'!P38)</f>
        <v>0</v>
      </c>
      <c r="P37" s="50">
        <f>IF('Indicator Date hidden'!Q38="x","x",P$2-'Indicator Date hidden'!Q38)</f>
        <v>-1</v>
      </c>
      <c r="Q37" s="50">
        <f>IF('Indicator Date hidden'!R38="x","x",Q$2-'Indicator Date hidden'!R38)</f>
        <v>-1</v>
      </c>
      <c r="R37" s="50">
        <f>IF('Indicator Date hidden'!S38="x","x",R$2-'Indicator Date hidden'!S38)</f>
        <v>-1</v>
      </c>
      <c r="S37" s="50">
        <f>IF('Indicator Date hidden'!T38="x","x",S$2-'Indicator Date hidden'!T38)</f>
        <v>-1</v>
      </c>
      <c r="T37" s="50">
        <f>IF('Indicator Date hidden'!U38="x","x",T$2-'Indicator Date hidden'!U38)</f>
        <v>0</v>
      </c>
      <c r="U37" s="50">
        <f>IF('Indicator Date hidden'!V38="x","x",U$2-'Indicator Date hidden'!V38)</f>
        <v>0</v>
      </c>
      <c r="V37" s="50">
        <f>IF('Indicator Date hidden'!W38="x","x",V$2-'Indicator Date hidden'!W38)</f>
        <v>0</v>
      </c>
      <c r="W37" s="50">
        <f>IF('Indicator Date hidden'!X38="x","x",W$2-'Indicator Date hidden'!X38)</f>
        <v>0</v>
      </c>
      <c r="X37" s="50">
        <f>IF('Indicator Date hidden'!Y38="x","x",X$2-'Indicator Date hidden'!Y38)</f>
        <v>0</v>
      </c>
      <c r="Y37" s="50">
        <f>IF('Indicator Date hidden'!Z38="x","x",Y$2-'Indicator Date hidden'!Z38)</f>
        <v>0</v>
      </c>
      <c r="Z37" s="50" t="str">
        <f>IF('Indicator Date hidden'!AA38="x","x",Z$2-'Indicator Date hidden'!AA38)</f>
        <v>x</v>
      </c>
      <c r="AA37" s="50">
        <f>IF('Indicator Date hidden'!AB38="x","x",AA$2-'Indicator Date hidden'!AB38)</f>
        <v>0</v>
      </c>
      <c r="AB37" s="50" t="str">
        <f>IF('Indicator Date hidden'!AC38="x","x",AB$2-'Indicator Date hidden'!AC38)</f>
        <v>x</v>
      </c>
      <c r="AC37" s="50" t="str">
        <f>IF('Indicator Date hidden'!AD38="x","x",AC$2-'Indicator Date hidden'!AD38)</f>
        <v>x</v>
      </c>
      <c r="AD37" s="50">
        <f>IF('Indicator Date hidden'!AE38="x","x",AD$2-'Indicator Date hidden'!AE38)</f>
        <v>0</v>
      </c>
      <c r="AE37" s="50">
        <f>IF('Indicator Date hidden'!AF38="x","x",AE$2-'Indicator Date hidden'!AF38)</f>
        <v>0</v>
      </c>
      <c r="AF37" s="50">
        <f>IF('Indicator Date hidden'!AG38="x","x",AF$2-'Indicator Date hidden'!AG38)</f>
        <v>0</v>
      </c>
      <c r="AG37" s="50">
        <f>IF('Indicator Date hidden'!AH38="x","x",AG$2-'Indicator Date hidden'!AH38)</f>
        <v>0</v>
      </c>
      <c r="AH37" s="50">
        <f>IF('Indicator Date hidden'!AI38="x","x",AH$2-'Indicator Date hidden'!AI38)</f>
        <v>0</v>
      </c>
      <c r="AI37" s="50">
        <f>IF('Indicator Date hidden'!AJ38="x","x",AI$2-'Indicator Date hidden'!AJ38)</f>
        <v>0</v>
      </c>
      <c r="AJ37" s="50">
        <f>IF('Indicator Date hidden'!AK38="x","x",AJ$2-'Indicator Date hidden'!AK38)</f>
        <v>0</v>
      </c>
      <c r="AK37" s="50">
        <f>IF('Indicator Date hidden'!AL38="x","x",AK$2-'Indicator Date hidden'!AL38)</f>
        <v>0</v>
      </c>
      <c r="AL37" s="50">
        <f>IF('Indicator Date hidden'!AM38="x","x",AL$2-'Indicator Date hidden'!AM38)</f>
        <v>5</v>
      </c>
      <c r="AM37" s="50">
        <f>IF('Indicator Date hidden'!AN38="x","x",AM$2-'Indicator Date hidden'!AN38)</f>
        <v>0</v>
      </c>
      <c r="AN37" s="50">
        <f>IF('Indicator Date hidden'!AO38="x","x",AN$2-'Indicator Date hidden'!AO38)</f>
        <v>0</v>
      </c>
      <c r="AO37" s="50">
        <f>IF('Indicator Date hidden'!AP38="x","x",AO$2-'Indicator Date hidden'!AP38)</f>
        <v>0</v>
      </c>
      <c r="AP37" s="50">
        <f>IF('Indicator Date hidden'!AQ38="x","x",AP$2-'Indicator Date hidden'!AQ38)</f>
        <v>0</v>
      </c>
      <c r="AQ37" s="50">
        <f>IF('Indicator Date hidden'!AR38="x","x",AQ$2-'Indicator Date hidden'!AR38)</f>
        <v>0</v>
      </c>
      <c r="AR37" s="50">
        <f>IF('Indicator Date hidden'!AS38="x","x",AR$2-'Indicator Date hidden'!AS38)</f>
        <v>0</v>
      </c>
      <c r="AS37" s="50">
        <f>IF('Indicator Date hidden'!AT38="x","x",AS$2-'Indicator Date hidden'!AT38)</f>
        <v>7</v>
      </c>
      <c r="AT37" s="50">
        <f>IF('Indicator Date hidden'!AU38="x","x",AT$2-'Indicator Date hidden'!AU38)</f>
        <v>0</v>
      </c>
      <c r="AU37" s="50" t="str">
        <f>IF('Indicator Date hidden'!AV38="x","x",AU$2-'Indicator Date hidden'!AV38)</f>
        <v>x</v>
      </c>
      <c r="AV37" s="50" t="str">
        <f>IF('Indicator Date hidden'!AW38="x","x",AV$2-'Indicator Date hidden'!AW38)</f>
        <v>x</v>
      </c>
      <c r="AW37" s="50">
        <f>IF('Indicator Date hidden'!AX38="x","x",AW$2-'Indicator Date hidden'!AX38)</f>
        <v>0</v>
      </c>
      <c r="AX37" s="50">
        <f>IF('Indicator Date hidden'!AY38="x","x",AX$2-'Indicator Date hidden'!AY38)</f>
        <v>0</v>
      </c>
      <c r="AY37" s="50">
        <f>IF('Indicator Date hidden'!AZ38="x","x",AY$2-'Indicator Date hidden'!AZ38)</f>
        <v>0</v>
      </c>
      <c r="AZ37" s="50">
        <f>IF('Indicator Date hidden'!BA38="x","x",AZ$2-'Indicator Date hidden'!BA38)</f>
        <v>3</v>
      </c>
      <c r="BA37" s="50">
        <f>IF('Indicator Date hidden'!BB38="x","x",BA$2-'Indicator Date hidden'!BB38)</f>
        <v>1</v>
      </c>
      <c r="BB37" s="50">
        <f>IF('Indicator Date hidden'!BC38="x","x",BB$2-'Indicator Date hidden'!BC38)</f>
        <v>1</v>
      </c>
      <c r="BC37" s="50">
        <f>IF('Indicator Date hidden'!BD38="x","x",BC$2-'Indicator Date hidden'!BD38)</f>
        <v>1</v>
      </c>
      <c r="BD37" s="50" t="str">
        <f>IF('Indicator Date hidden'!BE38="x","x",BD$2-'Indicator Date hidden'!BE38)</f>
        <v>x</v>
      </c>
      <c r="BE37" s="50">
        <f>IF('Indicator Date hidden'!BF38="x","x",BE$2-'Indicator Date hidden'!BF38)</f>
        <v>1</v>
      </c>
      <c r="BF37" s="50">
        <f>IF('Indicator Date hidden'!BG38="x","x",BF$2-'Indicator Date hidden'!BG38)</f>
        <v>0</v>
      </c>
      <c r="BG37" s="50">
        <f>IF('Indicator Date hidden'!BH38="x","x",BG$2-'Indicator Date hidden'!BH38)</f>
        <v>1</v>
      </c>
      <c r="BH37" s="50">
        <f>IF('Indicator Date hidden'!BI38="x","x",BH$2-'Indicator Date hidden'!BI38)</f>
        <v>1</v>
      </c>
      <c r="BI37" s="50">
        <f>IF('Indicator Date hidden'!BJ38="x","x",BI$2-'Indicator Date hidden'!BJ38)</f>
        <v>2</v>
      </c>
      <c r="BJ37" s="50">
        <f>IF('Indicator Date hidden'!BK38="x","x",BJ$2-'Indicator Date hidden'!BK38)</f>
        <v>1</v>
      </c>
      <c r="BK37" s="50">
        <f>IF('Indicator Date hidden'!BL38="x","x",BK$2-'Indicator Date hidden'!BL38)</f>
        <v>0</v>
      </c>
      <c r="BL37" s="50">
        <f>IF('Indicator Date hidden'!BM38="x","x",BL$2-'Indicator Date hidden'!BM38)</f>
        <v>1</v>
      </c>
      <c r="BM37" s="50">
        <f>IF('Indicator Date hidden'!BN38="x","x",BM$2-'Indicator Date hidden'!BN38)</f>
        <v>1</v>
      </c>
      <c r="BN37" s="50">
        <f>IF('Indicator Date hidden'!BO38="x","x",BN$2-'Indicator Date hidden'!BO38)</f>
        <v>2</v>
      </c>
      <c r="BO37" s="50">
        <f>IF('Indicator Date hidden'!BP38="x","x",BO$2-'Indicator Date hidden'!BP38)</f>
        <v>0</v>
      </c>
      <c r="BP37" s="50">
        <f>IF('Indicator Date hidden'!BQ38="x","x",BP$2-'Indicator Date hidden'!BQ38)</f>
        <v>0</v>
      </c>
      <c r="BQ37" s="50">
        <f>IF('Indicator Date hidden'!BR38="x","x",BQ$2-'Indicator Date hidden'!BR38)</f>
        <v>0</v>
      </c>
      <c r="BR37" s="50">
        <f>IF('Indicator Date hidden'!BS38="x","x",BR$2-'Indicator Date hidden'!BS38)</f>
        <v>0</v>
      </c>
      <c r="BS37" s="50">
        <f>IF('Indicator Date hidden'!BT38="x","x",BS$2-'Indicator Date hidden'!BT38)</f>
        <v>3</v>
      </c>
      <c r="BT37" s="50">
        <f>IF('Indicator Date hidden'!BU38="x","x",BT$2-'Indicator Date hidden'!BU38)</f>
        <v>1</v>
      </c>
      <c r="BU37" s="50">
        <f>IF('Indicator Date hidden'!BV38="x","x",BU$2-'Indicator Date hidden'!BV38)</f>
        <v>1</v>
      </c>
      <c r="BV37" s="50" t="str">
        <f>IF('Indicator Date hidden'!BW38="x","x",BV$2-'Indicator Date hidden'!BW38)</f>
        <v>x</v>
      </c>
      <c r="BW37" s="50">
        <f>IF('Indicator Date hidden'!BX38="x","x",BW$2-'Indicator Date hidden'!BX38)</f>
        <v>1</v>
      </c>
      <c r="BX37" s="50">
        <f>IF('Indicator Date hidden'!BY38="x","x",BX$2-'Indicator Date hidden'!BY38)</f>
        <v>0</v>
      </c>
      <c r="BY37" s="3">
        <f t="shared" si="5"/>
        <v>30</v>
      </c>
      <c r="BZ37" s="51">
        <f t="shared" si="6"/>
        <v>0.44117647058823528</v>
      </c>
      <c r="CA37" s="3">
        <f t="shared" si="7"/>
        <v>18</v>
      </c>
      <c r="CB37" s="51">
        <f t="shared" si="8"/>
        <v>1.2293273261180215</v>
      </c>
      <c r="CC37" s="54">
        <f t="shared" si="9"/>
        <v>0</v>
      </c>
    </row>
    <row r="38" spans="1:81">
      <c r="A38" s="3" t="str">
        <f>'Indicator Data'!B41</f>
        <v>COL</v>
      </c>
      <c r="B38" s="50">
        <f>IF('Indicator Date hidden'!C39="x","x",B$2-'Indicator Date hidden'!C39)</f>
        <v>0</v>
      </c>
      <c r="C38" s="50">
        <f>IF('Indicator Date hidden'!D39="x","x",C$2-'Indicator Date hidden'!D39)</f>
        <v>0</v>
      </c>
      <c r="D38" s="50">
        <f>IF('Indicator Date hidden'!E39="x","x",D$2-'Indicator Date hidden'!E39)</f>
        <v>0</v>
      </c>
      <c r="E38" s="50">
        <f>IF('Indicator Date hidden'!F39="x","x",E$2-'Indicator Date hidden'!F39)</f>
        <v>0</v>
      </c>
      <c r="F38" s="50">
        <f>IF('Indicator Date hidden'!G39="x","x",F$2-'Indicator Date hidden'!G39)</f>
        <v>0</v>
      </c>
      <c r="G38" s="50">
        <f>IF('Indicator Date hidden'!H39="x","x",G$2-'Indicator Date hidden'!H39)</f>
        <v>0</v>
      </c>
      <c r="H38" s="50">
        <f>IF('Indicator Date hidden'!I39="x","x",H$2-'Indicator Date hidden'!I39)</f>
        <v>0</v>
      </c>
      <c r="I38" s="50">
        <f>IF('Indicator Date hidden'!J39="x","x",I$2-'Indicator Date hidden'!J39)</f>
        <v>0</v>
      </c>
      <c r="J38" s="50">
        <f>IF('Indicator Date hidden'!K39="x","x",J$2-'Indicator Date hidden'!K39)</f>
        <v>0</v>
      </c>
      <c r="K38" s="50">
        <f>IF('Indicator Date hidden'!L39="x","x",K$2-'Indicator Date hidden'!L39)</f>
        <v>0</v>
      </c>
      <c r="L38" s="50">
        <f>IF('Indicator Date hidden'!M39="x","x",L$2-'Indicator Date hidden'!M39)</f>
        <v>0</v>
      </c>
      <c r="M38" s="50">
        <f>IF('Indicator Date hidden'!N39="x","x",M$2-'Indicator Date hidden'!N39)</f>
        <v>0</v>
      </c>
      <c r="N38" s="50">
        <f>IF('Indicator Date hidden'!O39="x","x",N$2-'Indicator Date hidden'!O39)</f>
        <v>0</v>
      </c>
      <c r="O38" s="50">
        <f>IF('Indicator Date hidden'!P39="x","x",O$2-'Indicator Date hidden'!P39)</f>
        <v>0</v>
      </c>
      <c r="P38" s="50">
        <f>IF('Indicator Date hidden'!Q39="x","x",P$2-'Indicator Date hidden'!Q39)</f>
        <v>-1</v>
      </c>
      <c r="Q38" s="50">
        <f>IF('Indicator Date hidden'!R39="x","x",Q$2-'Indicator Date hidden'!R39)</f>
        <v>-1</v>
      </c>
      <c r="R38" s="50">
        <f>IF('Indicator Date hidden'!S39="x","x",R$2-'Indicator Date hidden'!S39)</f>
        <v>-1</v>
      </c>
      <c r="S38" s="50">
        <f>IF('Indicator Date hidden'!T39="x","x",S$2-'Indicator Date hidden'!T39)</f>
        <v>-1</v>
      </c>
      <c r="T38" s="50">
        <f>IF('Indicator Date hidden'!U39="x","x",T$2-'Indicator Date hidden'!U39)</f>
        <v>0</v>
      </c>
      <c r="U38" s="50">
        <f>IF('Indicator Date hidden'!V39="x","x",U$2-'Indicator Date hidden'!V39)</f>
        <v>0</v>
      </c>
      <c r="V38" s="50">
        <f>IF('Indicator Date hidden'!W39="x","x",V$2-'Indicator Date hidden'!W39)</f>
        <v>0</v>
      </c>
      <c r="W38" s="50">
        <f>IF('Indicator Date hidden'!X39="x","x",W$2-'Indicator Date hidden'!X39)</f>
        <v>0</v>
      </c>
      <c r="X38" s="50">
        <f>IF('Indicator Date hidden'!Y39="x","x",X$2-'Indicator Date hidden'!Y39)</f>
        <v>0</v>
      </c>
      <c r="Y38" s="50">
        <f>IF('Indicator Date hidden'!Z39="x","x",Y$2-'Indicator Date hidden'!Z39)</f>
        <v>0</v>
      </c>
      <c r="Z38" s="50">
        <f>IF('Indicator Date hidden'!AA39="x","x",Z$2-'Indicator Date hidden'!AA39)</f>
        <v>3</v>
      </c>
      <c r="AA38" s="50">
        <f>IF('Indicator Date hidden'!AB39="x","x",AA$2-'Indicator Date hidden'!AB39)</f>
        <v>0</v>
      </c>
      <c r="AB38" s="50">
        <f>IF('Indicator Date hidden'!AC39="x","x",AB$2-'Indicator Date hidden'!AC39)</f>
        <v>0</v>
      </c>
      <c r="AC38" s="50">
        <f>IF('Indicator Date hidden'!AD39="x","x",AC$2-'Indicator Date hidden'!AD39)</f>
        <v>1</v>
      </c>
      <c r="AD38" s="50">
        <f>IF('Indicator Date hidden'!AE39="x","x",AD$2-'Indicator Date hidden'!AE39)</f>
        <v>0</v>
      </c>
      <c r="AE38" s="50">
        <f>IF('Indicator Date hidden'!AF39="x","x",AE$2-'Indicator Date hidden'!AF39)</f>
        <v>0</v>
      </c>
      <c r="AF38" s="50">
        <f>IF('Indicator Date hidden'!AG39="x","x",AF$2-'Indicator Date hidden'!AG39)</f>
        <v>0</v>
      </c>
      <c r="AG38" s="50">
        <f>IF('Indicator Date hidden'!AH39="x","x",AG$2-'Indicator Date hidden'!AH39)</f>
        <v>0</v>
      </c>
      <c r="AH38" s="50">
        <f>IF('Indicator Date hidden'!AI39="x","x",AH$2-'Indicator Date hidden'!AI39)</f>
        <v>0</v>
      </c>
      <c r="AI38" s="50">
        <f>IF('Indicator Date hidden'!AJ39="x","x",AI$2-'Indicator Date hidden'!AJ39)</f>
        <v>0</v>
      </c>
      <c r="AJ38" s="50">
        <f>IF('Indicator Date hidden'!AK39="x","x",AJ$2-'Indicator Date hidden'!AK39)</f>
        <v>0</v>
      </c>
      <c r="AK38" s="50">
        <f>IF('Indicator Date hidden'!AL39="x","x",AK$2-'Indicator Date hidden'!AL39)</f>
        <v>0</v>
      </c>
      <c r="AL38" s="50">
        <f>IF('Indicator Date hidden'!AM39="x","x",AL$2-'Indicator Date hidden'!AM39)</f>
        <v>3</v>
      </c>
      <c r="AM38" s="50">
        <f>IF('Indicator Date hidden'!AN39="x","x",AM$2-'Indicator Date hidden'!AN39)</f>
        <v>0</v>
      </c>
      <c r="AN38" s="50">
        <f>IF('Indicator Date hidden'!AO39="x","x",AN$2-'Indicator Date hidden'!AO39)</f>
        <v>0</v>
      </c>
      <c r="AO38" s="50">
        <f>IF('Indicator Date hidden'!AP39="x","x",AO$2-'Indicator Date hidden'!AP39)</f>
        <v>0</v>
      </c>
      <c r="AP38" s="50">
        <f>IF('Indicator Date hidden'!AQ39="x","x",AP$2-'Indicator Date hidden'!AQ39)</f>
        <v>0</v>
      </c>
      <c r="AQ38" s="50">
        <f>IF('Indicator Date hidden'!AR39="x","x",AQ$2-'Indicator Date hidden'!AR39)</f>
        <v>0</v>
      </c>
      <c r="AR38" s="50">
        <f>IF('Indicator Date hidden'!AS39="x","x",AR$2-'Indicator Date hidden'!AS39)</f>
        <v>0</v>
      </c>
      <c r="AS38" s="50">
        <f>IF('Indicator Date hidden'!AT39="x","x",AS$2-'Indicator Date hidden'!AT39)</f>
        <v>4</v>
      </c>
      <c r="AT38" s="50">
        <f>IF('Indicator Date hidden'!AU39="x","x",AT$2-'Indicator Date hidden'!AU39)</f>
        <v>0</v>
      </c>
      <c r="AU38" s="50">
        <f>IF('Indicator Date hidden'!AV39="x","x",AU$2-'Indicator Date hidden'!AV39)</f>
        <v>0</v>
      </c>
      <c r="AV38" s="50">
        <f>IF('Indicator Date hidden'!AW39="x","x",AV$2-'Indicator Date hidden'!AW39)</f>
        <v>0</v>
      </c>
      <c r="AW38" s="50">
        <f>IF('Indicator Date hidden'!AX39="x","x",AW$2-'Indicator Date hidden'!AX39)</f>
        <v>0</v>
      </c>
      <c r="AX38" s="50">
        <f>IF('Indicator Date hidden'!AY39="x","x",AX$2-'Indicator Date hidden'!AY39)</f>
        <v>0</v>
      </c>
      <c r="AY38" s="50">
        <f>IF('Indicator Date hidden'!AZ39="x","x",AY$2-'Indicator Date hidden'!AZ39)</f>
        <v>0</v>
      </c>
      <c r="AZ38" s="50">
        <f>IF('Indicator Date hidden'!BA39="x","x",AZ$2-'Indicator Date hidden'!BA39)</f>
        <v>0</v>
      </c>
      <c r="BA38" s="50">
        <f>IF('Indicator Date hidden'!BB39="x","x",BA$2-'Indicator Date hidden'!BB39)</f>
        <v>1</v>
      </c>
      <c r="BB38" s="50">
        <f>IF('Indicator Date hidden'!BC39="x","x",BB$2-'Indicator Date hidden'!BC39)</f>
        <v>1</v>
      </c>
      <c r="BC38" s="50">
        <f>IF('Indicator Date hidden'!BD39="x","x",BC$2-'Indicator Date hidden'!BD39)</f>
        <v>1</v>
      </c>
      <c r="BD38" s="50">
        <f>IF('Indicator Date hidden'!BE39="x","x",BD$2-'Indicator Date hidden'!BE39)</f>
        <v>1</v>
      </c>
      <c r="BE38" s="50">
        <f>IF('Indicator Date hidden'!BF39="x","x",BE$2-'Indicator Date hidden'!BF39)</f>
        <v>1</v>
      </c>
      <c r="BF38" s="50">
        <f>IF('Indicator Date hidden'!BG39="x","x",BF$2-'Indicator Date hidden'!BG39)</f>
        <v>0</v>
      </c>
      <c r="BG38" s="50">
        <f>IF('Indicator Date hidden'!BH39="x","x",BG$2-'Indicator Date hidden'!BH39)</f>
        <v>1</v>
      </c>
      <c r="BH38" s="50">
        <f>IF('Indicator Date hidden'!BI39="x","x",BH$2-'Indicator Date hidden'!BI39)</f>
        <v>1</v>
      </c>
      <c r="BI38" s="50">
        <f>IF('Indicator Date hidden'!BJ39="x","x",BI$2-'Indicator Date hidden'!BJ39)</f>
        <v>0</v>
      </c>
      <c r="BJ38" s="50">
        <f>IF('Indicator Date hidden'!BK39="x","x",BJ$2-'Indicator Date hidden'!BK39)</f>
        <v>1</v>
      </c>
      <c r="BK38" s="50">
        <f>IF('Indicator Date hidden'!BL39="x","x",BK$2-'Indicator Date hidden'!BL39)</f>
        <v>0</v>
      </c>
      <c r="BL38" s="50">
        <f>IF('Indicator Date hidden'!BM39="x","x",BL$2-'Indicator Date hidden'!BM39)</f>
        <v>1</v>
      </c>
      <c r="BM38" s="50">
        <f>IF('Indicator Date hidden'!BN39="x","x",BM$2-'Indicator Date hidden'!BN39)</f>
        <v>1</v>
      </c>
      <c r="BN38" s="50">
        <f>IF('Indicator Date hidden'!BO39="x","x",BN$2-'Indicator Date hidden'!BO39)</f>
        <v>0</v>
      </c>
      <c r="BO38" s="50">
        <f>IF('Indicator Date hidden'!BP39="x","x",BO$2-'Indicator Date hidden'!BP39)</f>
        <v>0</v>
      </c>
      <c r="BP38" s="50">
        <f>IF('Indicator Date hidden'!BQ39="x","x",BP$2-'Indicator Date hidden'!BQ39)</f>
        <v>0</v>
      </c>
      <c r="BQ38" s="50">
        <f>IF('Indicator Date hidden'!BR39="x","x",BQ$2-'Indicator Date hidden'!BR39)</f>
        <v>0</v>
      </c>
      <c r="BR38" s="50">
        <f>IF('Indicator Date hidden'!BS39="x","x",BR$2-'Indicator Date hidden'!BS39)</f>
        <v>0</v>
      </c>
      <c r="BS38" s="50">
        <f>IF('Indicator Date hidden'!BT39="x","x",BS$2-'Indicator Date hidden'!BT39)</f>
        <v>1</v>
      </c>
      <c r="BT38" s="50">
        <f>IF('Indicator Date hidden'!BU39="x","x",BT$2-'Indicator Date hidden'!BU39)</f>
        <v>1</v>
      </c>
      <c r="BU38" s="50">
        <f>IF('Indicator Date hidden'!BV39="x","x",BU$2-'Indicator Date hidden'!BV39)</f>
        <v>1</v>
      </c>
      <c r="BV38" s="50">
        <f>IF('Indicator Date hidden'!BW39="x","x",BV$2-'Indicator Date hidden'!BW39)</f>
        <v>1</v>
      </c>
      <c r="BW38" s="50">
        <f>IF('Indicator Date hidden'!BX39="x","x",BW$2-'Indicator Date hidden'!BX39)</f>
        <v>1</v>
      </c>
      <c r="BX38" s="50">
        <f>IF('Indicator Date hidden'!BY39="x","x",BX$2-'Indicator Date hidden'!BY39)</f>
        <v>0</v>
      </c>
      <c r="BY38" s="3">
        <f t="shared" si="5"/>
        <v>22</v>
      </c>
      <c r="BZ38" s="51">
        <f t="shared" si="6"/>
        <v>0.29333333333333333</v>
      </c>
      <c r="CA38" s="3">
        <f t="shared" si="7"/>
        <v>19</v>
      </c>
      <c r="CB38" s="51">
        <f t="shared" si="8"/>
        <v>0.79621326009779292</v>
      </c>
      <c r="CC38" s="54">
        <f t="shared" si="9"/>
        <v>0</v>
      </c>
    </row>
    <row r="39" spans="1:81">
      <c r="A39" s="3" t="str">
        <f>'Indicator Data'!B42</f>
        <v>COM</v>
      </c>
      <c r="B39" s="50">
        <f>IF('Indicator Date hidden'!C40="x","x",B$2-'Indicator Date hidden'!C40)</f>
        <v>0</v>
      </c>
      <c r="C39" s="50">
        <f>IF('Indicator Date hidden'!D40="x","x",C$2-'Indicator Date hidden'!D40)</f>
        <v>0</v>
      </c>
      <c r="D39" s="50">
        <f>IF('Indicator Date hidden'!E40="x","x",D$2-'Indicator Date hidden'!E40)</f>
        <v>0</v>
      </c>
      <c r="E39" s="50">
        <f>IF('Indicator Date hidden'!F40="x","x",E$2-'Indicator Date hidden'!F40)</f>
        <v>0</v>
      </c>
      <c r="F39" s="50">
        <f>IF('Indicator Date hidden'!G40="x","x",F$2-'Indicator Date hidden'!G40)</f>
        <v>0</v>
      </c>
      <c r="G39" s="50">
        <f>IF('Indicator Date hidden'!H40="x","x",G$2-'Indicator Date hidden'!H40)</f>
        <v>0</v>
      </c>
      <c r="H39" s="50">
        <f>IF('Indicator Date hidden'!I40="x","x",H$2-'Indicator Date hidden'!I40)</f>
        <v>0</v>
      </c>
      <c r="I39" s="50">
        <f>IF('Indicator Date hidden'!J40="x","x",I$2-'Indicator Date hidden'!J40)</f>
        <v>0</v>
      </c>
      <c r="J39" s="50">
        <f>IF('Indicator Date hidden'!K40="x","x",J$2-'Indicator Date hidden'!K40)</f>
        <v>0</v>
      </c>
      <c r="K39" s="50">
        <f>IF('Indicator Date hidden'!L40="x","x",K$2-'Indicator Date hidden'!L40)</f>
        <v>0</v>
      </c>
      <c r="L39" s="50">
        <f>IF('Indicator Date hidden'!M40="x","x",L$2-'Indicator Date hidden'!M40)</f>
        <v>0</v>
      </c>
      <c r="M39" s="50">
        <f>IF('Indicator Date hidden'!N40="x","x",M$2-'Indicator Date hidden'!N40)</f>
        <v>0</v>
      </c>
      <c r="N39" s="50">
        <f>IF('Indicator Date hidden'!O40="x","x",N$2-'Indicator Date hidden'!O40)</f>
        <v>0</v>
      </c>
      <c r="O39" s="50">
        <f>IF('Indicator Date hidden'!P40="x","x",O$2-'Indicator Date hidden'!P40)</f>
        <v>0</v>
      </c>
      <c r="P39" s="50">
        <f>IF('Indicator Date hidden'!Q40="x","x",P$2-'Indicator Date hidden'!Q40)</f>
        <v>-1</v>
      </c>
      <c r="Q39" s="50">
        <f>IF('Indicator Date hidden'!R40="x","x",Q$2-'Indicator Date hidden'!R40)</f>
        <v>-1</v>
      </c>
      <c r="R39" s="50">
        <f>IF('Indicator Date hidden'!S40="x","x",R$2-'Indicator Date hidden'!S40)</f>
        <v>-1</v>
      </c>
      <c r="S39" s="50">
        <f>IF('Indicator Date hidden'!T40="x","x",S$2-'Indicator Date hidden'!T40)</f>
        <v>-1</v>
      </c>
      <c r="T39" s="50">
        <f>IF('Indicator Date hidden'!U40="x","x",T$2-'Indicator Date hidden'!U40)</f>
        <v>0</v>
      </c>
      <c r="U39" s="50">
        <f>IF('Indicator Date hidden'!V40="x","x",U$2-'Indicator Date hidden'!V40)</f>
        <v>0</v>
      </c>
      <c r="V39" s="50">
        <f>IF('Indicator Date hidden'!W40="x","x",V$2-'Indicator Date hidden'!W40)</f>
        <v>0</v>
      </c>
      <c r="W39" s="50">
        <f>IF('Indicator Date hidden'!X40="x","x",W$2-'Indicator Date hidden'!X40)</f>
        <v>0</v>
      </c>
      <c r="X39" s="50">
        <f>IF('Indicator Date hidden'!Y40="x","x",X$2-'Indicator Date hidden'!Y40)</f>
        <v>0</v>
      </c>
      <c r="Y39" s="50">
        <f>IF('Indicator Date hidden'!Z40="x","x",Y$2-'Indicator Date hidden'!Z40)</f>
        <v>0</v>
      </c>
      <c r="Z39" s="50">
        <f>IF('Indicator Date hidden'!AA40="x","x",Z$2-'Indicator Date hidden'!AA40)</f>
        <v>6</v>
      </c>
      <c r="AA39" s="50">
        <f>IF('Indicator Date hidden'!AB40="x","x",AA$2-'Indicator Date hidden'!AB40)</f>
        <v>0</v>
      </c>
      <c r="AB39" s="50">
        <f>IF('Indicator Date hidden'!AC40="x","x",AB$2-'Indicator Date hidden'!AC40)</f>
        <v>1</v>
      </c>
      <c r="AC39" s="50">
        <f>IF('Indicator Date hidden'!AD40="x","x",AC$2-'Indicator Date hidden'!AD40)</f>
        <v>2</v>
      </c>
      <c r="AD39" s="50">
        <f>IF('Indicator Date hidden'!AE40="x","x",AD$2-'Indicator Date hidden'!AE40)</f>
        <v>0</v>
      </c>
      <c r="AE39" s="50">
        <f>IF('Indicator Date hidden'!AF40="x","x",AE$2-'Indicator Date hidden'!AF40)</f>
        <v>0</v>
      </c>
      <c r="AF39" s="50">
        <f>IF('Indicator Date hidden'!AG40="x","x",AF$2-'Indicator Date hidden'!AG40)</f>
        <v>0</v>
      </c>
      <c r="AG39" s="50">
        <f>IF('Indicator Date hidden'!AH40="x","x",AG$2-'Indicator Date hidden'!AH40)</f>
        <v>0</v>
      </c>
      <c r="AH39" s="50">
        <f>IF('Indicator Date hidden'!AI40="x","x",AH$2-'Indicator Date hidden'!AI40)</f>
        <v>0</v>
      </c>
      <c r="AI39" s="50">
        <f>IF('Indicator Date hidden'!AJ40="x","x",AI$2-'Indicator Date hidden'!AJ40)</f>
        <v>0</v>
      </c>
      <c r="AJ39" s="50">
        <f>IF('Indicator Date hidden'!AK40="x","x",AJ$2-'Indicator Date hidden'!AK40)</f>
        <v>0</v>
      </c>
      <c r="AK39" s="50">
        <f>IF('Indicator Date hidden'!AL40="x","x",AK$2-'Indicator Date hidden'!AL40)</f>
        <v>0</v>
      </c>
      <c r="AL39" s="50">
        <f>IF('Indicator Date hidden'!AM40="x","x",AL$2-'Indicator Date hidden'!AM40)</f>
        <v>7</v>
      </c>
      <c r="AM39" s="50">
        <f>IF('Indicator Date hidden'!AN40="x","x",AM$2-'Indicator Date hidden'!AN40)</f>
        <v>0</v>
      </c>
      <c r="AN39" s="50">
        <f>IF('Indicator Date hidden'!AO40="x","x",AN$2-'Indicator Date hidden'!AO40)</f>
        <v>0</v>
      </c>
      <c r="AO39" s="50">
        <f>IF('Indicator Date hidden'!AP40="x","x",AO$2-'Indicator Date hidden'!AP40)</f>
        <v>0</v>
      </c>
      <c r="AP39" s="50">
        <f>IF('Indicator Date hidden'!AQ40="x","x",AP$2-'Indicator Date hidden'!AQ40)</f>
        <v>0</v>
      </c>
      <c r="AQ39" s="50">
        <f>IF('Indicator Date hidden'!AR40="x","x",AQ$2-'Indicator Date hidden'!AR40)</f>
        <v>0</v>
      </c>
      <c r="AR39" s="50">
        <f>IF('Indicator Date hidden'!AS40="x","x",AR$2-'Indicator Date hidden'!AS40)</f>
        <v>0</v>
      </c>
      <c r="AS39" s="50">
        <f>IF('Indicator Date hidden'!AT40="x","x",AS$2-'Indicator Date hidden'!AT40)</f>
        <v>8</v>
      </c>
      <c r="AT39" s="50">
        <f>IF('Indicator Date hidden'!AU40="x","x",AT$2-'Indicator Date hidden'!AU40)</f>
        <v>0</v>
      </c>
      <c r="AU39" s="50">
        <f>IF('Indicator Date hidden'!AV40="x","x",AU$2-'Indicator Date hidden'!AV40)</f>
        <v>0</v>
      </c>
      <c r="AV39" s="50">
        <f>IF('Indicator Date hidden'!AW40="x","x",AV$2-'Indicator Date hidden'!AW40)</f>
        <v>0</v>
      </c>
      <c r="AW39" s="50">
        <f>IF('Indicator Date hidden'!AX40="x","x",AW$2-'Indicator Date hidden'!AX40)</f>
        <v>0</v>
      </c>
      <c r="AX39" s="50">
        <f>IF('Indicator Date hidden'!AY40="x","x",AX$2-'Indicator Date hidden'!AY40)</f>
        <v>0</v>
      </c>
      <c r="AY39" s="50" t="str">
        <f>IF('Indicator Date hidden'!AZ40="x","x",AY$2-'Indicator Date hidden'!AZ40)</f>
        <v>x</v>
      </c>
      <c r="AZ39" s="50">
        <f>IF('Indicator Date hidden'!BA40="x","x",AZ$2-'Indicator Date hidden'!BA40)</f>
        <v>5</v>
      </c>
      <c r="BA39" s="50">
        <f>IF('Indicator Date hidden'!BB40="x","x",BA$2-'Indicator Date hidden'!BB40)</f>
        <v>1</v>
      </c>
      <c r="BB39" s="50">
        <f>IF('Indicator Date hidden'!BC40="x","x",BB$2-'Indicator Date hidden'!BC40)</f>
        <v>1</v>
      </c>
      <c r="BC39" s="50">
        <f>IF('Indicator Date hidden'!BD40="x","x",BC$2-'Indicator Date hidden'!BD40)</f>
        <v>1</v>
      </c>
      <c r="BD39" s="50" t="str">
        <f>IF('Indicator Date hidden'!BE40="x","x",BD$2-'Indicator Date hidden'!BE40)</f>
        <v>x</v>
      </c>
      <c r="BE39" s="50">
        <f>IF('Indicator Date hidden'!BF40="x","x",BE$2-'Indicator Date hidden'!BF40)</f>
        <v>1</v>
      </c>
      <c r="BF39" s="50">
        <f>IF('Indicator Date hidden'!BG40="x","x",BF$2-'Indicator Date hidden'!BG40)</f>
        <v>0</v>
      </c>
      <c r="BG39" s="50">
        <f>IF('Indicator Date hidden'!BH40="x","x",BG$2-'Indicator Date hidden'!BH40)</f>
        <v>1</v>
      </c>
      <c r="BH39" s="50">
        <f>IF('Indicator Date hidden'!BI40="x","x",BH$2-'Indicator Date hidden'!BI40)</f>
        <v>1</v>
      </c>
      <c r="BI39" s="50">
        <f>IF('Indicator Date hidden'!BJ40="x","x",BI$2-'Indicator Date hidden'!BJ40)</f>
        <v>2</v>
      </c>
      <c r="BJ39" s="50">
        <f>IF('Indicator Date hidden'!BK40="x","x",BJ$2-'Indicator Date hidden'!BK40)</f>
        <v>1</v>
      </c>
      <c r="BK39" s="50">
        <f>IF('Indicator Date hidden'!BL40="x","x",BK$2-'Indicator Date hidden'!BL40)</f>
        <v>0</v>
      </c>
      <c r="BL39" s="50">
        <f>IF('Indicator Date hidden'!BM40="x","x",BL$2-'Indicator Date hidden'!BM40)</f>
        <v>1</v>
      </c>
      <c r="BM39" s="50">
        <f>IF('Indicator Date hidden'!BN40="x","x",BM$2-'Indicator Date hidden'!BN40)</f>
        <v>1</v>
      </c>
      <c r="BN39" s="50">
        <f>IF('Indicator Date hidden'!BO40="x","x",BN$2-'Indicator Date hidden'!BO40)</f>
        <v>2</v>
      </c>
      <c r="BO39" s="50">
        <f>IF('Indicator Date hidden'!BP40="x","x",BO$2-'Indicator Date hidden'!BP40)</f>
        <v>0</v>
      </c>
      <c r="BP39" s="50">
        <f>IF('Indicator Date hidden'!BQ40="x","x",BP$2-'Indicator Date hidden'!BQ40)</f>
        <v>0</v>
      </c>
      <c r="BQ39" s="50">
        <f>IF('Indicator Date hidden'!BR40="x","x",BQ$2-'Indicator Date hidden'!BR40)</f>
        <v>0</v>
      </c>
      <c r="BR39" s="50">
        <f>IF('Indicator Date hidden'!BS40="x","x",BR$2-'Indicator Date hidden'!BS40)</f>
        <v>0</v>
      </c>
      <c r="BS39" s="50">
        <f>IF('Indicator Date hidden'!BT40="x","x",BS$2-'Indicator Date hidden'!BT40)</f>
        <v>6</v>
      </c>
      <c r="BT39" s="50">
        <f>IF('Indicator Date hidden'!BU40="x","x",BT$2-'Indicator Date hidden'!BU40)</f>
        <v>1</v>
      </c>
      <c r="BU39" s="50" t="str">
        <f>IF('Indicator Date hidden'!BV40="x","x",BU$2-'Indicator Date hidden'!BV40)</f>
        <v>x</v>
      </c>
      <c r="BV39" s="50" t="str">
        <f>IF('Indicator Date hidden'!BW40="x","x",BV$2-'Indicator Date hidden'!BW40)</f>
        <v>x</v>
      </c>
      <c r="BW39" s="50">
        <f>IF('Indicator Date hidden'!BX40="x","x",BW$2-'Indicator Date hidden'!BX40)</f>
        <v>1</v>
      </c>
      <c r="BX39" s="50">
        <f>IF('Indicator Date hidden'!BY40="x","x",BX$2-'Indicator Date hidden'!BY40)</f>
        <v>0</v>
      </c>
      <c r="BY39" s="3">
        <f t="shared" si="5"/>
        <v>46</v>
      </c>
      <c r="BZ39" s="51">
        <f t="shared" si="6"/>
        <v>0.647887323943662</v>
      </c>
      <c r="CA39" s="3">
        <f t="shared" si="7"/>
        <v>20</v>
      </c>
      <c r="CB39" s="51">
        <f t="shared" si="8"/>
        <v>1.7124119514677121</v>
      </c>
      <c r="CC39" s="54">
        <f t="shared" si="9"/>
        <v>0</v>
      </c>
    </row>
    <row r="40" spans="1:81">
      <c r="A40" s="3" t="str">
        <f>'Indicator Data'!B43</f>
        <v>COG</v>
      </c>
      <c r="B40" s="50">
        <f>IF('Indicator Date hidden'!C41="x","x",B$2-'Indicator Date hidden'!C41)</f>
        <v>0</v>
      </c>
      <c r="C40" s="50">
        <f>IF('Indicator Date hidden'!D41="x","x",C$2-'Indicator Date hidden'!D41)</f>
        <v>0</v>
      </c>
      <c r="D40" s="50">
        <f>IF('Indicator Date hidden'!E41="x","x",D$2-'Indicator Date hidden'!E41)</f>
        <v>0</v>
      </c>
      <c r="E40" s="50">
        <f>IF('Indicator Date hidden'!F41="x","x",E$2-'Indicator Date hidden'!F41)</f>
        <v>0</v>
      </c>
      <c r="F40" s="50">
        <f>IF('Indicator Date hidden'!G41="x","x",F$2-'Indicator Date hidden'!G41)</f>
        <v>0</v>
      </c>
      <c r="G40" s="50">
        <f>IF('Indicator Date hidden'!H41="x","x",G$2-'Indicator Date hidden'!H41)</f>
        <v>0</v>
      </c>
      <c r="H40" s="50">
        <f>IF('Indicator Date hidden'!I41="x","x",H$2-'Indicator Date hidden'!I41)</f>
        <v>0</v>
      </c>
      <c r="I40" s="50">
        <f>IF('Indicator Date hidden'!J41="x","x",I$2-'Indicator Date hidden'!J41)</f>
        <v>0</v>
      </c>
      <c r="J40" s="50">
        <f>IF('Indicator Date hidden'!K41="x","x",J$2-'Indicator Date hidden'!K41)</f>
        <v>0</v>
      </c>
      <c r="K40" s="50">
        <f>IF('Indicator Date hidden'!L41="x","x",K$2-'Indicator Date hidden'!L41)</f>
        <v>0</v>
      </c>
      <c r="L40" s="50">
        <f>IF('Indicator Date hidden'!M41="x","x",L$2-'Indicator Date hidden'!M41)</f>
        <v>0</v>
      </c>
      <c r="M40" s="50">
        <f>IF('Indicator Date hidden'!N41="x","x",M$2-'Indicator Date hidden'!N41)</f>
        <v>0</v>
      </c>
      <c r="N40" s="50">
        <f>IF('Indicator Date hidden'!O41="x","x",N$2-'Indicator Date hidden'!O41)</f>
        <v>0</v>
      </c>
      <c r="O40" s="50">
        <f>IF('Indicator Date hidden'!P41="x","x",O$2-'Indicator Date hidden'!P41)</f>
        <v>0</v>
      </c>
      <c r="P40" s="50">
        <f>IF('Indicator Date hidden'!Q41="x","x",P$2-'Indicator Date hidden'!Q41)</f>
        <v>-1</v>
      </c>
      <c r="Q40" s="50">
        <f>IF('Indicator Date hidden'!R41="x","x",Q$2-'Indicator Date hidden'!R41)</f>
        <v>-1</v>
      </c>
      <c r="R40" s="50">
        <f>IF('Indicator Date hidden'!S41="x","x",R$2-'Indicator Date hidden'!S41)</f>
        <v>-1</v>
      </c>
      <c r="S40" s="50">
        <f>IF('Indicator Date hidden'!T41="x","x",S$2-'Indicator Date hidden'!T41)</f>
        <v>-1</v>
      </c>
      <c r="T40" s="50">
        <f>IF('Indicator Date hidden'!U41="x","x",T$2-'Indicator Date hidden'!U41)</f>
        <v>0</v>
      </c>
      <c r="U40" s="50">
        <f>IF('Indicator Date hidden'!V41="x","x",U$2-'Indicator Date hidden'!V41)</f>
        <v>0</v>
      </c>
      <c r="V40" s="50">
        <f>IF('Indicator Date hidden'!W41="x","x",V$2-'Indicator Date hidden'!W41)</f>
        <v>0</v>
      </c>
      <c r="W40" s="50">
        <f>IF('Indicator Date hidden'!X41="x","x",W$2-'Indicator Date hidden'!X41)</f>
        <v>0</v>
      </c>
      <c r="X40" s="50">
        <f>IF('Indicator Date hidden'!Y41="x","x",X$2-'Indicator Date hidden'!Y41)</f>
        <v>0</v>
      </c>
      <c r="Y40" s="50">
        <f>IF('Indicator Date hidden'!Z41="x","x",Y$2-'Indicator Date hidden'!Z41)</f>
        <v>0</v>
      </c>
      <c r="Z40" s="50">
        <f>IF('Indicator Date hidden'!AA41="x","x",Z$2-'Indicator Date hidden'!AA41)</f>
        <v>7</v>
      </c>
      <c r="AA40" s="50">
        <f>IF('Indicator Date hidden'!AB41="x","x",AA$2-'Indicator Date hidden'!AB41)</f>
        <v>0</v>
      </c>
      <c r="AB40" s="50">
        <f>IF('Indicator Date hidden'!AC41="x","x",AB$2-'Indicator Date hidden'!AC41)</f>
        <v>0</v>
      </c>
      <c r="AC40" s="50">
        <f>IF('Indicator Date hidden'!AD41="x","x",AC$2-'Indicator Date hidden'!AD41)</f>
        <v>3</v>
      </c>
      <c r="AD40" s="50">
        <f>IF('Indicator Date hidden'!AE41="x","x",AD$2-'Indicator Date hidden'!AE41)</f>
        <v>0</v>
      </c>
      <c r="AE40" s="50">
        <f>IF('Indicator Date hidden'!AF41="x","x",AE$2-'Indicator Date hidden'!AF41)</f>
        <v>0</v>
      </c>
      <c r="AF40" s="50">
        <f>IF('Indicator Date hidden'!AG41="x","x",AF$2-'Indicator Date hidden'!AG41)</f>
        <v>0</v>
      </c>
      <c r="AG40" s="50">
        <f>IF('Indicator Date hidden'!AH41="x","x",AG$2-'Indicator Date hidden'!AH41)</f>
        <v>0</v>
      </c>
      <c r="AH40" s="50">
        <f>IF('Indicator Date hidden'!AI41="x","x",AH$2-'Indicator Date hidden'!AI41)</f>
        <v>0</v>
      </c>
      <c r="AI40" s="50">
        <f>IF('Indicator Date hidden'!AJ41="x","x",AI$2-'Indicator Date hidden'!AJ41)</f>
        <v>0</v>
      </c>
      <c r="AJ40" s="50">
        <f>IF('Indicator Date hidden'!AK41="x","x",AJ$2-'Indicator Date hidden'!AK41)</f>
        <v>0</v>
      </c>
      <c r="AK40" s="50">
        <f>IF('Indicator Date hidden'!AL41="x","x",AK$2-'Indicator Date hidden'!AL41)</f>
        <v>0</v>
      </c>
      <c r="AL40" s="50">
        <f>IF('Indicator Date hidden'!AM41="x","x",AL$2-'Indicator Date hidden'!AM41)</f>
        <v>4</v>
      </c>
      <c r="AM40" s="50">
        <f>IF('Indicator Date hidden'!AN41="x","x",AM$2-'Indicator Date hidden'!AN41)</f>
        <v>0</v>
      </c>
      <c r="AN40" s="50">
        <f>IF('Indicator Date hidden'!AO41="x","x",AN$2-'Indicator Date hidden'!AO41)</f>
        <v>0</v>
      </c>
      <c r="AO40" s="50">
        <f>IF('Indicator Date hidden'!AP41="x","x",AO$2-'Indicator Date hidden'!AP41)</f>
        <v>0</v>
      </c>
      <c r="AP40" s="50">
        <f>IF('Indicator Date hidden'!AQ41="x","x",AP$2-'Indicator Date hidden'!AQ41)</f>
        <v>0</v>
      </c>
      <c r="AQ40" s="50">
        <f>IF('Indicator Date hidden'!AR41="x","x",AQ$2-'Indicator Date hidden'!AR41)</f>
        <v>0</v>
      </c>
      <c r="AR40" s="50">
        <f>IF('Indicator Date hidden'!AS41="x","x",AR$2-'Indicator Date hidden'!AS41)</f>
        <v>0</v>
      </c>
      <c r="AS40" s="50">
        <f>IF('Indicator Date hidden'!AT41="x","x",AS$2-'Indicator Date hidden'!AT41)</f>
        <v>6</v>
      </c>
      <c r="AT40" s="50">
        <f>IF('Indicator Date hidden'!AU41="x","x",AT$2-'Indicator Date hidden'!AU41)</f>
        <v>0</v>
      </c>
      <c r="AU40" s="50">
        <f>IF('Indicator Date hidden'!AV41="x","x",AU$2-'Indicator Date hidden'!AV41)</f>
        <v>0</v>
      </c>
      <c r="AV40" s="50">
        <f>IF('Indicator Date hidden'!AW41="x","x",AV$2-'Indicator Date hidden'!AW41)</f>
        <v>0</v>
      </c>
      <c r="AW40" s="50">
        <f>IF('Indicator Date hidden'!AX41="x","x",AW$2-'Indicator Date hidden'!AX41)</f>
        <v>0</v>
      </c>
      <c r="AX40" s="50">
        <f>IF('Indicator Date hidden'!AY41="x","x",AX$2-'Indicator Date hidden'!AY41)</f>
        <v>0</v>
      </c>
      <c r="AY40" s="50">
        <f>IF('Indicator Date hidden'!AZ41="x","x",AY$2-'Indicator Date hidden'!AZ41)</f>
        <v>0</v>
      </c>
      <c r="AZ40" s="50">
        <f>IF('Indicator Date hidden'!BA41="x","x",AZ$2-'Indicator Date hidden'!BA41)</f>
        <v>8</v>
      </c>
      <c r="BA40" s="50">
        <f>IF('Indicator Date hidden'!BB41="x","x",BA$2-'Indicator Date hidden'!BB41)</f>
        <v>1</v>
      </c>
      <c r="BB40" s="50">
        <f>IF('Indicator Date hidden'!BC41="x","x",BB$2-'Indicator Date hidden'!BC41)</f>
        <v>1</v>
      </c>
      <c r="BC40" s="50">
        <f>IF('Indicator Date hidden'!BD41="x","x",BC$2-'Indicator Date hidden'!BD41)</f>
        <v>1</v>
      </c>
      <c r="BD40" s="50">
        <f>IF('Indicator Date hidden'!BE41="x","x",BD$2-'Indicator Date hidden'!BE41)</f>
        <v>1</v>
      </c>
      <c r="BE40" s="50">
        <f>IF('Indicator Date hidden'!BF41="x","x",BE$2-'Indicator Date hidden'!BF41)</f>
        <v>0</v>
      </c>
      <c r="BF40" s="50">
        <f>IF('Indicator Date hidden'!BG41="x","x",BF$2-'Indicator Date hidden'!BG41)</f>
        <v>0</v>
      </c>
      <c r="BG40" s="50">
        <f>IF('Indicator Date hidden'!BH41="x","x",BG$2-'Indicator Date hidden'!BH41)</f>
        <v>1</v>
      </c>
      <c r="BH40" s="50">
        <f>IF('Indicator Date hidden'!BI41="x","x",BH$2-'Indicator Date hidden'!BI41)</f>
        <v>1</v>
      </c>
      <c r="BI40" s="50" t="str">
        <f>IF('Indicator Date hidden'!BJ41="x","x",BI$2-'Indicator Date hidden'!BJ41)</f>
        <v>x</v>
      </c>
      <c r="BJ40" s="50">
        <f>IF('Indicator Date hidden'!BK41="x","x",BJ$2-'Indicator Date hidden'!BK41)</f>
        <v>1</v>
      </c>
      <c r="BK40" s="50">
        <f>IF('Indicator Date hidden'!BL41="x","x",BK$2-'Indicator Date hidden'!BL41)</f>
        <v>0</v>
      </c>
      <c r="BL40" s="50">
        <f>IF('Indicator Date hidden'!BM41="x","x",BL$2-'Indicator Date hidden'!BM41)</f>
        <v>1</v>
      </c>
      <c r="BM40" s="50">
        <f>IF('Indicator Date hidden'!BN41="x","x",BM$2-'Indicator Date hidden'!BN41)</f>
        <v>1</v>
      </c>
      <c r="BN40" s="50">
        <f>IF('Indicator Date hidden'!BO41="x","x",BN$2-'Indicator Date hidden'!BO41)</f>
        <v>2</v>
      </c>
      <c r="BO40" s="50">
        <f>IF('Indicator Date hidden'!BP41="x","x",BO$2-'Indicator Date hidden'!BP41)</f>
        <v>1</v>
      </c>
      <c r="BP40" s="50">
        <f>IF('Indicator Date hidden'!BQ41="x","x",BP$2-'Indicator Date hidden'!BQ41)</f>
        <v>0</v>
      </c>
      <c r="BQ40" s="50">
        <f>IF('Indicator Date hidden'!BR41="x","x",BQ$2-'Indicator Date hidden'!BR41)</f>
        <v>0</v>
      </c>
      <c r="BR40" s="50">
        <f>IF('Indicator Date hidden'!BS41="x","x",BR$2-'Indicator Date hidden'!BS41)</f>
        <v>0</v>
      </c>
      <c r="BS40" s="50">
        <f>IF('Indicator Date hidden'!BT41="x","x",BS$2-'Indicator Date hidden'!BT41)</f>
        <v>7</v>
      </c>
      <c r="BT40" s="50">
        <f>IF('Indicator Date hidden'!BU41="x","x",BT$2-'Indicator Date hidden'!BU41)</f>
        <v>1</v>
      </c>
      <c r="BU40" s="50" t="str">
        <f>IF('Indicator Date hidden'!BV41="x","x",BU$2-'Indicator Date hidden'!BV41)</f>
        <v>x</v>
      </c>
      <c r="BV40" s="50">
        <f>IF('Indicator Date hidden'!BW41="x","x",BV$2-'Indicator Date hidden'!BW41)</f>
        <v>1</v>
      </c>
      <c r="BW40" s="50">
        <f>IF('Indicator Date hidden'!BX41="x","x",BW$2-'Indicator Date hidden'!BX41)</f>
        <v>1</v>
      </c>
      <c r="BX40" s="50">
        <f>IF('Indicator Date hidden'!BY41="x","x",BX$2-'Indicator Date hidden'!BY41)</f>
        <v>0</v>
      </c>
      <c r="BY40" s="3">
        <f t="shared" si="5"/>
        <v>46</v>
      </c>
      <c r="BZ40" s="51">
        <f t="shared" si="6"/>
        <v>0.63013698630136983</v>
      </c>
      <c r="CA40" s="3">
        <f t="shared" si="7"/>
        <v>20</v>
      </c>
      <c r="CB40" s="51">
        <f t="shared" si="8"/>
        <v>1.7162147685880356</v>
      </c>
      <c r="CC40" s="54">
        <f t="shared" si="9"/>
        <v>0</v>
      </c>
    </row>
    <row r="41" spans="1:81">
      <c r="A41" s="3" t="str">
        <f>'Indicator Data'!B44</f>
        <v>COD</v>
      </c>
      <c r="B41" s="50">
        <f>IF('Indicator Date hidden'!C42="x","x",B$2-'Indicator Date hidden'!C42)</f>
        <v>0</v>
      </c>
      <c r="C41" s="50">
        <f>IF('Indicator Date hidden'!D42="x","x",C$2-'Indicator Date hidden'!D42)</f>
        <v>0</v>
      </c>
      <c r="D41" s="50">
        <f>IF('Indicator Date hidden'!E42="x","x",D$2-'Indicator Date hidden'!E42)</f>
        <v>0</v>
      </c>
      <c r="E41" s="50">
        <f>IF('Indicator Date hidden'!F42="x","x",E$2-'Indicator Date hidden'!F42)</f>
        <v>0</v>
      </c>
      <c r="F41" s="50">
        <f>IF('Indicator Date hidden'!G42="x","x",F$2-'Indicator Date hidden'!G42)</f>
        <v>0</v>
      </c>
      <c r="G41" s="50">
        <f>IF('Indicator Date hidden'!H42="x","x",G$2-'Indicator Date hidden'!H42)</f>
        <v>0</v>
      </c>
      <c r="H41" s="50">
        <f>IF('Indicator Date hidden'!I42="x","x",H$2-'Indicator Date hidden'!I42)</f>
        <v>0</v>
      </c>
      <c r="I41" s="50">
        <f>IF('Indicator Date hidden'!J42="x","x",I$2-'Indicator Date hidden'!J42)</f>
        <v>0</v>
      </c>
      <c r="J41" s="50">
        <f>IF('Indicator Date hidden'!K42="x","x",J$2-'Indicator Date hidden'!K42)</f>
        <v>0</v>
      </c>
      <c r="K41" s="50">
        <f>IF('Indicator Date hidden'!L42="x","x",K$2-'Indicator Date hidden'!L42)</f>
        <v>0</v>
      </c>
      <c r="L41" s="50">
        <f>IF('Indicator Date hidden'!M42="x","x",L$2-'Indicator Date hidden'!M42)</f>
        <v>0</v>
      </c>
      <c r="M41" s="50">
        <f>IF('Indicator Date hidden'!N42="x","x",M$2-'Indicator Date hidden'!N42)</f>
        <v>0</v>
      </c>
      <c r="N41" s="50">
        <f>IF('Indicator Date hidden'!O42="x","x",N$2-'Indicator Date hidden'!O42)</f>
        <v>0</v>
      </c>
      <c r="O41" s="50">
        <f>IF('Indicator Date hidden'!P42="x","x",O$2-'Indicator Date hidden'!P42)</f>
        <v>0</v>
      </c>
      <c r="P41" s="50">
        <f>IF('Indicator Date hidden'!Q42="x","x",P$2-'Indicator Date hidden'!Q42)</f>
        <v>-1</v>
      </c>
      <c r="Q41" s="50">
        <f>IF('Indicator Date hidden'!R42="x","x",Q$2-'Indicator Date hidden'!R42)</f>
        <v>-1</v>
      </c>
      <c r="R41" s="50">
        <f>IF('Indicator Date hidden'!S42="x","x",R$2-'Indicator Date hidden'!S42)</f>
        <v>-1</v>
      </c>
      <c r="S41" s="50">
        <f>IF('Indicator Date hidden'!T42="x","x",S$2-'Indicator Date hidden'!T42)</f>
        <v>-1</v>
      </c>
      <c r="T41" s="50">
        <f>IF('Indicator Date hidden'!U42="x","x",T$2-'Indicator Date hidden'!U42)</f>
        <v>0</v>
      </c>
      <c r="U41" s="50">
        <f>IF('Indicator Date hidden'!V42="x","x",U$2-'Indicator Date hidden'!V42)</f>
        <v>0</v>
      </c>
      <c r="V41" s="50">
        <f>IF('Indicator Date hidden'!W42="x","x",V$2-'Indicator Date hidden'!W42)</f>
        <v>0</v>
      </c>
      <c r="W41" s="50">
        <f>IF('Indicator Date hidden'!X42="x","x",W$2-'Indicator Date hidden'!X42)</f>
        <v>0</v>
      </c>
      <c r="X41" s="50">
        <f>IF('Indicator Date hidden'!Y42="x","x",X$2-'Indicator Date hidden'!Y42)</f>
        <v>0</v>
      </c>
      <c r="Y41" s="50">
        <f>IF('Indicator Date hidden'!Z42="x","x",Y$2-'Indicator Date hidden'!Z42)</f>
        <v>0</v>
      </c>
      <c r="Z41" s="50">
        <f>IF('Indicator Date hidden'!AA42="x","x",Z$2-'Indicator Date hidden'!AA42)</f>
        <v>5</v>
      </c>
      <c r="AA41" s="50">
        <f>IF('Indicator Date hidden'!AB42="x","x",AA$2-'Indicator Date hidden'!AB42)</f>
        <v>0</v>
      </c>
      <c r="AB41" s="50">
        <f>IF('Indicator Date hidden'!AC42="x","x",AB$2-'Indicator Date hidden'!AC42)</f>
        <v>0</v>
      </c>
      <c r="AC41" s="50">
        <f>IF('Indicator Date hidden'!AD42="x","x",AC$2-'Indicator Date hidden'!AD42)</f>
        <v>2</v>
      </c>
      <c r="AD41" s="50">
        <f>IF('Indicator Date hidden'!AE42="x","x",AD$2-'Indicator Date hidden'!AE42)</f>
        <v>0</v>
      </c>
      <c r="AE41" s="50">
        <f>IF('Indicator Date hidden'!AF42="x","x",AE$2-'Indicator Date hidden'!AF42)</f>
        <v>0</v>
      </c>
      <c r="AF41" s="50">
        <f>IF('Indicator Date hidden'!AG42="x","x",AF$2-'Indicator Date hidden'!AG42)</f>
        <v>0</v>
      </c>
      <c r="AG41" s="50">
        <f>IF('Indicator Date hidden'!AH42="x","x",AG$2-'Indicator Date hidden'!AH42)</f>
        <v>0</v>
      </c>
      <c r="AH41" s="50">
        <f>IF('Indicator Date hidden'!AI42="x","x",AH$2-'Indicator Date hidden'!AI42)</f>
        <v>0</v>
      </c>
      <c r="AI41" s="50">
        <f>IF('Indicator Date hidden'!AJ42="x","x",AI$2-'Indicator Date hidden'!AJ42)</f>
        <v>0</v>
      </c>
      <c r="AJ41" s="50">
        <f>IF('Indicator Date hidden'!AK42="x","x",AJ$2-'Indicator Date hidden'!AK42)</f>
        <v>0</v>
      </c>
      <c r="AK41" s="50">
        <f>IF('Indicator Date hidden'!AL42="x","x",AK$2-'Indicator Date hidden'!AL42)</f>
        <v>0</v>
      </c>
      <c r="AL41" s="50">
        <f>IF('Indicator Date hidden'!AM42="x","x",AL$2-'Indicator Date hidden'!AM42)</f>
        <v>1</v>
      </c>
      <c r="AM41" s="50">
        <f>IF('Indicator Date hidden'!AN42="x","x",AM$2-'Indicator Date hidden'!AN42)</f>
        <v>0</v>
      </c>
      <c r="AN41" s="50">
        <f>IF('Indicator Date hidden'!AO42="x","x",AN$2-'Indicator Date hidden'!AO42)</f>
        <v>0</v>
      </c>
      <c r="AO41" s="50">
        <f>IF('Indicator Date hidden'!AP42="x","x",AO$2-'Indicator Date hidden'!AP42)</f>
        <v>0</v>
      </c>
      <c r="AP41" s="50">
        <f>IF('Indicator Date hidden'!AQ42="x","x",AP$2-'Indicator Date hidden'!AQ42)</f>
        <v>0</v>
      </c>
      <c r="AQ41" s="50">
        <f>IF('Indicator Date hidden'!AR42="x","x",AQ$2-'Indicator Date hidden'!AR42)</f>
        <v>0</v>
      </c>
      <c r="AR41" s="50">
        <f>IF('Indicator Date hidden'!AS42="x","x",AR$2-'Indicator Date hidden'!AS42)</f>
        <v>0</v>
      </c>
      <c r="AS41" s="50">
        <f>IF('Indicator Date hidden'!AT42="x","x",AS$2-'Indicator Date hidden'!AT42)</f>
        <v>7</v>
      </c>
      <c r="AT41" s="50">
        <f>IF('Indicator Date hidden'!AU42="x","x",AT$2-'Indicator Date hidden'!AU42)</f>
        <v>0</v>
      </c>
      <c r="AU41" s="50">
        <f>IF('Indicator Date hidden'!AV42="x","x",AU$2-'Indicator Date hidden'!AV42)</f>
        <v>0</v>
      </c>
      <c r="AV41" s="50">
        <f>IF('Indicator Date hidden'!AW42="x","x",AV$2-'Indicator Date hidden'!AW42)</f>
        <v>0</v>
      </c>
      <c r="AW41" s="50">
        <f>IF('Indicator Date hidden'!AX42="x","x",AW$2-'Indicator Date hidden'!AX42)</f>
        <v>0</v>
      </c>
      <c r="AX41" s="50">
        <f>IF('Indicator Date hidden'!AY42="x","x",AX$2-'Indicator Date hidden'!AY42)</f>
        <v>0</v>
      </c>
      <c r="AY41" s="50">
        <f>IF('Indicator Date hidden'!AZ42="x","x",AY$2-'Indicator Date hidden'!AZ42)</f>
        <v>0</v>
      </c>
      <c r="AZ41" s="50">
        <f>IF('Indicator Date hidden'!BA42="x","x",AZ$2-'Indicator Date hidden'!BA42)</f>
        <v>7</v>
      </c>
      <c r="BA41" s="50">
        <f>IF('Indicator Date hidden'!BB42="x","x",BA$2-'Indicator Date hidden'!BB42)</f>
        <v>1</v>
      </c>
      <c r="BB41" s="50">
        <f>IF('Indicator Date hidden'!BC42="x","x",BB$2-'Indicator Date hidden'!BC42)</f>
        <v>1</v>
      </c>
      <c r="BC41" s="50">
        <f>IF('Indicator Date hidden'!BD42="x","x",BC$2-'Indicator Date hidden'!BD42)</f>
        <v>1</v>
      </c>
      <c r="BD41" s="50">
        <f>IF('Indicator Date hidden'!BE42="x","x",BD$2-'Indicator Date hidden'!BE42)</f>
        <v>1</v>
      </c>
      <c r="BE41" s="50">
        <f>IF('Indicator Date hidden'!BF42="x","x",BE$2-'Indicator Date hidden'!BF42)</f>
        <v>0</v>
      </c>
      <c r="BF41" s="50">
        <f>IF('Indicator Date hidden'!BG42="x","x",BF$2-'Indicator Date hidden'!BG42)</f>
        <v>0</v>
      </c>
      <c r="BG41" s="50">
        <f>IF('Indicator Date hidden'!BH42="x","x",BG$2-'Indicator Date hidden'!BH42)</f>
        <v>1</v>
      </c>
      <c r="BH41" s="50">
        <f>IF('Indicator Date hidden'!BI42="x","x",BH$2-'Indicator Date hidden'!BI42)</f>
        <v>1</v>
      </c>
      <c r="BI41" s="50">
        <f>IF('Indicator Date hidden'!BJ42="x","x",BI$2-'Indicator Date hidden'!BJ42)</f>
        <v>0</v>
      </c>
      <c r="BJ41" s="50">
        <f>IF('Indicator Date hidden'!BK42="x","x",BJ$2-'Indicator Date hidden'!BK42)</f>
        <v>1</v>
      </c>
      <c r="BK41" s="50">
        <f>IF('Indicator Date hidden'!BL42="x","x",BK$2-'Indicator Date hidden'!BL42)</f>
        <v>0</v>
      </c>
      <c r="BL41" s="50">
        <f>IF('Indicator Date hidden'!BM42="x","x",BL$2-'Indicator Date hidden'!BM42)</f>
        <v>1</v>
      </c>
      <c r="BM41" s="50">
        <f>IF('Indicator Date hidden'!BN42="x","x",BM$2-'Indicator Date hidden'!BN42)</f>
        <v>3</v>
      </c>
      <c r="BN41" s="50">
        <f>IF('Indicator Date hidden'!BO42="x","x",BN$2-'Indicator Date hidden'!BO42)</f>
        <v>2</v>
      </c>
      <c r="BO41" s="50">
        <f>IF('Indicator Date hidden'!BP42="x","x",BO$2-'Indicator Date hidden'!BP42)</f>
        <v>0</v>
      </c>
      <c r="BP41" s="50">
        <f>IF('Indicator Date hidden'!BQ42="x","x",BP$2-'Indicator Date hidden'!BQ42)</f>
        <v>0</v>
      </c>
      <c r="BQ41" s="50">
        <f>IF('Indicator Date hidden'!BR42="x","x",BQ$2-'Indicator Date hidden'!BR42)</f>
        <v>0</v>
      </c>
      <c r="BR41" s="50">
        <f>IF('Indicator Date hidden'!BS42="x","x",BR$2-'Indicator Date hidden'!BS42)</f>
        <v>0</v>
      </c>
      <c r="BS41" s="50">
        <f>IF('Indicator Date hidden'!BT42="x","x",BS$2-'Indicator Date hidden'!BT42)</f>
        <v>5</v>
      </c>
      <c r="BT41" s="50">
        <f>IF('Indicator Date hidden'!BU42="x","x",BT$2-'Indicator Date hidden'!BU42)</f>
        <v>1</v>
      </c>
      <c r="BU41" s="50" t="str">
        <f>IF('Indicator Date hidden'!BV42="x","x",BU$2-'Indicator Date hidden'!BV42)</f>
        <v>x</v>
      </c>
      <c r="BV41" s="50">
        <f>IF('Indicator Date hidden'!BW42="x","x",BV$2-'Indicator Date hidden'!BW42)</f>
        <v>1</v>
      </c>
      <c r="BW41" s="50">
        <f>IF('Indicator Date hidden'!BX42="x","x",BW$2-'Indicator Date hidden'!BX42)</f>
        <v>1</v>
      </c>
      <c r="BX41" s="50">
        <f>IF('Indicator Date hidden'!BY42="x","x",BX$2-'Indicator Date hidden'!BY42)</f>
        <v>0</v>
      </c>
      <c r="BY41" s="3">
        <f t="shared" si="5"/>
        <v>39</v>
      </c>
      <c r="BZ41" s="51">
        <f t="shared" si="6"/>
        <v>0.52702702702702697</v>
      </c>
      <c r="CA41" s="3">
        <f t="shared" si="7"/>
        <v>19</v>
      </c>
      <c r="CB41" s="51">
        <f t="shared" si="8"/>
        <v>1.4724769807127713</v>
      </c>
      <c r="CC41" s="54">
        <f t="shared" si="9"/>
        <v>0</v>
      </c>
    </row>
    <row r="42" spans="1:81">
      <c r="A42" s="3" t="str">
        <f>'Indicator Data'!B45</f>
        <v>CRI</v>
      </c>
      <c r="B42" s="50">
        <f>IF('Indicator Date hidden'!C43="x","x",B$2-'Indicator Date hidden'!C43)</f>
        <v>0</v>
      </c>
      <c r="C42" s="50">
        <f>IF('Indicator Date hidden'!D43="x","x",C$2-'Indicator Date hidden'!D43)</f>
        <v>0</v>
      </c>
      <c r="D42" s="50">
        <f>IF('Indicator Date hidden'!E43="x","x",D$2-'Indicator Date hidden'!E43)</f>
        <v>0</v>
      </c>
      <c r="E42" s="50">
        <f>IF('Indicator Date hidden'!F43="x","x",E$2-'Indicator Date hidden'!F43)</f>
        <v>0</v>
      </c>
      <c r="F42" s="50">
        <f>IF('Indicator Date hidden'!G43="x","x",F$2-'Indicator Date hidden'!G43)</f>
        <v>0</v>
      </c>
      <c r="G42" s="50">
        <f>IF('Indicator Date hidden'!H43="x","x",G$2-'Indicator Date hidden'!H43)</f>
        <v>0</v>
      </c>
      <c r="H42" s="50">
        <f>IF('Indicator Date hidden'!I43="x","x",H$2-'Indicator Date hidden'!I43)</f>
        <v>0</v>
      </c>
      <c r="I42" s="50">
        <f>IF('Indicator Date hidden'!J43="x","x",I$2-'Indicator Date hidden'!J43)</f>
        <v>0</v>
      </c>
      <c r="J42" s="50">
        <f>IF('Indicator Date hidden'!K43="x","x",J$2-'Indicator Date hidden'!K43)</f>
        <v>0</v>
      </c>
      <c r="K42" s="50">
        <f>IF('Indicator Date hidden'!L43="x","x",K$2-'Indicator Date hidden'!L43)</f>
        <v>0</v>
      </c>
      <c r="L42" s="50">
        <f>IF('Indicator Date hidden'!M43="x","x",L$2-'Indicator Date hidden'!M43)</f>
        <v>0</v>
      </c>
      <c r="M42" s="50">
        <f>IF('Indicator Date hidden'!N43="x","x",M$2-'Indicator Date hidden'!N43)</f>
        <v>0</v>
      </c>
      <c r="N42" s="50">
        <f>IF('Indicator Date hidden'!O43="x","x",N$2-'Indicator Date hidden'!O43)</f>
        <v>0</v>
      </c>
      <c r="O42" s="50">
        <f>IF('Indicator Date hidden'!P43="x","x",O$2-'Indicator Date hidden'!P43)</f>
        <v>0</v>
      </c>
      <c r="P42" s="50">
        <f>IF('Indicator Date hidden'!Q43="x","x",P$2-'Indicator Date hidden'!Q43)</f>
        <v>-1</v>
      </c>
      <c r="Q42" s="50">
        <f>IF('Indicator Date hidden'!R43="x","x",Q$2-'Indicator Date hidden'!R43)</f>
        <v>-1</v>
      </c>
      <c r="R42" s="50">
        <f>IF('Indicator Date hidden'!S43="x","x",R$2-'Indicator Date hidden'!S43)</f>
        <v>-1</v>
      </c>
      <c r="S42" s="50">
        <f>IF('Indicator Date hidden'!T43="x","x",S$2-'Indicator Date hidden'!T43)</f>
        <v>-1</v>
      </c>
      <c r="T42" s="50">
        <f>IF('Indicator Date hidden'!U43="x","x",T$2-'Indicator Date hidden'!U43)</f>
        <v>0</v>
      </c>
      <c r="U42" s="50">
        <f>IF('Indicator Date hidden'!V43="x","x",U$2-'Indicator Date hidden'!V43)</f>
        <v>0</v>
      </c>
      <c r="V42" s="50">
        <f>IF('Indicator Date hidden'!W43="x","x",V$2-'Indicator Date hidden'!W43)</f>
        <v>0</v>
      </c>
      <c r="W42" s="50">
        <f>IF('Indicator Date hidden'!X43="x","x",W$2-'Indicator Date hidden'!X43)</f>
        <v>0</v>
      </c>
      <c r="X42" s="50">
        <f>IF('Indicator Date hidden'!Y43="x","x",X$2-'Indicator Date hidden'!Y43)</f>
        <v>0</v>
      </c>
      <c r="Y42" s="50">
        <f>IF('Indicator Date hidden'!Z43="x","x",Y$2-'Indicator Date hidden'!Z43)</f>
        <v>0</v>
      </c>
      <c r="Z42" s="50">
        <f>IF('Indicator Date hidden'!AA43="x","x",Z$2-'Indicator Date hidden'!AA43)</f>
        <v>7</v>
      </c>
      <c r="AA42" s="50">
        <f>IF('Indicator Date hidden'!AB43="x","x",AA$2-'Indicator Date hidden'!AB43)</f>
        <v>0</v>
      </c>
      <c r="AB42" s="50">
        <f>IF('Indicator Date hidden'!AC43="x","x",AB$2-'Indicator Date hidden'!AC43)</f>
        <v>2</v>
      </c>
      <c r="AC42" s="50">
        <f>IF('Indicator Date hidden'!AD43="x","x",AC$2-'Indicator Date hidden'!AD43)</f>
        <v>2</v>
      </c>
      <c r="AD42" s="50">
        <f>IF('Indicator Date hidden'!AE43="x","x",AD$2-'Indicator Date hidden'!AE43)</f>
        <v>0</v>
      </c>
      <c r="AE42" s="50">
        <f>IF('Indicator Date hidden'!AF43="x","x",AE$2-'Indicator Date hidden'!AF43)</f>
        <v>0</v>
      </c>
      <c r="AF42" s="50">
        <f>IF('Indicator Date hidden'!AG43="x","x",AF$2-'Indicator Date hidden'!AG43)</f>
        <v>0</v>
      </c>
      <c r="AG42" s="50">
        <f>IF('Indicator Date hidden'!AH43="x","x",AG$2-'Indicator Date hidden'!AH43)</f>
        <v>0</v>
      </c>
      <c r="AH42" s="50">
        <f>IF('Indicator Date hidden'!AI43="x","x",AH$2-'Indicator Date hidden'!AI43)</f>
        <v>0</v>
      </c>
      <c r="AI42" s="50">
        <f>IF('Indicator Date hidden'!AJ43="x","x",AI$2-'Indicator Date hidden'!AJ43)</f>
        <v>0</v>
      </c>
      <c r="AJ42" s="50">
        <f>IF('Indicator Date hidden'!AK43="x","x",AJ$2-'Indicator Date hidden'!AK43)</f>
        <v>0</v>
      </c>
      <c r="AK42" s="50">
        <f>IF('Indicator Date hidden'!AL43="x","x",AK$2-'Indicator Date hidden'!AL43)</f>
        <v>0</v>
      </c>
      <c r="AL42" s="50" t="str">
        <f>IF('Indicator Date hidden'!AM43="x","x",AL$2-'Indicator Date hidden'!AM43)</f>
        <v>x</v>
      </c>
      <c r="AM42" s="50">
        <f>IF('Indicator Date hidden'!AN43="x","x",AM$2-'Indicator Date hidden'!AN43)</f>
        <v>0</v>
      </c>
      <c r="AN42" s="50">
        <f>IF('Indicator Date hidden'!AO43="x","x",AN$2-'Indicator Date hidden'!AO43)</f>
        <v>0</v>
      </c>
      <c r="AO42" s="50">
        <f>IF('Indicator Date hidden'!AP43="x","x",AO$2-'Indicator Date hidden'!AP43)</f>
        <v>0</v>
      </c>
      <c r="AP42" s="50">
        <f>IF('Indicator Date hidden'!AQ43="x","x",AP$2-'Indicator Date hidden'!AQ43)</f>
        <v>0</v>
      </c>
      <c r="AQ42" s="50">
        <f>IF('Indicator Date hidden'!AR43="x","x",AQ$2-'Indicator Date hidden'!AR43)</f>
        <v>0</v>
      </c>
      <c r="AR42" s="50">
        <f>IF('Indicator Date hidden'!AS43="x","x",AR$2-'Indicator Date hidden'!AS43)</f>
        <v>0</v>
      </c>
      <c r="AS42" s="50" t="str">
        <f>IF('Indicator Date hidden'!AT43="x","x",AS$2-'Indicator Date hidden'!AT43)</f>
        <v>x</v>
      </c>
      <c r="AT42" s="50">
        <f>IF('Indicator Date hidden'!AU43="x","x",AT$2-'Indicator Date hidden'!AU43)</f>
        <v>0</v>
      </c>
      <c r="AU42" s="50">
        <f>IF('Indicator Date hidden'!AV43="x","x",AU$2-'Indicator Date hidden'!AV43)</f>
        <v>0</v>
      </c>
      <c r="AV42" s="50">
        <f>IF('Indicator Date hidden'!AW43="x","x",AV$2-'Indicator Date hidden'!AW43)</f>
        <v>0</v>
      </c>
      <c r="AW42" s="50">
        <f>IF('Indicator Date hidden'!AX43="x","x",AW$2-'Indicator Date hidden'!AX43)</f>
        <v>0</v>
      </c>
      <c r="AX42" s="50">
        <f>IF('Indicator Date hidden'!AY43="x","x",AX$2-'Indicator Date hidden'!AY43)</f>
        <v>0</v>
      </c>
      <c r="AY42" s="50">
        <f>IF('Indicator Date hidden'!AZ43="x","x",AY$2-'Indicator Date hidden'!AZ43)</f>
        <v>0</v>
      </c>
      <c r="AZ42" s="50">
        <f>IF('Indicator Date hidden'!BA43="x","x",AZ$2-'Indicator Date hidden'!BA43)</f>
        <v>0</v>
      </c>
      <c r="BA42" s="50">
        <f>IF('Indicator Date hidden'!BB43="x","x",BA$2-'Indicator Date hidden'!BB43)</f>
        <v>1</v>
      </c>
      <c r="BB42" s="50">
        <f>IF('Indicator Date hidden'!BC43="x","x",BB$2-'Indicator Date hidden'!BC43)</f>
        <v>1</v>
      </c>
      <c r="BC42" s="50">
        <f>IF('Indicator Date hidden'!BD43="x","x",BC$2-'Indicator Date hidden'!BD43)</f>
        <v>1</v>
      </c>
      <c r="BD42" s="50" t="str">
        <f>IF('Indicator Date hidden'!BE43="x","x",BD$2-'Indicator Date hidden'!BE43)</f>
        <v>x</v>
      </c>
      <c r="BE42" s="50">
        <f>IF('Indicator Date hidden'!BF43="x","x",BE$2-'Indicator Date hidden'!BF43)</f>
        <v>1</v>
      </c>
      <c r="BF42" s="50">
        <f>IF('Indicator Date hidden'!BG43="x","x",BF$2-'Indicator Date hidden'!BG43)</f>
        <v>0</v>
      </c>
      <c r="BG42" s="50">
        <f>IF('Indicator Date hidden'!BH43="x","x",BG$2-'Indicator Date hidden'!BH43)</f>
        <v>1</v>
      </c>
      <c r="BH42" s="50">
        <f>IF('Indicator Date hidden'!BI43="x","x",BH$2-'Indicator Date hidden'!BI43)</f>
        <v>1</v>
      </c>
      <c r="BI42" s="50">
        <f>IF('Indicator Date hidden'!BJ43="x","x",BI$2-'Indicator Date hidden'!BJ43)</f>
        <v>2</v>
      </c>
      <c r="BJ42" s="50">
        <f>IF('Indicator Date hidden'!BK43="x","x",BJ$2-'Indicator Date hidden'!BK43)</f>
        <v>1</v>
      </c>
      <c r="BK42" s="50">
        <f>IF('Indicator Date hidden'!BL43="x","x",BK$2-'Indicator Date hidden'!BL43)</f>
        <v>0</v>
      </c>
      <c r="BL42" s="50">
        <f>IF('Indicator Date hidden'!BM43="x","x",BL$2-'Indicator Date hidden'!BM43)</f>
        <v>1</v>
      </c>
      <c r="BM42" s="50">
        <f>IF('Indicator Date hidden'!BN43="x","x",BM$2-'Indicator Date hidden'!BN43)</f>
        <v>1</v>
      </c>
      <c r="BN42" s="50">
        <f>IF('Indicator Date hidden'!BO43="x","x",BN$2-'Indicator Date hidden'!BO43)</f>
        <v>0</v>
      </c>
      <c r="BO42" s="50">
        <f>IF('Indicator Date hidden'!BP43="x","x",BO$2-'Indicator Date hidden'!BP43)</f>
        <v>0</v>
      </c>
      <c r="BP42" s="50">
        <f>IF('Indicator Date hidden'!BQ43="x","x",BP$2-'Indicator Date hidden'!BQ43)</f>
        <v>0</v>
      </c>
      <c r="BQ42" s="50">
        <f>IF('Indicator Date hidden'!BR43="x","x",BQ$2-'Indicator Date hidden'!BR43)</f>
        <v>0</v>
      </c>
      <c r="BR42" s="50">
        <f>IF('Indicator Date hidden'!BS43="x","x",BR$2-'Indicator Date hidden'!BS43)</f>
        <v>0</v>
      </c>
      <c r="BS42" s="50">
        <f>IF('Indicator Date hidden'!BT43="x","x",BS$2-'Indicator Date hidden'!BT43)</f>
        <v>5</v>
      </c>
      <c r="BT42" s="50">
        <f>IF('Indicator Date hidden'!BU43="x","x",BT$2-'Indicator Date hidden'!BU43)</f>
        <v>1</v>
      </c>
      <c r="BU42" s="50">
        <f>IF('Indicator Date hidden'!BV43="x","x",BU$2-'Indicator Date hidden'!BV43)</f>
        <v>1</v>
      </c>
      <c r="BV42" s="50">
        <f>IF('Indicator Date hidden'!BW43="x","x",BV$2-'Indicator Date hidden'!BW43)</f>
        <v>1</v>
      </c>
      <c r="BW42" s="50">
        <f>IF('Indicator Date hidden'!BX43="x","x",BW$2-'Indicator Date hidden'!BX43)</f>
        <v>1</v>
      </c>
      <c r="BX42" s="50">
        <f>IF('Indicator Date hidden'!BY43="x","x",BX$2-'Indicator Date hidden'!BY43)</f>
        <v>0</v>
      </c>
      <c r="BY42" s="3">
        <f t="shared" si="5"/>
        <v>27</v>
      </c>
      <c r="BZ42" s="51">
        <f t="shared" si="6"/>
        <v>0.375</v>
      </c>
      <c r="CA42" s="3">
        <f t="shared" si="7"/>
        <v>18</v>
      </c>
      <c r="CB42" s="51">
        <f t="shared" si="8"/>
        <v>1.1357510975365841</v>
      </c>
      <c r="CC42" s="54">
        <f t="shared" si="9"/>
        <v>0</v>
      </c>
    </row>
    <row r="43" spans="1:81">
      <c r="A43" s="3" t="str">
        <f>'Indicator Data'!B46</f>
        <v>CIV</v>
      </c>
      <c r="B43" s="50">
        <f>IF('Indicator Date hidden'!C44="x","x",B$2-'Indicator Date hidden'!C44)</f>
        <v>0</v>
      </c>
      <c r="C43" s="50">
        <f>IF('Indicator Date hidden'!D44="x","x",C$2-'Indicator Date hidden'!D44)</f>
        <v>0</v>
      </c>
      <c r="D43" s="50">
        <f>IF('Indicator Date hidden'!E44="x","x",D$2-'Indicator Date hidden'!E44)</f>
        <v>0</v>
      </c>
      <c r="E43" s="50">
        <f>IF('Indicator Date hidden'!F44="x","x",E$2-'Indicator Date hidden'!F44)</f>
        <v>0</v>
      </c>
      <c r="F43" s="50">
        <f>IF('Indicator Date hidden'!G44="x","x",F$2-'Indicator Date hidden'!G44)</f>
        <v>0</v>
      </c>
      <c r="G43" s="50">
        <f>IF('Indicator Date hidden'!H44="x","x",G$2-'Indicator Date hidden'!H44)</f>
        <v>0</v>
      </c>
      <c r="H43" s="50">
        <f>IF('Indicator Date hidden'!I44="x","x",H$2-'Indicator Date hidden'!I44)</f>
        <v>0</v>
      </c>
      <c r="I43" s="50">
        <f>IF('Indicator Date hidden'!J44="x","x",I$2-'Indicator Date hidden'!J44)</f>
        <v>0</v>
      </c>
      <c r="J43" s="50">
        <f>IF('Indicator Date hidden'!K44="x","x",J$2-'Indicator Date hidden'!K44)</f>
        <v>0</v>
      </c>
      <c r="K43" s="50">
        <f>IF('Indicator Date hidden'!L44="x","x",K$2-'Indicator Date hidden'!L44)</f>
        <v>0</v>
      </c>
      <c r="L43" s="50">
        <f>IF('Indicator Date hidden'!M44="x","x",L$2-'Indicator Date hidden'!M44)</f>
        <v>0</v>
      </c>
      <c r="M43" s="50">
        <f>IF('Indicator Date hidden'!N44="x","x",M$2-'Indicator Date hidden'!N44)</f>
        <v>0</v>
      </c>
      <c r="N43" s="50">
        <f>IF('Indicator Date hidden'!O44="x","x",N$2-'Indicator Date hidden'!O44)</f>
        <v>0</v>
      </c>
      <c r="O43" s="50">
        <f>IF('Indicator Date hidden'!P44="x","x",O$2-'Indicator Date hidden'!P44)</f>
        <v>0</v>
      </c>
      <c r="P43" s="50">
        <f>IF('Indicator Date hidden'!Q44="x","x",P$2-'Indicator Date hidden'!Q44)</f>
        <v>-1</v>
      </c>
      <c r="Q43" s="50">
        <f>IF('Indicator Date hidden'!R44="x","x",Q$2-'Indicator Date hidden'!R44)</f>
        <v>-1</v>
      </c>
      <c r="R43" s="50">
        <f>IF('Indicator Date hidden'!S44="x","x",R$2-'Indicator Date hidden'!S44)</f>
        <v>-1</v>
      </c>
      <c r="S43" s="50">
        <f>IF('Indicator Date hidden'!T44="x","x",S$2-'Indicator Date hidden'!T44)</f>
        <v>-1</v>
      </c>
      <c r="T43" s="50">
        <f>IF('Indicator Date hidden'!U44="x","x",T$2-'Indicator Date hidden'!U44)</f>
        <v>0</v>
      </c>
      <c r="U43" s="50">
        <f>IF('Indicator Date hidden'!V44="x","x",U$2-'Indicator Date hidden'!V44)</f>
        <v>0</v>
      </c>
      <c r="V43" s="50">
        <f>IF('Indicator Date hidden'!W44="x","x",V$2-'Indicator Date hidden'!W44)</f>
        <v>0</v>
      </c>
      <c r="W43" s="50">
        <f>IF('Indicator Date hidden'!X44="x","x",W$2-'Indicator Date hidden'!X44)</f>
        <v>0</v>
      </c>
      <c r="X43" s="50">
        <f>IF('Indicator Date hidden'!Y44="x","x",X$2-'Indicator Date hidden'!Y44)</f>
        <v>0</v>
      </c>
      <c r="Y43" s="50">
        <f>IF('Indicator Date hidden'!Z44="x","x",Y$2-'Indicator Date hidden'!Z44)</f>
        <v>0</v>
      </c>
      <c r="Z43" s="50">
        <f>IF('Indicator Date hidden'!AA44="x","x",Z$2-'Indicator Date hidden'!AA44)</f>
        <v>6</v>
      </c>
      <c r="AA43" s="50">
        <f>IF('Indicator Date hidden'!AB44="x","x",AA$2-'Indicator Date hidden'!AB44)</f>
        <v>0</v>
      </c>
      <c r="AB43" s="50">
        <f>IF('Indicator Date hidden'!AC44="x","x",AB$2-'Indicator Date hidden'!AC44)</f>
        <v>0</v>
      </c>
      <c r="AC43" s="50">
        <f>IF('Indicator Date hidden'!AD44="x","x",AC$2-'Indicator Date hidden'!AD44)</f>
        <v>2</v>
      </c>
      <c r="AD43" s="50">
        <f>IF('Indicator Date hidden'!AE44="x","x",AD$2-'Indicator Date hidden'!AE44)</f>
        <v>0</v>
      </c>
      <c r="AE43" s="50">
        <f>IF('Indicator Date hidden'!AF44="x","x",AE$2-'Indicator Date hidden'!AF44)</f>
        <v>0</v>
      </c>
      <c r="AF43" s="50">
        <f>IF('Indicator Date hidden'!AG44="x","x",AF$2-'Indicator Date hidden'!AG44)</f>
        <v>0</v>
      </c>
      <c r="AG43" s="50">
        <f>IF('Indicator Date hidden'!AH44="x","x",AG$2-'Indicator Date hidden'!AH44)</f>
        <v>0</v>
      </c>
      <c r="AH43" s="50">
        <f>IF('Indicator Date hidden'!AI44="x","x",AH$2-'Indicator Date hidden'!AI44)</f>
        <v>0</v>
      </c>
      <c r="AI43" s="50">
        <f>IF('Indicator Date hidden'!AJ44="x","x",AI$2-'Indicator Date hidden'!AJ44)</f>
        <v>0</v>
      </c>
      <c r="AJ43" s="50">
        <f>IF('Indicator Date hidden'!AK44="x","x",AJ$2-'Indicator Date hidden'!AK44)</f>
        <v>0</v>
      </c>
      <c r="AK43" s="50">
        <f>IF('Indicator Date hidden'!AL44="x","x",AK$2-'Indicator Date hidden'!AL44)</f>
        <v>0</v>
      </c>
      <c r="AL43" s="50">
        <f>IF('Indicator Date hidden'!AM44="x","x",AL$2-'Indicator Date hidden'!AM44)</f>
        <v>3</v>
      </c>
      <c r="AM43" s="50">
        <f>IF('Indicator Date hidden'!AN44="x","x",AM$2-'Indicator Date hidden'!AN44)</f>
        <v>0</v>
      </c>
      <c r="AN43" s="50">
        <f>IF('Indicator Date hidden'!AO44="x","x",AN$2-'Indicator Date hidden'!AO44)</f>
        <v>0</v>
      </c>
      <c r="AO43" s="50">
        <f>IF('Indicator Date hidden'!AP44="x","x",AO$2-'Indicator Date hidden'!AP44)</f>
        <v>0</v>
      </c>
      <c r="AP43" s="50">
        <f>IF('Indicator Date hidden'!AQ44="x","x",AP$2-'Indicator Date hidden'!AQ44)</f>
        <v>0</v>
      </c>
      <c r="AQ43" s="50">
        <f>IF('Indicator Date hidden'!AR44="x","x",AQ$2-'Indicator Date hidden'!AR44)</f>
        <v>0</v>
      </c>
      <c r="AR43" s="50">
        <f>IF('Indicator Date hidden'!AS44="x","x",AR$2-'Indicator Date hidden'!AS44)</f>
        <v>0</v>
      </c>
      <c r="AS43" s="50">
        <f>IF('Indicator Date hidden'!AT44="x","x",AS$2-'Indicator Date hidden'!AT44)</f>
        <v>4</v>
      </c>
      <c r="AT43" s="50">
        <f>IF('Indicator Date hidden'!AU44="x","x",AT$2-'Indicator Date hidden'!AU44)</f>
        <v>0</v>
      </c>
      <c r="AU43" s="50">
        <f>IF('Indicator Date hidden'!AV44="x","x",AU$2-'Indicator Date hidden'!AV44)</f>
        <v>0</v>
      </c>
      <c r="AV43" s="50">
        <f>IF('Indicator Date hidden'!AW44="x","x",AV$2-'Indicator Date hidden'!AW44)</f>
        <v>0</v>
      </c>
      <c r="AW43" s="50">
        <f>IF('Indicator Date hidden'!AX44="x","x",AW$2-'Indicator Date hidden'!AX44)</f>
        <v>0</v>
      </c>
      <c r="AX43" s="50">
        <f>IF('Indicator Date hidden'!AY44="x","x",AX$2-'Indicator Date hidden'!AY44)</f>
        <v>0</v>
      </c>
      <c r="AY43" s="50">
        <f>IF('Indicator Date hidden'!AZ44="x","x",AY$2-'Indicator Date hidden'!AZ44)</f>
        <v>0</v>
      </c>
      <c r="AZ43" s="50">
        <f>IF('Indicator Date hidden'!BA44="x","x",AZ$2-'Indicator Date hidden'!BA44)</f>
        <v>4</v>
      </c>
      <c r="BA43" s="50">
        <f>IF('Indicator Date hidden'!BB44="x","x",BA$2-'Indicator Date hidden'!BB44)</f>
        <v>1</v>
      </c>
      <c r="BB43" s="50">
        <f>IF('Indicator Date hidden'!BC44="x","x",BB$2-'Indicator Date hidden'!BC44)</f>
        <v>1</v>
      </c>
      <c r="BC43" s="50">
        <f>IF('Indicator Date hidden'!BD44="x","x",BC$2-'Indicator Date hidden'!BD44)</f>
        <v>1</v>
      </c>
      <c r="BD43" s="50">
        <f>IF('Indicator Date hidden'!BE44="x","x",BD$2-'Indicator Date hidden'!BE44)</f>
        <v>1</v>
      </c>
      <c r="BE43" s="50">
        <f>IF('Indicator Date hidden'!BF44="x","x",BE$2-'Indicator Date hidden'!BF44)</f>
        <v>1</v>
      </c>
      <c r="BF43" s="50">
        <f>IF('Indicator Date hidden'!BG44="x","x",BF$2-'Indicator Date hidden'!BG44)</f>
        <v>0</v>
      </c>
      <c r="BG43" s="50">
        <f>IF('Indicator Date hidden'!BH44="x","x",BG$2-'Indicator Date hidden'!BH44)</f>
        <v>1</v>
      </c>
      <c r="BH43" s="50">
        <f>IF('Indicator Date hidden'!BI44="x","x",BH$2-'Indicator Date hidden'!BI44)</f>
        <v>1</v>
      </c>
      <c r="BI43" s="50">
        <f>IF('Indicator Date hidden'!BJ44="x","x",BI$2-'Indicator Date hidden'!BJ44)</f>
        <v>0</v>
      </c>
      <c r="BJ43" s="50">
        <f>IF('Indicator Date hidden'!BK44="x","x",BJ$2-'Indicator Date hidden'!BK44)</f>
        <v>1</v>
      </c>
      <c r="BK43" s="50">
        <f>IF('Indicator Date hidden'!BL44="x","x",BK$2-'Indicator Date hidden'!BL44)</f>
        <v>0</v>
      </c>
      <c r="BL43" s="50">
        <f>IF('Indicator Date hidden'!BM44="x","x",BL$2-'Indicator Date hidden'!BM44)</f>
        <v>1</v>
      </c>
      <c r="BM43" s="50">
        <f>IF('Indicator Date hidden'!BN44="x","x",BM$2-'Indicator Date hidden'!BN44)</f>
        <v>1</v>
      </c>
      <c r="BN43" s="50">
        <f>IF('Indicator Date hidden'!BO44="x","x",BN$2-'Indicator Date hidden'!BO44)</f>
        <v>0</v>
      </c>
      <c r="BO43" s="50">
        <f>IF('Indicator Date hidden'!BP44="x","x",BO$2-'Indicator Date hidden'!BP44)</f>
        <v>0</v>
      </c>
      <c r="BP43" s="50">
        <f>IF('Indicator Date hidden'!BQ44="x","x",BP$2-'Indicator Date hidden'!BQ44)</f>
        <v>0</v>
      </c>
      <c r="BQ43" s="50">
        <f>IF('Indicator Date hidden'!BR44="x","x",BQ$2-'Indicator Date hidden'!BR44)</f>
        <v>0</v>
      </c>
      <c r="BR43" s="50">
        <f>IF('Indicator Date hidden'!BS44="x","x",BR$2-'Indicator Date hidden'!BS44)</f>
        <v>0</v>
      </c>
      <c r="BS43" s="50">
        <f>IF('Indicator Date hidden'!BT44="x","x",BS$2-'Indicator Date hidden'!BT44)</f>
        <v>4</v>
      </c>
      <c r="BT43" s="50">
        <f>IF('Indicator Date hidden'!BU44="x","x",BT$2-'Indicator Date hidden'!BU44)</f>
        <v>1</v>
      </c>
      <c r="BU43" s="50" t="str">
        <f>IF('Indicator Date hidden'!BV44="x","x",BU$2-'Indicator Date hidden'!BV44)</f>
        <v>x</v>
      </c>
      <c r="BV43" s="50">
        <f>IF('Indicator Date hidden'!BW44="x","x",BV$2-'Indicator Date hidden'!BW44)</f>
        <v>1</v>
      </c>
      <c r="BW43" s="50">
        <f>IF('Indicator Date hidden'!BX44="x","x",BW$2-'Indicator Date hidden'!BX44)</f>
        <v>1</v>
      </c>
      <c r="BX43" s="50">
        <f>IF('Indicator Date hidden'!BY44="x","x",BX$2-'Indicator Date hidden'!BY44)</f>
        <v>0</v>
      </c>
      <c r="BY43" s="3">
        <f t="shared" si="5"/>
        <v>32</v>
      </c>
      <c r="BZ43" s="51">
        <f t="shared" si="6"/>
        <v>0.43243243243243246</v>
      </c>
      <c r="CA43" s="3">
        <f t="shared" si="7"/>
        <v>19</v>
      </c>
      <c r="CB43" s="51">
        <f t="shared" si="8"/>
        <v>1.1634185540557236</v>
      </c>
      <c r="CC43" s="54">
        <f t="shared" si="9"/>
        <v>0</v>
      </c>
    </row>
    <row r="44" spans="1:81">
      <c r="A44" s="3" t="str">
        <f>'Indicator Data'!B47</f>
        <v>HRV</v>
      </c>
      <c r="B44" s="50">
        <f>IF('Indicator Date hidden'!C45="x","x",B$2-'Indicator Date hidden'!C45)</f>
        <v>0</v>
      </c>
      <c r="C44" s="50">
        <f>IF('Indicator Date hidden'!D45="x","x",C$2-'Indicator Date hidden'!D45)</f>
        <v>0</v>
      </c>
      <c r="D44" s="50">
        <f>IF('Indicator Date hidden'!E45="x","x",D$2-'Indicator Date hidden'!E45)</f>
        <v>0</v>
      </c>
      <c r="E44" s="50">
        <f>IF('Indicator Date hidden'!F45="x","x",E$2-'Indicator Date hidden'!F45)</f>
        <v>0</v>
      </c>
      <c r="F44" s="50">
        <f>IF('Indicator Date hidden'!G45="x","x",F$2-'Indicator Date hidden'!G45)</f>
        <v>0</v>
      </c>
      <c r="G44" s="50">
        <f>IF('Indicator Date hidden'!H45="x","x",G$2-'Indicator Date hidden'!H45)</f>
        <v>0</v>
      </c>
      <c r="H44" s="50">
        <f>IF('Indicator Date hidden'!I45="x","x",H$2-'Indicator Date hidden'!I45)</f>
        <v>0</v>
      </c>
      <c r="I44" s="50">
        <f>IF('Indicator Date hidden'!J45="x","x",I$2-'Indicator Date hidden'!J45)</f>
        <v>0</v>
      </c>
      <c r="J44" s="50">
        <f>IF('Indicator Date hidden'!K45="x","x",J$2-'Indicator Date hidden'!K45)</f>
        <v>0</v>
      </c>
      <c r="K44" s="50">
        <f>IF('Indicator Date hidden'!L45="x","x",K$2-'Indicator Date hidden'!L45)</f>
        <v>0</v>
      </c>
      <c r="L44" s="50">
        <f>IF('Indicator Date hidden'!M45="x","x",L$2-'Indicator Date hidden'!M45)</f>
        <v>0</v>
      </c>
      <c r="M44" s="50">
        <f>IF('Indicator Date hidden'!N45="x","x",M$2-'Indicator Date hidden'!N45)</f>
        <v>0</v>
      </c>
      <c r="N44" s="50">
        <f>IF('Indicator Date hidden'!O45="x","x",N$2-'Indicator Date hidden'!O45)</f>
        <v>0</v>
      </c>
      <c r="O44" s="50">
        <f>IF('Indicator Date hidden'!P45="x","x",O$2-'Indicator Date hidden'!P45)</f>
        <v>0</v>
      </c>
      <c r="P44" s="50">
        <f>IF('Indicator Date hidden'!Q45="x","x",P$2-'Indicator Date hidden'!Q45)</f>
        <v>-1</v>
      </c>
      <c r="Q44" s="50">
        <f>IF('Indicator Date hidden'!R45="x","x",Q$2-'Indicator Date hidden'!R45)</f>
        <v>-1</v>
      </c>
      <c r="R44" s="50">
        <f>IF('Indicator Date hidden'!S45="x","x",R$2-'Indicator Date hidden'!S45)</f>
        <v>-1</v>
      </c>
      <c r="S44" s="50">
        <f>IF('Indicator Date hidden'!T45="x","x",S$2-'Indicator Date hidden'!T45)</f>
        <v>-1</v>
      </c>
      <c r="T44" s="50">
        <f>IF('Indicator Date hidden'!U45="x","x",T$2-'Indicator Date hidden'!U45)</f>
        <v>0</v>
      </c>
      <c r="U44" s="50">
        <f>IF('Indicator Date hidden'!V45="x","x",U$2-'Indicator Date hidden'!V45)</f>
        <v>0</v>
      </c>
      <c r="V44" s="50">
        <f>IF('Indicator Date hidden'!W45="x","x",V$2-'Indicator Date hidden'!W45)</f>
        <v>0</v>
      </c>
      <c r="W44" s="50">
        <f>IF('Indicator Date hidden'!X45="x","x",W$2-'Indicator Date hidden'!X45)</f>
        <v>0</v>
      </c>
      <c r="X44" s="50">
        <f>IF('Indicator Date hidden'!Y45="x","x",X$2-'Indicator Date hidden'!Y45)</f>
        <v>0</v>
      </c>
      <c r="Y44" s="50">
        <f>IF('Indicator Date hidden'!Z45="x","x",Y$2-'Indicator Date hidden'!Z45)</f>
        <v>0</v>
      </c>
      <c r="Z44" s="50">
        <f>IF('Indicator Date hidden'!AA45="x","x",Z$2-'Indicator Date hidden'!AA45)</f>
        <v>7</v>
      </c>
      <c r="AA44" s="50">
        <f>IF('Indicator Date hidden'!AB45="x","x",AA$2-'Indicator Date hidden'!AB45)</f>
        <v>10</v>
      </c>
      <c r="AB44" s="50" t="str">
        <f>IF('Indicator Date hidden'!AC45="x","x",AB$2-'Indicator Date hidden'!AC45)</f>
        <v>x</v>
      </c>
      <c r="AC44" s="50">
        <f>IF('Indicator Date hidden'!AD45="x","x",AC$2-'Indicator Date hidden'!AD45)</f>
        <v>1</v>
      </c>
      <c r="AD44" s="50">
        <f>IF('Indicator Date hidden'!AE45="x","x",AD$2-'Indicator Date hidden'!AE45)</f>
        <v>0</v>
      </c>
      <c r="AE44" s="50" t="str">
        <f>IF('Indicator Date hidden'!AF45="x","x",AE$2-'Indicator Date hidden'!AF45)</f>
        <v>x</v>
      </c>
      <c r="AF44" s="50">
        <f>IF('Indicator Date hidden'!AG45="x","x",AF$2-'Indicator Date hidden'!AG45)</f>
        <v>0</v>
      </c>
      <c r="AG44" s="50">
        <f>IF('Indicator Date hidden'!AH45="x","x",AG$2-'Indicator Date hidden'!AH45)</f>
        <v>0</v>
      </c>
      <c r="AH44" s="50">
        <f>IF('Indicator Date hidden'!AI45="x","x",AH$2-'Indicator Date hidden'!AI45)</f>
        <v>0</v>
      </c>
      <c r="AI44" s="50">
        <f>IF('Indicator Date hidden'!AJ45="x","x",AI$2-'Indicator Date hidden'!AJ45)</f>
        <v>0</v>
      </c>
      <c r="AJ44" s="50">
        <f>IF('Indicator Date hidden'!AK45="x","x",AJ$2-'Indicator Date hidden'!AK45)</f>
        <v>0</v>
      </c>
      <c r="AK44" s="50">
        <f>IF('Indicator Date hidden'!AL45="x","x",AK$2-'Indicator Date hidden'!AL45)</f>
        <v>0</v>
      </c>
      <c r="AL44" s="50">
        <f>IF('Indicator Date hidden'!AM45="x","x",AL$2-'Indicator Date hidden'!AM45)</f>
        <v>2</v>
      </c>
      <c r="AM44" s="50">
        <f>IF('Indicator Date hidden'!AN45="x","x",AM$2-'Indicator Date hidden'!AN45)</f>
        <v>0</v>
      </c>
      <c r="AN44" s="50">
        <f>IF('Indicator Date hidden'!AO45="x","x",AN$2-'Indicator Date hidden'!AO45)</f>
        <v>0</v>
      </c>
      <c r="AO44" s="50">
        <f>IF('Indicator Date hidden'!AP45="x","x",AO$2-'Indicator Date hidden'!AP45)</f>
        <v>0</v>
      </c>
      <c r="AP44" s="50" t="str">
        <f>IF('Indicator Date hidden'!AQ45="x","x",AP$2-'Indicator Date hidden'!AQ45)</f>
        <v>x</v>
      </c>
      <c r="AQ44" s="50">
        <f>IF('Indicator Date hidden'!AR45="x","x",AQ$2-'Indicator Date hidden'!AR45)</f>
        <v>0</v>
      </c>
      <c r="AR44" s="50">
        <f>IF('Indicator Date hidden'!AS45="x","x",AR$2-'Indicator Date hidden'!AS45)</f>
        <v>0</v>
      </c>
      <c r="AS44" s="50" t="str">
        <f>IF('Indicator Date hidden'!AT45="x","x",AS$2-'Indicator Date hidden'!AT45)</f>
        <v>x</v>
      </c>
      <c r="AT44" s="50">
        <f>IF('Indicator Date hidden'!AU45="x","x",AT$2-'Indicator Date hidden'!AU45)</f>
        <v>0</v>
      </c>
      <c r="AU44" s="50">
        <f>IF('Indicator Date hidden'!AV45="x","x",AU$2-'Indicator Date hidden'!AV45)</f>
        <v>0</v>
      </c>
      <c r="AV44" s="50">
        <f>IF('Indicator Date hidden'!AW45="x","x",AV$2-'Indicator Date hidden'!AW45)</f>
        <v>0</v>
      </c>
      <c r="AW44" s="50" t="str">
        <f>IF('Indicator Date hidden'!AX45="x","x",AW$2-'Indicator Date hidden'!AX45)</f>
        <v>x</v>
      </c>
      <c r="AX44" s="50">
        <f>IF('Indicator Date hidden'!AY45="x","x",AX$2-'Indicator Date hidden'!AY45)</f>
        <v>0</v>
      </c>
      <c r="AY44" s="50">
        <f>IF('Indicator Date hidden'!AZ45="x","x",AY$2-'Indicator Date hidden'!AZ45)</f>
        <v>0</v>
      </c>
      <c r="AZ44" s="50">
        <f>IF('Indicator Date hidden'!BA45="x","x",AZ$2-'Indicator Date hidden'!BA45)</f>
        <v>1</v>
      </c>
      <c r="BA44" s="50">
        <f>IF('Indicator Date hidden'!BB45="x","x",BA$2-'Indicator Date hidden'!BB45)</f>
        <v>1</v>
      </c>
      <c r="BB44" s="50">
        <f>IF('Indicator Date hidden'!BC45="x","x",BB$2-'Indicator Date hidden'!BC45)</f>
        <v>1</v>
      </c>
      <c r="BC44" s="50">
        <f>IF('Indicator Date hidden'!BD45="x","x",BC$2-'Indicator Date hidden'!BD45)</f>
        <v>1</v>
      </c>
      <c r="BD44" s="50" t="str">
        <f>IF('Indicator Date hidden'!BE45="x","x",BD$2-'Indicator Date hidden'!BE45)</f>
        <v>x</v>
      </c>
      <c r="BE44" s="50">
        <f>IF('Indicator Date hidden'!BF45="x","x",BE$2-'Indicator Date hidden'!BF45)</f>
        <v>1</v>
      </c>
      <c r="BF44" s="50">
        <f>IF('Indicator Date hidden'!BG45="x","x",BF$2-'Indicator Date hidden'!BG45)</f>
        <v>0</v>
      </c>
      <c r="BG44" s="50">
        <f>IF('Indicator Date hidden'!BH45="x","x",BG$2-'Indicator Date hidden'!BH45)</f>
        <v>1</v>
      </c>
      <c r="BH44" s="50">
        <f>IF('Indicator Date hidden'!BI45="x","x",BH$2-'Indicator Date hidden'!BI45)</f>
        <v>1</v>
      </c>
      <c r="BI44" s="50">
        <f>IF('Indicator Date hidden'!BJ45="x","x",BI$2-'Indicator Date hidden'!BJ45)</f>
        <v>0</v>
      </c>
      <c r="BJ44" s="50">
        <f>IF('Indicator Date hidden'!BK45="x","x",BJ$2-'Indicator Date hidden'!BK45)</f>
        <v>1</v>
      </c>
      <c r="BK44" s="50">
        <f>IF('Indicator Date hidden'!BL45="x","x",BK$2-'Indicator Date hidden'!BL45)</f>
        <v>0</v>
      </c>
      <c r="BL44" s="50">
        <f>IF('Indicator Date hidden'!BM45="x","x",BL$2-'Indicator Date hidden'!BM45)</f>
        <v>1</v>
      </c>
      <c r="BM44" s="50">
        <f>IF('Indicator Date hidden'!BN45="x","x",BM$2-'Indicator Date hidden'!BN45)</f>
        <v>8</v>
      </c>
      <c r="BN44" s="50">
        <f>IF('Indicator Date hidden'!BO45="x","x",BN$2-'Indicator Date hidden'!BO45)</f>
        <v>0</v>
      </c>
      <c r="BO44" s="50">
        <f>IF('Indicator Date hidden'!BP45="x","x",BO$2-'Indicator Date hidden'!BP45)</f>
        <v>0</v>
      </c>
      <c r="BP44" s="50">
        <f>IF('Indicator Date hidden'!BQ45="x","x",BP$2-'Indicator Date hidden'!BQ45)</f>
        <v>0</v>
      </c>
      <c r="BQ44" s="50">
        <f>IF('Indicator Date hidden'!BR45="x","x",BQ$2-'Indicator Date hidden'!BR45)</f>
        <v>0</v>
      </c>
      <c r="BR44" s="50">
        <f>IF('Indicator Date hidden'!BS45="x","x",BR$2-'Indicator Date hidden'!BS45)</f>
        <v>0</v>
      </c>
      <c r="BS44" s="50">
        <f>IF('Indicator Date hidden'!BT45="x","x",BS$2-'Indicator Date hidden'!BT45)</f>
        <v>2</v>
      </c>
      <c r="BT44" s="50">
        <f>IF('Indicator Date hidden'!BU45="x","x",BT$2-'Indicator Date hidden'!BU45)</f>
        <v>1</v>
      </c>
      <c r="BU44" s="50">
        <f>IF('Indicator Date hidden'!BV45="x","x",BU$2-'Indicator Date hidden'!BV45)</f>
        <v>1</v>
      </c>
      <c r="BV44" s="50" t="str">
        <f>IF('Indicator Date hidden'!BW45="x","x",BV$2-'Indicator Date hidden'!BW45)</f>
        <v>x</v>
      </c>
      <c r="BW44" s="50">
        <f>IF('Indicator Date hidden'!BX45="x","x",BW$2-'Indicator Date hidden'!BX45)</f>
        <v>1</v>
      </c>
      <c r="BX44" s="50">
        <f>IF('Indicator Date hidden'!BY45="x","x",BX$2-'Indicator Date hidden'!BY45)</f>
        <v>0</v>
      </c>
      <c r="BY44" s="3">
        <f t="shared" si="5"/>
        <v>38</v>
      </c>
      <c r="BZ44" s="51">
        <f t="shared" si="6"/>
        <v>0.55882352941176472</v>
      </c>
      <c r="CA44" s="3">
        <f t="shared" si="7"/>
        <v>18</v>
      </c>
      <c r="CB44" s="51">
        <f t="shared" si="8"/>
        <v>1.7854176718560222</v>
      </c>
      <c r="CC44" s="54">
        <f t="shared" si="9"/>
        <v>0</v>
      </c>
    </row>
    <row r="45" spans="1:81">
      <c r="A45" s="3" t="str">
        <f>'Indicator Data'!B48</f>
        <v>CUB</v>
      </c>
      <c r="B45" s="50">
        <f>IF('Indicator Date hidden'!C46="x","x",B$2-'Indicator Date hidden'!C46)</f>
        <v>0</v>
      </c>
      <c r="C45" s="50">
        <f>IF('Indicator Date hidden'!D46="x","x",C$2-'Indicator Date hidden'!D46)</f>
        <v>0</v>
      </c>
      <c r="D45" s="50">
        <f>IF('Indicator Date hidden'!E46="x","x",D$2-'Indicator Date hidden'!E46)</f>
        <v>0</v>
      </c>
      <c r="E45" s="50">
        <f>IF('Indicator Date hidden'!F46="x","x",E$2-'Indicator Date hidden'!F46)</f>
        <v>0</v>
      </c>
      <c r="F45" s="50">
        <f>IF('Indicator Date hidden'!G46="x","x",F$2-'Indicator Date hidden'!G46)</f>
        <v>0</v>
      </c>
      <c r="G45" s="50">
        <f>IF('Indicator Date hidden'!H46="x","x",G$2-'Indicator Date hidden'!H46)</f>
        <v>0</v>
      </c>
      <c r="H45" s="50">
        <f>IF('Indicator Date hidden'!I46="x","x",H$2-'Indicator Date hidden'!I46)</f>
        <v>0</v>
      </c>
      <c r="I45" s="50">
        <f>IF('Indicator Date hidden'!J46="x","x",I$2-'Indicator Date hidden'!J46)</f>
        <v>0</v>
      </c>
      <c r="J45" s="50">
        <f>IF('Indicator Date hidden'!K46="x","x",J$2-'Indicator Date hidden'!K46)</f>
        <v>0</v>
      </c>
      <c r="K45" s="50">
        <f>IF('Indicator Date hidden'!L46="x","x",K$2-'Indicator Date hidden'!L46)</f>
        <v>0</v>
      </c>
      <c r="L45" s="50">
        <f>IF('Indicator Date hidden'!M46="x","x",L$2-'Indicator Date hidden'!M46)</f>
        <v>0</v>
      </c>
      <c r="M45" s="50">
        <f>IF('Indicator Date hidden'!N46="x","x",M$2-'Indicator Date hidden'!N46)</f>
        <v>0</v>
      </c>
      <c r="N45" s="50">
        <f>IF('Indicator Date hidden'!O46="x","x",N$2-'Indicator Date hidden'!O46)</f>
        <v>0</v>
      </c>
      <c r="O45" s="50">
        <f>IF('Indicator Date hidden'!P46="x","x",O$2-'Indicator Date hidden'!P46)</f>
        <v>0</v>
      </c>
      <c r="P45" s="50">
        <f>IF('Indicator Date hidden'!Q46="x","x",P$2-'Indicator Date hidden'!Q46)</f>
        <v>-1</v>
      </c>
      <c r="Q45" s="50">
        <f>IF('Indicator Date hidden'!R46="x","x",Q$2-'Indicator Date hidden'!R46)</f>
        <v>-1</v>
      </c>
      <c r="R45" s="50">
        <f>IF('Indicator Date hidden'!S46="x","x",R$2-'Indicator Date hidden'!S46)</f>
        <v>-1</v>
      </c>
      <c r="S45" s="50">
        <f>IF('Indicator Date hidden'!T46="x","x",S$2-'Indicator Date hidden'!T46)</f>
        <v>-1</v>
      </c>
      <c r="T45" s="50">
        <f>IF('Indicator Date hidden'!U46="x","x",T$2-'Indicator Date hidden'!U46)</f>
        <v>0</v>
      </c>
      <c r="U45" s="50">
        <f>IF('Indicator Date hidden'!V46="x","x",U$2-'Indicator Date hidden'!V46)</f>
        <v>0</v>
      </c>
      <c r="V45" s="50">
        <f>IF('Indicator Date hidden'!W46="x","x",V$2-'Indicator Date hidden'!W46)</f>
        <v>0</v>
      </c>
      <c r="W45" s="50">
        <f>IF('Indicator Date hidden'!X46="x","x",W$2-'Indicator Date hidden'!X46)</f>
        <v>0</v>
      </c>
      <c r="X45" s="50">
        <f>IF('Indicator Date hidden'!Y46="x","x",X$2-'Indicator Date hidden'!Y46)</f>
        <v>0</v>
      </c>
      <c r="Y45" s="50">
        <f>IF('Indicator Date hidden'!Z46="x","x",Y$2-'Indicator Date hidden'!Z46)</f>
        <v>0</v>
      </c>
      <c r="Z45" s="50" t="str">
        <f>IF('Indicator Date hidden'!AA46="x","x",Z$2-'Indicator Date hidden'!AA46)</f>
        <v>x</v>
      </c>
      <c r="AA45" s="50">
        <f>IF('Indicator Date hidden'!AB46="x","x",AA$2-'Indicator Date hidden'!AB46)</f>
        <v>0</v>
      </c>
      <c r="AB45" s="50">
        <f>IF('Indicator Date hidden'!AC46="x","x",AB$2-'Indicator Date hidden'!AC46)</f>
        <v>0</v>
      </c>
      <c r="AC45" s="50">
        <f>IF('Indicator Date hidden'!AD46="x","x",AC$2-'Indicator Date hidden'!AD46)</f>
        <v>1</v>
      </c>
      <c r="AD45" s="50">
        <f>IF('Indicator Date hidden'!AE46="x","x",AD$2-'Indicator Date hidden'!AE46)</f>
        <v>0</v>
      </c>
      <c r="AE45" s="50">
        <f>IF('Indicator Date hidden'!AF46="x","x",AE$2-'Indicator Date hidden'!AF46)</f>
        <v>0</v>
      </c>
      <c r="AF45" s="50">
        <f>IF('Indicator Date hidden'!AG46="x","x",AF$2-'Indicator Date hidden'!AG46)</f>
        <v>0</v>
      </c>
      <c r="AG45" s="50">
        <f>IF('Indicator Date hidden'!AH46="x","x",AG$2-'Indicator Date hidden'!AH46)</f>
        <v>0</v>
      </c>
      <c r="AH45" s="50">
        <f>IF('Indicator Date hidden'!AI46="x","x",AH$2-'Indicator Date hidden'!AI46)</f>
        <v>0</v>
      </c>
      <c r="AI45" s="50">
        <f>IF('Indicator Date hidden'!AJ46="x","x",AI$2-'Indicator Date hidden'!AJ46)</f>
        <v>0</v>
      </c>
      <c r="AJ45" s="50">
        <f>IF('Indicator Date hidden'!AK46="x","x",AJ$2-'Indicator Date hidden'!AK46)</f>
        <v>0</v>
      </c>
      <c r="AK45" s="50">
        <f>IF('Indicator Date hidden'!AL46="x","x",AK$2-'Indicator Date hidden'!AL46)</f>
        <v>0</v>
      </c>
      <c r="AL45" s="50" t="str">
        <f>IF('Indicator Date hidden'!AM46="x","x",AL$2-'Indicator Date hidden'!AM46)</f>
        <v>x</v>
      </c>
      <c r="AM45" s="50">
        <f>IF('Indicator Date hidden'!AN46="x","x",AM$2-'Indicator Date hidden'!AN46)</f>
        <v>0</v>
      </c>
      <c r="AN45" s="50">
        <f>IF('Indicator Date hidden'!AO46="x","x",AN$2-'Indicator Date hidden'!AO46)</f>
        <v>0</v>
      </c>
      <c r="AO45" s="50">
        <f>IF('Indicator Date hidden'!AP46="x","x",AO$2-'Indicator Date hidden'!AP46)</f>
        <v>0</v>
      </c>
      <c r="AP45" s="50">
        <f>IF('Indicator Date hidden'!AQ46="x","x",AP$2-'Indicator Date hidden'!AQ46)</f>
        <v>0</v>
      </c>
      <c r="AQ45" s="50" t="str">
        <f>IF('Indicator Date hidden'!AR46="x","x",AQ$2-'Indicator Date hidden'!AR46)</f>
        <v>x</v>
      </c>
      <c r="AR45" s="50">
        <f>IF('Indicator Date hidden'!AS46="x","x",AR$2-'Indicator Date hidden'!AS46)</f>
        <v>0</v>
      </c>
      <c r="AS45" s="50" t="str">
        <f>IF('Indicator Date hidden'!AT46="x","x",AS$2-'Indicator Date hidden'!AT46)</f>
        <v>x</v>
      </c>
      <c r="AT45" s="50">
        <f>IF('Indicator Date hidden'!AU46="x","x",AT$2-'Indicator Date hidden'!AU46)</f>
        <v>0</v>
      </c>
      <c r="AU45" s="50">
        <f>IF('Indicator Date hidden'!AV46="x","x",AU$2-'Indicator Date hidden'!AV46)</f>
        <v>0</v>
      </c>
      <c r="AV45" s="50">
        <f>IF('Indicator Date hidden'!AW46="x","x",AV$2-'Indicator Date hidden'!AW46)</f>
        <v>0</v>
      </c>
      <c r="AW45" s="50" t="str">
        <f>IF('Indicator Date hidden'!AX46="x","x",AW$2-'Indicator Date hidden'!AX46)</f>
        <v>x</v>
      </c>
      <c r="AX45" s="50">
        <f>IF('Indicator Date hidden'!AY46="x","x",AX$2-'Indicator Date hidden'!AY46)</f>
        <v>0</v>
      </c>
      <c r="AY45" s="50">
        <f>IF('Indicator Date hidden'!AZ46="x","x",AY$2-'Indicator Date hidden'!AZ46)</f>
        <v>0</v>
      </c>
      <c r="AZ45" s="50" t="str">
        <f>IF('Indicator Date hidden'!BA46="x","x",AZ$2-'Indicator Date hidden'!BA46)</f>
        <v>x</v>
      </c>
      <c r="BA45" s="50">
        <f>IF('Indicator Date hidden'!BB46="x","x",BA$2-'Indicator Date hidden'!BB46)</f>
        <v>1</v>
      </c>
      <c r="BB45" s="50">
        <f>IF('Indicator Date hidden'!BC46="x","x",BB$2-'Indicator Date hidden'!BC46)</f>
        <v>1</v>
      </c>
      <c r="BC45" s="50">
        <f>IF('Indicator Date hidden'!BD46="x","x",BC$2-'Indicator Date hidden'!BD46)</f>
        <v>1</v>
      </c>
      <c r="BD45" s="50" t="str">
        <f>IF('Indicator Date hidden'!BE46="x","x",BD$2-'Indicator Date hidden'!BE46)</f>
        <v>x</v>
      </c>
      <c r="BE45" s="50">
        <f>IF('Indicator Date hidden'!BF46="x","x",BE$2-'Indicator Date hidden'!BF46)</f>
        <v>1</v>
      </c>
      <c r="BF45" s="50">
        <f>IF('Indicator Date hidden'!BG46="x","x",BF$2-'Indicator Date hidden'!BG46)</f>
        <v>0</v>
      </c>
      <c r="BG45" s="50">
        <f>IF('Indicator Date hidden'!BH46="x","x",BG$2-'Indicator Date hidden'!BH46)</f>
        <v>1</v>
      </c>
      <c r="BH45" s="50">
        <f>IF('Indicator Date hidden'!BI46="x","x",BH$2-'Indicator Date hidden'!BI46)</f>
        <v>1</v>
      </c>
      <c r="BI45" s="50">
        <f>IF('Indicator Date hidden'!BJ46="x","x",BI$2-'Indicator Date hidden'!BJ46)</f>
        <v>2</v>
      </c>
      <c r="BJ45" s="50">
        <f>IF('Indicator Date hidden'!BK46="x","x",BJ$2-'Indicator Date hidden'!BK46)</f>
        <v>1</v>
      </c>
      <c r="BK45" s="50">
        <f>IF('Indicator Date hidden'!BL46="x","x",BK$2-'Indicator Date hidden'!BL46)</f>
        <v>0</v>
      </c>
      <c r="BL45" s="50">
        <f>IF('Indicator Date hidden'!BM46="x","x",BL$2-'Indicator Date hidden'!BM46)</f>
        <v>1</v>
      </c>
      <c r="BM45" s="50">
        <f>IF('Indicator Date hidden'!BN46="x","x",BM$2-'Indicator Date hidden'!BN46)</f>
        <v>7</v>
      </c>
      <c r="BN45" s="50">
        <f>IF('Indicator Date hidden'!BO46="x","x",BN$2-'Indicator Date hidden'!BO46)</f>
        <v>0</v>
      </c>
      <c r="BO45" s="50">
        <f>IF('Indicator Date hidden'!BP46="x","x",BO$2-'Indicator Date hidden'!BP46)</f>
        <v>0</v>
      </c>
      <c r="BP45" s="50">
        <f>IF('Indicator Date hidden'!BQ46="x","x",BP$2-'Indicator Date hidden'!BQ46)</f>
        <v>0</v>
      </c>
      <c r="BQ45" s="50">
        <f>IF('Indicator Date hidden'!BR46="x","x",BQ$2-'Indicator Date hidden'!BR46)</f>
        <v>0</v>
      </c>
      <c r="BR45" s="50">
        <f>IF('Indicator Date hidden'!BS46="x","x",BR$2-'Indicator Date hidden'!BS46)</f>
        <v>0</v>
      </c>
      <c r="BS45" s="50">
        <f>IF('Indicator Date hidden'!BT46="x","x",BS$2-'Indicator Date hidden'!BT46)</f>
        <v>1</v>
      </c>
      <c r="BT45" s="50">
        <f>IF('Indicator Date hidden'!BU46="x","x",BT$2-'Indicator Date hidden'!BU46)</f>
        <v>1</v>
      </c>
      <c r="BU45" s="50">
        <f>IF('Indicator Date hidden'!BV46="x","x",BU$2-'Indicator Date hidden'!BV46)</f>
        <v>1</v>
      </c>
      <c r="BV45" s="50" t="str">
        <f>IF('Indicator Date hidden'!BW46="x","x",BV$2-'Indicator Date hidden'!BW46)</f>
        <v>x</v>
      </c>
      <c r="BW45" s="50">
        <f>IF('Indicator Date hidden'!BX46="x","x",BW$2-'Indicator Date hidden'!BX46)</f>
        <v>1</v>
      </c>
      <c r="BX45" s="50">
        <f>IF('Indicator Date hidden'!BY46="x","x",BX$2-'Indicator Date hidden'!BY46)</f>
        <v>0</v>
      </c>
      <c r="BY45" s="3">
        <f t="shared" si="5"/>
        <v>18</v>
      </c>
      <c r="BZ45" s="51">
        <f t="shared" si="6"/>
        <v>0.26865671641791045</v>
      </c>
      <c r="CA45" s="3">
        <f t="shared" si="7"/>
        <v>15</v>
      </c>
      <c r="CB45" s="51">
        <f t="shared" si="8"/>
        <v>0.98620468875712186</v>
      </c>
      <c r="CC45" s="54">
        <f t="shared" si="9"/>
        <v>0</v>
      </c>
    </row>
    <row r="46" spans="1:81">
      <c r="A46" s="3" t="str">
        <f>'Indicator Data'!B49</f>
        <v>CYP</v>
      </c>
      <c r="B46" s="50">
        <f>IF('Indicator Date hidden'!C47="x","x",B$2-'Indicator Date hidden'!C47)</f>
        <v>0</v>
      </c>
      <c r="C46" s="50">
        <f>IF('Indicator Date hidden'!D47="x","x",C$2-'Indicator Date hidden'!D47)</f>
        <v>0</v>
      </c>
      <c r="D46" s="50">
        <f>IF('Indicator Date hidden'!E47="x","x",D$2-'Indicator Date hidden'!E47)</f>
        <v>0</v>
      </c>
      <c r="E46" s="50">
        <f>IF('Indicator Date hidden'!F47="x","x",E$2-'Indicator Date hidden'!F47)</f>
        <v>0</v>
      </c>
      <c r="F46" s="50">
        <f>IF('Indicator Date hidden'!G47="x","x",F$2-'Indicator Date hidden'!G47)</f>
        <v>0</v>
      </c>
      <c r="G46" s="50">
        <f>IF('Indicator Date hidden'!H47="x","x",G$2-'Indicator Date hidden'!H47)</f>
        <v>0</v>
      </c>
      <c r="H46" s="50">
        <f>IF('Indicator Date hidden'!I47="x","x",H$2-'Indicator Date hidden'!I47)</f>
        <v>0</v>
      </c>
      <c r="I46" s="50">
        <f>IF('Indicator Date hidden'!J47="x","x",I$2-'Indicator Date hidden'!J47)</f>
        <v>0</v>
      </c>
      <c r="J46" s="50">
        <f>IF('Indicator Date hidden'!K47="x","x",J$2-'Indicator Date hidden'!K47)</f>
        <v>0</v>
      </c>
      <c r="K46" s="50">
        <f>IF('Indicator Date hidden'!L47="x","x",K$2-'Indicator Date hidden'!L47)</f>
        <v>0</v>
      </c>
      <c r="L46" s="50">
        <f>IF('Indicator Date hidden'!M47="x","x",L$2-'Indicator Date hidden'!M47)</f>
        <v>0</v>
      </c>
      <c r="M46" s="50">
        <f>IF('Indicator Date hidden'!N47="x","x",M$2-'Indicator Date hidden'!N47)</f>
        <v>0</v>
      </c>
      <c r="N46" s="50">
        <f>IF('Indicator Date hidden'!O47="x","x",N$2-'Indicator Date hidden'!O47)</f>
        <v>0</v>
      </c>
      <c r="O46" s="50">
        <f>IF('Indicator Date hidden'!P47="x","x",O$2-'Indicator Date hidden'!P47)</f>
        <v>0</v>
      </c>
      <c r="P46" s="50">
        <f>IF('Indicator Date hidden'!Q47="x","x",P$2-'Indicator Date hidden'!Q47)</f>
        <v>-1</v>
      </c>
      <c r="Q46" s="50">
        <f>IF('Indicator Date hidden'!R47="x","x",Q$2-'Indicator Date hidden'!R47)</f>
        <v>-1</v>
      </c>
      <c r="R46" s="50">
        <f>IF('Indicator Date hidden'!S47="x","x",R$2-'Indicator Date hidden'!S47)</f>
        <v>-1</v>
      </c>
      <c r="S46" s="50">
        <f>IF('Indicator Date hidden'!T47="x","x",S$2-'Indicator Date hidden'!T47)</f>
        <v>-1</v>
      </c>
      <c r="T46" s="50">
        <f>IF('Indicator Date hidden'!U47="x","x",T$2-'Indicator Date hidden'!U47)</f>
        <v>0</v>
      </c>
      <c r="U46" s="50">
        <f>IF('Indicator Date hidden'!V47="x","x",U$2-'Indicator Date hidden'!V47)</f>
        <v>0</v>
      </c>
      <c r="V46" s="50">
        <f>IF('Indicator Date hidden'!W47="x","x",V$2-'Indicator Date hidden'!W47)</f>
        <v>0</v>
      </c>
      <c r="W46" s="50">
        <f>IF('Indicator Date hidden'!X47="x","x",W$2-'Indicator Date hidden'!X47)</f>
        <v>0</v>
      </c>
      <c r="X46" s="50">
        <f>IF('Indicator Date hidden'!Y47="x","x",X$2-'Indicator Date hidden'!Y47)</f>
        <v>0</v>
      </c>
      <c r="Y46" s="50">
        <f>IF('Indicator Date hidden'!Z47="x","x",Y$2-'Indicator Date hidden'!Z47)</f>
        <v>0</v>
      </c>
      <c r="Z46" s="50">
        <f>IF('Indicator Date hidden'!AA47="x","x",Z$2-'Indicator Date hidden'!AA47)</f>
        <v>7</v>
      </c>
      <c r="AA46" s="50">
        <f>IF('Indicator Date hidden'!AB47="x","x",AA$2-'Indicator Date hidden'!AB47)</f>
        <v>0</v>
      </c>
      <c r="AB46" s="50" t="str">
        <f>IF('Indicator Date hidden'!AC47="x","x",AB$2-'Indicator Date hidden'!AC47)</f>
        <v>x</v>
      </c>
      <c r="AC46" s="50">
        <f>IF('Indicator Date hidden'!AD47="x","x",AC$2-'Indicator Date hidden'!AD47)</f>
        <v>0</v>
      </c>
      <c r="AD46" s="50">
        <f>IF('Indicator Date hidden'!AE47="x","x",AD$2-'Indicator Date hidden'!AE47)</f>
        <v>0</v>
      </c>
      <c r="AE46" s="50" t="str">
        <f>IF('Indicator Date hidden'!AF47="x","x",AE$2-'Indicator Date hidden'!AF47)</f>
        <v>x</v>
      </c>
      <c r="AF46" s="50">
        <f>IF('Indicator Date hidden'!AG47="x","x",AF$2-'Indicator Date hidden'!AG47)</f>
        <v>0</v>
      </c>
      <c r="AG46" s="50">
        <f>IF('Indicator Date hidden'!AH47="x","x",AG$2-'Indicator Date hidden'!AH47)</f>
        <v>0</v>
      </c>
      <c r="AH46" s="50">
        <f>IF('Indicator Date hidden'!AI47="x","x",AH$2-'Indicator Date hidden'!AI47)</f>
        <v>0</v>
      </c>
      <c r="AI46" s="50">
        <f>IF('Indicator Date hidden'!AJ47="x","x",AI$2-'Indicator Date hidden'!AJ47)</f>
        <v>0</v>
      </c>
      <c r="AJ46" s="50">
        <f>IF('Indicator Date hidden'!AK47="x","x",AJ$2-'Indicator Date hidden'!AK47)</f>
        <v>0</v>
      </c>
      <c r="AK46" s="50">
        <f>IF('Indicator Date hidden'!AL47="x","x",AK$2-'Indicator Date hidden'!AL47)</f>
        <v>0</v>
      </c>
      <c r="AL46" s="50" t="str">
        <f>IF('Indicator Date hidden'!AM47="x","x",AL$2-'Indicator Date hidden'!AM47)</f>
        <v>x</v>
      </c>
      <c r="AM46" s="50">
        <f>IF('Indicator Date hidden'!AN47="x","x",AM$2-'Indicator Date hidden'!AN47)</f>
        <v>0</v>
      </c>
      <c r="AN46" s="50">
        <f>IF('Indicator Date hidden'!AO47="x","x",AN$2-'Indicator Date hidden'!AO47)</f>
        <v>0</v>
      </c>
      <c r="AO46" s="50">
        <f>IF('Indicator Date hidden'!AP47="x","x",AO$2-'Indicator Date hidden'!AP47)</f>
        <v>0</v>
      </c>
      <c r="AP46" s="50" t="str">
        <f>IF('Indicator Date hidden'!AQ47="x","x",AP$2-'Indicator Date hidden'!AQ47)</f>
        <v>x</v>
      </c>
      <c r="AQ46" s="50">
        <f>IF('Indicator Date hidden'!AR47="x","x",AQ$2-'Indicator Date hidden'!AR47)</f>
        <v>0</v>
      </c>
      <c r="AR46" s="50">
        <f>IF('Indicator Date hidden'!AS47="x","x",AR$2-'Indicator Date hidden'!AS47)</f>
        <v>0</v>
      </c>
      <c r="AS46" s="50" t="str">
        <f>IF('Indicator Date hidden'!AT47="x","x",AS$2-'Indicator Date hidden'!AT47)</f>
        <v>x</v>
      </c>
      <c r="AT46" s="50">
        <f>IF('Indicator Date hidden'!AU47="x","x",AT$2-'Indicator Date hidden'!AU47)</f>
        <v>0</v>
      </c>
      <c r="AU46" s="50" t="str">
        <f>IF('Indicator Date hidden'!AV47="x","x",AU$2-'Indicator Date hidden'!AV47)</f>
        <v>x</v>
      </c>
      <c r="AV46" s="50" t="str">
        <f>IF('Indicator Date hidden'!AW47="x","x",AV$2-'Indicator Date hidden'!AW47)</f>
        <v>x</v>
      </c>
      <c r="AW46" s="50" t="str">
        <f>IF('Indicator Date hidden'!AX47="x","x",AW$2-'Indicator Date hidden'!AX47)</f>
        <v>x</v>
      </c>
      <c r="AX46" s="50">
        <f>IF('Indicator Date hidden'!AY47="x","x",AX$2-'Indicator Date hidden'!AY47)</f>
        <v>0</v>
      </c>
      <c r="AY46" s="50">
        <f>IF('Indicator Date hidden'!AZ47="x","x",AY$2-'Indicator Date hidden'!AZ47)</f>
        <v>0</v>
      </c>
      <c r="AZ46" s="50">
        <f>IF('Indicator Date hidden'!BA47="x","x",AZ$2-'Indicator Date hidden'!BA47)</f>
        <v>1</v>
      </c>
      <c r="BA46" s="50">
        <f>IF('Indicator Date hidden'!BB47="x","x",BA$2-'Indicator Date hidden'!BB47)</f>
        <v>1</v>
      </c>
      <c r="BB46" s="50">
        <f>IF('Indicator Date hidden'!BC47="x","x",BB$2-'Indicator Date hidden'!BC47)</f>
        <v>1</v>
      </c>
      <c r="BC46" s="50">
        <f>IF('Indicator Date hidden'!BD47="x","x",BC$2-'Indicator Date hidden'!BD47)</f>
        <v>1</v>
      </c>
      <c r="BD46" s="50">
        <f>IF('Indicator Date hidden'!BE47="x","x",BD$2-'Indicator Date hidden'!BE47)</f>
        <v>1</v>
      </c>
      <c r="BE46" s="50">
        <f>IF('Indicator Date hidden'!BF47="x","x",BE$2-'Indicator Date hidden'!BF47)</f>
        <v>1</v>
      </c>
      <c r="BF46" s="50">
        <f>IF('Indicator Date hidden'!BG47="x","x",BF$2-'Indicator Date hidden'!BG47)</f>
        <v>0</v>
      </c>
      <c r="BG46" s="50">
        <f>IF('Indicator Date hidden'!BH47="x","x",BG$2-'Indicator Date hidden'!BH47)</f>
        <v>1</v>
      </c>
      <c r="BH46" s="50">
        <f>IF('Indicator Date hidden'!BI47="x","x",BH$2-'Indicator Date hidden'!BI47)</f>
        <v>1</v>
      </c>
      <c r="BI46" s="50" t="str">
        <f>IF('Indicator Date hidden'!BJ47="x","x",BI$2-'Indicator Date hidden'!BJ47)</f>
        <v>x</v>
      </c>
      <c r="BJ46" s="50">
        <f>IF('Indicator Date hidden'!BK47="x","x",BJ$2-'Indicator Date hidden'!BK47)</f>
        <v>1</v>
      </c>
      <c r="BK46" s="50">
        <f>IF('Indicator Date hidden'!BL47="x","x",BK$2-'Indicator Date hidden'!BL47)</f>
        <v>0</v>
      </c>
      <c r="BL46" s="50">
        <f>IF('Indicator Date hidden'!BM47="x","x",BL$2-'Indicator Date hidden'!BM47)</f>
        <v>1</v>
      </c>
      <c r="BM46" s="50">
        <f>IF('Indicator Date hidden'!BN47="x","x",BM$2-'Indicator Date hidden'!BN47)</f>
        <v>8</v>
      </c>
      <c r="BN46" s="50">
        <f>IF('Indicator Date hidden'!BO47="x","x",BN$2-'Indicator Date hidden'!BO47)</f>
        <v>0</v>
      </c>
      <c r="BO46" s="50">
        <f>IF('Indicator Date hidden'!BP47="x","x",BO$2-'Indicator Date hidden'!BP47)</f>
        <v>0</v>
      </c>
      <c r="BP46" s="50">
        <f>IF('Indicator Date hidden'!BQ47="x","x",BP$2-'Indicator Date hidden'!BQ47)</f>
        <v>0</v>
      </c>
      <c r="BQ46" s="50">
        <f>IF('Indicator Date hidden'!BR47="x","x",BQ$2-'Indicator Date hidden'!BR47)</f>
        <v>0</v>
      </c>
      <c r="BR46" s="50">
        <f>IF('Indicator Date hidden'!BS47="x","x",BR$2-'Indicator Date hidden'!BS47)</f>
        <v>0</v>
      </c>
      <c r="BS46" s="50">
        <f>IF('Indicator Date hidden'!BT47="x","x",BS$2-'Indicator Date hidden'!BT47)</f>
        <v>2</v>
      </c>
      <c r="BT46" s="50">
        <f>IF('Indicator Date hidden'!BU47="x","x",BT$2-'Indicator Date hidden'!BU47)</f>
        <v>1</v>
      </c>
      <c r="BU46" s="50">
        <f>IF('Indicator Date hidden'!BV47="x","x",BU$2-'Indicator Date hidden'!BV47)</f>
        <v>1</v>
      </c>
      <c r="BV46" s="50">
        <f>IF('Indicator Date hidden'!BW47="x","x",BV$2-'Indicator Date hidden'!BW47)</f>
        <v>1</v>
      </c>
      <c r="BW46" s="50">
        <f>IF('Indicator Date hidden'!BX47="x","x",BW$2-'Indicator Date hidden'!BX47)</f>
        <v>1</v>
      </c>
      <c r="BX46" s="50">
        <f>IF('Indicator Date hidden'!BY47="x","x",BX$2-'Indicator Date hidden'!BY47)</f>
        <v>0</v>
      </c>
      <c r="BY46" s="3">
        <f t="shared" si="5"/>
        <v>27</v>
      </c>
      <c r="BZ46" s="51">
        <f t="shared" si="6"/>
        <v>0.40909090909090912</v>
      </c>
      <c r="CA46" s="3">
        <f t="shared" si="7"/>
        <v>17</v>
      </c>
      <c r="CB46" s="51">
        <f t="shared" si="8"/>
        <v>1.3704375846983032</v>
      </c>
      <c r="CC46" s="54">
        <f t="shared" si="9"/>
        <v>0</v>
      </c>
    </row>
    <row r="47" spans="1:81">
      <c r="A47" s="3" t="str">
        <f>'Indicator Data'!B50</f>
        <v>CZE</v>
      </c>
      <c r="B47" s="50">
        <f>IF('Indicator Date hidden'!C48="x","x",B$2-'Indicator Date hidden'!C48)</f>
        <v>0</v>
      </c>
      <c r="C47" s="50">
        <f>IF('Indicator Date hidden'!D48="x","x",C$2-'Indicator Date hidden'!D48)</f>
        <v>0</v>
      </c>
      <c r="D47" s="50">
        <f>IF('Indicator Date hidden'!E48="x","x",D$2-'Indicator Date hidden'!E48)</f>
        <v>0</v>
      </c>
      <c r="E47" s="50">
        <f>IF('Indicator Date hidden'!F48="x","x",E$2-'Indicator Date hidden'!F48)</f>
        <v>0</v>
      </c>
      <c r="F47" s="50">
        <f>IF('Indicator Date hidden'!G48="x","x",F$2-'Indicator Date hidden'!G48)</f>
        <v>0</v>
      </c>
      <c r="G47" s="50">
        <f>IF('Indicator Date hidden'!H48="x","x",G$2-'Indicator Date hidden'!H48)</f>
        <v>0</v>
      </c>
      <c r="H47" s="50">
        <f>IF('Indicator Date hidden'!I48="x","x",H$2-'Indicator Date hidden'!I48)</f>
        <v>0</v>
      </c>
      <c r="I47" s="50">
        <f>IF('Indicator Date hidden'!J48="x","x",I$2-'Indicator Date hidden'!J48)</f>
        <v>0</v>
      </c>
      <c r="J47" s="50">
        <f>IF('Indicator Date hidden'!K48="x","x",J$2-'Indicator Date hidden'!K48)</f>
        <v>0</v>
      </c>
      <c r="K47" s="50">
        <f>IF('Indicator Date hidden'!L48="x","x",K$2-'Indicator Date hidden'!L48)</f>
        <v>0</v>
      </c>
      <c r="L47" s="50">
        <f>IF('Indicator Date hidden'!M48="x","x",L$2-'Indicator Date hidden'!M48)</f>
        <v>0</v>
      </c>
      <c r="M47" s="50">
        <f>IF('Indicator Date hidden'!N48="x","x",M$2-'Indicator Date hidden'!N48)</f>
        <v>0</v>
      </c>
      <c r="N47" s="50">
        <f>IF('Indicator Date hidden'!O48="x","x",N$2-'Indicator Date hidden'!O48)</f>
        <v>0</v>
      </c>
      <c r="O47" s="50">
        <f>IF('Indicator Date hidden'!P48="x","x",O$2-'Indicator Date hidden'!P48)</f>
        <v>0</v>
      </c>
      <c r="P47" s="50">
        <f>IF('Indicator Date hidden'!Q48="x","x",P$2-'Indicator Date hidden'!Q48)</f>
        <v>-1</v>
      </c>
      <c r="Q47" s="50">
        <f>IF('Indicator Date hidden'!R48="x","x",Q$2-'Indicator Date hidden'!R48)</f>
        <v>-1</v>
      </c>
      <c r="R47" s="50">
        <f>IF('Indicator Date hidden'!S48="x","x",R$2-'Indicator Date hidden'!S48)</f>
        <v>-1</v>
      </c>
      <c r="S47" s="50">
        <f>IF('Indicator Date hidden'!T48="x","x",S$2-'Indicator Date hidden'!T48)</f>
        <v>-1</v>
      </c>
      <c r="T47" s="50">
        <f>IF('Indicator Date hidden'!U48="x","x",T$2-'Indicator Date hidden'!U48)</f>
        <v>0</v>
      </c>
      <c r="U47" s="50">
        <f>IF('Indicator Date hidden'!V48="x","x",U$2-'Indicator Date hidden'!V48)</f>
        <v>0</v>
      </c>
      <c r="V47" s="50">
        <f>IF('Indicator Date hidden'!W48="x","x",V$2-'Indicator Date hidden'!W48)</f>
        <v>0</v>
      </c>
      <c r="W47" s="50">
        <f>IF('Indicator Date hidden'!X48="x","x",W$2-'Indicator Date hidden'!X48)</f>
        <v>0</v>
      </c>
      <c r="X47" s="50">
        <f>IF('Indicator Date hidden'!Y48="x","x",X$2-'Indicator Date hidden'!Y48)</f>
        <v>0</v>
      </c>
      <c r="Y47" s="50">
        <f>IF('Indicator Date hidden'!Z48="x","x",Y$2-'Indicator Date hidden'!Z48)</f>
        <v>0</v>
      </c>
      <c r="Z47" s="50">
        <f>IF('Indicator Date hidden'!AA48="x","x",Z$2-'Indicator Date hidden'!AA48)</f>
        <v>7</v>
      </c>
      <c r="AA47" s="50">
        <f>IF('Indicator Date hidden'!AB48="x","x",AA$2-'Indicator Date hidden'!AB48)</f>
        <v>0</v>
      </c>
      <c r="AB47" s="50" t="str">
        <f>IF('Indicator Date hidden'!AC48="x","x",AB$2-'Indicator Date hidden'!AC48)</f>
        <v>x</v>
      </c>
      <c r="AC47" s="50">
        <f>IF('Indicator Date hidden'!AD48="x","x",AC$2-'Indicator Date hidden'!AD48)</f>
        <v>1</v>
      </c>
      <c r="AD47" s="50">
        <f>IF('Indicator Date hidden'!AE48="x","x",AD$2-'Indicator Date hidden'!AE48)</f>
        <v>0</v>
      </c>
      <c r="AE47" s="50" t="str">
        <f>IF('Indicator Date hidden'!AF48="x","x",AE$2-'Indicator Date hidden'!AF48)</f>
        <v>x</v>
      </c>
      <c r="AF47" s="50">
        <f>IF('Indicator Date hidden'!AG48="x","x",AF$2-'Indicator Date hidden'!AG48)</f>
        <v>0</v>
      </c>
      <c r="AG47" s="50">
        <f>IF('Indicator Date hidden'!AH48="x","x",AG$2-'Indicator Date hidden'!AH48)</f>
        <v>0</v>
      </c>
      <c r="AH47" s="50">
        <f>IF('Indicator Date hidden'!AI48="x","x",AH$2-'Indicator Date hidden'!AI48)</f>
        <v>0</v>
      </c>
      <c r="AI47" s="50">
        <f>IF('Indicator Date hidden'!AJ48="x","x",AI$2-'Indicator Date hidden'!AJ48)</f>
        <v>0</v>
      </c>
      <c r="AJ47" s="50">
        <f>IF('Indicator Date hidden'!AK48="x","x",AJ$2-'Indicator Date hidden'!AK48)</f>
        <v>0</v>
      </c>
      <c r="AK47" s="50">
        <f>IF('Indicator Date hidden'!AL48="x","x",AK$2-'Indicator Date hidden'!AL48)</f>
        <v>0</v>
      </c>
      <c r="AL47" s="50" t="str">
        <f>IF('Indicator Date hidden'!AM48="x","x",AL$2-'Indicator Date hidden'!AM48)</f>
        <v>x</v>
      </c>
      <c r="AM47" s="50">
        <f>IF('Indicator Date hidden'!AN48="x","x",AM$2-'Indicator Date hidden'!AN48)</f>
        <v>0</v>
      </c>
      <c r="AN47" s="50">
        <f>IF('Indicator Date hidden'!AO48="x","x",AN$2-'Indicator Date hidden'!AO48)</f>
        <v>0</v>
      </c>
      <c r="AO47" s="50">
        <f>IF('Indicator Date hidden'!AP48="x","x",AO$2-'Indicator Date hidden'!AP48)</f>
        <v>0</v>
      </c>
      <c r="AP47" s="50" t="str">
        <f>IF('Indicator Date hidden'!AQ48="x","x",AP$2-'Indicator Date hidden'!AQ48)</f>
        <v>x</v>
      </c>
      <c r="AQ47" s="50">
        <f>IF('Indicator Date hidden'!AR48="x","x",AQ$2-'Indicator Date hidden'!AR48)</f>
        <v>0</v>
      </c>
      <c r="AR47" s="50">
        <f>IF('Indicator Date hidden'!AS48="x","x",AR$2-'Indicator Date hidden'!AS48)</f>
        <v>0</v>
      </c>
      <c r="AS47" s="50" t="str">
        <f>IF('Indicator Date hidden'!AT48="x","x",AS$2-'Indicator Date hidden'!AT48)</f>
        <v>x</v>
      </c>
      <c r="AT47" s="50">
        <f>IF('Indicator Date hidden'!AU48="x","x",AT$2-'Indicator Date hidden'!AU48)</f>
        <v>0</v>
      </c>
      <c r="AU47" s="50" t="str">
        <f>IF('Indicator Date hidden'!AV48="x","x",AU$2-'Indicator Date hidden'!AV48)</f>
        <v>x</v>
      </c>
      <c r="AV47" s="50" t="str">
        <f>IF('Indicator Date hidden'!AW48="x","x",AV$2-'Indicator Date hidden'!AW48)</f>
        <v>x</v>
      </c>
      <c r="AW47" s="50" t="str">
        <f>IF('Indicator Date hidden'!AX48="x","x",AW$2-'Indicator Date hidden'!AX48)</f>
        <v>x</v>
      </c>
      <c r="AX47" s="50">
        <f>IF('Indicator Date hidden'!AY48="x","x",AX$2-'Indicator Date hidden'!AY48)</f>
        <v>0</v>
      </c>
      <c r="AY47" s="50">
        <f>IF('Indicator Date hidden'!AZ48="x","x",AY$2-'Indicator Date hidden'!AZ48)</f>
        <v>0</v>
      </c>
      <c r="AZ47" s="50">
        <f>IF('Indicator Date hidden'!BA48="x","x",AZ$2-'Indicator Date hidden'!BA48)</f>
        <v>1</v>
      </c>
      <c r="BA47" s="50">
        <f>IF('Indicator Date hidden'!BB48="x","x",BA$2-'Indicator Date hidden'!BB48)</f>
        <v>1</v>
      </c>
      <c r="BB47" s="50">
        <f>IF('Indicator Date hidden'!BC48="x","x",BB$2-'Indicator Date hidden'!BC48)</f>
        <v>1</v>
      </c>
      <c r="BC47" s="50">
        <f>IF('Indicator Date hidden'!BD48="x","x",BC$2-'Indicator Date hidden'!BD48)</f>
        <v>1</v>
      </c>
      <c r="BD47" s="50" t="str">
        <f>IF('Indicator Date hidden'!BE48="x","x",BD$2-'Indicator Date hidden'!BE48)</f>
        <v>x</v>
      </c>
      <c r="BE47" s="50">
        <f>IF('Indicator Date hidden'!BF48="x","x",BE$2-'Indicator Date hidden'!BF48)</f>
        <v>1</v>
      </c>
      <c r="BF47" s="50">
        <f>IF('Indicator Date hidden'!BG48="x","x",BF$2-'Indicator Date hidden'!BG48)</f>
        <v>0</v>
      </c>
      <c r="BG47" s="50">
        <f>IF('Indicator Date hidden'!BH48="x","x",BG$2-'Indicator Date hidden'!BH48)</f>
        <v>1</v>
      </c>
      <c r="BH47" s="50">
        <f>IF('Indicator Date hidden'!BI48="x","x",BH$2-'Indicator Date hidden'!BI48)</f>
        <v>1</v>
      </c>
      <c r="BI47" s="50">
        <f>IF('Indicator Date hidden'!BJ48="x","x",BI$2-'Indicator Date hidden'!BJ48)</f>
        <v>0</v>
      </c>
      <c r="BJ47" s="50">
        <f>IF('Indicator Date hidden'!BK48="x","x",BJ$2-'Indicator Date hidden'!BK48)</f>
        <v>1</v>
      </c>
      <c r="BK47" s="50">
        <f>IF('Indicator Date hidden'!BL48="x","x",BK$2-'Indicator Date hidden'!BL48)</f>
        <v>0</v>
      </c>
      <c r="BL47" s="50">
        <f>IF('Indicator Date hidden'!BM48="x","x",BL$2-'Indicator Date hidden'!BM48)</f>
        <v>1</v>
      </c>
      <c r="BM47" s="50">
        <f>IF('Indicator Date hidden'!BN48="x","x",BM$2-'Indicator Date hidden'!BN48)</f>
        <v>3</v>
      </c>
      <c r="BN47" s="50">
        <f>IF('Indicator Date hidden'!BO48="x","x",BN$2-'Indicator Date hidden'!BO48)</f>
        <v>0</v>
      </c>
      <c r="BO47" s="50">
        <f>IF('Indicator Date hidden'!BP48="x","x",BO$2-'Indicator Date hidden'!BP48)</f>
        <v>0</v>
      </c>
      <c r="BP47" s="50">
        <f>IF('Indicator Date hidden'!BQ48="x","x",BP$2-'Indicator Date hidden'!BQ48)</f>
        <v>0</v>
      </c>
      <c r="BQ47" s="50">
        <f>IF('Indicator Date hidden'!BR48="x","x",BQ$2-'Indicator Date hidden'!BR48)</f>
        <v>0</v>
      </c>
      <c r="BR47" s="50">
        <f>IF('Indicator Date hidden'!BS48="x","x",BR$2-'Indicator Date hidden'!BS48)</f>
        <v>0</v>
      </c>
      <c r="BS47" s="50">
        <f>IF('Indicator Date hidden'!BT48="x","x",BS$2-'Indicator Date hidden'!BT48)</f>
        <v>2</v>
      </c>
      <c r="BT47" s="50">
        <f>IF('Indicator Date hidden'!BU48="x","x",BT$2-'Indicator Date hidden'!BU48)</f>
        <v>1</v>
      </c>
      <c r="BU47" s="50">
        <f>IF('Indicator Date hidden'!BV48="x","x",BU$2-'Indicator Date hidden'!BV48)</f>
        <v>1</v>
      </c>
      <c r="BV47" s="50" t="str">
        <f>IF('Indicator Date hidden'!BW48="x","x",BV$2-'Indicator Date hidden'!BW48)</f>
        <v>x</v>
      </c>
      <c r="BW47" s="50">
        <f>IF('Indicator Date hidden'!BX48="x","x",BW$2-'Indicator Date hidden'!BX48)</f>
        <v>1</v>
      </c>
      <c r="BX47" s="50">
        <f>IF('Indicator Date hidden'!BY48="x","x",BX$2-'Indicator Date hidden'!BY48)</f>
        <v>0</v>
      </c>
      <c r="BY47" s="3">
        <f t="shared" si="5"/>
        <v>21</v>
      </c>
      <c r="BZ47" s="51">
        <f t="shared" si="6"/>
        <v>0.32307692307692309</v>
      </c>
      <c r="CA47" s="3">
        <f t="shared" si="7"/>
        <v>16</v>
      </c>
      <c r="CB47" s="51">
        <f t="shared" si="8"/>
        <v>1.0540426543360393</v>
      </c>
      <c r="CC47" s="54">
        <f t="shared" si="9"/>
        <v>0</v>
      </c>
    </row>
    <row r="48" spans="1:81">
      <c r="A48" s="3" t="str">
        <f>'Indicator Data'!B51</f>
        <v>DNK</v>
      </c>
      <c r="B48" s="50">
        <f>IF('Indicator Date hidden'!C49="x","x",B$2-'Indicator Date hidden'!C49)</f>
        <v>0</v>
      </c>
      <c r="C48" s="50">
        <f>IF('Indicator Date hidden'!D49="x","x",C$2-'Indicator Date hidden'!D49)</f>
        <v>0</v>
      </c>
      <c r="D48" s="50">
        <f>IF('Indicator Date hidden'!E49="x","x",D$2-'Indicator Date hidden'!E49)</f>
        <v>0</v>
      </c>
      <c r="E48" s="50">
        <f>IF('Indicator Date hidden'!F49="x","x",E$2-'Indicator Date hidden'!F49)</f>
        <v>0</v>
      </c>
      <c r="F48" s="50">
        <f>IF('Indicator Date hidden'!G49="x","x",F$2-'Indicator Date hidden'!G49)</f>
        <v>0</v>
      </c>
      <c r="G48" s="50">
        <f>IF('Indicator Date hidden'!H49="x","x",G$2-'Indicator Date hidden'!H49)</f>
        <v>0</v>
      </c>
      <c r="H48" s="50">
        <f>IF('Indicator Date hidden'!I49="x","x",H$2-'Indicator Date hidden'!I49)</f>
        <v>0</v>
      </c>
      <c r="I48" s="50">
        <f>IF('Indicator Date hidden'!J49="x","x",I$2-'Indicator Date hidden'!J49)</f>
        <v>0</v>
      </c>
      <c r="J48" s="50">
        <f>IF('Indicator Date hidden'!K49="x","x",J$2-'Indicator Date hidden'!K49)</f>
        <v>0</v>
      </c>
      <c r="K48" s="50">
        <f>IF('Indicator Date hidden'!L49="x","x",K$2-'Indicator Date hidden'!L49)</f>
        <v>0</v>
      </c>
      <c r="L48" s="50">
        <f>IF('Indicator Date hidden'!M49="x","x",L$2-'Indicator Date hidden'!M49)</f>
        <v>0</v>
      </c>
      <c r="M48" s="50">
        <f>IF('Indicator Date hidden'!N49="x","x",M$2-'Indicator Date hidden'!N49)</f>
        <v>0</v>
      </c>
      <c r="N48" s="50">
        <f>IF('Indicator Date hidden'!O49="x","x",N$2-'Indicator Date hidden'!O49)</f>
        <v>0</v>
      </c>
      <c r="O48" s="50">
        <f>IF('Indicator Date hidden'!P49="x","x",O$2-'Indicator Date hidden'!P49)</f>
        <v>0</v>
      </c>
      <c r="P48" s="50">
        <f>IF('Indicator Date hidden'!Q49="x","x",P$2-'Indicator Date hidden'!Q49)</f>
        <v>-1</v>
      </c>
      <c r="Q48" s="50">
        <f>IF('Indicator Date hidden'!R49="x","x",Q$2-'Indicator Date hidden'!R49)</f>
        <v>-1</v>
      </c>
      <c r="R48" s="50">
        <f>IF('Indicator Date hidden'!S49="x","x",R$2-'Indicator Date hidden'!S49)</f>
        <v>-1</v>
      </c>
      <c r="S48" s="50">
        <f>IF('Indicator Date hidden'!T49="x","x",S$2-'Indicator Date hidden'!T49)</f>
        <v>-1</v>
      </c>
      <c r="T48" s="50">
        <f>IF('Indicator Date hidden'!U49="x","x",T$2-'Indicator Date hidden'!U49)</f>
        <v>0</v>
      </c>
      <c r="U48" s="50">
        <f>IF('Indicator Date hidden'!V49="x","x",U$2-'Indicator Date hidden'!V49)</f>
        <v>0</v>
      </c>
      <c r="V48" s="50">
        <f>IF('Indicator Date hidden'!W49="x","x",V$2-'Indicator Date hidden'!W49)</f>
        <v>0</v>
      </c>
      <c r="W48" s="50">
        <f>IF('Indicator Date hidden'!X49="x","x",W$2-'Indicator Date hidden'!X49)</f>
        <v>0</v>
      </c>
      <c r="X48" s="50">
        <f>IF('Indicator Date hidden'!Y49="x","x",X$2-'Indicator Date hidden'!Y49)</f>
        <v>0</v>
      </c>
      <c r="Y48" s="50">
        <f>IF('Indicator Date hidden'!Z49="x","x",Y$2-'Indicator Date hidden'!Z49)</f>
        <v>0</v>
      </c>
      <c r="Z48" s="50" t="str">
        <f>IF('Indicator Date hidden'!AA49="x","x",Z$2-'Indicator Date hidden'!AA49)</f>
        <v>x</v>
      </c>
      <c r="AA48" s="50">
        <f>IF('Indicator Date hidden'!AB49="x","x",AA$2-'Indicator Date hidden'!AB49)</f>
        <v>0</v>
      </c>
      <c r="AB48" s="50" t="str">
        <f>IF('Indicator Date hidden'!AC49="x","x",AB$2-'Indicator Date hidden'!AC49)</f>
        <v>x</v>
      </c>
      <c r="AC48" s="50">
        <f>IF('Indicator Date hidden'!AD49="x","x",AC$2-'Indicator Date hidden'!AD49)</f>
        <v>1</v>
      </c>
      <c r="AD48" s="50">
        <f>IF('Indicator Date hidden'!AE49="x","x",AD$2-'Indicator Date hidden'!AE49)</f>
        <v>0</v>
      </c>
      <c r="AE48" s="50">
        <f>IF('Indicator Date hidden'!AF49="x","x",AE$2-'Indicator Date hidden'!AF49)</f>
        <v>0</v>
      </c>
      <c r="AF48" s="50">
        <f>IF('Indicator Date hidden'!AG49="x","x",AF$2-'Indicator Date hidden'!AG49)</f>
        <v>0</v>
      </c>
      <c r="AG48" s="50">
        <f>IF('Indicator Date hidden'!AH49="x","x",AG$2-'Indicator Date hidden'!AH49)</f>
        <v>0</v>
      </c>
      <c r="AH48" s="50">
        <f>IF('Indicator Date hidden'!AI49="x","x",AH$2-'Indicator Date hidden'!AI49)</f>
        <v>0</v>
      </c>
      <c r="AI48" s="50">
        <f>IF('Indicator Date hidden'!AJ49="x","x",AI$2-'Indicator Date hidden'!AJ49)</f>
        <v>0</v>
      </c>
      <c r="AJ48" s="50">
        <f>IF('Indicator Date hidden'!AK49="x","x",AJ$2-'Indicator Date hidden'!AK49)</f>
        <v>0</v>
      </c>
      <c r="AK48" s="50">
        <f>IF('Indicator Date hidden'!AL49="x","x",AK$2-'Indicator Date hidden'!AL49)</f>
        <v>0</v>
      </c>
      <c r="AL48" s="50" t="str">
        <f>IF('Indicator Date hidden'!AM49="x","x",AL$2-'Indicator Date hidden'!AM49)</f>
        <v>x</v>
      </c>
      <c r="AM48" s="50">
        <f>IF('Indicator Date hidden'!AN49="x","x",AM$2-'Indicator Date hidden'!AN49)</f>
        <v>0</v>
      </c>
      <c r="AN48" s="50">
        <f>IF('Indicator Date hidden'!AO49="x","x",AN$2-'Indicator Date hidden'!AO49)</f>
        <v>0</v>
      </c>
      <c r="AO48" s="50">
        <f>IF('Indicator Date hidden'!AP49="x","x",AO$2-'Indicator Date hidden'!AP49)</f>
        <v>0</v>
      </c>
      <c r="AP48" s="50" t="str">
        <f>IF('Indicator Date hidden'!AQ49="x","x",AP$2-'Indicator Date hidden'!AQ49)</f>
        <v>x</v>
      </c>
      <c r="AQ48" s="50">
        <f>IF('Indicator Date hidden'!AR49="x","x",AQ$2-'Indicator Date hidden'!AR49)</f>
        <v>0</v>
      </c>
      <c r="AR48" s="50">
        <f>IF('Indicator Date hidden'!AS49="x","x",AR$2-'Indicator Date hidden'!AS49)</f>
        <v>0</v>
      </c>
      <c r="AS48" s="50" t="str">
        <f>IF('Indicator Date hidden'!AT49="x","x",AS$2-'Indicator Date hidden'!AT49)</f>
        <v>x</v>
      </c>
      <c r="AT48" s="50">
        <f>IF('Indicator Date hidden'!AU49="x","x",AT$2-'Indicator Date hidden'!AU49)</f>
        <v>0</v>
      </c>
      <c r="AU48" s="50" t="str">
        <f>IF('Indicator Date hidden'!AV49="x","x",AU$2-'Indicator Date hidden'!AV49)</f>
        <v>x</v>
      </c>
      <c r="AV48" s="50" t="str">
        <f>IF('Indicator Date hidden'!AW49="x","x",AV$2-'Indicator Date hidden'!AW49)</f>
        <v>x</v>
      </c>
      <c r="AW48" s="50" t="str">
        <f>IF('Indicator Date hidden'!AX49="x","x",AW$2-'Indicator Date hidden'!AX49)</f>
        <v>x</v>
      </c>
      <c r="AX48" s="50">
        <f>IF('Indicator Date hidden'!AY49="x","x",AX$2-'Indicator Date hidden'!AY49)</f>
        <v>0</v>
      </c>
      <c r="AY48" s="50">
        <f>IF('Indicator Date hidden'!AZ49="x","x",AY$2-'Indicator Date hidden'!AZ49)</f>
        <v>0</v>
      </c>
      <c r="AZ48" s="50">
        <f>IF('Indicator Date hidden'!BA49="x","x",AZ$2-'Indicator Date hidden'!BA49)</f>
        <v>1</v>
      </c>
      <c r="BA48" s="50">
        <f>IF('Indicator Date hidden'!BB49="x","x",BA$2-'Indicator Date hidden'!BB49)</f>
        <v>1</v>
      </c>
      <c r="BB48" s="50">
        <f>IF('Indicator Date hidden'!BC49="x","x",BB$2-'Indicator Date hidden'!BC49)</f>
        <v>1</v>
      </c>
      <c r="BC48" s="50">
        <f>IF('Indicator Date hidden'!BD49="x","x",BC$2-'Indicator Date hidden'!BD49)</f>
        <v>1</v>
      </c>
      <c r="BD48" s="50" t="str">
        <f>IF('Indicator Date hidden'!BE49="x","x",BD$2-'Indicator Date hidden'!BE49)</f>
        <v>x</v>
      </c>
      <c r="BE48" s="50">
        <f>IF('Indicator Date hidden'!BF49="x","x",BE$2-'Indicator Date hidden'!BF49)</f>
        <v>1</v>
      </c>
      <c r="BF48" s="50">
        <f>IF('Indicator Date hidden'!BG49="x","x",BF$2-'Indicator Date hidden'!BG49)</f>
        <v>0</v>
      </c>
      <c r="BG48" s="50">
        <f>IF('Indicator Date hidden'!BH49="x","x",BG$2-'Indicator Date hidden'!BH49)</f>
        <v>1</v>
      </c>
      <c r="BH48" s="50">
        <f>IF('Indicator Date hidden'!BI49="x","x",BH$2-'Indicator Date hidden'!BI49)</f>
        <v>1</v>
      </c>
      <c r="BI48" s="50">
        <f>IF('Indicator Date hidden'!BJ49="x","x",BI$2-'Indicator Date hidden'!BJ49)</f>
        <v>0</v>
      </c>
      <c r="BJ48" s="50">
        <f>IF('Indicator Date hidden'!BK49="x","x",BJ$2-'Indicator Date hidden'!BK49)</f>
        <v>1</v>
      </c>
      <c r="BK48" s="50">
        <f>IF('Indicator Date hidden'!BL49="x","x",BK$2-'Indicator Date hidden'!BL49)</f>
        <v>0</v>
      </c>
      <c r="BL48" s="50">
        <f>IF('Indicator Date hidden'!BM49="x","x",BL$2-'Indicator Date hidden'!BM49)</f>
        <v>1</v>
      </c>
      <c r="BM48" s="50" t="str">
        <f>IF('Indicator Date hidden'!BN49="x","x",BM$2-'Indicator Date hidden'!BN49)</f>
        <v>x</v>
      </c>
      <c r="BN48" s="50">
        <f>IF('Indicator Date hidden'!BO49="x","x",BN$2-'Indicator Date hidden'!BO49)</f>
        <v>0</v>
      </c>
      <c r="BO48" s="50">
        <f>IF('Indicator Date hidden'!BP49="x","x",BO$2-'Indicator Date hidden'!BP49)</f>
        <v>0</v>
      </c>
      <c r="BP48" s="50">
        <f>IF('Indicator Date hidden'!BQ49="x","x",BP$2-'Indicator Date hidden'!BQ49)</f>
        <v>0</v>
      </c>
      <c r="BQ48" s="50">
        <f>IF('Indicator Date hidden'!BR49="x","x",BQ$2-'Indicator Date hidden'!BR49)</f>
        <v>0</v>
      </c>
      <c r="BR48" s="50">
        <f>IF('Indicator Date hidden'!BS49="x","x",BR$2-'Indicator Date hidden'!BS49)</f>
        <v>0</v>
      </c>
      <c r="BS48" s="50">
        <f>IF('Indicator Date hidden'!BT49="x","x",BS$2-'Indicator Date hidden'!BT49)</f>
        <v>2</v>
      </c>
      <c r="BT48" s="50">
        <f>IF('Indicator Date hidden'!BU49="x","x",BT$2-'Indicator Date hidden'!BU49)</f>
        <v>1</v>
      </c>
      <c r="BU48" s="50">
        <f>IF('Indicator Date hidden'!BV49="x","x",BU$2-'Indicator Date hidden'!BV49)</f>
        <v>1</v>
      </c>
      <c r="BV48" s="50">
        <f>IF('Indicator Date hidden'!BW49="x","x",BV$2-'Indicator Date hidden'!BW49)</f>
        <v>1</v>
      </c>
      <c r="BW48" s="50">
        <f>IF('Indicator Date hidden'!BX49="x","x",BW$2-'Indicator Date hidden'!BX49)</f>
        <v>1</v>
      </c>
      <c r="BX48" s="50">
        <f>IF('Indicator Date hidden'!BY49="x","x",BX$2-'Indicator Date hidden'!BY49)</f>
        <v>0</v>
      </c>
      <c r="BY48" s="3">
        <f t="shared" si="5"/>
        <v>12</v>
      </c>
      <c r="BZ48" s="51">
        <f t="shared" si="6"/>
        <v>0.18461538461538463</v>
      </c>
      <c r="CA48" s="3">
        <f t="shared" si="7"/>
        <v>15</v>
      </c>
      <c r="CB48" s="51">
        <f t="shared" si="8"/>
        <v>0.55170526390895713</v>
      </c>
      <c r="CC48" s="54">
        <f t="shared" si="9"/>
        <v>0</v>
      </c>
    </row>
    <row r="49" spans="1:81">
      <c r="A49" s="3" t="str">
        <f>'Indicator Data'!B52</f>
        <v>DJI</v>
      </c>
      <c r="B49" s="50">
        <f>IF('Indicator Date hidden'!C50="x","x",B$2-'Indicator Date hidden'!C50)</f>
        <v>0</v>
      </c>
      <c r="C49" s="50">
        <f>IF('Indicator Date hidden'!D50="x","x",C$2-'Indicator Date hidden'!D50)</f>
        <v>0</v>
      </c>
      <c r="D49" s="50">
        <f>IF('Indicator Date hidden'!E50="x","x",D$2-'Indicator Date hidden'!E50)</f>
        <v>0</v>
      </c>
      <c r="E49" s="50">
        <f>IF('Indicator Date hidden'!F50="x","x",E$2-'Indicator Date hidden'!F50)</f>
        <v>0</v>
      </c>
      <c r="F49" s="50">
        <f>IF('Indicator Date hidden'!G50="x","x",F$2-'Indicator Date hidden'!G50)</f>
        <v>0</v>
      </c>
      <c r="G49" s="50">
        <f>IF('Indicator Date hidden'!H50="x","x",G$2-'Indicator Date hidden'!H50)</f>
        <v>0</v>
      </c>
      <c r="H49" s="50">
        <f>IF('Indicator Date hidden'!I50="x","x",H$2-'Indicator Date hidden'!I50)</f>
        <v>0</v>
      </c>
      <c r="I49" s="50">
        <f>IF('Indicator Date hidden'!J50="x","x",I$2-'Indicator Date hidden'!J50)</f>
        <v>0</v>
      </c>
      <c r="J49" s="50">
        <f>IF('Indicator Date hidden'!K50="x","x",J$2-'Indicator Date hidden'!K50)</f>
        <v>0</v>
      </c>
      <c r="K49" s="50" t="str">
        <f>IF('Indicator Date hidden'!L50="x","x",K$2-'Indicator Date hidden'!L50)</f>
        <v>x</v>
      </c>
      <c r="L49" s="50">
        <f>IF('Indicator Date hidden'!M50="x","x",L$2-'Indicator Date hidden'!M50)</f>
        <v>0</v>
      </c>
      <c r="M49" s="50">
        <f>IF('Indicator Date hidden'!N50="x","x",M$2-'Indicator Date hidden'!N50)</f>
        <v>0</v>
      </c>
      <c r="N49" s="50">
        <f>IF('Indicator Date hidden'!O50="x","x",N$2-'Indicator Date hidden'!O50)</f>
        <v>0</v>
      </c>
      <c r="O49" s="50">
        <f>IF('Indicator Date hidden'!P50="x","x",O$2-'Indicator Date hidden'!P50)</f>
        <v>0</v>
      </c>
      <c r="P49" s="50">
        <f>IF('Indicator Date hidden'!Q50="x","x",P$2-'Indicator Date hidden'!Q50)</f>
        <v>-1</v>
      </c>
      <c r="Q49" s="50">
        <f>IF('Indicator Date hidden'!R50="x","x",Q$2-'Indicator Date hidden'!R50)</f>
        <v>-1</v>
      </c>
      <c r="R49" s="50">
        <f>IF('Indicator Date hidden'!S50="x","x",R$2-'Indicator Date hidden'!S50)</f>
        <v>-1</v>
      </c>
      <c r="S49" s="50">
        <f>IF('Indicator Date hidden'!T50="x","x",S$2-'Indicator Date hidden'!T50)</f>
        <v>-1</v>
      </c>
      <c r="T49" s="50">
        <f>IF('Indicator Date hidden'!U50="x","x",T$2-'Indicator Date hidden'!U50)</f>
        <v>0</v>
      </c>
      <c r="U49" s="50">
        <f>IF('Indicator Date hidden'!V50="x","x",U$2-'Indicator Date hidden'!V50)</f>
        <v>0</v>
      </c>
      <c r="V49" s="50">
        <f>IF('Indicator Date hidden'!W50="x","x",V$2-'Indicator Date hidden'!W50)</f>
        <v>0</v>
      </c>
      <c r="W49" s="50">
        <f>IF('Indicator Date hidden'!X50="x","x",W$2-'Indicator Date hidden'!X50)</f>
        <v>0</v>
      </c>
      <c r="X49" s="50">
        <f>IF('Indicator Date hidden'!Y50="x","x",X$2-'Indicator Date hidden'!Y50)</f>
        <v>0</v>
      </c>
      <c r="Y49" s="50">
        <f>IF('Indicator Date hidden'!Z50="x","x",Y$2-'Indicator Date hidden'!Z50)</f>
        <v>0</v>
      </c>
      <c r="Z49" s="50" t="str">
        <f>IF('Indicator Date hidden'!AA50="x","x",Z$2-'Indicator Date hidden'!AA50)</f>
        <v>x</v>
      </c>
      <c r="AA49" s="50">
        <f>IF('Indicator Date hidden'!AB50="x","x",AA$2-'Indicator Date hidden'!AB50)</f>
        <v>0</v>
      </c>
      <c r="AB49" s="50" t="str">
        <f>IF('Indicator Date hidden'!AC50="x","x",AB$2-'Indicator Date hidden'!AC50)</f>
        <v>x</v>
      </c>
      <c r="AC49" s="50">
        <f>IF('Indicator Date hidden'!AD50="x","x",AC$2-'Indicator Date hidden'!AD50)</f>
        <v>0</v>
      </c>
      <c r="AD49" s="50">
        <f>IF('Indicator Date hidden'!AE50="x","x",AD$2-'Indicator Date hidden'!AE50)</f>
        <v>0</v>
      </c>
      <c r="AE49" s="50">
        <f>IF('Indicator Date hidden'!AF50="x","x",AE$2-'Indicator Date hidden'!AF50)</f>
        <v>0</v>
      </c>
      <c r="AF49" s="50">
        <f>IF('Indicator Date hidden'!AG50="x","x",AF$2-'Indicator Date hidden'!AG50)</f>
        <v>0</v>
      </c>
      <c r="AG49" s="50">
        <f>IF('Indicator Date hidden'!AH50="x","x",AG$2-'Indicator Date hidden'!AH50)</f>
        <v>0</v>
      </c>
      <c r="AH49" s="50">
        <f>IF('Indicator Date hidden'!AI50="x","x",AH$2-'Indicator Date hidden'!AI50)</f>
        <v>0</v>
      </c>
      <c r="AI49" s="50">
        <f>IF('Indicator Date hidden'!AJ50="x","x",AI$2-'Indicator Date hidden'!AJ50)</f>
        <v>0</v>
      </c>
      <c r="AJ49" s="50">
        <f>IF('Indicator Date hidden'!AK50="x","x",AJ$2-'Indicator Date hidden'!AK50)</f>
        <v>0</v>
      </c>
      <c r="AK49" s="50">
        <f>IF('Indicator Date hidden'!AL50="x","x",AK$2-'Indicator Date hidden'!AL50)</f>
        <v>0</v>
      </c>
      <c r="AL49" s="50" t="str">
        <f>IF('Indicator Date hidden'!AM50="x","x",AL$2-'Indicator Date hidden'!AM50)</f>
        <v>x</v>
      </c>
      <c r="AM49" s="50">
        <f>IF('Indicator Date hidden'!AN50="x","x",AM$2-'Indicator Date hidden'!AN50)</f>
        <v>0</v>
      </c>
      <c r="AN49" s="50">
        <f>IF('Indicator Date hidden'!AO50="x","x",AN$2-'Indicator Date hidden'!AO50)</f>
        <v>0</v>
      </c>
      <c r="AO49" s="50">
        <f>IF('Indicator Date hidden'!AP50="x","x",AO$2-'Indicator Date hidden'!AP50)</f>
        <v>0</v>
      </c>
      <c r="AP49" s="50">
        <f>IF('Indicator Date hidden'!AQ50="x","x",AP$2-'Indicator Date hidden'!AQ50)</f>
        <v>0</v>
      </c>
      <c r="AQ49" s="50">
        <f>IF('Indicator Date hidden'!AR50="x","x",AQ$2-'Indicator Date hidden'!AR50)</f>
        <v>0</v>
      </c>
      <c r="AR49" s="50">
        <f>IF('Indicator Date hidden'!AS50="x","x",AR$2-'Indicator Date hidden'!AS50)</f>
        <v>0</v>
      </c>
      <c r="AS49" s="50">
        <f>IF('Indicator Date hidden'!AT50="x","x",AS$2-'Indicator Date hidden'!AT50)</f>
        <v>8</v>
      </c>
      <c r="AT49" s="50">
        <f>IF('Indicator Date hidden'!AU50="x","x",AT$2-'Indicator Date hidden'!AU50)</f>
        <v>0</v>
      </c>
      <c r="AU49" s="50">
        <f>IF('Indicator Date hidden'!AV50="x","x",AU$2-'Indicator Date hidden'!AV50)</f>
        <v>0</v>
      </c>
      <c r="AV49" s="50">
        <f>IF('Indicator Date hidden'!AW50="x","x",AV$2-'Indicator Date hidden'!AW50)</f>
        <v>0</v>
      </c>
      <c r="AW49" s="50">
        <f>IF('Indicator Date hidden'!AX50="x","x",AW$2-'Indicator Date hidden'!AX50)</f>
        <v>0</v>
      </c>
      <c r="AX49" s="50">
        <f>IF('Indicator Date hidden'!AY50="x","x",AX$2-'Indicator Date hidden'!AY50)</f>
        <v>0</v>
      </c>
      <c r="AY49" s="50" t="str">
        <f>IF('Indicator Date hidden'!AZ50="x","x",AY$2-'Indicator Date hidden'!AZ50)</f>
        <v>x</v>
      </c>
      <c r="AZ49" s="50">
        <f>IF('Indicator Date hidden'!BA50="x","x",AZ$2-'Indicator Date hidden'!BA50)</f>
        <v>2</v>
      </c>
      <c r="BA49" s="50">
        <f>IF('Indicator Date hidden'!BB50="x","x",BA$2-'Indicator Date hidden'!BB50)</f>
        <v>1</v>
      </c>
      <c r="BB49" s="50">
        <f>IF('Indicator Date hidden'!BC50="x","x",BB$2-'Indicator Date hidden'!BC50)</f>
        <v>1</v>
      </c>
      <c r="BC49" s="50">
        <f>IF('Indicator Date hidden'!BD50="x","x",BC$2-'Indicator Date hidden'!BD50)</f>
        <v>1</v>
      </c>
      <c r="BD49" s="50" t="str">
        <f>IF('Indicator Date hidden'!BE50="x","x",BD$2-'Indicator Date hidden'!BE50)</f>
        <v>x</v>
      </c>
      <c r="BE49" s="50">
        <f>IF('Indicator Date hidden'!BF50="x","x",BE$2-'Indicator Date hidden'!BF50)</f>
        <v>1</v>
      </c>
      <c r="BF49" s="50">
        <f>IF('Indicator Date hidden'!BG50="x","x",BF$2-'Indicator Date hidden'!BG50)</f>
        <v>0</v>
      </c>
      <c r="BG49" s="50">
        <f>IF('Indicator Date hidden'!BH50="x","x",BG$2-'Indicator Date hidden'!BH50)</f>
        <v>1</v>
      </c>
      <c r="BH49" s="50">
        <f>IF('Indicator Date hidden'!BI50="x","x",BH$2-'Indicator Date hidden'!BI50)</f>
        <v>1</v>
      </c>
      <c r="BI49" s="50">
        <f>IF('Indicator Date hidden'!BJ50="x","x",BI$2-'Indicator Date hidden'!BJ50)</f>
        <v>2</v>
      </c>
      <c r="BJ49" s="50">
        <f>IF('Indicator Date hidden'!BK50="x","x",BJ$2-'Indicator Date hidden'!BK50)</f>
        <v>1</v>
      </c>
      <c r="BK49" s="50">
        <f>IF('Indicator Date hidden'!BL50="x","x",BK$2-'Indicator Date hidden'!BL50)</f>
        <v>0</v>
      </c>
      <c r="BL49" s="50">
        <f>IF('Indicator Date hidden'!BM50="x","x",BL$2-'Indicator Date hidden'!BM50)</f>
        <v>1</v>
      </c>
      <c r="BM49" s="50" t="str">
        <f>IF('Indicator Date hidden'!BN50="x","x",BM$2-'Indicator Date hidden'!BN50)</f>
        <v>x</v>
      </c>
      <c r="BN49" s="50">
        <f>IF('Indicator Date hidden'!BO50="x","x",BN$2-'Indicator Date hidden'!BO50)</f>
        <v>2</v>
      </c>
      <c r="BO49" s="50">
        <f>IF('Indicator Date hidden'!BP50="x","x",BO$2-'Indicator Date hidden'!BP50)</f>
        <v>0</v>
      </c>
      <c r="BP49" s="50">
        <f>IF('Indicator Date hidden'!BQ50="x","x",BP$2-'Indicator Date hidden'!BQ50)</f>
        <v>0</v>
      </c>
      <c r="BQ49" s="50">
        <f>IF('Indicator Date hidden'!BR50="x","x",BQ$2-'Indicator Date hidden'!BR50)</f>
        <v>0</v>
      </c>
      <c r="BR49" s="50">
        <f>IF('Indicator Date hidden'!BS50="x","x",BR$2-'Indicator Date hidden'!BS50)</f>
        <v>0</v>
      </c>
      <c r="BS49" s="50">
        <f>IF('Indicator Date hidden'!BT50="x","x",BS$2-'Indicator Date hidden'!BT50)</f>
        <v>4</v>
      </c>
      <c r="BT49" s="50">
        <f>IF('Indicator Date hidden'!BU50="x","x",BT$2-'Indicator Date hidden'!BU50)</f>
        <v>1</v>
      </c>
      <c r="BU49" s="50">
        <f>IF('Indicator Date hidden'!BV50="x","x",BU$2-'Indicator Date hidden'!BV50)</f>
        <v>1</v>
      </c>
      <c r="BV49" s="50">
        <f>IF('Indicator Date hidden'!BW50="x","x",BV$2-'Indicator Date hidden'!BW50)</f>
        <v>1</v>
      </c>
      <c r="BW49" s="50">
        <f>IF('Indicator Date hidden'!BX50="x","x",BW$2-'Indicator Date hidden'!BX50)</f>
        <v>1</v>
      </c>
      <c r="BX49" s="50">
        <f>IF('Indicator Date hidden'!BY50="x","x",BX$2-'Indicator Date hidden'!BY50)</f>
        <v>0</v>
      </c>
      <c r="BY49" s="3">
        <f t="shared" si="5"/>
        <v>26</v>
      </c>
      <c r="BZ49" s="51">
        <f t="shared" si="6"/>
        <v>0.38235294117647056</v>
      </c>
      <c r="CA49" s="3">
        <f t="shared" si="7"/>
        <v>17</v>
      </c>
      <c r="CB49" s="51">
        <f t="shared" si="8"/>
        <v>1.2008503330937412</v>
      </c>
      <c r="CC49" s="54">
        <f t="shared" si="9"/>
        <v>0</v>
      </c>
    </row>
    <row r="50" spans="1:81">
      <c r="A50" s="3" t="str">
        <f>'Indicator Data'!B53</f>
        <v>DMA</v>
      </c>
      <c r="B50" s="50">
        <f>IF('Indicator Date hidden'!C51="x","x",B$2-'Indicator Date hidden'!C51)</f>
        <v>0</v>
      </c>
      <c r="C50" s="50">
        <f>IF('Indicator Date hidden'!D51="x","x",C$2-'Indicator Date hidden'!D51)</f>
        <v>0</v>
      </c>
      <c r="D50" s="50">
        <f>IF('Indicator Date hidden'!E51="x","x",D$2-'Indicator Date hidden'!E51)</f>
        <v>0</v>
      </c>
      <c r="E50" s="50">
        <f>IF('Indicator Date hidden'!F51="x","x",E$2-'Indicator Date hidden'!F51)</f>
        <v>0</v>
      </c>
      <c r="F50" s="50">
        <f>IF('Indicator Date hidden'!G51="x","x",F$2-'Indicator Date hidden'!G51)</f>
        <v>0</v>
      </c>
      <c r="G50" s="50">
        <f>IF('Indicator Date hidden'!H51="x","x",G$2-'Indicator Date hidden'!H51)</f>
        <v>0</v>
      </c>
      <c r="H50" s="50">
        <f>IF('Indicator Date hidden'!I51="x","x",H$2-'Indicator Date hidden'!I51)</f>
        <v>0</v>
      </c>
      <c r="I50" s="50">
        <f>IF('Indicator Date hidden'!J51="x","x",I$2-'Indicator Date hidden'!J51)</f>
        <v>0</v>
      </c>
      <c r="J50" s="50">
        <f>IF('Indicator Date hidden'!K51="x","x",J$2-'Indicator Date hidden'!K51)</f>
        <v>0</v>
      </c>
      <c r="K50" s="50">
        <f>IF('Indicator Date hidden'!L51="x","x",K$2-'Indicator Date hidden'!L51)</f>
        <v>0</v>
      </c>
      <c r="L50" s="50">
        <f>IF('Indicator Date hidden'!M51="x","x",L$2-'Indicator Date hidden'!M51)</f>
        <v>0</v>
      </c>
      <c r="M50" s="50">
        <f>IF('Indicator Date hidden'!N51="x","x",M$2-'Indicator Date hidden'!N51)</f>
        <v>0</v>
      </c>
      <c r="N50" s="50">
        <f>IF('Indicator Date hidden'!O51="x","x",N$2-'Indicator Date hidden'!O51)</f>
        <v>0</v>
      </c>
      <c r="O50" s="50">
        <f>IF('Indicator Date hidden'!P51="x","x",O$2-'Indicator Date hidden'!P51)</f>
        <v>0</v>
      </c>
      <c r="P50" s="50">
        <f>IF('Indicator Date hidden'!Q51="x","x",P$2-'Indicator Date hidden'!Q51)</f>
        <v>-1</v>
      </c>
      <c r="Q50" s="50">
        <f>IF('Indicator Date hidden'!R51="x","x",Q$2-'Indicator Date hidden'!R51)</f>
        <v>-1</v>
      </c>
      <c r="R50" s="50">
        <f>IF('Indicator Date hidden'!S51="x","x",R$2-'Indicator Date hidden'!S51)</f>
        <v>-1</v>
      </c>
      <c r="S50" s="50">
        <f>IF('Indicator Date hidden'!T51="x","x",S$2-'Indicator Date hidden'!T51)</f>
        <v>-1</v>
      </c>
      <c r="T50" s="50">
        <f>IF('Indicator Date hidden'!U51="x","x",T$2-'Indicator Date hidden'!U51)</f>
        <v>0</v>
      </c>
      <c r="U50" s="50">
        <f>IF('Indicator Date hidden'!V51="x","x",U$2-'Indicator Date hidden'!V51)</f>
        <v>0</v>
      </c>
      <c r="V50" s="50">
        <f>IF('Indicator Date hidden'!W51="x","x",V$2-'Indicator Date hidden'!W51)</f>
        <v>0</v>
      </c>
      <c r="W50" s="50">
        <f>IF('Indicator Date hidden'!X51="x","x",W$2-'Indicator Date hidden'!X51)</f>
        <v>0</v>
      </c>
      <c r="X50" s="50">
        <f>IF('Indicator Date hidden'!Y51="x","x",X$2-'Indicator Date hidden'!Y51)</f>
        <v>0</v>
      </c>
      <c r="Y50" s="50">
        <f>IF('Indicator Date hidden'!Z51="x","x",Y$2-'Indicator Date hidden'!Z51)</f>
        <v>0</v>
      </c>
      <c r="Z50" s="50" t="str">
        <f>IF('Indicator Date hidden'!AA51="x","x",Z$2-'Indicator Date hidden'!AA51)</f>
        <v>x</v>
      </c>
      <c r="AA50" s="50">
        <f>IF('Indicator Date hidden'!AB51="x","x",AA$2-'Indicator Date hidden'!AB51)</f>
        <v>2</v>
      </c>
      <c r="AB50" s="50" t="str">
        <f>IF('Indicator Date hidden'!AC51="x","x",AB$2-'Indicator Date hidden'!AC51)</f>
        <v>x</v>
      </c>
      <c r="AC50" s="50" t="str">
        <f>IF('Indicator Date hidden'!AD51="x","x",AC$2-'Indicator Date hidden'!AD51)</f>
        <v>x</v>
      </c>
      <c r="AD50" s="50">
        <f>IF('Indicator Date hidden'!AE51="x","x",AD$2-'Indicator Date hidden'!AE51)</f>
        <v>0</v>
      </c>
      <c r="AE50" s="50" t="str">
        <f>IF('Indicator Date hidden'!AF51="x","x",AE$2-'Indicator Date hidden'!AF51)</f>
        <v>x</v>
      </c>
      <c r="AF50" s="50">
        <f>IF('Indicator Date hidden'!AG51="x","x",AF$2-'Indicator Date hidden'!AG51)</f>
        <v>0</v>
      </c>
      <c r="AG50" s="50">
        <f>IF('Indicator Date hidden'!AH51="x","x",AG$2-'Indicator Date hidden'!AH51)</f>
        <v>0</v>
      </c>
      <c r="AH50" s="50">
        <f>IF('Indicator Date hidden'!AI51="x","x",AH$2-'Indicator Date hidden'!AI51)</f>
        <v>0</v>
      </c>
      <c r="AI50" s="50">
        <f>IF('Indicator Date hidden'!AJ51="x","x",AI$2-'Indicator Date hidden'!AJ51)</f>
        <v>0</v>
      </c>
      <c r="AJ50" s="50">
        <f>IF('Indicator Date hidden'!AK51="x","x",AJ$2-'Indicator Date hidden'!AK51)</f>
        <v>0</v>
      </c>
      <c r="AK50" s="50">
        <f>IF('Indicator Date hidden'!AL51="x","x",AK$2-'Indicator Date hidden'!AL51)</f>
        <v>0</v>
      </c>
      <c r="AL50" s="50" t="str">
        <f>IF('Indicator Date hidden'!AM51="x","x",AL$2-'Indicator Date hidden'!AM51)</f>
        <v>x</v>
      </c>
      <c r="AM50" s="50">
        <f>IF('Indicator Date hidden'!AN51="x","x",AM$2-'Indicator Date hidden'!AN51)</f>
        <v>0</v>
      </c>
      <c r="AN50" s="50">
        <f>IF('Indicator Date hidden'!AO51="x","x",AN$2-'Indicator Date hidden'!AO51)</f>
        <v>0</v>
      </c>
      <c r="AO50" s="50">
        <f>IF('Indicator Date hidden'!AP51="x","x",AO$2-'Indicator Date hidden'!AP51)</f>
        <v>0</v>
      </c>
      <c r="AP50" s="50">
        <f>IF('Indicator Date hidden'!AQ51="x","x",AP$2-'Indicator Date hidden'!AQ51)</f>
        <v>0</v>
      </c>
      <c r="AQ50" s="50">
        <f>IF('Indicator Date hidden'!AR51="x","x",AQ$2-'Indicator Date hidden'!AR51)</f>
        <v>0</v>
      </c>
      <c r="AR50" s="50">
        <f>IF('Indicator Date hidden'!AS51="x","x",AR$2-'Indicator Date hidden'!AS51)</f>
        <v>0</v>
      </c>
      <c r="AS50" s="50" t="str">
        <f>IF('Indicator Date hidden'!AT51="x","x",AS$2-'Indicator Date hidden'!AT51)</f>
        <v>x</v>
      </c>
      <c r="AT50" s="50">
        <f>IF('Indicator Date hidden'!AU51="x","x",AT$2-'Indicator Date hidden'!AU51)</f>
        <v>0</v>
      </c>
      <c r="AU50" s="50" t="str">
        <f>IF('Indicator Date hidden'!AV51="x","x",AU$2-'Indicator Date hidden'!AV51)</f>
        <v>x</v>
      </c>
      <c r="AV50" s="50" t="str">
        <f>IF('Indicator Date hidden'!AW51="x","x",AV$2-'Indicator Date hidden'!AW51)</f>
        <v>x</v>
      </c>
      <c r="AW50" s="50" t="str">
        <f>IF('Indicator Date hidden'!AX51="x","x",AW$2-'Indicator Date hidden'!AX51)</f>
        <v>x</v>
      </c>
      <c r="AX50" s="50">
        <f>IF('Indicator Date hidden'!AY51="x","x",AX$2-'Indicator Date hidden'!AY51)</f>
        <v>0</v>
      </c>
      <c r="AY50" s="50" t="str">
        <f>IF('Indicator Date hidden'!AZ51="x","x",AY$2-'Indicator Date hidden'!AZ51)</f>
        <v>x</v>
      </c>
      <c r="AZ50" s="50" t="str">
        <f>IF('Indicator Date hidden'!BA51="x","x",AZ$2-'Indicator Date hidden'!BA51)</f>
        <v>x</v>
      </c>
      <c r="BA50" s="50">
        <f>IF('Indicator Date hidden'!BB51="x","x",BA$2-'Indicator Date hidden'!BB51)</f>
        <v>1</v>
      </c>
      <c r="BB50" s="50">
        <f>IF('Indicator Date hidden'!BC51="x","x",BB$2-'Indicator Date hidden'!BC51)</f>
        <v>1</v>
      </c>
      <c r="BC50" s="50">
        <f>IF('Indicator Date hidden'!BD51="x","x",BC$2-'Indicator Date hidden'!BD51)</f>
        <v>1</v>
      </c>
      <c r="BD50" s="50" t="str">
        <f>IF('Indicator Date hidden'!BE51="x","x",BD$2-'Indicator Date hidden'!BE51)</f>
        <v>x</v>
      </c>
      <c r="BE50" s="50">
        <f>IF('Indicator Date hidden'!BF51="x","x",BE$2-'Indicator Date hidden'!BF51)</f>
        <v>1</v>
      </c>
      <c r="BF50" s="50">
        <f>IF('Indicator Date hidden'!BG51="x","x",BF$2-'Indicator Date hidden'!BG51)</f>
        <v>0</v>
      </c>
      <c r="BG50" s="50">
        <f>IF('Indicator Date hidden'!BH51="x","x",BG$2-'Indicator Date hidden'!BH51)</f>
        <v>1</v>
      </c>
      <c r="BH50" s="50">
        <f>IF('Indicator Date hidden'!BI51="x","x",BH$2-'Indicator Date hidden'!BI51)</f>
        <v>1</v>
      </c>
      <c r="BI50" s="50" t="str">
        <f>IF('Indicator Date hidden'!BJ51="x","x",BI$2-'Indicator Date hidden'!BJ51)</f>
        <v>x</v>
      </c>
      <c r="BJ50" s="50">
        <f>IF('Indicator Date hidden'!BK51="x","x",BJ$2-'Indicator Date hidden'!BK51)</f>
        <v>1</v>
      </c>
      <c r="BK50" s="50">
        <f>IF('Indicator Date hidden'!BL51="x","x",BK$2-'Indicator Date hidden'!BL51)</f>
        <v>0</v>
      </c>
      <c r="BL50" s="50">
        <f>IF('Indicator Date hidden'!BM51="x","x",BL$2-'Indicator Date hidden'!BM51)</f>
        <v>1</v>
      </c>
      <c r="BM50" s="50" t="str">
        <f>IF('Indicator Date hidden'!BN51="x","x",BM$2-'Indicator Date hidden'!BN51)</f>
        <v>x</v>
      </c>
      <c r="BN50" s="50">
        <f>IF('Indicator Date hidden'!BO51="x","x",BN$2-'Indicator Date hidden'!BO51)</f>
        <v>2</v>
      </c>
      <c r="BO50" s="50">
        <f>IF('Indicator Date hidden'!BP51="x","x",BO$2-'Indicator Date hidden'!BP51)</f>
        <v>1</v>
      </c>
      <c r="BP50" s="50">
        <f>IF('Indicator Date hidden'!BQ51="x","x",BP$2-'Indicator Date hidden'!BQ51)</f>
        <v>0</v>
      </c>
      <c r="BQ50" s="50">
        <f>IF('Indicator Date hidden'!BR51="x","x",BQ$2-'Indicator Date hidden'!BR51)</f>
        <v>2</v>
      </c>
      <c r="BR50" s="50">
        <f>IF('Indicator Date hidden'!BS51="x","x",BR$2-'Indicator Date hidden'!BS51)</f>
        <v>2</v>
      </c>
      <c r="BS50" s="50">
        <f>IF('Indicator Date hidden'!BT51="x","x",BS$2-'Indicator Date hidden'!BT51)</f>
        <v>1</v>
      </c>
      <c r="BT50" s="50">
        <f>IF('Indicator Date hidden'!BU51="x","x",BT$2-'Indicator Date hidden'!BU51)</f>
        <v>1</v>
      </c>
      <c r="BU50" s="50">
        <f>IF('Indicator Date hidden'!BV51="x","x",BU$2-'Indicator Date hidden'!BV51)</f>
        <v>1</v>
      </c>
      <c r="BV50" s="50" t="str">
        <f>IF('Indicator Date hidden'!BW51="x","x",BV$2-'Indicator Date hidden'!BW51)</f>
        <v>x</v>
      </c>
      <c r="BW50" s="50">
        <f>IF('Indicator Date hidden'!BX51="x","x",BW$2-'Indicator Date hidden'!BX51)</f>
        <v>1</v>
      </c>
      <c r="BX50" s="50" t="str">
        <f>IF('Indicator Date hidden'!BY51="x","x",BX$2-'Indicator Date hidden'!BY51)</f>
        <v>x</v>
      </c>
      <c r="BY50" s="3">
        <f t="shared" si="5"/>
        <v>17</v>
      </c>
      <c r="BZ50" s="51">
        <f t="shared" si="6"/>
        <v>0.28813559322033899</v>
      </c>
      <c r="CA50" s="3">
        <f t="shared" si="7"/>
        <v>17</v>
      </c>
      <c r="CB50" s="51">
        <f t="shared" si="8"/>
        <v>0.69014484988143499</v>
      </c>
      <c r="CC50" s="54">
        <f t="shared" si="9"/>
        <v>0</v>
      </c>
    </row>
    <row r="51" spans="1:81">
      <c r="A51" s="3" t="str">
        <f>'Indicator Data'!B54</f>
        <v>DOM</v>
      </c>
      <c r="B51" s="50">
        <f>IF('Indicator Date hidden'!C52="x","x",B$2-'Indicator Date hidden'!C52)</f>
        <v>0</v>
      </c>
      <c r="C51" s="50">
        <f>IF('Indicator Date hidden'!D52="x","x",C$2-'Indicator Date hidden'!D52)</f>
        <v>0</v>
      </c>
      <c r="D51" s="50">
        <f>IF('Indicator Date hidden'!E52="x","x",D$2-'Indicator Date hidden'!E52)</f>
        <v>0</v>
      </c>
      <c r="E51" s="50">
        <f>IF('Indicator Date hidden'!F52="x","x",E$2-'Indicator Date hidden'!F52)</f>
        <v>0</v>
      </c>
      <c r="F51" s="50">
        <f>IF('Indicator Date hidden'!G52="x","x",F$2-'Indicator Date hidden'!G52)</f>
        <v>0</v>
      </c>
      <c r="G51" s="50">
        <f>IF('Indicator Date hidden'!H52="x","x",G$2-'Indicator Date hidden'!H52)</f>
        <v>0</v>
      </c>
      <c r="H51" s="50">
        <f>IF('Indicator Date hidden'!I52="x","x",H$2-'Indicator Date hidden'!I52)</f>
        <v>0</v>
      </c>
      <c r="I51" s="50">
        <f>IF('Indicator Date hidden'!J52="x","x",I$2-'Indicator Date hidden'!J52)</f>
        <v>0</v>
      </c>
      <c r="J51" s="50">
        <f>IF('Indicator Date hidden'!K52="x","x",J$2-'Indicator Date hidden'!K52)</f>
        <v>0</v>
      </c>
      <c r="K51" s="50">
        <f>IF('Indicator Date hidden'!L52="x","x",K$2-'Indicator Date hidden'!L52)</f>
        <v>0</v>
      </c>
      <c r="L51" s="50">
        <f>IF('Indicator Date hidden'!M52="x","x",L$2-'Indicator Date hidden'!M52)</f>
        <v>0</v>
      </c>
      <c r="M51" s="50">
        <f>IF('Indicator Date hidden'!N52="x","x",M$2-'Indicator Date hidden'!N52)</f>
        <v>0</v>
      </c>
      <c r="N51" s="50">
        <f>IF('Indicator Date hidden'!O52="x","x",N$2-'Indicator Date hidden'!O52)</f>
        <v>0</v>
      </c>
      <c r="O51" s="50">
        <f>IF('Indicator Date hidden'!P52="x","x",O$2-'Indicator Date hidden'!P52)</f>
        <v>0</v>
      </c>
      <c r="P51" s="50">
        <f>IF('Indicator Date hidden'!Q52="x","x",P$2-'Indicator Date hidden'!Q52)</f>
        <v>-1</v>
      </c>
      <c r="Q51" s="50">
        <f>IF('Indicator Date hidden'!R52="x","x",Q$2-'Indicator Date hidden'!R52)</f>
        <v>-1</v>
      </c>
      <c r="R51" s="50">
        <f>IF('Indicator Date hidden'!S52="x","x",R$2-'Indicator Date hidden'!S52)</f>
        <v>-1</v>
      </c>
      <c r="S51" s="50">
        <f>IF('Indicator Date hidden'!T52="x","x",S$2-'Indicator Date hidden'!T52)</f>
        <v>-1</v>
      </c>
      <c r="T51" s="50">
        <f>IF('Indicator Date hidden'!U52="x","x",T$2-'Indicator Date hidden'!U52)</f>
        <v>0</v>
      </c>
      <c r="U51" s="50">
        <f>IF('Indicator Date hidden'!V52="x","x",U$2-'Indicator Date hidden'!V52)</f>
        <v>0</v>
      </c>
      <c r="V51" s="50">
        <f>IF('Indicator Date hidden'!W52="x","x",V$2-'Indicator Date hidden'!W52)</f>
        <v>0</v>
      </c>
      <c r="W51" s="50">
        <f>IF('Indicator Date hidden'!X52="x","x",W$2-'Indicator Date hidden'!X52)</f>
        <v>0</v>
      </c>
      <c r="X51" s="50">
        <f>IF('Indicator Date hidden'!Y52="x","x",X$2-'Indicator Date hidden'!Y52)</f>
        <v>0</v>
      </c>
      <c r="Y51" s="50">
        <f>IF('Indicator Date hidden'!Z52="x","x",Y$2-'Indicator Date hidden'!Z52)</f>
        <v>0</v>
      </c>
      <c r="Z51" s="50">
        <f>IF('Indicator Date hidden'!AA52="x","x",Z$2-'Indicator Date hidden'!AA52)</f>
        <v>5</v>
      </c>
      <c r="AA51" s="50">
        <f>IF('Indicator Date hidden'!AB52="x","x",AA$2-'Indicator Date hidden'!AB52)</f>
        <v>0</v>
      </c>
      <c r="AB51" s="50">
        <f>IF('Indicator Date hidden'!AC52="x","x",AB$2-'Indicator Date hidden'!AC52)</f>
        <v>0</v>
      </c>
      <c r="AC51" s="50">
        <f>IF('Indicator Date hidden'!AD52="x","x",AC$2-'Indicator Date hidden'!AD52)</f>
        <v>2</v>
      </c>
      <c r="AD51" s="50">
        <f>IF('Indicator Date hidden'!AE52="x","x",AD$2-'Indicator Date hidden'!AE52)</f>
        <v>0</v>
      </c>
      <c r="AE51" s="50">
        <f>IF('Indicator Date hidden'!AF52="x","x",AE$2-'Indicator Date hidden'!AF52)</f>
        <v>0</v>
      </c>
      <c r="AF51" s="50">
        <f>IF('Indicator Date hidden'!AG52="x","x",AF$2-'Indicator Date hidden'!AG52)</f>
        <v>0</v>
      </c>
      <c r="AG51" s="50">
        <f>IF('Indicator Date hidden'!AH52="x","x",AG$2-'Indicator Date hidden'!AH52)</f>
        <v>0</v>
      </c>
      <c r="AH51" s="50">
        <f>IF('Indicator Date hidden'!AI52="x","x",AH$2-'Indicator Date hidden'!AI52)</f>
        <v>0</v>
      </c>
      <c r="AI51" s="50">
        <f>IF('Indicator Date hidden'!AJ52="x","x",AI$2-'Indicator Date hidden'!AJ52)</f>
        <v>0</v>
      </c>
      <c r="AJ51" s="50">
        <f>IF('Indicator Date hidden'!AK52="x","x",AJ$2-'Indicator Date hidden'!AK52)</f>
        <v>0</v>
      </c>
      <c r="AK51" s="50">
        <f>IF('Indicator Date hidden'!AL52="x","x",AK$2-'Indicator Date hidden'!AL52)</f>
        <v>0</v>
      </c>
      <c r="AL51" s="50">
        <f>IF('Indicator Date hidden'!AM52="x","x",AL$2-'Indicator Date hidden'!AM52)</f>
        <v>5</v>
      </c>
      <c r="AM51" s="50">
        <f>IF('Indicator Date hidden'!AN52="x","x",AM$2-'Indicator Date hidden'!AN52)</f>
        <v>0</v>
      </c>
      <c r="AN51" s="50">
        <f>IF('Indicator Date hidden'!AO52="x","x",AN$2-'Indicator Date hidden'!AO52)</f>
        <v>0</v>
      </c>
      <c r="AO51" s="50">
        <f>IF('Indicator Date hidden'!AP52="x","x",AO$2-'Indicator Date hidden'!AP52)</f>
        <v>0</v>
      </c>
      <c r="AP51" s="50">
        <f>IF('Indicator Date hidden'!AQ52="x","x",AP$2-'Indicator Date hidden'!AQ52)</f>
        <v>0</v>
      </c>
      <c r="AQ51" s="50">
        <f>IF('Indicator Date hidden'!AR52="x","x",AQ$2-'Indicator Date hidden'!AR52)</f>
        <v>0</v>
      </c>
      <c r="AR51" s="50">
        <f>IF('Indicator Date hidden'!AS52="x","x",AR$2-'Indicator Date hidden'!AS52)</f>
        <v>0</v>
      </c>
      <c r="AS51" s="50">
        <f>IF('Indicator Date hidden'!AT52="x","x",AS$2-'Indicator Date hidden'!AT52)</f>
        <v>7</v>
      </c>
      <c r="AT51" s="50">
        <f>IF('Indicator Date hidden'!AU52="x","x",AT$2-'Indicator Date hidden'!AU52)</f>
        <v>0</v>
      </c>
      <c r="AU51" s="50">
        <f>IF('Indicator Date hidden'!AV52="x","x",AU$2-'Indicator Date hidden'!AV52)</f>
        <v>0</v>
      </c>
      <c r="AV51" s="50">
        <f>IF('Indicator Date hidden'!AW52="x","x",AV$2-'Indicator Date hidden'!AW52)</f>
        <v>0</v>
      </c>
      <c r="AW51" s="50">
        <f>IF('Indicator Date hidden'!AX52="x","x",AW$2-'Indicator Date hidden'!AX52)</f>
        <v>0</v>
      </c>
      <c r="AX51" s="50">
        <f>IF('Indicator Date hidden'!AY52="x","x",AX$2-'Indicator Date hidden'!AY52)</f>
        <v>0</v>
      </c>
      <c r="AY51" s="50">
        <f>IF('Indicator Date hidden'!AZ52="x","x",AY$2-'Indicator Date hidden'!AZ52)</f>
        <v>0</v>
      </c>
      <c r="AZ51" s="50">
        <f>IF('Indicator Date hidden'!BA52="x","x",AZ$2-'Indicator Date hidden'!BA52)</f>
        <v>0</v>
      </c>
      <c r="BA51" s="50">
        <f>IF('Indicator Date hidden'!BB52="x","x",BA$2-'Indicator Date hidden'!BB52)</f>
        <v>1</v>
      </c>
      <c r="BB51" s="50">
        <f>IF('Indicator Date hidden'!BC52="x","x",BB$2-'Indicator Date hidden'!BC52)</f>
        <v>1</v>
      </c>
      <c r="BC51" s="50">
        <f>IF('Indicator Date hidden'!BD52="x","x",BC$2-'Indicator Date hidden'!BD52)</f>
        <v>1</v>
      </c>
      <c r="BD51" s="50" t="str">
        <f>IF('Indicator Date hidden'!BE52="x","x",BD$2-'Indicator Date hidden'!BE52)</f>
        <v>x</v>
      </c>
      <c r="BE51" s="50">
        <f>IF('Indicator Date hidden'!BF52="x","x",BE$2-'Indicator Date hidden'!BF52)</f>
        <v>1</v>
      </c>
      <c r="BF51" s="50">
        <f>IF('Indicator Date hidden'!BG52="x","x",BF$2-'Indicator Date hidden'!BG52)</f>
        <v>0</v>
      </c>
      <c r="BG51" s="50">
        <f>IF('Indicator Date hidden'!BH52="x","x",BG$2-'Indicator Date hidden'!BH52)</f>
        <v>1</v>
      </c>
      <c r="BH51" s="50">
        <f>IF('Indicator Date hidden'!BI52="x","x",BH$2-'Indicator Date hidden'!BI52)</f>
        <v>1</v>
      </c>
      <c r="BI51" s="50">
        <f>IF('Indicator Date hidden'!BJ52="x","x",BI$2-'Indicator Date hidden'!BJ52)</f>
        <v>0</v>
      </c>
      <c r="BJ51" s="50">
        <f>IF('Indicator Date hidden'!BK52="x","x",BJ$2-'Indicator Date hidden'!BK52)</f>
        <v>1</v>
      </c>
      <c r="BK51" s="50">
        <f>IF('Indicator Date hidden'!BL52="x","x",BK$2-'Indicator Date hidden'!BL52)</f>
        <v>0</v>
      </c>
      <c r="BL51" s="50">
        <f>IF('Indicator Date hidden'!BM52="x","x",BL$2-'Indicator Date hidden'!BM52)</f>
        <v>1</v>
      </c>
      <c r="BM51" s="50">
        <f>IF('Indicator Date hidden'!BN52="x","x",BM$2-'Indicator Date hidden'!BN52)</f>
        <v>3</v>
      </c>
      <c r="BN51" s="50">
        <f>IF('Indicator Date hidden'!BO52="x","x",BN$2-'Indicator Date hidden'!BO52)</f>
        <v>1</v>
      </c>
      <c r="BO51" s="50">
        <f>IF('Indicator Date hidden'!BP52="x","x",BO$2-'Indicator Date hidden'!BP52)</f>
        <v>0</v>
      </c>
      <c r="BP51" s="50">
        <f>IF('Indicator Date hidden'!BQ52="x","x",BP$2-'Indicator Date hidden'!BQ52)</f>
        <v>0</v>
      </c>
      <c r="BQ51" s="50">
        <f>IF('Indicator Date hidden'!BR52="x","x",BQ$2-'Indicator Date hidden'!BR52)</f>
        <v>0</v>
      </c>
      <c r="BR51" s="50">
        <f>IF('Indicator Date hidden'!BS52="x","x",BR$2-'Indicator Date hidden'!BS52)</f>
        <v>0</v>
      </c>
      <c r="BS51" s="50">
        <f>IF('Indicator Date hidden'!BT52="x","x",BS$2-'Indicator Date hidden'!BT52)</f>
        <v>1</v>
      </c>
      <c r="BT51" s="50">
        <f>IF('Indicator Date hidden'!BU52="x","x",BT$2-'Indicator Date hidden'!BU52)</f>
        <v>1</v>
      </c>
      <c r="BU51" s="50">
        <f>IF('Indicator Date hidden'!BV52="x","x",BU$2-'Indicator Date hidden'!BV52)</f>
        <v>1</v>
      </c>
      <c r="BV51" s="50">
        <f>IF('Indicator Date hidden'!BW52="x","x",BV$2-'Indicator Date hidden'!BW52)</f>
        <v>1</v>
      </c>
      <c r="BW51" s="50">
        <f>IF('Indicator Date hidden'!BX52="x","x",BW$2-'Indicator Date hidden'!BX52)</f>
        <v>1</v>
      </c>
      <c r="BX51" s="50">
        <f>IF('Indicator Date hidden'!BY52="x","x",BX$2-'Indicator Date hidden'!BY52)</f>
        <v>0</v>
      </c>
      <c r="BY51" s="3">
        <f t="shared" si="5"/>
        <v>32</v>
      </c>
      <c r="BZ51" s="51">
        <f t="shared" si="6"/>
        <v>0.43243243243243246</v>
      </c>
      <c r="CA51" s="3">
        <f t="shared" si="7"/>
        <v>19</v>
      </c>
      <c r="CB51" s="51">
        <f t="shared" si="8"/>
        <v>1.2529002147566766</v>
      </c>
      <c r="CC51" s="54">
        <f t="shared" si="9"/>
        <v>0</v>
      </c>
    </row>
    <row r="52" spans="1:81">
      <c r="A52" s="3" t="str">
        <f>'Indicator Data'!B55</f>
        <v>ECU</v>
      </c>
      <c r="B52" s="50">
        <f>IF('Indicator Date hidden'!C53="x","x",B$2-'Indicator Date hidden'!C53)</f>
        <v>0</v>
      </c>
      <c r="C52" s="50">
        <f>IF('Indicator Date hidden'!D53="x","x",C$2-'Indicator Date hidden'!D53)</f>
        <v>0</v>
      </c>
      <c r="D52" s="50">
        <f>IF('Indicator Date hidden'!E53="x","x",D$2-'Indicator Date hidden'!E53)</f>
        <v>0</v>
      </c>
      <c r="E52" s="50">
        <f>IF('Indicator Date hidden'!F53="x","x",E$2-'Indicator Date hidden'!F53)</f>
        <v>0</v>
      </c>
      <c r="F52" s="50">
        <f>IF('Indicator Date hidden'!G53="x","x",F$2-'Indicator Date hidden'!G53)</f>
        <v>0</v>
      </c>
      <c r="G52" s="50">
        <f>IF('Indicator Date hidden'!H53="x","x",G$2-'Indicator Date hidden'!H53)</f>
        <v>0</v>
      </c>
      <c r="H52" s="50">
        <f>IF('Indicator Date hidden'!I53="x","x",H$2-'Indicator Date hidden'!I53)</f>
        <v>0</v>
      </c>
      <c r="I52" s="50">
        <f>IF('Indicator Date hidden'!J53="x","x",I$2-'Indicator Date hidden'!J53)</f>
        <v>0</v>
      </c>
      <c r="J52" s="50">
        <f>IF('Indicator Date hidden'!K53="x","x",J$2-'Indicator Date hidden'!K53)</f>
        <v>0</v>
      </c>
      <c r="K52" s="50">
        <f>IF('Indicator Date hidden'!L53="x","x",K$2-'Indicator Date hidden'!L53)</f>
        <v>0</v>
      </c>
      <c r="L52" s="50">
        <f>IF('Indicator Date hidden'!M53="x","x",L$2-'Indicator Date hidden'!M53)</f>
        <v>0</v>
      </c>
      <c r="M52" s="50">
        <f>IF('Indicator Date hidden'!N53="x","x",M$2-'Indicator Date hidden'!N53)</f>
        <v>0</v>
      </c>
      <c r="N52" s="50">
        <f>IF('Indicator Date hidden'!O53="x","x",N$2-'Indicator Date hidden'!O53)</f>
        <v>0</v>
      </c>
      <c r="O52" s="50">
        <f>IF('Indicator Date hidden'!P53="x","x",O$2-'Indicator Date hidden'!P53)</f>
        <v>0</v>
      </c>
      <c r="P52" s="50">
        <f>IF('Indicator Date hidden'!Q53="x","x",P$2-'Indicator Date hidden'!Q53)</f>
        <v>-1</v>
      </c>
      <c r="Q52" s="50">
        <f>IF('Indicator Date hidden'!R53="x","x",Q$2-'Indicator Date hidden'!R53)</f>
        <v>-1</v>
      </c>
      <c r="R52" s="50">
        <f>IF('Indicator Date hidden'!S53="x","x",R$2-'Indicator Date hidden'!S53)</f>
        <v>-1</v>
      </c>
      <c r="S52" s="50">
        <f>IF('Indicator Date hidden'!T53="x","x",S$2-'Indicator Date hidden'!T53)</f>
        <v>-1</v>
      </c>
      <c r="T52" s="50">
        <f>IF('Indicator Date hidden'!U53="x","x",T$2-'Indicator Date hidden'!U53)</f>
        <v>0</v>
      </c>
      <c r="U52" s="50">
        <f>IF('Indicator Date hidden'!V53="x","x",U$2-'Indicator Date hidden'!V53)</f>
        <v>0</v>
      </c>
      <c r="V52" s="50">
        <f>IF('Indicator Date hidden'!W53="x","x",V$2-'Indicator Date hidden'!W53)</f>
        <v>0</v>
      </c>
      <c r="W52" s="50">
        <f>IF('Indicator Date hidden'!X53="x","x",W$2-'Indicator Date hidden'!X53)</f>
        <v>0</v>
      </c>
      <c r="X52" s="50">
        <f>IF('Indicator Date hidden'!Y53="x","x",X$2-'Indicator Date hidden'!Y53)</f>
        <v>0</v>
      </c>
      <c r="Y52" s="50">
        <f>IF('Indicator Date hidden'!Z53="x","x",Y$2-'Indicator Date hidden'!Z53)</f>
        <v>0</v>
      </c>
      <c r="Z52" s="50">
        <f>IF('Indicator Date hidden'!AA53="x","x",Z$2-'Indicator Date hidden'!AA53)</f>
        <v>8</v>
      </c>
      <c r="AA52" s="50">
        <f>IF('Indicator Date hidden'!AB53="x","x",AA$2-'Indicator Date hidden'!AB53)</f>
        <v>0</v>
      </c>
      <c r="AB52" s="50">
        <f>IF('Indicator Date hidden'!AC53="x","x",AB$2-'Indicator Date hidden'!AC53)</f>
        <v>0</v>
      </c>
      <c r="AC52" s="50">
        <f>IF('Indicator Date hidden'!AD53="x","x",AC$2-'Indicator Date hidden'!AD53)</f>
        <v>1</v>
      </c>
      <c r="AD52" s="50">
        <f>IF('Indicator Date hidden'!AE53="x","x",AD$2-'Indicator Date hidden'!AE53)</f>
        <v>0</v>
      </c>
      <c r="AE52" s="50">
        <f>IF('Indicator Date hidden'!AF53="x","x",AE$2-'Indicator Date hidden'!AF53)</f>
        <v>0</v>
      </c>
      <c r="AF52" s="50">
        <f>IF('Indicator Date hidden'!AG53="x","x",AF$2-'Indicator Date hidden'!AG53)</f>
        <v>0</v>
      </c>
      <c r="AG52" s="50">
        <f>IF('Indicator Date hidden'!AH53="x","x",AG$2-'Indicator Date hidden'!AH53)</f>
        <v>0</v>
      </c>
      <c r="AH52" s="50">
        <f>IF('Indicator Date hidden'!AI53="x","x",AH$2-'Indicator Date hidden'!AI53)</f>
        <v>0</v>
      </c>
      <c r="AI52" s="50">
        <f>IF('Indicator Date hidden'!AJ53="x","x",AI$2-'Indicator Date hidden'!AJ53)</f>
        <v>0</v>
      </c>
      <c r="AJ52" s="50">
        <f>IF('Indicator Date hidden'!AK53="x","x",AJ$2-'Indicator Date hidden'!AK53)</f>
        <v>0</v>
      </c>
      <c r="AK52" s="50">
        <f>IF('Indicator Date hidden'!AL53="x","x",AK$2-'Indicator Date hidden'!AL53)</f>
        <v>0</v>
      </c>
      <c r="AL52" s="50">
        <f>IF('Indicator Date hidden'!AM53="x","x",AL$2-'Indicator Date hidden'!AM53)</f>
        <v>5</v>
      </c>
      <c r="AM52" s="50">
        <f>IF('Indicator Date hidden'!AN53="x","x",AM$2-'Indicator Date hidden'!AN53)</f>
        <v>0</v>
      </c>
      <c r="AN52" s="50">
        <f>IF('Indicator Date hidden'!AO53="x","x",AN$2-'Indicator Date hidden'!AO53)</f>
        <v>0</v>
      </c>
      <c r="AO52" s="50">
        <f>IF('Indicator Date hidden'!AP53="x","x",AO$2-'Indicator Date hidden'!AP53)</f>
        <v>0</v>
      </c>
      <c r="AP52" s="50">
        <f>IF('Indicator Date hidden'!AQ53="x","x",AP$2-'Indicator Date hidden'!AQ53)</f>
        <v>0</v>
      </c>
      <c r="AQ52" s="50">
        <f>IF('Indicator Date hidden'!AR53="x","x",AQ$2-'Indicator Date hidden'!AR53)</f>
        <v>0</v>
      </c>
      <c r="AR52" s="50">
        <f>IF('Indicator Date hidden'!AS53="x","x",AR$2-'Indicator Date hidden'!AS53)</f>
        <v>0</v>
      </c>
      <c r="AS52" s="50">
        <f>IF('Indicator Date hidden'!AT53="x","x",AS$2-'Indicator Date hidden'!AT53)</f>
        <v>6</v>
      </c>
      <c r="AT52" s="50">
        <f>IF('Indicator Date hidden'!AU53="x","x",AT$2-'Indicator Date hidden'!AU53)</f>
        <v>0</v>
      </c>
      <c r="AU52" s="50">
        <f>IF('Indicator Date hidden'!AV53="x","x",AU$2-'Indicator Date hidden'!AV53)</f>
        <v>0</v>
      </c>
      <c r="AV52" s="50">
        <f>IF('Indicator Date hidden'!AW53="x","x",AV$2-'Indicator Date hidden'!AW53)</f>
        <v>0</v>
      </c>
      <c r="AW52" s="50">
        <f>IF('Indicator Date hidden'!AX53="x","x",AW$2-'Indicator Date hidden'!AX53)</f>
        <v>0</v>
      </c>
      <c r="AX52" s="50">
        <f>IF('Indicator Date hidden'!AY53="x","x",AX$2-'Indicator Date hidden'!AY53)</f>
        <v>0</v>
      </c>
      <c r="AY52" s="50">
        <f>IF('Indicator Date hidden'!AZ53="x","x",AY$2-'Indicator Date hidden'!AZ53)</f>
        <v>0</v>
      </c>
      <c r="AZ52" s="50">
        <f>IF('Indicator Date hidden'!BA53="x","x",AZ$2-'Indicator Date hidden'!BA53)</f>
        <v>0</v>
      </c>
      <c r="BA52" s="50">
        <f>IF('Indicator Date hidden'!BB53="x","x",BA$2-'Indicator Date hidden'!BB53)</f>
        <v>1</v>
      </c>
      <c r="BB52" s="50">
        <f>IF('Indicator Date hidden'!BC53="x","x",BB$2-'Indicator Date hidden'!BC53)</f>
        <v>1</v>
      </c>
      <c r="BC52" s="50">
        <f>IF('Indicator Date hidden'!BD53="x","x",BC$2-'Indicator Date hidden'!BD53)</f>
        <v>1</v>
      </c>
      <c r="BD52" s="50" t="str">
        <f>IF('Indicator Date hidden'!BE53="x","x",BD$2-'Indicator Date hidden'!BE53)</f>
        <v>x</v>
      </c>
      <c r="BE52" s="50">
        <f>IF('Indicator Date hidden'!BF53="x","x",BE$2-'Indicator Date hidden'!BF53)</f>
        <v>1</v>
      </c>
      <c r="BF52" s="50">
        <f>IF('Indicator Date hidden'!BG53="x","x",BF$2-'Indicator Date hidden'!BG53)</f>
        <v>0</v>
      </c>
      <c r="BG52" s="50">
        <f>IF('Indicator Date hidden'!BH53="x","x",BG$2-'Indicator Date hidden'!BH53)</f>
        <v>1</v>
      </c>
      <c r="BH52" s="50">
        <f>IF('Indicator Date hidden'!BI53="x","x",BH$2-'Indicator Date hidden'!BI53)</f>
        <v>1</v>
      </c>
      <c r="BI52" s="50">
        <f>IF('Indicator Date hidden'!BJ53="x","x",BI$2-'Indicator Date hidden'!BJ53)</f>
        <v>0</v>
      </c>
      <c r="BJ52" s="50">
        <f>IF('Indicator Date hidden'!BK53="x","x",BJ$2-'Indicator Date hidden'!BK53)</f>
        <v>1</v>
      </c>
      <c r="BK52" s="50">
        <f>IF('Indicator Date hidden'!BL53="x","x",BK$2-'Indicator Date hidden'!BL53)</f>
        <v>0</v>
      </c>
      <c r="BL52" s="50">
        <f>IF('Indicator Date hidden'!BM53="x","x",BL$2-'Indicator Date hidden'!BM53)</f>
        <v>1</v>
      </c>
      <c r="BM52" s="50">
        <f>IF('Indicator Date hidden'!BN53="x","x",BM$2-'Indicator Date hidden'!BN53)</f>
        <v>2</v>
      </c>
      <c r="BN52" s="50">
        <f>IF('Indicator Date hidden'!BO53="x","x",BN$2-'Indicator Date hidden'!BO53)</f>
        <v>3</v>
      </c>
      <c r="BO52" s="50">
        <f>IF('Indicator Date hidden'!BP53="x","x",BO$2-'Indicator Date hidden'!BP53)</f>
        <v>0</v>
      </c>
      <c r="BP52" s="50">
        <f>IF('Indicator Date hidden'!BQ53="x","x",BP$2-'Indicator Date hidden'!BQ53)</f>
        <v>0</v>
      </c>
      <c r="BQ52" s="50">
        <f>IF('Indicator Date hidden'!BR53="x","x",BQ$2-'Indicator Date hidden'!BR53)</f>
        <v>0</v>
      </c>
      <c r="BR52" s="50">
        <f>IF('Indicator Date hidden'!BS53="x","x",BR$2-'Indicator Date hidden'!BS53)</f>
        <v>0</v>
      </c>
      <c r="BS52" s="50">
        <f>IF('Indicator Date hidden'!BT53="x","x",BS$2-'Indicator Date hidden'!BT53)</f>
        <v>2</v>
      </c>
      <c r="BT52" s="50">
        <f>IF('Indicator Date hidden'!BU53="x","x",BT$2-'Indicator Date hidden'!BU53)</f>
        <v>1</v>
      </c>
      <c r="BU52" s="50">
        <f>IF('Indicator Date hidden'!BV53="x","x",BU$2-'Indicator Date hidden'!BV53)</f>
        <v>1</v>
      </c>
      <c r="BV52" s="50">
        <f>IF('Indicator Date hidden'!BW53="x","x",BV$2-'Indicator Date hidden'!BW53)</f>
        <v>1</v>
      </c>
      <c r="BW52" s="50">
        <f>IF('Indicator Date hidden'!BX53="x","x",BW$2-'Indicator Date hidden'!BX53)</f>
        <v>1</v>
      </c>
      <c r="BX52" s="50">
        <f>IF('Indicator Date hidden'!BY53="x","x",BX$2-'Indicator Date hidden'!BY53)</f>
        <v>0</v>
      </c>
      <c r="BY52" s="3">
        <f t="shared" si="5"/>
        <v>35</v>
      </c>
      <c r="BZ52" s="51">
        <f t="shared" si="6"/>
        <v>0.47297297297297297</v>
      </c>
      <c r="CA52" s="3">
        <f t="shared" si="7"/>
        <v>19</v>
      </c>
      <c r="CB52" s="51">
        <f t="shared" si="8"/>
        <v>1.3874239494421869</v>
      </c>
      <c r="CC52" s="54">
        <f t="shared" si="9"/>
        <v>0</v>
      </c>
    </row>
    <row r="53" spans="1:81">
      <c r="A53" s="3" t="str">
        <f>'Indicator Data'!B56</f>
        <v>EGY</v>
      </c>
      <c r="B53" s="50">
        <f>IF('Indicator Date hidden'!C54="x","x",B$2-'Indicator Date hidden'!C54)</f>
        <v>0</v>
      </c>
      <c r="C53" s="50">
        <f>IF('Indicator Date hidden'!D54="x","x",C$2-'Indicator Date hidden'!D54)</f>
        <v>0</v>
      </c>
      <c r="D53" s="50">
        <f>IF('Indicator Date hidden'!E54="x","x",D$2-'Indicator Date hidden'!E54)</f>
        <v>0</v>
      </c>
      <c r="E53" s="50">
        <f>IF('Indicator Date hidden'!F54="x","x",E$2-'Indicator Date hidden'!F54)</f>
        <v>0</v>
      </c>
      <c r="F53" s="50">
        <f>IF('Indicator Date hidden'!G54="x","x",F$2-'Indicator Date hidden'!G54)</f>
        <v>0</v>
      </c>
      <c r="G53" s="50">
        <f>IF('Indicator Date hidden'!H54="x","x",G$2-'Indicator Date hidden'!H54)</f>
        <v>0</v>
      </c>
      <c r="H53" s="50">
        <f>IF('Indicator Date hidden'!I54="x","x",H$2-'Indicator Date hidden'!I54)</f>
        <v>0</v>
      </c>
      <c r="I53" s="50">
        <f>IF('Indicator Date hidden'!J54="x","x",I$2-'Indicator Date hidden'!J54)</f>
        <v>0</v>
      </c>
      <c r="J53" s="50">
        <f>IF('Indicator Date hidden'!K54="x","x",J$2-'Indicator Date hidden'!K54)</f>
        <v>0</v>
      </c>
      <c r="K53" s="50">
        <f>IF('Indicator Date hidden'!L54="x","x",K$2-'Indicator Date hidden'!L54)</f>
        <v>0</v>
      </c>
      <c r="L53" s="50">
        <f>IF('Indicator Date hidden'!M54="x","x",L$2-'Indicator Date hidden'!M54)</f>
        <v>0</v>
      </c>
      <c r="M53" s="50">
        <f>IF('Indicator Date hidden'!N54="x","x",M$2-'Indicator Date hidden'!N54)</f>
        <v>0</v>
      </c>
      <c r="N53" s="50">
        <f>IF('Indicator Date hidden'!O54="x","x",N$2-'Indicator Date hidden'!O54)</f>
        <v>0</v>
      </c>
      <c r="O53" s="50">
        <f>IF('Indicator Date hidden'!P54="x","x",O$2-'Indicator Date hidden'!P54)</f>
        <v>0</v>
      </c>
      <c r="P53" s="50">
        <f>IF('Indicator Date hidden'!Q54="x","x",P$2-'Indicator Date hidden'!Q54)</f>
        <v>-1</v>
      </c>
      <c r="Q53" s="50">
        <f>IF('Indicator Date hidden'!R54="x","x",Q$2-'Indicator Date hidden'!R54)</f>
        <v>-1</v>
      </c>
      <c r="R53" s="50">
        <f>IF('Indicator Date hidden'!S54="x","x",R$2-'Indicator Date hidden'!S54)</f>
        <v>-1</v>
      </c>
      <c r="S53" s="50">
        <f>IF('Indicator Date hidden'!T54="x","x",S$2-'Indicator Date hidden'!T54)</f>
        <v>-1</v>
      </c>
      <c r="T53" s="50">
        <f>IF('Indicator Date hidden'!U54="x","x",T$2-'Indicator Date hidden'!U54)</f>
        <v>0</v>
      </c>
      <c r="U53" s="50">
        <f>IF('Indicator Date hidden'!V54="x","x",U$2-'Indicator Date hidden'!V54)</f>
        <v>0</v>
      </c>
      <c r="V53" s="50">
        <f>IF('Indicator Date hidden'!W54="x","x",V$2-'Indicator Date hidden'!W54)</f>
        <v>0</v>
      </c>
      <c r="W53" s="50">
        <f>IF('Indicator Date hidden'!X54="x","x",W$2-'Indicator Date hidden'!X54)</f>
        <v>0</v>
      </c>
      <c r="X53" s="50">
        <f>IF('Indicator Date hidden'!Y54="x","x",X$2-'Indicator Date hidden'!Y54)</f>
        <v>0</v>
      </c>
      <c r="Y53" s="50">
        <f>IF('Indicator Date hidden'!Z54="x","x",Y$2-'Indicator Date hidden'!Z54)</f>
        <v>0</v>
      </c>
      <c r="Z53" s="50">
        <f>IF('Indicator Date hidden'!AA54="x","x",Z$2-'Indicator Date hidden'!AA54)</f>
        <v>4</v>
      </c>
      <c r="AA53" s="50">
        <f>IF('Indicator Date hidden'!AB54="x","x",AA$2-'Indicator Date hidden'!AB54)</f>
        <v>0</v>
      </c>
      <c r="AB53" s="50">
        <f>IF('Indicator Date hidden'!AC54="x","x",AB$2-'Indicator Date hidden'!AC54)</f>
        <v>0</v>
      </c>
      <c r="AC53" s="50">
        <f>IF('Indicator Date hidden'!AD54="x","x",AC$2-'Indicator Date hidden'!AD54)</f>
        <v>0</v>
      </c>
      <c r="AD53" s="50">
        <f>IF('Indicator Date hidden'!AE54="x","x",AD$2-'Indicator Date hidden'!AE54)</f>
        <v>0</v>
      </c>
      <c r="AE53" s="50">
        <f>IF('Indicator Date hidden'!AF54="x","x",AE$2-'Indicator Date hidden'!AF54)</f>
        <v>0</v>
      </c>
      <c r="AF53" s="50">
        <f>IF('Indicator Date hidden'!AG54="x","x",AF$2-'Indicator Date hidden'!AG54)</f>
        <v>0</v>
      </c>
      <c r="AG53" s="50">
        <f>IF('Indicator Date hidden'!AH54="x","x",AG$2-'Indicator Date hidden'!AH54)</f>
        <v>0</v>
      </c>
      <c r="AH53" s="50">
        <f>IF('Indicator Date hidden'!AI54="x","x",AH$2-'Indicator Date hidden'!AI54)</f>
        <v>0</v>
      </c>
      <c r="AI53" s="50">
        <f>IF('Indicator Date hidden'!AJ54="x","x",AI$2-'Indicator Date hidden'!AJ54)</f>
        <v>0</v>
      </c>
      <c r="AJ53" s="50">
        <f>IF('Indicator Date hidden'!AK54="x","x",AJ$2-'Indicator Date hidden'!AK54)</f>
        <v>0</v>
      </c>
      <c r="AK53" s="50">
        <f>IF('Indicator Date hidden'!AL54="x","x",AK$2-'Indicator Date hidden'!AL54)</f>
        <v>0</v>
      </c>
      <c r="AL53" s="50">
        <f>IF('Indicator Date hidden'!AM54="x","x",AL$2-'Indicator Date hidden'!AM54)</f>
        <v>5</v>
      </c>
      <c r="AM53" s="50">
        <f>IF('Indicator Date hidden'!AN54="x","x",AM$2-'Indicator Date hidden'!AN54)</f>
        <v>0</v>
      </c>
      <c r="AN53" s="50">
        <f>IF('Indicator Date hidden'!AO54="x","x",AN$2-'Indicator Date hidden'!AO54)</f>
        <v>0</v>
      </c>
      <c r="AO53" s="50">
        <f>IF('Indicator Date hidden'!AP54="x","x",AO$2-'Indicator Date hidden'!AP54)</f>
        <v>0</v>
      </c>
      <c r="AP53" s="50">
        <f>IF('Indicator Date hidden'!AQ54="x","x",AP$2-'Indicator Date hidden'!AQ54)</f>
        <v>0</v>
      </c>
      <c r="AQ53" s="50">
        <f>IF('Indicator Date hidden'!AR54="x","x",AQ$2-'Indicator Date hidden'!AR54)</f>
        <v>0</v>
      </c>
      <c r="AR53" s="50">
        <f>IF('Indicator Date hidden'!AS54="x","x",AR$2-'Indicator Date hidden'!AS54)</f>
        <v>0</v>
      </c>
      <c r="AS53" s="50">
        <f>IF('Indicator Date hidden'!AT54="x","x",AS$2-'Indicator Date hidden'!AT54)</f>
        <v>6</v>
      </c>
      <c r="AT53" s="50">
        <f>IF('Indicator Date hidden'!AU54="x","x",AT$2-'Indicator Date hidden'!AU54)</f>
        <v>0</v>
      </c>
      <c r="AU53" s="50">
        <f>IF('Indicator Date hidden'!AV54="x","x",AU$2-'Indicator Date hidden'!AV54)</f>
        <v>0</v>
      </c>
      <c r="AV53" s="50">
        <f>IF('Indicator Date hidden'!AW54="x","x",AV$2-'Indicator Date hidden'!AW54)</f>
        <v>0</v>
      </c>
      <c r="AW53" s="50">
        <f>IF('Indicator Date hidden'!AX54="x","x",AW$2-'Indicator Date hidden'!AX54)</f>
        <v>0</v>
      </c>
      <c r="AX53" s="50">
        <f>IF('Indicator Date hidden'!AY54="x","x",AX$2-'Indicator Date hidden'!AY54)</f>
        <v>0</v>
      </c>
      <c r="AY53" s="50">
        <f>IF('Indicator Date hidden'!AZ54="x","x",AY$2-'Indicator Date hidden'!AZ54)</f>
        <v>0</v>
      </c>
      <c r="AZ53" s="50">
        <f>IF('Indicator Date hidden'!BA54="x","x",AZ$2-'Indicator Date hidden'!BA54)</f>
        <v>2</v>
      </c>
      <c r="BA53" s="50">
        <f>IF('Indicator Date hidden'!BB54="x","x",BA$2-'Indicator Date hidden'!BB54)</f>
        <v>1</v>
      </c>
      <c r="BB53" s="50">
        <f>IF('Indicator Date hidden'!BC54="x","x",BB$2-'Indicator Date hidden'!BC54)</f>
        <v>1</v>
      </c>
      <c r="BC53" s="50">
        <f>IF('Indicator Date hidden'!BD54="x","x",BC$2-'Indicator Date hidden'!BD54)</f>
        <v>1</v>
      </c>
      <c r="BD53" s="50">
        <f>IF('Indicator Date hidden'!BE54="x","x",BD$2-'Indicator Date hidden'!BE54)</f>
        <v>1</v>
      </c>
      <c r="BE53" s="50">
        <f>IF('Indicator Date hidden'!BF54="x","x",BE$2-'Indicator Date hidden'!BF54)</f>
        <v>0</v>
      </c>
      <c r="BF53" s="50">
        <f>IF('Indicator Date hidden'!BG54="x","x",BF$2-'Indicator Date hidden'!BG54)</f>
        <v>0</v>
      </c>
      <c r="BG53" s="50">
        <f>IF('Indicator Date hidden'!BH54="x","x",BG$2-'Indicator Date hidden'!BH54)</f>
        <v>1</v>
      </c>
      <c r="BH53" s="50">
        <f>IF('Indicator Date hidden'!BI54="x","x",BH$2-'Indicator Date hidden'!BI54)</f>
        <v>1</v>
      </c>
      <c r="BI53" s="50">
        <f>IF('Indicator Date hidden'!BJ54="x","x",BI$2-'Indicator Date hidden'!BJ54)</f>
        <v>0</v>
      </c>
      <c r="BJ53" s="50">
        <f>IF('Indicator Date hidden'!BK54="x","x",BJ$2-'Indicator Date hidden'!BK54)</f>
        <v>1</v>
      </c>
      <c r="BK53" s="50">
        <f>IF('Indicator Date hidden'!BL54="x","x",BK$2-'Indicator Date hidden'!BL54)</f>
        <v>0</v>
      </c>
      <c r="BL53" s="50">
        <f>IF('Indicator Date hidden'!BM54="x","x",BL$2-'Indicator Date hidden'!BM54)</f>
        <v>1</v>
      </c>
      <c r="BM53" s="50">
        <f>IF('Indicator Date hidden'!BN54="x","x",BM$2-'Indicator Date hidden'!BN54)</f>
        <v>2</v>
      </c>
      <c r="BN53" s="50">
        <f>IF('Indicator Date hidden'!BO54="x","x",BN$2-'Indicator Date hidden'!BO54)</f>
        <v>0</v>
      </c>
      <c r="BO53" s="50">
        <f>IF('Indicator Date hidden'!BP54="x","x",BO$2-'Indicator Date hidden'!BP54)</f>
        <v>0</v>
      </c>
      <c r="BP53" s="50">
        <f>IF('Indicator Date hidden'!BQ54="x","x",BP$2-'Indicator Date hidden'!BQ54)</f>
        <v>0</v>
      </c>
      <c r="BQ53" s="50">
        <f>IF('Indicator Date hidden'!BR54="x","x",BQ$2-'Indicator Date hidden'!BR54)</f>
        <v>0</v>
      </c>
      <c r="BR53" s="50">
        <f>IF('Indicator Date hidden'!BS54="x","x",BR$2-'Indicator Date hidden'!BS54)</f>
        <v>0</v>
      </c>
      <c r="BS53" s="50">
        <f>IF('Indicator Date hidden'!BT54="x","x",BS$2-'Indicator Date hidden'!BT54)</f>
        <v>1</v>
      </c>
      <c r="BT53" s="50">
        <f>IF('Indicator Date hidden'!BU54="x","x",BT$2-'Indicator Date hidden'!BU54)</f>
        <v>1</v>
      </c>
      <c r="BU53" s="50">
        <f>IF('Indicator Date hidden'!BV54="x","x",BU$2-'Indicator Date hidden'!BV54)</f>
        <v>1</v>
      </c>
      <c r="BV53" s="50" t="str">
        <f>IF('Indicator Date hidden'!BW54="x","x",BV$2-'Indicator Date hidden'!BW54)</f>
        <v>x</v>
      </c>
      <c r="BW53" s="50">
        <f>IF('Indicator Date hidden'!BX54="x","x",BW$2-'Indicator Date hidden'!BX54)</f>
        <v>1</v>
      </c>
      <c r="BX53" s="50">
        <f>IF('Indicator Date hidden'!BY54="x","x",BX$2-'Indicator Date hidden'!BY54)</f>
        <v>0</v>
      </c>
      <c r="BY53" s="3">
        <f t="shared" si="5"/>
        <v>27</v>
      </c>
      <c r="BZ53" s="51">
        <f t="shared" si="6"/>
        <v>0.36486486486486486</v>
      </c>
      <c r="CA53" s="3">
        <f t="shared" si="7"/>
        <v>17</v>
      </c>
      <c r="CB53" s="51">
        <f t="shared" si="8"/>
        <v>1.1098371480771441</v>
      </c>
      <c r="CC53" s="54">
        <f t="shared" si="9"/>
        <v>0</v>
      </c>
    </row>
    <row r="54" spans="1:81">
      <c r="A54" s="3" t="str">
        <f>'Indicator Data'!B57</f>
        <v>SLV</v>
      </c>
      <c r="B54" s="50">
        <f>IF('Indicator Date hidden'!C55="x","x",B$2-'Indicator Date hidden'!C55)</f>
        <v>0</v>
      </c>
      <c r="C54" s="50">
        <f>IF('Indicator Date hidden'!D55="x","x",C$2-'Indicator Date hidden'!D55)</f>
        <v>0</v>
      </c>
      <c r="D54" s="50">
        <f>IF('Indicator Date hidden'!E55="x","x",D$2-'Indicator Date hidden'!E55)</f>
        <v>0</v>
      </c>
      <c r="E54" s="50">
        <f>IF('Indicator Date hidden'!F55="x","x",E$2-'Indicator Date hidden'!F55)</f>
        <v>0</v>
      </c>
      <c r="F54" s="50">
        <f>IF('Indicator Date hidden'!G55="x","x",F$2-'Indicator Date hidden'!G55)</f>
        <v>0</v>
      </c>
      <c r="G54" s="50">
        <f>IF('Indicator Date hidden'!H55="x","x",G$2-'Indicator Date hidden'!H55)</f>
        <v>0</v>
      </c>
      <c r="H54" s="50">
        <f>IF('Indicator Date hidden'!I55="x","x",H$2-'Indicator Date hidden'!I55)</f>
        <v>0</v>
      </c>
      <c r="I54" s="50">
        <f>IF('Indicator Date hidden'!J55="x","x",I$2-'Indicator Date hidden'!J55)</f>
        <v>0</v>
      </c>
      <c r="J54" s="50">
        <f>IF('Indicator Date hidden'!K55="x","x",J$2-'Indicator Date hidden'!K55)</f>
        <v>0</v>
      </c>
      <c r="K54" s="50">
        <f>IF('Indicator Date hidden'!L55="x","x",K$2-'Indicator Date hidden'!L55)</f>
        <v>0</v>
      </c>
      <c r="L54" s="50">
        <f>IF('Indicator Date hidden'!M55="x","x",L$2-'Indicator Date hidden'!M55)</f>
        <v>0</v>
      </c>
      <c r="M54" s="50">
        <f>IF('Indicator Date hidden'!N55="x","x",M$2-'Indicator Date hidden'!N55)</f>
        <v>0</v>
      </c>
      <c r="N54" s="50">
        <f>IF('Indicator Date hidden'!O55="x","x",N$2-'Indicator Date hidden'!O55)</f>
        <v>0</v>
      </c>
      <c r="O54" s="50">
        <f>IF('Indicator Date hidden'!P55="x","x",O$2-'Indicator Date hidden'!P55)</f>
        <v>0</v>
      </c>
      <c r="P54" s="50">
        <f>IF('Indicator Date hidden'!Q55="x","x",P$2-'Indicator Date hidden'!Q55)</f>
        <v>-1</v>
      </c>
      <c r="Q54" s="50">
        <f>IF('Indicator Date hidden'!R55="x","x",Q$2-'Indicator Date hidden'!R55)</f>
        <v>-1</v>
      </c>
      <c r="R54" s="50">
        <f>IF('Indicator Date hidden'!S55="x","x",R$2-'Indicator Date hidden'!S55)</f>
        <v>-1</v>
      </c>
      <c r="S54" s="50">
        <f>IF('Indicator Date hidden'!T55="x","x",S$2-'Indicator Date hidden'!T55)</f>
        <v>-1</v>
      </c>
      <c r="T54" s="50">
        <f>IF('Indicator Date hidden'!U55="x","x",T$2-'Indicator Date hidden'!U55)</f>
        <v>0</v>
      </c>
      <c r="U54" s="50">
        <f>IF('Indicator Date hidden'!V55="x","x",U$2-'Indicator Date hidden'!V55)</f>
        <v>0</v>
      </c>
      <c r="V54" s="50">
        <f>IF('Indicator Date hidden'!W55="x","x",V$2-'Indicator Date hidden'!W55)</f>
        <v>0</v>
      </c>
      <c r="W54" s="50">
        <f>IF('Indicator Date hidden'!X55="x","x",W$2-'Indicator Date hidden'!X55)</f>
        <v>0</v>
      </c>
      <c r="X54" s="50">
        <f>IF('Indicator Date hidden'!Y55="x","x",X$2-'Indicator Date hidden'!Y55)</f>
        <v>0</v>
      </c>
      <c r="Y54" s="50">
        <f>IF('Indicator Date hidden'!Z55="x","x",Y$2-'Indicator Date hidden'!Z55)</f>
        <v>0</v>
      </c>
      <c r="Z54" s="50" t="str">
        <f>IF('Indicator Date hidden'!AA55="x","x",Z$2-'Indicator Date hidden'!AA55)</f>
        <v>x</v>
      </c>
      <c r="AA54" s="50">
        <f>IF('Indicator Date hidden'!AB55="x","x",AA$2-'Indicator Date hidden'!AB55)</f>
        <v>0</v>
      </c>
      <c r="AB54" s="50">
        <f>IF('Indicator Date hidden'!AC55="x","x",AB$2-'Indicator Date hidden'!AC55)</f>
        <v>0</v>
      </c>
      <c r="AC54" s="50">
        <f>IF('Indicator Date hidden'!AD55="x","x",AC$2-'Indicator Date hidden'!AD55)</f>
        <v>4</v>
      </c>
      <c r="AD54" s="50">
        <f>IF('Indicator Date hidden'!AE55="x","x",AD$2-'Indicator Date hidden'!AE55)</f>
        <v>0</v>
      </c>
      <c r="AE54" s="50">
        <f>IF('Indicator Date hidden'!AF55="x","x",AE$2-'Indicator Date hidden'!AF55)</f>
        <v>0</v>
      </c>
      <c r="AF54" s="50">
        <f>IF('Indicator Date hidden'!AG55="x","x",AF$2-'Indicator Date hidden'!AG55)</f>
        <v>0</v>
      </c>
      <c r="AG54" s="50">
        <f>IF('Indicator Date hidden'!AH55="x","x",AG$2-'Indicator Date hidden'!AH55)</f>
        <v>0</v>
      </c>
      <c r="AH54" s="50">
        <f>IF('Indicator Date hidden'!AI55="x","x",AH$2-'Indicator Date hidden'!AI55)</f>
        <v>0</v>
      </c>
      <c r="AI54" s="50">
        <f>IF('Indicator Date hidden'!AJ55="x","x",AI$2-'Indicator Date hidden'!AJ55)</f>
        <v>0</v>
      </c>
      <c r="AJ54" s="50">
        <f>IF('Indicator Date hidden'!AK55="x","x",AJ$2-'Indicator Date hidden'!AK55)</f>
        <v>0</v>
      </c>
      <c r="AK54" s="50">
        <f>IF('Indicator Date hidden'!AL55="x","x",AK$2-'Indicator Date hidden'!AL55)</f>
        <v>0</v>
      </c>
      <c r="AL54" s="50">
        <f>IF('Indicator Date hidden'!AM55="x","x",AL$2-'Indicator Date hidden'!AM55)</f>
        <v>5</v>
      </c>
      <c r="AM54" s="50">
        <f>IF('Indicator Date hidden'!AN55="x","x",AM$2-'Indicator Date hidden'!AN55)</f>
        <v>0</v>
      </c>
      <c r="AN54" s="50">
        <f>IF('Indicator Date hidden'!AO55="x","x",AN$2-'Indicator Date hidden'!AO55)</f>
        <v>0</v>
      </c>
      <c r="AO54" s="50">
        <f>IF('Indicator Date hidden'!AP55="x","x",AO$2-'Indicator Date hidden'!AP55)</f>
        <v>0</v>
      </c>
      <c r="AP54" s="50">
        <f>IF('Indicator Date hidden'!AQ55="x","x",AP$2-'Indicator Date hidden'!AQ55)</f>
        <v>0</v>
      </c>
      <c r="AQ54" s="50">
        <f>IF('Indicator Date hidden'!AR55="x","x",AQ$2-'Indicator Date hidden'!AR55)</f>
        <v>0</v>
      </c>
      <c r="AR54" s="50">
        <f>IF('Indicator Date hidden'!AS55="x","x",AR$2-'Indicator Date hidden'!AS55)</f>
        <v>0</v>
      </c>
      <c r="AS54" s="50">
        <f>IF('Indicator Date hidden'!AT55="x","x",AS$2-'Indicator Date hidden'!AT55)</f>
        <v>6</v>
      </c>
      <c r="AT54" s="50">
        <f>IF('Indicator Date hidden'!AU55="x","x",AT$2-'Indicator Date hidden'!AU55)</f>
        <v>0</v>
      </c>
      <c r="AU54" s="50">
        <f>IF('Indicator Date hidden'!AV55="x","x",AU$2-'Indicator Date hidden'!AV55)</f>
        <v>0</v>
      </c>
      <c r="AV54" s="50">
        <f>IF('Indicator Date hidden'!AW55="x","x",AV$2-'Indicator Date hidden'!AW55)</f>
        <v>0</v>
      </c>
      <c r="AW54" s="50">
        <f>IF('Indicator Date hidden'!AX55="x","x",AW$2-'Indicator Date hidden'!AX55)</f>
        <v>0</v>
      </c>
      <c r="AX54" s="50">
        <f>IF('Indicator Date hidden'!AY55="x","x",AX$2-'Indicator Date hidden'!AY55)</f>
        <v>0</v>
      </c>
      <c r="AY54" s="50">
        <f>IF('Indicator Date hidden'!AZ55="x","x",AY$2-'Indicator Date hidden'!AZ55)</f>
        <v>0</v>
      </c>
      <c r="AZ54" s="50">
        <f>IF('Indicator Date hidden'!BA55="x","x",AZ$2-'Indicator Date hidden'!BA55)</f>
        <v>0</v>
      </c>
      <c r="BA54" s="50">
        <f>IF('Indicator Date hidden'!BB55="x","x",BA$2-'Indicator Date hidden'!BB55)</f>
        <v>1</v>
      </c>
      <c r="BB54" s="50">
        <f>IF('Indicator Date hidden'!BC55="x","x",BB$2-'Indicator Date hidden'!BC55)</f>
        <v>1</v>
      </c>
      <c r="BC54" s="50">
        <f>IF('Indicator Date hidden'!BD55="x","x",BC$2-'Indicator Date hidden'!BD55)</f>
        <v>1</v>
      </c>
      <c r="BD54" s="50">
        <f>IF('Indicator Date hidden'!BE55="x","x",BD$2-'Indicator Date hidden'!BE55)</f>
        <v>1</v>
      </c>
      <c r="BE54" s="50">
        <f>IF('Indicator Date hidden'!BF55="x","x",BE$2-'Indicator Date hidden'!BF55)</f>
        <v>1</v>
      </c>
      <c r="BF54" s="50">
        <f>IF('Indicator Date hidden'!BG55="x","x",BF$2-'Indicator Date hidden'!BG55)</f>
        <v>0</v>
      </c>
      <c r="BG54" s="50">
        <f>IF('Indicator Date hidden'!BH55="x","x",BG$2-'Indicator Date hidden'!BH55)</f>
        <v>1</v>
      </c>
      <c r="BH54" s="50">
        <f>IF('Indicator Date hidden'!BI55="x","x",BH$2-'Indicator Date hidden'!BI55)</f>
        <v>1</v>
      </c>
      <c r="BI54" s="50">
        <f>IF('Indicator Date hidden'!BJ55="x","x",BI$2-'Indicator Date hidden'!BJ55)</f>
        <v>2</v>
      </c>
      <c r="BJ54" s="50">
        <f>IF('Indicator Date hidden'!BK55="x","x",BJ$2-'Indicator Date hidden'!BK55)</f>
        <v>1</v>
      </c>
      <c r="BK54" s="50">
        <f>IF('Indicator Date hidden'!BL55="x","x",BK$2-'Indicator Date hidden'!BL55)</f>
        <v>0</v>
      </c>
      <c r="BL54" s="50">
        <f>IF('Indicator Date hidden'!BM55="x","x",BL$2-'Indicator Date hidden'!BM55)</f>
        <v>1</v>
      </c>
      <c r="BM54" s="50">
        <f>IF('Indicator Date hidden'!BN55="x","x",BM$2-'Indicator Date hidden'!BN55)</f>
        <v>1</v>
      </c>
      <c r="BN54" s="50">
        <f>IF('Indicator Date hidden'!BO55="x","x",BN$2-'Indicator Date hidden'!BO55)</f>
        <v>2</v>
      </c>
      <c r="BO54" s="50">
        <f>IF('Indicator Date hidden'!BP55="x","x",BO$2-'Indicator Date hidden'!BP55)</f>
        <v>1</v>
      </c>
      <c r="BP54" s="50">
        <f>IF('Indicator Date hidden'!BQ55="x","x",BP$2-'Indicator Date hidden'!BQ55)</f>
        <v>0</v>
      </c>
      <c r="BQ54" s="50">
        <f>IF('Indicator Date hidden'!BR55="x","x",BQ$2-'Indicator Date hidden'!BR55)</f>
        <v>0</v>
      </c>
      <c r="BR54" s="50">
        <f>IF('Indicator Date hidden'!BS55="x","x",BR$2-'Indicator Date hidden'!BS55)</f>
        <v>0</v>
      </c>
      <c r="BS54" s="50">
        <f>IF('Indicator Date hidden'!BT55="x","x",BS$2-'Indicator Date hidden'!BT55)</f>
        <v>2</v>
      </c>
      <c r="BT54" s="50">
        <f>IF('Indicator Date hidden'!BU55="x","x",BT$2-'Indicator Date hidden'!BU55)</f>
        <v>1</v>
      </c>
      <c r="BU54" s="50">
        <f>IF('Indicator Date hidden'!BV55="x","x",BU$2-'Indicator Date hidden'!BV55)</f>
        <v>1</v>
      </c>
      <c r="BV54" s="50">
        <f>IF('Indicator Date hidden'!BW55="x","x",BV$2-'Indicator Date hidden'!BW55)</f>
        <v>1</v>
      </c>
      <c r="BW54" s="50">
        <f>IF('Indicator Date hidden'!BX55="x","x",BW$2-'Indicator Date hidden'!BX55)</f>
        <v>1</v>
      </c>
      <c r="BX54" s="50">
        <f>IF('Indicator Date hidden'!BY55="x","x",BX$2-'Indicator Date hidden'!BY55)</f>
        <v>0</v>
      </c>
      <c r="BY54" s="3">
        <f t="shared" si="5"/>
        <v>32</v>
      </c>
      <c r="BZ54" s="51">
        <f t="shared" si="6"/>
        <v>0.43243243243243246</v>
      </c>
      <c r="CA54" s="3">
        <f t="shared" si="7"/>
        <v>21</v>
      </c>
      <c r="CB54" s="51">
        <f t="shared" si="8"/>
        <v>1.1280344191734706</v>
      </c>
      <c r="CC54" s="54">
        <f t="shared" si="9"/>
        <v>0</v>
      </c>
    </row>
    <row r="55" spans="1:81">
      <c r="A55" s="3" t="str">
        <f>'Indicator Data'!B58</f>
        <v>GNQ</v>
      </c>
      <c r="B55" s="50">
        <f>IF('Indicator Date hidden'!C56="x","x",B$2-'Indicator Date hidden'!C56)</f>
        <v>0</v>
      </c>
      <c r="C55" s="50">
        <f>IF('Indicator Date hidden'!D56="x","x",C$2-'Indicator Date hidden'!D56)</f>
        <v>0</v>
      </c>
      <c r="D55" s="50">
        <f>IF('Indicator Date hidden'!E56="x","x",D$2-'Indicator Date hidden'!E56)</f>
        <v>0</v>
      </c>
      <c r="E55" s="50">
        <f>IF('Indicator Date hidden'!F56="x","x",E$2-'Indicator Date hidden'!F56)</f>
        <v>0</v>
      </c>
      <c r="F55" s="50">
        <f>IF('Indicator Date hidden'!G56="x","x",F$2-'Indicator Date hidden'!G56)</f>
        <v>0</v>
      </c>
      <c r="G55" s="50">
        <f>IF('Indicator Date hidden'!H56="x","x",G$2-'Indicator Date hidden'!H56)</f>
        <v>0</v>
      </c>
      <c r="H55" s="50">
        <f>IF('Indicator Date hidden'!I56="x","x",H$2-'Indicator Date hidden'!I56)</f>
        <v>0</v>
      </c>
      <c r="I55" s="50">
        <f>IF('Indicator Date hidden'!J56="x","x",I$2-'Indicator Date hidden'!J56)</f>
        <v>0</v>
      </c>
      <c r="J55" s="50">
        <f>IF('Indicator Date hidden'!K56="x","x",J$2-'Indicator Date hidden'!K56)</f>
        <v>0</v>
      </c>
      <c r="K55" s="50">
        <f>IF('Indicator Date hidden'!L56="x","x",K$2-'Indicator Date hidden'!L56)</f>
        <v>0</v>
      </c>
      <c r="L55" s="50">
        <f>IF('Indicator Date hidden'!M56="x","x",L$2-'Indicator Date hidden'!M56)</f>
        <v>0</v>
      </c>
      <c r="M55" s="50">
        <f>IF('Indicator Date hidden'!N56="x","x",M$2-'Indicator Date hidden'!N56)</f>
        <v>0</v>
      </c>
      <c r="N55" s="50">
        <f>IF('Indicator Date hidden'!O56="x","x",N$2-'Indicator Date hidden'!O56)</f>
        <v>0</v>
      </c>
      <c r="O55" s="50">
        <f>IF('Indicator Date hidden'!P56="x","x",O$2-'Indicator Date hidden'!P56)</f>
        <v>0</v>
      </c>
      <c r="P55" s="50">
        <f>IF('Indicator Date hidden'!Q56="x","x",P$2-'Indicator Date hidden'!Q56)</f>
        <v>-1</v>
      </c>
      <c r="Q55" s="50">
        <f>IF('Indicator Date hidden'!R56="x","x",Q$2-'Indicator Date hidden'!R56)</f>
        <v>-1</v>
      </c>
      <c r="R55" s="50">
        <f>IF('Indicator Date hidden'!S56="x","x",R$2-'Indicator Date hidden'!S56)</f>
        <v>-1</v>
      </c>
      <c r="S55" s="50">
        <f>IF('Indicator Date hidden'!T56="x","x",S$2-'Indicator Date hidden'!T56)</f>
        <v>-1</v>
      </c>
      <c r="T55" s="50">
        <f>IF('Indicator Date hidden'!U56="x","x",T$2-'Indicator Date hidden'!U56)</f>
        <v>0</v>
      </c>
      <c r="U55" s="50">
        <f>IF('Indicator Date hidden'!V56="x","x",U$2-'Indicator Date hidden'!V56)</f>
        <v>0</v>
      </c>
      <c r="V55" s="50">
        <f>IF('Indicator Date hidden'!W56="x","x",V$2-'Indicator Date hidden'!W56)</f>
        <v>0</v>
      </c>
      <c r="W55" s="50">
        <f>IF('Indicator Date hidden'!X56="x","x",W$2-'Indicator Date hidden'!X56)</f>
        <v>0</v>
      </c>
      <c r="X55" s="50">
        <f>IF('Indicator Date hidden'!Y56="x","x",X$2-'Indicator Date hidden'!Y56)</f>
        <v>0</v>
      </c>
      <c r="Y55" s="50">
        <f>IF('Indicator Date hidden'!Z56="x","x",Y$2-'Indicator Date hidden'!Z56)</f>
        <v>0</v>
      </c>
      <c r="Z55" s="50" t="str">
        <f>IF('Indicator Date hidden'!AA56="x","x",Z$2-'Indicator Date hidden'!AA56)</f>
        <v>x</v>
      </c>
      <c r="AA55" s="50">
        <f>IF('Indicator Date hidden'!AB56="x","x",AA$2-'Indicator Date hidden'!AB56)</f>
        <v>0</v>
      </c>
      <c r="AB55" s="50">
        <f>IF('Indicator Date hidden'!AC56="x","x",AB$2-'Indicator Date hidden'!AC56)</f>
        <v>2</v>
      </c>
      <c r="AC55" s="50" t="str">
        <f>IF('Indicator Date hidden'!AD56="x","x",AC$2-'Indicator Date hidden'!AD56)</f>
        <v>x</v>
      </c>
      <c r="AD55" s="50">
        <f>IF('Indicator Date hidden'!AE56="x","x",AD$2-'Indicator Date hidden'!AE56)</f>
        <v>0</v>
      </c>
      <c r="AE55" s="50">
        <f>IF('Indicator Date hidden'!AF56="x","x",AE$2-'Indicator Date hidden'!AF56)</f>
        <v>0</v>
      </c>
      <c r="AF55" s="50">
        <f>IF('Indicator Date hidden'!AG56="x","x",AF$2-'Indicator Date hidden'!AG56)</f>
        <v>0</v>
      </c>
      <c r="AG55" s="50">
        <f>IF('Indicator Date hidden'!AH56="x","x",AG$2-'Indicator Date hidden'!AH56)</f>
        <v>0</v>
      </c>
      <c r="AH55" s="50">
        <f>IF('Indicator Date hidden'!AI56="x","x",AH$2-'Indicator Date hidden'!AI56)</f>
        <v>0</v>
      </c>
      <c r="AI55" s="50">
        <f>IF('Indicator Date hidden'!AJ56="x","x",AI$2-'Indicator Date hidden'!AJ56)</f>
        <v>0</v>
      </c>
      <c r="AJ55" s="50">
        <f>IF('Indicator Date hidden'!AK56="x","x",AJ$2-'Indicator Date hidden'!AK56)</f>
        <v>0</v>
      </c>
      <c r="AK55" s="50">
        <f>IF('Indicator Date hidden'!AL56="x","x",AK$2-'Indicator Date hidden'!AL56)</f>
        <v>0</v>
      </c>
      <c r="AL55" s="50" t="str">
        <f>IF('Indicator Date hidden'!AM56="x","x",AL$2-'Indicator Date hidden'!AM56)</f>
        <v>x</v>
      </c>
      <c r="AM55" s="50">
        <f>IF('Indicator Date hidden'!AN56="x","x",AM$2-'Indicator Date hidden'!AN56)</f>
        <v>0</v>
      </c>
      <c r="AN55" s="50">
        <f>IF('Indicator Date hidden'!AO56="x","x",AN$2-'Indicator Date hidden'!AO56)</f>
        <v>0</v>
      </c>
      <c r="AO55" s="50">
        <f>IF('Indicator Date hidden'!AP56="x","x",AO$2-'Indicator Date hidden'!AP56)</f>
        <v>0</v>
      </c>
      <c r="AP55" s="50">
        <f>IF('Indicator Date hidden'!AQ56="x","x",AP$2-'Indicator Date hidden'!AQ56)</f>
        <v>0</v>
      </c>
      <c r="AQ55" s="50" t="str">
        <f>IF('Indicator Date hidden'!AR56="x","x",AQ$2-'Indicator Date hidden'!AR56)</f>
        <v>x</v>
      </c>
      <c r="AR55" s="50">
        <f>IF('Indicator Date hidden'!AS56="x","x",AR$2-'Indicator Date hidden'!AS56)</f>
        <v>0</v>
      </c>
      <c r="AS55" s="50">
        <f>IF('Indicator Date hidden'!AT56="x","x",AS$2-'Indicator Date hidden'!AT56)</f>
        <v>9</v>
      </c>
      <c r="AT55" s="50">
        <f>IF('Indicator Date hidden'!AU56="x","x",AT$2-'Indicator Date hidden'!AU56)</f>
        <v>0</v>
      </c>
      <c r="AU55" s="50">
        <f>IF('Indicator Date hidden'!AV56="x","x",AU$2-'Indicator Date hidden'!AV56)</f>
        <v>0</v>
      </c>
      <c r="AV55" s="50">
        <f>IF('Indicator Date hidden'!AW56="x","x",AV$2-'Indicator Date hidden'!AW56)</f>
        <v>0</v>
      </c>
      <c r="AW55" s="50">
        <f>IF('Indicator Date hidden'!AX56="x","x",AW$2-'Indicator Date hidden'!AX56)</f>
        <v>0</v>
      </c>
      <c r="AX55" s="50">
        <f>IF('Indicator Date hidden'!AY56="x","x",AX$2-'Indicator Date hidden'!AY56)</f>
        <v>0</v>
      </c>
      <c r="AY55" s="50" t="str">
        <f>IF('Indicator Date hidden'!AZ56="x","x",AY$2-'Indicator Date hidden'!AZ56)</f>
        <v>x</v>
      </c>
      <c r="AZ55" s="50" t="str">
        <f>IF('Indicator Date hidden'!BA56="x","x",AZ$2-'Indicator Date hidden'!BA56)</f>
        <v>x</v>
      </c>
      <c r="BA55" s="50">
        <f>IF('Indicator Date hidden'!BB56="x","x",BA$2-'Indicator Date hidden'!BB56)</f>
        <v>1</v>
      </c>
      <c r="BB55" s="50">
        <f>IF('Indicator Date hidden'!BC56="x","x",BB$2-'Indicator Date hidden'!BC56)</f>
        <v>1</v>
      </c>
      <c r="BC55" s="50">
        <f>IF('Indicator Date hidden'!BD56="x","x",BC$2-'Indicator Date hidden'!BD56)</f>
        <v>1</v>
      </c>
      <c r="BD55" s="50" t="str">
        <f>IF('Indicator Date hidden'!BE56="x","x",BD$2-'Indicator Date hidden'!BE56)</f>
        <v>x</v>
      </c>
      <c r="BE55" s="50">
        <f>IF('Indicator Date hidden'!BF56="x","x",BE$2-'Indicator Date hidden'!BF56)</f>
        <v>1</v>
      </c>
      <c r="BF55" s="50">
        <f>IF('Indicator Date hidden'!BG56="x","x",BF$2-'Indicator Date hidden'!BG56)</f>
        <v>0</v>
      </c>
      <c r="BG55" s="50">
        <f>IF('Indicator Date hidden'!BH56="x","x",BG$2-'Indicator Date hidden'!BH56)</f>
        <v>1</v>
      </c>
      <c r="BH55" s="50">
        <f>IF('Indicator Date hidden'!BI56="x","x",BH$2-'Indicator Date hidden'!BI56)</f>
        <v>1</v>
      </c>
      <c r="BI55" s="50" t="str">
        <f>IF('Indicator Date hidden'!BJ56="x","x",BI$2-'Indicator Date hidden'!BJ56)</f>
        <v>x</v>
      </c>
      <c r="BJ55" s="50">
        <f>IF('Indicator Date hidden'!BK56="x","x",BJ$2-'Indicator Date hidden'!BK56)</f>
        <v>1</v>
      </c>
      <c r="BK55" s="50">
        <f>IF('Indicator Date hidden'!BL56="x","x",BK$2-'Indicator Date hidden'!BL56)</f>
        <v>0</v>
      </c>
      <c r="BL55" s="50">
        <f>IF('Indicator Date hidden'!BM56="x","x",BL$2-'Indicator Date hidden'!BM56)</f>
        <v>1</v>
      </c>
      <c r="BM55" s="50">
        <f>IF('Indicator Date hidden'!BN56="x","x",BM$2-'Indicator Date hidden'!BN56)</f>
        <v>9</v>
      </c>
      <c r="BN55" s="50">
        <f>IF('Indicator Date hidden'!BO56="x","x",BN$2-'Indicator Date hidden'!BO56)</f>
        <v>2</v>
      </c>
      <c r="BO55" s="50">
        <f>IF('Indicator Date hidden'!BP56="x","x",BO$2-'Indicator Date hidden'!BP56)</f>
        <v>1</v>
      </c>
      <c r="BP55" s="50">
        <f>IF('Indicator Date hidden'!BQ56="x","x",BP$2-'Indicator Date hidden'!BQ56)</f>
        <v>0</v>
      </c>
      <c r="BQ55" s="50">
        <f>IF('Indicator Date hidden'!BR56="x","x",BQ$2-'Indicator Date hidden'!BR56)</f>
        <v>0</v>
      </c>
      <c r="BR55" s="50">
        <f>IF('Indicator Date hidden'!BS56="x","x",BR$2-'Indicator Date hidden'!BS56)</f>
        <v>0</v>
      </c>
      <c r="BS55" s="50">
        <f>IF('Indicator Date hidden'!BT56="x","x",BS$2-'Indicator Date hidden'!BT56)</f>
        <v>1</v>
      </c>
      <c r="BT55" s="50">
        <f>IF('Indicator Date hidden'!BU56="x","x",BT$2-'Indicator Date hidden'!BU56)</f>
        <v>1</v>
      </c>
      <c r="BU55" s="50" t="str">
        <f>IF('Indicator Date hidden'!BV56="x","x",BU$2-'Indicator Date hidden'!BV56)</f>
        <v>x</v>
      </c>
      <c r="BV55" s="50" t="str">
        <f>IF('Indicator Date hidden'!BW56="x","x",BV$2-'Indicator Date hidden'!BW56)</f>
        <v>x</v>
      </c>
      <c r="BW55" s="50">
        <f>IF('Indicator Date hidden'!BX56="x","x",BW$2-'Indicator Date hidden'!BX56)</f>
        <v>1</v>
      </c>
      <c r="BX55" s="50">
        <f>IF('Indicator Date hidden'!BY56="x","x",BX$2-'Indicator Date hidden'!BY56)</f>
        <v>0</v>
      </c>
      <c r="BY55" s="3">
        <f t="shared" si="5"/>
        <v>30</v>
      </c>
      <c r="BZ55" s="51">
        <f t="shared" si="6"/>
        <v>0.46153846153846156</v>
      </c>
      <c r="CA55" s="3">
        <f t="shared" si="7"/>
        <v>16</v>
      </c>
      <c r="CB55" s="51">
        <f t="shared" si="8"/>
        <v>1.6274276358902018</v>
      </c>
      <c r="CC55" s="54">
        <f t="shared" si="9"/>
        <v>0</v>
      </c>
    </row>
    <row r="56" spans="1:81">
      <c r="A56" s="3" t="str">
        <f>'Indicator Data'!B59</f>
        <v>ERI</v>
      </c>
      <c r="B56" s="50">
        <f>IF('Indicator Date hidden'!C57="x","x",B$2-'Indicator Date hidden'!C57)</f>
        <v>0</v>
      </c>
      <c r="C56" s="50">
        <f>IF('Indicator Date hidden'!D57="x","x",C$2-'Indicator Date hidden'!D57)</f>
        <v>0</v>
      </c>
      <c r="D56" s="50">
        <f>IF('Indicator Date hidden'!E57="x","x",D$2-'Indicator Date hidden'!E57)</f>
        <v>0</v>
      </c>
      <c r="E56" s="50">
        <f>IF('Indicator Date hidden'!F57="x","x",E$2-'Indicator Date hidden'!F57)</f>
        <v>0</v>
      </c>
      <c r="F56" s="50">
        <f>IF('Indicator Date hidden'!G57="x","x",F$2-'Indicator Date hidden'!G57)</f>
        <v>0</v>
      </c>
      <c r="G56" s="50">
        <f>IF('Indicator Date hidden'!H57="x","x",G$2-'Indicator Date hidden'!H57)</f>
        <v>0</v>
      </c>
      <c r="H56" s="50">
        <f>IF('Indicator Date hidden'!I57="x","x",H$2-'Indicator Date hidden'!I57)</f>
        <v>0</v>
      </c>
      <c r="I56" s="50">
        <f>IF('Indicator Date hidden'!J57="x","x",I$2-'Indicator Date hidden'!J57)</f>
        <v>0</v>
      </c>
      <c r="J56" s="50">
        <f>IF('Indicator Date hidden'!K57="x","x",J$2-'Indicator Date hidden'!K57)</f>
        <v>0</v>
      </c>
      <c r="K56" s="50">
        <f>IF('Indicator Date hidden'!L57="x","x",K$2-'Indicator Date hidden'!L57)</f>
        <v>0</v>
      </c>
      <c r="L56" s="50">
        <f>IF('Indicator Date hidden'!M57="x","x",L$2-'Indicator Date hidden'!M57)</f>
        <v>0</v>
      </c>
      <c r="M56" s="50">
        <f>IF('Indicator Date hidden'!N57="x","x",M$2-'Indicator Date hidden'!N57)</f>
        <v>0</v>
      </c>
      <c r="N56" s="50">
        <f>IF('Indicator Date hidden'!O57="x","x",N$2-'Indicator Date hidden'!O57)</f>
        <v>0</v>
      </c>
      <c r="O56" s="50">
        <f>IF('Indicator Date hidden'!P57="x","x",O$2-'Indicator Date hidden'!P57)</f>
        <v>0</v>
      </c>
      <c r="P56" s="50">
        <f>IF('Indicator Date hidden'!Q57="x","x",P$2-'Indicator Date hidden'!Q57)</f>
        <v>-1</v>
      </c>
      <c r="Q56" s="50">
        <f>IF('Indicator Date hidden'!R57="x","x",Q$2-'Indicator Date hidden'!R57)</f>
        <v>-1</v>
      </c>
      <c r="R56" s="50">
        <f>IF('Indicator Date hidden'!S57="x","x",R$2-'Indicator Date hidden'!S57)</f>
        <v>-1</v>
      </c>
      <c r="S56" s="50">
        <f>IF('Indicator Date hidden'!T57="x","x",S$2-'Indicator Date hidden'!T57)</f>
        <v>-1</v>
      </c>
      <c r="T56" s="50">
        <f>IF('Indicator Date hidden'!U57="x","x",T$2-'Indicator Date hidden'!U57)</f>
        <v>0</v>
      </c>
      <c r="U56" s="50">
        <f>IF('Indicator Date hidden'!V57="x","x",U$2-'Indicator Date hidden'!V57)</f>
        <v>0</v>
      </c>
      <c r="V56" s="50">
        <f>IF('Indicator Date hidden'!W57="x","x",V$2-'Indicator Date hidden'!W57)</f>
        <v>0</v>
      </c>
      <c r="W56" s="50">
        <f>IF('Indicator Date hidden'!X57="x","x",W$2-'Indicator Date hidden'!X57)</f>
        <v>0</v>
      </c>
      <c r="X56" s="50" t="str">
        <f>IF('Indicator Date hidden'!Y57="x","x",X$2-'Indicator Date hidden'!Y57)</f>
        <v>x</v>
      </c>
      <c r="Y56" s="50" t="str">
        <f>IF('Indicator Date hidden'!Z57="x","x",Y$2-'Indicator Date hidden'!Z57)</f>
        <v>x</v>
      </c>
      <c r="Z56" s="50" t="str">
        <f>IF('Indicator Date hidden'!AA57="x","x",Z$2-'Indicator Date hidden'!AA57)</f>
        <v>x</v>
      </c>
      <c r="AA56" s="50">
        <f>IF('Indicator Date hidden'!AB57="x","x",AA$2-'Indicator Date hidden'!AB57)</f>
        <v>1</v>
      </c>
      <c r="AB56" s="50" t="str">
        <f>IF('Indicator Date hidden'!AC57="x","x",AB$2-'Indicator Date hidden'!AC57)</f>
        <v>x</v>
      </c>
      <c r="AC56" s="50">
        <f>IF('Indicator Date hidden'!AD57="x","x",AC$2-'Indicator Date hidden'!AD57)</f>
        <v>1</v>
      </c>
      <c r="AD56" s="50">
        <f>IF('Indicator Date hidden'!AE57="x","x",AD$2-'Indicator Date hidden'!AE57)</f>
        <v>0</v>
      </c>
      <c r="AE56" s="50" t="str">
        <f>IF('Indicator Date hidden'!AF57="x","x",AE$2-'Indicator Date hidden'!AF57)</f>
        <v>x</v>
      </c>
      <c r="AF56" s="50">
        <f>IF('Indicator Date hidden'!AG57="x","x",AF$2-'Indicator Date hidden'!AG57)</f>
        <v>0</v>
      </c>
      <c r="AG56" s="50">
        <f>IF('Indicator Date hidden'!AH57="x","x",AG$2-'Indicator Date hidden'!AH57)</f>
        <v>0</v>
      </c>
      <c r="AH56" s="50">
        <f>IF('Indicator Date hidden'!AI57="x","x",AH$2-'Indicator Date hidden'!AI57)</f>
        <v>0</v>
      </c>
      <c r="AI56" s="50">
        <f>IF('Indicator Date hidden'!AJ57="x","x",AI$2-'Indicator Date hidden'!AJ57)</f>
        <v>0</v>
      </c>
      <c r="AJ56" s="50">
        <f>IF('Indicator Date hidden'!AK57="x","x",AJ$2-'Indicator Date hidden'!AK57)</f>
        <v>0</v>
      </c>
      <c r="AK56" s="50">
        <f>IF('Indicator Date hidden'!AL57="x","x",AK$2-'Indicator Date hidden'!AL57)</f>
        <v>0</v>
      </c>
      <c r="AL56" s="50" t="str">
        <f>IF('Indicator Date hidden'!AM57="x","x",AL$2-'Indicator Date hidden'!AM57)</f>
        <v>x</v>
      </c>
      <c r="AM56" s="50">
        <f>IF('Indicator Date hidden'!AN57="x","x",AM$2-'Indicator Date hidden'!AN57)</f>
        <v>0</v>
      </c>
      <c r="AN56" s="50">
        <f>IF('Indicator Date hidden'!AO57="x","x",AN$2-'Indicator Date hidden'!AO57)</f>
        <v>0</v>
      </c>
      <c r="AO56" s="50">
        <f>IF('Indicator Date hidden'!AP57="x","x",AO$2-'Indicator Date hidden'!AP57)</f>
        <v>0</v>
      </c>
      <c r="AP56" s="50" t="str">
        <f>IF('Indicator Date hidden'!AQ57="x","x",AP$2-'Indicator Date hidden'!AQ57)</f>
        <v>x</v>
      </c>
      <c r="AQ56" s="50" t="str">
        <f>IF('Indicator Date hidden'!AR57="x","x",AQ$2-'Indicator Date hidden'!AR57)</f>
        <v>x</v>
      </c>
      <c r="AR56" s="50">
        <f>IF('Indicator Date hidden'!AS57="x","x",AR$2-'Indicator Date hidden'!AS57)</f>
        <v>0</v>
      </c>
      <c r="AS56" s="50">
        <f>IF('Indicator Date hidden'!AT57="x","x",AS$2-'Indicator Date hidden'!AT57)</f>
        <v>10</v>
      </c>
      <c r="AT56" s="50">
        <f>IF('Indicator Date hidden'!AU57="x","x",AT$2-'Indicator Date hidden'!AU57)</f>
        <v>0</v>
      </c>
      <c r="AU56" s="50">
        <f>IF('Indicator Date hidden'!AV57="x","x",AU$2-'Indicator Date hidden'!AV57)</f>
        <v>0</v>
      </c>
      <c r="AV56" s="50">
        <f>IF('Indicator Date hidden'!AW57="x","x",AV$2-'Indicator Date hidden'!AW57)</f>
        <v>0</v>
      </c>
      <c r="AW56" s="50">
        <f>IF('Indicator Date hidden'!AX57="x","x",AW$2-'Indicator Date hidden'!AX57)</f>
        <v>0</v>
      </c>
      <c r="AX56" s="50">
        <f>IF('Indicator Date hidden'!AY57="x","x",AX$2-'Indicator Date hidden'!AY57)</f>
        <v>0</v>
      </c>
      <c r="AY56" s="50" t="str">
        <f>IF('Indicator Date hidden'!AZ57="x","x",AY$2-'Indicator Date hidden'!AZ57)</f>
        <v>x</v>
      </c>
      <c r="AZ56" s="50" t="str">
        <f>IF('Indicator Date hidden'!BA57="x","x",AZ$2-'Indicator Date hidden'!BA57)</f>
        <v>x</v>
      </c>
      <c r="BA56" s="50">
        <f>IF('Indicator Date hidden'!BB57="x","x",BA$2-'Indicator Date hidden'!BB57)</f>
        <v>1</v>
      </c>
      <c r="BB56" s="50">
        <f>IF('Indicator Date hidden'!BC57="x","x",BB$2-'Indicator Date hidden'!BC57)</f>
        <v>1</v>
      </c>
      <c r="BC56" s="50">
        <f>IF('Indicator Date hidden'!BD57="x","x",BC$2-'Indicator Date hidden'!BD57)</f>
        <v>1</v>
      </c>
      <c r="BD56" s="50" t="str">
        <f>IF('Indicator Date hidden'!BE57="x","x",BD$2-'Indicator Date hidden'!BE57)</f>
        <v>x</v>
      </c>
      <c r="BE56" s="50">
        <f>IF('Indicator Date hidden'!BF57="x","x",BE$2-'Indicator Date hidden'!BF57)</f>
        <v>1</v>
      </c>
      <c r="BF56" s="50">
        <f>IF('Indicator Date hidden'!BG57="x","x",BF$2-'Indicator Date hidden'!BG57)</f>
        <v>0</v>
      </c>
      <c r="BG56" s="50">
        <f>IF('Indicator Date hidden'!BH57="x","x",BG$2-'Indicator Date hidden'!BH57)</f>
        <v>1</v>
      </c>
      <c r="BH56" s="50">
        <f>IF('Indicator Date hidden'!BI57="x","x",BH$2-'Indicator Date hidden'!BI57)</f>
        <v>1</v>
      </c>
      <c r="BI56" s="50" t="str">
        <f>IF('Indicator Date hidden'!BJ57="x","x",BI$2-'Indicator Date hidden'!BJ57)</f>
        <v>x</v>
      </c>
      <c r="BJ56" s="50">
        <f>IF('Indicator Date hidden'!BK57="x","x",BJ$2-'Indicator Date hidden'!BK57)</f>
        <v>1</v>
      </c>
      <c r="BK56" s="50">
        <f>IF('Indicator Date hidden'!BL57="x","x",BK$2-'Indicator Date hidden'!BL57)</f>
        <v>0</v>
      </c>
      <c r="BL56" s="50">
        <f>IF('Indicator Date hidden'!BM57="x","x",BL$2-'Indicator Date hidden'!BM57)</f>
        <v>1</v>
      </c>
      <c r="BM56" s="50">
        <f>IF('Indicator Date hidden'!BN57="x","x",BM$2-'Indicator Date hidden'!BN57)</f>
        <v>1</v>
      </c>
      <c r="BN56" s="50">
        <f>IF('Indicator Date hidden'!BO57="x","x",BN$2-'Indicator Date hidden'!BO57)</f>
        <v>2</v>
      </c>
      <c r="BO56" s="50">
        <f>IF('Indicator Date hidden'!BP57="x","x",BO$2-'Indicator Date hidden'!BP57)</f>
        <v>2</v>
      </c>
      <c r="BP56" s="50">
        <f>IF('Indicator Date hidden'!BQ57="x","x",BP$2-'Indicator Date hidden'!BQ57)</f>
        <v>0</v>
      </c>
      <c r="BQ56" s="50">
        <f>IF('Indicator Date hidden'!BR57="x","x",BQ$2-'Indicator Date hidden'!BR57)</f>
        <v>1</v>
      </c>
      <c r="BR56" s="50">
        <f>IF('Indicator Date hidden'!BS57="x","x",BR$2-'Indicator Date hidden'!BS57)</f>
        <v>1</v>
      </c>
      <c r="BS56" s="50" t="str">
        <f>IF('Indicator Date hidden'!BT57="x","x",BS$2-'Indicator Date hidden'!BT57)</f>
        <v>x</v>
      </c>
      <c r="BT56" s="50">
        <f>IF('Indicator Date hidden'!BU57="x","x",BT$2-'Indicator Date hidden'!BU57)</f>
        <v>1</v>
      </c>
      <c r="BU56" s="50">
        <f>IF('Indicator Date hidden'!BV57="x","x",BU$2-'Indicator Date hidden'!BV57)</f>
        <v>1</v>
      </c>
      <c r="BV56" s="50">
        <f>IF('Indicator Date hidden'!BW57="x","x",BV$2-'Indicator Date hidden'!BW57)</f>
        <v>1</v>
      </c>
      <c r="BW56" s="50">
        <f>IF('Indicator Date hidden'!BX57="x","x",BW$2-'Indicator Date hidden'!BX57)</f>
        <v>1</v>
      </c>
      <c r="BX56" s="50">
        <f>IF('Indicator Date hidden'!BY57="x","x",BX$2-'Indicator Date hidden'!BY57)</f>
        <v>0</v>
      </c>
      <c r="BY56" s="3">
        <f t="shared" si="5"/>
        <v>27</v>
      </c>
      <c r="BZ56" s="51">
        <f t="shared" si="6"/>
        <v>0.43548387096774194</v>
      </c>
      <c r="CA56" s="3">
        <f t="shared" si="7"/>
        <v>20</v>
      </c>
      <c r="CB56" s="51">
        <f t="shared" si="8"/>
        <v>1.3751359785189512</v>
      </c>
      <c r="CC56" s="54">
        <f t="shared" si="9"/>
        <v>0</v>
      </c>
    </row>
    <row r="57" spans="1:81">
      <c r="A57" s="3" t="str">
        <f>'Indicator Data'!B60</f>
        <v>EST</v>
      </c>
      <c r="B57" s="50">
        <f>IF('Indicator Date hidden'!C58="x","x",B$2-'Indicator Date hidden'!C58)</f>
        <v>0</v>
      </c>
      <c r="C57" s="50">
        <f>IF('Indicator Date hidden'!D58="x","x",C$2-'Indicator Date hidden'!D58)</f>
        <v>0</v>
      </c>
      <c r="D57" s="50">
        <f>IF('Indicator Date hidden'!E58="x","x",D$2-'Indicator Date hidden'!E58)</f>
        <v>0</v>
      </c>
      <c r="E57" s="50">
        <f>IF('Indicator Date hidden'!F58="x","x",E$2-'Indicator Date hidden'!F58)</f>
        <v>0</v>
      </c>
      <c r="F57" s="50">
        <f>IF('Indicator Date hidden'!G58="x","x",F$2-'Indicator Date hidden'!G58)</f>
        <v>0</v>
      </c>
      <c r="G57" s="50">
        <f>IF('Indicator Date hidden'!H58="x","x",G$2-'Indicator Date hidden'!H58)</f>
        <v>0</v>
      </c>
      <c r="H57" s="50">
        <f>IF('Indicator Date hidden'!I58="x","x",H$2-'Indicator Date hidden'!I58)</f>
        <v>0</v>
      </c>
      <c r="I57" s="50">
        <f>IF('Indicator Date hidden'!J58="x","x",I$2-'Indicator Date hidden'!J58)</f>
        <v>0</v>
      </c>
      <c r="J57" s="50">
        <f>IF('Indicator Date hidden'!K58="x","x",J$2-'Indicator Date hidden'!K58)</f>
        <v>0</v>
      </c>
      <c r="K57" s="50">
        <f>IF('Indicator Date hidden'!L58="x","x",K$2-'Indicator Date hidden'!L58)</f>
        <v>0</v>
      </c>
      <c r="L57" s="50">
        <f>IF('Indicator Date hidden'!M58="x","x",L$2-'Indicator Date hidden'!M58)</f>
        <v>0</v>
      </c>
      <c r="M57" s="50">
        <f>IF('Indicator Date hidden'!N58="x","x",M$2-'Indicator Date hidden'!N58)</f>
        <v>0</v>
      </c>
      <c r="N57" s="50">
        <f>IF('Indicator Date hidden'!O58="x","x",N$2-'Indicator Date hidden'!O58)</f>
        <v>0</v>
      </c>
      <c r="O57" s="50">
        <f>IF('Indicator Date hidden'!P58="x","x",O$2-'Indicator Date hidden'!P58)</f>
        <v>0</v>
      </c>
      <c r="P57" s="50">
        <f>IF('Indicator Date hidden'!Q58="x","x",P$2-'Indicator Date hidden'!Q58)</f>
        <v>-1</v>
      </c>
      <c r="Q57" s="50">
        <f>IF('Indicator Date hidden'!R58="x","x",Q$2-'Indicator Date hidden'!R58)</f>
        <v>-1</v>
      </c>
      <c r="R57" s="50">
        <f>IF('Indicator Date hidden'!S58="x","x",R$2-'Indicator Date hidden'!S58)</f>
        <v>-1</v>
      </c>
      <c r="S57" s="50">
        <f>IF('Indicator Date hidden'!T58="x","x",S$2-'Indicator Date hidden'!T58)</f>
        <v>-1</v>
      </c>
      <c r="T57" s="50">
        <f>IF('Indicator Date hidden'!U58="x","x",T$2-'Indicator Date hidden'!U58)</f>
        <v>0</v>
      </c>
      <c r="U57" s="50">
        <f>IF('Indicator Date hidden'!V58="x","x",U$2-'Indicator Date hidden'!V58)</f>
        <v>0</v>
      </c>
      <c r="V57" s="50">
        <f>IF('Indicator Date hidden'!W58="x","x",V$2-'Indicator Date hidden'!W58)</f>
        <v>0</v>
      </c>
      <c r="W57" s="50">
        <f>IF('Indicator Date hidden'!X58="x","x",W$2-'Indicator Date hidden'!X58)</f>
        <v>0</v>
      </c>
      <c r="X57" s="50">
        <f>IF('Indicator Date hidden'!Y58="x","x",X$2-'Indicator Date hidden'!Y58)</f>
        <v>1</v>
      </c>
      <c r="Y57" s="50">
        <f>IF('Indicator Date hidden'!Z58="x","x",Y$2-'Indicator Date hidden'!Z58)</f>
        <v>1</v>
      </c>
      <c r="Z57" s="50">
        <f>IF('Indicator Date hidden'!AA58="x","x",Z$2-'Indicator Date hidden'!AA58)</f>
        <v>7</v>
      </c>
      <c r="AA57" s="50">
        <f>IF('Indicator Date hidden'!AB58="x","x",AA$2-'Indicator Date hidden'!AB58)</f>
        <v>0</v>
      </c>
      <c r="AB57" s="50" t="str">
        <f>IF('Indicator Date hidden'!AC58="x","x",AB$2-'Indicator Date hidden'!AC58)</f>
        <v>x</v>
      </c>
      <c r="AC57" s="50">
        <f>IF('Indicator Date hidden'!AD58="x","x",AC$2-'Indicator Date hidden'!AD58)</f>
        <v>0</v>
      </c>
      <c r="AD57" s="50">
        <f>IF('Indicator Date hidden'!AE58="x","x",AD$2-'Indicator Date hidden'!AE58)</f>
        <v>0</v>
      </c>
      <c r="AE57" s="50" t="str">
        <f>IF('Indicator Date hidden'!AF58="x","x",AE$2-'Indicator Date hidden'!AF58)</f>
        <v>x</v>
      </c>
      <c r="AF57" s="50">
        <f>IF('Indicator Date hidden'!AG58="x","x",AF$2-'Indicator Date hidden'!AG58)</f>
        <v>0</v>
      </c>
      <c r="AG57" s="50">
        <f>IF('Indicator Date hidden'!AH58="x","x",AG$2-'Indicator Date hidden'!AH58)</f>
        <v>0</v>
      </c>
      <c r="AH57" s="50">
        <f>IF('Indicator Date hidden'!AI58="x","x",AH$2-'Indicator Date hidden'!AI58)</f>
        <v>0</v>
      </c>
      <c r="AI57" s="50">
        <f>IF('Indicator Date hidden'!AJ58="x","x",AI$2-'Indicator Date hidden'!AJ58)</f>
        <v>0</v>
      </c>
      <c r="AJ57" s="50">
        <f>IF('Indicator Date hidden'!AK58="x","x",AJ$2-'Indicator Date hidden'!AK58)</f>
        <v>0</v>
      </c>
      <c r="AK57" s="50">
        <f>IF('Indicator Date hidden'!AL58="x","x",AK$2-'Indicator Date hidden'!AL58)</f>
        <v>0</v>
      </c>
      <c r="AL57" s="50" t="str">
        <f>IF('Indicator Date hidden'!AM58="x","x",AL$2-'Indicator Date hidden'!AM58)</f>
        <v>x</v>
      </c>
      <c r="AM57" s="50">
        <f>IF('Indicator Date hidden'!AN58="x","x",AM$2-'Indicator Date hidden'!AN58)</f>
        <v>0</v>
      </c>
      <c r="AN57" s="50">
        <f>IF('Indicator Date hidden'!AO58="x","x",AN$2-'Indicator Date hidden'!AO58)</f>
        <v>0</v>
      </c>
      <c r="AO57" s="50">
        <f>IF('Indicator Date hidden'!AP58="x","x",AO$2-'Indicator Date hidden'!AP58)</f>
        <v>0</v>
      </c>
      <c r="AP57" s="50" t="str">
        <f>IF('Indicator Date hidden'!AQ58="x","x",AP$2-'Indicator Date hidden'!AQ58)</f>
        <v>x</v>
      </c>
      <c r="AQ57" s="50">
        <f>IF('Indicator Date hidden'!AR58="x","x",AQ$2-'Indicator Date hidden'!AR58)</f>
        <v>0</v>
      </c>
      <c r="AR57" s="50">
        <f>IF('Indicator Date hidden'!AS58="x","x",AR$2-'Indicator Date hidden'!AS58)</f>
        <v>0</v>
      </c>
      <c r="AS57" s="50" t="str">
        <f>IF('Indicator Date hidden'!AT58="x","x",AS$2-'Indicator Date hidden'!AT58)</f>
        <v>x</v>
      </c>
      <c r="AT57" s="50">
        <f>IF('Indicator Date hidden'!AU58="x","x",AT$2-'Indicator Date hidden'!AU58)</f>
        <v>0</v>
      </c>
      <c r="AU57" s="50" t="str">
        <f>IF('Indicator Date hidden'!AV58="x","x",AU$2-'Indicator Date hidden'!AV58)</f>
        <v>x</v>
      </c>
      <c r="AV57" s="50" t="str">
        <f>IF('Indicator Date hidden'!AW58="x","x",AV$2-'Indicator Date hidden'!AW58)</f>
        <v>x</v>
      </c>
      <c r="AW57" s="50" t="str">
        <f>IF('Indicator Date hidden'!AX58="x","x",AW$2-'Indicator Date hidden'!AX58)</f>
        <v>x</v>
      </c>
      <c r="AX57" s="50">
        <f>IF('Indicator Date hidden'!AY58="x","x",AX$2-'Indicator Date hidden'!AY58)</f>
        <v>0</v>
      </c>
      <c r="AY57" s="50">
        <f>IF('Indicator Date hidden'!AZ58="x","x",AY$2-'Indicator Date hidden'!AZ58)</f>
        <v>0</v>
      </c>
      <c r="AZ57" s="50">
        <f>IF('Indicator Date hidden'!BA58="x","x",AZ$2-'Indicator Date hidden'!BA58)</f>
        <v>1</v>
      </c>
      <c r="BA57" s="50">
        <f>IF('Indicator Date hidden'!BB58="x","x",BA$2-'Indicator Date hidden'!BB58)</f>
        <v>1</v>
      </c>
      <c r="BB57" s="50">
        <f>IF('Indicator Date hidden'!BC58="x","x",BB$2-'Indicator Date hidden'!BC58)</f>
        <v>1</v>
      </c>
      <c r="BC57" s="50">
        <f>IF('Indicator Date hidden'!BD58="x","x",BC$2-'Indicator Date hidden'!BD58)</f>
        <v>1</v>
      </c>
      <c r="BD57" s="50" t="str">
        <f>IF('Indicator Date hidden'!BE58="x","x",BD$2-'Indicator Date hidden'!BE58)</f>
        <v>x</v>
      </c>
      <c r="BE57" s="50">
        <f>IF('Indicator Date hidden'!BF58="x","x",BE$2-'Indicator Date hidden'!BF58)</f>
        <v>1</v>
      </c>
      <c r="BF57" s="50">
        <f>IF('Indicator Date hidden'!BG58="x","x",BF$2-'Indicator Date hidden'!BG58)</f>
        <v>0</v>
      </c>
      <c r="BG57" s="50">
        <f>IF('Indicator Date hidden'!BH58="x","x",BG$2-'Indicator Date hidden'!BH58)</f>
        <v>1</v>
      </c>
      <c r="BH57" s="50">
        <f>IF('Indicator Date hidden'!BI58="x","x",BH$2-'Indicator Date hidden'!BI58)</f>
        <v>1</v>
      </c>
      <c r="BI57" s="50" t="str">
        <f>IF('Indicator Date hidden'!BJ58="x","x",BI$2-'Indicator Date hidden'!BJ58)</f>
        <v>x</v>
      </c>
      <c r="BJ57" s="50">
        <f>IF('Indicator Date hidden'!BK58="x","x",BJ$2-'Indicator Date hidden'!BK58)</f>
        <v>1</v>
      </c>
      <c r="BK57" s="50">
        <f>IF('Indicator Date hidden'!BL58="x","x",BK$2-'Indicator Date hidden'!BL58)</f>
        <v>0</v>
      </c>
      <c r="BL57" s="50">
        <f>IF('Indicator Date hidden'!BM58="x","x",BL$2-'Indicator Date hidden'!BM58)</f>
        <v>1</v>
      </c>
      <c r="BM57" s="50">
        <f>IF('Indicator Date hidden'!BN58="x","x",BM$2-'Indicator Date hidden'!BN58)</f>
        <v>8</v>
      </c>
      <c r="BN57" s="50">
        <f>IF('Indicator Date hidden'!BO58="x","x",BN$2-'Indicator Date hidden'!BO58)</f>
        <v>0</v>
      </c>
      <c r="BO57" s="50">
        <f>IF('Indicator Date hidden'!BP58="x","x",BO$2-'Indicator Date hidden'!BP58)</f>
        <v>0</v>
      </c>
      <c r="BP57" s="50">
        <f>IF('Indicator Date hidden'!BQ58="x","x",BP$2-'Indicator Date hidden'!BQ58)</f>
        <v>0</v>
      </c>
      <c r="BQ57" s="50">
        <f>IF('Indicator Date hidden'!BR58="x","x",BQ$2-'Indicator Date hidden'!BR58)</f>
        <v>0</v>
      </c>
      <c r="BR57" s="50">
        <f>IF('Indicator Date hidden'!BS58="x","x",BR$2-'Indicator Date hidden'!BS58)</f>
        <v>0</v>
      </c>
      <c r="BS57" s="50">
        <f>IF('Indicator Date hidden'!BT58="x","x",BS$2-'Indicator Date hidden'!BT58)</f>
        <v>2</v>
      </c>
      <c r="BT57" s="50">
        <f>IF('Indicator Date hidden'!BU58="x","x",BT$2-'Indicator Date hidden'!BU58)</f>
        <v>1</v>
      </c>
      <c r="BU57" s="50">
        <f>IF('Indicator Date hidden'!BV58="x","x",BU$2-'Indicator Date hidden'!BV58)</f>
        <v>1</v>
      </c>
      <c r="BV57" s="50" t="str">
        <f>IF('Indicator Date hidden'!BW58="x","x",BV$2-'Indicator Date hidden'!BW58)</f>
        <v>x</v>
      </c>
      <c r="BW57" s="50">
        <f>IF('Indicator Date hidden'!BX58="x","x",BW$2-'Indicator Date hidden'!BX58)</f>
        <v>1</v>
      </c>
      <c r="BX57" s="50">
        <f>IF('Indicator Date hidden'!BY58="x","x",BX$2-'Indicator Date hidden'!BY58)</f>
        <v>0</v>
      </c>
      <c r="BY57" s="3">
        <f t="shared" si="5"/>
        <v>27</v>
      </c>
      <c r="BZ57" s="51">
        <f t="shared" si="6"/>
        <v>0.421875</v>
      </c>
      <c r="CA57" s="3">
        <f t="shared" si="7"/>
        <v>17</v>
      </c>
      <c r="CB57" s="51">
        <f t="shared" si="8"/>
        <v>1.3897469137850245</v>
      </c>
      <c r="CC57" s="54">
        <f t="shared" si="9"/>
        <v>0</v>
      </c>
    </row>
    <row r="58" spans="1:81">
      <c r="A58" s="3" t="str">
        <f>'Indicator Data'!B61</f>
        <v>SWZ</v>
      </c>
      <c r="B58" s="50">
        <f>IF('Indicator Date hidden'!C59="x","x",B$2-'Indicator Date hidden'!C59)</f>
        <v>0</v>
      </c>
      <c r="C58" s="50">
        <f>IF('Indicator Date hidden'!D59="x","x",C$2-'Indicator Date hidden'!D59)</f>
        <v>0</v>
      </c>
      <c r="D58" s="50">
        <f>IF('Indicator Date hidden'!E59="x","x",D$2-'Indicator Date hidden'!E59)</f>
        <v>0</v>
      </c>
      <c r="E58" s="50">
        <f>IF('Indicator Date hidden'!F59="x","x",E$2-'Indicator Date hidden'!F59)</f>
        <v>0</v>
      </c>
      <c r="F58" s="50">
        <f>IF('Indicator Date hidden'!G59="x","x",F$2-'Indicator Date hidden'!G59)</f>
        <v>0</v>
      </c>
      <c r="G58" s="50">
        <f>IF('Indicator Date hidden'!H59="x","x",G$2-'Indicator Date hidden'!H59)</f>
        <v>0</v>
      </c>
      <c r="H58" s="50">
        <f>IF('Indicator Date hidden'!I59="x","x",H$2-'Indicator Date hidden'!I59)</f>
        <v>0</v>
      </c>
      <c r="I58" s="50">
        <f>IF('Indicator Date hidden'!J59="x","x",I$2-'Indicator Date hidden'!J59)</f>
        <v>0</v>
      </c>
      <c r="J58" s="50">
        <f>IF('Indicator Date hidden'!K59="x","x",J$2-'Indicator Date hidden'!K59)</f>
        <v>0</v>
      </c>
      <c r="K58" s="50">
        <f>IF('Indicator Date hidden'!L59="x","x",K$2-'Indicator Date hidden'!L59)</f>
        <v>0</v>
      </c>
      <c r="L58" s="50">
        <f>IF('Indicator Date hidden'!M59="x","x",L$2-'Indicator Date hidden'!M59)</f>
        <v>0</v>
      </c>
      <c r="M58" s="50">
        <f>IF('Indicator Date hidden'!N59="x","x",M$2-'Indicator Date hidden'!N59)</f>
        <v>0</v>
      </c>
      <c r="N58" s="50">
        <f>IF('Indicator Date hidden'!O59="x","x",N$2-'Indicator Date hidden'!O59)</f>
        <v>0</v>
      </c>
      <c r="O58" s="50">
        <f>IF('Indicator Date hidden'!P59="x","x",O$2-'Indicator Date hidden'!P59)</f>
        <v>0</v>
      </c>
      <c r="P58" s="50">
        <f>IF('Indicator Date hidden'!Q59="x","x",P$2-'Indicator Date hidden'!Q59)</f>
        <v>-1</v>
      </c>
      <c r="Q58" s="50">
        <f>IF('Indicator Date hidden'!R59="x","x",Q$2-'Indicator Date hidden'!R59)</f>
        <v>-1</v>
      </c>
      <c r="R58" s="50">
        <f>IF('Indicator Date hidden'!S59="x","x",R$2-'Indicator Date hidden'!S59)</f>
        <v>-1</v>
      </c>
      <c r="S58" s="50">
        <f>IF('Indicator Date hidden'!T59="x","x",S$2-'Indicator Date hidden'!T59)</f>
        <v>-1</v>
      </c>
      <c r="T58" s="50">
        <f>IF('Indicator Date hidden'!U59="x","x",T$2-'Indicator Date hidden'!U59)</f>
        <v>0</v>
      </c>
      <c r="U58" s="50">
        <f>IF('Indicator Date hidden'!V59="x","x",U$2-'Indicator Date hidden'!V59)</f>
        <v>0</v>
      </c>
      <c r="V58" s="50">
        <f>IF('Indicator Date hidden'!W59="x","x",V$2-'Indicator Date hidden'!W59)</f>
        <v>0</v>
      </c>
      <c r="W58" s="50">
        <f>IF('Indicator Date hidden'!X59="x","x",W$2-'Indicator Date hidden'!X59)</f>
        <v>0</v>
      </c>
      <c r="X58" s="50">
        <f>IF('Indicator Date hidden'!Y59="x","x",X$2-'Indicator Date hidden'!Y59)</f>
        <v>1</v>
      </c>
      <c r="Y58" s="50">
        <f>IF('Indicator Date hidden'!Z59="x","x",Y$2-'Indicator Date hidden'!Z59)</f>
        <v>1</v>
      </c>
      <c r="Z58" s="50" t="str">
        <f>IF('Indicator Date hidden'!AA59="x","x",Z$2-'Indicator Date hidden'!AA59)</f>
        <v>x</v>
      </c>
      <c r="AA58" s="50">
        <f>IF('Indicator Date hidden'!AB59="x","x",AA$2-'Indicator Date hidden'!AB59)</f>
        <v>0</v>
      </c>
      <c r="AB58" s="50">
        <f>IF('Indicator Date hidden'!AC59="x","x",AB$2-'Indicator Date hidden'!AC59)</f>
        <v>0</v>
      </c>
      <c r="AC58" s="50">
        <f>IF('Indicator Date hidden'!AD59="x","x",AC$2-'Indicator Date hidden'!AD59)</f>
        <v>1</v>
      </c>
      <c r="AD58" s="50">
        <f>IF('Indicator Date hidden'!AE59="x","x",AD$2-'Indicator Date hidden'!AE59)</f>
        <v>0</v>
      </c>
      <c r="AE58" s="50">
        <f>IF('Indicator Date hidden'!AF59="x","x",AE$2-'Indicator Date hidden'!AF59)</f>
        <v>0</v>
      </c>
      <c r="AF58" s="50">
        <f>IF('Indicator Date hidden'!AG59="x","x",AF$2-'Indicator Date hidden'!AG59)</f>
        <v>0</v>
      </c>
      <c r="AG58" s="50">
        <f>IF('Indicator Date hidden'!AH59="x","x",AG$2-'Indicator Date hidden'!AH59)</f>
        <v>0</v>
      </c>
      <c r="AH58" s="50">
        <f>IF('Indicator Date hidden'!AI59="x","x",AH$2-'Indicator Date hidden'!AI59)</f>
        <v>0</v>
      </c>
      <c r="AI58" s="50">
        <f>IF('Indicator Date hidden'!AJ59="x","x",AI$2-'Indicator Date hidden'!AJ59)</f>
        <v>0</v>
      </c>
      <c r="AJ58" s="50">
        <f>IF('Indicator Date hidden'!AK59="x","x",AJ$2-'Indicator Date hidden'!AK59)</f>
        <v>0</v>
      </c>
      <c r="AK58" s="50">
        <f>IF('Indicator Date hidden'!AL59="x","x",AK$2-'Indicator Date hidden'!AL59)</f>
        <v>0</v>
      </c>
      <c r="AL58" s="50">
        <f>IF('Indicator Date hidden'!AM59="x","x",AL$2-'Indicator Date hidden'!AM59)</f>
        <v>5</v>
      </c>
      <c r="AM58" s="50">
        <f>IF('Indicator Date hidden'!AN59="x","x",AM$2-'Indicator Date hidden'!AN59)</f>
        <v>0</v>
      </c>
      <c r="AN58" s="50">
        <f>IF('Indicator Date hidden'!AO59="x","x",AN$2-'Indicator Date hidden'!AO59)</f>
        <v>0</v>
      </c>
      <c r="AO58" s="50">
        <f>IF('Indicator Date hidden'!AP59="x","x",AO$2-'Indicator Date hidden'!AP59)</f>
        <v>0</v>
      </c>
      <c r="AP58" s="50">
        <f>IF('Indicator Date hidden'!AQ59="x","x",AP$2-'Indicator Date hidden'!AQ59)</f>
        <v>0</v>
      </c>
      <c r="AQ58" s="50">
        <f>IF('Indicator Date hidden'!AR59="x","x",AQ$2-'Indicator Date hidden'!AR59)</f>
        <v>0</v>
      </c>
      <c r="AR58" s="50">
        <f>IF('Indicator Date hidden'!AS59="x","x",AR$2-'Indicator Date hidden'!AS59)</f>
        <v>0</v>
      </c>
      <c r="AS58" s="50">
        <f>IF('Indicator Date hidden'!AT59="x","x",AS$2-'Indicator Date hidden'!AT59)</f>
        <v>6</v>
      </c>
      <c r="AT58" s="50">
        <f>IF('Indicator Date hidden'!AU59="x","x",AT$2-'Indicator Date hidden'!AU59)</f>
        <v>0</v>
      </c>
      <c r="AU58" s="50">
        <f>IF('Indicator Date hidden'!AV59="x","x",AU$2-'Indicator Date hidden'!AV59)</f>
        <v>0</v>
      </c>
      <c r="AV58" s="50">
        <f>IF('Indicator Date hidden'!AW59="x","x",AV$2-'Indicator Date hidden'!AW59)</f>
        <v>0</v>
      </c>
      <c r="AW58" s="50">
        <f>IF('Indicator Date hidden'!AX59="x","x",AW$2-'Indicator Date hidden'!AX59)</f>
        <v>0</v>
      </c>
      <c r="AX58" s="50">
        <f>IF('Indicator Date hidden'!AY59="x","x",AX$2-'Indicator Date hidden'!AY59)</f>
        <v>0</v>
      </c>
      <c r="AY58" s="50">
        <f>IF('Indicator Date hidden'!AZ59="x","x",AY$2-'Indicator Date hidden'!AZ59)</f>
        <v>0</v>
      </c>
      <c r="AZ58" s="50">
        <f>IF('Indicator Date hidden'!BA59="x","x",AZ$2-'Indicator Date hidden'!BA59)</f>
        <v>3</v>
      </c>
      <c r="BA58" s="50">
        <f>IF('Indicator Date hidden'!BB59="x","x",BA$2-'Indicator Date hidden'!BB59)</f>
        <v>1</v>
      </c>
      <c r="BB58" s="50">
        <f>IF('Indicator Date hidden'!BC59="x","x",BB$2-'Indicator Date hidden'!BC59)</f>
        <v>1</v>
      </c>
      <c r="BC58" s="50">
        <f>IF('Indicator Date hidden'!BD59="x","x",BC$2-'Indicator Date hidden'!BD59)</f>
        <v>1</v>
      </c>
      <c r="BD58" s="50" t="str">
        <f>IF('Indicator Date hidden'!BE59="x","x",BD$2-'Indicator Date hidden'!BE59)</f>
        <v>x</v>
      </c>
      <c r="BE58" s="50">
        <f>IF('Indicator Date hidden'!BF59="x","x",BE$2-'Indicator Date hidden'!BF59)</f>
        <v>1</v>
      </c>
      <c r="BF58" s="50">
        <f>IF('Indicator Date hidden'!BG59="x","x",BF$2-'Indicator Date hidden'!BG59)</f>
        <v>0</v>
      </c>
      <c r="BG58" s="50">
        <f>IF('Indicator Date hidden'!BH59="x","x",BG$2-'Indicator Date hidden'!BH59)</f>
        <v>1</v>
      </c>
      <c r="BH58" s="50">
        <f>IF('Indicator Date hidden'!BI59="x","x",BH$2-'Indicator Date hidden'!BI59)</f>
        <v>1</v>
      </c>
      <c r="BI58" s="50">
        <f>IF('Indicator Date hidden'!BJ59="x","x",BI$2-'Indicator Date hidden'!BJ59)</f>
        <v>0</v>
      </c>
      <c r="BJ58" s="50">
        <f>IF('Indicator Date hidden'!BK59="x","x",BJ$2-'Indicator Date hidden'!BK59)</f>
        <v>1</v>
      </c>
      <c r="BK58" s="50">
        <f>IF('Indicator Date hidden'!BL59="x","x",BK$2-'Indicator Date hidden'!BL59)</f>
        <v>0</v>
      </c>
      <c r="BL58" s="50">
        <f>IF('Indicator Date hidden'!BM59="x","x",BL$2-'Indicator Date hidden'!BM59)</f>
        <v>1</v>
      </c>
      <c r="BM58" s="50">
        <f>IF('Indicator Date hidden'!BN59="x","x",BM$2-'Indicator Date hidden'!BN59)</f>
        <v>1</v>
      </c>
      <c r="BN58" s="50">
        <f>IF('Indicator Date hidden'!BO59="x","x",BN$2-'Indicator Date hidden'!BO59)</f>
        <v>2</v>
      </c>
      <c r="BO58" s="50">
        <f>IF('Indicator Date hidden'!BP59="x","x",BO$2-'Indicator Date hidden'!BP59)</f>
        <v>2</v>
      </c>
      <c r="BP58" s="50">
        <f>IF('Indicator Date hidden'!BQ59="x","x",BP$2-'Indicator Date hidden'!BQ59)</f>
        <v>0</v>
      </c>
      <c r="BQ58" s="50">
        <f>IF('Indicator Date hidden'!BR59="x","x",BQ$2-'Indicator Date hidden'!BR59)</f>
        <v>0</v>
      </c>
      <c r="BR58" s="50">
        <f>IF('Indicator Date hidden'!BS59="x","x",BR$2-'Indicator Date hidden'!BS59)</f>
        <v>0</v>
      </c>
      <c r="BS58" s="50">
        <f>IF('Indicator Date hidden'!BT59="x","x",BS$2-'Indicator Date hidden'!BT59)</f>
        <v>2</v>
      </c>
      <c r="BT58" s="50">
        <f>IF('Indicator Date hidden'!BU59="x","x",BT$2-'Indicator Date hidden'!BU59)</f>
        <v>1</v>
      </c>
      <c r="BU58" s="50">
        <f>IF('Indicator Date hidden'!BV59="x","x",BU$2-'Indicator Date hidden'!BV59)</f>
        <v>1</v>
      </c>
      <c r="BV58" s="50">
        <f>IF('Indicator Date hidden'!BW59="x","x",BV$2-'Indicator Date hidden'!BW59)</f>
        <v>1</v>
      </c>
      <c r="BW58" s="50">
        <f>IF('Indicator Date hidden'!BX59="x","x",BW$2-'Indicator Date hidden'!BX59)</f>
        <v>1</v>
      </c>
      <c r="BX58" s="50">
        <f>IF('Indicator Date hidden'!BY59="x","x",BX$2-'Indicator Date hidden'!BY59)</f>
        <v>0</v>
      </c>
      <c r="BY58" s="3">
        <f t="shared" si="5"/>
        <v>32</v>
      </c>
      <c r="BZ58" s="51">
        <f t="shared" si="6"/>
        <v>0.43835616438356162</v>
      </c>
      <c r="CA58" s="3">
        <f t="shared" si="7"/>
        <v>22</v>
      </c>
      <c r="CB58" s="51">
        <f t="shared" si="8"/>
        <v>1.0977723566931055</v>
      </c>
      <c r="CC58" s="54">
        <f t="shared" si="9"/>
        <v>0</v>
      </c>
    </row>
    <row r="59" spans="1:81">
      <c r="A59" s="3" t="str">
        <f>'Indicator Data'!B62</f>
        <v>ETH</v>
      </c>
      <c r="B59" s="50">
        <f>IF('Indicator Date hidden'!C60="x","x",B$2-'Indicator Date hidden'!C60)</f>
        <v>0</v>
      </c>
      <c r="C59" s="50">
        <f>IF('Indicator Date hidden'!D60="x","x",C$2-'Indicator Date hidden'!D60)</f>
        <v>0</v>
      </c>
      <c r="D59" s="50">
        <f>IF('Indicator Date hidden'!E60="x","x",D$2-'Indicator Date hidden'!E60)</f>
        <v>0</v>
      </c>
      <c r="E59" s="50">
        <f>IF('Indicator Date hidden'!F60="x","x",E$2-'Indicator Date hidden'!F60)</f>
        <v>0</v>
      </c>
      <c r="F59" s="50">
        <f>IF('Indicator Date hidden'!G60="x","x",F$2-'Indicator Date hidden'!G60)</f>
        <v>0</v>
      </c>
      <c r="G59" s="50">
        <f>IF('Indicator Date hidden'!H60="x","x",G$2-'Indicator Date hidden'!H60)</f>
        <v>0</v>
      </c>
      <c r="H59" s="50">
        <f>IF('Indicator Date hidden'!I60="x","x",H$2-'Indicator Date hidden'!I60)</f>
        <v>0</v>
      </c>
      <c r="I59" s="50">
        <f>IF('Indicator Date hidden'!J60="x","x",I$2-'Indicator Date hidden'!J60)</f>
        <v>0</v>
      </c>
      <c r="J59" s="50">
        <f>IF('Indicator Date hidden'!K60="x","x",J$2-'Indicator Date hidden'!K60)</f>
        <v>0</v>
      </c>
      <c r="K59" s="50">
        <f>IF('Indicator Date hidden'!L60="x","x",K$2-'Indicator Date hidden'!L60)</f>
        <v>0</v>
      </c>
      <c r="L59" s="50">
        <f>IF('Indicator Date hidden'!M60="x","x",L$2-'Indicator Date hidden'!M60)</f>
        <v>0</v>
      </c>
      <c r="M59" s="50">
        <f>IF('Indicator Date hidden'!N60="x","x",M$2-'Indicator Date hidden'!N60)</f>
        <v>0</v>
      </c>
      <c r="N59" s="50">
        <f>IF('Indicator Date hidden'!O60="x","x",N$2-'Indicator Date hidden'!O60)</f>
        <v>0</v>
      </c>
      <c r="O59" s="50">
        <f>IF('Indicator Date hidden'!P60="x","x",O$2-'Indicator Date hidden'!P60)</f>
        <v>0</v>
      </c>
      <c r="P59" s="50">
        <f>IF('Indicator Date hidden'!Q60="x","x",P$2-'Indicator Date hidden'!Q60)</f>
        <v>-1</v>
      </c>
      <c r="Q59" s="50">
        <f>IF('Indicator Date hidden'!R60="x","x",Q$2-'Indicator Date hidden'!R60)</f>
        <v>-1</v>
      </c>
      <c r="R59" s="50">
        <f>IF('Indicator Date hidden'!S60="x","x",R$2-'Indicator Date hidden'!S60)</f>
        <v>-1</v>
      </c>
      <c r="S59" s="50">
        <f>IF('Indicator Date hidden'!T60="x","x",S$2-'Indicator Date hidden'!T60)</f>
        <v>-1</v>
      </c>
      <c r="T59" s="50">
        <f>IF('Indicator Date hidden'!U60="x","x",T$2-'Indicator Date hidden'!U60)</f>
        <v>0</v>
      </c>
      <c r="U59" s="50">
        <f>IF('Indicator Date hidden'!V60="x","x",U$2-'Indicator Date hidden'!V60)</f>
        <v>0</v>
      </c>
      <c r="V59" s="50">
        <f>IF('Indicator Date hidden'!W60="x","x",V$2-'Indicator Date hidden'!W60)</f>
        <v>0</v>
      </c>
      <c r="W59" s="50">
        <f>IF('Indicator Date hidden'!X60="x","x",W$2-'Indicator Date hidden'!X60)</f>
        <v>0</v>
      </c>
      <c r="X59" s="50">
        <f>IF('Indicator Date hidden'!Y60="x","x",X$2-'Indicator Date hidden'!Y60)</f>
        <v>1</v>
      </c>
      <c r="Y59" s="50">
        <f>IF('Indicator Date hidden'!Z60="x","x",Y$2-'Indicator Date hidden'!Z60)</f>
        <v>1</v>
      </c>
      <c r="Z59" s="50">
        <f>IF('Indicator Date hidden'!AA60="x","x",Z$2-'Indicator Date hidden'!AA60)</f>
        <v>2</v>
      </c>
      <c r="AA59" s="50">
        <f>IF('Indicator Date hidden'!AB60="x","x",AA$2-'Indicator Date hidden'!AB60)</f>
        <v>0</v>
      </c>
      <c r="AB59" s="50">
        <f>IF('Indicator Date hidden'!AC60="x","x",AB$2-'Indicator Date hidden'!AC60)</f>
        <v>0</v>
      </c>
      <c r="AC59" s="50">
        <f>IF('Indicator Date hidden'!AD60="x","x",AC$2-'Indicator Date hidden'!AD60)</f>
        <v>2</v>
      </c>
      <c r="AD59" s="50">
        <f>IF('Indicator Date hidden'!AE60="x","x",AD$2-'Indicator Date hidden'!AE60)</f>
        <v>0</v>
      </c>
      <c r="AE59" s="50">
        <f>IF('Indicator Date hidden'!AF60="x","x",AE$2-'Indicator Date hidden'!AF60)</f>
        <v>0</v>
      </c>
      <c r="AF59" s="50">
        <f>IF('Indicator Date hidden'!AG60="x","x",AF$2-'Indicator Date hidden'!AG60)</f>
        <v>0</v>
      </c>
      <c r="AG59" s="50">
        <f>IF('Indicator Date hidden'!AH60="x","x",AG$2-'Indicator Date hidden'!AH60)</f>
        <v>0</v>
      </c>
      <c r="AH59" s="50">
        <f>IF('Indicator Date hidden'!AI60="x","x",AH$2-'Indicator Date hidden'!AI60)</f>
        <v>0</v>
      </c>
      <c r="AI59" s="50">
        <f>IF('Indicator Date hidden'!AJ60="x","x",AI$2-'Indicator Date hidden'!AJ60)</f>
        <v>0</v>
      </c>
      <c r="AJ59" s="50">
        <f>IF('Indicator Date hidden'!AK60="x","x",AJ$2-'Indicator Date hidden'!AK60)</f>
        <v>0</v>
      </c>
      <c r="AK59" s="50">
        <f>IF('Indicator Date hidden'!AL60="x","x",AK$2-'Indicator Date hidden'!AL60)</f>
        <v>0</v>
      </c>
      <c r="AL59" s="50">
        <f>IF('Indicator Date hidden'!AM60="x","x",AL$2-'Indicator Date hidden'!AM60)</f>
        <v>3</v>
      </c>
      <c r="AM59" s="50">
        <f>IF('Indicator Date hidden'!AN60="x","x",AM$2-'Indicator Date hidden'!AN60)</f>
        <v>0</v>
      </c>
      <c r="AN59" s="50">
        <f>IF('Indicator Date hidden'!AO60="x","x",AN$2-'Indicator Date hidden'!AO60)</f>
        <v>0</v>
      </c>
      <c r="AO59" s="50">
        <f>IF('Indicator Date hidden'!AP60="x","x",AO$2-'Indicator Date hidden'!AP60)</f>
        <v>0</v>
      </c>
      <c r="AP59" s="50">
        <f>IF('Indicator Date hidden'!AQ60="x","x",AP$2-'Indicator Date hidden'!AQ60)</f>
        <v>0</v>
      </c>
      <c r="AQ59" s="50">
        <f>IF('Indicator Date hidden'!AR60="x","x",AQ$2-'Indicator Date hidden'!AR60)</f>
        <v>0</v>
      </c>
      <c r="AR59" s="50">
        <f>IF('Indicator Date hidden'!AS60="x","x",AR$2-'Indicator Date hidden'!AS60)</f>
        <v>0</v>
      </c>
      <c r="AS59" s="50">
        <f>IF('Indicator Date hidden'!AT60="x","x",AS$2-'Indicator Date hidden'!AT60)</f>
        <v>1</v>
      </c>
      <c r="AT59" s="50">
        <f>IF('Indicator Date hidden'!AU60="x","x",AT$2-'Indicator Date hidden'!AU60)</f>
        <v>0</v>
      </c>
      <c r="AU59" s="50">
        <f>IF('Indicator Date hidden'!AV60="x","x",AU$2-'Indicator Date hidden'!AV60)</f>
        <v>0</v>
      </c>
      <c r="AV59" s="50">
        <f>IF('Indicator Date hidden'!AW60="x","x",AV$2-'Indicator Date hidden'!AW60)</f>
        <v>0</v>
      </c>
      <c r="AW59" s="50">
        <f>IF('Indicator Date hidden'!AX60="x","x",AW$2-'Indicator Date hidden'!AX60)</f>
        <v>0</v>
      </c>
      <c r="AX59" s="50">
        <f>IF('Indicator Date hidden'!AY60="x","x",AX$2-'Indicator Date hidden'!AY60)</f>
        <v>0</v>
      </c>
      <c r="AY59" s="50">
        <f>IF('Indicator Date hidden'!AZ60="x","x",AY$2-'Indicator Date hidden'!AZ60)</f>
        <v>0</v>
      </c>
      <c r="AZ59" s="50">
        <f>IF('Indicator Date hidden'!BA60="x","x",AZ$2-'Indicator Date hidden'!BA60)</f>
        <v>4</v>
      </c>
      <c r="BA59" s="50">
        <f>IF('Indicator Date hidden'!BB60="x","x",BA$2-'Indicator Date hidden'!BB60)</f>
        <v>1</v>
      </c>
      <c r="BB59" s="50">
        <f>IF('Indicator Date hidden'!BC60="x","x",BB$2-'Indicator Date hidden'!BC60)</f>
        <v>1</v>
      </c>
      <c r="BC59" s="50">
        <f>IF('Indicator Date hidden'!BD60="x","x",BC$2-'Indicator Date hidden'!BD60)</f>
        <v>1</v>
      </c>
      <c r="BD59" s="50">
        <f>IF('Indicator Date hidden'!BE60="x","x",BD$2-'Indicator Date hidden'!BE60)</f>
        <v>0</v>
      </c>
      <c r="BE59" s="50">
        <f>IF('Indicator Date hidden'!BF60="x","x",BE$2-'Indicator Date hidden'!BF60)</f>
        <v>0</v>
      </c>
      <c r="BF59" s="50">
        <f>IF('Indicator Date hidden'!BG60="x","x",BF$2-'Indicator Date hidden'!BG60)</f>
        <v>0</v>
      </c>
      <c r="BG59" s="50">
        <f>IF('Indicator Date hidden'!BH60="x","x",BG$2-'Indicator Date hidden'!BH60)</f>
        <v>1</v>
      </c>
      <c r="BH59" s="50">
        <f>IF('Indicator Date hidden'!BI60="x","x",BH$2-'Indicator Date hidden'!BI60)</f>
        <v>1</v>
      </c>
      <c r="BI59" s="50">
        <f>IF('Indicator Date hidden'!BJ60="x","x",BI$2-'Indicator Date hidden'!BJ60)</f>
        <v>0</v>
      </c>
      <c r="BJ59" s="50">
        <f>IF('Indicator Date hidden'!BK60="x","x",BJ$2-'Indicator Date hidden'!BK60)</f>
        <v>1</v>
      </c>
      <c r="BK59" s="50">
        <f>IF('Indicator Date hidden'!BL60="x","x",BK$2-'Indicator Date hidden'!BL60)</f>
        <v>0</v>
      </c>
      <c r="BL59" s="50">
        <f>IF('Indicator Date hidden'!BM60="x","x",BL$2-'Indicator Date hidden'!BM60)</f>
        <v>1</v>
      </c>
      <c r="BM59" s="50">
        <f>IF('Indicator Date hidden'!BN60="x","x",BM$2-'Indicator Date hidden'!BN60)</f>
        <v>2</v>
      </c>
      <c r="BN59" s="50">
        <f>IF('Indicator Date hidden'!BO60="x","x",BN$2-'Indicator Date hidden'!BO60)</f>
        <v>2</v>
      </c>
      <c r="BO59" s="50">
        <f>IF('Indicator Date hidden'!BP60="x","x",BO$2-'Indicator Date hidden'!BP60)</f>
        <v>2</v>
      </c>
      <c r="BP59" s="50">
        <f>IF('Indicator Date hidden'!BQ60="x","x",BP$2-'Indicator Date hidden'!BQ60)</f>
        <v>0</v>
      </c>
      <c r="BQ59" s="50">
        <f>IF('Indicator Date hidden'!BR60="x","x",BQ$2-'Indicator Date hidden'!BR60)</f>
        <v>0</v>
      </c>
      <c r="BR59" s="50">
        <f>IF('Indicator Date hidden'!BS60="x","x",BR$2-'Indicator Date hidden'!BS60)</f>
        <v>0</v>
      </c>
      <c r="BS59" s="50">
        <f>IF('Indicator Date hidden'!BT60="x","x",BS$2-'Indicator Date hidden'!BT60)</f>
        <v>1</v>
      </c>
      <c r="BT59" s="50">
        <f>IF('Indicator Date hidden'!BU60="x","x",BT$2-'Indicator Date hidden'!BU60)</f>
        <v>1</v>
      </c>
      <c r="BU59" s="50" t="str">
        <f>IF('Indicator Date hidden'!BV60="x","x",BU$2-'Indicator Date hidden'!BV60)</f>
        <v>x</v>
      </c>
      <c r="BV59" s="50">
        <f>IF('Indicator Date hidden'!BW60="x","x",BV$2-'Indicator Date hidden'!BW60)</f>
        <v>1</v>
      </c>
      <c r="BW59" s="50">
        <f>IF('Indicator Date hidden'!BX60="x","x",BW$2-'Indicator Date hidden'!BX60)</f>
        <v>1</v>
      </c>
      <c r="BX59" s="50">
        <f>IF('Indicator Date hidden'!BY60="x","x",BX$2-'Indicator Date hidden'!BY60)</f>
        <v>0</v>
      </c>
      <c r="BY59" s="3">
        <f t="shared" si="5"/>
        <v>27</v>
      </c>
      <c r="BZ59" s="51">
        <f t="shared" si="6"/>
        <v>0.36486486486486486</v>
      </c>
      <c r="CA59" s="3">
        <f t="shared" si="7"/>
        <v>21</v>
      </c>
      <c r="CB59" s="51">
        <f t="shared" si="8"/>
        <v>0.84748155244730561</v>
      </c>
      <c r="CC59" s="54">
        <f t="shared" si="9"/>
        <v>0</v>
      </c>
    </row>
    <row r="60" spans="1:81">
      <c r="A60" s="3" t="str">
        <f>'Indicator Data'!B63</f>
        <v>FJI</v>
      </c>
      <c r="B60" s="50">
        <f>IF('Indicator Date hidden'!C61="x","x",B$2-'Indicator Date hidden'!C61)</f>
        <v>0</v>
      </c>
      <c r="C60" s="50">
        <f>IF('Indicator Date hidden'!D61="x","x",C$2-'Indicator Date hidden'!D61)</f>
        <v>0</v>
      </c>
      <c r="D60" s="50">
        <f>IF('Indicator Date hidden'!E61="x","x",D$2-'Indicator Date hidden'!E61)</f>
        <v>0</v>
      </c>
      <c r="E60" s="50">
        <f>IF('Indicator Date hidden'!F61="x","x",E$2-'Indicator Date hidden'!F61)</f>
        <v>0</v>
      </c>
      <c r="F60" s="50">
        <f>IF('Indicator Date hidden'!G61="x","x",F$2-'Indicator Date hidden'!G61)</f>
        <v>0</v>
      </c>
      <c r="G60" s="50">
        <f>IF('Indicator Date hidden'!H61="x","x",G$2-'Indicator Date hidden'!H61)</f>
        <v>0</v>
      </c>
      <c r="H60" s="50">
        <f>IF('Indicator Date hidden'!I61="x","x",H$2-'Indicator Date hidden'!I61)</f>
        <v>0</v>
      </c>
      <c r="I60" s="50">
        <f>IF('Indicator Date hidden'!J61="x","x",I$2-'Indicator Date hidden'!J61)</f>
        <v>0</v>
      </c>
      <c r="J60" s="50">
        <f>IF('Indicator Date hidden'!K61="x","x",J$2-'Indicator Date hidden'!K61)</f>
        <v>0</v>
      </c>
      <c r="K60" s="50">
        <f>IF('Indicator Date hidden'!L61="x","x",K$2-'Indicator Date hidden'!L61)</f>
        <v>0</v>
      </c>
      <c r="L60" s="50">
        <f>IF('Indicator Date hidden'!M61="x","x",L$2-'Indicator Date hidden'!M61)</f>
        <v>0</v>
      </c>
      <c r="M60" s="50">
        <f>IF('Indicator Date hidden'!N61="x","x",M$2-'Indicator Date hidden'!N61)</f>
        <v>0</v>
      </c>
      <c r="N60" s="50">
        <f>IF('Indicator Date hidden'!O61="x","x",N$2-'Indicator Date hidden'!O61)</f>
        <v>0</v>
      </c>
      <c r="O60" s="50">
        <f>IF('Indicator Date hidden'!P61="x","x",O$2-'Indicator Date hidden'!P61)</f>
        <v>0</v>
      </c>
      <c r="P60" s="50">
        <f>IF('Indicator Date hidden'!Q61="x","x",P$2-'Indicator Date hidden'!Q61)</f>
        <v>-1</v>
      </c>
      <c r="Q60" s="50">
        <f>IF('Indicator Date hidden'!R61="x","x",Q$2-'Indicator Date hidden'!R61)</f>
        <v>-1</v>
      </c>
      <c r="R60" s="50">
        <f>IF('Indicator Date hidden'!S61="x","x",R$2-'Indicator Date hidden'!S61)</f>
        <v>-1</v>
      </c>
      <c r="S60" s="50">
        <f>IF('Indicator Date hidden'!T61="x","x",S$2-'Indicator Date hidden'!T61)</f>
        <v>-1</v>
      </c>
      <c r="T60" s="50">
        <f>IF('Indicator Date hidden'!U61="x","x",T$2-'Indicator Date hidden'!U61)</f>
        <v>0</v>
      </c>
      <c r="U60" s="50">
        <f>IF('Indicator Date hidden'!V61="x","x",U$2-'Indicator Date hidden'!V61)</f>
        <v>0</v>
      </c>
      <c r="V60" s="50">
        <f>IF('Indicator Date hidden'!W61="x","x",V$2-'Indicator Date hidden'!W61)</f>
        <v>0</v>
      </c>
      <c r="W60" s="50">
        <f>IF('Indicator Date hidden'!X61="x","x",W$2-'Indicator Date hidden'!X61)</f>
        <v>0</v>
      </c>
      <c r="X60" s="50">
        <f>IF('Indicator Date hidden'!Y61="x","x",X$2-'Indicator Date hidden'!Y61)</f>
        <v>1</v>
      </c>
      <c r="Y60" s="50">
        <f>IF('Indicator Date hidden'!Z61="x","x",Y$2-'Indicator Date hidden'!Z61)</f>
        <v>1</v>
      </c>
      <c r="Z60" s="50">
        <f>IF('Indicator Date hidden'!AA61="x","x",Z$2-'Indicator Date hidden'!AA61)</f>
        <v>4</v>
      </c>
      <c r="AA60" s="50">
        <f>IF('Indicator Date hidden'!AB61="x","x",AA$2-'Indicator Date hidden'!AB61)</f>
        <v>0</v>
      </c>
      <c r="AB60" s="50" t="str">
        <f>IF('Indicator Date hidden'!AC61="x","x",AB$2-'Indicator Date hidden'!AC61)</f>
        <v>x</v>
      </c>
      <c r="AC60" s="50">
        <f>IF('Indicator Date hidden'!AD61="x","x",AC$2-'Indicator Date hidden'!AD61)</f>
        <v>1</v>
      </c>
      <c r="AD60" s="50">
        <f>IF('Indicator Date hidden'!AE61="x","x",AD$2-'Indicator Date hidden'!AE61)</f>
        <v>0</v>
      </c>
      <c r="AE60" s="50">
        <f>IF('Indicator Date hidden'!AF61="x","x",AE$2-'Indicator Date hidden'!AF61)</f>
        <v>0</v>
      </c>
      <c r="AF60" s="50">
        <f>IF('Indicator Date hidden'!AG61="x","x",AF$2-'Indicator Date hidden'!AG61)</f>
        <v>0</v>
      </c>
      <c r="AG60" s="50">
        <f>IF('Indicator Date hidden'!AH61="x","x",AG$2-'Indicator Date hidden'!AH61)</f>
        <v>0</v>
      </c>
      <c r="AH60" s="50">
        <f>IF('Indicator Date hidden'!AI61="x","x",AH$2-'Indicator Date hidden'!AI61)</f>
        <v>0</v>
      </c>
      <c r="AI60" s="50">
        <f>IF('Indicator Date hidden'!AJ61="x","x",AI$2-'Indicator Date hidden'!AJ61)</f>
        <v>0</v>
      </c>
      <c r="AJ60" s="50">
        <f>IF('Indicator Date hidden'!AK61="x","x",AJ$2-'Indicator Date hidden'!AK61)</f>
        <v>0</v>
      </c>
      <c r="AK60" s="50">
        <f>IF('Indicator Date hidden'!AL61="x","x",AK$2-'Indicator Date hidden'!AL61)</f>
        <v>0</v>
      </c>
      <c r="AL60" s="50" t="str">
        <f>IF('Indicator Date hidden'!AM61="x","x",AL$2-'Indicator Date hidden'!AM61)</f>
        <v>x</v>
      </c>
      <c r="AM60" s="50">
        <f>IF('Indicator Date hidden'!AN61="x","x",AM$2-'Indicator Date hidden'!AN61)</f>
        <v>0</v>
      </c>
      <c r="AN60" s="50">
        <f>IF('Indicator Date hidden'!AO61="x","x",AN$2-'Indicator Date hidden'!AO61)</f>
        <v>0</v>
      </c>
      <c r="AO60" s="50">
        <f>IF('Indicator Date hidden'!AP61="x","x",AO$2-'Indicator Date hidden'!AP61)</f>
        <v>0</v>
      </c>
      <c r="AP60" s="50">
        <f>IF('Indicator Date hidden'!AQ61="x","x",AP$2-'Indicator Date hidden'!AQ61)</f>
        <v>0</v>
      </c>
      <c r="AQ60" s="50">
        <f>IF('Indicator Date hidden'!AR61="x","x",AQ$2-'Indicator Date hidden'!AR61)</f>
        <v>0</v>
      </c>
      <c r="AR60" s="50">
        <f>IF('Indicator Date hidden'!AS61="x","x",AR$2-'Indicator Date hidden'!AS61)</f>
        <v>0</v>
      </c>
      <c r="AS60" s="50" t="str">
        <f>IF('Indicator Date hidden'!AT61="x","x",AS$2-'Indicator Date hidden'!AT61)</f>
        <v>x</v>
      </c>
      <c r="AT60" s="50">
        <f>IF('Indicator Date hidden'!AU61="x","x",AT$2-'Indicator Date hidden'!AU61)</f>
        <v>0</v>
      </c>
      <c r="AU60" s="50">
        <f>IF('Indicator Date hidden'!AV61="x","x",AU$2-'Indicator Date hidden'!AV61)</f>
        <v>0</v>
      </c>
      <c r="AV60" s="50">
        <f>IF('Indicator Date hidden'!AW61="x","x",AV$2-'Indicator Date hidden'!AW61)</f>
        <v>0</v>
      </c>
      <c r="AW60" s="50" t="str">
        <f>IF('Indicator Date hidden'!AX61="x","x",AW$2-'Indicator Date hidden'!AX61)</f>
        <v>x</v>
      </c>
      <c r="AX60" s="50">
        <f>IF('Indicator Date hidden'!AY61="x","x",AX$2-'Indicator Date hidden'!AY61)</f>
        <v>0</v>
      </c>
      <c r="AY60" s="50">
        <f>IF('Indicator Date hidden'!AZ61="x","x",AY$2-'Indicator Date hidden'!AZ61)</f>
        <v>0</v>
      </c>
      <c r="AZ60" s="50">
        <f>IF('Indicator Date hidden'!BA61="x","x",AZ$2-'Indicator Date hidden'!BA61)</f>
        <v>6</v>
      </c>
      <c r="BA60" s="50">
        <f>IF('Indicator Date hidden'!BB61="x","x",BA$2-'Indicator Date hidden'!BB61)</f>
        <v>1</v>
      </c>
      <c r="BB60" s="50">
        <f>IF('Indicator Date hidden'!BC61="x","x",BB$2-'Indicator Date hidden'!BC61)</f>
        <v>1</v>
      </c>
      <c r="BC60" s="50">
        <f>IF('Indicator Date hidden'!BD61="x","x",BC$2-'Indicator Date hidden'!BD61)</f>
        <v>1</v>
      </c>
      <c r="BD60" s="50" t="str">
        <f>IF('Indicator Date hidden'!BE61="x","x",BD$2-'Indicator Date hidden'!BE61)</f>
        <v>x</v>
      </c>
      <c r="BE60" s="50">
        <f>IF('Indicator Date hidden'!BF61="x","x",BE$2-'Indicator Date hidden'!BF61)</f>
        <v>1</v>
      </c>
      <c r="BF60" s="50">
        <f>IF('Indicator Date hidden'!BG61="x","x",BF$2-'Indicator Date hidden'!BG61)</f>
        <v>0</v>
      </c>
      <c r="BG60" s="50">
        <f>IF('Indicator Date hidden'!BH61="x","x",BG$2-'Indicator Date hidden'!BH61)</f>
        <v>1</v>
      </c>
      <c r="BH60" s="50">
        <f>IF('Indicator Date hidden'!BI61="x","x",BH$2-'Indicator Date hidden'!BI61)</f>
        <v>1</v>
      </c>
      <c r="BI60" s="50">
        <f>IF('Indicator Date hidden'!BJ61="x","x",BI$2-'Indicator Date hidden'!BJ61)</f>
        <v>0</v>
      </c>
      <c r="BJ60" s="50">
        <f>IF('Indicator Date hidden'!BK61="x","x",BJ$2-'Indicator Date hidden'!BK61)</f>
        <v>1</v>
      </c>
      <c r="BK60" s="50" t="str">
        <f>IF('Indicator Date hidden'!BL61="x","x",BK$2-'Indicator Date hidden'!BL61)</f>
        <v>x</v>
      </c>
      <c r="BL60" s="50">
        <f>IF('Indicator Date hidden'!BM61="x","x",BL$2-'Indicator Date hidden'!BM61)</f>
        <v>1</v>
      </c>
      <c r="BM60" s="50">
        <f>IF('Indicator Date hidden'!BN61="x","x",BM$2-'Indicator Date hidden'!BN61)</f>
        <v>2</v>
      </c>
      <c r="BN60" s="50">
        <f>IF('Indicator Date hidden'!BO61="x","x",BN$2-'Indicator Date hidden'!BO61)</f>
        <v>2</v>
      </c>
      <c r="BO60" s="50">
        <f>IF('Indicator Date hidden'!BP61="x","x",BO$2-'Indicator Date hidden'!BP61)</f>
        <v>2</v>
      </c>
      <c r="BP60" s="50">
        <f>IF('Indicator Date hidden'!BQ61="x","x",BP$2-'Indicator Date hidden'!BQ61)</f>
        <v>0</v>
      </c>
      <c r="BQ60" s="50">
        <f>IF('Indicator Date hidden'!BR61="x","x",BQ$2-'Indicator Date hidden'!BR61)</f>
        <v>0</v>
      </c>
      <c r="BR60" s="50">
        <f>IF('Indicator Date hidden'!BS61="x","x",BR$2-'Indicator Date hidden'!BS61)</f>
        <v>0</v>
      </c>
      <c r="BS60" s="50">
        <f>IF('Indicator Date hidden'!BT61="x","x",BS$2-'Indicator Date hidden'!BT61)</f>
        <v>3</v>
      </c>
      <c r="BT60" s="50">
        <f>IF('Indicator Date hidden'!BU61="x","x",BT$2-'Indicator Date hidden'!BU61)</f>
        <v>1</v>
      </c>
      <c r="BU60" s="50">
        <f>IF('Indicator Date hidden'!BV61="x","x",BU$2-'Indicator Date hidden'!BV61)</f>
        <v>1</v>
      </c>
      <c r="BV60" s="50">
        <f>IF('Indicator Date hidden'!BW61="x","x",BV$2-'Indicator Date hidden'!BW61)</f>
        <v>1</v>
      </c>
      <c r="BW60" s="50">
        <f>IF('Indicator Date hidden'!BX61="x","x",BW$2-'Indicator Date hidden'!BX61)</f>
        <v>1</v>
      </c>
      <c r="BX60" s="50">
        <f>IF('Indicator Date hidden'!BY61="x","x",BX$2-'Indicator Date hidden'!BY61)</f>
        <v>0</v>
      </c>
      <c r="BY60" s="3">
        <f t="shared" si="5"/>
        <v>30</v>
      </c>
      <c r="BZ60" s="51">
        <f t="shared" si="6"/>
        <v>0.43478260869565216</v>
      </c>
      <c r="CA60" s="3">
        <f t="shared" si="7"/>
        <v>21</v>
      </c>
      <c r="CB60" s="51">
        <f t="shared" si="8"/>
        <v>1.0697183818693294</v>
      </c>
      <c r="CC60" s="54">
        <f t="shared" si="9"/>
        <v>0</v>
      </c>
    </row>
    <row r="61" spans="1:81">
      <c r="A61" s="3" t="str">
        <f>'Indicator Data'!B64</f>
        <v>FIN</v>
      </c>
      <c r="B61" s="50">
        <f>IF('Indicator Date hidden'!C62="x","x",B$2-'Indicator Date hidden'!C62)</f>
        <v>0</v>
      </c>
      <c r="C61" s="50">
        <f>IF('Indicator Date hidden'!D62="x","x",C$2-'Indicator Date hidden'!D62)</f>
        <v>0</v>
      </c>
      <c r="D61" s="50">
        <f>IF('Indicator Date hidden'!E62="x","x",D$2-'Indicator Date hidden'!E62)</f>
        <v>0</v>
      </c>
      <c r="E61" s="50">
        <f>IF('Indicator Date hidden'!F62="x","x",E$2-'Indicator Date hidden'!F62)</f>
        <v>0</v>
      </c>
      <c r="F61" s="50">
        <f>IF('Indicator Date hidden'!G62="x","x",F$2-'Indicator Date hidden'!G62)</f>
        <v>0</v>
      </c>
      <c r="G61" s="50">
        <f>IF('Indicator Date hidden'!H62="x","x",G$2-'Indicator Date hidden'!H62)</f>
        <v>0</v>
      </c>
      <c r="H61" s="50">
        <f>IF('Indicator Date hidden'!I62="x","x",H$2-'Indicator Date hidden'!I62)</f>
        <v>0</v>
      </c>
      <c r="I61" s="50">
        <f>IF('Indicator Date hidden'!J62="x","x",I$2-'Indicator Date hidden'!J62)</f>
        <v>0</v>
      </c>
      <c r="J61" s="50">
        <f>IF('Indicator Date hidden'!K62="x","x",J$2-'Indicator Date hidden'!K62)</f>
        <v>0</v>
      </c>
      <c r="K61" s="50">
        <f>IF('Indicator Date hidden'!L62="x","x",K$2-'Indicator Date hidden'!L62)</f>
        <v>0</v>
      </c>
      <c r="L61" s="50">
        <f>IF('Indicator Date hidden'!M62="x","x",L$2-'Indicator Date hidden'!M62)</f>
        <v>0</v>
      </c>
      <c r="M61" s="50">
        <f>IF('Indicator Date hidden'!N62="x","x",M$2-'Indicator Date hidden'!N62)</f>
        <v>0</v>
      </c>
      <c r="N61" s="50">
        <f>IF('Indicator Date hidden'!O62="x","x",N$2-'Indicator Date hidden'!O62)</f>
        <v>0</v>
      </c>
      <c r="O61" s="50">
        <f>IF('Indicator Date hidden'!P62="x","x",O$2-'Indicator Date hidden'!P62)</f>
        <v>0</v>
      </c>
      <c r="P61" s="50">
        <f>IF('Indicator Date hidden'!Q62="x","x",P$2-'Indicator Date hidden'!Q62)</f>
        <v>-1</v>
      </c>
      <c r="Q61" s="50">
        <f>IF('Indicator Date hidden'!R62="x","x",Q$2-'Indicator Date hidden'!R62)</f>
        <v>-1</v>
      </c>
      <c r="R61" s="50">
        <f>IF('Indicator Date hidden'!S62="x","x",R$2-'Indicator Date hidden'!S62)</f>
        <v>-1</v>
      </c>
      <c r="S61" s="50">
        <f>IF('Indicator Date hidden'!T62="x","x",S$2-'Indicator Date hidden'!T62)</f>
        <v>-1</v>
      </c>
      <c r="T61" s="50">
        <f>IF('Indicator Date hidden'!U62="x","x",T$2-'Indicator Date hidden'!U62)</f>
        <v>0</v>
      </c>
      <c r="U61" s="50">
        <f>IF('Indicator Date hidden'!V62="x","x",U$2-'Indicator Date hidden'!V62)</f>
        <v>0</v>
      </c>
      <c r="V61" s="50">
        <f>IF('Indicator Date hidden'!W62="x","x",V$2-'Indicator Date hidden'!W62)</f>
        <v>0</v>
      </c>
      <c r="W61" s="50">
        <f>IF('Indicator Date hidden'!X62="x","x",W$2-'Indicator Date hidden'!X62)</f>
        <v>0</v>
      </c>
      <c r="X61" s="50">
        <f>IF('Indicator Date hidden'!Y62="x","x",X$2-'Indicator Date hidden'!Y62)</f>
        <v>1</v>
      </c>
      <c r="Y61" s="50">
        <f>IF('Indicator Date hidden'!Z62="x","x",Y$2-'Indicator Date hidden'!Z62)</f>
        <v>1</v>
      </c>
      <c r="Z61" s="50">
        <f>IF('Indicator Date hidden'!AA62="x","x",Z$2-'Indicator Date hidden'!AA62)</f>
        <v>8</v>
      </c>
      <c r="AA61" s="50">
        <f>IF('Indicator Date hidden'!AB62="x","x",AA$2-'Indicator Date hidden'!AB62)</f>
        <v>0</v>
      </c>
      <c r="AB61" s="50" t="str">
        <f>IF('Indicator Date hidden'!AC62="x","x",AB$2-'Indicator Date hidden'!AC62)</f>
        <v>x</v>
      </c>
      <c r="AC61" s="50">
        <f>IF('Indicator Date hidden'!AD62="x","x",AC$2-'Indicator Date hidden'!AD62)</f>
        <v>1</v>
      </c>
      <c r="AD61" s="50">
        <f>IF('Indicator Date hidden'!AE62="x","x",AD$2-'Indicator Date hidden'!AE62)</f>
        <v>0</v>
      </c>
      <c r="AE61" s="50" t="str">
        <f>IF('Indicator Date hidden'!AF62="x","x",AE$2-'Indicator Date hidden'!AF62)</f>
        <v>x</v>
      </c>
      <c r="AF61" s="50">
        <f>IF('Indicator Date hidden'!AG62="x","x",AF$2-'Indicator Date hidden'!AG62)</f>
        <v>0</v>
      </c>
      <c r="AG61" s="50">
        <f>IF('Indicator Date hidden'!AH62="x","x",AG$2-'Indicator Date hidden'!AH62)</f>
        <v>0</v>
      </c>
      <c r="AH61" s="50">
        <f>IF('Indicator Date hidden'!AI62="x","x",AH$2-'Indicator Date hidden'!AI62)</f>
        <v>0</v>
      </c>
      <c r="AI61" s="50">
        <f>IF('Indicator Date hidden'!AJ62="x","x",AI$2-'Indicator Date hidden'!AJ62)</f>
        <v>0</v>
      </c>
      <c r="AJ61" s="50">
        <f>IF('Indicator Date hidden'!AK62="x","x",AJ$2-'Indicator Date hidden'!AK62)</f>
        <v>0</v>
      </c>
      <c r="AK61" s="50">
        <f>IF('Indicator Date hidden'!AL62="x","x",AK$2-'Indicator Date hidden'!AL62)</f>
        <v>0</v>
      </c>
      <c r="AL61" s="50" t="str">
        <f>IF('Indicator Date hidden'!AM62="x","x",AL$2-'Indicator Date hidden'!AM62)</f>
        <v>x</v>
      </c>
      <c r="AM61" s="50">
        <f>IF('Indicator Date hidden'!AN62="x","x",AM$2-'Indicator Date hidden'!AN62)</f>
        <v>0</v>
      </c>
      <c r="AN61" s="50">
        <f>IF('Indicator Date hidden'!AO62="x","x",AN$2-'Indicator Date hidden'!AO62)</f>
        <v>0</v>
      </c>
      <c r="AO61" s="50">
        <f>IF('Indicator Date hidden'!AP62="x","x",AO$2-'Indicator Date hidden'!AP62)</f>
        <v>0</v>
      </c>
      <c r="AP61" s="50" t="str">
        <f>IF('Indicator Date hidden'!AQ62="x","x",AP$2-'Indicator Date hidden'!AQ62)</f>
        <v>x</v>
      </c>
      <c r="AQ61" s="50">
        <f>IF('Indicator Date hidden'!AR62="x","x",AQ$2-'Indicator Date hidden'!AR62)</f>
        <v>0</v>
      </c>
      <c r="AR61" s="50">
        <f>IF('Indicator Date hidden'!AS62="x","x",AR$2-'Indicator Date hidden'!AS62)</f>
        <v>0</v>
      </c>
      <c r="AS61" s="50" t="str">
        <f>IF('Indicator Date hidden'!AT62="x","x",AS$2-'Indicator Date hidden'!AT62)</f>
        <v>x</v>
      </c>
      <c r="AT61" s="50">
        <f>IF('Indicator Date hidden'!AU62="x","x",AT$2-'Indicator Date hidden'!AU62)</f>
        <v>0</v>
      </c>
      <c r="AU61" s="50" t="str">
        <f>IF('Indicator Date hidden'!AV62="x","x",AU$2-'Indicator Date hidden'!AV62)</f>
        <v>x</v>
      </c>
      <c r="AV61" s="50" t="str">
        <f>IF('Indicator Date hidden'!AW62="x","x",AV$2-'Indicator Date hidden'!AW62)</f>
        <v>x</v>
      </c>
      <c r="AW61" s="50" t="str">
        <f>IF('Indicator Date hidden'!AX62="x","x",AW$2-'Indicator Date hidden'!AX62)</f>
        <v>x</v>
      </c>
      <c r="AX61" s="50">
        <f>IF('Indicator Date hidden'!AY62="x","x",AX$2-'Indicator Date hidden'!AY62)</f>
        <v>0</v>
      </c>
      <c r="AY61" s="50">
        <f>IF('Indicator Date hidden'!AZ62="x","x",AY$2-'Indicator Date hidden'!AZ62)</f>
        <v>0</v>
      </c>
      <c r="AZ61" s="50">
        <f>IF('Indicator Date hidden'!BA62="x","x",AZ$2-'Indicator Date hidden'!BA62)</f>
        <v>1</v>
      </c>
      <c r="BA61" s="50">
        <f>IF('Indicator Date hidden'!BB62="x","x",BA$2-'Indicator Date hidden'!BB62)</f>
        <v>1</v>
      </c>
      <c r="BB61" s="50">
        <f>IF('Indicator Date hidden'!BC62="x","x",BB$2-'Indicator Date hidden'!BC62)</f>
        <v>1</v>
      </c>
      <c r="BC61" s="50">
        <f>IF('Indicator Date hidden'!BD62="x","x",BC$2-'Indicator Date hidden'!BD62)</f>
        <v>1</v>
      </c>
      <c r="BD61" s="50" t="str">
        <f>IF('Indicator Date hidden'!BE62="x","x",BD$2-'Indicator Date hidden'!BE62)</f>
        <v>x</v>
      </c>
      <c r="BE61" s="50">
        <f>IF('Indicator Date hidden'!BF62="x","x",BE$2-'Indicator Date hidden'!BF62)</f>
        <v>1</v>
      </c>
      <c r="BF61" s="50">
        <f>IF('Indicator Date hidden'!BG62="x","x",BF$2-'Indicator Date hidden'!BG62)</f>
        <v>0</v>
      </c>
      <c r="BG61" s="50">
        <f>IF('Indicator Date hidden'!BH62="x","x",BG$2-'Indicator Date hidden'!BH62)</f>
        <v>1</v>
      </c>
      <c r="BH61" s="50">
        <f>IF('Indicator Date hidden'!BI62="x","x",BH$2-'Indicator Date hidden'!BI62)</f>
        <v>1</v>
      </c>
      <c r="BI61" s="50">
        <f>IF('Indicator Date hidden'!BJ62="x","x",BI$2-'Indicator Date hidden'!BJ62)</f>
        <v>0</v>
      </c>
      <c r="BJ61" s="50">
        <f>IF('Indicator Date hidden'!BK62="x","x",BJ$2-'Indicator Date hidden'!BK62)</f>
        <v>1</v>
      </c>
      <c r="BK61" s="50">
        <f>IF('Indicator Date hidden'!BL62="x","x",BK$2-'Indicator Date hidden'!BL62)</f>
        <v>0</v>
      </c>
      <c r="BL61" s="50">
        <f>IF('Indicator Date hidden'!BM62="x","x",BL$2-'Indicator Date hidden'!BM62)</f>
        <v>1</v>
      </c>
      <c r="BM61" s="50" t="str">
        <f>IF('Indicator Date hidden'!BN62="x","x",BM$2-'Indicator Date hidden'!BN62)</f>
        <v>x</v>
      </c>
      <c r="BN61" s="50">
        <f>IF('Indicator Date hidden'!BO62="x","x",BN$2-'Indicator Date hidden'!BO62)</f>
        <v>0</v>
      </c>
      <c r="BO61" s="50">
        <f>IF('Indicator Date hidden'!BP62="x","x",BO$2-'Indicator Date hidden'!BP62)</f>
        <v>0</v>
      </c>
      <c r="BP61" s="50">
        <f>IF('Indicator Date hidden'!BQ62="x","x",BP$2-'Indicator Date hidden'!BQ62)</f>
        <v>0</v>
      </c>
      <c r="BQ61" s="50">
        <f>IF('Indicator Date hidden'!BR62="x","x",BQ$2-'Indicator Date hidden'!BR62)</f>
        <v>0</v>
      </c>
      <c r="BR61" s="50">
        <f>IF('Indicator Date hidden'!BS62="x","x",BR$2-'Indicator Date hidden'!BS62)</f>
        <v>0</v>
      </c>
      <c r="BS61" s="50">
        <f>IF('Indicator Date hidden'!BT62="x","x",BS$2-'Indicator Date hidden'!BT62)</f>
        <v>2</v>
      </c>
      <c r="BT61" s="50">
        <f>IF('Indicator Date hidden'!BU62="x","x",BT$2-'Indicator Date hidden'!BU62)</f>
        <v>1</v>
      </c>
      <c r="BU61" s="50">
        <f>IF('Indicator Date hidden'!BV62="x","x",BU$2-'Indicator Date hidden'!BV62)</f>
        <v>1</v>
      </c>
      <c r="BV61" s="50">
        <f>IF('Indicator Date hidden'!BW62="x","x",BV$2-'Indicator Date hidden'!BW62)</f>
        <v>1</v>
      </c>
      <c r="BW61" s="50">
        <f>IF('Indicator Date hidden'!BX62="x","x",BW$2-'Indicator Date hidden'!BX62)</f>
        <v>1</v>
      </c>
      <c r="BX61" s="50">
        <f>IF('Indicator Date hidden'!BY62="x","x",BX$2-'Indicator Date hidden'!BY62)</f>
        <v>0</v>
      </c>
      <c r="BY61" s="3">
        <f t="shared" si="5"/>
        <v>22</v>
      </c>
      <c r="BZ61" s="51">
        <f t="shared" si="6"/>
        <v>0.33846153846153848</v>
      </c>
      <c r="CA61" s="3">
        <f t="shared" si="7"/>
        <v>18</v>
      </c>
      <c r="CB61" s="51">
        <f t="shared" si="8"/>
        <v>1.1132340009308026</v>
      </c>
      <c r="CC61" s="54">
        <f t="shared" si="9"/>
        <v>0</v>
      </c>
    </row>
    <row r="62" spans="1:81">
      <c r="A62" s="3" t="str">
        <f>'Indicator Data'!B65</f>
        <v>FRA</v>
      </c>
      <c r="B62" s="50">
        <f>IF('Indicator Date hidden'!C63="x","x",B$2-'Indicator Date hidden'!C63)</f>
        <v>0</v>
      </c>
      <c r="C62" s="50">
        <f>IF('Indicator Date hidden'!D63="x","x",C$2-'Indicator Date hidden'!D63)</f>
        <v>0</v>
      </c>
      <c r="D62" s="50">
        <f>IF('Indicator Date hidden'!E63="x","x",D$2-'Indicator Date hidden'!E63)</f>
        <v>0</v>
      </c>
      <c r="E62" s="50">
        <f>IF('Indicator Date hidden'!F63="x","x",E$2-'Indicator Date hidden'!F63)</f>
        <v>0</v>
      </c>
      <c r="F62" s="50">
        <f>IF('Indicator Date hidden'!G63="x","x",F$2-'Indicator Date hidden'!G63)</f>
        <v>0</v>
      </c>
      <c r="G62" s="50">
        <f>IF('Indicator Date hidden'!H63="x","x",G$2-'Indicator Date hidden'!H63)</f>
        <v>0</v>
      </c>
      <c r="H62" s="50">
        <f>IF('Indicator Date hidden'!I63="x","x",H$2-'Indicator Date hidden'!I63)</f>
        <v>0</v>
      </c>
      <c r="I62" s="50">
        <f>IF('Indicator Date hidden'!J63="x","x",I$2-'Indicator Date hidden'!J63)</f>
        <v>0</v>
      </c>
      <c r="J62" s="50">
        <f>IF('Indicator Date hidden'!K63="x","x",J$2-'Indicator Date hidden'!K63)</f>
        <v>0</v>
      </c>
      <c r="K62" s="50">
        <f>IF('Indicator Date hidden'!L63="x","x",K$2-'Indicator Date hidden'!L63)</f>
        <v>0</v>
      </c>
      <c r="L62" s="50">
        <f>IF('Indicator Date hidden'!M63="x","x",L$2-'Indicator Date hidden'!M63)</f>
        <v>0</v>
      </c>
      <c r="M62" s="50">
        <f>IF('Indicator Date hidden'!N63="x","x",M$2-'Indicator Date hidden'!N63)</f>
        <v>0</v>
      </c>
      <c r="N62" s="50">
        <f>IF('Indicator Date hidden'!O63="x","x",N$2-'Indicator Date hidden'!O63)</f>
        <v>0</v>
      </c>
      <c r="O62" s="50">
        <f>IF('Indicator Date hidden'!P63="x","x",O$2-'Indicator Date hidden'!P63)</f>
        <v>0</v>
      </c>
      <c r="P62" s="50">
        <f>IF('Indicator Date hidden'!Q63="x","x",P$2-'Indicator Date hidden'!Q63)</f>
        <v>-1</v>
      </c>
      <c r="Q62" s="50">
        <f>IF('Indicator Date hidden'!R63="x","x",Q$2-'Indicator Date hidden'!R63)</f>
        <v>-1</v>
      </c>
      <c r="R62" s="50">
        <f>IF('Indicator Date hidden'!S63="x","x",R$2-'Indicator Date hidden'!S63)</f>
        <v>-1</v>
      </c>
      <c r="S62" s="50">
        <f>IF('Indicator Date hidden'!T63="x","x",S$2-'Indicator Date hidden'!T63)</f>
        <v>-1</v>
      </c>
      <c r="T62" s="50">
        <f>IF('Indicator Date hidden'!U63="x","x",T$2-'Indicator Date hidden'!U63)</f>
        <v>0</v>
      </c>
      <c r="U62" s="50">
        <f>IF('Indicator Date hidden'!V63="x","x",U$2-'Indicator Date hidden'!V63)</f>
        <v>0</v>
      </c>
      <c r="V62" s="50">
        <f>IF('Indicator Date hidden'!W63="x","x",V$2-'Indicator Date hidden'!W63)</f>
        <v>0</v>
      </c>
      <c r="W62" s="50">
        <f>IF('Indicator Date hidden'!X63="x","x",W$2-'Indicator Date hidden'!X63)</f>
        <v>0</v>
      </c>
      <c r="X62" s="50">
        <f>IF('Indicator Date hidden'!Y63="x","x",X$2-'Indicator Date hidden'!Y63)</f>
        <v>1</v>
      </c>
      <c r="Y62" s="50">
        <f>IF('Indicator Date hidden'!Z63="x","x",Y$2-'Indicator Date hidden'!Z63)</f>
        <v>1</v>
      </c>
      <c r="Z62" s="50">
        <f>IF('Indicator Date hidden'!AA63="x","x",Z$2-'Indicator Date hidden'!AA63)</f>
        <v>3</v>
      </c>
      <c r="AA62" s="50">
        <f>IF('Indicator Date hidden'!AB63="x","x",AA$2-'Indicator Date hidden'!AB63)</f>
        <v>0</v>
      </c>
      <c r="AB62" s="50" t="str">
        <f>IF('Indicator Date hidden'!AC63="x","x",AB$2-'Indicator Date hidden'!AC63)</f>
        <v>x</v>
      </c>
      <c r="AC62" s="50">
        <f>IF('Indicator Date hidden'!AD63="x","x",AC$2-'Indicator Date hidden'!AD63)</f>
        <v>2</v>
      </c>
      <c r="AD62" s="50">
        <f>IF('Indicator Date hidden'!AE63="x","x",AD$2-'Indicator Date hidden'!AE63)</f>
        <v>0</v>
      </c>
      <c r="AE62" s="50" t="str">
        <f>IF('Indicator Date hidden'!AF63="x","x",AE$2-'Indicator Date hidden'!AF63)</f>
        <v>x</v>
      </c>
      <c r="AF62" s="50">
        <f>IF('Indicator Date hidden'!AG63="x","x",AF$2-'Indicator Date hidden'!AG63)</f>
        <v>0</v>
      </c>
      <c r="AG62" s="50">
        <f>IF('Indicator Date hidden'!AH63="x","x",AG$2-'Indicator Date hidden'!AH63)</f>
        <v>0</v>
      </c>
      <c r="AH62" s="50">
        <f>IF('Indicator Date hidden'!AI63="x","x",AH$2-'Indicator Date hidden'!AI63)</f>
        <v>0</v>
      </c>
      <c r="AI62" s="50">
        <f>IF('Indicator Date hidden'!AJ63="x","x",AI$2-'Indicator Date hidden'!AJ63)</f>
        <v>0</v>
      </c>
      <c r="AJ62" s="50">
        <f>IF('Indicator Date hidden'!AK63="x","x",AJ$2-'Indicator Date hidden'!AK63)</f>
        <v>0</v>
      </c>
      <c r="AK62" s="50">
        <f>IF('Indicator Date hidden'!AL63="x","x",AK$2-'Indicator Date hidden'!AL63)</f>
        <v>0</v>
      </c>
      <c r="AL62" s="50" t="str">
        <f>IF('Indicator Date hidden'!AM63="x","x",AL$2-'Indicator Date hidden'!AM63)</f>
        <v>x</v>
      </c>
      <c r="AM62" s="50">
        <f>IF('Indicator Date hidden'!AN63="x","x",AM$2-'Indicator Date hidden'!AN63)</f>
        <v>0</v>
      </c>
      <c r="AN62" s="50">
        <f>IF('Indicator Date hidden'!AO63="x","x",AN$2-'Indicator Date hidden'!AO63)</f>
        <v>0</v>
      </c>
      <c r="AO62" s="50">
        <f>IF('Indicator Date hidden'!AP63="x","x",AO$2-'Indicator Date hidden'!AP63)</f>
        <v>0</v>
      </c>
      <c r="AP62" s="50" t="str">
        <f>IF('Indicator Date hidden'!AQ63="x","x",AP$2-'Indicator Date hidden'!AQ63)</f>
        <v>x</v>
      </c>
      <c r="AQ62" s="50">
        <f>IF('Indicator Date hidden'!AR63="x","x",AQ$2-'Indicator Date hidden'!AR63)</f>
        <v>0</v>
      </c>
      <c r="AR62" s="50">
        <f>IF('Indicator Date hidden'!AS63="x","x",AR$2-'Indicator Date hidden'!AS63)</f>
        <v>0</v>
      </c>
      <c r="AS62" s="50" t="str">
        <f>IF('Indicator Date hidden'!AT63="x","x",AS$2-'Indicator Date hidden'!AT63)</f>
        <v>x</v>
      </c>
      <c r="AT62" s="50">
        <f>IF('Indicator Date hidden'!AU63="x","x",AT$2-'Indicator Date hidden'!AU63)</f>
        <v>0</v>
      </c>
      <c r="AU62" s="50">
        <f>IF('Indicator Date hidden'!AV63="x","x",AU$2-'Indicator Date hidden'!AV63)</f>
        <v>0</v>
      </c>
      <c r="AV62" s="50" t="str">
        <f>IF('Indicator Date hidden'!AW63="x","x",AV$2-'Indicator Date hidden'!AW63)</f>
        <v>x</v>
      </c>
      <c r="AW62" s="50" t="str">
        <f>IF('Indicator Date hidden'!AX63="x","x",AW$2-'Indicator Date hidden'!AX63)</f>
        <v>x</v>
      </c>
      <c r="AX62" s="50">
        <f>IF('Indicator Date hidden'!AY63="x","x",AX$2-'Indicator Date hidden'!AY63)</f>
        <v>0</v>
      </c>
      <c r="AY62" s="50">
        <f>IF('Indicator Date hidden'!AZ63="x","x",AY$2-'Indicator Date hidden'!AZ63)</f>
        <v>0</v>
      </c>
      <c r="AZ62" s="50">
        <f>IF('Indicator Date hidden'!BA63="x","x",AZ$2-'Indicator Date hidden'!BA63)</f>
        <v>1</v>
      </c>
      <c r="BA62" s="50">
        <f>IF('Indicator Date hidden'!BB63="x","x",BA$2-'Indicator Date hidden'!BB63)</f>
        <v>1</v>
      </c>
      <c r="BB62" s="50">
        <f>IF('Indicator Date hidden'!BC63="x","x",BB$2-'Indicator Date hidden'!BC63)</f>
        <v>1</v>
      </c>
      <c r="BC62" s="50">
        <f>IF('Indicator Date hidden'!BD63="x","x",BC$2-'Indicator Date hidden'!BD63)</f>
        <v>1</v>
      </c>
      <c r="BD62" s="50" t="str">
        <f>IF('Indicator Date hidden'!BE63="x","x",BD$2-'Indicator Date hidden'!BE63)</f>
        <v>x</v>
      </c>
      <c r="BE62" s="50">
        <f>IF('Indicator Date hidden'!BF63="x","x",BE$2-'Indicator Date hidden'!BF63)</f>
        <v>1</v>
      </c>
      <c r="BF62" s="50">
        <f>IF('Indicator Date hidden'!BG63="x","x",BF$2-'Indicator Date hidden'!BG63)</f>
        <v>0</v>
      </c>
      <c r="BG62" s="50">
        <f>IF('Indicator Date hidden'!BH63="x","x",BG$2-'Indicator Date hidden'!BH63)</f>
        <v>1</v>
      </c>
      <c r="BH62" s="50">
        <f>IF('Indicator Date hidden'!BI63="x","x",BH$2-'Indicator Date hidden'!BI63)</f>
        <v>1</v>
      </c>
      <c r="BI62" s="50">
        <f>IF('Indicator Date hidden'!BJ63="x","x",BI$2-'Indicator Date hidden'!BJ63)</f>
        <v>0</v>
      </c>
      <c r="BJ62" s="50">
        <f>IF('Indicator Date hidden'!BK63="x","x",BJ$2-'Indicator Date hidden'!BK63)</f>
        <v>1</v>
      </c>
      <c r="BK62" s="50">
        <f>IF('Indicator Date hidden'!BL63="x","x",BK$2-'Indicator Date hidden'!BL63)</f>
        <v>0</v>
      </c>
      <c r="BL62" s="50">
        <f>IF('Indicator Date hidden'!BM63="x","x",BL$2-'Indicator Date hidden'!BM63)</f>
        <v>1</v>
      </c>
      <c r="BM62" s="50" t="str">
        <f>IF('Indicator Date hidden'!BN63="x","x",BM$2-'Indicator Date hidden'!BN63)</f>
        <v>x</v>
      </c>
      <c r="BN62" s="50">
        <f>IF('Indicator Date hidden'!BO63="x","x",BN$2-'Indicator Date hidden'!BO63)</f>
        <v>0</v>
      </c>
      <c r="BO62" s="50">
        <f>IF('Indicator Date hidden'!BP63="x","x",BO$2-'Indicator Date hidden'!BP63)</f>
        <v>0</v>
      </c>
      <c r="BP62" s="50">
        <f>IF('Indicator Date hidden'!BQ63="x","x",BP$2-'Indicator Date hidden'!BQ63)</f>
        <v>0</v>
      </c>
      <c r="BQ62" s="50">
        <f>IF('Indicator Date hidden'!BR63="x","x",BQ$2-'Indicator Date hidden'!BR63)</f>
        <v>0</v>
      </c>
      <c r="BR62" s="50">
        <f>IF('Indicator Date hidden'!BS63="x","x",BR$2-'Indicator Date hidden'!BS63)</f>
        <v>0</v>
      </c>
      <c r="BS62" s="50">
        <f>IF('Indicator Date hidden'!BT63="x","x",BS$2-'Indicator Date hidden'!BT63)</f>
        <v>2</v>
      </c>
      <c r="BT62" s="50">
        <f>IF('Indicator Date hidden'!BU63="x","x",BT$2-'Indicator Date hidden'!BU63)</f>
        <v>1</v>
      </c>
      <c r="BU62" s="50">
        <f>IF('Indicator Date hidden'!BV63="x","x",BU$2-'Indicator Date hidden'!BV63)</f>
        <v>1</v>
      </c>
      <c r="BV62" s="50">
        <f>IF('Indicator Date hidden'!BW63="x","x",BV$2-'Indicator Date hidden'!BW63)</f>
        <v>1</v>
      </c>
      <c r="BW62" s="50">
        <f>IF('Indicator Date hidden'!BX63="x","x",BW$2-'Indicator Date hidden'!BX63)</f>
        <v>1</v>
      </c>
      <c r="BX62" s="50">
        <f>IF('Indicator Date hidden'!BY63="x","x",BX$2-'Indicator Date hidden'!BY63)</f>
        <v>0</v>
      </c>
      <c r="BY62" s="3">
        <f t="shared" si="5"/>
        <v>18</v>
      </c>
      <c r="BZ62" s="51">
        <f t="shared" si="6"/>
        <v>0.27272727272727271</v>
      </c>
      <c r="CA62" s="3">
        <f t="shared" si="7"/>
        <v>18</v>
      </c>
      <c r="CB62" s="51">
        <f t="shared" si="8"/>
        <v>0.6863485850246136</v>
      </c>
      <c r="CC62" s="54">
        <f t="shared" si="9"/>
        <v>0</v>
      </c>
    </row>
    <row r="63" spans="1:81">
      <c r="A63" s="3" t="str">
        <f>'Indicator Data'!B66</f>
        <v>GAB</v>
      </c>
      <c r="B63" s="50">
        <f>IF('Indicator Date hidden'!C64="x","x",B$2-'Indicator Date hidden'!C64)</f>
        <v>0</v>
      </c>
      <c r="C63" s="50">
        <f>IF('Indicator Date hidden'!D64="x","x",C$2-'Indicator Date hidden'!D64)</f>
        <v>0</v>
      </c>
      <c r="D63" s="50">
        <f>IF('Indicator Date hidden'!E64="x","x",D$2-'Indicator Date hidden'!E64)</f>
        <v>0</v>
      </c>
      <c r="E63" s="50">
        <f>IF('Indicator Date hidden'!F64="x","x",E$2-'Indicator Date hidden'!F64)</f>
        <v>0</v>
      </c>
      <c r="F63" s="50">
        <f>IF('Indicator Date hidden'!G64="x","x",F$2-'Indicator Date hidden'!G64)</f>
        <v>0</v>
      </c>
      <c r="G63" s="50">
        <f>IF('Indicator Date hidden'!H64="x","x",G$2-'Indicator Date hidden'!H64)</f>
        <v>0</v>
      </c>
      <c r="H63" s="50">
        <f>IF('Indicator Date hidden'!I64="x","x",H$2-'Indicator Date hidden'!I64)</f>
        <v>0</v>
      </c>
      <c r="I63" s="50">
        <f>IF('Indicator Date hidden'!J64="x","x",I$2-'Indicator Date hidden'!J64)</f>
        <v>0</v>
      </c>
      <c r="J63" s="50">
        <f>IF('Indicator Date hidden'!K64="x","x",J$2-'Indicator Date hidden'!K64)</f>
        <v>0</v>
      </c>
      <c r="K63" s="50">
        <f>IF('Indicator Date hidden'!L64="x","x",K$2-'Indicator Date hidden'!L64)</f>
        <v>0</v>
      </c>
      <c r="L63" s="50">
        <f>IF('Indicator Date hidden'!M64="x","x",L$2-'Indicator Date hidden'!M64)</f>
        <v>0</v>
      </c>
      <c r="M63" s="50">
        <f>IF('Indicator Date hidden'!N64="x","x",M$2-'Indicator Date hidden'!N64)</f>
        <v>0</v>
      </c>
      <c r="N63" s="50">
        <f>IF('Indicator Date hidden'!O64="x","x",N$2-'Indicator Date hidden'!O64)</f>
        <v>0</v>
      </c>
      <c r="O63" s="50">
        <f>IF('Indicator Date hidden'!P64="x","x",O$2-'Indicator Date hidden'!P64)</f>
        <v>0</v>
      </c>
      <c r="P63" s="50">
        <f>IF('Indicator Date hidden'!Q64="x","x",P$2-'Indicator Date hidden'!Q64)</f>
        <v>-1</v>
      </c>
      <c r="Q63" s="50">
        <f>IF('Indicator Date hidden'!R64="x","x",Q$2-'Indicator Date hidden'!R64)</f>
        <v>-1</v>
      </c>
      <c r="R63" s="50">
        <f>IF('Indicator Date hidden'!S64="x","x",R$2-'Indicator Date hidden'!S64)</f>
        <v>-1</v>
      </c>
      <c r="S63" s="50">
        <f>IF('Indicator Date hidden'!T64="x","x",S$2-'Indicator Date hidden'!T64)</f>
        <v>-1</v>
      </c>
      <c r="T63" s="50">
        <f>IF('Indicator Date hidden'!U64="x","x",T$2-'Indicator Date hidden'!U64)</f>
        <v>0</v>
      </c>
      <c r="U63" s="50">
        <f>IF('Indicator Date hidden'!V64="x","x",U$2-'Indicator Date hidden'!V64)</f>
        <v>0</v>
      </c>
      <c r="V63" s="50">
        <f>IF('Indicator Date hidden'!W64="x","x",V$2-'Indicator Date hidden'!W64)</f>
        <v>0</v>
      </c>
      <c r="W63" s="50">
        <f>IF('Indicator Date hidden'!X64="x","x",W$2-'Indicator Date hidden'!X64)</f>
        <v>0</v>
      </c>
      <c r="X63" s="50">
        <f>IF('Indicator Date hidden'!Y64="x","x",X$2-'Indicator Date hidden'!Y64)</f>
        <v>1</v>
      </c>
      <c r="Y63" s="50">
        <f>IF('Indicator Date hidden'!Z64="x","x",Y$2-'Indicator Date hidden'!Z64)</f>
        <v>1</v>
      </c>
      <c r="Z63" s="50">
        <f>IF('Indicator Date hidden'!AA64="x","x",Z$2-'Indicator Date hidden'!AA64)</f>
        <v>6</v>
      </c>
      <c r="AA63" s="50">
        <f>IF('Indicator Date hidden'!AB64="x","x",AA$2-'Indicator Date hidden'!AB64)</f>
        <v>0</v>
      </c>
      <c r="AB63" s="50" t="str">
        <f>IF('Indicator Date hidden'!AC64="x","x",AB$2-'Indicator Date hidden'!AC64)</f>
        <v>x</v>
      </c>
      <c r="AC63" s="50" t="str">
        <f>IF('Indicator Date hidden'!AD64="x","x",AC$2-'Indicator Date hidden'!AD64)</f>
        <v>x</v>
      </c>
      <c r="AD63" s="50">
        <f>IF('Indicator Date hidden'!AE64="x","x",AD$2-'Indicator Date hidden'!AE64)</f>
        <v>0</v>
      </c>
      <c r="AE63" s="50">
        <f>IF('Indicator Date hidden'!AF64="x","x",AE$2-'Indicator Date hidden'!AF64)</f>
        <v>0</v>
      </c>
      <c r="AF63" s="50">
        <f>IF('Indicator Date hidden'!AG64="x","x",AF$2-'Indicator Date hidden'!AG64)</f>
        <v>0</v>
      </c>
      <c r="AG63" s="50">
        <f>IF('Indicator Date hidden'!AH64="x","x",AG$2-'Indicator Date hidden'!AH64)</f>
        <v>0</v>
      </c>
      <c r="AH63" s="50">
        <f>IF('Indicator Date hidden'!AI64="x","x",AH$2-'Indicator Date hidden'!AI64)</f>
        <v>0</v>
      </c>
      <c r="AI63" s="50">
        <f>IF('Indicator Date hidden'!AJ64="x","x",AI$2-'Indicator Date hidden'!AJ64)</f>
        <v>0</v>
      </c>
      <c r="AJ63" s="50">
        <f>IF('Indicator Date hidden'!AK64="x","x",AJ$2-'Indicator Date hidden'!AK64)</f>
        <v>0</v>
      </c>
      <c r="AK63" s="50">
        <f>IF('Indicator Date hidden'!AL64="x","x",AK$2-'Indicator Date hidden'!AL64)</f>
        <v>0</v>
      </c>
      <c r="AL63" s="50">
        <f>IF('Indicator Date hidden'!AM64="x","x",AL$2-'Indicator Date hidden'!AM64)</f>
        <v>7</v>
      </c>
      <c r="AM63" s="50">
        <f>IF('Indicator Date hidden'!AN64="x","x",AM$2-'Indicator Date hidden'!AN64)</f>
        <v>0</v>
      </c>
      <c r="AN63" s="50">
        <f>IF('Indicator Date hidden'!AO64="x","x",AN$2-'Indicator Date hidden'!AO64)</f>
        <v>0</v>
      </c>
      <c r="AO63" s="50">
        <f>IF('Indicator Date hidden'!AP64="x","x",AO$2-'Indicator Date hidden'!AP64)</f>
        <v>0</v>
      </c>
      <c r="AP63" s="50">
        <f>IF('Indicator Date hidden'!AQ64="x","x",AP$2-'Indicator Date hidden'!AQ64)</f>
        <v>0</v>
      </c>
      <c r="AQ63" s="50">
        <f>IF('Indicator Date hidden'!AR64="x","x",AQ$2-'Indicator Date hidden'!AR64)</f>
        <v>0</v>
      </c>
      <c r="AR63" s="50">
        <f>IF('Indicator Date hidden'!AS64="x","x",AR$2-'Indicator Date hidden'!AS64)</f>
        <v>0</v>
      </c>
      <c r="AS63" s="50">
        <f>IF('Indicator Date hidden'!AT64="x","x",AS$2-'Indicator Date hidden'!AT64)</f>
        <v>8</v>
      </c>
      <c r="AT63" s="50">
        <f>IF('Indicator Date hidden'!AU64="x","x",AT$2-'Indicator Date hidden'!AU64)</f>
        <v>0</v>
      </c>
      <c r="AU63" s="50">
        <f>IF('Indicator Date hidden'!AV64="x","x",AU$2-'Indicator Date hidden'!AV64)</f>
        <v>0</v>
      </c>
      <c r="AV63" s="50">
        <f>IF('Indicator Date hidden'!AW64="x","x",AV$2-'Indicator Date hidden'!AW64)</f>
        <v>0</v>
      </c>
      <c r="AW63" s="50">
        <f>IF('Indicator Date hidden'!AX64="x","x",AW$2-'Indicator Date hidden'!AX64)</f>
        <v>0</v>
      </c>
      <c r="AX63" s="50">
        <f>IF('Indicator Date hidden'!AY64="x","x",AX$2-'Indicator Date hidden'!AY64)</f>
        <v>0</v>
      </c>
      <c r="AY63" s="50">
        <f>IF('Indicator Date hidden'!AZ64="x","x",AY$2-'Indicator Date hidden'!AZ64)</f>
        <v>0</v>
      </c>
      <c r="AZ63" s="50">
        <f>IF('Indicator Date hidden'!BA64="x","x",AZ$2-'Indicator Date hidden'!BA64)</f>
        <v>2</v>
      </c>
      <c r="BA63" s="50">
        <f>IF('Indicator Date hidden'!BB64="x","x",BA$2-'Indicator Date hidden'!BB64)</f>
        <v>1</v>
      </c>
      <c r="BB63" s="50">
        <f>IF('Indicator Date hidden'!BC64="x","x",BB$2-'Indicator Date hidden'!BC64)</f>
        <v>1</v>
      </c>
      <c r="BC63" s="50">
        <f>IF('Indicator Date hidden'!BD64="x","x",BC$2-'Indicator Date hidden'!BD64)</f>
        <v>1</v>
      </c>
      <c r="BD63" s="50" t="str">
        <f>IF('Indicator Date hidden'!BE64="x","x",BD$2-'Indicator Date hidden'!BE64)</f>
        <v>x</v>
      </c>
      <c r="BE63" s="50">
        <f>IF('Indicator Date hidden'!BF64="x","x",BE$2-'Indicator Date hidden'!BF64)</f>
        <v>1</v>
      </c>
      <c r="BF63" s="50">
        <f>IF('Indicator Date hidden'!BG64="x","x",BF$2-'Indicator Date hidden'!BG64)</f>
        <v>0</v>
      </c>
      <c r="BG63" s="50">
        <f>IF('Indicator Date hidden'!BH64="x","x",BG$2-'Indicator Date hidden'!BH64)</f>
        <v>1</v>
      </c>
      <c r="BH63" s="50">
        <f>IF('Indicator Date hidden'!BI64="x","x",BH$2-'Indicator Date hidden'!BI64)</f>
        <v>1</v>
      </c>
      <c r="BI63" s="50">
        <f>IF('Indicator Date hidden'!BJ64="x","x",BI$2-'Indicator Date hidden'!BJ64)</f>
        <v>0</v>
      </c>
      <c r="BJ63" s="50">
        <f>IF('Indicator Date hidden'!BK64="x","x",BJ$2-'Indicator Date hidden'!BK64)</f>
        <v>1</v>
      </c>
      <c r="BK63" s="50">
        <f>IF('Indicator Date hidden'!BL64="x","x",BK$2-'Indicator Date hidden'!BL64)</f>
        <v>0</v>
      </c>
      <c r="BL63" s="50">
        <f>IF('Indicator Date hidden'!BM64="x","x",BL$2-'Indicator Date hidden'!BM64)</f>
        <v>1</v>
      </c>
      <c r="BM63" s="50">
        <f>IF('Indicator Date hidden'!BN64="x","x",BM$2-'Indicator Date hidden'!BN64)</f>
        <v>1</v>
      </c>
      <c r="BN63" s="50">
        <f>IF('Indicator Date hidden'!BO64="x","x",BN$2-'Indicator Date hidden'!BO64)</f>
        <v>2</v>
      </c>
      <c r="BO63" s="50">
        <f>IF('Indicator Date hidden'!BP64="x","x",BO$2-'Indicator Date hidden'!BP64)</f>
        <v>0</v>
      </c>
      <c r="BP63" s="50">
        <f>IF('Indicator Date hidden'!BQ64="x","x",BP$2-'Indicator Date hidden'!BQ64)</f>
        <v>0</v>
      </c>
      <c r="BQ63" s="50">
        <f>IF('Indicator Date hidden'!BR64="x","x",BQ$2-'Indicator Date hidden'!BR64)</f>
        <v>0</v>
      </c>
      <c r="BR63" s="50">
        <f>IF('Indicator Date hidden'!BS64="x","x",BR$2-'Indicator Date hidden'!BS64)</f>
        <v>0</v>
      </c>
      <c r="BS63" s="50">
        <f>IF('Indicator Date hidden'!BT64="x","x",BS$2-'Indicator Date hidden'!BT64)</f>
        <v>2</v>
      </c>
      <c r="BT63" s="50">
        <f>IF('Indicator Date hidden'!BU64="x","x",BT$2-'Indicator Date hidden'!BU64)</f>
        <v>1</v>
      </c>
      <c r="BU63" s="50" t="str">
        <f>IF('Indicator Date hidden'!BV64="x","x",BU$2-'Indicator Date hidden'!BV64)</f>
        <v>x</v>
      </c>
      <c r="BV63" s="50" t="str">
        <f>IF('Indicator Date hidden'!BW64="x","x",BV$2-'Indicator Date hidden'!BW64)</f>
        <v>x</v>
      </c>
      <c r="BW63" s="50">
        <f>IF('Indicator Date hidden'!BX64="x","x",BW$2-'Indicator Date hidden'!BX64)</f>
        <v>1</v>
      </c>
      <c r="BX63" s="50">
        <f>IF('Indicator Date hidden'!BY64="x","x",BX$2-'Indicator Date hidden'!BY64)</f>
        <v>0</v>
      </c>
      <c r="BY63" s="3">
        <f t="shared" si="5"/>
        <v>36</v>
      </c>
      <c r="BZ63" s="51">
        <f t="shared" si="6"/>
        <v>0.51428571428571423</v>
      </c>
      <c r="CA63" s="3">
        <f t="shared" si="7"/>
        <v>19</v>
      </c>
      <c r="CB63" s="51">
        <f t="shared" si="8"/>
        <v>1.5094261647854046</v>
      </c>
      <c r="CC63" s="54">
        <f t="shared" si="9"/>
        <v>0</v>
      </c>
    </row>
    <row r="64" spans="1:81">
      <c r="A64" s="3" t="str">
        <f>'Indicator Data'!B67</f>
        <v>GMB</v>
      </c>
      <c r="B64" s="50">
        <f>IF('Indicator Date hidden'!C65="x","x",B$2-'Indicator Date hidden'!C65)</f>
        <v>0</v>
      </c>
      <c r="C64" s="50">
        <f>IF('Indicator Date hidden'!D65="x","x",C$2-'Indicator Date hidden'!D65)</f>
        <v>0</v>
      </c>
      <c r="D64" s="50">
        <f>IF('Indicator Date hidden'!E65="x","x",D$2-'Indicator Date hidden'!E65)</f>
        <v>0</v>
      </c>
      <c r="E64" s="50">
        <f>IF('Indicator Date hidden'!F65="x","x",E$2-'Indicator Date hidden'!F65)</f>
        <v>0</v>
      </c>
      <c r="F64" s="50">
        <f>IF('Indicator Date hidden'!G65="x","x",F$2-'Indicator Date hidden'!G65)</f>
        <v>0</v>
      </c>
      <c r="G64" s="50">
        <f>IF('Indicator Date hidden'!H65="x","x",G$2-'Indicator Date hidden'!H65)</f>
        <v>0</v>
      </c>
      <c r="H64" s="50">
        <f>IF('Indicator Date hidden'!I65="x","x",H$2-'Indicator Date hidden'!I65)</f>
        <v>0</v>
      </c>
      <c r="I64" s="50">
        <f>IF('Indicator Date hidden'!J65="x","x",I$2-'Indicator Date hidden'!J65)</f>
        <v>0</v>
      </c>
      <c r="J64" s="50">
        <f>IF('Indicator Date hidden'!K65="x","x",J$2-'Indicator Date hidden'!K65)</f>
        <v>0</v>
      </c>
      <c r="K64" s="50">
        <f>IF('Indicator Date hidden'!L65="x","x",K$2-'Indicator Date hidden'!L65)</f>
        <v>0</v>
      </c>
      <c r="L64" s="50">
        <f>IF('Indicator Date hidden'!M65="x","x",L$2-'Indicator Date hidden'!M65)</f>
        <v>0</v>
      </c>
      <c r="M64" s="50">
        <f>IF('Indicator Date hidden'!N65="x","x",M$2-'Indicator Date hidden'!N65)</f>
        <v>0</v>
      </c>
      <c r="N64" s="50">
        <f>IF('Indicator Date hidden'!O65="x","x",N$2-'Indicator Date hidden'!O65)</f>
        <v>0</v>
      </c>
      <c r="O64" s="50">
        <f>IF('Indicator Date hidden'!P65="x","x",O$2-'Indicator Date hidden'!P65)</f>
        <v>0</v>
      </c>
      <c r="P64" s="50">
        <f>IF('Indicator Date hidden'!Q65="x","x",P$2-'Indicator Date hidden'!Q65)</f>
        <v>-1</v>
      </c>
      <c r="Q64" s="50">
        <f>IF('Indicator Date hidden'!R65="x","x",Q$2-'Indicator Date hidden'!R65)</f>
        <v>-1</v>
      </c>
      <c r="R64" s="50">
        <f>IF('Indicator Date hidden'!S65="x","x",R$2-'Indicator Date hidden'!S65)</f>
        <v>-1</v>
      </c>
      <c r="S64" s="50">
        <f>IF('Indicator Date hidden'!T65="x","x",S$2-'Indicator Date hidden'!T65)</f>
        <v>-1</v>
      </c>
      <c r="T64" s="50">
        <f>IF('Indicator Date hidden'!U65="x","x",T$2-'Indicator Date hidden'!U65)</f>
        <v>0</v>
      </c>
      <c r="U64" s="50">
        <f>IF('Indicator Date hidden'!V65="x","x",U$2-'Indicator Date hidden'!V65)</f>
        <v>0</v>
      </c>
      <c r="V64" s="50">
        <f>IF('Indicator Date hidden'!W65="x","x",V$2-'Indicator Date hidden'!W65)</f>
        <v>0</v>
      </c>
      <c r="W64" s="50">
        <f>IF('Indicator Date hidden'!X65="x","x",W$2-'Indicator Date hidden'!X65)</f>
        <v>0</v>
      </c>
      <c r="X64" s="50">
        <f>IF('Indicator Date hidden'!Y65="x","x",X$2-'Indicator Date hidden'!Y65)</f>
        <v>1</v>
      </c>
      <c r="Y64" s="50">
        <f>IF('Indicator Date hidden'!Z65="x","x",Y$2-'Indicator Date hidden'!Z65)</f>
        <v>1</v>
      </c>
      <c r="Z64" s="50">
        <f>IF('Indicator Date hidden'!AA65="x","x",Z$2-'Indicator Date hidden'!AA65)</f>
        <v>5</v>
      </c>
      <c r="AA64" s="50">
        <f>IF('Indicator Date hidden'!AB65="x","x",AA$2-'Indicator Date hidden'!AB65)</f>
        <v>0</v>
      </c>
      <c r="AB64" s="50">
        <f>IF('Indicator Date hidden'!AC65="x","x",AB$2-'Indicator Date hidden'!AC65)</f>
        <v>0</v>
      </c>
      <c r="AC64" s="50">
        <f>IF('Indicator Date hidden'!AD65="x","x",AC$2-'Indicator Date hidden'!AD65)</f>
        <v>1</v>
      </c>
      <c r="AD64" s="50">
        <f>IF('Indicator Date hidden'!AE65="x","x",AD$2-'Indicator Date hidden'!AE65)</f>
        <v>0</v>
      </c>
      <c r="AE64" s="50">
        <f>IF('Indicator Date hidden'!AF65="x","x",AE$2-'Indicator Date hidden'!AF65)</f>
        <v>0</v>
      </c>
      <c r="AF64" s="50">
        <f>IF('Indicator Date hidden'!AG65="x","x",AF$2-'Indicator Date hidden'!AG65)</f>
        <v>0</v>
      </c>
      <c r="AG64" s="50">
        <f>IF('Indicator Date hidden'!AH65="x","x",AG$2-'Indicator Date hidden'!AH65)</f>
        <v>0</v>
      </c>
      <c r="AH64" s="50">
        <f>IF('Indicator Date hidden'!AI65="x","x",AH$2-'Indicator Date hidden'!AI65)</f>
        <v>0</v>
      </c>
      <c r="AI64" s="50">
        <f>IF('Indicator Date hidden'!AJ65="x","x",AI$2-'Indicator Date hidden'!AJ65)</f>
        <v>0</v>
      </c>
      <c r="AJ64" s="50">
        <f>IF('Indicator Date hidden'!AK65="x","x",AJ$2-'Indicator Date hidden'!AK65)</f>
        <v>0</v>
      </c>
      <c r="AK64" s="50">
        <f>IF('Indicator Date hidden'!AL65="x","x",AK$2-'Indicator Date hidden'!AL65)</f>
        <v>0</v>
      </c>
      <c r="AL64" s="50">
        <f>IF('Indicator Date hidden'!AM65="x","x",AL$2-'Indicator Date hidden'!AM65)</f>
        <v>1</v>
      </c>
      <c r="AM64" s="50">
        <f>IF('Indicator Date hidden'!AN65="x","x",AM$2-'Indicator Date hidden'!AN65)</f>
        <v>0</v>
      </c>
      <c r="AN64" s="50">
        <f>IF('Indicator Date hidden'!AO65="x","x",AN$2-'Indicator Date hidden'!AO65)</f>
        <v>0</v>
      </c>
      <c r="AO64" s="50">
        <f>IF('Indicator Date hidden'!AP65="x","x",AO$2-'Indicator Date hidden'!AP65)</f>
        <v>0</v>
      </c>
      <c r="AP64" s="50">
        <f>IF('Indicator Date hidden'!AQ65="x","x",AP$2-'Indicator Date hidden'!AQ65)</f>
        <v>0</v>
      </c>
      <c r="AQ64" s="50">
        <f>IF('Indicator Date hidden'!AR65="x","x",AQ$2-'Indicator Date hidden'!AR65)</f>
        <v>0</v>
      </c>
      <c r="AR64" s="50">
        <f>IF('Indicator Date hidden'!AS65="x","x",AR$2-'Indicator Date hidden'!AS65)</f>
        <v>0</v>
      </c>
      <c r="AS64" s="50">
        <f>IF('Indicator Date hidden'!AT65="x","x",AS$2-'Indicator Date hidden'!AT65)</f>
        <v>2</v>
      </c>
      <c r="AT64" s="50">
        <f>IF('Indicator Date hidden'!AU65="x","x",AT$2-'Indicator Date hidden'!AU65)</f>
        <v>0</v>
      </c>
      <c r="AU64" s="50">
        <f>IF('Indicator Date hidden'!AV65="x","x",AU$2-'Indicator Date hidden'!AV65)</f>
        <v>0</v>
      </c>
      <c r="AV64" s="50">
        <f>IF('Indicator Date hidden'!AW65="x","x",AV$2-'Indicator Date hidden'!AW65)</f>
        <v>0</v>
      </c>
      <c r="AW64" s="50">
        <f>IF('Indicator Date hidden'!AX65="x","x",AW$2-'Indicator Date hidden'!AX65)</f>
        <v>0</v>
      </c>
      <c r="AX64" s="50">
        <f>IF('Indicator Date hidden'!AY65="x","x",AX$2-'Indicator Date hidden'!AY65)</f>
        <v>0</v>
      </c>
      <c r="AY64" s="50">
        <f>IF('Indicator Date hidden'!AZ65="x","x",AY$2-'Indicator Date hidden'!AZ65)</f>
        <v>0</v>
      </c>
      <c r="AZ64" s="50">
        <f>IF('Indicator Date hidden'!BA65="x","x",AZ$2-'Indicator Date hidden'!BA65)</f>
        <v>4</v>
      </c>
      <c r="BA64" s="50">
        <f>IF('Indicator Date hidden'!BB65="x","x",BA$2-'Indicator Date hidden'!BB65)</f>
        <v>1</v>
      </c>
      <c r="BB64" s="50">
        <f>IF('Indicator Date hidden'!BC65="x","x",BB$2-'Indicator Date hidden'!BC65)</f>
        <v>1</v>
      </c>
      <c r="BC64" s="50">
        <f>IF('Indicator Date hidden'!BD65="x","x",BC$2-'Indicator Date hidden'!BD65)</f>
        <v>1</v>
      </c>
      <c r="BD64" s="50" t="str">
        <f>IF('Indicator Date hidden'!BE65="x","x",BD$2-'Indicator Date hidden'!BE65)</f>
        <v>x</v>
      </c>
      <c r="BE64" s="50">
        <f>IF('Indicator Date hidden'!BF65="x","x",BE$2-'Indicator Date hidden'!BF65)</f>
        <v>1</v>
      </c>
      <c r="BF64" s="50">
        <f>IF('Indicator Date hidden'!BG65="x","x",BF$2-'Indicator Date hidden'!BG65)</f>
        <v>0</v>
      </c>
      <c r="BG64" s="50">
        <f>IF('Indicator Date hidden'!BH65="x","x",BG$2-'Indicator Date hidden'!BH65)</f>
        <v>1</v>
      </c>
      <c r="BH64" s="50">
        <f>IF('Indicator Date hidden'!BI65="x","x",BH$2-'Indicator Date hidden'!BI65)</f>
        <v>1</v>
      </c>
      <c r="BI64" s="50">
        <f>IF('Indicator Date hidden'!BJ65="x","x",BI$2-'Indicator Date hidden'!BJ65)</f>
        <v>0</v>
      </c>
      <c r="BJ64" s="50">
        <f>IF('Indicator Date hidden'!BK65="x","x",BJ$2-'Indicator Date hidden'!BK65)</f>
        <v>1</v>
      </c>
      <c r="BK64" s="50">
        <f>IF('Indicator Date hidden'!BL65="x","x",BK$2-'Indicator Date hidden'!BL65)</f>
        <v>0</v>
      </c>
      <c r="BL64" s="50">
        <f>IF('Indicator Date hidden'!BM65="x","x",BL$2-'Indicator Date hidden'!BM65)</f>
        <v>1</v>
      </c>
      <c r="BM64" s="50">
        <f>IF('Indicator Date hidden'!BN65="x","x",BM$2-'Indicator Date hidden'!BN65)</f>
        <v>4</v>
      </c>
      <c r="BN64" s="50">
        <f>IF('Indicator Date hidden'!BO65="x","x",BN$2-'Indicator Date hidden'!BO65)</f>
        <v>2</v>
      </c>
      <c r="BO64" s="50">
        <f>IF('Indicator Date hidden'!BP65="x","x",BO$2-'Indicator Date hidden'!BP65)</f>
        <v>1</v>
      </c>
      <c r="BP64" s="50">
        <f>IF('Indicator Date hidden'!BQ65="x","x",BP$2-'Indicator Date hidden'!BQ65)</f>
        <v>0</v>
      </c>
      <c r="BQ64" s="50">
        <f>IF('Indicator Date hidden'!BR65="x","x",BQ$2-'Indicator Date hidden'!BR65)</f>
        <v>0</v>
      </c>
      <c r="BR64" s="50">
        <f>IF('Indicator Date hidden'!BS65="x","x",BR$2-'Indicator Date hidden'!BS65)</f>
        <v>0</v>
      </c>
      <c r="BS64" s="50">
        <f>IF('Indicator Date hidden'!BT65="x","x",BS$2-'Indicator Date hidden'!BT65)</f>
        <v>3</v>
      </c>
      <c r="BT64" s="50">
        <f>IF('Indicator Date hidden'!BU65="x","x",BT$2-'Indicator Date hidden'!BU65)</f>
        <v>1</v>
      </c>
      <c r="BU64" s="50">
        <f>IF('Indicator Date hidden'!BV65="x","x",BU$2-'Indicator Date hidden'!BV65)</f>
        <v>1</v>
      </c>
      <c r="BV64" s="50">
        <f>IF('Indicator Date hidden'!BW65="x","x",BV$2-'Indicator Date hidden'!BW65)</f>
        <v>1</v>
      </c>
      <c r="BW64" s="50">
        <f>IF('Indicator Date hidden'!BX65="x","x",BW$2-'Indicator Date hidden'!BX65)</f>
        <v>1</v>
      </c>
      <c r="BX64" s="50">
        <f>IF('Indicator Date hidden'!BY65="x","x",BX$2-'Indicator Date hidden'!BY65)</f>
        <v>0</v>
      </c>
      <c r="BY64" s="3">
        <f t="shared" si="5"/>
        <v>33</v>
      </c>
      <c r="BZ64" s="51">
        <f t="shared" si="6"/>
        <v>0.44594594594594594</v>
      </c>
      <c r="CA64" s="3">
        <f t="shared" si="7"/>
        <v>23</v>
      </c>
      <c r="CB64" s="51">
        <f t="shared" si="8"/>
        <v>1.0415930093266559</v>
      </c>
      <c r="CC64" s="54">
        <f t="shared" si="9"/>
        <v>0</v>
      </c>
    </row>
    <row r="65" spans="1:81">
      <c r="A65" s="3" t="str">
        <f>'Indicator Data'!B68</f>
        <v>GEO</v>
      </c>
      <c r="B65" s="50">
        <f>IF('Indicator Date hidden'!C66="x","x",B$2-'Indicator Date hidden'!C66)</f>
        <v>0</v>
      </c>
      <c r="C65" s="50">
        <f>IF('Indicator Date hidden'!D66="x","x",C$2-'Indicator Date hidden'!D66)</f>
        <v>0</v>
      </c>
      <c r="D65" s="50">
        <f>IF('Indicator Date hidden'!E66="x","x",D$2-'Indicator Date hidden'!E66)</f>
        <v>0</v>
      </c>
      <c r="E65" s="50">
        <f>IF('Indicator Date hidden'!F66="x","x",E$2-'Indicator Date hidden'!F66)</f>
        <v>0</v>
      </c>
      <c r="F65" s="50">
        <f>IF('Indicator Date hidden'!G66="x","x",F$2-'Indicator Date hidden'!G66)</f>
        <v>0</v>
      </c>
      <c r="G65" s="50">
        <f>IF('Indicator Date hidden'!H66="x","x",G$2-'Indicator Date hidden'!H66)</f>
        <v>0</v>
      </c>
      <c r="H65" s="50">
        <f>IF('Indicator Date hidden'!I66="x","x",H$2-'Indicator Date hidden'!I66)</f>
        <v>0</v>
      </c>
      <c r="I65" s="50">
        <f>IF('Indicator Date hidden'!J66="x","x",I$2-'Indicator Date hidden'!J66)</f>
        <v>0</v>
      </c>
      <c r="J65" s="50">
        <f>IF('Indicator Date hidden'!K66="x","x",J$2-'Indicator Date hidden'!K66)</f>
        <v>0</v>
      </c>
      <c r="K65" s="50">
        <f>IF('Indicator Date hidden'!L66="x","x",K$2-'Indicator Date hidden'!L66)</f>
        <v>0</v>
      </c>
      <c r="L65" s="50">
        <f>IF('Indicator Date hidden'!M66="x","x",L$2-'Indicator Date hidden'!M66)</f>
        <v>0</v>
      </c>
      <c r="M65" s="50">
        <f>IF('Indicator Date hidden'!N66="x","x",M$2-'Indicator Date hidden'!N66)</f>
        <v>0</v>
      </c>
      <c r="N65" s="50">
        <f>IF('Indicator Date hidden'!O66="x","x",N$2-'Indicator Date hidden'!O66)</f>
        <v>0</v>
      </c>
      <c r="O65" s="50">
        <f>IF('Indicator Date hidden'!P66="x","x",O$2-'Indicator Date hidden'!P66)</f>
        <v>0</v>
      </c>
      <c r="P65" s="50">
        <f>IF('Indicator Date hidden'!Q66="x","x",P$2-'Indicator Date hidden'!Q66)</f>
        <v>-1</v>
      </c>
      <c r="Q65" s="50">
        <f>IF('Indicator Date hidden'!R66="x","x",Q$2-'Indicator Date hidden'!R66)</f>
        <v>-1</v>
      </c>
      <c r="R65" s="50">
        <f>IF('Indicator Date hidden'!S66="x","x",R$2-'Indicator Date hidden'!S66)</f>
        <v>-1</v>
      </c>
      <c r="S65" s="50">
        <f>IF('Indicator Date hidden'!T66="x","x",S$2-'Indicator Date hidden'!T66)</f>
        <v>-1</v>
      </c>
      <c r="T65" s="50">
        <f>IF('Indicator Date hidden'!U66="x","x",T$2-'Indicator Date hidden'!U66)</f>
        <v>0</v>
      </c>
      <c r="U65" s="50">
        <f>IF('Indicator Date hidden'!V66="x","x",U$2-'Indicator Date hidden'!V66)</f>
        <v>0</v>
      </c>
      <c r="V65" s="50">
        <f>IF('Indicator Date hidden'!W66="x","x",V$2-'Indicator Date hidden'!W66)</f>
        <v>0</v>
      </c>
      <c r="W65" s="50">
        <f>IF('Indicator Date hidden'!X66="x","x",W$2-'Indicator Date hidden'!X66)</f>
        <v>0</v>
      </c>
      <c r="X65" s="50">
        <f>IF('Indicator Date hidden'!Y66="x","x",X$2-'Indicator Date hidden'!Y66)</f>
        <v>1</v>
      </c>
      <c r="Y65" s="50">
        <f>IF('Indicator Date hidden'!Z66="x","x",Y$2-'Indicator Date hidden'!Z66)</f>
        <v>1</v>
      </c>
      <c r="Z65" s="50">
        <f>IF('Indicator Date hidden'!AA66="x","x",Z$2-'Indicator Date hidden'!AA66)</f>
        <v>4</v>
      </c>
      <c r="AA65" s="50">
        <f>IF('Indicator Date hidden'!AB66="x","x",AA$2-'Indicator Date hidden'!AB66)</f>
        <v>0</v>
      </c>
      <c r="AB65" s="50" t="str">
        <f>IF('Indicator Date hidden'!AC66="x","x",AB$2-'Indicator Date hidden'!AC66)</f>
        <v>x</v>
      </c>
      <c r="AC65" s="50">
        <f>IF('Indicator Date hidden'!AD66="x","x",AC$2-'Indicator Date hidden'!AD66)</f>
        <v>0</v>
      </c>
      <c r="AD65" s="50">
        <f>IF('Indicator Date hidden'!AE66="x","x",AD$2-'Indicator Date hidden'!AE66)</f>
        <v>0</v>
      </c>
      <c r="AE65" s="50">
        <f>IF('Indicator Date hidden'!AF66="x","x",AE$2-'Indicator Date hidden'!AF66)</f>
        <v>0</v>
      </c>
      <c r="AF65" s="50">
        <f>IF('Indicator Date hidden'!AG66="x","x",AF$2-'Indicator Date hidden'!AG66)</f>
        <v>0</v>
      </c>
      <c r="AG65" s="50">
        <f>IF('Indicator Date hidden'!AH66="x","x",AG$2-'Indicator Date hidden'!AH66)</f>
        <v>0</v>
      </c>
      <c r="AH65" s="50">
        <f>IF('Indicator Date hidden'!AI66="x","x",AH$2-'Indicator Date hidden'!AI66)</f>
        <v>0</v>
      </c>
      <c r="AI65" s="50">
        <f>IF('Indicator Date hidden'!AJ66="x","x",AI$2-'Indicator Date hidden'!AJ66)</f>
        <v>0</v>
      </c>
      <c r="AJ65" s="50">
        <f>IF('Indicator Date hidden'!AK66="x","x",AJ$2-'Indicator Date hidden'!AK66)</f>
        <v>0</v>
      </c>
      <c r="AK65" s="50">
        <f>IF('Indicator Date hidden'!AL66="x","x",AK$2-'Indicator Date hidden'!AL66)</f>
        <v>0</v>
      </c>
      <c r="AL65" s="50">
        <f>IF('Indicator Date hidden'!AM66="x","x",AL$2-'Indicator Date hidden'!AM66)</f>
        <v>1</v>
      </c>
      <c r="AM65" s="50">
        <f>IF('Indicator Date hidden'!AN66="x","x",AM$2-'Indicator Date hidden'!AN66)</f>
        <v>0</v>
      </c>
      <c r="AN65" s="50">
        <f>IF('Indicator Date hidden'!AO66="x","x",AN$2-'Indicator Date hidden'!AO66)</f>
        <v>0</v>
      </c>
      <c r="AO65" s="50">
        <f>IF('Indicator Date hidden'!AP66="x","x",AO$2-'Indicator Date hidden'!AP66)</f>
        <v>0</v>
      </c>
      <c r="AP65" s="50">
        <f>IF('Indicator Date hidden'!AQ66="x","x",AP$2-'Indicator Date hidden'!AQ66)</f>
        <v>0</v>
      </c>
      <c r="AQ65" s="50">
        <f>IF('Indicator Date hidden'!AR66="x","x",AQ$2-'Indicator Date hidden'!AR66)</f>
        <v>0</v>
      </c>
      <c r="AR65" s="50">
        <f>IF('Indicator Date hidden'!AS66="x","x",AR$2-'Indicator Date hidden'!AS66)</f>
        <v>0</v>
      </c>
      <c r="AS65" s="50" t="str">
        <f>IF('Indicator Date hidden'!AT66="x","x",AS$2-'Indicator Date hidden'!AT66)</f>
        <v>x</v>
      </c>
      <c r="AT65" s="50">
        <f>IF('Indicator Date hidden'!AU66="x","x",AT$2-'Indicator Date hidden'!AU66)</f>
        <v>0</v>
      </c>
      <c r="AU65" s="50">
        <f>IF('Indicator Date hidden'!AV66="x","x",AU$2-'Indicator Date hidden'!AV66)</f>
        <v>0</v>
      </c>
      <c r="AV65" s="50" t="str">
        <f>IF('Indicator Date hidden'!AW66="x","x",AV$2-'Indicator Date hidden'!AW66)</f>
        <v>x</v>
      </c>
      <c r="AW65" s="50">
        <f>IF('Indicator Date hidden'!AX66="x","x",AW$2-'Indicator Date hidden'!AX66)</f>
        <v>0</v>
      </c>
      <c r="AX65" s="50">
        <f>IF('Indicator Date hidden'!AY66="x","x",AX$2-'Indicator Date hidden'!AY66)</f>
        <v>0</v>
      </c>
      <c r="AY65" s="50">
        <f>IF('Indicator Date hidden'!AZ66="x","x",AY$2-'Indicator Date hidden'!AZ66)</f>
        <v>0</v>
      </c>
      <c r="AZ65" s="50">
        <f>IF('Indicator Date hidden'!BA66="x","x",AZ$2-'Indicator Date hidden'!BA66)</f>
        <v>0</v>
      </c>
      <c r="BA65" s="50">
        <f>IF('Indicator Date hidden'!BB66="x","x",BA$2-'Indicator Date hidden'!BB66)</f>
        <v>1</v>
      </c>
      <c r="BB65" s="50">
        <f>IF('Indicator Date hidden'!BC66="x","x",BB$2-'Indicator Date hidden'!BC66)</f>
        <v>1</v>
      </c>
      <c r="BC65" s="50">
        <f>IF('Indicator Date hidden'!BD66="x","x",BC$2-'Indicator Date hidden'!BD66)</f>
        <v>1</v>
      </c>
      <c r="BD65" s="50">
        <f>IF('Indicator Date hidden'!BE66="x","x",BD$2-'Indicator Date hidden'!BE66)</f>
        <v>1</v>
      </c>
      <c r="BE65" s="50">
        <f>IF('Indicator Date hidden'!BF66="x","x",BE$2-'Indicator Date hidden'!BF66)</f>
        <v>1</v>
      </c>
      <c r="BF65" s="50">
        <f>IF('Indicator Date hidden'!BG66="x","x",BF$2-'Indicator Date hidden'!BG66)</f>
        <v>0</v>
      </c>
      <c r="BG65" s="50">
        <f>IF('Indicator Date hidden'!BH66="x","x",BG$2-'Indicator Date hidden'!BH66)</f>
        <v>1</v>
      </c>
      <c r="BH65" s="50">
        <f>IF('Indicator Date hidden'!BI66="x","x",BH$2-'Indicator Date hidden'!BI66)</f>
        <v>1</v>
      </c>
      <c r="BI65" s="50">
        <f>IF('Indicator Date hidden'!BJ66="x","x",BI$2-'Indicator Date hidden'!BJ66)</f>
        <v>0</v>
      </c>
      <c r="BJ65" s="50">
        <f>IF('Indicator Date hidden'!BK66="x","x",BJ$2-'Indicator Date hidden'!BK66)</f>
        <v>1</v>
      </c>
      <c r="BK65" s="50">
        <f>IF('Indicator Date hidden'!BL66="x","x",BK$2-'Indicator Date hidden'!BL66)</f>
        <v>0</v>
      </c>
      <c r="BL65" s="50">
        <f>IF('Indicator Date hidden'!BM66="x","x",BL$2-'Indicator Date hidden'!BM66)</f>
        <v>1</v>
      </c>
      <c r="BM65" s="50">
        <f>IF('Indicator Date hidden'!BN66="x","x",BM$2-'Indicator Date hidden'!BN66)</f>
        <v>2</v>
      </c>
      <c r="BN65" s="50">
        <f>IF('Indicator Date hidden'!BO66="x","x",BN$2-'Indicator Date hidden'!BO66)</f>
        <v>0</v>
      </c>
      <c r="BO65" s="50">
        <f>IF('Indicator Date hidden'!BP66="x","x",BO$2-'Indicator Date hidden'!BP66)</f>
        <v>0</v>
      </c>
      <c r="BP65" s="50">
        <f>IF('Indicator Date hidden'!BQ66="x","x",BP$2-'Indicator Date hidden'!BQ66)</f>
        <v>0</v>
      </c>
      <c r="BQ65" s="50">
        <f>IF('Indicator Date hidden'!BR66="x","x",BQ$2-'Indicator Date hidden'!BR66)</f>
        <v>0</v>
      </c>
      <c r="BR65" s="50">
        <f>IF('Indicator Date hidden'!BS66="x","x",BR$2-'Indicator Date hidden'!BS66)</f>
        <v>0</v>
      </c>
      <c r="BS65" s="50">
        <f>IF('Indicator Date hidden'!BT66="x","x",BS$2-'Indicator Date hidden'!BT66)</f>
        <v>3</v>
      </c>
      <c r="BT65" s="50">
        <f>IF('Indicator Date hidden'!BU66="x","x",BT$2-'Indicator Date hidden'!BU66)</f>
        <v>1</v>
      </c>
      <c r="BU65" s="50">
        <f>IF('Indicator Date hidden'!BV66="x","x",BU$2-'Indicator Date hidden'!BV66)</f>
        <v>1</v>
      </c>
      <c r="BV65" s="50">
        <f>IF('Indicator Date hidden'!BW66="x","x",BV$2-'Indicator Date hidden'!BW66)</f>
        <v>1</v>
      </c>
      <c r="BW65" s="50">
        <f>IF('Indicator Date hidden'!BX66="x","x",BW$2-'Indicator Date hidden'!BX66)</f>
        <v>1</v>
      </c>
      <c r="BX65" s="50">
        <f>IF('Indicator Date hidden'!BY66="x","x",BX$2-'Indicator Date hidden'!BY66)</f>
        <v>0</v>
      </c>
      <c r="BY65" s="3">
        <f t="shared" si="5"/>
        <v>21</v>
      </c>
      <c r="BZ65" s="51">
        <f t="shared" si="6"/>
        <v>0.29166666666666669</v>
      </c>
      <c r="CA65" s="3">
        <f t="shared" si="7"/>
        <v>19</v>
      </c>
      <c r="CB65" s="51">
        <f t="shared" si="8"/>
        <v>0.77167746572717233</v>
      </c>
      <c r="CC65" s="54">
        <f t="shared" si="9"/>
        <v>0</v>
      </c>
    </row>
    <row r="66" spans="1:81">
      <c r="A66" s="3" t="str">
        <f>'Indicator Data'!B69</f>
        <v>DEU</v>
      </c>
      <c r="B66" s="50">
        <f>IF('Indicator Date hidden'!C67="x","x",B$2-'Indicator Date hidden'!C67)</f>
        <v>0</v>
      </c>
      <c r="C66" s="50">
        <f>IF('Indicator Date hidden'!D67="x","x",C$2-'Indicator Date hidden'!D67)</f>
        <v>0</v>
      </c>
      <c r="D66" s="50">
        <f>IF('Indicator Date hidden'!E67="x","x",D$2-'Indicator Date hidden'!E67)</f>
        <v>0</v>
      </c>
      <c r="E66" s="50">
        <f>IF('Indicator Date hidden'!F67="x","x",E$2-'Indicator Date hidden'!F67)</f>
        <v>0</v>
      </c>
      <c r="F66" s="50">
        <f>IF('Indicator Date hidden'!G67="x","x",F$2-'Indicator Date hidden'!G67)</f>
        <v>0</v>
      </c>
      <c r="G66" s="50">
        <f>IF('Indicator Date hidden'!H67="x","x",G$2-'Indicator Date hidden'!H67)</f>
        <v>0</v>
      </c>
      <c r="H66" s="50">
        <f>IF('Indicator Date hidden'!I67="x","x",H$2-'Indicator Date hidden'!I67)</f>
        <v>0</v>
      </c>
      <c r="I66" s="50">
        <f>IF('Indicator Date hidden'!J67="x","x",I$2-'Indicator Date hidden'!J67)</f>
        <v>0</v>
      </c>
      <c r="J66" s="50">
        <f>IF('Indicator Date hidden'!K67="x","x",J$2-'Indicator Date hidden'!K67)</f>
        <v>0</v>
      </c>
      <c r="K66" s="50">
        <f>IF('Indicator Date hidden'!L67="x","x",K$2-'Indicator Date hidden'!L67)</f>
        <v>0</v>
      </c>
      <c r="L66" s="50">
        <f>IF('Indicator Date hidden'!M67="x","x",L$2-'Indicator Date hidden'!M67)</f>
        <v>0</v>
      </c>
      <c r="M66" s="50">
        <f>IF('Indicator Date hidden'!N67="x","x",M$2-'Indicator Date hidden'!N67)</f>
        <v>0</v>
      </c>
      <c r="N66" s="50">
        <f>IF('Indicator Date hidden'!O67="x","x",N$2-'Indicator Date hidden'!O67)</f>
        <v>0</v>
      </c>
      <c r="O66" s="50">
        <f>IF('Indicator Date hidden'!P67="x","x",O$2-'Indicator Date hidden'!P67)</f>
        <v>0</v>
      </c>
      <c r="P66" s="50">
        <f>IF('Indicator Date hidden'!Q67="x","x",P$2-'Indicator Date hidden'!Q67)</f>
        <v>-1</v>
      </c>
      <c r="Q66" s="50">
        <f>IF('Indicator Date hidden'!R67="x","x",Q$2-'Indicator Date hidden'!R67)</f>
        <v>-1</v>
      </c>
      <c r="R66" s="50">
        <f>IF('Indicator Date hidden'!S67="x","x",R$2-'Indicator Date hidden'!S67)</f>
        <v>-1</v>
      </c>
      <c r="S66" s="50">
        <f>IF('Indicator Date hidden'!T67="x","x",S$2-'Indicator Date hidden'!T67)</f>
        <v>-1</v>
      </c>
      <c r="T66" s="50">
        <f>IF('Indicator Date hidden'!U67="x","x",T$2-'Indicator Date hidden'!U67)</f>
        <v>0</v>
      </c>
      <c r="U66" s="50">
        <f>IF('Indicator Date hidden'!V67="x","x",U$2-'Indicator Date hidden'!V67)</f>
        <v>0</v>
      </c>
      <c r="V66" s="50">
        <f>IF('Indicator Date hidden'!W67="x","x",V$2-'Indicator Date hidden'!W67)</f>
        <v>0</v>
      </c>
      <c r="W66" s="50">
        <f>IF('Indicator Date hidden'!X67="x","x",W$2-'Indicator Date hidden'!X67)</f>
        <v>0</v>
      </c>
      <c r="X66" s="50">
        <f>IF('Indicator Date hidden'!Y67="x","x",X$2-'Indicator Date hidden'!Y67)</f>
        <v>1</v>
      </c>
      <c r="Y66" s="50">
        <f>IF('Indicator Date hidden'!Z67="x","x",Y$2-'Indicator Date hidden'!Z67)</f>
        <v>1</v>
      </c>
      <c r="Z66" s="50">
        <f>IF('Indicator Date hidden'!AA67="x","x",Z$2-'Indicator Date hidden'!AA67)</f>
        <v>7</v>
      </c>
      <c r="AA66" s="50">
        <f>IF('Indicator Date hidden'!AB67="x","x",AA$2-'Indicator Date hidden'!AB67)</f>
        <v>0</v>
      </c>
      <c r="AB66" s="50" t="str">
        <f>IF('Indicator Date hidden'!AC67="x","x",AB$2-'Indicator Date hidden'!AC67)</f>
        <v>x</v>
      </c>
      <c r="AC66" s="50">
        <f>IF('Indicator Date hidden'!AD67="x","x",AC$2-'Indicator Date hidden'!AD67)</f>
        <v>0</v>
      </c>
      <c r="AD66" s="50">
        <f>IF('Indicator Date hidden'!AE67="x","x",AD$2-'Indicator Date hidden'!AE67)</f>
        <v>0</v>
      </c>
      <c r="AE66" s="50">
        <f>IF('Indicator Date hidden'!AF67="x","x",AE$2-'Indicator Date hidden'!AF67)</f>
        <v>0</v>
      </c>
      <c r="AF66" s="50">
        <f>IF('Indicator Date hidden'!AG67="x","x",AF$2-'Indicator Date hidden'!AG67)</f>
        <v>0</v>
      </c>
      <c r="AG66" s="50">
        <f>IF('Indicator Date hidden'!AH67="x","x",AG$2-'Indicator Date hidden'!AH67)</f>
        <v>0</v>
      </c>
      <c r="AH66" s="50">
        <f>IF('Indicator Date hidden'!AI67="x","x",AH$2-'Indicator Date hidden'!AI67)</f>
        <v>0</v>
      </c>
      <c r="AI66" s="50">
        <f>IF('Indicator Date hidden'!AJ67="x","x",AI$2-'Indicator Date hidden'!AJ67)</f>
        <v>0</v>
      </c>
      <c r="AJ66" s="50">
        <f>IF('Indicator Date hidden'!AK67="x","x",AJ$2-'Indicator Date hidden'!AK67)</f>
        <v>0</v>
      </c>
      <c r="AK66" s="50">
        <f>IF('Indicator Date hidden'!AL67="x","x",AK$2-'Indicator Date hidden'!AL67)</f>
        <v>0</v>
      </c>
      <c r="AL66" s="50" t="str">
        <f>IF('Indicator Date hidden'!AM67="x","x",AL$2-'Indicator Date hidden'!AM67)</f>
        <v>x</v>
      </c>
      <c r="AM66" s="50">
        <f>IF('Indicator Date hidden'!AN67="x","x",AM$2-'Indicator Date hidden'!AN67)</f>
        <v>0</v>
      </c>
      <c r="AN66" s="50">
        <f>IF('Indicator Date hidden'!AO67="x","x",AN$2-'Indicator Date hidden'!AO67)</f>
        <v>0</v>
      </c>
      <c r="AO66" s="50">
        <f>IF('Indicator Date hidden'!AP67="x","x",AO$2-'Indicator Date hidden'!AP67)</f>
        <v>0</v>
      </c>
      <c r="AP66" s="50" t="str">
        <f>IF('Indicator Date hidden'!AQ67="x","x",AP$2-'Indicator Date hidden'!AQ67)</f>
        <v>x</v>
      </c>
      <c r="AQ66" s="50">
        <f>IF('Indicator Date hidden'!AR67="x","x",AQ$2-'Indicator Date hidden'!AR67)</f>
        <v>0</v>
      </c>
      <c r="AR66" s="50">
        <f>IF('Indicator Date hidden'!AS67="x","x",AR$2-'Indicator Date hidden'!AS67)</f>
        <v>0</v>
      </c>
      <c r="AS66" s="50">
        <f>IF('Indicator Date hidden'!AT67="x","x",AS$2-'Indicator Date hidden'!AT67)</f>
        <v>4</v>
      </c>
      <c r="AT66" s="50">
        <f>IF('Indicator Date hidden'!AU67="x","x",AT$2-'Indicator Date hidden'!AU67)</f>
        <v>0</v>
      </c>
      <c r="AU66" s="50" t="str">
        <f>IF('Indicator Date hidden'!AV67="x","x",AU$2-'Indicator Date hidden'!AV67)</f>
        <v>x</v>
      </c>
      <c r="AV66" s="50" t="str">
        <f>IF('Indicator Date hidden'!AW67="x","x",AV$2-'Indicator Date hidden'!AW67)</f>
        <v>x</v>
      </c>
      <c r="AW66" s="50" t="str">
        <f>IF('Indicator Date hidden'!AX67="x","x",AW$2-'Indicator Date hidden'!AX67)</f>
        <v>x</v>
      </c>
      <c r="AX66" s="50">
        <f>IF('Indicator Date hidden'!AY67="x","x",AX$2-'Indicator Date hidden'!AY67)</f>
        <v>0</v>
      </c>
      <c r="AY66" s="50">
        <f>IF('Indicator Date hidden'!AZ67="x","x",AY$2-'Indicator Date hidden'!AZ67)</f>
        <v>0</v>
      </c>
      <c r="AZ66" s="50">
        <f>IF('Indicator Date hidden'!BA67="x","x",AZ$2-'Indicator Date hidden'!BA67)</f>
        <v>3</v>
      </c>
      <c r="BA66" s="50">
        <f>IF('Indicator Date hidden'!BB67="x","x",BA$2-'Indicator Date hidden'!BB67)</f>
        <v>1</v>
      </c>
      <c r="BB66" s="50">
        <f>IF('Indicator Date hidden'!BC67="x","x",BB$2-'Indicator Date hidden'!BC67)</f>
        <v>1</v>
      </c>
      <c r="BC66" s="50">
        <f>IF('Indicator Date hidden'!BD67="x","x",BC$2-'Indicator Date hidden'!BD67)</f>
        <v>1</v>
      </c>
      <c r="BD66" s="50" t="str">
        <f>IF('Indicator Date hidden'!BE67="x","x",BD$2-'Indicator Date hidden'!BE67)</f>
        <v>x</v>
      </c>
      <c r="BE66" s="50">
        <f>IF('Indicator Date hidden'!BF67="x","x",BE$2-'Indicator Date hidden'!BF67)</f>
        <v>1</v>
      </c>
      <c r="BF66" s="50">
        <f>IF('Indicator Date hidden'!BG67="x","x",BF$2-'Indicator Date hidden'!BG67)</f>
        <v>0</v>
      </c>
      <c r="BG66" s="50">
        <f>IF('Indicator Date hidden'!BH67="x","x",BG$2-'Indicator Date hidden'!BH67)</f>
        <v>1</v>
      </c>
      <c r="BH66" s="50">
        <f>IF('Indicator Date hidden'!BI67="x","x",BH$2-'Indicator Date hidden'!BI67)</f>
        <v>1</v>
      </c>
      <c r="BI66" s="50">
        <f>IF('Indicator Date hidden'!BJ67="x","x",BI$2-'Indicator Date hidden'!BJ67)</f>
        <v>0</v>
      </c>
      <c r="BJ66" s="50">
        <f>IF('Indicator Date hidden'!BK67="x","x",BJ$2-'Indicator Date hidden'!BK67)</f>
        <v>1</v>
      </c>
      <c r="BK66" s="50">
        <f>IF('Indicator Date hidden'!BL67="x","x",BK$2-'Indicator Date hidden'!BL67)</f>
        <v>0</v>
      </c>
      <c r="BL66" s="50">
        <f>IF('Indicator Date hidden'!BM67="x","x",BL$2-'Indicator Date hidden'!BM67)</f>
        <v>1</v>
      </c>
      <c r="BM66" s="50" t="str">
        <f>IF('Indicator Date hidden'!BN67="x","x",BM$2-'Indicator Date hidden'!BN67)</f>
        <v>x</v>
      </c>
      <c r="BN66" s="50">
        <f>IF('Indicator Date hidden'!BO67="x","x",BN$2-'Indicator Date hidden'!BO67)</f>
        <v>0</v>
      </c>
      <c r="BO66" s="50">
        <f>IF('Indicator Date hidden'!BP67="x","x",BO$2-'Indicator Date hidden'!BP67)</f>
        <v>0</v>
      </c>
      <c r="BP66" s="50">
        <f>IF('Indicator Date hidden'!BQ67="x","x",BP$2-'Indicator Date hidden'!BQ67)</f>
        <v>0</v>
      </c>
      <c r="BQ66" s="50">
        <f>IF('Indicator Date hidden'!BR67="x","x",BQ$2-'Indicator Date hidden'!BR67)</f>
        <v>0</v>
      </c>
      <c r="BR66" s="50">
        <f>IF('Indicator Date hidden'!BS67="x","x",BR$2-'Indicator Date hidden'!BS67)</f>
        <v>0</v>
      </c>
      <c r="BS66" s="50">
        <f>IF('Indicator Date hidden'!BT67="x","x",BS$2-'Indicator Date hidden'!BT67)</f>
        <v>2</v>
      </c>
      <c r="BT66" s="50">
        <f>IF('Indicator Date hidden'!BU67="x","x",BT$2-'Indicator Date hidden'!BU67)</f>
        <v>1</v>
      </c>
      <c r="BU66" s="50">
        <f>IF('Indicator Date hidden'!BV67="x","x",BU$2-'Indicator Date hidden'!BV67)</f>
        <v>1</v>
      </c>
      <c r="BV66" s="50">
        <f>IF('Indicator Date hidden'!BW67="x","x",BV$2-'Indicator Date hidden'!BW67)</f>
        <v>1</v>
      </c>
      <c r="BW66" s="50">
        <f>IF('Indicator Date hidden'!BX67="x","x",BW$2-'Indicator Date hidden'!BX67)</f>
        <v>1</v>
      </c>
      <c r="BX66" s="50">
        <f>IF('Indicator Date hidden'!BY67="x","x",BX$2-'Indicator Date hidden'!BY67)</f>
        <v>0</v>
      </c>
      <c r="BY66" s="3">
        <f t="shared" si="5"/>
        <v>26</v>
      </c>
      <c r="BZ66" s="51">
        <f t="shared" si="6"/>
        <v>0.38805970149253732</v>
      </c>
      <c r="CA66" s="3">
        <f t="shared" si="7"/>
        <v>18</v>
      </c>
      <c r="CB66" s="51">
        <f t="shared" si="8"/>
        <v>1.1323627903516811</v>
      </c>
      <c r="CC66" s="54">
        <f t="shared" si="9"/>
        <v>0</v>
      </c>
    </row>
    <row r="67" spans="1:81">
      <c r="A67" s="3" t="str">
        <f>'Indicator Data'!B70</f>
        <v>GHA</v>
      </c>
      <c r="B67" s="50">
        <f>IF('Indicator Date hidden'!C68="x","x",B$2-'Indicator Date hidden'!C68)</f>
        <v>0</v>
      </c>
      <c r="C67" s="50">
        <f>IF('Indicator Date hidden'!D68="x","x",C$2-'Indicator Date hidden'!D68)</f>
        <v>0</v>
      </c>
      <c r="D67" s="50">
        <f>IF('Indicator Date hidden'!E68="x","x",D$2-'Indicator Date hidden'!E68)</f>
        <v>0</v>
      </c>
      <c r="E67" s="50">
        <f>IF('Indicator Date hidden'!F68="x","x",E$2-'Indicator Date hidden'!F68)</f>
        <v>0</v>
      </c>
      <c r="F67" s="50">
        <f>IF('Indicator Date hidden'!G68="x","x",F$2-'Indicator Date hidden'!G68)</f>
        <v>0</v>
      </c>
      <c r="G67" s="50">
        <f>IF('Indicator Date hidden'!H68="x","x",G$2-'Indicator Date hidden'!H68)</f>
        <v>0</v>
      </c>
      <c r="H67" s="50">
        <f>IF('Indicator Date hidden'!I68="x","x",H$2-'Indicator Date hidden'!I68)</f>
        <v>0</v>
      </c>
      <c r="I67" s="50">
        <f>IF('Indicator Date hidden'!J68="x","x",I$2-'Indicator Date hidden'!J68)</f>
        <v>0</v>
      </c>
      <c r="J67" s="50">
        <f>IF('Indicator Date hidden'!K68="x","x",J$2-'Indicator Date hidden'!K68)</f>
        <v>0</v>
      </c>
      <c r="K67" s="50">
        <f>IF('Indicator Date hidden'!L68="x","x",K$2-'Indicator Date hidden'!L68)</f>
        <v>0</v>
      </c>
      <c r="L67" s="50">
        <f>IF('Indicator Date hidden'!M68="x","x",L$2-'Indicator Date hidden'!M68)</f>
        <v>0</v>
      </c>
      <c r="M67" s="50">
        <f>IF('Indicator Date hidden'!N68="x","x",M$2-'Indicator Date hidden'!N68)</f>
        <v>0</v>
      </c>
      <c r="N67" s="50">
        <f>IF('Indicator Date hidden'!O68="x","x",N$2-'Indicator Date hidden'!O68)</f>
        <v>0</v>
      </c>
      <c r="O67" s="50">
        <f>IF('Indicator Date hidden'!P68="x","x",O$2-'Indicator Date hidden'!P68)</f>
        <v>0</v>
      </c>
      <c r="P67" s="50">
        <f>IF('Indicator Date hidden'!Q68="x","x",P$2-'Indicator Date hidden'!Q68)</f>
        <v>-1</v>
      </c>
      <c r="Q67" s="50">
        <f>IF('Indicator Date hidden'!R68="x","x",Q$2-'Indicator Date hidden'!R68)</f>
        <v>-1</v>
      </c>
      <c r="R67" s="50">
        <f>IF('Indicator Date hidden'!S68="x","x",R$2-'Indicator Date hidden'!S68)</f>
        <v>-1</v>
      </c>
      <c r="S67" s="50">
        <f>IF('Indicator Date hidden'!T68="x","x",S$2-'Indicator Date hidden'!T68)</f>
        <v>-1</v>
      </c>
      <c r="T67" s="50">
        <f>IF('Indicator Date hidden'!U68="x","x",T$2-'Indicator Date hidden'!U68)</f>
        <v>0</v>
      </c>
      <c r="U67" s="50">
        <f>IF('Indicator Date hidden'!V68="x","x",U$2-'Indicator Date hidden'!V68)</f>
        <v>0</v>
      </c>
      <c r="V67" s="50">
        <f>IF('Indicator Date hidden'!W68="x","x",V$2-'Indicator Date hidden'!W68)</f>
        <v>0</v>
      </c>
      <c r="W67" s="50">
        <f>IF('Indicator Date hidden'!X68="x","x",W$2-'Indicator Date hidden'!X68)</f>
        <v>0</v>
      </c>
      <c r="X67" s="50">
        <f>IF('Indicator Date hidden'!Y68="x","x",X$2-'Indicator Date hidden'!Y68)</f>
        <v>1</v>
      </c>
      <c r="Y67" s="50">
        <f>IF('Indicator Date hidden'!Z68="x","x",Y$2-'Indicator Date hidden'!Z68)</f>
        <v>1</v>
      </c>
      <c r="Z67" s="50">
        <f>IF('Indicator Date hidden'!AA68="x","x",Z$2-'Indicator Date hidden'!AA68)</f>
        <v>4</v>
      </c>
      <c r="AA67" s="50">
        <f>IF('Indicator Date hidden'!AB68="x","x",AA$2-'Indicator Date hidden'!AB68)</f>
        <v>0</v>
      </c>
      <c r="AB67" s="50">
        <f>IF('Indicator Date hidden'!AC68="x","x",AB$2-'Indicator Date hidden'!AC68)</f>
        <v>0</v>
      </c>
      <c r="AC67" s="50">
        <f>IF('Indicator Date hidden'!AD68="x","x",AC$2-'Indicator Date hidden'!AD68)</f>
        <v>2</v>
      </c>
      <c r="AD67" s="50">
        <f>IF('Indicator Date hidden'!AE68="x","x",AD$2-'Indicator Date hidden'!AE68)</f>
        <v>0</v>
      </c>
      <c r="AE67" s="50">
        <f>IF('Indicator Date hidden'!AF68="x","x",AE$2-'Indicator Date hidden'!AF68)</f>
        <v>0</v>
      </c>
      <c r="AF67" s="50">
        <f>IF('Indicator Date hidden'!AG68="x","x",AF$2-'Indicator Date hidden'!AG68)</f>
        <v>0</v>
      </c>
      <c r="AG67" s="50">
        <f>IF('Indicator Date hidden'!AH68="x","x",AG$2-'Indicator Date hidden'!AH68)</f>
        <v>0</v>
      </c>
      <c r="AH67" s="50">
        <f>IF('Indicator Date hidden'!AI68="x","x",AH$2-'Indicator Date hidden'!AI68)</f>
        <v>0</v>
      </c>
      <c r="AI67" s="50">
        <f>IF('Indicator Date hidden'!AJ68="x","x",AI$2-'Indicator Date hidden'!AJ68)</f>
        <v>0</v>
      </c>
      <c r="AJ67" s="50">
        <f>IF('Indicator Date hidden'!AK68="x","x",AJ$2-'Indicator Date hidden'!AK68)</f>
        <v>0</v>
      </c>
      <c r="AK67" s="50">
        <f>IF('Indicator Date hidden'!AL68="x","x",AK$2-'Indicator Date hidden'!AL68)</f>
        <v>0</v>
      </c>
      <c r="AL67" s="50">
        <f>IF('Indicator Date hidden'!AM68="x","x",AL$2-'Indicator Date hidden'!AM68)</f>
        <v>5</v>
      </c>
      <c r="AM67" s="50">
        <f>IF('Indicator Date hidden'!AN68="x","x",AM$2-'Indicator Date hidden'!AN68)</f>
        <v>0</v>
      </c>
      <c r="AN67" s="50">
        <f>IF('Indicator Date hidden'!AO68="x","x",AN$2-'Indicator Date hidden'!AO68)</f>
        <v>0</v>
      </c>
      <c r="AO67" s="50">
        <f>IF('Indicator Date hidden'!AP68="x","x",AO$2-'Indicator Date hidden'!AP68)</f>
        <v>0</v>
      </c>
      <c r="AP67" s="50">
        <f>IF('Indicator Date hidden'!AQ68="x","x",AP$2-'Indicator Date hidden'!AQ68)</f>
        <v>0</v>
      </c>
      <c r="AQ67" s="50">
        <f>IF('Indicator Date hidden'!AR68="x","x",AQ$2-'Indicator Date hidden'!AR68)</f>
        <v>0</v>
      </c>
      <c r="AR67" s="50">
        <f>IF('Indicator Date hidden'!AS68="x","x",AR$2-'Indicator Date hidden'!AS68)</f>
        <v>0</v>
      </c>
      <c r="AS67" s="50">
        <f>IF('Indicator Date hidden'!AT68="x","x",AS$2-'Indicator Date hidden'!AT68)</f>
        <v>3</v>
      </c>
      <c r="AT67" s="50">
        <f>IF('Indicator Date hidden'!AU68="x","x",AT$2-'Indicator Date hidden'!AU68)</f>
        <v>0</v>
      </c>
      <c r="AU67" s="50">
        <f>IF('Indicator Date hidden'!AV68="x","x",AU$2-'Indicator Date hidden'!AV68)</f>
        <v>0</v>
      </c>
      <c r="AV67" s="50">
        <f>IF('Indicator Date hidden'!AW68="x","x",AV$2-'Indicator Date hidden'!AW68)</f>
        <v>0</v>
      </c>
      <c r="AW67" s="50">
        <f>IF('Indicator Date hidden'!AX68="x","x",AW$2-'Indicator Date hidden'!AX68)</f>
        <v>0</v>
      </c>
      <c r="AX67" s="50">
        <f>IF('Indicator Date hidden'!AY68="x","x",AX$2-'Indicator Date hidden'!AY68)</f>
        <v>0</v>
      </c>
      <c r="AY67" s="50">
        <f>IF('Indicator Date hidden'!AZ68="x","x",AY$2-'Indicator Date hidden'!AZ68)</f>
        <v>0</v>
      </c>
      <c r="AZ67" s="50">
        <f>IF('Indicator Date hidden'!BA68="x","x",AZ$2-'Indicator Date hidden'!BA68)</f>
        <v>3</v>
      </c>
      <c r="BA67" s="50">
        <f>IF('Indicator Date hidden'!BB68="x","x",BA$2-'Indicator Date hidden'!BB68)</f>
        <v>1</v>
      </c>
      <c r="BB67" s="50">
        <f>IF('Indicator Date hidden'!BC68="x","x",BB$2-'Indicator Date hidden'!BC68)</f>
        <v>1</v>
      </c>
      <c r="BC67" s="50">
        <f>IF('Indicator Date hidden'!BD68="x","x",BC$2-'Indicator Date hidden'!BD68)</f>
        <v>1</v>
      </c>
      <c r="BD67" s="50" t="str">
        <f>IF('Indicator Date hidden'!BE68="x","x",BD$2-'Indicator Date hidden'!BE68)</f>
        <v>x</v>
      </c>
      <c r="BE67" s="50">
        <f>IF('Indicator Date hidden'!BF68="x","x",BE$2-'Indicator Date hidden'!BF68)</f>
        <v>1</v>
      </c>
      <c r="BF67" s="50">
        <f>IF('Indicator Date hidden'!BG68="x","x",BF$2-'Indicator Date hidden'!BG68)</f>
        <v>0</v>
      </c>
      <c r="BG67" s="50">
        <f>IF('Indicator Date hidden'!BH68="x","x",BG$2-'Indicator Date hidden'!BH68)</f>
        <v>1</v>
      </c>
      <c r="BH67" s="50">
        <f>IF('Indicator Date hidden'!BI68="x","x",BH$2-'Indicator Date hidden'!BI68)</f>
        <v>1</v>
      </c>
      <c r="BI67" s="50">
        <f>IF('Indicator Date hidden'!BJ68="x","x",BI$2-'Indicator Date hidden'!BJ68)</f>
        <v>0</v>
      </c>
      <c r="BJ67" s="50">
        <f>IF('Indicator Date hidden'!BK68="x","x",BJ$2-'Indicator Date hidden'!BK68)</f>
        <v>1</v>
      </c>
      <c r="BK67" s="50">
        <f>IF('Indicator Date hidden'!BL68="x","x",BK$2-'Indicator Date hidden'!BL68)</f>
        <v>0</v>
      </c>
      <c r="BL67" s="50">
        <f>IF('Indicator Date hidden'!BM68="x","x",BL$2-'Indicator Date hidden'!BM68)</f>
        <v>1</v>
      </c>
      <c r="BM67" s="50">
        <f>IF('Indicator Date hidden'!BN68="x","x",BM$2-'Indicator Date hidden'!BN68)</f>
        <v>1</v>
      </c>
      <c r="BN67" s="50">
        <f>IF('Indicator Date hidden'!BO68="x","x",BN$2-'Indicator Date hidden'!BO68)</f>
        <v>2</v>
      </c>
      <c r="BO67" s="50">
        <f>IF('Indicator Date hidden'!BP68="x","x",BO$2-'Indicator Date hidden'!BP68)</f>
        <v>0</v>
      </c>
      <c r="BP67" s="50">
        <f>IF('Indicator Date hidden'!BQ68="x","x",BP$2-'Indicator Date hidden'!BQ68)</f>
        <v>0</v>
      </c>
      <c r="BQ67" s="50">
        <f>IF('Indicator Date hidden'!BR68="x","x",BQ$2-'Indicator Date hidden'!BR68)</f>
        <v>0</v>
      </c>
      <c r="BR67" s="50">
        <f>IF('Indicator Date hidden'!BS68="x","x",BR$2-'Indicator Date hidden'!BS68)</f>
        <v>0</v>
      </c>
      <c r="BS67" s="50">
        <f>IF('Indicator Date hidden'!BT68="x","x",BS$2-'Indicator Date hidden'!BT68)</f>
        <v>1</v>
      </c>
      <c r="BT67" s="50">
        <f>IF('Indicator Date hidden'!BU68="x","x",BT$2-'Indicator Date hidden'!BU68)</f>
        <v>1</v>
      </c>
      <c r="BU67" s="50">
        <f>IF('Indicator Date hidden'!BV68="x","x",BU$2-'Indicator Date hidden'!BV68)</f>
        <v>1</v>
      </c>
      <c r="BV67" s="50">
        <f>IF('Indicator Date hidden'!BW68="x","x",BV$2-'Indicator Date hidden'!BW68)</f>
        <v>1</v>
      </c>
      <c r="BW67" s="50">
        <f>IF('Indicator Date hidden'!BX68="x","x",BW$2-'Indicator Date hidden'!BX68)</f>
        <v>1</v>
      </c>
      <c r="BX67" s="50">
        <f>IF('Indicator Date hidden'!BY68="x","x",BX$2-'Indicator Date hidden'!BY68)</f>
        <v>0</v>
      </c>
      <c r="BY67" s="3">
        <f t="shared" ref="BY67:BY98" si="10">SUM(B67:BX67)</f>
        <v>31</v>
      </c>
      <c r="BZ67" s="51">
        <f t="shared" ref="BZ67:BZ98" si="11">BY67/COUNT(B67:BX67)</f>
        <v>0.41891891891891891</v>
      </c>
      <c r="CA67" s="3">
        <f t="shared" ref="CA67:CA98" si="12">COUNTIF(B67:BX67,"&gt;0")</f>
        <v>22</v>
      </c>
      <c r="CB67" s="51">
        <f t="shared" ref="CB67:CB98" si="13">_xlfn.STDEV.P(B67:BX67)</f>
        <v>1.0000913033555887</v>
      </c>
      <c r="CC67" s="54">
        <f t="shared" ref="CC67:CC98" si="14">MEDIAN(B67:BX67)</f>
        <v>0</v>
      </c>
    </row>
    <row r="68" spans="1:81">
      <c r="A68" s="3" t="str">
        <f>'Indicator Data'!B71</f>
        <v>GRC</v>
      </c>
      <c r="B68" s="50">
        <f>IF('Indicator Date hidden'!C69="x","x",B$2-'Indicator Date hidden'!C69)</f>
        <v>0</v>
      </c>
      <c r="C68" s="50">
        <f>IF('Indicator Date hidden'!D69="x","x",C$2-'Indicator Date hidden'!D69)</f>
        <v>0</v>
      </c>
      <c r="D68" s="50">
        <f>IF('Indicator Date hidden'!E69="x","x",D$2-'Indicator Date hidden'!E69)</f>
        <v>0</v>
      </c>
      <c r="E68" s="50">
        <f>IF('Indicator Date hidden'!F69="x","x",E$2-'Indicator Date hidden'!F69)</f>
        <v>0</v>
      </c>
      <c r="F68" s="50">
        <f>IF('Indicator Date hidden'!G69="x","x",F$2-'Indicator Date hidden'!G69)</f>
        <v>0</v>
      </c>
      <c r="G68" s="50">
        <f>IF('Indicator Date hidden'!H69="x","x",G$2-'Indicator Date hidden'!H69)</f>
        <v>0</v>
      </c>
      <c r="H68" s="50">
        <f>IF('Indicator Date hidden'!I69="x","x",H$2-'Indicator Date hidden'!I69)</f>
        <v>0</v>
      </c>
      <c r="I68" s="50">
        <f>IF('Indicator Date hidden'!J69="x","x",I$2-'Indicator Date hidden'!J69)</f>
        <v>0</v>
      </c>
      <c r="J68" s="50">
        <f>IF('Indicator Date hidden'!K69="x","x",J$2-'Indicator Date hidden'!K69)</f>
        <v>0</v>
      </c>
      <c r="K68" s="50">
        <f>IF('Indicator Date hidden'!L69="x","x",K$2-'Indicator Date hidden'!L69)</f>
        <v>0</v>
      </c>
      <c r="L68" s="50">
        <f>IF('Indicator Date hidden'!M69="x","x",L$2-'Indicator Date hidden'!M69)</f>
        <v>0</v>
      </c>
      <c r="M68" s="50">
        <f>IF('Indicator Date hidden'!N69="x","x",M$2-'Indicator Date hidden'!N69)</f>
        <v>0</v>
      </c>
      <c r="N68" s="50">
        <f>IF('Indicator Date hidden'!O69="x","x",N$2-'Indicator Date hidden'!O69)</f>
        <v>0</v>
      </c>
      <c r="O68" s="50">
        <f>IF('Indicator Date hidden'!P69="x","x",O$2-'Indicator Date hidden'!P69)</f>
        <v>0</v>
      </c>
      <c r="P68" s="50">
        <f>IF('Indicator Date hidden'!Q69="x","x",P$2-'Indicator Date hidden'!Q69)</f>
        <v>-1</v>
      </c>
      <c r="Q68" s="50">
        <f>IF('Indicator Date hidden'!R69="x","x",Q$2-'Indicator Date hidden'!R69)</f>
        <v>-1</v>
      </c>
      <c r="R68" s="50">
        <f>IF('Indicator Date hidden'!S69="x","x",R$2-'Indicator Date hidden'!S69)</f>
        <v>-1</v>
      </c>
      <c r="S68" s="50">
        <f>IF('Indicator Date hidden'!T69="x","x",S$2-'Indicator Date hidden'!T69)</f>
        <v>-1</v>
      </c>
      <c r="T68" s="50">
        <f>IF('Indicator Date hidden'!U69="x","x",T$2-'Indicator Date hidden'!U69)</f>
        <v>0</v>
      </c>
      <c r="U68" s="50">
        <f>IF('Indicator Date hidden'!V69="x","x",U$2-'Indicator Date hidden'!V69)</f>
        <v>0</v>
      </c>
      <c r="V68" s="50">
        <f>IF('Indicator Date hidden'!W69="x","x",V$2-'Indicator Date hidden'!W69)</f>
        <v>0</v>
      </c>
      <c r="W68" s="50">
        <f>IF('Indicator Date hidden'!X69="x","x",W$2-'Indicator Date hidden'!X69)</f>
        <v>0</v>
      </c>
      <c r="X68" s="50">
        <f>IF('Indicator Date hidden'!Y69="x","x",X$2-'Indicator Date hidden'!Y69)</f>
        <v>1</v>
      </c>
      <c r="Y68" s="50">
        <f>IF('Indicator Date hidden'!Z69="x","x",Y$2-'Indicator Date hidden'!Z69)</f>
        <v>1</v>
      </c>
      <c r="Z68" s="50">
        <f>IF('Indicator Date hidden'!AA69="x","x",Z$2-'Indicator Date hidden'!AA69)</f>
        <v>7</v>
      </c>
      <c r="AA68" s="50">
        <f>IF('Indicator Date hidden'!AB69="x","x",AA$2-'Indicator Date hidden'!AB69)</f>
        <v>0</v>
      </c>
      <c r="AB68" s="50" t="str">
        <f>IF('Indicator Date hidden'!AC69="x","x",AB$2-'Indicator Date hidden'!AC69)</f>
        <v>x</v>
      </c>
      <c r="AC68" s="50">
        <f>IF('Indicator Date hidden'!AD69="x","x",AC$2-'Indicator Date hidden'!AD69)</f>
        <v>4</v>
      </c>
      <c r="AD68" s="50">
        <f>IF('Indicator Date hidden'!AE69="x","x",AD$2-'Indicator Date hidden'!AE69)</f>
        <v>0</v>
      </c>
      <c r="AE68" s="50">
        <f>IF('Indicator Date hidden'!AF69="x","x",AE$2-'Indicator Date hidden'!AF69)</f>
        <v>0</v>
      </c>
      <c r="AF68" s="50">
        <f>IF('Indicator Date hidden'!AG69="x","x",AF$2-'Indicator Date hidden'!AG69)</f>
        <v>0</v>
      </c>
      <c r="AG68" s="50">
        <f>IF('Indicator Date hidden'!AH69="x","x",AG$2-'Indicator Date hidden'!AH69)</f>
        <v>0</v>
      </c>
      <c r="AH68" s="50">
        <f>IF('Indicator Date hidden'!AI69="x","x",AH$2-'Indicator Date hidden'!AI69)</f>
        <v>0</v>
      </c>
      <c r="AI68" s="50">
        <f>IF('Indicator Date hidden'!AJ69="x","x",AI$2-'Indicator Date hidden'!AJ69)</f>
        <v>0</v>
      </c>
      <c r="AJ68" s="50">
        <f>IF('Indicator Date hidden'!AK69="x","x",AJ$2-'Indicator Date hidden'!AK69)</f>
        <v>0</v>
      </c>
      <c r="AK68" s="50">
        <f>IF('Indicator Date hidden'!AL69="x","x",AK$2-'Indicator Date hidden'!AL69)</f>
        <v>0</v>
      </c>
      <c r="AL68" s="50" t="str">
        <f>IF('Indicator Date hidden'!AM69="x","x",AL$2-'Indicator Date hidden'!AM69)</f>
        <v>x</v>
      </c>
      <c r="AM68" s="50">
        <f>IF('Indicator Date hidden'!AN69="x","x",AM$2-'Indicator Date hidden'!AN69)</f>
        <v>0</v>
      </c>
      <c r="AN68" s="50">
        <f>IF('Indicator Date hidden'!AO69="x","x",AN$2-'Indicator Date hidden'!AO69)</f>
        <v>0</v>
      </c>
      <c r="AO68" s="50">
        <f>IF('Indicator Date hidden'!AP69="x","x",AO$2-'Indicator Date hidden'!AP69)</f>
        <v>0</v>
      </c>
      <c r="AP68" s="50" t="str">
        <f>IF('Indicator Date hidden'!AQ69="x","x",AP$2-'Indicator Date hidden'!AQ69)</f>
        <v>x</v>
      </c>
      <c r="AQ68" s="50">
        <f>IF('Indicator Date hidden'!AR69="x","x",AQ$2-'Indicator Date hidden'!AR69)</f>
        <v>0</v>
      </c>
      <c r="AR68" s="50">
        <f>IF('Indicator Date hidden'!AS69="x","x",AR$2-'Indicator Date hidden'!AS69)</f>
        <v>0</v>
      </c>
      <c r="AS68" s="50" t="str">
        <f>IF('Indicator Date hidden'!AT69="x","x",AS$2-'Indicator Date hidden'!AT69)</f>
        <v>x</v>
      </c>
      <c r="AT68" s="50">
        <f>IF('Indicator Date hidden'!AU69="x","x",AT$2-'Indicator Date hidden'!AU69)</f>
        <v>0</v>
      </c>
      <c r="AU68" s="50" t="str">
        <f>IF('Indicator Date hidden'!AV69="x","x",AU$2-'Indicator Date hidden'!AV69)</f>
        <v>x</v>
      </c>
      <c r="AV68" s="50" t="str">
        <f>IF('Indicator Date hidden'!AW69="x","x",AV$2-'Indicator Date hidden'!AW69)</f>
        <v>x</v>
      </c>
      <c r="AW68" s="50" t="str">
        <f>IF('Indicator Date hidden'!AX69="x","x",AW$2-'Indicator Date hidden'!AX69)</f>
        <v>x</v>
      </c>
      <c r="AX68" s="50">
        <f>IF('Indicator Date hidden'!AY69="x","x",AX$2-'Indicator Date hidden'!AY69)</f>
        <v>0</v>
      </c>
      <c r="AY68" s="50">
        <f>IF('Indicator Date hidden'!AZ69="x","x",AY$2-'Indicator Date hidden'!AZ69)</f>
        <v>0</v>
      </c>
      <c r="AZ68" s="50">
        <f>IF('Indicator Date hidden'!BA69="x","x",AZ$2-'Indicator Date hidden'!BA69)</f>
        <v>1</v>
      </c>
      <c r="BA68" s="50">
        <f>IF('Indicator Date hidden'!BB69="x","x",BA$2-'Indicator Date hidden'!BB69)</f>
        <v>1</v>
      </c>
      <c r="BB68" s="50">
        <f>IF('Indicator Date hidden'!BC69="x","x",BB$2-'Indicator Date hidden'!BC69)</f>
        <v>1</v>
      </c>
      <c r="BC68" s="50">
        <f>IF('Indicator Date hidden'!BD69="x","x",BC$2-'Indicator Date hidden'!BD69)</f>
        <v>1</v>
      </c>
      <c r="BD68" s="50" t="str">
        <f>IF('Indicator Date hidden'!BE69="x","x",BD$2-'Indicator Date hidden'!BE69)</f>
        <v>x</v>
      </c>
      <c r="BE68" s="50">
        <f>IF('Indicator Date hidden'!BF69="x","x",BE$2-'Indicator Date hidden'!BF69)</f>
        <v>1</v>
      </c>
      <c r="BF68" s="50">
        <f>IF('Indicator Date hidden'!BG69="x","x",BF$2-'Indicator Date hidden'!BG69)</f>
        <v>0</v>
      </c>
      <c r="BG68" s="50">
        <f>IF('Indicator Date hidden'!BH69="x","x",BG$2-'Indicator Date hidden'!BH69)</f>
        <v>1</v>
      </c>
      <c r="BH68" s="50">
        <f>IF('Indicator Date hidden'!BI69="x","x",BH$2-'Indicator Date hidden'!BI69)</f>
        <v>1</v>
      </c>
      <c r="BI68" s="50">
        <f>IF('Indicator Date hidden'!BJ69="x","x",BI$2-'Indicator Date hidden'!BJ69)</f>
        <v>0</v>
      </c>
      <c r="BJ68" s="50">
        <f>IF('Indicator Date hidden'!BK69="x","x",BJ$2-'Indicator Date hidden'!BK69)</f>
        <v>1</v>
      </c>
      <c r="BK68" s="50">
        <f>IF('Indicator Date hidden'!BL69="x","x",BK$2-'Indicator Date hidden'!BL69)</f>
        <v>0</v>
      </c>
      <c r="BL68" s="50">
        <f>IF('Indicator Date hidden'!BM69="x","x",BL$2-'Indicator Date hidden'!BM69)</f>
        <v>1</v>
      </c>
      <c r="BM68" s="50">
        <f>IF('Indicator Date hidden'!BN69="x","x",BM$2-'Indicator Date hidden'!BN69)</f>
        <v>1</v>
      </c>
      <c r="BN68" s="50">
        <f>IF('Indicator Date hidden'!BO69="x","x",BN$2-'Indicator Date hidden'!BO69)</f>
        <v>0</v>
      </c>
      <c r="BO68" s="50">
        <f>IF('Indicator Date hidden'!BP69="x","x",BO$2-'Indicator Date hidden'!BP69)</f>
        <v>0</v>
      </c>
      <c r="BP68" s="50">
        <f>IF('Indicator Date hidden'!BQ69="x","x",BP$2-'Indicator Date hidden'!BQ69)</f>
        <v>0</v>
      </c>
      <c r="BQ68" s="50">
        <f>IF('Indicator Date hidden'!BR69="x","x",BQ$2-'Indicator Date hidden'!BR69)</f>
        <v>0</v>
      </c>
      <c r="BR68" s="50">
        <f>IF('Indicator Date hidden'!BS69="x","x",BR$2-'Indicator Date hidden'!BS69)</f>
        <v>0</v>
      </c>
      <c r="BS68" s="50">
        <f>IF('Indicator Date hidden'!BT69="x","x",BS$2-'Indicator Date hidden'!BT69)</f>
        <v>2</v>
      </c>
      <c r="BT68" s="50">
        <f>IF('Indicator Date hidden'!BU69="x","x",BT$2-'Indicator Date hidden'!BU69)</f>
        <v>1</v>
      </c>
      <c r="BU68" s="50">
        <f>IF('Indicator Date hidden'!BV69="x","x",BU$2-'Indicator Date hidden'!BV69)</f>
        <v>1</v>
      </c>
      <c r="BV68" s="50">
        <f>IF('Indicator Date hidden'!BW69="x","x",BV$2-'Indicator Date hidden'!BW69)</f>
        <v>1</v>
      </c>
      <c r="BW68" s="50">
        <f>IF('Indicator Date hidden'!BX69="x","x",BW$2-'Indicator Date hidden'!BX69)</f>
        <v>1</v>
      </c>
      <c r="BX68" s="50">
        <f>IF('Indicator Date hidden'!BY69="x","x",BX$2-'Indicator Date hidden'!BY69)</f>
        <v>0</v>
      </c>
      <c r="BY68" s="3">
        <f t="shared" si="10"/>
        <v>25</v>
      </c>
      <c r="BZ68" s="51">
        <f t="shared" si="11"/>
        <v>0.37313432835820898</v>
      </c>
      <c r="CA68" s="3">
        <f t="shared" si="12"/>
        <v>19</v>
      </c>
      <c r="CB68" s="51">
        <f t="shared" si="13"/>
        <v>1.0904719079168854</v>
      </c>
      <c r="CC68" s="54">
        <f t="shared" si="14"/>
        <v>0</v>
      </c>
    </row>
    <row r="69" spans="1:81">
      <c r="A69" s="3" t="str">
        <f>'Indicator Data'!B72</f>
        <v>GRD</v>
      </c>
      <c r="B69" s="50">
        <f>IF('Indicator Date hidden'!C70="x","x",B$2-'Indicator Date hidden'!C70)</f>
        <v>0</v>
      </c>
      <c r="C69" s="50">
        <f>IF('Indicator Date hidden'!D70="x","x",C$2-'Indicator Date hidden'!D70)</f>
        <v>0</v>
      </c>
      <c r="D69" s="50">
        <f>IF('Indicator Date hidden'!E70="x","x",D$2-'Indicator Date hidden'!E70)</f>
        <v>0</v>
      </c>
      <c r="E69" s="50">
        <f>IF('Indicator Date hidden'!F70="x","x",E$2-'Indicator Date hidden'!F70)</f>
        <v>0</v>
      </c>
      <c r="F69" s="50">
        <f>IF('Indicator Date hidden'!G70="x","x",F$2-'Indicator Date hidden'!G70)</f>
        <v>0</v>
      </c>
      <c r="G69" s="50">
        <f>IF('Indicator Date hidden'!H70="x","x",G$2-'Indicator Date hidden'!H70)</f>
        <v>0</v>
      </c>
      <c r="H69" s="50">
        <f>IF('Indicator Date hidden'!I70="x","x",H$2-'Indicator Date hidden'!I70)</f>
        <v>0</v>
      </c>
      <c r="I69" s="50">
        <f>IF('Indicator Date hidden'!J70="x","x",I$2-'Indicator Date hidden'!J70)</f>
        <v>0</v>
      </c>
      <c r="J69" s="50">
        <f>IF('Indicator Date hidden'!K70="x","x",J$2-'Indicator Date hidden'!K70)</f>
        <v>0</v>
      </c>
      <c r="K69" s="50" t="str">
        <f>IF('Indicator Date hidden'!L70="x","x",K$2-'Indicator Date hidden'!L70)</f>
        <v>x</v>
      </c>
      <c r="L69" s="50">
        <f>IF('Indicator Date hidden'!M70="x","x",L$2-'Indicator Date hidden'!M70)</f>
        <v>0</v>
      </c>
      <c r="M69" s="50">
        <f>IF('Indicator Date hidden'!N70="x","x",M$2-'Indicator Date hidden'!N70)</f>
        <v>0</v>
      </c>
      <c r="N69" s="50">
        <f>IF('Indicator Date hidden'!O70="x","x",N$2-'Indicator Date hidden'!O70)</f>
        <v>0</v>
      </c>
      <c r="O69" s="50">
        <f>IF('Indicator Date hidden'!P70="x","x",O$2-'Indicator Date hidden'!P70)</f>
        <v>0</v>
      </c>
      <c r="P69" s="50">
        <f>IF('Indicator Date hidden'!Q70="x","x",P$2-'Indicator Date hidden'!Q70)</f>
        <v>-1</v>
      </c>
      <c r="Q69" s="50">
        <f>IF('Indicator Date hidden'!R70="x","x",Q$2-'Indicator Date hidden'!R70)</f>
        <v>-1</v>
      </c>
      <c r="R69" s="50">
        <f>IF('Indicator Date hidden'!S70="x","x",R$2-'Indicator Date hidden'!S70)</f>
        <v>-1</v>
      </c>
      <c r="S69" s="50">
        <f>IF('Indicator Date hidden'!T70="x","x",S$2-'Indicator Date hidden'!T70)</f>
        <v>-1</v>
      </c>
      <c r="T69" s="50">
        <f>IF('Indicator Date hidden'!U70="x","x",T$2-'Indicator Date hidden'!U70)</f>
        <v>0</v>
      </c>
      <c r="U69" s="50">
        <f>IF('Indicator Date hidden'!V70="x","x",U$2-'Indicator Date hidden'!V70)</f>
        <v>0</v>
      </c>
      <c r="V69" s="50">
        <f>IF('Indicator Date hidden'!W70="x","x",V$2-'Indicator Date hidden'!W70)</f>
        <v>0</v>
      </c>
      <c r="W69" s="50">
        <f>IF('Indicator Date hidden'!X70="x","x",W$2-'Indicator Date hidden'!X70)</f>
        <v>0</v>
      </c>
      <c r="X69" s="50">
        <f>IF('Indicator Date hidden'!Y70="x","x",X$2-'Indicator Date hidden'!Y70)</f>
        <v>1</v>
      </c>
      <c r="Y69" s="50">
        <f>IF('Indicator Date hidden'!Z70="x","x",Y$2-'Indicator Date hidden'!Z70)</f>
        <v>1</v>
      </c>
      <c r="Z69" s="50" t="str">
        <f>IF('Indicator Date hidden'!AA70="x","x",Z$2-'Indicator Date hidden'!AA70)</f>
        <v>x</v>
      </c>
      <c r="AA69" s="50">
        <f>IF('Indicator Date hidden'!AB70="x","x",AA$2-'Indicator Date hidden'!AB70)</f>
        <v>0</v>
      </c>
      <c r="AB69" s="50" t="str">
        <f>IF('Indicator Date hidden'!AC70="x","x",AB$2-'Indicator Date hidden'!AC70)</f>
        <v>x</v>
      </c>
      <c r="AC69" s="50" t="str">
        <f>IF('Indicator Date hidden'!AD70="x","x",AC$2-'Indicator Date hidden'!AD70)</f>
        <v>x</v>
      </c>
      <c r="AD69" s="50" t="str">
        <f>IF('Indicator Date hidden'!AE70="x","x",AD$2-'Indicator Date hidden'!AE70)</f>
        <v>x</v>
      </c>
      <c r="AE69" s="50">
        <f>IF('Indicator Date hidden'!AF70="x","x",AE$2-'Indicator Date hidden'!AF70)</f>
        <v>0</v>
      </c>
      <c r="AF69" s="50">
        <f>IF('Indicator Date hidden'!AG70="x","x",AF$2-'Indicator Date hidden'!AG70)</f>
        <v>0</v>
      </c>
      <c r="AG69" s="50">
        <f>IF('Indicator Date hidden'!AH70="x","x",AG$2-'Indicator Date hidden'!AH70)</f>
        <v>0</v>
      </c>
      <c r="AH69" s="50">
        <f>IF('Indicator Date hidden'!AI70="x","x",AH$2-'Indicator Date hidden'!AI70)</f>
        <v>0</v>
      </c>
      <c r="AI69" s="50">
        <f>IF('Indicator Date hidden'!AJ70="x","x",AI$2-'Indicator Date hidden'!AJ70)</f>
        <v>0</v>
      </c>
      <c r="AJ69" s="50">
        <f>IF('Indicator Date hidden'!AK70="x","x",AJ$2-'Indicator Date hidden'!AK70)</f>
        <v>0</v>
      </c>
      <c r="AK69" s="50">
        <f>IF('Indicator Date hidden'!AL70="x","x",AK$2-'Indicator Date hidden'!AL70)</f>
        <v>0</v>
      </c>
      <c r="AL69" s="50" t="str">
        <f>IF('Indicator Date hidden'!AM70="x","x",AL$2-'Indicator Date hidden'!AM70)</f>
        <v>x</v>
      </c>
      <c r="AM69" s="50">
        <f>IF('Indicator Date hidden'!AN70="x","x",AM$2-'Indicator Date hidden'!AN70)</f>
        <v>0</v>
      </c>
      <c r="AN69" s="50">
        <f>IF('Indicator Date hidden'!AO70="x","x",AN$2-'Indicator Date hidden'!AO70)</f>
        <v>0</v>
      </c>
      <c r="AO69" s="50">
        <f>IF('Indicator Date hidden'!AP70="x","x",AO$2-'Indicator Date hidden'!AP70)</f>
        <v>0</v>
      </c>
      <c r="AP69" s="50">
        <f>IF('Indicator Date hidden'!AQ70="x","x",AP$2-'Indicator Date hidden'!AQ70)</f>
        <v>0</v>
      </c>
      <c r="AQ69" s="50">
        <f>IF('Indicator Date hidden'!AR70="x","x",AQ$2-'Indicator Date hidden'!AR70)</f>
        <v>0</v>
      </c>
      <c r="AR69" s="50">
        <f>IF('Indicator Date hidden'!AS70="x","x",AR$2-'Indicator Date hidden'!AS70)</f>
        <v>0</v>
      </c>
      <c r="AS69" s="50" t="str">
        <f>IF('Indicator Date hidden'!AT70="x","x",AS$2-'Indicator Date hidden'!AT70)</f>
        <v>x</v>
      </c>
      <c r="AT69" s="50">
        <f>IF('Indicator Date hidden'!AU70="x","x",AT$2-'Indicator Date hidden'!AU70)</f>
        <v>0</v>
      </c>
      <c r="AU69" s="50" t="str">
        <f>IF('Indicator Date hidden'!AV70="x","x",AU$2-'Indicator Date hidden'!AV70)</f>
        <v>x</v>
      </c>
      <c r="AV69" s="50" t="str">
        <f>IF('Indicator Date hidden'!AW70="x","x",AV$2-'Indicator Date hidden'!AW70)</f>
        <v>x</v>
      </c>
      <c r="AW69" s="50" t="str">
        <f>IF('Indicator Date hidden'!AX70="x","x",AW$2-'Indicator Date hidden'!AX70)</f>
        <v>x</v>
      </c>
      <c r="AX69" s="50">
        <f>IF('Indicator Date hidden'!AY70="x","x",AX$2-'Indicator Date hidden'!AY70)</f>
        <v>0</v>
      </c>
      <c r="AY69" s="50" t="str">
        <f>IF('Indicator Date hidden'!AZ70="x","x",AY$2-'Indicator Date hidden'!AZ70)</f>
        <v>x</v>
      </c>
      <c r="AZ69" s="50" t="str">
        <f>IF('Indicator Date hidden'!BA70="x","x",AZ$2-'Indicator Date hidden'!BA70)</f>
        <v>x</v>
      </c>
      <c r="BA69" s="50">
        <f>IF('Indicator Date hidden'!BB70="x","x",BA$2-'Indicator Date hidden'!BB70)</f>
        <v>1</v>
      </c>
      <c r="BB69" s="50">
        <f>IF('Indicator Date hidden'!BC70="x","x",BB$2-'Indicator Date hidden'!BC70)</f>
        <v>1</v>
      </c>
      <c r="BC69" s="50">
        <f>IF('Indicator Date hidden'!BD70="x","x",BC$2-'Indicator Date hidden'!BD70)</f>
        <v>1</v>
      </c>
      <c r="BD69" s="50" t="str">
        <f>IF('Indicator Date hidden'!BE70="x","x",BD$2-'Indicator Date hidden'!BE70)</f>
        <v>x</v>
      </c>
      <c r="BE69" s="50">
        <f>IF('Indicator Date hidden'!BF70="x","x",BE$2-'Indicator Date hidden'!BF70)</f>
        <v>1</v>
      </c>
      <c r="BF69" s="50">
        <f>IF('Indicator Date hidden'!BG70="x","x",BF$2-'Indicator Date hidden'!BG70)</f>
        <v>0</v>
      </c>
      <c r="BG69" s="50">
        <f>IF('Indicator Date hidden'!BH70="x","x",BG$2-'Indicator Date hidden'!BH70)</f>
        <v>1</v>
      </c>
      <c r="BH69" s="50">
        <f>IF('Indicator Date hidden'!BI70="x","x",BH$2-'Indicator Date hidden'!BI70)</f>
        <v>1</v>
      </c>
      <c r="BI69" s="50">
        <f>IF('Indicator Date hidden'!BJ70="x","x",BI$2-'Indicator Date hidden'!BJ70)</f>
        <v>2</v>
      </c>
      <c r="BJ69" s="50">
        <f>IF('Indicator Date hidden'!BK70="x","x",BJ$2-'Indicator Date hidden'!BK70)</f>
        <v>1</v>
      </c>
      <c r="BK69" s="50">
        <f>IF('Indicator Date hidden'!BL70="x","x",BK$2-'Indicator Date hidden'!BL70)</f>
        <v>0</v>
      </c>
      <c r="BL69" s="50">
        <f>IF('Indicator Date hidden'!BM70="x","x",BL$2-'Indicator Date hidden'!BM70)</f>
        <v>1</v>
      </c>
      <c r="BM69" s="50">
        <f>IF('Indicator Date hidden'!BN70="x","x",BM$2-'Indicator Date hidden'!BN70)</f>
        <v>5</v>
      </c>
      <c r="BN69" s="50">
        <f>IF('Indicator Date hidden'!BO70="x","x",BN$2-'Indicator Date hidden'!BO70)</f>
        <v>2</v>
      </c>
      <c r="BO69" s="50">
        <f>IF('Indicator Date hidden'!BP70="x","x",BO$2-'Indicator Date hidden'!BP70)</f>
        <v>1</v>
      </c>
      <c r="BP69" s="50">
        <f>IF('Indicator Date hidden'!BQ70="x","x",BP$2-'Indicator Date hidden'!BQ70)</f>
        <v>0</v>
      </c>
      <c r="BQ69" s="50">
        <f>IF('Indicator Date hidden'!BR70="x","x",BQ$2-'Indicator Date hidden'!BR70)</f>
        <v>0</v>
      </c>
      <c r="BR69" s="50">
        <f>IF('Indicator Date hidden'!BS70="x","x",BR$2-'Indicator Date hidden'!BS70)</f>
        <v>0</v>
      </c>
      <c r="BS69" s="50">
        <f>IF('Indicator Date hidden'!BT70="x","x",BS$2-'Indicator Date hidden'!BT70)</f>
        <v>1</v>
      </c>
      <c r="BT69" s="50">
        <f>IF('Indicator Date hidden'!BU70="x","x",BT$2-'Indicator Date hidden'!BU70)</f>
        <v>1</v>
      </c>
      <c r="BU69" s="50">
        <f>IF('Indicator Date hidden'!BV70="x","x",BU$2-'Indicator Date hidden'!BV70)</f>
        <v>1</v>
      </c>
      <c r="BV69" s="50" t="str">
        <f>IF('Indicator Date hidden'!BW70="x","x",BV$2-'Indicator Date hidden'!BW70)</f>
        <v>x</v>
      </c>
      <c r="BW69" s="50">
        <f>IF('Indicator Date hidden'!BX70="x","x",BW$2-'Indicator Date hidden'!BX70)</f>
        <v>1</v>
      </c>
      <c r="BX69" s="50">
        <f>IF('Indicator Date hidden'!BY70="x","x",BX$2-'Indicator Date hidden'!BY70)</f>
        <v>0</v>
      </c>
      <c r="BY69" s="3">
        <f t="shared" si="10"/>
        <v>20</v>
      </c>
      <c r="BZ69" s="51">
        <f t="shared" si="11"/>
        <v>0.32786885245901637</v>
      </c>
      <c r="CA69" s="3">
        <f t="shared" si="12"/>
        <v>18</v>
      </c>
      <c r="CB69" s="51">
        <f t="shared" si="13"/>
        <v>0.8631112512188972</v>
      </c>
      <c r="CC69" s="54">
        <f t="shared" si="14"/>
        <v>0</v>
      </c>
    </row>
    <row r="70" spans="1:81">
      <c r="A70" s="3" t="str">
        <f>'Indicator Data'!B73</f>
        <v>GTM</v>
      </c>
      <c r="B70" s="50">
        <f>IF('Indicator Date hidden'!C71="x","x",B$2-'Indicator Date hidden'!C71)</f>
        <v>0</v>
      </c>
      <c r="C70" s="50">
        <f>IF('Indicator Date hidden'!D71="x","x",C$2-'Indicator Date hidden'!D71)</f>
        <v>0</v>
      </c>
      <c r="D70" s="50">
        <f>IF('Indicator Date hidden'!E71="x","x",D$2-'Indicator Date hidden'!E71)</f>
        <v>0</v>
      </c>
      <c r="E70" s="50">
        <f>IF('Indicator Date hidden'!F71="x","x",E$2-'Indicator Date hidden'!F71)</f>
        <v>0</v>
      </c>
      <c r="F70" s="50">
        <f>IF('Indicator Date hidden'!G71="x","x",F$2-'Indicator Date hidden'!G71)</f>
        <v>0</v>
      </c>
      <c r="G70" s="50">
        <f>IF('Indicator Date hidden'!H71="x","x",G$2-'Indicator Date hidden'!H71)</f>
        <v>0</v>
      </c>
      <c r="H70" s="50">
        <f>IF('Indicator Date hidden'!I71="x","x",H$2-'Indicator Date hidden'!I71)</f>
        <v>0</v>
      </c>
      <c r="I70" s="50">
        <f>IF('Indicator Date hidden'!J71="x","x",I$2-'Indicator Date hidden'!J71)</f>
        <v>0</v>
      </c>
      <c r="J70" s="50">
        <f>IF('Indicator Date hidden'!K71="x","x",J$2-'Indicator Date hidden'!K71)</f>
        <v>0</v>
      </c>
      <c r="K70" s="50">
        <f>IF('Indicator Date hidden'!L71="x","x",K$2-'Indicator Date hidden'!L71)</f>
        <v>0</v>
      </c>
      <c r="L70" s="50">
        <f>IF('Indicator Date hidden'!M71="x","x",L$2-'Indicator Date hidden'!M71)</f>
        <v>0</v>
      </c>
      <c r="M70" s="50">
        <f>IF('Indicator Date hidden'!N71="x","x",M$2-'Indicator Date hidden'!N71)</f>
        <v>0</v>
      </c>
      <c r="N70" s="50">
        <f>IF('Indicator Date hidden'!O71="x","x",N$2-'Indicator Date hidden'!O71)</f>
        <v>0</v>
      </c>
      <c r="O70" s="50">
        <f>IF('Indicator Date hidden'!P71="x","x",O$2-'Indicator Date hidden'!P71)</f>
        <v>0</v>
      </c>
      <c r="P70" s="50">
        <f>IF('Indicator Date hidden'!Q71="x","x",P$2-'Indicator Date hidden'!Q71)</f>
        <v>-1</v>
      </c>
      <c r="Q70" s="50">
        <f>IF('Indicator Date hidden'!R71="x","x",Q$2-'Indicator Date hidden'!R71)</f>
        <v>-1</v>
      </c>
      <c r="R70" s="50">
        <f>IF('Indicator Date hidden'!S71="x","x",R$2-'Indicator Date hidden'!S71)</f>
        <v>-1</v>
      </c>
      <c r="S70" s="50">
        <f>IF('Indicator Date hidden'!T71="x","x",S$2-'Indicator Date hidden'!T71)</f>
        <v>-1</v>
      </c>
      <c r="T70" s="50">
        <f>IF('Indicator Date hidden'!U71="x","x",T$2-'Indicator Date hidden'!U71)</f>
        <v>0</v>
      </c>
      <c r="U70" s="50">
        <f>IF('Indicator Date hidden'!V71="x","x",U$2-'Indicator Date hidden'!V71)</f>
        <v>0</v>
      </c>
      <c r="V70" s="50">
        <f>IF('Indicator Date hidden'!W71="x","x",V$2-'Indicator Date hidden'!W71)</f>
        <v>0</v>
      </c>
      <c r="W70" s="50">
        <f>IF('Indicator Date hidden'!X71="x","x",W$2-'Indicator Date hidden'!X71)</f>
        <v>0</v>
      </c>
      <c r="X70" s="50">
        <f>IF('Indicator Date hidden'!Y71="x","x",X$2-'Indicator Date hidden'!Y71)</f>
        <v>1</v>
      </c>
      <c r="Y70" s="50">
        <f>IF('Indicator Date hidden'!Z71="x","x",Y$2-'Indicator Date hidden'!Z71)</f>
        <v>1</v>
      </c>
      <c r="Z70" s="50">
        <f>IF('Indicator Date hidden'!AA71="x","x",Z$2-'Indicator Date hidden'!AA71)</f>
        <v>3</v>
      </c>
      <c r="AA70" s="50">
        <f>IF('Indicator Date hidden'!AB71="x","x",AA$2-'Indicator Date hidden'!AB71)</f>
        <v>0</v>
      </c>
      <c r="AB70" s="50">
        <f>IF('Indicator Date hidden'!AC71="x","x",AB$2-'Indicator Date hidden'!AC71)</f>
        <v>0</v>
      </c>
      <c r="AC70" s="50">
        <f>IF('Indicator Date hidden'!AD71="x","x",AC$2-'Indicator Date hidden'!AD71)</f>
        <v>2</v>
      </c>
      <c r="AD70" s="50">
        <f>IF('Indicator Date hidden'!AE71="x","x",AD$2-'Indicator Date hidden'!AE71)</f>
        <v>0</v>
      </c>
      <c r="AE70" s="50">
        <f>IF('Indicator Date hidden'!AF71="x","x",AE$2-'Indicator Date hidden'!AF71)</f>
        <v>0</v>
      </c>
      <c r="AF70" s="50">
        <f>IF('Indicator Date hidden'!AG71="x","x",AF$2-'Indicator Date hidden'!AG71)</f>
        <v>0</v>
      </c>
      <c r="AG70" s="50">
        <f>IF('Indicator Date hidden'!AH71="x","x",AG$2-'Indicator Date hidden'!AH71)</f>
        <v>0</v>
      </c>
      <c r="AH70" s="50">
        <f>IF('Indicator Date hidden'!AI71="x","x",AH$2-'Indicator Date hidden'!AI71)</f>
        <v>0</v>
      </c>
      <c r="AI70" s="50">
        <f>IF('Indicator Date hidden'!AJ71="x","x",AI$2-'Indicator Date hidden'!AJ71)</f>
        <v>0</v>
      </c>
      <c r="AJ70" s="50">
        <f>IF('Indicator Date hidden'!AK71="x","x",AJ$2-'Indicator Date hidden'!AK71)</f>
        <v>0</v>
      </c>
      <c r="AK70" s="50">
        <f>IF('Indicator Date hidden'!AL71="x","x",AK$2-'Indicator Date hidden'!AL71)</f>
        <v>0</v>
      </c>
      <c r="AL70" s="50">
        <f>IF('Indicator Date hidden'!AM71="x","x",AL$2-'Indicator Date hidden'!AM71)</f>
        <v>4</v>
      </c>
      <c r="AM70" s="50">
        <f>IF('Indicator Date hidden'!AN71="x","x",AM$2-'Indicator Date hidden'!AN71)</f>
        <v>0</v>
      </c>
      <c r="AN70" s="50">
        <f>IF('Indicator Date hidden'!AO71="x","x",AN$2-'Indicator Date hidden'!AO71)</f>
        <v>0</v>
      </c>
      <c r="AO70" s="50">
        <f>IF('Indicator Date hidden'!AP71="x","x",AO$2-'Indicator Date hidden'!AP71)</f>
        <v>0</v>
      </c>
      <c r="AP70" s="50">
        <f>IF('Indicator Date hidden'!AQ71="x","x",AP$2-'Indicator Date hidden'!AQ71)</f>
        <v>0</v>
      </c>
      <c r="AQ70" s="50">
        <f>IF('Indicator Date hidden'!AR71="x","x",AQ$2-'Indicator Date hidden'!AR71)</f>
        <v>0</v>
      </c>
      <c r="AR70" s="50">
        <f>IF('Indicator Date hidden'!AS71="x","x",AR$2-'Indicator Date hidden'!AS71)</f>
        <v>0</v>
      </c>
      <c r="AS70" s="50">
        <f>IF('Indicator Date hidden'!AT71="x","x",AS$2-'Indicator Date hidden'!AT71)</f>
        <v>5</v>
      </c>
      <c r="AT70" s="50">
        <f>IF('Indicator Date hidden'!AU71="x","x",AT$2-'Indicator Date hidden'!AU71)</f>
        <v>0</v>
      </c>
      <c r="AU70" s="50">
        <f>IF('Indicator Date hidden'!AV71="x","x",AU$2-'Indicator Date hidden'!AV71)</f>
        <v>0</v>
      </c>
      <c r="AV70" s="50">
        <f>IF('Indicator Date hidden'!AW71="x","x",AV$2-'Indicator Date hidden'!AW71)</f>
        <v>0</v>
      </c>
      <c r="AW70" s="50">
        <f>IF('Indicator Date hidden'!AX71="x","x",AW$2-'Indicator Date hidden'!AX71)</f>
        <v>0</v>
      </c>
      <c r="AX70" s="50">
        <f>IF('Indicator Date hidden'!AY71="x","x",AX$2-'Indicator Date hidden'!AY71)</f>
        <v>0</v>
      </c>
      <c r="AY70" s="50">
        <f>IF('Indicator Date hidden'!AZ71="x","x",AY$2-'Indicator Date hidden'!AZ71)</f>
        <v>0</v>
      </c>
      <c r="AZ70" s="50">
        <f>IF('Indicator Date hidden'!BA71="x","x",AZ$2-'Indicator Date hidden'!BA71)</f>
        <v>5</v>
      </c>
      <c r="BA70" s="50">
        <f>IF('Indicator Date hidden'!BB71="x","x",BA$2-'Indicator Date hidden'!BB71)</f>
        <v>1</v>
      </c>
      <c r="BB70" s="50">
        <f>IF('Indicator Date hidden'!BC71="x","x",BB$2-'Indicator Date hidden'!BC71)</f>
        <v>1</v>
      </c>
      <c r="BC70" s="50">
        <f>IF('Indicator Date hidden'!BD71="x","x",BC$2-'Indicator Date hidden'!BD71)</f>
        <v>1</v>
      </c>
      <c r="BD70" s="50">
        <f>IF('Indicator Date hidden'!BE71="x","x",BD$2-'Indicator Date hidden'!BE71)</f>
        <v>1</v>
      </c>
      <c r="BE70" s="50">
        <f>IF('Indicator Date hidden'!BF71="x","x",BE$2-'Indicator Date hidden'!BF71)</f>
        <v>1</v>
      </c>
      <c r="BF70" s="50">
        <f>IF('Indicator Date hidden'!BG71="x","x",BF$2-'Indicator Date hidden'!BG71)</f>
        <v>0</v>
      </c>
      <c r="BG70" s="50">
        <f>IF('Indicator Date hidden'!BH71="x","x",BG$2-'Indicator Date hidden'!BH71)</f>
        <v>1</v>
      </c>
      <c r="BH70" s="50">
        <f>IF('Indicator Date hidden'!BI71="x","x",BH$2-'Indicator Date hidden'!BI71)</f>
        <v>1</v>
      </c>
      <c r="BI70" s="50">
        <f>IF('Indicator Date hidden'!BJ71="x","x",BI$2-'Indicator Date hidden'!BJ71)</f>
        <v>0</v>
      </c>
      <c r="BJ70" s="50">
        <f>IF('Indicator Date hidden'!BK71="x","x",BJ$2-'Indicator Date hidden'!BK71)</f>
        <v>1</v>
      </c>
      <c r="BK70" s="50">
        <f>IF('Indicator Date hidden'!BL71="x","x",BK$2-'Indicator Date hidden'!BL71)</f>
        <v>0</v>
      </c>
      <c r="BL70" s="50">
        <f>IF('Indicator Date hidden'!BM71="x","x",BL$2-'Indicator Date hidden'!BM71)</f>
        <v>1</v>
      </c>
      <c r="BM70" s="50">
        <f>IF('Indicator Date hidden'!BN71="x","x",BM$2-'Indicator Date hidden'!BN71)</f>
        <v>5</v>
      </c>
      <c r="BN70" s="50">
        <f>IF('Indicator Date hidden'!BO71="x","x",BN$2-'Indicator Date hidden'!BO71)</f>
        <v>2</v>
      </c>
      <c r="BO70" s="50">
        <f>IF('Indicator Date hidden'!BP71="x","x",BO$2-'Indicator Date hidden'!BP71)</f>
        <v>0</v>
      </c>
      <c r="BP70" s="50">
        <f>IF('Indicator Date hidden'!BQ71="x","x",BP$2-'Indicator Date hidden'!BQ71)</f>
        <v>0</v>
      </c>
      <c r="BQ70" s="50">
        <f>IF('Indicator Date hidden'!BR71="x","x",BQ$2-'Indicator Date hidden'!BR71)</f>
        <v>0</v>
      </c>
      <c r="BR70" s="50">
        <f>IF('Indicator Date hidden'!BS71="x","x",BR$2-'Indicator Date hidden'!BS71)</f>
        <v>0</v>
      </c>
      <c r="BS70" s="50">
        <f>IF('Indicator Date hidden'!BT71="x","x",BS$2-'Indicator Date hidden'!BT71)</f>
        <v>0</v>
      </c>
      <c r="BT70" s="50">
        <f>IF('Indicator Date hidden'!BU71="x","x",BT$2-'Indicator Date hidden'!BU71)</f>
        <v>1</v>
      </c>
      <c r="BU70" s="50">
        <f>IF('Indicator Date hidden'!BV71="x","x",BU$2-'Indicator Date hidden'!BV71)</f>
        <v>1</v>
      </c>
      <c r="BV70" s="50">
        <f>IF('Indicator Date hidden'!BW71="x","x",BV$2-'Indicator Date hidden'!BW71)</f>
        <v>1</v>
      </c>
      <c r="BW70" s="50">
        <f>IF('Indicator Date hidden'!BX71="x","x",BW$2-'Indicator Date hidden'!BX71)</f>
        <v>1</v>
      </c>
      <c r="BX70" s="50">
        <f>IF('Indicator Date hidden'!BY71="x","x",BX$2-'Indicator Date hidden'!BY71)</f>
        <v>0</v>
      </c>
      <c r="BY70" s="3">
        <f t="shared" si="10"/>
        <v>37</v>
      </c>
      <c r="BZ70" s="51">
        <f t="shared" si="11"/>
        <v>0.49333333333333335</v>
      </c>
      <c r="CA70" s="3">
        <f t="shared" si="12"/>
        <v>22</v>
      </c>
      <c r="CB70" s="51">
        <f t="shared" si="13"/>
        <v>1.2041410031867346</v>
      </c>
      <c r="CC70" s="54">
        <f t="shared" si="14"/>
        <v>0</v>
      </c>
    </row>
    <row r="71" spans="1:81">
      <c r="A71" s="3" t="str">
        <f>'Indicator Data'!B74</f>
        <v>GIN</v>
      </c>
      <c r="B71" s="50">
        <f>IF('Indicator Date hidden'!C72="x","x",B$2-'Indicator Date hidden'!C72)</f>
        <v>0</v>
      </c>
      <c r="C71" s="50">
        <f>IF('Indicator Date hidden'!D72="x","x",C$2-'Indicator Date hidden'!D72)</f>
        <v>0</v>
      </c>
      <c r="D71" s="50">
        <f>IF('Indicator Date hidden'!E72="x","x",D$2-'Indicator Date hidden'!E72)</f>
        <v>0</v>
      </c>
      <c r="E71" s="50">
        <f>IF('Indicator Date hidden'!F72="x","x",E$2-'Indicator Date hidden'!F72)</f>
        <v>0</v>
      </c>
      <c r="F71" s="50">
        <f>IF('Indicator Date hidden'!G72="x","x",F$2-'Indicator Date hidden'!G72)</f>
        <v>0</v>
      </c>
      <c r="G71" s="50">
        <f>IF('Indicator Date hidden'!H72="x","x",G$2-'Indicator Date hidden'!H72)</f>
        <v>0</v>
      </c>
      <c r="H71" s="50">
        <f>IF('Indicator Date hidden'!I72="x","x",H$2-'Indicator Date hidden'!I72)</f>
        <v>0</v>
      </c>
      <c r="I71" s="50">
        <f>IF('Indicator Date hidden'!J72="x","x",I$2-'Indicator Date hidden'!J72)</f>
        <v>0</v>
      </c>
      <c r="J71" s="50">
        <f>IF('Indicator Date hidden'!K72="x","x",J$2-'Indicator Date hidden'!K72)</f>
        <v>0</v>
      </c>
      <c r="K71" s="50">
        <f>IF('Indicator Date hidden'!L72="x","x",K$2-'Indicator Date hidden'!L72)</f>
        <v>0</v>
      </c>
      <c r="L71" s="50">
        <f>IF('Indicator Date hidden'!M72="x","x",L$2-'Indicator Date hidden'!M72)</f>
        <v>0</v>
      </c>
      <c r="M71" s="50">
        <f>IF('Indicator Date hidden'!N72="x","x",M$2-'Indicator Date hidden'!N72)</f>
        <v>0</v>
      </c>
      <c r="N71" s="50">
        <f>IF('Indicator Date hidden'!O72="x","x",N$2-'Indicator Date hidden'!O72)</f>
        <v>0</v>
      </c>
      <c r="O71" s="50">
        <f>IF('Indicator Date hidden'!P72="x","x",O$2-'Indicator Date hidden'!P72)</f>
        <v>0</v>
      </c>
      <c r="P71" s="50">
        <f>IF('Indicator Date hidden'!Q72="x","x",P$2-'Indicator Date hidden'!Q72)</f>
        <v>-1</v>
      </c>
      <c r="Q71" s="50">
        <f>IF('Indicator Date hidden'!R72="x","x",Q$2-'Indicator Date hidden'!R72)</f>
        <v>-1</v>
      </c>
      <c r="R71" s="50">
        <f>IF('Indicator Date hidden'!S72="x","x",R$2-'Indicator Date hidden'!S72)</f>
        <v>-1</v>
      </c>
      <c r="S71" s="50">
        <f>IF('Indicator Date hidden'!T72="x","x",S$2-'Indicator Date hidden'!T72)</f>
        <v>-1</v>
      </c>
      <c r="T71" s="50">
        <f>IF('Indicator Date hidden'!U72="x","x",T$2-'Indicator Date hidden'!U72)</f>
        <v>0</v>
      </c>
      <c r="U71" s="50">
        <f>IF('Indicator Date hidden'!V72="x","x",U$2-'Indicator Date hidden'!V72)</f>
        <v>0</v>
      </c>
      <c r="V71" s="50">
        <f>IF('Indicator Date hidden'!W72="x","x",V$2-'Indicator Date hidden'!W72)</f>
        <v>0</v>
      </c>
      <c r="W71" s="50">
        <f>IF('Indicator Date hidden'!X72="x","x",W$2-'Indicator Date hidden'!X72)</f>
        <v>0</v>
      </c>
      <c r="X71" s="50">
        <f>IF('Indicator Date hidden'!Y72="x","x",X$2-'Indicator Date hidden'!Y72)</f>
        <v>1</v>
      </c>
      <c r="Y71" s="50">
        <f>IF('Indicator Date hidden'!Z72="x","x",Y$2-'Indicator Date hidden'!Z72)</f>
        <v>1</v>
      </c>
      <c r="Z71" s="50">
        <f>IF('Indicator Date hidden'!AA72="x","x",Z$2-'Indicator Date hidden'!AA72)</f>
        <v>6</v>
      </c>
      <c r="AA71" s="50">
        <f>IF('Indicator Date hidden'!AB72="x","x",AA$2-'Indicator Date hidden'!AB72)</f>
        <v>0</v>
      </c>
      <c r="AB71" s="50">
        <f>IF('Indicator Date hidden'!AC72="x","x",AB$2-'Indicator Date hidden'!AC72)</f>
        <v>0</v>
      </c>
      <c r="AC71" s="50">
        <f>IF('Indicator Date hidden'!AD72="x","x",AC$2-'Indicator Date hidden'!AD72)</f>
        <v>2</v>
      </c>
      <c r="AD71" s="50">
        <f>IF('Indicator Date hidden'!AE72="x","x",AD$2-'Indicator Date hidden'!AE72)</f>
        <v>0</v>
      </c>
      <c r="AE71" s="50">
        <f>IF('Indicator Date hidden'!AF72="x","x",AE$2-'Indicator Date hidden'!AF72)</f>
        <v>0</v>
      </c>
      <c r="AF71" s="50">
        <f>IF('Indicator Date hidden'!AG72="x","x",AF$2-'Indicator Date hidden'!AG72)</f>
        <v>0</v>
      </c>
      <c r="AG71" s="50">
        <f>IF('Indicator Date hidden'!AH72="x","x",AG$2-'Indicator Date hidden'!AH72)</f>
        <v>0</v>
      </c>
      <c r="AH71" s="50">
        <f>IF('Indicator Date hidden'!AI72="x","x",AH$2-'Indicator Date hidden'!AI72)</f>
        <v>0</v>
      </c>
      <c r="AI71" s="50">
        <f>IF('Indicator Date hidden'!AJ72="x","x",AI$2-'Indicator Date hidden'!AJ72)</f>
        <v>0</v>
      </c>
      <c r="AJ71" s="50">
        <f>IF('Indicator Date hidden'!AK72="x","x",AJ$2-'Indicator Date hidden'!AK72)</f>
        <v>0</v>
      </c>
      <c r="AK71" s="50">
        <f>IF('Indicator Date hidden'!AL72="x","x",AK$2-'Indicator Date hidden'!AL72)</f>
        <v>0</v>
      </c>
      <c r="AL71" s="50">
        <f>IF('Indicator Date hidden'!AM72="x","x",AL$2-'Indicator Date hidden'!AM72)</f>
        <v>1</v>
      </c>
      <c r="AM71" s="50">
        <f>IF('Indicator Date hidden'!AN72="x","x",AM$2-'Indicator Date hidden'!AN72)</f>
        <v>0</v>
      </c>
      <c r="AN71" s="50">
        <f>IF('Indicator Date hidden'!AO72="x","x",AN$2-'Indicator Date hidden'!AO72)</f>
        <v>0</v>
      </c>
      <c r="AO71" s="50">
        <f>IF('Indicator Date hidden'!AP72="x","x",AO$2-'Indicator Date hidden'!AP72)</f>
        <v>0</v>
      </c>
      <c r="AP71" s="50">
        <f>IF('Indicator Date hidden'!AQ72="x","x",AP$2-'Indicator Date hidden'!AQ72)</f>
        <v>0</v>
      </c>
      <c r="AQ71" s="50">
        <f>IF('Indicator Date hidden'!AR72="x","x",AQ$2-'Indicator Date hidden'!AR72)</f>
        <v>0</v>
      </c>
      <c r="AR71" s="50">
        <f>IF('Indicator Date hidden'!AS72="x","x",AR$2-'Indicator Date hidden'!AS72)</f>
        <v>0</v>
      </c>
      <c r="AS71" s="50">
        <f>IF('Indicator Date hidden'!AT72="x","x",AS$2-'Indicator Date hidden'!AT72)</f>
        <v>2</v>
      </c>
      <c r="AT71" s="50">
        <f>IF('Indicator Date hidden'!AU72="x","x",AT$2-'Indicator Date hidden'!AU72)</f>
        <v>0</v>
      </c>
      <c r="AU71" s="50">
        <f>IF('Indicator Date hidden'!AV72="x","x",AU$2-'Indicator Date hidden'!AV72)</f>
        <v>0</v>
      </c>
      <c r="AV71" s="50">
        <f>IF('Indicator Date hidden'!AW72="x","x",AV$2-'Indicator Date hidden'!AW72)</f>
        <v>0</v>
      </c>
      <c r="AW71" s="50">
        <f>IF('Indicator Date hidden'!AX72="x","x",AW$2-'Indicator Date hidden'!AX72)</f>
        <v>0</v>
      </c>
      <c r="AX71" s="50">
        <f>IF('Indicator Date hidden'!AY72="x","x",AX$2-'Indicator Date hidden'!AY72)</f>
        <v>0</v>
      </c>
      <c r="AY71" s="50" t="str">
        <f>IF('Indicator Date hidden'!AZ72="x","x",AY$2-'Indicator Date hidden'!AZ72)</f>
        <v>x</v>
      </c>
      <c r="AZ71" s="50">
        <f>IF('Indicator Date hidden'!BA72="x","x",AZ$2-'Indicator Date hidden'!BA72)</f>
        <v>7</v>
      </c>
      <c r="BA71" s="50">
        <f>IF('Indicator Date hidden'!BB72="x","x",BA$2-'Indicator Date hidden'!BB72)</f>
        <v>1</v>
      </c>
      <c r="BB71" s="50">
        <f>IF('Indicator Date hidden'!BC72="x","x",BB$2-'Indicator Date hidden'!BC72)</f>
        <v>1</v>
      </c>
      <c r="BC71" s="50">
        <f>IF('Indicator Date hidden'!BD72="x","x",BC$2-'Indicator Date hidden'!BD72)</f>
        <v>1</v>
      </c>
      <c r="BD71" s="50" t="str">
        <f>IF('Indicator Date hidden'!BE72="x","x",BD$2-'Indicator Date hidden'!BE72)</f>
        <v>x</v>
      </c>
      <c r="BE71" s="50">
        <f>IF('Indicator Date hidden'!BF72="x","x",BE$2-'Indicator Date hidden'!BF72)</f>
        <v>1</v>
      </c>
      <c r="BF71" s="50">
        <f>IF('Indicator Date hidden'!BG72="x","x",BF$2-'Indicator Date hidden'!BG72)</f>
        <v>0</v>
      </c>
      <c r="BG71" s="50">
        <f>IF('Indicator Date hidden'!BH72="x","x",BG$2-'Indicator Date hidden'!BH72)</f>
        <v>1</v>
      </c>
      <c r="BH71" s="50">
        <f>IF('Indicator Date hidden'!BI72="x","x",BH$2-'Indicator Date hidden'!BI72)</f>
        <v>1</v>
      </c>
      <c r="BI71" s="50">
        <f>IF('Indicator Date hidden'!BJ72="x","x",BI$2-'Indicator Date hidden'!BJ72)</f>
        <v>0</v>
      </c>
      <c r="BJ71" s="50">
        <f>IF('Indicator Date hidden'!BK72="x","x",BJ$2-'Indicator Date hidden'!BK72)</f>
        <v>1</v>
      </c>
      <c r="BK71" s="50">
        <f>IF('Indicator Date hidden'!BL72="x","x",BK$2-'Indicator Date hidden'!BL72)</f>
        <v>0</v>
      </c>
      <c r="BL71" s="50">
        <f>IF('Indicator Date hidden'!BM72="x","x",BL$2-'Indicator Date hidden'!BM72)</f>
        <v>1</v>
      </c>
      <c r="BM71" s="50">
        <f>IF('Indicator Date hidden'!BN72="x","x",BM$2-'Indicator Date hidden'!BN72)</f>
        <v>5</v>
      </c>
      <c r="BN71" s="50">
        <f>IF('Indicator Date hidden'!BO72="x","x",BN$2-'Indicator Date hidden'!BO72)</f>
        <v>1</v>
      </c>
      <c r="BO71" s="50">
        <f>IF('Indicator Date hidden'!BP72="x","x",BO$2-'Indicator Date hidden'!BP72)</f>
        <v>0</v>
      </c>
      <c r="BP71" s="50">
        <f>IF('Indicator Date hidden'!BQ72="x","x",BP$2-'Indicator Date hidden'!BQ72)</f>
        <v>0</v>
      </c>
      <c r="BQ71" s="50">
        <f>IF('Indicator Date hidden'!BR72="x","x",BQ$2-'Indicator Date hidden'!BR72)</f>
        <v>0</v>
      </c>
      <c r="BR71" s="50">
        <f>IF('Indicator Date hidden'!BS72="x","x",BR$2-'Indicator Date hidden'!BS72)</f>
        <v>0</v>
      </c>
      <c r="BS71" s="50">
        <f>IF('Indicator Date hidden'!BT72="x","x",BS$2-'Indicator Date hidden'!BT72)</f>
        <v>2</v>
      </c>
      <c r="BT71" s="50">
        <f>IF('Indicator Date hidden'!BU72="x","x",BT$2-'Indicator Date hidden'!BU72)</f>
        <v>1</v>
      </c>
      <c r="BU71" s="50" t="str">
        <f>IF('Indicator Date hidden'!BV72="x","x",BU$2-'Indicator Date hidden'!BV72)</f>
        <v>x</v>
      </c>
      <c r="BV71" s="50" t="str">
        <f>IF('Indicator Date hidden'!BW72="x","x",BV$2-'Indicator Date hidden'!BW72)</f>
        <v>x</v>
      </c>
      <c r="BW71" s="50">
        <f>IF('Indicator Date hidden'!BX72="x","x",BW$2-'Indicator Date hidden'!BX72)</f>
        <v>1</v>
      </c>
      <c r="BX71" s="50">
        <f>IF('Indicator Date hidden'!BY72="x","x",BX$2-'Indicator Date hidden'!BY72)</f>
        <v>0</v>
      </c>
      <c r="BY71" s="3">
        <f t="shared" si="10"/>
        <v>34</v>
      </c>
      <c r="BZ71" s="51">
        <f t="shared" si="11"/>
        <v>0.47887323943661969</v>
      </c>
      <c r="CA71" s="3">
        <f t="shared" si="12"/>
        <v>20</v>
      </c>
      <c r="CB71" s="51">
        <f t="shared" si="13"/>
        <v>1.3200421987447868</v>
      </c>
      <c r="CC71" s="54">
        <f t="shared" si="14"/>
        <v>0</v>
      </c>
    </row>
    <row r="72" spans="1:81">
      <c r="A72" s="3" t="str">
        <f>'Indicator Data'!B75</f>
        <v>GNB</v>
      </c>
      <c r="B72" s="50">
        <f>IF('Indicator Date hidden'!C73="x","x",B$2-'Indicator Date hidden'!C73)</f>
        <v>0</v>
      </c>
      <c r="C72" s="50">
        <f>IF('Indicator Date hidden'!D73="x","x",C$2-'Indicator Date hidden'!D73)</f>
        <v>0</v>
      </c>
      <c r="D72" s="50">
        <f>IF('Indicator Date hidden'!E73="x","x",D$2-'Indicator Date hidden'!E73)</f>
        <v>0</v>
      </c>
      <c r="E72" s="50">
        <f>IF('Indicator Date hidden'!F73="x","x",E$2-'Indicator Date hidden'!F73)</f>
        <v>0</v>
      </c>
      <c r="F72" s="50">
        <f>IF('Indicator Date hidden'!G73="x","x",F$2-'Indicator Date hidden'!G73)</f>
        <v>0</v>
      </c>
      <c r="G72" s="50">
        <f>IF('Indicator Date hidden'!H73="x","x",G$2-'Indicator Date hidden'!H73)</f>
        <v>0</v>
      </c>
      <c r="H72" s="50">
        <f>IF('Indicator Date hidden'!I73="x","x",H$2-'Indicator Date hidden'!I73)</f>
        <v>0</v>
      </c>
      <c r="I72" s="50">
        <f>IF('Indicator Date hidden'!J73="x","x",I$2-'Indicator Date hidden'!J73)</f>
        <v>0</v>
      </c>
      <c r="J72" s="50">
        <f>IF('Indicator Date hidden'!K73="x","x",J$2-'Indicator Date hidden'!K73)</f>
        <v>0</v>
      </c>
      <c r="K72" s="50">
        <f>IF('Indicator Date hidden'!L73="x","x",K$2-'Indicator Date hidden'!L73)</f>
        <v>0</v>
      </c>
      <c r="L72" s="50">
        <f>IF('Indicator Date hidden'!M73="x","x",L$2-'Indicator Date hidden'!M73)</f>
        <v>0</v>
      </c>
      <c r="M72" s="50">
        <f>IF('Indicator Date hidden'!N73="x","x",M$2-'Indicator Date hidden'!N73)</f>
        <v>0</v>
      </c>
      <c r="N72" s="50">
        <f>IF('Indicator Date hidden'!O73="x","x",N$2-'Indicator Date hidden'!O73)</f>
        <v>0</v>
      </c>
      <c r="O72" s="50">
        <f>IF('Indicator Date hidden'!P73="x","x",O$2-'Indicator Date hidden'!P73)</f>
        <v>0</v>
      </c>
      <c r="P72" s="50">
        <f>IF('Indicator Date hidden'!Q73="x","x",P$2-'Indicator Date hidden'!Q73)</f>
        <v>-1</v>
      </c>
      <c r="Q72" s="50">
        <f>IF('Indicator Date hidden'!R73="x","x",Q$2-'Indicator Date hidden'!R73)</f>
        <v>-1</v>
      </c>
      <c r="R72" s="50">
        <f>IF('Indicator Date hidden'!S73="x","x",R$2-'Indicator Date hidden'!S73)</f>
        <v>-1</v>
      </c>
      <c r="S72" s="50">
        <f>IF('Indicator Date hidden'!T73="x","x",S$2-'Indicator Date hidden'!T73)</f>
        <v>-1</v>
      </c>
      <c r="T72" s="50">
        <f>IF('Indicator Date hidden'!U73="x","x",T$2-'Indicator Date hidden'!U73)</f>
        <v>0</v>
      </c>
      <c r="U72" s="50">
        <f>IF('Indicator Date hidden'!V73="x","x",U$2-'Indicator Date hidden'!V73)</f>
        <v>0</v>
      </c>
      <c r="V72" s="50">
        <f>IF('Indicator Date hidden'!W73="x","x",V$2-'Indicator Date hidden'!W73)</f>
        <v>0</v>
      </c>
      <c r="W72" s="50">
        <f>IF('Indicator Date hidden'!X73="x","x",W$2-'Indicator Date hidden'!X73)</f>
        <v>0</v>
      </c>
      <c r="X72" s="50">
        <f>IF('Indicator Date hidden'!Y73="x","x",X$2-'Indicator Date hidden'!Y73)</f>
        <v>1</v>
      </c>
      <c r="Y72" s="50">
        <f>IF('Indicator Date hidden'!Z73="x","x",Y$2-'Indicator Date hidden'!Z73)</f>
        <v>1</v>
      </c>
      <c r="Z72" s="50" t="str">
        <f>IF('Indicator Date hidden'!AA73="x","x",Z$2-'Indicator Date hidden'!AA73)</f>
        <v>x</v>
      </c>
      <c r="AA72" s="50">
        <f>IF('Indicator Date hidden'!AB73="x","x",AA$2-'Indicator Date hidden'!AB73)</f>
        <v>0</v>
      </c>
      <c r="AB72" s="50">
        <f>IF('Indicator Date hidden'!AC73="x","x",AB$2-'Indicator Date hidden'!AC73)</f>
        <v>0</v>
      </c>
      <c r="AC72" s="50">
        <f>IF('Indicator Date hidden'!AD73="x","x",AC$2-'Indicator Date hidden'!AD73)</f>
        <v>1</v>
      </c>
      <c r="AD72" s="50">
        <f>IF('Indicator Date hidden'!AE73="x","x",AD$2-'Indicator Date hidden'!AE73)</f>
        <v>0</v>
      </c>
      <c r="AE72" s="50">
        <f>IF('Indicator Date hidden'!AF73="x","x",AE$2-'Indicator Date hidden'!AF73)</f>
        <v>0</v>
      </c>
      <c r="AF72" s="50">
        <f>IF('Indicator Date hidden'!AG73="x","x",AF$2-'Indicator Date hidden'!AG73)</f>
        <v>0</v>
      </c>
      <c r="AG72" s="50">
        <f>IF('Indicator Date hidden'!AH73="x","x",AG$2-'Indicator Date hidden'!AH73)</f>
        <v>0</v>
      </c>
      <c r="AH72" s="50">
        <f>IF('Indicator Date hidden'!AI73="x","x",AH$2-'Indicator Date hidden'!AI73)</f>
        <v>0</v>
      </c>
      <c r="AI72" s="50">
        <f>IF('Indicator Date hidden'!AJ73="x","x",AI$2-'Indicator Date hidden'!AJ73)</f>
        <v>0</v>
      </c>
      <c r="AJ72" s="50">
        <f>IF('Indicator Date hidden'!AK73="x","x",AJ$2-'Indicator Date hidden'!AK73)</f>
        <v>0</v>
      </c>
      <c r="AK72" s="50">
        <f>IF('Indicator Date hidden'!AL73="x","x",AK$2-'Indicator Date hidden'!AL73)</f>
        <v>0</v>
      </c>
      <c r="AL72" s="50">
        <f>IF('Indicator Date hidden'!AM73="x","x",AL$2-'Indicator Date hidden'!AM73)</f>
        <v>5</v>
      </c>
      <c r="AM72" s="50">
        <f>IF('Indicator Date hidden'!AN73="x","x",AM$2-'Indicator Date hidden'!AN73)</f>
        <v>0</v>
      </c>
      <c r="AN72" s="50">
        <f>IF('Indicator Date hidden'!AO73="x","x",AN$2-'Indicator Date hidden'!AO73)</f>
        <v>0</v>
      </c>
      <c r="AO72" s="50">
        <f>IF('Indicator Date hidden'!AP73="x","x",AO$2-'Indicator Date hidden'!AP73)</f>
        <v>0</v>
      </c>
      <c r="AP72" s="50">
        <f>IF('Indicator Date hidden'!AQ73="x","x",AP$2-'Indicator Date hidden'!AQ73)</f>
        <v>0</v>
      </c>
      <c r="AQ72" s="50">
        <f>IF('Indicator Date hidden'!AR73="x","x",AQ$2-'Indicator Date hidden'!AR73)</f>
        <v>0</v>
      </c>
      <c r="AR72" s="50">
        <f>IF('Indicator Date hidden'!AS73="x","x",AR$2-'Indicator Date hidden'!AS73)</f>
        <v>0</v>
      </c>
      <c r="AS72" s="50">
        <f>IF('Indicator Date hidden'!AT73="x","x",AS$2-'Indicator Date hidden'!AT73)</f>
        <v>6</v>
      </c>
      <c r="AT72" s="50">
        <f>IF('Indicator Date hidden'!AU73="x","x",AT$2-'Indicator Date hidden'!AU73)</f>
        <v>0</v>
      </c>
      <c r="AU72" s="50">
        <f>IF('Indicator Date hidden'!AV73="x","x",AU$2-'Indicator Date hidden'!AV73)</f>
        <v>0</v>
      </c>
      <c r="AV72" s="50">
        <f>IF('Indicator Date hidden'!AW73="x","x",AV$2-'Indicator Date hidden'!AW73)</f>
        <v>0</v>
      </c>
      <c r="AW72" s="50">
        <f>IF('Indicator Date hidden'!AX73="x","x",AW$2-'Indicator Date hidden'!AX73)</f>
        <v>0</v>
      </c>
      <c r="AX72" s="50">
        <f>IF('Indicator Date hidden'!AY73="x","x",AX$2-'Indicator Date hidden'!AY73)</f>
        <v>0</v>
      </c>
      <c r="AY72" s="50" t="str">
        <f>IF('Indicator Date hidden'!AZ73="x","x",AY$2-'Indicator Date hidden'!AZ73)</f>
        <v>x</v>
      </c>
      <c r="AZ72" s="50">
        <f>IF('Indicator Date hidden'!BA73="x","x",AZ$2-'Indicator Date hidden'!BA73)</f>
        <v>9</v>
      </c>
      <c r="BA72" s="50">
        <f>IF('Indicator Date hidden'!BB73="x","x",BA$2-'Indicator Date hidden'!BB73)</f>
        <v>1</v>
      </c>
      <c r="BB72" s="50">
        <f>IF('Indicator Date hidden'!BC73="x","x",BB$2-'Indicator Date hidden'!BC73)</f>
        <v>1</v>
      </c>
      <c r="BC72" s="50">
        <f>IF('Indicator Date hidden'!BD73="x","x",BC$2-'Indicator Date hidden'!BD73)</f>
        <v>1</v>
      </c>
      <c r="BD72" s="50" t="str">
        <f>IF('Indicator Date hidden'!BE73="x","x",BD$2-'Indicator Date hidden'!BE73)</f>
        <v>x</v>
      </c>
      <c r="BE72" s="50">
        <f>IF('Indicator Date hidden'!BF73="x","x",BE$2-'Indicator Date hidden'!BF73)</f>
        <v>1</v>
      </c>
      <c r="BF72" s="50">
        <f>IF('Indicator Date hidden'!BG73="x","x",BF$2-'Indicator Date hidden'!BG73)</f>
        <v>0</v>
      </c>
      <c r="BG72" s="50">
        <f>IF('Indicator Date hidden'!BH73="x","x",BG$2-'Indicator Date hidden'!BH73)</f>
        <v>1</v>
      </c>
      <c r="BH72" s="50">
        <f>IF('Indicator Date hidden'!BI73="x","x",BH$2-'Indicator Date hidden'!BI73)</f>
        <v>1</v>
      </c>
      <c r="BI72" s="50">
        <f>IF('Indicator Date hidden'!BJ73="x","x",BI$2-'Indicator Date hidden'!BJ73)</f>
        <v>0</v>
      </c>
      <c r="BJ72" s="50">
        <f>IF('Indicator Date hidden'!BK73="x","x",BJ$2-'Indicator Date hidden'!BK73)</f>
        <v>1</v>
      </c>
      <c r="BK72" s="50">
        <f>IF('Indicator Date hidden'!BL73="x","x",BK$2-'Indicator Date hidden'!BL73)</f>
        <v>0</v>
      </c>
      <c r="BL72" s="50">
        <f>IF('Indicator Date hidden'!BM73="x","x",BL$2-'Indicator Date hidden'!BM73)</f>
        <v>1</v>
      </c>
      <c r="BM72" s="50">
        <f>IF('Indicator Date hidden'!BN73="x","x",BM$2-'Indicator Date hidden'!BN73)</f>
        <v>5</v>
      </c>
      <c r="BN72" s="50">
        <f>IF('Indicator Date hidden'!BO73="x","x",BN$2-'Indicator Date hidden'!BO73)</f>
        <v>2</v>
      </c>
      <c r="BO72" s="50">
        <f>IF('Indicator Date hidden'!BP73="x","x",BO$2-'Indicator Date hidden'!BP73)</f>
        <v>0</v>
      </c>
      <c r="BP72" s="50">
        <f>IF('Indicator Date hidden'!BQ73="x","x",BP$2-'Indicator Date hidden'!BQ73)</f>
        <v>0</v>
      </c>
      <c r="BQ72" s="50">
        <f>IF('Indicator Date hidden'!BR73="x","x",BQ$2-'Indicator Date hidden'!BR73)</f>
        <v>0</v>
      </c>
      <c r="BR72" s="50">
        <f>IF('Indicator Date hidden'!BS73="x","x",BR$2-'Indicator Date hidden'!BS73)</f>
        <v>0</v>
      </c>
      <c r="BS72" s="50">
        <f>IF('Indicator Date hidden'!BT73="x","x",BS$2-'Indicator Date hidden'!BT73)</f>
        <v>3</v>
      </c>
      <c r="BT72" s="50">
        <f>IF('Indicator Date hidden'!BU73="x","x",BT$2-'Indicator Date hidden'!BU73)</f>
        <v>1</v>
      </c>
      <c r="BU72" s="50" t="str">
        <f>IF('Indicator Date hidden'!BV73="x","x",BU$2-'Indicator Date hidden'!BV73)</f>
        <v>x</v>
      </c>
      <c r="BV72" s="50">
        <f>IF('Indicator Date hidden'!BW73="x","x",BV$2-'Indicator Date hidden'!BW73)</f>
        <v>1</v>
      </c>
      <c r="BW72" s="50">
        <f>IF('Indicator Date hidden'!BX73="x","x",BW$2-'Indicator Date hidden'!BX73)</f>
        <v>1</v>
      </c>
      <c r="BX72" s="50">
        <f>IF('Indicator Date hidden'!BY73="x","x",BX$2-'Indicator Date hidden'!BY73)</f>
        <v>0</v>
      </c>
      <c r="BY72" s="3">
        <f t="shared" si="10"/>
        <v>40</v>
      </c>
      <c r="BZ72" s="51">
        <f t="shared" si="11"/>
        <v>0.56338028169014087</v>
      </c>
      <c r="CA72" s="3">
        <f t="shared" si="12"/>
        <v>20</v>
      </c>
      <c r="CB72" s="51">
        <f t="shared" si="13"/>
        <v>1.5720480439760531</v>
      </c>
      <c r="CC72" s="54">
        <f t="shared" si="14"/>
        <v>0</v>
      </c>
    </row>
    <row r="73" spans="1:81">
      <c r="A73" s="3" t="str">
        <f>'Indicator Data'!B76</f>
        <v>GUY</v>
      </c>
      <c r="B73" s="50">
        <f>IF('Indicator Date hidden'!C74="x","x",B$2-'Indicator Date hidden'!C74)</f>
        <v>0</v>
      </c>
      <c r="C73" s="50">
        <f>IF('Indicator Date hidden'!D74="x","x",C$2-'Indicator Date hidden'!D74)</f>
        <v>0</v>
      </c>
      <c r="D73" s="50">
        <f>IF('Indicator Date hidden'!E74="x","x",D$2-'Indicator Date hidden'!E74)</f>
        <v>0</v>
      </c>
      <c r="E73" s="50">
        <f>IF('Indicator Date hidden'!F74="x","x",E$2-'Indicator Date hidden'!F74)</f>
        <v>0</v>
      </c>
      <c r="F73" s="50">
        <f>IF('Indicator Date hidden'!G74="x","x",F$2-'Indicator Date hidden'!G74)</f>
        <v>0</v>
      </c>
      <c r="G73" s="50">
        <f>IF('Indicator Date hidden'!H74="x","x",G$2-'Indicator Date hidden'!H74)</f>
        <v>0</v>
      </c>
      <c r="H73" s="50">
        <f>IF('Indicator Date hidden'!I74="x","x",H$2-'Indicator Date hidden'!I74)</f>
        <v>0</v>
      </c>
      <c r="I73" s="50">
        <f>IF('Indicator Date hidden'!J74="x","x",I$2-'Indicator Date hidden'!J74)</f>
        <v>0</v>
      </c>
      <c r="J73" s="50">
        <f>IF('Indicator Date hidden'!K74="x","x",J$2-'Indicator Date hidden'!K74)</f>
        <v>0</v>
      </c>
      <c r="K73" s="50">
        <f>IF('Indicator Date hidden'!L74="x","x",K$2-'Indicator Date hidden'!L74)</f>
        <v>0</v>
      </c>
      <c r="L73" s="50">
        <f>IF('Indicator Date hidden'!M74="x","x",L$2-'Indicator Date hidden'!M74)</f>
        <v>0</v>
      </c>
      <c r="M73" s="50">
        <f>IF('Indicator Date hidden'!N74="x","x",M$2-'Indicator Date hidden'!N74)</f>
        <v>0</v>
      </c>
      <c r="N73" s="50">
        <f>IF('Indicator Date hidden'!O74="x","x",N$2-'Indicator Date hidden'!O74)</f>
        <v>0</v>
      </c>
      <c r="O73" s="50">
        <f>IF('Indicator Date hidden'!P74="x","x",O$2-'Indicator Date hidden'!P74)</f>
        <v>0</v>
      </c>
      <c r="P73" s="50">
        <f>IF('Indicator Date hidden'!Q74="x","x",P$2-'Indicator Date hidden'!Q74)</f>
        <v>-1</v>
      </c>
      <c r="Q73" s="50">
        <f>IF('Indicator Date hidden'!R74="x","x",Q$2-'Indicator Date hidden'!R74)</f>
        <v>-1</v>
      </c>
      <c r="R73" s="50">
        <f>IF('Indicator Date hidden'!S74="x","x",R$2-'Indicator Date hidden'!S74)</f>
        <v>-1</v>
      </c>
      <c r="S73" s="50">
        <f>IF('Indicator Date hidden'!T74="x","x",S$2-'Indicator Date hidden'!T74)</f>
        <v>-1</v>
      </c>
      <c r="T73" s="50">
        <f>IF('Indicator Date hidden'!U74="x","x",T$2-'Indicator Date hidden'!U74)</f>
        <v>0</v>
      </c>
      <c r="U73" s="50">
        <f>IF('Indicator Date hidden'!V74="x","x",U$2-'Indicator Date hidden'!V74)</f>
        <v>0</v>
      </c>
      <c r="V73" s="50">
        <f>IF('Indicator Date hidden'!W74="x","x",V$2-'Indicator Date hidden'!W74)</f>
        <v>0</v>
      </c>
      <c r="W73" s="50">
        <f>IF('Indicator Date hidden'!X74="x","x",W$2-'Indicator Date hidden'!X74)</f>
        <v>0</v>
      </c>
      <c r="X73" s="50">
        <f>IF('Indicator Date hidden'!Y74="x","x",X$2-'Indicator Date hidden'!Y74)</f>
        <v>1</v>
      </c>
      <c r="Y73" s="50">
        <f>IF('Indicator Date hidden'!Z74="x","x",Y$2-'Indicator Date hidden'!Z74)</f>
        <v>1</v>
      </c>
      <c r="Z73" s="50">
        <f>IF('Indicator Date hidden'!AA74="x","x",Z$2-'Indicator Date hidden'!AA74)</f>
        <v>9</v>
      </c>
      <c r="AA73" s="50">
        <f>IF('Indicator Date hidden'!AB74="x","x",AA$2-'Indicator Date hidden'!AB74)</f>
        <v>0</v>
      </c>
      <c r="AB73" s="50">
        <f>IF('Indicator Date hidden'!AC74="x","x",AB$2-'Indicator Date hidden'!AC74)</f>
        <v>0</v>
      </c>
      <c r="AC73" s="50">
        <f>IF('Indicator Date hidden'!AD74="x","x",AC$2-'Indicator Date hidden'!AD74)</f>
        <v>1</v>
      </c>
      <c r="AD73" s="50">
        <f>IF('Indicator Date hidden'!AE74="x","x",AD$2-'Indicator Date hidden'!AE74)</f>
        <v>0</v>
      </c>
      <c r="AE73" s="50">
        <f>IF('Indicator Date hidden'!AF74="x","x",AE$2-'Indicator Date hidden'!AF74)</f>
        <v>0</v>
      </c>
      <c r="AF73" s="50">
        <f>IF('Indicator Date hidden'!AG74="x","x",AF$2-'Indicator Date hidden'!AG74)</f>
        <v>0</v>
      </c>
      <c r="AG73" s="50">
        <f>IF('Indicator Date hidden'!AH74="x","x",AG$2-'Indicator Date hidden'!AH74)</f>
        <v>0</v>
      </c>
      <c r="AH73" s="50">
        <f>IF('Indicator Date hidden'!AI74="x","x",AH$2-'Indicator Date hidden'!AI74)</f>
        <v>0</v>
      </c>
      <c r="AI73" s="50">
        <f>IF('Indicator Date hidden'!AJ74="x","x",AI$2-'Indicator Date hidden'!AJ74)</f>
        <v>0</v>
      </c>
      <c r="AJ73" s="50">
        <f>IF('Indicator Date hidden'!AK74="x","x",AJ$2-'Indicator Date hidden'!AK74)</f>
        <v>0</v>
      </c>
      <c r="AK73" s="50">
        <f>IF('Indicator Date hidden'!AL74="x","x",AK$2-'Indicator Date hidden'!AL74)</f>
        <v>0</v>
      </c>
      <c r="AL73" s="50">
        <f>IF('Indicator Date hidden'!AM74="x","x",AL$2-'Indicator Date hidden'!AM74)</f>
        <v>5</v>
      </c>
      <c r="AM73" s="50">
        <f>IF('Indicator Date hidden'!AN74="x","x",AM$2-'Indicator Date hidden'!AN74)</f>
        <v>0</v>
      </c>
      <c r="AN73" s="50">
        <f>IF('Indicator Date hidden'!AO74="x","x",AN$2-'Indicator Date hidden'!AO74)</f>
        <v>0</v>
      </c>
      <c r="AO73" s="50">
        <f>IF('Indicator Date hidden'!AP74="x","x",AO$2-'Indicator Date hidden'!AP74)</f>
        <v>0</v>
      </c>
      <c r="AP73" s="50">
        <f>IF('Indicator Date hidden'!AQ74="x","x",AP$2-'Indicator Date hidden'!AQ74)</f>
        <v>0</v>
      </c>
      <c r="AQ73" s="50">
        <f>IF('Indicator Date hidden'!AR74="x","x",AQ$2-'Indicator Date hidden'!AR74)</f>
        <v>0</v>
      </c>
      <c r="AR73" s="50">
        <f>IF('Indicator Date hidden'!AS74="x","x",AR$2-'Indicator Date hidden'!AS74)</f>
        <v>0</v>
      </c>
      <c r="AS73" s="50">
        <f>IF('Indicator Date hidden'!AT74="x","x",AS$2-'Indicator Date hidden'!AT74)</f>
        <v>6</v>
      </c>
      <c r="AT73" s="50">
        <f>IF('Indicator Date hidden'!AU74="x","x",AT$2-'Indicator Date hidden'!AU74)</f>
        <v>0</v>
      </c>
      <c r="AU73" s="50">
        <f>IF('Indicator Date hidden'!AV74="x","x",AU$2-'Indicator Date hidden'!AV74)</f>
        <v>0</v>
      </c>
      <c r="AV73" s="50">
        <f>IF('Indicator Date hidden'!AW74="x","x",AV$2-'Indicator Date hidden'!AW74)</f>
        <v>0</v>
      </c>
      <c r="AW73" s="50">
        <f>IF('Indicator Date hidden'!AX74="x","x",AW$2-'Indicator Date hidden'!AX74)</f>
        <v>0</v>
      </c>
      <c r="AX73" s="50">
        <f>IF('Indicator Date hidden'!AY74="x","x",AX$2-'Indicator Date hidden'!AY74)</f>
        <v>0</v>
      </c>
      <c r="AY73" s="50">
        <f>IF('Indicator Date hidden'!AZ74="x","x",AY$2-'Indicator Date hidden'!AZ74)</f>
        <v>0</v>
      </c>
      <c r="AZ73" s="50" t="str">
        <f>IF('Indicator Date hidden'!BA74="x","x",AZ$2-'Indicator Date hidden'!BA74)</f>
        <v>x</v>
      </c>
      <c r="BA73" s="50">
        <f>IF('Indicator Date hidden'!BB74="x","x",BA$2-'Indicator Date hidden'!BB74)</f>
        <v>1</v>
      </c>
      <c r="BB73" s="50">
        <f>IF('Indicator Date hidden'!BC74="x","x",BB$2-'Indicator Date hidden'!BC74)</f>
        <v>1</v>
      </c>
      <c r="BC73" s="50">
        <f>IF('Indicator Date hidden'!BD74="x","x",BC$2-'Indicator Date hidden'!BD74)</f>
        <v>1</v>
      </c>
      <c r="BD73" s="50" t="str">
        <f>IF('Indicator Date hidden'!BE74="x","x",BD$2-'Indicator Date hidden'!BE74)</f>
        <v>x</v>
      </c>
      <c r="BE73" s="50">
        <f>IF('Indicator Date hidden'!BF74="x","x",BE$2-'Indicator Date hidden'!BF74)</f>
        <v>1</v>
      </c>
      <c r="BF73" s="50">
        <f>IF('Indicator Date hidden'!BG74="x","x",BF$2-'Indicator Date hidden'!BG74)</f>
        <v>0</v>
      </c>
      <c r="BG73" s="50">
        <f>IF('Indicator Date hidden'!BH74="x","x",BG$2-'Indicator Date hidden'!BH74)</f>
        <v>1</v>
      </c>
      <c r="BH73" s="50">
        <f>IF('Indicator Date hidden'!BI74="x","x",BH$2-'Indicator Date hidden'!BI74)</f>
        <v>1</v>
      </c>
      <c r="BI73" s="50" t="str">
        <f>IF('Indicator Date hidden'!BJ74="x","x",BI$2-'Indicator Date hidden'!BJ74)</f>
        <v>x</v>
      </c>
      <c r="BJ73" s="50">
        <f>IF('Indicator Date hidden'!BK74="x","x",BJ$2-'Indicator Date hidden'!BK74)</f>
        <v>1</v>
      </c>
      <c r="BK73" s="50">
        <f>IF('Indicator Date hidden'!BL74="x","x",BK$2-'Indicator Date hidden'!BL74)</f>
        <v>0</v>
      </c>
      <c r="BL73" s="50">
        <f>IF('Indicator Date hidden'!BM74="x","x",BL$2-'Indicator Date hidden'!BM74)</f>
        <v>1</v>
      </c>
      <c r="BM73" s="50">
        <f>IF('Indicator Date hidden'!BN74="x","x",BM$2-'Indicator Date hidden'!BN74)</f>
        <v>5</v>
      </c>
      <c r="BN73" s="50">
        <f>IF('Indicator Date hidden'!BO74="x","x",BN$2-'Indicator Date hidden'!BO74)</f>
        <v>2</v>
      </c>
      <c r="BO73" s="50">
        <f>IF('Indicator Date hidden'!BP74="x","x",BO$2-'Indicator Date hidden'!BP74)</f>
        <v>2</v>
      </c>
      <c r="BP73" s="50">
        <f>IF('Indicator Date hidden'!BQ74="x","x",BP$2-'Indicator Date hidden'!BQ74)</f>
        <v>0</v>
      </c>
      <c r="BQ73" s="50">
        <f>IF('Indicator Date hidden'!BR74="x","x",BQ$2-'Indicator Date hidden'!BR74)</f>
        <v>0</v>
      </c>
      <c r="BR73" s="50">
        <f>IF('Indicator Date hidden'!BS74="x","x",BR$2-'Indicator Date hidden'!BS74)</f>
        <v>0</v>
      </c>
      <c r="BS73" s="50">
        <f>IF('Indicator Date hidden'!BT74="x","x",BS$2-'Indicator Date hidden'!BT74)</f>
        <v>0</v>
      </c>
      <c r="BT73" s="50">
        <f>IF('Indicator Date hidden'!BU74="x","x",BT$2-'Indicator Date hidden'!BU74)</f>
        <v>1</v>
      </c>
      <c r="BU73" s="50">
        <f>IF('Indicator Date hidden'!BV74="x","x",BU$2-'Indicator Date hidden'!BV74)</f>
        <v>1</v>
      </c>
      <c r="BV73" s="50">
        <f>IF('Indicator Date hidden'!BW74="x","x",BV$2-'Indicator Date hidden'!BW74)</f>
        <v>1</v>
      </c>
      <c r="BW73" s="50">
        <f>IF('Indicator Date hidden'!BX74="x","x",BW$2-'Indicator Date hidden'!BX74)</f>
        <v>1</v>
      </c>
      <c r="BX73" s="50">
        <f>IF('Indicator Date hidden'!BY74="x","x",BX$2-'Indicator Date hidden'!BY74)</f>
        <v>0</v>
      </c>
      <c r="BY73" s="3">
        <f t="shared" si="10"/>
        <v>40</v>
      </c>
      <c r="BZ73" s="51">
        <f t="shared" si="11"/>
        <v>0.55555555555555558</v>
      </c>
      <c r="CA73" s="3">
        <f t="shared" si="12"/>
        <v>21</v>
      </c>
      <c r="CB73" s="51">
        <f t="shared" si="13"/>
        <v>1.5446043082730938</v>
      </c>
      <c r="CC73" s="54">
        <f t="shared" si="14"/>
        <v>0</v>
      </c>
    </row>
    <row r="74" spans="1:81">
      <c r="A74" s="3" t="str">
        <f>'Indicator Data'!B77</f>
        <v>HTI</v>
      </c>
      <c r="B74" s="50">
        <f>IF('Indicator Date hidden'!C75="x","x",B$2-'Indicator Date hidden'!C75)</f>
        <v>0</v>
      </c>
      <c r="C74" s="50">
        <f>IF('Indicator Date hidden'!D75="x","x",C$2-'Indicator Date hidden'!D75)</f>
        <v>0</v>
      </c>
      <c r="D74" s="50">
        <f>IF('Indicator Date hidden'!E75="x","x",D$2-'Indicator Date hidden'!E75)</f>
        <v>0</v>
      </c>
      <c r="E74" s="50">
        <f>IF('Indicator Date hidden'!F75="x","x",E$2-'Indicator Date hidden'!F75)</f>
        <v>0</v>
      </c>
      <c r="F74" s="50">
        <f>IF('Indicator Date hidden'!G75="x","x",F$2-'Indicator Date hidden'!G75)</f>
        <v>0</v>
      </c>
      <c r="G74" s="50">
        <f>IF('Indicator Date hidden'!H75="x","x",G$2-'Indicator Date hidden'!H75)</f>
        <v>0</v>
      </c>
      <c r="H74" s="50">
        <f>IF('Indicator Date hidden'!I75="x","x",H$2-'Indicator Date hidden'!I75)</f>
        <v>0</v>
      </c>
      <c r="I74" s="50">
        <f>IF('Indicator Date hidden'!J75="x","x",I$2-'Indicator Date hidden'!J75)</f>
        <v>0</v>
      </c>
      <c r="J74" s="50">
        <f>IF('Indicator Date hidden'!K75="x","x",J$2-'Indicator Date hidden'!K75)</f>
        <v>0</v>
      </c>
      <c r="K74" s="50">
        <f>IF('Indicator Date hidden'!L75="x","x",K$2-'Indicator Date hidden'!L75)</f>
        <v>0</v>
      </c>
      <c r="L74" s="50">
        <f>IF('Indicator Date hidden'!M75="x","x",L$2-'Indicator Date hidden'!M75)</f>
        <v>0</v>
      </c>
      <c r="M74" s="50">
        <f>IF('Indicator Date hidden'!N75="x","x",M$2-'Indicator Date hidden'!N75)</f>
        <v>0</v>
      </c>
      <c r="N74" s="50">
        <f>IF('Indicator Date hidden'!O75="x","x",N$2-'Indicator Date hidden'!O75)</f>
        <v>0</v>
      </c>
      <c r="O74" s="50">
        <f>IF('Indicator Date hidden'!P75="x","x",O$2-'Indicator Date hidden'!P75)</f>
        <v>0</v>
      </c>
      <c r="P74" s="50">
        <f>IF('Indicator Date hidden'!Q75="x","x",P$2-'Indicator Date hidden'!Q75)</f>
        <v>-1</v>
      </c>
      <c r="Q74" s="50">
        <f>IF('Indicator Date hidden'!R75="x","x",Q$2-'Indicator Date hidden'!R75)</f>
        <v>-1</v>
      </c>
      <c r="R74" s="50">
        <f>IF('Indicator Date hidden'!S75="x","x",R$2-'Indicator Date hidden'!S75)</f>
        <v>-1</v>
      </c>
      <c r="S74" s="50">
        <f>IF('Indicator Date hidden'!T75="x","x",S$2-'Indicator Date hidden'!T75)</f>
        <v>-1</v>
      </c>
      <c r="T74" s="50">
        <f>IF('Indicator Date hidden'!U75="x","x",T$2-'Indicator Date hidden'!U75)</f>
        <v>0</v>
      </c>
      <c r="U74" s="50">
        <f>IF('Indicator Date hidden'!V75="x","x",U$2-'Indicator Date hidden'!V75)</f>
        <v>0</v>
      </c>
      <c r="V74" s="50">
        <f>IF('Indicator Date hidden'!W75="x","x",V$2-'Indicator Date hidden'!W75)</f>
        <v>0</v>
      </c>
      <c r="W74" s="50">
        <f>IF('Indicator Date hidden'!X75="x","x",W$2-'Indicator Date hidden'!X75)</f>
        <v>0</v>
      </c>
      <c r="X74" s="50">
        <f>IF('Indicator Date hidden'!Y75="x","x",X$2-'Indicator Date hidden'!Y75)</f>
        <v>1</v>
      </c>
      <c r="Y74" s="50">
        <f>IF('Indicator Date hidden'!Z75="x","x",Y$2-'Indicator Date hidden'!Z75)</f>
        <v>1</v>
      </c>
      <c r="Z74" s="50">
        <f>IF('Indicator Date hidden'!AA75="x","x",Z$2-'Indicator Date hidden'!AA75)</f>
        <v>1</v>
      </c>
      <c r="AA74" s="50">
        <f>IF('Indicator Date hidden'!AB75="x","x",AA$2-'Indicator Date hidden'!AB75)</f>
        <v>0</v>
      </c>
      <c r="AB74" s="50">
        <f>IF('Indicator Date hidden'!AC75="x","x",AB$2-'Indicator Date hidden'!AC75)</f>
        <v>0</v>
      </c>
      <c r="AC74" s="50">
        <f>IF('Indicator Date hidden'!AD75="x","x",AC$2-'Indicator Date hidden'!AD75)</f>
        <v>1</v>
      </c>
      <c r="AD74" s="50">
        <f>IF('Indicator Date hidden'!AE75="x","x",AD$2-'Indicator Date hidden'!AE75)</f>
        <v>0</v>
      </c>
      <c r="AE74" s="50">
        <f>IF('Indicator Date hidden'!AF75="x","x",AE$2-'Indicator Date hidden'!AF75)</f>
        <v>0</v>
      </c>
      <c r="AF74" s="50">
        <f>IF('Indicator Date hidden'!AG75="x","x",AF$2-'Indicator Date hidden'!AG75)</f>
        <v>0</v>
      </c>
      <c r="AG74" s="50">
        <f>IF('Indicator Date hidden'!AH75="x","x",AG$2-'Indicator Date hidden'!AH75)</f>
        <v>0</v>
      </c>
      <c r="AH74" s="50">
        <f>IF('Indicator Date hidden'!AI75="x","x",AH$2-'Indicator Date hidden'!AI75)</f>
        <v>0</v>
      </c>
      <c r="AI74" s="50">
        <f>IF('Indicator Date hidden'!AJ75="x","x",AI$2-'Indicator Date hidden'!AJ75)</f>
        <v>0</v>
      </c>
      <c r="AJ74" s="50">
        <f>IF('Indicator Date hidden'!AK75="x","x",AJ$2-'Indicator Date hidden'!AK75)</f>
        <v>0</v>
      </c>
      <c r="AK74" s="50">
        <f>IF('Indicator Date hidden'!AL75="x","x",AK$2-'Indicator Date hidden'!AL75)</f>
        <v>0</v>
      </c>
      <c r="AL74" s="50">
        <f>IF('Indicator Date hidden'!AM75="x","x",AL$2-'Indicator Date hidden'!AM75)</f>
        <v>2</v>
      </c>
      <c r="AM74" s="50">
        <f>IF('Indicator Date hidden'!AN75="x","x",AM$2-'Indicator Date hidden'!AN75)</f>
        <v>0</v>
      </c>
      <c r="AN74" s="50">
        <f>IF('Indicator Date hidden'!AO75="x","x",AN$2-'Indicator Date hidden'!AO75)</f>
        <v>0</v>
      </c>
      <c r="AO74" s="50">
        <f>IF('Indicator Date hidden'!AP75="x","x",AO$2-'Indicator Date hidden'!AP75)</f>
        <v>0</v>
      </c>
      <c r="AP74" s="50">
        <f>IF('Indicator Date hidden'!AQ75="x","x",AP$2-'Indicator Date hidden'!AQ75)</f>
        <v>0</v>
      </c>
      <c r="AQ74" s="50">
        <f>IF('Indicator Date hidden'!AR75="x","x",AQ$2-'Indicator Date hidden'!AR75)</f>
        <v>0</v>
      </c>
      <c r="AR74" s="50">
        <f>IF('Indicator Date hidden'!AS75="x","x",AR$2-'Indicator Date hidden'!AS75)</f>
        <v>0</v>
      </c>
      <c r="AS74" s="50">
        <f>IF('Indicator Date hidden'!AT75="x","x",AS$2-'Indicator Date hidden'!AT75)</f>
        <v>3</v>
      </c>
      <c r="AT74" s="50">
        <f>IF('Indicator Date hidden'!AU75="x","x",AT$2-'Indicator Date hidden'!AU75)</f>
        <v>0</v>
      </c>
      <c r="AU74" s="50">
        <f>IF('Indicator Date hidden'!AV75="x","x",AU$2-'Indicator Date hidden'!AV75)</f>
        <v>0</v>
      </c>
      <c r="AV74" s="50">
        <f>IF('Indicator Date hidden'!AW75="x","x",AV$2-'Indicator Date hidden'!AW75)</f>
        <v>0</v>
      </c>
      <c r="AW74" s="50">
        <f>IF('Indicator Date hidden'!AX75="x","x",AW$2-'Indicator Date hidden'!AX75)</f>
        <v>0</v>
      </c>
      <c r="AX74" s="50">
        <f>IF('Indicator Date hidden'!AY75="x","x",AX$2-'Indicator Date hidden'!AY75)</f>
        <v>0</v>
      </c>
      <c r="AY74" s="50">
        <f>IF('Indicator Date hidden'!AZ75="x","x",AY$2-'Indicator Date hidden'!AZ75)</f>
        <v>0</v>
      </c>
      <c r="AZ74" s="50">
        <f>IF('Indicator Date hidden'!BA75="x","x",AZ$2-'Indicator Date hidden'!BA75)</f>
        <v>7</v>
      </c>
      <c r="BA74" s="50">
        <f>IF('Indicator Date hidden'!BB75="x","x",BA$2-'Indicator Date hidden'!BB75)</f>
        <v>1</v>
      </c>
      <c r="BB74" s="50">
        <f>IF('Indicator Date hidden'!BC75="x","x",BB$2-'Indicator Date hidden'!BC75)</f>
        <v>1</v>
      </c>
      <c r="BC74" s="50">
        <f>IF('Indicator Date hidden'!BD75="x","x",BC$2-'Indicator Date hidden'!BD75)</f>
        <v>1</v>
      </c>
      <c r="BD74" s="50">
        <f>IF('Indicator Date hidden'!BE75="x","x",BD$2-'Indicator Date hidden'!BE75)</f>
        <v>1</v>
      </c>
      <c r="BE74" s="50">
        <f>IF('Indicator Date hidden'!BF75="x","x",BE$2-'Indicator Date hidden'!BF75)</f>
        <v>1</v>
      </c>
      <c r="BF74" s="50">
        <f>IF('Indicator Date hidden'!BG75="x","x",BF$2-'Indicator Date hidden'!BG75)</f>
        <v>0</v>
      </c>
      <c r="BG74" s="50">
        <f>IF('Indicator Date hidden'!BH75="x","x",BG$2-'Indicator Date hidden'!BH75)</f>
        <v>1</v>
      </c>
      <c r="BH74" s="50">
        <f>IF('Indicator Date hidden'!BI75="x","x",BH$2-'Indicator Date hidden'!BI75)</f>
        <v>1</v>
      </c>
      <c r="BI74" s="50">
        <f>IF('Indicator Date hidden'!BJ75="x","x",BI$2-'Indicator Date hidden'!BJ75)</f>
        <v>2</v>
      </c>
      <c r="BJ74" s="50">
        <f>IF('Indicator Date hidden'!BK75="x","x",BJ$2-'Indicator Date hidden'!BK75)</f>
        <v>1</v>
      </c>
      <c r="BK74" s="50">
        <f>IF('Indicator Date hidden'!BL75="x","x",BK$2-'Indicator Date hidden'!BL75)</f>
        <v>0</v>
      </c>
      <c r="BL74" s="50">
        <f>IF('Indicator Date hidden'!BM75="x","x",BL$2-'Indicator Date hidden'!BM75)</f>
        <v>1</v>
      </c>
      <c r="BM74" s="50">
        <f>IF('Indicator Date hidden'!BN75="x","x",BM$2-'Indicator Date hidden'!BN75)</f>
        <v>3</v>
      </c>
      <c r="BN74" s="50">
        <f>IF('Indicator Date hidden'!BO75="x","x",BN$2-'Indicator Date hidden'!BO75)</f>
        <v>1</v>
      </c>
      <c r="BO74" s="50">
        <f>IF('Indicator Date hidden'!BP75="x","x",BO$2-'Indicator Date hidden'!BP75)</f>
        <v>0</v>
      </c>
      <c r="BP74" s="50">
        <f>IF('Indicator Date hidden'!BQ75="x","x",BP$2-'Indicator Date hidden'!BQ75)</f>
        <v>0</v>
      </c>
      <c r="BQ74" s="50">
        <f>IF('Indicator Date hidden'!BR75="x","x",BQ$2-'Indicator Date hidden'!BR75)</f>
        <v>0</v>
      </c>
      <c r="BR74" s="50">
        <f>IF('Indicator Date hidden'!BS75="x","x",BR$2-'Indicator Date hidden'!BS75)</f>
        <v>0</v>
      </c>
      <c r="BS74" s="50">
        <f>IF('Indicator Date hidden'!BT75="x","x",BS$2-'Indicator Date hidden'!BT75)</f>
        <v>0</v>
      </c>
      <c r="BT74" s="50">
        <f>IF('Indicator Date hidden'!BU75="x","x",BT$2-'Indicator Date hidden'!BU75)</f>
        <v>1</v>
      </c>
      <c r="BU74" s="50">
        <f>IF('Indicator Date hidden'!BV75="x","x",BU$2-'Indicator Date hidden'!BV75)</f>
        <v>1</v>
      </c>
      <c r="BV74" s="50">
        <f>IF('Indicator Date hidden'!BW75="x","x",BV$2-'Indicator Date hidden'!BW75)</f>
        <v>1</v>
      </c>
      <c r="BW74" s="50">
        <f>IF('Indicator Date hidden'!BX75="x","x",BW$2-'Indicator Date hidden'!BX75)</f>
        <v>1</v>
      </c>
      <c r="BX74" s="50">
        <f>IF('Indicator Date hidden'!BY75="x","x",BX$2-'Indicator Date hidden'!BY75)</f>
        <v>0</v>
      </c>
      <c r="BY74" s="3">
        <f t="shared" si="10"/>
        <v>31</v>
      </c>
      <c r="BZ74" s="51">
        <f t="shared" si="11"/>
        <v>0.41333333333333333</v>
      </c>
      <c r="CA74" s="3">
        <f t="shared" si="12"/>
        <v>23</v>
      </c>
      <c r="CB74" s="51">
        <f t="shared" si="13"/>
        <v>1.0594757613503429</v>
      </c>
      <c r="CC74" s="54">
        <f t="shared" si="14"/>
        <v>0</v>
      </c>
    </row>
    <row r="75" spans="1:81">
      <c r="A75" s="3" t="str">
        <f>'Indicator Data'!B78</f>
        <v>HND</v>
      </c>
      <c r="B75" s="50">
        <f>IF('Indicator Date hidden'!C76="x","x",B$2-'Indicator Date hidden'!C76)</f>
        <v>0</v>
      </c>
      <c r="C75" s="50">
        <f>IF('Indicator Date hidden'!D76="x","x",C$2-'Indicator Date hidden'!D76)</f>
        <v>0</v>
      </c>
      <c r="D75" s="50">
        <f>IF('Indicator Date hidden'!E76="x","x",D$2-'Indicator Date hidden'!E76)</f>
        <v>0</v>
      </c>
      <c r="E75" s="50">
        <f>IF('Indicator Date hidden'!F76="x","x",E$2-'Indicator Date hidden'!F76)</f>
        <v>0</v>
      </c>
      <c r="F75" s="50">
        <f>IF('Indicator Date hidden'!G76="x","x",F$2-'Indicator Date hidden'!G76)</f>
        <v>0</v>
      </c>
      <c r="G75" s="50">
        <f>IF('Indicator Date hidden'!H76="x","x",G$2-'Indicator Date hidden'!H76)</f>
        <v>0</v>
      </c>
      <c r="H75" s="50">
        <f>IF('Indicator Date hidden'!I76="x","x",H$2-'Indicator Date hidden'!I76)</f>
        <v>0</v>
      </c>
      <c r="I75" s="50">
        <f>IF('Indicator Date hidden'!J76="x","x",I$2-'Indicator Date hidden'!J76)</f>
        <v>0</v>
      </c>
      <c r="J75" s="50">
        <f>IF('Indicator Date hidden'!K76="x","x",J$2-'Indicator Date hidden'!K76)</f>
        <v>0</v>
      </c>
      <c r="K75" s="50">
        <f>IF('Indicator Date hidden'!L76="x","x",K$2-'Indicator Date hidden'!L76)</f>
        <v>0</v>
      </c>
      <c r="L75" s="50">
        <f>IF('Indicator Date hidden'!M76="x","x",L$2-'Indicator Date hidden'!M76)</f>
        <v>0</v>
      </c>
      <c r="M75" s="50">
        <f>IF('Indicator Date hidden'!N76="x","x",M$2-'Indicator Date hidden'!N76)</f>
        <v>0</v>
      </c>
      <c r="N75" s="50">
        <f>IF('Indicator Date hidden'!O76="x","x",N$2-'Indicator Date hidden'!O76)</f>
        <v>0</v>
      </c>
      <c r="O75" s="50">
        <f>IF('Indicator Date hidden'!P76="x","x",O$2-'Indicator Date hidden'!P76)</f>
        <v>0</v>
      </c>
      <c r="P75" s="50">
        <f>IF('Indicator Date hidden'!Q76="x","x",P$2-'Indicator Date hidden'!Q76)</f>
        <v>-1</v>
      </c>
      <c r="Q75" s="50">
        <f>IF('Indicator Date hidden'!R76="x","x",Q$2-'Indicator Date hidden'!R76)</f>
        <v>-1</v>
      </c>
      <c r="R75" s="50">
        <f>IF('Indicator Date hidden'!S76="x","x",R$2-'Indicator Date hidden'!S76)</f>
        <v>-1</v>
      </c>
      <c r="S75" s="50">
        <f>IF('Indicator Date hidden'!T76="x","x",S$2-'Indicator Date hidden'!T76)</f>
        <v>-1</v>
      </c>
      <c r="T75" s="50">
        <f>IF('Indicator Date hidden'!U76="x","x",T$2-'Indicator Date hidden'!U76)</f>
        <v>0</v>
      </c>
      <c r="U75" s="50">
        <f>IF('Indicator Date hidden'!V76="x","x",U$2-'Indicator Date hidden'!V76)</f>
        <v>0</v>
      </c>
      <c r="V75" s="50">
        <f>IF('Indicator Date hidden'!W76="x","x",V$2-'Indicator Date hidden'!W76)</f>
        <v>0</v>
      </c>
      <c r="W75" s="50">
        <f>IF('Indicator Date hidden'!X76="x","x",W$2-'Indicator Date hidden'!X76)</f>
        <v>0</v>
      </c>
      <c r="X75" s="50">
        <f>IF('Indicator Date hidden'!Y76="x","x",X$2-'Indicator Date hidden'!Y76)</f>
        <v>1</v>
      </c>
      <c r="Y75" s="50">
        <f>IF('Indicator Date hidden'!Z76="x","x",Y$2-'Indicator Date hidden'!Z76)</f>
        <v>1</v>
      </c>
      <c r="Z75" s="50">
        <f>IF('Indicator Date hidden'!AA76="x","x",Z$2-'Indicator Date hidden'!AA76)</f>
        <v>6</v>
      </c>
      <c r="AA75" s="50">
        <f>IF('Indicator Date hidden'!AB76="x","x",AA$2-'Indicator Date hidden'!AB76)</f>
        <v>0</v>
      </c>
      <c r="AB75" s="50">
        <f>IF('Indicator Date hidden'!AC76="x","x",AB$2-'Indicator Date hidden'!AC76)</f>
        <v>1</v>
      </c>
      <c r="AC75" s="50">
        <f>IF('Indicator Date hidden'!AD76="x","x",AC$2-'Indicator Date hidden'!AD76)</f>
        <v>4</v>
      </c>
      <c r="AD75" s="50">
        <f>IF('Indicator Date hidden'!AE76="x","x",AD$2-'Indicator Date hidden'!AE76)</f>
        <v>0</v>
      </c>
      <c r="AE75" s="50">
        <f>IF('Indicator Date hidden'!AF76="x","x",AE$2-'Indicator Date hidden'!AF76)</f>
        <v>0</v>
      </c>
      <c r="AF75" s="50">
        <f>IF('Indicator Date hidden'!AG76="x","x",AF$2-'Indicator Date hidden'!AG76)</f>
        <v>0</v>
      </c>
      <c r="AG75" s="50">
        <f>IF('Indicator Date hidden'!AH76="x","x",AG$2-'Indicator Date hidden'!AH76)</f>
        <v>0</v>
      </c>
      <c r="AH75" s="50">
        <f>IF('Indicator Date hidden'!AI76="x","x",AH$2-'Indicator Date hidden'!AI76)</f>
        <v>0</v>
      </c>
      <c r="AI75" s="50">
        <f>IF('Indicator Date hidden'!AJ76="x","x",AI$2-'Indicator Date hidden'!AJ76)</f>
        <v>0</v>
      </c>
      <c r="AJ75" s="50">
        <f>IF('Indicator Date hidden'!AK76="x","x",AJ$2-'Indicator Date hidden'!AK76)</f>
        <v>0</v>
      </c>
      <c r="AK75" s="50">
        <f>IF('Indicator Date hidden'!AL76="x","x",AK$2-'Indicator Date hidden'!AL76)</f>
        <v>0</v>
      </c>
      <c r="AL75" s="50">
        <f>IF('Indicator Date hidden'!AM76="x","x",AL$2-'Indicator Date hidden'!AM76)</f>
        <v>7</v>
      </c>
      <c r="AM75" s="50">
        <f>IF('Indicator Date hidden'!AN76="x","x",AM$2-'Indicator Date hidden'!AN76)</f>
        <v>0</v>
      </c>
      <c r="AN75" s="50">
        <f>IF('Indicator Date hidden'!AO76="x","x",AN$2-'Indicator Date hidden'!AO76)</f>
        <v>0</v>
      </c>
      <c r="AO75" s="50">
        <f>IF('Indicator Date hidden'!AP76="x","x",AO$2-'Indicator Date hidden'!AP76)</f>
        <v>0</v>
      </c>
      <c r="AP75" s="50">
        <f>IF('Indicator Date hidden'!AQ76="x","x",AP$2-'Indicator Date hidden'!AQ76)</f>
        <v>0</v>
      </c>
      <c r="AQ75" s="50">
        <f>IF('Indicator Date hidden'!AR76="x","x",AQ$2-'Indicator Date hidden'!AR76)</f>
        <v>0</v>
      </c>
      <c r="AR75" s="50">
        <f>IF('Indicator Date hidden'!AS76="x","x",AR$2-'Indicator Date hidden'!AS76)</f>
        <v>0</v>
      </c>
      <c r="AS75" s="50">
        <f>IF('Indicator Date hidden'!AT76="x","x",AS$2-'Indicator Date hidden'!AT76)</f>
        <v>8</v>
      </c>
      <c r="AT75" s="50">
        <f>IF('Indicator Date hidden'!AU76="x","x",AT$2-'Indicator Date hidden'!AU76)</f>
        <v>0</v>
      </c>
      <c r="AU75" s="50">
        <f>IF('Indicator Date hidden'!AV76="x","x",AU$2-'Indicator Date hidden'!AV76)</f>
        <v>0</v>
      </c>
      <c r="AV75" s="50">
        <f>IF('Indicator Date hidden'!AW76="x","x",AV$2-'Indicator Date hidden'!AW76)</f>
        <v>0</v>
      </c>
      <c r="AW75" s="50">
        <f>IF('Indicator Date hidden'!AX76="x","x",AW$2-'Indicator Date hidden'!AX76)</f>
        <v>0</v>
      </c>
      <c r="AX75" s="50">
        <f>IF('Indicator Date hidden'!AY76="x","x",AX$2-'Indicator Date hidden'!AY76)</f>
        <v>0</v>
      </c>
      <c r="AY75" s="50">
        <f>IF('Indicator Date hidden'!AZ76="x","x",AY$2-'Indicator Date hidden'!AZ76)</f>
        <v>0</v>
      </c>
      <c r="AZ75" s="50">
        <f>IF('Indicator Date hidden'!BA76="x","x",AZ$2-'Indicator Date hidden'!BA76)</f>
        <v>0</v>
      </c>
      <c r="BA75" s="50">
        <f>IF('Indicator Date hidden'!BB76="x","x",BA$2-'Indicator Date hidden'!BB76)</f>
        <v>1</v>
      </c>
      <c r="BB75" s="50">
        <f>IF('Indicator Date hidden'!BC76="x","x",BB$2-'Indicator Date hidden'!BC76)</f>
        <v>1</v>
      </c>
      <c r="BC75" s="50">
        <f>IF('Indicator Date hidden'!BD76="x","x",BC$2-'Indicator Date hidden'!BD76)</f>
        <v>1</v>
      </c>
      <c r="BD75" s="50">
        <f>IF('Indicator Date hidden'!BE76="x","x",BD$2-'Indicator Date hidden'!BE76)</f>
        <v>1</v>
      </c>
      <c r="BE75" s="50">
        <f>IF('Indicator Date hidden'!BF76="x","x",BE$2-'Indicator Date hidden'!BF76)</f>
        <v>1</v>
      </c>
      <c r="BF75" s="50">
        <f>IF('Indicator Date hidden'!BG76="x","x",BF$2-'Indicator Date hidden'!BG76)</f>
        <v>0</v>
      </c>
      <c r="BG75" s="50">
        <f>IF('Indicator Date hidden'!BH76="x","x",BG$2-'Indicator Date hidden'!BH76)</f>
        <v>1</v>
      </c>
      <c r="BH75" s="50">
        <f>IF('Indicator Date hidden'!BI76="x","x",BH$2-'Indicator Date hidden'!BI76)</f>
        <v>1</v>
      </c>
      <c r="BI75" s="50">
        <f>IF('Indicator Date hidden'!BJ76="x","x",BI$2-'Indicator Date hidden'!BJ76)</f>
        <v>2</v>
      </c>
      <c r="BJ75" s="50">
        <f>IF('Indicator Date hidden'!BK76="x","x",BJ$2-'Indicator Date hidden'!BK76)</f>
        <v>1</v>
      </c>
      <c r="BK75" s="50">
        <f>IF('Indicator Date hidden'!BL76="x","x",BK$2-'Indicator Date hidden'!BL76)</f>
        <v>0</v>
      </c>
      <c r="BL75" s="50">
        <f>IF('Indicator Date hidden'!BM76="x","x",BL$2-'Indicator Date hidden'!BM76)</f>
        <v>1</v>
      </c>
      <c r="BM75" s="50">
        <f>IF('Indicator Date hidden'!BN76="x","x",BM$2-'Indicator Date hidden'!BN76)</f>
        <v>1</v>
      </c>
      <c r="BN75" s="50">
        <f>IF('Indicator Date hidden'!BO76="x","x",BN$2-'Indicator Date hidden'!BO76)</f>
        <v>2</v>
      </c>
      <c r="BO75" s="50">
        <f>IF('Indicator Date hidden'!BP76="x","x",BO$2-'Indicator Date hidden'!BP76)</f>
        <v>0</v>
      </c>
      <c r="BP75" s="50">
        <f>IF('Indicator Date hidden'!BQ76="x","x",BP$2-'Indicator Date hidden'!BQ76)</f>
        <v>0</v>
      </c>
      <c r="BQ75" s="50">
        <f>IF('Indicator Date hidden'!BR76="x","x",BQ$2-'Indicator Date hidden'!BR76)</f>
        <v>0</v>
      </c>
      <c r="BR75" s="50">
        <f>IF('Indicator Date hidden'!BS76="x","x",BR$2-'Indicator Date hidden'!BS76)</f>
        <v>0</v>
      </c>
      <c r="BS75" s="50">
        <f>IF('Indicator Date hidden'!BT76="x","x",BS$2-'Indicator Date hidden'!BT76)</f>
        <v>1</v>
      </c>
      <c r="BT75" s="50">
        <f>IF('Indicator Date hidden'!BU76="x","x",BT$2-'Indicator Date hidden'!BU76)</f>
        <v>1</v>
      </c>
      <c r="BU75" s="50">
        <f>IF('Indicator Date hidden'!BV76="x","x",BU$2-'Indicator Date hidden'!BV76)</f>
        <v>1</v>
      </c>
      <c r="BV75" s="50">
        <f>IF('Indicator Date hidden'!BW76="x","x",BV$2-'Indicator Date hidden'!BW76)</f>
        <v>1</v>
      </c>
      <c r="BW75" s="50">
        <f>IF('Indicator Date hidden'!BX76="x","x",BW$2-'Indicator Date hidden'!BX76)</f>
        <v>1</v>
      </c>
      <c r="BX75" s="50">
        <f>IF('Indicator Date hidden'!BY76="x","x",BX$2-'Indicator Date hidden'!BY76)</f>
        <v>0</v>
      </c>
      <c r="BY75" s="3">
        <f t="shared" si="10"/>
        <v>43</v>
      </c>
      <c r="BZ75" s="51">
        <f t="shared" si="11"/>
        <v>0.57333333333333336</v>
      </c>
      <c r="CA75" s="3">
        <f t="shared" si="12"/>
        <v>24</v>
      </c>
      <c r="CB75" s="51">
        <f t="shared" si="13"/>
        <v>1.5070795894341111</v>
      </c>
      <c r="CC75" s="54">
        <f t="shared" si="14"/>
        <v>0</v>
      </c>
    </row>
    <row r="76" spans="1:81">
      <c r="A76" s="3" t="str">
        <f>'Indicator Data'!B79</f>
        <v>HUN</v>
      </c>
      <c r="B76" s="50">
        <f>IF('Indicator Date hidden'!C77="x","x",B$2-'Indicator Date hidden'!C77)</f>
        <v>0</v>
      </c>
      <c r="C76" s="50">
        <f>IF('Indicator Date hidden'!D77="x","x",C$2-'Indicator Date hidden'!D77)</f>
        <v>0</v>
      </c>
      <c r="D76" s="50">
        <f>IF('Indicator Date hidden'!E77="x","x",D$2-'Indicator Date hidden'!E77)</f>
        <v>0</v>
      </c>
      <c r="E76" s="50">
        <f>IF('Indicator Date hidden'!F77="x","x",E$2-'Indicator Date hidden'!F77)</f>
        <v>0</v>
      </c>
      <c r="F76" s="50">
        <f>IF('Indicator Date hidden'!G77="x","x",F$2-'Indicator Date hidden'!G77)</f>
        <v>0</v>
      </c>
      <c r="G76" s="50">
        <f>IF('Indicator Date hidden'!H77="x","x",G$2-'Indicator Date hidden'!H77)</f>
        <v>0</v>
      </c>
      <c r="H76" s="50">
        <f>IF('Indicator Date hidden'!I77="x","x",H$2-'Indicator Date hidden'!I77)</f>
        <v>0</v>
      </c>
      <c r="I76" s="50">
        <f>IF('Indicator Date hidden'!J77="x","x",I$2-'Indicator Date hidden'!J77)</f>
        <v>0</v>
      </c>
      <c r="J76" s="50">
        <f>IF('Indicator Date hidden'!K77="x","x",J$2-'Indicator Date hidden'!K77)</f>
        <v>0</v>
      </c>
      <c r="K76" s="50">
        <f>IF('Indicator Date hidden'!L77="x","x",K$2-'Indicator Date hidden'!L77)</f>
        <v>0</v>
      </c>
      <c r="L76" s="50">
        <f>IF('Indicator Date hidden'!M77="x","x",L$2-'Indicator Date hidden'!M77)</f>
        <v>0</v>
      </c>
      <c r="M76" s="50">
        <f>IF('Indicator Date hidden'!N77="x","x",M$2-'Indicator Date hidden'!N77)</f>
        <v>0</v>
      </c>
      <c r="N76" s="50">
        <f>IF('Indicator Date hidden'!O77="x","x",N$2-'Indicator Date hidden'!O77)</f>
        <v>0</v>
      </c>
      <c r="O76" s="50">
        <f>IF('Indicator Date hidden'!P77="x","x",O$2-'Indicator Date hidden'!P77)</f>
        <v>0</v>
      </c>
      <c r="P76" s="50">
        <f>IF('Indicator Date hidden'!Q77="x","x",P$2-'Indicator Date hidden'!Q77)</f>
        <v>-1</v>
      </c>
      <c r="Q76" s="50">
        <f>IF('Indicator Date hidden'!R77="x","x",Q$2-'Indicator Date hidden'!R77)</f>
        <v>-1</v>
      </c>
      <c r="R76" s="50">
        <f>IF('Indicator Date hidden'!S77="x","x",R$2-'Indicator Date hidden'!S77)</f>
        <v>-1</v>
      </c>
      <c r="S76" s="50">
        <f>IF('Indicator Date hidden'!T77="x","x",S$2-'Indicator Date hidden'!T77)</f>
        <v>-1</v>
      </c>
      <c r="T76" s="50">
        <f>IF('Indicator Date hidden'!U77="x","x",T$2-'Indicator Date hidden'!U77)</f>
        <v>0</v>
      </c>
      <c r="U76" s="50">
        <f>IF('Indicator Date hidden'!V77="x","x",U$2-'Indicator Date hidden'!V77)</f>
        <v>0</v>
      </c>
      <c r="V76" s="50">
        <f>IF('Indicator Date hidden'!W77="x","x",V$2-'Indicator Date hidden'!W77)</f>
        <v>0</v>
      </c>
      <c r="W76" s="50">
        <f>IF('Indicator Date hidden'!X77="x","x",W$2-'Indicator Date hidden'!X77)</f>
        <v>0</v>
      </c>
      <c r="X76" s="50">
        <f>IF('Indicator Date hidden'!Y77="x","x",X$2-'Indicator Date hidden'!Y77)</f>
        <v>1</v>
      </c>
      <c r="Y76" s="50">
        <f>IF('Indicator Date hidden'!Z77="x","x",Y$2-'Indicator Date hidden'!Z77)</f>
        <v>1</v>
      </c>
      <c r="Z76" s="50">
        <f>IF('Indicator Date hidden'!AA77="x","x",Z$2-'Indicator Date hidden'!AA77)</f>
        <v>7</v>
      </c>
      <c r="AA76" s="50">
        <f>IF('Indicator Date hidden'!AB77="x","x",AA$2-'Indicator Date hidden'!AB77)</f>
        <v>0</v>
      </c>
      <c r="AB76" s="50" t="str">
        <f>IF('Indicator Date hidden'!AC77="x","x",AB$2-'Indicator Date hidden'!AC77)</f>
        <v>x</v>
      </c>
      <c r="AC76" s="50">
        <f>IF('Indicator Date hidden'!AD77="x","x",AC$2-'Indicator Date hidden'!AD77)</f>
        <v>1</v>
      </c>
      <c r="AD76" s="50">
        <f>IF('Indicator Date hidden'!AE77="x","x",AD$2-'Indicator Date hidden'!AE77)</f>
        <v>0</v>
      </c>
      <c r="AE76" s="50">
        <f>IF('Indicator Date hidden'!AF77="x","x",AE$2-'Indicator Date hidden'!AF77)</f>
        <v>0</v>
      </c>
      <c r="AF76" s="50">
        <f>IF('Indicator Date hidden'!AG77="x","x",AF$2-'Indicator Date hidden'!AG77)</f>
        <v>0</v>
      </c>
      <c r="AG76" s="50">
        <f>IF('Indicator Date hidden'!AH77="x","x",AG$2-'Indicator Date hidden'!AH77)</f>
        <v>0</v>
      </c>
      <c r="AH76" s="50">
        <f>IF('Indicator Date hidden'!AI77="x","x",AH$2-'Indicator Date hidden'!AI77)</f>
        <v>0</v>
      </c>
      <c r="AI76" s="50">
        <f>IF('Indicator Date hidden'!AJ77="x","x",AI$2-'Indicator Date hidden'!AJ77)</f>
        <v>0</v>
      </c>
      <c r="AJ76" s="50">
        <f>IF('Indicator Date hidden'!AK77="x","x",AJ$2-'Indicator Date hidden'!AK77)</f>
        <v>0</v>
      </c>
      <c r="AK76" s="50">
        <f>IF('Indicator Date hidden'!AL77="x","x",AK$2-'Indicator Date hidden'!AL77)</f>
        <v>0</v>
      </c>
      <c r="AL76" s="50" t="str">
        <f>IF('Indicator Date hidden'!AM77="x","x",AL$2-'Indicator Date hidden'!AM77)</f>
        <v>x</v>
      </c>
      <c r="AM76" s="50">
        <f>IF('Indicator Date hidden'!AN77="x","x",AM$2-'Indicator Date hidden'!AN77)</f>
        <v>0</v>
      </c>
      <c r="AN76" s="50">
        <f>IF('Indicator Date hidden'!AO77="x","x",AN$2-'Indicator Date hidden'!AO77)</f>
        <v>0</v>
      </c>
      <c r="AO76" s="50">
        <f>IF('Indicator Date hidden'!AP77="x","x",AO$2-'Indicator Date hidden'!AP77)</f>
        <v>0</v>
      </c>
      <c r="AP76" s="50" t="str">
        <f>IF('Indicator Date hidden'!AQ77="x","x",AP$2-'Indicator Date hidden'!AQ77)</f>
        <v>x</v>
      </c>
      <c r="AQ76" s="50">
        <f>IF('Indicator Date hidden'!AR77="x","x",AQ$2-'Indicator Date hidden'!AR77)</f>
        <v>0</v>
      </c>
      <c r="AR76" s="50">
        <f>IF('Indicator Date hidden'!AS77="x","x",AR$2-'Indicator Date hidden'!AS77)</f>
        <v>0</v>
      </c>
      <c r="AS76" s="50" t="str">
        <f>IF('Indicator Date hidden'!AT77="x","x",AS$2-'Indicator Date hidden'!AT77)</f>
        <v>x</v>
      </c>
      <c r="AT76" s="50">
        <f>IF('Indicator Date hidden'!AU77="x","x",AT$2-'Indicator Date hidden'!AU77)</f>
        <v>0</v>
      </c>
      <c r="AU76" s="50" t="str">
        <f>IF('Indicator Date hidden'!AV77="x","x",AU$2-'Indicator Date hidden'!AV77)</f>
        <v>x</v>
      </c>
      <c r="AV76" s="50" t="str">
        <f>IF('Indicator Date hidden'!AW77="x","x",AV$2-'Indicator Date hidden'!AW77)</f>
        <v>x</v>
      </c>
      <c r="AW76" s="50" t="str">
        <f>IF('Indicator Date hidden'!AX77="x","x",AW$2-'Indicator Date hidden'!AX77)</f>
        <v>x</v>
      </c>
      <c r="AX76" s="50">
        <f>IF('Indicator Date hidden'!AY77="x","x",AX$2-'Indicator Date hidden'!AY77)</f>
        <v>0</v>
      </c>
      <c r="AY76" s="50">
        <f>IF('Indicator Date hidden'!AZ77="x","x",AY$2-'Indicator Date hidden'!AZ77)</f>
        <v>0</v>
      </c>
      <c r="AZ76" s="50">
        <f>IF('Indicator Date hidden'!BA77="x","x",AZ$2-'Indicator Date hidden'!BA77)</f>
        <v>1</v>
      </c>
      <c r="BA76" s="50">
        <f>IF('Indicator Date hidden'!BB77="x","x",BA$2-'Indicator Date hidden'!BB77)</f>
        <v>1</v>
      </c>
      <c r="BB76" s="50">
        <f>IF('Indicator Date hidden'!BC77="x","x",BB$2-'Indicator Date hidden'!BC77)</f>
        <v>1</v>
      </c>
      <c r="BC76" s="50">
        <f>IF('Indicator Date hidden'!BD77="x","x",BC$2-'Indicator Date hidden'!BD77)</f>
        <v>1</v>
      </c>
      <c r="BD76" s="50" t="str">
        <f>IF('Indicator Date hidden'!BE77="x","x",BD$2-'Indicator Date hidden'!BE77)</f>
        <v>x</v>
      </c>
      <c r="BE76" s="50">
        <f>IF('Indicator Date hidden'!BF77="x","x",BE$2-'Indicator Date hidden'!BF77)</f>
        <v>1</v>
      </c>
      <c r="BF76" s="50">
        <f>IF('Indicator Date hidden'!BG77="x","x",BF$2-'Indicator Date hidden'!BG77)</f>
        <v>0</v>
      </c>
      <c r="BG76" s="50">
        <f>IF('Indicator Date hidden'!BH77="x","x",BG$2-'Indicator Date hidden'!BH77)</f>
        <v>1</v>
      </c>
      <c r="BH76" s="50">
        <f>IF('Indicator Date hidden'!BI77="x","x",BH$2-'Indicator Date hidden'!BI77)</f>
        <v>1</v>
      </c>
      <c r="BI76" s="50">
        <f>IF('Indicator Date hidden'!BJ77="x","x",BI$2-'Indicator Date hidden'!BJ77)</f>
        <v>0</v>
      </c>
      <c r="BJ76" s="50">
        <f>IF('Indicator Date hidden'!BK77="x","x",BJ$2-'Indicator Date hidden'!BK77)</f>
        <v>1</v>
      </c>
      <c r="BK76" s="50">
        <f>IF('Indicator Date hidden'!BL77="x","x",BK$2-'Indicator Date hidden'!BL77)</f>
        <v>0</v>
      </c>
      <c r="BL76" s="50">
        <f>IF('Indicator Date hidden'!BM77="x","x",BL$2-'Indicator Date hidden'!BM77)</f>
        <v>1</v>
      </c>
      <c r="BM76" s="50">
        <f>IF('Indicator Date hidden'!BN77="x","x",BM$2-'Indicator Date hidden'!BN77)</f>
        <v>5</v>
      </c>
      <c r="BN76" s="50">
        <f>IF('Indicator Date hidden'!BO77="x","x",BN$2-'Indicator Date hidden'!BO77)</f>
        <v>0</v>
      </c>
      <c r="BO76" s="50">
        <f>IF('Indicator Date hidden'!BP77="x","x",BO$2-'Indicator Date hidden'!BP77)</f>
        <v>0</v>
      </c>
      <c r="BP76" s="50">
        <f>IF('Indicator Date hidden'!BQ77="x","x",BP$2-'Indicator Date hidden'!BQ77)</f>
        <v>0</v>
      </c>
      <c r="BQ76" s="50">
        <f>IF('Indicator Date hidden'!BR77="x","x",BQ$2-'Indicator Date hidden'!BR77)</f>
        <v>0</v>
      </c>
      <c r="BR76" s="50">
        <f>IF('Indicator Date hidden'!BS77="x","x",BR$2-'Indicator Date hidden'!BS77)</f>
        <v>0</v>
      </c>
      <c r="BS76" s="50">
        <f>IF('Indicator Date hidden'!BT77="x","x",BS$2-'Indicator Date hidden'!BT77)</f>
        <v>2</v>
      </c>
      <c r="BT76" s="50">
        <f>IF('Indicator Date hidden'!BU77="x","x",BT$2-'Indicator Date hidden'!BU77)</f>
        <v>1</v>
      </c>
      <c r="BU76" s="50">
        <f>IF('Indicator Date hidden'!BV77="x","x",BU$2-'Indicator Date hidden'!BV77)</f>
        <v>1</v>
      </c>
      <c r="BV76" s="50">
        <f>IF('Indicator Date hidden'!BW77="x","x",BV$2-'Indicator Date hidden'!BW77)</f>
        <v>1</v>
      </c>
      <c r="BW76" s="50">
        <f>IF('Indicator Date hidden'!BX77="x","x",BW$2-'Indicator Date hidden'!BX77)</f>
        <v>1</v>
      </c>
      <c r="BX76" s="50">
        <f>IF('Indicator Date hidden'!BY77="x","x",BX$2-'Indicator Date hidden'!BY77)</f>
        <v>0</v>
      </c>
      <c r="BY76" s="3">
        <f t="shared" si="10"/>
        <v>26</v>
      </c>
      <c r="BZ76" s="51">
        <f t="shared" si="11"/>
        <v>0.38805970149253732</v>
      </c>
      <c r="CA76" s="3">
        <f t="shared" si="12"/>
        <v>19</v>
      </c>
      <c r="CB76" s="51">
        <f t="shared" si="13"/>
        <v>1.1454676927970087</v>
      </c>
      <c r="CC76" s="54">
        <f t="shared" si="14"/>
        <v>0</v>
      </c>
    </row>
    <row r="77" spans="1:81">
      <c r="A77" s="3" t="str">
        <f>'Indicator Data'!B80</f>
        <v>ISL</v>
      </c>
      <c r="B77" s="50">
        <f>IF('Indicator Date hidden'!C78="x","x",B$2-'Indicator Date hidden'!C78)</f>
        <v>0</v>
      </c>
      <c r="C77" s="50">
        <f>IF('Indicator Date hidden'!D78="x","x",C$2-'Indicator Date hidden'!D78)</f>
        <v>0</v>
      </c>
      <c r="D77" s="50">
        <f>IF('Indicator Date hidden'!E78="x","x",D$2-'Indicator Date hidden'!E78)</f>
        <v>0</v>
      </c>
      <c r="E77" s="50">
        <f>IF('Indicator Date hidden'!F78="x","x",E$2-'Indicator Date hidden'!F78)</f>
        <v>0</v>
      </c>
      <c r="F77" s="50">
        <f>IF('Indicator Date hidden'!G78="x","x",F$2-'Indicator Date hidden'!G78)</f>
        <v>0</v>
      </c>
      <c r="G77" s="50">
        <f>IF('Indicator Date hidden'!H78="x","x",G$2-'Indicator Date hidden'!H78)</f>
        <v>0</v>
      </c>
      <c r="H77" s="50">
        <f>IF('Indicator Date hidden'!I78="x","x",H$2-'Indicator Date hidden'!I78)</f>
        <v>0</v>
      </c>
      <c r="I77" s="50">
        <f>IF('Indicator Date hidden'!J78="x","x",I$2-'Indicator Date hidden'!J78)</f>
        <v>0</v>
      </c>
      <c r="J77" s="50">
        <f>IF('Indicator Date hidden'!K78="x","x",J$2-'Indicator Date hidden'!K78)</f>
        <v>0</v>
      </c>
      <c r="K77" s="50">
        <f>IF('Indicator Date hidden'!L78="x","x",K$2-'Indicator Date hidden'!L78)</f>
        <v>0</v>
      </c>
      <c r="L77" s="50">
        <f>IF('Indicator Date hidden'!M78="x","x",L$2-'Indicator Date hidden'!M78)</f>
        <v>0</v>
      </c>
      <c r="M77" s="50">
        <f>IF('Indicator Date hidden'!N78="x","x",M$2-'Indicator Date hidden'!N78)</f>
        <v>0</v>
      </c>
      <c r="N77" s="50">
        <f>IF('Indicator Date hidden'!O78="x","x",N$2-'Indicator Date hidden'!O78)</f>
        <v>0</v>
      </c>
      <c r="O77" s="50">
        <f>IF('Indicator Date hidden'!P78="x","x",O$2-'Indicator Date hidden'!P78)</f>
        <v>0</v>
      </c>
      <c r="P77" s="50">
        <f>IF('Indicator Date hidden'!Q78="x","x",P$2-'Indicator Date hidden'!Q78)</f>
        <v>-1</v>
      </c>
      <c r="Q77" s="50">
        <f>IF('Indicator Date hidden'!R78="x","x",Q$2-'Indicator Date hidden'!R78)</f>
        <v>-1</v>
      </c>
      <c r="R77" s="50">
        <f>IF('Indicator Date hidden'!S78="x","x",R$2-'Indicator Date hidden'!S78)</f>
        <v>-1</v>
      </c>
      <c r="S77" s="50">
        <f>IF('Indicator Date hidden'!T78="x","x",S$2-'Indicator Date hidden'!T78)</f>
        <v>-1</v>
      </c>
      <c r="T77" s="50">
        <f>IF('Indicator Date hidden'!U78="x","x",T$2-'Indicator Date hidden'!U78)</f>
        <v>0</v>
      </c>
      <c r="U77" s="50">
        <f>IF('Indicator Date hidden'!V78="x","x",U$2-'Indicator Date hidden'!V78)</f>
        <v>0</v>
      </c>
      <c r="V77" s="50">
        <f>IF('Indicator Date hidden'!W78="x","x",V$2-'Indicator Date hidden'!W78)</f>
        <v>0</v>
      </c>
      <c r="W77" s="50">
        <f>IF('Indicator Date hidden'!X78="x","x",W$2-'Indicator Date hidden'!X78)</f>
        <v>0</v>
      </c>
      <c r="X77" s="50">
        <f>IF('Indicator Date hidden'!Y78="x","x",X$2-'Indicator Date hidden'!Y78)</f>
        <v>1</v>
      </c>
      <c r="Y77" s="50">
        <f>IF('Indicator Date hidden'!Z78="x","x",Y$2-'Indicator Date hidden'!Z78)</f>
        <v>1</v>
      </c>
      <c r="Z77" s="50" t="str">
        <f>IF('Indicator Date hidden'!AA78="x","x",Z$2-'Indicator Date hidden'!AA78)</f>
        <v>x</v>
      </c>
      <c r="AA77" s="50">
        <f>IF('Indicator Date hidden'!AB78="x","x",AA$2-'Indicator Date hidden'!AB78)</f>
        <v>0</v>
      </c>
      <c r="AB77" s="50" t="str">
        <f>IF('Indicator Date hidden'!AC78="x","x",AB$2-'Indicator Date hidden'!AC78)</f>
        <v>x</v>
      </c>
      <c r="AC77" s="50">
        <f>IF('Indicator Date hidden'!AD78="x","x",AC$2-'Indicator Date hidden'!AD78)</f>
        <v>0</v>
      </c>
      <c r="AD77" s="50">
        <f>IF('Indicator Date hidden'!AE78="x","x",AD$2-'Indicator Date hidden'!AE78)</f>
        <v>0</v>
      </c>
      <c r="AE77" s="50" t="str">
        <f>IF('Indicator Date hidden'!AF78="x","x",AE$2-'Indicator Date hidden'!AF78)</f>
        <v>x</v>
      </c>
      <c r="AF77" s="50">
        <f>IF('Indicator Date hidden'!AG78="x","x",AF$2-'Indicator Date hidden'!AG78)</f>
        <v>0</v>
      </c>
      <c r="AG77" s="50">
        <f>IF('Indicator Date hidden'!AH78="x","x",AG$2-'Indicator Date hidden'!AH78)</f>
        <v>0</v>
      </c>
      <c r="AH77" s="50">
        <f>IF('Indicator Date hidden'!AI78="x","x",AH$2-'Indicator Date hidden'!AI78)</f>
        <v>0</v>
      </c>
      <c r="AI77" s="50">
        <f>IF('Indicator Date hidden'!AJ78="x","x",AI$2-'Indicator Date hidden'!AJ78)</f>
        <v>0</v>
      </c>
      <c r="AJ77" s="50">
        <f>IF('Indicator Date hidden'!AK78="x","x",AJ$2-'Indicator Date hidden'!AK78)</f>
        <v>0</v>
      </c>
      <c r="AK77" s="50">
        <f>IF('Indicator Date hidden'!AL78="x","x",AK$2-'Indicator Date hidden'!AL78)</f>
        <v>0</v>
      </c>
      <c r="AL77" s="50" t="str">
        <f>IF('Indicator Date hidden'!AM78="x","x",AL$2-'Indicator Date hidden'!AM78)</f>
        <v>x</v>
      </c>
      <c r="AM77" s="50">
        <f>IF('Indicator Date hidden'!AN78="x","x",AM$2-'Indicator Date hidden'!AN78)</f>
        <v>0</v>
      </c>
      <c r="AN77" s="50">
        <f>IF('Indicator Date hidden'!AO78="x","x",AN$2-'Indicator Date hidden'!AO78)</f>
        <v>0</v>
      </c>
      <c r="AO77" s="50">
        <f>IF('Indicator Date hidden'!AP78="x","x",AO$2-'Indicator Date hidden'!AP78)</f>
        <v>0</v>
      </c>
      <c r="AP77" s="50" t="str">
        <f>IF('Indicator Date hidden'!AQ78="x","x",AP$2-'Indicator Date hidden'!AQ78)</f>
        <v>x</v>
      </c>
      <c r="AQ77" s="50">
        <f>IF('Indicator Date hidden'!AR78="x","x",AQ$2-'Indicator Date hidden'!AR78)</f>
        <v>0</v>
      </c>
      <c r="AR77" s="50">
        <f>IF('Indicator Date hidden'!AS78="x","x",AR$2-'Indicator Date hidden'!AS78)</f>
        <v>0</v>
      </c>
      <c r="AS77" s="50" t="str">
        <f>IF('Indicator Date hidden'!AT78="x","x",AS$2-'Indicator Date hidden'!AT78)</f>
        <v>x</v>
      </c>
      <c r="AT77" s="50">
        <f>IF('Indicator Date hidden'!AU78="x","x",AT$2-'Indicator Date hidden'!AU78)</f>
        <v>0</v>
      </c>
      <c r="AU77" s="50" t="str">
        <f>IF('Indicator Date hidden'!AV78="x","x",AU$2-'Indicator Date hidden'!AV78)</f>
        <v>x</v>
      </c>
      <c r="AV77" s="50" t="str">
        <f>IF('Indicator Date hidden'!AW78="x","x",AV$2-'Indicator Date hidden'!AW78)</f>
        <v>x</v>
      </c>
      <c r="AW77" s="50" t="str">
        <f>IF('Indicator Date hidden'!AX78="x","x",AW$2-'Indicator Date hidden'!AX78)</f>
        <v>x</v>
      </c>
      <c r="AX77" s="50">
        <f>IF('Indicator Date hidden'!AY78="x","x",AX$2-'Indicator Date hidden'!AY78)</f>
        <v>0</v>
      </c>
      <c r="AY77" s="50">
        <f>IF('Indicator Date hidden'!AZ78="x","x",AY$2-'Indicator Date hidden'!AZ78)</f>
        <v>0</v>
      </c>
      <c r="AZ77" s="50">
        <f>IF('Indicator Date hidden'!BA78="x","x",AZ$2-'Indicator Date hidden'!BA78)</f>
        <v>2</v>
      </c>
      <c r="BA77" s="50">
        <f>IF('Indicator Date hidden'!BB78="x","x",BA$2-'Indicator Date hidden'!BB78)</f>
        <v>1</v>
      </c>
      <c r="BB77" s="50">
        <f>IF('Indicator Date hidden'!BC78="x","x",BB$2-'Indicator Date hidden'!BC78)</f>
        <v>1</v>
      </c>
      <c r="BC77" s="50">
        <f>IF('Indicator Date hidden'!BD78="x","x",BC$2-'Indicator Date hidden'!BD78)</f>
        <v>1</v>
      </c>
      <c r="BD77" s="50" t="str">
        <f>IF('Indicator Date hidden'!BE78="x","x",BD$2-'Indicator Date hidden'!BE78)</f>
        <v>x</v>
      </c>
      <c r="BE77" s="50">
        <f>IF('Indicator Date hidden'!BF78="x","x",BE$2-'Indicator Date hidden'!BF78)</f>
        <v>1</v>
      </c>
      <c r="BF77" s="50">
        <f>IF('Indicator Date hidden'!BG78="x","x",BF$2-'Indicator Date hidden'!BG78)</f>
        <v>0</v>
      </c>
      <c r="BG77" s="50">
        <f>IF('Indicator Date hidden'!BH78="x","x",BG$2-'Indicator Date hidden'!BH78)</f>
        <v>1</v>
      </c>
      <c r="BH77" s="50">
        <f>IF('Indicator Date hidden'!BI78="x","x",BH$2-'Indicator Date hidden'!BI78)</f>
        <v>1</v>
      </c>
      <c r="BI77" s="50" t="str">
        <f>IF('Indicator Date hidden'!BJ78="x","x",BI$2-'Indicator Date hidden'!BJ78)</f>
        <v>x</v>
      </c>
      <c r="BJ77" s="50">
        <f>IF('Indicator Date hidden'!BK78="x","x",BJ$2-'Indicator Date hidden'!BK78)</f>
        <v>1</v>
      </c>
      <c r="BK77" s="50">
        <f>IF('Indicator Date hidden'!BL78="x","x",BK$2-'Indicator Date hidden'!BL78)</f>
        <v>0</v>
      </c>
      <c r="BL77" s="50">
        <f>IF('Indicator Date hidden'!BM78="x","x",BL$2-'Indicator Date hidden'!BM78)</f>
        <v>1</v>
      </c>
      <c r="BM77" s="50" t="str">
        <f>IF('Indicator Date hidden'!BN78="x","x",BM$2-'Indicator Date hidden'!BN78)</f>
        <v>x</v>
      </c>
      <c r="BN77" s="50">
        <f>IF('Indicator Date hidden'!BO78="x","x",BN$2-'Indicator Date hidden'!BO78)</f>
        <v>1</v>
      </c>
      <c r="BO77" s="50">
        <f>IF('Indicator Date hidden'!BP78="x","x",BO$2-'Indicator Date hidden'!BP78)</f>
        <v>0</v>
      </c>
      <c r="BP77" s="50">
        <f>IF('Indicator Date hidden'!BQ78="x","x",BP$2-'Indicator Date hidden'!BQ78)</f>
        <v>0</v>
      </c>
      <c r="BQ77" s="50">
        <f>IF('Indicator Date hidden'!BR78="x","x",BQ$2-'Indicator Date hidden'!BR78)</f>
        <v>0</v>
      </c>
      <c r="BR77" s="50">
        <f>IF('Indicator Date hidden'!BS78="x","x",BR$2-'Indicator Date hidden'!BS78)</f>
        <v>0</v>
      </c>
      <c r="BS77" s="50">
        <f>IF('Indicator Date hidden'!BT78="x","x",BS$2-'Indicator Date hidden'!BT78)</f>
        <v>1</v>
      </c>
      <c r="BT77" s="50">
        <f>IF('Indicator Date hidden'!BU78="x","x",BT$2-'Indicator Date hidden'!BU78)</f>
        <v>1</v>
      </c>
      <c r="BU77" s="50">
        <f>IF('Indicator Date hidden'!BV78="x","x",BU$2-'Indicator Date hidden'!BV78)</f>
        <v>1</v>
      </c>
      <c r="BV77" s="50">
        <f>IF('Indicator Date hidden'!BW78="x","x",BV$2-'Indicator Date hidden'!BW78)</f>
        <v>1</v>
      </c>
      <c r="BW77" s="50">
        <f>IF('Indicator Date hidden'!BX78="x","x",BW$2-'Indicator Date hidden'!BX78)</f>
        <v>1</v>
      </c>
      <c r="BX77" s="50">
        <f>IF('Indicator Date hidden'!BY78="x","x",BX$2-'Indicator Date hidden'!BY78)</f>
        <v>0</v>
      </c>
      <c r="BY77" s="3">
        <f t="shared" si="10"/>
        <v>14</v>
      </c>
      <c r="BZ77" s="51">
        <f t="shared" si="11"/>
        <v>0.22222222222222221</v>
      </c>
      <c r="CA77" s="3">
        <f t="shared" si="12"/>
        <v>17</v>
      </c>
      <c r="CB77" s="51">
        <f t="shared" si="13"/>
        <v>0.57582086181641445</v>
      </c>
      <c r="CC77" s="54">
        <f t="shared" si="14"/>
        <v>0</v>
      </c>
    </row>
    <row r="78" spans="1:81">
      <c r="A78" s="3" t="str">
        <f>'Indicator Data'!B81</f>
        <v>IND</v>
      </c>
      <c r="B78" s="50">
        <f>IF('Indicator Date hidden'!C79="x","x",B$2-'Indicator Date hidden'!C79)</f>
        <v>0</v>
      </c>
      <c r="C78" s="50">
        <f>IF('Indicator Date hidden'!D79="x","x",C$2-'Indicator Date hidden'!D79)</f>
        <v>0</v>
      </c>
      <c r="D78" s="50">
        <f>IF('Indicator Date hidden'!E79="x","x",D$2-'Indicator Date hidden'!E79)</f>
        <v>0</v>
      </c>
      <c r="E78" s="50">
        <f>IF('Indicator Date hidden'!F79="x","x",E$2-'Indicator Date hidden'!F79)</f>
        <v>0</v>
      </c>
      <c r="F78" s="50">
        <f>IF('Indicator Date hidden'!G79="x","x",F$2-'Indicator Date hidden'!G79)</f>
        <v>0</v>
      </c>
      <c r="G78" s="50">
        <f>IF('Indicator Date hidden'!H79="x","x",G$2-'Indicator Date hidden'!H79)</f>
        <v>0</v>
      </c>
      <c r="H78" s="50">
        <f>IF('Indicator Date hidden'!I79="x","x",H$2-'Indicator Date hidden'!I79)</f>
        <v>0</v>
      </c>
      <c r="I78" s="50">
        <f>IF('Indicator Date hidden'!J79="x","x",I$2-'Indicator Date hidden'!J79)</f>
        <v>0</v>
      </c>
      <c r="J78" s="50">
        <f>IF('Indicator Date hidden'!K79="x","x",J$2-'Indicator Date hidden'!K79)</f>
        <v>0</v>
      </c>
      <c r="K78" s="50">
        <f>IF('Indicator Date hidden'!L79="x","x",K$2-'Indicator Date hidden'!L79)</f>
        <v>0</v>
      </c>
      <c r="L78" s="50">
        <f>IF('Indicator Date hidden'!M79="x","x",L$2-'Indicator Date hidden'!M79)</f>
        <v>0</v>
      </c>
      <c r="M78" s="50">
        <f>IF('Indicator Date hidden'!N79="x","x",M$2-'Indicator Date hidden'!N79)</f>
        <v>0</v>
      </c>
      <c r="N78" s="50">
        <f>IF('Indicator Date hidden'!O79="x","x",N$2-'Indicator Date hidden'!O79)</f>
        <v>0</v>
      </c>
      <c r="O78" s="50">
        <f>IF('Indicator Date hidden'!P79="x","x",O$2-'Indicator Date hidden'!P79)</f>
        <v>0</v>
      </c>
      <c r="P78" s="50">
        <f>IF('Indicator Date hidden'!Q79="x","x",P$2-'Indicator Date hidden'!Q79)</f>
        <v>-1</v>
      </c>
      <c r="Q78" s="50">
        <f>IF('Indicator Date hidden'!R79="x","x",Q$2-'Indicator Date hidden'!R79)</f>
        <v>-1</v>
      </c>
      <c r="R78" s="50">
        <f>IF('Indicator Date hidden'!S79="x","x",R$2-'Indicator Date hidden'!S79)</f>
        <v>-1</v>
      </c>
      <c r="S78" s="50">
        <f>IF('Indicator Date hidden'!T79="x","x",S$2-'Indicator Date hidden'!T79)</f>
        <v>-1</v>
      </c>
      <c r="T78" s="50">
        <f>IF('Indicator Date hidden'!U79="x","x",T$2-'Indicator Date hidden'!U79)</f>
        <v>0</v>
      </c>
      <c r="U78" s="50">
        <f>IF('Indicator Date hidden'!V79="x","x",U$2-'Indicator Date hidden'!V79)</f>
        <v>0</v>
      </c>
      <c r="V78" s="50">
        <f>IF('Indicator Date hidden'!W79="x","x",V$2-'Indicator Date hidden'!W79)</f>
        <v>0</v>
      </c>
      <c r="W78" s="50">
        <f>IF('Indicator Date hidden'!X79="x","x",W$2-'Indicator Date hidden'!X79)</f>
        <v>0</v>
      </c>
      <c r="X78" s="50">
        <f>IF('Indicator Date hidden'!Y79="x","x",X$2-'Indicator Date hidden'!Y79)</f>
        <v>1</v>
      </c>
      <c r="Y78" s="50">
        <f>IF('Indicator Date hidden'!Z79="x","x",Y$2-'Indicator Date hidden'!Z79)</f>
        <v>1</v>
      </c>
      <c r="Z78" s="50">
        <f>IF('Indicator Date hidden'!AA79="x","x",Z$2-'Indicator Date hidden'!AA79)</f>
        <v>3</v>
      </c>
      <c r="AA78" s="50">
        <f>IF('Indicator Date hidden'!AB79="x","x",AA$2-'Indicator Date hidden'!AB79)</f>
        <v>0</v>
      </c>
      <c r="AB78" s="50">
        <f>IF('Indicator Date hidden'!AC79="x","x",AB$2-'Indicator Date hidden'!AC79)</f>
        <v>0</v>
      </c>
      <c r="AC78" s="50">
        <f>IF('Indicator Date hidden'!AD79="x","x",AC$2-'Indicator Date hidden'!AD79)</f>
        <v>2</v>
      </c>
      <c r="AD78" s="50">
        <f>IF('Indicator Date hidden'!AE79="x","x",AD$2-'Indicator Date hidden'!AE79)</f>
        <v>0</v>
      </c>
      <c r="AE78" s="50">
        <f>IF('Indicator Date hidden'!AF79="x","x",AE$2-'Indicator Date hidden'!AF79)</f>
        <v>0</v>
      </c>
      <c r="AF78" s="50">
        <f>IF('Indicator Date hidden'!AG79="x","x",AF$2-'Indicator Date hidden'!AG79)</f>
        <v>0</v>
      </c>
      <c r="AG78" s="50">
        <f>IF('Indicator Date hidden'!AH79="x","x",AG$2-'Indicator Date hidden'!AH79)</f>
        <v>0</v>
      </c>
      <c r="AH78" s="50">
        <f>IF('Indicator Date hidden'!AI79="x","x",AH$2-'Indicator Date hidden'!AI79)</f>
        <v>0</v>
      </c>
      <c r="AI78" s="50">
        <f>IF('Indicator Date hidden'!AJ79="x","x",AI$2-'Indicator Date hidden'!AJ79)</f>
        <v>0</v>
      </c>
      <c r="AJ78" s="50">
        <f>IF('Indicator Date hidden'!AK79="x","x",AJ$2-'Indicator Date hidden'!AK79)</f>
        <v>0</v>
      </c>
      <c r="AK78" s="50">
        <f>IF('Indicator Date hidden'!AL79="x","x",AK$2-'Indicator Date hidden'!AL79)</f>
        <v>0</v>
      </c>
      <c r="AL78" s="50">
        <f>IF('Indicator Date hidden'!AM79="x","x",AL$2-'Indicator Date hidden'!AM79)</f>
        <v>3</v>
      </c>
      <c r="AM78" s="50">
        <f>IF('Indicator Date hidden'!AN79="x","x",AM$2-'Indicator Date hidden'!AN79)</f>
        <v>0</v>
      </c>
      <c r="AN78" s="50">
        <f>IF('Indicator Date hidden'!AO79="x","x",AN$2-'Indicator Date hidden'!AO79)</f>
        <v>0</v>
      </c>
      <c r="AO78" s="50">
        <f>IF('Indicator Date hidden'!AP79="x","x",AO$2-'Indicator Date hidden'!AP79)</f>
        <v>0</v>
      </c>
      <c r="AP78" s="50">
        <f>IF('Indicator Date hidden'!AQ79="x","x",AP$2-'Indicator Date hidden'!AQ79)</f>
        <v>0</v>
      </c>
      <c r="AQ78" s="50">
        <f>IF('Indicator Date hidden'!AR79="x","x",AQ$2-'Indicator Date hidden'!AR79)</f>
        <v>0</v>
      </c>
      <c r="AR78" s="50">
        <f>IF('Indicator Date hidden'!AS79="x","x",AR$2-'Indicator Date hidden'!AS79)</f>
        <v>0</v>
      </c>
      <c r="AS78" s="50">
        <f>IF('Indicator Date hidden'!AT79="x","x",AS$2-'Indicator Date hidden'!AT79)</f>
        <v>3</v>
      </c>
      <c r="AT78" s="50">
        <f>IF('Indicator Date hidden'!AU79="x","x",AT$2-'Indicator Date hidden'!AU79)</f>
        <v>0</v>
      </c>
      <c r="AU78" s="50" t="str">
        <f>IF('Indicator Date hidden'!AV79="x","x",AU$2-'Indicator Date hidden'!AV79)</f>
        <v>x</v>
      </c>
      <c r="AV78" s="50" t="str">
        <f>IF('Indicator Date hidden'!AW79="x","x",AV$2-'Indicator Date hidden'!AW79)</f>
        <v>x</v>
      </c>
      <c r="AW78" s="50">
        <f>IF('Indicator Date hidden'!AX79="x","x",AW$2-'Indicator Date hidden'!AX79)</f>
        <v>0</v>
      </c>
      <c r="AX78" s="50">
        <f>IF('Indicator Date hidden'!AY79="x","x",AX$2-'Indicator Date hidden'!AY79)</f>
        <v>0</v>
      </c>
      <c r="AY78" s="50">
        <f>IF('Indicator Date hidden'!AZ79="x","x",AY$2-'Indicator Date hidden'!AZ79)</f>
        <v>0</v>
      </c>
      <c r="AZ78" s="50">
        <f>IF('Indicator Date hidden'!BA79="x","x",AZ$2-'Indicator Date hidden'!BA79)</f>
        <v>8</v>
      </c>
      <c r="BA78" s="50">
        <f>IF('Indicator Date hidden'!BB79="x","x",BA$2-'Indicator Date hidden'!BB79)</f>
        <v>1</v>
      </c>
      <c r="BB78" s="50">
        <f>IF('Indicator Date hidden'!BC79="x","x",BB$2-'Indicator Date hidden'!BC79)</f>
        <v>1</v>
      </c>
      <c r="BC78" s="50">
        <f>IF('Indicator Date hidden'!BD79="x","x",BC$2-'Indicator Date hidden'!BD79)</f>
        <v>1</v>
      </c>
      <c r="BD78" s="50">
        <f>IF('Indicator Date hidden'!BE79="x","x",BD$2-'Indicator Date hidden'!BE79)</f>
        <v>1</v>
      </c>
      <c r="BE78" s="50">
        <f>IF('Indicator Date hidden'!BF79="x","x",BE$2-'Indicator Date hidden'!BF79)</f>
        <v>1</v>
      </c>
      <c r="BF78" s="50">
        <f>IF('Indicator Date hidden'!BG79="x","x",BF$2-'Indicator Date hidden'!BG79)</f>
        <v>0</v>
      </c>
      <c r="BG78" s="50">
        <f>IF('Indicator Date hidden'!BH79="x","x",BG$2-'Indicator Date hidden'!BH79)</f>
        <v>1</v>
      </c>
      <c r="BH78" s="50">
        <f>IF('Indicator Date hidden'!BI79="x","x",BH$2-'Indicator Date hidden'!BI79)</f>
        <v>1</v>
      </c>
      <c r="BI78" s="50">
        <f>IF('Indicator Date hidden'!BJ79="x","x",BI$2-'Indicator Date hidden'!BJ79)</f>
        <v>0</v>
      </c>
      <c r="BJ78" s="50">
        <f>IF('Indicator Date hidden'!BK79="x","x",BJ$2-'Indicator Date hidden'!BK79)</f>
        <v>1</v>
      </c>
      <c r="BK78" s="50">
        <f>IF('Indicator Date hidden'!BL79="x","x",BK$2-'Indicator Date hidden'!BL79)</f>
        <v>0</v>
      </c>
      <c r="BL78" s="50">
        <f>IF('Indicator Date hidden'!BM79="x","x",BL$2-'Indicator Date hidden'!BM79)</f>
        <v>1</v>
      </c>
      <c r="BM78" s="50">
        <f>IF('Indicator Date hidden'!BN79="x","x",BM$2-'Indicator Date hidden'!BN79)</f>
        <v>1</v>
      </c>
      <c r="BN78" s="50">
        <f>IF('Indicator Date hidden'!BO79="x","x",BN$2-'Indicator Date hidden'!BO79)</f>
        <v>1</v>
      </c>
      <c r="BO78" s="50">
        <f>IF('Indicator Date hidden'!BP79="x","x",BO$2-'Indicator Date hidden'!BP79)</f>
        <v>0</v>
      </c>
      <c r="BP78" s="50">
        <f>IF('Indicator Date hidden'!BQ79="x","x",BP$2-'Indicator Date hidden'!BQ79)</f>
        <v>0</v>
      </c>
      <c r="BQ78" s="50">
        <f>IF('Indicator Date hidden'!BR79="x","x",BQ$2-'Indicator Date hidden'!BR79)</f>
        <v>0</v>
      </c>
      <c r="BR78" s="50">
        <f>IF('Indicator Date hidden'!BS79="x","x",BR$2-'Indicator Date hidden'!BS79)</f>
        <v>0</v>
      </c>
      <c r="BS78" s="50">
        <f>IF('Indicator Date hidden'!BT79="x","x",BS$2-'Indicator Date hidden'!BT79)</f>
        <v>1</v>
      </c>
      <c r="BT78" s="50">
        <f>IF('Indicator Date hidden'!BU79="x","x",BT$2-'Indicator Date hidden'!BU79)</f>
        <v>1</v>
      </c>
      <c r="BU78" s="50">
        <f>IF('Indicator Date hidden'!BV79="x","x",BU$2-'Indicator Date hidden'!BV79)</f>
        <v>1</v>
      </c>
      <c r="BV78" s="50">
        <f>IF('Indicator Date hidden'!BW79="x","x",BV$2-'Indicator Date hidden'!BW79)</f>
        <v>1</v>
      </c>
      <c r="BW78" s="50">
        <f>IF('Indicator Date hidden'!BX79="x","x",BW$2-'Indicator Date hidden'!BX79)</f>
        <v>1</v>
      </c>
      <c r="BX78" s="50">
        <f>IF('Indicator Date hidden'!BY79="x","x",BX$2-'Indicator Date hidden'!BY79)</f>
        <v>0</v>
      </c>
      <c r="BY78" s="3">
        <f t="shared" si="10"/>
        <v>33</v>
      </c>
      <c r="BZ78" s="51">
        <f t="shared" si="11"/>
        <v>0.45205479452054792</v>
      </c>
      <c r="CA78" s="3">
        <f t="shared" si="12"/>
        <v>23</v>
      </c>
      <c r="CB78" s="51">
        <f t="shared" si="13"/>
        <v>1.1825338002688897</v>
      </c>
      <c r="CC78" s="54">
        <f t="shared" si="14"/>
        <v>0</v>
      </c>
    </row>
    <row r="79" spans="1:81">
      <c r="A79" s="3" t="str">
        <f>'Indicator Data'!B82</f>
        <v>IDN</v>
      </c>
      <c r="B79" s="50">
        <f>IF('Indicator Date hidden'!C80="x","x",B$2-'Indicator Date hidden'!C80)</f>
        <v>0</v>
      </c>
      <c r="C79" s="50">
        <f>IF('Indicator Date hidden'!D80="x","x",C$2-'Indicator Date hidden'!D80)</f>
        <v>0</v>
      </c>
      <c r="D79" s="50">
        <f>IF('Indicator Date hidden'!E80="x","x",D$2-'Indicator Date hidden'!E80)</f>
        <v>0</v>
      </c>
      <c r="E79" s="50">
        <f>IF('Indicator Date hidden'!F80="x","x",E$2-'Indicator Date hidden'!F80)</f>
        <v>0</v>
      </c>
      <c r="F79" s="50">
        <f>IF('Indicator Date hidden'!G80="x","x",F$2-'Indicator Date hidden'!G80)</f>
        <v>0</v>
      </c>
      <c r="G79" s="50">
        <f>IF('Indicator Date hidden'!H80="x","x",G$2-'Indicator Date hidden'!H80)</f>
        <v>0</v>
      </c>
      <c r="H79" s="50">
        <f>IF('Indicator Date hidden'!I80="x","x",H$2-'Indicator Date hidden'!I80)</f>
        <v>0</v>
      </c>
      <c r="I79" s="50">
        <f>IF('Indicator Date hidden'!J80="x","x",I$2-'Indicator Date hidden'!J80)</f>
        <v>0</v>
      </c>
      <c r="J79" s="50">
        <f>IF('Indicator Date hidden'!K80="x","x",J$2-'Indicator Date hidden'!K80)</f>
        <v>0</v>
      </c>
      <c r="K79" s="50">
        <f>IF('Indicator Date hidden'!L80="x","x",K$2-'Indicator Date hidden'!L80)</f>
        <v>0</v>
      </c>
      <c r="L79" s="50">
        <f>IF('Indicator Date hidden'!M80="x","x",L$2-'Indicator Date hidden'!M80)</f>
        <v>0</v>
      </c>
      <c r="M79" s="50">
        <f>IF('Indicator Date hidden'!N80="x","x",M$2-'Indicator Date hidden'!N80)</f>
        <v>0</v>
      </c>
      <c r="N79" s="50">
        <f>IF('Indicator Date hidden'!O80="x","x",N$2-'Indicator Date hidden'!O80)</f>
        <v>0</v>
      </c>
      <c r="O79" s="50">
        <f>IF('Indicator Date hidden'!P80="x","x",O$2-'Indicator Date hidden'!P80)</f>
        <v>0</v>
      </c>
      <c r="P79" s="50">
        <f>IF('Indicator Date hidden'!Q80="x","x",P$2-'Indicator Date hidden'!Q80)</f>
        <v>-1</v>
      </c>
      <c r="Q79" s="50">
        <f>IF('Indicator Date hidden'!R80="x","x",Q$2-'Indicator Date hidden'!R80)</f>
        <v>-1</v>
      </c>
      <c r="R79" s="50">
        <f>IF('Indicator Date hidden'!S80="x","x",R$2-'Indicator Date hidden'!S80)</f>
        <v>-1</v>
      </c>
      <c r="S79" s="50">
        <f>IF('Indicator Date hidden'!T80="x","x",S$2-'Indicator Date hidden'!T80)</f>
        <v>-1</v>
      </c>
      <c r="T79" s="50">
        <f>IF('Indicator Date hidden'!U80="x","x",T$2-'Indicator Date hidden'!U80)</f>
        <v>0</v>
      </c>
      <c r="U79" s="50">
        <f>IF('Indicator Date hidden'!V80="x","x",U$2-'Indicator Date hidden'!V80)</f>
        <v>0</v>
      </c>
      <c r="V79" s="50">
        <f>IF('Indicator Date hidden'!W80="x","x",V$2-'Indicator Date hidden'!W80)</f>
        <v>0</v>
      </c>
      <c r="W79" s="50">
        <f>IF('Indicator Date hidden'!X80="x","x",W$2-'Indicator Date hidden'!X80)</f>
        <v>0</v>
      </c>
      <c r="X79" s="50">
        <f>IF('Indicator Date hidden'!Y80="x","x",X$2-'Indicator Date hidden'!Y80)</f>
        <v>1</v>
      </c>
      <c r="Y79" s="50">
        <f>IF('Indicator Date hidden'!Z80="x","x",Y$2-'Indicator Date hidden'!Z80)</f>
        <v>1</v>
      </c>
      <c r="Z79" s="50">
        <f>IF('Indicator Date hidden'!AA80="x","x",Z$2-'Indicator Date hidden'!AA80)</f>
        <v>1</v>
      </c>
      <c r="AA79" s="50">
        <f>IF('Indicator Date hidden'!AB80="x","x",AA$2-'Indicator Date hidden'!AB80)</f>
        <v>0</v>
      </c>
      <c r="AB79" s="50">
        <f>IF('Indicator Date hidden'!AC80="x","x",AB$2-'Indicator Date hidden'!AC80)</f>
        <v>0</v>
      </c>
      <c r="AC79" s="50">
        <f>IF('Indicator Date hidden'!AD80="x","x",AC$2-'Indicator Date hidden'!AD80)</f>
        <v>1</v>
      </c>
      <c r="AD79" s="50">
        <f>IF('Indicator Date hidden'!AE80="x","x",AD$2-'Indicator Date hidden'!AE80)</f>
        <v>0</v>
      </c>
      <c r="AE79" s="50">
        <f>IF('Indicator Date hidden'!AF80="x","x",AE$2-'Indicator Date hidden'!AF80)</f>
        <v>0</v>
      </c>
      <c r="AF79" s="50">
        <f>IF('Indicator Date hidden'!AG80="x","x",AF$2-'Indicator Date hidden'!AG80)</f>
        <v>0</v>
      </c>
      <c r="AG79" s="50">
        <f>IF('Indicator Date hidden'!AH80="x","x",AG$2-'Indicator Date hidden'!AH80)</f>
        <v>0</v>
      </c>
      <c r="AH79" s="50">
        <f>IF('Indicator Date hidden'!AI80="x","x",AH$2-'Indicator Date hidden'!AI80)</f>
        <v>0</v>
      </c>
      <c r="AI79" s="50">
        <f>IF('Indicator Date hidden'!AJ80="x","x",AI$2-'Indicator Date hidden'!AJ80)</f>
        <v>0</v>
      </c>
      <c r="AJ79" s="50">
        <f>IF('Indicator Date hidden'!AK80="x","x",AJ$2-'Indicator Date hidden'!AK80)</f>
        <v>0</v>
      </c>
      <c r="AK79" s="50">
        <f>IF('Indicator Date hidden'!AL80="x","x",AK$2-'Indicator Date hidden'!AL80)</f>
        <v>0</v>
      </c>
      <c r="AL79" s="50">
        <f>IF('Indicator Date hidden'!AM80="x","x",AL$2-'Indicator Date hidden'!AM80)</f>
        <v>2</v>
      </c>
      <c r="AM79" s="50">
        <f>IF('Indicator Date hidden'!AN80="x","x",AM$2-'Indicator Date hidden'!AN80)</f>
        <v>0</v>
      </c>
      <c r="AN79" s="50">
        <f>IF('Indicator Date hidden'!AO80="x","x",AN$2-'Indicator Date hidden'!AO80)</f>
        <v>0</v>
      </c>
      <c r="AO79" s="50">
        <f>IF('Indicator Date hidden'!AP80="x","x",AO$2-'Indicator Date hidden'!AP80)</f>
        <v>0</v>
      </c>
      <c r="AP79" s="50">
        <f>IF('Indicator Date hidden'!AQ80="x","x",AP$2-'Indicator Date hidden'!AQ80)</f>
        <v>0</v>
      </c>
      <c r="AQ79" s="50">
        <f>IF('Indicator Date hidden'!AR80="x","x",AQ$2-'Indicator Date hidden'!AR80)</f>
        <v>0</v>
      </c>
      <c r="AR79" s="50">
        <f>IF('Indicator Date hidden'!AS80="x","x",AR$2-'Indicator Date hidden'!AS80)</f>
        <v>0</v>
      </c>
      <c r="AS79" s="50">
        <f>IF('Indicator Date hidden'!AT80="x","x",AS$2-'Indicator Date hidden'!AT80)</f>
        <v>2</v>
      </c>
      <c r="AT79" s="50">
        <f>IF('Indicator Date hidden'!AU80="x","x",AT$2-'Indicator Date hidden'!AU80)</f>
        <v>0</v>
      </c>
      <c r="AU79" s="50" t="str">
        <f>IF('Indicator Date hidden'!AV80="x","x",AU$2-'Indicator Date hidden'!AV80)</f>
        <v>x</v>
      </c>
      <c r="AV79" s="50" t="str">
        <f>IF('Indicator Date hidden'!AW80="x","x",AV$2-'Indicator Date hidden'!AW80)</f>
        <v>x</v>
      </c>
      <c r="AW79" s="50">
        <f>IF('Indicator Date hidden'!AX80="x","x",AW$2-'Indicator Date hidden'!AX80)</f>
        <v>0</v>
      </c>
      <c r="AX79" s="50">
        <f>IF('Indicator Date hidden'!AY80="x","x",AX$2-'Indicator Date hidden'!AY80)</f>
        <v>0</v>
      </c>
      <c r="AY79" s="50">
        <f>IF('Indicator Date hidden'!AZ80="x","x",AY$2-'Indicator Date hidden'!AZ80)</f>
        <v>0</v>
      </c>
      <c r="AZ79" s="50">
        <f>IF('Indicator Date hidden'!BA80="x","x",AZ$2-'Indicator Date hidden'!BA80)</f>
        <v>0</v>
      </c>
      <c r="BA79" s="50">
        <f>IF('Indicator Date hidden'!BB80="x","x",BA$2-'Indicator Date hidden'!BB80)</f>
        <v>1</v>
      </c>
      <c r="BB79" s="50">
        <f>IF('Indicator Date hidden'!BC80="x","x",BB$2-'Indicator Date hidden'!BC80)</f>
        <v>1</v>
      </c>
      <c r="BC79" s="50">
        <f>IF('Indicator Date hidden'!BD80="x","x",BC$2-'Indicator Date hidden'!BD80)</f>
        <v>1</v>
      </c>
      <c r="BD79" s="50">
        <f>IF('Indicator Date hidden'!BE80="x","x",BD$2-'Indicator Date hidden'!BE80)</f>
        <v>1</v>
      </c>
      <c r="BE79" s="50">
        <f>IF('Indicator Date hidden'!BF80="x","x",BE$2-'Indicator Date hidden'!BF80)</f>
        <v>1</v>
      </c>
      <c r="BF79" s="50">
        <f>IF('Indicator Date hidden'!BG80="x","x",BF$2-'Indicator Date hidden'!BG80)</f>
        <v>0</v>
      </c>
      <c r="BG79" s="50">
        <f>IF('Indicator Date hidden'!BH80="x","x",BG$2-'Indicator Date hidden'!BH80)</f>
        <v>1</v>
      </c>
      <c r="BH79" s="50">
        <f>IF('Indicator Date hidden'!BI80="x","x",BH$2-'Indicator Date hidden'!BI80)</f>
        <v>1</v>
      </c>
      <c r="BI79" s="50">
        <f>IF('Indicator Date hidden'!BJ80="x","x",BI$2-'Indicator Date hidden'!BJ80)</f>
        <v>0</v>
      </c>
      <c r="BJ79" s="50">
        <f>IF('Indicator Date hidden'!BK80="x","x",BJ$2-'Indicator Date hidden'!BK80)</f>
        <v>1</v>
      </c>
      <c r="BK79" s="50">
        <f>IF('Indicator Date hidden'!BL80="x","x",BK$2-'Indicator Date hidden'!BL80)</f>
        <v>0</v>
      </c>
      <c r="BL79" s="50">
        <f>IF('Indicator Date hidden'!BM80="x","x",BL$2-'Indicator Date hidden'!BM80)</f>
        <v>1</v>
      </c>
      <c r="BM79" s="50">
        <f>IF('Indicator Date hidden'!BN80="x","x",BM$2-'Indicator Date hidden'!BN80)</f>
        <v>1</v>
      </c>
      <c r="BN79" s="50">
        <f>IF('Indicator Date hidden'!BO80="x","x",BN$2-'Indicator Date hidden'!BO80)</f>
        <v>0</v>
      </c>
      <c r="BO79" s="50">
        <f>IF('Indicator Date hidden'!BP80="x","x",BO$2-'Indicator Date hidden'!BP80)</f>
        <v>0</v>
      </c>
      <c r="BP79" s="50">
        <f>IF('Indicator Date hidden'!BQ80="x","x",BP$2-'Indicator Date hidden'!BQ80)</f>
        <v>0</v>
      </c>
      <c r="BQ79" s="50">
        <f>IF('Indicator Date hidden'!BR80="x","x",BQ$2-'Indicator Date hidden'!BR80)</f>
        <v>0</v>
      </c>
      <c r="BR79" s="50">
        <f>IF('Indicator Date hidden'!BS80="x","x",BR$2-'Indicator Date hidden'!BS80)</f>
        <v>0</v>
      </c>
      <c r="BS79" s="50">
        <f>IF('Indicator Date hidden'!BT80="x","x",BS$2-'Indicator Date hidden'!BT80)</f>
        <v>1</v>
      </c>
      <c r="BT79" s="50">
        <f>IF('Indicator Date hidden'!BU80="x","x",BT$2-'Indicator Date hidden'!BU80)</f>
        <v>1</v>
      </c>
      <c r="BU79" s="50">
        <f>IF('Indicator Date hidden'!BV80="x","x",BU$2-'Indicator Date hidden'!BV80)</f>
        <v>1</v>
      </c>
      <c r="BV79" s="50">
        <f>IF('Indicator Date hidden'!BW80="x","x",BV$2-'Indicator Date hidden'!BW80)</f>
        <v>1</v>
      </c>
      <c r="BW79" s="50">
        <f>IF('Indicator Date hidden'!BX80="x","x",BW$2-'Indicator Date hidden'!BX80)</f>
        <v>1</v>
      </c>
      <c r="BX79" s="50">
        <f>IF('Indicator Date hidden'!BY80="x","x",BX$2-'Indicator Date hidden'!BY80)</f>
        <v>0</v>
      </c>
      <c r="BY79" s="3">
        <f t="shared" si="10"/>
        <v>19</v>
      </c>
      <c r="BZ79" s="51">
        <f t="shared" si="11"/>
        <v>0.26027397260273971</v>
      </c>
      <c r="CA79" s="3">
        <f t="shared" si="12"/>
        <v>21</v>
      </c>
      <c r="CB79" s="51">
        <f t="shared" si="13"/>
        <v>0.59742362979058972</v>
      </c>
      <c r="CC79" s="54">
        <f t="shared" si="14"/>
        <v>0</v>
      </c>
    </row>
    <row r="80" spans="1:81">
      <c r="A80" s="3" t="str">
        <f>'Indicator Data'!B83</f>
        <v>IRN</v>
      </c>
      <c r="B80" s="50">
        <f>IF('Indicator Date hidden'!C81="x","x",B$2-'Indicator Date hidden'!C81)</f>
        <v>0</v>
      </c>
      <c r="C80" s="50">
        <f>IF('Indicator Date hidden'!D81="x","x",C$2-'Indicator Date hidden'!D81)</f>
        <v>0</v>
      </c>
      <c r="D80" s="50">
        <f>IF('Indicator Date hidden'!E81="x","x",D$2-'Indicator Date hidden'!E81)</f>
        <v>0</v>
      </c>
      <c r="E80" s="50">
        <f>IF('Indicator Date hidden'!F81="x","x",E$2-'Indicator Date hidden'!F81)</f>
        <v>0</v>
      </c>
      <c r="F80" s="50">
        <f>IF('Indicator Date hidden'!G81="x","x",F$2-'Indicator Date hidden'!G81)</f>
        <v>0</v>
      </c>
      <c r="G80" s="50">
        <f>IF('Indicator Date hidden'!H81="x","x",G$2-'Indicator Date hidden'!H81)</f>
        <v>0</v>
      </c>
      <c r="H80" s="50">
        <f>IF('Indicator Date hidden'!I81="x","x",H$2-'Indicator Date hidden'!I81)</f>
        <v>0</v>
      </c>
      <c r="I80" s="50">
        <f>IF('Indicator Date hidden'!J81="x","x",I$2-'Indicator Date hidden'!J81)</f>
        <v>0</v>
      </c>
      <c r="J80" s="50">
        <f>IF('Indicator Date hidden'!K81="x","x",J$2-'Indicator Date hidden'!K81)</f>
        <v>0</v>
      </c>
      <c r="K80" s="50">
        <f>IF('Indicator Date hidden'!L81="x","x",K$2-'Indicator Date hidden'!L81)</f>
        <v>0</v>
      </c>
      <c r="L80" s="50">
        <f>IF('Indicator Date hidden'!M81="x","x",L$2-'Indicator Date hidden'!M81)</f>
        <v>0</v>
      </c>
      <c r="M80" s="50">
        <f>IF('Indicator Date hidden'!N81="x","x",M$2-'Indicator Date hidden'!N81)</f>
        <v>0</v>
      </c>
      <c r="N80" s="50">
        <f>IF('Indicator Date hidden'!O81="x","x",N$2-'Indicator Date hidden'!O81)</f>
        <v>0</v>
      </c>
      <c r="O80" s="50">
        <f>IF('Indicator Date hidden'!P81="x","x",O$2-'Indicator Date hidden'!P81)</f>
        <v>0</v>
      </c>
      <c r="P80" s="50">
        <f>IF('Indicator Date hidden'!Q81="x","x",P$2-'Indicator Date hidden'!Q81)</f>
        <v>-1</v>
      </c>
      <c r="Q80" s="50">
        <f>IF('Indicator Date hidden'!R81="x","x",Q$2-'Indicator Date hidden'!R81)</f>
        <v>-1</v>
      </c>
      <c r="R80" s="50">
        <f>IF('Indicator Date hidden'!S81="x","x",R$2-'Indicator Date hidden'!S81)</f>
        <v>-1</v>
      </c>
      <c r="S80" s="50">
        <f>IF('Indicator Date hidden'!T81="x","x",S$2-'Indicator Date hidden'!T81)</f>
        <v>-1</v>
      </c>
      <c r="T80" s="50">
        <f>IF('Indicator Date hidden'!U81="x","x",T$2-'Indicator Date hidden'!U81)</f>
        <v>0</v>
      </c>
      <c r="U80" s="50">
        <f>IF('Indicator Date hidden'!V81="x","x",U$2-'Indicator Date hidden'!V81)</f>
        <v>0</v>
      </c>
      <c r="V80" s="50">
        <f>IF('Indicator Date hidden'!W81="x","x",V$2-'Indicator Date hidden'!W81)</f>
        <v>0</v>
      </c>
      <c r="W80" s="50">
        <f>IF('Indicator Date hidden'!X81="x","x",W$2-'Indicator Date hidden'!X81)</f>
        <v>0</v>
      </c>
      <c r="X80" s="50">
        <f>IF('Indicator Date hidden'!Y81="x","x",X$2-'Indicator Date hidden'!Y81)</f>
        <v>1</v>
      </c>
      <c r="Y80" s="50">
        <f>IF('Indicator Date hidden'!Z81="x","x",Y$2-'Indicator Date hidden'!Z81)</f>
        <v>1</v>
      </c>
      <c r="Z80" s="50">
        <f>IF('Indicator Date hidden'!AA81="x","x",Z$2-'Indicator Date hidden'!AA81)</f>
        <v>7</v>
      </c>
      <c r="AA80" s="50">
        <f>IF('Indicator Date hidden'!AB81="x","x",AA$2-'Indicator Date hidden'!AB81)</f>
        <v>1</v>
      </c>
      <c r="AB80" s="50" t="str">
        <f>IF('Indicator Date hidden'!AC81="x","x",AB$2-'Indicator Date hidden'!AC81)</f>
        <v>x</v>
      </c>
      <c r="AC80" s="50">
        <f>IF('Indicator Date hidden'!AD81="x","x",AC$2-'Indicator Date hidden'!AD81)</f>
        <v>2</v>
      </c>
      <c r="AD80" s="50">
        <f>IF('Indicator Date hidden'!AE81="x","x",AD$2-'Indicator Date hidden'!AE81)</f>
        <v>0</v>
      </c>
      <c r="AE80" s="50">
        <f>IF('Indicator Date hidden'!AF81="x","x",AE$2-'Indicator Date hidden'!AF81)</f>
        <v>0</v>
      </c>
      <c r="AF80" s="50">
        <f>IF('Indicator Date hidden'!AG81="x","x",AF$2-'Indicator Date hidden'!AG81)</f>
        <v>0</v>
      </c>
      <c r="AG80" s="50">
        <f>IF('Indicator Date hidden'!AH81="x","x",AG$2-'Indicator Date hidden'!AH81)</f>
        <v>0</v>
      </c>
      <c r="AH80" s="50">
        <f>IF('Indicator Date hidden'!AI81="x","x",AH$2-'Indicator Date hidden'!AI81)</f>
        <v>0</v>
      </c>
      <c r="AI80" s="50">
        <f>IF('Indicator Date hidden'!AJ81="x","x",AI$2-'Indicator Date hidden'!AJ81)</f>
        <v>0</v>
      </c>
      <c r="AJ80" s="50">
        <f>IF('Indicator Date hidden'!AK81="x","x",AJ$2-'Indicator Date hidden'!AK81)</f>
        <v>0</v>
      </c>
      <c r="AK80" s="50">
        <f>IF('Indicator Date hidden'!AL81="x","x",AK$2-'Indicator Date hidden'!AL81)</f>
        <v>0</v>
      </c>
      <c r="AL80" s="50" t="str">
        <f>IF('Indicator Date hidden'!AM81="x","x",AL$2-'Indicator Date hidden'!AM81)</f>
        <v>x</v>
      </c>
      <c r="AM80" s="50">
        <f>IF('Indicator Date hidden'!AN81="x","x",AM$2-'Indicator Date hidden'!AN81)</f>
        <v>0</v>
      </c>
      <c r="AN80" s="50">
        <f>IF('Indicator Date hidden'!AO81="x","x",AN$2-'Indicator Date hidden'!AO81)</f>
        <v>0</v>
      </c>
      <c r="AO80" s="50">
        <f>IF('Indicator Date hidden'!AP81="x","x",AO$2-'Indicator Date hidden'!AP81)</f>
        <v>0</v>
      </c>
      <c r="AP80" s="50">
        <f>IF('Indicator Date hidden'!AQ81="x","x",AP$2-'Indicator Date hidden'!AQ81)</f>
        <v>0</v>
      </c>
      <c r="AQ80" s="50">
        <f>IF('Indicator Date hidden'!AR81="x","x",AQ$2-'Indicator Date hidden'!AR81)</f>
        <v>0</v>
      </c>
      <c r="AR80" s="50">
        <f>IF('Indicator Date hidden'!AS81="x","x",AR$2-'Indicator Date hidden'!AS81)</f>
        <v>0</v>
      </c>
      <c r="AS80" s="50">
        <f>IF('Indicator Date hidden'!AT81="x","x",AS$2-'Indicator Date hidden'!AT81)</f>
        <v>9</v>
      </c>
      <c r="AT80" s="50">
        <f>IF('Indicator Date hidden'!AU81="x","x",AT$2-'Indicator Date hidden'!AU81)</f>
        <v>0</v>
      </c>
      <c r="AU80" s="50">
        <f>IF('Indicator Date hidden'!AV81="x","x",AU$2-'Indicator Date hidden'!AV81)</f>
        <v>0</v>
      </c>
      <c r="AV80" s="50">
        <f>IF('Indicator Date hidden'!AW81="x","x",AV$2-'Indicator Date hidden'!AW81)</f>
        <v>0</v>
      </c>
      <c r="AW80" s="50">
        <f>IF('Indicator Date hidden'!AX81="x","x",AW$2-'Indicator Date hidden'!AX81)</f>
        <v>0</v>
      </c>
      <c r="AX80" s="50">
        <f>IF('Indicator Date hidden'!AY81="x","x",AX$2-'Indicator Date hidden'!AY81)</f>
        <v>0</v>
      </c>
      <c r="AY80" s="50">
        <f>IF('Indicator Date hidden'!AZ81="x","x",AY$2-'Indicator Date hidden'!AZ81)</f>
        <v>0</v>
      </c>
      <c r="AZ80" s="50">
        <f>IF('Indicator Date hidden'!BA81="x","x",AZ$2-'Indicator Date hidden'!BA81)</f>
        <v>1</v>
      </c>
      <c r="BA80" s="50">
        <f>IF('Indicator Date hidden'!BB81="x","x",BA$2-'Indicator Date hidden'!BB81)</f>
        <v>1</v>
      </c>
      <c r="BB80" s="50">
        <f>IF('Indicator Date hidden'!BC81="x","x",BB$2-'Indicator Date hidden'!BC81)</f>
        <v>1</v>
      </c>
      <c r="BC80" s="50">
        <f>IF('Indicator Date hidden'!BD81="x","x",BC$2-'Indicator Date hidden'!BD81)</f>
        <v>1</v>
      </c>
      <c r="BD80" s="50" t="str">
        <f>IF('Indicator Date hidden'!BE81="x","x",BD$2-'Indicator Date hidden'!BE81)</f>
        <v>x</v>
      </c>
      <c r="BE80" s="50">
        <f>IF('Indicator Date hidden'!BF81="x","x",BE$2-'Indicator Date hidden'!BF81)</f>
        <v>1</v>
      </c>
      <c r="BF80" s="50">
        <f>IF('Indicator Date hidden'!BG81="x","x",BF$2-'Indicator Date hidden'!BG81)</f>
        <v>0</v>
      </c>
      <c r="BG80" s="50">
        <f>IF('Indicator Date hidden'!BH81="x","x",BG$2-'Indicator Date hidden'!BH81)</f>
        <v>1</v>
      </c>
      <c r="BH80" s="50">
        <f>IF('Indicator Date hidden'!BI81="x","x",BH$2-'Indicator Date hidden'!BI81)</f>
        <v>1</v>
      </c>
      <c r="BI80" s="50">
        <f>IF('Indicator Date hidden'!BJ81="x","x",BI$2-'Indicator Date hidden'!BJ81)</f>
        <v>2</v>
      </c>
      <c r="BJ80" s="50">
        <f>IF('Indicator Date hidden'!BK81="x","x",BJ$2-'Indicator Date hidden'!BK81)</f>
        <v>1</v>
      </c>
      <c r="BK80" s="50">
        <f>IF('Indicator Date hidden'!BL81="x","x",BK$2-'Indicator Date hidden'!BL81)</f>
        <v>0</v>
      </c>
      <c r="BL80" s="50">
        <f>IF('Indicator Date hidden'!BM81="x","x",BL$2-'Indicator Date hidden'!BM81)</f>
        <v>1</v>
      </c>
      <c r="BM80" s="50">
        <f>IF('Indicator Date hidden'!BN81="x","x",BM$2-'Indicator Date hidden'!BN81)</f>
        <v>3</v>
      </c>
      <c r="BN80" s="50">
        <f>IF('Indicator Date hidden'!BO81="x","x",BN$2-'Indicator Date hidden'!BO81)</f>
        <v>1</v>
      </c>
      <c r="BO80" s="50">
        <f>IF('Indicator Date hidden'!BP81="x","x",BO$2-'Indicator Date hidden'!BP81)</f>
        <v>0</v>
      </c>
      <c r="BP80" s="50">
        <f>IF('Indicator Date hidden'!BQ81="x","x",BP$2-'Indicator Date hidden'!BQ81)</f>
        <v>0</v>
      </c>
      <c r="BQ80" s="50">
        <f>IF('Indicator Date hidden'!BR81="x","x",BQ$2-'Indicator Date hidden'!BR81)</f>
        <v>0</v>
      </c>
      <c r="BR80" s="50">
        <f>IF('Indicator Date hidden'!BS81="x","x",BR$2-'Indicator Date hidden'!BS81)</f>
        <v>0</v>
      </c>
      <c r="BS80" s="50">
        <f>IF('Indicator Date hidden'!BT81="x","x",BS$2-'Indicator Date hidden'!BT81)</f>
        <v>3</v>
      </c>
      <c r="BT80" s="50">
        <f>IF('Indicator Date hidden'!BU81="x","x",BT$2-'Indicator Date hidden'!BU81)</f>
        <v>1</v>
      </c>
      <c r="BU80" s="50">
        <f>IF('Indicator Date hidden'!BV81="x","x",BU$2-'Indicator Date hidden'!BV81)</f>
        <v>1</v>
      </c>
      <c r="BV80" s="50" t="str">
        <f>IF('Indicator Date hidden'!BW81="x","x",BV$2-'Indicator Date hidden'!BW81)</f>
        <v>x</v>
      </c>
      <c r="BW80" s="50">
        <f>IF('Indicator Date hidden'!BX81="x","x",BW$2-'Indicator Date hidden'!BX81)</f>
        <v>1</v>
      </c>
      <c r="BX80" s="50">
        <f>IF('Indicator Date hidden'!BY81="x","x",BX$2-'Indicator Date hidden'!BY81)</f>
        <v>0</v>
      </c>
      <c r="BY80" s="3">
        <f t="shared" si="10"/>
        <v>38</v>
      </c>
      <c r="BZ80" s="51">
        <f t="shared" si="11"/>
        <v>0.53521126760563376</v>
      </c>
      <c r="CA80" s="3">
        <f t="shared" si="12"/>
        <v>22</v>
      </c>
      <c r="CB80" s="51">
        <f t="shared" si="13"/>
        <v>1.4806829972903013</v>
      </c>
      <c r="CC80" s="54">
        <f t="shared" si="14"/>
        <v>0</v>
      </c>
    </row>
    <row r="81" spans="1:81">
      <c r="A81" s="3" t="str">
        <f>'Indicator Data'!B84</f>
        <v>IRQ</v>
      </c>
      <c r="B81" s="50">
        <f>IF('Indicator Date hidden'!C82="x","x",B$2-'Indicator Date hidden'!C82)</f>
        <v>0</v>
      </c>
      <c r="C81" s="50">
        <f>IF('Indicator Date hidden'!D82="x","x",C$2-'Indicator Date hidden'!D82)</f>
        <v>0</v>
      </c>
      <c r="D81" s="50">
        <f>IF('Indicator Date hidden'!E82="x","x",D$2-'Indicator Date hidden'!E82)</f>
        <v>0</v>
      </c>
      <c r="E81" s="50">
        <f>IF('Indicator Date hidden'!F82="x","x",E$2-'Indicator Date hidden'!F82)</f>
        <v>0</v>
      </c>
      <c r="F81" s="50">
        <f>IF('Indicator Date hidden'!G82="x","x",F$2-'Indicator Date hidden'!G82)</f>
        <v>0</v>
      </c>
      <c r="G81" s="50">
        <f>IF('Indicator Date hidden'!H82="x","x",G$2-'Indicator Date hidden'!H82)</f>
        <v>0</v>
      </c>
      <c r="H81" s="50">
        <f>IF('Indicator Date hidden'!I82="x","x",H$2-'Indicator Date hidden'!I82)</f>
        <v>0</v>
      </c>
      <c r="I81" s="50">
        <f>IF('Indicator Date hidden'!J82="x","x",I$2-'Indicator Date hidden'!J82)</f>
        <v>0</v>
      </c>
      <c r="J81" s="50">
        <f>IF('Indicator Date hidden'!K82="x","x",J$2-'Indicator Date hidden'!K82)</f>
        <v>0</v>
      </c>
      <c r="K81" s="50">
        <f>IF('Indicator Date hidden'!L82="x","x",K$2-'Indicator Date hidden'!L82)</f>
        <v>0</v>
      </c>
      <c r="L81" s="50">
        <f>IF('Indicator Date hidden'!M82="x","x",L$2-'Indicator Date hidden'!M82)</f>
        <v>0</v>
      </c>
      <c r="M81" s="50">
        <f>IF('Indicator Date hidden'!N82="x","x",M$2-'Indicator Date hidden'!N82)</f>
        <v>0</v>
      </c>
      <c r="N81" s="50">
        <f>IF('Indicator Date hidden'!O82="x","x",N$2-'Indicator Date hidden'!O82)</f>
        <v>0</v>
      </c>
      <c r="O81" s="50">
        <f>IF('Indicator Date hidden'!P82="x","x",O$2-'Indicator Date hidden'!P82)</f>
        <v>0</v>
      </c>
      <c r="P81" s="50">
        <f>IF('Indicator Date hidden'!Q82="x","x",P$2-'Indicator Date hidden'!Q82)</f>
        <v>-1</v>
      </c>
      <c r="Q81" s="50">
        <f>IF('Indicator Date hidden'!R82="x","x",Q$2-'Indicator Date hidden'!R82)</f>
        <v>-1</v>
      </c>
      <c r="R81" s="50">
        <f>IF('Indicator Date hidden'!S82="x","x",R$2-'Indicator Date hidden'!S82)</f>
        <v>-1</v>
      </c>
      <c r="S81" s="50">
        <f>IF('Indicator Date hidden'!T82="x","x",S$2-'Indicator Date hidden'!T82)</f>
        <v>-1</v>
      </c>
      <c r="T81" s="50">
        <f>IF('Indicator Date hidden'!U82="x","x",T$2-'Indicator Date hidden'!U82)</f>
        <v>0</v>
      </c>
      <c r="U81" s="50">
        <f>IF('Indicator Date hidden'!V82="x","x",U$2-'Indicator Date hidden'!V82)</f>
        <v>0</v>
      </c>
      <c r="V81" s="50">
        <f>IF('Indicator Date hidden'!W82="x","x",V$2-'Indicator Date hidden'!W82)</f>
        <v>0</v>
      </c>
      <c r="W81" s="50">
        <f>IF('Indicator Date hidden'!X82="x","x",W$2-'Indicator Date hidden'!X82)</f>
        <v>0</v>
      </c>
      <c r="X81" s="50">
        <f>IF('Indicator Date hidden'!Y82="x","x",X$2-'Indicator Date hidden'!Y82)</f>
        <v>1</v>
      </c>
      <c r="Y81" s="50">
        <f>IF('Indicator Date hidden'!Z82="x","x",Y$2-'Indicator Date hidden'!Z82)</f>
        <v>1</v>
      </c>
      <c r="Z81" s="50" t="str">
        <f>IF('Indicator Date hidden'!AA82="x","x",Z$2-'Indicator Date hidden'!AA82)</f>
        <v>x</v>
      </c>
      <c r="AA81" s="50">
        <f>IF('Indicator Date hidden'!AB82="x","x",AA$2-'Indicator Date hidden'!AB82)</f>
        <v>0</v>
      </c>
      <c r="AB81" s="50">
        <f>IF('Indicator Date hidden'!AC82="x","x",AB$2-'Indicator Date hidden'!AC82)</f>
        <v>0</v>
      </c>
      <c r="AC81" s="50">
        <f>IF('Indicator Date hidden'!AD82="x","x",AC$2-'Indicator Date hidden'!AD82)</f>
        <v>1</v>
      </c>
      <c r="AD81" s="50">
        <f>IF('Indicator Date hidden'!AE82="x","x",AD$2-'Indicator Date hidden'!AE82)</f>
        <v>0</v>
      </c>
      <c r="AE81" s="50">
        <f>IF('Indicator Date hidden'!AF82="x","x",AE$2-'Indicator Date hidden'!AF82)</f>
        <v>0</v>
      </c>
      <c r="AF81" s="50">
        <f>IF('Indicator Date hidden'!AG82="x","x",AF$2-'Indicator Date hidden'!AG82)</f>
        <v>0</v>
      </c>
      <c r="AG81" s="50">
        <f>IF('Indicator Date hidden'!AH82="x","x",AG$2-'Indicator Date hidden'!AH82)</f>
        <v>0</v>
      </c>
      <c r="AH81" s="50">
        <f>IF('Indicator Date hidden'!AI82="x","x",AH$2-'Indicator Date hidden'!AI82)</f>
        <v>0</v>
      </c>
      <c r="AI81" s="50">
        <f>IF('Indicator Date hidden'!AJ82="x","x",AI$2-'Indicator Date hidden'!AJ82)</f>
        <v>0</v>
      </c>
      <c r="AJ81" s="50">
        <f>IF('Indicator Date hidden'!AK82="x","x",AJ$2-'Indicator Date hidden'!AK82)</f>
        <v>0</v>
      </c>
      <c r="AK81" s="50">
        <f>IF('Indicator Date hidden'!AL82="x","x",AK$2-'Indicator Date hidden'!AL82)</f>
        <v>0</v>
      </c>
      <c r="AL81" s="50">
        <f>IF('Indicator Date hidden'!AM82="x","x",AL$2-'Indicator Date hidden'!AM82)</f>
        <v>1</v>
      </c>
      <c r="AM81" s="50">
        <f>IF('Indicator Date hidden'!AN82="x","x",AM$2-'Indicator Date hidden'!AN82)</f>
        <v>0</v>
      </c>
      <c r="AN81" s="50">
        <f>IF('Indicator Date hidden'!AO82="x","x",AN$2-'Indicator Date hidden'!AO82)</f>
        <v>0</v>
      </c>
      <c r="AO81" s="50">
        <f>IF('Indicator Date hidden'!AP82="x","x",AO$2-'Indicator Date hidden'!AP82)</f>
        <v>0</v>
      </c>
      <c r="AP81" s="50">
        <f>IF('Indicator Date hidden'!AQ82="x","x",AP$2-'Indicator Date hidden'!AQ82)</f>
        <v>0</v>
      </c>
      <c r="AQ81" s="50">
        <f>IF('Indicator Date hidden'!AR82="x","x",AQ$2-'Indicator Date hidden'!AR82)</f>
        <v>0</v>
      </c>
      <c r="AR81" s="50">
        <f>IF('Indicator Date hidden'!AS82="x","x",AR$2-'Indicator Date hidden'!AS82)</f>
        <v>0</v>
      </c>
      <c r="AS81" s="50">
        <f>IF('Indicator Date hidden'!AT82="x","x",AS$2-'Indicator Date hidden'!AT82)</f>
        <v>2</v>
      </c>
      <c r="AT81" s="50">
        <f>IF('Indicator Date hidden'!AU82="x","x",AT$2-'Indicator Date hidden'!AU82)</f>
        <v>0</v>
      </c>
      <c r="AU81" s="50" t="str">
        <f>IF('Indicator Date hidden'!AV82="x","x",AU$2-'Indicator Date hidden'!AV82)</f>
        <v>x</v>
      </c>
      <c r="AV81" s="50" t="str">
        <f>IF('Indicator Date hidden'!AW82="x","x",AV$2-'Indicator Date hidden'!AW82)</f>
        <v>x</v>
      </c>
      <c r="AW81" s="50">
        <f>IF('Indicator Date hidden'!AX82="x","x",AW$2-'Indicator Date hidden'!AX82)</f>
        <v>0</v>
      </c>
      <c r="AX81" s="50">
        <f>IF('Indicator Date hidden'!AY82="x","x",AX$2-'Indicator Date hidden'!AY82)</f>
        <v>0</v>
      </c>
      <c r="AY81" s="50">
        <f>IF('Indicator Date hidden'!AZ82="x","x",AY$2-'Indicator Date hidden'!AZ82)</f>
        <v>0</v>
      </c>
      <c r="AZ81" s="50">
        <f>IF('Indicator Date hidden'!BA82="x","x",AZ$2-'Indicator Date hidden'!BA82)</f>
        <v>7</v>
      </c>
      <c r="BA81" s="50">
        <f>IF('Indicator Date hidden'!BB82="x","x",BA$2-'Indicator Date hidden'!BB82)</f>
        <v>1</v>
      </c>
      <c r="BB81" s="50">
        <f>IF('Indicator Date hidden'!BC82="x","x",BB$2-'Indicator Date hidden'!BC82)</f>
        <v>1</v>
      </c>
      <c r="BC81" s="50">
        <f>IF('Indicator Date hidden'!BD82="x","x",BC$2-'Indicator Date hidden'!BD82)</f>
        <v>1</v>
      </c>
      <c r="BD81" s="50">
        <f>IF('Indicator Date hidden'!BE82="x","x",BD$2-'Indicator Date hidden'!BE82)</f>
        <v>0</v>
      </c>
      <c r="BE81" s="50">
        <f>IF('Indicator Date hidden'!BF82="x","x",BE$2-'Indicator Date hidden'!BF82)</f>
        <v>0</v>
      </c>
      <c r="BF81" s="50">
        <f>IF('Indicator Date hidden'!BG82="x","x",BF$2-'Indicator Date hidden'!BG82)</f>
        <v>0</v>
      </c>
      <c r="BG81" s="50">
        <f>IF('Indicator Date hidden'!BH82="x","x",BG$2-'Indicator Date hidden'!BH82)</f>
        <v>1</v>
      </c>
      <c r="BH81" s="50">
        <f>IF('Indicator Date hidden'!BI82="x","x",BH$2-'Indicator Date hidden'!BI82)</f>
        <v>1</v>
      </c>
      <c r="BI81" s="50">
        <f>IF('Indicator Date hidden'!BJ82="x","x",BI$2-'Indicator Date hidden'!BJ82)</f>
        <v>0</v>
      </c>
      <c r="BJ81" s="50">
        <f>IF('Indicator Date hidden'!BK82="x","x",BJ$2-'Indicator Date hidden'!BK82)</f>
        <v>1</v>
      </c>
      <c r="BK81" s="50">
        <f>IF('Indicator Date hidden'!BL82="x","x",BK$2-'Indicator Date hidden'!BL82)</f>
        <v>0</v>
      </c>
      <c r="BL81" s="50">
        <f>IF('Indicator Date hidden'!BM82="x","x",BL$2-'Indicator Date hidden'!BM82)</f>
        <v>1</v>
      </c>
      <c r="BM81" s="50">
        <f>IF('Indicator Date hidden'!BN82="x","x",BM$2-'Indicator Date hidden'!BN82)</f>
        <v>2</v>
      </c>
      <c r="BN81" s="50">
        <f>IF('Indicator Date hidden'!BO82="x","x",BN$2-'Indicator Date hidden'!BO82)</f>
        <v>1</v>
      </c>
      <c r="BO81" s="50">
        <f>IF('Indicator Date hidden'!BP82="x","x",BO$2-'Indicator Date hidden'!BP82)</f>
        <v>0</v>
      </c>
      <c r="BP81" s="50">
        <f>IF('Indicator Date hidden'!BQ82="x","x",BP$2-'Indicator Date hidden'!BQ82)</f>
        <v>0</v>
      </c>
      <c r="BQ81" s="50">
        <f>IF('Indicator Date hidden'!BR82="x","x",BQ$2-'Indicator Date hidden'!BR82)</f>
        <v>0</v>
      </c>
      <c r="BR81" s="50">
        <f>IF('Indicator Date hidden'!BS82="x","x",BR$2-'Indicator Date hidden'!BS82)</f>
        <v>0</v>
      </c>
      <c r="BS81" s="50">
        <f>IF('Indicator Date hidden'!BT82="x","x",BS$2-'Indicator Date hidden'!BT82)</f>
        <v>1</v>
      </c>
      <c r="BT81" s="50">
        <f>IF('Indicator Date hidden'!BU82="x","x",BT$2-'Indicator Date hidden'!BU82)</f>
        <v>1</v>
      </c>
      <c r="BU81" s="50">
        <f>IF('Indicator Date hidden'!BV82="x","x",BU$2-'Indicator Date hidden'!BV82)</f>
        <v>1</v>
      </c>
      <c r="BV81" s="50">
        <f>IF('Indicator Date hidden'!BW82="x","x",BV$2-'Indicator Date hidden'!BW82)</f>
        <v>1</v>
      </c>
      <c r="BW81" s="50">
        <f>IF('Indicator Date hidden'!BX82="x","x",BW$2-'Indicator Date hidden'!BX82)</f>
        <v>1</v>
      </c>
      <c r="BX81" s="50">
        <f>IF('Indicator Date hidden'!BY82="x","x",BX$2-'Indicator Date hidden'!BY82)</f>
        <v>0</v>
      </c>
      <c r="BY81" s="3">
        <f t="shared" si="10"/>
        <v>24</v>
      </c>
      <c r="BZ81" s="51">
        <f t="shared" si="11"/>
        <v>0.33333333333333331</v>
      </c>
      <c r="CA81" s="3">
        <f t="shared" si="12"/>
        <v>20</v>
      </c>
      <c r="CB81" s="51">
        <f t="shared" si="13"/>
        <v>0.98601329718326935</v>
      </c>
      <c r="CC81" s="54">
        <f t="shared" si="14"/>
        <v>0</v>
      </c>
    </row>
    <row r="82" spans="1:81">
      <c r="A82" s="3" t="str">
        <f>'Indicator Data'!B85</f>
        <v>IRL</v>
      </c>
      <c r="B82" s="50">
        <f>IF('Indicator Date hidden'!C83="x","x",B$2-'Indicator Date hidden'!C83)</f>
        <v>0</v>
      </c>
      <c r="C82" s="50">
        <f>IF('Indicator Date hidden'!D83="x","x",C$2-'Indicator Date hidden'!D83)</f>
        <v>0</v>
      </c>
      <c r="D82" s="50">
        <f>IF('Indicator Date hidden'!E83="x","x",D$2-'Indicator Date hidden'!E83)</f>
        <v>0</v>
      </c>
      <c r="E82" s="50">
        <f>IF('Indicator Date hidden'!F83="x","x",E$2-'Indicator Date hidden'!F83)</f>
        <v>0</v>
      </c>
      <c r="F82" s="50">
        <f>IF('Indicator Date hidden'!G83="x","x",F$2-'Indicator Date hidden'!G83)</f>
        <v>0</v>
      </c>
      <c r="G82" s="50">
        <f>IF('Indicator Date hidden'!H83="x","x",G$2-'Indicator Date hidden'!H83)</f>
        <v>0</v>
      </c>
      <c r="H82" s="50">
        <f>IF('Indicator Date hidden'!I83="x","x",H$2-'Indicator Date hidden'!I83)</f>
        <v>0</v>
      </c>
      <c r="I82" s="50">
        <f>IF('Indicator Date hidden'!J83="x","x",I$2-'Indicator Date hidden'!J83)</f>
        <v>0</v>
      </c>
      <c r="J82" s="50">
        <f>IF('Indicator Date hidden'!K83="x","x",J$2-'Indicator Date hidden'!K83)</f>
        <v>0</v>
      </c>
      <c r="K82" s="50">
        <f>IF('Indicator Date hidden'!L83="x","x",K$2-'Indicator Date hidden'!L83)</f>
        <v>0</v>
      </c>
      <c r="L82" s="50">
        <f>IF('Indicator Date hidden'!M83="x","x",L$2-'Indicator Date hidden'!M83)</f>
        <v>0</v>
      </c>
      <c r="M82" s="50">
        <f>IF('Indicator Date hidden'!N83="x","x",M$2-'Indicator Date hidden'!N83)</f>
        <v>0</v>
      </c>
      <c r="N82" s="50">
        <f>IF('Indicator Date hidden'!O83="x","x",N$2-'Indicator Date hidden'!O83)</f>
        <v>0</v>
      </c>
      <c r="O82" s="50">
        <f>IF('Indicator Date hidden'!P83="x","x",O$2-'Indicator Date hidden'!P83)</f>
        <v>0</v>
      </c>
      <c r="P82" s="50">
        <f>IF('Indicator Date hidden'!Q83="x","x",P$2-'Indicator Date hidden'!Q83)</f>
        <v>-1</v>
      </c>
      <c r="Q82" s="50">
        <f>IF('Indicator Date hidden'!R83="x","x",Q$2-'Indicator Date hidden'!R83)</f>
        <v>-1</v>
      </c>
      <c r="R82" s="50">
        <f>IF('Indicator Date hidden'!S83="x","x",R$2-'Indicator Date hidden'!S83)</f>
        <v>-1</v>
      </c>
      <c r="S82" s="50">
        <f>IF('Indicator Date hidden'!T83="x","x",S$2-'Indicator Date hidden'!T83)</f>
        <v>-1</v>
      </c>
      <c r="T82" s="50">
        <f>IF('Indicator Date hidden'!U83="x","x",T$2-'Indicator Date hidden'!U83)</f>
        <v>0</v>
      </c>
      <c r="U82" s="50">
        <f>IF('Indicator Date hidden'!V83="x","x",U$2-'Indicator Date hidden'!V83)</f>
        <v>0</v>
      </c>
      <c r="V82" s="50">
        <f>IF('Indicator Date hidden'!W83="x","x",V$2-'Indicator Date hidden'!W83)</f>
        <v>0</v>
      </c>
      <c r="W82" s="50">
        <f>IF('Indicator Date hidden'!X83="x","x",W$2-'Indicator Date hidden'!X83)</f>
        <v>0</v>
      </c>
      <c r="X82" s="50">
        <f>IF('Indicator Date hidden'!Y83="x","x",X$2-'Indicator Date hidden'!Y83)</f>
        <v>1</v>
      </c>
      <c r="Y82" s="50">
        <f>IF('Indicator Date hidden'!Z83="x","x",Y$2-'Indicator Date hidden'!Z83)</f>
        <v>1</v>
      </c>
      <c r="Z82" s="50">
        <f>IF('Indicator Date hidden'!AA83="x","x",Z$2-'Indicator Date hidden'!AA83)</f>
        <v>7</v>
      </c>
      <c r="AA82" s="50">
        <f>IF('Indicator Date hidden'!AB83="x","x",AA$2-'Indicator Date hidden'!AB83)</f>
        <v>0</v>
      </c>
      <c r="AB82" s="50" t="str">
        <f>IF('Indicator Date hidden'!AC83="x","x",AB$2-'Indicator Date hidden'!AC83)</f>
        <v>x</v>
      </c>
      <c r="AC82" s="50">
        <f>IF('Indicator Date hidden'!AD83="x","x",AC$2-'Indicator Date hidden'!AD83)</f>
        <v>1</v>
      </c>
      <c r="AD82" s="50">
        <f>IF('Indicator Date hidden'!AE83="x","x",AD$2-'Indicator Date hidden'!AE83)</f>
        <v>0</v>
      </c>
      <c r="AE82" s="50" t="str">
        <f>IF('Indicator Date hidden'!AF83="x","x",AE$2-'Indicator Date hidden'!AF83)</f>
        <v>x</v>
      </c>
      <c r="AF82" s="50">
        <f>IF('Indicator Date hidden'!AG83="x","x",AF$2-'Indicator Date hidden'!AG83)</f>
        <v>0</v>
      </c>
      <c r="AG82" s="50">
        <f>IF('Indicator Date hidden'!AH83="x","x",AG$2-'Indicator Date hidden'!AH83)</f>
        <v>0</v>
      </c>
      <c r="AH82" s="50">
        <f>IF('Indicator Date hidden'!AI83="x","x",AH$2-'Indicator Date hidden'!AI83)</f>
        <v>0</v>
      </c>
      <c r="AI82" s="50">
        <f>IF('Indicator Date hidden'!AJ83="x","x",AI$2-'Indicator Date hidden'!AJ83)</f>
        <v>0</v>
      </c>
      <c r="AJ82" s="50">
        <f>IF('Indicator Date hidden'!AK83="x","x",AJ$2-'Indicator Date hidden'!AK83)</f>
        <v>0</v>
      </c>
      <c r="AK82" s="50">
        <f>IF('Indicator Date hidden'!AL83="x","x",AK$2-'Indicator Date hidden'!AL83)</f>
        <v>0</v>
      </c>
      <c r="AL82" s="50" t="str">
        <f>IF('Indicator Date hidden'!AM83="x","x",AL$2-'Indicator Date hidden'!AM83)</f>
        <v>x</v>
      </c>
      <c r="AM82" s="50">
        <f>IF('Indicator Date hidden'!AN83="x","x",AM$2-'Indicator Date hidden'!AN83)</f>
        <v>0</v>
      </c>
      <c r="AN82" s="50">
        <f>IF('Indicator Date hidden'!AO83="x","x",AN$2-'Indicator Date hidden'!AO83)</f>
        <v>0</v>
      </c>
      <c r="AO82" s="50">
        <f>IF('Indicator Date hidden'!AP83="x","x",AO$2-'Indicator Date hidden'!AP83)</f>
        <v>0</v>
      </c>
      <c r="AP82" s="50" t="str">
        <f>IF('Indicator Date hidden'!AQ83="x","x",AP$2-'Indicator Date hidden'!AQ83)</f>
        <v>x</v>
      </c>
      <c r="AQ82" s="50">
        <f>IF('Indicator Date hidden'!AR83="x","x",AQ$2-'Indicator Date hidden'!AR83)</f>
        <v>0</v>
      </c>
      <c r="AR82" s="50">
        <f>IF('Indicator Date hidden'!AS83="x","x",AR$2-'Indicator Date hidden'!AS83)</f>
        <v>0</v>
      </c>
      <c r="AS82" s="50" t="str">
        <f>IF('Indicator Date hidden'!AT83="x","x",AS$2-'Indicator Date hidden'!AT83)</f>
        <v>x</v>
      </c>
      <c r="AT82" s="50">
        <f>IF('Indicator Date hidden'!AU83="x","x",AT$2-'Indicator Date hidden'!AU83)</f>
        <v>0</v>
      </c>
      <c r="AU82" s="50">
        <f>IF('Indicator Date hidden'!AV83="x","x",AU$2-'Indicator Date hidden'!AV83)</f>
        <v>0</v>
      </c>
      <c r="AV82" s="50" t="str">
        <f>IF('Indicator Date hidden'!AW83="x","x",AV$2-'Indicator Date hidden'!AW83)</f>
        <v>x</v>
      </c>
      <c r="AW82" s="50" t="str">
        <f>IF('Indicator Date hidden'!AX83="x","x",AW$2-'Indicator Date hidden'!AX83)</f>
        <v>x</v>
      </c>
      <c r="AX82" s="50">
        <f>IF('Indicator Date hidden'!AY83="x","x",AX$2-'Indicator Date hidden'!AY83)</f>
        <v>0</v>
      </c>
      <c r="AY82" s="50">
        <f>IF('Indicator Date hidden'!AZ83="x","x",AY$2-'Indicator Date hidden'!AZ83)</f>
        <v>0</v>
      </c>
      <c r="AZ82" s="50">
        <f>IF('Indicator Date hidden'!BA83="x","x",AZ$2-'Indicator Date hidden'!BA83)</f>
        <v>2</v>
      </c>
      <c r="BA82" s="50">
        <f>IF('Indicator Date hidden'!BB83="x","x",BA$2-'Indicator Date hidden'!BB83)</f>
        <v>1</v>
      </c>
      <c r="BB82" s="50">
        <f>IF('Indicator Date hidden'!BC83="x","x",BB$2-'Indicator Date hidden'!BC83)</f>
        <v>1</v>
      </c>
      <c r="BC82" s="50">
        <f>IF('Indicator Date hidden'!BD83="x","x",BC$2-'Indicator Date hidden'!BD83)</f>
        <v>1</v>
      </c>
      <c r="BD82" s="50" t="str">
        <f>IF('Indicator Date hidden'!BE83="x","x",BD$2-'Indicator Date hidden'!BE83)</f>
        <v>x</v>
      </c>
      <c r="BE82" s="50">
        <f>IF('Indicator Date hidden'!BF83="x","x",BE$2-'Indicator Date hidden'!BF83)</f>
        <v>1</v>
      </c>
      <c r="BF82" s="50">
        <f>IF('Indicator Date hidden'!BG83="x","x",BF$2-'Indicator Date hidden'!BG83)</f>
        <v>0</v>
      </c>
      <c r="BG82" s="50">
        <f>IF('Indicator Date hidden'!BH83="x","x",BG$2-'Indicator Date hidden'!BH83)</f>
        <v>1</v>
      </c>
      <c r="BH82" s="50">
        <f>IF('Indicator Date hidden'!BI83="x","x",BH$2-'Indicator Date hidden'!BI83)</f>
        <v>1</v>
      </c>
      <c r="BI82" s="50" t="str">
        <f>IF('Indicator Date hidden'!BJ83="x","x",BI$2-'Indicator Date hidden'!BJ83)</f>
        <v>x</v>
      </c>
      <c r="BJ82" s="50">
        <f>IF('Indicator Date hidden'!BK83="x","x",BJ$2-'Indicator Date hidden'!BK83)</f>
        <v>1</v>
      </c>
      <c r="BK82" s="50">
        <f>IF('Indicator Date hidden'!BL83="x","x",BK$2-'Indicator Date hidden'!BL83)</f>
        <v>0</v>
      </c>
      <c r="BL82" s="50">
        <f>IF('Indicator Date hidden'!BM83="x","x",BL$2-'Indicator Date hidden'!BM83)</f>
        <v>1</v>
      </c>
      <c r="BM82" s="50" t="str">
        <f>IF('Indicator Date hidden'!BN83="x","x",BM$2-'Indicator Date hidden'!BN83)</f>
        <v>x</v>
      </c>
      <c r="BN82" s="50">
        <f>IF('Indicator Date hidden'!BO83="x","x",BN$2-'Indicator Date hidden'!BO83)</f>
        <v>1</v>
      </c>
      <c r="BO82" s="50">
        <f>IF('Indicator Date hidden'!BP83="x","x",BO$2-'Indicator Date hidden'!BP83)</f>
        <v>0</v>
      </c>
      <c r="BP82" s="50">
        <f>IF('Indicator Date hidden'!BQ83="x","x",BP$2-'Indicator Date hidden'!BQ83)</f>
        <v>0</v>
      </c>
      <c r="BQ82" s="50">
        <f>IF('Indicator Date hidden'!BR83="x","x",BQ$2-'Indicator Date hidden'!BR83)</f>
        <v>0</v>
      </c>
      <c r="BR82" s="50">
        <f>IF('Indicator Date hidden'!BS83="x","x",BR$2-'Indicator Date hidden'!BS83)</f>
        <v>0</v>
      </c>
      <c r="BS82" s="50">
        <f>IF('Indicator Date hidden'!BT83="x","x",BS$2-'Indicator Date hidden'!BT83)</f>
        <v>1</v>
      </c>
      <c r="BT82" s="50">
        <f>IF('Indicator Date hidden'!BU83="x","x",BT$2-'Indicator Date hidden'!BU83)</f>
        <v>1</v>
      </c>
      <c r="BU82" s="50" t="str">
        <f>IF('Indicator Date hidden'!BV83="x","x",BU$2-'Indicator Date hidden'!BV83)</f>
        <v>x</v>
      </c>
      <c r="BV82" s="50">
        <f>IF('Indicator Date hidden'!BW83="x","x",BV$2-'Indicator Date hidden'!BW83)</f>
        <v>1</v>
      </c>
      <c r="BW82" s="50">
        <f>IF('Indicator Date hidden'!BX83="x","x",BW$2-'Indicator Date hidden'!BX83)</f>
        <v>1</v>
      </c>
      <c r="BX82" s="50">
        <f>IF('Indicator Date hidden'!BY83="x","x",BX$2-'Indicator Date hidden'!BY83)</f>
        <v>0</v>
      </c>
      <c r="BY82" s="3">
        <f t="shared" si="10"/>
        <v>21</v>
      </c>
      <c r="BZ82" s="51">
        <f t="shared" si="11"/>
        <v>0.328125</v>
      </c>
      <c r="CA82" s="3">
        <f t="shared" si="12"/>
        <v>18</v>
      </c>
      <c r="CB82" s="51">
        <f t="shared" si="13"/>
        <v>1.0163458979968385</v>
      </c>
      <c r="CC82" s="54">
        <f t="shared" si="14"/>
        <v>0</v>
      </c>
    </row>
    <row r="83" spans="1:81">
      <c r="A83" s="3" t="str">
        <f>'Indicator Data'!B86</f>
        <v>ISR</v>
      </c>
      <c r="B83" s="50">
        <f>IF('Indicator Date hidden'!C84="x","x",B$2-'Indicator Date hidden'!C84)</f>
        <v>0</v>
      </c>
      <c r="C83" s="50">
        <f>IF('Indicator Date hidden'!D84="x","x",C$2-'Indicator Date hidden'!D84)</f>
        <v>0</v>
      </c>
      <c r="D83" s="50">
        <f>IF('Indicator Date hidden'!E84="x","x",D$2-'Indicator Date hidden'!E84)</f>
        <v>0</v>
      </c>
      <c r="E83" s="50">
        <f>IF('Indicator Date hidden'!F84="x","x",E$2-'Indicator Date hidden'!F84)</f>
        <v>0</v>
      </c>
      <c r="F83" s="50">
        <f>IF('Indicator Date hidden'!G84="x","x",F$2-'Indicator Date hidden'!G84)</f>
        <v>0</v>
      </c>
      <c r="G83" s="50">
        <f>IF('Indicator Date hidden'!H84="x","x",G$2-'Indicator Date hidden'!H84)</f>
        <v>0</v>
      </c>
      <c r="H83" s="50">
        <f>IF('Indicator Date hidden'!I84="x","x",H$2-'Indicator Date hidden'!I84)</f>
        <v>0</v>
      </c>
      <c r="I83" s="50">
        <f>IF('Indicator Date hidden'!J84="x","x",I$2-'Indicator Date hidden'!J84)</f>
        <v>0</v>
      </c>
      <c r="J83" s="50">
        <f>IF('Indicator Date hidden'!K84="x","x",J$2-'Indicator Date hidden'!K84)</f>
        <v>0</v>
      </c>
      <c r="K83" s="50">
        <f>IF('Indicator Date hidden'!L84="x","x",K$2-'Indicator Date hidden'!L84)</f>
        <v>0</v>
      </c>
      <c r="L83" s="50">
        <f>IF('Indicator Date hidden'!M84="x","x",L$2-'Indicator Date hidden'!M84)</f>
        <v>0</v>
      </c>
      <c r="M83" s="50">
        <f>IF('Indicator Date hidden'!N84="x","x",M$2-'Indicator Date hidden'!N84)</f>
        <v>0</v>
      </c>
      <c r="N83" s="50">
        <f>IF('Indicator Date hidden'!O84="x","x",N$2-'Indicator Date hidden'!O84)</f>
        <v>0</v>
      </c>
      <c r="O83" s="50">
        <f>IF('Indicator Date hidden'!P84="x","x",O$2-'Indicator Date hidden'!P84)</f>
        <v>0</v>
      </c>
      <c r="P83" s="50">
        <f>IF('Indicator Date hidden'!Q84="x","x",P$2-'Indicator Date hidden'!Q84)</f>
        <v>-1</v>
      </c>
      <c r="Q83" s="50">
        <f>IF('Indicator Date hidden'!R84="x","x",Q$2-'Indicator Date hidden'!R84)</f>
        <v>-1</v>
      </c>
      <c r="R83" s="50">
        <f>IF('Indicator Date hidden'!S84="x","x",R$2-'Indicator Date hidden'!S84)</f>
        <v>-1</v>
      </c>
      <c r="S83" s="50">
        <f>IF('Indicator Date hidden'!T84="x","x",S$2-'Indicator Date hidden'!T84)</f>
        <v>-1</v>
      </c>
      <c r="T83" s="50">
        <f>IF('Indicator Date hidden'!U84="x","x",T$2-'Indicator Date hidden'!U84)</f>
        <v>0</v>
      </c>
      <c r="U83" s="50">
        <f>IF('Indicator Date hidden'!V84="x","x",U$2-'Indicator Date hidden'!V84)</f>
        <v>0</v>
      </c>
      <c r="V83" s="50">
        <f>IF('Indicator Date hidden'!W84="x","x",V$2-'Indicator Date hidden'!W84)</f>
        <v>0</v>
      </c>
      <c r="W83" s="50">
        <f>IF('Indicator Date hidden'!X84="x","x",W$2-'Indicator Date hidden'!X84)</f>
        <v>0</v>
      </c>
      <c r="X83" s="50">
        <f>IF('Indicator Date hidden'!Y84="x","x",X$2-'Indicator Date hidden'!Y84)</f>
        <v>1</v>
      </c>
      <c r="Y83" s="50">
        <f>IF('Indicator Date hidden'!Z84="x","x",Y$2-'Indicator Date hidden'!Z84)</f>
        <v>1</v>
      </c>
      <c r="Z83" s="50">
        <f>IF('Indicator Date hidden'!AA84="x","x",Z$2-'Indicator Date hidden'!AA84)</f>
        <v>10</v>
      </c>
      <c r="AA83" s="50">
        <f>IF('Indicator Date hidden'!AB84="x","x",AA$2-'Indicator Date hidden'!AB84)</f>
        <v>0</v>
      </c>
      <c r="AB83" s="50" t="str">
        <f>IF('Indicator Date hidden'!AC84="x","x",AB$2-'Indicator Date hidden'!AC84)</f>
        <v>x</v>
      </c>
      <c r="AC83" s="50">
        <f>IF('Indicator Date hidden'!AD84="x","x",AC$2-'Indicator Date hidden'!AD84)</f>
        <v>0</v>
      </c>
      <c r="AD83" s="50">
        <f>IF('Indicator Date hidden'!AE84="x","x",AD$2-'Indicator Date hidden'!AE84)</f>
        <v>0</v>
      </c>
      <c r="AE83" s="50" t="str">
        <f>IF('Indicator Date hidden'!AF84="x","x",AE$2-'Indicator Date hidden'!AF84)</f>
        <v>x</v>
      </c>
      <c r="AF83" s="50">
        <f>IF('Indicator Date hidden'!AG84="x","x",AF$2-'Indicator Date hidden'!AG84)</f>
        <v>0</v>
      </c>
      <c r="AG83" s="50">
        <f>IF('Indicator Date hidden'!AH84="x","x",AG$2-'Indicator Date hidden'!AH84)</f>
        <v>0</v>
      </c>
      <c r="AH83" s="50">
        <f>IF('Indicator Date hidden'!AI84="x","x",AH$2-'Indicator Date hidden'!AI84)</f>
        <v>0</v>
      </c>
      <c r="AI83" s="50">
        <f>IF('Indicator Date hidden'!AJ84="x","x",AI$2-'Indicator Date hidden'!AJ84)</f>
        <v>0</v>
      </c>
      <c r="AJ83" s="50">
        <f>IF('Indicator Date hidden'!AK84="x","x",AJ$2-'Indicator Date hidden'!AK84)</f>
        <v>0</v>
      </c>
      <c r="AK83" s="50">
        <f>IF('Indicator Date hidden'!AL84="x","x",AK$2-'Indicator Date hidden'!AL84)</f>
        <v>0</v>
      </c>
      <c r="AL83" s="50" t="str">
        <f>IF('Indicator Date hidden'!AM84="x","x",AL$2-'Indicator Date hidden'!AM84)</f>
        <v>x</v>
      </c>
      <c r="AM83" s="50">
        <f>IF('Indicator Date hidden'!AN84="x","x",AM$2-'Indicator Date hidden'!AN84)</f>
        <v>0</v>
      </c>
      <c r="AN83" s="50">
        <f>IF('Indicator Date hidden'!AO84="x","x",AN$2-'Indicator Date hidden'!AO84)</f>
        <v>0</v>
      </c>
      <c r="AO83" s="50">
        <f>IF('Indicator Date hidden'!AP84="x","x",AO$2-'Indicator Date hidden'!AP84)</f>
        <v>0</v>
      </c>
      <c r="AP83" s="50" t="str">
        <f>IF('Indicator Date hidden'!AQ84="x","x",AP$2-'Indicator Date hidden'!AQ84)</f>
        <v>x</v>
      </c>
      <c r="AQ83" s="50">
        <f>IF('Indicator Date hidden'!AR84="x","x",AQ$2-'Indicator Date hidden'!AR84)</f>
        <v>0</v>
      </c>
      <c r="AR83" s="50">
        <f>IF('Indicator Date hidden'!AS84="x","x",AR$2-'Indicator Date hidden'!AS84)</f>
        <v>0</v>
      </c>
      <c r="AS83" s="50" t="str">
        <f>IF('Indicator Date hidden'!AT84="x","x",AS$2-'Indicator Date hidden'!AT84)</f>
        <v>x</v>
      </c>
      <c r="AT83" s="50">
        <f>IF('Indicator Date hidden'!AU84="x","x",AT$2-'Indicator Date hidden'!AU84)</f>
        <v>0</v>
      </c>
      <c r="AU83" s="50" t="str">
        <f>IF('Indicator Date hidden'!AV84="x","x",AU$2-'Indicator Date hidden'!AV84)</f>
        <v>x</v>
      </c>
      <c r="AV83" s="50" t="str">
        <f>IF('Indicator Date hidden'!AW84="x","x",AV$2-'Indicator Date hidden'!AW84)</f>
        <v>x</v>
      </c>
      <c r="AW83" s="50" t="str">
        <f>IF('Indicator Date hidden'!AX84="x","x",AW$2-'Indicator Date hidden'!AX84)</f>
        <v>x</v>
      </c>
      <c r="AX83" s="50">
        <f>IF('Indicator Date hidden'!AY84="x","x",AX$2-'Indicator Date hidden'!AY84)</f>
        <v>0</v>
      </c>
      <c r="AY83" s="50">
        <f>IF('Indicator Date hidden'!AZ84="x","x",AY$2-'Indicator Date hidden'!AZ84)</f>
        <v>0</v>
      </c>
      <c r="AZ83" s="50">
        <f>IF('Indicator Date hidden'!BA84="x","x",AZ$2-'Indicator Date hidden'!BA84)</f>
        <v>3</v>
      </c>
      <c r="BA83" s="50">
        <f>IF('Indicator Date hidden'!BB84="x","x",BA$2-'Indicator Date hidden'!BB84)</f>
        <v>1</v>
      </c>
      <c r="BB83" s="50">
        <f>IF('Indicator Date hidden'!BC84="x","x",BB$2-'Indicator Date hidden'!BC84)</f>
        <v>1</v>
      </c>
      <c r="BC83" s="50">
        <f>IF('Indicator Date hidden'!BD84="x","x",BC$2-'Indicator Date hidden'!BD84)</f>
        <v>1</v>
      </c>
      <c r="BD83" s="50" t="str">
        <f>IF('Indicator Date hidden'!BE84="x","x",BD$2-'Indicator Date hidden'!BE84)</f>
        <v>x</v>
      </c>
      <c r="BE83" s="50">
        <f>IF('Indicator Date hidden'!BF84="x","x",BE$2-'Indicator Date hidden'!BF84)</f>
        <v>1</v>
      </c>
      <c r="BF83" s="50">
        <f>IF('Indicator Date hidden'!BG84="x","x",BF$2-'Indicator Date hidden'!BG84)</f>
        <v>0</v>
      </c>
      <c r="BG83" s="50">
        <f>IF('Indicator Date hidden'!BH84="x","x",BG$2-'Indicator Date hidden'!BH84)</f>
        <v>1</v>
      </c>
      <c r="BH83" s="50">
        <f>IF('Indicator Date hidden'!BI84="x","x",BH$2-'Indicator Date hidden'!BI84)</f>
        <v>1</v>
      </c>
      <c r="BI83" s="50" t="str">
        <f>IF('Indicator Date hidden'!BJ84="x","x",BI$2-'Indicator Date hidden'!BJ84)</f>
        <v>x</v>
      </c>
      <c r="BJ83" s="50">
        <f>IF('Indicator Date hidden'!BK84="x","x",BJ$2-'Indicator Date hidden'!BK84)</f>
        <v>1</v>
      </c>
      <c r="BK83" s="50">
        <f>IF('Indicator Date hidden'!BL84="x","x",BK$2-'Indicator Date hidden'!BL84)</f>
        <v>0</v>
      </c>
      <c r="BL83" s="50">
        <f>IF('Indicator Date hidden'!BM84="x","x",BL$2-'Indicator Date hidden'!BM84)</f>
        <v>1</v>
      </c>
      <c r="BM83" s="50" t="str">
        <f>IF('Indicator Date hidden'!BN84="x","x",BM$2-'Indicator Date hidden'!BN84)</f>
        <v>x</v>
      </c>
      <c r="BN83" s="50">
        <f>IF('Indicator Date hidden'!BO84="x","x",BN$2-'Indicator Date hidden'!BO84)</f>
        <v>0</v>
      </c>
      <c r="BO83" s="50">
        <f>IF('Indicator Date hidden'!BP84="x","x",BO$2-'Indicator Date hidden'!BP84)</f>
        <v>0</v>
      </c>
      <c r="BP83" s="50">
        <f>IF('Indicator Date hidden'!BQ84="x","x",BP$2-'Indicator Date hidden'!BQ84)</f>
        <v>0</v>
      </c>
      <c r="BQ83" s="50">
        <f>IF('Indicator Date hidden'!BR84="x","x",BQ$2-'Indicator Date hidden'!BR84)</f>
        <v>0</v>
      </c>
      <c r="BR83" s="50">
        <f>IF('Indicator Date hidden'!BS84="x","x",BR$2-'Indicator Date hidden'!BS84)</f>
        <v>0</v>
      </c>
      <c r="BS83" s="50">
        <f>IF('Indicator Date hidden'!BT84="x","x",BS$2-'Indicator Date hidden'!BT84)</f>
        <v>2</v>
      </c>
      <c r="BT83" s="50">
        <f>IF('Indicator Date hidden'!BU84="x","x",BT$2-'Indicator Date hidden'!BU84)</f>
        <v>1</v>
      </c>
      <c r="BU83" s="50">
        <f>IF('Indicator Date hidden'!BV84="x","x",BU$2-'Indicator Date hidden'!BV84)</f>
        <v>1</v>
      </c>
      <c r="BV83" s="50">
        <f>IF('Indicator Date hidden'!BW84="x","x",BV$2-'Indicator Date hidden'!BW84)</f>
        <v>1</v>
      </c>
      <c r="BW83" s="50">
        <f>IF('Indicator Date hidden'!BX84="x","x",BW$2-'Indicator Date hidden'!BX84)</f>
        <v>1</v>
      </c>
      <c r="BX83" s="50">
        <f>IF('Indicator Date hidden'!BY84="x","x",BX$2-'Indicator Date hidden'!BY84)</f>
        <v>0</v>
      </c>
      <c r="BY83" s="3">
        <f t="shared" si="10"/>
        <v>25</v>
      </c>
      <c r="BZ83" s="51">
        <f t="shared" si="11"/>
        <v>0.390625</v>
      </c>
      <c r="CA83" s="3">
        <f t="shared" si="12"/>
        <v>17</v>
      </c>
      <c r="CB83" s="51">
        <f t="shared" si="13"/>
        <v>1.3763310319014825</v>
      </c>
      <c r="CC83" s="54">
        <f t="shared" si="14"/>
        <v>0</v>
      </c>
    </row>
    <row r="84" spans="1:81">
      <c r="A84" s="3" t="str">
        <f>'Indicator Data'!B87</f>
        <v>ITA</v>
      </c>
      <c r="B84" s="50">
        <f>IF('Indicator Date hidden'!C85="x","x",B$2-'Indicator Date hidden'!C85)</f>
        <v>0</v>
      </c>
      <c r="C84" s="50">
        <f>IF('Indicator Date hidden'!D85="x","x",C$2-'Indicator Date hidden'!D85)</f>
        <v>0</v>
      </c>
      <c r="D84" s="50">
        <f>IF('Indicator Date hidden'!E85="x","x",D$2-'Indicator Date hidden'!E85)</f>
        <v>0</v>
      </c>
      <c r="E84" s="50">
        <f>IF('Indicator Date hidden'!F85="x","x",E$2-'Indicator Date hidden'!F85)</f>
        <v>0</v>
      </c>
      <c r="F84" s="50">
        <f>IF('Indicator Date hidden'!G85="x","x",F$2-'Indicator Date hidden'!G85)</f>
        <v>0</v>
      </c>
      <c r="G84" s="50">
        <f>IF('Indicator Date hidden'!H85="x","x",G$2-'Indicator Date hidden'!H85)</f>
        <v>0</v>
      </c>
      <c r="H84" s="50">
        <f>IF('Indicator Date hidden'!I85="x","x",H$2-'Indicator Date hidden'!I85)</f>
        <v>0</v>
      </c>
      <c r="I84" s="50">
        <f>IF('Indicator Date hidden'!J85="x","x",I$2-'Indicator Date hidden'!J85)</f>
        <v>0</v>
      </c>
      <c r="J84" s="50">
        <f>IF('Indicator Date hidden'!K85="x","x",J$2-'Indicator Date hidden'!K85)</f>
        <v>0</v>
      </c>
      <c r="K84" s="50">
        <f>IF('Indicator Date hidden'!L85="x","x",K$2-'Indicator Date hidden'!L85)</f>
        <v>0</v>
      </c>
      <c r="L84" s="50">
        <f>IF('Indicator Date hidden'!M85="x","x",L$2-'Indicator Date hidden'!M85)</f>
        <v>0</v>
      </c>
      <c r="M84" s="50">
        <f>IF('Indicator Date hidden'!N85="x","x",M$2-'Indicator Date hidden'!N85)</f>
        <v>0</v>
      </c>
      <c r="N84" s="50">
        <f>IF('Indicator Date hidden'!O85="x","x",N$2-'Indicator Date hidden'!O85)</f>
        <v>0</v>
      </c>
      <c r="O84" s="50">
        <f>IF('Indicator Date hidden'!P85="x","x",O$2-'Indicator Date hidden'!P85)</f>
        <v>0</v>
      </c>
      <c r="P84" s="50">
        <f>IF('Indicator Date hidden'!Q85="x","x",P$2-'Indicator Date hidden'!Q85)</f>
        <v>-1</v>
      </c>
      <c r="Q84" s="50">
        <f>IF('Indicator Date hidden'!R85="x","x",Q$2-'Indicator Date hidden'!R85)</f>
        <v>-1</v>
      </c>
      <c r="R84" s="50">
        <f>IF('Indicator Date hidden'!S85="x","x",R$2-'Indicator Date hidden'!S85)</f>
        <v>-1</v>
      </c>
      <c r="S84" s="50">
        <f>IF('Indicator Date hidden'!T85="x","x",S$2-'Indicator Date hidden'!T85)</f>
        <v>-1</v>
      </c>
      <c r="T84" s="50">
        <f>IF('Indicator Date hidden'!U85="x","x",T$2-'Indicator Date hidden'!U85)</f>
        <v>0</v>
      </c>
      <c r="U84" s="50">
        <f>IF('Indicator Date hidden'!V85="x","x",U$2-'Indicator Date hidden'!V85)</f>
        <v>0</v>
      </c>
      <c r="V84" s="50">
        <f>IF('Indicator Date hidden'!W85="x","x",V$2-'Indicator Date hidden'!W85)</f>
        <v>0</v>
      </c>
      <c r="W84" s="50">
        <f>IF('Indicator Date hidden'!X85="x","x",W$2-'Indicator Date hidden'!X85)</f>
        <v>0</v>
      </c>
      <c r="X84" s="50">
        <f>IF('Indicator Date hidden'!Y85="x","x",X$2-'Indicator Date hidden'!Y85)</f>
        <v>1</v>
      </c>
      <c r="Y84" s="50">
        <f>IF('Indicator Date hidden'!Z85="x","x",Y$2-'Indicator Date hidden'!Z85)</f>
        <v>1</v>
      </c>
      <c r="Z84" s="50">
        <f>IF('Indicator Date hidden'!AA85="x","x",Z$2-'Indicator Date hidden'!AA85)</f>
        <v>7</v>
      </c>
      <c r="AA84" s="50">
        <f>IF('Indicator Date hidden'!AB85="x","x",AA$2-'Indicator Date hidden'!AB85)</f>
        <v>0</v>
      </c>
      <c r="AB84" s="50" t="str">
        <f>IF('Indicator Date hidden'!AC85="x","x",AB$2-'Indicator Date hidden'!AC85)</f>
        <v>x</v>
      </c>
      <c r="AC84" s="50">
        <f>IF('Indicator Date hidden'!AD85="x","x",AC$2-'Indicator Date hidden'!AD85)</f>
        <v>1</v>
      </c>
      <c r="AD84" s="50">
        <f>IF('Indicator Date hidden'!AE85="x","x",AD$2-'Indicator Date hidden'!AE85)</f>
        <v>0</v>
      </c>
      <c r="AE84" s="50" t="str">
        <f>IF('Indicator Date hidden'!AF85="x","x",AE$2-'Indicator Date hidden'!AF85)</f>
        <v>x</v>
      </c>
      <c r="AF84" s="50">
        <f>IF('Indicator Date hidden'!AG85="x","x",AF$2-'Indicator Date hidden'!AG85)</f>
        <v>0</v>
      </c>
      <c r="AG84" s="50">
        <f>IF('Indicator Date hidden'!AH85="x","x",AG$2-'Indicator Date hidden'!AH85)</f>
        <v>0</v>
      </c>
      <c r="AH84" s="50">
        <f>IF('Indicator Date hidden'!AI85="x","x",AH$2-'Indicator Date hidden'!AI85)</f>
        <v>0</v>
      </c>
      <c r="AI84" s="50">
        <f>IF('Indicator Date hidden'!AJ85="x","x",AI$2-'Indicator Date hidden'!AJ85)</f>
        <v>0</v>
      </c>
      <c r="AJ84" s="50">
        <f>IF('Indicator Date hidden'!AK85="x","x",AJ$2-'Indicator Date hidden'!AK85)</f>
        <v>0</v>
      </c>
      <c r="AK84" s="50">
        <f>IF('Indicator Date hidden'!AL85="x","x",AK$2-'Indicator Date hidden'!AL85)</f>
        <v>0</v>
      </c>
      <c r="AL84" s="50" t="str">
        <f>IF('Indicator Date hidden'!AM85="x","x",AL$2-'Indicator Date hidden'!AM85)</f>
        <v>x</v>
      </c>
      <c r="AM84" s="50">
        <f>IF('Indicator Date hidden'!AN85="x","x",AM$2-'Indicator Date hidden'!AN85)</f>
        <v>0</v>
      </c>
      <c r="AN84" s="50">
        <f>IF('Indicator Date hidden'!AO85="x","x",AN$2-'Indicator Date hidden'!AO85)</f>
        <v>0</v>
      </c>
      <c r="AO84" s="50">
        <f>IF('Indicator Date hidden'!AP85="x","x",AO$2-'Indicator Date hidden'!AP85)</f>
        <v>0</v>
      </c>
      <c r="AP84" s="50" t="str">
        <f>IF('Indicator Date hidden'!AQ85="x","x",AP$2-'Indicator Date hidden'!AQ85)</f>
        <v>x</v>
      </c>
      <c r="AQ84" s="50">
        <f>IF('Indicator Date hidden'!AR85="x","x",AQ$2-'Indicator Date hidden'!AR85)</f>
        <v>0</v>
      </c>
      <c r="AR84" s="50">
        <f>IF('Indicator Date hidden'!AS85="x","x",AR$2-'Indicator Date hidden'!AS85)</f>
        <v>0</v>
      </c>
      <c r="AS84" s="50" t="str">
        <f>IF('Indicator Date hidden'!AT85="x","x",AS$2-'Indicator Date hidden'!AT85)</f>
        <v>x</v>
      </c>
      <c r="AT84" s="50">
        <f>IF('Indicator Date hidden'!AU85="x","x",AT$2-'Indicator Date hidden'!AU85)</f>
        <v>0</v>
      </c>
      <c r="AU84" s="50">
        <f>IF('Indicator Date hidden'!AV85="x","x",AU$2-'Indicator Date hidden'!AV85)</f>
        <v>0</v>
      </c>
      <c r="AV84" s="50">
        <f>IF('Indicator Date hidden'!AW85="x","x",AV$2-'Indicator Date hidden'!AW85)</f>
        <v>0</v>
      </c>
      <c r="AW84" s="50" t="str">
        <f>IF('Indicator Date hidden'!AX85="x","x",AW$2-'Indicator Date hidden'!AX85)</f>
        <v>x</v>
      </c>
      <c r="AX84" s="50">
        <f>IF('Indicator Date hidden'!AY85="x","x",AX$2-'Indicator Date hidden'!AY85)</f>
        <v>0</v>
      </c>
      <c r="AY84" s="50">
        <f>IF('Indicator Date hidden'!AZ85="x","x",AY$2-'Indicator Date hidden'!AZ85)</f>
        <v>0</v>
      </c>
      <c r="AZ84" s="50">
        <f>IF('Indicator Date hidden'!BA85="x","x",AZ$2-'Indicator Date hidden'!BA85)</f>
        <v>2</v>
      </c>
      <c r="BA84" s="50">
        <f>IF('Indicator Date hidden'!BB85="x","x",BA$2-'Indicator Date hidden'!BB85)</f>
        <v>1</v>
      </c>
      <c r="BB84" s="50">
        <f>IF('Indicator Date hidden'!BC85="x","x",BB$2-'Indicator Date hidden'!BC85)</f>
        <v>1</v>
      </c>
      <c r="BC84" s="50">
        <f>IF('Indicator Date hidden'!BD85="x","x",BC$2-'Indicator Date hidden'!BD85)</f>
        <v>1</v>
      </c>
      <c r="BD84" s="50" t="str">
        <f>IF('Indicator Date hidden'!BE85="x","x",BD$2-'Indicator Date hidden'!BE85)</f>
        <v>x</v>
      </c>
      <c r="BE84" s="50">
        <f>IF('Indicator Date hidden'!BF85="x","x",BE$2-'Indicator Date hidden'!BF85)</f>
        <v>1</v>
      </c>
      <c r="BF84" s="50">
        <f>IF('Indicator Date hidden'!BG85="x","x",BF$2-'Indicator Date hidden'!BG85)</f>
        <v>0</v>
      </c>
      <c r="BG84" s="50">
        <f>IF('Indicator Date hidden'!BH85="x","x",BG$2-'Indicator Date hidden'!BH85)</f>
        <v>1</v>
      </c>
      <c r="BH84" s="50">
        <f>IF('Indicator Date hidden'!BI85="x","x",BH$2-'Indicator Date hidden'!BI85)</f>
        <v>1</v>
      </c>
      <c r="BI84" s="50">
        <f>IF('Indicator Date hidden'!BJ85="x","x",BI$2-'Indicator Date hidden'!BJ85)</f>
        <v>0</v>
      </c>
      <c r="BJ84" s="50">
        <f>IF('Indicator Date hidden'!BK85="x","x",BJ$2-'Indicator Date hidden'!BK85)</f>
        <v>1</v>
      </c>
      <c r="BK84" s="50">
        <f>IF('Indicator Date hidden'!BL85="x","x",BK$2-'Indicator Date hidden'!BL85)</f>
        <v>0</v>
      </c>
      <c r="BL84" s="50">
        <f>IF('Indicator Date hidden'!BM85="x","x",BL$2-'Indicator Date hidden'!BM85)</f>
        <v>1</v>
      </c>
      <c r="BM84" s="50">
        <f>IF('Indicator Date hidden'!BN85="x","x",BM$2-'Indicator Date hidden'!BN85)</f>
        <v>1</v>
      </c>
      <c r="BN84" s="50">
        <f>IF('Indicator Date hidden'!BO85="x","x",BN$2-'Indicator Date hidden'!BO85)</f>
        <v>1</v>
      </c>
      <c r="BO84" s="50">
        <f>IF('Indicator Date hidden'!BP85="x","x",BO$2-'Indicator Date hidden'!BP85)</f>
        <v>0</v>
      </c>
      <c r="BP84" s="50">
        <f>IF('Indicator Date hidden'!BQ85="x","x",BP$2-'Indicator Date hidden'!BQ85)</f>
        <v>0</v>
      </c>
      <c r="BQ84" s="50">
        <f>IF('Indicator Date hidden'!BR85="x","x",BQ$2-'Indicator Date hidden'!BR85)</f>
        <v>0</v>
      </c>
      <c r="BR84" s="50">
        <f>IF('Indicator Date hidden'!BS85="x","x",BR$2-'Indicator Date hidden'!BS85)</f>
        <v>0</v>
      </c>
      <c r="BS84" s="50">
        <f>IF('Indicator Date hidden'!BT85="x","x",BS$2-'Indicator Date hidden'!BT85)</f>
        <v>1</v>
      </c>
      <c r="BT84" s="50">
        <f>IF('Indicator Date hidden'!BU85="x","x",BT$2-'Indicator Date hidden'!BU85)</f>
        <v>1</v>
      </c>
      <c r="BU84" s="50">
        <f>IF('Indicator Date hidden'!BV85="x","x",BU$2-'Indicator Date hidden'!BV85)</f>
        <v>1</v>
      </c>
      <c r="BV84" s="50">
        <f>IF('Indicator Date hidden'!BW85="x","x",BV$2-'Indicator Date hidden'!BW85)</f>
        <v>1</v>
      </c>
      <c r="BW84" s="50">
        <f>IF('Indicator Date hidden'!BX85="x","x",BW$2-'Indicator Date hidden'!BX85)</f>
        <v>1</v>
      </c>
      <c r="BX84" s="50">
        <f>IF('Indicator Date hidden'!BY85="x","x",BX$2-'Indicator Date hidden'!BY85)</f>
        <v>0</v>
      </c>
      <c r="BY84" s="3">
        <f t="shared" si="10"/>
        <v>23</v>
      </c>
      <c r="BZ84" s="51">
        <f t="shared" si="11"/>
        <v>0.33823529411764708</v>
      </c>
      <c r="CA84" s="3">
        <f t="shared" si="12"/>
        <v>20</v>
      </c>
      <c r="CB84" s="51">
        <f t="shared" si="13"/>
        <v>0.99425251434619821</v>
      </c>
      <c r="CC84" s="54">
        <f t="shared" si="14"/>
        <v>0</v>
      </c>
    </row>
    <row r="85" spans="1:81">
      <c r="A85" s="3" t="str">
        <f>'Indicator Data'!B88</f>
        <v>JAM</v>
      </c>
      <c r="B85" s="50">
        <f>IF('Indicator Date hidden'!C86="x","x",B$2-'Indicator Date hidden'!C86)</f>
        <v>0</v>
      </c>
      <c r="C85" s="50">
        <f>IF('Indicator Date hidden'!D86="x","x",C$2-'Indicator Date hidden'!D86)</f>
        <v>0</v>
      </c>
      <c r="D85" s="50">
        <f>IF('Indicator Date hidden'!E86="x","x",D$2-'Indicator Date hidden'!E86)</f>
        <v>0</v>
      </c>
      <c r="E85" s="50">
        <f>IF('Indicator Date hidden'!F86="x","x",E$2-'Indicator Date hidden'!F86)</f>
        <v>0</v>
      </c>
      <c r="F85" s="50">
        <f>IF('Indicator Date hidden'!G86="x","x",F$2-'Indicator Date hidden'!G86)</f>
        <v>0</v>
      </c>
      <c r="G85" s="50">
        <f>IF('Indicator Date hidden'!H86="x","x",G$2-'Indicator Date hidden'!H86)</f>
        <v>0</v>
      </c>
      <c r="H85" s="50">
        <f>IF('Indicator Date hidden'!I86="x","x",H$2-'Indicator Date hidden'!I86)</f>
        <v>0</v>
      </c>
      <c r="I85" s="50">
        <f>IF('Indicator Date hidden'!J86="x","x",I$2-'Indicator Date hidden'!J86)</f>
        <v>0</v>
      </c>
      <c r="J85" s="50">
        <f>IF('Indicator Date hidden'!K86="x","x",J$2-'Indicator Date hidden'!K86)</f>
        <v>0</v>
      </c>
      <c r="K85" s="50">
        <f>IF('Indicator Date hidden'!L86="x","x",K$2-'Indicator Date hidden'!L86)</f>
        <v>0</v>
      </c>
      <c r="L85" s="50">
        <f>IF('Indicator Date hidden'!M86="x","x",L$2-'Indicator Date hidden'!M86)</f>
        <v>0</v>
      </c>
      <c r="M85" s="50">
        <f>IF('Indicator Date hidden'!N86="x","x",M$2-'Indicator Date hidden'!N86)</f>
        <v>0</v>
      </c>
      <c r="N85" s="50">
        <f>IF('Indicator Date hidden'!O86="x","x",N$2-'Indicator Date hidden'!O86)</f>
        <v>0</v>
      </c>
      <c r="O85" s="50">
        <f>IF('Indicator Date hidden'!P86="x","x",O$2-'Indicator Date hidden'!P86)</f>
        <v>0</v>
      </c>
      <c r="P85" s="50">
        <f>IF('Indicator Date hidden'!Q86="x","x",P$2-'Indicator Date hidden'!Q86)</f>
        <v>-1</v>
      </c>
      <c r="Q85" s="50">
        <f>IF('Indicator Date hidden'!R86="x","x",Q$2-'Indicator Date hidden'!R86)</f>
        <v>-1</v>
      </c>
      <c r="R85" s="50">
        <f>IF('Indicator Date hidden'!S86="x","x",R$2-'Indicator Date hidden'!S86)</f>
        <v>-1</v>
      </c>
      <c r="S85" s="50">
        <f>IF('Indicator Date hidden'!T86="x","x",S$2-'Indicator Date hidden'!T86)</f>
        <v>-1</v>
      </c>
      <c r="T85" s="50">
        <f>IF('Indicator Date hidden'!U86="x","x",T$2-'Indicator Date hidden'!U86)</f>
        <v>0</v>
      </c>
      <c r="U85" s="50">
        <f>IF('Indicator Date hidden'!V86="x","x",U$2-'Indicator Date hidden'!V86)</f>
        <v>0</v>
      </c>
      <c r="V85" s="50">
        <f>IF('Indicator Date hidden'!W86="x","x",V$2-'Indicator Date hidden'!W86)</f>
        <v>0</v>
      </c>
      <c r="W85" s="50">
        <f>IF('Indicator Date hidden'!X86="x","x",W$2-'Indicator Date hidden'!X86)</f>
        <v>0</v>
      </c>
      <c r="X85" s="50">
        <f>IF('Indicator Date hidden'!Y86="x","x",X$2-'Indicator Date hidden'!Y86)</f>
        <v>1</v>
      </c>
      <c r="Y85" s="50">
        <f>IF('Indicator Date hidden'!Z86="x","x",Y$2-'Indicator Date hidden'!Z86)</f>
        <v>1</v>
      </c>
      <c r="Z85" s="50">
        <f>IF('Indicator Date hidden'!AA86="x","x",Z$2-'Indicator Date hidden'!AA86)</f>
        <v>7</v>
      </c>
      <c r="AA85" s="50">
        <f>IF('Indicator Date hidden'!AB86="x","x",AA$2-'Indicator Date hidden'!AB86)</f>
        <v>0</v>
      </c>
      <c r="AB85" s="50">
        <f>IF('Indicator Date hidden'!AC86="x","x",AB$2-'Indicator Date hidden'!AC86)</f>
        <v>2</v>
      </c>
      <c r="AC85" s="50">
        <f>IF('Indicator Date hidden'!AD86="x","x",AC$2-'Indicator Date hidden'!AD86)</f>
        <v>1</v>
      </c>
      <c r="AD85" s="50">
        <f>IF('Indicator Date hidden'!AE86="x","x",AD$2-'Indicator Date hidden'!AE86)</f>
        <v>0</v>
      </c>
      <c r="AE85" s="50">
        <f>IF('Indicator Date hidden'!AF86="x","x",AE$2-'Indicator Date hidden'!AF86)</f>
        <v>0</v>
      </c>
      <c r="AF85" s="50">
        <f>IF('Indicator Date hidden'!AG86="x","x",AF$2-'Indicator Date hidden'!AG86)</f>
        <v>0</v>
      </c>
      <c r="AG85" s="50">
        <f>IF('Indicator Date hidden'!AH86="x","x",AG$2-'Indicator Date hidden'!AH86)</f>
        <v>0</v>
      </c>
      <c r="AH85" s="50">
        <f>IF('Indicator Date hidden'!AI86="x","x",AH$2-'Indicator Date hidden'!AI86)</f>
        <v>0</v>
      </c>
      <c r="AI85" s="50">
        <f>IF('Indicator Date hidden'!AJ86="x","x",AI$2-'Indicator Date hidden'!AJ86)</f>
        <v>0</v>
      </c>
      <c r="AJ85" s="50">
        <f>IF('Indicator Date hidden'!AK86="x","x",AJ$2-'Indicator Date hidden'!AK86)</f>
        <v>0</v>
      </c>
      <c r="AK85" s="50">
        <f>IF('Indicator Date hidden'!AL86="x","x",AK$2-'Indicator Date hidden'!AL86)</f>
        <v>0</v>
      </c>
      <c r="AL85" s="50">
        <f>IF('Indicator Date hidden'!AM86="x","x",AL$2-'Indicator Date hidden'!AM86)</f>
        <v>5</v>
      </c>
      <c r="AM85" s="50">
        <f>IF('Indicator Date hidden'!AN86="x","x",AM$2-'Indicator Date hidden'!AN86)</f>
        <v>0</v>
      </c>
      <c r="AN85" s="50">
        <f>IF('Indicator Date hidden'!AO86="x","x",AN$2-'Indicator Date hidden'!AO86)</f>
        <v>0</v>
      </c>
      <c r="AO85" s="50">
        <f>IF('Indicator Date hidden'!AP86="x","x",AO$2-'Indicator Date hidden'!AP86)</f>
        <v>0</v>
      </c>
      <c r="AP85" s="50">
        <f>IF('Indicator Date hidden'!AQ86="x","x",AP$2-'Indicator Date hidden'!AQ86)</f>
        <v>0</v>
      </c>
      <c r="AQ85" s="50">
        <f>IF('Indicator Date hidden'!AR86="x","x",AQ$2-'Indicator Date hidden'!AR86)</f>
        <v>0</v>
      </c>
      <c r="AR85" s="50">
        <f>IF('Indicator Date hidden'!AS86="x","x",AR$2-'Indicator Date hidden'!AS86)</f>
        <v>0</v>
      </c>
      <c r="AS85" s="50">
        <f>IF('Indicator Date hidden'!AT86="x","x",AS$2-'Indicator Date hidden'!AT86)</f>
        <v>6</v>
      </c>
      <c r="AT85" s="50">
        <f>IF('Indicator Date hidden'!AU86="x","x",AT$2-'Indicator Date hidden'!AU86)</f>
        <v>0</v>
      </c>
      <c r="AU85" s="50">
        <f>IF('Indicator Date hidden'!AV86="x","x",AU$2-'Indicator Date hidden'!AV86)</f>
        <v>0</v>
      </c>
      <c r="AV85" s="50">
        <f>IF('Indicator Date hidden'!AW86="x","x",AV$2-'Indicator Date hidden'!AW86)</f>
        <v>0</v>
      </c>
      <c r="AW85" s="50" t="str">
        <f>IF('Indicator Date hidden'!AX86="x","x",AW$2-'Indicator Date hidden'!AX86)</f>
        <v>x</v>
      </c>
      <c r="AX85" s="50">
        <f>IF('Indicator Date hidden'!AY86="x","x",AX$2-'Indicator Date hidden'!AY86)</f>
        <v>0</v>
      </c>
      <c r="AY85" s="50">
        <f>IF('Indicator Date hidden'!AZ86="x","x",AY$2-'Indicator Date hidden'!AZ86)</f>
        <v>0</v>
      </c>
      <c r="AZ85" s="50" t="str">
        <f>IF('Indicator Date hidden'!BA86="x","x",AZ$2-'Indicator Date hidden'!BA86)</f>
        <v>x</v>
      </c>
      <c r="BA85" s="50">
        <f>IF('Indicator Date hidden'!BB86="x","x",BA$2-'Indicator Date hidden'!BB86)</f>
        <v>1</v>
      </c>
      <c r="BB85" s="50">
        <f>IF('Indicator Date hidden'!BC86="x","x",BB$2-'Indicator Date hidden'!BC86)</f>
        <v>1</v>
      </c>
      <c r="BC85" s="50">
        <f>IF('Indicator Date hidden'!BD86="x","x",BC$2-'Indicator Date hidden'!BD86)</f>
        <v>1</v>
      </c>
      <c r="BD85" s="50" t="str">
        <f>IF('Indicator Date hidden'!BE86="x","x",BD$2-'Indicator Date hidden'!BE86)</f>
        <v>x</v>
      </c>
      <c r="BE85" s="50">
        <f>IF('Indicator Date hidden'!BF86="x","x",BE$2-'Indicator Date hidden'!BF86)</f>
        <v>1</v>
      </c>
      <c r="BF85" s="50">
        <f>IF('Indicator Date hidden'!BG86="x","x",BF$2-'Indicator Date hidden'!BG86)</f>
        <v>0</v>
      </c>
      <c r="BG85" s="50">
        <f>IF('Indicator Date hidden'!BH86="x","x",BG$2-'Indicator Date hidden'!BH86)</f>
        <v>1</v>
      </c>
      <c r="BH85" s="50">
        <f>IF('Indicator Date hidden'!BI86="x","x",BH$2-'Indicator Date hidden'!BI86)</f>
        <v>1</v>
      </c>
      <c r="BI85" s="50">
        <f>IF('Indicator Date hidden'!BJ86="x","x",BI$2-'Indicator Date hidden'!BJ86)</f>
        <v>2</v>
      </c>
      <c r="BJ85" s="50">
        <f>IF('Indicator Date hidden'!BK86="x","x",BJ$2-'Indicator Date hidden'!BK86)</f>
        <v>1</v>
      </c>
      <c r="BK85" s="50">
        <f>IF('Indicator Date hidden'!BL86="x","x",BK$2-'Indicator Date hidden'!BL86)</f>
        <v>0</v>
      </c>
      <c r="BL85" s="50">
        <f>IF('Indicator Date hidden'!BM86="x","x",BL$2-'Indicator Date hidden'!BM86)</f>
        <v>1</v>
      </c>
      <c r="BM85" s="50">
        <f>IF('Indicator Date hidden'!BN86="x","x",BM$2-'Indicator Date hidden'!BN86)</f>
        <v>5</v>
      </c>
      <c r="BN85" s="50">
        <f>IF('Indicator Date hidden'!BO86="x","x",BN$2-'Indicator Date hidden'!BO86)</f>
        <v>2</v>
      </c>
      <c r="BO85" s="50">
        <f>IF('Indicator Date hidden'!BP86="x","x",BO$2-'Indicator Date hidden'!BP86)</f>
        <v>0</v>
      </c>
      <c r="BP85" s="50">
        <f>IF('Indicator Date hidden'!BQ86="x","x",BP$2-'Indicator Date hidden'!BQ86)</f>
        <v>0</v>
      </c>
      <c r="BQ85" s="50">
        <f>IF('Indicator Date hidden'!BR86="x","x",BQ$2-'Indicator Date hidden'!BR86)</f>
        <v>0</v>
      </c>
      <c r="BR85" s="50">
        <f>IF('Indicator Date hidden'!BS86="x","x",BR$2-'Indicator Date hidden'!BS86)</f>
        <v>0</v>
      </c>
      <c r="BS85" s="50">
        <f>IF('Indicator Date hidden'!BT86="x","x",BS$2-'Indicator Date hidden'!BT86)</f>
        <v>1</v>
      </c>
      <c r="BT85" s="50">
        <f>IF('Indicator Date hidden'!BU86="x","x",BT$2-'Indicator Date hidden'!BU86)</f>
        <v>1</v>
      </c>
      <c r="BU85" s="50">
        <f>IF('Indicator Date hidden'!BV86="x","x",BU$2-'Indicator Date hidden'!BV86)</f>
        <v>1</v>
      </c>
      <c r="BV85" s="50" t="str">
        <f>IF('Indicator Date hidden'!BW86="x","x",BV$2-'Indicator Date hidden'!BW86)</f>
        <v>x</v>
      </c>
      <c r="BW85" s="50">
        <f>IF('Indicator Date hidden'!BX86="x","x",BW$2-'Indicator Date hidden'!BX86)</f>
        <v>1</v>
      </c>
      <c r="BX85" s="50">
        <f>IF('Indicator Date hidden'!BY86="x","x",BX$2-'Indicator Date hidden'!BY86)</f>
        <v>0</v>
      </c>
      <c r="BY85" s="3">
        <f t="shared" si="10"/>
        <v>40</v>
      </c>
      <c r="BZ85" s="51">
        <f t="shared" si="11"/>
        <v>0.56338028169014087</v>
      </c>
      <c r="CA85" s="3">
        <f t="shared" si="12"/>
        <v>22</v>
      </c>
      <c r="CB85" s="51">
        <f t="shared" si="13"/>
        <v>1.4214889472721277</v>
      </c>
      <c r="CC85" s="54">
        <f t="shared" si="14"/>
        <v>0</v>
      </c>
    </row>
    <row r="86" spans="1:81">
      <c r="A86" s="3" t="str">
        <f>'Indicator Data'!B89</f>
        <v>JPN</v>
      </c>
      <c r="B86" s="50">
        <f>IF('Indicator Date hidden'!C87="x","x",B$2-'Indicator Date hidden'!C87)</f>
        <v>0</v>
      </c>
      <c r="C86" s="50">
        <f>IF('Indicator Date hidden'!D87="x","x",C$2-'Indicator Date hidden'!D87)</f>
        <v>0</v>
      </c>
      <c r="D86" s="50">
        <f>IF('Indicator Date hidden'!E87="x","x",D$2-'Indicator Date hidden'!E87)</f>
        <v>0</v>
      </c>
      <c r="E86" s="50">
        <f>IF('Indicator Date hidden'!F87="x","x",E$2-'Indicator Date hidden'!F87)</f>
        <v>0</v>
      </c>
      <c r="F86" s="50">
        <f>IF('Indicator Date hidden'!G87="x","x",F$2-'Indicator Date hidden'!G87)</f>
        <v>0</v>
      </c>
      <c r="G86" s="50">
        <f>IF('Indicator Date hidden'!H87="x","x",G$2-'Indicator Date hidden'!H87)</f>
        <v>0</v>
      </c>
      <c r="H86" s="50">
        <f>IF('Indicator Date hidden'!I87="x","x",H$2-'Indicator Date hidden'!I87)</f>
        <v>0</v>
      </c>
      <c r="I86" s="50">
        <f>IF('Indicator Date hidden'!J87="x","x",I$2-'Indicator Date hidden'!J87)</f>
        <v>0</v>
      </c>
      <c r="J86" s="50">
        <f>IF('Indicator Date hidden'!K87="x","x",J$2-'Indicator Date hidden'!K87)</f>
        <v>0</v>
      </c>
      <c r="K86" s="50">
        <f>IF('Indicator Date hidden'!L87="x","x",K$2-'Indicator Date hidden'!L87)</f>
        <v>0</v>
      </c>
      <c r="L86" s="50">
        <f>IF('Indicator Date hidden'!M87="x","x",L$2-'Indicator Date hidden'!M87)</f>
        <v>0</v>
      </c>
      <c r="M86" s="50">
        <f>IF('Indicator Date hidden'!N87="x","x",M$2-'Indicator Date hidden'!N87)</f>
        <v>0</v>
      </c>
      <c r="N86" s="50">
        <f>IF('Indicator Date hidden'!O87="x","x",N$2-'Indicator Date hidden'!O87)</f>
        <v>0</v>
      </c>
      <c r="O86" s="50">
        <f>IF('Indicator Date hidden'!P87="x","x",O$2-'Indicator Date hidden'!P87)</f>
        <v>0</v>
      </c>
      <c r="P86" s="50">
        <f>IF('Indicator Date hidden'!Q87="x","x",P$2-'Indicator Date hidden'!Q87)</f>
        <v>-1</v>
      </c>
      <c r="Q86" s="50">
        <f>IF('Indicator Date hidden'!R87="x","x",Q$2-'Indicator Date hidden'!R87)</f>
        <v>-1</v>
      </c>
      <c r="R86" s="50">
        <f>IF('Indicator Date hidden'!S87="x","x",R$2-'Indicator Date hidden'!S87)</f>
        <v>-1</v>
      </c>
      <c r="S86" s="50">
        <f>IF('Indicator Date hidden'!T87="x","x",S$2-'Indicator Date hidden'!T87)</f>
        <v>-1</v>
      </c>
      <c r="T86" s="50">
        <f>IF('Indicator Date hidden'!U87="x","x",T$2-'Indicator Date hidden'!U87)</f>
        <v>0</v>
      </c>
      <c r="U86" s="50">
        <f>IF('Indicator Date hidden'!V87="x","x",U$2-'Indicator Date hidden'!V87)</f>
        <v>0</v>
      </c>
      <c r="V86" s="50">
        <f>IF('Indicator Date hidden'!W87="x","x",V$2-'Indicator Date hidden'!W87)</f>
        <v>0</v>
      </c>
      <c r="W86" s="50">
        <f>IF('Indicator Date hidden'!X87="x","x",W$2-'Indicator Date hidden'!X87)</f>
        <v>0</v>
      </c>
      <c r="X86" s="50">
        <f>IF('Indicator Date hidden'!Y87="x","x",X$2-'Indicator Date hidden'!Y87)</f>
        <v>1</v>
      </c>
      <c r="Y86" s="50">
        <f>IF('Indicator Date hidden'!Z87="x","x",Y$2-'Indicator Date hidden'!Z87)</f>
        <v>1</v>
      </c>
      <c r="Z86" s="50">
        <f>IF('Indicator Date hidden'!AA87="x","x",Z$2-'Indicator Date hidden'!AA87)</f>
        <v>3</v>
      </c>
      <c r="AA86" s="50">
        <f>IF('Indicator Date hidden'!AB87="x","x",AA$2-'Indicator Date hidden'!AB87)</f>
        <v>0</v>
      </c>
      <c r="AB86" s="50" t="str">
        <f>IF('Indicator Date hidden'!AC87="x","x",AB$2-'Indicator Date hidden'!AC87)</f>
        <v>x</v>
      </c>
      <c r="AC86" s="50">
        <f>IF('Indicator Date hidden'!AD87="x","x",AC$2-'Indicator Date hidden'!AD87)</f>
        <v>2</v>
      </c>
      <c r="AD86" s="50">
        <f>IF('Indicator Date hidden'!AE87="x","x",AD$2-'Indicator Date hidden'!AE87)</f>
        <v>0</v>
      </c>
      <c r="AE86" s="50" t="str">
        <f>IF('Indicator Date hidden'!AF87="x","x",AE$2-'Indicator Date hidden'!AF87)</f>
        <v>x</v>
      </c>
      <c r="AF86" s="50">
        <f>IF('Indicator Date hidden'!AG87="x","x",AF$2-'Indicator Date hidden'!AG87)</f>
        <v>0</v>
      </c>
      <c r="AG86" s="50">
        <f>IF('Indicator Date hidden'!AH87="x","x",AG$2-'Indicator Date hidden'!AH87)</f>
        <v>0</v>
      </c>
      <c r="AH86" s="50">
        <f>IF('Indicator Date hidden'!AI87="x","x",AH$2-'Indicator Date hidden'!AI87)</f>
        <v>0</v>
      </c>
      <c r="AI86" s="50">
        <f>IF('Indicator Date hidden'!AJ87="x","x",AI$2-'Indicator Date hidden'!AJ87)</f>
        <v>0</v>
      </c>
      <c r="AJ86" s="50">
        <f>IF('Indicator Date hidden'!AK87="x","x",AJ$2-'Indicator Date hidden'!AK87)</f>
        <v>0</v>
      </c>
      <c r="AK86" s="50">
        <f>IF('Indicator Date hidden'!AL87="x","x",AK$2-'Indicator Date hidden'!AL87)</f>
        <v>0</v>
      </c>
      <c r="AL86" s="50" t="str">
        <f>IF('Indicator Date hidden'!AM87="x","x",AL$2-'Indicator Date hidden'!AM87)</f>
        <v>x</v>
      </c>
      <c r="AM86" s="50">
        <f>IF('Indicator Date hidden'!AN87="x","x",AM$2-'Indicator Date hidden'!AN87)</f>
        <v>0</v>
      </c>
      <c r="AN86" s="50">
        <f>IF('Indicator Date hidden'!AO87="x","x",AN$2-'Indicator Date hidden'!AO87)</f>
        <v>0</v>
      </c>
      <c r="AO86" s="50">
        <f>IF('Indicator Date hidden'!AP87="x","x",AO$2-'Indicator Date hidden'!AP87)</f>
        <v>0</v>
      </c>
      <c r="AP86" s="50" t="str">
        <f>IF('Indicator Date hidden'!AQ87="x","x",AP$2-'Indicator Date hidden'!AQ87)</f>
        <v>x</v>
      </c>
      <c r="AQ86" s="50">
        <f>IF('Indicator Date hidden'!AR87="x","x",AQ$2-'Indicator Date hidden'!AR87)</f>
        <v>0</v>
      </c>
      <c r="AR86" s="50">
        <f>IF('Indicator Date hidden'!AS87="x","x",AR$2-'Indicator Date hidden'!AS87)</f>
        <v>0</v>
      </c>
      <c r="AS86" s="50">
        <f>IF('Indicator Date hidden'!AT87="x","x",AS$2-'Indicator Date hidden'!AT87)</f>
        <v>10</v>
      </c>
      <c r="AT86" s="50">
        <f>IF('Indicator Date hidden'!AU87="x","x",AT$2-'Indicator Date hidden'!AU87)</f>
        <v>0</v>
      </c>
      <c r="AU86" s="50" t="str">
        <f>IF('Indicator Date hidden'!AV87="x","x",AU$2-'Indicator Date hidden'!AV87)</f>
        <v>x</v>
      </c>
      <c r="AV86" s="50" t="str">
        <f>IF('Indicator Date hidden'!AW87="x","x",AV$2-'Indicator Date hidden'!AW87)</f>
        <v>x</v>
      </c>
      <c r="AW86" s="50" t="str">
        <f>IF('Indicator Date hidden'!AX87="x","x",AW$2-'Indicator Date hidden'!AX87)</f>
        <v>x</v>
      </c>
      <c r="AX86" s="50">
        <f>IF('Indicator Date hidden'!AY87="x","x",AX$2-'Indicator Date hidden'!AY87)</f>
        <v>0</v>
      </c>
      <c r="AY86" s="50">
        <f>IF('Indicator Date hidden'!AZ87="x","x",AY$2-'Indicator Date hidden'!AZ87)</f>
        <v>0</v>
      </c>
      <c r="AZ86" s="50">
        <f>IF('Indicator Date hidden'!BA87="x","x",AZ$2-'Indicator Date hidden'!BA87)</f>
        <v>6</v>
      </c>
      <c r="BA86" s="50">
        <f>IF('Indicator Date hidden'!BB87="x","x",BA$2-'Indicator Date hidden'!BB87)</f>
        <v>1</v>
      </c>
      <c r="BB86" s="50">
        <f>IF('Indicator Date hidden'!BC87="x","x",BB$2-'Indicator Date hidden'!BC87)</f>
        <v>1</v>
      </c>
      <c r="BC86" s="50">
        <f>IF('Indicator Date hidden'!BD87="x","x",BC$2-'Indicator Date hidden'!BD87)</f>
        <v>1</v>
      </c>
      <c r="BD86" s="50" t="str">
        <f>IF('Indicator Date hidden'!BE87="x","x",BD$2-'Indicator Date hidden'!BE87)</f>
        <v>x</v>
      </c>
      <c r="BE86" s="50">
        <f>IF('Indicator Date hidden'!BF87="x","x",BE$2-'Indicator Date hidden'!BF87)</f>
        <v>1</v>
      </c>
      <c r="BF86" s="50">
        <f>IF('Indicator Date hidden'!BG87="x","x",BF$2-'Indicator Date hidden'!BG87)</f>
        <v>0</v>
      </c>
      <c r="BG86" s="50">
        <f>IF('Indicator Date hidden'!BH87="x","x",BG$2-'Indicator Date hidden'!BH87)</f>
        <v>1</v>
      </c>
      <c r="BH86" s="50">
        <f>IF('Indicator Date hidden'!BI87="x","x",BH$2-'Indicator Date hidden'!BI87)</f>
        <v>1</v>
      </c>
      <c r="BI86" s="50">
        <f>IF('Indicator Date hidden'!BJ87="x","x",BI$2-'Indicator Date hidden'!BJ87)</f>
        <v>2</v>
      </c>
      <c r="BJ86" s="50">
        <f>IF('Indicator Date hidden'!BK87="x","x",BJ$2-'Indicator Date hidden'!BK87)</f>
        <v>1</v>
      </c>
      <c r="BK86" s="50">
        <f>IF('Indicator Date hidden'!BL87="x","x",BK$2-'Indicator Date hidden'!BL87)</f>
        <v>0</v>
      </c>
      <c r="BL86" s="50">
        <f>IF('Indicator Date hidden'!BM87="x","x",BL$2-'Indicator Date hidden'!BM87)</f>
        <v>1</v>
      </c>
      <c r="BM86" s="50" t="str">
        <f>IF('Indicator Date hidden'!BN87="x","x",BM$2-'Indicator Date hidden'!BN87)</f>
        <v>x</v>
      </c>
      <c r="BN86" s="50">
        <f>IF('Indicator Date hidden'!BO87="x","x",BN$2-'Indicator Date hidden'!BO87)</f>
        <v>1</v>
      </c>
      <c r="BO86" s="50">
        <f>IF('Indicator Date hidden'!BP87="x","x",BO$2-'Indicator Date hidden'!BP87)</f>
        <v>0</v>
      </c>
      <c r="BP86" s="50">
        <f>IF('Indicator Date hidden'!BQ87="x","x",BP$2-'Indicator Date hidden'!BQ87)</f>
        <v>0</v>
      </c>
      <c r="BQ86" s="50">
        <f>IF('Indicator Date hidden'!BR87="x","x",BQ$2-'Indicator Date hidden'!BR87)</f>
        <v>0</v>
      </c>
      <c r="BR86" s="50">
        <f>IF('Indicator Date hidden'!BS87="x","x",BR$2-'Indicator Date hidden'!BS87)</f>
        <v>0</v>
      </c>
      <c r="BS86" s="50">
        <f>IF('Indicator Date hidden'!BT87="x","x",BS$2-'Indicator Date hidden'!BT87)</f>
        <v>2</v>
      </c>
      <c r="BT86" s="50">
        <f>IF('Indicator Date hidden'!BU87="x","x",BT$2-'Indicator Date hidden'!BU87)</f>
        <v>1</v>
      </c>
      <c r="BU86" s="50">
        <f>IF('Indicator Date hidden'!BV87="x","x",BU$2-'Indicator Date hidden'!BV87)</f>
        <v>1</v>
      </c>
      <c r="BV86" s="50">
        <f>IF('Indicator Date hidden'!BW87="x","x",BV$2-'Indicator Date hidden'!BW87)</f>
        <v>1</v>
      </c>
      <c r="BW86" s="50">
        <f>IF('Indicator Date hidden'!BX87="x","x",BW$2-'Indicator Date hidden'!BX87)</f>
        <v>1</v>
      </c>
      <c r="BX86" s="50">
        <f>IF('Indicator Date hidden'!BY87="x","x",BX$2-'Indicator Date hidden'!BY87)</f>
        <v>0</v>
      </c>
      <c r="BY86" s="3">
        <f t="shared" si="10"/>
        <v>36</v>
      </c>
      <c r="BZ86" s="51">
        <f t="shared" si="11"/>
        <v>0.54545454545454541</v>
      </c>
      <c r="CA86" s="3">
        <f t="shared" si="12"/>
        <v>21</v>
      </c>
      <c r="CB86" s="51">
        <f t="shared" si="13"/>
        <v>1.5392030423273084</v>
      </c>
      <c r="CC86" s="54">
        <f t="shared" si="14"/>
        <v>0</v>
      </c>
    </row>
    <row r="87" spans="1:81">
      <c r="A87" s="3" t="str">
        <f>'Indicator Data'!B90</f>
        <v>JOR</v>
      </c>
      <c r="B87" s="50">
        <f>IF('Indicator Date hidden'!C88="x","x",B$2-'Indicator Date hidden'!C88)</f>
        <v>0</v>
      </c>
      <c r="C87" s="50">
        <f>IF('Indicator Date hidden'!D88="x","x",C$2-'Indicator Date hidden'!D88)</f>
        <v>0</v>
      </c>
      <c r="D87" s="50">
        <f>IF('Indicator Date hidden'!E88="x","x",D$2-'Indicator Date hidden'!E88)</f>
        <v>0</v>
      </c>
      <c r="E87" s="50">
        <f>IF('Indicator Date hidden'!F88="x","x",E$2-'Indicator Date hidden'!F88)</f>
        <v>0</v>
      </c>
      <c r="F87" s="50">
        <f>IF('Indicator Date hidden'!G88="x","x",F$2-'Indicator Date hidden'!G88)</f>
        <v>0</v>
      </c>
      <c r="G87" s="50">
        <f>IF('Indicator Date hidden'!H88="x","x",G$2-'Indicator Date hidden'!H88)</f>
        <v>0</v>
      </c>
      <c r="H87" s="50">
        <f>IF('Indicator Date hidden'!I88="x","x",H$2-'Indicator Date hidden'!I88)</f>
        <v>0</v>
      </c>
      <c r="I87" s="50">
        <f>IF('Indicator Date hidden'!J88="x","x",I$2-'Indicator Date hidden'!J88)</f>
        <v>0</v>
      </c>
      <c r="J87" s="50">
        <f>IF('Indicator Date hidden'!K88="x","x",J$2-'Indicator Date hidden'!K88)</f>
        <v>0</v>
      </c>
      <c r="K87" s="50">
        <f>IF('Indicator Date hidden'!L88="x","x",K$2-'Indicator Date hidden'!L88)</f>
        <v>0</v>
      </c>
      <c r="L87" s="50">
        <f>IF('Indicator Date hidden'!M88="x","x",L$2-'Indicator Date hidden'!M88)</f>
        <v>0</v>
      </c>
      <c r="M87" s="50">
        <f>IF('Indicator Date hidden'!N88="x","x",M$2-'Indicator Date hidden'!N88)</f>
        <v>0</v>
      </c>
      <c r="N87" s="50">
        <f>IF('Indicator Date hidden'!O88="x","x",N$2-'Indicator Date hidden'!O88)</f>
        <v>0</v>
      </c>
      <c r="O87" s="50">
        <f>IF('Indicator Date hidden'!P88="x","x",O$2-'Indicator Date hidden'!P88)</f>
        <v>0</v>
      </c>
      <c r="P87" s="50">
        <f>IF('Indicator Date hidden'!Q88="x","x",P$2-'Indicator Date hidden'!Q88)</f>
        <v>-1</v>
      </c>
      <c r="Q87" s="50">
        <f>IF('Indicator Date hidden'!R88="x","x",Q$2-'Indicator Date hidden'!R88)</f>
        <v>-1</v>
      </c>
      <c r="R87" s="50">
        <f>IF('Indicator Date hidden'!S88="x","x",R$2-'Indicator Date hidden'!S88)</f>
        <v>-1</v>
      </c>
      <c r="S87" s="50">
        <f>IF('Indicator Date hidden'!T88="x","x",S$2-'Indicator Date hidden'!T88)</f>
        <v>-1</v>
      </c>
      <c r="T87" s="50">
        <f>IF('Indicator Date hidden'!U88="x","x",T$2-'Indicator Date hidden'!U88)</f>
        <v>0</v>
      </c>
      <c r="U87" s="50">
        <f>IF('Indicator Date hidden'!V88="x","x",U$2-'Indicator Date hidden'!V88)</f>
        <v>0</v>
      </c>
      <c r="V87" s="50">
        <f>IF('Indicator Date hidden'!W88="x","x",V$2-'Indicator Date hidden'!W88)</f>
        <v>0</v>
      </c>
      <c r="W87" s="50">
        <f>IF('Indicator Date hidden'!X88="x","x",W$2-'Indicator Date hidden'!X88)</f>
        <v>0</v>
      </c>
      <c r="X87" s="50">
        <f>IF('Indicator Date hidden'!Y88="x","x",X$2-'Indicator Date hidden'!Y88)</f>
        <v>1</v>
      </c>
      <c r="Y87" s="50">
        <f>IF('Indicator Date hidden'!Z88="x","x",Y$2-'Indicator Date hidden'!Z88)</f>
        <v>1</v>
      </c>
      <c r="Z87" s="50">
        <f>IF('Indicator Date hidden'!AA88="x","x",Z$2-'Indicator Date hidden'!AA88)</f>
        <v>1</v>
      </c>
      <c r="AA87" s="50">
        <f>IF('Indicator Date hidden'!AB88="x","x",AA$2-'Indicator Date hidden'!AB88)</f>
        <v>0</v>
      </c>
      <c r="AB87" s="50" t="str">
        <f>IF('Indicator Date hidden'!AC88="x","x",AB$2-'Indicator Date hidden'!AC88)</f>
        <v>x</v>
      </c>
      <c r="AC87" s="50">
        <f>IF('Indicator Date hidden'!AD88="x","x",AC$2-'Indicator Date hidden'!AD88)</f>
        <v>2</v>
      </c>
      <c r="AD87" s="50">
        <f>IF('Indicator Date hidden'!AE88="x","x",AD$2-'Indicator Date hidden'!AE88)</f>
        <v>0</v>
      </c>
      <c r="AE87" s="50">
        <f>IF('Indicator Date hidden'!AF88="x","x",AE$2-'Indicator Date hidden'!AF88)</f>
        <v>0</v>
      </c>
      <c r="AF87" s="50">
        <f>IF('Indicator Date hidden'!AG88="x","x",AF$2-'Indicator Date hidden'!AG88)</f>
        <v>0</v>
      </c>
      <c r="AG87" s="50">
        <f>IF('Indicator Date hidden'!AH88="x","x",AG$2-'Indicator Date hidden'!AH88)</f>
        <v>0</v>
      </c>
      <c r="AH87" s="50">
        <f>IF('Indicator Date hidden'!AI88="x","x",AH$2-'Indicator Date hidden'!AI88)</f>
        <v>0</v>
      </c>
      <c r="AI87" s="50">
        <f>IF('Indicator Date hidden'!AJ88="x","x",AI$2-'Indicator Date hidden'!AJ88)</f>
        <v>0</v>
      </c>
      <c r="AJ87" s="50">
        <f>IF('Indicator Date hidden'!AK88="x","x",AJ$2-'Indicator Date hidden'!AK88)</f>
        <v>0</v>
      </c>
      <c r="AK87" s="50">
        <f>IF('Indicator Date hidden'!AL88="x","x",AK$2-'Indicator Date hidden'!AL88)</f>
        <v>0</v>
      </c>
      <c r="AL87" s="50">
        <f>IF('Indicator Date hidden'!AM88="x","x",AL$2-'Indicator Date hidden'!AM88)</f>
        <v>1</v>
      </c>
      <c r="AM87" s="50">
        <f>IF('Indicator Date hidden'!AN88="x","x",AM$2-'Indicator Date hidden'!AN88)</f>
        <v>0</v>
      </c>
      <c r="AN87" s="50">
        <f>IF('Indicator Date hidden'!AO88="x","x",AN$2-'Indicator Date hidden'!AO88)</f>
        <v>0</v>
      </c>
      <c r="AO87" s="50">
        <f>IF('Indicator Date hidden'!AP88="x","x",AO$2-'Indicator Date hidden'!AP88)</f>
        <v>0</v>
      </c>
      <c r="AP87" s="50">
        <f>IF('Indicator Date hidden'!AQ88="x","x",AP$2-'Indicator Date hidden'!AQ88)</f>
        <v>0</v>
      </c>
      <c r="AQ87" s="50">
        <f>IF('Indicator Date hidden'!AR88="x","x",AQ$2-'Indicator Date hidden'!AR88)</f>
        <v>0</v>
      </c>
      <c r="AR87" s="50">
        <f>IF('Indicator Date hidden'!AS88="x","x",AR$2-'Indicator Date hidden'!AS88)</f>
        <v>0</v>
      </c>
      <c r="AS87" s="50">
        <f>IF('Indicator Date hidden'!AT88="x","x",AS$2-'Indicator Date hidden'!AT88)</f>
        <v>8</v>
      </c>
      <c r="AT87" s="50">
        <f>IF('Indicator Date hidden'!AU88="x","x",AT$2-'Indicator Date hidden'!AU88)</f>
        <v>0</v>
      </c>
      <c r="AU87" s="50" t="str">
        <f>IF('Indicator Date hidden'!AV88="x","x",AU$2-'Indicator Date hidden'!AV88)</f>
        <v>x</v>
      </c>
      <c r="AV87" s="50" t="str">
        <f>IF('Indicator Date hidden'!AW88="x","x",AV$2-'Indicator Date hidden'!AW88)</f>
        <v>x</v>
      </c>
      <c r="AW87" s="50" t="str">
        <f>IF('Indicator Date hidden'!AX88="x","x",AW$2-'Indicator Date hidden'!AX88)</f>
        <v>x</v>
      </c>
      <c r="AX87" s="50">
        <f>IF('Indicator Date hidden'!AY88="x","x",AX$2-'Indicator Date hidden'!AY88)</f>
        <v>0</v>
      </c>
      <c r="AY87" s="50">
        <f>IF('Indicator Date hidden'!AZ88="x","x",AY$2-'Indicator Date hidden'!AZ88)</f>
        <v>0</v>
      </c>
      <c r="AZ87" s="50">
        <f>IF('Indicator Date hidden'!BA88="x","x",AZ$2-'Indicator Date hidden'!BA88)</f>
        <v>9</v>
      </c>
      <c r="BA87" s="50">
        <f>IF('Indicator Date hidden'!BB88="x","x",BA$2-'Indicator Date hidden'!BB88)</f>
        <v>1</v>
      </c>
      <c r="BB87" s="50">
        <f>IF('Indicator Date hidden'!BC88="x","x",BB$2-'Indicator Date hidden'!BC88)</f>
        <v>1</v>
      </c>
      <c r="BC87" s="50">
        <f>IF('Indicator Date hidden'!BD88="x","x",BC$2-'Indicator Date hidden'!BD88)</f>
        <v>1</v>
      </c>
      <c r="BD87" s="50" t="str">
        <f>IF('Indicator Date hidden'!BE88="x","x",BD$2-'Indicator Date hidden'!BE88)</f>
        <v>x</v>
      </c>
      <c r="BE87" s="50">
        <f>IF('Indicator Date hidden'!BF88="x","x",BE$2-'Indicator Date hidden'!BF88)</f>
        <v>0</v>
      </c>
      <c r="BF87" s="50">
        <f>IF('Indicator Date hidden'!BG88="x","x",BF$2-'Indicator Date hidden'!BG88)</f>
        <v>0</v>
      </c>
      <c r="BG87" s="50">
        <f>IF('Indicator Date hidden'!BH88="x","x",BG$2-'Indicator Date hidden'!BH88)</f>
        <v>1</v>
      </c>
      <c r="BH87" s="50">
        <f>IF('Indicator Date hidden'!BI88="x","x",BH$2-'Indicator Date hidden'!BI88)</f>
        <v>1</v>
      </c>
      <c r="BI87" s="50">
        <f>IF('Indicator Date hidden'!BJ88="x","x",BI$2-'Indicator Date hidden'!BJ88)</f>
        <v>2</v>
      </c>
      <c r="BJ87" s="50">
        <f>IF('Indicator Date hidden'!BK88="x","x",BJ$2-'Indicator Date hidden'!BK88)</f>
        <v>1</v>
      </c>
      <c r="BK87" s="50">
        <f>IF('Indicator Date hidden'!BL88="x","x",BK$2-'Indicator Date hidden'!BL88)</f>
        <v>0</v>
      </c>
      <c r="BL87" s="50">
        <f>IF('Indicator Date hidden'!BM88="x","x",BL$2-'Indicator Date hidden'!BM88)</f>
        <v>1</v>
      </c>
      <c r="BM87" s="50">
        <f>IF('Indicator Date hidden'!BN88="x","x",BM$2-'Indicator Date hidden'!BN88)</f>
        <v>1</v>
      </c>
      <c r="BN87" s="50">
        <f>IF('Indicator Date hidden'!BO88="x","x",BN$2-'Indicator Date hidden'!BO88)</f>
        <v>2</v>
      </c>
      <c r="BO87" s="50">
        <f>IF('Indicator Date hidden'!BP88="x","x",BO$2-'Indicator Date hidden'!BP88)</f>
        <v>0</v>
      </c>
      <c r="BP87" s="50">
        <f>IF('Indicator Date hidden'!BQ88="x","x",BP$2-'Indicator Date hidden'!BQ88)</f>
        <v>0</v>
      </c>
      <c r="BQ87" s="50">
        <f>IF('Indicator Date hidden'!BR88="x","x",BQ$2-'Indicator Date hidden'!BR88)</f>
        <v>0</v>
      </c>
      <c r="BR87" s="50">
        <f>IF('Indicator Date hidden'!BS88="x","x",BR$2-'Indicator Date hidden'!BS88)</f>
        <v>0</v>
      </c>
      <c r="BS87" s="50">
        <f>IF('Indicator Date hidden'!BT88="x","x",BS$2-'Indicator Date hidden'!BT88)</f>
        <v>1</v>
      </c>
      <c r="BT87" s="50">
        <f>IF('Indicator Date hidden'!BU88="x","x",BT$2-'Indicator Date hidden'!BU88)</f>
        <v>1</v>
      </c>
      <c r="BU87" s="50">
        <f>IF('Indicator Date hidden'!BV88="x","x",BU$2-'Indicator Date hidden'!BV88)</f>
        <v>1</v>
      </c>
      <c r="BV87" s="50" t="str">
        <f>IF('Indicator Date hidden'!BW88="x","x",BV$2-'Indicator Date hidden'!BW88)</f>
        <v>x</v>
      </c>
      <c r="BW87" s="50">
        <f>IF('Indicator Date hidden'!BX88="x","x",BW$2-'Indicator Date hidden'!BX88)</f>
        <v>1</v>
      </c>
      <c r="BX87" s="50">
        <f>IF('Indicator Date hidden'!BY88="x","x",BX$2-'Indicator Date hidden'!BY88)</f>
        <v>0</v>
      </c>
      <c r="BY87" s="3">
        <f t="shared" si="10"/>
        <v>35</v>
      </c>
      <c r="BZ87" s="51">
        <f t="shared" si="11"/>
        <v>0.50724637681159424</v>
      </c>
      <c r="CA87" s="3">
        <f t="shared" si="12"/>
        <v>21</v>
      </c>
      <c r="CB87" s="51">
        <f t="shared" si="13"/>
        <v>1.5191834992902793</v>
      </c>
      <c r="CC87" s="54">
        <f t="shared" si="14"/>
        <v>0</v>
      </c>
    </row>
    <row r="88" spans="1:81">
      <c r="A88" s="3" t="str">
        <f>'Indicator Data'!B91</f>
        <v>KAZ</v>
      </c>
      <c r="B88" s="50">
        <f>IF('Indicator Date hidden'!C89="x","x",B$2-'Indicator Date hidden'!C89)</f>
        <v>0</v>
      </c>
      <c r="C88" s="50">
        <f>IF('Indicator Date hidden'!D89="x","x",C$2-'Indicator Date hidden'!D89)</f>
        <v>0</v>
      </c>
      <c r="D88" s="50">
        <f>IF('Indicator Date hidden'!E89="x","x",D$2-'Indicator Date hidden'!E89)</f>
        <v>0</v>
      </c>
      <c r="E88" s="50">
        <f>IF('Indicator Date hidden'!F89="x","x",E$2-'Indicator Date hidden'!F89)</f>
        <v>0</v>
      </c>
      <c r="F88" s="50">
        <f>IF('Indicator Date hidden'!G89="x","x",F$2-'Indicator Date hidden'!G89)</f>
        <v>0</v>
      </c>
      <c r="G88" s="50">
        <f>IF('Indicator Date hidden'!H89="x","x",G$2-'Indicator Date hidden'!H89)</f>
        <v>0</v>
      </c>
      <c r="H88" s="50">
        <f>IF('Indicator Date hidden'!I89="x","x",H$2-'Indicator Date hidden'!I89)</f>
        <v>0</v>
      </c>
      <c r="I88" s="50">
        <f>IF('Indicator Date hidden'!J89="x","x",I$2-'Indicator Date hidden'!J89)</f>
        <v>0</v>
      </c>
      <c r="J88" s="50">
        <f>IF('Indicator Date hidden'!K89="x","x",J$2-'Indicator Date hidden'!K89)</f>
        <v>0</v>
      </c>
      <c r="K88" s="50">
        <f>IF('Indicator Date hidden'!L89="x","x",K$2-'Indicator Date hidden'!L89)</f>
        <v>0</v>
      </c>
      <c r="L88" s="50">
        <f>IF('Indicator Date hidden'!M89="x","x",L$2-'Indicator Date hidden'!M89)</f>
        <v>0</v>
      </c>
      <c r="M88" s="50">
        <f>IF('Indicator Date hidden'!N89="x","x",M$2-'Indicator Date hidden'!N89)</f>
        <v>0</v>
      </c>
      <c r="N88" s="50">
        <f>IF('Indicator Date hidden'!O89="x","x",N$2-'Indicator Date hidden'!O89)</f>
        <v>0</v>
      </c>
      <c r="O88" s="50">
        <f>IF('Indicator Date hidden'!P89="x","x",O$2-'Indicator Date hidden'!P89)</f>
        <v>0</v>
      </c>
      <c r="P88" s="50">
        <f>IF('Indicator Date hidden'!Q89="x","x",P$2-'Indicator Date hidden'!Q89)</f>
        <v>-1</v>
      </c>
      <c r="Q88" s="50">
        <f>IF('Indicator Date hidden'!R89="x","x",Q$2-'Indicator Date hidden'!R89)</f>
        <v>-1</v>
      </c>
      <c r="R88" s="50">
        <f>IF('Indicator Date hidden'!S89="x","x",R$2-'Indicator Date hidden'!S89)</f>
        <v>-1</v>
      </c>
      <c r="S88" s="50">
        <f>IF('Indicator Date hidden'!T89="x","x",S$2-'Indicator Date hidden'!T89)</f>
        <v>-1</v>
      </c>
      <c r="T88" s="50">
        <f>IF('Indicator Date hidden'!U89="x","x",T$2-'Indicator Date hidden'!U89)</f>
        <v>0</v>
      </c>
      <c r="U88" s="50">
        <f>IF('Indicator Date hidden'!V89="x","x",U$2-'Indicator Date hidden'!V89)</f>
        <v>0</v>
      </c>
      <c r="V88" s="50">
        <f>IF('Indicator Date hidden'!W89="x","x",V$2-'Indicator Date hidden'!W89)</f>
        <v>0</v>
      </c>
      <c r="W88" s="50">
        <f>IF('Indicator Date hidden'!X89="x","x",W$2-'Indicator Date hidden'!X89)</f>
        <v>0</v>
      </c>
      <c r="X88" s="50">
        <f>IF('Indicator Date hidden'!Y89="x","x",X$2-'Indicator Date hidden'!Y89)</f>
        <v>1</v>
      </c>
      <c r="Y88" s="50">
        <f>IF('Indicator Date hidden'!Z89="x","x",Y$2-'Indicator Date hidden'!Z89)</f>
        <v>1</v>
      </c>
      <c r="Z88" s="50">
        <f>IF('Indicator Date hidden'!AA89="x","x",Z$2-'Indicator Date hidden'!AA89)</f>
        <v>9</v>
      </c>
      <c r="AA88" s="50">
        <f>IF('Indicator Date hidden'!AB89="x","x",AA$2-'Indicator Date hidden'!AB89)</f>
        <v>0</v>
      </c>
      <c r="AB88" s="50">
        <f>IF('Indicator Date hidden'!AC89="x","x",AB$2-'Indicator Date hidden'!AC89)</f>
        <v>0</v>
      </c>
      <c r="AC88" s="50">
        <f>IF('Indicator Date hidden'!AD89="x","x",AC$2-'Indicator Date hidden'!AD89)</f>
        <v>0</v>
      </c>
      <c r="AD88" s="50">
        <f>IF('Indicator Date hidden'!AE89="x","x",AD$2-'Indicator Date hidden'!AE89)</f>
        <v>0</v>
      </c>
      <c r="AE88" s="50" t="str">
        <f>IF('Indicator Date hidden'!AF89="x","x",AE$2-'Indicator Date hidden'!AF89)</f>
        <v>x</v>
      </c>
      <c r="AF88" s="50">
        <f>IF('Indicator Date hidden'!AG89="x","x",AF$2-'Indicator Date hidden'!AG89)</f>
        <v>0</v>
      </c>
      <c r="AG88" s="50">
        <f>IF('Indicator Date hidden'!AH89="x","x",AG$2-'Indicator Date hidden'!AH89)</f>
        <v>0</v>
      </c>
      <c r="AH88" s="50">
        <f>IF('Indicator Date hidden'!AI89="x","x",AH$2-'Indicator Date hidden'!AI89)</f>
        <v>0</v>
      </c>
      <c r="AI88" s="50">
        <f>IF('Indicator Date hidden'!AJ89="x","x",AI$2-'Indicator Date hidden'!AJ89)</f>
        <v>0</v>
      </c>
      <c r="AJ88" s="50">
        <f>IF('Indicator Date hidden'!AK89="x","x",AJ$2-'Indicator Date hidden'!AK89)</f>
        <v>0</v>
      </c>
      <c r="AK88" s="50">
        <f>IF('Indicator Date hidden'!AL89="x","x",AK$2-'Indicator Date hidden'!AL89)</f>
        <v>0</v>
      </c>
      <c r="AL88" s="50">
        <f>IF('Indicator Date hidden'!AM89="x","x",AL$2-'Indicator Date hidden'!AM89)</f>
        <v>4</v>
      </c>
      <c r="AM88" s="50">
        <f>IF('Indicator Date hidden'!AN89="x","x",AM$2-'Indicator Date hidden'!AN89)</f>
        <v>0</v>
      </c>
      <c r="AN88" s="50">
        <f>IF('Indicator Date hidden'!AO89="x","x",AN$2-'Indicator Date hidden'!AO89)</f>
        <v>0</v>
      </c>
      <c r="AO88" s="50">
        <f>IF('Indicator Date hidden'!AP89="x","x",AO$2-'Indicator Date hidden'!AP89)</f>
        <v>0</v>
      </c>
      <c r="AP88" s="50">
        <f>IF('Indicator Date hidden'!AQ89="x","x",AP$2-'Indicator Date hidden'!AQ89)</f>
        <v>0</v>
      </c>
      <c r="AQ88" s="50">
        <f>IF('Indicator Date hidden'!AR89="x","x",AQ$2-'Indicator Date hidden'!AR89)</f>
        <v>0</v>
      </c>
      <c r="AR88" s="50">
        <f>IF('Indicator Date hidden'!AS89="x","x",AR$2-'Indicator Date hidden'!AS89)</f>
        <v>0</v>
      </c>
      <c r="AS88" s="50">
        <f>IF('Indicator Date hidden'!AT89="x","x",AS$2-'Indicator Date hidden'!AT89)</f>
        <v>5</v>
      </c>
      <c r="AT88" s="50">
        <f>IF('Indicator Date hidden'!AU89="x","x",AT$2-'Indicator Date hidden'!AU89)</f>
        <v>0</v>
      </c>
      <c r="AU88" s="50">
        <f>IF('Indicator Date hidden'!AV89="x","x",AU$2-'Indicator Date hidden'!AV89)</f>
        <v>0</v>
      </c>
      <c r="AV88" s="50">
        <f>IF('Indicator Date hidden'!AW89="x","x",AV$2-'Indicator Date hidden'!AW89)</f>
        <v>0</v>
      </c>
      <c r="AW88" s="50">
        <f>IF('Indicator Date hidden'!AX89="x","x",AW$2-'Indicator Date hidden'!AX89)</f>
        <v>0</v>
      </c>
      <c r="AX88" s="50">
        <f>IF('Indicator Date hidden'!AY89="x","x",AX$2-'Indicator Date hidden'!AY89)</f>
        <v>0</v>
      </c>
      <c r="AY88" s="50">
        <f>IF('Indicator Date hidden'!AZ89="x","x",AY$2-'Indicator Date hidden'!AZ89)</f>
        <v>0</v>
      </c>
      <c r="AZ88" s="50">
        <f>IF('Indicator Date hidden'!BA89="x","x",AZ$2-'Indicator Date hidden'!BA89)</f>
        <v>1</v>
      </c>
      <c r="BA88" s="50">
        <f>IF('Indicator Date hidden'!BB89="x","x",BA$2-'Indicator Date hidden'!BB89)</f>
        <v>1</v>
      </c>
      <c r="BB88" s="50">
        <f>IF('Indicator Date hidden'!BC89="x","x",BB$2-'Indicator Date hidden'!BC89)</f>
        <v>1</v>
      </c>
      <c r="BC88" s="50">
        <f>IF('Indicator Date hidden'!BD89="x","x",BC$2-'Indicator Date hidden'!BD89)</f>
        <v>1</v>
      </c>
      <c r="BD88" s="50" t="str">
        <f>IF('Indicator Date hidden'!BE89="x","x",BD$2-'Indicator Date hidden'!BE89)</f>
        <v>x</v>
      </c>
      <c r="BE88" s="50">
        <f>IF('Indicator Date hidden'!BF89="x","x",BE$2-'Indicator Date hidden'!BF89)</f>
        <v>1</v>
      </c>
      <c r="BF88" s="50">
        <f>IF('Indicator Date hidden'!BG89="x","x",BF$2-'Indicator Date hidden'!BG89)</f>
        <v>0</v>
      </c>
      <c r="BG88" s="50">
        <f>IF('Indicator Date hidden'!BH89="x","x",BG$2-'Indicator Date hidden'!BH89)</f>
        <v>1</v>
      </c>
      <c r="BH88" s="50">
        <f>IF('Indicator Date hidden'!BI89="x","x",BH$2-'Indicator Date hidden'!BI89)</f>
        <v>1</v>
      </c>
      <c r="BI88" s="50">
        <f>IF('Indicator Date hidden'!BJ89="x","x",BI$2-'Indicator Date hidden'!BJ89)</f>
        <v>2</v>
      </c>
      <c r="BJ88" s="50">
        <f>IF('Indicator Date hidden'!BK89="x","x",BJ$2-'Indicator Date hidden'!BK89)</f>
        <v>1</v>
      </c>
      <c r="BK88" s="50">
        <f>IF('Indicator Date hidden'!BL89="x","x",BK$2-'Indicator Date hidden'!BL89)</f>
        <v>0</v>
      </c>
      <c r="BL88" s="50">
        <f>IF('Indicator Date hidden'!BM89="x","x",BL$2-'Indicator Date hidden'!BM89)</f>
        <v>1</v>
      </c>
      <c r="BM88" s="50">
        <f>IF('Indicator Date hidden'!BN89="x","x",BM$2-'Indicator Date hidden'!BN89)</f>
        <v>1</v>
      </c>
      <c r="BN88" s="50">
        <f>IF('Indicator Date hidden'!BO89="x","x",BN$2-'Indicator Date hidden'!BO89)</f>
        <v>0</v>
      </c>
      <c r="BO88" s="50">
        <f>IF('Indicator Date hidden'!BP89="x","x",BO$2-'Indicator Date hidden'!BP89)</f>
        <v>0</v>
      </c>
      <c r="BP88" s="50">
        <f>IF('Indicator Date hidden'!BQ89="x","x",BP$2-'Indicator Date hidden'!BQ89)</f>
        <v>0</v>
      </c>
      <c r="BQ88" s="50">
        <f>IF('Indicator Date hidden'!BR89="x","x",BQ$2-'Indicator Date hidden'!BR89)</f>
        <v>0</v>
      </c>
      <c r="BR88" s="50">
        <f>IF('Indicator Date hidden'!BS89="x","x",BR$2-'Indicator Date hidden'!BS89)</f>
        <v>0</v>
      </c>
      <c r="BS88" s="50">
        <f>IF('Indicator Date hidden'!BT89="x","x",BS$2-'Indicator Date hidden'!BT89)</f>
        <v>4</v>
      </c>
      <c r="BT88" s="50">
        <f>IF('Indicator Date hidden'!BU89="x","x",BT$2-'Indicator Date hidden'!BU89)</f>
        <v>1</v>
      </c>
      <c r="BU88" s="50">
        <f>IF('Indicator Date hidden'!BV89="x","x",BU$2-'Indicator Date hidden'!BV89)</f>
        <v>1</v>
      </c>
      <c r="BV88" s="50">
        <f>IF('Indicator Date hidden'!BW89="x","x",BV$2-'Indicator Date hidden'!BW89)</f>
        <v>1</v>
      </c>
      <c r="BW88" s="50">
        <f>IF('Indicator Date hidden'!BX89="x","x",BW$2-'Indicator Date hidden'!BX89)</f>
        <v>1</v>
      </c>
      <c r="BX88" s="50">
        <f>IF('Indicator Date hidden'!BY89="x","x",BX$2-'Indicator Date hidden'!BY89)</f>
        <v>0</v>
      </c>
      <c r="BY88" s="3">
        <f t="shared" si="10"/>
        <v>36</v>
      </c>
      <c r="BZ88" s="51">
        <f t="shared" si="11"/>
        <v>0.49315068493150682</v>
      </c>
      <c r="CA88" s="3">
        <f t="shared" si="12"/>
        <v>21</v>
      </c>
      <c r="CB88" s="51">
        <f t="shared" si="13"/>
        <v>1.4056957295742798</v>
      </c>
      <c r="CC88" s="54">
        <f t="shared" si="14"/>
        <v>0</v>
      </c>
    </row>
    <row r="89" spans="1:81">
      <c r="A89" s="3" t="str">
        <f>'Indicator Data'!B92</f>
        <v>KEN</v>
      </c>
      <c r="B89" s="50">
        <f>IF('Indicator Date hidden'!C90="x","x",B$2-'Indicator Date hidden'!C90)</f>
        <v>0</v>
      </c>
      <c r="C89" s="50">
        <f>IF('Indicator Date hidden'!D90="x","x",C$2-'Indicator Date hidden'!D90)</f>
        <v>0</v>
      </c>
      <c r="D89" s="50">
        <f>IF('Indicator Date hidden'!E90="x","x",D$2-'Indicator Date hidden'!E90)</f>
        <v>0</v>
      </c>
      <c r="E89" s="50">
        <f>IF('Indicator Date hidden'!F90="x","x",E$2-'Indicator Date hidden'!F90)</f>
        <v>0</v>
      </c>
      <c r="F89" s="50">
        <f>IF('Indicator Date hidden'!G90="x","x",F$2-'Indicator Date hidden'!G90)</f>
        <v>0</v>
      </c>
      <c r="G89" s="50">
        <f>IF('Indicator Date hidden'!H90="x","x",G$2-'Indicator Date hidden'!H90)</f>
        <v>0</v>
      </c>
      <c r="H89" s="50">
        <f>IF('Indicator Date hidden'!I90="x","x",H$2-'Indicator Date hidden'!I90)</f>
        <v>0</v>
      </c>
      <c r="I89" s="50">
        <f>IF('Indicator Date hidden'!J90="x","x",I$2-'Indicator Date hidden'!J90)</f>
        <v>0</v>
      </c>
      <c r="J89" s="50">
        <f>IF('Indicator Date hidden'!K90="x","x",J$2-'Indicator Date hidden'!K90)</f>
        <v>0</v>
      </c>
      <c r="K89" s="50">
        <f>IF('Indicator Date hidden'!L90="x","x",K$2-'Indicator Date hidden'!L90)</f>
        <v>0</v>
      </c>
      <c r="L89" s="50">
        <f>IF('Indicator Date hidden'!M90="x","x",L$2-'Indicator Date hidden'!M90)</f>
        <v>0</v>
      </c>
      <c r="M89" s="50">
        <f>IF('Indicator Date hidden'!N90="x","x",M$2-'Indicator Date hidden'!N90)</f>
        <v>0</v>
      </c>
      <c r="N89" s="50">
        <f>IF('Indicator Date hidden'!O90="x","x",N$2-'Indicator Date hidden'!O90)</f>
        <v>0</v>
      </c>
      <c r="O89" s="50">
        <f>IF('Indicator Date hidden'!P90="x","x",O$2-'Indicator Date hidden'!P90)</f>
        <v>0</v>
      </c>
      <c r="P89" s="50">
        <f>IF('Indicator Date hidden'!Q90="x","x",P$2-'Indicator Date hidden'!Q90)</f>
        <v>-1</v>
      </c>
      <c r="Q89" s="50">
        <f>IF('Indicator Date hidden'!R90="x","x",Q$2-'Indicator Date hidden'!R90)</f>
        <v>-1</v>
      </c>
      <c r="R89" s="50">
        <f>IF('Indicator Date hidden'!S90="x","x",R$2-'Indicator Date hidden'!S90)</f>
        <v>-1</v>
      </c>
      <c r="S89" s="50">
        <f>IF('Indicator Date hidden'!T90="x","x",S$2-'Indicator Date hidden'!T90)</f>
        <v>-1</v>
      </c>
      <c r="T89" s="50">
        <f>IF('Indicator Date hidden'!U90="x","x",T$2-'Indicator Date hidden'!U90)</f>
        <v>0</v>
      </c>
      <c r="U89" s="50">
        <f>IF('Indicator Date hidden'!V90="x","x",U$2-'Indicator Date hidden'!V90)</f>
        <v>0</v>
      </c>
      <c r="V89" s="50">
        <f>IF('Indicator Date hidden'!W90="x","x",V$2-'Indicator Date hidden'!W90)</f>
        <v>0</v>
      </c>
      <c r="W89" s="50">
        <f>IF('Indicator Date hidden'!X90="x","x",W$2-'Indicator Date hidden'!X90)</f>
        <v>0</v>
      </c>
      <c r="X89" s="50">
        <f>IF('Indicator Date hidden'!Y90="x","x",X$2-'Indicator Date hidden'!Y90)</f>
        <v>1</v>
      </c>
      <c r="Y89" s="50">
        <f>IF('Indicator Date hidden'!Z90="x","x",Y$2-'Indicator Date hidden'!Z90)</f>
        <v>1</v>
      </c>
      <c r="Z89" s="50">
        <f>IF('Indicator Date hidden'!AA90="x","x",Z$2-'Indicator Date hidden'!AA90)</f>
        <v>3</v>
      </c>
      <c r="AA89" s="50">
        <f>IF('Indicator Date hidden'!AB90="x","x",AA$2-'Indicator Date hidden'!AB90)</f>
        <v>0</v>
      </c>
      <c r="AB89" s="50">
        <f>IF('Indicator Date hidden'!AC90="x","x",AB$2-'Indicator Date hidden'!AC90)</f>
        <v>0</v>
      </c>
      <c r="AC89" s="50">
        <f>IF('Indicator Date hidden'!AD90="x","x",AC$2-'Indicator Date hidden'!AD90)</f>
        <v>1</v>
      </c>
      <c r="AD89" s="50">
        <f>IF('Indicator Date hidden'!AE90="x","x",AD$2-'Indicator Date hidden'!AE90)</f>
        <v>0</v>
      </c>
      <c r="AE89" s="50">
        <f>IF('Indicator Date hidden'!AF90="x","x",AE$2-'Indicator Date hidden'!AF90)</f>
        <v>0</v>
      </c>
      <c r="AF89" s="50">
        <f>IF('Indicator Date hidden'!AG90="x","x",AF$2-'Indicator Date hidden'!AG90)</f>
        <v>0</v>
      </c>
      <c r="AG89" s="50">
        <f>IF('Indicator Date hidden'!AH90="x","x",AG$2-'Indicator Date hidden'!AH90)</f>
        <v>0</v>
      </c>
      <c r="AH89" s="50">
        <f>IF('Indicator Date hidden'!AI90="x","x",AH$2-'Indicator Date hidden'!AI90)</f>
        <v>0</v>
      </c>
      <c r="AI89" s="50">
        <f>IF('Indicator Date hidden'!AJ90="x","x",AI$2-'Indicator Date hidden'!AJ90)</f>
        <v>0</v>
      </c>
      <c r="AJ89" s="50">
        <f>IF('Indicator Date hidden'!AK90="x","x",AJ$2-'Indicator Date hidden'!AK90)</f>
        <v>0</v>
      </c>
      <c r="AK89" s="50">
        <f>IF('Indicator Date hidden'!AL90="x","x",AK$2-'Indicator Date hidden'!AL90)</f>
        <v>0</v>
      </c>
      <c r="AL89" s="50">
        <f>IF('Indicator Date hidden'!AM90="x","x",AL$2-'Indicator Date hidden'!AM90)</f>
        <v>5</v>
      </c>
      <c r="AM89" s="50">
        <f>IF('Indicator Date hidden'!AN90="x","x",AM$2-'Indicator Date hidden'!AN90)</f>
        <v>0</v>
      </c>
      <c r="AN89" s="50">
        <f>IF('Indicator Date hidden'!AO90="x","x",AN$2-'Indicator Date hidden'!AO90)</f>
        <v>0</v>
      </c>
      <c r="AO89" s="50">
        <f>IF('Indicator Date hidden'!AP90="x","x",AO$2-'Indicator Date hidden'!AP90)</f>
        <v>0</v>
      </c>
      <c r="AP89" s="50">
        <f>IF('Indicator Date hidden'!AQ90="x","x",AP$2-'Indicator Date hidden'!AQ90)</f>
        <v>0</v>
      </c>
      <c r="AQ89" s="50">
        <f>IF('Indicator Date hidden'!AR90="x","x",AQ$2-'Indicator Date hidden'!AR90)</f>
        <v>0</v>
      </c>
      <c r="AR89" s="50">
        <f>IF('Indicator Date hidden'!AS90="x","x",AR$2-'Indicator Date hidden'!AS90)</f>
        <v>0</v>
      </c>
      <c r="AS89" s="50">
        <f>IF('Indicator Date hidden'!AT90="x","x",AS$2-'Indicator Date hidden'!AT90)</f>
        <v>6</v>
      </c>
      <c r="AT89" s="50">
        <f>IF('Indicator Date hidden'!AU90="x","x",AT$2-'Indicator Date hidden'!AU90)</f>
        <v>0</v>
      </c>
      <c r="AU89" s="50">
        <f>IF('Indicator Date hidden'!AV90="x","x",AU$2-'Indicator Date hidden'!AV90)</f>
        <v>0</v>
      </c>
      <c r="AV89" s="50">
        <f>IF('Indicator Date hidden'!AW90="x","x",AV$2-'Indicator Date hidden'!AW90)</f>
        <v>0</v>
      </c>
      <c r="AW89" s="50">
        <f>IF('Indicator Date hidden'!AX90="x","x",AW$2-'Indicator Date hidden'!AX90)</f>
        <v>0</v>
      </c>
      <c r="AX89" s="50">
        <f>IF('Indicator Date hidden'!AY90="x","x",AX$2-'Indicator Date hidden'!AY90)</f>
        <v>0</v>
      </c>
      <c r="AY89" s="50">
        <f>IF('Indicator Date hidden'!AZ90="x","x",AY$2-'Indicator Date hidden'!AZ90)</f>
        <v>0</v>
      </c>
      <c r="AZ89" s="50">
        <f>IF('Indicator Date hidden'!BA90="x","x",AZ$2-'Indicator Date hidden'!BA90)</f>
        <v>4</v>
      </c>
      <c r="BA89" s="50">
        <f>IF('Indicator Date hidden'!BB90="x","x",BA$2-'Indicator Date hidden'!BB90)</f>
        <v>1</v>
      </c>
      <c r="BB89" s="50">
        <f>IF('Indicator Date hidden'!BC90="x","x",BB$2-'Indicator Date hidden'!BC90)</f>
        <v>1</v>
      </c>
      <c r="BC89" s="50">
        <f>IF('Indicator Date hidden'!BD90="x","x",BC$2-'Indicator Date hidden'!BD90)</f>
        <v>1</v>
      </c>
      <c r="BD89" s="50">
        <f>IF('Indicator Date hidden'!BE90="x","x",BD$2-'Indicator Date hidden'!BE90)</f>
        <v>1</v>
      </c>
      <c r="BE89" s="50">
        <f>IF('Indicator Date hidden'!BF90="x","x",BE$2-'Indicator Date hidden'!BF90)</f>
        <v>0</v>
      </c>
      <c r="BF89" s="50">
        <f>IF('Indicator Date hidden'!BG90="x","x",BF$2-'Indicator Date hidden'!BG90)</f>
        <v>0</v>
      </c>
      <c r="BG89" s="50">
        <f>IF('Indicator Date hidden'!BH90="x","x",BG$2-'Indicator Date hidden'!BH90)</f>
        <v>1</v>
      </c>
      <c r="BH89" s="50">
        <f>IF('Indicator Date hidden'!BI90="x","x",BH$2-'Indicator Date hidden'!BI90)</f>
        <v>1</v>
      </c>
      <c r="BI89" s="50">
        <f>IF('Indicator Date hidden'!BJ90="x","x",BI$2-'Indicator Date hidden'!BJ90)</f>
        <v>0</v>
      </c>
      <c r="BJ89" s="50">
        <f>IF('Indicator Date hidden'!BK90="x","x",BJ$2-'Indicator Date hidden'!BK90)</f>
        <v>1</v>
      </c>
      <c r="BK89" s="50">
        <f>IF('Indicator Date hidden'!BL90="x","x",BK$2-'Indicator Date hidden'!BL90)</f>
        <v>0</v>
      </c>
      <c r="BL89" s="50">
        <f>IF('Indicator Date hidden'!BM90="x","x",BL$2-'Indicator Date hidden'!BM90)</f>
        <v>1</v>
      </c>
      <c r="BM89" s="50">
        <f>IF('Indicator Date hidden'!BN90="x","x",BM$2-'Indicator Date hidden'!BN90)</f>
        <v>1</v>
      </c>
      <c r="BN89" s="50">
        <f>IF('Indicator Date hidden'!BO90="x","x",BN$2-'Indicator Date hidden'!BO90)</f>
        <v>0</v>
      </c>
      <c r="BO89" s="50">
        <f>IF('Indicator Date hidden'!BP90="x","x",BO$2-'Indicator Date hidden'!BP90)</f>
        <v>0</v>
      </c>
      <c r="BP89" s="50">
        <f>IF('Indicator Date hidden'!BQ90="x","x",BP$2-'Indicator Date hidden'!BQ90)</f>
        <v>0</v>
      </c>
      <c r="BQ89" s="50">
        <f>IF('Indicator Date hidden'!BR90="x","x",BQ$2-'Indicator Date hidden'!BR90)</f>
        <v>0</v>
      </c>
      <c r="BR89" s="50">
        <f>IF('Indicator Date hidden'!BS90="x","x",BR$2-'Indicator Date hidden'!BS90)</f>
        <v>0</v>
      </c>
      <c r="BS89" s="50">
        <f>IF('Indicator Date hidden'!BT90="x","x",BS$2-'Indicator Date hidden'!BT90)</f>
        <v>4</v>
      </c>
      <c r="BT89" s="50">
        <f>IF('Indicator Date hidden'!BU90="x","x",BT$2-'Indicator Date hidden'!BU90)</f>
        <v>1</v>
      </c>
      <c r="BU89" s="50">
        <f>IF('Indicator Date hidden'!BV90="x","x",BU$2-'Indicator Date hidden'!BV90)</f>
        <v>1</v>
      </c>
      <c r="BV89" s="50">
        <f>IF('Indicator Date hidden'!BW90="x","x",BV$2-'Indicator Date hidden'!BW90)</f>
        <v>1</v>
      </c>
      <c r="BW89" s="50">
        <f>IF('Indicator Date hidden'!BX90="x","x",BW$2-'Indicator Date hidden'!BX90)</f>
        <v>1</v>
      </c>
      <c r="BX89" s="50">
        <f>IF('Indicator Date hidden'!BY90="x","x",BX$2-'Indicator Date hidden'!BY90)</f>
        <v>0</v>
      </c>
      <c r="BY89" s="3">
        <f t="shared" si="10"/>
        <v>34</v>
      </c>
      <c r="BZ89" s="51">
        <f t="shared" si="11"/>
        <v>0.45333333333333331</v>
      </c>
      <c r="CA89" s="3">
        <f t="shared" si="12"/>
        <v>21</v>
      </c>
      <c r="CB89" s="51">
        <f t="shared" si="13"/>
        <v>1.1921222905203792</v>
      </c>
      <c r="CC89" s="54">
        <f t="shared" si="14"/>
        <v>0</v>
      </c>
    </row>
    <row r="90" spans="1:81">
      <c r="A90" s="3" t="str">
        <f>'Indicator Data'!B93</f>
        <v>KIR</v>
      </c>
      <c r="B90" s="50">
        <f>IF('Indicator Date hidden'!C91="x","x",B$2-'Indicator Date hidden'!C91)</f>
        <v>0</v>
      </c>
      <c r="C90" s="50">
        <f>IF('Indicator Date hidden'!D91="x","x",C$2-'Indicator Date hidden'!D91)</f>
        <v>0</v>
      </c>
      <c r="D90" s="50">
        <f>IF('Indicator Date hidden'!E91="x","x",D$2-'Indicator Date hidden'!E91)</f>
        <v>0</v>
      </c>
      <c r="E90" s="50">
        <f>IF('Indicator Date hidden'!F91="x","x",E$2-'Indicator Date hidden'!F91)</f>
        <v>0</v>
      </c>
      <c r="F90" s="50">
        <f>IF('Indicator Date hidden'!G91="x","x",F$2-'Indicator Date hidden'!G91)</f>
        <v>0</v>
      </c>
      <c r="G90" s="50">
        <f>IF('Indicator Date hidden'!H91="x","x",G$2-'Indicator Date hidden'!H91)</f>
        <v>0</v>
      </c>
      <c r="H90" s="50">
        <f>IF('Indicator Date hidden'!I91="x","x",H$2-'Indicator Date hidden'!I91)</f>
        <v>0</v>
      </c>
      <c r="I90" s="50">
        <f>IF('Indicator Date hidden'!J91="x","x",I$2-'Indicator Date hidden'!J91)</f>
        <v>0</v>
      </c>
      <c r="J90" s="50">
        <f>IF('Indicator Date hidden'!K91="x","x",J$2-'Indicator Date hidden'!K91)</f>
        <v>0</v>
      </c>
      <c r="K90" s="50" t="str">
        <f>IF('Indicator Date hidden'!L91="x","x",K$2-'Indicator Date hidden'!L91)</f>
        <v>x</v>
      </c>
      <c r="L90" s="50">
        <f>IF('Indicator Date hidden'!M91="x","x",L$2-'Indicator Date hidden'!M91)</f>
        <v>0</v>
      </c>
      <c r="M90" s="50">
        <f>IF('Indicator Date hidden'!N91="x","x",M$2-'Indicator Date hidden'!N91)</f>
        <v>0</v>
      </c>
      <c r="N90" s="50">
        <f>IF('Indicator Date hidden'!O91="x","x",N$2-'Indicator Date hidden'!O91)</f>
        <v>0</v>
      </c>
      <c r="O90" s="50">
        <f>IF('Indicator Date hidden'!P91="x","x",O$2-'Indicator Date hidden'!P91)</f>
        <v>0</v>
      </c>
      <c r="P90" s="50">
        <f>IF('Indicator Date hidden'!Q91="x","x",P$2-'Indicator Date hidden'!Q91)</f>
        <v>-1</v>
      </c>
      <c r="Q90" s="50">
        <f>IF('Indicator Date hidden'!R91="x","x",Q$2-'Indicator Date hidden'!R91)</f>
        <v>-1</v>
      </c>
      <c r="R90" s="50">
        <f>IF('Indicator Date hidden'!S91="x","x",R$2-'Indicator Date hidden'!S91)</f>
        <v>-1</v>
      </c>
      <c r="S90" s="50">
        <f>IF('Indicator Date hidden'!T91="x","x",S$2-'Indicator Date hidden'!T91)</f>
        <v>-1</v>
      </c>
      <c r="T90" s="50">
        <f>IF('Indicator Date hidden'!U91="x","x",T$2-'Indicator Date hidden'!U91)</f>
        <v>0</v>
      </c>
      <c r="U90" s="50">
        <f>IF('Indicator Date hidden'!V91="x","x",U$2-'Indicator Date hidden'!V91)</f>
        <v>0</v>
      </c>
      <c r="V90" s="50">
        <f>IF('Indicator Date hidden'!W91="x","x",V$2-'Indicator Date hidden'!W91)</f>
        <v>0</v>
      </c>
      <c r="W90" s="50">
        <f>IF('Indicator Date hidden'!X91="x","x",W$2-'Indicator Date hidden'!X91)</f>
        <v>0</v>
      </c>
      <c r="X90" s="50">
        <f>IF('Indicator Date hidden'!Y91="x","x",X$2-'Indicator Date hidden'!Y91)</f>
        <v>1</v>
      </c>
      <c r="Y90" s="50">
        <f>IF('Indicator Date hidden'!Z91="x","x",Y$2-'Indicator Date hidden'!Z91)</f>
        <v>1</v>
      </c>
      <c r="Z90" s="50" t="str">
        <f>IF('Indicator Date hidden'!AA91="x","x",Z$2-'Indicator Date hidden'!AA91)</f>
        <v>x</v>
      </c>
      <c r="AA90" s="50">
        <f>IF('Indicator Date hidden'!AB91="x","x",AA$2-'Indicator Date hidden'!AB91)</f>
        <v>0</v>
      </c>
      <c r="AB90" s="50" t="str">
        <f>IF('Indicator Date hidden'!AC91="x","x",AB$2-'Indicator Date hidden'!AC91)</f>
        <v>x</v>
      </c>
      <c r="AC90" s="50" t="str">
        <f>IF('Indicator Date hidden'!AD91="x","x",AC$2-'Indicator Date hidden'!AD91)</f>
        <v>x</v>
      </c>
      <c r="AD90" s="50">
        <f>IF('Indicator Date hidden'!AE91="x","x",AD$2-'Indicator Date hidden'!AE91)</f>
        <v>0</v>
      </c>
      <c r="AE90" s="50" t="str">
        <f>IF('Indicator Date hidden'!AF91="x","x",AE$2-'Indicator Date hidden'!AF91)</f>
        <v>x</v>
      </c>
      <c r="AF90" s="50">
        <f>IF('Indicator Date hidden'!AG91="x","x",AF$2-'Indicator Date hidden'!AG91)</f>
        <v>0</v>
      </c>
      <c r="AG90" s="50">
        <f>IF('Indicator Date hidden'!AH91="x","x",AG$2-'Indicator Date hidden'!AH91)</f>
        <v>0</v>
      </c>
      <c r="AH90" s="50">
        <f>IF('Indicator Date hidden'!AI91="x","x",AH$2-'Indicator Date hidden'!AI91)</f>
        <v>0</v>
      </c>
      <c r="AI90" s="50">
        <f>IF('Indicator Date hidden'!AJ91="x","x",AI$2-'Indicator Date hidden'!AJ91)</f>
        <v>0</v>
      </c>
      <c r="AJ90" s="50">
        <f>IF('Indicator Date hidden'!AK91="x","x",AJ$2-'Indicator Date hidden'!AK91)</f>
        <v>0</v>
      </c>
      <c r="AK90" s="50">
        <f>IF('Indicator Date hidden'!AL91="x","x",AK$2-'Indicator Date hidden'!AL91)</f>
        <v>0</v>
      </c>
      <c r="AL90" s="50">
        <f>IF('Indicator Date hidden'!AM91="x","x",AL$2-'Indicator Date hidden'!AM91)</f>
        <v>0</v>
      </c>
      <c r="AM90" s="50">
        <f>IF('Indicator Date hidden'!AN91="x","x",AM$2-'Indicator Date hidden'!AN91)</f>
        <v>0</v>
      </c>
      <c r="AN90" s="50">
        <f>IF('Indicator Date hidden'!AO91="x","x",AN$2-'Indicator Date hidden'!AO91)</f>
        <v>0</v>
      </c>
      <c r="AO90" s="50">
        <f>IF('Indicator Date hidden'!AP91="x","x",AO$2-'Indicator Date hidden'!AP91)</f>
        <v>0</v>
      </c>
      <c r="AP90" s="50">
        <f>IF('Indicator Date hidden'!AQ91="x","x",AP$2-'Indicator Date hidden'!AQ91)</f>
        <v>0</v>
      </c>
      <c r="AQ90" s="50">
        <f>IF('Indicator Date hidden'!AR91="x","x",AQ$2-'Indicator Date hidden'!AR91)</f>
        <v>0</v>
      </c>
      <c r="AR90" s="50">
        <f>IF('Indicator Date hidden'!AS91="x","x",AR$2-'Indicator Date hidden'!AS91)</f>
        <v>0</v>
      </c>
      <c r="AS90" s="50" t="str">
        <f>IF('Indicator Date hidden'!AT91="x","x",AS$2-'Indicator Date hidden'!AT91)</f>
        <v>x</v>
      </c>
      <c r="AT90" s="50">
        <f>IF('Indicator Date hidden'!AU91="x","x",AT$2-'Indicator Date hidden'!AU91)</f>
        <v>0</v>
      </c>
      <c r="AU90" s="50" t="str">
        <f>IF('Indicator Date hidden'!AV91="x","x",AU$2-'Indicator Date hidden'!AV91)</f>
        <v>x</v>
      </c>
      <c r="AV90" s="50" t="str">
        <f>IF('Indicator Date hidden'!AW91="x","x",AV$2-'Indicator Date hidden'!AW91)</f>
        <v>x</v>
      </c>
      <c r="AW90" s="50" t="str">
        <f>IF('Indicator Date hidden'!AX91="x","x",AW$2-'Indicator Date hidden'!AX91)</f>
        <v>x</v>
      </c>
      <c r="AX90" s="50">
        <f>IF('Indicator Date hidden'!AY91="x","x",AX$2-'Indicator Date hidden'!AY91)</f>
        <v>0</v>
      </c>
      <c r="AY90" s="50" t="str">
        <f>IF('Indicator Date hidden'!AZ91="x","x",AY$2-'Indicator Date hidden'!AZ91)</f>
        <v>x</v>
      </c>
      <c r="AZ90" s="50" t="str">
        <f>IF('Indicator Date hidden'!BA91="x","x",AZ$2-'Indicator Date hidden'!BA91)</f>
        <v>x</v>
      </c>
      <c r="BA90" s="50">
        <f>IF('Indicator Date hidden'!BB91="x","x",BA$2-'Indicator Date hidden'!BB91)</f>
        <v>1</v>
      </c>
      <c r="BB90" s="50">
        <f>IF('Indicator Date hidden'!BC91="x","x",BB$2-'Indicator Date hidden'!BC91)</f>
        <v>1</v>
      </c>
      <c r="BC90" s="50">
        <f>IF('Indicator Date hidden'!BD91="x","x",BC$2-'Indicator Date hidden'!BD91)</f>
        <v>1</v>
      </c>
      <c r="BD90" s="50" t="str">
        <f>IF('Indicator Date hidden'!BE91="x","x",BD$2-'Indicator Date hidden'!BE91)</f>
        <v>x</v>
      </c>
      <c r="BE90" s="50" t="str">
        <f>IF('Indicator Date hidden'!BF91="x","x",BE$2-'Indicator Date hidden'!BF91)</f>
        <v>x</v>
      </c>
      <c r="BF90" s="50">
        <f>IF('Indicator Date hidden'!BG91="x","x",BF$2-'Indicator Date hidden'!BG91)</f>
        <v>0</v>
      </c>
      <c r="BG90" s="50">
        <f>IF('Indicator Date hidden'!BH91="x","x",BG$2-'Indicator Date hidden'!BH91)</f>
        <v>1</v>
      </c>
      <c r="BH90" s="50">
        <f>IF('Indicator Date hidden'!BI91="x","x",BH$2-'Indicator Date hidden'!BI91)</f>
        <v>1</v>
      </c>
      <c r="BI90" s="50" t="str">
        <f>IF('Indicator Date hidden'!BJ91="x","x",BI$2-'Indicator Date hidden'!BJ91)</f>
        <v>x</v>
      </c>
      <c r="BJ90" s="50">
        <f>IF('Indicator Date hidden'!BK91="x","x",BJ$2-'Indicator Date hidden'!BK91)</f>
        <v>1</v>
      </c>
      <c r="BK90" s="50" t="str">
        <f>IF('Indicator Date hidden'!BL91="x","x",BK$2-'Indicator Date hidden'!BL91)</f>
        <v>x</v>
      </c>
      <c r="BL90" s="50">
        <f>IF('Indicator Date hidden'!BM91="x","x",BL$2-'Indicator Date hidden'!BM91)</f>
        <v>1</v>
      </c>
      <c r="BM90" s="50" t="str">
        <f>IF('Indicator Date hidden'!BN91="x","x",BM$2-'Indicator Date hidden'!BN91)</f>
        <v>x</v>
      </c>
      <c r="BN90" s="50">
        <f>IF('Indicator Date hidden'!BO91="x","x",BN$2-'Indicator Date hidden'!BO91)</f>
        <v>2</v>
      </c>
      <c r="BO90" s="50">
        <f>IF('Indicator Date hidden'!BP91="x","x",BO$2-'Indicator Date hidden'!BP91)</f>
        <v>0</v>
      </c>
      <c r="BP90" s="50">
        <f>IF('Indicator Date hidden'!BQ91="x","x",BP$2-'Indicator Date hidden'!BQ91)</f>
        <v>0</v>
      </c>
      <c r="BQ90" s="50">
        <f>IF('Indicator Date hidden'!BR91="x","x",BQ$2-'Indicator Date hidden'!BR91)</f>
        <v>0</v>
      </c>
      <c r="BR90" s="50">
        <f>IF('Indicator Date hidden'!BS91="x","x",BR$2-'Indicator Date hidden'!BS91)</f>
        <v>0</v>
      </c>
      <c r="BS90" s="50">
        <f>IF('Indicator Date hidden'!BT91="x","x",BS$2-'Indicator Date hidden'!BT91)</f>
        <v>5</v>
      </c>
      <c r="BT90" s="50">
        <f>IF('Indicator Date hidden'!BU91="x","x",BT$2-'Indicator Date hidden'!BU91)</f>
        <v>1</v>
      </c>
      <c r="BU90" s="50">
        <f>IF('Indicator Date hidden'!BV91="x","x",BU$2-'Indicator Date hidden'!BV91)</f>
        <v>1</v>
      </c>
      <c r="BV90" s="50">
        <f>IF('Indicator Date hidden'!BW91="x","x",BV$2-'Indicator Date hidden'!BW91)</f>
        <v>1</v>
      </c>
      <c r="BW90" s="50">
        <f>IF('Indicator Date hidden'!BX91="x","x",BW$2-'Indicator Date hidden'!BX91)</f>
        <v>1</v>
      </c>
      <c r="BX90" s="50">
        <f>IF('Indicator Date hidden'!BY91="x","x",BX$2-'Indicator Date hidden'!BY91)</f>
        <v>0</v>
      </c>
      <c r="BY90" s="3">
        <f t="shared" si="10"/>
        <v>16</v>
      </c>
      <c r="BZ90" s="51">
        <f t="shared" si="11"/>
        <v>0.2711864406779661</v>
      </c>
      <c r="CA90" s="3">
        <f t="shared" si="12"/>
        <v>15</v>
      </c>
      <c r="CB90" s="51">
        <f t="shared" si="13"/>
        <v>0.84030883093156206</v>
      </c>
      <c r="CC90" s="54">
        <f t="shared" si="14"/>
        <v>0</v>
      </c>
    </row>
    <row r="91" spans="1:81">
      <c r="A91" s="3" t="str">
        <f>'Indicator Data'!B94</f>
        <v>PRK</v>
      </c>
      <c r="B91" s="50">
        <f>IF('Indicator Date hidden'!C92="x","x",B$2-'Indicator Date hidden'!C92)</f>
        <v>0</v>
      </c>
      <c r="C91" s="50">
        <f>IF('Indicator Date hidden'!D92="x","x",C$2-'Indicator Date hidden'!D92)</f>
        <v>0</v>
      </c>
      <c r="D91" s="50">
        <f>IF('Indicator Date hidden'!E92="x","x",D$2-'Indicator Date hidden'!E92)</f>
        <v>0</v>
      </c>
      <c r="E91" s="50">
        <f>IF('Indicator Date hidden'!F92="x","x",E$2-'Indicator Date hidden'!F92)</f>
        <v>0</v>
      </c>
      <c r="F91" s="50">
        <f>IF('Indicator Date hidden'!G92="x","x",F$2-'Indicator Date hidden'!G92)</f>
        <v>0</v>
      </c>
      <c r="G91" s="50">
        <f>IF('Indicator Date hidden'!H92="x","x",G$2-'Indicator Date hidden'!H92)</f>
        <v>0</v>
      </c>
      <c r="H91" s="50">
        <f>IF('Indicator Date hidden'!I92="x","x",H$2-'Indicator Date hidden'!I92)</f>
        <v>0</v>
      </c>
      <c r="I91" s="50">
        <f>IF('Indicator Date hidden'!J92="x","x",I$2-'Indicator Date hidden'!J92)</f>
        <v>0</v>
      </c>
      <c r="J91" s="50">
        <f>IF('Indicator Date hidden'!K92="x","x",J$2-'Indicator Date hidden'!K92)</f>
        <v>0</v>
      </c>
      <c r="K91" s="50">
        <f>IF('Indicator Date hidden'!L92="x","x",K$2-'Indicator Date hidden'!L92)</f>
        <v>0</v>
      </c>
      <c r="L91" s="50">
        <f>IF('Indicator Date hidden'!M92="x","x",L$2-'Indicator Date hidden'!M92)</f>
        <v>0</v>
      </c>
      <c r="M91" s="50">
        <f>IF('Indicator Date hidden'!N92="x","x",M$2-'Indicator Date hidden'!N92)</f>
        <v>0</v>
      </c>
      <c r="N91" s="50">
        <f>IF('Indicator Date hidden'!O92="x","x",N$2-'Indicator Date hidden'!O92)</f>
        <v>0</v>
      </c>
      <c r="O91" s="50">
        <f>IF('Indicator Date hidden'!P92="x","x",O$2-'Indicator Date hidden'!P92)</f>
        <v>0</v>
      </c>
      <c r="P91" s="50">
        <f>IF('Indicator Date hidden'!Q92="x","x",P$2-'Indicator Date hidden'!Q92)</f>
        <v>-1</v>
      </c>
      <c r="Q91" s="50">
        <f>IF('Indicator Date hidden'!R92="x","x",Q$2-'Indicator Date hidden'!R92)</f>
        <v>-1</v>
      </c>
      <c r="R91" s="50">
        <f>IF('Indicator Date hidden'!S92="x","x",R$2-'Indicator Date hidden'!S92)</f>
        <v>-1</v>
      </c>
      <c r="S91" s="50">
        <f>IF('Indicator Date hidden'!T92="x","x",S$2-'Indicator Date hidden'!T92)</f>
        <v>-1</v>
      </c>
      <c r="T91" s="50">
        <f>IF('Indicator Date hidden'!U92="x","x",T$2-'Indicator Date hidden'!U92)</f>
        <v>0</v>
      </c>
      <c r="U91" s="50">
        <f>IF('Indicator Date hidden'!V92="x","x",U$2-'Indicator Date hidden'!V92)</f>
        <v>0</v>
      </c>
      <c r="V91" s="50">
        <f>IF('Indicator Date hidden'!W92="x","x",V$2-'Indicator Date hidden'!W92)</f>
        <v>0</v>
      </c>
      <c r="W91" s="50">
        <f>IF('Indicator Date hidden'!X92="x","x",W$2-'Indicator Date hidden'!X92)</f>
        <v>0</v>
      </c>
      <c r="X91" s="50">
        <f>IF('Indicator Date hidden'!Y92="x","x",X$2-'Indicator Date hidden'!Y92)</f>
        <v>1</v>
      </c>
      <c r="Y91" s="50">
        <f>IF('Indicator Date hidden'!Z92="x","x",Y$2-'Indicator Date hidden'!Z92)</f>
        <v>1</v>
      </c>
      <c r="Z91" s="50">
        <f>IF('Indicator Date hidden'!AA92="x","x",Z$2-'Indicator Date hidden'!AA92)</f>
        <v>10</v>
      </c>
      <c r="AA91" s="50">
        <f>IF('Indicator Date hidden'!AB92="x","x",AA$2-'Indicator Date hidden'!AB92)</f>
        <v>0</v>
      </c>
      <c r="AB91" s="50" t="str">
        <f>IF('Indicator Date hidden'!AC92="x","x",AB$2-'Indicator Date hidden'!AC92)</f>
        <v>x</v>
      </c>
      <c r="AC91" s="50" t="str">
        <f>IF('Indicator Date hidden'!AD92="x","x",AC$2-'Indicator Date hidden'!AD92)</f>
        <v>x</v>
      </c>
      <c r="AD91" s="50">
        <f>IF('Indicator Date hidden'!AE92="x","x",AD$2-'Indicator Date hidden'!AE92)</f>
        <v>0</v>
      </c>
      <c r="AE91" s="50" t="str">
        <f>IF('Indicator Date hidden'!AF92="x","x",AE$2-'Indicator Date hidden'!AF92)</f>
        <v>x</v>
      </c>
      <c r="AF91" s="50">
        <f>IF('Indicator Date hidden'!AG92="x","x",AF$2-'Indicator Date hidden'!AG92)</f>
        <v>0</v>
      </c>
      <c r="AG91" s="50">
        <f>IF('Indicator Date hidden'!AH92="x","x",AG$2-'Indicator Date hidden'!AH92)</f>
        <v>0</v>
      </c>
      <c r="AH91" s="50">
        <f>IF('Indicator Date hidden'!AI92="x","x",AH$2-'Indicator Date hidden'!AI92)</f>
        <v>0</v>
      </c>
      <c r="AI91" s="50">
        <f>IF('Indicator Date hidden'!AJ92="x","x",AI$2-'Indicator Date hidden'!AJ92)</f>
        <v>0</v>
      </c>
      <c r="AJ91" s="50">
        <f>IF('Indicator Date hidden'!AK92="x","x",AJ$2-'Indicator Date hidden'!AK92)</f>
        <v>0</v>
      </c>
      <c r="AK91" s="50" t="str">
        <f>IF('Indicator Date hidden'!AL92="x","x",AK$2-'Indicator Date hidden'!AL92)</f>
        <v>x</v>
      </c>
      <c r="AL91" s="50" t="str">
        <f>IF('Indicator Date hidden'!AM92="x","x",AL$2-'Indicator Date hidden'!AM92)</f>
        <v>x</v>
      </c>
      <c r="AM91" s="50">
        <f>IF('Indicator Date hidden'!AN92="x","x",AM$2-'Indicator Date hidden'!AN92)</f>
        <v>0</v>
      </c>
      <c r="AN91" s="50">
        <f>IF('Indicator Date hidden'!AO92="x","x",AN$2-'Indicator Date hidden'!AO92)</f>
        <v>0</v>
      </c>
      <c r="AO91" s="50">
        <f>IF('Indicator Date hidden'!AP92="x","x",AO$2-'Indicator Date hidden'!AP92)</f>
        <v>0</v>
      </c>
      <c r="AP91" s="50" t="str">
        <f>IF('Indicator Date hidden'!AQ92="x","x",AP$2-'Indicator Date hidden'!AQ92)</f>
        <v>x</v>
      </c>
      <c r="AQ91" s="50" t="str">
        <f>IF('Indicator Date hidden'!AR92="x","x",AQ$2-'Indicator Date hidden'!AR92)</f>
        <v>x</v>
      </c>
      <c r="AR91" s="50">
        <f>IF('Indicator Date hidden'!AS92="x","x",AR$2-'Indicator Date hidden'!AS92)</f>
        <v>0</v>
      </c>
      <c r="AS91" s="50">
        <f>IF('Indicator Date hidden'!AT92="x","x",AS$2-'Indicator Date hidden'!AT92)</f>
        <v>3</v>
      </c>
      <c r="AT91" s="50">
        <f>IF('Indicator Date hidden'!AU92="x","x",AT$2-'Indicator Date hidden'!AU92)</f>
        <v>0</v>
      </c>
      <c r="AU91" s="50" t="str">
        <f>IF('Indicator Date hidden'!AV92="x","x",AU$2-'Indicator Date hidden'!AV92)</f>
        <v>x</v>
      </c>
      <c r="AV91" s="50" t="str">
        <f>IF('Indicator Date hidden'!AW92="x","x",AV$2-'Indicator Date hidden'!AW92)</f>
        <v>x</v>
      </c>
      <c r="AW91" s="50">
        <f>IF('Indicator Date hidden'!AX92="x","x",AW$2-'Indicator Date hidden'!AX92)</f>
        <v>0</v>
      </c>
      <c r="AX91" s="50">
        <f>IF('Indicator Date hidden'!AY92="x","x",AX$2-'Indicator Date hidden'!AY92)</f>
        <v>0</v>
      </c>
      <c r="AY91" s="50" t="str">
        <f>IF('Indicator Date hidden'!AZ92="x","x",AY$2-'Indicator Date hidden'!AZ92)</f>
        <v>x</v>
      </c>
      <c r="AZ91" s="50" t="str">
        <f>IF('Indicator Date hidden'!BA92="x","x",AZ$2-'Indicator Date hidden'!BA92)</f>
        <v>x</v>
      </c>
      <c r="BA91" s="50">
        <f>IF('Indicator Date hidden'!BB92="x","x",BA$2-'Indicator Date hidden'!BB92)</f>
        <v>1</v>
      </c>
      <c r="BB91" s="50">
        <f>IF('Indicator Date hidden'!BC92="x","x",BB$2-'Indicator Date hidden'!BC92)</f>
        <v>1</v>
      </c>
      <c r="BC91" s="50">
        <f>IF('Indicator Date hidden'!BD92="x","x",BC$2-'Indicator Date hidden'!BD92)</f>
        <v>1</v>
      </c>
      <c r="BD91" s="50" t="str">
        <f>IF('Indicator Date hidden'!BE92="x","x",BD$2-'Indicator Date hidden'!BE92)</f>
        <v>x</v>
      </c>
      <c r="BE91" s="50" t="str">
        <f>IF('Indicator Date hidden'!BF92="x","x",BE$2-'Indicator Date hidden'!BF92)</f>
        <v>x</v>
      </c>
      <c r="BF91" s="50">
        <f>IF('Indicator Date hidden'!BG92="x","x",BF$2-'Indicator Date hidden'!BG92)</f>
        <v>0</v>
      </c>
      <c r="BG91" s="50">
        <f>IF('Indicator Date hidden'!BH92="x","x",BG$2-'Indicator Date hidden'!BH92)</f>
        <v>1</v>
      </c>
      <c r="BH91" s="50">
        <f>IF('Indicator Date hidden'!BI92="x","x",BH$2-'Indicator Date hidden'!BI92)</f>
        <v>1</v>
      </c>
      <c r="BI91" s="50" t="str">
        <f>IF('Indicator Date hidden'!BJ92="x","x",BI$2-'Indicator Date hidden'!BJ92)</f>
        <v>x</v>
      </c>
      <c r="BJ91" s="50">
        <f>IF('Indicator Date hidden'!BK92="x","x",BJ$2-'Indicator Date hidden'!BK92)</f>
        <v>1</v>
      </c>
      <c r="BK91" s="50">
        <f>IF('Indicator Date hidden'!BL92="x","x",BK$2-'Indicator Date hidden'!BL92)</f>
        <v>0</v>
      </c>
      <c r="BL91" s="50">
        <f>IF('Indicator Date hidden'!BM92="x","x",BL$2-'Indicator Date hidden'!BM92)</f>
        <v>1</v>
      </c>
      <c r="BM91" s="50" t="str">
        <f>IF('Indicator Date hidden'!BN92="x","x",BM$2-'Indicator Date hidden'!BN92)</f>
        <v>x</v>
      </c>
      <c r="BN91" s="50" t="str">
        <f>IF('Indicator Date hidden'!BO92="x","x",BN$2-'Indicator Date hidden'!BO92)</f>
        <v>x</v>
      </c>
      <c r="BO91" s="50">
        <f>IF('Indicator Date hidden'!BP92="x","x",BO$2-'Indicator Date hidden'!BP92)</f>
        <v>2</v>
      </c>
      <c r="BP91" s="50">
        <f>IF('Indicator Date hidden'!BQ92="x","x",BP$2-'Indicator Date hidden'!BQ92)</f>
        <v>0</v>
      </c>
      <c r="BQ91" s="50">
        <f>IF('Indicator Date hidden'!BR92="x","x",BQ$2-'Indicator Date hidden'!BR92)</f>
        <v>0</v>
      </c>
      <c r="BR91" s="50">
        <f>IF('Indicator Date hidden'!BS92="x","x",BR$2-'Indicator Date hidden'!BS92)</f>
        <v>0</v>
      </c>
      <c r="BS91" s="50">
        <f>IF('Indicator Date hidden'!BT92="x","x",BS$2-'Indicator Date hidden'!BT92)</f>
        <v>1</v>
      </c>
      <c r="BT91" s="50">
        <f>IF('Indicator Date hidden'!BU92="x","x",BT$2-'Indicator Date hidden'!BU92)</f>
        <v>1</v>
      </c>
      <c r="BU91" s="50">
        <f>IF('Indicator Date hidden'!BV92="x","x",BU$2-'Indicator Date hidden'!BV92)</f>
        <v>1</v>
      </c>
      <c r="BV91" s="50" t="str">
        <f>IF('Indicator Date hidden'!BW92="x","x",BV$2-'Indicator Date hidden'!BW92)</f>
        <v>x</v>
      </c>
      <c r="BW91" s="50" t="str">
        <f>IF('Indicator Date hidden'!BX92="x","x",BW$2-'Indicator Date hidden'!BX92)</f>
        <v>x</v>
      </c>
      <c r="BX91" s="50">
        <f>IF('Indicator Date hidden'!BY92="x","x",BX$2-'Indicator Date hidden'!BY92)</f>
        <v>0</v>
      </c>
      <c r="BY91" s="3">
        <f t="shared" si="10"/>
        <v>23</v>
      </c>
      <c r="BZ91" s="51">
        <f t="shared" si="11"/>
        <v>0.40350877192982454</v>
      </c>
      <c r="CA91" s="3">
        <f t="shared" si="12"/>
        <v>15</v>
      </c>
      <c r="CB91" s="51">
        <f t="shared" si="13"/>
        <v>1.4492544861798866</v>
      </c>
      <c r="CC91" s="54">
        <f t="shared" si="14"/>
        <v>0</v>
      </c>
    </row>
    <row r="92" spans="1:81">
      <c r="A92" s="3" t="str">
        <f>'Indicator Data'!B95</f>
        <v>KOR</v>
      </c>
      <c r="B92" s="50">
        <f>IF('Indicator Date hidden'!C93="x","x",B$2-'Indicator Date hidden'!C93)</f>
        <v>0</v>
      </c>
      <c r="C92" s="50">
        <f>IF('Indicator Date hidden'!D93="x","x",C$2-'Indicator Date hidden'!D93)</f>
        <v>0</v>
      </c>
      <c r="D92" s="50">
        <f>IF('Indicator Date hidden'!E93="x","x",D$2-'Indicator Date hidden'!E93)</f>
        <v>0</v>
      </c>
      <c r="E92" s="50">
        <f>IF('Indicator Date hidden'!F93="x","x",E$2-'Indicator Date hidden'!F93)</f>
        <v>0</v>
      </c>
      <c r="F92" s="50">
        <f>IF('Indicator Date hidden'!G93="x","x",F$2-'Indicator Date hidden'!G93)</f>
        <v>0</v>
      </c>
      <c r="G92" s="50">
        <f>IF('Indicator Date hidden'!H93="x","x",G$2-'Indicator Date hidden'!H93)</f>
        <v>0</v>
      </c>
      <c r="H92" s="50">
        <f>IF('Indicator Date hidden'!I93="x","x",H$2-'Indicator Date hidden'!I93)</f>
        <v>0</v>
      </c>
      <c r="I92" s="50">
        <f>IF('Indicator Date hidden'!J93="x","x",I$2-'Indicator Date hidden'!J93)</f>
        <v>0</v>
      </c>
      <c r="J92" s="50">
        <f>IF('Indicator Date hidden'!K93="x","x",J$2-'Indicator Date hidden'!K93)</f>
        <v>0</v>
      </c>
      <c r="K92" s="50">
        <f>IF('Indicator Date hidden'!L93="x","x",K$2-'Indicator Date hidden'!L93)</f>
        <v>0</v>
      </c>
      <c r="L92" s="50">
        <f>IF('Indicator Date hidden'!M93="x","x",L$2-'Indicator Date hidden'!M93)</f>
        <v>0</v>
      </c>
      <c r="M92" s="50">
        <f>IF('Indicator Date hidden'!N93="x","x",M$2-'Indicator Date hidden'!N93)</f>
        <v>0</v>
      </c>
      <c r="N92" s="50">
        <f>IF('Indicator Date hidden'!O93="x","x",N$2-'Indicator Date hidden'!O93)</f>
        <v>0</v>
      </c>
      <c r="O92" s="50">
        <f>IF('Indicator Date hidden'!P93="x","x",O$2-'Indicator Date hidden'!P93)</f>
        <v>0</v>
      </c>
      <c r="P92" s="50">
        <f>IF('Indicator Date hidden'!Q93="x","x",P$2-'Indicator Date hidden'!Q93)</f>
        <v>-1</v>
      </c>
      <c r="Q92" s="50">
        <f>IF('Indicator Date hidden'!R93="x","x",Q$2-'Indicator Date hidden'!R93)</f>
        <v>-1</v>
      </c>
      <c r="R92" s="50">
        <f>IF('Indicator Date hidden'!S93="x","x",R$2-'Indicator Date hidden'!S93)</f>
        <v>-1</v>
      </c>
      <c r="S92" s="50">
        <f>IF('Indicator Date hidden'!T93="x","x",S$2-'Indicator Date hidden'!T93)</f>
        <v>-1</v>
      </c>
      <c r="T92" s="50">
        <f>IF('Indicator Date hidden'!U93="x","x",T$2-'Indicator Date hidden'!U93)</f>
        <v>0</v>
      </c>
      <c r="U92" s="50">
        <f>IF('Indicator Date hidden'!V93="x","x",U$2-'Indicator Date hidden'!V93)</f>
        <v>0</v>
      </c>
      <c r="V92" s="50">
        <f>IF('Indicator Date hidden'!W93="x","x",V$2-'Indicator Date hidden'!W93)</f>
        <v>0</v>
      </c>
      <c r="W92" s="50">
        <f>IF('Indicator Date hidden'!X93="x","x",W$2-'Indicator Date hidden'!X93)</f>
        <v>0</v>
      </c>
      <c r="X92" s="50">
        <f>IF('Indicator Date hidden'!Y93="x","x",X$2-'Indicator Date hidden'!Y93)</f>
        <v>1</v>
      </c>
      <c r="Y92" s="50">
        <f>IF('Indicator Date hidden'!Z93="x","x",Y$2-'Indicator Date hidden'!Z93)</f>
        <v>1</v>
      </c>
      <c r="Z92" s="50">
        <f>IF('Indicator Date hidden'!AA93="x","x",Z$2-'Indicator Date hidden'!AA93)</f>
        <v>3</v>
      </c>
      <c r="AA92" s="50">
        <f>IF('Indicator Date hidden'!AB93="x","x",AA$2-'Indicator Date hidden'!AB93)</f>
        <v>0</v>
      </c>
      <c r="AB92" s="50" t="str">
        <f>IF('Indicator Date hidden'!AC93="x","x",AB$2-'Indicator Date hidden'!AC93)</f>
        <v>x</v>
      </c>
      <c r="AC92" s="50">
        <f>IF('Indicator Date hidden'!AD93="x","x",AC$2-'Indicator Date hidden'!AD93)</f>
        <v>4</v>
      </c>
      <c r="AD92" s="50">
        <f>IF('Indicator Date hidden'!AE93="x","x",AD$2-'Indicator Date hidden'!AE93)</f>
        <v>0</v>
      </c>
      <c r="AE92" s="50" t="str">
        <f>IF('Indicator Date hidden'!AF93="x","x",AE$2-'Indicator Date hidden'!AF93)</f>
        <v>x</v>
      </c>
      <c r="AF92" s="50">
        <f>IF('Indicator Date hidden'!AG93="x","x",AF$2-'Indicator Date hidden'!AG93)</f>
        <v>0</v>
      </c>
      <c r="AG92" s="50">
        <f>IF('Indicator Date hidden'!AH93="x","x",AG$2-'Indicator Date hidden'!AH93)</f>
        <v>0</v>
      </c>
      <c r="AH92" s="50">
        <f>IF('Indicator Date hidden'!AI93="x","x",AH$2-'Indicator Date hidden'!AI93)</f>
        <v>0</v>
      </c>
      <c r="AI92" s="50">
        <f>IF('Indicator Date hidden'!AJ93="x","x",AI$2-'Indicator Date hidden'!AJ93)</f>
        <v>0</v>
      </c>
      <c r="AJ92" s="50">
        <f>IF('Indicator Date hidden'!AK93="x","x",AJ$2-'Indicator Date hidden'!AK93)</f>
        <v>0</v>
      </c>
      <c r="AK92" s="50">
        <f>IF('Indicator Date hidden'!AL93="x","x",AK$2-'Indicator Date hidden'!AL93)</f>
        <v>0</v>
      </c>
      <c r="AL92" s="50" t="str">
        <f>IF('Indicator Date hidden'!AM93="x","x",AL$2-'Indicator Date hidden'!AM93)</f>
        <v>x</v>
      </c>
      <c r="AM92" s="50">
        <f>IF('Indicator Date hidden'!AN93="x","x",AM$2-'Indicator Date hidden'!AN93)</f>
        <v>0</v>
      </c>
      <c r="AN92" s="50">
        <f>IF('Indicator Date hidden'!AO93="x","x",AN$2-'Indicator Date hidden'!AO93)</f>
        <v>0</v>
      </c>
      <c r="AO92" s="50">
        <f>IF('Indicator Date hidden'!AP93="x","x",AO$2-'Indicator Date hidden'!AP93)</f>
        <v>0</v>
      </c>
      <c r="AP92" s="50" t="str">
        <f>IF('Indicator Date hidden'!AQ93="x","x",AP$2-'Indicator Date hidden'!AQ93)</f>
        <v>x</v>
      </c>
      <c r="AQ92" s="50">
        <f>IF('Indicator Date hidden'!AR93="x","x",AQ$2-'Indicator Date hidden'!AR93)</f>
        <v>0</v>
      </c>
      <c r="AR92" s="50">
        <f>IF('Indicator Date hidden'!AS93="x","x",AR$2-'Indicator Date hidden'!AS93)</f>
        <v>0</v>
      </c>
      <c r="AS92" s="50">
        <f>IF('Indicator Date hidden'!AT93="x","x",AS$2-'Indicator Date hidden'!AT93)</f>
        <v>10</v>
      </c>
      <c r="AT92" s="50">
        <f>IF('Indicator Date hidden'!AU93="x","x",AT$2-'Indicator Date hidden'!AU93)</f>
        <v>0</v>
      </c>
      <c r="AU92" s="50" t="str">
        <f>IF('Indicator Date hidden'!AV93="x","x",AU$2-'Indicator Date hidden'!AV93)</f>
        <v>x</v>
      </c>
      <c r="AV92" s="50" t="str">
        <f>IF('Indicator Date hidden'!AW93="x","x",AV$2-'Indicator Date hidden'!AW93)</f>
        <v>x</v>
      </c>
      <c r="AW92" s="50">
        <f>IF('Indicator Date hidden'!AX93="x","x",AW$2-'Indicator Date hidden'!AX93)</f>
        <v>0</v>
      </c>
      <c r="AX92" s="50">
        <f>IF('Indicator Date hidden'!AY93="x","x",AX$2-'Indicator Date hidden'!AY93)</f>
        <v>0</v>
      </c>
      <c r="AY92" s="50">
        <f>IF('Indicator Date hidden'!AZ93="x","x",AY$2-'Indicator Date hidden'!AZ93)</f>
        <v>0</v>
      </c>
      <c r="AZ92" s="50">
        <f>IF('Indicator Date hidden'!BA93="x","x",AZ$2-'Indicator Date hidden'!BA93)</f>
        <v>3</v>
      </c>
      <c r="BA92" s="50">
        <f>IF('Indicator Date hidden'!BB93="x","x",BA$2-'Indicator Date hidden'!BB93)</f>
        <v>1</v>
      </c>
      <c r="BB92" s="50">
        <f>IF('Indicator Date hidden'!BC93="x","x",BB$2-'Indicator Date hidden'!BC93)</f>
        <v>1</v>
      </c>
      <c r="BC92" s="50">
        <f>IF('Indicator Date hidden'!BD93="x","x",BC$2-'Indicator Date hidden'!BD93)</f>
        <v>1</v>
      </c>
      <c r="BD92" s="50" t="str">
        <f>IF('Indicator Date hidden'!BE93="x","x",BD$2-'Indicator Date hidden'!BE93)</f>
        <v>x</v>
      </c>
      <c r="BE92" s="50">
        <f>IF('Indicator Date hidden'!BF93="x","x",BE$2-'Indicator Date hidden'!BF93)</f>
        <v>1</v>
      </c>
      <c r="BF92" s="50">
        <f>IF('Indicator Date hidden'!BG93="x","x",BF$2-'Indicator Date hidden'!BG93)</f>
        <v>0</v>
      </c>
      <c r="BG92" s="50">
        <f>IF('Indicator Date hidden'!BH93="x","x",BG$2-'Indicator Date hidden'!BH93)</f>
        <v>1</v>
      </c>
      <c r="BH92" s="50">
        <f>IF('Indicator Date hidden'!BI93="x","x",BH$2-'Indicator Date hidden'!BI93)</f>
        <v>1</v>
      </c>
      <c r="BI92" s="50">
        <f>IF('Indicator Date hidden'!BJ93="x","x",BI$2-'Indicator Date hidden'!BJ93)</f>
        <v>2</v>
      </c>
      <c r="BJ92" s="50">
        <f>IF('Indicator Date hidden'!BK93="x","x",BJ$2-'Indicator Date hidden'!BK93)</f>
        <v>1</v>
      </c>
      <c r="BK92" s="50">
        <f>IF('Indicator Date hidden'!BL93="x","x",BK$2-'Indicator Date hidden'!BL93)</f>
        <v>0</v>
      </c>
      <c r="BL92" s="50">
        <f>IF('Indicator Date hidden'!BM93="x","x",BL$2-'Indicator Date hidden'!BM93)</f>
        <v>1</v>
      </c>
      <c r="BM92" s="50" t="str">
        <f>IF('Indicator Date hidden'!BN93="x","x",BM$2-'Indicator Date hidden'!BN93)</f>
        <v>x</v>
      </c>
      <c r="BN92" s="50">
        <f>IF('Indicator Date hidden'!BO93="x","x",BN$2-'Indicator Date hidden'!BO93)</f>
        <v>0</v>
      </c>
      <c r="BO92" s="50">
        <f>IF('Indicator Date hidden'!BP93="x","x",BO$2-'Indicator Date hidden'!BP93)</f>
        <v>0</v>
      </c>
      <c r="BP92" s="50">
        <f>IF('Indicator Date hidden'!BQ93="x","x",BP$2-'Indicator Date hidden'!BQ93)</f>
        <v>0</v>
      </c>
      <c r="BQ92" s="50">
        <f>IF('Indicator Date hidden'!BR93="x","x",BQ$2-'Indicator Date hidden'!BR93)</f>
        <v>0</v>
      </c>
      <c r="BR92" s="50">
        <f>IF('Indicator Date hidden'!BS93="x","x",BR$2-'Indicator Date hidden'!BS93)</f>
        <v>0</v>
      </c>
      <c r="BS92" s="50">
        <f>IF('Indicator Date hidden'!BT93="x","x",BS$2-'Indicator Date hidden'!BT93)</f>
        <v>1</v>
      </c>
      <c r="BT92" s="50">
        <f>IF('Indicator Date hidden'!BU93="x","x",BT$2-'Indicator Date hidden'!BU93)</f>
        <v>1</v>
      </c>
      <c r="BU92" s="50">
        <f>IF('Indicator Date hidden'!BV93="x","x",BU$2-'Indicator Date hidden'!BV93)</f>
        <v>1</v>
      </c>
      <c r="BV92" s="50">
        <f>IF('Indicator Date hidden'!BW93="x","x",BV$2-'Indicator Date hidden'!BW93)</f>
        <v>1</v>
      </c>
      <c r="BW92" s="50">
        <f>IF('Indicator Date hidden'!BX93="x","x",BW$2-'Indicator Date hidden'!BX93)</f>
        <v>1</v>
      </c>
      <c r="BX92" s="50">
        <f>IF('Indicator Date hidden'!BY93="x","x",BX$2-'Indicator Date hidden'!BY93)</f>
        <v>0</v>
      </c>
      <c r="BY92" s="3">
        <f t="shared" si="10"/>
        <v>33</v>
      </c>
      <c r="BZ92" s="51">
        <f t="shared" si="11"/>
        <v>0.4925373134328358</v>
      </c>
      <c r="CA92" s="3">
        <f t="shared" si="12"/>
        <v>20</v>
      </c>
      <c r="CB92" s="51">
        <f t="shared" si="13"/>
        <v>1.4493759267236077</v>
      </c>
      <c r="CC92" s="54">
        <f t="shared" si="14"/>
        <v>0</v>
      </c>
    </row>
    <row r="93" spans="1:81">
      <c r="A93" s="3" t="str">
        <f>'Indicator Data'!B96</f>
        <v>KWT</v>
      </c>
      <c r="B93" s="50">
        <f>IF('Indicator Date hidden'!C94="x","x",B$2-'Indicator Date hidden'!C94)</f>
        <v>0</v>
      </c>
      <c r="C93" s="50">
        <f>IF('Indicator Date hidden'!D94="x","x",C$2-'Indicator Date hidden'!D94)</f>
        <v>0</v>
      </c>
      <c r="D93" s="50">
        <f>IF('Indicator Date hidden'!E94="x","x",D$2-'Indicator Date hidden'!E94)</f>
        <v>0</v>
      </c>
      <c r="E93" s="50">
        <f>IF('Indicator Date hidden'!F94="x","x",E$2-'Indicator Date hidden'!F94)</f>
        <v>0</v>
      </c>
      <c r="F93" s="50">
        <f>IF('Indicator Date hidden'!G94="x","x",F$2-'Indicator Date hidden'!G94)</f>
        <v>0</v>
      </c>
      <c r="G93" s="50">
        <f>IF('Indicator Date hidden'!H94="x","x",G$2-'Indicator Date hidden'!H94)</f>
        <v>0</v>
      </c>
      <c r="H93" s="50">
        <f>IF('Indicator Date hidden'!I94="x","x",H$2-'Indicator Date hidden'!I94)</f>
        <v>0</v>
      </c>
      <c r="I93" s="50">
        <f>IF('Indicator Date hidden'!J94="x","x",I$2-'Indicator Date hidden'!J94)</f>
        <v>0</v>
      </c>
      <c r="J93" s="50">
        <f>IF('Indicator Date hidden'!K94="x","x",J$2-'Indicator Date hidden'!K94)</f>
        <v>0</v>
      </c>
      <c r="K93" s="50">
        <f>IF('Indicator Date hidden'!L94="x","x",K$2-'Indicator Date hidden'!L94)</f>
        <v>0</v>
      </c>
      <c r="L93" s="50">
        <f>IF('Indicator Date hidden'!M94="x","x",L$2-'Indicator Date hidden'!M94)</f>
        <v>0</v>
      </c>
      <c r="M93" s="50">
        <f>IF('Indicator Date hidden'!N94="x","x",M$2-'Indicator Date hidden'!N94)</f>
        <v>0</v>
      </c>
      <c r="N93" s="50">
        <f>IF('Indicator Date hidden'!O94="x","x",N$2-'Indicator Date hidden'!O94)</f>
        <v>0</v>
      </c>
      <c r="O93" s="50">
        <f>IF('Indicator Date hidden'!P94="x","x",O$2-'Indicator Date hidden'!P94)</f>
        <v>0</v>
      </c>
      <c r="P93" s="50">
        <f>IF('Indicator Date hidden'!Q94="x","x",P$2-'Indicator Date hidden'!Q94)</f>
        <v>-1</v>
      </c>
      <c r="Q93" s="50">
        <f>IF('Indicator Date hidden'!R94="x","x",Q$2-'Indicator Date hidden'!R94)</f>
        <v>-1</v>
      </c>
      <c r="R93" s="50">
        <f>IF('Indicator Date hidden'!S94="x","x",R$2-'Indicator Date hidden'!S94)</f>
        <v>-1</v>
      </c>
      <c r="S93" s="50">
        <f>IF('Indicator Date hidden'!T94="x","x",S$2-'Indicator Date hidden'!T94)</f>
        <v>-1</v>
      </c>
      <c r="T93" s="50">
        <f>IF('Indicator Date hidden'!U94="x","x",T$2-'Indicator Date hidden'!U94)</f>
        <v>0</v>
      </c>
      <c r="U93" s="50">
        <f>IF('Indicator Date hidden'!V94="x","x",U$2-'Indicator Date hidden'!V94)</f>
        <v>0</v>
      </c>
      <c r="V93" s="50">
        <f>IF('Indicator Date hidden'!W94="x","x",V$2-'Indicator Date hidden'!W94)</f>
        <v>0</v>
      </c>
      <c r="W93" s="50">
        <f>IF('Indicator Date hidden'!X94="x","x",W$2-'Indicator Date hidden'!X94)</f>
        <v>0</v>
      </c>
      <c r="X93" s="50">
        <f>IF('Indicator Date hidden'!Y94="x","x",X$2-'Indicator Date hidden'!Y94)</f>
        <v>1</v>
      </c>
      <c r="Y93" s="50">
        <f>IF('Indicator Date hidden'!Z94="x","x",Y$2-'Indicator Date hidden'!Z94)</f>
        <v>1</v>
      </c>
      <c r="Z93" s="50" t="str">
        <f>IF('Indicator Date hidden'!AA94="x","x",Z$2-'Indicator Date hidden'!AA94)</f>
        <v>x</v>
      </c>
      <c r="AA93" s="50">
        <f>IF('Indicator Date hidden'!AB94="x","x",AA$2-'Indicator Date hidden'!AB94)</f>
        <v>0</v>
      </c>
      <c r="AB93" s="50" t="str">
        <f>IF('Indicator Date hidden'!AC94="x","x",AB$2-'Indicator Date hidden'!AC94)</f>
        <v>x</v>
      </c>
      <c r="AC93" s="50">
        <f>IF('Indicator Date hidden'!AD94="x","x",AC$2-'Indicator Date hidden'!AD94)</f>
        <v>1</v>
      </c>
      <c r="AD93" s="50">
        <f>IF('Indicator Date hidden'!AE94="x","x",AD$2-'Indicator Date hidden'!AE94)</f>
        <v>0</v>
      </c>
      <c r="AE93" s="50" t="str">
        <f>IF('Indicator Date hidden'!AF94="x","x",AE$2-'Indicator Date hidden'!AF94)</f>
        <v>x</v>
      </c>
      <c r="AF93" s="50">
        <f>IF('Indicator Date hidden'!AG94="x","x",AF$2-'Indicator Date hidden'!AG94)</f>
        <v>0</v>
      </c>
      <c r="AG93" s="50">
        <f>IF('Indicator Date hidden'!AH94="x","x",AG$2-'Indicator Date hidden'!AH94)</f>
        <v>0</v>
      </c>
      <c r="AH93" s="50">
        <f>IF('Indicator Date hidden'!AI94="x","x",AH$2-'Indicator Date hidden'!AI94)</f>
        <v>0</v>
      </c>
      <c r="AI93" s="50">
        <f>IF('Indicator Date hidden'!AJ94="x","x",AI$2-'Indicator Date hidden'!AJ94)</f>
        <v>0</v>
      </c>
      <c r="AJ93" s="50">
        <f>IF('Indicator Date hidden'!AK94="x","x",AJ$2-'Indicator Date hidden'!AK94)</f>
        <v>0</v>
      </c>
      <c r="AK93" s="50">
        <f>IF('Indicator Date hidden'!AL94="x","x",AK$2-'Indicator Date hidden'!AL94)</f>
        <v>0</v>
      </c>
      <c r="AL93" s="50" t="str">
        <f>IF('Indicator Date hidden'!AM94="x","x",AL$2-'Indicator Date hidden'!AM94)</f>
        <v>x</v>
      </c>
      <c r="AM93" s="50">
        <f>IF('Indicator Date hidden'!AN94="x","x",AM$2-'Indicator Date hidden'!AN94)</f>
        <v>0</v>
      </c>
      <c r="AN93" s="50">
        <f>IF('Indicator Date hidden'!AO94="x","x",AN$2-'Indicator Date hidden'!AO94)</f>
        <v>0</v>
      </c>
      <c r="AO93" s="50">
        <f>IF('Indicator Date hidden'!AP94="x","x",AO$2-'Indicator Date hidden'!AP94)</f>
        <v>0</v>
      </c>
      <c r="AP93" s="50" t="str">
        <f>IF('Indicator Date hidden'!AQ94="x","x",AP$2-'Indicator Date hidden'!AQ94)</f>
        <v>x</v>
      </c>
      <c r="AQ93" s="50">
        <f>IF('Indicator Date hidden'!AR94="x","x",AQ$2-'Indicator Date hidden'!AR94)</f>
        <v>0</v>
      </c>
      <c r="AR93" s="50">
        <f>IF('Indicator Date hidden'!AS94="x","x",AR$2-'Indicator Date hidden'!AS94)</f>
        <v>0</v>
      </c>
      <c r="AS93" s="50">
        <f>IF('Indicator Date hidden'!AT94="x","x",AS$2-'Indicator Date hidden'!AT94)</f>
        <v>6</v>
      </c>
      <c r="AT93" s="50">
        <f>IF('Indicator Date hidden'!AU94="x","x",AT$2-'Indicator Date hidden'!AU94)</f>
        <v>0</v>
      </c>
      <c r="AU93" s="50" t="str">
        <f>IF('Indicator Date hidden'!AV94="x","x",AU$2-'Indicator Date hidden'!AV94)</f>
        <v>x</v>
      </c>
      <c r="AV93" s="50" t="str">
        <f>IF('Indicator Date hidden'!AW94="x","x",AV$2-'Indicator Date hidden'!AW94)</f>
        <v>x</v>
      </c>
      <c r="AW93" s="50" t="str">
        <f>IF('Indicator Date hidden'!AX94="x","x",AW$2-'Indicator Date hidden'!AX94)</f>
        <v>x</v>
      </c>
      <c r="AX93" s="50">
        <f>IF('Indicator Date hidden'!AY94="x","x",AX$2-'Indicator Date hidden'!AY94)</f>
        <v>0</v>
      </c>
      <c r="AY93" s="50">
        <f>IF('Indicator Date hidden'!AZ94="x","x",AY$2-'Indicator Date hidden'!AZ94)</f>
        <v>0</v>
      </c>
      <c r="AZ93" s="50" t="str">
        <f>IF('Indicator Date hidden'!BA94="x","x",AZ$2-'Indicator Date hidden'!BA94)</f>
        <v>x</v>
      </c>
      <c r="BA93" s="50">
        <f>IF('Indicator Date hidden'!BB94="x","x",BA$2-'Indicator Date hidden'!BB94)</f>
        <v>1</v>
      </c>
      <c r="BB93" s="50">
        <f>IF('Indicator Date hidden'!BC94="x","x",BB$2-'Indicator Date hidden'!BC94)</f>
        <v>1</v>
      </c>
      <c r="BC93" s="50">
        <f>IF('Indicator Date hidden'!BD94="x","x",BC$2-'Indicator Date hidden'!BD94)</f>
        <v>1</v>
      </c>
      <c r="BD93" s="50" t="str">
        <f>IF('Indicator Date hidden'!BE94="x","x",BD$2-'Indicator Date hidden'!BE94)</f>
        <v>x</v>
      </c>
      <c r="BE93" s="50">
        <f>IF('Indicator Date hidden'!BF94="x","x",BE$2-'Indicator Date hidden'!BF94)</f>
        <v>1</v>
      </c>
      <c r="BF93" s="50">
        <f>IF('Indicator Date hidden'!BG94="x","x",BF$2-'Indicator Date hidden'!BG94)</f>
        <v>0</v>
      </c>
      <c r="BG93" s="50">
        <f>IF('Indicator Date hidden'!BH94="x","x",BG$2-'Indicator Date hidden'!BH94)</f>
        <v>1</v>
      </c>
      <c r="BH93" s="50">
        <f>IF('Indicator Date hidden'!BI94="x","x",BH$2-'Indicator Date hidden'!BI94)</f>
        <v>1</v>
      </c>
      <c r="BI93" s="50" t="str">
        <f>IF('Indicator Date hidden'!BJ94="x","x",BI$2-'Indicator Date hidden'!BJ94)</f>
        <v>x</v>
      </c>
      <c r="BJ93" s="50">
        <f>IF('Indicator Date hidden'!BK94="x","x",BJ$2-'Indicator Date hidden'!BK94)</f>
        <v>1</v>
      </c>
      <c r="BK93" s="50">
        <f>IF('Indicator Date hidden'!BL94="x","x",BK$2-'Indicator Date hidden'!BL94)</f>
        <v>0</v>
      </c>
      <c r="BL93" s="50">
        <f>IF('Indicator Date hidden'!BM94="x","x",BL$2-'Indicator Date hidden'!BM94)</f>
        <v>1</v>
      </c>
      <c r="BM93" s="50">
        <f>IF('Indicator Date hidden'!BN94="x","x",BM$2-'Indicator Date hidden'!BN94)</f>
        <v>1</v>
      </c>
      <c r="BN93" s="50">
        <f>IF('Indicator Date hidden'!BO94="x","x",BN$2-'Indicator Date hidden'!BO94)</f>
        <v>0</v>
      </c>
      <c r="BO93" s="50">
        <f>IF('Indicator Date hidden'!BP94="x","x",BO$2-'Indicator Date hidden'!BP94)</f>
        <v>0</v>
      </c>
      <c r="BP93" s="50">
        <f>IF('Indicator Date hidden'!BQ94="x","x",BP$2-'Indicator Date hidden'!BQ94)</f>
        <v>0</v>
      </c>
      <c r="BQ93" s="50">
        <f>IF('Indicator Date hidden'!BR94="x","x",BQ$2-'Indicator Date hidden'!BR94)</f>
        <v>0</v>
      </c>
      <c r="BR93" s="50">
        <f>IF('Indicator Date hidden'!BS94="x","x",BR$2-'Indicator Date hidden'!BS94)</f>
        <v>0</v>
      </c>
      <c r="BS93" s="50">
        <f>IF('Indicator Date hidden'!BT94="x","x",BS$2-'Indicator Date hidden'!BT94)</f>
        <v>3</v>
      </c>
      <c r="BT93" s="50">
        <f>IF('Indicator Date hidden'!BU94="x","x",BT$2-'Indicator Date hidden'!BU94)</f>
        <v>1</v>
      </c>
      <c r="BU93" s="50">
        <f>IF('Indicator Date hidden'!BV94="x","x",BU$2-'Indicator Date hidden'!BV94)</f>
        <v>1</v>
      </c>
      <c r="BV93" s="50">
        <f>IF('Indicator Date hidden'!BW94="x","x",BV$2-'Indicator Date hidden'!BW94)</f>
        <v>1</v>
      </c>
      <c r="BW93" s="50">
        <f>IF('Indicator Date hidden'!BX94="x","x",BW$2-'Indicator Date hidden'!BX94)</f>
        <v>1</v>
      </c>
      <c r="BX93" s="50">
        <f>IF('Indicator Date hidden'!BY94="x","x",BX$2-'Indicator Date hidden'!BY94)</f>
        <v>0</v>
      </c>
      <c r="BY93" s="3">
        <f t="shared" si="10"/>
        <v>21</v>
      </c>
      <c r="BZ93" s="51">
        <f t="shared" si="11"/>
        <v>0.328125</v>
      </c>
      <c r="CA93" s="3">
        <f t="shared" si="12"/>
        <v>18</v>
      </c>
      <c r="CB93" s="51">
        <f t="shared" si="13"/>
        <v>0.95286881803058288</v>
      </c>
      <c r="CC93" s="54">
        <f t="shared" si="14"/>
        <v>0</v>
      </c>
    </row>
    <row r="94" spans="1:81">
      <c r="A94" s="3" t="str">
        <f>'Indicator Data'!B97</f>
        <v>KGZ</v>
      </c>
      <c r="B94" s="50">
        <f>IF('Indicator Date hidden'!C95="x","x",B$2-'Indicator Date hidden'!C95)</f>
        <v>0</v>
      </c>
      <c r="C94" s="50">
        <f>IF('Indicator Date hidden'!D95="x","x",C$2-'Indicator Date hidden'!D95)</f>
        <v>0</v>
      </c>
      <c r="D94" s="50">
        <f>IF('Indicator Date hidden'!E95="x","x",D$2-'Indicator Date hidden'!E95)</f>
        <v>0</v>
      </c>
      <c r="E94" s="50">
        <f>IF('Indicator Date hidden'!F95="x","x",E$2-'Indicator Date hidden'!F95)</f>
        <v>0</v>
      </c>
      <c r="F94" s="50">
        <f>IF('Indicator Date hidden'!G95="x","x",F$2-'Indicator Date hidden'!G95)</f>
        <v>0</v>
      </c>
      <c r="G94" s="50">
        <f>IF('Indicator Date hidden'!H95="x","x",G$2-'Indicator Date hidden'!H95)</f>
        <v>0</v>
      </c>
      <c r="H94" s="50">
        <f>IF('Indicator Date hidden'!I95="x","x",H$2-'Indicator Date hidden'!I95)</f>
        <v>0</v>
      </c>
      <c r="I94" s="50">
        <f>IF('Indicator Date hidden'!J95="x","x",I$2-'Indicator Date hidden'!J95)</f>
        <v>0</v>
      </c>
      <c r="J94" s="50">
        <f>IF('Indicator Date hidden'!K95="x","x",J$2-'Indicator Date hidden'!K95)</f>
        <v>0</v>
      </c>
      <c r="K94" s="50">
        <f>IF('Indicator Date hidden'!L95="x","x",K$2-'Indicator Date hidden'!L95)</f>
        <v>0</v>
      </c>
      <c r="L94" s="50">
        <f>IF('Indicator Date hidden'!M95="x","x",L$2-'Indicator Date hidden'!M95)</f>
        <v>0</v>
      </c>
      <c r="M94" s="50">
        <f>IF('Indicator Date hidden'!N95="x","x",M$2-'Indicator Date hidden'!N95)</f>
        <v>0</v>
      </c>
      <c r="N94" s="50">
        <f>IF('Indicator Date hidden'!O95="x","x",N$2-'Indicator Date hidden'!O95)</f>
        <v>0</v>
      </c>
      <c r="O94" s="50">
        <f>IF('Indicator Date hidden'!P95="x","x",O$2-'Indicator Date hidden'!P95)</f>
        <v>0</v>
      </c>
      <c r="P94" s="50">
        <f>IF('Indicator Date hidden'!Q95="x","x",P$2-'Indicator Date hidden'!Q95)</f>
        <v>-1</v>
      </c>
      <c r="Q94" s="50">
        <f>IF('Indicator Date hidden'!R95="x","x",Q$2-'Indicator Date hidden'!R95)</f>
        <v>-1</v>
      </c>
      <c r="R94" s="50">
        <f>IF('Indicator Date hidden'!S95="x","x",R$2-'Indicator Date hidden'!S95)</f>
        <v>-1</v>
      </c>
      <c r="S94" s="50">
        <f>IF('Indicator Date hidden'!T95="x","x",S$2-'Indicator Date hidden'!T95)</f>
        <v>-1</v>
      </c>
      <c r="T94" s="50">
        <f>IF('Indicator Date hidden'!U95="x","x",T$2-'Indicator Date hidden'!U95)</f>
        <v>0</v>
      </c>
      <c r="U94" s="50">
        <f>IF('Indicator Date hidden'!V95="x","x",U$2-'Indicator Date hidden'!V95)</f>
        <v>0</v>
      </c>
      <c r="V94" s="50">
        <f>IF('Indicator Date hidden'!W95="x","x",V$2-'Indicator Date hidden'!W95)</f>
        <v>0</v>
      </c>
      <c r="W94" s="50">
        <f>IF('Indicator Date hidden'!X95="x","x",W$2-'Indicator Date hidden'!X95)</f>
        <v>0</v>
      </c>
      <c r="X94" s="50">
        <f>IF('Indicator Date hidden'!Y95="x","x",X$2-'Indicator Date hidden'!Y95)</f>
        <v>1</v>
      </c>
      <c r="Y94" s="50">
        <f>IF('Indicator Date hidden'!Z95="x","x",Y$2-'Indicator Date hidden'!Z95)</f>
        <v>1</v>
      </c>
      <c r="Z94" s="50">
        <f>IF('Indicator Date hidden'!AA95="x","x",Z$2-'Indicator Date hidden'!AA95)</f>
        <v>6</v>
      </c>
      <c r="AA94" s="50">
        <f>IF('Indicator Date hidden'!AB95="x","x",AA$2-'Indicator Date hidden'!AB95)</f>
        <v>0</v>
      </c>
      <c r="AB94" s="50">
        <f>IF('Indicator Date hidden'!AC95="x","x",AB$2-'Indicator Date hidden'!AC95)</f>
        <v>0</v>
      </c>
      <c r="AC94" s="50">
        <f>IF('Indicator Date hidden'!AD95="x","x",AC$2-'Indicator Date hidden'!AD95)</f>
        <v>1</v>
      </c>
      <c r="AD94" s="50">
        <f>IF('Indicator Date hidden'!AE95="x","x",AD$2-'Indicator Date hidden'!AE95)</f>
        <v>0</v>
      </c>
      <c r="AE94" s="50">
        <f>IF('Indicator Date hidden'!AF95="x","x",AE$2-'Indicator Date hidden'!AF95)</f>
        <v>0</v>
      </c>
      <c r="AF94" s="50">
        <f>IF('Indicator Date hidden'!AG95="x","x",AF$2-'Indicator Date hidden'!AG95)</f>
        <v>0</v>
      </c>
      <c r="AG94" s="50">
        <f>IF('Indicator Date hidden'!AH95="x","x",AG$2-'Indicator Date hidden'!AH95)</f>
        <v>0</v>
      </c>
      <c r="AH94" s="50">
        <f>IF('Indicator Date hidden'!AI95="x","x",AH$2-'Indicator Date hidden'!AI95)</f>
        <v>0</v>
      </c>
      <c r="AI94" s="50">
        <f>IF('Indicator Date hidden'!AJ95="x","x",AI$2-'Indicator Date hidden'!AJ95)</f>
        <v>0</v>
      </c>
      <c r="AJ94" s="50">
        <f>IF('Indicator Date hidden'!AK95="x","x",AJ$2-'Indicator Date hidden'!AK95)</f>
        <v>0</v>
      </c>
      <c r="AK94" s="50">
        <f>IF('Indicator Date hidden'!AL95="x","x",AK$2-'Indicator Date hidden'!AL95)</f>
        <v>0</v>
      </c>
      <c r="AL94" s="50">
        <f>IF('Indicator Date hidden'!AM95="x","x",AL$2-'Indicator Date hidden'!AM95)</f>
        <v>1</v>
      </c>
      <c r="AM94" s="50">
        <f>IF('Indicator Date hidden'!AN95="x","x",AM$2-'Indicator Date hidden'!AN95)</f>
        <v>0</v>
      </c>
      <c r="AN94" s="50">
        <f>IF('Indicator Date hidden'!AO95="x","x",AN$2-'Indicator Date hidden'!AO95)</f>
        <v>0</v>
      </c>
      <c r="AO94" s="50">
        <f>IF('Indicator Date hidden'!AP95="x","x",AO$2-'Indicator Date hidden'!AP95)</f>
        <v>0</v>
      </c>
      <c r="AP94" s="50">
        <f>IF('Indicator Date hidden'!AQ95="x","x",AP$2-'Indicator Date hidden'!AQ95)</f>
        <v>0</v>
      </c>
      <c r="AQ94" s="50">
        <f>IF('Indicator Date hidden'!AR95="x","x",AQ$2-'Indicator Date hidden'!AR95)</f>
        <v>0</v>
      </c>
      <c r="AR94" s="50">
        <f>IF('Indicator Date hidden'!AS95="x","x",AR$2-'Indicator Date hidden'!AS95)</f>
        <v>0</v>
      </c>
      <c r="AS94" s="50">
        <f>IF('Indicator Date hidden'!AT95="x","x",AS$2-'Indicator Date hidden'!AT95)</f>
        <v>2</v>
      </c>
      <c r="AT94" s="50">
        <f>IF('Indicator Date hidden'!AU95="x","x",AT$2-'Indicator Date hidden'!AU95)</f>
        <v>0</v>
      </c>
      <c r="AU94" s="50">
        <f>IF('Indicator Date hidden'!AV95="x","x",AU$2-'Indicator Date hidden'!AV95)</f>
        <v>0</v>
      </c>
      <c r="AV94" s="50">
        <f>IF('Indicator Date hidden'!AW95="x","x",AV$2-'Indicator Date hidden'!AW95)</f>
        <v>0</v>
      </c>
      <c r="AW94" s="50">
        <f>IF('Indicator Date hidden'!AX95="x","x",AW$2-'Indicator Date hidden'!AX95)</f>
        <v>0</v>
      </c>
      <c r="AX94" s="50">
        <f>IF('Indicator Date hidden'!AY95="x","x",AX$2-'Indicator Date hidden'!AY95)</f>
        <v>0</v>
      </c>
      <c r="AY94" s="50">
        <f>IF('Indicator Date hidden'!AZ95="x","x",AY$2-'Indicator Date hidden'!AZ95)</f>
        <v>0</v>
      </c>
      <c r="AZ94" s="50">
        <f>IF('Indicator Date hidden'!BA95="x","x",AZ$2-'Indicator Date hidden'!BA95)</f>
        <v>0</v>
      </c>
      <c r="BA94" s="50">
        <f>IF('Indicator Date hidden'!BB95="x","x",BA$2-'Indicator Date hidden'!BB95)</f>
        <v>1</v>
      </c>
      <c r="BB94" s="50">
        <f>IF('Indicator Date hidden'!BC95="x","x",BB$2-'Indicator Date hidden'!BC95)</f>
        <v>1</v>
      </c>
      <c r="BC94" s="50">
        <f>IF('Indicator Date hidden'!BD95="x","x",BC$2-'Indicator Date hidden'!BD95)</f>
        <v>1</v>
      </c>
      <c r="BD94" s="50">
        <f>IF('Indicator Date hidden'!BE95="x","x",BD$2-'Indicator Date hidden'!BE95)</f>
        <v>1</v>
      </c>
      <c r="BE94" s="50">
        <f>IF('Indicator Date hidden'!BF95="x","x",BE$2-'Indicator Date hidden'!BF95)</f>
        <v>1</v>
      </c>
      <c r="BF94" s="50">
        <f>IF('Indicator Date hidden'!BG95="x","x",BF$2-'Indicator Date hidden'!BG95)</f>
        <v>0</v>
      </c>
      <c r="BG94" s="50">
        <f>IF('Indicator Date hidden'!BH95="x","x",BG$2-'Indicator Date hidden'!BH95)</f>
        <v>1</v>
      </c>
      <c r="BH94" s="50">
        <f>IF('Indicator Date hidden'!BI95="x","x",BH$2-'Indicator Date hidden'!BI95)</f>
        <v>1</v>
      </c>
      <c r="BI94" s="50">
        <f>IF('Indicator Date hidden'!BJ95="x","x",BI$2-'Indicator Date hidden'!BJ95)</f>
        <v>0</v>
      </c>
      <c r="BJ94" s="50">
        <f>IF('Indicator Date hidden'!BK95="x","x",BJ$2-'Indicator Date hidden'!BK95)</f>
        <v>1</v>
      </c>
      <c r="BK94" s="50">
        <f>IF('Indicator Date hidden'!BL95="x","x",BK$2-'Indicator Date hidden'!BL95)</f>
        <v>0</v>
      </c>
      <c r="BL94" s="50">
        <f>IF('Indicator Date hidden'!BM95="x","x",BL$2-'Indicator Date hidden'!BM95)</f>
        <v>1</v>
      </c>
      <c r="BM94" s="50">
        <f>IF('Indicator Date hidden'!BN95="x","x",BM$2-'Indicator Date hidden'!BN95)</f>
        <v>1</v>
      </c>
      <c r="BN94" s="50">
        <f>IF('Indicator Date hidden'!BO95="x","x",BN$2-'Indicator Date hidden'!BO95)</f>
        <v>2</v>
      </c>
      <c r="BO94" s="50">
        <f>IF('Indicator Date hidden'!BP95="x","x",BO$2-'Indicator Date hidden'!BP95)</f>
        <v>0</v>
      </c>
      <c r="BP94" s="50">
        <f>IF('Indicator Date hidden'!BQ95="x","x",BP$2-'Indicator Date hidden'!BQ95)</f>
        <v>0</v>
      </c>
      <c r="BQ94" s="50">
        <f>IF('Indicator Date hidden'!BR95="x","x",BQ$2-'Indicator Date hidden'!BR95)</f>
        <v>0</v>
      </c>
      <c r="BR94" s="50">
        <f>IF('Indicator Date hidden'!BS95="x","x",BR$2-'Indicator Date hidden'!BS95)</f>
        <v>0</v>
      </c>
      <c r="BS94" s="50">
        <f>IF('Indicator Date hidden'!BT95="x","x",BS$2-'Indicator Date hidden'!BT95)</f>
        <v>4</v>
      </c>
      <c r="BT94" s="50">
        <f>IF('Indicator Date hidden'!BU95="x","x",BT$2-'Indicator Date hidden'!BU95)</f>
        <v>1</v>
      </c>
      <c r="BU94" s="50">
        <f>IF('Indicator Date hidden'!BV95="x","x",BU$2-'Indicator Date hidden'!BV95)</f>
        <v>1</v>
      </c>
      <c r="BV94" s="50">
        <f>IF('Indicator Date hidden'!BW95="x","x",BV$2-'Indicator Date hidden'!BW95)</f>
        <v>1</v>
      </c>
      <c r="BW94" s="50">
        <f>IF('Indicator Date hidden'!BX95="x","x",BW$2-'Indicator Date hidden'!BX95)</f>
        <v>1</v>
      </c>
      <c r="BX94" s="50">
        <f>IF('Indicator Date hidden'!BY95="x","x",BX$2-'Indicator Date hidden'!BY95)</f>
        <v>0</v>
      </c>
      <c r="BY94" s="3">
        <f t="shared" si="10"/>
        <v>28</v>
      </c>
      <c r="BZ94" s="51">
        <f t="shared" si="11"/>
        <v>0.37333333333333335</v>
      </c>
      <c r="CA94" s="3">
        <f t="shared" si="12"/>
        <v>22</v>
      </c>
      <c r="CB94" s="51">
        <f t="shared" si="13"/>
        <v>0.9767064838299967</v>
      </c>
      <c r="CC94" s="54">
        <f t="shared" si="14"/>
        <v>0</v>
      </c>
    </row>
    <row r="95" spans="1:81">
      <c r="A95" s="3" t="str">
        <f>'Indicator Data'!B98</f>
        <v>LAO</v>
      </c>
      <c r="B95" s="50">
        <f>IF('Indicator Date hidden'!C96="x","x",B$2-'Indicator Date hidden'!C96)</f>
        <v>0</v>
      </c>
      <c r="C95" s="50">
        <f>IF('Indicator Date hidden'!D96="x","x",C$2-'Indicator Date hidden'!D96)</f>
        <v>0</v>
      </c>
      <c r="D95" s="50">
        <f>IF('Indicator Date hidden'!E96="x","x",D$2-'Indicator Date hidden'!E96)</f>
        <v>0</v>
      </c>
      <c r="E95" s="50">
        <f>IF('Indicator Date hidden'!F96="x","x",E$2-'Indicator Date hidden'!F96)</f>
        <v>0</v>
      </c>
      <c r="F95" s="50">
        <f>IF('Indicator Date hidden'!G96="x","x",F$2-'Indicator Date hidden'!G96)</f>
        <v>0</v>
      </c>
      <c r="G95" s="50">
        <f>IF('Indicator Date hidden'!H96="x","x",G$2-'Indicator Date hidden'!H96)</f>
        <v>0</v>
      </c>
      <c r="H95" s="50">
        <f>IF('Indicator Date hidden'!I96="x","x",H$2-'Indicator Date hidden'!I96)</f>
        <v>0</v>
      </c>
      <c r="I95" s="50">
        <f>IF('Indicator Date hidden'!J96="x","x",I$2-'Indicator Date hidden'!J96)</f>
        <v>0</v>
      </c>
      <c r="J95" s="50">
        <f>IF('Indicator Date hidden'!K96="x","x",J$2-'Indicator Date hidden'!K96)</f>
        <v>0</v>
      </c>
      <c r="K95" s="50">
        <f>IF('Indicator Date hidden'!L96="x","x",K$2-'Indicator Date hidden'!L96)</f>
        <v>0</v>
      </c>
      <c r="L95" s="50">
        <f>IF('Indicator Date hidden'!M96="x","x",L$2-'Indicator Date hidden'!M96)</f>
        <v>0</v>
      </c>
      <c r="M95" s="50">
        <f>IF('Indicator Date hidden'!N96="x","x",M$2-'Indicator Date hidden'!N96)</f>
        <v>0</v>
      </c>
      <c r="N95" s="50">
        <f>IF('Indicator Date hidden'!O96="x","x",N$2-'Indicator Date hidden'!O96)</f>
        <v>0</v>
      </c>
      <c r="O95" s="50">
        <f>IF('Indicator Date hidden'!P96="x","x",O$2-'Indicator Date hidden'!P96)</f>
        <v>0</v>
      </c>
      <c r="P95" s="50">
        <f>IF('Indicator Date hidden'!Q96="x","x",P$2-'Indicator Date hidden'!Q96)</f>
        <v>-1</v>
      </c>
      <c r="Q95" s="50">
        <f>IF('Indicator Date hidden'!R96="x","x",Q$2-'Indicator Date hidden'!R96)</f>
        <v>-1</v>
      </c>
      <c r="R95" s="50">
        <f>IF('Indicator Date hidden'!S96="x","x",R$2-'Indicator Date hidden'!S96)</f>
        <v>-1</v>
      </c>
      <c r="S95" s="50">
        <f>IF('Indicator Date hidden'!T96="x","x",S$2-'Indicator Date hidden'!T96)</f>
        <v>-1</v>
      </c>
      <c r="T95" s="50">
        <f>IF('Indicator Date hidden'!U96="x","x",T$2-'Indicator Date hidden'!U96)</f>
        <v>0</v>
      </c>
      <c r="U95" s="50">
        <f>IF('Indicator Date hidden'!V96="x","x",U$2-'Indicator Date hidden'!V96)</f>
        <v>0</v>
      </c>
      <c r="V95" s="50">
        <f>IF('Indicator Date hidden'!W96="x","x",V$2-'Indicator Date hidden'!W96)</f>
        <v>0</v>
      </c>
      <c r="W95" s="50">
        <f>IF('Indicator Date hidden'!X96="x","x",W$2-'Indicator Date hidden'!X96)</f>
        <v>0</v>
      </c>
      <c r="X95" s="50">
        <f>IF('Indicator Date hidden'!Y96="x","x",X$2-'Indicator Date hidden'!Y96)</f>
        <v>1</v>
      </c>
      <c r="Y95" s="50">
        <f>IF('Indicator Date hidden'!Z96="x","x",Y$2-'Indicator Date hidden'!Z96)</f>
        <v>1</v>
      </c>
      <c r="Z95" s="50" t="str">
        <f>IF('Indicator Date hidden'!AA96="x","x",Z$2-'Indicator Date hidden'!AA96)</f>
        <v>x</v>
      </c>
      <c r="AA95" s="50">
        <f>IF('Indicator Date hidden'!AB96="x","x",AA$2-'Indicator Date hidden'!AB96)</f>
        <v>0</v>
      </c>
      <c r="AB95" s="50">
        <f>IF('Indicator Date hidden'!AC96="x","x",AB$2-'Indicator Date hidden'!AC96)</f>
        <v>0</v>
      </c>
      <c r="AC95" s="50">
        <f>IF('Indicator Date hidden'!AD96="x","x",AC$2-'Indicator Date hidden'!AD96)</f>
        <v>2</v>
      </c>
      <c r="AD95" s="50">
        <f>IF('Indicator Date hidden'!AE96="x","x",AD$2-'Indicator Date hidden'!AE96)</f>
        <v>0</v>
      </c>
      <c r="AE95" s="50">
        <f>IF('Indicator Date hidden'!AF96="x","x",AE$2-'Indicator Date hidden'!AF96)</f>
        <v>0</v>
      </c>
      <c r="AF95" s="50">
        <f>IF('Indicator Date hidden'!AG96="x","x",AF$2-'Indicator Date hidden'!AG96)</f>
        <v>0</v>
      </c>
      <c r="AG95" s="50">
        <f>IF('Indicator Date hidden'!AH96="x","x",AG$2-'Indicator Date hidden'!AH96)</f>
        <v>0</v>
      </c>
      <c r="AH95" s="50">
        <f>IF('Indicator Date hidden'!AI96="x","x",AH$2-'Indicator Date hidden'!AI96)</f>
        <v>0</v>
      </c>
      <c r="AI95" s="50">
        <f>IF('Indicator Date hidden'!AJ96="x","x",AI$2-'Indicator Date hidden'!AJ96)</f>
        <v>0</v>
      </c>
      <c r="AJ95" s="50">
        <f>IF('Indicator Date hidden'!AK96="x","x",AJ$2-'Indicator Date hidden'!AK96)</f>
        <v>0</v>
      </c>
      <c r="AK95" s="50">
        <f>IF('Indicator Date hidden'!AL96="x","x",AK$2-'Indicator Date hidden'!AL96)</f>
        <v>0</v>
      </c>
      <c r="AL95" s="50">
        <f>IF('Indicator Date hidden'!AM96="x","x",AL$2-'Indicator Date hidden'!AM96)</f>
        <v>2</v>
      </c>
      <c r="AM95" s="50">
        <f>IF('Indicator Date hidden'!AN96="x","x",AM$2-'Indicator Date hidden'!AN96)</f>
        <v>0</v>
      </c>
      <c r="AN95" s="50">
        <f>IF('Indicator Date hidden'!AO96="x","x",AN$2-'Indicator Date hidden'!AO96)</f>
        <v>0</v>
      </c>
      <c r="AO95" s="50">
        <f>IF('Indicator Date hidden'!AP96="x","x",AO$2-'Indicator Date hidden'!AP96)</f>
        <v>0</v>
      </c>
      <c r="AP95" s="50">
        <f>IF('Indicator Date hidden'!AQ96="x","x",AP$2-'Indicator Date hidden'!AQ96)</f>
        <v>0</v>
      </c>
      <c r="AQ95" s="50">
        <f>IF('Indicator Date hidden'!AR96="x","x",AQ$2-'Indicator Date hidden'!AR96)</f>
        <v>0</v>
      </c>
      <c r="AR95" s="50">
        <f>IF('Indicator Date hidden'!AS96="x","x",AR$2-'Indicator Date hidden'!AS96)</f>
        <v>0</v>
      </c>
      <c r="AS95" s="50">
        <f>IF('Indicator Date hidden'!AT96="x","x",AS$2-'Indicator Date hidden'!AT96)</f>
        <v>3</v>
      </c>
      <c r="AT95" s="50">
        <f>IF('Indicator Date hidden'!AU96="x","x",AT$2-'Indicator Date hidden'!AU96)</f>
        <v>0</v>
      </c>
      <c r="AU95" s="50">
        <f>IF('Indicator Date hidden'!AV96="x","x",AU$2-'Indicator Date hidden'!AV96)</f>
        <v>0</v>
      </c>
      <c r="AV95" s="50">
        <f>IF('Indicator Date hidden'!AW96="x","x",AV$2-'Indicator Date hidden'!AW96)</f>
        <v>0</v>
      </c>
      <c r="AW95" s="50">
        <f>IF('Indicator Date hidden'!AX96="x","x",AW$2-'Indicator Date hidden'!AX96)</f>
        <v>0</v>
      </c>
      <c r="AX95" s="50">
        <f>IF('Indicator Date hidden'!AY96="x","x",AX$2-'Indicator Date hidden'!AY96)</f>
        <v>0</v>
      </c>
      <c r="AY95" s="50">
        <f>IF('Indicator Date hidden'!AZ96="x","x",AY$2-'Indicator Date hidden'!AZ96)</f>
        <v>0</v>
      </c>
      <c r="AZ95" s="50">
        <f>IF('Indicator Date hidden'!BA96="x","x",AZ$2-'Indicator Date hidden'!BA96)</f>
        <v>1</v>
      </c>
      <c r="BA95" s="50">
        <f>IF('Indicator Date hidden'!BB96="x","x",BA$2-'Indicator Date hidden'!BB96)</f>
        <v>1</v>
      </c>
      <c r="BB95" s="50">
        <f>IF('Indicator Date hidden'!BC96="x","x",BB$2-'Indicator Date hidden'!BC96)</f>
        <v>1</v>
      </c>
      <c r="BC95" s="50">
        <f>IF('Indicator Date hidden'!BD96="x","x",BC$2-'Indicator Date hidden'!BD96)</f>
        <v>1</v>
      </c>
      <c r="BD95" s="50" t="str">
        <f>IF('Indicator Date hidden'!BE96="x","x",BD$2-'Indicator Date hidden'!BE96)</f>
        <v>x</v>
      </c>
      <c r="BE95" s="50">
        <f>IF('Indicator Date hidden'!BF96="x","x",BE$2-'Indicator Date hidden'!BF96)</f>
        <v>1</v>
      </c>
      <c r="BF95" s="50">
        <f>IF('Indicator Date hidden'!BG96="x","x",BF$2-'Indicator Date hidden'!BG96)</f>
        <v>0</v>
      </c>
      <c r="BG95" s="50">
        <f>IF('Indicator Date hidden'!BH96="x","x",BG$2-'Indicator Date hidden'!BH96)</f>
        <v>1</v>
      </c>
      <c r="BH95" s="50">
        <f>IF('Indicator Date hidden'!BI96="x","x",BH$2-'Indicator Date hidden'!BI96)</f>
        <v>1</v>
      </c>
      <c r="BI95" s="50">
        <f>IF('Indicator Date hidden'!BJ96="x","x",BI$2-'Indicator Date hidden'!BJ96)</f>
        <v>0</v>
      </c>
      <c r="BJ95" s="50">
        <f>IF('Indicator Date hidden'!BK96="x","x",BJ$2-'Indicator Date hidden'!BK96)</f>
        <v>1</v>
      </c>
      <c r="BK95" s="50">
        <f>IF('Indicator Date hidden'!BL96="x","x",BK$2-'Indicator Date hidden'!BL96)</f>
        <v>0</v>
      </c>
      <c r="BL95" s="50">
        <f>IF('Indicator Date hidden'!BM96="x","x",BL$2-'Indicator Date hidden'!BM96)</f>
        <v>1</v>
      </c>
      <c r="BM95" s="50">
        <f>IF('Indicator Date hidden'!BN96="x","x",BM$2-'Indicator Date hidden'!BN96)</f>
        <v>4</v>
      </c>
      <c r="BN95" s="50">
        <f>IF('Indicator Date hidden'!BO96="x","x",BN$2-'Indicator Date hidden'!BO96)</f>
        <v>2</v>
      </c>
      <c r="BO95" s="50">
        <f>IF('Indicator Date hidden'!BP96="x","x",BO$2-'Indicator Date hidden'!BP96)</f>
        <v>0</v>
      </c>
      <c r="BP95" s="50">
        <f>IF('Indicator Date hidden'!BQ96="x","x",BP$2-'Indicator Date hidden'!BQ96)</f>
        <v>0</v>
      </c>
      <c r="BQ95" s="50">
        <f>IF('Indicator Date hidden'!BR96="x","x",BQ$2-'Indicator Date hidden'!BR96)</f>
        <v>0</v>
      </c>
      <c r="BR95" s="50">
        <f>IF('Indicator Date hidden'!BS96="x","x",BR$2-'Indicator Date hidden'!BS96)</f>
        <v>0</v>
      </c>
      <c r="BS95" s="50">
        <f>IF('Indicator Date hidden'!BT96="x","x",BS$2-'Indicator Date hidden'!BT96)</f>
        <v>4</v>
      </c>
      <c r="BT95" s="50">
        <f>IF('Indicator Date hidden'!BU96="x","x",BT$2-'Indicator Date hidden'!BU96)</f>
        <v>1</v>
      </c>
      <c r="BU95" s="50">
        <f>IF('Indicator Date hidden'!BV96="x","x",BU$2-'Indicator Date hidden'!BV96)</f>
        <v>1</v>
      </c>
      <c r="BV95" s="50">
        <f>IF('Indicator Date hidden'!BW96="x","x",BV$2-'Indicator Date hidden'!BW96)</f>
        <v>1</v>
      </c>
      <c r="BW95" s="50">
        <f>IF('Indicator Date hidden'!BX96="x","x",BW$2-'Indicator Date hidden'!BX96)</f>
        <v>1</v>
      </c>
      <c r="BX95" s="50">
        <f>IF('Indicator Date hidden'!BY96="x","x",BX$2-'Indicator Date hidden'!BY96)</f>
        <v>0</v>
      </c>
      <c r="BY95" s="3">
        <f t="shared" si="10"/>
        <v>28</v>
      </c>
      <c r="BZ95" s="51">
        <f t="shared" si="11"/>
        <v>0.38356164383561642</v>
      </c>
      <c r="CA95" s="3">
        <f t="shared" si="12"/>
        <v>21</v>
      </c>
      <c r="CB95" s="51">
        <f t="shared" si="13"/>
        <v>0.91606868478358838</v>
      </c>
      <c r="CC95" s="54">
        <f t="shared" si="14"/>
        <v>0</v>
      </c>
    </row>
    <row r="96" spans="1:81">
      <c r="A96" s="3" t="str">
        <f>'Indicator Data'!B99</f>
        <v>LVA</v>
      </c>
      <c r="B96" s="50">
        <f>IF('Indicator Date hidden'!C97="x","x",B$2-'Indicator Date hidden'!C97)</f>
        <v>0</v>
      </c>
      <c r="C96" s="50">
        <f>IF('Indicator Date hidden'!D97="x","x",C$2-'Indicator Date hidden'!D97)</f>
        <v>0</v>
      </c>
      <c r="D96" s="50">
        <f>IF('Indicator Date hidden'!E97="x","x",D$2-'Indicator Date hidden'!E97)</f>
        <v>0</v>
      </c>
      <c r="E96" s="50">
        <f>IF('Indicator Date hidden'!F97="x","x",E$2-'Indicator Date hidden'!F97)</f>
        <v>0</v>
      </c>
      <c r="F96" s="50">
        <f>IF('Indicator Date hidden'!G97="x","x",F$2-'Indicator Date hidden'!G97)</f>
        <v>0</v>
      </c>
      <c r="G96" s="50">
        <f>IF('Indicator Date hidden'!H97="x","x",G$2-'Indicator Date hidden'!H97)</f>
        <v>0</v>
      </c>
      <c r="H96" s="50">
        <f>IF('Indicator Date hidden'!I97="x","x",H$2-'Indicator Date hidden'!I97)</f>
        <v>0</v>
      </c>
      <c r="I96" s="50">
        <f>IF('Indicator Date hidden'!J97="x","x",I$2-'Indicator Date hidden'!J97)</f>
        <v>0</v>
      </c>
      <c r="J96" s="50">
        <f>IF('Indicator Date hidden'!K97="x","x",J$2-'Indicator Date hidden'!K97)</f>
        <v>0</v>
      </c>
      <c r="K96" s="50">
        <f>IF('Indicator Date hidden'!L97="x","x",K$2-'Indicator Date hidden'!L97)</f>
        <v>0</v>
      </c>
      <c r="L96" s="50">
        <f>IF('Indicator Date hidden'!M97="x","x",L$2-'Indicator Date hidden'!M97)</f>
        <v>0</v>
      </c>
      <c r="M96" s="50">
        <f>IF('Indicator Date hidden'!N97="x","x",M$2-'Indicator Date hidden'!N97)</f>
        <v>0</v>
      </c>
      <c r="N96" s="50">
        <f>IF('Indicator Date hidden'!O97="x","x",N$2-'Indicator Date hidden'!O97)</f>
        <v>0</v>
      </c>
      <c r="O96" s="50">
        <f>IF('Indicator Date hidden'!P97="x","x",O$2-'Indicator Date hidden'!P97)</f>
        <v>0</v>
      </c>
      <c r="P96" s="50">
        <f>IF('Indicator Date hidden'!Q97="x","x",P$2-'Indicator Date hidden'!Q97)</f>
        <v>-1</v>
      </c>
      <c r="Q96" s="50">
        <f>IF('Indicator Date hidden'!R97="x","x",Q$2-'Indicator Date hidden'!R97)</f>
        <v>-1</v>
      </c>
      <c r="R96" s="50">
        <f>IF('Indicator Date hidden'!S97="x","x",R$2-'Indicator Date hidden'!S97)</f>
        <v>-1</v>
      </c>
      <c r="S96" s="50">
        <f>IF('Indicator Date hidden'!T97="x","x",S$2-'Indicator Date hidden'!T97)</f>
        <v>-1</v>
      </c>
      <c r="T96" s="50">
        <f>IF('Indicator Date hidden'!U97="x","x",T$2-'Indicator Date hidden'!U97)</f>
        <v>0</v>
      </c>
      <c r="U96" s="50">
        <f>IF('Indicator Date hidden'!V97="x","x",U$2-'Indicator Date hidden'!V97)</f>
        <v>0</v>
      </c>
      <c r="V96" s="50">
        <f>IF('Indicator Date hidden'!W97="x","x",V$2-'Indicator Date hidden'!W97)</f>
        <v>0</v>
      </c>
      <c r="W96" s="50">
        <f>IF('Indicator Date hidden'!X97="x","x",W$2-'Indicator Date hidden'!X97)</f>
        <v>0</v>
      </c>
      <c r="X96" s="50">
        <f>IF('Indicator Date hidden'!Y97="x","x",X$2-'Indicator Date hidden'!Y97)</f>
        <v>1</v>
      </c>
      <c r="Y96" s="50">
        <f>IF('Indicator Date hidden'!Z97="x","x",Y$2-'Indicator Date hidden'!Z97)</f>
        <v>1</v>
      </c>
      <c r="Z96" s="50">
        <f>IF('Indicator Date hidden'!AA97="x","x",Z$2-'Indicator Date hidden'!AA97)</f>
        <v>7</v>
      </c>
      <c r="AA96" s="50">
        <f>IF('Indicator Date hidden'!AB97="x","x",AA$2-'Indicator Date hidden'!AB97)</f>
        <v>0</v>
      </c>
      <c r="AB96" s="50" t="str">
        <f>IF('Indicator Date hidden'!AC97="x","x",AB$2-'Indicator Date hidden'!AC97)</f>
        <v>x</v>
      </c>
      <c r="AC96" s="50">
        <f>IF('Indicator Date hidden'!AD97="x","x",AC$2-'Indicator Date hidden'!AD97)</f>
        <v>1</v>
      </c>
      <c r="AD96" s="50">
        <f>IF('Indicator Date hidden'!AE97="x","x",AD$2-'Indicator Date hidden'!AE97)</f>
        <v>0</v>
      </c>
      <c r="AE96" s="50" t="str">
        <f>IF('Indicator Date hidden'!AF97="x","x",AE$2-'Indicator Date hidden'!AF97)</f>
        <v>x</v>
      </c>
      <c r="AF96" s="50">
        <f>IF('Indicator Date hidden'!AG97="x","x",AF$2-'Indicator Date hidden'!AG97)</f>
        <v>0</v>
      </c>
      <c r="AG96" s="50">
        <f>IF('Indicator Date hidden'!AH97="x","x",AG$2-'Indicator Date hidden'!AH97)</f>
        <v>0</v>
      </c>
      <c r="AH96" s="50">
        <f>IF('Indicator Date hidden'!AI97="x","x",AH$2-'Indicator Date hidden'!AI97)</f>
        <v>0</v>
      </c>
      <c r="AI96" s="50">
        <f>IF('Indicator Date hidden'!AJ97="x","x",AI$2-'Indicator Date hidden'!AJ97)</f>
        <v>0</v>
      </c>
      <c r="AJ96" s="50">
        <f>IF('Indicator Date hidden'!AK97="x","x",AJ$2-'Indicator Date hidden'!AK97)</f>
        <v>0</v>
      </c>
      <c r="AK96" s="50">
        <f>IF('Indicator Date hidden'!AL97="x","x",AK$2-'Indicator Date hidden'!AL97)</f>
        <v>0</v>
      </c>
      <c r="AL96" s="50" t="str">
        <f>IF('Indicator Date hidden'!AM97="x","x",AL$2-'Indicator Date hidden'!AM97)</f>
        <v>x</v>
      </c>
      <c r="AM96" s="50">
        <f>IF('Indicator Date hidden'!AN97="x","x",AM$2-'Indicator Date hidden'!AN97)</f>
        <v>0</v>
      </c>
      <c r="AN96" s="50">
        <f>IF('Indicator Date hidden'!AO97="x","x",AN$2-'Indicator Date hidden'!AO97)</f>
        <v>0</v>
      </c>
      <c r="AO96" s="50">
        <f>IF('Indicator Date hidden'!AP97="x","x",AO$2-'Indicator Date hidden'!AP97)</f>
        <v>0</v>
      </c>
      <c r="AP96" s="50" t="str">
        <f>IF('Indicator Date hidden'!AQ97="x","x",AP$2-'Indicator Date hidden'!AQ97)</f>
        <v>x</v>
      </c>
      <c r="AQ96" s="50">
        <f>IF('Indicator Date hidden'!AR97="x","x",AQ$2-'Indicator Date hidden'!AR97)</f>
        <v>0</v>
      </c>
      <c r="AR96" s="50">
        <f>IF('Indicator Date hidden'!AS97="x","x",AR$2-'Indicator Date hidden'!AS97)</f>
        <v>0</v>
      </c>
      <c r="AS96" s="50" t="str">
        <f>IF('Indicator Date hidden'!AT97="x","x",AS$2-'Indicator Date hidden'!AT97)</f>
        <v>x</v>
      </c>
      <c r="AT96" s="50">
        <f>IF('Indicator Date hidden'!AU97="x","x",AT$2-'Indicator Date hidden'!AU97)</f>
        <v>0</v>
      </c>
      <c r="AU96" s="50">
        <f>IF('Indicator Date hidden'!AV97="x","x",AU$2-'Indicator Date hidden'!AV97)</f>
        <v>0</v>
      </c>
      <c r="AV96" s="50">
        <f>IF('Indicator Date hidden'!AW97="x","x",AV$2-'Indicator Date hidden'!AW97)</f>
        <v>0</v>
      </c>
      <c r="AW96" s="50" t="str">
        <f>IF('Indicator Date hidden'!AX97="x","x",AW$2-'Indicator Date hidden'!AX97)</f>
        <v>x</v>
      </c>
      <c r="AX96" s="50">
        <f>IF('Indicator Date hidden'!AY97="x","x",AX$2-'Indicator Date hidden'!AY97)</f>
        <v>0</v>
      </c>
      <c r="AY96" s="50">
        <f>IF('Indicator Date hidden'!AZ97="x","x",AY$2-'Indicator Date hidden'!AZ97)</f>
        <v>0</v>
      </c>
      <c r="AZ96" s="50">
        <f>IF('Indicator Date hidden'!BA97="x","x",AZ$2-'Indicator Date hidden'!BA97)</f>
        <v>1</v>
      </c>
      <c r="BA96" s="50">
        <f>IF('Indicator Date hidden'!BB97="x","x",BA$2-'Indicator Date hidden'!BB97)</f>
        <v>1</v>
      </c>
      <c r="BB96" s="50">
        <f>IF('Indicator Date hidden'!BC97="x","x",BB$2-'Indicator Date hidden'!BC97)</f>
        <v>1</v>
      </c>
      <c r="BC96" s="50">
        <f>IF('Indicator Date hidden'!BD97="x","x",BC$2-'Indicator Date hidden'!BD97)</f>
        <v>1</v>
      </c>
      <c r="BD96" s="50" t="str">
        <f>IF('Indicator Date hidden'!BE97="x","x",BD$2-'Indicator Date hidden'!BE97)</f>
        <v>x</v>
      </c>
      <c r="BE96" s="50">
        <f>IF('Indicator Date hidden'!BF97="x","x",BE$2-'Indicator Date hidden'!BF97)</f>
        <v>1</v>
      </c>
      <c r="BF96" s="50">
        <f>IF('Indicator Date hidden'!BG97="x","x",BF$2-'Indicator Date hidden'!BG97)</f>
        <v>0</v>
      </c>
      <c r="BG96" s="50">
        <f>IF('Indicator Date hidden'!BH97="x","x",BG$2-'Indicator Date hidden'!BH97)</f>
        <v>1</v>
      </c>
      <c r="BH96" s="50">
        <f>IF('Indicator Date hidden'!BI97="x","x",BH$2-'Indicator Date hidden'!BI97)</f>
        <v>1</v>
      </c>
      <c r="BI96" s="50" t="str">
        <f>IF('Indicator Date hidden'!BJ97="x","x",BI$2-'Indicator Date hidden'!BJ97)</f>
        <v>x</v>
      </c>
      <c r="BJ96" s="50">
        <f>IF('Indicator Date hidden'!BK97="x","x",BJ$2-'Indicator Date hidden'!BK97)</f>
        <v>1</v>
      </c>
      <c r="BK96" s="50">
        <f>IF('Indicator Date hidden'!BL97="x","x",BK$2-'Indicator Date hidden'!BL97)</f>
        <v>0</v>
      </c>
      <c r="BL96" s="50">
        <f>IF('Indicator Date hidden'!BM97="x","x",BL$2-'Indicator Date hidden'!BM97)</f>
        <v>1</v>
      </c>
      <c r="BM96" s="50">
        <f>IF('Indicator Date hidden'!BN97="x","x",BM$2-'Indicator Date hidden'!BN97)</f>
        <v>1</v>
      </c>
      <c r="BN96" s="50">
        <f>IF('Indicator Date hidden'!BO97="x","x",BN$2-'Indicator Date hidden'!BO97)</f>
        <v>0</v>
      </c>
      <c r="BO96" s="50">
        <f>IF('Indicator Date hidden'!BP97="x","x",BO$2-'Indicator Date hidden'!BP97)</f>
        <v>0</v>
      </c>
      <c r="BP96" s="50">
        <f>IF('Indicator Date hidden'!BQ97="x","x",BP$2-'Indicator Date hidden'!BQ97)</f>
        <v>0</v>
      </c>
      <c r="BQ96" s="50">
        <f>IF('Indicator Date hidden'!BR97="x","x",BQ$2-'Indicator Date hidden'!BR97)</f>
        <v>0</v>
      </c>
      <c r="BR96" s="50">
        <f>IF('Indicator Date hidden'!BS97="x","x",BR$2-'Indicator Date hidden'!BS97)</f>
        <v>0</v>
      </c>
      <c r="BS96" s="50">
        <f>IF('Indicator Date hidden'!BT97="x","x",BS$2-'Indicator Date hidden'!BT97)</f>
        <v>2</v>
      </c>
      <c r="BT96" s="50">
        <f>IF('Indicator Date hidden'!BU97="x","x",BT$2-'Indicator Date hidden'!BU97)</f>
        <v>1</v>
      </c>
      <c r="BU96" s="50">
        <f>IF('Indicator Date hidden'!BV97="x","x",BU$2-'Indicator Date hidden'!BV97)</f>
        <v>1</v>
      </c>
      <c r="BV96" s="50">
        <f>IF('Indicator Date hidden'!BW97="x","x",BV$2-'Indicator Date hidden'!BW97)</f>
        <v>1</v>
      </c>
      <c r="BW96" s="50">
        <f>IF('Indicator Date hidden'!BX97="x","x",BW$2-'Indicator Date hidden'!BX97)</f>
        <v>1</v>
      </c>
      <c r="BX96" s="50">
        <f>IF('Indicator Date hidden'!BY97="x","x",BX$2-'Indicator Date hidden'!BY97)</f>
        <v>0</v>
      </c>
      <c r="BY96" s="3">
        <f t="shared" si="10"/>
        <v>22</v>
      </c>
      <c r="BZ96" s="51">
        <f t="shared" si="11"/>
        <v>0.32835820895522388</v>
      </c>
      <c r="CA96" s="3">
        <f t="shared" si="12"/>
        <v>19</v>
      </c>
      <c r="CB96" s="51">
        <f t="shared" si="13"/>
        <v>0.99832785123526235</v>
      </c>
      <c r="CC96" s="54">
        <f t="shared" si="14"/>
        <v>0</v>
      </c>
    </row>
    <row r="97" spans="1:81">
      <c r="A97" s="3" t="str">
        <f>'Indicator Data'!B100</f>
        <v>LBN</v>
      </c>
      <c r="B97" s="50">
        <f>IF('Indicator Date hidden'!C98="x","x",B$2-'Indicator Date hidden'!C98)</f>
        <v>0</v>
      </c>
      <c r="C97" s="50">
        <f>IF('Indicator Date hidden'!D98="x","x",C$2-'Indicator Date hidden'!D98)</f>
        <v>0</v>
      </c>
      <c r="D97" s="50">
        <f>IF('Indicator Date hidden'!E98="x","x",D$2-'Indicator Date hidden'!E98)</f>
        <v>0</v>
      </c>
      <c r="E97" s="50">
        <f>IF('Indicator Date hidden'!F98="x","x",E$2-'Indicator Date hidden'!F98)</f>
        <v>0</v>
      </c>
      <c r="F97" s="50">
        <f>IF('Indicator Date hidden'!G98="x","x",F$2-'Indicator Date hidden'!G98)</f>
        <v>0</v>
      </c>
      <c r="G97" s="50">
        <f>IF('Indicator Date hidden'!H98="x","x",G$2-'Indicator Date hidden'!H98)</f>
        <v>0</v>
      </c>
      <c r="H97" s="50">
        <f>IF('Indicator Date hidden'!I98="x","x",H$2-'Indicator Date hidden'!I98)</f>
        <v>0</v>
      </c>
      <c r="I97" s="50">
        <f>IF('Indicator Date hidden'!J98="x","x",I$2-'Indicator Date hidden'!J98)</f>
        <v>0</v>
      </c>
      <c r="J97" s="50">
        <f>IF('Indicator Date hidden'!K98="x","x",J$2-'Indicator Date hidden'!K98)</f>
        <v>0</v>
      </c>
      <c r="K97" s="50">
        <f>IF('Indicator Date hidden'!L98="x","x",K$2-'Indicator Date hidden'!L98)</f>
        <v>0</v>
      </c>
      <c r="L97" s="50">
        <f>IF('Indicator Date hidden'!M98="x","x",L$2-'Indicator Date hidden'!M98)</f>
        <v>0</v>
      </c>
      <c r="M97" s="50">
        <f>IF('Indicator Date hidden'!N98="x","x",M$2-'Indicator Date hidden'!N98)</f>
        <v>0</v>
      </c>
      <c r="N97" s="50">
        <f>IF('Indicator Date hidden'!O98="x","x",N$2-'Indicator Date hidden'!O98)</f>
        <v>0</v>
      </c>
      <c r="O97" s="50">
        <f>IF('Indicator Date hidden'!P98="x","x",O$2-'Indicator Date hidden'!P98)</f>
        <v>0</v>
      </c>
      <c r="P97" s="50">
        <f>IF('Indicator Date hidden'!Q98="x","x",P$2-'Indicator Date hidden'!Q98)</f>
        <v>-1</v>
      </c>
      <c r="Q97" s="50">
        <f>IF('Indicator Date hidden'!R98="x","x",Q$2-'Indicator Date hidden'!R98)</f>
        <v>-1</v>
      </c>
      <c r="R97" s="50">
        <f>IF('Indicator Date hidden'!S98="x","x",R$2-'Indicator Date hidden'!S98)</f>
        <v>-1</v>
      </c>
      <c r="S97" s="50">
        <f>IF('Indicator Date hidden'!T98="x","x",S$2-'Indicator Date hidden'!T98)</f>
        <v>-1</v>
      </c>
      <c r="T97" s="50">
        <f>IF('Indicator Date hidden'!U98="x","x",T$2-'Indicator Date hidden'!U98)</f>
        <v>0</v>
      </c>
      <c r="U97" s="50">
        <f>IF('Indicator Date hidden'!V98="x","x",U$2-'Indicator Date hidden'!V98)</f>
        <v>0</v>
      </c>
      <c r="V97" s="50">
        <f>IF('Indicator Date hidden'!W98="x","x",V$2-'Indicator Date hidden'!W98)</f>
        <v>0</v>
      </c>
      <c r="W97" s="50">
        <f>IF('Indicator Date hidden'!X98="x","x",W$2-'Indicator Date hidden'!X98)</f>
        <v>0</v>
      </c>
      <c r="X97" s="50">
        <f>IF('Indicator Date hidden'!Y98="x","x",X$2-'Indicator Date hidden'!Y98)</f>
        <v>1</v>
      </c>
      <c r="Y97" s="50">
        <f>IF('Indicator Date hidden'!Z98="x","x",Y$2-'Indicator Date hidden'!Z98)</f>
        <v>1</v>
      </c>
      <c r="Z97" s="50" t="str">
        <f>IF('Indicator Date hidden'!AA98="x","x",Z$2-'Indicator Date hidden'!AA98)</f>
        <v>x</v>
      </c>
      <c r="AA97" s="50">
        <f>IF('Indicator Date hidden'!AB98="x","x",AA$2-'Indicator Date hidden'!AB98)</f>
        <v>0</v>
      </c>
      <c r="AB97" s="50" t="str">
        <f>IF('Indicator Date hidden'!AC98="x","x",AB$2-'Indicator Date hidden'!AC98)</f>
        <v>x</v>
      </c>
      <c r="AC97" s="50" t="str">
        <f>IF('Indicator Date hidden'!AD98="x","x",AC$2-'Indicator Date hidden'!AD98)</f>
        <v>x</v>
      </c>
      <c r="AD97" s="50">
        <f>IF('Indicator Date hidden'!AE98="x","x",AD$2-'Indicator Date hidden'!AE98)</f>
        <v>0</v>
      </c>
      <c r="AE97" s="50">
        <f>IF('Indicator Date hidden'!AF98="x","x",AE$2-'Indicator Date hidden'!AF98)</f>
        <v>0</v>
      </c>
      <c r="AF97" s="50">
        <f>IF('Indicator Date hidden'!AG98="x","x",AF$2-'Indicator Date hidden'!AG98)</f>
        <v>0</v>
      </c>
      <c r="AG97" s="50">
        <f>IF('Indicator Date hidden'!AH98="x","x",AG$2-'Indicator Date hidden'!AH98)</f>
        <v>0</v>
      </c>
      <c r="AH97" s="50">
        <f>IF('Indicator Date hidden'!AI98="x","x",AH$2-'Indicator Date hidden'!AI98)</f>
        <v>0</v>
      </c>
      <c r="AI97" s="50">
        <f>IF('Indicator Date hidden'!AJ98="x","x",AI$2-'Indicator Date hidden'!AJ98)</f>
        <v>0</v>
      </c>
      <c r="AJ97" s="50">
        <f>IF('Indicator Date hidden'!AK98="x","x",AJ$2-'Indicator Date hidden'!AK98)</f>
        <v>0</v>
      </c>
      <c r="AK97" s="50">
        <f>IF('Indicator Date hidden'!AL98="x","x",AK$2-'Indicator Date hidden'!AL98)</f>
        <v>0</v>
      </c>
      <c r="AL97" s="50" t="str">
        <f>IF('Indicator Date hidden'!AM98="x","x",AL$2-'Indicator Date hidden'!AM98)</f>
        <v>x</v>
      </c>
      <c r="AM97" s="50">
        <f>IF('Indicator Date hidden'!AN98="x","x",AM$2-'Indicator Date hidden'!AN98)</f>
        <v>0</v>
      </c>
      <c r="AN97" s="50">
        <f>IF('Indicator Date hidden'!AO98="x","x",AN$2-'Indicator Date hidden'!AO98)</f>
        <v>0</v>
      </c>
      <c r="AO97" s="50">
        <f>IF('Indicator Date hidden'!AP98="x","x",AO$2-'Indicator Date hidden'!AP98)</f>
        <v>0</v>
      </c>
      <c r="AP97" s="50">
        <f>IF('Indicator Date hidden'!AQ98="x","x",AP$2-'Indicator Date hidden'!AQ98)</f>
        <v>0</v>
      </c>
      <c r="AQ97" s="50">
        <f>IF('Indicator Date hidden'!AR98="x","x",AQ$2-'Indicator Date hidden'!AR98)</f>
        <v>0</v>
      </c>
      <c r="AR97" s="50">
        <f>IF('Indicator Date hidden'!AS98="x","x",AR$2-'Indicator Date hidden'!AS98)</f>
        <v>0</v>
      </c>
      <c r="AS97" s="50" t="str">
        <f>IF('Indicator Date hidden'!AT98="x","x",AS$2-'Indicator Date hidden'!AT98)</f>
        <v>x</v>
      </c>
      <c r="AT97" s="50">
        <f>IF('Indicator Date hidden'!AU98="x","x",AT$2-'Indicator Date hidden'!AU98)</f>
        <v>0</v>
      </c>
      <c r="AU97" s="50">
        <f>IF('Indicator Date hidden'!AV98="x","x",AU$2-'Indicator Date hidden'!AV98)</f>
        <v>0</v>
      </c>
      <c r="AV97" s="50">
        <f>IF('Indicator Date hidden'!AW98="x","x",AV$2-'Indicator Date hidden'!AW98)</f>
        <v>0</v>
      </c>
      <c r="AW97" s="50" t="str">
        <f>IF('Indicator Date hidden'!AX98="x","x",AW$2-'Indicator Date hidden'!AX98)</f>
        <v>x</v>
      </c>
      <c r="AX97" s="50">
        <f>IF('Indicator Date hidden'!AY98="x","x",AX$2-'Indicator Date hidden'!AY98)</f>
        <v>0</v>
      </c>
      <c r="AY97" s="50">
        <f>IF('Indicator Date hidden'!AZ98="x","x",AY$2-'Indicator Date hidden'!AZ98)</f>
        <v>0</v>
      </c>
      <c r="AZ97" s="50">
        <f>IF('Indicator Date hidden'!BA98="x","x",AZ$2-'Indicator Date hidden'!BA98)</f>
        <v>8</v>
      </c>
      <c r="BA97" s="50">
        <f>IF('Indicator Date hidden'!BB98="x","x",BA$2-'Indicator Date hidden'!BB98)</f>
        <v>1</v>
      </c>
      <c r="BB97" s="50">
        <f>IF('Indicator Date hidden'!BC98="x","x",BB$2-'Indicator Date hidden'!BC98)</f>
        <v>1</v>
      </c>
      <c r="BC97" s="50">
        <f>IF('Indicator Date hidden'!BD98="x","x",BC$2-'Indicator Date hidden'!BD98)</f>
        <v>1</v>
      </c>
      <c r="BD97" s="50">
        <f>IF('Indicator Date hidden'!BE98="x","x",BD$2-'Indicator Date hidden'!BE98)</f>
        <v>1</v>
      </c>
      <c r="BE97" s="50">
        <f>IF('Indicator Date hidden'!BF98="x","x",BE$2-'Indicator Date hidden'!BF98)</f>
        <v>0</v>
      </c>
      <c r="BF97" s="50">
        <f>IF('Indicator Date hidden'!BG98="x","x",BF$2-'Indicator Date hidden'!BG98)</f>
        <v>0</v>
      </c>
      <c r="BG97" s="50">
        <f>IF('Indicator Date hidden'!BH98="x","x",BG$2-'Indicator Date hidden'!BH98)</f>
        <v>1</v>
      </c>
      <c r="BH97" s="50">
        <f>IF('Indicator Date hidden'!BI98="x","x",BH$2-'Indicator Date hidden'!BI98)</f>
        <v>1</v>
      </c>
      <c r="BI97" s="50">
        <f>IF('Indicator Date hidden'!BJ98="x","x",BI$2-'Indicator Date hidden'!BJ98)</f>
        <v>0</v>
      </c>
      <c r="BJ97" s="50">
        <f>IF('Indicator Date hidden'!BK98="x","x",BJ$2-'Indicator Date hidden'!BK98)</f>
        <v>1</v>
      </c>
      <c r="BK97" s="50">
        <f>IF('Indicator Date hidden'!BL98="x","x",BK$2-'Indicator Date hidden'!BL98)</f>
        <v>0</v>
      </c>
      <c r="BL97" s="50">
        <f>IF('Indicator Date hidden'!BM98="x","x",BL$2-'Indicator Date hidden'!BM98)</f>
        <v>1</v>
      </c>
      <c r="BM97" s="50">
        <f>IF('Indicator Date hidden'!BN98="x","x",BM$2-'Indicator Date hidden'!BN98)</f>
        <v>1</v>
      </c>
      <c r="BN97" s="50">
        <f>IF('Indicator Date hidden'!BO98="x","x",BN$2-'Indicator Date hidden'!BO98)</f>
        <v>2</v>
      </c>
      <c r="BO97" s="50">
        <f>IF('Indicator Date hidden'!BP98="x","x",BO$2-'Indicator Date hidden'!BP98)</f>
        <v>0</v>
      </c>
      <c r="BP97" s="50">
        <f>IF('Indicator Date hidden'!BQ98="x","x",BP$2-'Indicator Date hidden'!BQ98)</f>
        <v>0</v>
      </c>
      <c r="BQ97" s="50">
        <f>IF('Indicator Date hidden'!BR98="x","x",BQ$2-'Indicator Date hidden'!BR98)</f>
        <v>0</v>
      </c>
      <c r="BR97" s="50">
        <f>IF('Indicator Date hidden'!BS98="x","x",BR$2-'Indicator Date hidden'!BS98)</f>
        <v>0</v>
      </c>
      <c r="BS97" s="50">
        <f>IF('Indicator Date hidden'!BT98="x","x",BS$2-'Indicator Date hidden'!BT98)</f>
        <v>1</v>
      </c>
      <c r="BT97" s="50">
        <f>IF('Indicator Date hidden'!BU98="x","x",BT$2-'Indicator Date hidden'!BU98)</f>
        <v>1</v>
      </c>
      <c r="BU97" s="50">
        <f>IF('Indicator Date hidden'!BV98="x","x",BU$2-'Indicator Date hidden'!BV98)</f>
        <v>1</v>
      </c>
      <c r="BV97" s="50">
        <f>IF('Indicator Date hidden'!BW98="x","x",BV$2-'Indicator Date hidden'!BW98)</f>
        <v>1</v>
      </c>
      <c r="BW97" s="50">
        <f>IF('Indicator Date hidden'!BX98="x","x",BW$2-'Indicator Date hidden'!BX98)</f>
        <v>1</v>
      </c>
      <c r="BX97" s="50">
        <f>IF('Indicator Date hidden'!BY98="x","x",BX$2-'Indicator Date hidden'!BY98)</f>
        <v>0</v>
      </c>
      <c r="BY97" s="3">
        <f t="shared" si="10"/>
        <v>22</v>
      </c>
      <c r="BZ97" s="51">
        <f t="shared" si="11"/>
        <v>0.3188405797101449</v>
      </c>
      <c r="CA97" s="3">
        <f t="shared" si="12"/>
        <v>18</v>
      </c>
      <c r="CB97" s="51">
        <f t="shared" si="13"/>
        <v>1.0833757444075802</v>
      </c>
      <c r="CC97" s="54">
        <f t="shared" si="14"/>
        <v>0</v>
      </c>
    </row>
    <row r="98" spans="1:81">
      <c r="A98" s="3" t="str">
        <f>'Indicator Data'!B101</f>
        <v>LSO</v>
      </c>
      <c r="B98" s="50">
        <f>IF('Indicator Date hidden'!C99="x","x",B$2-'Indicator Date hidden'!C99)</f>
        <v>0</v>
      </c>
      <c r="C98" s="50">
        <f>IF('Indicator Date hidden'!D99="x","x",C$2-'Indicator Date hidden'!D99)</f>
        <v>0</v>
      </c>
      <c r="D98" s="50">
        <f>IF('Indicator Date hidden'!E99="x","x",D$2-'Indicator Date hidden'!E99)</f>
        <v>0</v>
      </c>
      <c r="E98" s="50">
        <f>IF('Indicator Date hidden'!F99="x","x",E$2-'Indicator Date hidden'!F99)</f>
        <v>0</v>
      </c>
      <c r="F98" s="50">
        <f>IF('Indicator Date hidden'!G99="x","x",F$2-'Indicator Date hidden'!G99)</f>
        <v>0</v>
      </c>
      <c r="G98" s="50">
        <f>IF('Indicator Date hidden'!H99="x","x",G$2-'Indicator Date hidden'!H99)</f>
        <v>0</v>
      </c>
      <c r="H98" s="50">
        <f>IF('Indicator Date hidden'!I99="x","x",H$2-'Indicator Date hidden'!I99)</f>
        <v>0</v>
      </c>
      <c r="I98" s="50">
        <f>IF('Indicator Date hidden'!J99="x","x",I$2-'Indicator Date hidden'!J99)</f>
        <v>0</v>
      </c>
      <c r="J98" s="50">
        <f>IF('Indicator Date hidden'!K99="x","x",J$2-'Indicator Date hidden'!K99)</f>
        <v>0</v>
      </c>
      <c r="K98" s="50">
        <f>IF('Indicator Date hidden'!L99="x","x",K$2-'Indicator Date hidden'!L99)</f>
        <v>0</v>
      </c>
      <c r="L98" s="50">
        <f>IF('Indicator Date hidden'!M99="x","x",L$2-'Indicator Date hidden'!M99)</f>
        <v>0</v>
      </c>
      <c r="M98" s="50">
        <f>IF('Indicator Date hidden'!N99="x","x",M$2-'Indicator Date hidden'!N99)</f>
        <v>0</v>
      </c>
      <c r="N98" s="50">
        <f>IF('Indicator Date hidden'!O99="x","x",N$2-'Indicator Date hidden'!O99)</f>
        <v>0</v>
      </c>
      <c r="O98" s="50">
        <f>IF('Indicator Date hidden'!P99="x","x",O$2-'Indicator Date hidden'!P99)</f>
        <v>0</v>
      </c>
      <c r="P98" s="50">
        <f>IF('Indicator Date hidden'!Q99="x","x",P$2-'Indicator Date hidden'!Q99)</f>
        <v>-1</v>
      </c>
      <c r="Q98" s="50">
        <f>IF('Indicator Date hidden'!R99="x","x",Q$2-'Indicator Date hidden'!R99)</f>
        <v>-1</v>
      </c>
      <c r="R98" s="50">
        <f>IF('Indicator Date hidden'!S99="x","x",R$2-'Indicator Date hidden'!S99)</f>
        <v>-1</v>
      </c>
      <c r="S98" s="50">
        <f>IF('Indicator Date hidden'!T99="x","x",S$2-'Indicator Date hidden'!T99)</f>
        <v>-1</v>
      </c>
      <c r="T98" s="50">
        <f>IF('Indicator Date hidden'!U99="x","x",T$2-'Indicator Date hidden'!U99)</f>
        <v>0</v>
      </c>
      <c r="U98" s="50">
        <f>IF('Indicator Date hidden'!V99="x","x",U$2-'Indicator Date hidden'!V99)</f>
        <v>0</v>
      </c>
      <c r="V98" s="50">
        <f>IF('Indicator Date hidden'!W99="x","x",V$2-'Indicator Date hidden'!W99)</f>
        <v>0</v>
      </c>
      <c r="W98" s="50">
        <f>IF('Indicator Date hidden'!X99="x","x",W$2-'Indicator Date hidden'!X99)</f>
        <v>0</v>
      </c>
      <c r="X98" s="50">
        <f>IF('Indicator Date hidden'!Y99="x","x",X$2-'Indicator Date hidden'!Y99)</f>
        <v>1</v>
      </c>
      <c r="Y98" s="50">
        <f>IF('Indicator Date hidden'!Z99="x","x",Y$2-'Indicator Date hidden'!Z99)</f>
        <v>1</v>
      </c>
      <c r="Z98" s="50">
        <f>IF('Indicator Date hidden'!AA99="x","x",Z$2-'Indicator Date hidden'!AA99)</f>
        <v>4</v>
      </c>
      <c r="AA98" s="50">
        <f>IF('Indicator Date hidden'!AB99="x","x",AA$2-'Indicator Date hidden'!AB99)</f>
        <v>0</v>
      </c>
      <c r="AB98" s="50">
        <f>IF('Indicator Date hidden'!AC99="x","x",AB$2-'Indicator Date hidden'!AC99)</f>
        <v>0</v>
      </c>
      <c r="AC98" s="50">
        <f>IF('Indicator Date hidden'!AD99="x","x",AC$2-'Indicator Date hidden'!AD99)</f>
        <v>4</v>
      </c>
      <c r="AD98" s="50">
        <f>IF('Indicator Date hidden'!AE99="x","x",AD$2-'Indicator Date hidden'!AE99)</f>
        <v>0</v>
      </c>
      <c r="AE98" s="50">
        <f>IF('Indicator Date hidden'!AF99="x","x",AE$2-'Indicator Date hidden'!AF99)</f>
        <v>0</v>
      </c>
      <c r="AF98" s="50">
        <f>IF('Indicator Date hidden'!AG99="x","x",AF$2-'Indicator Date hidden'!AG99)</f>
        <v>0</v>
      </c>
      <c r="AG98" s="50">
        <f>IF('Indicator Date hidden'!AH99="x","x",AG$2-'Indicator Date hidden'!AH99)</f>
        <v>0</v>
      </c>
      <c r="AH98" s="50">
        <f>IF('Indicator Date hidden'!AI99="x","x",AH$2-'Indicator Date hidden'!AI99)</f>
        <v>0</v>
      </c>
      <c r="AI98" s="50">
        <f>IF('Indicator Date hidden'!AJ99="x","x",AI$2-'Indicator Date hidden'!AJ99)</f>
        <v>0</v>
      </c>
      <c r="AJ98" s="50">
        <f>IF('Indicator Date hidden'!AK99="x","x",AJ$2-'Indicator Date hidden'!AK99)</f>
        <v>0</v>
      </c>
      <c r="AK98" s="50">
        <f>IF('Indicator Date hidden'!AL99="x","x",AK$2-'Indicator Date hidden'!AL99)</f>
        <v>0</v>
      </c>
      <c r="AL98" s="50">
        <f>IF('Indicator Date hidden'!AM99="x","x",AL$2-'Indicator Date hidden'!AM99)</f>
        <v>5</v>
      </c>
      <c r="AM98" s="50">
        <f>IF('Indicator Date hidden'!AN99="x","x",AM$2-'Indicator Date hidden'!AN99)</f>
        <v>0</v>
      </c>
      <c r="AN98" s="50">
        <f>IF('Indicator Date hidden'!AO99="x","x",AN$2-'Indicator Date hidden'!AO99)</f>
        <v>0</v>
      </c>
      <c r="AO98" s="50">
        <f>IF('Indicator Date hidden'!AP99="x","x",AO$2-'Indicator Date hidden'!AP99)</f>
        <v>0</v>
      </c>
      <c r="AP98" s="50">
        <f>IF('Indicator Date hidden'!AQ99="x","x",AP$2-'Indicator Date hidden'!AQ99)</f>
        <v>0</v>
      </c>
      <c r="AQ98" s="50">
        <f>IF('Indicator Date hidden'!AR99="x","x",AQ$2-'Indicator Date hidden'!AR99)</f>
        <v>0</v>
      </c>
      <c r="AR98" s="50">
        <f>IF('Indicator Date hidden'!AS99="x","x",AR$2-'Indicator Date hidden'!AS99)</f>
        <v>0</v>
      </c>
      <c r="AS98" s="50">
        <f>IF('Indicator Date hidden'!AT99="x","x",AS$2-'Indicator Date hidden'!AT99)</f>
        <v>2</v>
      </c>
      <c r="AT98" s="50">
        <f>IF('Indicator Date hidden'!AU99="x","x",AT$2-'Indicator Date hidden'!AU99)</f>
        <v>0</v>
      </c>
      <c r="AU98" s="50">
        <f>IF('Indicator Date hidden'!AV99="x","x",AU$2-'Indicator Date hidden'!AV99)</f>
        <v>0</v>
      </c>
      <c r="AV98" s="50">
        <f>IF('Indicator Date hidden'!AW99="x","x",AV$2-'Indicator Date hidden'!AW99)</f>
        <v>0</v>
      </c>
      <c r="AW98" s="50" t="str">
        <f>IF('Indicator Date hidden'!AX99="x","x",AW$2-'Indicator Date hidden'!AX99)</f>
        <v>x</v>
      </c>
      <c r="AX98" s="50">
        <f>IF('Indicator Date hidden'!AY99="x","x",AX$2-'Indicator Date hidden'!AY99)</f>
        <v>0</v>
      </c>
      <c r="AY98" s="50">
        <f>IF('Indicator Date hidden'!AZ99="x","x",AY$2-'Indicator Date hidden'!AZ99)</f>
        <v>0</v>
      </c>
      <c r="AZ98" s="50">
        <f>IF('Indicator Date hidden'!BA99="x","x",AZ$2-'Indicator Date hidden'!BA99)</f>
        <v>2</v>
      </c>
      <c r="BA98" s="50">
        <f>IF('Indicator Date hidden'!BB99="x","x",BA$2-'Indicator Date hidden'!BB99)</f>
        <v>1</v>
      </c>
      <c r="BB98" s="50">
        <f>IF('Indicator Date hidden'!BC99="x","x",BB$2-'Indicator Date hidden'!BC99)</f>
        <v>1</v>
      </c>
      <c r="BC98" s="50">
        <f>IF('Indicator Date hidden'!BD99="x","x",BC$2-'Indicator Date hidden'!BD99)</f>
        <v>1</v>
      </c>
      <c r="BD98" s="50" t="str">
        <f>IF('Indicator Date hidden'!BE99="x","x",BD$2-'Indicator Date hidden'!BE99)</f>
        <v>x</v>
      </c>
      <c r="BE98" s="50">
        <f>IF('Indicator Date hidden'!BF99="x","x",BE$2-'Indicator Date hidden'!BF99)</f>
        <v>1</v>
      </c>
      <c r="BF98" s="50">
        <f>IF('Indicator Date hidden'!BG99="x","x",BF$2-'Indicator Date hidden'!BG99)</f>
        <v>0</v>
      </c>
      <c r="BG98" s="50">
        <f>IF('Indicator Date hidden'!BH99="x","x",BG$2-'Indicator Date hidden'!BH99)</f>
        <v>1</v>
      </c>
      <c r="BH98" s="50">
        <f>IF('Indicator Date hidden'!BI99="x","x",BH$2-'Indicator Date hidden'!BI99)</f>
        <v>1</v>
      </c>
      <c r="BI98" s="50">
        <f>IF('Indicator Date hidden'!BJ99="x","x",BI$2-'Indicator Date hidden'!BJ99)</f>
        <v>0</v>
      </c>
      <c r="BJ98" s="50">
        <f>IF('Indicator Date hidden'!BK99="x","x",BJ$2-'Indicator Date hidden'!BK99)</f>
        <v>1</v>
      </c>
      <c r="BK98" s="50">
        <f>IF('Indicator Date hidden'!BL99="x","x",BK$2-'Indicator Date hidden'!BL99)</f>
        <v>0</v>
      </c>
      <c r="BL98" s="50">
        <f>IF('Indicator Date hidden'!BM99="x","x",BL$2-'Indicator Date hidden'!BM99)</f>
        <v>1</v>
      </c>
      <c r="BM98" s="50">
        <f>IF('Indicator Date hidden'!BN99="x","x",BM$2-'Indicator Date hidden'!BN99)</f>
        <v>5</v>
      </c>
      <c r="BN98" s="50">
        <f>IF('Indicator Date hidden'!BO99="x","x",BN$2-'Indicator Date hidden'!BO99)</f>
        <v>2</v>
      </c>
      <c r="BO98" s="50">
        <f>IF('Indicator Date hidden'!BP99="x","x",BO$2-'Indicator Date hidden'!BP99)</f>
        <v>0</v>
      </c>
      <c r="BP98" s="50">
        <f>IF('Indicator Date hidden'!BQ99="x","x",BP$2-'Indicator Date hidden'!BQ99)</f>
        <v>0</v>
      </c>
      <c r="BQ98" s="50">
        <f>IF('Indicator Date hidden'!BR99="x","x",BQ$2-'Indicator Date hidden'!BR99)</f>
        <v>0</v>
      </c>
      <c r="BR98" s="50">
        <f>IF('Indicator Date hidden'!BS99="x","x",BR$2-'Indicator Date hidden'!BS99)</f>
        <v>0</v>
      </c>
      <c r="BS98" s="50" t="str">
        <f>IF('Indicator Date hidden'!BT99="x","x",BS$2-'Indicator Date hidden'!BT99)</f>
        <v>x</v>
      </c>
      <c r="BT98" s="50">
        <f>IF('Indicator Date hidden'!BU99="x","x",BT$2-'Indicator Date hidden'!BU99)</f>
        <v>1</v>
      </c>
      <c r="BU98" s="50">
        <f>IF('Indicator Date hidden'!BV99="x","x",BU$2-'Indicator Date hidden'!BV99)</f>
        <v>1</v>
      </c>
      <c r="BV98" s="50">
        <f>IF('Indicator Date hidden'!BW99="x","x",BV$2-'Indicator Date hidden'!BW99)</f>
        <v>1</v>
      </c>
      <c r="BW98" s="50">
        <f>IF('Indicator Date hidden'!BX99="x","x",BW$2-'Indicator Date hidden'!BX99)</f>
        <v>1</v>
      </c>
      <c r="BX98" s="50">
        <f>IF('Indicator Date hidden'!BY99="x","x",BX$2-'Indicator Date hidden'!BY99)</f>
        <v>0</v>
      </c>
      <c r="BY98" s="3">
        <f t="shared" si="10"/>
        <v>34</v>
      </c>
      <c r="BZ98" s="51">
        <f t="shared" si="11"/>
        <v>0.47222222222222221</v>
      </c>
      <c r="CA98" s="3">
        <f t="shared" si="12"/>
        <v>21</v>
      </c>
      <c r="CB98" s="51">
        <f t="shared" si="13"/>
        <v>1.154366375287786</v>
      </c>
      <c r="CC98" s="54">
        <f t="shared" si="14"/>
        <v>0</v>
      </c>
    </row>
    <row r="99" spans="1:81">
      <c r="A99" s="3" t="str">
        <f>'Indicator Data'!B102</f>
        <v>LBR</v>
      </c>
      <c r="B99" s="50">
        <f>IF('Indicator Date hidden'!C100="x","x",B$2-'Indicator Date hidden'!C100)</f>
        <v>0</v>
      </c>
      <c r="C99" s="50">
        <f>IF('Indicator Date hidden'!D100="x","x",C$2-'Indicator Date hidden'!D100)</f>
        <v>0</v>
      </c>
      <c r="D99" s="50">
        <f>IF('Indicator Date hidden'!E100="x","x",D$2-'Indicator Date hidden'!E100)</f>
        <v>0</v>
      </c>
      <c r="E99" s="50">
        <f>IF('Indicator Date hidden'!F100="x","x",E$2-'Indicator Date hidden'!F100)</f>
        <v>0</v>
      </c>
      <c r="F99" s="50">
        <f>IF('Indicator Date hidden'!G100="x","x",F$2-'Indicator Date hidden'!G100)</f>
        <v>0</v>
      </c>
      <c r="G99" s="50">
        <f>IF('Indicator Date hidden'!H100="x","x",G$2-'Indicator Date hidden'!H100)</f>
        <v>0</v>
      </c>
      <c r="H99" s="50">
        <f>IF('Indicator Date hidden'!I100="x","x",H$2-'Indicator Date hidden'!I100)</f>
        <v>0</v>
      </c>
      <c r="I99" s="50">
        <f>IF('Indicator Date hidden'!J100="x","x",I$2-'Indicator Date hidden'!J100)</f>
        <v>0</v>
      </c>
      <c r="J99" s="50">
        <f>IF('Indicator Date hidden'!K100="x","x",J$2-'Indicator Date hidden'!K100)</f>
        <v>0</v>
      </c>
      <c r="K99" s="50">
        <f>IF('Indicator Date hidden'!L100="x","x",K$2-'Indicator Date hidden'!L100)</f>
        <v>0</v>
      </c>
      <c r="L99" s="50">
        <f>IF('Indicator Date hidden'!M100="x","x",L$2-'Indicator Date hidden'!M100)</f>
        <v>0</v>
      </c>
      <c r="M99" s="50">
        <f>IF('Indicator Date hidden'!N100="x","x",M$2-'Indicator Date hidden'!N100)</f>
        <v>0</v>
      </c>
      <c r="N99" s="50">
        <f>IF('Indicator Date hidden'!O100="x","x",N$2-'Indicator Date hidden'!O100)</f>
        <v>0</v>
      </c>
      <c r="O99" s="50">
        <f>IF('Indicator Date hidden'!P100="x","x",O$2-'Indicator Date hidden'!P100)</f>
        <v>0</v>
      </c>
      <c r="P99" s="50">
        <f>IF('Indicator Date hidden'!Q100="x","x",P$2-'Indicator Date hidden'!Q100)</f>
        <v>0</v>
      </c>
      <c r="Q99" s="50">
        <f>IF('Indicator Date hidden'!R100="x","x",Q$2-'Indicator Date hidden'!R100)</f>
        <v>0</v>
      </c>
      <c r="R99" s="50">
        <f>IF('Indicator Date hidden'!S100="x","x",R$2-'Indicator Date hidden'!S100)</f>
        <v>0</v>
      </c>
      <c r="S99" s="50">
        <f>IF('Indicator Date hidden'!T100="x","x",S$2-'Indicator Date hidden'!T100)</f>
        <v>0</v>
      </c>
      <c r="T99" s="50">
        <f>IF('Indicator Date hidden'!U100="x","x",T$2-'Indicator Date hidden'!U100)</f>
        <v>0</v>
      </c>
      <c r="U99" s="50">
        <f>IF('Indicator Date hidden'!V100="x","x",U$2-'Indicator Date hidden'!V100)</f>
        <v>0</v>
      </c>
      <c r="V99" s="50">
        <f>IF('Indicator Date hidden'!W100="x","x",V$2-'Indicator Date hidden'!W100)</f>
        <v>0</v>
      </c>
      <c r="W99" s="50">
        <f>IF('Indicator Date hidden'!X100="x","x",W$2-'Indicator Date hidden'!X100)</f>
        <v>0</v>
      </c>
      <c r="X99" s="50">
        <f>IF('Indicator Date hidden'!Y100="x","x",X$2-'Indicator Date hidden'!Y100)</f>
        <v>1</v>
      </c>
      <c r="Y99" s="50">
        <f>IF('Indicator Date hidden'!Z100="x","x",Y$2-'Indicator Date hidden'!Z100)</f>
        <v>1</v>
      </c>
      <c r="Z99" s="50">
        <f>IF('Indicator Date hidden'!AA100="x","x",Z$2-'Indicator Date hidden'!AA100)</f>
        <v>5</v>
      </c>
      <c r="AA99" s="50">
        <f>IF('Indicator Date hidden'!AB100="x","x",AA$2-'Indicator Date hidden'!AB100)</f>
        <v>0</v>
      </c>
      <c r="AB99" s="50">
        <f>IF('Indicator Date hidden'!AC100="x","x",AB$2-'Indicator Date hidden'!AC100)</f>
        <v>0</v>
      </c>
      <c r="AC99" s="50" t="str">
        <f>IF('Indicator Date hidden'!AD100="x","x",AC$2-'Indicator Date hidden'!AD100)</f>
        <v>x</v>
      </c>
      <c r="AD99" s="50">
        <f>IF('Indicator Date hidden'!AE100="x","x",AD$2-'Indicator Date hidden'!AE100)</f>
        <v>0</v>
      </c>
      <c r="AE99" s="50">
        <f>IF('Indicator Date hidden'!AF100="x","x",AE$2-'Indicator Date hidden'!AF100)</f>
        <v>0</v>
      </c>
      <c r="AF99" s="50">
        <f>IF('Indicator Date hidden'!AG100="x","x",AF$2-'Indicator Date hidden'!AG100)</f>
        <v>0</v>
      </c>
      <c r="AG99" s="50">
        <f>IF('Indicator Date hidden'!AH100="x","x",AG$2-'Indicator Date hidden'!AH100)</f>
        <v>0</v>
      </c>
      <c r="AH99" s="50">
        <f>IF('Indicator Date hidden'!AI100="x","x",AH$2-'Indicator Date hidden'!AI100)</f>
        <v>0</v>
      </c>
      <c r="AI99" s="50">
        <f>IF('Indicator Date hidden'!AJ100="x","x",AI$2-'Indicator Date hidden'!AJ100)</f>
        <v>0</v>
      </c>
      <c r="AJ99" s="50">
        <f>IF('Indicator Date hidden'!AK100="x","x",AJ$2-'Indicator Date hidden'!AK100)</f>
        <v>0</v>
      </c>
      <c r="AK99" s="50">
        <f>IF('Indicator Date hidden'!AL100="x","x",AK$2-'Indicator Date hidden'!AL100)</f>
        <v>0</v>
      </c>
      <c r="AL99" s="50">
        <f>IF('Indicator Date hidden'!AM100="x","x",AL$2-'Indicator Date hidden'!AM100)</f>
        <v>6</v>
      </c>
      <c r="AM99" s="50">
        <f>IF('Indicator Date hidden'!AN100="x","x",AM$2-'Indicator Date hidden'!AN100)</f>
        <v>0</v>
      </c>
      <c r="AN99" s="50">
        <f>IF('Indicator Date hidden'!AO100="x","x",AN$2-'Indicator Date hidden'!AO100)</f>
        <v>0</v>
      </c>
      <c r="AO99" s="50">
        <f>IF('Indicator Date hidden'!AP100="x","x",AO$2-'Indicator Date hidden'!AP100)</f>
        <v>0</v>
      </c>
      <c r="AP99" s="50">
        <f>IF('Indicator Date hidden'!AQ100="x","x",AP$2-'Indicator Date hidden'!AQ100)</f>
        <v>0</v>
      </c>
      <c r="AQ99" s="50">
        <f>IF('Indicator Date hidden'!AR100="x","x",AQ$2-'Indicator Date hidden'!AR100)</f>
        <v>0</v>
      </c>
      <c r="AR99" s="50">
        <f>IF('Indicator Date hidden'!AS100="x","x",AR$2-'Indicator Date hidden'!AS100)</f>
        <v>0</v>
      </c>
      <c r="AS99" s="50">
        <f>IF('Indicator Date hidden'!AT100="x","x",AS$2-'Indicator Date hidden'!AT100)</f>
        <v>4</v>
      </c>
      <c r="AT99" s="50">
        <f>IF('Indicator Date hidden'!AU100="x","x",AT$2-'Indicator Date hidden'!AU100)</f>
        <v>0</v>
      </c>
      <c r="AU99" s="50">
        <f>IF('Indicator Date hidden'!AV100="x","x",AU$2-'Indicator Date hidden'!AV100)</f>
        <v>0</v>
      </c>
      <c r="AV99" s="50">
        <f>IF('Indicator Date hidden'!AW100="x","x",AV$2-'Indicator Date hidden'!AW100)</f>
        <v>0</v>
      </c>
      <c r="AW99" s="50">
        <f>IF('Indicator Date hidden'!AX100="x","x",AW$2-'Indicator Date hidden'!AX100)</f>
        <v>0</v>
      </c>
      <c r="AX99" s="50">
        <f>IF('Indicator Date hidden'!AY100="x","x",AX$2-'Indicator Date hidden'!AY100)</f>
        <v>0</v>
      </c>
      <c r="AY99" s="50">
        <f>IF('Indicator Date hidden'!AZ100="x","x",AY$2-'Indicator Date hidden'!AZ100)</f>
        <v>0</v>
      </c>
      <c r="AZ99" s="50">
        <f>IF('Indicator Date hidden'!BA100="x","x",AZ$2-'Indicator Date hidden'!BA100)</f>
        <v>3</v>
      </c>
      <c r="BA99" s="50">
        <f>IF('Indicator Date hidden'!BB100="x","x",BA$2-'Indicator Date hidden'!BB100)</f>
        <v>1</v>
      </c>
      <c r="BB99" s="50">
        <f>IF('Indicator Date hidden'!BC100="x","x",BB$2-'Indicator Date hidden'!BC100)</f>
        <v>1</v>
      </c>
      <c r="BC99" s="50">
        <f>IF('Indicator Date hidden'!BD100="x","x",BC$2-'Indicator Date hidden'!BD100)</f>
        <v>1</v>
      </c>
      <c r="BD99" s="50" t="str">
        <f>IF('Indicator Date hidden'!BE100="x","x",BD$2-'Indicator Date hidden'!BE100)</f>
        <v>x</v>
      </c>
      <c r="BE99" s="50">
        <f>IF('Indicator Date hidden'!BF100="x","x",BE$2-'Indicator Date hidden'!BF100)</f>
        <v>1</v>
      </c>
      <c r="BF99" s="50">
        <f>IF('Indicator Date hidden'!BG100="x","x",BF$2-'Indicator Date hidden'!BG100)</f>
        <v>0</v>
      </c>
      <c r="BG99" s="50">
        <f>IF('Indicator Date hidden'!BH100="x","x",BG$2-'Indicator Date hidden'!BH100)</f>
        <v>1</v>
      </c>
      <c r="BH99" s="50">
        <f>IF('Indicator Date hidden'!BI100="x","x",BH$2-'Indicator Date hidden'!BI100)</f>
        <v>1</v>
      </c>
      <c r="BI99" s="50" t="str">
        <f>IF('Indicator Date hidden'!BJ100="x","x",BI$2-'Indicator Date hidden'!BJ100)</f>
        <v>x</v>
      </c>
      <c r="BJ99" s="50">
        <f>IF('Indicator Date hidden'!BK100="x","x",BJ$2-'Indicator Date hidden'!BK100)</f>
        <v>1</v>
      </c>
      <c r="BK99" s="50">
        <f>IF('Indicator Date hidden'!BL100="x","x",BK$2-'Indicator Date hidden'!BL100)</f>
        <v>0</v>
      </c>
      <c r="BL99" s="50">
        <f>IF('Indicator Date hidden'!BM100="x","x",BL$2-'Indicator Date hidden'!BM100)</f>
        <v>1</v>
      </c>
      <c r="BM99" s="50">
        <f>IF('Indicator Date hidden'!BN100="x","x",BM$2-'Indicator Date hidden'!BN100)</f>
        <v>2</v>
      </c>
      <c r="BN99" s="50">
        <f>IF('Indicator Date hidden'!BO100="x","x",BN$2-'Indicator Date hidden'!BO100)</f>
        <v>2</v>
      </c>
      <c r="BO99" s="50">
        <f>IF('Indicator Date hidden'!BP100="x","x",BO$2-'Indicator Date hidden'!BP100)</f>
        <v>2</v>
      </c>
      <c r="BP99" s="50">
        <f>IF('Indicator Date hidden'!BQ100="x","x",BP$2-'Indicator Date hidden'!BQ100)</f>
        <v>0</v>
      </c>
      <c r="BQ99" s="50">
        <f>IF('Indicator Date hidden'!BR100="x","x",BQ$2-'Indicator Date hidden'!BR100)</f>
        <v>0</v>
      </c>
      <c r="BR99" s="50">
        <f>IF('Indicator Date hidden'!BS100="x","x",BR$2-'Indicator Date hidden'!BS100)</f>
        <v>0</v>
      </c>
      <c r="BS99" s="50">
        <f>IF('Indicator Date hidden'!BT100="x","x",BS$2-'Indicator Date hidden'!BT100)</f>
        <v>3</v>
      </c>
      <c r="BT99" s="50">
        <f>IF('Indicator Date hidden'!BU100="x","x",BT$2-'Indicator Date hidden'!BU100)</f>
        <v>1</v>
      </c>
      <c r="BU99" s="50" t="str">
        <f>IF('Indicator Date hidden'!BV100="x","x",BU$2-'Indicator Date hidden'!BV100)</f>
        <v>x</v>
      </c>
      <c r="BV99" s="50">
        <f>IF('Indicator Date hidden'!BW100="x","x",BV$2-'Indicator Date hidden'!BW100)</f>
        <v>1</v>
      </c>
      <c r="BW99" s="50">
        <f>IF('Indicator Date hidden'!BX100="x","x",BW$2-'Indicator Date hidden'!BX100)</f>
        <v>1</v>
      </c>
      <c r="BX99" s="50">
        <f>IF('Indicator Date hidden'!BY100="x","x",BX$2-'Indicator Date hidden'!BY100)</f>
        <v>0</v>
      </c>
      <c r="BY99" s="3">
        <f t="shared" ref="BY99:BY130" si="15">SUM(B99:BX99)</f>
        <v>40</v>
      </c>
      <c r="BZ99" s="51">
        <f t="shared" ref="BZ99:BZ130" si="16">BY99/COUNT(B99:BX99)</f>
        <v>0.56338028169014087</v>
      </c>
      <c r="CA99" s="3">
        <f t="shared" ref="CA99:CA130" si="17">COUNTIF(B99:BX99,"&gt;0")</f>
        <v>21</v>
      </c>
      <c r="CB99" s="51">
        <f t="shared" ref="CB99:CB130" si="18">_xlfn.STDEV.P(B99:BX99)</f>
        <v>1.1716413714414322</v>
      </c>
      <c r="CC99" s="54">
        <f t="shared" ref="CC99:CC130" si="19">MEDIAN(B99:BX99)</f>
        <v>0</v>
      </c>
    </row>
    <row r="100" spans="1:81">
      <c r="A100" s="3" t="str">
        <f>'Indicator Data'!B103</f>
        <v>LBY</v>
      </c>
      <c r="B100" s="50">
        <f>IF('Indicator Date hidden'!C101="x","x",B$2-'Indicator Date hidden'!C101)</f>
        <v>0</v>
      </c>
      <c r="C100" s="50">
        <f>IF('Indicator Date hidden'!D101="x","x",C$2-'Indicator Date hidden'!D101)</f>
        <v>0</v>
      </c>
      <c r="D100" s="50">
        <f>IF('Indicator Date hidden'!E101="x","x",D$2-'Indicator Date hidden'!E101)</f>
        <v>0</v>
      </c>
      <c r="E100" s="50">
        <f>IF('Indicator Date hidden'!F101="x","x",E$2-'Indicator Date hidden'!F101)</f>
        <v>0</v>
      </c>
      <c r="F100" s="50">
        <f>IF('Indicator Date hidden'!G101="x","x",F$2-'Indicator Date hidden'!G101)</f>
        <v>0</v>
      </c>
      <c r="G100" s="50">
        <f>IF('Indicator Date hidden'!H101="x","x",G$2-'Indicator Date hidden'!H101)</f>
        <v>0</v>
      </c>
      <c r="H100" s="50">
        <f>IF('Indicator Date hidden'!I101="x","x",H$2-'Indicator Date hidden'!I101)</f>
        <v>0</v>
      </c>
      <c r="I100" s="50">
        <f>IF('Indicator Date hidden'!J101="x","x",I$2-'Indicator Date hidden'!J101)</f>
        <v>0</v>
      </c>
      <c r="J100" s="50">
        <f>IF('Indicator Date hidden'!K101="x","x",J$2-'Indicator Date hidden'!K101)</f>
        <v>0</v>
      </c>
      <c r="K100" s="50">
        <f>IF('Indicator Date hidden'!L101="x","x",K$2-'Indicator Date hidden'!L101)</f>
        <v>0</v>
      </c>
      <c r="L100" s="50">
        <f>IF('Indicator Date hidden'!M101="x","x",L$2-'Indicator Date hidden'!M101)</f>
        <v>0</v>
      </c>
      <c r="M100" s="50">
        <f>IF('Indicator Date hidden'!N101="x","x",M$2-'Indicator Date hidden'!N101)</f>
        <v>0</v>
      </c>
      <c r="N100" s="50">
        <f>IF('Indicator Date hidden'!O101="x","x",N$2-'Indicator Date hidden'!O101)</f>
        <v>0</v>
      </c>
      <c r="O100" s="50">
        <f>IF('Indicator Date hidden'!P101="x","x",O$2-'Indicator Date hidden'!P101)</f>
        <v>0</v>
      </c>
      <c r="P100" s="50">
        <f>IF('Indicator Date hidden'!Q101="x","x",P$2-'Indicator Date hidden'!Q101)</f>
        <v>0</v>
      </c>
      <c r="Q100" s="50">
        <f>IF('Indicator Date hidden'!R101="x","x",Q$2-'Indicator Date hidden'!R101)</f>
        <v>0</v>
      </c>
      <c r="R100" s="50">
        <f>IF('Indicator Date hidden'!S101="x","x",R$2-'Indicator Date hidden'!S101)</f>
        <v>0</v>
      </c>
      <c r="S100" s="50">
        <f>IF('Indicator Date hidden'!T101="x","x",S$2-'Indicator Date hidden'!T101)</f>
        <v>0</v>
      </c>
      <c r="T100" s="50">
        <f>IF('Indicator Date hidden'!U101="x","x",T$2-'Indicator Date hidden'!U101)</f>
        <v>0</v>
      </c>
      <c r="U100" s="50">
        <f>IF('Indicator Date hidden'!V101="x","x",U$2-'Indicator Date hidden'!V101)</f>
        <v>0</v>
      </c>
      <c r="V100" s="50">
        <f>IF('Indicator Date hidden'!W101="x","x",V$2-'Indicator Date hidden'!W101)</f>
        <v>0</v>
      </c>
      <c r="W100" s="50">
        <f>IF('Indicator Date hidden'!X101="x","x",W$2-'Indicator Date hidden'!X101)</f>
        <v>0</v>
      </c>
      <c r="X100" s="50">
        <f>IF('Indicator Date hidden'!Y101="x","x",X$2-'Indicator Date hidden'!Y101)</f>
        <v>1</v>
      </c>
      <c r="Y100" s="50">
        <f>IF('Indicator Date hidden'!Z101="x","x",Y$2-'Indicator Date hidden'!Z101)</f>
        <v>1</v>
      </c>
      <c r="Z100" s="50" t="str">
        <f>IF('Indicator Date hidden'!AA101="x","x",Z$2-'Indicator Date hidden'!AA101)</f>
        <v>x</v>
      </c>
      <c r="AA100" s="50">
        <f>IF('Indicator Date hidden'!AB101="x","x",AA$2-'Indicator Date hidden'!AB101)</f>
        <v>0</v>
      </c>
      <c r="AB100" s="50" t="str">
        <f>IF('Indicator Date hidden'!AC101="x","x",AB$2-'Indicator Date hidden'!AC101)</f>
        <v>x</v>
      </c>
      <c r="AC100" s="50">
        <f>IF('Indicator Date hidden'!AD101="x","x",AC$2-'Indicator Date hidden'!AD101)</f>
        <v>3</v>
      </c>
      <c r="AD100" s="50">
        <f>IF('Indicator Date hidden'!AE101="x","x",AD$2-'Indicator Date hidden'!AE101)</f>
        <v>0</v>
      </c>
      <c r="AE100" s="50" t="str">
        <f>IF('Indicator Date hidden'!AF101="x","x",AE$2-'Indicator Date hidden'!AF101)</f>
        <v>x</v>
      </c>
      <c r="AF100" s="50">
        <f>IF('Indicator Date hidden'!AG101="x","x",AF$2-'Indicator Date hidden'!AG101)</f>
        <v>0</v>
      </c>
      <c r="AG100" s="50">
        <f>IF('Indicator Date hidden'!AH101="x","x",AG$2-'Indicator Date hidden'!AH101)</f>
        <v>0</v>
      </c>
      <c r="AH100" s="50">
        <f>IF('Indicator Date hidden'!AI101="x","x",AH$2-'Indicator Date hidden'!AI101)</f>
        <v>0</v>
      </c>
      <c r="AI100" s="50">
        <f>IF('Indicator Date hidden'!AJ101="x","x",AI$2-'Indicator Date hidden'!AJ101)</f>
        <v>0</v>
      </c>
      <c r="AJ100" s="50">
        <f>IF('Indicator Date hidden'!AK101="x","x",AJ$2-'Indicator Date hidden'!AK101)</f>
        <v>0</v>
      </c>
      <c r="AK100" s="50">
        <f>IF('Indicator Date hidden'!AL101="x","x",AK$2-'Indicator Date hidden'!AL101)</f>
        <v>0</v>
      </c>
      <c r="AL100" s="50">
        <f>IF('Indicator Date hidden'!AM101="x","x",AL$2-'Indicator Date hidden'!AM101)</f>
        <v>5</v>
      </c>
      <c r="AM100" s="50">
        <f>IF('Indicator Date hidden'!AN101="x","x",AM$2-'Indicator Date hidden'!AN101)</f>
        <v>0</v>
      </c>
      <c r="AN100" s="50">
        <f>IF('Indicator Date hidden'!AO101="x","x",AN$2-'Indicator Date hidden'!AO101)</f>
        <v>0</v>
      </c>
      <c r="AO100" s="50">
        <f>IF('Indicator Date hidden'!AP101="x","x",AO$2-'Indicator Date hidden'!AP101)</f>
        <v>0</v>
      </c>
      <c r="AP100" s="50">
        <f>IF('Indicator Date hidden'!AQ101="x","x",AP$2-'Indicator Date hidden'!AQ101)</f>
        <v>0</v>
      </c>
      <c r="AQ100" s="50" t="str">
        <f>IF('Indicator Date hidden'!AR101="x","x",AQ$2-'Indicator Date hidden'!AR101)</f>
        <v>x</v>
      </c>
      <c r="AR100" s="50">
        <f>IF('Indicator Date hidden'!AS101="x","x",AR$2-'Indicator Date hidden'!AS101)</f>
        <v>0</v>
      </c>
      <c r="AS100" s="50">
        <f>IF('Indicator Date hidden'!AT101="x","x",AS$2-'Indicator Date hidden'!AT101)</f>
        <v>6</v>
      </c>
      <c r="AT100" s="50">
        <f>IF('Indicator Date hidden'!AU101="x","x",AT$2-'Indicator Date hidden'!AU101)</f>
        <v>0</v>
      </c>
      <c r="AU100" s="50">
        <f>IF('Indicator Date hidden'!AV101="x","x",AU$2-'Indicator Date hidden'!AV101)</f>
        <v>0</v>
      </c>
      <c r="AV100" s="50">
        <f>IF('Indicator Date hidden'!AW101="x","x",AV$2-'Indicator Date hidden'!AW101)</f>
        <v>0</v>
      </c>
      <c r="AW100" s="50" t="str">
        <f>IF('Indicator Date hidden'!AX101="x","x",AW$2-'Indicator Date hidden'!AX101)</f>
        <v>x</v>
      </c>
      <c r="AX100" s="50">
        <f>IF('Indicator Date hidden'!AY101="x","x",AX$2-'Indicator Date hidden'!AY101)</f>
        <v>0</v>
      </c>
      <c r="AY100" s="50">
        <f>IF('Indicator Date hidden'!AZ101="x","x",AY$2-'Indicator Date hidden'!AZ101)</f>
        <v>0</v>
      </c>
      <c r="AZ100" s="50" t="str">
        <f>IF('Indicator Date hidden'!BA101="x","x",AZ$2-'Indicator Date hidden'!BA101)</f>
        <v>x</v>
      </c>
      <c r="BA100" s="50">
        <f>IF('Indicator Date hidden'!BB101="x","x",BA$2-'Indicator Date hidden'!BB101)</f>
        <v>1</v>
      </c>
      <c r="BB100" s="50">
        <f>IF('Indicator Date hidden'!BC101="x","x",BB$2-'Indicator Date hidden'!BC101)</f>
        <v>1</v>
      </c>
      <c r="BC100" s="50">
        <f>IF('Indicator Date hidden'!BD101="x","x",BC$2-'Indicator Date hidden'!BD101)</f>
        <v>1</v>
      </c>
      <c r="BD100" s="50">
        <f>IF('Indicator Date hidden'!BE101="x","x",BD$2-'Indicator Date hidden'!BE101)</f>
        <v>0</v>
      </c>
      <c r="BE100" s="50">
        <f>IF('Indicator Date hidden'!BF101="x","x",BE$2-'Indicator Date hidden'!BF101)</f>
        <v>1</v>
      </c>
      <c r="BF100" s="50">
        <f>IF('Indicator Date hidden'!BG101="x","x",BF$2-'Indicator Date hidden'!BG101)</f>
        <v>0</v>
      </c>
      <c r="BG100" s="50">
        <f>IF('Indicator Date hidden'!BH101="x","x",BG$2-'Indicator Date hidden'!BH101)</f>
        <v>1</v>
      </c>
      <c r="BH100" s="50">
        <f>IF('Indicator Date hidden'!BI101="x","x",BH$2-'Indicator Date hidden'!BI101)</f>
        <v>1</v>
      </c>
      <c r="BI100" s="50" t="str">
        <f>IF('Indicator Date hidden'!BJ101="x","x",BI$2-'Indicator Date hidden'!BJ101)</f>
        <v>x</v>
      </c>
      <c r="BJ100" s="50">
        <f>IF('Indicator Date hidden'!BK101="x","x",BJ$2-'Indicator Date hidden'!BK101)</f>
        <v>1</v>
      </c>
      <c r="BK100" s="50">
        <f>IF('Indicator Date hidden'!BL101="x","x",BK$2-'Indicator Date hidden'!BL101)</f>
        <v>0</v>
      </c>
      <c r="BL100" s="50">
        <f>IF('Indicator Date hidden'!BM101="x","x",BL$2-'Indicator Date hidden'!BM101)</f>
        <v>1</v>
      </c>
      <c r="BM100" s="50" t="str">
        <f>IF('Indicator Date hidden'!BN101="x","x",BM$2-'Indicator Date hidden'!BN101)</f>
        <v>x</v>
      </c>
      <c r="BN100" s="50">
        <f>IF('Indicator Date hidden'!BO101="x","x",BN$2-'Indicator Date hidden'!BO101)</f>
        <v>2</v>
      </c>
      <c r="BO100" s="50">
        <f>IF('Indicator Date hidden'!BP101="x","x",BO$2-'Indicator Date hidden'!BP101)</f>
        <v>2</v>
      </c>
      <c r="BP100" s="50">
        <f>IF('Indicator Date hidden'!BQ101="x","x",BP$2-'Indicator Date hidden'!BQ101)</f>
        <v>0</v>
      </c>
      <c r="BQ100" s="50">
        <f>IF('Indicator Date hidden'!BR101="x","x",BQ$2-'Indicator Date hidden'!BR101)</f>
        <v>0</v>
      </c>
      <c r="BR100" s="50">
        <f>IF('Indicator Date hidden'!BS101="x","x",BR$2-'Indicator Date hidden'!BS101)</f>
        <v>0</v>
      </c>
      <c r="BS100" s="50">
        <f>IF('Indicator Date hidden'!BT101="x","x",BS$2-'Indicator Date hidden'!BT101)</f>
        <v>1</v>
      </c>
      <c r="BT100" s="50">
        <f>IF('Indicator Date hidden'!BU101="x","x",BT$2-'Indicator Date hidden'!BU101)</f>
        <v>1</v>
      </c>
      <c r="BU100" s="50">
        <f>IF('Indicator Date hidden'!BV101="x","x",BU$2-'Indicator Date hidden'!BV101)</f>
        <v>1</v>
      </c>
      <c r="BV100" s="50">
        <f>IF('Indicator Date hidden'!BW101="x","x",BV$2-'Indicator Date hidden'!BW101)</f>
        <v>1</v>
      </c>
      <c r="BW100" s="50" t="str">
        <f>IF('Indicator Date hidden'!BX101="x","x",BW$2-'Indicator Date hidden'!BX101)</f>
        <v>x</v>
      </c>
      <c r="BX100" s="50">
        <f>IF('Indicator Date hidden'!BY101="x","x",BX$2-'Indicator Date hidden'!BY101)</f>
        <v>0</v>
      </c>
      <c r="BY100" s="3">
        <f t="shared" si="15"/>
        <v>32</v>
      </c>
      <c r="BZ100" s="51">
        <f t="shared" si="16"/>
        <v>0.48484848484848486</v>
      </c>
      <c r="CA100" s="3">
        <f t="shared" si="17"/>
        <v>19</v>
      </c>
      <c r="CB100" s="51">
        <f t="shared" si="18"/>
        <v>1.076504222323128</v>
      </c>
      <c r="CC100" s="54">
        <f t="shared" si="19"/>
        <v>0</v>
      </c>
    </row>
    <row r="101" spans="1:81">
      <c r="A101" s="3" t="str">
        <f>'Indicator Data'!B104</f>
        <v>LIE</v>
      </c>
      <c r="B101" s="50">
        <f>IF('Indicator Date hidden'!C102="x","x",B$2-'Indicator Date hidden'!C102)</f>
        <v>0</v>
      </c>
      <c r="C101" s="50">
        <f>IF('Indicator Date hidden'!D102="x","x",C$2-'Indicator Date hidden'!D102)</f>
        <v>0</v>
      </c>
      <c r="D101" s="50">
        <f>IF('Indicator Date hidden'!E102="x","x",D$2-'Indicator Date hidden'!E102)</f>
        <v>0</v>
      </c>
      <c r="E101" s="50">
        <f>IF('Indicator Date hidden'!F102="x","x",E$2-'Indicator Date hidden'!F102)</f>
        <v>0</v>
      </c>
      <c r="F101" s="50">
        <f>IF('Indicator Date hidden'!G102="x","x",F$2-'Indicator Date hidden'!G102)</f>
        <v>0</v>
      </c>
      <c r="G101" s="50">
        <f>IF('Indicator Date hidden'!H102="x","x",G$2-'Indicator Date hidden'!H102)</f>
        <v>0</v>
      </c>
      <c r="H101" s="50">
        <f>IF('Indicator Date hidden'!I102="x","x",H$2-'Indicator Date hidden'!I102)</f>
        <v>0</v>
      </c>
      <c r="I101" s="50">
        <f>IF('Indicator Date hidden'!J102="x","x",I$2-'Indicator Date hidden'!J102)</f>
        <v>0</v>
      </c>
      <c r="J101" s="50">
        <f>IF('Indicator Date hidden'!K102="x","x",J$2-'Indicator Date hidden'!K102)</f>
        <v>0</v>
      </c>
      <c r="K101" s="50">
        <f>IF('Indicator Date hidden'!L102="x","x",K$2-'Indicator Date hidden'!L102)</f>
        <v>0</v>
      </c>
      <c r="L101" s="50">
        <f>IF('Indicator Date hidden'!M102="x","x",L$2-'Indicator Date hidden'!M102)</f>
        <v>0</v>
      </c>
      <c r="M101" s="50">
        <f>IF('Indicator Date hidden'!N102="x","x",M$2-'Indicator Date hidden'!N102)</f>
        <v>0</v>
      </c>
      <c r="N101" s="50">
        <f>IF('Indicator Date hidden'!O102="x","x",N$2-'Indicator Date hidden'!O102)</f>
        <v>0</v>
      </c>
      <c r="O101" s="50">
        <f>IF('Indicator Date hidden'!P102="x","x",O$2-'Indicator Date hidden'!P102)</f>
        <v>0</v>
      </c>
      <c r="P101" s="50">
        <f>IF('Indicator Date hidden'!Q102="x","x",P$2-'Indicator Date hidden'!Q102)</f>
        <v>0</v>
      </c>
      <c r="Q101" s="50">
        <f>IF('Indicator Date hidden'!R102="x","x",Q$2-'Indicator Date hidden'!R102)</f>
        <v>0</v>
      </c>
      <c r="R101" s="50">
        <f>IF('Indicator Date hidden'!S102="x","x",R$2-'Indicator Date hidden'!S102)</f>
        <v>0</v>
      </c>
      <c r="S101" s="50">
        <f>IF('Indicator Date hidden'!T102="x","x",S$2-'Indicator Date hidden'!T102)</f>
        <v>0</v>
      </c>
      <c r="T101" s="50">
        <f>IF('Indicator Date hidden'!U102="x","x",T$2-'Indicator Date hidden'!U102)</f>
        <v>0</v>
      </c>
      <c r="U101" s="50">
        <f>IF('Indicator Date hidden'!V102="x","x",U$2-'Indicator Date hidden'!V102)</f>
        <v>0</v>
      </c>
      <c r="V101" s="50">
        <f>IF('Indicator Date hidden'!W102="x","x",V$2-'Indicator Date hidden'!W102)</f>
        <v>0</v>
      </c>
      <c r="W101" s="50">
        <f>IF('Indicator Date hidden'!X102="x","x",W$2-'Indicator Date hidden'!X102)</f>
        <v>0</v>
      </c>
      <c r="X101" s="50">
        <f>IF('Indicator Date hidden'!Y102="x","x",X$2-'Indicator Date hidden'!Y102)</f>
        <v>1</v>
      </c>
      <c r="Y101" s="50">
        <f>IF('Indicator Date hidden'!Z102="x","x",Y$2-'Indicator Date hidden'!Z102)</f>
        <v>1</v>
      </c>
      <c r="Z101" s="50">
        <f>IF('Indicator Date hidden'!AA102="x","x",Z$2-'Indicator Date hidden'!AA102)</f>
        <v>8</v>
      </c>
      <c r="AA101" s="50">
        <f>IF('Indicator Date hidden'!AB102="x","x",AA$2-'Indicator Date hidden'!AB102)</f>
        <v>0</v>
      </c>
      <c r="AB101" s="50" t="str">
        <f>IF('Indicator Date hidden'!AC102="x","x",AB$2-'Indicator Date hidden'!AC102)</f>
        <v>x</v>
      </c>
      <c r="AC101" s="50">
        <f>IF('Indicator Date hidden'!AD102="x","x",AC$2-'Indicator Date hidden'!AD102)</f>
        <v>0</v>
      </c>
      <c r="AD101" s="50" t="str">
        <f>IF('Indicator Date hidden'!AE102="x","x",AD$2-'Indicator Date hidden'!AE102)</f>
        <v>x</v>
      </c>
      <c r="AE101" s="50" t="str">
        <f>IF('Indicator Date hidden'!AF102="x","x",AE$2-'Indicator Date hidden'!AF102)</f>
        <v>x</v>
      </c>
      <c r="AF101" s="50">
        <f>IF('Indicator Date hidden'!AG102="x","x",AF$2-'Indicator Date hidden'!AG102)</f>
        <v>0</v>
      </c>
      <c r="AG101" s="50">
        <f>IF('Indicator Date hidden'!AH102="x","x",AG$2-'Indicator Date hidden'!AH102)</f>
        <v>0</v>
      </c>
      <c r="AH101" s="50">
        <f>IF('Indicator Date hidden'!AI102="x","x",AH$2-'Indicator Date hidden'!AI102)</f>
        <v>0</v>
      </c>
      <c r="AI101" s="50">
        <f>IF('Indicator Date hidden'!AJ102="x","x",AI$2-'Indicator Date hidden'!AJ102)</f>
        <v>0</v>
      </c>
      <c r="AJ101" s="50">
        <f>IF('Indicator Date hidden'!AK102="x","x",AJ$2-'Indicator Date hidden'!AK102)</f>
        <v>0</v>
      </c>
      <c r="AK101" s="50">
        <f>IF('Indicator Date hidden'!AL102="x","x",AK$2-'Indicator Date hidden'!AL102)</f>
        <v>0</v>
      </c>
      <c r="AL101" s="50" t="str">
        <f>IF('Indicator Date hidden'!AM102="x","x",AL$2-'Indicator Date hidden'!AM102)</f>
        <v>x</v>
      </c>
      <c r="AM101" s="50">
        <f>IF('Indicator Date hidden'!AN102="x","x",AM$2-'Indicator Date hidden'!AN102)</f>
        <v>0</v>
      </c>
      <c r="AN101" s="50">
        <f>IF('Indicator Date hidden'!AO102="x","x",AN$2-'Indicator Date hidden'!AO102)</f>
        <v>0</v>
      </c>
      <c r="AO101" s="50">
        <f>IF('Indicator Date hidden'!AP102="x","x",AO$2-'Indicator Date hidden'!AP102)</f>
        <v>0</v>
      </c>
      <c r="AP101" s="50" t="str">
        <f>IF('Indicator Date hidden'!AQ102="x","x",AP$2-'Indicator Date hidden'!AQ102)</f>
        <v>x</v>
      </c>
      <c r="AQ101" s="50" t="str">
        <f>IF('Indicator Date hidden'!AR102="x","x",AQ$2-'Indicator Date hidden'!AR102)</f>
        <v>x</v>
      </c>
      <c r="AR101" s="50" t="str">
        <f>IF('Indicator Date hidden'!AS102="x","x",AR$2-'Indicator Date hidden'!AS102)</f>
        <v>x</v>
      </c>
      <c r="AS101" s="50" t="str">
        <f>IF('Indicator Date hidden'!AT102="x","x",AS$2-'Indicator Date hidden'!AT102)</f>
        <v>x</v>
      </c>
      <c r="AT101" s="50">
        <f>IF('Indicator Date hidden'!AU102="x","x",AT$2-'Indicator Date hidden'!AU102)</f>
        <v>0</v>
      </c>
      <c r="AU101" s="50" t="str">
        <f>IF('Indicator Date hidden'!AV102="x","x",AU$2-'Indicator Date hidden'!AV102)</f>
        <v>x</v>
      </c>
      <c r="AV101" s="50" t="str">
        <f>IF('Indicator Date hidden'!AW102="x","x",AV$2-'Indicator Date hidden'!AW102)</f>
        <v>x</v>
      </c>
      <c r="AW101" s="50" t="str">
        <f>IF('Indicator Date hidden'!AX102="x","x",AW$2-'Indicator Date hidden'!AX102)</f>
        <v>x</v>
      </c>
      <c r="AX101" s="50">
        <f>IF('Indicator Date hidden'!AY102="x","x",AX$2-'Indicator Date hidden'!AY102)</f>
        <v>0</v>
      </c>
      <c r="AY101" s="50" t="str">
        <f>IF('Indicator Date hidden'!AZ102="x","x",AY$2-'Indicator Date hidden'!AZ102)</f>
        <v>x</v>
      </c>
      <c r="AZ101" s="50" t="str">
        <f>IF('Indicator Date hidden'!BA102="x","x",AZ$2-'Indicator Date hidden'!BA102)</f>
        <v>x</v>
      </c>
      <c r="BA101" s="50">
        <f>IF('Indicator Date hidden'!BB102="x","x",BA$2-'Indicator Date hidden'!BB102)</f>
        <v>1</v>
      </c>
      <c r="BB101" s="50">
        <f>IF('Indicator Date hidden'!BC102="x","x",BB$2-'Indicator Date hidden'!BC102)</f>
        <v>1</v>
      </c>
      <c r="BC101" s="50">
        <f>IF('Indicator Date hidden'!BD102="x","x",BC$2-'Indicator Date hidden'!BD102)</f>
        <v>1</v>
      </c>
      <c r="BD101" s="50" t="str">
        <f>IF('Indicator Date hidden'!BE102="x","x",BD$2-'Indicator Date hidden'!BE102)</f>
        <v>x</v>
      </c>
      <c r="BE101" s="50">
        <f>IF('Indicator Date hidden'!BF102="x","x",BE$2-'Indicator Date hidden'!BF102)</f>
        <v>1</v>
      </c>
      <c r="BF101" s="50">
        <f>IF('Indicator Date hidden'!BG102="x","x",BF$2-'Indicator Date hidden'!BG102)</f>
        <v>0</v>
      </c>
      <c r="BG101" s="50">
        <f>IF('Indicator Date hidden'!BH102="x","x",BG$2-'Indicator Date hidden'!BH102)</f>
        <v>1</v>
      </c>
      <c r="BH101" s="50">
        <f>IF('Indicator Date hidden'!BI102="x","x",BH$2-'Indicator Date hidden'!BI102)</f>
        <v>1</v>
      </c>
      <c r="BI101" s="50" t="str">
        <f>IF('Indicator Date hidden'!BJ102="x","x",BI$2-'Indicator Date hidden'!BJ102)</f>
        <v>x</v>
      </c>
      <c r="BJ101" s="50">
        <f>IF('Indicator Date hidden'!BK102="x","x",BJ$2-'Indicator Date hidden'!BK102)</f>
        <v>1</v>
      </c>
      <c r="BK101" s="50" t="str">
        <f>IF('Indicator Date hidden'!BL102="x","x",BK$2-'Indicator Date hidden'!BL102)</f>
        <v>x</v>
      </c>
      <c r="BL101" s="50">
        <f>IF('Indicator Date hidden'!BM102="x","x",BL$2-'Indicator Date hidden'!BM102)</f>
        <v>1</v>
      </c>
      <c r="BM101" s="50" t="str">
        <f>IF('Indicator Date hidden'!BN102="x","x",BM$2-'Indicator Date hidden'!BN102)</f>
        <v>x</v>
      </c>
      <c r="BN101" s="50">
        <f>IF('Indicator Date hidden'!BO102="x","x",BN$2-'Indicator Date hidden'!BO102)</f>
        <v>2</v>
      </c>
      <c r="BO101" s="50">
        <f>IF('Indicator Date hidden'!BP102="x","x",BO$2-'Indicator Date hidden'!BP102)</f>
        <v>0</v>
      </c>
      <c r="BP101" s="50">
        <f>IF('Indicator Date hidden'!BQ102="x","x",BP$2-'Indicator Date hidden'!BQ102)</f>
        <v>0</v>
      </c>
      <c r="BQ101" s="50">
        <f>IF('Indicator Date hidden'!BR102="x","x",BQ$2-'Indicator Date hidden'!BR102)</f>
        <v>0</v>
      </c>
      <c r="BR101" s="50">
        <f>IF('Indicator Date hidden'!BS102="x","x",BR$2-'Indicator Date hidden'!BS102)</f>
        <v>0</v>
      </c>
      <c r="BS101" s="50" t="str">
        <f>IF('Indicator Date hidden'!BT102="x","x",BS$2-'Indicator Date hidden'!BT102)</f>
        <v>x</v>
      </c>
      <c r="BT101" s="50">
        <f>IF('Indicator Date hidden'!BU102="x","x",BT$2-'Indicator Date hidden'!BU102)</f>
        <v>1</v>
      </c>
      <c r="BU101" s="50" t="str">
        <f>IF('Indicator Date hidden'!BV102="x","x",BU$2-'Indicator Date hidden'!BV102)</f>
        <v>x</v>
      </c>
      <c r="BV101" s="50" t="str">
        <f>IF('Indicator Date hidden'!BW102="x","x",BV$2-'Indicator Date hidden'!BW102)</f>
        <v>x</v>
      </c>
      <c r="BW101" s="50" t="str">
        <f>IF('Indicator Date hidden'!BX102="x","x",BW$2-'Indicator Date hidden'!BX102)</f>
        <v>x</v>
      </c>
      <c r="BX101" s="50" t="str">
        <f>IF('Indicator Date hidden'!BY102="x","x",BX$2-'Indicator Date hidden'!BY102)</f>
        <v>x</v>
      </c>
      <c r="BY101" s="3">
        <f t="shared" si="15"/>
        <v>21</v>
      </c>
      <c r="BZ101" s="51">
        <f t="shared" si="16"/>
        <v>0.39622641509433965</v>
      </c>
      <c r="CA101" s="3">
        <f t="shared" si="17"/>
        <v>13</v>
      </c>
      <c r="CB101" s="51">
        <f t="shared" si="18"/>
        <v>1.1548033017433477</v>
      </c>
      <c r="CC101" s="54">
        <f t="shared" si="19"/>
        <v>0</v>
      </c>
    </row>
    <row r="102" spans="1:81">
      <c r="A102" s="3" t="str">
        <f>'Indicator Data'!B105</f>
        <v>LTU</v>
      </c>
      <c r="B102" s="50">
        <f>IF('Indicator Date hidden'!C103="x","x",B$2-'Indicator Date hidden'!C103)</f>
        <v>0</v>
      </c>
      <c r="C102" s="50">
        <f>IF('Indicator Date hidden'!D103="x","x",C$2-'Indicator Date hidden'!D103)</f>
        <v>0</v>
      </c>
      <c r="D102" s="50">
        <f>IF('Indicator Date hidden'!E103="x","x",D$2-'Indicator Date hidden'!E103)</f>
        <v>0</v>
      </c>
      <c r="E102" s="50">
        <f>IF('Indicator Date hidden'!F103="x","x",E$2-'Indicator Date hidden'!F103)</f>
        <v>0</v>
      </c>
      <c r="F102" s="50">
        <f>IF('Indicator Date hidden'!G103="x","x",F$2-'Indicator Date hidden'!G103)</f>
        <v>0</v>
      </c>
      <c r="G102" s="50">
        <f>IF('Indicator Date hidden'!H103="x","x",G$2-'Indicator Date hidden'!H103)</f>
        <v>0</v>
      </c>
      <c r="H102" s="50">
        <f>IF('Indicator Date hidden'!I103="x","x",H$2-'Indicator Date hidden'!I103)</f>
        <v>0</v>
      </c>
      <c r="I102" s="50">
        <f>IF('Indicator Date hidden'!J103="x","x",I$2-'Indicator Date hidden'!J103)</f>
        <v>0</v>
      </c>
      <c r="J102" s="50">
        <f>IF('Indicator Date hidden'!K103="x","x",J$2-'Indicator Date hidden'!K103)</f>
        <v>0</v>
      </c>
      <c r="K102" s="50">
        <f>IF('Indicator Date hidden'!L103="x","x",K$2-'Indicator Date hidden'!L103)</f>
        <v>0</v>
      </c>
      <c r="L102" s="50">
        <f>IF('Indicator Date hidden'!M103="x","x",L$2-'Indicator Date hidden'!M103)</f>
        <v>0</v>
      </c>
      <c r="M102" s="50">
        <f>IF('Indicator Date hidden'!N103="x","x",M$2-'Indicator Date hidden'!N103)</f>
        <v>0</v>
      </c>
      <c r="N102" s="50">
        <f>IF('Indicator Date hidden'!O103="x","x",N$2-'Indicator Date hidden'!O103)</f>
        <v>0</v>
      </c>
      <c r="O102" s="50">
        <f>IF('Indicator Date hidden'!P103="x","x",O$2-'Indicator Date hidden'!P103)</f>
        <v>0</v>
      </c>
      <c r="P102" s="50">
        <f>IF('Indicator Date hidden'!Q103="x","x",P$2-'Indicator Date hidden'!Q103)</f>
        <v>0</v>
      </c>
      <c r="Q102" s="50">
        <f>IF('Indicator Date hidden'!R103="x","x",Q$2-'Indicator Date hidden'!R103)</f>
        <v>0</v>
      </c>
      <c r="R102" s="50">
        <f>IF('Indicator Date hidden'!S103="x","x",R$2-'Indicator Date hidden'!S103)</f>
        <v>0</v>
      </c>
      <c r="S102" s="50">
        <f>IF('Indicator Date hidden'!T103="x","x",S$2-'Indicator Date hidden'!T103)</f>
        <v>0</v>
      </c>
      <c r="T102" s="50">
        <f>IF('Indicator Date hidden'!U103="x","x",T$2-'Indicator Date hidden'!U103)</f>
        <v>0</v>
      </c>
      <c r="U102" s="50">
        <f>IF('Indicator Date hidden'!V103="x","x",U$2-'Indicator Date hidden'!V103)</f>
        <v>0</v>
      </c>
      <c r="V102" s="50">
        <f>IF('Indicator Date hidden'!W103="x","x",V$2-'Indicator Date hidden'!W103)</f>
        <v>0</v>
      </c>
      <c r="W102" s="50">
        <f>IF('Indicator Date hidden'!X103="x","x",W$2-'Indicator Date hidden'!X103)</f>
        <v>0</v>
      </c>
      <c r="X102" s="50">
        <f>IF('Indicator Date hidden'!Y103="x","x",X$2-'Indicator Date hidden'!Y103)</f>
        <v>1</v>
      </c>
      <c r="Y102" s="50">
        <f>IF('Indicator Date hidden'!Z103="x","x",Y$2-'Indicator Date hidden'!Z103)</f>
        <v>1</v>
      </c>
      <c r="Z102" s="50">
        <f>IF('Indicator Date hidden'!AA103="x","x",Z$2-'Indicator Date hidden'!AA103)</f>
        <v>7</v>
      </c>
      <c r="AA102" s="50">
        <f>IF('Indicator Date hidden'!AB103="x","x",AA$2-'Indicator Date hidden'!AB103)</f>
        <v>0</v>
      </c>
      <c r="AB102" s="50" t="str">
        <f>IF('Indicator Date hidden'!AC103="x","x",AB$2-'Indicator Date hidden'!AC103)</f>
        <v>x</v>
      </c>
      <c r="AC102" s="50">
        <f>IF('Indicator Date hidden'!AD103="x","x",AC$2-'Indicator Date hidden'!AD103)</f>
        <v>1</v>
      </c>
      <c r="AD102" s="50">
        <f>IF('Indicator Date hidden'!AE103="x","x",AD$2-'Indicator Date hidden'!AE103)</f>
        <v>0</v>
      </c>
      <c r="AE102" s="50" t="str">
        <f>IF('Indicator Date hidden'!AF103="x","x",AE$2-'Indicator Date hidden'!AF103)</f>
        <v>x</v>
      </c>
      <c r="AF102" s="50">
        <f>IF('Indicator Date hidden'!AG103="x","x",AF$2-'Indicator Date hidden'!AG103)</f>
        <v>0</v>
      </c>
      <c r="AG102" s="50">
        <f>IF('Indicator Date hidden'!AH103="x","x",AG$2-'Indicator Date hidden'!AH103)</f>
        <v>0</v>
      </c>
      <c r="AH102" s="50">
        <f>IF('Indicator Date hidden'!AI103="x","x",AH$2-'Indicator Date hidden'!AI103)</f>
        <v>0</v>
      </c>
      <c r="AI102" s="50">
        <f>IF('Indicator Date hidden'!AJ103="x","x",AI$2-'Indicator Date hidden'!AJ103)</f>
        <v>0</v>
      </c>
      <c r="AJ102" s="50">
        <f>IF('Indicator Date hidden'!AK103="x","x",AJ$2-'Indicator Date hidden'!AK103)</f>
        <v>0</v>
      </c>
      <c r="AK102" s="50">
        <f>IF('Indicator Date hidden'!AL103="x","x",AK$2-'Indicator Date hidden'!AL103)</f>
        <v>0</v>
      </c>
      <c r="AL102" s="50" t="str">
        <f>IF('Indicator Date hidden'!AM103="x","x",AL$2-'Indicator Date hidden'!AM103)</f>
        <v>x</v>
      </c>
      <c r="AM102" s="50">
        <f>IF('Indicator Date hidden'!AN103="x","x",AM$2-'Indicator Date hidden'!AN103)</f>
        <v>0</v>
      </c>
      <c r="AN102" s="50">
        <f>IF('Indicator Date hidden'!AO103="x","x",AN$2-'Indicator Date hidden'!AO103)</f>
        <v>0</v>
      </c>
      <c r="AO102" s="50">
        <f>IF('Indicator Date hidden'!AP103="x","x",AO$2-'Indicator Date hidden'!AP103)</f>
        <v>0</v>
      </c>
      <c r="AP102" s="50" t="str">
        <f>IF('Indicator Date hidden'!AQ103="x","x",AP$2-'Indicator Date hidden'!AQ103)</f>
        <v>x</v>
      </c>
      <c r="AQ102" s="50">
        <f>IF('Indicator Date hidden'!AR103="x","x",AQ$2-'Indicator Date hidden'!AR103)</f>
        <v>0</v>
      </c>
      <c r="AR102" s="50">
        <f>IF('Indicator Date hidden'!AS103="x","x",AR$2-'Indicator Date hidden'!AS103)</f>
        <v>0</v>
      </c>
      <c r="AS102" s="50" t="str">
        <f>IF('Indicator Date hidden'!AT103="x","x",AS$2-'Indicator Date hidden'!AT103)</f>
        <v>x</v>
      </c>
      <c r="AT102" s="50">
        <f>IF('Indicator Date hidden'!AU103="x","x",AT$2-'Indicator Date hidden'!AU103)</f>
        <v>0</v>
      </c>
      <c r="AU102" s="50">
        <f>IF('Indicator Date hidden'!AV103="x","x",AU$2-'Indicator Date hidden'!AV103)</f>
        <v>0</v>
      </c>
      <c r="AV102" s="50">
        <f>IF('Indicator Date hidden'!AW103="x","x",AV$2-'Indicator Date hidden'!AW103)</f>
        <v>0</v>
      </c>
      <c r="AW102" s="50" t="str">
        <f>IF('Indicator Date hidden'!AX103="x","x",AW$2-'Indicator Date hidden'!AX103)</f>
        <v>x</v>
      </c>
      <c r="AX102" s="50">
        <f>IF('Indicator Date hidden'!AY103="x","x",AX$2-'Indicator Date hidden'!AY103)</f>
        <v>0</v>
      </c>
      <c r="AY102" s="50">
        <f>IF('Indicator Date hidden'!AZ103="x","x",AY$2-'Indicator Date hidden'!AZ103)</f>
        <v>0</v>
      </c>
      <c r="AZ102" s="50">
        <f>IF('Indicator Date hidden'!BA103="x","x",AZ$2-'Indicator Date hidden'!BA103)</f>
        <v>1</v>
      </c>
      <c r="BA102" s="50">
        <f>IF('Indicator Date hidden'!BB103="x","x",BA$2-'Indicator Date hidden'!BB103)</f>
        <v>1</v>
      </c>
      <c r="BB102" s="50">
        <f>IF('Indicator Date hidden'!BC103="x","x",BB$2-'Indicator Date hidden'!BC103)</f>
        <v>1</v>
      </c>
      <c r="BC102" s="50">
        <f>IF('Indicator Date hidden'!BD103="x","x",BC$2-'Indicator Date hidden'!BD103)</f>
        <v>1</v>
      </c>
      <c r="BD102" s="50" t="str">
        <f>IF('Indicator Date hidden'!BE103="x","x",BD$2-'Indicator Date hidden'!BE103)</f>
        <v>x</v>
      </c>
      <c r="BE102" s="50">
        <f>IF('Indicator Date hidden'!BF103="x","x",BE$2-'Indicator Date hidden'!BF103)</f>
        <v>1</v>
      </c>
      <c r="BF102" s="50">
        <f>IF('Indicator Date hidden'!BG103="x","x",BF$2-'Indicator Date hidden'!BG103)</f>
        <v>0</v>
      </c>
      <c r="BG102" s="50">
        <f>IF('Indicator Date hidden'!BH103="x","x",BG$2-'Indicator Date hidden'!BH103)</f>
        <v>1</v>
      </c>
      <c r="BH102" s="50">
        <f>IF('Indicator Date hidden'!BI103="x","x",BH$2-'Indicator Date hidden'!BI103)</f>
        <v>1</v>
      </c>
      <c r="BI102" s="50" t="str">
        <f>IF('Indicator Date hidden'!BJ103="x","x",BI$2-'Indicator Date hidden'!BJ103)</f>
        <v>x</v>
      </c>
      <c r="BJ102" s="50">
        <f>IF('Indicator Date hidden'!BK103="x","x",BJ$2-'Indicator Date hidden'!BK103)</f>
        <v>1</v>
      </c>
      <c r="BK102" s="50">
        <f>IF('Indicator Date hidden'!BL103="x","x",BK$2-'Indicator Date hidden'!BL103)</f>
        <v>0</v>
      </c>
      <c r="BL102" s="50">
        <f>IF('Indicator Date hidden'!BM103="x","x",BL$2-'Indicator Date hidden'!BM103)</f>
        <v>1</v>
      </c>
      <c r="BM102" s="50">
        <f>IF('Indicator Date hidden'!BN103="x","x",BM$2-'Indicator Date hidden'!BN103)</f>
        <v>8</v>
      </c>
      <c r="BN102" s="50">
        <f>IF('Indicator Date hidden'!BO103="x","x",BN$2-'Indicator Date hidden'!BO103)</f>
        <v>0</v>
      </c>
      <c r="BO102" s="50">
        <f>IF('Indicator Date hidden'!BP103="x","x",BO$2-'Indicator Date hidden'!BP103)</f>
        <v>0</v>
      </c>
      <c r="BP102" s="50">
        <f>IF('Indicator Date hidden'!BQ103="x","x",BP$2-'Indicator Date hidden'!BQ103)</f>
        <v>0</v>
      </c>
      <c r="BQ102" s="50">
        <f>IF('Indicator Date hidden'!BR103="x","x",BQ$2-'Indicator Date hidden'!BR103)</f>
        <v>0</v>
      </c>
      <c r="BR102" s="50">
        <f>IF('Indicator Date hidden'!BS103="x","x",BR$2-'Indicator Date hidden'!BS103)</f>
        <v>0</v>
      </c>
      <c r="BS102" s="50">
        <f>IF('Indicator Date hidden'!BT103="x","x",BS$2-'Indicator Date hidden'!BT103)</f>
        <v>2</v>
      </c>
      <c r="BT102" s="50">
        <f>IF('Indicator Date hidden'!BU103="x","x",BT$2-'Indicator Date hidden'!BU103)</f>
        <v>1</v>
      </c>
      <c r="BU102" s="50">
        <f>IF('Indicator Date hidden'!BV103="x","x",BU$2-'Indicator Date hidden'!BV103)</f>
        <v>1</v>
      </c>
      <c r="BV102" s="50">
        <f>IF('Indicator Date hidden'!BW103="x","x",BV$2-'Indicator Date hidden'!BW103)</f>
        <v>1</v>
      </c>
      <c r="BW102" s="50">
        <f>IF('Indicator Date hidden'!BX103="x","x",BW$2-'Indicator Date hidden'!BX103)</f>
        <v>1</v>
      </c>
      <c r="BX102" s="50">
        <f>IF('Indicator Date hidden'!BY103="x","x",BX$2-'Indicator Date hidden'!BY103)</f>
        <v>0</v>
      </c>
      <c r="BY102" s="3">
        <f t="shared" si="15"/>
        <v>33</v>
      </c>
      <c r="BZ102" s="51">
        <f t="shared" si="16"/>
        <v>0.4925373134328358</v>
      </c>
      <c r="CA102" s="3">
        <f t="shared" si="17"/>
        <v>19</v>
      </c>
      <c r="CB102" s="51">
        <f t="shared" si="18"/>
        <v>1.3200309169644611</v>
      </c>
      <c r="CC102" s="54">
        <f t="shared" si="19"/>
        <v>0</v>
      </c>
    </row>
    <row r="103" spans="1:81">
      <c r="A103" s="3" t="str">
        <f>'Indicator Data'!B106</f>
        <v>LUX</v>
      </c>
      <c r="B103" s="50">
        <f>IF('Indicator Date hidden'!C104="x","x",B$2-'Indicator Date hidden'!C104)</f>
        <v>0</v>
      </c>
      <c r="C103" s="50">
        <f>IF('Indicator Date hidden'!D104="x","x",C$2-'Indicator Date hidden'!D104)</f>
        <v>0</v>
      </c>
      <c r="D103" s="50">
        <f>IF('Indicator Date hidden'!E104="x","x",D$2-'Indicator Date hidden'!E104)</f>
        <v>0</v>
      </c>
      <c r="E103" s="50">
        <f>IF('Indicator Date hidden'!F104="x","x",E$2-'Indicator Date hidden'!F104)</f>
        <v>0</v>
      </c>
      <c r="F103" s="50">
        <f>IF('Indicator Date hidden'!G104="x","x",F$2-'Indicator Date hidden'!G104)</f>
        <v>0</v>
      </c>
      <c r="G103" s="50">
        <f>IF('Indicator Date hidden'!H104="x","x",G$2-'Indicator Date hidden'!H104)</f>
        <v>0</v>
      </c>
      <c r="H103" s="50">
        <f>IF('Indicator Date hidden'!I104="x","x",H$2-'Indicator Date hidden'!I104)</f>
        <v>0</v>
      </c>
      <c r="I103" s="50">
        <f>IF('Indicator Date hidden'!J104="x","x",I$2-'Indicator Date hidden'!J104)</f>
        <v>0</v>
      </c>
      <c r="J103" s="50">
        <f>IF('Indicator Date hidden'!K104="x","x",J$2-'Indicator Date hidden'!K104)</f>
        <v>0</v>
      </c>
      <c r="K103" s="50">
        <f>IF('Indicator Date hidden'!L104="x","x",K$2-'Indicator Date hidden'!L104)</f>
        <v>0</v>
      </c>
      <c r="L103" s="50">
        <f>IF('Indicator Date hidden'!M104="x","x",L$2-'Indicator Date hidden'!M104)</f>
        <v>0</v>
      </c>
      <c r="M103" s="50">
        <f>IF('Indicator Date hidden'!N104="x","x",M$2-'Indicator Date hidden'!N104)</f>
        <v>0</v>
      </c>
      <c r="N103" s="50">
        <f>IF('Indicator Date hidden'!O104="x","x",N$2-'Indicator Date hidden'!O104)</f>
        <v>0</v>
      </c>
      <c r="O103" s="50">
        <f>IF('Indicator Date hidden'!P104="x","x",O$2-'Indicator Date hidden'!P104)</f>
        <v>0</v>
      </c>
      <c r="P103" s="50">
        <f>IF('Indicator Date hidden'!Q104="x","x",P$2-'Indicator Date hidden'!Q104)</f>
        <v>0</v>
      </c>
      <c r="Q103" s="50">
        <f>IF('Indicator Date hidden'!R104="x","x",Q$2-'Indicator Date hidden'!R104)</f>
        <v>0</v>
      </c>
      <c r="R103" s="50">
        <f>IF('Indicator Date hidden'!S104="x","x",R$2-'Indicator Date hidden'!S104)</f>
        <v>0</v>
      </c>
      <c r="S103" s="50">
        <f>IF('Indicator Date hidden'!T104="x","x",S$2-'Indicator Date hidden'!T104)</f>
        <v>0</v>
      </c>
      <c r="T103" s="50">
        <f>IF('Indicator Date hidden'!U104="x","x",T$2-'Indicator Date hidden'!U104)</f>
        <v>0</v>
      </c>
      <c r="U103" s="50">
        <f>IF('Indicator Date hidden'!V104="x","x",U$2-'Indicator Date hidden'!V104)</f>
        <v>0</v>
      </c>
      <c r="V103" s="50">
        <f>IF('Indicator Date hidden'!W104="x","x",V$2-'Indicator Date hidden'!W104)</f>
        <v>0</v>
      </c>
      <c r="W103" s="50">
        <f>IF('Indicator Date hidden'!X104="x","x",W$2-'Indicator Date hidden'!X104)</f>
        <v>0</v>
      </c>
      <c r="X103" s="50">
        <f>IF('Indicator Date hidden'!Y104="x","x",X$2-'Indicator Date hidden'!Y104)</f>
        <v>1</v>
      </c>
      <c r="Y103" s="50">
        <f>IF('Indicator Date hidden'!Z104="x","x",Y$2-'Indicator Date hidden'!Z104)</f>
        <v>1</v>
      </c>
      <c r="Z103" s="50">
        <f>IF('Indicator Date hidden'!AA104="x","x",Z$2-'Indicator Date hidden'!AA104)</f>
        <v>7</v>
      </c>
      <c r="AA103" s="50">
        <f>IF('Indicator Date hidden'!AB104="x","x",AA$2-'Indicator Date hidden'!AB104)</f>
        <v>0</v>
      </c>
      <c r="AB103" s="50" t="str">
        <f>IF('Indicator Date hidden'!AC104="x","x",AB$2-'Indicator Date hidden'!AC104)</f>
        <v>x</v>
      </c>
      <c r="AC103" s="50" t="str">
        <f>IF('Indicator Date hidden'!AD104="x","x",AC$2-'Indicator Date hidden'!AD104)</f>
        <v>x</v>
      </c>
      <c r="AD103" s="50">
        <f>IF('Indicator Date hidden'!AE104="x","x",AD$2-'Indicator Date hidden'!AE104)</f>
        <v>0</v>
      </c>
      <c r="AE103" s="50" t="str">
        <f>IF('Indicator Date hidden'!AF104="x","x",AE$2-'Indicator Date hidden'!AF104)</f>
        <v>x</v>
      </c>
      <c r="AF103" s="50">
        <f>IF('Indicator Date hidden'!AG104="x","x",AF$2-'Indicator Date hidden'!AG104)</f>
        <v>0</v>
      </c>
      <c r="AG103" s="50">
        <f>IF('Indicator Date hidden'!AH104="x","x",AG$2-'Indicator Date hidden'!AH104)</f>
        <v>0</v>
      </c>
      <c r="AH103" s="50">
        <f>IF('Indicator Date hidden'!AI104="x","x",AH$2-'Indicator Date hidden'!AI104)</f>
        <v>0</v>
      </c>
      <c r="AI103" s="50">
        <f>IF('Indicator Date hidden'!AJ104="x","x",AI$2-'Indicator Date hidden'!AJ104)</f>
        <v>0</v>
      </c>
      <c r="AJ103" s="50">
        <f>IF('Indicator Date hidden'!AK104="x","x",AJ$2-'Indicator Date hidden'!AK104)</f>
        <v>0</v>
      </c>
      <c r="AK103" s="50">
        <f>IF('Indicator Date hidden'!AL104="x","x",AK$2-'Indicator Date hidden'!AL104)</f>
        <v>0</v>
      </c>
      <c r="AL103" s="50" t="str">
        <f>IF('Indicator Date hidden'!AM104="x","x",AL$2-'Indicator Date hidden'!AM104)</f>
        <v>x</v>
      </c>
      <c r="AM103" s="50">
        <f>IF('Indicator Date hidden'!AN104="x","x",AM$2-'Indicator Date hidden'!AN104)</f>
        <v>0</v>
      </c>
      <c r="AN103" s="50">
        <f>IF('Indicator Date hidden'!AO104="x","x",AN$2-'Indicator Date hidden'!AO104)</f>
        <v>0</v>
      </c>
      <c r="AO103" s="50">
        <f>IF('Indicator Date hidden'!AP104="x","x",AO$2-'Indicator Date hidden'!AP104)</f>
        <v>0</v>
      </c>
      <c r="AP103" s="50" t="str">
        <f>IF('Indicator Date hidden'!AQ104="x","x",AP$2-'Indicator Date hidden'!AQ104)</f>
        <v>x</v>
      </c>
      <c r="AQ103" s="50">
        <f>IF('Indicator Date hidden'!AR104="x","x",AQ$2-'Indicator Date hidden'!AR104)</f>
        <v>0</v>
      </c>
      <c r="AR103" s="50">
        <f>IF('Indicator Date hidden'!AS104="x","x",AR$2-'Indicator Date hidden'!AS104)</f>
        <v>0</v>
      </c>
      <c r="AS103" s="50" t="str">
        <f>IF('Indicator Date hidden'!AT104="x","x",AS$2-'Indicator Date hidden'!AT104)</f>
        <v>x</v>
      </c>
      <c r="AT103" s="50">
        <f>IF('Indicator Date hidden'!AU104="x","x",AT$2-'Indicator Date hidden'!AU104)</f>
        <v>0</v>
      </c>
      <c r="AU103" s="50" t="str">
        <f>IF('Indicator Date hidden'!AV104="x","x",AU$2-'Indicator Date hidden'!AV104)</f>
        <v>x</v>
      </c>
      <c r="AV103" s="50" t="str">
        <f>IF('Indicator Date hidden'!AW104="x","x",AV$2-'Indicator Date hidden'!AW104)</f>
        <v>x</v>
      </c>
      <c r="AW103" s="50" t="str">
        <f>IF('Indicator Date hidden'!AX104="x","x",AW$2-'Indicator Date hidden'!AX104)</f>
        <v>x</v>
      </c>
      <c r="AX103" s="50">
        <f>IF('Indicator Date hidden'!AY104="x","x",AX$2-'Indicator Date hidden'!AY104)</f>
        <v>0</v>
      </c>
      <c r="AY103" s="50">
        <f>IF('Indicator Date hidden'!AZ104="x","x",AY$2-'Indicator Date hidden'!AZ104)</f>
        <v>0</v>
      </c>
      <c r="AZ103" s="50">
        <f>IF('Indicator Date hidden'!BA104="x","x",AZ$2-'Indicator Date hidden'!BA104)</f>
        <v>1</v>
      </c>
      <c r="BA103" s="50">
        <f>IF('Indicator Date hidden'!BB104="x","x",BA$2-'Indicator Date hidden'!BB104)</f>
        <v>1</v>
      </c>
      <c r="BB103" s="50">
        <f>IF('Indicator Date hidden'!BC104="x","x",BB$2-'Indicator Date hidden'!BC104)</f>
        <v>1</v>
      </c>
      <c r="BC103" s="50">
        <f>IF('Indicator Date hidden'!BD104="x","x",BC$2-'Indicator Date hidden'!BD104)</f>
        <v>1</v>
      </c>
      <c r="BD103" s="50" t="str">
        <f>IF('Indicator Date hidden'!BE104="x","x",BD$2-'Indicator Date hidden'!BE104)</f>
        <v>x</v>
      </c>
      <c r="BE103" s="50">
        <f>IF('Indicator Date hidden'!BF104="x","x",BE$2-'Indicator Date hidden'!BF104)</f>
        <v>1</v>
      </c>
      <c r="BF103" s="50">
        <f>IF('Indicator Date hidden'!BG104="x","x",BF$2-'Indicator Date hidden'!BG104)</f>
        <v>0</v>
      </c>
      <c r="BG103" s="50">
        <f>IF('Indicator Date hidden'!BH104="x","x",BG$2-'Indicator Date hidden'!BH104)</f>
        <v>1</v>
      </c>
      <c r="BH103" s="50">
        <f>IF('Indicator Date hidden'!BI104="x","x",BH$2-'Indicator Date hidden'!BI104)</f>
        <v>1</v>
      </c>
      <c r="BI103" s="50" t="str">
        <f>IF('Indicator Date hidden'!BJ104="x","x",BI$2-'Indicator Date hidden'!BJ104)</f>
        <v>x</v>
      </c>
      <c r="BJ103" s="50">
        <f>IF('Indicator Date hidden'!BK104="x","x",BJ$2-'Indicator Date hidden'!BK104)</f>
        <v>1</v>
      </c>
      <c r="BK103" s="50">
        <f>IF('Indicator Date hidden'!BL104="x","x",BK$2-'Indicator Date hidden'!BL104)</f>
        <v>0</v>
      </c>
      <c r="BL103" s="50">
        <f>IF('Indicator Date hidden'!BM104="x","x",BL$2-'Indicator Date hidden'!BM104)</f>
        <v>1</v>
      </c>
      <c r="BM103" s="50" t="str">
        <f>IF('Indicator Date hidden'!BN104="x","x",BM$2-'Indicator Date hidden'!BN104)</f>
        <v>x</v>
      </c>
      <c r="BN103" s="50">
        <f>IF('Indicator Date hidden'!BO104="x","x",BN$2-'Indicator Date hidden'!BO104)</f>
        <v>1</v>
      </c>
      <c r="BO103" s="50">
        <f>IF('Indicator Date hidden'!BP104="x","x",BO$2-'Indicator Date hidden'!BP104)</f>
        <v>0</v>
      </c>
      <c r="BP103" s="50">
        <f>IF('Indicator Date hidden'!BQ104="x","x",BP$2-'Indicator Date hidden'!BQ104)</f>
        <v>0</v>
      </c>
      <c r="BQ103" s="50">
        <f>IF('Indicator Date hidden'!BR104="x","x",BQ$2-'Indicator Date hidden'!BR104)</f>
        <v>0</v>
      </c>
      <c r="BR103" s="50">
        <f>IF('Indicator Date hidden'!BS104="x","x",BR$2-'Indicator Date hidden'!BS104)</f>
        <v>0</v>
      </c>
      <c r="BS103" s="50">
        <f>IF('Indicator Date hidden'!BT104="x","x",BS$2-'Indicator Date hidden'!BT104)</f>
        <v>1</v>
      </c>
      <c r="BT103" s="50">
        <f>IF('Indicator Date hidden'!BU104="x","x",BT$2-'Indicator Date hidden'!BU104)</f>
        <v>1</v>
      </c>
      <c r="BU103" s="50">
        <f>IF('Indicator Date hidden'!BV104="x","x",BU$2-'Indicator Date hidden'!BV104)</f>
        <v>1</v>
      </c>
      <c r="BV103" s="50">
        <f>IF('Indicator Date hidden'!BW104="x","x",BV$2-'Indicator Date hidden'!BW104)</f>
        <v>1</v>
      </c>
      <c r="BW103" s="50">
        <f>IF('Indicator Date hidden'!BX104="x","x",BW$2-'Indicator Date hidden'!BX104)</f>
        <v>1</v>
      </c>
      <c r="BX103" s="50">
        <f>IF('Indicator Date hidden'!BY104="x","x",BX$2-'Indicator Date hidden'!BY104)</f>
        <v>0</v>
      </c>
      <c r="BY103" s="3">
        <f t="shared" si="15"/>
        <v>24</v>
      </c>
      <c r="BZ103" s="51">
        <f t="shared" si="16"/>
        <v>0.38095238095238093</v>
      </c>
      <c r="CA103" s="3">
        <f t="shared" si="17"/>
        <v>18</v>
      </c>
      <c r="CB103" s="51">
        <f t="shared" si="18"/>
        <v>0.94999701634571443</v>
      </c>
      <c r="CC103" s="54">
        <f t="shared" si="19"/>
        <v>0</v>
      </c>
    </row>
    <row r="104" spans="1:81">
      <c r="A104" s="3" t="str">
        <f>'Indicator Data'!B107</f>
        <v>MDG</v>
      </c>
      <c r="B104" s="50">
        <f>IF('Indicator Date hidden'!C105="x","x",B$2-'Indicator Date hidden'!C105)</f>
        <v>0</v>
      </c>
      <c r="C104" s="50">
        <f>IF('Indicator Date hidden'!D105="x","x",C$2-'Indicator Date hidden'!D105)</f>
        <v>0</v>
      </c>
      <c r="D104" s="50">
        <f>IF('Indicator Date hidden'!E105="x","x",D$2-'Indicator Date hidden'!E105)</f>
        <v>0</v>
      </c>
      <c r="E104" s="50">
        <f>IF('Indicator Date hidden'!F105="x","x",E$2-'Indicator Date hidden'!F105)</f>
        <v>0</v>
      </c>
      <c r="F104" s="50">
        <f>IF('Indicator Date hidden'!G105="x","x",F$2-'Indicator Date hidden'!G105)</f>
        <v>0</v>
      </c>
      <c r="G104" s="50">
        <f>IF('Indicator Date hidden'!H105="x","x",G$2-'Indicator Date hidden'!H105)</f>
        <v>0</v>
      </c>
      <c r="H104" s="50">
        <f>IF('Indicator Date hidden'!I105="x","x",H$2-'Indicator Date hidden'!I105)</f>
        <v>0</v>
      </c>
      <c r="I104" s="50">
        <f>IF('Indicator Date hidden'!J105="x","x",I$2-'Indicator Date hidden'!J105)</f>
        <v>0</v>
      </c>
      <c r="J104" s="50">
        <f>IF('Indicator Date hidden'!K105="x","x",J$2-'Indicator Date hidden'!K105)</f>
        <v>0</v>
      </c>
      <c r="K104" s="50">
        <f>IF('Indicator Date hidden'!L105="x","x",K$2-'Indicator Date hidden'!L105)</f>
        <v>0</v>
      </c>
      <c r="L104" s="50">
        <f>IF('Indicator Date hidden'!M105="x","x",L$2-'Indicator Date hidden'!M105)</f>
        <v>0</v>
      </c>
      <c r="M104" s="50">
        <f>IF('Indicator Date hidden'!N105="x","x",M$2-'Indicator Date hidden'!N105)</f>
        <v>0</v>
      </c>
      <c r="N104" s="50">
        <f>IF('Indicator Date hidden'!O105="x","x",N$2-'Indicator Date hidden'!O105)</f>
        <v>0</v>
      </c>
      <c r="O104" s="50">
        <f>IF('Indicator Date hidden'!P105="x","x",O$2-'Indicator Date hidden'!P105)</f>
        <v>0</v>
      </c>
      <c r="P104" s="50">
        <f>IF('Indicator Date hidden'!Q105="x","x",P$2-'Indicator Date hidden'!Q105)</f>
        <v>0</v>
      </c>
      <c r="Q104" s="50">
        <f>IF('Indicator Date hidden'!R105="x","x",Q$2-'Indicator Date hidden'!R105)</f>
        <v>0</v>
      </c>
      <c r="R104" s="50">
        <f>IF('Indicator Date hidden'!S105="x","x",R$2-'Indicator Date hidden'!S105)</f>
        <v>0</v>
      </c>
      <c r="S104" s="50">
        <f>IF('Indicator Date hidden'!T105="x","x",S$2-'Indicator Date hidden'!T105)</f>
        <v>0</v>
      </c>
      <c r="T104" s="50">
        <f>IF('Indicator Date hidden'!U105="x","x",T$2-'Indicator Date hidden'!U105)</f>
        <v>0</v>
      </c>
      <c r="U104" s="50">
        <f>IF('Indicator Date hidden'!V105="x","x",U$2-'Indicator Date hidden'!V105)</f>
        <v>0</v>
      </c>
      <c r="V104" s="50">
        <f>IF('Indicator Date hidden'!W105="x","x",V$2-'Indicator Date hidden'!W105)</f>
        <v>0</v>
      </c>
      <c r="W104" s="50">
        <f>IF('Indicator Date hidden'!X105="x","x",W$2-'Indicator Date hidden'!X105)</f>
        <v>0</v>
      </c>
      <c r="X104" s="50">
        <f>IF('Indicator Date hidden'!Y105="x","x",X$2-'Indicator Date hidden'!Y105)</f>
        <v>1</v>
      </c>
      <c r="Y104" s="50">
        <f>IF('Indicator Date hidden'!Z105="x","x",Y$2-'Indicator Date hidden'!Z105)</f>
        <v>1</v>
      </c>
      <c r="Z104" s="50">
        <f>IF('Indicator Date hidden'!AA105="x","x",Z$2-'Indicator Date hidden'!AA105)</f>
        <v>7</v>
      </c>
      <c r="AA104" s="50">
        <f>IF('Indicator Date hidden'!AB105="x","x",AA$2-'Indicator Date hidden'!AB105)</f>
        <v>0</v>
      </c>
      <c r="AB104" s="50">
        <f>IF('Indicator Date hidden'!AC105="x","x",AB$2-'Indicator Date hidden'!AC105)</f>
        <v>2</v>
      </c>
      <c r="AC104" s="50">
        <f>IF('Indicator Date hidden'!AD105="x","x",AC$2-'Indicator Date hidden'!AD105)</f>
        <v>1</v>
      </c>
      <c r="AD104" s="50">
        <f>IF('Indicator Date hidden'!AE105="x","x",AD$2-'Indicator Date hidden'!AE105)</f>
        <v>0</v>
      </c>
      <c r="AE104" s="50">
        <f>IF('Indicator Date hidden'!AF105="x","x",AE$2-'Indicator Date hidden'!AF105)</f>
        <v>0</v>
      </c>
      <c r="AF104" s="50">
        <f>IF('Indicator Date hidden'!AG105="x","x",AF$2-'Indicator Date hidden'!AG105)</f>
        <v>0</v>
      </c>
      <c r="AG104" s="50">
        <f>IF('Indicator Date hidden'!AH105="x","x",AG$2-'Indicator Date hidden'!AH105)</f>
        <v>0</v>
      </c>
      <c r="AH104" s="50">
        <f>IF('Indicator Date hidden'!AI105="x","x",AH$2-'Indicator Date hidden'!AI105)</f>
        <v>0</v>
      </c>
      <c r="AI104" s="50">
        <f>IF('Indicator Date hidden'!AJ105="x","x",AI$2-'Indicator Date hidden'!AJ105)</f>
        <v>0</v>
      </c>
      <c r="AJ104" s="50">
        <f>IF('Indicator Date hidden'!AK105="x","x",AJ$2-'Indicator Date hidden'!AK105)</f>
        <v>0</v>
      </c>
      <c r="AK104" s="50">
        <f>IF('Indicator Date hidden'!AL105="x","x",AK$2-'Indicator Date hidden'!AL105)</f>
        <v>0</v>
      </c>
      <c r="AL104" s="50">
        <f>IF('Indicator Date hidden'!AM105="x","x",AL$2-'Indicator Date hidden'!AM105)</f>
        <v>1</v>
      </c>
      <c r="AM104" s="50">
        <f>IF('Indicator Date hidden'!AN105="x","x",AM$2-'Indicator Date hidden'!AN105)</f>
        <v>0</v>
      </c>
      <c r="AN104" s="50">
        <f>IF('Indicator Date hidden'!AO105="x","x",AN$2-'Indicator Date hidden'!AO105)</f>
        <v>0</v>
      </c>
      <c r="AO104" s="50">
        <f>IF('Indicator Date hidden'!AP105="x","x",AO$2-'Indicator Date hidden'!AP105)</f>
        <v>0</v>
      </c>
      <c r="AP104" s="50">
        <f>IF('Indicator Date hidden'!AQ105="x","x",AP$2-'Indicator Date hidden'!AQ105)</f>
        <v>0</v>
      </c>
      <c r="AQ104" s="50">
        <f>IF('Indicator Date hidden'!AR105="x","x",AQ$2-'Indicator Date hidden'!AR105)</f>
        <v>0</v>
      </c>
      <c r="AR104" s="50">
        <f>IF('Indicator Date hidden'!AS105="x","x",AR$2-'Indicator Date hidden'!AS105)</f>
        <v>0</v>
      </c>
      <c r="AS104" s="50">
        <f>IF('Indicator Date hidden'!AT105="x","x",AS$2-'Indicator Date hidden'!AT105)</f>
        <v>2</v>
      </c>
      <c r="AT104" s="50">
        <f>IF('Indicator Date hidden'!AU105="x","x",AT$2-'Indicator Date hidden'!AU105)</f>
        <v>0</v>
      </c>
      <c r="AU104" s="50">
        <f>IF('Indicator Date hidden'!AV105="x","x",AU$2-'Indicator Date hidden'!AV105)</f>
        <v>0</v>
      </c>
      <c r="AV104" s="50">
        <f>IF('Indicator Date hidden'!AW105="x","x",AV$2-'Indicator Date hidden'!AW105)</f>
        <v>0</v>
      </c>
      <c r="AW104" s="50">
        <f>IF('Indicator Date hidden'!AX105="x","x",AW$2-'Indicator Date hidden'!AX105)</f>
        <v>0</v>
      </c>
      <c r="AX104" s="50">
        <f>IF('Indicator Date hidden'!AY105="x","x",AX$2-'Indicator Date hidden'!AY105)</f>
        <v>0</v>
      </c>
      <c r="AY104" s="50" t="str">
        <f>IF('Indicator Date hidden'!AZ105="x","x",AY$2-'Indicator Date hidden'!AZ105)</f>
        <v>x</v>
      </c>
      <c r="AZ104" s="50">
        <f>IF('Indicator Date hidden'!BA105="x","x",AZ$2-'Indicator Date hidden'!BA105)</f>
        <v>7</v>
      </c>
      <c r="BA104" s="50">
        <f>IF('Indicator Date hidden'!BB105="x","x",BA$2-'Indicator Date hidden'!BB105)</f>
        <v>1</v>
      </c>
      <c r="BB104" s="50">
        <f>IF('Indicator Date hidden'!BC105="x","x",BB$2-'Indicator Date hidden'!BC105)</f>
        <v>1</v>
      </c>
      <c r="BC104" s="50">
        <f>IF('Indicator Date hidden'!BD105="x","x",BC$2-'Indicator Date hidden'!BD105)</f>
        <v>1</v>
      </c>
      <c r="BD104" s="50">
        <f>IF('Indicator Date hidden'!BE105="x","x",BD$2-'Indicator Date hidden'!BE105)</f>
        <v>1</v>
      </c>
      <c r="BE104" s="50">
        <f>IF('Indicator Date hidden'!BF105="x","x",BE$2-'Indicator Date hidden'!BF105)</f>
        <v>1</v>
      </c>
      <c r="BF104" s="50">
        <f>IF('Indicator Date hidden'!BG105="x","x",BF$2-'Indicator Date hidden'!BG105)</f>
        <v>0</v>
      </c>
      <c r="BG104" s="50">
        <f>IF('Indicator Date hidden'!BH105="x","x",BG$2-'Indicator Date hidden'!BH105)</f>
        <v>1</v>
      </c>
      <c r="BH104" s="50">
        <f>IF('Indicator Date hidden'!BI105="x","x",BH$2-'Indicator Date hidden'!BI105)</f>
        <v>1</v>
      </c>
      <c r="BI104" s="50">
        <f>IF('Indicator Date hidden'!BJ105="x","x",BI$2-'Indicator Date hidden'!BJ105)</f>
        <v>0</v>
      </c>
      <c r="BJ104" s="50">
        <f>IF('Indicator Date hidden'!BK105="x","x",BJ$2-'Indicator Date hidden'!BK105)</f>
        <v>1</v>
      </c>
      <c r="BK104" s="50">
        <f>IF('Indicator Date hidden'!BL105="x","x",BK$2-'Indicator Date hidden'!BL105)</f>
        <v>0</v>
      </c>
      <c r="BL104" s="50">
        <f>IF('Indicator Date hidden'!BM105="x","x",BL$2-'Indicator Date hidden'!BM105)</f>
        <v>1</v>
      </c>
      <c r="BM104" s="50">
        <f>IF('Indicator Date hidden'!BN105="x","x",BM$2-'Indicator Date hidden'!BN105)</f>
        <v>1</v>
      </c>
      <c r="BN104" s="50">
        <f>IF('Indicator Date hidden'!BO105="x","x",BN$2-'Indicator Date hidden'!BO105)</f>
        <v>3</v>
      </c>
      <c r="BO104" s="50">
        <f>IF('Indicator Date hidden'!BP105="x","x",BO$2-'Indicator Date hidden'!BP105)</f>
        <v>1</v>
      </c>
      <c r="BP104" s="50">
        <f>IF('Indicator Date hidden'!BQ105="x","x",BP$2-'Indicator Date hidden'!BQ105)</f>
        <v>0</v>
      </c>
      <c r="BQ104" s="50">
        <f>IF('Indicator Date hidden'!BR105="x","x",BQ$2-'Indicator Date hidden'!BR105)</f>
        <v>0</v>
      </c>
      <c r="BR104" s="50">
        <f>IF('Indicator Date hidden'!BS105="x","x",BR$2-'Indicator Date hidden'!BS105)</f>
        <v>0</v>
      </c>
      <c r="BS104" s="50">
        <f>IF('Indicator Date hidden'!BT105="x","x",BS$2-'Indicator Date hidden'!BT105)</f>
        <v>4</v>
      </c>
      <c r="BT104" s="50">
        <f>IF('Indicator Date hidden'!BU105="x","x",BT$2-'Indicator Date hidden'!BU105)</f>
        <v>1</v>
      </c>
      <c r="BU104" s="50" t="str">
        <f>IF('Indicator Date hidden'!BV105="x","x",BU$2-'Indicator Date hidden'!BV105)</f>
        <v>x</v>
      </c>
      <c r="BV104" s="50">
        <f>IF('Indicator Date hidden'!BW105="x","x",BV$2-'Indicator Date hidden'!BW105)</f>
        <v>1</v>
      </c>
      <c r="BW104" s="50">
        <f>IF('Indicator Date hidden'!BX105="x","x",BW$2-'Indicator Date hidden'!BX105)</f>
        <v>1</v>
      </c>
      <c r="BX104" s="50">
        <f>IF('Indicator Date hidden'!BY105="x","x",BX$2-'Indicator Date hidden'!BY105)</f>
        <v>0</v>
      </c>
      <c r="BY104" s="3">
        <f t="shared" si="15"/>
        <v>43</v>
      </c>
      <c r="BZ104" s="51">
        <f t="shared" si="16"/>
        <v>0.58904109589041098</v>
      </c>
      <c r="CA104" s="3">
        <f t="shared" si="17"/>
        <v>24</v>
      </c>
      <c r="CB104" s="51">
        <f t="shared" si="18"/>
        <v>1.3015861392021593</v>
      </c>
      <c r="CC104" s="54">
        <f t="shared" si="19"/>
        <v>0</v>
      </c>
    </row>
    <row r="105" spans="1:81">
      <c r="A105" s="3" t="str">
        <f>'Indicator Data'!B108</f>
        <v>MWI</v>
      </c>
      <c r="B105" s="50">
        <f>IF('Indicator Date hidden'!C106="x","x",B$2-'Indicator Date hidden'!C106)</f>
        <v>0</v>
      </c>
      <c r="C105" s="50">
        <f>IF('Indicator Date hidden'!D106="x","x",C$2-'Indicator Date hidden'!D106)</f>
        <v>0</v>
      </c>
      <c r="D105" s="50">
        <f>IF('Indicator Date hidden'!E106="x","x",D$2-'Indicator Date hidden'!E106)</f>
        <v>0</v>
      </c>
      <c r="E105" s="50">
        <f>IF('Indicator Date hidden'!F106="x","x",E$2-'Indicator Date hidden'!F106)</f>
        <v>0</v>
      </c>
      <c r="F105" s="50">
        <f>IF('Indicator Date hidden'!G106="x","x",F$2-'Indicator Date hidden'!G106)</f>
        <v>0</v>
      </c>
      <c r="G105" s="50">
        <f>IF('Indicator Date hidden'!H106="x","x",G$2-'Indicator Date hidden'!H106)</f>
        <v>0</v>
      </c>
      <c r="H105" s="50">
        <f>IF('Indicator Date hidden'!I106="x","x",H$2-'Indicator Date hidden'!I106)</f>
        <v>0</v>
      </c>
      <c r="I105" s="50">
        <f>IF('Indicator Date hidden'!J106="x","x",I$2-'Indicator Date hidden'!J106)</f>
        <v>0</v>
      </c>
      <c r="J105" s="50">
        <f>IF('Indicator Date hidden'!K106="x","x",J$2-'Indicator Date hidden'!K106)</f>
        <v>0</v>
      </c>
      <c r="K105" s="50">
        <f>IF('Indicator Date hidden'!L106="x","x",K$2-'Indicator Date hidden'!L106)</f>
        <v>0</v>
      </c>
      <c r="L105" s="50">
        <f>IF('Indicator Date hidden'!M106="x","x",L$2-'Indicator Date hidden'!M106)</f>
        <v>0</v>
      </c>
      <c r="M105" s="50">
        <f>IF('Indicator Date hidden'!N106="x","x",M$2-'Indicator Date hidden'!N106)</f>
        <v>0</v>
      </c>
      <c r="N105" s="50">
        <f>IF('Indicator Date hidden'!O106="x","x",N$2-'Indicator Date hidden'!O106)</f>
        <v>0</v>
      </c>
      <c r="O105" s="50">
        <f>IF('Indicator Date hidden'!P106="x","x",O$2-'Indicator Date hidden'!P106)</f>
        <v>0</v>
      </c>
      <c r="P105" s="50">
        <f>IF('Indicator Date hidden'!Q106="x","x",P$2-'Indicator Date hidden'!Q106)</f>
        <v>0</v>
      </c>
      <c r="Q105" s="50">
        <f>IF('Indicator Date hidden'!R106="x","x",Q$2-'Indicator Date hidden'!R106)</f>
        <v>0</v>
      </c>
      <c r="R105" s="50">
        <f>IF('Indicator Date hidden'!S106="x","x",R$2-'Indicator Date hidden'!S106)</f>
        <v>0</v>
      </c>
      <c r="S105" s="50">
        <f>IF('Indicator Date hidden'!T106="x","x",S$2-'Indicator Date hidden'!T106)</f>
        <v>0</v>
      </c>
      <c r="T105" s="50">
        <f>IF('Indicator Date hidden'!U106="x","x",T$2-'Indicator Date hidden'!U106)</f>
        <v>0</v>
      </c>
      <c r="U105" s="50">
        <f>IF('Indicator Date hidden'!V106="x","x",U$2-'Indicator Date hidden'!V106)</f>
        <v>0</v>
      </c>
      <c r="V105" s="50">
        <f>IF('Indicator Date hidden'!W106="x","x",V$2-'Indicator Date hidden'!W106)</f>
        <v>0</v>
      </c>
      <c r="W105" s="50">
        <f>IF('Indicator Date hidden'!X106="x","x",W$2-'Indicator Date hidden'!X106)</f>
        <v>0</v>
      </c>
      <c r="X105" s="50">
        <f>IF('Indicator Date hidden'!Y106="x","x",X$2-'Indicator Date hidden'!Y106)</f>
        <v>1</v>
      </c>
      <c r="Y105" s="50">
        <f>IF('Indicator Date hidden'!Z106="x","x",Y$2-'Indicator Date hidden'!Z106)</f>
        <v>1</v>
      </c>
      <c r="Z105" s="50">
        <f>IF('Indicator Date hidden'!AA106="x","x",Z$2-'Indicator Date hidden'!AA106)</f>
        <v>3</v>
      </c>
      <c r="AA105" s="50">
        <f>IF('Indicator Date hidden'!AB106="x","x",AA$2-'Indicator Date hidden'!AB106)</f>
        <v>0</v>
      </c>
      <c r="AB105" s="50">
        <f>IF('Indicator Date hidden'!AC106="x","x",AB$2-'Indicator Date hidden'!AC106)</f>
        <v>0</v>
      </c>
      <c r="AC105" s="50">
        <f>IF('Indicator Date hidden'!AD106="x","x",AC$2-'Indicator Date hidden'!AD106)</f>
        <v>1</v>
      </c>
      <c r="AD105" s="50">
        <f>IF('Indicator Date hidden'!AE106="x","x",AD$2-'Indicator Date hidden'!AE106)</f>
        <v>0</v>
      </c>
      <c r="AE105" s="50">
        <f>IF('Indicator Date hidden'!AF106="x","x",AE$2-'Indicator Date hidden'!AF106)</f>
        <v>0</v>
      </c>
      <c r="AF105" s="50">
        <f>IF('Indicator Date hidden'!AG106="x","x",AF$2-'Indicator Date hidden'!AG106)</f>
        <v>0</v>
      </c>
      <c r="AG105" s="50">
        <f>IF('Indicator Date hidden'!AH106="x","x",AG$2-'Indicator Date hidden'!AH106)</f>
        <v>0</v>
      </c>
      <c r="AH105" s="50">
        <f>IF('Indicator Date hidden'!AI106="x","x",AH$2-'Indicator Date hidden'!AI106)</f>
        <v>0</v>
      </c>
      <c r="AI105" s="50">
        <f>IF('Indicator Date hidden'!AJ106="x","x",AI$2-'Indicator Date hidden'!AJ106)</f>
        <v>0</v>
      </c>
      <c r="AJ105" s="50">
        <f>IF('Indicator Date hidden'!AK106="x","x",AJ$2-'Indicator Date hidden'!AK106)</f>
        <v>0</v>
      </c>
      <c r="AK105" s="50">
        <f>IF('Indicator Date hidden'!AL106="x","x",AK$2-'Indicator Date hidden'!AL106)</f>
        <v>0</v>
      </c>
      <c r="AL105" s="50">
        <f>IF('Indicator Date hidden'!AM106="x","x",AL$2-'Indicator Date hidden'!AM106)</f>
        <v>3</v>
      </c>
      <c r="AM105" s="50">
        <f>IF('Indicator Date hidden'!AN106="x","x",AM$2-'Indicator Date hidden'!AN106)</f>
        <v>0</v>
      </c>
      <c r="AN105" s="50">
        <f>IF('Indicator Date hidden'!AO106="x","x",AN$2-'Indicator Date hidden'!AO106)</f>
        <v>0</v>
      </c>
      <c r="AO105" s="50">
        <f>IF('Indicator Date hidden'!AP106="x","x",AO$2-'Indicator Date hidden'!AP106)</f>
        <v>0</v>
      </c>
      <c r="AP105" s="50">
        <f>IF('Indicator Date hidden'!AQ106="x","x",AP$2-'Indicator Date hidden'!AQ106)</f>
        <v>0</v>
      </c>
      <c r="AQ105" s="50">
        <f>IF('Indicator Date hidden'!AR106="x","x",AQ$2-'Indicator Date hidden'!AR106)</f>
        <v>0</v>
      </c>
      <c r="AR105" s="50">
        <f>IF('Indicator Date hidden'!AS106="x","x",AR$2-'Indicator Date hidden'!AS106)</f>
        <v>0</v>
      </c>
      <c r="AS105" s="50">
        <f>IF('Indicator Date hidden'!AT106="x","x",AS$2-'Indicator Date hidden'!AT106)</f>
        <v>2</v>
      </c>
      <c r="AT105" s="50">
        <f>IF('Indicator Date hidden'!AU106="x","x",AT$2-'Indicator Date hidden'!AU106)</f>
        <v>0</v>
      </c>
      <c r="AU105" s="50">
        <f>IF('Indicator Date hidden'!AV106="x","x",AU$2-'Indicator Date hidden'!AV106)</f>
        <v>0</v>
      </c>
      <c r="AV105" s="50">
        <f>IF('Indicator Date hidden'!AW106="x","x",AV$2-'Indicator Date hidden'!AW106)</f>
        <v>0</v>
      </c>
      <c r="AW105" s="50">
        <f>IF('Indicator Date hidden'!AX106="x","x",AW$2-'Indicator Date hidden'!AX106)</f>
        <v>0</v>
      </c>
      <c r="AX105" s="50">
        <f>IF('Indicator Date hidden'!AY106="x","x",AX$2-'Indicator Date hidden'!AY106)</f>
        <v>0</v>
      </c>
      <c r="AY105" s="50">
        <f>IF('Indicator Date hidden'!AZ106="x","x",AY$2-'Indicator Date hidden'!AZ106)</f>
        <v>0</v>
      </c>
      <c r="AZ105" s="50">
        <f>IF('Indicator Date hidden'!BA106="x","x",AZ$2-'Indicator Date hidden'!BA106)</f>
        <v>3</v>
      </c>
      <c r="BA105" s="50">
        <f>IF('Indicator Date hidden'!BB106="x","x",BA$2-'Indicator Date hidden'!BB106)</f>
        <v>1</v>
      </c>
      <c r="BB105" s="50">
        <f>IF('Indicator Date hidden'!BC106="x","x",BB$2-'Indicator Date hidden'!BC106)</f>
        <v>1</v>
      </c>
      <c r="BC105" s="50">
        <f>IF('Indicator Date hidden'!BD106="x","x",BC$2-'Indicator Date hidden'!BD106)</f>
        <v>1</v>
      </c>
      <c r="BD105" s="50" t="str">
        <f>IF('Indicator Date hidden'!BE106="x","x",BD$2-'Indicator Date hidden'!BE106)</f>
        <v>x</v>
      </c>
      <c r="BE105" s="50">
        <f>IF('Indicator Date hidden'!BF106="x","x",BE$2-'Indicator Date hidden'!BF106)</f>
        <v>0</v>
      </c>
      <c r="BF105" s="50">
        <f>IF('Indicator Date hidden'!BG106="x","x",BF$2-'Indicator Date hidden'!BG106)</f>
        <v>0</v>
      </c>
      <c r="BG105" s="50">
        <f>IF('Indicator Date hidden'!BH106="x","x",BG$2-'Indicator Date hidden'!BH106)</f>
        <v>1</v>
      </c>
      <c r="BH105" s="50">
        <f>IF('Indicator Date hidden'!BI106="x","x",BH$2-'Indicator Date hidden'!BI106)</f>
        <v>1</v>
      </c>
      <c r="BI105" s="50">
        <f>IF('Indicator Date hidden'!BJ106="x","x",BI$2-'Indicator Date hidden'!BJ106)</f>
        <v>0</v>
      </c>
      <c r="BJ105" s="50">
        <f>IF('Indicator Date hidden'!BK106="x","x",BJ$2-'Indicator Date hidden'!BK106)</f>
        <v>1</v>
      </c>
      <c r="BK105" s="50">
        <f>IF('Indicator Date hidden'!BL106="x","x",BK$2-'Indicator Date hidden'!BL106)</f>
        <v>0</v>
      </c>
      <c r="BL105" s="50">
        <f>IF('Indicator Date hidden'!BM106="x","x",BL$2-'Indicator Date hidden'!BM106)</f>
        <v>1</v>
      </c>
      <c r="BM105" s="50">
        <f>IF('Indicator Date hidden'!BN106="x","x",BM$2-'Indicator Date hidden'!BN106)</f>
        <v>4</v>
      </c>
      <c r="BN105" s="50">
        <f>IF('Indicator Date hidden'!BO106="x","x",BN$2-'Indicator Date hidden'!BO106)</f>
        <v>2</v>
      </c>
      <c r="BO105" s="50">
        <f>IF('Indicator Date hidden'!BP106="x","x",BO$2-'Indicator Date hidden'!BP106)</f>
        <v>0</v>
      </c>
      <c r="BP105" s="50">
        <f>IF('Indicator Date hidden'!BQ106="x","x",BP$2-'Indicator Date hidden'!BQ106)</f>
        <v>0</v>
      </c>
      <c r="BQ105" s="50">
        <f>IF('Indicator Date hidden'!BR106="x","x",BQ$2-'Indicator Date hidden'!BR106)</f>
        <v>0</v>
      </c>
      <c r="BR105" s="50">
        <f>IF('Indicator Date hidden'!BS106="x","x",BR$2-'Indicator Date hidden'!BS106)</f>
        <v>0</v>
      </c>
      <c r="BS105" s="50">
        <f>IF('Indicator Date hidden'!BT106="x","x",BS$2-'Indicator Date hidden'!BT106)</f>
        <v>2</v>
      </c>
      <c r="BT105" s="50">
        <f>IF('Indicator Date hidden'!BU106="x","x",BT$2-'Indicator Date hidden'!BU106)</f>
        <v>1</v>
      </c>
      <c r="BU105" s="50">
        <f>IF('Indicator Date hidden'!BV106="x","x",BU$2-'Indicator Date hidden'!BV106)</f>
        <v>1</v>
      </c>
      <c r="BV105" s="50">
        <f>IF('Indicator Date hidden'!BW106="x","x",BV$2-'Indicator Date hidden'!BW106)</f>
        <v>1</v>
      </c>
      <c r="BW105" s="50">
        <f>IF('Indicator Date hidden'!BX106="x","x",BW$2-'Indicator Date hidden'!BX106)</f>
        <v>1</v>
      </c>
      <c r="BX105" s="50">
        <f>IF('Indicator Date hidden'!BY106="x","x",BX$2-'Indicator Date hidden'!BY106)</f>
        <v>0</v>
      </c>
      <c r="BY105" s="3">
        <f t="shared" si="15"/>
        <v>33</v>
      </c>
      <c r="BZ105" s="51">
        <f t="shared" si="16"/>
        <v>0.44594594594594594</v>
      </c>
      <c r="CA105" s="3">
        <f t="shared" si="17"/>
        <v>21</v>
      </c>
      <c r="CB105" s="51">
        <f t="shared" si="18"/>
        <v>0.85648388526977426</v>
      </c>
      <c r="CC105" s="54">
        <f t="shared" si="19"/>
        <v>0</v>
      </c>
    </row>
    <row r="106" spans="1:81">
      <c r="A106" s="3" t="str">
        <f>'Indicator Data'!B109</f>
        <v>MYS</v>
      </c>
      <c r="B106" s="50">
        <f>IF('Indicator Date hidden'!C107="x","x",B$2-'Indicator Date hidden'!C107)</f>
        <v>0</v>
      </c>
      <c r="C106" s="50">
        <f>IF('Indicator Date hidden'!D107="x","x",C$2-'Indicator Date hidden'!D107)</f>
        <v>0</v>
      </c>
      <c r="D106" s="50">
        <f>IF('Indicator Date hidden'!E107="x","x",D$2-'Indicator Date hidden'!E107)</f>
        <v>0</v>
      </c>
      <c r="E106" s="50">
        <f>IF('Indicator Date hidden'!F107="x","x",E$2-'Indicator Date hidden'!F107)</f>
        <v>0</v>
      </c>
      <c r="F106" s="50">
        <f>IF('Indicator Date hidden'!G107="x","x",F$2-'Indicator Date hidden'!G107)</f>
        <v>0</v>
      </c>
      <c r="G106" s="50">
        <f>IF('Indicator Date hidden'!H107="x","x",G$2-'Indicator Date hidden'!H107)</f>
        <v>0</v>
      </c>
      <c r="H106" s="50">
        <f>IF('Indicator Date hidden'!I107="x","x",H$2-'Indicator Date hidden'!I107)</f>
        <v>0</v>
      </c>
      <c r="I106" s="50">
        <f>IF('Indicator Date hidden'!J107="x","x",I$2-'Indicator Date hidden'!J107)</f>
        <v>0</v>
      </c>
      <c r="J106" s="50">
        <f>IF('Indicator Date hidden'!K107="x","x",J$2-'Indicator Date hidden'!K107)</f>
        <v>0</v>
      </c>
      <c r="K106" s="50">
        <f>IF('Indicator Date hidden'!L107="x","x",K$2-'Indicator Date hidden'!L107)</f>
        <v>0</v>
      </c>
      <c r="L106" s="50">
        <f>IF('Indicator Date hidden'!M107="x","x",L$2-'Indicator Date hidden'!M107)</f>
        <v>0</v>
      </c>
      <c r="M106" s="50">
        <f>IF('Indicator Date hidden'!N107="x","x",M$2-'Indicator Date hidden'!N107)</f>
        <v>0</v>
      </c>
      <c r="N106" s="50">
        <f>IF('Indicator Date hidden'!O107="x","x",N$2-'Indicator Date hidden'!O107)</f>
        <v>0</v>
      </c>
      <c r="O106" s="50">
        <f>IF('Indicator Date hidden'!P107="x","x",O$2-'Indicator Date hidden'!P107)</f>
        <v>0</v>
      </c>
      <c r="P106" s="50">
        <f>IF('Indicator Date hidden'!Q107="x","x",P$2-'Indicator Date hidden'!Q107)</f>
        <v>0</v>
      </c>
      <c r="Q106" s="50">
        <f>IF('Indicator Date hidden'!R107="x","x",Q$2-'Indicator Date hidden'!R107)</f>
        <v>0</v>
      </c>
      <c r="R106" s="50">
        <f>IF('Indicator Date hidden'!S107="x","x",R$2-'Indicator Date hidden'!S107)</f>
        <v>0</v>
      </c>
      <c r="S106" s="50">
        <f>IF('Indicator Date hidden'!T107="x","x",S$2-'Indicator Date hidden'!T107)</f>
        <v>0</v>
      </c>
      <c r="T106" s="50">
        <f>IF('Indicator Date hidden'!U107="x","x",T$2-'Indicator Date hidden'!U107)</f>
        <v>0</v>
      </c>
      <c r="U106" s="50">
        <f>IF('Indicator Date hidden'!V107="x","x",U$2-'Indicator Date hidden'!V107)</f>
        <v>0</v>
      </c>
      <c r="V106" s="50">
        <f>IF('Indicator Date hidden'!W107="x","x",V$2-'Indicator Date hidden'!W107)</f>
        <v>0</v>
      </c>
      <c r="W106" s="50">
        <f>IF('Indicator Date hidden'!X107="x","x",W$2-'Indicator Date hidden'!X107)</f>
        <v>0</v>
      </c>
      <c r="X106" s="50">
        <f>IF('Indicator Date hidden'!Y107="x","x",X$2-'Indicator Date hidden'!Y107)</f>
        <v>1</v>
      </c>
      <c r="Y106" s="50">
        <f>IF('Indicator Date hidden'!Z107="x","x",Y$2-'Indicator Date hidden'!Z107)</f>
        <v>1</v>
      </c>
      <c r="Z106" s="50" t="str">
        <f>IF('Indicator Date hidden'!AA107="x","x",Z$2-'Indicator Date hidden'!AA107)</f>
        <v>x</v>
      </c>
      <c r="AA106" s="50">
        <f>IF('Indicator Date hidden'!AB107="x","x",AA$2-'Indicator Date hidden'!AB107)</f>
        <v>1</v>
      </c>
      <c r="AB106" s="50" t="str">
        <f>IF('Indicator Date hidden'!AC107="x","x",AB$2-'Indicator Date hidden'!AC107)</f>
        <v>x</v>
      </c>
      <c r="AC106" s="50">
        <f>IF('Indicator Date hidden'!AD107="x","x",AC$2-'Indicator Date hidden'!AD107)</f>
        <v>2</v>
      </c>
      <c r="AD106" s="50">
        <f>IF('Indicator Date hidden'!AE107="x","x",AD$2-'Indicator Date hidden'!AE107)</f>
        <v>0</v>
      </c>
      <c r="AE106" s="50" t="str">
        <f>IF('Indicator Date hidden'!AF107="x","x",AE$2-'Indicator Date hidden'!AF107)</f>
        <v>x</v>
      </c>
      <c r="AF106" s="50">
        <f>IF('Indicator Date hidden'!AG107="x","x",AF$2-'Indicator Date hidden'!AG107)</f>
        <v>0</v>
      </c>
      <c r="AG106" s="50">
        <f>IF('Indicator Date hidden'!AH107="x","x",AG$2-'Indicator Date hidden'!AH107)</f>
        <v>0</v>
      </c>
      <c r="AH106" s="50">
        <f>IF('Indicator Date hidden'!AI107="x","x",AH$2-'Indicator Date hidden'!AI107)</f>
        <v>0</v>
      </c>
      <c r="AI106" s="50">
        <f>IF('Indicator Date hidden'!AJ107="x","x",AI$2-'Indicator Date hidden'!AJ107)</f>
        <v>0</v>
      </c>
      <c r="AJ106" s="50">
        <f>IF('Indicator Date hidden'!AK107="x","x",AJ$2-'Indicator Date hidden'!AK107)</f>
        <v>0</v>
      </c>
      <c r="AK106" s="50">
        <f>IF('Indicator Date hidden'!AL107="x","x",AK$2-'Indicator Date hidden'!AL107)</f>
        <v>0</v>
      </c>
      <c r="AL106" s="50" t="str">
        <f>IF('Indicator Date hidden'!AM107="x","x",AL$2-'Indicator Date hidden'!AM107)</f>
        <v>x</v>
      </c>
      <c r="AM106" s="50">
        <f>IF('Indicator Date hidden'!AN107="x","x",AM$2-'Indicator Date hidden'!AN107)</f>
        <v>0</v>
      </c>
      <c r="AN106" s="50">
        <f>IF('Indicator Date hidden'!AO107="x","x",AN$2-'Indicator Date hidden'!AO107)</f>
        <v>0</v>
      </c>
      <c r="AO106" s="50">
        <f>IF('Indicator Date hidden'!AP107="x","x",AO$2-'Indicator Date hidden'!AP107)</f>
        <v>0</v>
      </c>
      <c r="AP106" s="50">
        <f>IF('Indicator Date hidden'!AQ107="x","x",AP$2-'Indicator Date hidden'!AQ107)</f>
        <v>0</v>
      </c>
      <c r="AQ106" s="50">
        <f>IF('Indicator Date hidden'!AR107="x","x",AQ$2-'Indicator Date hidden'!AR107)</f>
        <v>0</v>
      </c>
      <c r="AR106" s="50">
        <f>IF('Indicator Date hidden'!AS107="x","x",AR$2-'Indicator Date hidden'!AS107)</f>
        <v>0</v>
      </c>
      <c r="AS106" s="50">
        <f>IF('Indicator Date hidden'!AT107="x","x",AS$2-'Indicator Date hidden'!AT107)</f>
        <v>4</v>
      </c>
      <c r="AT106" s="50">
        <f>IF('Indicator Date hidden'!AU107="x","x",AT$2-'Indicator Date hidden'!AU107)</f>
        <v>0</v>
      </c>
      <c r="AU106" s="50">
        <f>IF('Indicator Date hidden'!AV107="x","x",AU$2-'Indicator Date hidden'!AV107)</f>
        <v>0</v>
      </c>
      <c r="AV106" s="50">
        <f>IF('Indicator Date hidden'!AW107="x","x",AV$2-'Indicator Date hidden'!AW107)</f>
        <v>0</v>
      </c>
      <c r="AW106" s="50">
        <f>IF('Indicator Date hidden'!AX107="x","x",AW$2-'Indicator Date hidden'!AX107)</f>
        <v>0</v>
      </c>
      <c r="AX106" s="50">
        <f>IF('Indicator Date hidden'!AY107="x","x",AX$2-'Indicator Date hidden'!AY107)</f>
        <v>0</v>
      </c>
      <c r="AY106" s="50">
        <f>IF('Indicator Date hidden'!AZ107="x","x",AY$2-'Indicator Date hidden'!AZ107)</f>
        <v>0</v>
      </c>
      <c r="AZ106" s="50">
        <f>IF('Indicator Date hidden'!BA107="x","x",AZ$2-'Indicator Date hidden'!BA107)</f>
        <v>4</v>
      </c>
      <c r="BA106" s="50">
        <f>IF('Indicator Date hidden'!BB107="x","x",BA$2-'Indicator Date hidden'!BB107)</f>
        <v>1</v>
      </c>
      <c r="BB106" s="50">
        <f>IF('Indicator Date hidden'!BC107="x","x",BB$2-'Indicator Date hidden'!BC107)</f>
        <v>1</v>
      </c>
      <c r="BC106" s="50">
        <f>IF('Indicator Date hidden'!BD107="x","x",BC$2-'Indicator Date hidden'!BD107)</f>
        <v>1</v>
      </c>
      <c r="BD106" s="50" t="str">
        <f>IF('Indicator Date hidden'!BE107="x","x",BD$2-'Indicator Date hidden'!BE107)</f>
        <v>x</v>
      </c>
      <c r="BE106" s="50">
        <f>IF('Indicator Date hidden'!BF107="x","x",BE$2-'Indicator Date hidden'!BF107)</f>
        <v>1</v>
      </c>
      <c r="BF106" s="50">
        <f>IF('Indicator Date hidden'!BG107="x","x",BF$2-'Indicator Date hidden'!BG107)</f>
        <v>0</v>
      </c>
      <c r="BG106" s="50">
        <f>IF('Indicator Date hidden'!BH107="x","x",BG$2-'Indicator Date hidden'!BH107)</f>
        <v>1</v>
      </c>
      <c r="BH106" s="50">
        <f>IF('Indicator Date hidden'!BI107="x","x",BH$2-'Indicator Date hidden'!BI107)</f>
        <v>1</v>
      </c>
      <c r="BI106" s="50">
        <f>IF('Indicator Date hidden'!BJ107="x","x",BI$2-'Indicator Date hidden'!BJ107)</f>
        <v>2</v>
      </c>
      <c r="BJ106" s="50">
        <f>IF('Indicator Date hidden'!BK107="x","x",BJ$2-'Indicator Date hidden'!BK107)</f>
        <v>1</v>
      </c>
      <c r="BK106" s="50">
        <f>IF('Indicator Date hidden'!BL107="x","x",BK$2-'Indicator Date hidden'!BL107)</f>
        <v>0</v>
      </c>
      <c r="BL106" s="50">
        <f>IF('Indicator Date hidden'!BM107="x","x",BL$2-'Indicator Date hidden'!BM107)</f>
        <v>1</v>
      </c>
      <c r="BM106" s="50">
        <f>IF('Indicator Date hidden'!BN107="x","x",BM$2-'Indicator Date hidden'!BN107)</f>
        <v>1</v>
      </c>
      <c r="BN106" s="50">
        <f>IF('Indicator Date hidden'!BO107="x","x",BN$2-'Indicator Date hidden'!BO107)</f>
        <v>0</v>
      </c>
      <c r="BO106" s="50">
        <f>IF('Indicator Date hidden'!BP107="x","x",BO$2-'Indicator Date hidden'!BP107)</f>
        <v>0</v>
      </c>
      <c r="BP106" s="50">
        <f>IF('Indicator Date hidden'!BQ107="x","x",BP$2-'Indicator Date hidden'!BQ107)</f>
        <v>0</v>
      </c>
      <c r="BQ106" s="50">
        <f>IF('Indicator Date hidden'!BR107="x","x",BQ$2-'Indicator Date hidden'!BR107)</f>
        <v>0</v>
      </c>
      <c r="BR106" s="50">
        <f>IF('Indicator Date hidden'!BS107="x","x",BR$2-'Indicator Date hidden'!BS107)</f>
        <v>0</v>
      </c>
      <c r="BS106" s="50">
        <f>IF('Indicator Date hidden'!BT107="x","x",BS$2-'Indicator Date hidden'!BT107)</f>
        <v>3</v>
      </c>
      <c r="BT106" s="50">
        <f>IF('Indicator Date hidden'!BU107="x","x",BT$2-'Indicator Date hidden'!BU107)</f>
        <v>1</v>
      </c>
      <c r="BU106" s="50">
        <f>IF('Indicator Date hidden'!BV107="x","x",BU$2-'Indicator Date hidden'!BV107)</f>
        <v>1</v>
      </c>
      <c r="BV106" s="50" t="str">
        <f>IF('Indicator Date hidden'!BW107="x","x",BV$2-'Indicator Date hidden'!BW107)</f>
        <v>x</v>
      </c>
      <c r="BW106" s="50">
        <f>IF('Indicator Date hidden'!BX107="x","x",BW$2-'Indicator Date hidden'!BX107)</f>
        <v>1</v>
      </c>
      <c r="BX106" s="50">
        <f>IF('Indicator Date hidden'!BY107="x","x",BX$2-'Indicator Date hidden'!BY107)</f>
        <v>0</v>
      </c>
      <c r="BY106" s="3">
        <f t="shared" si="15"/>
        <v>30</v>
      </c>
      <c r="BZ106" s="51">
        <f t="shared" si="16"/>
        <v>0.43478260869565216</v>
      </c>
      <c r="CA106" s="3">
        <f t="shared" si="17"/>
        <v>20</v>
      </c>
      <c r="CB106" s="51">
        <f t="shared" si="18"/>
        <v>0.85936041045644018</v>
      </c>
      <c r="CC106" s="54">
        <f t="shared" si="19"/>
        <v>0</v>
      </c>
    </row>
    <row r="107" spans="1:81">
      <c r="A107" s="3" t="str">
        <f>'Indicator Data'!B110</f>
        <v>MDV</v>
      </c>
      <c r="B107" s="50">
        <f>IF('Indicator Date hidden'!C108="x","x",B$2-'Indicator Date hidden'!C108)</f>
        <v>0</v>
      </c>
      <c r="C107" s="50">
        <f>IF('Indicator Date hidden'!D108="x","x",C$2-'Indicator Date hidden'!D108)</f>
        <v>0</v>
      </c>
      <c r="D107" s="50">
        <f>IF('Indicator Date hidden'!E108="x","x",D$2-'Indicator Date hidden'!E108)</f>
        <v>0</v>
      </c>
      <c r="E107" s="50">
        <f>IF('Indicator Date hidden'!F108="x","x",E$2-'Indicator Date hidden'!F108)</f>
        <v>0</v>
      </c>
      <c r="F107" s="50">
        <f>IF('Indicator Date hidden'!G108="x","x",F$2-'Indicator Date hidden'!G108)</f>
        <v>0</v>
      </c>
      <c r="G107" s="50">
        <f>IF('Indicator Date hidden'!H108="x","x",G$2-'Indicator Date hidden'!H108)</f>
        <v>0</v>
      </c>
      <c r="H107" s="50">
        <f>IF('Indicator Date hidden'!I108="x","x",H$2-'Indicator Date hidden'!I108)</f>
        <v>0</v>
      </c>
      <c r="I107" s="50">
        <f>IF('Indicator Date hidden'!J108="x","x",I$2-'Indicator Date hidden'!J108)</f>
        <v>0</v>
      </c>
      <c r="J107" s="50">
        <f>IF('Indicator Date hidden'!K108="x","x",J$2-'Indicator Date hidden'!K108)</f>
        <v>0</v>
      </c>
      <c r="K107" s="50" t="str">
        <f>IF('Indicator Date hidden'!L108="x","x",K$2-'Indicator Date hidden'!L108)</f>
        <v>x</v>
      </c>
      <c r="L107" s="50">
        <f>IF('Indicator Date hidden'!M108="x","x",L$2-'Indicator Date hidden'!M108)</f>
        <v>0</v>
      </c>
      <c r="M107" s="50">
        <f>IF('Indicator Date hidden'!N108="x","x",M$2-'Indicator Date hidden'!N108)</f>
        <v>0</v>
      </c>
      <c r="N107" s="50">
        <f>IF('Indicator Date hidden'!O108="x","x",N$2-'Indicator Date hidden'!O108)</f>
        <v>0</v>
      </c>
      <c r="O107" s="50">
        <f>IF('Indicator Date hidden'!P108="x","x",O$2-'Indicator Date hidden'!P108)</f>
        <v>0</v>
      </c>
      <c r="P107" s="50">
        <f>IF('Indicator Date hidden'!Q108="x","x",P$2-'Indicator Date hidden'!Q108)</f>
        <v>0</v>
      </c>
      <c r="Q107" s="50">
        <f>IF('Indicator Date hidden'!R108="x","x",Q$2-'Indicator Date hidden'!R108)</f>
        <v>0</v>
      </c>
      <c r="R107" s="50">
        <f>IF('Indicator Date hidden'!S108="x","x",R$2-'Indicator Date hidden'!S108)</f>
        <v>0</v>
      </c>
      <c r="S107" s="50">
        <f>IF('Indicator Date hidden'!T108="x","x",S$2-'Indicator Date hidden'!T108)</f>
        <v>0</v>
      </c>
      <c r="T107" s="50">
        <f>IF('Indicator Date hidden'!U108="x","x",T$2-'Indicator Date hidden'!U108)</f>
        <v>0</v>
      </c>
      <c r="U107" s="50">
        <f>IF('Indicator Date hidden'!V108="x","x",U$2-'Indicator Date hidden'!V108)</f>
        <v>0</v>
      </c>
      <c r="V107" s="50">
        <f>IF('Indicator Date hidden'!W108="x","x",V$2-'Indicator Date hidden'!W108)</f>
        <v>0</v>
      </c>
      <c r="W107" s="50">
        <f>IF('Indicator Date hidden'!X108="x","x",W$2-'Indicator Date hidden'!X108)</f>
        <v>0</v>
      </c>
      <c r="X107" s="50">
        <f>IF('Indicator Date hidden'!Y108="x","x",X$2-'Indicator Date hidden'!Y108)</f>
        <v>1</v>
      </c>
      <c r="Y107" s="50">
        <f>IF('Indicator Date hidden'!Z108="x","x",Y$2-'Indicator Date hidden'!Z108)</f>
        <v>1</v>
      </c>
      <c r="Z107" s="50">
        <f>IF('Indicator Date hidden'!AA108="x","x",Z$2-'Indicator Date hidden'!AA108)</f>
        <v>1</v>
      </c>
      <c r="AA107" s="50">
        <f>IF('Indicator Date hidden'!AB108="x","x",AA$2-'Indicator Date hidden'!AB108)</f>
        <v>0</v>
      </c>
      <c r="AB107" s="50">
        <f>IF('Indicator Date hidden'!AC108="x","x",AB$2-'Indicator Date hidden'!AC108)</f>
        <v>0</v>
      </c>
      <c r="AC107" s="50" t="str">
        <f>IF('Indicator Date hidden'!AD108="x","x",AC$2-'Indicator Date hidden'!AD108)</f>
        <v>x</v>
      </c>
      <c r="AD107" s="50">
        <f>IF('Indicator Date hidden'!AE108="x","x",AD$2-'Indicator Date hidden'!AE108)</f>
        <v>0</v>
      </c>
      <c r="AE107" s="50">
        <f>IF('Indicator Date hidden'!AF108="x","x",AE$2-'Indicator Date hidden'!AF108)</f>
        <v>0</v>
      </c>
      <c r="AF107" s="50">
        <f>IF('Indicator Date hidden'!AG108="x","x",AF$2-'Indicator Date hidden'!AG108)</f>
        <v>0</v>
      </c>
      <c r="AG107" s="50">
        <f>IF('Indicator Date hidden'!AH108="x","x",AG$2-'Indicator Date hidden'!AH108)</f>
        <v>0</v>
      </c>
      <c r="AH107" s="50">
        <f>IF('Indicator Date hidden'!AI108="x","x",AH$2-'Indicator Date hidden'!AI108)</f>
        <v>0</v>
      </c>
      <c r="AI107" s="50">
        <f>IF('Indicator Date hidden'!AJ108="x","x",AI$2-'Indicator Date hidden'!AJ108)</f>
        <v>0</v>
      </c>
      <c r="AJ107" s="50">
        <f>IF('Indicator Date hidden'!AK108="x","x",AJ$2-'Indicator Date hidden'!AK108)</f>
        <v>0</v>
      </c>
      <c r="AK107" s="50">
        <f>IF('Indicator Date hidden'!AL108="x","x",AK$2-'Indicator Date hidden'!AL108)</f>
        <v>0</v>
      </c>
      <c r="AL107" s="50">
        <f>IF('Indicator Date hidden'!AM108="x","x",AL$2-'Indicator Date hidden'!AM108)</f>
        <v>2</v>
      </c>
      <c r="AM107" s="50">
        <f>IF('Indicator Date hidden'!AN108="x","x",AM$2-'Indicator Date hidden'!AN108)</f>
        <v>0</v>
      </c>
      <c r="AN107" s="50">
        <f>IF('Indicator Date hidden'!AO108="x","x",AN$2-'Indicator Date hidden'!AO108)</f>
        <v>0</v>
      </c>
      <c r="AO107" s="50">
        <f>IF('Indicator Date hidden'!AP108="x","x",AO$2-'Indicator Date hidden'!AP108)</f>
        <v>0</v>
      </c>
      <c r="AP107" s="50">
        <f>IF('Indicator Date hidden'!AQ108="x","x",AP$2-'Indicator Date hidden'!AQ108)</f>
        <v>0</v>
      </c>
      <c r="AQ107" s="50">
        <f>IF('Indicator Date hidden'!AR108="x","x",AQ$2-'Indicator Date hidden'!AR108)</f>
        <v>0</v>
      </c>
      <c r="AR107" s="50">
        <f>IF('Indicator Date hidden'!AS108="x","x",AR$2-'Indicator Date hidden'!AS108)</f>
        <v>0</v>
      </c>
      <c r="AS107" s="50">
        <f>IF('Indicator Date hidden'!AT108="x","x",AS$2-'Indicator Date hidden'!AT108)</f>
        <v>3</v>
      </c>
      <c r="AT107" s="50">
        <f>IF('Indicator Date hidden'!AU108="x","x",AT$2-'Indicator Date hidden'!AU108)</f>
        <v>0</v>
      </c>
      <c r="AU107" s="50" t="str">
        <f>IF('Indicator Date hidden'!AV108="x","x",AU$2-'Indicator Date hidden'!AV108)</f>
        <v>x</v>
      </c>
      <c r="AV107" s="50" t="str">
        <f>IF('Indicator Date hidden'!AW108="x","x",AV$2-'Indicator Date hidden'!AW108)</f>
        <v>x</v>
      </c>
      <c r="AW107" s="50" t="str">
        <f>IF('Indicator Date hidden'!AX108="x","x",AW$2-'Indicator Date hidden'!AX108)</f>
        <v>x</v>
      </c>
      <c r="AX107" s="50">
        <f>IF('Indicator Date hidden'!AY108="x","x",AX$2-'Indicator Date hidden'!AY108)</f>
        <v>0</v>
      </c>
      <c r="AY107" s="50">
        <f>IF('Indicator Date hidden'!AZ108="x","x",AY$2-'Indicator Date hidden'!AZ108)</f>
        <v>0</v>
      </c>
      <c r="AZ107" s="50">
        <f>IF('Indicator Date hidden'!BA108="x","x",AZ$2-'Indicator Date hidden'!BA108)</f>
        <v>3</v>
      </c>
      <c r="BA107" s="50">
        <f>IF('Indicator Date hidden'!BB108="x","x",BA$2-'Indicator Date hidden'!BB108)</f>
        <v>1</v>
      </c>
      <c r="BB107" s="50">
        <f>IF('Indicator Date hidden'!BC108="x","x",BB$2-'Indicator Date hidden'!BC108)</f>
        <v>1</v>
      </c>
      <c r="BC107" s="50">
        <f>IF('Indicator Date hidden'!BD108="x","x",BC$2-'Indicator Date hidden'!BD108)</f>
        <v>1</v>
      </c>
      <c r="BD107" s="50" t="str">
        <f>IF('Indicator Date hidden'!BE108="x","x",BD$2-'Indicator Date hidden'!BE108)</f>
        <v>x</v>
      </c>
      <c r="BE107" s="50" t="str">
        <f>IF('Indicator Date hidden'!BF108="x","x",BE$2-'Indicator Date hidden'!BF108)</f>
        <v>x</v>
      </c>
      <c r="BF107" s="50">
        <f>IF('Indicator Date hidden'!BG108="x","x",BF$2-'Indicator Date hidden'!BG108)</f>
        <v>0</v>
      </c>
      <c r="BG107" s="50">
        <f>IF('Indicator Date hidden'!BH108="x","x",BG$2-'Indicator Date hidden'!BH108)</f>
        <v>1</v>
      </c>
      <c r="BH107" s="50">
        <f>IF('Indicator Date hidden'!BI108="x","x",BH$2-'Indicator Date hidden'!BI108)</f>
        <v>1</v>
      </c>
      <c r="BI107" s="50">
        <f>IF('Indicator Date hidden'!BJ108="x","x",BI$2-'Indicator Date hidden'!BJ108)</f>
        <v>2</v>
      </c>
      <c r="BJ107" s="50">
        <f>IF('Indicator Date hidden'!BK108="x","x",BJ$2-'Indicator Date hidden'!BK108)</f>
        <v>1</v>
      </c>
      <c r="BK107" s="50">
        <f>IF('Indicator Date hidden'!BL108="x","x",BK$2-'Indicator Date hidden'!BL108)</f>
        <v>0</v>
      </c>
      <c r="BL107" s="50">
        <f>IF('Indicator Date hidden'!BM108="x","x",BL$2-'Indicator Date hidden'!BM108)</f>
        <v>1</v>
      </c>
      <c r="BM107" s="50">
        <f>IF('Indicator Date hidden'!BN108="x","x",BM$2-'Indicator Date hidden'!BN108)</f>
        <v>3</v>
      </c>
      <c r="BN107" s="50">
        <f>IF('Indicator Date hidden'!BO108="x","x",BN$2-'Indicator Date hidden'!BO108)</f>
        <v>2</v>
      </c>
      <c r="BO107" s="50">
        <f>IF('Indicator Date hidden'!BP108="x","x",BO$2-'Indicator Date hidden'!BP108)</f>
        <v>0</v>
      </c>
      <c r="BP107" s="50">
        <f>IF('Indicator Date hidden'!BQ108="x","x",BP$2-'Indicator Date hidden'!BQ108)</f>
        <v>0</v>
      </c>
      <c r="BQ107" s="50">
        <f>IF('Indicator Date hidden'!BR108="x","x",BQ$2-'Indicator Date hidden'!BR108)</f>
        <v>0</v>
      </c>
      <c r="BR107" s="50">
        <f>IF('Indicator Date hidden'!BS108="x","x",BR$2-'Indicator Date hidden'!BS108)</f>
        <v>0</v>
      </c>
      <c r="BS107" s="50">
        <f>IF('Indicator Date hidden'!BT108="x","x",BS$2-'Indicator Date hidden'!BT108)</f>
        <v>2</v>
      </c>
      <c r="BT107" s="50">
        <f>IF('Indicator Date hidden'!BU108="x","x",BT$2-'Indicator Date hidden'!BU108)</f>
        <v>1</v>
      </c>
      <c r="BU107" s="50">
        <f>IF('Indicator Date hidden'!BV108="x","x",BU$2-'Indicator Date hidden'!BV108)</f>
        <v>1</v>
      </c>
      <c r="BV107" s="50" t="str">
        <f>IF('Indicator Date hidden'!BW108="x","x",BV$2-'Indicator Date hidden'!BW108)</f>
        <v>x</v>
      </c>
      <c r="BW107" s="50">
        <f>IF('Indicator Date hidden'!BX108="x","x",BW$2-'Indicator Date hidden'!BX108)</f>
        <v>1</v>
      </c>
      <c r="BX107" s="50">
        <f>IF('Indicator Date hidden'!BY108="x","x",BX$2-'Indicator Date hidden'!BY108)</f>
        <v>0</v>
      </c>
      <c r="BY107" s="3">
        <f t="shared" si="15"/>
        <v>30</v>
      </c>
      <c r="BZ107" s="51">
        <f t="shared" si="16"/>
        <v>0.44776119402985076</v>
      </c>
      <c r="CA107" s="3">
        <f t="shared" si="17"/>
        <v>20</v>
      </c>
      <c r="CB107" s="51">
        <f t="shared" si="18"/>
        <v>0.79707641330260826</v>
      </c>
      <c r="CC107" s="54">
        <f t="shared" si="19"/>
        <v>0</v>
      </c>
    </row>
    <row r="108" spans="1:81">
      <c r="A108" s="3" t="str">
        <f>'Indicator Data'!B111</f>
        <v>MLI</v>
      </c>
      <c r="B108" s="50">
        <f>IF('Indicator Date hidden'!C109="x","x",B$2-'Indicator Date hidden'!C109)</f>
        <v>0</v>
      </c>
      <c r="C108" s="50">
        <f>IF('Indicator Date hidden'!D109="x","x",C$2-'Indicator Date hidden'!D109)</f>
        <v>0</v>
      </c>
      <c r="D108" s="50">
        <f>IF('Indicator Date hidden'!E109="x","x",D$2-'Indicator Date hidden'!E109)</f>
        <v>0</v>
      </c>
      <c r="E108" s="50">
        <f>IF('Indicator Date hidden'!F109="x","x",E$2-'Indicator Date hidden'!F109)</f>
        <v>0</v>
      </c>
      <c r="F108" s="50">
        <f>IF('Indicator Date hidden'!G109="x","x",F$2-'Indicator Date hidden'!G109)</f>
        <v>0</v>
      </c>
      <c r="G108" s="50">
        <f>IF('Indicator Date hidden'!H109="x","x",G$2-'Indicator Date hidden'!H109)</f>
        <v>0</v>
      </c>
      <c r="H108" s="50">
        <f>IF('Indicator Date hidden'!I109="x","x",H$2-'Indicator Date hidden'!I109)</f>
        <v>0</v>
      </c>
      <c r="I108" s="50">
        <f>IF('Indicator Date hidden'!J109="x","x",I$2-'Indicator Date hidden'!J109)</f>
        <v>0</v>
      </c>
      <c r="J108" s="50">
        <f>IF('Indicator Date hidden'!K109="x","x",J$2-'Indicator Date hidden'!K109)</f>
        <v>0</v>
      </c>
      <c r="K108" s="50">
        <f>IF('Indicator Date hidden'!L109="x","x",K$2-'Indicator Date hidden'!L109)</f>
        <v>0</v>
      </c>
      <c r="L108" s="50">
        <f>IF('Indicator Date hidden'!M109="x","x",L$2-'Indicator Date hidden'!M109)</f>
        <v>0</v>
      </c>
      <c r="M108" s="50">
        <f>IF('Indicator Date hidden'!N109="x","x",M$2-'Indicator Date hidden'!N109)</f>
        <v>0</v>
      </c>
      <c r="N108" s="50">
        <f>IF('Indicator Date hidden'!O109="x","x",N$2-'Indicator Date hidden'!O109)</f>
        <v>0</v>
      </c>
      <c r="O108" s="50">
        <f>IF('Indicator Date hidden'!P109="x","x",O$2-'Indicator Date hidden'!P109)</f>
        <v>0</v>
      </c>
      <c r="P108" s="50">
        <f>IF('Indicator Date hidden'!Q109="x","x",P$2-'Indicator Date hidden'!Q109)</f>
        <v>0</v>
      </c>
      <c r="Q108" s="50">
        <f>IF('Indicator Date hidden'!R109="x","x",Q$2-'Indicator Date hidden'!R109)</f>
        <v>0</v>
      </c>
      <c r="R108" s="50">
        <f>IF('Indicator Date hidden'!S109="x","x",R$2-'Indicator Date hidden'!S109)</f>
        <v>0</v>
      </c>
      <c r="S108" s="50">
        <f>IF('Indicator Date hidden'!T109="x","x",S$2-'Indicator Date hidden'!T109)</f>
        <v>0</v>
      </c>
      <c r="T108" s="50">
        <f>IF('Indicator Date hidden'!U109="x","x",T$2-'Indicator Date hidden'!U109)</f>
        <v>0</v>
      </c>
      <c r="U108" s="50">
        <f>IF('Indicator Date hidden'!V109="x","x",U$2-'Indicator Date hidden'!V109)</f>
        <v>0</v>
      </c>
      <c r="V108" s="50">
        <f>IF('Indicator Date hidden'!W109="x","x",V$2-'Indicator Date hidden'!W109)</f>
        <v>0</v>
      </c>
      <c r="W108" s="50">
        <f>IF('Indicator Date hidden'!X109="x","x",W$2-'Indicator Date hidden'!X109)</f>
        <v>0</v>
      </c>
      <c r="X108" s="50">
        <f>IF('Indicator Date hidden'!Y109="x","x",X$2-'Indicator Date hidden'!Y109)</f>
        <v>1</v>
      </c>
      <c r="Y108" s="50">
        <f>IF('Indicator Date hidden'!Z109="x","x",Y$2-'Indicator Date hidden'!Z109)</f>
        <v>1</v>
      </c>
      <c r="Z108" s="50">
        <f>IF('Indicator Date hidden'!AA109="x","x",Z$2-'Indicator Date hidden'!AA109)</f>
        <v>0</v>
      </c>
      <c r="AA108" s="50">
        <f>IF('Indicator Date hidden'!AB109="x","x",AA$2-'Indicator Date hidden'!AB109)</f>
        <v>0</v>
      </c>
      <c r="AB108" s="50">
        <f>IF('Indicator Date hidden'!AC109="x","x",AB$2-'Indicator Date hidden'!AC109)</f>
        <v>0</v>
      </c>
      <c r="AC108" s="50">
        <f>IF('Indicator Date hidden'!AD109="x","x",AC$2-'Indicator Date hidden'!AD109)</f>
        <v>1</v>
      </c>
      <c r="AD108" s="50">
        <f>IF('Indicator Date hidden'!AE109="x","x",AD$2-'Indicator Date hidden'!AE109)</f>
        <v>0</v>
      </c>
      <c r="AE108" s="50">
        <f>IF('Indicator Date hidden'!AF109="x","x",AE$2-'Indicator Date hidden'!AF109)</f>
        <v>0</v>
      </c>
      <c r="AF108" s="50">
        <f>IF('Indicator Date hidden'!AG109="x","x",AF$2-'Indicator Date hidden'!AG109)</f>
        <v>0</v>
      </c>
      <c r="AG108" s="50">
        <f>IF('Indicator Date hidden'!AH109="x","x",AG$2-'Indicator Date hidden'!AH109)</f>
        <v>0</v>
      </c>
      <c r="AH108" s="50">
        <f>IF('Indicator Date hidden'!AI109="x","x",AH$2-'Indicator Date hidden'!AI109)</f>
        <v>0</v>
      </c>
      <c r="AI108" s="50">
        <f>IF('Indicator Date hidden'!AJ109="x","x",AI$2-'Indicator Date hidden'!AJ109)</f>
        <v>0</v>
      </c>
      <c r="AJ108" s="50">
        <f>IF('Indicator Date hidden'!AK109="x","x",AJ$2-'Indicator Date hidden'!AK109)</f>
        <v>0</v>
      </c>
      <c r="AK108" s="50">
        <f>IF('Indicator Date hidden'!AL109="x","x",AK$2-'Indicator Date hidden'!AL109)</f>
        <v>0</v>
      </c>
      <c r="AL108" s="50">
        <f>IF('Indicator Date hidden'!AM109="x","x",AL$2-'Indicator Date hidden'!AM109)</f>
        <v>1</v>
      </c>
      <c r="AM108" s="50">
        <f>IF('Indicator Date hidden'!AN109="x","x",AM$2-'Indicator Date hidden'!AN109)</f>
        <v>0</v>
      </c>
      <c r="AN108" s="50">
        <f>IF('Indicator Date hidden'!AO109="x","x",AN$2-'Indicator Date hidden'!AO109)</f>
        <v>0</v>
      </c>
      <c r="AO108" s="50">
        <f>IF('Indicator Date hidden'!AP109="x","x",AO$2-'Indicator Date hidden'!AP109)</f>
        <v>0</v>
      </c>
      <c r="AP108" s="50">
        <f>IF('Indicator Date hidden'!AQ109="x","x",AP$2-'Indicator Date hidden'!AQ109)</f>
        <v>0</v>
      </c>
      <c r="AQ108" s="50">
        <f>IF('Indicator Date hidden'!AR109="x","x",AQ$2-'Indicator Date hidden'!AR109)</f>
        <v>0</v>
      </c>
      <c r="AR108" s="50">
        <f>IF('Indicator Date hidden'!AS109="x","x",AR$2-'Indicator Date hidden'!AS109)</f>
        <v>0</v>
      </c>
      <c r="AS108" s="50">
        <f>IF('Indicator Date hidden'!AT109="x","x",AS$2-'Indicator Date hidden'!AT109)</f>
        <v>2</v>
      </c>
      <c r="AT108" s="50">
        <f>IF('Indicator Date hidden'!AU109="x","x",AT$2-'Indicator Date hidden'!AU109)</f>
        <v>0</v>
      </c>
      <c r="AU108" s="50">
        <f>IF('Indicator Date hidden'!AV109="x","x",AU$2-'Indicator Date hidden'!AV109)</f>
        <v>0</v>
      </c>
      <c r="AV108" s="50" t="str">
        <f>IF('Indicator Date hidden'!AW109="x","x",AV$2-'Indicator Date hidden'!AW109)</f>
        <v>x</v>
      </c>
      <c r="AW108" s="50">
        <f>IF('Indicator Date hidden'!AX109="x","x",AW$2-'Indicator Date hidden'!AX109)</f>
        <v>0</v>
      </c>
      <c r="AX108" s="50">
        <f>IF('Indicator Date hidden'!AY109="x","x",AX$2-'Indicator Date hidden'!AY109)</f>
        <v>0</v>
      </c>
      <c r="AY108" s="50">
        <f>IF('Indicator Date hidden'!AZ109="x","x",AY$2-'Indicator Date hidden'!AZ109)</f>
        <v>0</v>
      </c>
      <c r="AZ108" s="50">
        <f>IF('Indicator Date hidden'!BA109="x","x",AZ$2-'Indicator Date hidden'!BA109)</f>
        <v>10</v>
      </c>
      <c r="BA108" s="50">
        <f>IF('Indicator Date hidden'!BB109="x","x",BA$2-'Indicator Date hidden'!BB109)</f>
        <v>1</v>
      </c>
      <c r="BB108" s="50">
        <f>IF('Indicator Date hidden'!BC109="x","x",BB$2-'Indicator Date hidden'!BC109)</f>
        <v>1</v>
      </c>
      <c r="BC108" s="50">
        <f>IF('Indicator Date hidden'!BD109="x","x",BC$2-'Indicator Date hidden'!BD109)</f>
        <v>1</v>
      </c>
      <c r="BD108" s="50">
        <f>IF('Indicator Date hidden'!BE109="x","x",BD$2-'Indicator Date hidden'!BE109)</f>
        <v>0</v>
      </c>
      <c r="BE108" s="50">
        <f>IF('Indicator Date hidden'!BF109="x","x",BE$2-'Indicator Date hidden'!BF109)</f>
        <v>1</v>
      </c>
      <c r="BF108" s="50">
        <f>IF('Indicator Date hidden'!BG109="x","x",BF$2-'Indicator Date hidden'!BG109)</f>
        <v>0</v>
      </c>
      <c r="BG108" s="50">
        <f>IF('Indicator Date hidden'!BH109="x","x",BG$2-'Indicator Date hidden'!BH109)</f>
        <v>1</v>
      </c>
      <c r="BH108" s="50">
        <f>IF('Indicator Date hidden'!BI109="x","x",BH$2-'Indicator Date hidden'!BI109)</f>
        <v>1</v>
      </c>
      <c r="BI108" s="50">
        <f>IF('Indicator Date hidden'!BJ109="x","x",BI$2-'Indicator Date hidden'!BJ109)</f>
        <v>0</v>
      </c>
      <c r="BJ108" s="50">
        <f>IF('Indicator Date hidden'!BK109="x","x",BJ$2-'Indicator Date hidden'!BK109)</f>
        <v>1</v>
      </c>
      <c r="BK108" s="50">
        <f>IF('Indicator Date hidden'!BL109="x","x",BK$2-'Indicator Date hidden'!BL109)</f>
        <v>0</v>
      </c>
      <c r="BL108" s="50">
        <f>IF('Indicator Date hidden'!BM109="x","x",BL$2-'Indicator Date hidden'!BM109)</f>
        <v>1</v>
      </c>
      <c r="BM108" s="50">
        <f>IF('Indicator Date hidden'!BN109="x","x",BM$2-'Indicator Date hidden'!BN109)</f>
        <v>1</v>
      </c>
      <c r="BN108" s="50">
        <f>IF('Indicator Date hidden'!BO109="x","x",BN$2-'Indicator Date hidden'!BO109)</f>
        <v>2</v>
      </c>
      <c r="BO108" s="50">
        <f>IF('Indicator Date hidden'!BP109="x","x",BO$2-'Indicator Date hidden'!BP109)</f>
        <v>0</v>
      </c>
      <c r="BP108" s="50">
        <f>IF('Indicator Date hidden'!BQ109="x","x",BP$2-'Indicator Date hidden'!BQ109)</f>
        <v>0</v>
      </c>
      <c r="BQ108" s="50">
        <f>IF('Indicator Date hidden'!BR109="x","x",BQ$2-'Indicator Date hidden'!BR109)</f>
        <v>0</v>
      </c>
      <c r="BR108" s="50">
        <f>IF('Indicator Date hidden'!BS109="x","x",BR$2-'Indicator Date hidden'!BS109)</f>
        <v>0</v>
      </c>
      <c r="BS108" s="50">
        <f>IF('Indicator Date hidden'!BT109="x","x",BS$2-'Indicator Date hidden'!BT109)</f>
        <v>2</v>
      </c>
      <c r="BT108" s="50">
        <f>IF('Indicator Date hidden'!BU109="x","x",BT$2-'Indicator Date hidden'!BU109)</f>
        <v>1</v>
      </c>
      <c r="BU108" s="50" t="str">
        <f>IF('Indicator Date hidden'!BV109="x","x",BU$2-'Indicator Date hidden'!BV109)</f>
        <v>x</v>
      </c>
      <c r="BV108" s="50">
        <f>IF('Indicator Date hidden'!BW109="x","x",BV$2-'Indicator Date hidden'!BW109)</f>
        <v>1</v>
      </c>
      <c r="BW108" s="50">
        <f>IF('Indicator Date hidden'!BX109="x","x",BW$2-'Indicator Date hidden'!BX109)</f>
        <v>1</v>
      </c>
      <c r="BX108" s="50">
        <f>IF('Indicator Date hidden'!BY109="x","x",BX$2-'Indicator Date hidden'!BY109)</f>
        <v>0</v>
      </c>
      <c r="BY108" s="3">
        <f t="shared" si="15"/>
        <v>32</v>
      </c>
      <c r="BZ108" s="51">
        <f t="shared" si="16"/>
        <v>0.43835616438356162</v>
      </c>
      <c r="CA108" s="3">
        <f t="shared" si="17"/>
        <v>20</v>
      </c>
      <c r="CB108" s="51">
        <f t="shared" si="18"/>
        <v>1.2495073151771374</v>
      </c>
      <c r="CC108" s="54">
        <f t="shared" si="19"/>
        <v>0</v>
      </c>
    </row>
    <row r="109" spans="1:81">
      <c r="A109" s="3" t="str">
        <f>'Indicator Data'!B112</f>
        <v>MLT</v>
      </c>
      <c r="B109" s="50">
        <f>IF('Indicator Date hidden'!C110="x","x",B$2-'Indicator Date hidden'!C110)</f>
        <v>0</v>
      </c>
      <c r="C109" s="50">
        <f>IF('Indicator Date hidden'!D110="x","x",C$2-'Indicator Date hidden'!D110)</f>
        <v>0</v>
      </c>
      <c r="D109" s="50">
        <f>IF('Indicator Date hidden'!E110="x","x",D$2-'Indicator Date hidden'!E110)</f>
        <v>0</v>
      </c>
      <c r="E109" s="50">
        <f>IF('Indicator Date hidden'!F110="x","x",E$2-'Indicator Date hidden'!F110)</f>
        <v>0</v>
      </c>
      <c r="F109" s="50">
        <f>IF('Indicator Date hidden'!G110="x","x",F$2-'Indicator Date hidden'!G110)</f>
        <v>0</v>
      </c>
      <c r="G109" s="50">
        <f>IF('Indicator Date hidden'!H110="x","x",G$2-'Indicator Date hidden'!H110)</f>
        <v>0</v>
      </c>
      <c r="H109" s="50">
        <f>IF('Indicator Date hidden'!I110="x","x",H$2-'Indicator Date hidden'!I110)</f>
        <v>0</v>
      </c>
      <c r="I109" s="50">
        <f>IF('Indicator Date hidden'!J110="x","x",I$2-'Indicator Date hidden'!J110)</f>
        <v>0</v>
      </c>
      <c r="J109" s="50">
        <f>IF('Indicator Date hidden'!K110="x","x",J$2-'Indicator Date hidden'!K110)</f>
        <v>0</v>
      </c>
      <c r="K109" s="50">
        <f>IF('Indicator Date hidden'!L110="x","x",K$2-'Indicator Date hidden'!L110)</f>
        <v>0</v>
      </c>
      <c r="L109" s="50">
        <f>IF('Indicator Date hidden'!M110="x","x",L$2-'Indicator Date hidden'!M110)</f>
        <v>0</v>
      </c>
      <c r="M109" s="50">
        <f>IF('Indicator Date hidden'!N110="x","x",M$2-'Indicator Date hidden'!N110)</f>
        <v>0</v>
      </c>
      <c r="N109" s="50">
        <f>IF('Indicator Date hidden'!O110="x","x",N$2-'Indicator Date hidden'!O110)</f>
        <v>0</v>
      </c>
      <c r="O109" s="50">
        <f>IF('Indicator Date hidden'!P110="x","x",O$2-'Indicator Date hidden'!P110)</f>
        <v>0</v>
      </c>
      <c r="P109" s="50">
        <f>IF('Indicator Date hidden'!Q110="x","x",P$2-'Indicator Date hidden'!Q110)</f>
        <v>0</v>
      </c>
      <c r="Q109" s="50">
        <f>IF('Indicator Date hidden'!R110="x","x",Q$2-'Indicator Date hidden'!R110)</f>
        <v>0</v>
      </c>
      <c r="R109" s="50">
        <f>IF('Indicator Date hidden'!S110="x","x",R$2-'Indicator Date hidden'!S110)</f>
        <v>0</v>
      </c>
      <c r="S109" s="50">
        <f>IF('Indicator Date hidden'!T110="x","x",S$2-'Indicator Date hidden'!T110)</f>
        <v>0</v>
      </c>
      <c r="T109" s="50">
        <f>IF('Indicator Date hidden'!U110="x","x",T$2-'Indicator Date hidden'!U110)</f>
        <v>0</v>
      </c>
      <c r="U109" s="50">
        <f>IF('Indicator Date hidden'!V110="x","x",U$2-'Indicator Date hidden'!V110)</f>
        <v>0</v>
      </c>
      <c r="V109" s="50">
        <f>IF('Indicator Date hidden'!W110="x","x",V$2-'Indicator Date hidden'!W110)</f>
        <v>0</v>
      </c>
      <c r="W109" s="50">
        <f>IF('Indicator Date hidden'!X110="x","x",W$2-'Indicator Date hidden'!X110)</f>
        <v>0</v>
      </c>
      <c r="X109" s="50">
        <f>IF('Indicator Date hidden'!Y110="x","x",X$2-'Indicator Date hidden'!Y110)</f>
        <v>1</v>
      </c>
      <c r="Y109" s="50">
        <f>IF('Indicator Date hidden'!Z110="x","x",Y$2-'Indicator Date hidden'!Z110)</f>
        <v>1</v>
      </c>
      <c r="Z109" s="50">
        <f>IF('Indicator Date hidden'!AA110="x","x",Z$2-'Indicator Date hidden'!AA110)</f>
        <v>7</v>
      </c>
      <c r="AA109" s="50">
        <f>IF('Indicator Date hidden'!AB110="x","x",AA$2-'Indicator Date hidden'!AB110)</f>
        <v>0</v>
      </c>
      <c r="AB109" s="50" t="str">
        <f>IF('Indicator Date hidden'!AC110="x","x",AB$2-'Indicator Date hidden'!AC110)</f>
        <v>x</v>
      </c>
      <c r="AC109" s="50">
        <f>IF('Indicator Date hidden'!AD110="x","x",AC$2-'Indicator Date hidden'!AD110)</f>
        <v>4</v>
      </c>
      <c r="AD109" s="50">
        <f>IF('Indicator Date hidden'!AE110="x","x",AD$2-'Indicator Date hidden'!AE110)</f>
        <v>0</v>
      </c>
      <c r="AE109" s="50" t="str">
        <f>IF('Indicator Date hidden'!AF110="x","x",AE$2-'Indicator Date hidden'!AF110)</f>
        <v>x</v>
      </c>
      <c r="AF109" s="50">
        <f>IF('Indicator Date hidden'!AG110="x","x",AF$2-'Indicator Date hidden'!AG110)</f>
        <v>0</v>
      </c>
      <c r="AG109" s="50">
        <f>IF('Indicator Date hidden'!AH110="x","x",AG$2-'Indicator Date hidden'!AH110)</f>
        <v>0</v>
      </c>
      <c r="AH109" s="50">
        <f>IF('Indicator Date hidden'!AI110="x","x",AH$2-'Indicator Date hidden'!AI110)</f>
        <v>0</v>
      </c>
      <c r="AI109" s="50">
        <f>IF('Indicator Date hidden'!AJ110="x","x",AI$2-'Indicator Date hidden'!AJ110)</f>
        <v>0</v>
      </c>
      <c r="AJ109" s="50">
        <f>IF('Indicator Date hidden'!AK110="x","x",AJ$2-'Indicator Date hidden'!AK110)</f>
        <v>0</v>
      </c>
      <c r="AK109" s="50">
        <f>IF('Indicator Date hidden'!AL110="x","x",AK$2-'Indicator Date hidden'!AL110)</f>
        <v>0</v>
      </c>
      <c r="AL109" s="50" t="str">
        <f>IF('Indicator Date hidden'!AM110="x","x",AL$2-'Indicator Date hidden'!AM110)</f>
        <v>x</v>
      </c>
      <c r="AM109" s="50">
        <f>IF('Indicator Date hidden'!AN110="x","x",AM$2-'Indicator Date hidden'!AN110)</f>
        <v>0</v>
      </c>
      <c r="AN109" s="50">
        <f>IF('Indicator Date hidden'!AO110="x","x",AN$2-'Indicator Date hidden'!AO110)</f>
        <v>0</v>
      </c>
      <c r="AO109" s="50">
        <f>IF('Indicator Date hidden'!AP110="x","x",AO$2-'Indicator Date hidden'!AP110)</f>
        <v>0</v>
      </c>
      <c r="AP109" s="50" t="str">
        <f>IF('Indicator Date hidden'!AQ110="x","x",AP$2-'Indicator Date hidden'!AQ110)</f>
        <v>x</v>
      </c>
      <c r="AQ109" s="50">
        <f>IF('Indicator Date hidden'!AR110="x","x",AQ$2-'Indicator Date hidden'!AR110)</f>
        <v>0</v>
      </c>
      <c r="AR109" s="50">
        <f>IF('Indicator Date hidden'!AS110="x","x",AR$2-'Indicator Date hidden'!AS110)</f>
        <v>0</v>
      </c>
      <c r="AS109" s="50" t="str">
        <f>IF('Indicator Date hidden'!AT110="x","x",AS$2-'Indicator Date hidden'!AT110)</f>
        <v>x</v>
      </c>
      <c r="AT109" s="50">
        <f>IF('Indicator Date hidden'!AU110="x","x",AT$2-'Indicator Date hidden'!AU110)</f>
        <v>0</v>
      </c>
      <c r="AU109" s="50" t="str">
        <f>IF('Indicator Date hidden'!AV110="x","x",AU$2-'Indicator Date hidden'!AV110)</f>
        <v>x</v>
      </c>
      <c r="AV109" s="50" t="str">
        <f>IF('Indicator Date hidden'!AW110="x","x",AV$2-'Indicator Date hidden'!AW110)</f>
        <v>x</v>
      </c>
      <c r="AW109" s="50" t="str">
        <f>IF('Indicator Date hidden'!AX110="x","x",AW$2-'Indicator Date hidden'!AX110)</f>
        <v>x</v>
      </c>
      <c r="AX109" s="50">
        <f>IF('Indicator Date hidden'!AY110="x","x",AX$2-'Indicator Date hidden'!AY110)</f>
        <v>0</v>
      </c>
      <c r="AY109" s="50">
        <f>IF('Indicator Date hidden'!AZ110="x","x",AY$2-'Indicator Date hidden'!AZ110)</f>
        <v>0</v>
      </c>
      <c r="AZ109" s="50">
        <f>IF('Indicator Date hidden'!BA110="x","x",AZ$2-'Indicator Date hidden'!BA110)</f>
        <v>1</v>
      </c>
      <c r="BA109" s="50">
        <f>IF('Indicator Date hidden'!BB110="x","x",BA$2-'Indicator Date hidden'!BB110)</f>
        <v>1</v>
      </c>
      <c r="BB109" s="50">
        <f>IF('Indicator Date hidden'!BC110="x","x",BB$2-'Indicator Date hidden'!BC110)</f>
        <v>1</v>
      </c>
      <c r="BC109" s="50">
        <f>IF('Indicator Date hidden'!BD110="x","x",BC$2-'Indicator Date hidden'!BD110)</f>
        <v>1</v>
      </c>
      <c r="BD109" s="50" t="str">
        <f>IF('Indicator Date hidden'!BE110="x","x",BD$2-'Indicator Date hidden'!BE110)</f>
        <v>x</v>
      </c>
      <c r="BE109" s="50">
        <f>IF('Indicator Date hidden'!BF110="x","x",BE$2-'Indicator Date hidden'!BF110)</f>
        <v>1</v>
      </c>
      <c r="BF109" s="50">
        <f>IF('Indicator Date hidden'!BG110="x","x",BF$2-'Indicator Date hidden'!BG110)</f>
        <v>0</v>
      </c>
      <c r="BG109" s="50">
        <f>IF('Indicator Date hidden'!BH110="x","x",BG$2-'Indicator Date hidden'!BH110)</f>
        <v>1</v>
      </c>
      <c r="BH109" s="50">
        <f>IF('Indicator Date hidden'!BI110="x","x",BH$2-'Indicator Date hidden'!BI110)</f>
        <v>1</v>
      </c>
      <c r="BI109" s="50" t="str">
        <f>IF('Indicator Date hidden'!BJ110="x","x",BI$2-'Indicator Date hidden'!BJ110)</f>
        <v>x</v>
      </c>
      <c r="BJ109" s="50">
        <f>IF('Indicator Date hidden'!BK110="x","x",BJ$2-'Indicator Date hidden'!BK110)</f>
        <v>1</v>
      </c>
      <c r="BK109" s="50">
        <f>IF('Indicator Date hidden'!BL110="x","x",BK$2-'Indicator Date hidden'!BL110)</f>
        <v>0</v>
      </c>
      <c r="BL109" s="50">
        <f>IF('Indicator Date hidden'!BM110="x","x",BL$2-'Indicator Date hidden'!BM110)</f>
        <v>1</v>
      </c>
      <c r="BM109" s="50">
        <f>IF('Indicator Date hidden'!BN110="x","x",BM$2-'Indicator Date hidden'!BN110)</f>
        <v>1</v>
      </c>
      <c r="BN109" s="50">
        <f>IF('Indicator Date hidden'!BO110="x","x",BN$2-'Indicator Date hidden'!BO110)</f>
        <v>0</v>
      </c>
      <c r="BO109" s="50">
        <f>IF('Indicator Date hidden'!BP110="x","x",BO$2-'Indicator Date hidden'!BP110)</f>
        <v>0</v>
      </c>
      <c r="BP109" s="50">
        <f>IF('Indicator Date hidden'!BQ110="x","x",BP$2-'Indicator Date hidden'!BQ110)</f>
        <v>0</v>
      </c>
      <c r="BQ109" s="50">
        <f>IF('Indicator Date hidden'!BR110="x","x",BQ$2-'Indicator Date hidden'!BR110)</f>
        <v>0</v>
      </c>
      <c r="BR109" s="50">
        <f>IF('Indicator Date hidden'!BS110="x","x",BR$2-'Indicator Date hidden'!BS110)</f>
        <v>0</v>
      </c>
      <c r="BS109" s="50">
        <f>IF('Indicator Date hidden'!BT110="x","x",BS$2-'Indicator Date hidden'!BT110)</f>
        <v>3</v>
      </c>
      <c r="BT109" s="50">
        <f>IF('Indicator Date hidden'!BU110="x","x",BT$2-'Indicator Date hidden'!BU110)</f>
        <v>1</v>
      </c>
      <c r="BU109" s="50">
        <f>IF('Indicator Date hidden'!BV110="x","x",BU$2-'Indicator Date hidden'!BV110)</f>
        <v>1</v>
      </c>
      <c r="BV109" s="50" t="str">
        <f>IF('Indicator Date hidden'!BW110="x","x",BV$2-'Indicator Date hidden'!BW110)</f>
        <v>x</v>
      </c>
      <c r="BW109" s="50">
        <f>IF('Indicator Date hidden'!BX110="x","x",BW$2-'Indicator Date hidden'!BX110)</f>
        <v>1</v>
      </c>
      <c r="BX109" s="50">
        <f>IF('Indicator Date hidden'!BY110="x","x",BX$2-'Indicator Date hidden'!BY110)</f>
        <v>0</v>
      </c>
      <c r="BY109" s="3">
        <f t="shared" si="15"/>
        <v>29</v>
      </c>
      <c r="BZ109" s="51">
        <f t="shared" si="16"/>
        <v>0.453125</v>
      </c>
      <c r="CA109" s="3">
        <f t="shared" si="17"/>
        <v>18</v>
      </c>
      <c r="CB109" s="51">
        <f t="shared" si="18"/>
        <v>1.0887160944778027</v>
      </c>
      <c r="CC109" s="54">
        <f t="shared" si="19"/>
        <v>0</v>
      </c>
    </row>
    <row r="110" spans="1:81">
      <c r="A110" s="3" t="str">
        <f>'Indicator Data'!B113</f>
        <v>MHL</v>
      </c>
      <c r="B110" s="50">
        <f>IF('Indicator Date hidden'!C111="x","x",B$2-'Indicator Date hidden'!C111)</f>
        <v>0</v>
      </c>
      <c r="C110" s="50">
        <f>IF('Indicator Date hidden'!D111="x","x",C$2-'Indicator Date hidden'!D111)</f>
        <v>0</v>
      </c>
      <c r="D110" s="50">
        <f>IF('Indicator Date hidden'!E111="x","x",D$2-'Indicator Date hidden'!E111)</f>
        <v>0</v>
      </c>
      <c r="E110" s="50">
        <f>IF('Indicator Date hidden'!F111="x","x",E$2-'Indicator Date hidden'!F111)</f>
        <v>0</v>
      </c>
      <c r="F110" s="50">
        <f>IF('Indicator Date hidden'!G111="x","x",F$2-'Indicator Date hidden'!G111)</f>
        <v>0</v>
      </c>
      <c r="G110" s="50">
        <f>IF('Indicator Date hidden'!H111="x","x",G$2-'Indicator Date hidden'!H111)</f>
        <v>0</v>
      </c>
      <c r="H110" s="50">
        <f>IF('Indicator Date hidden'!I111="x","x",H$2-'Indicator Date hidden'!I111)</f>
        <v>0</v>
      </c>
      <c r="I110" s="50">
        <f>IF('Indicator Date hidden'!J111="x","x",I$2-'Indicator Date hidden'!J111)</f>
        <v>0</v>
      </c>
      <c r="J110" s="50">
        <f>IF('Indicator Date hidden'!K111="x","x",J$2-'Indicator Date hidden'!K111)</f>
        <v>0</v>
      </c>
      <c r="K110" s="50" t="str">
        <f>IF('Indicator Date hidden'!L111="x","x",K$2-'Indicator Date hidden'!L111)</f>
        <v>x</v>
      </c>
      <c r="L110" s="50">
        <f>IF('Indicator Date hidden'!M111="x","x",L$2-'Indicator Date hidden'!M111)</f>
        <v>0</v>
      </c>
      <c r="M110" s="50">
        <f>IF('Indicator Date hidden'!N111="x","x",M$2-'Indicator Date hidden'!N111)</f>
        <v>0</v>
      </c>
      <c r="N110" s="50">
        <f>IF('Indicator Date hidden'!O111="x","x",N$2-'Indicator Date hidden'!O111)</f>
        <v>0</v>
      </c>
      <c r="O110" s="50">
        <f>IF('Indicator Date hidden'!P111="x","x",O$2-'Indicator Date hidden'!P111)</f>
        <v>0</v>
      </c>
      <c r="P110" s="50">
        <f>IF('Indicator Date hidden'!Q111="x","x",P$2-'Indicator Date hidden'!Q111)</f>
        <v>0</v>
      </c>
      <c r="Q110" s="50">
        <f>IF('Indicator Date hidden'!R111="x","x",Q$2-'Indicator Date hidden'!R111)</f>
        <v>0</v>
      </c>
      <c r="R110" s="50">
        <f>IF('Indicator Date hidden'!S111="x","x",R$2-'Indicator Date hidden'!S111)</f>
        <v>0</v>
      </c>
      <c r="S110" s="50">
        <f>IF('Indicator Date hidden'!T111="x","x",S$2-'Indicator Date hidden'!T111)</f>
        <v>0</v>
      </c>
      <c r="T110" s="50">
        <f>IF('Indicator Date hidden'!U111="x","x",T$2-'Indicator Date hidden'!U111)</f>
        <v>0</v>
      </c>
      <c r="U110" s="50">
        <f>IF('Indicator Date hidden'!V111="x","x",U$2-'Indicator Date hidden'!V111)</f>
        <v>0</v>
      </c>
      <c r="V110" s="50">
        <f>IF('Indicator Date hidden'!W111="x","x",V$2-'Indicator Date hidden'!W111)</f>
        <v>0</v>
      </c>
      <c r="W110" s="50">
        <f>IF('Indicator Date hidden'!X111="x","x",W$2-'Indicator Date hidden'!X111)</f>
        <v>0</v>
      </c>
      <c r="X110" s="50">
        <f>IF('Indicator Date hidden'!Y111="x","x",X$2-'Indicator Date hidden'!Y111)</f>
        <v>1</v>
      </c>
      <c r="Y110" s="50">
        <f>IF('Indicator Date hidden'!Z111="x","x",Y$2-'Indicator Date hidden'!Z111)</f>
        <v>1</v>
      </c>
      <c r="Z110" s="50" t="str">
        <f>IF('Indicator Date hidden'!AA111="x","x",Z$2-'Indicator Date hidden'!AA111)</f>
        <v>x</v>
      </c>
      <c r="AA110" s="50">
        <f>IF('Indicator Date hidden'!AB111="x","x",AA$2-'Indicator Date hidden'!AB111)</f>
        <v>0</v>
      </c>
      <c r="AB110" s="50">
        <f>IF('Indicator Date hidden'!AC111="x","x",AB$2-'Indicator Date hidden'!AC111)</f>
        <v>0</v>
      </c>
      <c r="AC110" s="50" t="str">
        <f>IF('Indicator Date hidden'!AD111="x","x",AC$2-'Indicator Date hidden'!AD111)</f>
        <v>x</v>
      </c>
      <c r="AD110" s="50">
        <f>IF('Indicator Date hidden'!AE111="x","x",AD$2-'Indicator Date hidden'!AE111)</f>
        <v>0</v>
      </c>
      <c r="AE110" s="50" t="str">
        <f>IF('Indicator Date hidden'!AF111="x","x",AE$2-'Indicator Date hidden'!AF111)</f>
        <v>x</v>
      </c>
      <c r="AF110" s="50">
        <f>IF('Indicator Date hidden'!AG111="x","x",AF$2-'Indicator Date hidden'!AG111)</f>
        <v>0</v>
      </c>
      <c r="AG110" s="50">
        <f>IF('Indicator Date hidden'!AH111="x","x",AG$2-'Indicator Date hidden'!AH111)</f>
        <v>0</v>
      </c>
      <c r="AH110" s="50">
        <f>IF('Indicator Date hidden'!AI111="x","x",AH$2-'Indicator Date hidden'!AI111)</f>
        <v>0</v>
      </c>
      <c r="AI110" s="50">
        <f>IF('Indicator Date hidden'!AJ111="x","x",AI$2-'Indicator Date hidden'!AJ111)</f>
        <v>0</v>
      </c>
      <c r="AJ110" s="50">
        <f>IF('Indicator Date hidden'!AK111="x","x",AJ$2-'Indicator Date hidden'!AK111)</f>
        <v>0</v>
      </c>
      <c r="AK110" s="50">
        <f>IF('Indicator Date hidden'!AL111="x","x",AK$2-'Indicator Date hidden'!AL111)</f>
        <v>0</v>
      </c>
      <c r="AL110" s="50" t="str">
        <f>IF('Indicator Date hidden'!AM111="x","x",AL$2-'Indicator Date hidden'!AM111)</f>
        <v>x</v>
      </c>
      <c r="AM110" s="50">
        <f>IF('Indicator Date hidden'!AN111="x","x",AM$2-'Indicator Date hidden'!AN111)</f>
        <v>0</v>
      </c>
      <c r="AN110" s="50">
        <f>IF('Indicator Date hidden'!AO111="x","x",AN$2-'Indicator Date hidden'!AO111)</f>
        <v>0</v>
      </c>
      <c r="AO110" s="50">
        <f>IF('Indicator Date hidden'!AP111="x","x",AO$2-'Indicator Date hidden'!AP111)</f>
        <v>0</v>
      </c>
      <c r="AP110" s="50">
        <f>IF('Indicator Date hidden'!AQ111="x","x",AP$2-'Indicator Date hidden'!AQ111)</f>
        <v>0</v>
      </c>
      <c r="AQ110" s="50">
        <f>IF('Indicator Date hidden'!AR111="x","x",AQ$2-'Indicator Date hidden'!AR111)</f>
        <v>0</v>
      </c>
      <c r="AR110" s="50">
        <f>IF('Indicator Date hidden'!AS111="x","x",AR$2-'Indicator Date hidden'!AS111)</f>
        <v>0</v>
      </c>
      <c r="AS110" s="50">
        <f>IF('Indicator Date hidden'!AT111="x","x",AS$2-'Indicator Date hidden'!AT111)</f>
        <v>3</v>
      </c>
      <c r="AT110" s="50">
        <f>IF('Indicator Date hidden'!AU111="x","x",AT$2-'Indicator Date hidden'!AU111)</f>
        <v>0</v>
      </c>
      <c r="AU110" s="50" t="str">
        <f>IF('Indicator Date hidden'!AV111="x","x",AU$2-'Indicator Date hidden'!AV111)</f>
        <v>x</v>
      </c>
      <c r="AV110" s="50" t="str">
        <f>IF('Indicator Date hidden'!AW111="x","x",AV$2-'Indicator Date hidden'!AW111)</f>
        <v>x</v>
      </c>
      <c r="AW110" s="50" t="str">
        <f>IF('Indicator Date hidden'!AX111="x","x",AW$2-'Indicator Date hidden'!AX111)</f>
        <v>x</v>
      </c>
      <c r="AX110" s="50">
        <f>IF('Indicator Date hidden'!AY111="x","x",AX$2-'Indicator Date hidden'!AY111)</f>
        <v>0</v>
      </c>
      <c r="AY110" s="50" t="str">
        <f>IF('Indicator Date hidden'!AZ111="x","x",AY$2-'Indicator Date hidden'!AZ111)</f>
        <v>x</v>
      </c>
      <c r="AZ110" s="50" t="str">
        <f>IF('Indicator Date hidden'!BA111="x","x",AZ$2-'Indicator Date hidden'!BA111)</f>
        <v>x</v>
      </c>
      <c r="BA110" s="50">
        <f>IF('Indicator Date hidden'!BB111="x","x",BA$2-'Indicator Date hidden'!BB111)</f>
        <v>1</v>
      </c>
      <c r="BB110" s="50">
        <f>IF('Indicator Date hidden'!BC111="x","x",BB$2-'Indicator Date hidden'!BC111)</f>
        <v>1</v>
      </c>
      <c r="BC110" s="50">
        <f>IF('Indicator Date hidden'!BD111="x","x",BC$2-'Indicator Date hidden'!BD111)</f>
        <v>1</v>
      </c>
      <c r="BD110" s="50" t="str">
        <f>IF('Indicator Date hidden'!BE111="x","x",BD$2-'Indicator Date hidden'!BE111)</f>
        <v>x</v>
      </c>
      <c r="BE110" s="50" t="str">
        <f>IF('Indicator Date hidden'!BF111="x","x",BE$2-'Indicator Date hidden'!BF111)</f>
        <v>x</v>
      </c>
      <c r="BF110" s="50">
        <f>IF('Indicator Date hidden'!BG111="x","x",BF$2-'Indicator Date hidden'!BG111)</f>
        <v>0</v>
      </c>
      <c r="BG110" s="50">
        <f>IF('Indicator Date hidden'!BH111="x","x",BG$2-'Indicator Date hidden'!BH111)</f>
        <v>1</v>
      </c>
      <c r="BH110" s="50">
        <f>IF('Indicator Date hidden'!BI111="x","x",BH$2-'Indicator Date hidden'!BI111)</f>
        <v>1</v>
      </c>
      <c r="BI110" s="50">
        <f>IF('Indicator Date hidden'!BJ111="x","x",BI$2-'Indicator Date hidden'!BJ111)</f>
        <v>2</v>
      </c>
      <c r="BJ110" s="50">
        <f>IF('Indicator Date hidden'!BK111="x","x",BJ$2-'Indicator Date hidden'!BK111)</f>
        <v>1</v>
      </c>
      <c r="BK110" s="50" t="str">
        <f>IF('Indicator Date hidden'!BL111="x","x",BK$2-'Indicator Date hidden'!BL111)</f>
        <v>x</v>
      </c>
      <c r="BL110" s="50">
        <f>IF('Indicator Date hidden'!BM111="x","x",BL$2-'Indicator Date hidden'!BM111)</f>
        <v>1</v>
      </c>
      <c r="BM110" s="50">
        <f>IF('Indicator Date hidden'!BN111="x","x",BM$2-'Indicator Date hidden'!BN111)</f>
        <v>8</v>
      </c>
      <c r="BN110" s="50">
        <f>IF('Indicator Date hidden'!BO111="x","x",BN$2-'Indicator Date hidden'!BO111)</f>
        <v>2</v>
      </c>
      <c r="BO110" s="50">
        <f>IF('Indicator Date hidden'!BP111="x","x",BO$2-'Indicator Date hidden'!BP111)</f>
        <v>2</v>
      </c>
      <c r="BP110" s="50">
        <f>IF('Indicator Date hidden'!BQ111="x","x",BP$2-'Indicator Date hidden'!BQ111)</f>
        <v>0</v>
      </c>
      <c r="BQ110" s="50">
        <f>IF('Indicator Date hidden'!BR111="x","x",BQ$2-'Indicator Date hidden'!BR111)</f>
        <v>0</v>
      </c>
      <c r="BR110" s="50">
        <f>IF('Indicator Date hidden'!BS111="x","x",BR$2-'Indicator Date hidden'!BS111)</f>
        <v>0</v>
      </c>
      <c r="BS110" s="50">
        <f>IF('Indicator Date hidden'!BT111="x","x",BS$2-'Indicator Date hidden'!BT111)</f>
        <v>6</v>
      </c>
      <c r="BT110" s="50">
        <f>IF('Indicator Date hidden'!BU111="x","x",BT$2-'Indicator Date hidden'!BU111)</f>
        <v>1</v>
      </c>
      <c r="BU110" s="50">
        <f>IF('Indicator Date hidden'!BV111="x","x",BU$2-'Indicator Date hidden'!BV111)</f>
        <v>1</v>
      </c>
      <c r="BV110" s="50">
        <f>IF('Indicator Date hidden'!BW111="x","x",BV$2-'Indicator Date hidden'!BW111)</f>
        <v>1</v>
      </c>
      <c r="BW110" s="50">
        <f>IF('Indicator Date hidden'!BX111="x","x",BW$2-'Indicator Date hidden'!BX111)</f>
        <v>1</v>
      </c>
      <c r="BX110" s="50" t="str">
        <f>IF('Indicator Date hidden'!BY111="x","x",BX$2-'Indicator Date hidden'!BY111)</f>
        <v>x</v>
      </c>
      <c r="BY110" s="3">
        <f t="shared" si="15"/>
        <v>36</v>
      </c>
      <c r="BZ110" s="51">
        <f t="shared" si="16"/>
        <v>0.5901639344262295</v>
      </c>
      <c r="CA110" s="3">
        <f t="shared" si="17"/>
        <v>19</v>
      </c>
      <c r="CB110" s="51">
        <f t="shared" si="18"/>
        <v>1.3595689912534645</v>
      </c>
      <c r="CC110" s="54">
        <f t="shared" si="19"/>
        <v>0</v>
      </c>
    </row>
    <row r="111" spans="1:81">
      <c r="A111" s="3" t="str">
        <f>'Indicator Data'!B114</f>
        <v>MRT</v>
      </c>
      <c r="B111" s="50">
        <f>IF('Indicator Date hidden'!C112="x","x",B$2-'Indicator Date hidden'!C112)</f>
        <v>0</v>
      </c>
      <c r="C111" s="50">
        <f>IF('Indicator Date hidden'!D112="x","x",C$2-'Indicator Date hidden'!D112)</f>
        <v>0</v>
      </c>
      <c r="D111" s="50">
        <f>IF('Indicator Date hidden'!E112="x","x",D$2-'Indicator Date hidden'!E112)</f>
        <v>0</v>
      </c>
      <c r="E111" s="50">
        <f>IF('Indicator Date hidden'!F112="x","x",E$2-'Indicator Date hidden'!F112)</f>
        <v>0</v>
      </c>
      <c r="F111" s="50">
        <f>IF('Indicator Date hidden'!G112="x","x",F$2-'Indicator Date hidden'!G112)</f>
        <v>0</v>
      </c>
      <c r="G111" s="50">
        <f>IF('Indicator Date hidden'!H112="x","x",G$2-'Indicator Date hidden'!H112)</f>
        <v>0</v>
      </c>
      <c r="H111" s="50">
        <f>IF('Indicator Date hidden'!I112="x","x",H$2-'Indicator Date hidden'!I112)</f>
        <v>0</v>
      </c>
      <c r="I111" s="50">
        <f>IF('Indicator Date hidden'!J112="x","x",I$2-'Indicator Date hidden'!J112)</f>
        <v>0</v>
      </c>
      <c r="J111" s="50">
        <f>IF('Indicator Date hidden'!K112="x","x",J$2-'Indicator Date hidden'!K112)</f>
        <v>0</v>
      </c>
      <c r="K111" s="50">
        <f>IF('Indicator Date hidden'!L112="x","x",K$2-'Indicator Date hidden'!L112)</f>
        <v>0</v>
      </c>
      <c r="L111" s="50">
        <f>IF('Indicator Date hidden'!M112="x","x",L$2-'Indicator Date hidden'!M112)</f>
        <v>0</v>
      </c>
      <c r="M111" s="50">
        <f>IF('Indicator Date hidden'!N112="x","x",M$2-'Indicator Date hidden'!N112)</f>
        <v>0</v>
      </c>
      <c r="N111" s="50">
        <f>IF('Indicator Date hidden'!O112="x","x",N$2-'Indicator Date hidden'!O112)</f>
        <v>0</v>
      </c>
      <c r="O111" s="50">
        <f>IF('Indicator Date hidden'!P112="x","x",O$2-'Indicator Date hidden'!P112)</f>
        <v>0</v>
      </c>
      <c r="P111" s="50">
        <f>IF('Indicator Date hidden'!Q112="x","x",P$2-'Indicator Date hidden'!Q112)</f>
        <v>0</v>
      </c>
      <c r="Q111" s="50">
        <f>IF('Indicator Date hidden'!R112="x","x",Q$2-'Indicator Date hidden'!R112)</f>
        <v>0</v>
      </c>
      <c r="R111" s="50">
        <f>IF('Indicator Date hidden'!S112="x","x",R$2-'Indicator Date hidden'!S112)</f>
        <v>0</v>
      </c>
      <c r="S111" s="50">
        <f>IF('Indicator Date hidden'!T112="x","x",S$2-'Indicator Date hidden'!T112)</f>
        <v>0</v>
      </c>
      <c r="T111" s="50">
        <f>IF('Indicator Date hidden'!U112="x","x",T$2-'Indicator Date hidden'!U112)</f>
        <v>0</v>
      </c>
      <c r="U111" s="50">
        <f>IF('Indicator Date hidden'!V112="x","x",U$2-'Indicator Date hidden'!V112)</f>
        <v>0</v>
      </c>
      <c r="V111" s="50">
        <f>IF('Indicator Date hidden'!W112="x","x",V$2-'Indicator Date hidden'!W112)</f>
        <v>0</v>
      </c>
      <c r="W111" s="50">
        <f>IF('Indicator Date hidden'!X112="x","x",W$2-'Indicator Date hidden'!X112)</f>
        <v>0</v>
      </c>
      <c r="X111" s="50">
        <f>IF('Indicator Date hidden'!Y112="x","x",X$2-'Indicator Date hidden'!Y112)</f>
        <v>1</v>
      </c>
      <c r="Y111" s="50">
        <f>IF('Indicator Date hidden'!Z112="x","x",Y$2-'Indicator Date hidden'!Z112)</f>
        <v>1</v>
      </c>
      <c r="Z111" s="50" t="str">
        <f>IF('Indicator Date hidden'!AA112="x","x",Z$2-'Indicator Date hidden'!AA112)</f>
        <v>x</v>
      </c>
      <c r="AA111" s="50">
        <f>IF('Indicator Date hidden'!AB112="x","x",AA$2-'Indicator Date hidden'!AB112)</f>
        <v>0</v>
      </c>
      <c r="AB111" s="50">
        <f>IF('Indicator Date hidden'!AC112="x","x",AB$2-'Indicator Date hidden'!AC112)</f>
        <v>0</v>
      </c>
      <c r="AC111" s="50" t="str">
        <f>IF('Indicator Date hidden'!AD112="x","x",AC$2-'Indicator Date hidden'!AD112)</f>
        <v>x</v>
      </c>
      <c r="AD111" s="50">
        <f>IF('Indicator Date hidden'!AE112="x","x",AD$2-'Indicator Date hidden'!AE112)</f>
        <v>0</v>
      </c>
      <c r="AE111" s="50">
        <f>IF('Indicator Date hidden'!AF112="x","x",AE$2-'Indicator Date hidden'!AF112)</f>
        <v>0</v>
      </c>
      <c r="AF111" s="50">
        <f>IF('Indicator Date hidden'!AG112="x","x",AF$2-'Indicator Date hidden'!AG112)</f>
        <v>0</v>
      </c>
      <c r="AG111" s="50">
        <f>IF('Indicator Date hidden'!AH112="x","x",AG$2-'Indicator Date hidden'!AH112)</f>
        <v>0</v>
      </c>
      <c r="AH111" s="50">
        <f>IF('Indicator Date hidden'!AI112="x","x",AH$2-'Indicator Date hidden'!AI112)</f>
        <v>0</v>
      </c>
      <c r="AI111" s="50">
        <f>IF('Indicator Date hidden'!AJ112="x","x",AI$2-'Indicator Date hidden'!AJ112)</f>
        <v>0</v>
      </c>
      <c r="AJ111" s="50">
        <f>IF('Indicator Date hidden'!AK112="x","x",AJ$2-'Indicator Date hidden'!AK112)</f>
        <v>0</v>
      </c>
      <c r="AK111" s="50">
        <f>IF('Indicator Date hidden'!AL112="x","x",AK$2-'Indicator Date hidden'!AL112)</f>
        <v>0</v>
      </c>
      <c r="AL111" s="50">
        <f>IF('Indicator Date hidden'!AM112="x","x",AL$2-'Indicator Date hidden'!AM112)</f>
        <v>4</v>
      </c>
      <c r="AM111" s="50">
        <f>IF('Indicator Date hidden'!AN112="x","x",AM$2-'Indicator Date hidden'!AN112)</f>
        <v>0</v>
      </c>
      <c r="AN111" s="50">
        <f>IF('Indicator Date hidden'!AO112="x","x",AN$2-'Indicator Date hidden'!AO112)</f>
        <v>0</v>
      </c>
      <c r="AO111" s="50">
        <f>IF('Indicator Date hidden'!AP112="x","x",AO$2-'Indicator Date hidden'!AP112)</f>
        <v>0</v>
      </c>
      <c r="AP111" s="50">
        <f>IF('Indicator Date hidden'!AQ112="x","x",AP$2-'Indicator Date hidden'!AQ112)</f>
        <v>0</v>
      </c>
      <c r="AQ111" s="50">
        <f>IF('Indicator Date hidden'!AR112="x","x",AQ$2-'Indicator Date hidden'!AR112)</f>
        <v>0</v>
      </c>
      <c r="AR111" s="50">
        <f>IF('Indicator Date hidden'!AS112="x","x",AR$2-'Indicator Date hidden'!AS112)</f>
        <v>0</v>
      </c>
      <c r="AS111" s="50">
        <f>IF('Indicator Date hidden'!AT112="x","x",AS$2-'Indicator Date hidden'!AT112)</f>
        <v>2</v>
      </c>
      <c r="AT111" s="50">
        <f>IF('Indicator Date hidden'!AU112="x","x",AT$2-'Indicator Date hidden'!AU112)</f>
        <v>0</v>
      </c>
      <c r="AU111" s="50">
        <f>IF('Indicator Date hidden'!AV112="x","x",AU$2-'Indicator Date hidden'!AV112)</f>
        <v>0</v>
      </c>
      <c r="AV111" s="50" t="str">
        <f>IF('Indicator Date hidden'!AW112="x","x",AV$2-'Indicator Date hidden'!AW112)</f>
        <v>x</v>
      </c>
      <c r="AW111" s="50">
        <f>IF('Indicator Date hidden'!AX112="x","x",AW$2-'Indicator Date hidden'!AX112)</f>
        <v>0</v>
      </c>
      <c r="AX111" s="50">
        <f>IF('Indicator Date hidden'!AY112="x","x",AX$2-'Indicator Date hidden'!AY112)</f>
        <v>0</v>
      </c>
      <c r="AY111" s="50">
        <f>IF('Indicator Date hidden'!AZ112="x","x",AY$2-'Indicator Date hidden'!AZ112)</f>
        <v>0</v>
      </c>
      <c r="AZ111" s="50">
        <f>IF('Indicator Date hidden'!BA112="x","x",AZ$2-'Indicator Date hidden'!BA112)</f>
        <v>5</v>
      </c>
      <c r="BA111" s="50">
        <f>IF('Indicator Date hidden'!BB112="x","x",BA$2-'Indicator Date hidden'!BB112)</f>
        <v>1</v>
      </c>
      <c r="BB111" s="50">
        <f>IF('Indicator Date hidden'!BC112="x","x",BB$2-'Indicator Date hidden'!BC112)</f>
        <v>1</v>
      </c>
      <c r="BC111" s="50">
        <f>IF('Indicator Date hidden'!BD112="x","x",BC$2-'Indicator Date hidden'!BD112)</f>
        <v>1</v>
      </c>
      <c r="BD111" s="50" t="str">
        <f>IF('Indicator Date hidden'!BE112="x","x",BD$2-'Indicator Date hidden'!BE112)</f>
        <v>x</v>
      </c>
      <c r="BE111" s="50">
        <f>IF('Indicator Date hidden'!BF112="x","x",BE$2-'Indicator Date hidden'!BF112)</f>
        <v>1</v>
      </c>
      <c r="BF111" s="50">
        <f>IF('Indicator Date hidden'!BG112="x","x",BF$2-'Indicator Date hidden'!BG112)</f>
        <v>0</v>
      </c>
      <c r="BG111" s="50">
        <f>IF('Indicator Date hidden'!BH112="x","x",BG$2-'Indicator Date hidden'!BH112)</f>
        <v>1</v>
      </c>
      <c r="BH111" s="50">
        <f>IF('Indicator Date hidden'!BI112="x","x",BH$2-'Indicator Date hidden'!BI112)</f>
        <v>1</v>
      </c>
      <c r="BI111" s="50">
        <f>IF('Indicator Date hidden'!BJ112="x","x",BI$2-'Indicator Date hidden'!BJ112)</f>
        <v>2</v>
      </c>
      <c r="BJ111" s="50">
        <f>IF('Indicator Date hidden'!BK112="x","x",BJ$2-'Indicator Date hidden'!BK112)</f>
        <v>1</v>
      </c>
      <c r="BK111" s="50">
        <f>IF('Indicator Date hidden'!BL112="x","x",BK$2-'Indicator Date hidden'!BL112)</f>
        <v>0</v>
      </c>
      <c r="BL111" s="50">
        <f>IF('Indicator Date hidden'!BM112="x","x",BL$2-'Indicator Date hidden'!BM112)</f>
        <v>1</v>
      </c>
      <c r="BM111" s="50">
        <f>IF('Indicator Date hidden'!BN112="x","x",BM$2-'Indicator Date hidden'!BN112)</f>
        <v>2</v>
      </c>
      <c r="BN111" s="50">
        <f>IF('Indicator Date hidden'!BO112="x","x",BN$2-'Indicator Date hidden'!BO112)</f>
        <v>2</v>
      </c>
      <c r="BO111" s="50">
        <f>IF('Indicator Date hidden'!BP112="x","x",BO$2-'Indicator Date hidden'!BP112)</f>
        <v>0</v>
      </c>
      <c r="BP111" s="50">
        <f>IF('Indicator Date hidden'!BQ112="x","x",BP$2-'Indicator Date hidden'!BQ112)</f>
        <v>0</v>
      </c>
      <c r="BQ111" s="50">
        <f>IF('Indicator Date hidden'!BR112="x","x",BQ$2-'Indicator Date hidden'!BR112)</f>
        <v>0</v>
      </c>
      <c r="BR111" s="50">
        <f>IF('Indicator Date hidden'!BS112="x","x",BR$2-'Indicator Date hidden'!BS112)</f>
        <v>0</v>
      </c>
      <c r="BS111" s="50">
        <f>IF('Indicator Date hidden'!BT112="x","x",BS$2-'Indicator Date hidden'!BT112)</f>
        <v>1</v>
      </c>
      <c r="BT111" s="50">
        <f>IF('Indicator Date hidden'!BU112="x","x",BT$2-'Indicator Date hidden'!BU112)</f>
        <v>1</v>
      </c>
      <c r="BU111" s="50" t="str">
        <f>IF('Indicator Date hidden'!BV112="x","x",BU$2-'Indicator Date hidden'!BV112)</f>
        <v>x</v>
      </c>
      <c r="BV111" s="50">
        <f>IF('Indicator Date hidden'!BW112="x","x",BV$2-'Indicator Date hidden'!BW112)</f>
        <v>1</v>
      </c>
      <c r="BW111" s="50">
        <f>IF('Indicator Date hidden'!BX112="x","x",BW$2-'Indicator Date hidden'!BX112)</f>
        <v>1</v>
      </c>
      <c r="BX111" s="50">
        <f>IF('Indicator Date hidden'!BY112="x","x",BX$2-'Indicator Date hidden'!BY112)</f>
        <v>0</v>
      </c>
      <c r="BY111" s="3">
        <f t="shared" si="15"/>
        <v>31</v>
      </c>
      <c r="BZ111" s="51">
        <f t="shared" si="16"/>
        <v>0.44285714285714284</v>
      </c>
      <c r="CA111" s="3">
        <f t="shared" si="17"/>
        <v>20</v>
      </c>
      <c r="CB111" s="51">
        <f t="shared" si="18"/>
        <v>0.90452377818724172</v>
      </c>
      <c r="CC111" s="54">
        <f t="shared" si="19"/>
        <v>0</v>
      </c>
    </row>
    <row r="112" spans="1:81">
      <c r="A112" s="3" t="str">
        <f>'Indicator Data'!B115</f>
        <v>MUS</v>
      </c>
      <c r="B112" s="50">
        <f>IF('Indicator Date hidden'!C113="x","x",B$2-'Indicator Date hidden'!C113)</f>
        <v>0</v>
      </c>
      <c r="C112" s="50">
        <f>IF('Indicator Date hidden'!D113="x","x",C$2-'Indicator Date hidden'!D113)</f>
        <v>0</v>
      </c>
      <c r="D112" s="50">
        <f>IF('Indicator Date hidden'!E113="x","x",D$2-'Indicator Date hidden'!E113)</f>
        <v>0</v>
      </c>
      <c r="E112" s="50">
        <f>IF('Indicator Date hidden'!F113="x","x",E$2-'Indicator Date hidden'!F113)</f>
        <v>0</v>
      </c>
      <c r="F112" s="50">
        <f>IF('Indicator Date hidden'!G113="x","x",F$2-'Indicator Date hidden'!G113)</f>
        <v>0</v>
      </c>
      <c r="G112" s="50">
        <f>IF('Indicator Date hidden'!H113="x","x",G$2-'Indicator Date hidden'!H113)</f>
        <v>0</v>
      </c>
      <c r="H112" s="50">
        <f>IF('Indicator Date hidden'!I113="x","x",H$2-'Indicator Date hidden'!I113)</f>
        <v>0</v>
      </c>
      <c r="I112" s="50">
        <f>IF('Indicator Date hidden'!J113="x","x",I$2-'Indicator Date hidden'!J113)</f>
        <v>0</v>
      </c>
      <c r="J112" s="50">
        <f>IF('Indicator Date hidden'!K113="x","x",J$2-'Indicator Date hidden'!K113)</f>
        <v>0</v>
      </c>
      <c r="K112" s="50">
        <f>IF('Indicator Date hidden'!L113="x","x",K$2-'Indicator Date hidden'!L113)</f>
        <v>0</v>
      </c>
      <c r="L112" s="50">
        <f>IF('Indicator Date hidden'!M113="x","x",L$2-'Indicator Date hidden'!M113)</f>
        <v>0</v>
      </c>
      <c r="M112" s="50">
        <f>IF('Indicator Date hidden'!N113="x","x",M$2-'Indicator Date hidden'!N113)</f>
        <v>0</v>
      </c>
      <c r="N112" s="50">
        <f>IF('Indicator Date hidden'!O113="x","x",N$2-'Indicator Date hidden'!O113)</f>
        <v>0</v>
      </c>
      <c r="O112" s="50">
        <f>IF('Indicator Date hidden'!P113="x","x",O$2-'Indicator Date hidden'!P113)</f>
        <v>0</v>
      </c>
      <c r="P112" s="50">
        <f>IF('Indicator Date hidden'!Q113="x","x",P$2-'Indicator Date hidden'!Q113)</f>
        <v>0</v>
      </c>
      <c r="Q112" s="50">
        <f>IF('Indicator Date hidden'!R113="x","x",Q$2-'Indicator Date hidden'!R113)</f>
        <v>0</v>
      </c>
      <c r="R112" s="50">
        <f>IF('Indicator Date hidden'!S113="x","x",R$2-'Indicator Date hidden'!S113)</f>
        <v>0</v>
      </c>
      <c r="S112" s="50">
        <f>IF('Indicator Date hidden'!T113="x","x",S$2-'Indicator Date hidden'!T113)</f>
        <v>0</v>
      </c>
      <c r="T112" s="50">
        <f>IF('Indicator Date hidden'!U113="x","x",T$2-'Indicator Date hidden'!U113)</f>
        <v>0</v>
      </c>
      <c r="U112" s="50">
        <f>IF('Indicator Date hidden'!V113="x","x",U$2-'Indicator Date hidden'!V113)</f>
        <v>0</v>
      </c>
      <c r="V112" s="50">
        <f>IF('Indicator Date hidden'!W113="x","x",V$2-'Indicator Date hidden'!W113)</f>
        <v>0</v>
      </c>
      <c r="W112" s="50">
        <f>IF('Indicator Date hidden'!X113="x","x",W$2-'Indicator Date hidden'!X113)</f>
        <v>0</v>
      </c>
      <c r="X112" s="50">
        <f>IF('Indicator Date hidden'!Y113="x","x",X$2-'Indicator Date hidden'!Y113)</f>
        <v>1</v>
      </c>
      <c r="Y112" s="50">
        <f>IF('Indicator Date hidden'!Z113="x","x",Y$2-'Indicator Date hidden'!Z113)</f>
        <v>1</v>
      </c>
      <c r="Z112" s="50">
        <f>IF('Indicator Date hidden'!AA113="x","x",Z$2-'Indicator Date hidden'!AA113)</f>
        <v>7</v>
      </c>
      <c r="AA112" s="50">
        <f>IF('Indicator Date hidden'!AB113="x","x",AA$2-'Indicator Date hidden'!AB113)</f>
        <v>0</v>
      </c>
      <c r="AB112" s="50" t="str">
        <f>IF('Indicator Date hidden'!AC113="x","x",AB$2-'Indicator Date hidden'!AC113)</f>
        <v>x</v>
      </c>
      <c r="AC112" s="50">
        <f>IF('Indicator Date hidden'!AD113="x","x",AC$2-'Indicator Date hidden'!AD113)</f>
        <v>1</v>
      </c>
      <c r="AD112" s="50">
        <f>IF('Indicator Date hidden'!AE113="x","x",AD$2-'Indicator Date hidden'!AE113)</f>
        <v>0</v>
      </c>
      <c r="AE112" s="50" t="str">
        <f>IF('Indicator Date hidden'!AF113="x","x",AE$2-'Indicator Date hidden'!AF113)</f>
        <v>x</v>
      </c>
      <c r="AF112" s="50">
        <f>IF('Indicator Date hidden'!AG113="x","x",AF$2-'Indicator Date hidden'!AG113)</f>
        <v>0</v>
      </c>
      <c r="AG112" s="50">
        <f>IF('Indicator Date hidden'!AH113="x","x",AG$2-'Indicator Date hidden'!AH113)</f>
        <v>0</v>
      </c>
      <c r="AH112" s="50">
        <f>IF('Indicator Date hidden'!AI113="x","x",AH$2-'Indicator Date hidden'!AI113)</f>
        <v>0</v>
      </c>
      <c r="AI112" s="50">
        <f>IF('Indicator Date hidden'!AJ113="x","x",AI$2-'Indicator Date hidden'!AJ113)</f>
        <v>0</v>
      </c>
      <c r="AJ112" s="50">
        <f>IF('Indicator Date hidden'!AK113="x","x",AJ$2-'Indicator Date hidden'!AK113)</f>
        <v>0</v>
      </c>
      <c r="AK112" s="50">
        <f>IF('Indicator Date hidden'!AL113="x","x",AK$2-'Indicator Date hidden'!AL113)</f>
        <v>0</v>
      </c>
      <c r="AL112" s="50" t="str">
        <f>IF('Indicator Date hidden'!AM113="x","x",AL$2-'Indicator Date hidden'!AM113)</f>
        <v>x</v>
      </c>
      <c r="AM112" s="50">
        <f>IF('Indicator Date hidden'!AN113="x","x",AM$2-'Indicator Date hidden'!AN113)</f>
        <v>0</v>
      </c>
      <c r="AN112" s="50">
        <f>IF('Indicator Date hidden'!AO113="x","x",AN$2-'Indicator Date hidden'!AO113)</f>
        <v>0</v>
      </c>
      <c r="AO112" s="50">
        <f>IF('Indicator Date hidden'!AP113="x","x",AO$2-'Indicator Date hidden'!AP113)</f>
        <v>0</v>
      </c>
      <c r="AP112" s="50">
        <f>IF('Indicator Date hidden'!AQ113="x","x",AP$2-'Indicator Date hidden'!AQ113)</f>
        <v>0</v>
      </c>
      <c r="AQ112" s="50">
        <f>IF('Indicator Date hidden'!AR113="x","x",AQ$2-'Indicator Date hidden'!AR113)</f>
        <v>0</v>
      </c>
      <c r="AR112" s="50">
        <f>IF('Indicator Date hidden'!AS113="x","x",AR$2-'Indicator Date hidden'!AS113)</f>
        <v>0</v>
      </c>
      <c r="AS112" s="50" t="str">
        <f>IF('Indicator Date hidden'!AT113="x","x",AS$2-'Indicator Date hidden'!AT113)</f>
        <v>x</v>
      </c>
      <c r="AT112" s="50">
        <f>IF('Indicator Date hidden'!AU113="x","x",AT$2-'Indicator Date hidden'!AU113)</f>
        <v>0</v>
      </c>
      <c r="AU112" s="50">
        <f>IF('Indicator Date hidden'!AV113="x","x",AU$2-'Indicator Date hidden'!AV113)</f>
        <v>0</v>
      </c>
      <c r="AV112" s="50">
        <f>IF('Indicator Date hidden'!AW113="x","x",AV$2-'Indicator Date hidden'!AW113)</f>
        <v>0</v>
      </c>
      <c r="AW112" s="50" t="str">
        <f>IF('Indicator Date hidden'!AX113="x","x",AW$2-'Indicator Date hidden'!AX113)</f>
        <v>x</v>
      </c>
      <c r="AX112" s="50">
        <f>IF('Indicator Date hidden'!AY113="x","x",AX$2-'Indicator Date hidden'!AY113)</f>
        <v>0</v>
      </c>
      <c r="AY112" s="50">
        <f>IF('Indicator Date hidden'!AZ113="x","x",AY$2-'Indicator Date hidden'!AZ113)</f>
        <v>0</v>
      </c>
      <c r="AZ112" s="50">
        <f>IF('Indicator Date hidden'!BA113="x","x",AZ$2-'Indicator Date hidden'!BA113)</f>
        <v>2</v>
      </c>
      <c r="BA112" s="50">
        <f>IF('Indicator Date hidden'!BB113="x","x",BA$2-'Indicator Date hidden'!BB113)</f>
        <v>1</v>
      </c>
      <c r="BB112" s="50">
        <f>IF('Indicator Date hidden'!BC113="x","x",BB$2-'Indicator Date hidden'!BC113)</f>
        <v>1</v>
      </c>
      <c r="BC112" s="50">
        <f>IF('Indicator Date hidden'!BD113="x","x",BC$2-'Indicator Date hidden'!BD113)</f>
        <v>1</v>
      </c>
      <c r="BD112" s="50" t="str">
        <f>IF('Indicator Date hidden'!BE113="x","x",BD$2-'Indicator Date hidden'!BE113)</f>
        <v>x</v>
      </c>
      <c r="BE112" s="50">
        <f>IF('Indicator Date hidden'!BF113="x","x",BE$2-'Indicator Date hidden'!BF113)</f>
        <v>1</v>
      </c>
      <c r="BF112" s="50">
        <f>IF('Indicator Date hidden'!BG113="x","x",BF$2-'Indicator Date hidden'!BG113)</f>
        <v>0</v>
      </c>
      <c r="BG112" s="50">
        <f>IF('Indicator Date hidden'!BH113="x","x",BG$2-'Indicator Date hidden'!BH113)</f>
        <v>1</v>
      </c>
      <c r="BH112" s="50">
        <f>IF('Indicator Date hidden'!BI113="x","x",BH$2-'Indicator Date hidden'!BI113)</f>
        <v>1</v>
      </c>
      <c r="BI112" s="50">
        <f>IF('Indicator Date hidden'!BJ113="x","x",BI$2-'Indicator Date hidden'!BJ113)</f>
        <v>0</v>
      </c>
      <c r="BJ112" s="50">
        <f>IF('Indicator Date hidden'!BK113="x","x",BJ$2-'Indicator Date hidden'!BK113)</f>
        <v>1</v>
      </c>
      <c r="BK112" s="50">
        <f>IF('Indicator Date hidden'!BL113="x","x",BK$2-'Indicator Date hidden'!BL113)</f>
        <v>0</v>
      </c>
      <c r="BL112" s="50">
        <f>IF('Indicator Date hidden'!BM113="x","x",BL$2-'Indicator Date hidden'!BM113)</f>
        <v>1</v>
      </c>
      <c r="BM112" s="50">
        <f>IF('Indicator Date hidden'!BN113="x","x",BM$2-'Indicator Date hidden'!BN113)</f>
        <v>1</v>
      </c>
      <c r="BN112" s="50">
        <f>IF('Indicator Date hidden'!BO113="x","x",BN$2-'Indicator Date hidden'!BO113)</f>
        <v>0</v>
      </c>
      <c r="BO112" s="50">
        <f>IF('Indicator Date hidden'!BP113="x","x",BO$2-'Indicator Date hidden'!BP113)</f>
        <v>0</v>
      </c>
      <c r="BP112" s="50">
        <f>IF('Indicator Date hidden'!BQ113="x","x",BP$2-'Indicator Date hidden'!BQ113)</f>
        <v>0</v>
      </c>
      <c r="BQ112" s="50">
        <f>IF('Indicator Date hidden'!BR113="x","x",BQ$2-'Indicator Date hidden'!BR113)</f>
        <v>0</v>
      </c>
      <c r="BR112" s="50">
        <f>IF('Indicator Date hidden'!BS113="x","x",BR$2-'Indicator Date hidden'!BS113)</f>
        <v>0</v>
      </c>
      <c r="BS112" s="50">
        <f>IF('Indicator Date hidden'!BT113="x","x",BS$2-'Indicator Date hidden'!BT113)</f>
        <v>3</v>
      </c>
      <c r="BT112" s="50">
        <f>IF('Indicator Date hidden'!BU113="x","x",BT$2-'Indicator Date hidden'!BU113)</f>
        <v>1</v>
      </c>
      <c r="BU112" s="50">
        <f>IF('Indicator Date hidden'!BV113="x","x",BU$2-'Indicator Date hidden'!BV113)</f>
        <v>1</v>
      </c>
      <c r="BV112" s="50">
        <f>IF('Indicator Date hidden'!BW113="x","x",BV$2-'Indicator Date hidden'!BW113)</f>
        <v>1</v>
      </c>
      <c r="BW112" s="50">
        <f>IF('Indicator Date hidden'!BX113="x","x",BW$2-'Indicator Date hidden'!BX113)</f>
        <v>1</v>
      </c>
      <c r="BX112" s="50">
        <f>IF('Indicator Date hidden'!BY113="x","x",BX$2-'Indicator Date hidden'!BY113)</f>
        <v>0</v>
      </c>
      <c r="BY112" s="3">
        <f t="shared" si="15"/>
        <v>28</v>
      </c>
      <c r="BZ112" s="51">
        <f t="shared" si="16"/>
        <v>0.40579710144927539</v>
      </c>
      <c r="CA112" s="3">
        <f t="shared" si="17"/>
        <v>19</v>
      </c>
      <c r="CB112" s="51">
        <f t="shared" si="18"/>
        <v>0.98273266713998175</v>
      </c>
      <c r="CC112" s="54">
        <f t="shared" si="19"/>
        <v>0</v>
      </c>
    </row>
    <row r="113" spans="1:81">
      <c r="A113" s="3" t="str">
        <f>'Indicator Data'!B116</f>
        <v>MEX</v>
      </c>
      <c r="B113" s="50">
        <f>IF('Indicator Date hidden'!C114="x","x",B$2-'Indicator Date hidden'!C114)</f>
        <v>0</v>
      </c>
      <c r="C113" s="50">
        <f>IF('Indicator Date hidden'!D114="x","x",C$2-'Indicator Date hidden'!D114)</f>
        <v>0</v>
      </c>
      <c r="D113" s="50">
        <f>IF('Indicator Date hidden'!E114="x","x",D$2-'Indicator Date hidden'!E114)</f>
        <v>0</v>
      </c>
      <c r="E113" s="50">
        <f>IF('Indicator Date hidden'!F114="x","x",E$2-'Indicator Date hidden'!F114)</f>
        <v>0</v>
      </c>
      <c r="F113" s="50">
        <f>IF('Indicator Date hidden'!G114="x","x",F$2-'Indicator Date hidden'!G114)</f>
        <v>0</v>
      </c>
      <c r="G113" s="50">
        <f>IF('Indicator Date hidden'!H114="x","x",G$2-'Indicator Date hidden'!H114)</f>
        <v>0</v>
      </c>
      <c r="H113" s="50">
        <f>IF('Indicator Date hidden'!I114="x","x",H$2-'Indicator Date hidden'!I114)</f>
        <v>0</v>
      </c>
      <c r="I113" s="50">
        <f>IF('Indicator Date hidden'!J114="x","x",I$2-'Indicator Date hidden'!J114)</f>
        <v>0</v>
      </c>
      <c r="J113" s="50">
        <f>IF('Indicator Date hidden'!K114="x","x",J$2-'Indicator Date hidden'!K114)</f>
        <v>0</v>
      </c>
      <c r="K113" s="50">
        <f>IF('Indicator Date hidden'!L114="x","x",K$2-'Indicator Date hidden'!L114)</f>
        <v>0</v>
      </c>
      <c r="L113" s="50">
        <f>IF('Indicator Date hidden'!M114="x","x",L$2-'Indicator Date hidden'!M114)</f>
        <v>0</v>
      </c>
      <c r="M113" s="50">
        <f>IF('Indicator Date hidden'!N114="x","x",M$2-'Indicator Date hidden'!N114)</f>
        <v>0</v>
      </c>
      <c r="N113" s="50">
        <f>IF('Indicator Date hidden'!O114="x","x",N$2-'Indicator Date hidden'!O114)</f>
        <v>0</v>
      </c>
      <c r="O113" s="50">
        <f>IF('Indicator Date hidden'!P114="x","x",O$2-'Indicator Date hidden'!P114)</f>
        <v>0</v>
      </c>
      <c r="P113" s="50">
        <f>IF('Indicator Date hidden'!Q114="x","x",P$2-'Indicator Date hidden'!Q114)</f>
        <v>0</v>
      </c>
      <c r="Q113" s="50">
        <f>IF('Indicator Date hidden'!R114="x","x",Q$2-'Indicator Date hidden'!R114)</f>
        <v>0</v>
      </c>
      <c r="R113" s="50">
        <f>IF('Indicator Date hidden'!S114="x","x",R$2-'Indicator Date hidden'!S114)</f>
        <v>0</v>
      </c>
      <c r="S113" s="50">
        <f>IF('Indicator Date hidden'!T114="x","x",S$2-'Indicator Date hidden'!T114)</f>
        <v>0</v>
      </c>
      <c r="T113" s="50">
        <f>IF('Indicator Date hidden'!U114="x","x",T$2-'Indicator Date hidden'!U114)</f>
        <v>0</v>
      </c>
      <c r="U113" s="50">
        <f>IF('Indicator Date hidden'!V114="x","x",U$2-'Indicator Date hidden'!V114)</f>
        <v>0</v>
      </c>
      <c r="V113" s="50">
        <f>IF('Indicator Date hidden'!W114="x","x",V$2-'Indicator Date hidden'!W114)</f>
        <v>0</v>
      </c>
      <c r="W113" s="50">
        <f>IF('Indicator Date hidden'!X114="x","x",W$2-'Indicator Date hidden'!X114)</f>
        <v>0</v>
      </c>
      <c r="X113" s="50">
        <f>IF('Indicator Date hidden'!Y114="x","x",X$2-'Indicator Date hidden'!Y114)</f>
        <v>1</v>
      </c>
      <c r="Y113" s="50">
        <f>IF('Indicator Date hidden'!Z114="x","x",Y$2-'Indicator Date hidden'!Z114)</f>
        <v>1</v>
      </c>
      <c r="Z113" s="50">
        <f>IF('Indicator Date hidden'!AA114="x","x",Z$2-'Indicator Date hidden'!AA114)</f>
        <v>3</v>
      </c>
      <c r="AA113" s="50">
        <f>IF('Indicator Date hidden'!AB114="x","x",AA$2-'Indicator Date hidden'!AB114)</f>
        <v>0</v>
      </c>
      <c r="AB113" s="50">
        <f>IF('Indicator Date hidden'!AC114="x","x",AB$2-'Indicator Date hidden'!AC114)</f>
        <v>0</v>
      </c>
      <c r="AC113" s="50">
        <f>IF('Indicator Date hidden'!AD114="x","x",AC$2-'Indicator Date hidden'!AD114)</f>
        <v>1</v>
      </c>
      <c r="AD113" s="50">
        <f>IF('Indicator Date hidden'!AE114="x","x",AD$2-'Indicator Date hidden'!AE114)</f>
        <v>0</v>
      </c>
      <c r="AE113" s="50">
        <f>IF('Indicator Date hidden'!AF114="x","x",AE$2-'Indicator Date hidden'!AF114)</f>
        <v>0</v>
      </c>
      <c r="AF113" s="50">
        <f>IF('Indicator Date hidden'!AG114="x","x",AF$2-'Indicator Date hidden'!AG114)</f>
        <v>0</v>
      </c>
      <c r="AG113" s="50">
        <f>IF('Indicator Date hidden'!AH114="x","x",AG$2-'Indicator Date hidden'!AH114)</f>
        <v>0</v>
      </c>
      <c r="AH113" s="50">
        <f>IF('Indicator Date hidden'!AI114="x","x",AH$2-'Indicator Date hidden'!AI114)</f>
        <v>0</v>
      </c>
      <c r="AI113" s="50">
        <f>IF('Indicator Date hidden'!AJ114="x","x",AI$2-'Indicator Date hidden'!AJ114)</f>
        <v>0</v>
      </c>
      <c r="AJ113" s="50">
        <f>IF('Indicator Date hidden'!AK114="x","x",AJ$2-'Indicator Date hidden'!AK114)</f>
        <v>0</v>
      </c>
      <c r="AK113" s="50">
        <f>IF('Indicator Date hidden'!AL114="x","x",AK$2-'Indicator Date hidden'!AL114)</f>
        <v>0</v>
      </c>
      <c r="AL113" s="50">
        <f>IF('Indicator Date hidden'!AM114="x","x",AL$2-'Indicator Date hidden'!AM114)</f>
        <v>3</v>
      </c>
      <c r="AM113" s="50">
        <f>IF('Indicator Date hidden'!AN114="x","x",AM$2-'Indicator Date hidden'!AN114)</f>
        <v>0</v>
      </c>
      <c r="AN113" s="50">
        <f>IF('Indicator Date hidden'!AO114="x","x",AN$2-'Indicator Date hidden'!AO114)</f>
        <v>0</v>
      </c>
      <c r="AO113" s="50">
        <f>IF('Indicator Date hidden'!AP114="x","x",AO$2-'Indicator Date hidden'!AP114)</f>
        <v>0</v>
      </c>
      <c r="AP113" s="50">
        <f>IF('Indicator Date hidden'!AQ114="x","x",AP$2-'Indicator Date hidden'!AQ114)</f>
        <v>0</v>
      </c>
      <c r="AQ113" s="50">
        <f>IF('Indicator Date hidden'!AR114="x","x",AQ$2-'Indicator Date hidden'!AR114)</f>
        <v>0</v>
      </c>
      <c r="AR113" s="50">
        <f>IF('Indicator Date hidden'!AS114="x","x",AR$2-'Indicator Date hidden'!AS114)</f>
        <v>0</v>
      </c>
      <c r="AS113" s="50">
        <f>IF('Indicator Date hidden'!AT114="x","x",AS$2-'Indicator Date hidden'!AT114)</f>
        <v>4</v>
      </c>
      <c r="AT113" s="50">
        <f>IF('Indicator Date hidden'!AU114="x","x",AT$2-'Indicator Date hidden'!AU114)</f>
        <v>0</v>
      </c>
      <c r="AU113" s="50" t="str">
        <f>IF('Indicator Date hidden'!AV114="x","x",AU$2-'Indicator Date hidden'!AV114)</f>
        <v>x</v>
      </c>
      <c r="AV113" s="50" t="str">
        <f>IF('Indicator Date hidden'!AW114="x","x",AV$2-'Indicator Date hidden'!AW114)</f>
        <v>x</v>
      </c>
      <c r="AW113" s="50">
        <f>IF('Indicator Date hidden'!AX114="x","x",AW$2-'Indicator Date hidden'!AX114)</f>
        <v>0</v>
      </c>
      <c r="AX113" s="50">
        <f>IF('Indicator Date hidden'!AY114="x","x",AX$2-'Indicator Date hidden'!AY114)</f>
        <v>0</v>
      </c>
      <c r="AY113" s="50">
        <f>IF('Indicator Date hidden'!AZ114="x","x",AY$2-'Indicator Date hidden'!AZ114)</f>
        <v>0</v>
      </c>
      <c r="AZ113" s="50">
        <f>IF('Indicator Date hidden'!BA114="x","x",AZ$2-'Indicator Date hidden'!BA114)</f>
        <v>1</v>
      </c>
      <c r="BA113" s="50">
        <f>IF('Indicator Date hidden'!BB114="x","x",BA$2-'Indicator Date hidden'!BB114)</f>
        <v>1</v>
      </c>
      <c r="BB113" s="50">
        <f>IF('Indicator Date hidden'!BC114="x","x",BB$2-'Indicator Date hidden'!BC114)</f>
        <v>1</v>
      </c>
      <c r="BC113" s="50">
        <f>IF('Indicator Date hidden'!BD114="x","x",BC$2-'Indicator Date hidden'!BD114)</f>
        <v>1</v>
      </c>
      <c r="BD113" s="50">
        <f>IF('Indicator Date hidden'!BE114="x","x",BD$2-'Indicator Date hidden'!BE114)</f>
        <v>1</v>
      </c>
      <c r="BE113" s="50">
        <f>IF('Indicator Date hidden'!BF114="x","x",BE$2-'Indicator Date hidden'!BF114)</f>
        <v>1</v>
      </c>
      <c r="BF113" s="50">
        <f>IF('Indicator Date hidden'!BG114="x","x",BF$2-'Indicator Date hidden'!BG114)</f>
        <v>0</v>
      </c>
      <c r="BG113" s="50">
        <f>IF('Indicator Date hidden'!BH114="x","x",BG$2-'Indicator Date hidden'!BH114)</f>
        <v>1</v>
      </c>
      <c r="BH113" s="50">
        <f>IF('Indicator Date hidden'!BI114="x","x",BH$2-'Indicator Date hidden'!BI114)</f>
        <v>1</v>
      </c>
      <c r="BI113" s="50">
        <f>IF('Indicator Date hidden'!BJ114="x","x",BI$2-'Indicator Date hidden'!BJ114)</f>
        <v>0</v>
      </c>
      <c r="BJ113" s="50">
        <f>IF('Indicator Date hidden'!BK114="x","x",BJ$2-'Indicator Date hidden'!BK114)</f>
        <v>1</v>
      </c>
      <c r="BK113" s="50">
        <f>IF('Indicator Date hidden'!BL114="x","x",BK$2-'Indicator Date hidden'!BL114)</f>
        <v>0</v>
      </c>
      <c r="BL113" s="50">
        <f>IF('Indicator Date hidden'!BM114="x","x",BL$2-'Indicator Date hidden'!BM114)</f>
        <v>1</v>
      </c>
      <c r="BM113" s="50">
        <f>IF('Indicator Date hidden'!BN114="x","x",BM$2-'Indicator Date hidden'!BN114)</f>
        <v>1</v>
      </c>
      <c r="BN113" s="50">
        <f>IF('Indicator Date hidden'!BO114="x","x",BN$2-'Indicator Date hidden'!BO114)</f>
        <v>0</v>
      </c>
      <c r="BO113" s="50">
        <f>IF('Indicator Date hidden'!BP114="x","x",BO$2-'Indicator Date hidden'!BP114)</f>
        <v>0</v>
      </c>
      <c r="BP113" s="50">
        <f>IF('Indicator Date hidden'!BQ114="x","x",BP$2-'Indicator Date hidden'!BQ114)</f>
        <v>0</v>
      </c>
      <c r="BQ113" s="50">
        <f>IF('Indicator Date hidden'!BR114="x","x",BQ$2-'Indicator Date hidden'!BR114)</f>
        <v>0</v>
      </c>
      <c r="BR113" s="50">
        <f>IF('Indicator Date hidden'!BS114="x","x",BR$2-'Indicator Date hidden'!BS114)</f>
        <v>0</v>
      </c>
      <c r="BS113" s="50">
        <f>IF('Indicator Date hidden'!BT114="x","x",BS$2-'Indicator Date hidden'!BT114)</f>
        <v>2</v>
      </c>
      <c r="BT113" s="50">
        <f>IF('Indicator Date hidden'!BU114="x","x",BT$2-'Indicator Date hidden'!BU114)</f>
        <v>1</v>
      </c>
      <c r="BU113" s="50">
        <f>IF('Indicator Date hidden'!BV114="x","x",BU$2-'Indicator Date hidden'!BV114)</f>
        <v>1</v>
      </c>
      <c r="BV113" s="50">
        <f>IF('Indicator Date hidden'!BW114="x","x",BV$2-'Indicator Date hidden'!BW114)</f>
        <v>1</v>
      </c>
      <c r="BW113" s="50">
        <f>IF('Indicator Date hidden'!BX114="x","x",BW$2-'Indicator Date hidden'!BX114)</f>
        <v>1</v>
      </c>
      <c r="BX113" s="50">
        <f>IF('Indicator Date hidden'!BY114="x","x",BX$2-'Indicator Date hidden'!BY114)</f>
        <v>0</v>
      </c>
      <c r="BY113" s="3">
        <f t="shared" si="15"/>
        <v>30</v>
      </c>
      <c r="BZ113" s="51">
        <f t="shared" si="16"/>
        <v>0.41095890410958902</v>
      </c>
      <c r="CA113" s="3">
        <f t="shared" si="17"/>
        <v>22</v>
      </c>
      <c r="CB113" s="51">
        <f t="shared" si="18"/>
        <v>0.77345721717770433</v>
      </c>
      <c r="CC113" s="54">
        <f t="shared" si="19"/>
        <v>0</v>
      </c>
    </row>
    <row r="114" spans="1:81">
      <c r="A114" s="3" t="str">
        <f>'Indicator Data'!B117</f>
        <v>FSM</v>
      </c>
      <c r="B114" s="50">
        <f>IF('Indicator Date hidden'!C115="x","x",B$2-'Indicator Date hidden'!C115)</f>
        <v>0</v>
      </c>
      <c r="C114" s="50">
        <f>IF('Indicator Date hidden'!D115="x","x",C$2-'Indicator Date hidden'!D115)</f>
        <v>0</v>
      </c>
      <c r="D114" s="50">
        <f>IF('Indicator Date hidden'!E115="x","x",D$2-'Indicator Date hidden'!E115)</f>
        <v>0</v>
      </c>
      <c r="E114" s="50">
        <f>IF('Indicator Date hidden'!F115="x","x",E$2-'Indicator Date hidden'!F115)</f>
        <v>0</v>
      </c>
      <c r="F114" s="50">
        <f>IF('Indicator Date hidden'!G115="x","x",F$2-'Indicator Date hidden'!G115)</f>
        <v>0</v>
      </c>
      <c r="G114" s="50">
        <f>IF('Indicator Date hidden'!H115="x","x",G$2-'Indicator Date hidden'!H115)</f>
        <v>0</v>
      </c>
      <c r="H114" s="50">
        <f>IF('Indicator Date hidden'!I115="x","x",H$2-'Indicator Date hidden'!I115)</f>
        <v>0</v>
      </c>
      <c r="I114" s="50">
        <f>IF('Indicator Date hidden'!J115="x","x",I$2-'Indicator Date hidden'!J115)</f>
        <v>0</v>
      </c>
      <c r="J114" s="50">
        <f>IF('Indicator Date hidden'!K115="x","x",J$2-'Indicator Date hidden'!K115)</f>
        <v>0</v>
      </c>
      <c r="K114" s="50" t="str">
        <f>IF('Indicator Date hidden'!L115="x","x",K$2-'Indicator Date hidden'!L115)</f>
        <v>x</v>
      </c>
      <c r="L114" s="50">
        <f>IF('Indicator Date hidden'!M115="x","x",L$2-'Indicator Date hidden'!M115)</f>
        <v>0</v>
      </c>
      <c r="M114" s="50">
        <f>IF('Indicator Date hidden'!N115="x","x",M$2-'Indicator Date hidden'!N115)</f>
        <v>0</v>
      </c>
      <c r="N114" s="50">
        <f>IF('Indicator Date hidden'!O115="x","x",N$2-'Indicator Date hidden'!O115)</f>
        <v>0</v>
      </c>
      <c r="O114" s="50">
        <f>IF('Indicator Date hidden'!P115="x","x",O$2-'Indicator Date hidden'!P115)</f>
        <v>0</v>
      </c>
      <c r="P114" s="50">
        <f>IF('Indicator Date hidden'!Q115="x","x",P$2-'Indicator Date hidden'!Q115)</f>
        <v>0</v>
      </c>
      <c r="Q114" s="50">
        <f>IF('Indicator Date hidden'!R115="x","x",Q$2-'Indicator Date hidden'!R115)</f>
        <v>0</v>
      </c>
      <c r="R114" s="50">
        <f>IF('Indicator Date hidden'!S115="x","x",R$2-'Indicator Date hidden'!S115)</f>
        <v>0</v>
      </c>
      <c r="S114" s="50">
        <f>IF('Indicator Date hidden'!T115="x","x",S$2-'Indicator Date hidden'!T115)</f>
        <v>0</v>
      </c>
      <c r="T114" s="50">
        <f>IF('Indicator Date hidden'!U115="x","x",T$2-'Indicator Date hidden'!U115)</f>
        <v>0</v>
      </c>
      <c r="U114" s="50">
        <f>IF('Indicator Date hidden'!V115="x","x",U$2-'Indicator Date hidden'!V115)</f>
        <v>0</v>
      </c>
      <c r="V114" s="50">
        <f>IF('Indicator Date hidden'!W115="x","x",V$2-'Indicator Date hidden'!W115)</f>
        <v>0</v>
      </c>
      <c r="W114" s="50">
        <f>IF('Indicator Date hidden'!X115="x","x",W$2-'Indicator Date hidden'!X115)</f>
        <v>0</v>
      </c>
      <c r="X114" s="50">
        <f>IF('Indicator Date hidden'!Y115="x","x",X$2-'Indicator Date hidden'!Y115)</f>
        <v>1</v>
      </c>
      <c r="Y114" s="50">
        <f>IF('Indicator Date hidden'!Z115="x","x",Y$2-'Indicator Date hidden'!Z115)</f>
        <v>1</v>
      </c>
      <c r="Z114" s="50" t="str">
        <f>IF('Indicator Date hidden'!AA115="x","x",Z$2-'Indicator Date hidden'!AA115)</f>
        <v>x</v>
      </c>
      <c r="AA114" s="50">
        <f>IF('Indicator Date hidden'!AB115="x","x",AA$2-'Indicator Date hidden'!AB115)</f>
        <v>3</v>
      </c>
      <c r="AB114" s="50" t="str">
        <f>IF('Indicator Date hidden'!AC115="x","x",AB$2-'Indicator Date hidden'!AC115)</f>
        <v>x</v>
      </c>
      <c r="AC114" s="50">
        <f>IF('Indicator Date hidden'!AD115="x","x",AC$2-'Indicator Date hidden'!AD115)</f>
        <v>2</v>
      </c>
      <c r="AD114" s="50">
        <f>IF('Indicator Date hidden'!AE115="x","x",AD$2-'Indicator Date hidden'!AE115)</f>
        <v>0</v>
      </c>
      <c r="AE114" s="50" t="str">
        <f>IF('Indicator Date hidden'!AF115="x","x",AE$2-'Indicator Date hidden'!AF115)</f>
        <v>x</v>
      </c>
      <c r="AF114" s="50">
        <f>IF('Indicator Date hidden'!AG115="x","x",AF$2-'Indicator Date hidden'!AG115)</f>
        <v>0</v>
      </c>
      <c r="AG114" s="50">
        <f>IF('Indicator Date hidden'!AH115="x","x",AG$2-'Indicator Date hidden'!AH115)</f>
        <v>0</v>
      </c>
      <c r="AH114" s="50">
        <f>IF('Indicator Date hidden'!AI115="x","x",AH$2-'Indicator Date hidden'!AI115)</f>
        <v>0</v>
      </c>
      <c r="AI114" s="50">
        <f>IF('Indicator Date hidden'!AJ115="x","x",AI$2-'Indicator Date hidden'!AJ115)</f>
        <v>0</v>
      </c>
      <c r="AJ114" s="50">
        <f>IF('Indicator Date hidden'!AK115="x","x",AJ$2-'Indicator Date hidden'!AK115)</f>
        <v>0</v>
      </c>
      <c r="AK114" s="50">
        <f>IF('Indicator Date hidden'!AL115="x","x",AK$2-'Indicator Date hidden'!AL115)</f>
        <v>0</v>
      </c>
      <c r="AL114" s="50">
        <f>IF('Indicator Date hidden'!AM115="x","x",AL$2-'Indicator Date hidden'!AM115)</f>
        <v>1</v>
      </c>
      <c r="AM114" s="50">
        <f>IF('Indicator Date hidden'!AN115="x","x",AM$2-'Indicator Date hidden'!AN115)</f>
        <v>0</v>
      </c>
      <c r="AN114" s="50">
        <f>IF('Indicator Date hidden'!AO115="x","x",AN$2-'Indicator Date hidden'!AO115)</f>
        <v>0</v>
      </c>
      <c r="AO114" s="50">
        <f>IF('Indicator Date hidden'!AP115="x","x",AO$2-'Indicator Date hidden'!AP115)</f>
        <v>0</v>
      </c>
      <c r="AP114" s="50">
        <f>IF('Indicator Date hidden'!AQ115="x","x",AP$2-'Indicator Date hidden'!AQ115)</f>
        <v>0</v>
      </c>
      <c r="AQ114" s="50">
        <f>IF('Indicator Date hidden'!AR115="x","x",AQ$2-'Indicator Date hidden'!AR115)</f>
        <v>0</v>
      </c>
      <c r="AR114" s="50">
        <f>IF('Indicator Date hidden'!AS115="x","x",AR$2-'Indicator Date hidden'!AS115)</f>
        <v>0</v>
      </c>
      <c r="AS114" s="50" t="str">
        <f>IF('Indicator Date hidden'!AT115="x","x",AS$2-'Indicator Date hidden'!AT115)</f>
        <v>x</v>
      </c>
      <c r="AT114" s="50">
        <f>IF('Indicator Date hidden'!AU115="x","x",AT$2-'Indicator Date hidden'!AU115)</f>
        <v>0</v>
      </c>
      <c r="AU114" s="50" t="str">
        <f>IF('Indicator Date hidden'!AV115="x","x",AU$2-'Indicator Date hidden'!AV115)</f>
        <v>x</v>
      </c>
      <c r="AV114" s="50" t="str">
        <f>IF('Indicator Date hidden'!AW115="x","x",AV$2-'Indicator Date hidden'!AW115)</f>
        <v>x</v>
      </c>
      <c r="AW114" s="50" t="str">
        <f>IF('Indicator Date hidden'!AX115="x","x",AW$2-'Indicator Date hidden'!AX115)</f>
        <v>x</v>
      </c>
      <c r="AX114" s="50">
        <f>IF('Indicator Date hidden'!AY115="x","x",AX$2-'Indicator Date hidden'!AY115)</f>
        <v>0</v>
      </c>
      <c r="AY114" s="50" t="str">
        <f>IF('Indicator Date hidden'!AZ115="x","x",AY$2-'Indicator Date hidden'!AZ115)</f>
        <v>x</v>
      </c>
      <c r="AZ114" s="50">
        <f>IF('Indicator Date hidden'!BA115="x","x",AZ$2-'Indicator Date hidden'!BA115)</f>
        <v>6</v>
      </c>
      <c r="BA114" s="50">
        <f>IF('Indicator Date hidden'!BB115="x","x",BA$2-'Indicator Date hidden'!BB115)</f>
        <v>1</v>
      </c>
      <c r="BB114" s="50">
        <f>IF('Indicator Date hidden'!BC115="x","x",BB$2-'Indicator Date hidden'!BC115)</f>
        <v>1</v>
      </c>
      <c r="BC114" s="50">
        <f>IF('Indicator Date hidden'!BD115="x","x",BC$2-'Indicator Date hidden'!BD115)</f>
        <v>1</v>
      </c>
      <c r="BD114" s="50" t="str">
        <f>IF('Indicator Date hidden'!BE115="x","x",BD$2-'Indicator Date hidden'!BE115)</f>
        <v>x</v>
      </c>
      <c r="BE114" s="50">
        <f>IF('Indicator Date hidden'!BF115="x","x",BE$2-'Indicator Date hidden'!BF115)</f>
        <v>1</v>
      </c>
      <c r="BF114" s="50">
        <f>IF('Indicator Date hidden'!BG115="x","x",BF$2-'Indicator Date hidden'!BG115)</f>
        <v>0</v>
      </c>
      <c r="BG114" s="50">
        <f>IF('Indicator Date hidden'!BH115="x","x",BG$2-'Indicator Date hidden'!BH115)</f>
        <v>1</v>
      </c>
      <c r="BH114" s="50">
        <f>IF('Indicator Date hidden'!BI115="x","x",BH$2-'Indicator Date hidden'!BI115)</f>
        <v>1</v>
      </c>
      <c r="BI114" s="50">
        <f>IF('Indicator Date hidden'!BJ115="x","x",BI$2-'Indicator Date hidden'!BJ115)</f>
        <v>2</v>
      </c>
      <c r="BJ114" s="50">
        <f>IF('Indicator Date hidden'!BK115="x","x",BJ$2-'Indicator Date hidden'!BK115)</f>
        <v>1</v>
      </c>
      <c r="BK114" s="50" t="str">
        <f>IF('Indicator Date hidden'!BL115="x","x",BK$2-'Indicator Date hidden'!BL115)</f>
        <v>x</v>
      </c>
      <c r="BL114" s="50">
        <f>IF('Indicator Date hidden'!BM115="x","x",BL$2-'Indicator Date hidden'!BM115)</f>
        <v>1</v>
      </c>
      <c r="BM114" s="50" t="str">
        <f>IF('Indicator Date hidden'!BN115="x","x",BM$2-'Indicator Date hidden'!BN115)</f>
        <v>x</v>
      </c>
      <c r="BN114" s="50">
        <f>IF('Indicator Date hidden'!BO115="x","x",BN$2-'Indicator Date hidden'!BO115)</f>
        <v>2</v>
      </c>
      <c r="BO114" s="50">
        <f>IF('Indicator Date hidden'!BP115="x","x",BO$2-'Indicator Date hidden'!BP115)</f>
        <v>2</v>
      </c>
      <c r="BP114" s="50">
        <f>IF('Indicator Date hidden'!BQ115="x","x",BP$2-'Indicator Date hidden'!BQ115)</f>
        <v>0</v>
      </c>
      <c r="BQ114" s="50">
        <f>IF('Indicator Date hidden'!BR115="x","x",BQ$2-'Indicator Date hidden'!BR115)</f>
        <v>0</v>
      </c>
      <c r="BR114" s="50">
        <f>IF('Indicator Date hidden'!BS115="x","x",BR$2-'Indicator Date hidden'!BS115)</f>
        <v>0</v>
      </c>
      <c r="BS114" s="50" t="str">
        <f>IF('Indicator Date hidden'!BT115="x","x",BS$2-'Indicator Date hidden'!BT115)</f>
        <v>x</v>
      </c>
      <c r="BT114" s="50">
        <f>IF('Indicator Date hidden'!BU115="x","x",BT$2-'Indicator Date hidden'!BU115)</f>
        <v>1</v>
      </c>
      <c r="BU114" s="50">
        <f>IF('Indicator Date hidden'!BV115="x","x",BU$2-'Indicator Date hidden'!BV115)</f>
        <v>1</v>
      </c>
      <c r="BV114" s="50">
        <f>IF('Indicator Date hidden'!BW115="x","x",BV$2-'Indicator Date hidden'!BW115)</f>
        <v>1</v>
      </c>
      <c r="BW114" s="50">
        <f>IF('Indicator Date hidden'!BX115="x","x",BW$2-'Indicator Date hidden'!BX115)</f>
        <v>1</v>
      </c>
      <c r="BX114" s="50">
        <f>IF('Indicator Date hidden'!BY115="x","x",BX$2-'Indicator Date hidden'!BY115)</f>
        <v>0</v>
      </c>
      <c r="BY114" s="3">
        <f t="shared" si="15"/>
        <v>32</v>
      </c>
      <c r="BZ114" s="51">
        <f t="shared" si="16"/>
        <v>0.5161290322580645</v>
      </c>
      <c r="CA114" s="3">
        <f t="shared" si="17"/>
        <v>21</v>
      </c>
      <c r="CB114" s="51">
        <f t="shared" si="18"/>
        <v>0.97949848068961143</v>
      </c>
      <c r="CC114" s="54">
        <f t="shared" si="19"/>
        <v>0</v>
      </c>
    </row>
    <row r="115" spans="1:81">
      <c r="A115" s="3" t="str">
        <f>'Indicator Data'!B118</f>
        <v>MDA</v>
      </c>
      <c r="B115" s="50">
        <f>IF('Indicator Date hidden'!C116="x","x",B$2-'Indicator Date hidden'!C116)</f>
        <v>0</v>
      </c>
      <c r="C115" s="50">
        <f>IF('Indicator Date hidden'!D116="x","x",C$2-'Indicator Date hidden'!D116)</f>
        <v>0</v>
      </c>
      <c r="D115" s="50">
        <f>IF('Indicator Date hidden'!E116="x","x",D$2-'Indicator Date hidden'!E116)</f>
        <v>0</v>
      </c>
      <c r="E115" s="50">
        <f>IF('Indicator Date hidden'!F116="x","x",E$2-'Indicator Date hidden'!F116)</f>
        <v>0</v>
      </c>
      <c r="F115" s="50">
        <f>IF('Indicator Date hidden'!G116="x","x",F$2-'Indicator Date hidden'!G116)</f>
        <v>0</v>
      </c>
      <c r="G115" s="50">
        <f>IF('Indicator Date hidden'!H116="x","x",G$2-'Indicator Date hidden'!H116)</f>
        <v>0</v>
      </c>
      <c r="H115" s="50">
        <f>IF('Indicator Date hidden'!I116="x","x",H$2-'Indicator Date hidden'!I116)</f>
        <v>0</v>
      </c>
      <c r="I115" s="50">
        <f>IF('Indicator Date hidden'!J116="x","x",I$2-'Indicator Date hidden'!J116)</f>
        <v>0</v>
      </c>
      <c r="J115" s="50">
        <f>IF('Indicator Date hidden'!K116="x","x",J$2-'Indicator Date hidden'!K116)</f>
        <v>0</v>
      </c>
      <c r="K115" s="50">
        <f>IF('Indicator Date hidden'!L116="x","x",K$2-'Indicator Date hidden'!L116)</f>
        <v>0</v>
      </c>
      <c r="L115" s="50">
        <f>IF('Indicator Date hidden'!M116="x","x",L$2-'Indicator Date hidden'!M116)</f>
        <v>0</v>
      </c>
      <c r="M115" s="50">
        <f>IF('Indicator Date hidden'!N116="x","x",M$2-'Indicator Date hidden'!N116)</f>
        <v>0</v>
      </c>
      <c r="N115" s="50">
        <f>IF('Indicator Date hidden'!O116="x","x",N$2-'Indicator Date hidden'!O116)</f>
        <v>0</v>
      </c>
      <c r="O115" s="50">
        <f>IF('Indicator Date hidden'!P116="x","x",O$2-'Indicator Date hidden'!P116)</f>
        <v>0</v>
      </c>
      <c r="P115" s="50">
        <f>IF('Indicator Date hidden'!Q116="x","x",P$2-'Indicator Date hidden'!Q116)</f>
        <v>0</v>
      </c>
      <c r="Q115" s="50">
        <f>IF('Indicator Date hidden'!R116="x","x",Q$2-'Indicator Date hidden'!R116)</f>
        <v>0</v>
      </c>
      <c r="R115" s="50">
        <f>IF('Indicator Date hidden'!S116="x","x",R$2-'Indicator Date hidden'!S116)</f>
        <v>0</v>
      </c>
      <c r="S115" s="50">
        <f>IF('Indicator Date hidden'!T116="x","x",S$2-'Indicator Date hidden'!T116)</f>
        <v>0</v>
      </c>
      <c r="T115" s="50">
        <f>IF('Indicator Date hidden'!U116="x","x",T$2-'Indicator Date hidden'!U116)</f>
        <v>0</v>
      </c>
      <c r="U115" s="50">
        <f>IF('Indicator Date hidden'!V116="x","x",U$2-'Indicator Date hidden'!V116)</f>
        <v>0</v>
      </c>
      <c r="V115" s="50">
        <f>IF('Indicator Date hidden'!W116="x","x",V$2-'Indicator Date hidden'!W116)</f>
        <v>0</v>
      </c>
      <c r="W115" s="50">
        <f>IF('Indicator Date hidden'!X116="x","x",W$2-'Indicator Date hidden'!X116)</f>
        <v>0</v>
      </c>
      <c r="X115" s="50">
        <f>IF('Indicator Date hidden'!Y116="x","x",X$2-'Indicator Date hidden'!Y116)</f>
        <v>1</v>
      </c>
      <c r="Y115" s="50">
        <f>IF('Indicator Date hidden'!Z116="x","x",Y$2-'Indicator Date hidden'!Z116)</f>
        <v>1</v>
      </c>
      <c r="Z115" s="50">
        <f>IF('Indicator Date hidden'!AA116="x","x",Z$2-'Indicator Date hidden'!AA116)</f>
        <v>4</v>
      </c>
      <c r="AA115" s="50">
        <f>IF('Indicator Date hidden'!AB116="x","x",AA$2-'Indicator Date hidden'!AB116)</f>
        <v>0</v>
      </c>
      <c r="AB115" s="50">
        <f>IF('Indicator Date hidden'!AC116="x","x",AB$2-'Indicator Date hidden'!AC116)</f>
        <v>1</v>
      </c>
      <c r="AC115" s="50">
        <f>IF('Indicator Date hidden'!AD116="x","x",AC$2-'Indicator Date hidden'!AD116)</f>
        <v>0</v>
      </c>
      <c r="AD115" s="50">
        <f>IF('Indicator Date hidden'!AE116="x","x",AD$2-'Indicator Date hidden'!AE116)</f>
        <v>0</v>
      </c>
      <c r="AE115" s="50">
        <f>IF('Indicator Date hidden'!AF116="x","x",AE$2-'Indicator Date hidden'!AF116)</f>
        <v>0</v>
      </c>
      <c r="AF115" s="50">
        <f>IF('Indicator Date hidden'!AG116="x","x",AF$2-'Indicator Date hidden'!AG116)</f>
        <v>0</v>
      </c>
      <c r="AG115" s="50">
        <f>IF('Indicator Date hidden'!AH116="x","x",AG$2-'Indicator Date hidden'!AH116)</f>
        <v>0</v>
      </c>
      <c r="AH115" s="50">
        <f>IF('Indicator Date hidden'!AI116="x","x",AH$2-'Indicator Date hidden'!AI116)</f>
        <v>0</v>
      </c>
      <c r="AI115" s="50">
        <f>IF('Indicator Date hidden'!AJ116="x","x",AI$2-'Indicator Date hidden'!AJ116)</f>
        <v>0</v>
      </c>
      <c r="AJ115" s="50">
        <f>IF('Indicator Date hidden'!AK116="x","x",AJ$2-'Indicator Date hidden'!AK116)</f>
        <v>0</v>
      </c>
      <c r="AK115" s="50">
        <f>IF('Indicator Date hidden'!AL116="x","x",AK$2-'Indicator Date hidden'!AL116)</f>
        <v>0</v>
      </c>
      <c r="AL115" s="50">
        <f>IF('Indicator Date hidden'!AM116="x","x",AL$2-'Indicator Date hidden'!AM116)</f>
        <v>7</v>
      </c>
      <c r="AM115" s="50">
        <f>IF('Indicator Date hidden'!AN116="x","x",AM$2-'Indicator Date hidden'!AN116)</f>
        <v>0</v>
      </c>
      <c r="AN115" s="50">
        <f>IF('Indicator Date hidden'!AO116="x","x",AN$2-'Indicator Date hidden'!AO116)</f>
        <v>0</v>
      </c>
      <c r="AO115" s="50">
        <f>IF('Indicator Date hidden'!AP116="x","x",AO$2-'Indicator Date hidden'!AP116)</f>
        <v>0</v>
      </c>
      <c r="AP115" s="50">
        <f>IF('Indicator Date hidden'!AQ116="x","x",AP$2-'Indicator Date hidden'!AQ116)</f>
        <v>0</v>
      </c>
      <c r="AQ115" s="50">
        <f>IF('Indicator Date hidden'!AR116="x","x",AQ$2-'Indicator Date hidden'!AR116)</f>
        <v>0</v>
      </c>
      <c r="AR115" s="50">
        <f>IF('Indicator Date hidden'!AS116="x","x",AR$2-'Indicator Date hidden'!AS116)</f>
        <v>0</v>
      </c>
      <c r="AS115" s="50">
        <f>IF('Indicator Date hidden'!AT116="x","x",AS$2-'Indicator Date hidden'!AT116)</f>
        <v>8</v>
      </c>
      <c r="AT115" s="50">
        <f>IF('Indicator Date hidden'!AU116="x","x",AT$2-'Indicator Date hidden'!AU116)</f>
        <v>0</v>
      </c>
      <c r="AU115" s="50">
        <f>IF('Indicator Date hidden'!AV116="x","x",AU$2-'Indicator Date hidden'!AV116)</f>
        <v>0</v>
      </c>
      <c r="AV115" s="50">
        <f>IF('Indicator Date hidden'!AW116="x","x",AV$2-'Indicator Date hidden'!AW116)</f>
        <v>0</v>
      </c>
      <c r="AW115" s="50" t="str">
        <f>IF('Indicator Date hidden'!AX116="x","x",AW$2-'Indicator Date hidden'!AX116)</f>
        <v>x</v>
      </c>
      <c r="AX115" s="50">
        <f>IF('Indicator Date hidden'!AY116="x","x",AX$2-'Indicator Date hidden'!AY116)</f>
        <v>0</v>
      </c>
      <c r="AY115" s="50">
        <f>IF('Indicator Date hidden'!AZ116="x","x",AY$2-'Indicator Date hidden'!AZ116)</f>
        <v>0</v>
      </c>
      <c r="AZ115" s="50">
        <f>IF('Indicator Date hidden'!BA116="x","x",AZ$2-'Indicator Date hidden'!BA116)</f>
        <v>1</v>
      </c>
      <c r="BA115" s="50">
        <f>IF('Indicator Date hidden'!BB116="x","x",BA$2-'Indicator Date hidden'!BB116)</f>
        <v>1</v>
      </c>
      <c r="BB115" s="50">
        <f>IF('Indicator Date hidden'!BC116="x","x",BB$2-'Indicator Date hidden'!BC116)</f>
        <v>1</v>
      </c>
      <c r="BC115" s="50">
        <f>IF('Indicator Date hidden'!BD116="x","x",BC$2-'Indicator Date hidden'!BD116)</f>
        <v>1</v>
      </c>
      <c r="BD115" s="50" t="str">
        <f>IF('Indicator Date hidden'!BE116="x","x",BD$2-'Indicator Date hidden'!BE116)</f>
        <v>x</v>
      </c>
      <c r="BE115" s="50">
        <f>IF('Indicator Date hidden'!BF116="x","x",BE$2-'Indicator Date hidden'!BF116)</f>
        <v>1</v>
      </c>
      <c r="BF115" s="50">
        <f>IF('Indicator Date hidden'!BG116="x","x",BF$2-'Indicator Date hidden'!BG116)</f>
        <v>0</v>
      </c>
      <c r="BG115" s="50">
        <f>IF('Indicator Date hidden'!BH116="x","x",BG$2-'Indicator Date hidden'!BH116)</f>
        <v>1</v>
      </c>
      <c r="BH115" s="50">
        <f>IF('Indicator Date hidden'!BI116="x","x",BH$2-'Indicator Date hidden'!BI116)</f>
        <v>1</v>
      </c>
      <c r="BI115" s="50">
        <f>IF('Indicator Date hidden'!BJ116="x","x",BI$2-'Indicator Date hidden'!BJ116)</f>
        <v>2</v>
      </c>
      <c r="BJ115" s="50">
        <f>IF('Indicator Date hidden'!BK116="x","x",BJ$2-'Indicator Date hidden'!BK116)</f>
        <v>1</v>
      </c>
      <c r="BK115" s="50">
        <f>IF('Indicator Date hidden'!BL116="x","x",BK$2-'Indicator Date hidden'!BL116)</f>
        <v>0</v>
      </c>
      <c r="BL115" s="50">
        <f>IF('Indicator Date hidden'!BM116="x","x",BL$2-'Indicator Date hidden'!BM116)</f>
        <v>1</v>
      </c>
      <c r="BM115" s="50">
        <f>IF('Indicator Date hidden'!BN116="x","x",BM$2-'Indicator Date hidden'!BN116)</f>
        <v>5</v>
      </c>
      <c r="BN115" s="50">
        <f>IF('Indicator Date hidden'!BO116="x","x",BN$2-'Indicator Date hidden'!BO116)</f>
        <v>2</v>
      </c>
      <c r="BO115" s="50">
        <f>IF('Indicator Date hidden'!BP116="x","x",BO$2-'Indicator Date hidden'!BP116)</f>
        <v>0</v>
      </c>
      <c r="BP115" s="50">
        <f>IF('Indicator Date hidden'!BQ116="x","x",BP$2-'Indicator Date hidden'!BQ116)</f>
        <v>0</v>
      </c>
      <c r="BQ115" s="50">
        <f>IF('Indicator Date hidden'!BR116="x","x",BQ$2-'Indicator Date hidden'!BR116)</f>
        <v>0</v>
      </c>
      <c r="BR115" s="50">
        <f>IF('Indicator Date hidden'!BS116="x","x",BR$2-'Indicator Date hidden'!BS116)</f>
        <v>0</v>
      </c>
      <c r="BS115" s="50">
        <f>IF('Indicator Date hidden'!BT116="x","x",BS$2-'Indicator Date hidden'!BT116)</f>
        <v>3</v>
      </c>
      <c r="BT115" s="50">
        <f>IF('Indicator Date hidden'!BU116="x","x",BT$2-'Indicator Date hidden'!BU116)</f>
        <v>1</v>
      </c>
      <c r="BU115" s="50">
        <f>IF('Indicator Date hidden'!BV116="x","x",BU$2-'Indicator Date hidden'!BV116)</f>
        <v>1</v>
      </c>
      <c r="BV115" s="50">
        <f>IF('Indicator Date hidden'!BW116="x","x",BV$2-'Indicator Date hidden'!BW116)</f>
        <v>1</v>
      </c>
      <c r="BW115" s="50">
        <f>IF('Indicator Date hidden'!BX116="x","x",BW$2-'Indicator Date hidden'!BX116)</f>
        <v>1</v>
      </c>
      <c r="BX115" s="50">
        <f>IF('Indicator Date hidden'!BY116="x","x",BX$2-'Indicator Date hidden'!BY116)</f>
        <v>0</v>
      </c>
      <c r="BY115" s="3">
        <f t="shared" si="15"/>
        <v>47</v>
      </c>
      <c r="BZ115" s="51">
        <f t="shared" si="16"/>
        <v>0.64383561643835618</v>
      </c>
      <c r="CA115" s="3">
        <f t="shared" si="17"/>
        <v>23</v>
      </c>
      <c r="CB115" s="51">
        <f t="shared" si="18"/>
        <v>1.4653052701133236</v>
      </c>
      <c r="CC115" s="54">
        <f t="shared" si="19"/>
        <v>0</v>
      </c>
    </row>
    <row r="116" spans="1:81">
      <c r="A116" s="3" t="str">
        <f>'Indicator Data'!B119</f>
        <v>MNG</v>
      </c>
      <c r="B116" s="50">
        <f>IF('Indicator Date hidden'!C117="x","x",B$2-'Indicator Date hidden'!C117)</f>
        <v>0</v>
      </c>
      <c r="C116" s="50">
        <f>IF('Indicator Date hidden'!D117="x","x",C$2-'Indicator Date hidden'!D117)</f>
        <v>0</v>
      </c>
      <c r="D116" s="50">
        <f>IF('Indicator Date hidden'!E117="x","x",D$2-'Indicator Date hidden'!E117)</f>
        <v>0</v>
      </c>
      <c r="E116" s="50">
        <f>IF('Indicator Date hidden'!F117="x","x",E$2-'Indicator Date hidden'!F117)</f>
        <v>0</v>
      </c>
      <c r="F116" s="50">
        <f>IF('Indicator Date hidden'!G117="x","x",F$2-'Indicator Date hidden'!G117)</f>
        <v>0</v>
      </c>
      <c r="G116" s="50">
        <f>IF('Indicator Date hidden'!H117="x","x",G$2-'Indicator Date hidden'!H117)</f>
        <v>0</v>
      </c>
      <c r="H116" s="50">
        <f>IF('Indicator Date hidden'!I117="x","x",H$2-'Indicator Date hidden'!I117)</f>
        <v>0</v>
      </c>
      <c r="I116" s="50">
        <f>IF('Indicator Date hidden'!J117="x","x",I$2-'Indicator Date hidden'!J117)</f>
        <v>0</v>
      </c>
      <c r="J116" s="50">
        <f>IF('Indicator Date hidden'!K117="x","x",J$2-'Indicator Date hidden'!K117)</f>
        <v>0</v>
      </c>
      <c r="K116" s="50">
        <f>IF('Indicator Date hidden'!L117="x","x",K$2-'Indicator Date hidden'!L117)</f>
        <v>0</v>
      </c>
      <c r="L116" s="50">
        <f>IF('Indicator Date hidden'!M117="x","x",L$2-'Indicator Date hidden'!M117)</f>
        <v>0</v>
      </c>
      <c r="M116" s="50">
        <f>IF('Indicator Date hidden'!N117="x","x",M$2-'Indicator Date hidden'!N117)</f>
        <v>0</v>
      </c>
      <c r="N116" s="50">
        <f>IF('Indicator Date hidden'!O117="x","x",N$2-'Indicator Date hidden'!O117)</f>
        <v>0</v>
      </c>
      <c r="O116" s="50">
        <f>IF('Indicator Date hidden'!P117="x","x",O$2-'Indicator Date hidden'!P117)</f>
        <v>0</v>
      </c>
      <c r="P116" s="50">
        <f>IF('Indicator Date hidden'!Q117="x","x",P$2-'Indicator Date hidden'!Q117)</f>
        <v>0</v>
      </c>
      <c r="Q116" s="50">
        <f>IF('Indicator Date hidden'!R117="x","x",Q$2-'Indicator Date hidden'!R117)</f>
        <v>0</v>
      </c>
      <c r="R116" s="50">
        <f>IF('Indicator Date hidden'!S117="x","x",R$2-'Indicator Date hidden'!S117)</f>
        <v>0</v>
      </c>
      <c r="S116" s="50">
        <f>IF('Indicator Date hidden'!T117="x","x",S$2-'Indicator Date hidden'!T117)</f>
        <v>0</v>
      </c>
      <c r="T116" s="50">
        <f>IF('Indicator Date hidden'!U117="x","x",T$2-'Indicator Date hidden'!U117)</f>
        <v>0</v>
      </c>
      <c r="U116" s="50">
        <f>IF('Indicator Date hidden'!V117="x","x",U$2-'Indicator Date hidden'!V117)</f>
        <v>0</v>
      </c>
      <c r="V116" s="50">
        <f>IF('Indicator Date hidden'!W117="x","x",V$2-'Indicator Date hidden'!W117)</f>
        <v>0</v>
      </c>
      <c r="W116" s="50">
        <f>IF('Indicator Date hidden'!X117="x","x",W$2-'Indicator Date hidden'!X117)</f>
        <v>0</v>
      </c>
      <c r="X116" s="50">
        <f>IF('Indicator Date hidden'!Y117="x","x",X$2-'Indicator Date hidden'!Y117)</f>
        <v>1</v>
      </c>
      <c r="Y116" s="50">
        <f>IF('Indicator Date hidden'!Z117="x","x",Y$2-'Indicator Date hidden'!Z117)</f>
        <v>1</v>
      </c>
      <c r="Z116" s="50" t="str">
        <f>IF('Indicator Date hidden'!AA117="x","x",Z$2-'Indicator Date hidden'!AA117)</f>
        <v>x</v>
      </c>
      <c r="AA116" s="50">
        <f>IF('Indicator Date hidden'!AB117="x","x",AA$2-'Indicator Date hidden'!AB117)</f>
        <v>0</v>
      </c>
      <c r="AB116" s="50">
        <f>IF('Indicator Date hidden'!AC117="x","x",AB$2-'Indicator Date hidden'!AC117)</f>
        <v>0</v>
      </c>
      <c r="AC116" s="50">
        <f>IF('Indicator Date hidden'!AD117="x","x",AC$2-'Indicator Date hidden'!AD117)</f>
        <v>1</v>
      </c>
      <c r="AD116" s="50">
        <f>IF('Indicator Date hidden'!AE117="x","x",AD$2-'Indicator Date hidden'!AE117)</f>
        <v>0</v>
      </c>
      <c r="AE116" s="50">
        <f>IF('Indicator Date hidden'!AF117="x","x",AE$2-'Indicator Date hidden'!AF117)</f>
        <v>0</v>
      </c>
      <c r="AF116" s="50">
        <f>IF('Indicator Date hidden'!AG117="x","x",AF$2-'Indicator Date hidden'!AG117)</f>
        <v>0</v>
      </c>
      <c r="AG116" s="50">
        <f>IF('Indicator Date hidden'!AH117="x","x",AG$2-'Indicator Date hidden'!AH117)</f>
        <v>0</v>
      </c>
      <c r="AH116" s="50">
        <f>IF('Indicator Date hidden'!AI117="x","x",AH$2-'Indicator Date hidden'!AI117)</f>
        <v>0</v>
      </c>
      <c r="AI116" s="50">
        <f>IF('Indicator Date hidden'!AJ117="x","x",AI$2-'Indicator Date hidden'!AJ117)</f>
        <v>0</v>
      </c>
      <c r="AJ116" s="50">
        <f>IF('Indicator Date hidden'!AK117="x","x",AJ$2-'Indicator Date hidden'!AK117)</f>
        <v>0</v>
      </c>
      <c r="AK116" s="50">
        <f>IF('Indicator Date hidden'!AL117="x","x",AK$2-'Indicator Date hidden'!AL117)</f>
        <v>0</v>
      </c>
      <c r="AL116" s="50">
        <f>IF('Indicator Date hidden'!AM117="x","x",AL$2-'Indicator Date hidden'!AM117)</f>
        <v>6</v>
      </c>
      <c r="AM116" s="50">
        <f>IF('Indicator Date hidden'!AN117="x","x",AM$2-'Indicator Date hidden'!AN117)</f>
        <v>0</v>
      </c>
      <c r="AN116" s="50">
        <f>IF('Indicator Date hidden'!AO117="x","x",AN$2-'Indicator Date hidden'!AO117)</f>
        <v>0</v>
      </c>
      <c r="AO116" s="50">
        <f>IF('Indicator Date hidden'!AP117="x","x",AO$2-'Indicator Date hidden'!AP117)</f>
        <v>0</v>
      </c>
      <c r="AP116" s="50">
        <f>IF('Indicator Date hidden'!AQ117="x","x",AP$2-'Indicator Date hidden'!AQ117)</f>
        <v>0</v>
      </c>
      <c r="AQ116" s="50">
        <f>IF('Indicator Date hidden'!AR117="x","x",AQ$2-'Indicator Date hidden'!AR117)</f>
        <v>0</v>
      </c>
      <c r="AR116" s="50">
        <f>IF('Indicator Date hidden'!AS117="x","x",AR$2-'Indicator Date hidden'!AS117)</f>
        <v>0</v>
      </c>
      <c r="AS116" s="50">
        <f>IF('Indicator Date hidden'!AT117="x","x",AS$2-'Indicator Date hidden'!AT117)</f>
        <v>2</v>
      </c>
      <c r="AT116" s="50">
        <f>IF('Indicator Date hidden'!AU117="x","x",AT$2-'Indicator Date hidden'!AU117)</f>
        <v>0</v>
      </c>
      <c r="AU116" s="50">
        <f>IF('Indicator Date hidden'!AV117="x","x",AU$2-'Indicator Date hidden'!AV117)</f>
        <v>0</v>
      </c>
      <c r="AV116" s="50">
        <f>IF('Indicator Date hidden'!AW117="x","x",AV$2-'Indicator Date hidden'!AW117)</f>
        <v>0</v>
      </c>
      <c r="AW116" s="50" t="str">
        <f>IF('Indicator Date hidden'!AX117="x","x",AW$2-'Indicator Date hidden'!AX117)</f>
        <v>x</v>
      </c>
      <c r="AX116" s="50">
        <f>IF('Indicator Date hidden'!AY117="x","x",AX$2-'Indicator Date hidden'!AY117)</f>
        <v>0</v>
      </c>
      <c r="AY116" s="50">
        <f>IF('Indicator Date hidden'!AZ117="x","x",AY$2-'Indicator Date hidden'!AZ117)</f>
        <v>0</v>
      </c>
      <c r="AZ116" s="50">
        <f>IF('Indicator Date hidden'!BA117="x","x",AZ$2-'Indicator Date hidden'!BA117)</f>
        <v>1</v>
      </c>
      <c r="BA116" s="50">
        <f>IF('Indicator Date hidden'!BB117="x","x",BA$2-'Indicator Date hidden'!BB117)</f>
        <v>1</v>
      </c>
      <c r="BB116" s="50">
        <f>IF('Indicator Date hidden'!BC117="x","x",BB$2-'Indicator Date hidden'!BC117)</f>
        <v>1</v>
      </c>
      <c r="BC116" s="50">
        <f>IF('Indicator Date hidden'!BD117="x","x",BC$2-'Indicator Date hidden'!BD117)</f>
        <v>1</v>
      </c>
      <c r="BD116" s="50" t="str">
        <f>IF('Indicator Date hidden'!BE117="x","x",BD$2-'Indicator Date hidden'!BE117)</f>
        <v>x</v>
      </c>
      <c r="BE116" s="50">
        <f>IF('Indicator Date hidden'!BF117="x","x",BE$2-'Indicator Date hidden'!BF117)</f>
        <v>1</v>
      </c>
      <c r="BF116" s="50">
        <f>IF('Indicator Date hidden'!BG117="x","x",BF$2-'Indicator Date hidden'!BG117)</f>
        <v>0</v>
      </c>
      <c r="BG116" s="50">
        <f>IF('Indicator Date hidden'!BH117="x","x",BG$2-'Indicator Date hidden'!BH117)</f>
        <v>1</v>
      </c>
      <c r="BH116" s="50">
        <f>IF('Indicator Date hidden'!BI117="x","x",BH$2-'Indicator Date hidden'!BI117)</f>
        <v>1</v>
      </c>
      <c r="BI116" s="50">
        <f>IF('Indicator Date hidden'!BJ117="x","x",BI$2-'Indicator Date hidden'!BJ117)</f>
        <v>0</v>
      </c>
      <c r="BJ116" s="50">
        <f>IF('Indicator Date hidden'!BK117="x","x",BJ$2-'Indicator Date hidden'!BK117)</f>
        <v>1</v>
      </c>
      <c r="BK116" s="50">
        <f>IF('Indicator Date hidden'!BL117="x","x",BK$2-'Indicator Date hidden'!BL117)</f>
        <v>0</v>
      </c>
      <c r="BL116" s="50">
        <f>IF('Indicator Date hidden'!BM117="x","x",BL$2-'Indicator Date hidden'!BM117)</f>
        <v>1</v>
      </c>
      <c r="BM116" s="50">
        <f>IF('Indicator Date hidden'!BN117="x","x",BM$2-'Indicator Date hidden'!BN117)</f>
        <v>1</v>
      </c>
      <c r="BN116" s="50">
        <f>IF('Indicator Date hidden'!BO117="x","x",BN$2-'Indicator Date hidden'!BO117)</f>
        <v>0</v>
      </c>
      <c r="BO116" s="50">
        <f>IF('Indicator Date hidden'!BP117="x","x",BO$2-'Indicator Date hidden'!BP117)</f>
        <v>0</v>
      </c>
      <c r="BP116" s="50">
        <f>IF('Indicator Date hidden'!BQ117="x","x",BP$2-'Indicator Date hidden'!BQ117)</f>
        <v>0</v>
      </c>
      <c r="BQ116" s="50">
        <f>IF('Indicator Date hidden'!BR117="x","x",BQ$2-'Indicator Date hidden'!BR117)</f>
        <v>0</v>
      </c>
      <c r="BR116" s="50">
        <f>IF('Indicator Date hidden'!BS117="x","x",BR$2-'Indicator Date hidden'!BS117)</f>
        <v>0</v>
      </c>
      <c r="BS116" s="50">
        <f>IF('Indicator Date hidden'!BT117="x","x",BS$2-'Indicator Date hidden'!BT117)</f>
        <v>2</v>
      </c>
      <c r="BT116" s="50">
        <f>IF('Indicator Date hidden'!BU117="x","x",BT$2-'Indicator Date hidden'!BU117)</f>
        <v>1</v>
      </c>
      <c r="BU116" s="50">
        <f>IF('Indicator Date hidden'!BV117="x","x",BU$2-'Indicator Date hidden'!BV117)</f>
        <v>1</v>
      </c>
      <c r="BV116" s="50">
        <f>IF('Indicator Date hidden'!BW117="x","x",BV$2-'Indicator Date hidden'!BW117)</f>
        <v>1</v>
      </c>
      <c r="BW116" s="50">
        <f>IF('Indicator Date hidden'!BX117="x","x",BW$2-'Indicator Date hidden'!BX117)</f>
        <v>1</v>
      </c>
      <c r="BX116" s="50">
        <f>IF('Indicator Date hidden'!BY117="x","x",BX$2-'Indicator Date hidden'!BY117)</f>
        <v>0</v>
      </c>
      <c r="BY116" s="3">
        <f t="shared" si="15"/>
        <v>27</v>
      </c>
      <c r="BZ116" s="51">
        <f t="shared" si="16"/>
        <v>0.375</v>
      </c>
      <c r="CA116" s="3">
        <f t="shared" si="17"/>
        <v>20</v>
      </c>
      <c r="CB116" s="51">
        <f t="shared" si="18"/>
        <v>0.84059337507633392</v>
      </c>
      <c r="CC116" s="54">
        <f t="shared" si="19"/>
        <v>0</v>
      </c>
    </row>
    <row r="117" spans="1:81">
      <c r="A117" s="3" t="str">
        <f>'Indicator Data'!B120</f>
        <v>MNE</v>
      </c>
      <c r="B117" s="50">
        <f>IF('Indicator Date hidden'!C118="x","x",B$2-'Indicator Date hidden'!C118)</f>
        <v>0</v>
      </c>
      <c r="C117" s="50">
        <f>IF('Indicator Date hidden'!D118="x","x",C$2-'Indicator Date hidden'!D118)</f>
        <v>0</v>
      </c>
      <c r="D117" s="50">
        <f>IF('Indicator Date hidden'!E118="x","x",D$2-'Indicator Date hidden'!E118)</f>
        <v>0</v>
      </c>
      <c r="E117" s="50">
        <f>IF('Indicator Date hidden'!F118="x","x",E$2-'Indicator Date hidden'!F118)</f>
        <v>0</v>
      </c>
      <c r="F117" s="50">
        <f>IF('Indicator Date hidden'!G118="x","x",F$2-'Indicator Date hidden'!G118)</f>
        <v>0</v>
      </c>
      <c r="G117" s="50">
        <f>IF('Indicator Date hidden'!H118="x","x",G$2-'Indicator Date hidden'!H118)</f>
        <v>0</v>
      </c>
      <c r="H117" s="50">
        <f>IF('Indicator Date hidden'!I118="x","x",H$2-'Indicator Date hidden'!I118)</f>
        <v>0</v>
      </c>
      <c r="I117" s="50">
        <f>IF('Indicator Date hidden'!J118="x","x",I$2-'Indicator Date hidden'!J118)</f>
        <v>0</v>
      </c>
      <c r="J117" s="50">
        <f>IF('Indicator Date hidden'!K118="x","x",J$2-'Indicator Date hidden'!K118)</f>
        <v>0</v>
      </c>
      <c r="K117" s="50">
        <f>IF('Indicator Date hidden'!L118="x","x",K$2-'Indicator Date hidden'!L118)</f>
        <v>0</v>
      </c>
      <c r="L117" s="50">
        <f>IF('Indicator Date hidden'!M118="x","x",L$2-'Indicator Date hidden'!M118)</f>
        <v>0</v>
      </c>
      <c r="M117" s="50">
        <f>IF('Indicator Date hidden'!N118="x","x",M$2-'Indicator Date hidden'!N118)</f>
        <v>0</v>
      </c>
      <c r="N117" s="50">
        <f>IF('Indicator Date hidden'!O118="x","x",N$2-'Indicator Date hidden'!O118)</f>
        <v>0</v>
      </c>
      <c r="O117" s="50">
        <f>IF('Indicator Date hidden'!P118="x","x",O$2-'Indicator Date hidden'!P118)</f>
        <v>0</v>
      </c>
      <c r="P117" s="50">
        <f>IF('Indicator Date hidden'!Q118="x","x",P$2-'Indicator Date hidden'!Q118)</f>
        <v>0</v>
      </c>
      <c r="Q117" s="50">
        <f>IF('Indicator Date hidden'!R118="x","x",Q$2-'Indicator Date hidden'!R118)</f>
        <v>0</v>
      </c>
      <c r="R117" s="50">
        <f>IF('Indicator Date hidden'!S118="x","x",R$2-'Indicator Date hidden'!S118)</f>
        <v>0</v>
      </c>
      <c r="S117" s="50">
        <f>IF('Indicator Date hidden'!T118="x","x",S$2-'Indicator Date hidden'!T118)</f>
        <v>0</v>
      </c>
      <c r="T117" s="50">
        <f>IF('Indicator Date hidden'!U118="x","x",T$2-'Indicator Date hidden'!U118)</f>
        <v>0</v>
      </c>
      <c r="U117" s="50">
        <f>IF('Indicator Date hidden'!V118="x","x",U$2-'Indicator Date hidden'!V118)</f>
        <v>0</v>
      </c>
      <c r="V117" s="50">
        <f>IF('Indicator Date hidden'!W118="x","x",V$2-'Indicator Date hidden'!W118)</f>
        <v>0</v>
      </c>
      <c r="W117" s="50">
        <f>IF('Indicator Date hidden'!X118="x","x",W$2-'Indicator Date hidden'!X118)</f>
        <v>0</v>
      </c>
      <c r="X117" s="50">
        <f>IF('Indicator Date hidden'!Y118="x","x",X$2-'Indicator Date hidden'!Y118)</f>
        <v>1</v>
      </c>
      <c r="Y117" s="50">
        <f>IF('Indicator Date hidden'!Z118="x","x",Y$2-'Indicator Date hidden'!Z118)</f>
        <v>1</v>
      </c>
      <c r="Z117" s="50">
        <f>IF('Indicator Date hidden'!AA118="x","x",Z$2-'Indicator Date hidden'!AA118)</f>
        <v>7</v>
      </c>
      <c r="AA117" s="50">
        <f>IF('Indicator Date hidden'!AB118="x","x",AA$2-'Indicator Date hidden'!AB118)</f>
        <v>0</v>
      </c>
      <c r="AB117" s="50" t="str">
        <f>IF('Indicator Date hidden'!AC118="x","x",AB$2-'Indicator Date hidden'!AC118)</f>
        <v>x</v>
      </c>
      <c r="AC117" s="50">
        <f>IF('Indicator Date hidden'!AD118="x","x",AC$2-'Indicator Date hidden'!AD118)</f>
        <v>1</v>
      </c>
      <c r="AD117" s="50">
        <f>IF('Indicator Date hidden'!AE118="x","x",AD$2-'Indicator Date hidden'!AE118)</f>
        <v>0</v>
      </c>
      <c r="AE117" s="50">
        <f>IF('Indicator Date hidden'!AF118="x","x",AE$2-'Indicator Date hidden'!AF118)</f>
        <v>0</v>
      </c>
      <c r="AF117" s="50">
        <f>IF('Indicator Date hidden'!AG118="x","x",AF$2-'Indicator Date hidden'!AG118)</f>
        <v>0</v>
      </c>
      <c r="AG117" s="50">
        <f>IF('Indicator Date hidden'!AH118="x","x",AG$2-'Indicator Date hidden'!AH118)</f>
        <v>0</v>
      </c>
      <c r="AH117" s="50">
        <f>IF('Indicator Date hidden'!AI118="x","x",AH$2-'Indicator Date hidden'!AI118)</f>
        <v>0</v>
      </c>
      <c r="AI117" s="50">
        <f>IF('Indicator Date hidden'!AJ118="x","x",AI$2-'Indicator Date hidden'!AJ118)</f>
        <v>0</v>
      </c>
      <c r="AJ117" s="50">
        <f>IF('Indicator Date hidden'!AK118="x","x",AJ$2-'Indicator Date hidden'!AK118)</f>
        <v>0</v>
      </c>
      <c r="AK117" s="50">
        <f>IF('Indicator Date hidden'!AL118="x","x",AK$2-'Indicator Date hidden'!AL118)</f>
        <v>0</v>
      </c>
      <c r="AL117" s="50">
        <f>IF('Indicator Date hidden'!AM118="x","x",AL$2-'Indicator Date hidden'!AM118)</f>
        <v>1</v>
      </c>
      <c r="AM117" s="50">
        <f>IF('Indicator Date hidden'!AN118="x","x",AM$2-'Indicator Date hidden'!AN118)</f>
        <v>0</v>
      </c>
      <c r="AN117" s="50">
        <f>IF('Indicator Date hidden'!AO118="x","x",AN$2-'Indicator Date hidden'!AO118)</f>
        <v>0</v>
      </c>
      <c r="AO117" s="50">
        <f>IF('Indicator Date hidden'!AP118="x","x",AO$2-'Indicator Date hidden'!AP118)</f>
        <v>0</v>
      </c>
      <c r="AP117" s="50">
        <f>IF('Indicator Date hidden'!AQ118="x","x",AP$2-'Indicator Date hidden'!AQ118)</f>
        <v>0</v>
      </c>
      <c r="AQ117" s="50">
        <f>IF('Indicator Date hidden'!AR118="x","x",AQ$2-'Indicator Date hidden'!AR118)</f>
        <v>0</v>
      </c>
      <c r="AR117" s="50">
        <f>IF('Indicator Date hidden'!AS118="x","x",AR$2-'Indicator Date hidden'!AS118)</f>
        <v>0</v>
      </c>
      <c r="AS117" s="50">
        <f>IF('Indicator Date hidden'!AT118="x","x",AS$2-'Indicator Date hidden'!AT118)</f>
        <v>7</v>
      </c>
      <c r="AT117" s="50">
        <f>IF('Indicator Date hidden'!AU118="x","x",AT$2-'Indicator Date hidden'!AU118)</f>
        <v>0</v>
      </c>
      <c r="AU117" s="50">
        <f>IF('Indicator Date hidden'!AV118="x","x",AU$2-'Indicator Date hidden'!AV118)</f>
        <v>0</v>
      </c>
      <c r="AV117" s="50">
        <f>IF('Indicator Date hidden'!AW118="x","x",AV$2-'Indicator Date hidden'!AW118)</f>
        <v>0</v>
      </c>
      <c r="AW117" s="50" t="str">
        <f>IF('Indicator Date hidden'!AX118="x","x",AW$2-'Indicator Date hidden'!AX118)</f>
        <v>x</v>
      </c>
      <c r="AX117" s="50">
        <f>IF('Indicator Date hidden'!AY118="x","x",AX$2-'Indicator Date hidden'!AY118)</f>
        <v>0</v>
      </c>
      <c r="AY117" s="50">
        <f>IF('Indicator Date hidden'!AZ118="x","x",AY$2-'Indicator Date hidden'!AZ118)</f>
        <v>0</v>
      </c>
      <c r="AZ117" s="50">
        <f>IF('Indicator Date hidden'!BA118="x","x",AZ$2-'Indicator Date hidden'!BA118)</f>
        <v>3</v>
      </c>
      <c r="BA117" s="50">
        <f>IF('Indicator Date hidden'!BB118="x","x",BA$2-'Indicator Date hidden'!BB118)</f>
        <v>1</v>
      </c>
      <c r="BB117" s="50">
        <f>IF('Indicator Date hidden'!BC118="x","x",BB$2-'Indicator Date hidden'!BC118)</f>
        <v>1</v>
      </c>
      <c r="BC117" s="50">
        <f>IF('Indicator Date hidden'!BD118="x","x",BC$2-'Indicator Date hidden'!BD118)</f>
        <v>1</v>
      </c>
      <c r="BD117" s="50" t="str">
        <f>IF('Indicator Date hidden'!BE118="x","x",BD$2-'Indicator Date hidden'!BE118)</f>
        <v>x</v>
      </c>
      <c r="BE117" s="50">
        <f>IF('Indicator Date hidden'!BF118="x","x",BE$2-'Indicator Date hidden'!BF118)</f>
        <v>1</v>
      </c>
      <c r="BF117" s="50">
        <f>IF('Indicator Date hidden'!BG118="x","x",BF$2-'Indicator Date hidden'!BG118)</f>
        <v>0</v>
      </c>
      <c r="BG117" s="50">
        <f>IF('Indicator Date hidden'!BH118="x","x",BG$2-'Indicator Date hidden'!BH118)</f>
        <v>1</v>
      </c>
      <c r="BH117" s="50">
        <f>IF('Indicator Date hidden'!BI118="x","x",BH$2-'Indicator Date hidden'!BI118)</f>
        <v>1</v>
      </c>
      <c r="BI117" s="50">
        <f>IF('Indicator Date hidden'!BJ118="x","x",BI$2-'Indicator Date hidden'!BJ118)</f>
        <v>2</v>
      </c>
      <c r="BJ117" s="50">
        <f>IF('Indicator Date hidden'!BK118="x","x",BJ$2-'Indicator Date hidden'!BK118)</f>
        <v>1</v>
      </c>
      <c r="BK117" s="50">
        <f>IF('Indicator Date hidden'!BL118="x","x",BK$2-'Indicator Date hidden'!BL118)</f>
        <v>0</v>
      </c>
      <c r="BL117" s="50">
        <f>IF('Indicator Date hidden'!BM118="x","x",BL$2-'Indicator Date hidden'!BM118)</f>
        <v>1</v>
      </c>
      <c r="BM117" s="50">
        <f>IF('Indicator Date hidden'!BN118="x","x",BM$2-'Indicator Date hidden'!BN118)</f>
        <v>1</v>
      </c>
      <c r="BN117" s="50">
        <f>IF('Indicator Date hidden'!BO118="x","x",BN$2-'Indicator Date hidden'!BO118)</f>
        <v>0</v>
      </c>
      <c r="BO117" s="50">
        <f>IF('Indicator Date hidden'!BP118="x","x",BO$2-'Indicator Date hidden'!BP118)</f>
        <v>0</v>
      </c>
      <c r="BP117" s="50">
        <f>IF('Indicator Date hidden'!BQ118="x","x",BP$2-'Indicator Date hidden'!BQ118)</f>
        <v>0</v>
      </c>
      <c r="BQ117" s="50">
        <f>IF('Indicator Date hidden'!BR118="x","x",BQ$2-'Indicator Date hidden'!BR118)</f>
        <v>0</v>
      </c>
      <c r="BR117" s="50">
        <f>IF('Indicator Date hidden'!BS118="x","x",BR$2-'Indicator Date hidden'!BS118)</f>
        <v>0</v>
      </c>
      <c r="BS117" s="50">
        <f>IF('Indicator Date hidden'!BT118="x","x",BS$2-'Indicator Date hidden'!BT118)</f>
        <v>3</v>
      </c>
      <c r="BT117" s="50">
        <f>IF('Indicator Date hidden'!BU118="x","x",BT$2-'Indicator Date hidden'!BU118)</f>
        <v>1</v>
      </c>
      <c r="BU117" s="50">
        <f>IF('Indicator Date hidden'!BV118="x","x",BU$2-'Indicator Date hidden'!BV118)</f>
        <v>1</v>
      </c>
      <c r="BV117" s="50" t="str">
        <f>IF('Indicator Date hidden'!BW118="x","x",BV$2-'Indicator Date hidden'!BW118)</f>
        <v>x</v>
      </c>
      <c r="BW117" s="50">
        <f>IF('Indicator Date hidden'!BX118="x","x",BW$2-'Indicator Date hidden'!BX118)</f>
        <v>1</v>
      </c>
      <c r="BX117" s="50">
        <f>IF('Indicator Date hidden'!BY118="x","x",BX$2-'Indicator Date hidden'!BY118)</f>
        <v>0</v>
      </c>
      <c r="BY117" s="3">
        <f t="shared" si="15"/>
        <v>38</v>
      </c>
      <c r="BZ117" s="51">
        <f t="shared" si="16"/>
        <v>0.53521126760563376</v>
      </c>
      <c r="CA117" s="3">
        <f t="shared" si="17"/>
        <v>21</v>
      </c>
      <c r="CB117" s="51">
        <f t="shared" si="18"/>
        <v>1.276339240474275</v>
      </c>
      <c r="CC117" s="54">
        <f t="shared" si="19"/>
        <v>0</v>
      </c>
    </row>
    <row r="118" spans="1:81">
      <c r="A118" s="3" t="str">
        <f>'Indicator Data'!B121</f>
        <v>MAR</v>
      </c>
      <c r="B118" s="50">
        <f>IF('Indicator Date hidden'!C119="x","x",B$2-'Indicator Date hidden'!C119)</f>
        <v>0</v>
      </c>
      <c r="C118" s="50">
        <f>IF('Indicator Date hidden'!D119="x","x",C$2-'Indicator Date hidden'!D119)</f>
        <v>0</v>
      </c>
      <c r="D118" s="50">
        <f>IF('Indicator Date hidden'!E119="x","x",D$2-'Indicator Date hidden'!E119)</f>
        <v>0</v>
      </c>
      <c r="E118" s="50">
        <f>IF('Indicator Date hidden'!F119="x","x",E$2-'Indicator Date hidden'!F119)</f>
        <v>0</v>
      </c>
      <c r="F118" s="50">
        <f>IF('Indicator Date hidden'!G119="x","x",F$2-'Indicator Date hidden'!G119)</f>
        <v>0</v>
      </c>
      <c r="G118" s="50">
        <f>IF('Indicator Date hidden'!H119="x","x",G$2-'Indicator Date hidden'!H119)</f>
        <v>0</v>
      </c>
      <c r="H118" s="50">
        <f>IF('Indicator Date hidden'!I119="x","x",H$2-'Indicator Date hidden'!I119)</f>
        <v>0</v>
      </c>
      <c r="I118" s="50">
        <f>IF('Indicator Date hidden'!J119="x","x",I$2-'Indicator Date hidden'!J119)</f>
        <v>0</v>
      </c>
      <c r="J118" s="50">
        <f>IF('Indicator Date hidden'!K119="x","x",J$2-'Indicator Date hidden'!K119)</f>
        <v>0</v>
      </c>
      <c r="K118" s="50">
        <f>IF('Indicator Date hidden'!L119="x","x",K$2-'Indicator Date hidden'!L119)</f>
        <v>0</v>
      </c>
      <c r="L118" s="50">
        <f>IF('Indicator Date hidden'!M119="x","x",L$2-'Indicator Date hidden'!M119)</f>
        <v>0</v>
      </c>
      <c r="M118" s="50">
        <f>IF('Indicator Date hidden'!N119="x","x",M$2-'Indicator Date hidden'!N119)</f>
        <v>0</v>
      </c>
      <c r="N118" s="50">
        <f>IF('Indicator Date hidden'!O119="x","x",N$2-'Indicator Date hidden'!O119)</f>
        <v>0</v>
      </c>
      <c r="O118" s="50">
        <f>IF('Indicator Date hidden'!P119="x","x",O$2-'Indicator Date hidden'!P119)</f>
        <v>0</v>
      </c>
      <c r="P118" s="50">
        <f>IF('Indicator Date hidden'!Q119="x","x",P$2-'Indicator Date hidden'!Q119)</f>
        <v>0</v>
      </c>
      <c r="Q118" s="50">
        <f>IF('Indicator Date hidden'!R119="x","x",Q$2-'Indicator Date hidden'!R119)</f>
        <v>0</v>
      </c>
      <c r="R118" s="50">
        <f>IF('Indicator Date hidden'!S119="x","x",R$2-'Indicator Date hidden'!S119)</f>
        <v>0</v>
      </c>
      <c r="S118" s="50">
        <f>IF('Indicator Date hidden'!T119="x","x",S$2-'Indicator Date hidden'!T119)</f>
        <v>0</v>
      </c>
      <c r="T118" s="50">
        <f>IF('Indicator Date hidden'!U119="x","x",T$2-'Indicator Date hidden'!U119)</f>
        <v>0</v>
      </c>
      <c r="U118" s="50">
        <f>IF('Indicator Date hidden'!V119="x","x",U$2-'Indicator Date hidden'!V119)</f>
        <v>0</v>
      </c>
      <c r="V118" s="50">
        <f>IF('Indicator Date hidden'!W119="x","x",V$2-'Indicator Date hidden'!W119)</f>
        <v>0</v>
      </c>
      <c r="W118" s="50">
        <f>IF('Indicator Date hidden'!X119="x","x",W$2-'Indicator Date hidden'!X119)</f>
        <v>0</v>
      </c>
      <c r="X118" s="50">
        <f>IF('Indicator Date hidden'!Y119="x","x",X$2-'Indicator Date hidden'!Y119)</f>
        <v>1</v>
      </c>
      <c r="Y118" s="50">
        <f>IF('Indicator Date hidden'!Z119="x","x",Y$2-'Indicator Date hidden'!Z119)</f>
        <v>1</v>
      </c>
      <c r="Z118" s="50" t="str">
        <f>IF('Indicator Date hidden'!AA119="x","x",Z$2-'Indicator Date hidden'!AA119)</f>
        <v>x</v>
      </c>
      <c r="AA118" s="50">
        <f>IF('Indicator Date hidden'!AB119="x","x",AA$2-'Indicator Date hidden'!AB119)</f>
        <v>0</v>
      </c>
      <c r="AB118" s="50" t="str">
        <f>IF('Indicator Date hidden'!AC119="x","x",AB$2-'Indicator Date hidden'!AC119)</f>
        <v>x</v>
      </c>
      <c r="AC118" s="50">
        <f>IF('Indicator Date hidden'!AD119="x","x",AC$2-'Indicator Date hidden'!AD119)</f>
        <v>2</v>
      </c>
      <c r="AD118" s="50">
        <f>IF('Indicator Date hidden'!AE119="x","x",AD$2-'Indicator Date hidden'!AE119)</f>
        <v>0</v>
      </c>
      <c r="AE118" s="50">
        <f>IF('Indicator Date hidden'!AF119="x","x",AE$2-'Indicator Date hidden'!AF119)</f>
        <v>0</v>
      </c>
      <c r="AF118" s="50">
        <f>IF('Indicator Date hidden'!AG119="x","x",AF$2-'Indicator Date hidden'!AG119)</f>
        <v>0</v>
      </c>
      <c r="AG118" s="50">
        <f>IF('Indicator Date hidden'!AH119="x","x",AG$2-'Indicator Date hidden'!AH119)</f>
        <v>0</v>
      </c>
      <c r="AH118" s="50">
        <f>IF('Indicator Date hidden'!AI119="x","x",AH$2-'Indicator Date hidden'!AI119)</f>
        <v>0</v>
      </c>
      <c r="AI118" s="50">
        <f>IF('Indicator Date hidden'!AJ119="x","x",AI$2-'Indicator Date hidden'!AJ119)</f>
        <v>0</v>
      </c>
      <c r="AJ118" s="50">
        <f>IF('Indicator Date hidden'!AK119="x","x",AJ$2-'Indicator Date hidden'!AK119)</f>
        <v>0</v>
      </c>
      <c r="AK118" s="50">
        <f>IF('Indicator Date hidden'!AL119="x","x",AK$2-'Indicator Date hidden'!AL119)</f>
        <v>0</v>
      </c>
      <c r="AL118" s="50">
        <f>IF('Indicator Date hidden'!AM119="x","x",AL$2-'Indicator Date hidden'!AM119)</f>
        <v>8</v>
      </c>
      <c r="AM118" s="50">
        <f>IF('Indicator Date hidden'!AN119="x","x",AM$2-'Indicator Date hidden'!AN119)</f>
        <v>0</v>
      </c>
      <c r="AN118" s="50">
        <f>IF('Indicator Date hidden'!AO119="x","x",AN$2-'Indicator Date hidden'!AO119)</f>
        <v>0</v>
      </c>
      <c r="AO118" s="50">
        <f>IF('Indicator Date hidden'!AP119="x","x",AO$2-'Indicator Date hidden'!AP119)</f>
        <v>0</v>
      </c>
      <c r="AP118" s="50">
        <f>IF('Indicator Date hidden'!AQ119="x","x",AP$2-'Indicator Date hidden'!AQ119)</f>
        <v>0</v>
      </c>
      <c r="AQ118" s="50">
        <f>IF('Indicator Date hidden'!AR119="x","x",AQ$2-'Indicator Date hidden'!AR119)</f>
        <v>0</v>
      </c>
      <c r="AR118" s="50">
        <f>IF('Indicator Date hidden'!AS119="x","x",AR$2-'Indicator Date hidden'!AS119)</f>
        <v>0</v>
      </c>
      <c r="AS118" s="50">
        <f>IF('Indicator Date hidden'!AT119="x","x",AS$2-'Indicator Date hidden'!AT119)</f>
        <v>3</v>
      </c>
      <c r="AT118" s="50">
        <f>IF('Indicator Date hidden'!AU119="x","x",AT$2-'Indicator Date hidden'!AU119)</f>
        <v>0</v>
      </c>
      <c r="AU118" s="50">
        <f>IF('Indicator Date hidden'!AV119="x","x",AU$2-'Indicator Date hidden'!AV119)</f>
        <v>0</v>
      </c>
      <c r="AV118" s="50">
        <f>IF('Indicator Date hidden'!AW119="x","x",AV$2-'Indicator Date hidden'!AW119)</f>
        <v>0</v>
      </c>
      <c r="AW118" s="50">
        <f>IF('Indicator Date hidden'!AX119="x","x",AW$2-'Indicator Date hidden'!AX119)</f>
        <v>0</v>
      </c>
      <c r="AX118" s="50">
        <f>IF('Indicator Date hidden'!AY119="x","x",AX$2-'Indicator Date hidden'!AY119)</f>
        <v>0</v>
      </c>
      <c r="AY118" s="50">
        <f>IF('Indicator Date hidden'!AZ119="x","x",AY$2-'Indicator Date hidden'!AZ119)</f>
        <v>0</v>
      </c>
      <c r="AZ118" s="50">
        <f>IF('Indicator Date hidden'!BA119="x","x",AZ$2-'Indicator Date hidden'!BA119)</f>
        <v>6</v>
      </c>
      <c r="BA118" s="50">
        <f>IF('Indicator Date hidden'!BB119="x","x",BA$2-'Indicator Date hidden'!BB119)</f>
        <v>1</v>
      </c>
      <c r="BB118" s="50">
        <f>IF('Indicator Date hidden'!BC119="x","x",BB$2-'Indicator Date hidden'!BC119)</f>
        <v>1</v>
      </c>
      <c r="BC118" s="50">
        <f>IF('Indicator Date hidden'!BD119="x","x",BC$2-'Indicator Date hidden'!BD119)</f>
        <v>1</v>
      </c>
      <c r="BD118" s="50" t="str">
        <f>IF('Indicator Date hidden'!BE119="x","x",BD$2-'Indicator Date hidden'!BE119)</f>
        <v>x</v>
      </c>
      <c r="BE118" s="50">
        <f>IF('Indicator Date hidden'!BF119="x","x",BE$2-'Indicator Date hidden'!BF119)</f>
        <v>1</v>
      </c>
      <c r="BF118" s="50">
        <f>IF('Indicator Date hidden'!BG119="x","x",BF$2-'Indicator Date hidden'!BG119)</f>
        <v>0</v>
      </c>
      <c r="BG118" s="50">
        <f>IF('Indicator Date hidden'!BH119="x","x",BG$2-'Indicator Date hidden'!BH119)</f>
        <v>1</v>
      </c>
      <c r="BH118" s="50">
        <f>IF('Indicator Date hidden'!BI119="x","x",BH$2-'Indicator Date hidden'!BI119)</f>
        <v>1</v>
      </c>
      <c r="BI118" s="50">
        <f>IF('Indicator Date hidden'!BJ119="x","x",BI$2-'Indicator Date hidden'!BJ119)</f>
        <v>2</v>
      </c>
      <c r="BJ118" s="50">
        <f>IF('Indicator Date hidden'!BK119="x","x",BJ$2-'Indicator Date hidden'!BK119)</f>
        <v>1</v>
      </c>
      <c r="BK118" s="50">
        <f>IF('Indicator Date hidden'!BL119="x","x",BK$2-'Indicator Date hidden'!BL119)</f>
        <v>0</v>
      </c>
      <c r="BL118" s="50">
        <f>IF('Indicator Date hidden'!BM119="x","x",BL$2-'Indicator Date hidden'!BM119)</f>
        <v>1</v>
      </c>
      <c r="BM118" s="50">
        <f>IF('Indicator Date hidden'!BN119="x","x",BM$2-'Indicator Date hidden'!BN119)</f>
        <v>1</v>
      </c>
      <c r="BN118" s="50">
        <f>IF('Indicator Date hidden'!BO119="x","x",BN$2-'Indicator Date hidden'!BO119)</f>
        <v>0</v>
      </c>
      <c r="BO118" s="50">
        <f>IF('Indicator Date hidden'!BP119="x","x",BO$2-'Indicator Date hidden'!BP119)</f>
        <v>0</v>
      </c>
      <c r="BP118" s="50">
        <f>IF('Indicator Date hidden'!BQ119="x","x",BP$2-'Indicator Date hidden'!BQ119)</f>
        <v>0</v>
      </c>
      <c r="BQ118" s="50">
        <f>IF('Indicator Date hidden'!BR119="x","x",BQ$2-'Indicator Date hidden'!BR119)</f>
        <v>0</v>
      </c>
      <c r="BR118" s="50">
        <f>IF('Indicator Date hidden'!BS119="x","x",BR$2-'Indicator Date hidden'!BS119)</f>
        <v>0</v>
      </c>
      <c r="BS118" s="50">
        <f>IF('Indicator Date hidden'!BT119="x","x",BS$2-'Indicator Date hidden'!BT119)</f>
        <v>1</v>
      </c>
      <c r="BT118" s="50">
        <f>IF('Indicator Date hidden'!BU119="x","x",BT$2-'Indicator Date hidden'!BU119)</f>
        <v>1</v>
      </c>
      <c r="BU118" s="50">
        <f>IF('Indicator Date hidden'!BV119="x","x",BU$2-'Indicator Date hidden'!BV119)</f>
        <v>1</v>
      </c>
      <c r="BV118" s="50">
        <f>IF('Indicator Date hidden'!BW119="x","x",BV$2-'Indicator Date hidden'!BW119)</f>
        <v>1</v>
      </c>
      <c r="BW118" s="50">
        <f>IF('Indicator Date hidden'!BX119="x","x",BW$2-'Indicator Date hidden'!BX119)</f>
        <v>1</v>
      </c>
      <c r="BX118" s="50">
        <f>IF('Indicator Date hidden'!BY119="x","x",BX$2-'Indicator Date hidden'!BY119)</f>
        <v>0</v>
      </c>
      <c r="BY118" s="3">
        <f t="shared" si="15"/>
        <v>37</v>
      </c>
      <c r="BZ118" s="51">
        <f t="shared" si="16"/>
        <v>0.51388888888888884</v>
      </c>
      <c r="CA118" s="3">
        <f t="shared" si="17"/>
        <v>21</v>
      </c>
      <c r="CB118" s="51">
        <f t="shared" si="18"/>
        <v>1.25822908569893</v>
      </c>
      <c r="CC118" s="54">
        <f t="shared" si="19"/>
        <v>0</v>
      </c>
    </row>
    <row r="119" spans="1:81">
      <c r="A119" s="3" t="str">
        <f>'Indicator Data'!B122</f>
        <v>MOZ</v>
      </c>
      <c r="B119" s="50">
        <f>IF('Indicator Date hidden'!C120="x","x",B$2-'Indicator Date hidden'!C120)</f>
        <v>0</v>
      </c>
      <c r="C119" s="50">
        <f>IF('Indicator Date hidden'!D120="x","x",C$2-'Indicator Date hidden'!D120)</f>
        <v>0</v>
      </c>
      <c r="D119" s="50">
        <f>IF('Indicator Date hidden'!E120="x","x",D$2-'Indicator Date hidden'!E120)</f>
        <v>0</v>
      </c>
      <c r="E119" s="50">
        <f>IF('Indicator Date hidden'!F120="x","x",E$2-'Indicator Date hidden'!F120)</f>
        <v>0</v>
      </c>
      <c r="F119" s="50">
        <f>IF('Indicator Date hidden'!G120="x","x",F$2-'Indicator Date hidden'!G120)</f>
        <v>0</v>
      </c>
      <c r="G119" s="50">
        <f>IF('Indicator Date hidden'!H120="x","x",G$2-'Indicator Date hidden'!H120)</f>
        <v>0</v>
      </c>
      <c r="H119" s="50">
        <f>IF('Indicator Date hidden'!I120="x","x",H$2-'Indicator Date hidden'!I120)</f>
        <v>0</v>
      </c>
      <c r="I119" s="50">
        <f>IF('Indicator Date hidden'!J120="x","x",I$2-'Indicator Date hidden'!J120)</f>
        <v>0</v>
      </c>
      <c r="J119" s="50">
        <f>IF('Indicator Date hidden'!K120="x","x",J$2-'Indicator Date hidden'!K120)</f>
        <v>0</v>
      </c>
      <c r="K119" s="50">
        <f>IF('Indicator Date hidden'!L120="x","x",K$2-'Indicator Date hidden'!L120)</f>
        <v>0</v>
      </c>
      <c r="L119" s="50">
        <f>IF('Indicator Date hidden'!M120="x","x",L$2-'Indicator Date hidden'!M120)</f>
        <v>0</v>
      </c>
      <c r="M119" s="50">
        <f>IF('Indicator Date hidden'!N120="x","x",M$2-'Indicator Date hidden'!N120)</f>
        <v>0</v>
      </c>
      <c r="N119" s="50">
        <f>IF('Indicator Date hidden'!O120="x","x",N$2-'Indicator Date hidden'!O120)</f>
        <v>0</v>
      </c>
      <c r="O119" s="50">
        <f>IF('Indicator Date hidden'!P120="x","x",O$2-'Indicator Date hidden'!P120)</f>
        <v>0</v>
      </c>
      <c r="P119" s="50">
        <f>IF('Indicator Date hidden'!Q120="x","x",P$2-'Indicator Date hidden'!Q120)</f>
        <v>0</v>
      </c>
      <c r="Q119" s="50">
        <f>IF('Indicator Date hidden'!R120="x","x",Q$2-'Indicator Date hidden'!R120)</f>
        <v>0</v>
      </c>
      <c r="R119" s="50">
        <f>IF('Indicator Date hidden'!S120="x","x",R$2-'Indicator Date hidden'!S120)</f>
        <v>0</v>
      </c>
      <c r="S119" s="50">
        <f>IF('Indicator Date hidden'!T120="x","x",S$2-'Indicator Date hidden'!T120)</f>
        <v>0</v>
      </c>
      <c r="T119" s="50">
        <f>IF('Indicator Date hidden'!U120="x","x",T$2-'Indicator Date hidden'!U120)</f>
        <v>0</v>
      </c>
      <c r="U119" s="50">
        <f>IF('Indicator Date hidden'!V120="x","x",U$2-'Indicator Date hidden'!V120)</f>
        <v>0</v>
      </c>
      <c r="V119" s="50">
        <f>IF('Indicator Date hidden'!W120="x","x",V$2-'Indicator Date hidden'!W120)</f>
        <v>0</v>
      </c>
      <c r="W119" s="50">
        <f>IF('Indicator Date hidden'!X120="x","x",W$2-'Indicator Date hidden'!X120)</f>
        <v>0</v>
      </c>
      <c r="X119" s="50">
        <f>IF('Indicator Date hidden'!Y120="x","x",X$2-'Indicator Date hidden'!Y120)</f>
        <v>1</v>
      </c>
      <c r="Y119" s="50">
        <f>IF('Indicator Date hidden'!Z120="x","x",Y$2-'Indicator Date hidden'!Z120)</f>
        <v>1</v>
      </c>
      <c r="Z119" s="50">
        <f>IF('Indicator Date hidden'!AA120="x","x",Z$2-'Indicator Date hidden'!AA120)</f>
        <v>7</v>
      </c>
      <c r="AA119" s="50">
        <f>IF('Indicator Date hidden'!AB120="x","x",AA$2-'Indicator Date hidden'!AB120)</f>
        <v>0</v>
      </c>
      <c r="AB119" s="50">
        <f>IF('Indicator Date hidden'!AC120="x","x",AB$2-'Indicator Date hidden'!AC120)</f>
        <v>2</v>
      </c>
      <c r="AC119" s="50">
        <f>IF('Indicator Date hidden'!AD120="x","x",AC$2-'Indicator Date hidden'!AD120)</f>
        <v>1</v>
      </c>
      <c r="AD119" s="50">
        <f>IF('Indicator Date hidden'!AE120="x","x",AD$2-'Indicator Date hidden'!AE120)</f>
        <v>0</v>
      </c>
      <c r="AE119" s="50">
        <f>IF('Indicator Date hidden'!AF120="x","x",AE$2-'Indicator Date hidden'!AF120)</f>
        <v>0</v>
      </c>
      <c r="AF119" s="50">
        <f>IF('Indicator Date hidden'!AG120="x","x",AF$2-'Indicator Date hidden'!AG120)</f>
        <v>0</v>
      </c>
      <c r="AG119" s="50">
        <f>IF('Indicator Date hidden'!AH120="x","x",AG$2-'Indicator Date hidden'!AH120)</f>
        <v>0</v>
      </c>
      <c r="AH119" s="50">
        <f>IF('Indicator Date hidden'!AI120="x","x",AH$2-'Indicator Date hidden'!AI120)</f>
        <v>0</v>
      </c>
      <c r="AI119" s="50">
        <f>IF('Indicator Date hidden'!AJ120="x","x",AI$2-'Indicator Date hidden'!AJ120)</f>
        <v>0</v>
      </c>
      <c r="AJ119" s="50">
        <f>IF('Indicator Date hidden'!AK120="x","x",AJ$2-'Indicator Date hidden'!AK120)</f>
        <v>0</v>
      </c>
      <c r="AK119" s="50">
        <f>IF('Indicator Date hidden'!AL120="x","x",AK$2-'Indicator Date hidden'!AL120)</f>
        <v>0</v>
      </c>
      <c r="AL119" s="50">
        <f>IF('Indicator Date hidden'!AM120="x","x",AL$2-'Indicator Date hidden'!AM120)</f>
        <v>8</v>
      </c>
      <c r="AM119" s="50">
        <f>IF('Indicator Date hidden'!AN120="x","x",AM$2-'Indicator Date hidden'!AN120)</f>
        <v>0</v>
      </c>
      <c r="AN119" s="50">
        <f>IF('Indicator Date hidden'!AO120="x","x",AN$2-'Indicator Date hidden'!AO120)</f>
        <v>0</v>
      </c>
      <c r="AO119" s="50">
        <f>IF('Indicator Date hidden'!AP120="x","x",AO$2-'Indicator Date hidden'!AP120)</f>
        <v>0</v>
      </c>
      <c r="AP119" s="50">
        <f>IF('Indicator Date hidden'!AQ120="x","x",AP$2-'Indicator Date hidden'!AQ120)</f>
        <v>0</v>
      </c>
      <c r="AQ119" s="50">
        <f>IF('Indicator Date hidden'!AR120="x","x",AQ$2-'Indicator Date hidden'!AR120)</f>
        <v>0</v>
      </c>
      <c r="AR119" s="50">
        <f>IF('Indicator Date hidden'!AS120="x","x",AR$2-'Indicator Date hidden'!AS120)</f>
        <v>0</v>
      </c>
      <c r="AS119" s="50">
        <f>IF('Indicator Date hidden'!AT120="x","x",AS$2-'Indicator Date hidden'!AT120)</f>
        <v>5</v>
      </c>
      <c r="AT119" s="50">
        <f>IF('Indicator Date hidden'!AU120="x","x",AT$2-'Indicator Date hidden'!AU120)</f>
        <v>0</v>
      </c>
      <c r="AU119" s="50">
        <f>IF('Indicator Date hidden'!AV120="x","x",AU$2-'Indicator Date hidden'!AV120)</f>
        <v>0</v>
      </c>
      <c r="AV119" s="50">
        <f>IF('Indicator Date hidden'!AW120="x","x",AV$2-'Indicator Date hidden'!AW120)</f>
        <v>0</v>
      </c>
      <c r="AW119" s="50">
        <f>IF('Indicator Date hidden'!AX120="x","x",AW$2-'Indicator Date hidden'!AX120)</f>
        <v>0</v>
      </c>
      <c r="AX119" s="50">
        <f>IF('Indicator Date hidden'!AY120="x","x",AX$2-'Indicator Date hidden'!AY120)</f>
        <v>0</v>
      </c>
      <c r="AY119" s="50">
        <f>IF('Indicator Date hidden'!AZ120="x","x",AY$2-'Indicator Date hidden'!AZ120)</f>
        <v>0</v>
      </c>
      <c r="AZ119" s="50">
        <f>IF('Indicator Date hidden'!BA120="x","x",AZ$2-'Indicator Date hidden'!BA120)</f>
        <v>5</v>
      </c>
      <c r="BA119" s="50">
        <f>IF('Indicator Date hidden'!BB120="x","x",BA$2-'Indicator Date hidden'!BB120)</f>
        <v>1</v>
      </c>
      <c r="BB119" s="50">
        <f>IF('Indicator Date hidden'!BC120="x","x",BB$2-'Indicator Date hidden'!BC120)</f>
        <v>1</v>
      </c>
      <c r="BC119" s="50">
        <f>IF('Indicator Date hidden'!BD120="x","x",BC$2-'Indicator Date hidden'!BD120)</f>
        <v>1</v>
      </c>
      <c r="BD119" s="50">
        <f>IF('Indicator Date hidden'!BE120="x","x",BD$2-'Indicator Date hidden'!BE120)</f>
        <v>0</v>
      </c>
      <c r="BE119" s="50">
        <f>IF('Indicator Date hidden'!BF120="x","x",BE$2-'Indicator Date hidden'!BF120)</f>
        <v>0</v>
      </c>
      <c r="BF119" s="50">
        <f>IF('Indicator Date hidden'!BG120="x","x",BF$2-'Indicator Date hidden'!BG120)</f>
        <v>0</v>
      </c>
      <c r="BG119" s="50">
        <f>IF('Indicator Date hidden'!BH120="x","x",BG$2-'Indicator Date hidden'!BH120)</f>
        <v>1</v>
      </c>
      <c r="BH119" s="50">
        <f>IF('Indicator Date hidden'!BI120="x","x",BH$2-'Indicator Date hidden'!BI120)</f>
        <v>1</v>
      </c>
      <c r="BI119" s="50">
        <f>IF('Indicator Date hidden'!BJ120="x","x",BI$2-'Indicator Date hidden'!BJ120)</f>
        <v>0</v>
      </c>
      <c r="BJ119" s="50">
        <f>IF('Indicator Date hidden'!BK120="x","x",BJ$2-'Indicator Date hidden'!BK120)</f>
        <v>1</v>
      </c>
      <c r="BK119" s="50">
        <f>IF('Indicator Date hidden'!BL120="x","x",BK$2-'Indicator Date hidden'!BL120)</f>
        <v>0</v>
      </c>
      <c r="BL119" s="50">
        <f>IF('Indicator Date hidden'!BM120="x","x",BL$2-'Indicator Date hidden'!BM120)</f>
        <v>1</v>
      </c>
      <c r="BM119" s="50">
        <f>IF('Indicator Date hidden'!BN120="x","x",BM$2-'Indicator Date hidden'!BN120)</f>
        <v>2</v>
      </c>
      <c r="BN119" s="50">
        <f>IF('Indicator Date hidden'!BO120="x","x",BN$2-'Indicator Date hidden'!BO120)</f>
        <v>2</v>
      </c>
      <c r="BO119" s="50">
        <f>IF('Indicator Date hidden'!BP120="x","x",BO$2-'Indicator Date hidden'!BP120)</f>
        <v>0</v>
      </c>
      <c r="BP119" s="50">
        <f>IF('Indicator Date hidden'!BQ120="x","x",BP$2-'Indicator Date hidden'!BQ120)</f>
        <v>0</v>
      </c>
      <c r="BQ119" s="50">
        <f>IF('Indicator Date hidden'!BR120="x","x",BQ$2-'Indicator Date hidden'!BR120)</f>
        <v>0</v>
      </c>
      <c r="BR119" s="50">
        <f>IF('Indicator Date hidden'!BS120="x","x",BR$2-'Indicator Date hidden'!BS120)</f>
        <v>0</v>
      </c>
      <c r="BS119" s="50">
        <f>IF('Indicator Date hidden'!BT120="x","x",BS$2-'Indicator Date hidden'!BT120)</f>
        <v>1</v>
      </c>
      <c r="BT119" s="50">
        <f>IF('Indicator Date hidden'!BU120="x","x",BT$2-'Indicator Date hidden'!BU120)</f>
        <v>1</v>
      </c>
      <c r="BU119" s="50">
        <f>IF('Indicator Date hidden'!BV120="x","x",BU$2-'Indicator Date hidden'!BV120)</f>
        <v>1</v>
      </c>
      <c r="BV119" s="50">
        <f>IF('Indicator Date hidden'!BW120="x","x",BV$2-'Indicator Date hidden'!BW120)</f>
        <v>1</v>
      </c>
      <c r="BW119" s="50">
        <f>IF('Indicator Date hidden'!BX120="x","x",BW$2-'Indicator Date hidden'!BX120)</f>
        <v>1</v>
      </c>
      <c r="BX119" s="50">
        <f>IF('Indicator Date hidden'!BY120="x","x",BX$2-'Indicator Date hidden'!BY120)</f>
        <v>0</v>
      </c>
      <c r="BY119" s="3">
        <f t="shared" si="15"/>
        <v>46</v>
      </c>
      <c r="BZ119" s="51">
        <f t="shared" si="16"/>
        <v>0.61333333333333329</v>
      </c>
      <c r="CA119" s="3">
        <f t="shared" si="17"/>
        <v>22</v>
      </c>
      <c r="CB119" s="51">
        <f t="shared" si="18"/>
        <v>1.4687258272242494</v>
      </c>
      <c r="CC119" s="54">
        <f t="shared" si="19"/>
        <v>0</v>
      </c>
    </row>
    <row r="120" spans="1:81">
      <c r="A120" s="3" t="str">
        <f>'Indicator Data'!B123</f>
        <v>MMR</v>
      </c>
      <c r="B120" s="50">
        <f>IF('Indicator Date hidden'!C121="x","x",B$2-'Indicator Date hidden'!C121)</f>
        <v>0</v>
      </c>
      <c r="C120" s="50">
        <f>IF('Indicator Date hidden'!D121="x","x",C$2-'Indicator Date hidden'!D121)</f>
        <v>0</v>
      </c>
      <c r="D120" s="50">
        <f>IF('Indicator Date hidden'!E121="x","x",D$2-'Indicator Date hidden'!E121)</f>
        <v>0</v>
      </c>
      <c r="E120" s="50">
        <f>IF('Indicator Date hidden'!F121="x","x",E$2-'Indicator Date hidden'!F121)</f>
        <v>0</v>
      </c>
      <c r="F120" s="50">
        <f>IF('Indicator Date hidden'!G121="x","x",F$2-'Indicator Date hidden'!G121)</f>
        <v>0</v>
      </c>
      <c r="G120" s="50">
        <f>IF('Indicator Date hidden'!H121="x","x",G$2-'Indicator Date hidden'!H121)</f>
        <v>0</v>
      </c>
      <c r="H120" s="50">
        <f>IF('Indicator Date hidden'!I121="x","x",H$2-'Indicator Date hidden'!I121)</f>
        <v>0</v>
      </c>
      <c r="I120" s="50">
        <f>IF('Indicator Date hidden'!J121="x","x",I$2-'Indicator Date hidden'!J121)</f>
        <v>0</v>
      </c>
      <c r="J120" s="50">
        <f>IF('Indicator Date hidden'!K121="x","x",J$2-'Indicator Date hidden'!K121)</f>
        <v>0</v>
      </c>
      <c r="K120" s="50">
        <f>IF('Indicator Date hidden'!L121="x","x",K$2-'Indicator Date hidden'!L121)</f>
        <v>0</v>
      </c>
      <c r="L120" s="50">
        <f>IF('Indicator Date hidden'!M121="x","x",L$2-'Indicator Date hidden'!M121)</f>
        <v>0</v>
      </c>
      <c r="M120" s="50">
        <f>IF('Indicator Date hidden'!N121="x","x",M$2-'Indicator Date hidden'!N121)</f>
        <v>0</v>
      </c>
      <c r="N120" s="50">
        <f>IF('Indicator Date hidden'!O121="x","x",N$2-'Indicator Date hidden'!O121)</f>
        <v>0</v>
      </c>
      <c r="O120" s="50">
        <f>IF('Indicator Date hidden'!P121="x","x",O$2-'Indicator Date hidden'!P121)</f>
        <v>0</v>
      </c>
      <c r="P120" s="50">
        <f>IF('Indicator Date hidden'!Q121="x","x",P$2-'Indicator Date hidden'!Q121)</f>
        <v>0</v>
      </c>
      <c r="Q120" s="50">
        <f>IF('Indicator Date hidden'!R121="x","x",Q$2-'Indicator Date hidden'!R121)</f>
        <v>0</v>
      </c>
      <c r="R120" s="50">
        <f>IF('Indicator Date hidden'!S121="x","x",R$2-'Indicator Date hidden'!S121)</f>
        <v>0</v>
      </c>
      <c r="S120" s="50">
        <f>IF('Indicator Date hidden'!T121="x","x",S$2-'Indicator Date hidden'!T121)</f>
        <v>0</v>
      </c>
      <c r="T120" s="50">
        <f>IF('Indicator Date hidden'!U121="x","x",T$2-'Indicator Date hidden'!U121)</f>
        <v>0</v>
      </c>
      <c r="U120" s="50">
        <f>IF('Indicator Date hidden'!V121="x","x",U$2-'Indicator Date hidden'!V121)</f>
        <v>0</v>
      </c>
      <c r="V120" s="50">
        <f>IF('Indicator Date hidden'!W121="x","x",V$2-'Indicator Date hidden'!W121)</f>
        <v>0</v>
      </c>
      <c r="W120" s="50">
        <f>IF('Indicator Date hidden'!X121="x","x",W$2-'Indicator Date hidden'!X121)</f>
        <v>0</v>
      </c>
      <c r="X120" s="50">
        <f>IF('Indicator Date hidden'!Y121="x","x",X$2-'Indicator Date hidden'!Y121)</f>
        <v>1</v>
      </c>
      <c r="Y120" s="50">
        <f>IF('Indicator Date hidden'!Z121="x","x",Y$2-'Indicator Date hidden'!Z121)</f>
        <v>1</v>
      </c>
      <c r="Z120" s="50">
        <f>IF('Indicator Date hidden'!AA121="x","x",Z$2-'Indicator Date hidden'!AA121)</f>
        <v>2</v>
      </c>
      <c r="AA120" s="50">
        <f>IF('Indicator Date hidden'!AB121="x","x",AA$2-'Indicator Date hidden'!AB121)</f>
        <v>0</v>
      </c>
      <c r="AB120" s="50">
        <f>IF('Indicator Date hidden'!AC121="x","x",AB$2-'Indicator Date hidden'!AC121)</f>
        <v>0</v>
      </c>
      <c r="AC120" s="50">
        <f>IF('Indicator Date hidden'!AD121="x","x",AC$2-'Indicator Date hidden'!AD121)</f>
        <v>1</v>
      </c>
      <c r="AD120" s="50">
        <f>IF('Indicator Date hidden'!AE121="x","x",AD$2-'Indicator Date hidden'!AE121)</f>
        <v>0</v>
      </c>
      <c r="AE120" s="50">
        <f>IF('Indicator Date hidden'!AF121="x","x",AE$2-'Indicator Date hidden'!AF121)</f>
        <v>0</v>
      </c>
      <c r="AF120" s="50">
        <f>IF('Indicator Date hidden'!AG121="x","x",AF$2-'Indicator Date hidden'!AG121)</f>
        <v>0</v>
      </c>
      <c r="AG120" s="50">
        <f>IF('Indicator Date hidden'!AH121="x","x",AG$2-'Indicator Date hidden'!AH121)</f>
        <v>0</v>
      </c>
      <c r="AH120" s="50">
        <f>IF('Indicator Date hidden'!AI121="x","x",AH$2-'Indicator Date hidden'!AI121)</f>
        <v>0</v>
      </c>
      <c r="AI120" s="50">
        <f>IF('Indicator Date hidden'!AJ121="x","x",AI$2-'Indicator Date hidden'!AJ121)</f>
        <v>0</v>
      </c>
      <c r="AJ120" s="50">
        <f>IF('Indicator Date hidden'!AK121="x","x",AJ$2-'Indicator Date hidden'!AK121)</f>
        <v>0</v>
      </c>
      <c r="AK120" s="50">
        <f>IF('Indicator Date hidden'!AL121="x","x",AK$2-'Indicator Date hidden'!AL121)</f>
        <v>0</v>
      </c>
      <c r="AL120" s="50">
        <f>IF('Indicator Date hidden'!AM121="x","x",AL$2-'Indicator Date hidden'!AM121)</f>
        <v>3</v>
      </c>
      <c r="AM120" s="50">
        <f>IF('Indicator Date hidden'!AN121="x","x",AM$2-'Indicator Date hidden'!AN121)</f>
        <v>0</v>
      </c>
      <c r="AN120" s="50">
        <f>IF('Indicator Date hidden'!AO121="x","x",AN$2-'Indicator Date hidden'!AO121)</f>
        <v>0</v>
      </c>
      <c r="AO120" s="50">
        <f>IF('Indicator Date hidden'!AP121="x","x",AO$2-'Indicator Date hidden'!AP121)</f>
        <v>0</v>
      </c>
      <c r="AP120" s="50">
        <f>IF('Indicator Date hidden'!AQ121="x","x",AP$2-'Indicator Date hidden'!AQ121)</f>
        <v>0</v>
      </c>
      <c r="AQ120" s="50">
        <f>IF('Indicator Date hidden'!AR121="x","x",AQ$2-'Indicator Date hidden'!AR121)</f>
        <v>0</v>
      </c>
      <c r="AR120" s="50">
        <f>IF('Indicator Date hidden'!AS121="x","x",AR$2-'Indicator Date hidden'!AS121)</f>
        <v>0</v>
      </c>
      <c r="AS120" s="50">
        <f>IF('Indicator Date hidden'!AT121="x","x",AS$2-'Indicator Date hidden'!AT121)</f>
        <v>4</v>
      </c>
      <c r="AT120" s="50">
        <f>IF('Indicator Date hidden'!AU121="x","x",AT$2-'Indicator Date hidden'!AU121)</f>
        <v>0</v>
      </c>
      <c r="AU120" s="50">
        <f>IF('Indicator Date hidden'!AV121="x","x",AU$2-'Indicator Date hidden'!AV121)</f>
        <v>0</v>
      </c>
      <c r="AV120" s="50">
        <f>IF('Indicator Date hidden'!AW121="x","x",AV$2-'Indicator Date hidden'!AW121)</f>
        <v>0</v>
      </c>
      <c r="AW120" s="50">
        <f>IF('Indicator Date hidden'!AX121="x","x",AW$2-'Indicator Date hidden'!AX121)</f>
        <v>0</v>
      </c>
      <c r="AX120" s="50">
        <f>IF('Indicator Date hidden'!AY121="x","x",AX$2-'Indicator Date hidden'!AY121)</f>
        <v>0</v>
      </c>
      <c r="AY120" s="50">
        <f>IF('Indicator Date hidden'!AZ121="x","x",AY$2-'Indicator Date hidden'!AZ121)</f>
        <v>0</v>
      </c>
      <c r="AZ120" s="50">
        <f>IF('Indicator Date hidden'!BA121="x","x",AZ$2-'Indicator Date hidden'!BA121)</f>
        <v>2</v>
      </c>
      <c r="BA120" s="50">
        <f>IF('Indicator Date hidden'!BB121="x","x",BA$2-'Indicator Date hidden'!BB121)</f>
        <v>1</v>
      </c>
      <c r="BB120" s="50">
        <f>IF('Indicator Date hidden'!BC121="x","x",BB$2-'Indicator Date hidden'!BC121)</f>
        <v>1</v>
      </c>
      <c r="BC120" s="50">
        <f>IF('Indicator Date hidden'!BD121="x","x",BC$2-'Indicator Date hidden'!BD121)</f>
        <v>1</v>
      </c>
      <c r="BD120" s="50">
        <f>IF('Indicator Date hidden'!BE121="x","x",BD$2-'Indicator Date hidden'!BE121)</f>
        <v>1</v>
      </c>
      <c r="BE120" s="50">
        <f>IF('Indicator Date hidden'!BF121="x","x",BE$2-'Indicator Date hidden'!BF121)</f>
        <v>1</v>
      </c>
      <c r="BF120" s="50">
        <f>IF('Indicator Date hidden'!BG121="x","x",BF$2-'Indicator Date hidden'!BG121)</f>
        <v>0</v>
      </c>
      <c r="BG120" s="50">
        <f>IF('Indicator Date hidden'!BH121="x","x",BG$2-'Indicator Date hidden'!BH121)</f>
        <v>1</v>
      </c>
      <c r="BH120" s="50">
        <f>IF('Indicator Date hidden'!BI121="x","x",BH$2-'Indicator Date hidden'!BI121)</f>
        <v>1</v>
      </c>
      <c r="BI120" s="50">
        <f>IF('Indicator Date hidden'!BJ121="x","x",BI$2-'Indicator Date hidden'!BJ121)</f>
        <v>2</v>
      </c>
      <c r="BJ120" s="50">
        <f>IF('Indicator Date hidden'!BK121="x","x",BJ$2-'Indicator Date hidden'!BK121)</f>
        <v>1</v>
      </c>
      <c r="BK120" s="50">
        <f>IF('Indicator Date hidden'!BL121="x","x",BK$2-'Indicator Date hidden'!BL121)</f>
        <v>0</v>
      </c>
      <c r="BL120" s="50">
        <f>IF('Indicator Date hidden'!BM121="x","x",BL$2-'Indicator Date hidden'!BM121)</f>
        <v>1</v>
      </c>
      <c r="BM120" s="50">
        <f>IF('Indicator Date hidden'!BN121="x","x",BM$2-'Indicator Date hidden'!BN121)</f>
        <v>3</v>
      </c>
      <c r="BN120" s="50">
        <f>IF('Indicator Date hidden'!BO121="x","x",BN$2-'Indicator Date hidden'!BO121)</f>
        <v>2</v>
      </c>
      <c r="BO120" s="50">
        <f>IF('Indicator Date hidden'!BP121="x","x",BO$2-'Indicator Date hidden'!BP121)</f>
        <v>1</v>
      </c>
      <c r="BP120" s="50">
        <f>IF('Indicator Date hidden'!BQ121="x","x",BP$2-'Indicator Date hidden'!BQ121)</f>
        <v>0</v>
      </c>
      <c r="BQ120" s="50">
        <f>IF('Indicator Date hidden'!BR121="x","x",BQ$2-'Indicator Date hidden'!BR121)</f>
        <v>0</v>
      </c>
      <c r="BR120" s="50">
        <f>IF('Indicator Date hidden'!BS121="x","x",BR$2-'Indicator Date hidden'!BS121)</f>
        <v>0</v>
      </c>
      <c r="BS120" s="50">
        <f>IF('Indicator Date hidden'!BT121="x","x",BS$2-'Indicator Date hidden'!BT121)</f>
        <v>1</v>
      </c>
      <c r="BT120" s="50">
        <f>IF('Indicator Date hidden'!BU121="x","x",BT$2-'Indicator Date hidden'!BU121)</f>
        <v>1</v>
      </c>
      <c r="BU120" s="50">
        <f>IF('Indicator Date hidden'!BV121="x","x",BU$2-'Indicator Date hidden'!BV121)</f>
        <v>1</v>
      </c>
      <c r="BV120" s="50">
        <f>IF('Indicator Date hidden'!BW121="x","x",BV$2-'Indicator Date hidden'!BW121)</f>
        <v>1</v>
      </c>
      <c r="BW120" s="50">
        <f>IF('Indicator Date hidden'!BX121="x","x",BW$2-'Indicator Date hidden'!BX121)</f>
        <v>1</v>
      </c>
      <c r="BX120" s="50">
        <f>IF('Indicator Date hidden'!BY121="x","x",BX$2-'Indicator Date hidden'!BY121)</f>
        <v>0</v>
      </c>
      <c r="BY120" s="3">
        <f t="shared" si="15"/>
        <v>36</v>
      </c>
      <c r="BZ120" s="51">
        <f t="shared" si="16"/>
        <v>0.48</v>
      </c>
      <c r="CA120" s="3">
        <f t="shared" si="17"/>
        <v>25</v>
      </c>
      <c r="CB120" s="51">
        <f t="shared" si="18"/>
        <v>0.82235434373916128</v>
      </c>
      <c r="CC120" s="54">
        <f t="shared" si="19"/>
        <v>0</v>
      </c>
    </row>
    <row r="121" spans="1:81">
      <c r="A121" s="3" t="str">
        <f>'Indicator Data'!B124</f>
        <v>NAM</v>
      </c>
      <c r="B121" s="50">
        <f>IF('Indicator Date hidden'!C122="x","x",B$2-'Indicator Date hidden'!C122)</f>
        <v>0</v>
      </c>
      <c r="C121" s="50">
        <f>IF('Indicator Date hidden'!D122="x","x",C$2-'Indicator Date hidden'!D122)</f>
        <v>0</v>
      </c>
      <c r="D121" s="50">
        <f>IF('Indicator Date hidden'!E122="x","x",D$2-'Indicator Date hidden'!E122)</f>
        <v>0</v>
      </c>
      <c r="E121" s="50">
        <f>IF('Indicator Date hidden'!F122="x","x",E$2-'Indicator Date hidden'!F122)</f>
        <v>0</v>
      </c>
      <c r="F121" s="50">
        <f>IF('Indicator Date hidden'!G122="x","x",F$2-'Indicator Date hidden'!G122)</f>
        <v>0</v>
      </c>
      <c r="G121" s="50">
        <f>IF('Indicator Date hidden'!H122="x","x",G$2-'Indicator Date hidden'!H122)</f>
        <v>0</v>
      </c>
      <c r="H121" s="50">
        <f>IF('Indicator Date hidden'!I122="x","x",H$2-'Indicator Date hidden'!I122)</f>
        <v>0</v>
      </c>
      <c r="I121" s="50">
        <f>IF('Indicator Date hidden'!J122="x","x",I$2-'Indicator Date hidden'!J122)</f>
        <v>0</v>
      </c>
      <c r="J121" s="50">
        <f>IF('Indicator Date hidden'!K122="x","x",J$2-'Indicator Date hidden'!K122)</f>
        <v>0</v>
      </c>
      <c r="K121" s="50">
        <f>IF('Indicator Date hidden'!L122="x","x",K$2-'Indicator Date hidden'!L122)</f>
        <v>0</v>
      </c>
      <c r="L121" s="50">
        <f>IF('Indicator Date hidden'!M122="x","x",L$2-'Indicator Date hidden'!M122)</f>
        <v>0</v>
      </c>
      <c r="M121" s="50">
        <f>IF('Indicator Date hidden'!N122="x","x",M$2-'Indicator Date hidden'!N122)</f>
        <v>0</v>
      </c>
      <c r="N121" s="50">
        <f>IF('Indicator Date hidden'!O122="x","x",N$2-'Indicator Date hidden'!O122)</f>
        <v>0</v>
      </c>
      <c r="O121" s="50">
        <f>IF('Indicator Date hidden'!P122="x","x",O$2-'Indicator Date hidden'!P122)</f>
        <v>0</v>
      </c>
      <c r="P121" s="50">
        <f>IF('Indicator Date hidden'!Q122="x","x",P$2-'Indicator Date hidden'!Q122)</f>
        <v>0</v>
      </c>
      <c r="Q121" s="50">
        <f>IF('Indicator Date hidden'!R122="x","x",Q$2-'Indicator Date hidden'!R122)</f>
        <v>0</v>
      </c>
      <c r="R121" s="50">
        <f>IF('Indicator Date hidden'!S122="x","x",R$2-'Indicator Date hidden'!S122)</f>
        <v>0</v>
      </c>
      <c r="S121" s="50">
        <f>IF('Indicator Date hidden'!T122="x","x",S$2-'Indicator Date hidden'!T122)</f>
        <v>0</v>
      </c>
      <c r="T121" s="50">
        <f>IF('Indicator Date hidden'!U122="x","x",T$2-'Indicator Date hidden'!U122)</f>
        <v>0</v>
      </c>
      <c r="U121" s="50">
        <f>IF('Indicator Date hidden'!V122="x","x",U$2-'Indicator Date hidden'!V122)</f>
        <v>0</v>
      </c>
      <c r="V121" s="50">
        <f>IF('Indicator Date hidden'!W122="x","x",V$2-'Indicator Date hidden'!W122)</f>
        <v>0</v>
      </c>
      <c r="W121" s="50">
        <f>IF('Indicator Date hidden'!X122="x","x",W$2-'Indicator Date hidden'!X122)</f>
        <v>0</v>
      </c>
      <c r="X121" s="50">
        <f>IF('Indicator Date hidden'!Y122="x","x",X$2-'Indicator Date hidden'!Y122)</f>
        <v>1</v>
      </c>
      <c r="Y121" s="50">
        <f>IF('Indicator Date hidden'!Z122="x","x",Y$2-'Indicator Date hidden'!Z122)</f>
        <v>1</v>
      </c>
      <c r="Z121" s="50">
        <f>IF('Indicator Date hidden'!AA122="x","x",Z$2-'Indicator Date hidden'!AA122)</f>
        <v>5</v>
      </c>
      <c r="AA121" s="50">
        <f>IF('Indicator Date hidden'!AB122="x","x",AA$2-'Indicator Date hidden'!AB122)</f>
        <v>0</v>
      </c>
      <c r="AB121" s="50">
        <f>IF('Indicator Date hidden'!AC122="x","x",AB$2-'Indicator Date hidden'!AC122)</f>
        <v>0</v>
      </c>
      <c r="AC121" s="50">
        <f>IF('Indicator Date hidden'!AD122="x","x",AC$2-'Indicator Date hidden'!AD122)</f>
        <v>1</v>
      </c>
      <c r="AD121" s="50">
        <f>IF('Indicator Date hidden'!AE122="x","x",AD$2-'Indicator Date hidden'!AE122)</f>
        <v>0</v>
      </c>
      <c r="AE121" s="50">
        <f>IF('Indicator Date hidden'!AF122="x","x",AE$2-'Indicator Date hidden'!AF122)</f>
        <v>0</v>
      </c>
      <c r="AF121" s="50">
        <f>IF('Indicator Date hidden'!AG122="x","x",AF$2-'Indicator Date hidden'!AG122)</f>
        <v>0</v>
      </c>
      <c r="AG121" s="50">
        <f>IF('Indicator Date hidden'!AH122="x","x",AG$2-'Indicator Date hidden'!AH122)</f>
        <v>0</v>
      </c>
      <c r="AH121" s="50">
        <f>IF('Indicator Date hidden'!AI122="x","x",AH$2-'Indicator Date hidden'!AI122)</f>
        <v>0</v>
      </c>
      <c r="AI121" s="50">
        <f>IF('Indicator Date hidden'!AJ122="x","x",AI$2-'Indicator Date hidden'!AJ122)</f>
        <v>0</v>
      </c>
      <c r="AJ121" s="50">
        <f>IF('Indicator Date hidden'!AK122="x","x",AJ$2-'Indicator Date hidden'!AK122)</f>
        <v>0</v>
      </c>
      <c r="AK121" s="50">
        <f>IF('Indicator Date hidden'!AL122="x","x",AK$2-'Indicator Date hidden'!AL122)</f>
        <v>0</v>
      </c>
      <c r="AL121" s="50">
        <f>IF('Indicator Date hidden'!AM122="x","x",AL$2-'Indicator Date hidden'!AM122)</f>
        <v>6</v>
      </c>
      <c r="AM121" s="50">
        <f>IF('Indicator Date hidden'!AN122="x","x",AM$2-'Indicator Date hidden'!AN122)</f>
        <v>0</v>
      </c>
      <c r="AN121" s="50">
        <f>IF('Indicator Date hidden'!AO122="x","x",AN$2-'Indicator Date hidden'!AO122)</f>
        <v>0</v>
      </c>
      <c r="AO121" s="50">
        <f>IF('Indicator Date hidden'!AP122="x","x",AO$2-'Indicator Date hidden'!AP122)</f>
        <v>0</v>
      </c>
      <c r="AP121" s="50">
        <f>IF('Indicator Date hidden'!AQ122="x","x",AP$2-'Indicator Date hidden'!AQ122)</f>
        <v>0</v>
      </c>
      <c r="AQ121" s="50">
        <f>IF('Indicator Date hidden'!AR122="x","x",AQ$2-'Indicator Date hidden'!AR122)</f>
        <v>0</v>
      </c>
      <c r="AR121" s="50">
        <f>IF('Indicator Date hidden'!AS122="x","x",AR$2-'Indicator Date hidden'!AS122)</f>
        <v>0</v>
      </c>
      <c r="AS121" s="50">
        <f>IF('Indicator Date hidden'!AT122="x","x",AS$2-'Indicator Date hidden'!AT122)</f>
        <v>7</v>
      </c>
      <c r="AT121" s="50">
        <f>IF('Indicator Date hidden'!AU122="x","x",AT$2-'Indicator Date hidden'!AU122)</f>
        <v>0</v>
      </c>
      <c r="AU121" s="50">
        <f>IF('Indicator Date hidden'!AV122="x","x",AU$2-'Indicator Date hidden'!AV122)</f>
        <v>0</v>
      </c>
      <c r="AV121" s="50">
        <f>IF('Indicator Date hidden'!AW122="x","x",AV$2-'Indicator Date hidden'!AW122)</f>
        <v>0</v>
      </c>
      <c r="AW121" s="50">
        <f>IF('Indicator Date hidden'!AX122="x","x",AW$2-'Indicator Date hidden'!AX122)</f>
        <v>0</v>
      </c>
      <c r="AX121" s="50">
        <f>IF('Indicator Date hidden'!AY122="x","x",AX$2-'Indicator Date hidden'!AY122)</f>
        <v>0</v>
      </c>
      <c r="AY121" s="50">
        <f>IF('Indicator Date hidden'!AZ122="x","x",AY$2-'Indicator Date hidden'!AZ122)</f>
        <v>0</v>
      </c>
      <c r="AZ121" s="50">
        <f>IF('Indicator Date hidden'!BA122="x","x",AZ$2-'Indicator Date hidden'!BA122)</f>
        <v>4</v>
      </c>
      <c r="BA121" s="50">
        <f>IF('Indicator Date hidden'!BB122="x","x",BA$2-'Indicator Date hidden'!BB122)</f>
        <v>1</v>
      </c>
      <c r="BB121" s="50">
        <f>IF('Indicator Date hidden'!BC122="x","x",BB$2-'Indicator Date hidden'!BC122)</f>
        <v>1</v>
      </c>
      <c r="BC121" s="50">
        <f>IF('Indicator Date hidden'!BD122="x","x",BC$2-'Indicator Date hidden'!BD122)</f>
        <v>1</v>
      </c>
      <c r="BD121" s="50" t="str">
        <f>IF('Indicator Date hidden'!BE122="x","x",BD$2-'Indicator Date hidden'!BE122)</f>
        <v>x</v>
      </c>
      <c r="BE121" s="50">
        <f>IF('Indicator Date hidden'!BF122="x","x",BE$2-'Indicator Date hidden'!BF122)</f>
        <v>1</v>
      </c>
      <c r="BF121" s="50">
        <f>IF('Indicator Date hidden'!BG122="x","x",BF$2-'Indicator Date hidden'!BG122)</f>
        <v>0</v>
      </c>
      <c r="BG121" s="50">
        <f>IF('Indicator Date hidden'!BH122="x","x",BG$2-'Indicator Date hidden'!BH122)</f>
        <v>1</v>
      </c>
      <c r="BH121" s="50">
        <f>IF('Indicator Date hidden'!BI122="x","x",BH$2-'Indicator Date hidden'!BI122)</f>
        <v>1</v>
      </c>
      <c r="BI121" s="50">
        <f>IF('Indicator Date hidden'!BJ122="x","x",BI$2-'Indicator Date hidden'!BJ122)</f>
        <v>2</v>
      </c>
      <c r="BJ121" s="50">
        <f>IF('Indicator Date hidden'!BK122="x","x",BJ$2-'Indicator Date hidden'!BK122)</f>
        <v>1</v>
      </c>
      <c r="BK121" s="50">
        <f>IF('Indicator Date hidden'!BL122="x","x",BK$2-'Indicator Date hidden'!BL122)</f>
        <v>0</v>
      </c>
      <c r="BL121" s="50">
        <f>IF('Indicator Date hidden'!BM122="x","x",BL$2-'Indicator Date hidden'!BM122)</f>
        <v>1</v>
      </c>
      <c r="BM121" s="50">
        <f>IF('Indicator Date hidden'!BN122="x","x",BM$2-'Indicator Date hidden'!BN122)</f>
        <v>1</v>
      </c>
      <c r="BN121" s="50">
        <f>IF('Indicator Date hidden'!BO122="x","x",BN$2-'Indicator Date hidden'!BO122)</f>
        <v>2</v>
      </c>
      <c r="BO121" s="50">
        <f>IF('Indicator Date hidden'!BP122="x","x",BO$2-'Indicator Date hidden'!BP122)</f>
        <v>0</v>
      </c>
      <c r="BP121" s="50">
        <f>IF('Indicator Date hidden'!BQ122="x","x",BP$2-'Indicator Date hidden'!BQ122)</f>
        <v>0</v>
      </c>
      <c r="BQ121" s="50">
        <f>IF('Indicator Date hidden'!BR122="x","x",BQ$2-'Indicator Date hidden'!BR122)</f>
        <v>0</v>
      </c>
      <c r="BR121" s="50">
        <f>IF('Indicator Date hidden'!BS122="x","x",BR$2-'Indicator Date hidden'!BS122)</f>
        <v>0</v>
      </c>
      <c r="BS121" s="50" t="str">
        <f>IF('Indicator Date hidden'!BT122="x","x",BS$2-'Indicator Date hidden'!BT122)</f>
        <v>x</v>
      </c>
      <c r="BT121" s="50">
        <f>IF('Indicator Date hidden'!BU122="x","x",BT$2-'Indicator Date hidden'!BU122)</f>
        <v>1</v>
      </c>
      <c r="BU121" s="50">
        <f>IF('Indicator Date hidden'!BV122="x","x",BU$2-'Indicator Date hidden'!BV122)</f>
        <v>1</v>
      </c>
      <c r="BV121" s="50">
        <f>IF('Indicator Date hidden'!BW122="x","x",BV$2-'Indicator Date hidden'!BW122)</f>
        <v>1</v>
      </c>
      <c r="BW121" s="50">
        <f>IF('Indicator Date hidden'!BX122="x","x",BW$2-'Indicator Date hidden'!BX122)</f>
        <v>1</v>
      </c>
      <c r="BX121" s="50">
        <f>IF('Indicator Date hidden'!BY122="x","x",BX$2-'Indicator Date hidden'!BY122)</f>
        <v>0</v>
      </c>
      <c r="BY121" s="3">
        <f t="shared" si="15"/>
        <v>42</v>
      </c>
      <c r="BZ121" s="51">
        <f t="shared" si="16"/>
        <v>0.57534246575342463</v>
      </c>
      <c r="CA121" s="3">
        <f t="shared" si="17"/>
        <v>22</v>
      </c>
      <c r="CB121" s="51">
        <f t="shared" si="18"/>
        <v>1.3129263374800257</v>
      </c>
      <c r="CC121" s="54">
        <f t="shared" si="19"/>
        <v>0</v>
      </c>
    </row>
    <row r="122" spans="1:81">
      <c r="A122" s="3" t="str">
        <f>'Indicator Data'!B125</f>
        <v>NRU</v>
      </c>
      <c r="B122" s="50">
        <f>IF('Indicator Date hidden'!C123="x","x",B$2-'Indicator Date hidden'!C123)</f>
        <v>0</v>
      </c>
      <c r="C122" s="50">
        <f>IF('Indicator Date hidden'!D123="x","x",C$2-'Indicator Date hidden'!D123)</f>
        <v>0</v>
      </c>
      <c r="D122" s="50">
        <f>IF('Indicator Date hidden'!E123="x","x",D$2-'Indicator Date hidden'!E123)</f>
        <v>0</v>
      </c>
      <c r="E122" s="50">
        <f>IF('Indicator Date hidden'!F123="x","x",E$2-'Indicator Date hidden'!F123)</f>
        <v>0</v>
      </c>
      <c r="F122" s="50">
        <f>IF('Indicator Date hidden'!G123="x","x",F$2-'Indicator Date hidden'!G123)</f>
        <v>0</v>
      </c>
      <c r="G122" s="50">
        <f>IF('Indicator Date hidden'!H123="x","x",G$2-'Indicator Date hidden'!H123)</f>
        <v>0</v>
      </c>
      <c r="H122" s="50">
        <f>IF('Indicator Date hidden'!I123="x","x",H$2-'Indicator Date hidden'!I123)</f>
        <v>0</v>
      </c>
      <c r="I122" s="50">
        <f>IF('Indicator Date hidden'!J123="x","x",I$2-'Indicator Date hidden'!J123)</f>
        <v>0</v>
      </c>
      <c r="J122" s="50">
        <f>IF('Indicator Date hidden'!K123="x","x",J$2-'Indicator Date hidden'!K123)</f>
        <v>0</v>
      </c>
      <c r="K122" s="50" t="str">
        <f>IF('Indicator Date hidden'!L123="x","x",K$2-'Indicator Date hidden'!L123)</f>
        <v>x</v>
      </c>
      <c r="L122" s="50">
        <f>IF('Indicator Date hidden'!M123="x","x",L$2-'Indicator Date hidden'!M123)</f>
        <v>0</v>
      </c>
      <c r="M122" s="50">
        <f>IF('Indicator Date hidden'!N123="x","x",M$2-'Indicator Date hidden'!N123)</f>
        <v>0</v>
      </c>
      <c r="N122" s="50">
        <f>IF('Indicator Date hidden'!O123="x","x",N$2-'Indicator Date hidden'!O123)</f>
        <v>0</v>
      </c>
      <c r="O122" s="50">
        <f>IF('Indicator Date hidden'!P123="x","x",O$2-'Indicator Date hidden'!P123)</f>
        <v>0</v>
      </c>
      <c r="P122" s="50">
        <f>IF('Indicator Date hidden'!Q123="x","x",P$2-'Indicator Date hidden'!Q123)</f>
        <v>0</v>
      </c>
      <c r="Q122" s="50">
        <f>IF('Indicator Date hidden'!R123="x","x",Q$2-'Indicator Date hidden'!R123)</f>
        <v>0</v>
      </c>
      <c r="R122" s="50">
        <f>IF('Indicator Date hidden'!S123="x","x",R$2-'Indicator Date hidden'!S123)</f>
        <v>0</v>
      </c>
      <c r="S122" s="50">
        <f>IF('Indicator Date hidden'!T123="x","x",S$2-'Indicator Date hidden'!T123)</f>
        <v>0</v>
      </c>
      <c r="T122" s="50">
        <f>IF('Indicator Date hidden'!U123="x","x",T$2-'Indicator Date hidden'!U123)</f>
        <v>0</v>
      </c>
      <c r="U122" s="50">
        <f>IF('Indicator Date hidden'!V123="x","x",U$2-'Indicator Date hidden'!V123)</f>
        <v>0</v>
      </c>
      <c r="V122" s="50">
        <f>IF('Indicator Date hidden'!W123="x","x",V$2-'Indicator Date hidden'!W123)</f>
        <v>0</v>
      </c>
      <c r="W122" s="50">
        <f>IF('Indicator Date hidden'!X123="x","x",W$2-'Indicator Date hidden'!X123)</f>
        <v>0</v>
      </c>
      <c r="X122" s="50">
        <f>IF('Indicator Date hidden'!Y123="x","x",X$2-'Indicator Date hidden'!Y123)</f>
        <v>1</v>
      </c>
      <c r="Y122" s="50">
        <f>IF('Indicator Date hidden'!Z123="x","x",Y$2-'Indicator Date hidden'!Z123)</f>
        <v>1</v>
      </c>
      <c r="Z122" s="50" t="str">
        <f>IF('Indicator Date hidden'!AA123="x","x",Z$2-'Indicator Date hidden'!AA123)</f>
        <v>x</v>
      </c>
      <c r="AA122" s="50">
        <f>IF('Indicator Date hidden'!AB123="x","x",AA$2-'Indicator Date hidden'!AB123)</f>
        <v>0</v>
      </c>
      <c r="AB122" s="50" t="str">
        <f>IF('Indicator Date hidden'!AC123="x","x",AB$2-'Indicator Date hidden'!AC123)</f>
        <v>x</v>
      </c>
      <c r="AC122" s="50" t="str">
        <f>IF('Indicator Date hidden'!AD123="x","x",AC$2-'Indicator Date hidden'!AD123)</f>
        <v>x</v>
      </c>
      <c r="AD122" s="50">
        <f>IF('Indicator Date hidden'!AE123="x","x",AD$2-'Indicator Date hidden'!AE123)</f>
        <v>0</v>
      </c>
      <c r="AE122" s="50" t="str">
        <f>IF('Indicator Date hidden'!AF123="x","x",AE$2-'Indicator Date hidden'!AF123)</f>
        <v>x</v>
      </c>
      <c r="AF122" s="50">
        <f>IF('Indicator Date hidden'!AG123="x","x",AF$2-'Indicator Date hidden'!AG123)</f>
        <v>0</v>
      </c>
      <c r="AG122" s="50">
        <f>IF('Indicator Date hidden'!AH123="x","x",AG$2-'Indicator Date hidden'!AH123)</f>
        <v>0</v>
      </c>
      <c r="AH122" s="50">
        <f>IF('Indicator Date hidden'!AI123="x","x",AH$2-'Indicator Date hidden'!AI123)</f>
        <v>0</v>
      </c>
      <c r="AI122" s="50">
        <f>IF('Indicator Date hidden'!AJ123="x","x",AI$2-'Indicator Date hidden'!AJ123)</f>
        <v>0</v>
      </c>
      <c r="AJ122" s="50">
        <f>IF('Indicator Date hidden'!AK123="x","x",AJ$2-'Indicator Date hidden'!AK123)</f>
        <v>0</v>
      </c>
      <c r="AK122" s="50" t="str">
        <f>IF('Indicator Date hidden'!AL123="x","x",AK$2-'Indicator Date hidden'!AL123)</f>
        <v>x</v>
      </c>
      <c r="AL122" s="50" t="str">
        <f>IF('Indicator Date hidden'!AM123="x","x",AL$2-'Indicator Date hidden'!AM123)</f>
        <v>x</v>
      </c>
      <c r="AM122" s="50">
        <f>IF('Indicator Date hidden'!AN123="x","x",AM$2-'Indicator Date hidden'!AN123)</f>
        <v>0</v>
      </c>
      <c r="AN122" s="50">
        <f>IF('Indicator Date hidden'!AO123="x","x",AN$2-'Indicator Date hidden'!AO123)</f>
        <v>0</v>
      </c>
      <c r="AO122" s="50">
        <f>IF('Indicator Date hidden'!AP123="x","x",AO$2-'Indicator Date hidden'!AP123)</f>
        <v>0</v>
      </c>
      <c r="AP122" s="50">
        <f>IF('Indicator Date hidden'!AQ123="x","x",AP$2-'Indicator Date hidden'!AQ123)</f>
        <v>0</v>
      </c>
      <c r="AQ122" s="50">
        <f>IF('Indicator Date hidden'!AR123="x","x",AQ$2-'Indicator Date hidden'!AR123)</f>
        <v>0</v>
      </c>
      <c r="AR122" s="50">
        <f>IF('Indicator Date hidden'!AS123="x","x",AR$2-'Indicator Date hidden'!AS123)</f>
        <v>0</v>
      </c>
      <c r="AS122" s="50" t="str">
        <f>IF('Indicator Date hidden'!AT123="x","x",AS$2-'Indicator Date hidden'!AT123)</f>
        <v>x</v>
      </c>
      <c r="AT122" s="50">
        <f>IF('Indicator Date hidden'!AU123="x","x",AT$2-'Indicator Date hidden'!AU123)</f>
        <v>0</v>
      </c>
      <c r="AU122" s="50" t="str">
        <f>IF('Indicator Date hidden'!AV123="x","x",AU$2-'Indicator Date hidden'!AV123)</f>
        <v>x</v>
      </c>
      <c r="AV122" s="50" t="str">
        <f>IF('Indicator Date hidden'!AW123="x","x",AV$2-'Indicator Date hidden'!AW123)</f>
        <v>x</v>
      </c>
      <c r="AW122" s="50" t="str">
        <f>IF('Indicator Date hidden'!AX123="x","x",AW$2-'Indicator Date hidden'!AX123)</f>
        <v>x</v>
      </c>
      <c r="AX122" s="50">
        <f>IF('Indicator Date hidden'!AY123="x","x",AX$2-'Indicator Date hidden'!AY123)</f>
        <v>0</v>
      </c>
      <c r="AY122" s="50" t="str">
        <f>IF('Indicator Date hidden'!AZ123="x","x",AY$2-'Indicator Date hidden'!AZ123)</f>
        <v>x</v>
      </c>
      <c r="AZ122" s="50">
        <f>IF('Indicator Date hidden'!BA123="x","x",AZ$2-'Indicator Date hidden'!BA123)</f>
        <v>7</v>
      </c>
      <c r="BA122" s="50">
        <f>IF('Indicator Date hidden'!BB123="x","x",BA$2-'Indicator Date hidden'!BB123)</f>
        <v>1</v>
      </c>
      <c r="BB122" s="50">
        <f>IF('Indicator Date hidden'!BC123="x","x",BB$2-'Indicator Date hidden'!BC123)</f>
        <v>1</v>
      </c>
      <c r="BC122" s="50">
        <f>IF('Indicator Date hidden'!BD123="x","x",BC$2-'Indicator Date hidden'!BD123)</f>
        <v>1</v>
      </c>
      <c r="BD122" s="50" t="str">
        <f>IF('Indicator Date hidden'!BE123="x","x",BD$2-'Indicator Date hidden'!BE123)</f>
        <v>x</v>
      </c>
      <c r="BE122" s="50">
        <f>IF('Indicator Date hidden'!BF123="x","x",BE$2-'Indicator Date hidden'!BF123)</f>
        <v>1</v>
      </c>
      <c r="BF122" s="50">
        <f>IF('Indicator Date hidden'!BG123="x","x",BF$2-'Indicator Date hidden'!BG123)</f>
        <v>0</v>
      </c>
      <c r="BG122" s="50">
        <f>IF('Indicator Date hidden'!BH123="x","x",BG$2-'Indicator Date hidden'!BH123)</f>
        <v>1</v>
      </c>
      <c r="BH122" s="50">
        <f>IF('Indicator Date hidden'!BI123="x","x",BH$2-'Indicator Date hidden'!BI123)</f>
        <v>1</v>
      </c>
      <c r="BI122" s="50">
        <f>IF('Indicator Date hidden'!BJ123="x","x",BI$2-'Indicator Date hidden'!BJ123)</f>
        <v>2</v>
      </c>
      <c r="BJ122" s="50">
        <f>IF('Indicator Date hidden'!BK123="x","x",BJ$2-'Indicator Date hidden'!BK123)</f>
        <v>1</v>
      </c>
      <c r="BK122" s="50" t="str">
        <f>IF('Indicator Date hidden'!BL123="x","x",BK$2-'Indicator Date hidden'!BL123)</f>
        <v>x</v>
      </c>
      <c r="BL122" s="50">
        <f>IF('Indicator Date hidden'!BM123="x","x",BL$2-'Indicator Date hidden'!BM123)</f>
        <v>1</v>
      </c>
      <c r="BM122" s="50" t="str">
        <f>IF('Indicator Date hidden'!BN123="x","x",BM$2-'Indicator Date hidden'!BN123)</f>
        <v>x</v>
      </c>
      <c r="BN122" s="50">
        <f>IF('Indicator Date hidden'!BO123="x","x",BN$2-'Indicator Date hidden'!BO123)</f>
        <v>2</v>
      </c>
      <c r="BO122" s="50">
        <f>IF('Indicator Date hidden'!BP123="x","x",BO$2-'Indicator Date hidden'!BP123)</f>
        <v>2</v>
      </c>
      <c r="BP122" s="50">
        <f>IF('Indicator Date hidden'!BQ123="x","x",BP$2-'Indicator Date hidden'!BQ123)</f>
        <v>0</v>
      </c>
      <c r="BQ122" s="50">
        <f>IF('Indicator Date hidden'!BR123="x","x",BQ$2-'Indicator Date hidden'!BR123)</f>
        <v>0</v>
      </c>
      <c r="BR122" s="50">
        <f>IF('Indicator Date hidden'!BS123="x","x",BR$2-'Indicator Date hidden'!BS123)</f>
        <v>0</v>
      </c>
      <c r="BS122" s="50">
        <f>IF('Indicator Date hidden'!BT123="x","x",BS$2-'Indicator Date hidden'!BT123)</f>
        <v>3</v>
      </c>
      <c r="BT122" s="50">
        <f>IF('Indicator Date hidden'!BU123="x","x",BT$2-'Indicator Date hidden'!BU123)</f>
        <v>1</v>
      </c>
      <c r="BU122" s="50">
        <f>IF('Indicator Date hidden'!BV123="x","x",BU$2-'Indicator Date hidden'!BV123)</f>
        <v>1</v>
      </c>
      <c r="BV122" s="50" t="str">
        <f>IF('Indicator Date hidden'!BW123="x","x",BV$2-'Indicator Date hidden'!BW123)</f>
        <v>x</v>
      </c>
      <c r="BW122" s="50">
        <f>IF('Indicator Date hidden'!BX123="x","x",BW$2-'Indicator Date hidden'!BX123)</f>
        <v>1</v>
      </c>
      <c r="BX122" s="50" t="str">
        <f>IF('Indicator Date hidden'!BY123="x","x",BX$2-'Indicator Date hidden'!BY123)</f>
        <v>x</v>
      </c>
      <c r="BY122" s="3">
        <f t="shared" si="15"/>
        <v>29</v>
      </c>
      <c r="BZ122" s="51">
        <f t="shared" si="16"/>
        <v>0.5</v>
      </c>
      <c r="CA122" s="3">
        <f t="shared" si="17"/>
        <v>18</v>
      </c>
      <c r="CB122" s="51">
        <f t="shared" si="18"/>
        <v>1.0867541040909947</v>
      </c>
      <c r="CC122" s="54">
        <f t="shared" si="19"/>
        <v>0</v>
      </c>
    </row>
    <row r="123" spans="1:81">
      <c r="A123" s="3" t="str">
        <f>'Indicator Data'!B126</f>
        <v>NPL</v>
      </c>
      <c r="B123" s="50">
        <f>IF('Indicator Date hidden'!C124="x","x",B$2-'Indicator Date hidden'!C124)</f>
        <v>0</v>
      </c>
      <c r="C123" s="50">
        <f>IF('Indicator Date hidden'!D124="x","x",C$2-'Indicator Date hidden'!D124)</f>
        <v>0</v>
      </c>
      <c r="D123" s="50">
        <f>IF('Indicator Date hidden'!E124="x","x",D$2-'Indicator Date hidden'!E124)</f>
        <v>0</v>
      </c>
      <c r="E123" s="50">
        <f>IF('Indicator Date hidden'!F124="x","x",E$2-'Indicator Date hidden'!F124)</f>
        <v>0</v>
      </c>
      <c r="F123" s="50">
        <f>IF('Indicator Date hidden'!G124="x","x",F$2-'Indicator Date hidden'!G124)</f>
        <v>0</v>
      </c>
      <c r="G123" s="50">
        <f>IF('Indicator Date hidden'!H124="x","x",G$2-'Indicator Date hidden'!H124)</f>
        <v>0</v>
      </c>
      <c r="H123" s="50">
        <f>IF('Indicator Date hidden'!I124="x","x",H$2-'Indicator Date hidden'!I124)</f>
        <v>0</v>
      </c>
      <c r="I123" s="50">
        <f>IF('Indicator Date hidden'!J124="x","x",I$2-'Indicator Date hidden'!J124)</f>
        <v>0</v>
      </c>
      <c r="J123" s="50">
        <f>IF('Indicator Date hidden'!K124="x","x",J$2-'Indicator Date hidden'!K124)</f>
        <v>0</v>
      </c>
      <c r="K123" s="50">
        <f>IF('Indicator Date hidden'!L124="x","x",K$2-'Indicator Date hidden'!L124)</f>
        <v>0</v>
      </c>
      <c r="L123" s="50">
        <f>IF('Indicator Date hidden'!M124="x","x",L$2-'Indicator Date hidden'!M124)</f>
        <v>0</v>
      </c>
      <c r="M123" s="50">
        <f>IF('Indicator Date hidden'!N124="x","x",M$2-'Indicator Date hidden'!N124)</f>
        <v>0</v>
      </c>
      <c r="N123" s="50">
        <f>IF('Indicator Date hidden'!O124="x","x",N$2-'Indicator Date hidden'!O124)</f>
        <v>0</v>
      </c>
      <c r="O123" s="50">
        <f>IF('Indicator Date hidden'!P124="x","x",O$2-'Indicator Date hidden'!P124)</f>
        <v>0</v>
      </c>
      <c r="P123" s="50">
        <f>IF('Indicator Date hidden'!Q124="x","x",P$2-'Indicator Date hidden'!Q124)</f>
        <v>0</v>
      </c>
      <c r="Q123" s="50">
        <f>IF('Indicator Date hidden'!R124="x","x",Q$2-'Indicator Date hidden'!R124)</f>
        <v>0</v>
      </c>
      <c r="R123" s="50">
        <f>IF('Indicator Date hidden'!S124="x","x",R$2-'Indicator Date hidden'!S124)</f>
        <v>0</v>
      </c>
      <c r="S123" s="50">
        <f>IF('Indicator Date hidden'!T124="x","x",S$2-'Indicator Date hidden'!T124)</f>
        <v>0</v>
      </c>
      <c r="T123" s="50">
        <f>IF('Indicator Date hidden'!U124="x","x",T$2-'Indicator Date hidden'!U124)</f>
        <v>0</v>
      </c>
      <c r="U123" s="50">
        <f>IF('Indicator Date hidden'!V124="x","x",U$2-'Indicator Date hidden'!V124)</f>
        <v>0</v>
      </c>
      <c r="V123" s="50">
        <f>IF('Indicator Date hidden'!W124="x","x",V$2-'Indicator Date hidden'!W124)</f>
        <v>0</v>
      </c>
      <c r="W123" s="50">
        <f>IF('Indicator Date hidden'!X124="x","x",W$2-'Indicator Date hidden'!X124)</f>
        <v>0</v>
      </c>
      <c r="X123" s="50">
        <f>IF('Indicator Date hidden'!Y124="x","x",X$2-'Indicator Date hidden'!Y124)</f>
        <v>1</v>
      </c>
      <c r="Y123" s="50">
        <f>IF('Indicator Date hidden'!Z124="x","x",Y$2-'Indicator Date hidden'!Z124)</f>
        <v>1</v>
      </c>
      <c r="Z123" s="50">
        <f>IF('Indicator Date hidden'!AA124="x","x",Z$2-'Indicator Date hidden'!AA124)</f>
        <v>2</v>
      </c>
      <c r="AA123" s="50">
        <f>IF('Indicator Date hidden'!AB124="x","x",AA$2-'Indicator Date hidden'!AB124)</f>
        <v>0</v>
      </c>
      <c r="AB123" s="50">
        <f>IF('Indicator Date hidden'!AC124="x","x",AB$2-'Indicator Date hidden'!AC124)</f>
        <v>0</v>
      </c>
      <c r="AC123" s="50">
        <f>IF('Indicator Date hidden'!AD124="x","x",AC$2-'Indicator Date hidden'!AD124)</f>
        <v>1</v>
      </c>
      <c r="AD123" s="50">
        <f>IF('Indicator Date hidden'!AE124="x","x",AD$2-'Indicator Date hidden'!AE124)</f>
        <v>0</v>
      </c>
      <c r="AE123" s="50">
        <f>IF('Indicator Date hidden'!AF124="x","x",AE$2-'Indicator Date hidden'!AF124)</f>
        <v>0</v>
      </c>
      <c r="AF123" s="50">
        <f>IF('Indicator Date hidden'!AG124="x","x",AF$2-'Indicator Date hidden'!AG124)</f>
        <v>0</v>
      </c>
      <c r="AG123" s="50">
        <f>IF('Indicator Date hidden'!AH124="x","x",AG$2-'Indicator Date hidden'!AH124)</f>
        <v>0</v>
      </c>
      <c r="AH123" s="50">
        <f>IF('Indicator Date hidden'!AI124="x","x",AH$2-'Indicator Date hidden'!AI124)</f>
        <v>0</v>
      </c>
      <c r="AI123" s="50">
        <f>IF('Indicator Date hidden'!AJ124="x","x",AI$2-'Indicator Date hidden'!AJ124)</f>
        <v>0</v>
      </c>
      <c r="AJ123" s="50">
        <f>IF('Indicator Date hidden'!AK124="x","x",AJ$2-'Indicator Date hidden'!AK124)</f>
        <v>0</v>
      </c>
      <c r="AK123" s="50">
        <f>IF('Indicator Date hidden'!AL124="x","x",AK$2-'Indicator Date hidden'!AL124)</f>
        <v>0</v>
      </c>
      <c r="AL123" s="50">
        <f>IF('Indicator Date hidden'!AM124="x","x",AL$2-'Indicator Date hidden'!AM124)</f>
        <v>3</v>
      </c>
      <c r="AM123" s="50">
        <f>IF('Indicator Date hidden'!AN124="x","x",AM$2-'Indicator Date hidden'!AN124)</f>
        <v>0</v>
      </c>
      <c r="AN123" s="50">
        <f>IF('Indicator Date hidden'!AO124="x","x",AN$2-'Indicator Date hidden'!AO124)</f>
        <v>0</v>
      </c>
      <c r="AO123" s="50">
        <f>IF('Indicator Date hidden'!AP124="x","x",AO$2-'Indicator Date hidden'!AP124)</f>
        <v>0</v>
      </c>
      <c r="AP123" s="50">
        <f>IF('Indicator Date hidden'!AQ124="x","x",AP$2-'Indicator Date hidden'!AQ124)</f>
        <v>0</v>
      </c>
      <c r="AQ123" s="50">
        <f>IF('Indicator Date hidden'!AR124="x","x",AQ$2-'Indicator Date hidden'!AR124)</f>
        <v>0</v>
      </c>
      <c r="AR123" s="50">
        <f>IF('Indicator Date hidden'!AS124="x","x",AR$2-'Indicator Date hidden'!AS124)</f>
        <v>0</v>
      </c>
      <c r="AS123" s="50">
        <f>IF('Indicator Date hidden'!AT124="x","x",AS$2-'Indicator Date hidden'!AT124)</f>
        <v>4</v>
      </c>
      <c r="AT123" s="50">
        <f>IF('Indicator Date hidden'!AU124="x","x",AT$2-'Indicator Date hidden'!AU124)</f>
        <v>0</v>
      </c>
      <c r="AU123" s="50">
        <f>IF('Indicator Date hidden'!AV124="x","x",AU$2-'Indicator Date hidden'!AV124)</f>
        <v>0</v>
      </c>
      <c r="AV123" s="50">
        <f>IF('Indicator Date hidden'!AW124="x","x",AV$2-'Indicator Date hidden'!AW124)</f>
        <v>0</v>
      </c>
      <c r="AW123" s="50">
        <f>IF('Indicator Date hidden'!AX124="x","x",AW$2-'Indicator Date hidden'!AX124)</f>
        <v>0</v>
      </c>
      <c r="AX123" s="50">
        <f>IF('Indicator Date hidden'!AY124="x","x",AX$2-'Indicator Date hidden'!AY124)</f>
        <v>0</v>
      </c>
      <c r="AY123" s="50">
        <f>IF('Indicator Date hidden'!AZ124="x","x",AY$2-'Indicator Date hidden'!AZ124)</f>
        <v>0</v>
      </c>
      <c r="AZ123" s="50">
        <f>IF('Indicator Date hidden'!BA124="x","x",AZ$2-'Indicator Date hidden'!BA124)</f>
        <v>9</v>
      </c>
      <c r="BA123" s="50">
        <f>IF('Indicator Date hidden'!BB124="x","x",BA$2-'Indicator Date hidden'!BB124)</f>
        <v>1</v>
      </c>
      <c r="BB123" s="50">
        <f>IF('Indicator Date hidden'!BC124="x","x",BB$2-'Indicator Date hidden'!BC124)</f>
        <v>1</v>
      </c>
      <c r="BC123" s="50">
        <f>IF('Indicator Date hidden'!BD124="x","x",BC$2-'Indicator Date hidden'!BD124)</f>
        <v>1</v>
      </c>
      <c r="BD123" s="50" t="str">
        <f>IF('Indicator Date hidden'!BE124="x","x",BD$2-'Indicator Date hidden'!BE124)</f>
        <v>x</v>
      </c>
      <c r="BE123" s="50">
        <f>IF('Indicator Date hidden'!BF124="x","x",BE$2-'Indicator Date hidden'!BF124)</f>
        <v>1</v>
      </c>
      <c r="BF123" s="50">
        <f>IF('Indicator Date hidden'!BG124="x","x",BF$2-'Indicator Date hidden'!BG124)</f>
        <v>0</v>
      </c>
      <c r="BG123" s="50">
        <f>IF('Indicator Date hidden'!BH124="x","x",BG$2-'Indicator Date hidden'!BH124)</f>
        <v>1</v>
      </c>
      <c r="BH123" s="50">
        <f>IF('Indicator Date hidden'!BI124="x","x",BH$2-'Indicator Date hidden'!BI124)</f>
        <v>1</v>
      </c>
      <c r="BI123" s="50">
        <f>IF('Indicator Date hidden'!BJ124="x","x",BI$2-'Indicator Date hidden'!BJ124)</f>
        <v>0</v>
      </c>
      <c r="BJ123" s="50">
        <f>IF('Indicator Date hidden'!BK124="x","x",BJ$2-'Indicator Date hidden'!BK124)</f>
        <v>1</v>
      </c>
      <c r="BK123" s="50">
        <f>IF('Indicator Date hidden'!BL124="x","x",BK$2-'Indicator Date hidden'!BL124)</f>
        <v>0</v>
      </c>
      <c r="BL123" s="50">
        <f>IF('Indicator Date hidden'!BM124="x","x",BL$2-'Indicator Date hidden'!BM124)</f>
        <v>1</v>
      </c>
      <c r="BM123" s="50">
        <f>IF('Indicator Date hidden'!BN124="x","x",BM$2-'Indicator Date hidden'!BN124)</f>
        <v>1</v>
      </c>
      <c r="BN123" s="50">
        <f>IF('Indicator Date hidden'!BO124="x","x",BN$2-'Indicator Date hidden'!BO124)</f>
        <v>2</v>
      </c>
      <c r="BO123" s="50">
        <f>IF('Indicator Date hidden'!BP124="x","x",BO$2-'Indicator Date hidden'!BP124)</f>
        <v>1</v>
      </c>
      <c r="BP123" s="50">
        <f>IF('Indicator Date hidden'!BQ124="x","x",BP$2-'Indicator Date hidden'!BQ124)</f>
        <v>0</v>
      </c>
      <c r="BQ123" s="50">
        <f>IF('Indicator Date hidden'!BR124="x","x",BQ$2-'Indicator Date hidden'!BR124)</f>
        <v>0</v>
      </c>
      <c r="BR123" s="50">
        <f>IF('Indicator Date hidden'!BS124="x","x",BR$2-'Indicator Date hidden'!BS124)</f>
        <v>0</v>
      </c>
      <c r="BS123" s="50">
        <f>IF('Indicator Date hidden'!BT124="x","x",BS$2-'Indicator Date hidden'!BT124)</f>
        <v>1</v>
      </c>
      <c r="BT123" s="50">
        <f>IF('Indicator Date hidden'!BU124="x","x",BT$2-'Indicator Date hidden'!BU124)</f>
        <v>1</v>
      </c>
      <c r="BU123" s="50">
        <f>IF('Indicator Date hidden'!BV124="x","x",BU$2-'Indicator Date hidden'!BV124)</f>
        <v>1</v>
      </c>
      <c r="BV123" s="50">
        <f>IF('Indicator Date hidden'!BW124="x","x",BV$2-'Indicator Date hidden'!BW124)</f>
        <v>1</v>
      </c>
      <c r="BW123" s="50">
        <f>IF('Indicator Date hidden'!BX124="x","x",BW$2-'Indicator Date hidden'!BX124)</f>
        <v>1</v>
      </c>
      <c r="BX123" s="50">
        <f>IF('Indicator Date hidden'!BY124="x","x",BX$2-'Indicator Date hidden'!BY124)</f>
        <v>0</v>
      </c>
      <c r="BY123" s="3">
        <f t="shared" si="15"/>
        <v>38</v>
      </c>
      <c r="BZ123" s="51">
        <f t="shared" si="16"/>
        <v>0.51351351351351349</v>
      </c>
      <c r="CA123" s="3">
        <f t="shared" si="17"/>
        <v>23</v>
      </c>
      <c r="CB123" s="51">
        <f t="shared" si="18"/>
        <v>1.2329183489683291</v>
      </c>
      <c r="CC123" s="54">
        <f t="shared" si="19"/>
        <v>0</v>
      </c>
    </row>
    <row r="124" spans="1:81">
      <c r="A124" s="3" t="str">
        <f>'Indicator Data'!B127</f>
        <v>NLD</v>
      </c>
      <c r="B124" s="50">
        <f>IF('Indicator Date hidden'!C125="x","x",B$2-'Indicator Date hidden'!C125)</f>
        <v>0</v>
      </c>
      <c r="C124" s="50">
        <f>IF('Indicator Date hidden'!D125="x","x",C$2-'Indicator Date hidden'!D125)</f>
        <v>0</v>
      </c>
      <c r="D124" s="50">
        <f>IF('Indicator Date hidden'!E125="x","x",D$2-'Indicator Date hidden'!E125)</f>
        <v>0</v>
      </c>
      <c r="E124" s="50">
        <f>IF('Indicator Date hidden'!F125="x","x",E$2-'Indicator Date hidden'!F125)</f>
        <v>0</v>
      </c>
      <c r="F124" s="50">
        <f>IF('Indicator Date hidden'!G125="x","x",F$2-'Indicator Date hidden'!G125)</f>
        <v>0</v>
      </c>
      <c r="G124" s="50">
        <f>IF('Indicator Date hidden'!H125="x","x",G$2-'Indicator Date hidden'!H125)</f>
        <v>0</v>
      </c>
      <c r="H124" s="50">
        <f>IF('Indicator Date hidden'!I125="x","x",H$2-'Indicator Date hidden'!I125)</f>
        <v>0</v>
      </c>
      <c r="I124" s="50">
        <f>IF('Indicator Date hidden'!J125="x","x",I$2-'Indicator Date hidden'!J125)</f>
        <v>0</v>
      </c>
      <c r="J124" s="50">
        <f>IF('Indicator Date hidden'!K125="x","x",J$2-'Indicator Date hidden'!K125)</f>
        <v>0</v>
      </c>
      <c r="K124" s="50">
        <f>IF('Indicator Date hidden'!L125="x","x",K$2-'Indicator Date hidden'!L125)</f>
        <v>0</v>
      </c>
      <c r="L124" s="50">
        <f>IF('Indicator Date hidden'!M125="x","x",L$2-'Indicator Date hidden'!M125)</f>
        <v>0</v>
      </c>
      <c r="M124" s="50">
        <f>IF('Indicator Date hidden'!N125="x","x",M$2-'Indicator Date hidden'!N125)</f>
        <v>0</v>
      </c>
      <c r="N124" s="50">
        <f>IF('Indicator Date hidden'!O125="x","x",N$2-'Indicator Date hidden'!O125)</f>
        <v>0</v>
      </c>
      <c r="O124" s="50">
        <f>IF('Indicator Date hidden'!P125="x","x",O$2-'Indicator Date hidden'!P125)</f>
        <v>0</v>
      </c>
      <c r="P124" s="50">
        <f>IF('Indicator Date hidden'!Q125="x","x",P$2-'Indicator Date hidden'!Q125)</f>
        <v>0</v>
      </c>
      <c r="Q124" s="50">
        <f>IF('Indicator Date hidden'!R125="x","x",Q$2-'Indicator Date hidden'!R125)</f>
        <v>0</v>
      </c>
      <c r="R124" s="50">
        <f>IF('Indicator Date hidden'!S125="x","x",R$2-'Indicator Date hidden'!S125)</f>
        <v>0</v>
      </c>
      <c r="S124" s="50">
        <f>IF('Indicator Date hidden'!T125="x","x",S$2-'Indicator Date hidden'!T125)</f>
        <v>0</v>
      </c>
      <c r="T124" s="50">
        <f>IF('Indicator Date hidden'!U125="x","x",T$2-'Indicator Date hidden'!U125)</f>
        <v>0</v>
      </c>
      <c r="U124" s="50">
        <f>IF('Indicator Date hidden'!V125="x","x",U$2-'Indicator Date hidden'!V125)</f>
        <v>0</v>
      </c>
      <c r="V124" s="50">
        <f>IF('Indicator Date hidden'!W125="x","x",V$2-'Indicator Date hidden'!W125)</f>
        <v>0</v>
      </c>
      <c r="W124" s="50">
        <f>IF('Indicator Date hidden'!X125="x","x",W$2-'Indicator Date hidden'!X125)</f>
        <v>0</v>
      </c>
      <c r="X124" s="50">
        <f>IF('Indicator Date hidden'!Y125="x","x",X$2-'Indicator Date hidden'!Y125)</f>
        <v>1</v>
      </c>
      <c r="Y124" s="50">
        <f>IF('Indicator Date hidden'!Z125="x","x",Y$2-'Indicator Date hidden'!Z125)</f>
        <v>1</v>
      </c>
      <c r="Z124" s="50">
        <f>IF('Indicator Date hidden'!AA125="x","x",Z$2-'Indicator Date hidden'!AA125)</f>
        <v>7</v>
      </c>
      <c r="AA124" s="50">
        <f>IF('Indicator Date hidden'!AB125="x","x",AA$2-'Indicator Date hidden'!AB125)</f>
        <v>0</v>
      </c>
      <c r="AB124" s="50" t="str">
        <f>IF('Indicator Date hidden'!AC125="x","x",AB$2-'Indicator Date hidden'!AC125)</f>
        <v>x</v>
      </c>
      <c r="AC124" s="50">
        <f>IF('Indicator Date hidden'!AD125="x","x",AC$2-'Indicator Date hidden'!AD125)</f>
        <v>1</v>
      </c>
      <c r="AD124" s="50">
        <f>IF('Indicator Date hidden'!AE125="x","x",AD$2-'Indicator Date hidden'!AE125)</f>
        <v>0</v>
      </c>
      <c r="AE124" s="50" t="str">
        <f>IF('Indicator Date hidden'!AF125="x","x",AE$2-'Indicator Date hidden'!AF125)</f>
        <v>x</v>
      </c>
      <c r="AF124" s="50">
        <f>IF('Indicator Date hidden'!AG125="x","x",AF$2-'Indicator Date hidden'!AG125)</f>
        <v>0</v>
      </c>
      <c r="AG124" s="50">
        <f>IF('Indicator Date hidden'!AH125="x","x",AG$2-'Indicator Date hidden'!AH125)</f>
        <v>0</v>
      </c>
      <c r="AH124" s="50">
        <f>IF('Indicator Date hidden'!AI125="x","x",AH$2-'Indicator Date hidden'!AI125)</f>
        <v>0</v>
      </c>
      <c r="AI124" s="50">
        <f>IF('Indicator Date hidden'!AJ125="x","x",AI$2-'Indicator Date hidden'!AJ125)</f>
        <v>0</v>
      </c>
      <c r="AJ124" s="50">
        <f>IF('Indicator Date hidden'!AK125="x","x",AJ$2-'Indicator Date hidden'!AK125)</f>
        <v>0</v>
      </c>
      <c r="AK124" s="50">
        <f>IF('Indicator Date hidden'!AL125="x","x",AK$2-'Indicator Date hidden'!AL125)</f>
        <v>0</v>
      </c>
      <c r="AL124" s="50" t="str">
        <f>IF('Indicator Date hidden'!AM125="x","x",AL$2-'Indicator Date hidden'!AM125)</f>
        <v>x</v>
      </c>
      <c r="AM124" s="50">
        <f>IF('Indicator Date hidden'!AN125="x","x",AM$2-'Indicator Date hidden'!AN125)</f>
        <v>0</v>
      </c>
      <c r="AN124" s="50">
        <f>IF('Indicator Date hidden'!AO125="x","x",AN$2-'Indicator Date hidden'!AO125)</f>
        <v>0</v>
      </c>
      <c r="AO124" s="50">
        <f>IF('Indicator Date hidden'!AP125="x","x",AO$2-'Indicator Date hidden'!AP125)</f>
        <v>0</v>
      </c>
      <c r="AP124" s="50" t="str">
        <f>IF('Indicator Date hidden'!AQ125="x","x",AP$2-'Indicator Date hidden'!AQ125)</f>
        <v>x</v>
      </c>
      <c r="AQ124" s="50">
        <f>IF('Indicator Date hidden'!AR125="x","x",AQ$2-'Indicator Date hidden'!AR125)</f>
        <v>0</v>
      </c>
      <c r="AR124" s="50">
        <f>IF('Indicator Date hidden'!AS125="x","x",AR$2-'Indicator Date hidden'!AS125)</f>
        <v>0</v>
      </c>
      <c r="AS124" s="50" t="str">
        <f>IF('Indicator Date hidden'!AT125="x","x",AS$2-'Indicator Date hidden'!AT125)</f>
        <v>x</v>
      </c>
      <c r="AT124" s="50">
        <f>IF('Indicator Date hidden'!AU125="x","x",AT$2-'Indicator Date hidden'!AU125)</f>
        <v>0</v>
      </c>
      <c r="AU124" s="50">
        <f>IF('Indicator Date hidden'!AV125="x","x",AU$2-'Indicator Date hidden'!AV125)</f>
        <v>0</v>
      </c>
      <c r="AV124" s="50">
        <f>IF('Indicator Date hidden'!AW125="x","x",AV$2-'Indicator Date hidden'!AW125)</f>
        <v>0</v>
      </c>
      <c r="AW124" s="50" t="str">
        <f>IF('Indicator Date hidden'!AX125="x","x",AW$2-'Indicator Date hidden'!AX125)</f>
        <v>x</v>
      </c>
      <c r="AX124" s="50">
        <f>IF('Indicator Date hidden'!AY125="x","x",AX$2-'Indicator Date hidden'!AY125)</f>
        <v>0</v>
      </c>
      <c r="AY124" s="50">
        <f>IF('Indicator Date hidden'!AZ125="x","x",AY$2-'Indicator Date hidden'!AZ125)</f>
        <v>0</v>
      </c>
      <c r="AZ124" s="50">
        <f>IF('Indicator Date hidden'!BA125="x","x",AZ$2-'Indicator Date hidden'!BA125)</f>
        <v>1</v>
      </c>
      <c r="BA124" s="50">
        <f>IF('Indicator Date hidden'!BB125="x","x",BA$2-'Indicator Date hidden'!BB125)</f>
        <v>1</v>
      </c>
      <c r="BB124" s="50">
        <f>IF('Indicator Date hidden'!BC125="x","x",BB$2-'Indicator Date hidden'!BC125)</f>
        <v>1</v>
      </c>
      <c r="BC124" s="50">
        <f>IF('Indicator Date hidden'!BD125="x","x",BC$2-'Indicator Date hidden'!BD125)</f>
        <v>1</v>
      </c>
      <c r="BD124" s="50" t="str">
        <f>IF('Indicator Date hidden'!BE125="x","x",BD$2-'Indicator Date hidden'!BE125)</f>
        <v>x</v>
      </c>
      <c r="BE124" s="50">
        <f>IF('Indicator Date hidden'!BF125="x","x",BE$2-'Indicator Date hidden'!BF125)</f>
        <v>1</v>
      </c>
      <c r="BF124" s="50">
        <f>IF('Indicator Date hidden'!BG125="x","x",BF$2-'Indicator Date hidden'!BG125)</f>
        <v>0</v>
      </c>
      <c r="BG124" s="50">
        <f>IF('Indicator Date hidden'!BH125="x","x",BG$2-'Indicator Date hidden'!BH125)</f>
        <v>1</v>
      </c>
      <c r="BH124" s="50">
        <f>IF('Indicator Date hidden'!BI125="x","x",BH$2-'Indicator Date hidden'!BI125)</f>
        <v>1</v>
      </c>
      <c r="BI124" s="50">
        <f>IF('Indicator Date hidden'!BJ125="x","x",BI$2-'Indicator Date hidden'!BJ125)</f>
        <v>0</v>
      </c>
      <c r="BJ124" s="50">
        <f>IF('Indicator Date hidden'!BK125="x","x",BJ$2-'Indicator Date hidden'!BK125)</f>
        <v>1</v>
      </c>
      <c r="BK124" s="50">
        <f>IF('Indicator Date hidden'!BL125="x","x",BK$2-'Indicator Date hidden'!BL125)</f>
        <v>0</v>
      </c>
      <c r="BL124" s="50">
        <f>IF('Indicator Date hidden'!BM125="x","x",BL$2-'Indicator Date hidden'!BM125)</f>
        <v>1</v>
      </c>
      <c r="BM124" s="50" t="str">
        <f>IF('Indicator Date hidden'!BN125="x","x",BM$2-'Indicator Date hidden'!BN125)</f>
        <v>x</v>
      </c>
      <c r="BN124" s="50">
        <f>IF('Indicator Date hidden'!BO125="x","x",BN$2-'Indicator Date hidden'!BO125)</f>
        <v>0</v>
      </c>
      <c r="BO124" s="50">
        <f>IF('Indicator Date hidden'!BP125="x","x",BO$2-'Indicator Date hidden'!BP125)</f>
        <v>0</v>
      </c>
      <c r="BP124" s="50">
        <f>IF('Indicator Date hidden'!BQ125="x","x",BP$2-'Indicator Date hidden'!BQ125)</f>
        <v>0</v>
      </c>
      <c r="BQ124" s="50">
        <f>IF('Indicator Date hidden'!BR125="x","x",BQ$2-'Indicator Date hidden'!BR125)</f>
        <v>0</v>
      </c>
      <c r="BR124" s="50">
        <f>IF('Indicator Date hidden'!BS125="x","x",BR$2-'Indicator Date hidden'!BS125)</f>
        <v>0</v>
      </c>
      <c r="BS124" s="50">
        <f>IF('Indicator Date hidden'!BT125="x","x",BS$2-'Indicator Date hidden'!BT125)</f>
        <v>2</v>
      </c>
      <c r="BT124" s="50">
        <f>IF('Indicator Date hidden'!BU125="x","x",BT$2-'Indicator Date hidden'!BU125)</f>
        <v>1</v>
      </c>
      <c r="BU124" s="50">
        <f>IF('Indicator Date hidden'!BV125="x","x",BU$2-'Indicator Date hidden'!BV125)</f>
        <v>1</v>
      </c>
      <c r="BV124" s="50">
        <f>IF('Indicator Date hidden'!BW125="x","x",BV$2-'Indicator Date hidden'!BW125)</f>
        <v>1</v>
      </c>
      <c r="BW124" s="50">
        <f>IF('Indicator Date hidden'!BX125="x","x",BW$2-'Indicator Date hidden'!BX125)</f>
        <v>1</v>
      </c>
      <c r="BX124" s="50">
        <f>IF('Indicator Date hidden'!BY125="x","x",BX$2-'Indicator Date hidden'!BY125)</f>
        <v>0</v>
      </c>
      <c r="BY124" s="3">
        <f t="shared" si="15"/>
        <v>25</v>
      </c>
      <c r="BZ124" s="51">
        <f t="shared" si="16"/>
        <v>0.37313432835820898</v>
      </c>
      <c r="CA124" s="3">
        <f t="shared" si="17"/>
        <v>18</v>
      </c>
      <c r="CB124" s="51">
        <f t="shared" si="18"/>
        <v>0.94372746027087984</v>
      </c>
      <c r="CC124" s="54">
        <f t="shared" si="19"/>
        <v>0</v>
      </c>
    </row>
    <row r="125" spans="1:81">
      <c r="A125" s="3" t="str">
        <f>'Indicator Data'!B128</f>
        <v>NZL</v>
      </c>
      <c r="B125" s="50">
        <f>IF('Indicator Date hidden'!C126="x","x",B$2-'Indicator Date hidden'!C126)</f>
        <v>0</v>
      </c>
      <c r="C125" s="50">
        <f>IF('Indicator Date hidden'!D126="x","x",C$2-'Indicator Date hidden'!D126)</f>
        <v>0</v>
      </c>
      <c r="D125" s="50">
        <f>IF('Indicator Date hidden'!E126="x","x",D$2-'Indicator Date hidden'!E126)</f>
        <v>0</v>
      </c>
      <c r="E125" s="50">
        <f>IF('Indicator Date hidden'!F126="x","x",E$2-'Indicator Date hidden'!F126)</f>
        <v>0</v>
      </c>
      <c r="F125" s="50">
        <f>IF('Indicator Date hidden'!G126="x","x",F$2-'Indicator Date hidden'!G126)</f>
        <v>0</v>
      </c>
      <c r="G125" s="50">
        <f>IF('Indicator Date hidden'!H126="x","x",G$2-'Indicator Date hidden'!H126)</f>
        <v>0</v>
      </c>
      <c r="H125" s="50">
        <f>IF('Indicator Date hidden'!I126="x","x",H$2-'Indicator Date hidden'!I126)</f>
        <v>0</v>
      </c>
      <c r="I125" s="50">
        <f>IF('Indicator Date hidden'!J126="x","x",I$2-'Indicator Date hidden'!J126)</f>
        <v>0</v>
      </c>
      <c r="J125" s="50">
        <f>IF('Indicator Date hidden'!K126="x","x",J$2-'Indicator Date hidden'!K126)</f>
        <v>0</v>
      </c>
      <c r="K125" s="50">
        <f>IF('Indicator Date hidden'!L126="x","x",K$2-'Indicator Date hidden'!L126)</f>
        <v>0</v>
      </c>
      <c r="L125" s="50">
        <f>IF('Indicator Date hidden'!M126="x","x",L$2-'Indicator Date hidden'!M126)</f>
        <v>0</v>
      </c>
      <c r="M125" s="50">
        <f>IF('Indicator Date hidden'!N126="x","x",M$2-'Indicator Date hidden'!N126)</f>
        <v>0</v>
      </c>
      <c r="N125" s="50">
        <f>IF('Indicator Date hidden'!O126="x","x",N$2-'Indicator Date hidden'!O126)</f>
        <v>0</v>
      </c>
      <c r="O125" s="50">
        <f>IF('Indicator Date hidden'!P126="x","x",O$2-'Indicator Date hidden'!P126)</f>
        <v>0</v>
      </c>
      <c r="P125" s="50">
        <f>IF('Indicator Date hidden'!Q126="x","x",P$2-'Indicator Date hidden'!Q126)</f>
        <v>0</v>
      </c>
      <c r="Q125" s="50">
        <f>IF('Indicator Date hidden'!R126="x","x",Q$2-'Indicator Date hidden'!R126)</f>
        <v>0</v>
      </c>
      <c r="R125" s="50">
        <f>IF('Indicator Date hidden'!S126="x","x",R$2-'Indicator Date hidden'!S126)</f>
        <v>0</v>
      </c>
      <c r="S125" s="50">
        <f>IF('Indicator Date hidden'!T126="x","x",S$2-'Indicator Date hidden'!T126)</f>
        <v>0</v>
      </c>
      <c r="T125" s="50">
        <f>IF('Indicator Date hidden'!U126="x","x",T$2-'Indicator Date hidden'!U126)</f>
        <v>0</v>
      </c>
      <c r="U125" s="50">
        <f>IF('Indicator Date hidden'!V126="x","x",U$2-'Indicator Date hidden'!V126)</f>
        <v>0</v>
      </c>
      <c r="V125" s="50">
        <f>IF('Indicator Date hidden'!W126="x","x",V$2-'Indicator Date hidden'!W126)</f>
        <v>0</v>
      </c>
      <c r="W125" s="50">
        <f>IF('Indicator Date hidden'!X126="x","x",W$2-'Indicator Date hidden'!X126)</f>
        <v>0</v>
      </c>
      <c r="X125" s="50">
        <f>IF('Indicator Date hidden'!Y126="x","x",X$2-'Indicator Date hidden'!Y126)</f>
        <v>1</v>
      </c>
      <c r="Y125" s="50">
        <f>IF('Indicator Date hidden'!Z126="x","x",Y$2-'Indicator Date hidden'!Z126)</f>
        <v>1</v>
      </c>
      <c r="Z125" s="50">
        <f>IF('Indicator Date hidden'!AA126="x","x",Z$2-'Indicator Date hidden'!AA126)</f>
        <v>5</v>
      </c>
      <c r="AA125" s="50">
        <f>IF('Indicator Date hidden'!AB126="x","x",AA$2-'Indicator Date hidden'!AB126)</f>
        <v>0</v>
      </c>
      <c r="AB125" s="50" t="str">
        <f>IF('Indicator Date hidden'!AC126="x","x",AB$2-'Indicator Date hidden'!AC126)</f>
        <v>x</v>
      </c>
      <c r="AC125" s="50">
        <f>IF('Indicator Date hidden'!AD126="x","x",AC$2-'Indicator Date hidden'!AD126)</f>
        <v>1</v>
      </c>
      <c r="AD125" s="50">
        <f>IF('Indicator Date hidden'!AE126="x","x",AD$2-'Indicator Date hidden'!AE126)</f>
        <v>0</v>
      </c>
      <c r="AE125" s="50" t="str">
        <f>IF('Indicator Date hidden'!AF126="x","x",AE$2-'Indicator Date hidden'!AF126)</f>
        <v>x</v>
      </c>
      <c r="AF125" s="50">
        <f>IF('Indicator Date hidden'!AG126="x","x",AF$2-'Indicator Date hidden'!AG126)</f>
        <v>0</v>
      </c>
      <c r="AG125" s="50">
        <f>IF('Indicator Date hidden'!AH126="x","x",AG$2-'Indicator Date hidden'!AH126)</f>
        <v>0</v>
      </c>
      <c r="AH125" s="50">
        <f>IF('Indicator Date hidden'!AI126="x","x",AH$2-'Indicator Date hidden'!AI126)</f>
        <v>0</v>
      </c>
      <c r="AI125" s="50">
        <f>IF('Indicator Date hidden'!AJ126="x","x",AI$2-'Indicator Date hidden'!AJ126)</f>
        <v>0</v>
      </c>
      <c r="AJ125" s="50">
        <f>IF('Indicator Date hidden'!AK126="x","x",AJ$2-'Indicator Date hidden'!AK126)</f>
        <v>0</v>
      </c>
      <c r="AK125" s="50">
        <f>IF('Indicator Date hidden'!AL126="x","x",AK$2-'Indicator Date hidden'!AL126)</f>
        <v>0</v>
      </c>
      <c r="AL125" s="50" t="str">
        <f>IF('Indicator Date hidden'!AM126="x","x",AL$2-'Indicator Date hidden'!AM126)</f>
        <v>x</v>
      </c>
      <c r="AM125" s="50">
        <f>IF('Indicator Date hidden'!AN126="x","x",AM$2-'Indicator Date hidden'!AN126)</f>
        <v>0</v>
      </c>
      <c r="AN125" s="50">
        <f>IF('Indicator Date hidden'!AO126="x","x",AN$2-'Indicator Date hidden'!AO126)</f>
        <v>0</v>
      </c>
      <c r="AO125" s="50">
        <f>IF('Indicator Date hidden'!AP126="x","x",AO$2-'Indicator Date hidden'!AP126)</f>
        <v>0</v>
      </c>
      <c r="AP125" s="50" t="str">
        <f>IF('Indicator Date hidden'!AQ126="x","x",AP$2-'Indicator Date hidden'!AQ126)</f>
        <v>x</v>
      </c>
      <c r="AQ125" s="50">
        <f>IF('Indicator Date hidden'!AR126="x","x",AQ$2-'Indicator Date hidden'!AR126)</f>
        <v>0</v>
      </c>
      <c r="AR125" s="50">
        <f>IF('Indicator Date hidden'!AS126="x","x",AR$2-'Indicator Date hidden'!AS126)</f>
        <v>0</v>
      </c>
      <c r="AS125" s="50" t="str">
        <f>IF('Indicator Date hidden'!AT126="x","x",AS$2-'Indicator Date hidden'!AT126)</f>
        <v>x</v>
      </c>
      <c r="AT125" s="50">
        <f>IF('Indicator Date hidden'!AU126="x","x",AT$2-'Indicator Date hidden'!AU126)</f>
        <v>0</v>
      </c>
      <c r="AU125" s="50">
        <f>IF('Indicator Date hidden'!AV126="x","x",AU$2-'Indicator Date hidden'!AV126)</f>
        <v>0</v>
      </c>
      <c r="AV125" s="50">
        <f>IF('Indicator Date hidden'!AW126="x","x",AV$2-'Indicator Date hidden'!AW126)</f>
        <v>0</v>
      </c>
      <c r="AW125" s="50" t="str">
        <f>IF('Indicator Date hidden'!AX126="x","x",AW$2-'Indicator Date hidden'!AX126)</f>
        <v>x</v>
      </c>
      <c r="AX125" s="50">
        <f>IF('Indicator Date hidden'!AY126="x","x",AX$2-'Indicator Date hidden'!AY126)</f>
        <v>0</v>
      </c>
      <c r="AY125" s="50">
        <f>IF('Indicator Date hidden'!AZ126="x","x",AY$2-'Indicator Date hidden'!AZ126)</f>
        <v>0</v>
      </c>
      <c r="AZ125" s="50" t="str">
        <f>IF('Indicator Date hidden'!BA126="x","x",AZ$2-'Indicator Date hidden'!BA126)</f>
        <v>x</v>
      </c>
      <c r="BA125" s="50">
        <f>IF('Indicator Date hidden'!BB126="x","x",BA$2-'Indicator Date hidden'!BB126)</f>
        <v>1</v>
      </c>
      <c r="BB125" s="50">
        <f>IF('Indicator Date hidden'!BC126="x","x",BB$2-'Indicator Date hidden'!BC126)</f>
        <v>1</v>
      </c>
      <c r="BC125" s="50">
        <f>IF('Indicator Date hidden'!BD126="x","x",BC$2-'Indicator Date hidden'!BD126)</f>
        <v>1</v>
      </c>
      <c r="BD125" s="50" t="str">
        <f>IF('Indicator Date hidden'!BE126="x","x",BD$2-'Indicator Date hidden'!BE126)</f>
        <v>x</v>
      </c>
      <c r="BE125" s="50">
        <f>IF('Indicator Date hidden'!BF126="x","x",BE$2-'Indicator Date hidden'!BF126)</f>
        <v>1</v>
      </c>
      <c r="BF125" s="50">
        <f>IF('Indicator Date hidden'!BG126="x","x",BF$2-'Indicator Date hidden'!BG126)</f>
        <v>0</v>
      </c>
      <c r="BG125" s="50">
        <f>IF('Indicator Date hidden'!BH126="x","x",BG$2-'Indicator Date hidden'!BH126)</f>
        <v>1</v>
      </c>
      <c r="BH125" s="50">
        <f>IF('Indicator Date hidden'!BI126="x","x",BH$2-'Indicator Date hidden'!BI126)</f>
        <v>1</v>
      </c>
      <c r="BI125" s="50">
        <f>IF('Indicator Date hidden'!BJ126="x","x",BI$2-'Indicator Date hidden'!BJ126)</f>
        <v>0</v>
      </c>
      <c r="BJ125" s="50">
        <f>IF('Indicator Date hidden'!BK126="x","x",BJ$2-'Indicator Date hidden'!BK126)</f>
        <v>1</v>
      </c>
      <c r="BK125" s="50">
        <f>IF('Indicator Date hidden'!BL126="x","x",BK$2-'Indicator Date hidden'!BL126)</f>
        <v>0</v>
      </c>
      <c r="BL125" s="50">
        <f>IF('Indicator Date hidden'!BM126="x","x",BL$2-'Indicator Date hidden'!BM126)</f>
        <v>1</v>
      </c>
      <c r="BM125" s="50" t="str">
        <f>IF('Indicator Date hidden'!BN126="x","x",BM$2-'Indicator Date hidden'!BN126)</f>
        <v>x</v>
      </c>
      <c r="BN125" s="50">
        <f>IF('Indicator Date hidden'!BO126="x","x",BN$2-'Indicator Date hidden'!BO126)</f>
        <v>2</v>
      </c>
      <c r="BO125" s="50">
        <f>IF('Indicator Date hidden'!BP126="x","x",BO$2-'Indicator Date hidden'!BP126)</f>
        <v>1</v>
      </c>
      <c r="BP125" s="50">
        <f>IF('Indicator Date hidden'!BQ126="x","x",BP$2-'Indicator Date hidden'!BQ126)</f>
        <v>0</v>
      </c>
      <c r="BQ125" s="50">
        <f>IF('Indicator Date hidden'!BR126="x","x",BQ$2-'Indicator Date hidden'!BR126)</f>
        <v>0</v>
      </c>
      <c r="BR125" s="50">
        <f>IF('Indicator Date hidden'!BS126="x","x",BR$2-'Indicator Date hidden'!BS126)</f>
        <v>0</v>
      </c>
      <c r="BS125" s="50">
        <f>IF('Indicator Date hidden'!BT126="x","x",BS$2-'Indicator Date hidden'!BT126)</f>
        <v>2</v>
      </c>
      <c r="BT125" s="50">
        <f>IF('Indicator Date hidden'!BU126="x","x",BT$2-'Indicator Date hidden'!BU126)</f>
        <v>1</v>
      </c>
      <c r="BU125" s="50">
        <f>IF('Indicator Date hidden'!BV126="x","x",BU$2-'Indicator Date hidden'!BV126)</f>
        <v>1</v>
      </c>
      <c r="BV125" s="50">
        <f>IF('Indicator Date hidden'!BW126="x","x",BV$2-'Indicator Date hidden'!BW126)</f>
        <v>1</v>
      </c>
      <c r="BW125" s="50">
        <f>IF('Indicator Date hidden'!BX126="x","x",BW$2-'Indicator Date hidden'!BX126)</f>
        <v>1</v>
      </c>
      <c r="BX125" s="50">
        <f>IF('Indicator Date hidden'!BY126="x","x",BX$2-'Indicator Date hidden'!BY126)</f>
        <v>0</v>
      </c>
      <c r="BY125" s="3">
        <f t="shared" si="15"/>
        <v>25</v>
      </c>
      <c r="BZ125" s="51">
        <f t="shared" si="16"/>
        <v>0.37878787878787878</v>
      </c>
      <c r="CA125" s="3">
        <f t="shared" si="17"/>
        <v>19</v>
      </c>
      <c r="CB125" s="51">
        <f t="shared" si="18"/>
        <v>0.77391471449225058</v>
      </c>
      <c r="CC125" s="54">
        <f t="shared" si="19"/>
        <v>0</v>
      </c>
    </row>
    <row r="126" spans="1:81">
      <c r="A126" s="3" t="str">
        <f>'Indicator Data'!B129</f>
        <v>NIC</v>
      </c>
      <c r="B126" s="50">
        <f>IF('Indicator Date hidden'!C127="x","x",B$2-'Indicator Date hidden'!C127)</f>
        <v>0</v>
      </c>
      <c r="C126" s="50">
        <f>IF('Indicator Date hidden'!D127="x","x",C$2-'Indicator Date hidden'!D127)</f>
        <v>0</v>
      </c>
      <c r="D126" s="50">
        <f>IF('Indicator Date hidden'!E127="x","x",D$2-'Indicator Date hidden'!E127)</f>
        <v>0</v>
      </c>
      <c r="E126" s="50">
        <f>IF('Indicator Date hidden'!F127="x","x",E$2-'Indicator Date hidden'!F127)</f>
        <v>0</v>
      </c>
      <c r="F126" s="50">
        <f>IF('Indicator Date hidden'!G127="x","x",F$2-'Indicator Date hidden'!G127)</f>
        <v>0</v>
      </c>
      <c r="G126" s="50">
        <f>IF('Indicator Date hidden'!H127="x","x",G$2-'Indicator Date hidden'!H127)</f>
        <v>0</v>
      </c>
      <c r="H126" s="50">
        <f>IF('Indicator Date hidden'!I127="x","x",H$2-'Indicator Date hidden'!I127)</f>
        <v>0</v>
      </c>
      <c r="I126" s="50">
        <f>IF('Indicator Date hidden'!J127="x","x",I$2-'Indicator Date hidden'!J127)</f>
        <v>0</v>
      </c>
      <c r="J126" s="50">
        <f>IF('Indicator Date hidden'!K127="x","x",J$2-'Indicator Date hidden'!K127)</f>
        <v>0</v>
      </c>
      <c r="K126" s="50">
        <f>IF('Indicator Date hidden'!L127="x","x",K$2-'Indicator Date hidden'!L127)</f>
        <v>0</v>
      </c>
      <c r="L126" s="50">
        <f>IF('Indicator Date hidden'!M127="x","x",L$2-'Indicator Date hidden'!M127)</f>
        <v>0</v>
      </c>
      <c r="M126" s="50">
        <f>IF('Indicator Date hidden'!N127="x","x",M$2-'Indicator Date hidden'!N127)</f>
        <v>0</v>
      </c>
      <c r="N126" s="50">
        <f>IF('Indicator Date hidden'!O127="x","x",N$2-'Indicator Date hidden'!O127)</f>
        <v>0</v>
      </c>
      <c r="O126" s="50">
        <f>IF('Indicator Date hidden'!P127="x","x",O$2-'Indicator Date hidden'!P127)</f>
        <v>0</v>
      </c>
      <c r="P126" s="50">
        <f>IF('Indicator Date hidden'!Q127="x","x",P$2-'Indicator Date hidden'!Q127)</f>
        <v>0</v>
      </c>
      <c r="Q126" s="50">
        <f>IF('Indicator Date hidden'!R127="x","x",Q$2-'Indicator Date hidden'!R127)</f>
        <v>0</v>
      </c>
      <c r="R126" s="50">
        <f>IF('Indicator Date hidden'!S127="x","x",R$2-'Indicator Date hidden'!S127)</f>
        <v>0</v>
      </c>
      <c r="S126" s="50">
        <f>IF('Indicator Date hidden'!T127="x","x",S$2-'Indicator Date hidden'!T127)</f>
        <v>0</v>
      </c>
      <c r="T126" s="50">
        <f>IF('Indicator Date hidden'!U127="x","x",T$2-'Indicator Date hidden'!U127)</f>
        <v>0</v>
      </c>
      <c r="U126" s="50">
        <f>IF('Indicator Date hidden'!V127="x","x",U$2-'Indicator Date hidden'!V127)</f>
        <v>0</v>
      </c>
      <c r="V126" s="50">
        <f>IF('Indicator Date hidden'!W127="x","x",V$2-'Indicator Date hidden'!W127)</f>
        <v>0</v>
      </c>
      <c r="W126" s="50">
        <f>IF('Indicator Date hidden'!X127="x","x",W$2-'Indicator Date hidden'!X127)</f>
        <v>0</v>
      </c>
      <c r="X126" s="50">
        <f>IF('Indicator Date hidden'!Y127="x","x",X$2-'Indicator Date hidden'!Y127)</f>
        <v>1</v>
      </c>
      <c r="Y126" s="50">
        <f>IF('Indicator Date hidden'!Z127="x","x",Y$2-'Indicator Date hidden'!Z127)</f>
        <v>1</v>
      </c>
      <c r="Z126" s="50" t="str">
        <f>IF('Indicator Date hidden'!AA127="x","x",Z$2-'Indicator Date hidden'!AA127)</f>
        <v>x</v>
      </c>
      <c r="AA126" s="50">
        <f>IF('Indicator Date hidden'!AB127="x","x",AA$2-'Indicator Date hidden'!AB127)</f>
        <v>0</v>
      </c>
      <c r="AB126" s="50" t="str">
        <f>IF('Indicator Date hidden'!AC127="x","x",AB$2-'Indicator Date hidden'!AC127)</f>
        <v>x</v>
      </c>
      <c r="AC126" s="50">
        <f>IF('Indicator Date hidden'!AD127="x","x",AC$2-'Indicator Date hidden'!AD127)</f>
        <v>1</v>
      </c>
      <c r="AD126" s="50">
        <f>IF('Indicator Date hidden'!AE127="x","x",AD$2-'Indicator Date hidden'!AE127)</f>
        <v>0</v>
      </c>
      <c r="AE126" s="50">
        <f>IF('Indicator Date hidden'!AF127="x","x",AE$2-'Indicator Date hidden'!AF127)</f>
        <v>0</v>
      </c>
      <c r="AF126" s="50">
        <f>IF('Indicator Date hidden'!AG127="x","x",AF$2-'Indicator Date hidden'!AG127)</f>
        <v>0</v>
      </c>
      <c r="AG126" s="50">
        <f>IF('Indicator Date hidden'!AH127="x","x",AG$2-'Indicator Date hidden'!AH127)</f>
        <v>0</v>
      </c>
      <c r="AH126" s="50">
        <f>IF('Indicator Date hidden'!AI127="x","x",AH$2-'Indicator Date hidden'!AI127)</f>
        <v>0</v>
      </c>
      <c r="AI126" s="50">
        <f>IF('Indicator Date hidden'!AJ127="x","x",AI$2-'Indicator Date hidden'!AJ127)</f>
        <v>0</v>
      </c>
      <c r="AJ126" s="50">
        <f>IF('Indicator Date hidden'!AK127="x","x",AJ$2-'Indicator Date hidden'!AK127)</f>
        <v>0</v>
      </c>
      <c r="AK126" s="50">
        <f>IF('Indicator Date hidden'!AL127="x","x",AK$2-'Indicator Date hidden'!AL127)</f>
        <v>0</v>
      </c>
      <c r="AL126" s="50">
        <f>IF('Indicator Date hidden'!AM127="x","x",AL$2-'Indicator Date hidden'!AM127)</f>
        <v>7</v>
      </c>
      <c r="AM126" s="50">
        <f>IF('Indicator Date hidden'!AN127="x","x",AM$2-'Indicator Date hidden'!AN127)</f>
        <v>0</v>
      </c>
      <c r="AN126" s="50">
        <f>IF('Indicator Date hidden'!AO127="x","x",AN$2-'Indicator Date hidden'!AO127)</f>
        <v>0</v>
      </c>
      <c r="AO126" s="50">
        <f>IF('Indicator Date hidden'!AP127="x","x",AO$2-'Indicator Date hidden'!AP127)</f>
        <v>0</v>
      </c>
      <c r="AP126" s="50">
        <f>IF('Indicator Date hidden'!AQ127="x","x",AP$2-'Indicator Date hidden'!AQ127)</f>
        <v>0</v>
      </c>
      <c r="AQ126" s="50">
        <f>IF('Indicator Date hidden'!AR127="x","x",AQ$2-'Indicator Date hidden'!AR127)</f>
        <v>0</v>
      </c>
      <c r="AR126" s="50">
        <f>IF('Indicator Date hidden'!AS127="x","x",AR$2-'Indicator Date hidden'!AS127)</f>
        <v>0</v>
      </c>
      <c r="AS126" s="50">
        <f>IF('Indicator Date hidden'!AT127="x","x",AS$2-'Indicator Date hidden'!AT127)</f>
        <v>8</v>
      </c>
      <c r="AT126" s="50">
        <f>IF('Indicator Date hidden'!AU127="x","x",AT$2-'Indicator Date hidden'!AU127)</f>
        <v>0</v>
      </c>
      <c r="AU126" s="50">
        <f>IF('Indicator Date hidden'!AV127="x","x",AU$2-'Indicator Date hidden'!AV127)</f>
        <v>0</v>
      </c>
      <c r="AV126" s="50">
        <f>IF('Indicator Date hidden'!AW127="x","x",AV$2-'Indicator Date hidden'!AW127)</f>
        <v>0</v>
      </c>
      <c r="AW126" s="50">
        <f>IF('Indicator Date hidden'!AX127="x","x",AW$2-'Indicator Date hidden'!AX127)</f>
        <v>0</v>
      </c>
      <c r="AX126" s="50">
        <f>IF('Indicator Date hidden'!AY127="x","x",AX$2-'Indicator Date hidden'!AY127)</f>
        <v>0</v>
      </c>
      <c r="AY126" s="50">
        <f>IF('Indicator Date hidden'!AZ127="x","x",AY$2-'Indicator Date hidden'!AZ127)</f>
        <v>0</v>
      </c>
      <c r="AZ126" s="50">
        <f>IF('Indicator Date hidden'!BA127="x","x",AZ$2-'Indicator Date hidden'!BA127)</f>
        <v>5</v>
      </c>
      <c r="BA126" s="50">
        <f>IF('Indicator Date hidden'!BB127="x","x",BA$2-'Indicator Date hidden'!BB127)</f>
        <v>1</v>
      </c>
      <c r="BB126" s="50">
        <f>IF('Indicator Date hidden'!BC127="x","x",BB$2-'Indicator Date hidden'!BC127)</f>
        <v>1</v>
      </c>
      <c r="BC126" s="50">
        <f>IF('Indicator Date hidden'!BD127="x","x",BC$2-'Indicator Date hidden'!BD127)</f>
        <v>1</v>
      </c>
      <c r="BD126" s="50" t="str">
        <f>IF('Indicator Date hidden'!BE127="x","x",BD$2-'Indicator Date hidden'!BE127)</f>
        <v>x</v>
      </c>
      <c r="BE126" s="50">
        <f>IF('Indicator Date hidden'!BF127="x","x",BE$2-'Indicator Date hidden'!BF127)</f>
        <v>1</v>
      </c>
      <c r="BF126" s="50">
        <f>IF('Indicator Date hidden'!BG127="x","x",BF$2-'Indicator Date hidden'!BG127)</f>
        <v>0</v>
      </c>
      <c r="BG126" s="50">
        <f>IF('Indicator Date hidden'!BH127="x","x",BG$2-'Indicator Date hidden'!BH127)</f>
        <v>1</v>
      </c>
      <c r="BH126" s="50">
        <f>IF('Indicator Date hidden'!BI127="x","x",BH$2-'Indicator Date hidden'!BI127)</f>
        <v>1</v>
      </c>
      <c r="BI126" s="50">
        <f>IF('Indicator Date hidden'!BJ127="x","x",BI$2-'Indicator Date hidden'!BJ127)</f>
        <v>2</v>
      </c>
      <c r="BJ126" s="50">
        <f>IF('Indicator Date hidden'!BK127="x","x",BJ$2-'Indicator Date hidden'!BK127)</f>
        <v>1</v>
      </c>
      <c r="BK126" s="50">
        <f>IF('Indicator Date hidden'!BL127="x","x",BK$2-'Indicator Date hidden'!BL127)</f>
        <v>0</v>
      </c>
      <c r="BL126" s="50">
        <f>IF('Indicator Date hidden'!BM127="x","x",BL$2-'Indicator Date hidden'!BM127)</f>
        <v>1</v>
      </c>
      <c r="BM126" s="50">
        <f>IF('Indicator Date hidden'!BN127="x","x",BM$2-'Indicator Date hidden'!BN127)</f>
        <v>4</v>
      </c>
      <c r="BN126" s="50">
        <f>IF('Indicator Date hidden'!BO127="x","x",BN$2-'Indicator Date hidden'!BO127)</f>
        <v>2</v>
      </c>
      <c r="BO126" s="50">
        <f>IF('Indicator Date hidden'!BP127="x","x",BO$2-'Indicator Date hidden'!BP127)</f>
        <v>0</v>
      </c>
      <c r="BP126" s="50">
        <f>IF('Indicator Date hidden'!BQ127="x","x",BP$2-'Indicator Date hidden'!BQ127)</f>
        <v>0</v>
      </c>
      <c r="BQ126" s="50">
        <f>IF('Indicator Date hidden'!BR127="x","x",BQ$2-'Indicator Date hidden'!BR127)</f>
        <v>0</v>
      </c>
      <c r="BR126" s="50">
        <f>IF('Indicator Date hidden'!BS127="x","x",BR$2-'Indicator Date hidden'!BS127)</f>
        <v>0</v>
      </c>
      <c r="BS126" s="50">
        <f>IF('Indicator Date hidden'!BT127="x","x",BS$2-'Indicator Date hidden'!BT127)</f>
        <v>0</v>
      </c>
      <c r="BT126" s="50">
        <f>IF('Indicator Date hidden'!BU127="x","x",BT$2-'Indicator Date hidden'!BU127)</f>
        <v>1</v>
      </c>
      <c r="BU126" s="50">
        <f>IF('Indicator Date hidden'!BV127="x","x",BU$2-'Indicator Date hidden'!BV127)</f>
        <v>1</v>
      </c>
      <c r="BV126" s="50">
        <f>IF('Indicator Date hidden'!BW127="x","x",BV$2-'Indicator Date hidden'!BW127)</f>
        <v>1</v>
      </c>
      <c r="BW126" s="50">
        <f>IF('Indicator Date hidden'!BX127="x","x",BW$2-'Indicator Date hidden'!BX127)</f>
        <v>1</v>
      </c>
      <c r="BX126" s="50">
        <f>IF('Indicator Date hidden'!BY127="x","x",BX$2-'Indicator Date hidden'!BY127)</f>
        <v>0</v>
      </c>
      <c r="BY126" s="3">
        <f t="shared" si="15"/>
        <v>43</v>
      </c>
      <c r="BZ126" s="51">
        <f t="shared" si="16"/>
        <v>0.59722222222222221</v>
      </c>
      <c r="CA126" s="3">
        <f t="shared" si="17"/>
        <v>21</v>
      </c>
      <c r="CB126" s="51">
        <f t="shared" si="18"/>
        <v>1.4497099539622689</v>
      </c>
      <c r="CC126" s="54">
        <f t="shared" si="19"/>
        <v>0</v>
      </c>
    </row>
    <row r="127" spans="1:81">
      <c r="A127" s="3" t="str">
        <f>'Indicator Data'!B130</f>
        <v>NER</v>
      </c>
      <c r="B127" s="50">
        <f>IF('Indicator Date hidden'!C128="x","x",B$2-'Indicator Date hidden'!C128)</f>
        <v>0</v>
      </c>
      <c r="C127" s="50">
        <f>IF('Indicator Date hidden'!D128="x","x",C$2-'Indicator Date hidden'!D128)</f>
        <v>0</v>
      </c>
      <c r="D127" s="50">
        <f>IF('Indicator Date hidden'!E128="x","x",D$2-'Indicator Date hidden'!E128)</f>
        <v>0</v>
      </c>
      <c r="E127" s="50">
        <f>IF('Indicator Date hidden'!F128="x","x",E$2-'Indicator Date hidden'!F128)</f>
        <v>0</v>
      </c>
      <c r="F127" s="50">
        <f>IF('Indicator Date hidden'!G128="x","x",F$2-'Indicator Date hidden'!G128)</f>
        <v>0</v>
      </c>
      <c r="G127" s="50">
        <f>IF('Indicator Date hidden'!H128="x","x",G$2-'Indicator Date hidden'!H128)</f>
        <v>0</v>
      </c>
      <c r="H127" s="50">
        <f>IF('Indicator Date hidden'!I128="x","x",H$2-'Indicator Date hidden'!I128)</f>
        <v>0</v>
      </c>
      <c r="I127" s="50">
        <f>IF('Indicator Date hidden'!J128="x","x",I$2-'Indicator Date hidden'!J128)</f>
        <v>0</v>
      </c>
      <c r="J127" s="50">
        <f>IF('Indicator Date hidden'!K128="x","x",J$2-'Indicator Date hidden'!K128)</f>
        <v>0</v>
      </c>
      <c r="K127" s="50">
        <f>IF('Indicator Date hidden'!L128="x","x",K$2-'Indicator Date hidden'!L128)</f>
        <v>0</v>
      </c>
      <c r="L127" s="50">
        <f>IF('Indicator Date hidden'!M128="x","x",L$2-'Indicator Date hidden'!M128)</f>
        <v>0</v>
      </c>
      <c r="M127" s="50">
        <f>IF('Indicator Date hidden'!N128="x","x",M$2-'Indicator Date hidden'!N128)</f>
        <v>0</v>
      </c>
      <c r="N127" s="50">
        <f>IF('Indicator Date hidden'!O128="x","x",N$2-'Indicator Date hidden'!O128)</f>
        <v>0</v>
      </c>
      <c r="O127" s="50">
        <f>IF('Indicator Date hidden'!P128="x","x",O$2-'Indicator Date hidden'!P128)</f>
        <v>0</v>
      </c>
      <c r="P127" s="50">
        <f>IF('Indicator Date hidden'!Q128="x","x",P$2-'Indicator Date hidden'!Q128)</f>
        <v>0</v>
      </c>
      <c r="Q127" s="50">
        <f>IF('Indicator Date hidden'!R128="x","x",Q$2-'Indicator Date hidden'!R128)</f>
        <v>0</v>
      </c>
      <c r="R127" s="50">
        <f>IF('Indicator Date hidden'!S128="x","x",R$2-'Indicator Date hidden'!S128)</f>
        <v>0</v>
      </c>
      <c r="S127" s="50">
        <f>IF('Indicator Date hidden'!T128="x","x",S$2-'Indicator Date hidden'!T128)</f>
        <v>0</v>
      </c>
      <c r="T127" s="50">
        <f>IF('Indicator Date hidden'!U128="x","x",T$2-'Indicator Date hidden'!U128)</f>
        <v>0</v>
      </c>
      <c r="U127" s="50">
        <f>IF('Indicator Date hidden'!V128="x","x",U$2-'Indicator Date hidden'!V128)</f>
        <v>0</v>
      </c>
      <c r="V127" s="50">
        <f>IF('Indicator Date hidden'!W128="x","x",V$2-'Indicator Date hidden'!W128)</f>
        <v>0</v>
      </c>
      <c r="W127" s="50">
        <f>IF('Indicator Date hidden'!X128="x","x",W$2-'Indicator Date hidden'!X128)</f>
        <v>0</v>
      </c>
      <c r="X127" s="50">
        <f>IF('Indicator Date hidden'!Y128="x","x",X$2-'Indicator Date hidden'!Y128)</f>
        <v>1</v>
      </c>
      <c r="Y127" s="50">
        <f>IF('Indicator Date hidden'!Z128="x","x",Y$2-'Indicator Date hidden'!Z128)</f>
        <v>1</v>
      </c>
      <c r="Z127" s="50">
        <f>IF('Indicator Date hidden'!AA128="x","x",Z$2-'Indicator Date hidden'!AA128)</f>
        <v>6</v>
      </c>
      <c r="AA127" s="50">
        <f>IF('Indicator Date hidden'!AB128="x","x",AA$2-'Indicator Date hidden'!AB128)</f>
        <v>0</v>
      </c>
      <c r="AB127" s="50">
        <f>IF('Indicator Date hidden'!AC128="x","x",AB$2-'Indicator Date hidden'!AC128)</f>
        <v>7</v>
      </c>
      <c r="AC127" s="50" t="str">
        <f>IF('Indicator Date hidden'!AD128="x","x",AC$2-'Indicator Date hidden'!AD128)</f>
        <v>x</v>
      </c>
      <c r="AD127" s="50">
        <f>IF('Indicator Date hidden'!AE128="x","x",AD$2-'Indicator Date hidden'!AE128)</f>
        <v>0</v>
      </c>
      <c r="AE127" s="50">
        <f>IF('Indicator Date hidden'!AF128="x","x",AE$2-'Indicator Date hidden'!AF128)</f>
        <v>0</v>
      </c>
      <c r="AF127" s="50">
        <f>IF('Indicator Date hidden'!AG128="x","x",AF$2-'Indicator Date hidden'!AG128)</f>
        <v>0</v>
      </c>
      <c r="AG127" s="50">
        <f>IF('Indicator Date hidden'!AH128="x","x",AG$2-'Indicator Date hidden'!AH128)</f>
        <v>0</v>
      </c>
      <c r="AH127" s="50">
        <f>IF('Indicator Date hidden'!AI128="x","x",AH$2-'Indicator Date hidden'!AI128)</f>
        <v>0</v>
      </c>
      <c r="AI127" s="50">
        <f>IF('Indicator Date hidden'!AJ128="x","x",AI$2-'Indicator Date hidden'!AJ128)</f>
        <v>0</v>
      </c>
      <c r="AJ127" s="50">
        <f>IF('Indicator Date hidden'!AK128="x","x",AJ$2-'Indicator Date hidden'!AK128)</f>
        <v>0</v>
      </c>
      <c r="AK127" s="50">
        <f>IF('Indicator Date hidden'!AL128="x","x",AK$2-'Indicator Date hidden'!AL128)</f>
        <v>0</v>
      </c>
      <c r="AL127" s="50">
        <f>IF('Indicator Date hidden'!AM128="x","x",AL$2-'Indicator Date hidden'!AM128)</f>
        <v>7</v>
      </c>
      <c r="AM127" s="50">
        <f>IF('Indicator Date hidden'!AN128="x","x",AM$2-'Indicator Date hidden'!AN128)</f>
        <v>0</v>
      </c>
      <c r="AN127" s="50">
        <f>IF('Indicator Date hidden'!AO128="x","x",AN$2-'Indicator Date hidden'!AO128)</f>
        <v>0</v>
      </c>
      <c r="AO127" s="50">
        <f>IF('Indicator Date hidden'!AP128="x","x",AO$2-'Indicator Date hidden'!AP128)</f>
        <v>0</v>
      </c>
      <c r="AP127" s="50">
        <f>IF('Indicator Date hidden'!AQ128="x","x",AP$2-'Indicator Date hidden'!AQ128)</f>
        <v>0</v>
      </c>
      <c r="AQ127" s="50">
        <f>IF('Indicator Date hidden'!AR128="x","x",AQ$2-'Indicator Date hidden'!AR128)</f>
        <v>0</v>
      </c>
      <c r="AR127" s="50">
        <f>IF('Indicator Date hidden'!AS128="x","x",AR$2-'Indicator Date hidden'!AS128)</f>
        <v>0</v>
      </c>
      <c r="AS127" s="50">
        <f>IF('Indicator Date hidden'!AT128="x","x",AS$2-'Indicator Date hidden'!AT128)</f>
        <v>2</v>
      </c>
      <c r="AT127" s="50">
        <f>IF('Indicator Date hidden'!AU128="x","x",AT$2-'Indicator Date hidden'!AU128)</f>
        <v>0</v>
      </c>
      <c r="AU127" s="50">
        <f>IF('Indicator Date hidden'!AV128="x","x",AU$2-'Indicator Date hidden'!AV128)</f>
        <v>0</v>
      </c>
      <c r="AV127" s="50">
        <f>IF('Indicator Date hidden'!AW128="x","x",AV$2-'Indicator Date hidden'!AW128)</f>
        <v>0</v>
      </c>
      <c r="AW127" s="50">
        <f>IF('Indicator Date hidden'!AX128="x","x",AW$2-'Indicator Date hidden'!AX128)</f>
        <v>0</v>
      </c>
      <c r="AX127" s="50">
        <f>IF('Indicator Date hidden'!AY128="x","x",AX$2-'Indicator Date hidden'!AY128)</f>
        <v>0</v>
      </c>
      <c r="AY127" s="50">
        <f>IF('Indicator Date hidden'!AZ128="x","x",AY$2-'Indicator Date hidden'!AZ128)</f>
        <v>0</v>
      </c>
      <c r="AZ127" s="50">
        <f>IF('Indicator Date hidden'!BA128="x","x",AZ$2-'Indicator Date hidden'!BA128)</f>
        <v>5</v>
      </c>
      <c r="BA127" s="50">
        <f>IF('Indicator Date hidden'!BB128="x","x",BA$2-'Indicator Date hidden'!BB128)</f>
        <v>1</v>
      </c>
      <c r="BB127" s="50">
        <f>IF('Indicator Date hidden'!BC128="x","x",BB$2-'Indicator Date hidden'!BC128)</f>
        <v>1</v>
      </c>
      <c r="BC127" s="50">
        <f>IF('Indicator Date hidden'!BD128="x","x",BC$2-'Indicator Date hidden'!BD128)</f>
        <v>1</v>
      </c>
      <c r="BD127" s="50">
        <f>IF('Indicator Date hidden'!BE128="x","x",BD$2-'Indicator Date hidden'!BE128)</f>
        <v>0</v>
      </c>
      <c r="BE127" s="50">
        <f>IF('Indicator Date hidden'!BF128="x","x",BE$2-'Indicator Date hidden'!BF128)</f>
        <v>0</v>
      </c>
      <c r="BF127" s="50">
        <f>IF('Indicator Date hidden'!BG128="x","x",BF$2-'Indicator Date hidden'!BG128)</f>
        <v>0</v>
      </c>
      <c r="BG127" s="50">
        <f>IF('Indicator Date hidden'!BH128="x","x",BG$2-'Indicator Date hidden'!BH128)</f>
        <v>1</v>
      </c>
      <c r="BH127" s="50">
        <f>IF('Indicator Date hidden'!BI128="x","x",BH$2-'Indicator Date hidden'!BI128)</f>
        <v>1</v>
      </c>
      <c r="BI127" s="50">
        <f>IF('Indicator Date hidden'!BJ128="x","x",BI$2-'Indicator Date hidden'!BJ128)</f>
        <v>0</v>
      </c>
      <c r="BJ127" s="50">
        <f>IF('Indicator Date hidden'!BK128="x","x",BJ$2-'Indicator Date hidden'!BK128)</f>
        <v>1</v>
      </c>
      <c r="BK127" s="50">
        <f>IF('Indicator Date hidden'!BL128="x","x",BK$2-'Indicator Date hidden'!BL128)</f>
        <v>0</v>
      </c>
      <c r="BL127" s="50">
        <f>IF('Indicator Date hidden'!BM128="x","x",BL$2-'Indicator Date hidden'!BM128)</f>
        <v>1</v>
      </c>
      <c r="BM127" s="50">
        <f>IF('Indicator Date hidden'!BN128="x","x",BM$2-'Indicator Date hidden'!BN128)</f>
        <v>1</v>
      </c>
      <c r="BN127" s="50">
        <f>IF('Indicator Date hidden'!BO128="x","x",BN$2-'Indicator Date hidden'!BO128)</f>
        <v>1</v>
      </c>
      <c r="BO127" s="50">
        <f>IF('Indicator Date hidden'!BP128="x","x",BO$2-'Indicator Date hidden'!BP128)</f>
        <v>2</v>
      </c>
      <c r="BP127" s="50">
        <f>IF('Indicator Date hidden'!BQ128="x","x",BP$2-'Indicator Date hidden'!BQ128)</f>
        <v>0</v>
      </c>
      <c r="BQ127" s="50">
        <f>IF('Indicator Date hidden'!BR128="x","x",BQ$2-'Indicator Date hidden'!BR128)</f>
        <v>0</v>
      </c>
      <c r="BR127" s="50">
        <f>IF('Indicator Date hidden'!BS128="x","x",BR$2-'Indicator Date hidden'!BS128)</f>
        <v>0</v>
      </c>
      <c r="BS127" s="50">
        <f>IF('Indicator Date hidden'!BT128="x","x",BS$2-'Indicator Date hidden'!BT128)</f>
        <v>4</v>
      </c>
      <c r="BT127" s="50">
        <f>IF('Indicator Date hidden'!BU128="x","x",BT$2-'Indicator Date hidden'!BU128)</f>
        <v>1</v>
      </c>
      <c r="BU127" s="50">
        <f>IF('Indicator Date hidden'!BV128="x","x",BU$2-'Indicator Date hidden'!BV128)</f>
        <v>1</v>
      </c>
      <c r="BV127" s="50">
        <f>IF('Indicator Date hidden'!BW128="x","x",BV$2-'Indicator Date hidden'!BW128)</f>
        <v>1</v>
      </c>
      <c r="BW127" s="50">
        <f>IF('Indicator Date hidden'!BX128="x","x",BW$2-'Indicator Date hidden'!BX128)</f>
        <v>1</v>
      </c>
      <c r="BX127" s="50">
        <f>IF('Indicator Date hidden'!BY128="x","x",BX$2-'Indicator Date hidden'!BY128)</f>
        <v>0</v>
      </c>
      <c r="BY127" s="3">
        <f t="shared" si="15"/>
        <v>48</v>
      </c>
      <c r="BZ127" s="51">
        <f t="shared" si="16"/>
        <v>0.64864864864864868</v>
      </c>
      <c r="CA127" s="3">
        <f t="shared" si="17"/>
        <v>22</v>
      </c>
      <c r="CB127" s="51">
        <f t="shared" si="18"/>
        <v>1.5016426360096327</v>
      </c>
      <c r="CC127" s="54">
        <f t="shared" si="19"/>
        <v>0</v>
      </c>
    </row>
    <row r="128" spans="1:81">
      <c r="A128" s="3" t="str">
        <f>'Indicator Data'!B131</f>
        <v>NGA</v>
      </c>
      <c r="B128" s="50">
        <f>IF('Indicator Date hidden'!C129="x","x",B$2-'Indicator Date hidden'!C129)</f>
        <v>0</v>
      </c>
      <c r="C128" s="50">
        <f>IF('Indicator Date hidden'!D129="x","x",C$2-'Indicator Date hidden'!D129)</f>
        <v>0</v>
      </c>
      <c r="D128" s="50">
        <f>IF('Indicator Date hidden'!E129="x","x",D$2-'Indicator Date hidden'!E129)</f>
        <v>0</v>
      </c>
      <c r="E128" s="50">
        <f>IF('Indicator Date hidden'!F129="x","x",E$2-'Indicator Date hidden'!F129)</f>
        <v>0</v>
      </c>
      <c r="F128" s="50">
        <f>IF('Indicator Date hidden'!G129="x","x",F$2-'Indicator Date hidden'!G129)</f>
        <v>0</v>
      </c>
      <c r="G128" s="50">
        <f>IF('Indicator Date hidden'!H129="x","x",G$2-'Indicator Date hidden'!H129)</f>
        <v>0</v>
      </c>
      <c r="H128" s="50">
        <f>IF('Indicator Date hidden'!I129="x","x",H$2-'Indicator Date hidden'!I129)</f>
        <v>0</v>
      </c>
      <c r="I128" s="50">
        <f>IF('Indicator Date hidden'!J129="x","x",I$2-'Indicator Date hidden'!J129)</f>
        <v>0</v>
      </c>
      <c r="J128" s="50">
        <f>IF('Indicator Date hidden'!K129="x","x",J$2-'Indicator Date hidden'!K129)</f>
        <v>0</v>
      </c>
      <c r="K128" s="50">
        <f>IF('Indicator Date hidden'!L129="x","x",K$2-'Indicator Date hidden'!L129)</f>
        <v>0</v>
      </c>
      <c r="L128" s="50">
        <f>IF('Indicator Date hidden'!M129="x","x",L$2-'Indicator Date hidden'!M129)</f>
        <v>0</v>
      </c>
      <c r="M128" s="50">
        <f>IF('Indicator Date hidden'!N129="x","x",M$2-'Indicator Date hidden'!N129)</f>
        <v>0</v>
      </c>
      <c r="N128" s="50">
        <f>IF('Indicator Date hidden'!O129="x","x",N$2-'Indicator Date hidden'!O129)</f>
        <v>0</v>
      </c>
      <c r="O128" s="50">
        <f>IF('Indicator Date hidden'!P129="x","x",O$2-'Indicator Date hidden'!P129)</f>
        <v>0</v>
      </c>
      <c r="P128" s="50">
        <f>IF('Indicator Date hidden'!Q129="x","x",P$2-'Indicator Date hidden'!Q129)</f>
        <v>0</v>
      </c>
      <c r="Q128" s="50">
        <f>IF('Indicator Date hidden'!R129="x","x",Q$2-'Indicator Date hidden'!R129)</f>
        <v>0</v>
      </c>
      <c r="R128" s="50">
        <f>IF('Indicator Date hidden'!S129="x","x",R$2-'Indicator Date hidden'!S129)</f>
        <v>0</v>
      </c>
      <c r="S128" s="50">
        <f>IF('Indicator Date hidden'!T129="x","x",S$2-'Indicator Date hidden'!T129)</f>
        <v>0</v>
      </c>
      <c r="T128" s="50">
        <f>IF('Indicator Date hidden'!U129="x","x",T$2-'Indicator Date hidden'!U129)</f>
        <v>0</v>
      </c>
      <c r="U128" s="50">
        <f>IF('Indicator Date hidden'!V129="x","x",U$2-'Indicator Date hidden'!V129)</f>
        <v>0</v>
      </c>
      <c r="V128" s="50">
        <f>IF('Indicator Date hidden'!W129="x","x",V$2-'Indicator Date hidden'!W129)</f>
        <v>0</v>
      </c>
      <c r="W128" s="50">
        <f>IF('Indicator Date hidden'!X129="x","x",W$2-'Indicator Date hidden'!X129)</f>
        <v>0</v>
      </c>
      <c r="X128" s="50">
        <f>IF('Indicator Date hidden'!Y129="x","x",X$2-'Indicator Date hidden'!Y129)</f>
        <v>1</v>
      </c>
      <c r="Y128" s="50">
        <f>IF('Indicator Date hidden'!Z129="x","x",Y$2-'Indicator Date hidden'!Z129)</f>
        <v>1</v>
      </c>
      <c r="Z128" s="50">
        <f>IF('Indicator Date hidden'!AA129="x","x",Z$2-'Indicator Date hidden'!AA129)</f>
        <v>3</v>
      </c>
      <c r="AA128" s="50">
        <f>IF('Indicator Date hidden'!AB129="x","x",AA$2-'Indicator Date hidden'!AB129)</f>
        <v>0</v>
      </c>
      <c r="AB128" s="50">
        <f>IF('Indicator Date hidden'!AC129="x","x",AB$2-'Indicator Date hidden'!AC129)</f>
        <v>0</v>
      </c>
      <c r="AC128" s="50">
        <f>IF('Indicator Date hidden'!AD129="x","x",AC$2-'Indicator Date hidden'!AD129)</f>
        <v>1</v>
      </c>
      <c r="AD128" s="50">
        <f>IF('Indicator Date hidden'!AE129="x","x",AD$2-'Indicator Date hidden'!AE129)</f>
        <v>0</v>
      </c>
      <c r="AE128" s="50">
        <f>IF('Indicator Date hidden'!AF129="x","x",AE$2-'Indicator Date hidden'!AF129)</f>
        <v>0</v>
      </c>
      <c r="AF128" s="50">
        <f>IF('Indicator Date hidden'!AG129="x","x",AF$2-'Indicator Date hidden'!AG129)</f>
        <v>0</v>
      </c>
      <c r="AG128" s="50">
        <f>IF('Indicator Date hidden'!AH129="x","x",AG$2-'Indicator Date hidden'!AH129)</f>
        <v>0</v>
      </c>
      <c r="AH128" s="50">
        <f>IF('Indicator Date hidden'!AI129="x","x",AH$2-'Indicator Date hidden'!AI129)</f>
        <v>0</v>
      </c>
      <c r="AI128" s="50">
        <f>IF('Indicator Date hidden'!AJ129="x","x",AI$2-'Indicator Date hidden'!AJ129)</f>
        <v>0</v>
      </c>
      <c r="AJ128" s="50">
        <f>IF('Indicator Date hidden'!AK129="x","x",AJ$2-'Indicator Date hidden'!AK129)</f>
        <v>0</v>
      </c>
      <c r="AK128" s="50">
        <f>IF('Indicator Date hidden'!AL129="x","x",AK$2-'Indicator Date hidden'!AL129)</f>
        <v>0</v>
      </c>
      <c r="AL128" s="50">
        <f>IF('Indicator Date hidden'!AM129="x","x",AL$2-'Indicator Date hidden'!AM129)</f>
        <v>1</v>
      </c>
      <c r="AM128" s="50">
        <f>IF('Indicator Date hidden'!AN129="x","x",AM$2-'Indicator Date hidden'!AN129)</f>
        <v>0</v>
      </c>
      <c r="AN128" s="50">
        <f>IF('Indicator Date hidden'!AO129="x","x",AN$2-'Indicator Date hidden'!AO129)</f>
        <v>0</v>
      </c>
      <c r="AO128" s="50">
        <f>IF('Indicator Date hidden'!AP129="x","x",AO$2-'Indicator Date hidden'!AP129)</f>
        <v>0</v>
      </c>
      <c r="AP128" s="50">
        <f>IF('Indicator Date hidden'!AQ129="x","x",AP$2-'Indicator Date hidden'!AQ129)</f>
        <v>0</v>
      </c>
      <c r="AQ128" s="50">
        <f>IF('Indicator Date hidden'!AR129="x","x",AQ$2-'Indicator Date hidden'!AR129)</f>
        <v>0</v>
      </c>
      <c r="AR128" s="50">
        <f>IF('Indicator Date hidden'!AS129="x","x",AR$2-'Indicator Date hidden'!AS129)</f>
        <v>0</v>
      </c>
      <c r="AS128" s="50">
        <f>IF('Indicator Date hidden'!AT129="x","x",AS$2-'Indicator Date hidden'!AT129)</f>
        <v>2</v>
      </c>
      <c r="AT128" s="50">
        <f>IF('Indicator Date hidden'!AU129="x","x",AT$2-'Indicator Date hidden'!AU129)</f>
        <v>0</v>
      </c>
      <c r="AU128" s="50">
        <f>IF('Indicator Date hidden'!AV129="x","x",AU$2-'Indicator Date hidden'!AV129)</f>
        <v>0</v>
      </c>
      <c r="AV128" s="50">
        <f>IF('Indicator Date hidden'!AW129="x","x",AV$2-'Indicator Date hidden'!AW129)</f>
        <v>0</v>
      </c>
      <c r="AW128" s="50">
        <f>IF('Indicator Date hidden'!AX129="x","x",AW$2-'Indicator Date hidden'!AX129)</f>
        <v>0</v>
      </c>
      <c r="AX128" s="50">
        <f>IF('Indicator Date hidden'!AY129="x","x",AX$2-'Indicator Date hidden'!AY129)</f>
        <v>0</v>
      </c>
      <c r="AY128" s="50" t="str">
        <f>IF('Indicator Date hidden'!AZ129="x","x",AY$2-'Indicator Date hidden'!AZ129)</f>
        <v>x</v>
      </c>
      <c r="AZ128" s="50">
        <f>IF('Indicator Date hidden'!BA129="x","x",AZ$2-'Indicator Date hidden'!BA129)</f>
        <v>1</v>
      </c>
      <c r="BA128" s="50">
        <f>IF('Indicator Date hidden'!BB129="x","x",BA$2-'Indicator Date hidden'!BB129)</f>
        <v>1</v>
      </c>
      <c r="BB128" s="50">
        <f>IF('Indicator Date hidden'!BC129="x","x",BB$2-'Indicator Date hidden'!BC129)</f>
        <v>1</v>
      </c>
      <c r="BC128" s="50">
        <f>IF('Indicator Date hidden'!BD129="x","x",BC$2-'Indicator Date hidden'!BD129)</f>
        <v>1</v>
      </c>
      <c r="BD128" s="50">
        <f>IF('Indicator Date hidden'!BE129="x","x",BD$2-'Indicator Date hidden'!BE129)</f>
        <v>1</v>
      </c>
      <c r="BE128" s="50">
        <f>IF('Indicator Date hidden'!BF129="x","x",BE$2-'Indicator Date hidden'!BF129)</f>
        <v>1</v>
      </c>
      <c r="BF128" s="50">
        <f>IF('Indicator Date hidden'!BG129="x","x",BF$2-'Indicator Date hidden'!BG129)</f>
        <v>0</v>
      </c>
      <c r="BG128" s="50">
        <f>IF('Indicator Date hidden'!BH129="x","x",BG$2-'Indicator Date hidden'!BH129)</f>
        <v>1</v>
      </c>
      <c r="BH128" s="50">
        <f>IF('Indicator Date hidden'!BI129="x","x",BH$2-'Indicator Date hidden'!BI129)</f>
        <v>1</v>
      </c>
      <c r="BI128" s="50">
        <f>IF('Indicator Date hidden'!BJ129="x","x",BI$2-'Indicator Date hidden'!BJ129)</f>
        <v>0</v>
      </c>
      <c r="BJ128" s="50">
        <f>IF('Indicator Date hidden'!BK129="x","x",BJ$2-'Indicator Date hidden'!BK129)</f>
        <v>1</v>
      </c>
      <c r="BK128" s="50">
        <f>IF('Indicator Date hidden'!BL129="x","x",BK$2-'Indicator Date hidden'!BL129)</f>
        <v>0</v>
      </c>
      <c r="BL128" s="50">
        <f>IF('Indicator Date hidden'!BM129="x","x",BL$2-'Indicator Date hidden'!BM129)</f>
        <v>1</v>
      </c>
      <c r="BM128" s="50">
        <f>IF('Indicator Date hidden'!BN129="x","x",BM$2-'Indicator Date hidden'!BN129)</f>
        <v>1</v>
      </c>
      <c r="BN128" s="50">
        <f>IF('Indicator Date hidden'!BO129="x","x",BN$2-'Indicator Date hidden'!BO129)</f>
        <v>2</v>
      </c>
      <c r="BO128" s="50">
        <f>IF('Indicator Date hidden'!BP129="x","x",BO$2-'Indicator Date hidden'!BP129)</f>
        <v>0</v>
      </c>
      <c r="BP128" s="50">
        <f>IF('Indicator Date hidden'!BQ129="x","x",BP$2-'Indicator Date hidden'!BQ129)</f>
        <v>0</v>
      </c>
      <c r="BQ128" s="50">
        <f>IF('Indicator Date hidden'!BR129="x","x",BQ$2-'Indicator Date hidden'!BR129)</f>
        <v>0</v>
      </c>
      <c r="BR128" s="50">
        <f>IF('Indicator Date hidden'!BS129="x","x",BR$2-'Indicator Date hidden'!BS129)</f>
        <v>0</v>
      </c>
      <c r="BS128" s="50">
        <f>IF('Indicator Date hidden'!BT129="x","x",BS$2-'Indicator Date hidden'!BT129)</f>
        <v>5</v>
      </c>
      <c r="BT128" s="50">
        <f>IF('Indicator Date hidden'!BU129="x","x",BT$2-'Indicator Date hidden'!BU129)</f>
        <v>1</v>
      </c>
      <c r="BU128" s="50" t="str">
        <f>IF('Indicator Date hidden'!BV129="x","x",BU$2-'Indicator Date hidden'!BV129)</f>
        <v>x</v>
      </c>
      <c r="BV128" s="50">
        <f>IF('Indicator Date hidden'!BW129="x","x",BV$2-'Indicator Date hidden'!BW129)</f>
        <v>1</v>
      </c>
      <c r="BW128" s="50">
        <f>IF('Indicator Date hidden'!BX129="x","x",BW$2-'Indicator Date hidden'!BX129)</f>
        <v>1</v>
      </c>
      <c r="BX128" s="50">
        <f>IF('Indicator Date hidden'!BY129="x","x",BX$2-'Indicator Date hidden'!BY129)</f>
        <v>0</v>
      </c>
      <c r="BY128" s="3">
        <f t="shared" si="15"/>
        <v>30</v>
      </c>
      <c r="BZ128" s="51">
        <f t="shared" si="16"/>
        <v>0.41095890410958902</v>
      </c>
      <c r="CA128" s="3">
        <f t="shared" si="17"/>
        <v>22</v>
      </c>
      <c r="CB128" s="51">
        <f t="shared" si="18"/>
        <v>0.80810307965767814</v>
      </c>
      <c r="CC128" s="54">
        <f t="shared" si="19"/>
        <v>0</v>
      </c>
    </row>
    <row r="129" spans="1:81">
      <c r="A129" s="3" t="str">
        <f>'Indicator Data'!B132</f>
        <v>MKD</v>
      </c>
      <c r="B129" s="50">
        <f>IF('Indicator Date hidden'!C130="x","x",B$2-'Indicator Date hidden'!C130)</f>
        <v>0</v>
      </c>
      <c r="C129" s="50">
        <f>IF('Indicator Date hidden'!D130="x","x",C$2-'Indicator Date hidden'!D130)</f>
        <v>0</v>
      </c>
      <c r="D129" s="50">
        <f>IF('Indicator Date hidden'!E130="x","x",D$2-'Indicator Date hidden'!E130)</f>
        <v>0</v>
      </c>
      <c r="E129" s="50">
        <f>IF('Indicator Date hidden'!F130="x","x",E$2-'Indicator Date hidden'!F130)</f>
        <v>0</v>
      </c>
      <c r="F129" s="50">
        <f>IF('Indicator Date hidden'!G130="x","x",F$2-'Indicator Date hidden'!G130)</f>
        <v>0</v>
      </c>
      <c r="G129" s="50">
        <f>IF('Indicator Date hidden'!H130="x","x",G$2-'Indicator Date hidden'!H130)</f>
        <v>0</v>
      </c>
      <c r="H129" s="50">
        <f>IF('Indicator Date hidden'!I130="x","x",H$2-'Indicator Date hidden'!I130)</f>
        <v>0</v>
      </c>
      <c r="I129" s="50">
        <f>IF('Indicator Date hidden'!J130="x","x",I$2-'Indicator Date hidden'!J130)</f>
        <v>0</v>
      </c>
      <c r="J129" s="50">
        <f>IF('Indicator Date hidden'!K130="x","x",J$2-'Indicator Date hidden'!K130)</f>
        <v>0</v>
      </c>
      <c r="K129" s="50">
        <f>IF('Indicator Date hidden'!L130="x","x",K$2-'Indicator Date hidden'!L130)</f>
        <v>0</v>
      </c>
      <c r="L129" s="50">
        <f>IF('Indicator Date hidden'!M130="x","x",L$2-'Indicator Date hidden'!M130)</f>
        <v>0</v>
      </c>
      <c r="M129" s="50">
        <f>IF('Indicator Date hidden'!N130="x","x",M$2-'Indicator Date hidden'!N130)</f>
        <v>0</v>
      </c>
      <c r="N129" s="50">
        <f>IF('Indicator Date hidden'!O130="x","x",N$2-'Indicator Date hidden'!O130)</f>
        <v>0</v>
      </c>
      <c r="O129" s="50">
        <f>IF('Indicator Date hidden'!P130="x","x",O$2-'Indicator Date hidden'!P130)</f>
        <v>0</v>
      </c>
      <c r="P129" s="50">
        <f>IF('Indicator Date hidden'!Q130="x","x",P$2-'Indicator Date hidden'!Q130)</f>
        <v>0</v>
      </c>
      <c r="Q129" s="50">
        <f>IF('Indicator Date hidden'!R130="x","x",Q$2-'Indicator Date hidden'!R130)</f>
        <v>0</v>
      </c>
      <c r="R129" s="50">
        <f>IF('Indicator Date hidden'!S130="x","x",R$2-'Indicator Date hidden'!S130)</f>
        <v>0</v>
      </c>
      <c r="S129" s="50">
        <f>IF('Indicator Date hidden'!T130="x","x",S$2-'Indicator Date hidden'!T130)</f>
        <v>0</v>
      </c>
      <c r="T129" s="50">
        <f>IF('Indicator Date hidden'!U130="x","x",T$2-'Indicator Date hidden'!U130)</f>
        <v>0</v>
      </c>
      <c r="U129" s="50">
        <f>IF('Indicator Date hidden'!V130="x","x",U$2-'Indicator Date hidden'!V130)</f>
        <v>0</v>
      </c>
      <c r="V129" s="50">
        <f>IF('Indicator Date hidden'!W130="x","x",V$2-'Indicator Date hidden'!W130)</f>
        <v>0</v>
      </c>
      <c r="W129" s="50">
        <f>IF('Indicator Date hidden'!X130="x","x",W$2-'Indicator Date hidden'!X130)</f>
        <v>0</v>
      </c>
      <c r="X129" s="50">
        <f>IF('Indicator Date hidden'!Y130="x","x",X$2-'Indicator Date hidden'!Y130)</f>
        <v>1</v>
      </c>
      <c r="Y129" s="50">
        <f>IF('Indicator Date hidden'!Z130="x","x",Y$2-'Indicator Date hidden'!Z130)</f>
        <v>1</v>
      </c>
      <c r="Z129" s="50" t="str">
        <f>IF('Indicator Date hidden'!AA130="x","x",Z$2-'Indicator Date hidden'!AA130)</f>
        <v>x</v>
      </c>
      <c r="AA129" s="50">
        <f>IF('Indicator Date hidden'!AB130="x","x",AA$2-'Indicator Date hidden'!AB130)</f>
        <v>0</v>
      </c>
      <c r="AB129" s="50" t="str">
        <f>IF('Indicator Date hidden'!AC130="x","x",AB$2-'Indicator Date hidden'!AC130)</f>
        <v>x</v>
      </c>
      <c r="AC129" s="50">
        <f>IF('Indicator Date hidden'!AD130="x","x",AC$2-'Indicator Date hidden'!AD130)</f>
        <v>1</v>
      </c>
      <c r="AD129" s="50">
        <f>IF('Indicator Date hidden'!AE130="x","x",AD$2-'Indicator Date hidden'!AE130)</f>
        <v>0</v>
      </c>
      <c r="AE129" s="50">
        <f>IF('Indicator Date hidden'!AF130="x","x",AE$2-'Indicator Date hidden'!AF130)</f>
        <v>0</v>
      </c>
      <c r="AF129" s="50">
        <f>IF('Indicator Date hidden'!AG130="x","x",AF$2-'Indicator Date hidden'!AG130)</f>
        <v>0</v>
      </c>
      <c r="AG129" s="50">
        <f>IF('Indicator Date hidden'!AH130="x","x",AG$2-'Indicator Date hidden'!AH130)</f>
        <v>0</v>
      </c>
      <c r="AH129" s="50">
        <f>IF('Indicator Date hidden'!AI130="x","x",AH$2-'Indicator Date hidden'!AI130)</f>
        <v>0</v>
      </c>
      <c r="AI129" s="50">
        <f>IF('Indicator Date hidden'!AJ130="x","x",AI$2-'Indicator Date hidden'!AJ130)</f>
        <v>0</v>
      </c>
      <c r="AJ129" s="50">
        <f>IF('Indicator Date hidden'!AK130="x","x",AJ$2-'Indicator Date hidden'!AK130)</f>
        <v>0</v>
      </c>
      <c r="AK129" s="50">
        <f>IF('Indicator Date hidden'!AL130="x","x",AK$2-'Indicator Date hidden'!AL130)</f>
        <v>0</v>
      </c>
      <c r="AL129" s="50">
        <f>IF('Indicator Date hidden'!AM130="x","x",AL$2-'Indicator Date hidden'!AM130)</f>
        <v>8</v>
      </c>
      <c r="AM129" s="50">
        <f>IF('Indicator Date hidden'!AN130="x","x",AM$2-'Indicator Date hidden'!AN130)</f>
        <v>0</v>
      </c>
      <c r="AN129" s="50">
        <f>IF('Indicator Date hidden'!AO130="x","x",AN$2-'Indicator Date hidden'!AO130)</f>
        <v>0</v>
      </c>
      <c r="AO129" s="50">
        <f>IF('Indicator Date hidden'!AP130="x","x",AO$2-'Indicator Date hidden'!AP130)</f>
        <v>0</v>
      </c>
      <c r="AP129" s="50">
        <f>IF('Indicator Date hidden'!AQ130="x","x",AP$2-'Indicator Date hidden'!AQ130)</f>
        <v>0</v>
      </c>
      <c r="AQ129" s="50">
        <f>IF('Indicator Date hidden'!AR130="x","x",AQ$2-'Indicator Date hidden'!AR130)</f>
        <v>0</v>
      </c>
      <c r="AR129" s="50">
        <f>IF('Indicator Date hidden'!AS130="x","x",AR$2-'Indicator Date hidden'!AS130)</f>
        <v>0</v>
      </c>
      <c r="AS129" s="50">
        <f>IF('Indicator Date hidden'!AT130="x","x",AS$2-'Indicator Date hidden'!AT130)</f>
        <v>9</v>
      </c>
      <c r="AT129" s="50">
        <f>IF('Indicator Date hidden'!AU130="x","x",AT$2-'Indicator Date hidden'!AU130)</f>
        <v>0</v>
      </c>
      <c r="AU129" s="50" t="str">
        <f>IF('Indicator Date hidden'!AV130="x","x",AU$2-'Indicator Date hidden'!AV130)</f>
        <v>x</v>
      </c>
      <c r="AV129" s="50" t="str">
        <f>IF('Indicator Date hidden'!AW130="x","x",AV$2-'Indicator Date hidden'!AW130)</f>
        <v>x</v>
      </c>
      <c r="AW129" s="50" t="str">
        <f>IF('Indicator Date hidden'!AX130="x","x",AW$2-'Indicator Date hidden'!AX130)</f>
        <v>x</v>
      </c>
      <c r="AX129" s="50">
        <f>IF('Indicator Date hidden'!AY130="x","x",AX$2-'Indicator Date hidden'!AY130)</f>
        <v>0</v>
      </c>
      <c r="AY129" s="50">
        <f>IF('Indicator Date hidden'!AZ130="x","x",AY$2-'Indicator Date hidden'!AZ130)</f>
        <v>0</v>
      </c>
      <c r="AZ129" s="50">
        <f>IF('Indicator Date hidden'!BA130="x","x",AZ$2-'Indicator Date hidden'!BA130)</f>
        <v>1</v>
      </c>
      <c r="BA129" s="50">
        <f>IF('Indicator Date hidden'!BB130="x","x",BA$2-'Indicator Date hidden'!BB130)</f>
        <v>1</v>
      </c>
      <c r="BB129" s="50">
        <f>IF('Indicator Date hidden'!BC130="x","x",BB$2-'Indicator Date hidden'!BC130)</f>
        <v>1</v>
      </c>
      <c r="BC129" s="50">
        <f>IF('Indicator Date hidden'!BD130="x","x",BC$2-'Indicator Date hidden'!BD130)</f>
        <v>1</v>
      </c>
      <c r="BD129" s="50">
        <f>IF('Indicator Date hidden'!BE130="x","x",BD$2-'Indicator Date hidden'!BE130)</f>
        <v>1</v>
      </c>
      <c r="BE129" s="50">
        <f>IF('Indicator Date hidden'!BF130="x","x",BE$2-'Indicator Date hidden'!BF130)</f>
        <v>1</v>
      </c>
      <c r="BF129" s="50">
        <f>IF('Indicator Date hidden'!BG130="x","x",BF$2-'Indicator Date hidden'!BG130)</f>
        <v>0</v>
      </c>
      <c r="BG129" s="50">
        <f>IF('Indicator Date hidden'!BH130="x","x",BG$2-'Indicator Date hidden'!BH130)</f>
        <v>1</v>
      </c>
      <c r="BH129" s="50">
        <f>IF('Indicator Date hidden'!BI130="x","x",BH$2-'Indicator Date hidden'!BI130)</f>
        <v>1</v>
      </c>
      <c r="BI129" s="50">
        <f>IF('Indicator Date hidden'!BJ130="x","x",BI$2-'Indicator Date hidden'!BJ130)</f>
        <v>0</v>
      </c>
      <c r="BJ129" s="50">
        <f>IF('Indicator Date hidden'!BK130="x","x",BJ$2-'Indicator Date hidden'!BK130)</f>
        <v>1</v>
      </c>
      <c r="BK129" s="50">
        <f>IF('Indicator Date hidden'!BL130="x","x",BK$2-'Indicator Date hidden'!BL130)</f>
        <v>0</v>
      </c>
      <c r="BL129" s="50">
        <f>IF('Indicator Date hidden'!BM130="x","x",BL$2-'Indicator Date hidden'!BM130)</f>
        <v>1</v>
      </c>
      <c r="BM129" s="50">
        <f>IF('Indicator Date hidden'!BN130="x","x",BM$2-'Indicator Date hidden'!BN130)</f>
        <v>5</v>
      </c>
      <c r="BN129" s="50">
        <f>IF('Indicator Date hidden'!BO130="x","x",BN$2-'Indicator Date hidden'!BO130)</f>
        <v>1</v>
      </c>
      <c r="BO129" s="50">
        <f>IF('Indicator Date hidden'!BP130="x","x",BO$2-'Indicator Date hidden'!BP130)</f>
        <v>0</v>
      </c>
      <c r="BP129" s="50">
        <f>IF('Indicator Date hidden'!BQ130="x","x",BP$2-'Indicator Date hidden'!BQ130)</f>
        <v>0</v>
      </c>
      <c r="BQ129" s="50">
        <f>IF('Indicator Date hidden'!BR130="x","x",BQ$2-'Indicator Date hidden'!BR130)</f>
        <v>0</v>
      </c>
      <c r="BR129" s="50">
        <f>IF('Indicator Date hidden'!BS130="x","x",BR$2-'Indicator Date hidden'!BS130)</f>
        <v>0</v>
      </c>
      <c r="BS129" s="50">
        <f>IF('Indicator Date hidden'!BT130="x","x",BS$2-'Indicator Date hidden'!BT130)</f>
        <v>3</v>
      </c>
      <c r="BT129" s="50">
        <f>IF('Indicator Date hidden'!BU130="x","x",BT$2-'Indicator Date hidden'!BU130)</f>
        <v>1</v>
      </c>
      <c r="BU129" s="50">
        <f>IF('Indicator Date hidden'!BV130="x","x",BU$2-'Indicator Date hidden'!BV130)</f>
        <v>1</v>
      </c>
      <c r="BV129" s="50" t="str">
        <f>IF('Indicator Date hidden'!BW130="x","x",BV$2-'Indicator Date hidden'!BW130)</f>
        <v>x</v>
      </c>
      <c r="BW129" s="50">
        <f>IF('Indicator Date hidden'!BX130="x","x",BW$2-'Indicator Date hidden'!BX130)</f>
        <v>1</v>
      </c>
      <c r="BX129" s="50">
        <f>IF('Indicator Date hidden'!BY130="x","x",BX$2-'Indicator Date hidden'!BY130)</f>
        <v>0</v>
      </c>
      <c r="BY129" s="3">
        <f t="shared" si="15"/>
        <v>42</v>
      </c>
      <c r="BZ129" s="51">
        <f t="shared" si="16"/>
        <v>0.60869565217391308</v>
      </c>
      <c r="CA129" s="3">
        <f t="shared" si="17"/>
        <v>21</v>
      </c>
      <c r="CB129" s="51">
        <f t="shared" si="18"/>
        <v>1.5716454158522852</v>
      </c>
      <c r="CC129" s="54">
        <f t="shared" si="19"/>
        <v>0</v>
      </c>
    </row>
    <row r="130" spans="1:81">
      <c r="A130" s="3" t="str">
        <f>'Indicator Data'!B133</f>
        <v>NOR</v>
      </c>
      <c r="B130" s="50">
        <f>IF('Indicator Date hidden'!C131="x","x",B$2-'Indicator Date hidden'!C131)</f>
        <v>0</v>
      </c>
      <c r="C130" s="50">
        <f>IF('Indicator Date hidden'!D131="x","x",C$2-'Indicator Date hidden'!D131)</f>
        <v>0</v>
      </c>
      <c r="D130" s="50">
        <f>IF('Indicator Date hidden'!E131="x","x",D$2-'Indicator Date hidden'!E131)</f>
        <v>0</v>
      </c>
      <c r="E130" s="50">
        <f>IF('Indicator Date hidden'!F131="x","x",E$2-'Indicator Date hidden'!F131)</f>
        <v>0</v>
      </c>
      <c r="F130" s="50">
        <f>IF('Indicator Date hidden'!G131="x","x",F$2-'Indicator Date hidden'!G131)</f>
        <v>0</v>
      </c>
      <c r="G130" s="50">
        <f>IF('Indicator Date hidden'!H131="x","x",G$2-'Indicator Date hidden'!H131)</f>
        <v>0</v>
      </c>
      <c r="H130" s="50">
        <f>IF('Indicator Date hidden'!I131="x","x",H$2-'Indicator Date hidden'!I131)</f>
        <v>0</v>
      </c>
      <c r="I130" s="50">
        <f>IF('Indicator Date hidden'!J131="x","x",I$2-'Indicator Date hidden'!J131)</f>
        <v>0</v>
      </c>
      <c r="J130" s="50">
        <f>IF('Indicator Date hidden'!K131="x","x",J$2-'Indicator Date hidden'!K131)</f>
        <v>0</v>
      </c>
      <c r="K130" s="50">
        <f>IF('Indicator Date hidden'!L131="x","x",K$2-'Indicator Date hidden'!L131)</f>
        <v>0</v>
      </c>
      <c r="L130" s="50">
        <f>IF('Indicator Date hidden'!M131="x","x",L$2-'Indicator Date hidden'!M131)</f>
        <v>0</v>
      </c>
      <c r="M130" s="50">
        <f>IF('Indicator Date hidden'!N131="x","x",M$2-'Indicator Date hidden'!N131)</f>
        <v>0</v>
      </c>
      <c r="N130" s="50">
        <f>IF('Indicator Date hidden'!O131="x","x",N$2-'Indicator Date hidden'!O131)</f>
        <v>0</v>
      </c>
      <c r="O130" s="50">
        <f>IF('Indicator Date hidden'!P131="x","x",O$2-'Indicator Date hidden'!P131)</f>
        <v>0</v>
      </c>
      <c r="P130" s="50">
        <f>IF('Indicator Date hidden'!Q131="x","x",P$2-'Indicator Date hidden'!Q131)</f>
        <v>0</v>
      </c>
      <c r="Q130" s="50">
        <f>IF('Indicator Date hidden'!R131="x","x",Q$2-'Indicator Date hidden'!R131)</f>
        <v>0</v>
      </c>
      <c r="R130" s="50">
        <f>IF('Indicator Date hidden'!S131="x","x",R$2-'Indicator Date hidden'!S131)</f>
        <v>0</v>
      </c>
      <c r="S130" s="50">
        <f>IF('Indicator Date hidden'!T131="x","x",S$2-'Indicator Date hidden'!T131)</f>
        <v>0</v>
      </c>
      <c r="T130" s="50">
        <f>IF('Indicator Date hidden'!U131="x","x",T$2-'Indicator Date hidden'!U131)</f>
        <v>0</v>
      </c>
      <c r="U130" s="50">
        <f>IF('Indicator Date hidden'!V131="x","x",U$2-'Indicator Date hidden'!V131)</f>
        <v>0</v>
      </c>
      <c r="V130" s="50">
        <f>IF('Indicator Date hidden'!W131="x","x",V$2-'Indicator Date hidden'!W131)</f>
        <v>0</v>
      </c>
      <c r="W130" s="50">
        <f>IF('Indicator Date hidden'!X131="x","x",W$2-'Indicator Date hidden'!X131)</f>
        <v>0</v>
      </c>
      <c r="X130" s="50">
        <f>IF('Indicator Date hidden'!Y131="x","x",X$2-'Indicator Date hidden'!Y131)</f>
        <v>1</v>
      </c>
      <c r="Y130" s="50">
        <f>IF('Indicator Date hidden'!Z131="x","x",Y$2-'Indicator Date hidden'!Z131)</f>
        <v>1</v>
      </c>
      <c r="Z130" s="50">
        <f>IF('Indicator Date hidden'!AA131="x","x",Z$2-'Indicator Date hidden'!AA131)</f>
        <v>7</v>
      </c>
      <c r="AA130" s="50">
        <f>IF('Indicator Date hidden'!AB131="x","x",AA$2-'Indicator Date hidden'!AB131)</f>
        <v>0</v>
      </c>
      <c r="AB130" s="50" t="str">
        <f>IF('Indicator Date hidden'!AC131="x","x",AB$2-'Indicator Date hidden'!AC131)</f>
        <v>x</v>
      </c>
      <c r="AC130" s="50">
        <f>IF('Indicator Date hidden'!AD131="x","x",AC$2-'Indicator Date hidden'!AD131)</f>
        <v>2</v>
      </c>
      <c r="AD130" s="50">
        <f>IF('Indicator Date hidden'!AE131="x","x",AD$2-'Indicator Date hidden'!AE131)</f>
        <v>0</v>
      </c>
      <c r="AE130" s="50">
        <f>IF('Indicator Date hidden'!AF131="x","x",AE$2-'Indicator Date hidden'!AF131)</f>
        <v>0</v>
      </c>
      <c r="AF130" s="50">
        <f>IF('Indicator Date hidden'!AG131="x","x",AF$2-'Indicator Date hidden'!AG131)</f>
        <v>0</v>
      </c>
      <c r="AG130" s="50">
        <f>IF('Indicator Date hidden'!AH131="x","x",AG$2-'Indicator Date hidden'!AH131)</f>
        <v>0</v>
      </c>
      <c r="AH130" s="50">
        <f>IF('Indicator Date hidden'!AI131="x","x",AH$2-'Indicator Date hidden'!AI131)</f>
        <v>0</v>
      </c>
      <c r="AI130" s="50">
        <f>IF('Indicator Date hidden'!AJ131="x","x",AI$2-'Indicator Date hidden'!AJ131)</f>
        <v>0</v>
      </c>
      <c r="AJ130" s="50">
        <f>IF('Indicator Date hidden'!AK131="x","x",AJ$2-'Indicator Date hidden'!AK131)</f>
        <v>0</v>
      </c>
      <c r="AK130" s="50">
        <f>IF('Indicator Date hidden'!AL131="x","x",AK$2-'Indicator Date hidden'!AL131)</f>
        <v>0</v>
      </c>
      <c r="AL130" s="50" t="str">
        <f>IF('Indicator Date hidden'!AM131="x","x",AL$2-'Indicator Date hidden'!AM131)</f>
        <v>x</v>
      </c>
      <c r="AM130" s="50">
        <f>IF('Indicator Date hidden'!AN131="x","x",AM$2-'Indicator Date hidden'!AN131)</f>
        <v>0</v>
      </c>
      <c r="AN130" s="50">
        <f>IF('Indicator Date hidden'!AO131="x","x",AN$2-'Indicator Date hidden'!AO131)</f>
        <v>0</v>
      </c>
      <c r="AO130" s="50">
        <f>IF('Indicator Date hidden'!AP131="x","x",AO$2-'Indicator Date hidden'!AP131)</f>
        <v>0</v>
      </c>
      <c r="AP130" s="50" t="str">
        <f>IF('Indicator Date hidden'!AQ131="x","x",AP$2-'Indicator Date hidden'!AQ131)</f>
        <v>x</v>
      </c>
      <c r="AQ130" s="50">
        <f>IF('Indicator Date hidden'!AR131="x","x",AQ$2-'Indicator Date hidden'!AR131)</f>
        <v>0</v>
      </c>
      <c r="AR130" s="50">
        <f>IF('Indicator Date hidden'!AS131="x","x",AR$2-'Indicator Date hidden'!AS131)</f>
        <v>0</v>
      </c>
      <c r="AS130" s="50" t="str">
        <f>IF('Indicator Date hidden'!AT131="x","x",AS$2-'Indicator Date hidden'!AT131)</f>
        <v>x</v>
      </c>
      <c r="AT130" s="50">
        <f>IF('Indicator Date hidden'!AU131="x","x",AT$2-'Indicator Date hidden'!AU131)</f>
        <v>0</v>
      </c>
      <c r="AU130" s="50" t="str">
        <f>IF('Indicator Date hidden'!AV131="x","x",AU$2-'Indicator Date hidden'!AV131)</f>
        <v>x</v>
      </c>
      <c r="AV130" s="50" t="str">
        <f>IF('Indicator Date hidden'!AW131="x","x",AV$2-'Indicator Date hidden'!AW131)</f>
        <v>x</v>
      </c>
      <c r="AW130" s="50" t="str">
        <f>IF('Indicator Date hidden'!AX131="x","x",AW$2-'Indicator Date hidden'!AX131)</f>
        <v>x</v>
      </c>
      <c r="AX130" s="50">
        <f>IF('Indicator Date hidden'!AY131="x","x",AX$2-'Indicator Date hidden'!AY131)</f>
        <v>0</v>
      </c>
      <c r="AY130" s="50">
        <f>IF('Indicator Date hidden'!AZ131="x","x",AY$2-'Indicator Date hidden'!AZ131)</f>
        <v>0</v>
      </c>
      <c r="AZ130" s="50">
        <f>IF('Indicator Date hidden'!BA131="x","x",AZ$2-'Indicator Date hidden'!BA131)</f>
        <v>1</v>
      </c>
      <c r="BA130" s="50">
        <f>IF('Indicator Date hidden'!BB131="x","x",BA$2-'Indicator Date hidden'!BB131)</f>
        <v>1</v>
      </c>
      <c r="BB130" s="50">
        <f>IF('Indicator Date hidden'!BC131="x","x",BB$2-'Indicator Date hidden'!BC131)</f>
        <v>1</v>
      </c>
      <c r="BC130" s="50">
        <f>IF('Indicator Date hidden'!BD131="x","x",BC$2-'Indicator Date hidden'!BD131)</f>
        <v>1</v>
      </c>
      <c r="BD130" s="50" t="str">
        <f>IF('Indicator Date hidden'!BE131="x","x",BD$2-'Indicator Date hidden'!BE131)</f>
        <v>x</v>
      </c>
      <c r="BE130" s="50">
        <f>IF('Indicator Date hidden'!BF131="x","x",BE$2-'Indicator Date hidden'!BF131)</f>
        <v>1</v>
      </c>
      <c r="BF130" s="50">
        <f>IF('Indicator Date hidden'!BG131="x","x",BF$2-'Indicator Date hidden'!BG131)</f>
        <v>0</v>
      </c>
      <c r="BG130" s="50">
        <f>IF('Indicator Date hidden'!BH131="x","x",BG$2-'Indicator Date hidden'!BH131)</f>
        <v>1</v>
      </c>
      <c r="BH130" s="50">
        <f>IF('Indicator Date hidden'!BI131="x","x",BH$2-'Indicator Date hidden'!BI131)</f>
        <v>1</v>
      </c>
      <c r="BI130" s="50">
        <f>IF('Indicator Date hidden'!BJ131="x","x",BI$2-'Indicator Date hidden'!BJ131)</f>
        <v>0</v>
      </c>
      <c r="BJ130" s="50">
        <f>IF('Indicator Date hidden'!BK131="x","x",BJ$2-'Indicator Date hidden'!BK131)</f>
        <v>1</v>
      </c>
      <c r="BK130" s="50">
        <f>IF('Indicator Date hidden'!BL131="x","x",BK$2-'Indicator Date hidden'!BL131)</f>
        <v>0</v>
      </c>
      <c r="BL130" s="50">
        <f>IF('Indicator Date hidden'!BM131="x","x",BL$2-'Indicator Date hidden'!BM131)</f>
        <v>1</v>
      </c>
      <c r="BM130" s="50" t="str">
        <f>IF('Indicator Date hidden'!BN131="x","x",BM$2-'Indicator Date hidden'!BN131)</f>
        <v>x</v>
      </c>
      <c r="BN130" s="50">
        <f>IF('Indicator Date hidden'!BO131="x","x",BN$2-'Indicator Date hidden'!BO131)</f>
        <v>0</v>
      </c>
      <c r="BO130" s="50">
        <f>IF('Indicator Date hidden'!BP131="x","x",BO$2-'Indicator Date hidden'!BP131)</f>
        <v>0</v>
      </c>
      <c r="BP130" s="50">
        <f>IF('Indicator Date hidden'!BQ131="x","x",BP$2-'Indicator Date hidden'!BQ131)</f>
        <v>0</v>
      </c>
      <c r="BQ130" s="50">
        <f>IF('Indicator Date hidden'!BR131="x","x",BQ$2-'Indicator Date hidden'!BR131)</f>
        <v>0</v>
      </c>
      <c r="BR130" s="50">
        <f>IF('Indicator Date hidden'!BS131="x","x",BR$2-'Indicator Date hidden'!BS131)</f>
        <v>0</v>
      </c>
      <c r="BS130" s="50">
        <f>IF('Indicator Date hidden'!BT131="x","x",BS$2-'Indicator Date hidden'!BT131)</f>
        <v>1</v>
      </c>
      <c r="BT130" s="50">
        <f>IF('Indicator Date hidden'!BU131="x","x",BT$2-'Indicator Date hidden'!BU131)</f>
        <v>1</v>
      </c>
      <c r="BU130" s="50">
        <f>IF('Indicator Date hidden'!BV131="x","x",BU$2-'Indicator Date hidden'!BV131)</f>
        <v>1</v>
      </c>
      <c r="BV130" s="50">
        <f>IF('Indicator Date hidden'!BW131="x","x",BV$2-'Indicator Date hidden'!BW131)</f>
        <v>1</v>
      </c>
      <c r="BW130" s="50">
        <f>IF('Indicator Date hidden'!BX131="x","x",BW$2-'Indicator Date hidden'!BX131)</f>
        <v>1</v>
      </c>
      <c r="BX130" s="50">
        <f>IF('Indicator Date hidden'!BY131="x","x",BX$2-'Indicator Date hidden'!BY131)</f>
        <v>0</v>
      </c>
      <c r="BY130" s="3">
        <f t="shared" si="15"/>
        <v>25</v>
      </c>
      <c r="BZ130" s="51">
        <f t="shared" si="16"/>
        <v>0.37878787878787878</v>
      </c>
      <c r="CA130" s="3">
        <f t="shared" si="17"/>
        <v>18</v>
      </c>
      <c r="CB130" s="51">
        <f t="shared" si="18"/>
        <v>0.94972326934635265</v>
      </c>
      <c r="CC130" s="54">
        <f t="shared" si="19"/>
        <v>0</v>
      </c>
    </row>
    <row r="131" spans="1:81">
      <c r="A131" s="3" t="str">
        <f>'Indicator Data'!B134</f>
        <v>OMN</v>
      </c>
      <c r="B131" s="50">
        <f>IF('Indicator Date hidden'!C132="x","x",B$2-'Indicator Date hidden'!C132)</f>
        <v>0</v>
      </c>
      <c r="C131" s="50">
        <f>IF('Indicator Date hidden'!D132="x","x",C$2-'Indicator Date hidden'!D132)</f>
        <v>0</v>
      </c>
      <c r="D131" s="50">
        <f>IF('Indicator Date hidden'!E132="x","x",D$2-'Indicator Date hidden'!E132)</f>
        <v>0</v>
      </c>
      <c r="E131" s="50">
        <f>IF('Indicator Date hidden'!F132="x","x",E$2-'Indicator Date hidden'!F132)</f>
        <v>0</v>
      </c>
      <c r="F131" s="50">
        <f>IF('Indicator Date hidden'!G132="x","x",F$2-'Indicator Date hidden'!G132)</f>
        <v>0</v>
      </c>
      <c r="G131" s="50">
        <f>IF('Indicator Date hidden'!H132="x","x",G$2-'Indicator Date hidden'!H132)</f>
        <v>0</v>
      </c>
      <c r="H131" s="50">
        <f>IF('Indicator Date hidden'!I132="x","x",H$2-'Indicator Date hidden'!I132)</f>
        <v>0</v>
      </c>
      <c r="I131" s="50">
        <f>IF('Indicator Date hidden'!J132="x","x",I$2-'Indicator Date hidden'!J132)</f>
        <v>0</v>
      </c>
      <c r="J131" s="50">
        <f>IF('Indicator Date hidden'!K132="x","x",J$2-'Indicator Date hidden'!K132)</f>
        <v>0</v>
      </c>
      <c r="K131" s="50">
        <f>IF('Indicator Date hidden'!L132="x","x",K$2-'Indicator Date hidden'!L132)</f>
        <v>0</v>
      </c>
      <c r="L131" s="50">
        <f>IF('Indicator Date hidden'!M132="x","x",L$2-'Indicator Date hidden'!M132)</f>
        <v>0</v>
      </c>
      <c r="M131" s="50">
        <f>IF('Indicator Date hidden'!N132="x","x",M$2-'Indicator Date hidden'!N132)</f>
        <v>0</v>
      </c>
      <c r="N131" s="50">
        <f>IF('Indicator Date hidden'!O132="x","x",N$2-'Indicator Date hidden'!O132)</f>
        <v>0</v>
      </c>
      <c r="O131" s="50">
        <f>IF('Indicator Date hidden'!P132="x","x",O$2-'Indicator Date hidden'!P132)</f>
        <v>0</v>
      </c>
      <c r="P131" s="50">
        <f>IF('Indicator Date hidden'!Q132="x","x",P$2-'Indicator Date hidden'!Q132)</f>
        <v>0</v>
      </c>
      <c r="Q131" s="50">
        <f>IF('Indicator Date hidden'!R132="x","x",Q$2-'Indicator Date hidden'!R132)</f>
        <v>0</v>
      </c>
      <c r="R131" s="50">
        <f>IF('Indicator Date hidden'!S132="x","x",R$2-'Indicator Date hidden'!S132)</f>
        <v>0</v>
      </c>
      <c r="S131" s="50">
        <f>IF('Indicator Date hidden'!T132="x","x",S$2-'Indicator Date hidden'!T132)</f>
        <v>0</v>
      </c>
      <c r="T131" s="50">
        <f>IF('Indicator Date hidden'!U132="x","x",T$2-'Indicator Date hidden'!U132)</f>
        <v>0</v>
      </c>
      <c r="U131" s="50">
        <f>IF('Indicator Date hidden'!V132="x","x",U$2-'Indicator Date hidden'!V132)</f>
        <v>0</v>
      </c>
      <c r="V131" s="50">
        <f>IF('Indicator Date hidden'!W132="x","x",V$2-'Indicator Date hidden'!W132)</f>
        <v>0</v>
      </c>
      <c r="W131" s="50">
        <f>IF('Indicator Date hidden'!X132="x","x",W$2-'Indicator Date hidden'!X132)</f>
        <v>0</v>
      </c>
      <c r="X131" s="50">
        <f>IF('Indicator Date hidden'!Y132="x","x",X$2-'Indicator Date hidden'!Y132)</f>
        <v>1</v>
      </c>
      <c r="Y131" s="50">
        <f>IF('Indicator Date hidden'!Z132="x","x",Y$2-'Indicator Date hidden'!Z132)</f>
        <v>1</v>
      </c>
      <c r="Z131" s="50" t="str">
        <f>IF('Indicator Date hidden'!AA132="x","x",Z$2-'Indicator Date hidden'!AA132)</f>
        <v>x</v>
      </c>
      <c r="AA131" s="50">
        <f>IF('Indicator Date hidden'!AB132="x","x",AA$2-'Indicator Date hidden'!AB132)</f>
        <v>0</v>
      </c>
      <c r="AB131" s="50">
        <f>IF('Indicator Date hidden'!AC132="x","x",AB$2-'Indicator Date hidden'!AC132)</f>
        <v>0</v>
      </c>
      <c r="AC131" s="50">
        <f>IF('Indicator Date hidden'!AD132="x","x",AC$2-'Indicator Date hidden'!AD132)</f>
        <v>1</v>
      </c>
      <c r="AD131" s="50">
        <f>IF('Indicator Date hidden'!AE132="x","x",AD$2-'Indicator Date hidden'!AE132)</f>
        <v>0</v>
      </c>
      <c r="AE131" s="50" t="str">
        <f>IF('Indicator Date hidden'!AF132="x","x",AE$2-'Indicator Date hidden'!AF132)</f>
        <v>x</v>
      </c>
      <c r="AF131" s="50">
        <f>IF('Indicator Date hidden'!AG132="x","x",AF$2-'Indicator Date hidden'!AG132)</f>
        <v>0</v>
      </c>
      <c r="AG131" s="50">
        <f>IF('Indicator Date hidden'!AH132="x","x",AG$2-'Indicator Date hidden'!AH132)</f>
        <v>0</v>
      </c>
      <c r="AH131" s="50">
        <f>IF('Indicator Date hidden'!AI132="x","x",AH$2-'Indicator Date hidden'!AI132)</f>
        <v>0</v>
      </c>
      <c r="AI131" s="50">
        <f>IF('Indicator Date hidden'!AJ132="x","x",AI$2-'Indicator Date hidden'!AJ132)</f>
        <v>0</v>
      </c>
      <c r="AJ131" s="50">
        <f>IF('Indicator Date hidden'!AK132="x","x",AJ$2-'Indicator Date hidden'!AK132)</f>
        <v>0</v>
      </c>
      <c r="AK131" s="50">
        <f>IF('Indicator Date hidden'!AL132="x","x",AK$2-'Indicator Date hidden'!AL132)</f>
        <v>0</v>
      </c>
      <c r="AL131" s="50" t="str">
        <f>IF('Indicator Date hidden'!AM132="x","x",AL$2-'Indicator Date hidden'!AM132)</f>
        <v>x</v>
      </c>
      <c r="AM131" s="50">
        <f>IF('Indicator Date hidden'!AN132="x","x",AM$2-'Indicator Date hidden'!AN132)</f>
        <v>0</v>
      </c>
      <c r="AN131" s="50">
        <f>IF('Indicator Date hidden'!AO132="x","x",AN$2-'Indicator Date hidden'!AO132)</f>
        <v>0</v>
      </c>
      <c r="AO131" s="50">
        <f>IF('Indicator Date hidden'!AP132="x","x",AO$2-'Indicator Date hidden'!AP132)</f>
        <v>0</v>
      </c>
      <c r="AP131" s="50" t="str">
        <f>IF('Indicator Date hidden'!AQ132="x","x",AP$2-'Indicator Date hidden'!AQ132)</f>
        <v>x</v>
      </c>
      <c r="AQ131" s="50">
        <f>IF('Indicator Date hidden'!AR132="x","x",AQ$2-'Indicator Date hidden'!AR132)</f>
        <v>0</v>
      </c>
      <c r="AR131" s="50">
        <f>IF('Indicator Date hidden'!AS132="x","x",AR$2-'Indicator Date hidden'!AS132)</f>
        <v>0</v>
      </c>
      <c r="AS131" s="50">
        <f>IF('Indicator Date hidden'!AT132="x","x",AS$2-'Indicator Date hidden'!AT132)</f>
        <v>3</v>
      </c>
      <c r="AT131" s="50">
        <f>IF('Indicator Date hidden'!AU132="x","x",AT$2-'Indicator Date hidden'!AU132)</f>
        <v>0</v>
      </c>
      <c r="AU131" s="50">
        <f>IF('Indicator Date hidden'!AV132="x","x",AU$2-'Indicator Date hidden'!AV132)</f>
        <v>0</v>
      </c>
      <c r="AV131" s="50">
        <f>IF('Indicator Date hidden'!AW132="x","x",AV$2-'Indicator Date hidden'!AW132)</f>
        <v>0</v>
      </c>
      <c r="AW131" s="50">
        <f>IF('Indicator Date hidden'!AX132="x","x",AW$2-'Indicator Date hidden'!AX132)</f>
        <v>0</v>
      </c>
      <c r="AX131" s="50">
        <f>IF('Indicator Date hidden'!AY132="x","x",AX$2-'Indicator Date hidden'!AY132)</f>
        <v>0</v>
      </c>
      <c r="AY131" s="50">
        <f>IF('Indicator Date hidden'!AZ132="x","x",AY$2-'Indicator Date hidden'!AZ132)</f>
        <v>0</v>
      </c>
      <c r="AZ131" s="50" t="str">
        <f>IF('Indicator Date hidden'!BA132="x","x",AZ$2-'Indicator Date hidden'!BA132)</f>
        <v>x</v>
      </c>
      <c r="BA131" s="50">
        <f>IF('Indicator Date hidden'!BB132="x","x",BA$2-'Indicator Date hidden'!BB132)</f>
        <v>1</v>
      </c>
      <c r="BB131" s="50">
        <f>IF('Indicator Date hidden'!BC132="x","x",BB$2-'Indicator Date hidden'!BC132)</f>
        <v>1</v>
      </c>
      <c r="BC131" s="50">
        <f>IF('Indicator Date hidden'!BD132="x","x",BC$2-'Indicator Date hidden'!BD132)</f>
        <v>1</v>
      </c>
      <c r="BD131" s="50" t="str">
        <f>IF('Indicator Date hidden'!BE132="x","x",BD$2-'Indicator Date hidden'!BE132)</f>
        <v>x</v>
      </c>
      <c r="BE131" s="50">
        <f>IF('Indicator Date hidden'!BF132="x","x",BE$2-'Indicator Date hidden'!BF132)</f>
        <v>1</v>
      </c>
      <c r="BF131" s="50">
        <f>IF('Indicator Date hidden'!BG132="x","x",BF$2-'Indicator Date hidden'!BG132)</f>
        <v>0</v>
      </c>
      <c r="BG131" s="50">
        <f>IF('Indicator Date hidden'!BH132="x","x",BG$2-'Indicator Date hidden'!BH132)</f>
        <v>1</v>
      </c>
      <c r="BH131" s="50">
        <f>IF('Indicator Date hidden'!BI132="x","x",BH$2-'Indicator Date hidden'!BI132)</f>
        <v>1</v>
      </c>
      <c r="BI131" s="50" t="str">
        <f>IF('Indicator Date hidden'!BJ132="x","x",BI$2-'Indicator Date hidden'!BJ132)</f>
        <v>x</v>
      </c>
      <c r="BJ131" s="50">
        <f>IF('Indicator Date hidden'!BK132="x","x",BJ$2-'Indicator Date hidden'!BK132)</f>
        <v>1</v>
      </c>
      <c r="BK131" s="50">
        <f>IF('Indicator Date hidden'!BL132="x","x",BK$2-'Indicator Date hidden'!BL132)</f>
        <v>0</v>
      </c>
      <c r="BL131" s="50">
        <f>IF('Indicator Date hidden'!BM132="x","x",BL$2-'Indicator Date hidden'!BM132)</f>
        <v>1</v>
      </c>
      <c r="BM131" s="50">
        <f>IF('Indicator Date hidden'!BN132="x","x",BM$2-'Indicator Date hidden'!BN132)</f>
        <v>1</v>
      </c>
      <c r="BN131" s="50">
        <f>IF('Indicator Date hidden'!BO132="x","x",BN$2-'Indicator Date hidden'!BO132)</f>
        <v>0</v>
      </c>
      <c r="BO131" s="50">
        <f>IF('Indicator Date hidden'!BP132="x","x",BO$2-'Indicator Date hidden'!BP132)</f>
        <v>0</v>
      </c>
      <c r="BP131" s="50">
        <f>IF('Indicator Date hidden'!BQ132="x","x",BP$2-'Indicator Date hidden'!BQ132)</f>
        <v>0</v>
      </c>
      <c r="BQ131" s="50">
        <f>IF('Indicator Date hidden'!BR132="x","x",BQ$2-'Indicator Date hidden'!BR132)</f>
        <v>0</v>
      </c>
      <c r="BR131" s="50">
        <f>IF('Indicator Date hidden'!BS132="x","x",BR$2-'Indicator Date hidden'!BS132)</f>
        <v>0</v>
      </c>
      <c r="BS131" s="50">
        <f>IF('Indicator Date hidden'!BT132="x","x",BS$2-'Indicator Date hidden'!BT132)</f>
        <v>1</v>
      </c>
      <c r="BT131" s="50">
        <f>IF('Indicator Date hidden'!BU132="x","x",BT$2-'Indicator Date hidden'!BU132)</f>
        <v>1</v>
      </c>
      <c r="BU131" s="50">
        <f>IF('Indicator Date hidden'!BV132="x","x",BU$2-'Indicator Date hidden'!BV132)</f>
        <v>1</v>
      </c>
      <c r="BV131" s="50">
        <f>IF('Indicator Date hidden'!BW132="x","x",BV$2-'Indicator Date hidden'!BW132)</f>
        <v>1</v>
      </c>
      <c r="BW131" s="50">
        <f>IF('Indicator Date hidden'!BX132="x","x",BW$2-'Indicator Date hidden'!BX132)</f>
        <v>1</v>
      </c>
      <c r="BX131" s="50">
        <f>IF('Indicator Date hidden'!BY132="x","x",BX$2-'Indicator Date hidden'!BY132)</f>
        <v>0</v>
      </c>
      <c r="BY131" s="3">
        <f t="shared" ref="BY131:BY162" si="20">SUM(B131:BX131)</f>
        <v>20</v>
      </c>
      <c r="BZ131" s="51">
        <f t="shared" ref="BZ131:BZ162" si="21">BY131/COUNT(B131:BX131)</f>
        <v>0.29411764705882354</v>
      </c>
      <c r="CA131" s="3">
        <f t="shared" ref="CA131:CA162" si="22">COUNTIF(B131:BX131,"&gt;0")</f>
        <v>18</v>
      </c>
      <c r="CB131" s="51">
        <f t="shared" ref="CB131:CB162" si="23">_xlfn.STDEV.P(B131:BX131)</f>
        <v>0.54391888261490962</v>
      </c>
      <c r="CC131" s="54">
        <f t="shared" ref="CC131:CC162" si="24">MEDIAN(B131:BX131)</f>
        <v>0</v>
      </c>
    </row>
    <row r="132" spans="1:81">
      <c r="A132" s="3" t="str">
        <f>'Indicator Data'!B135</f>
        <v>PAK</v>
      </c>
      <c r="B132" s="50">
        <f>IF('Indicator Date hidden'!C133="x","x",B$2-'Indicator Date hidden'!C133)</f>
        <v>0</v>
      </c>
      <c r="C132" s="50">
        <f>IF('Indicator Date hidden'!D133="x","x",C$2-'Indicator Date hidden'!D133)</f>
        <v>0</v>
      </c>
      <c r="D132" s="50">
        <f>IF('Indicator Date hidden'!E133="x","x",D$2-'Indicator Date hidden'!E133)</f>
        <v>0</v>
      </c>
      <c r="E132" s="50">
        <f>IF('Indicator Date hidden'!F133="x","x",E$2-'Indicator Date hidden'!F133)</f>
        <v>0</v>
      </c>
      <c r="F132" s="50">
        <f>IF('Indicator Date hidden'!G133="x","x",F$2-'Indicator Date hidden'!G133)</f>
        <v>0</v>
      </c>
      <c r="G132" s="50">
        <f>IF('Indicator Date hidden'!H133="x","x",G$2-'Indicator Date hidden'!H133)</f>
        <v>0</v>
      </c>
      <c r="H132" s="50">
        <f>IF('Indicator Date hidden'!I133="x","x",H$2-'Indicator Date hidden'!I133)</f>
        <v>0</v>
      </c>
      <c r="I132" s="50">
        <f>IF('Indicator Date hidden'!J133="x","x",I$2-'Indicator Date hidden'!J133)</f>
        <v>0</v>
      </c>
      <c r="J132" s="50">
        <f>IF('Indicator Date hidden'!K133="x","x",J$2-'Indicator Date hidden'!K133)</f>
        <v>0</v>
      </c>
      <c r="K132" s="50">
        <f>IF('Indicator Date hidden'!L133="x","x",K$2-'Indicator Date hidden'!L133)</f>
        <v>0</v>
      </c>
      <c r="L132" s="50">
        <f>IF('Indicator Date hidden'!M133="x","x",L$2-'Indicator Date hidden'!M133)</f>
        <v>0</v>
      </c>
      <c r="M132" s="50">
        <f>IF('Indicator Date hidden'!N133="x","x",M$2-'Indicator Date hidden'!N133)</f>
        <v>0</v>
      </c>
      <c r="N132" s="50">
        <f>IF('Indicator Date hidden'!O133="x","x",N$2-'Indicator Date hidden'!O133)</f>
        <v>0</v>
      </c>
      <c r="O132" s="50">
        <f>IF('Indicator Date hidden'!P133="x","x",O$2-'Indicator Date hidden'!P133)</f>
        <v>0</v>
      </c>
      <c r="P132" s="50">
        <f>IF('Indicator Date hidden'!Q133="x","x",P$2-'Indicator Date hidden'!Q133)</f>
        <v>0</v>
      </c>
      <c r="Q132" s="50">
        <f>IF('Indicator Date hidden'!R133="x","x",Q$2-'Indicator Date hidden'!R133)</f>
        <v>0</v>
      </c>
      <c r="R132" s="50">
        <f>IF('Indicator Date hidden'!S133="x","x",R$2-'Indicator Date hidden'!S133)</f>
        <v>0</v>
      </c>
      <c r="S132" s="50">
        <f>IF('Indicator Date hidden'!T133="x","x",S$2-'Indicator Date hidden'!T133)</f>
        <v>0</v>
      </c>
      <c r="T132" s="50">
        <f>IF('Indicator Date hidden'!U133="x","x",T$2-'Indicator Date hidden'!U133)</f>
        <v>0</v>
      </c>
      <c r="U132" s="50">
        <f>IF('Indicator Date hidden'!V133="x","x",U$2-'Indicator Date hidden'!V133)</f>
        <v>0</v>
      </c>
      <c r="V132" s="50">
        <f>IF('Indicator Date hidden'!W133="x","x",V$2-'Indicator Date hidden'!W133)</f>
        <v>0</v>
      </c>
      <c r="W132" s="50">
        <f>IF('Indicator Date hidden'!X133="x","x",W$2-'Indicator Date hidden'!X133)</f>
        <v>0</v>
      </c>
      <c r="X132" s="50">
        <f>IF('Indicator Date hidden'!Y133="x","x",X$2-'Indicator Date hidden'!Y133)</f>
        <v>1</v>
      </c>
      <c r="Y132" s="50">
        <f>IF('Indicator Date hidden'!Z133="x","x",Y$2-'Indicator Date hidden'!Z133)</f>
        <v>1</v>
      </c>
      <c r="Z132" s="50">
        <f>IF('Indicator Date hidden'!AA133="x","x",Z$2-'Indicator Date hidden'!AA133)</f>
        <v>5</v>
      </c>
      <c r="AA132" s="50">
        <f>IF('Indicator Date hidden'!AB133="x","x",AA$2-'Indicator Date hidden'!AB133)</f>
        <v>0</v>
      </c>
      <c r="AB132" s="50">
        <f>IF('Indicator Date hidden'!AC133="x","x",AB$2-'Indicator Date hidden'!AC133)</f>
        <v>0</v>
      </c>
      <c r="AC132" s="50">
        <f>IF('Indicator Date hidden'!AD133="x","x",AC$2-'Indicator Date hidden'!AD133)</f>
        <v>2</v>
      </c>
      <c r="AD132" s="50">
        <f>IF('Indicator Date hidden'!AE133="x","x",AD$2-'Indicator Date hidden'!AE133)</f>
        <v>0</v>
      </c>
      <c r="AE132" s="50">
        <f>IF('Indicator Date hidden'!AF133="x","x",AE$2-'Indicator Date hidden'!AF133)</f>
        <v>0</v>
      </c>
      <c r="AF132" s="50">
        <f>IF('Indicator Date hidden'!AG133="x","x",AF$2-'Indicator Date hidden'!AG133)</f>
        <v>0</v>
      </c>
      <c r="AG132" s="50">
        <f>IF('Indicator Date hidden'!AH133="x","x",AG$2-'Indicator Date hidden'!AH133)</f>
        <v>0</v>
      </c>
      <c r="AH132" s="50">
        <f>IF('Indicator Date hidden'!AI133="x","x",AH$2-'Indicator Date hidden'!AI133)</f>
        <v>0</v>
      </c>
      <c r="AI132" s="50">
        <f>IF('Indicator Date hidden'!AJ133="x","x",AI$2-'Indicator Date hidden'!AJ133)</f>
        <v>0</v>
      </c>
      <c r="AJ132" s="50">
        <f>IF('Indicator Date hidden'!AK133="x","x",AJ$2-'Indicator Date hidden'!AK133)</f>
        <v>0</v>
      </c>
      <c r="AK132" s="50">
        <f>IF('Indicator Date hidden'!AL133="x","x",AK$2-'Indicator Date hidden'!AL133)</f>
        <v>0</v>
      </c>
      <c r="AL132" s="50">
        <f>IF('Indicator Date hidden'!AM133="x","x",AL$2-'Indicator Date hidden'!AM133)</f>
        <v>1</v>
      </c>
      <c r="AM132" s="50">
        <f>IF('Indicator Date hidden'!AN133="x","x",AM$2-'Indicator Date hidden'!AN133)</f>
        <v>0</v>
      </c>
      <c r="AN132" s="50">
        <f>IF('Indicator Date hidden'!AO133="x","x",AN$2-'Indicator Date hidden'!AO133)</f>
        <v>0</v>
      </c>
      <c r="AO132" s="50">
        <f>IF('Indicator Date hidden'!AP133="x","x",AO$2-'Indicator Date hidden'!AP133)</f>
        <v>0</v>
      </c>
      <c r="AP132" s="50">
        <f>IF('Indicator Date hidden'!AQ133="x","x",AP$2-'Indicator Date hidden'!AQ133)</f>
        <v>0</v>
      </c>
      <c r="AQ132" s="50">
        <f>IF('Indicator Date hidden'!AR133="x","x",AQ$2-'Indicator Date hidden'!AR133)</f>
        <v>0</v>
      </c>
      <c r="AR132" s="50">
        <f>IF('Indicator Date hidden'!AS133="x","x",AR$2-'Indicator Date hidden'!AS133)</f>
        <v>0</v>
      </c>
      <c r="AS132" s="50">
        <f>IF('Indicator Date hidden'!AT133="x","x",AS$2-'Indicator Date hidden'!AT133)</f>
        <v>2</v>
      </c>
      <c r="AT132" s="50">
        <f>IF('Indicator Date hidden'!AU133="x","x",AT$2-'Indicator Date hidden'!AU133)</f>
        <v>0</v>
      </c>
      <c r="AU132" s="50">
        <f>IF('Indicator Date hidden'!AV133="x","x",AU$2-'Indicator Date hidden'!AV133)</f>
        <v>0</v>
      </c>
      <c r="AV132" s="50">
        <f>IF('Indicator Date hidden'!AW133="x","x",AV$2-'Indicator Date hidden'!AW133)</f>
        <v>0</v>
      </c>
      <c r="AW132" s="50">
        <f>IF('Indicator Date hidden'!AX133="x","x",AW$2-'Indicator Date hidden'!AX133)</f>
        <v>0</v>
      </c>
      <c r="AX132" s="50">
        <f>IF('Indicator Date hidden'!AY133="x","x",AX$2-'Indicator Date hidden'!AY133)</f>
        <v>0</v>
      </c>
      <c r="AY132" s="50">
        <f>IF('Indicator Date hidden'!AZ133="x","x",AY$2-'Indicator Date hidden'!AZ133)</f>
        <v>0</v>
      </c>
      <c r="AZ132" s="50">
        <f>IF('Indicator Date hidden'!BA133="x","x",AZ$2-'Indicator Date hidden'!BA133)</f>
        <v>1</v>
      </c>
      <c r="BA132" s="50">
        <f>IF('Indicator Date hidden'!BB133="x","x",BA$2-'Indicator Date hidden'!BB133)</f>
        <v>1</v>
      </c>
      <c r="BB132" s="50">
        <f>IF('Indicator Date hidden'!BC133="x","x",BB$2-'Indicator Date hidden'!BC133)</f>
        <v>1</v>
      </c>
      <c r="BC132" s="50">
        <f>IF('Indicator Date hidden'!BD133="x","x",BC$2-'Indicator Date hidden'!BD133)</f>
        <v>1</v>
      </c>
      <c r="BD132" s="50">
        <f>IF('Indicator Date hidden'!BE133="x","x",BD$2-'Indicator Date hidden'!BE133)</f>
        <v>1</v>
      </c>
      <c r="BE132" s="50">
        <f>IF('Indicator Date hidden'!BF133="x","x",BE$2-'Indicator Date hidden'!BF133)</f>
        <v>1</v>
      </c>
      <c r="BF132" s="50">
        <f>IF('Indicator Date hidden'!BG133="x","x",BF$2-'Indicator Date hidden'!BG133)</f>
        <v>0</v>
      </c>
      <c r="BG132" s="50">
        <f>IF('Indicator Date hidden'!BH133="x","x",BG$2-'Indicator Date hidden'!BH133)</f>
        <v>1</v>
      </c>
      <c r="BH132" s="50">
        <f>IF('Indicator Date hidden'!BI133="x","x",BH$2-'Indicator Date hidden'!BI133)</f>
        <v>1</v>
      </c>
      <c r="BI132" s="50">
        <f>IF('Indicator Date hidden'!BJ133="x","x",BI$2-'Indicator Date hidden'!BJ133)</f>
        <v>0</v>
      </c>
      <c r="BJ132" s="50">
        <f>IF('Indicator Date hidden'!BK133="x","x",BJ$2-'Indicator Date hidden'!BK133)</f>
        <v>1</v>
      </c>
      <c r="BK132" s="50">
        <f>IF('Indicator Date hidden'!BL133="x","x",BK$2-'Indicator Date hidden'!BL133)</f>
        <v>0</v>
      </c>
      <c r="BL132" s="50">
        <f>IF('Indicator Date hidden'!BM133="x","x",BL$2-'Indicator Date hidden'!BM133)</f>
        <v>1</v>
      </c>
      <c r="BM132" s="50">
        <f>IF('Indicator Date hidden'!BN133="x","x",BM$2-'Indicator Date hidden'!BN133)</f>
        <v>2</v>
      </c>
      <c r="BN132" s="50">
        <f>IF('Indicator Date hidden'!BO133="x","x",BN$2-'Indicator Date hidden'!BO133)</f>
        <v>0</v>
      </c>
      <c r="BO132" s="50">
        <f>IF('Indicator Date hidden'!BP133="x","x",BO$2-'Indicator Date hidden'!BP133)</f>
        <v>0</v>
      </c>
      <c r="BP132" s="50">
        <f>IF('Indicator Date hidden'!BQ133="x","x",BP$2-'Indicator Date hidden'!BQ133)</f>
        <v>0</v>
      </c>
      <c r="BQ132" s="50">
        <f>IF('Indicator Date hidden'!BR133="x","x",BQ$2-'Indicator Date hidden'!BR133)</f>
        <v>0</v>
      </c>
      <c r="BR132" s="50">
        <f>IF('Indicator Date hidden'!BS133="x","x",BR$2-'Indicator Date hidden'!BS133)</f>
        <v>0</v>
      </c>
      <c r="BS132" s="50">
        <f>IF('Indicator Date hidden'!BT133="x","x",BS$2-'Indicator Date hidden'!BT133)</f>
        <v>3</v>
      </c>
      <c r="BT132" s="50">
        <f>IF('Indicator Date hidden'!BU133="x","x",BT$2-'Indicator Date hidden'!BU133)</f>
        <v>1</v>
      </c>
      <c r="BU132" s="50">
        <f>IF('Indicator Date hidden'!BV133="x","x",BU$2-'Indicator Date hidden'!BV133)</f>
        <v>1</v>
      </c>
      <c r="BV132" s="50">
        <f>IF('Indicator Date hidden'!BW133="x","x",BV$2-'Indicator Date hidden'!BW133)</f>
        <v>1</v>
      </c>
      <c r="BW132" s="50">
        <f>IF('Indicator Date hidden'!BX133="x","x",BW$2-'Indicator Date hidden'!BX133)</f>
        <v>1</v>
      </c>
      <c r="BX132" s="50">
        <f>IF('Indicator Date hidden'!BY133="x","x",BX$2-'Indicator Date hidden'!BY133)</f>
        <v>0</v>
      </c>
      <c r="BY132" s="3">
        <f t="shared" si="20"/>
        <v>31</v>
      </c>
      <c r="BZ132" s="51">
        <f t="shared" si="21"/>
        <v>0.41333333333333333</v>
      </c>
      <c r="CA132" s="3">
        <f t="shared" si="22"/>
        <v>22</v>
      </c>
      <c r="CB132" s="51">
        <f t="shared" si="23"/>
        <v>0.81801928800949153</v>
      </c>
      <c r="CC132" s="54">
        <f t="shared" si="24"/>
        <v>0</v>
      </c>
    </row>
    <row r="133" spans="1:81">
      <c r="A133" s="3" t="str">
        <f>'Indicator Data'!B136</f>
        <v>PLW</v>
      </c>
      <c r="B133" s="50">
        <f>IF('Indicator Date hidden'!C134="x","x",B$2-'Indicator Date hidden'!C134)</f>
        <v>0</v>
      </c>
      <c r="C133" s="50">
        <f>IF('Indicator Date hidden'!D134="x","x",C$2-'Indicator Date hidden'!D134)</f>
        <v>0</v>
      </c>
      <c r="D133" s="50">
        <f>IF('Indicator Date hidden'!E134="x","x",D$2-'Indicator Date hidden'!E134)</f>
        <v>0</v>
      </c>
      <c r="E133" s="50">
        <f>IF('Indicator Date hidden'!F134="x","x",E$2-'Indicator Date hidden'!F134)</f>
        <v>0</v>
      </c>
      <c r="F133" s="50">
        <f>IF('Indicator Date hidden'!G134="x","x",F$2-'Indicator Date hidden'!G134)</f>
        <v>0</v>
      </c>
      <c r="G133" s="50">
        <f>IF('Indicator Date hidden'!H134="x","x",G$2-'Indicator Date hidden'!H134)</f>
        <v>0</v>
      </c>
      <c r="H133" s="50">
        <f>IF('Indicator Date hidden'!I134="x","x",H$2-'Indicator Date hidden'!I134)</f>
        <v>0</v>
      </c>
      <c r="I133" s="50">
        <f>IF('Indicator Date hidden'!J134="x","x",I$2-'Indicator Date hidden'!J134)</f>
        <v>0</v>
      </c>
      <c r="J133" s="50">
        <f>IF('Indicator Date hidden'!K134="x","x",J$2-'Indicator Date hidden'!K134)</f>
        <v>0</v>
      </c>
      <c r="K133" s="50" t="str">
        <f>IF('Indicator Date hidden'!L134="x","x",K$2-'Indicator Date hidden'!L134)</f>
        <v>x</v>
      </c>
      <c r="L133" s="50">
        <f>IF('Indicator Date hidden'!M134="x","x",L$2-'Indicator Date hidden'!M134)</f>
        <v>0</v>
      </c>
      <c r="M133" s="50">
        <f>IF('Indicator Date hidden'!N134="x","x",M$2-'Indicator Date hidden'!N134)</f>
        <v>0</v>
      </c>
      <c r="N133" s="50">
        <f>IF('Indicator Date hidden'!O134="x","x",N$2-'Indicator Date hidden'!O134)</f>
        <v>0</v>
      </c>
      <c r="O133" s="50">
        <f>IF('Indicator Date hidden'!P134="x","x",O$2-'Indicator Date hidden'!P134)</f>
        <v>0</v>
      </c>
      <c r="P133" s="50">
        <f>IF('Indicator Date hidden'!Q134="x","x",P$2-'Indicator Date hidden'!Q134)</f>
        <v>0</v>
      </c>
      <c r="Q133" s="50">
        <f>IF('Indicator Date hidden'!R134="x","x",Q$2-'Indicator Date hidden'!R134)</f>
        <v>0</v>
      </c>
      <c r="R133" s="50">
        <f>IF('Indicator Date hidden'!S134="x","x",R$2-'Indicator Date hidden'!S134)</f>
        <v>0</v>
      </c>
      <c r="S133" s="50">
        <f>IF('Indicator Date hidden'!T134="x","x",S$2-'Indicator Date hidden'!T134)</f>
        <v>0</v>
      </c>
      <c r="T133" s="50">
        <f>IF('Indicator Date hidden'!U134="x","x",T$2-'Indicator Date hidden'!U134)</f>
        <v>0</v>
      </c>
      <c r="U133" s="50">
        <f>IF('Indicator Date hidden'!V134="x","x",U$2-'Indicator Date hidden'!V134)</f>
        <v>0</v>
      </c>
      <c r="V133" s="50">
        <f>IF('Indicator Date hidden'!W134="x","x",V$2-'Indicator Date hidden'!W134)</f>
        <v>0</v>
      </c>
      <c r="W133" s="50">
        <f>IF('Indicator Date hidden'!X134="x","x",W$2-'Indicator Date hidden'!X134)</f>
        <v>0</v>
      </c>
      <c r="X133" s="50">
        <f>IF('Indicator Date hidden'!Y134="x","x",X$2-'Indicator Date hidden'!Y134)</f>
        <v>1</v>
      </c>
      <c r="Y133" s="50">
        <f>IF('Indicator Date hidden'!Z134="x","x",Y$2-'Indicator Date hidden'!Z134)</f>
        <v>1</v>
      </c>
      <c r="Z133" s="50" t="str">
        <f>IF('Indicator Date hidden'!AA134="x","x",Z$2-'Indicator Date hidden'!AA134)</f>
        <v>x</v>
      </c>
      <c r="AA133" s="50">
        <f>IF('Indicator Date hidden'!AB134="x","x",AA$2-'Indicator Date hidden'!AB134)</f>
        <v>0</v>
      </c>
      <c r="AB133" s="50" t="str">
        <f>IF('Indicator Date hidden'!AC134="x","x",AB$2-'Indicator Date hidden'!AC134)</f>
        <v>x</v>
      </c>
      <c r="AC133" s="50">
        <f>IF('Indicator Date hidden'!AD134="x","x",AC$2-'Indicator Date hidden'!AD134)</f>
        <v>4</v>
      </c>
      <c r="AD133" s="50">
        <f>IF('Indicator Date hidden'!AE134="x","x",AD$2-'Indicator Date hidden'!AE134)</f>
        <v>0</v>
      </c>
      <c r="AE133" s="50" t="str">
        <f>IF('Indicator Date hidden'!AF134="x","x",AE$2-'Indicator Date hidden'!AF134)</f>
        <v>x</v>
      </c>
      <c r="AF133" s="50">
        <f>IF('Indicator Date hidden'!AG134="x","x",AF$2-'Indicator Date hidden'!AG134)</f>
        <v>0</v>
      </c>
      <c r="AG133" s="50">
        <f>IF('Indicator Date hidden'!AH134="x","x",AG$2-'Indicator Date hidden'!AH134)</f>
        <v>0</v>
      </c>
      <c r="AH133" s="50">
        <f>IF('Indicator Date hidden'!AI134="x","x",AH$2-'Indicator Date hidden'!AI134)</f>
        <v>0</v>
      </c>
      <c r="AI133" s="50">
        <f>IF('Indicator Date hidden'!AJ134="x","x",AI$2-'Indicator Date hidden'!AJ134)</f>
        <v>0</v>
      </c>
      <c r="AJ133" s="50">
        <f>IF('Indicator Date hidden'!AK134="x","x",AJ$2-'Indicator Date hidden'!AK134)</f>
        <v>0</v>
      </c>
      <c r="AK133" s="50">
        <f>IF('Indicator Date hidden'!AL134="x","x",AK$2-'Indicator Date hidden'!AL134)</f>
        <v>0</v>
      </c>
      <c r="AL133" s="50" t="str">
        <f>IF('Indicator Date hidden'!AM134="x","x",AL$2-'Indicator Date hidden'!AM134)</f>
        <v>x</v>
      </c>
      <c r="AM133" s="50">
        <f>IF('Indicator Date hidden'!AN134="x","x",AM$2-'Indicator Date hidden'!AN134)</f>
        <v>0</v>
      </c>
      <c r="AN133" s="50">
        <f>IF('Indicator Date hidden'!AO134="x","x",AN$2-'Indicator Date hidden'!AO134)</f>
        <v>0</v>
      </c>
      <c r="AO133" s="50">
        <f>IF('Indicator Date hidden'!AP134="x","x",AO$2-'Indicator Date hidden'!AP134)</f>
        <v>0</v>
      </c>
      <c r="AP133" s="50">
        <f>IF('Indicator Date hidden'!AQ134="x","x",AP$2-'Indicator Date hidden'!AQ134)</f>
        <v>0</v>
      </c>
      <c r="AQ133" s="50">
        <f>IF('Indicator Date hidden'!AR134="x","x",AQ$2-'Indicator Date hidden'!AR134)</f>
        <v>0</v>
      </c>
      <c r="AR133" s="50">
        <f>IF('Indicator Date hidden'!AS134="x","x",AR$2-'Indicator Date hidden'!AS134)</f>
        <v>0</v>
      </c>
      <c r="AS133" s="50" t="str">
        <f>IF('Indicator Date hidden'!AT134="x","x",AS$2-'Indicator Date hidden'!AT134)</f>
        <v>x</v>
      </c>
      <c r="AT133" s="50">
        <f>IF('Indicator Date hidden'!AU134="x","x",AT$2-'Indicator Date hidden'!AU134)</f>
        <v>0</v>
      </c>
      <c r="AU133" s="50" t="str">
        <f>IF('Indicator Date hidden'!AV134="x","x",AU$2-'Indicator Date hidden'!AV134)</f>
        <v>x</v>
      </c>
      <c r="AV133" s="50" t="str">
        <f>IF('Indicator Date hidden'!AW134="x","x",AV$2-'Indicator Date hidden'!AW134)</f>
        <v>x</v>
      </c>
      <c r="AW133" s="50" t="str">
        <f>IF('Indicator Date hidden'!AX134="x","x",AW$2-'Indicator Date hidden'!AX134)</f>
        <v>x</v>
      </c>
      <c r="AX133" s="50">
        <f>IF('Indicator Date hidden'!AY134="x","x",AX$2-'Indicator Date hidden'!AY134)</f>
        <v>0</v>
      </c>
      <c r="AY133" s="50" t="str">
        <f>IF('Indicator Date hidden'!AZ134="x","x",AY$2-'Indicator Date hidden'!AZ134)</f>
        <v>x</v>
      </c>
      <c r="AZ133" s="50" t="str">
        <f>IF('Indicator Date hidden'!BA134="x","x",AZ$2-'Indicator Date hidden'!BA134)</f>
        <v>x</v>
      </c>
      <c r="BA133" s="50">
        <f>IF('Indicator Date hidden'!BB134="x","x",BA$2-'Indicator Date hidden'!BB134)</f>
        <v>1</v>
      </c>
      <c r="BB133" s="50">
        <f>IF('Indicator Date hidden'!BC134="x","x",BB$2-'Indicator Date hidden'!BC134)</f>
        <v>1</v>
      </c>
      <c r="BC133" s="50">
        <f>IF('Indicator Date hidden'!BD134="x","x",BC$2-'Indicator Date hidden'!BD134)</f>
        <v>1</v>
      </c>
      <c r="BD133" s="50" t="str">
        <f>IF('Indicator Date hidden'!BE134="x","x",BD$2-'Indicator Date hidden'!BE134)</f>
        <v>x</v>
      </c>
      <c r="BE133" s="50">
        <f>IF('Indicator Date hidden'!BF134="x","x",BE$2-'Indicator Date hidden'!BF134)</f>
        <v>1</v>
      </c>
      <c r="BF133" s="50">
        <f>IF('Indicator Date hidden'!BG134="x","x",BF$2-'Indicator Date hidden'!BG134)</f>
        <v>0</v>
      </c>
      <c r="BG133" s="50">
        <f>IF('Indicator Date hidden'!BH134="x","x",BG$2-'Indicator Date hidden'!BH134)</f>
        <v>1</v>
      </c>
      <c r="BH133" s="50">
        <f>IF('Indicator Date hidden'!BI134="x","x",BH$2-'Indicator Date hidden'!BI134)</f>
        <v>1</v>
      </c>
      <c r="BI133" s="50">
        <f>IF('Indicator Date hidden'!BJ134="x","x",BI$2-'Indicator Date hidden'!BJ134)</f>
        <v>2</v>
      </c>
      <c r="BJ133" s="50">
        <f>IF('Indicator Date hidden'!BK134="x","x",BJ$2-'Indicator Date hidden'!BK134)</f>
        <v>1</v>
      </c>
      <c r="BK133" s="50" t="str">
        <f>IF('Indicator Date hidden'!BL134="x","x",BK$2-'Indicator Date hidden'!BL134)</f>
        <v>x</v>
      </c>
      <c r="BL133" s="50">
        <f>IF('Indicator Date hidden'!BM134="x","x",BL$2-'Indicator Date hidden'!BM134)</f>
        <v>1</v>
      </c>
      <c r="BM133" s="50">
        <f>IF('Indicator Date hidden'!BN134="x","x",BM$2-'Indicator Date hidden'!BN134)</f>
        <v>4</v>
      </c>
      <c r="BN133" s="50" t="str">
        <f>IF('Indicator Date hidden'!BO134="x","x",BN$2-'Indicator Date hidden'!BO134)</f>
        <v>x</v>
      </c>
      <c r="BO133" s="50" t="str">
        <f>IF('Indicator Date hidden'!BP134="x","x",BO$2-'Indicator Date hidden'!BP134)</f>
        <v>x</v>
      </c>
      <c r="BP133" s="50">
        <f>IF('Indicator Date hidden'!BQ134="x","x",BP$2-'Indicator Date hidden'!BQ134)</f>
        <v>0</v>
      </c>
      <c r="BQ133" s="50">
        <f>IF('Indicator Date hidden'!BR134="x","x",BQ$2-'Indicator Date hidden'!BR134)</f>
        <v>0</v>
      </c>
      <c r="BR133" s="50">
        <f>IF('Indicator Date hidden'!BS134="x","x",BR$2-'Indicator Date hidden'!BS134)</f>
        <v>0</v>
      </c>
      <c r="BS133" s="50">
        <f>IF('Indicator Date hidden'!BT134="x","x",BS$2-'Indicator Date hidden'!BT134)</f>
        <v>4</v>
      </c>
      <c r="BT133" s="50">
        <f>IF('Indicator Date hidden'!BU134="x","x",BT$2-'Indicator Date hidden'!BU134)</f>
        <v>1</v>
      </c>
      <c r="BU133" s="50">
        <f>IF('Indicator Date hidden'!BV134="x","x",BU$2-'Indicator Date hidden'!BV134)</f>
        <v>1</v>
      </c>
      <c r="BV133" s="50">
        <f>IF('Indicator Date hidden'!BW134="x","x",BV$2-'Indicator Date hidden'!BW134)</f>
        <v>1</v>
      </c>
      <c r="BW133" s="50">
        <f>IF('Indicator Date hidden'!BX134="x","x",BW$2-'Indicator Date hidden'!BX134)</f>
        <v>1</v>
      </c>
      <c r="BX133" s="50" t="str">
        <f>IF('Indicator Date hidden'!BY134="x","x",BX$2-'Indicator Date hidden'!BY134)</f>
        <v>x</v>
      </c>
      <c r="BY133" s="3">
        <f t="shared" si="20"/>
        <v>28</v>
      </c>
      <c r="BZ133" s="51">
        <f t="shared" si="21"/>
        <v>0.47457627118644069</v>
      </c>
      <c r="CA133" s="3">
        <f t="shared" si="22"/>
        <v>18</v>
      </c>
      <c r="CB133" s="51">
        <f t="shared" si="23"/>
        <v>0.94520972837957185</v>
      </c>
      <c r="CC133" s="54">
        <f t="shared" si="24"/>
        <v>0</v>
      </c>
    </row>
    <row r="134" spans="1:81">
      <c r="A134" s="3" t="str">
        <f>'Indicator Data'!B137</f>
        <v>PSE</v>
      </c>
      <c r="B134" s="50">
        <f>IF('Indicator Date hidden'!C135="x","x",B$2-'Indicator Date hidden'!C135)</f>
        <v>0</v>
      </c>
      <c r="C134" s="50">
        <f>IF('Indicator Date hidden'!D135="x","x",C$2-'Indicator Date hidden'!D135)</f>
        <v>0</v>
      </c>
      <c r="D134" s="50">
        <f>IF('Indicator Date hidden'!E135="x","x",D$2-'Indicator Date hidden'!E135)</f>
        <v>0</v>
      </c>
      <c r="E134" s="50">
        <f>IF('Indicator Date hidden'!F135="x","x",E$2-'Indicator Date hidden'!F135)</f>
        <v>0</v>
      </c>
      <c r="F134" s="50">
        <f>IF('Indicator Date hidden'!G135="x","x",F$2-'Indicator Date hidden'!G135)</f>
        <v>0</v>
      </c>
      <c r="G134" s="50">
        <f>IF('Indicator Date hidden'!H135="x","x",G$2-'Indicator Date hidden'!H135)</f>
        <v>0</v>
      </c>
      <c r="H134" s="50">
        <f>IF('Indicator Date hidden'!I135="x","x",H$2-'Indicator Date hidden'!I135)</f>
        <v>0</v>
      </c>
      <c r="I134" s="50">
        <f>IF('Indicator Date hidden'!J135="x","x",I$2-'Indicator Date hidden'!J135)</f>
        <v>0</v>
      </c>
      <c r="J134" s="50">
        <f>IF('Indicator Date hidden'!K135="x","x",J$2-'Indicator Date hidden'!K135)</f>
        <v>0</v>
      </c>
      <c r="K134" s="50" t="str">
        <f>IF('Indicator Date hidden'!L135="x","x",K$2-'Indicator Date hidden'!L135)</f>
        <v>x</v>
      </c>
      <c r="L134" s="50">
        <f>IF('Indicator Date hidden'!M135="x","x",L$2-'Indicator Date hidden'!M135)</f>
        <v>0</v>
      </c>
      <c r="M134" s="50">
        <f>IF('Indicator Date hidden'!N135="x","x",M$2-'Indicator Date hidden'!N135)</f>
        <v>0</v>
      </c>
      <c r="N134" s="50">
        <f>IF('Indicator Date hidden'!O135="x","x",N$2-'Indicator Date hidden'!O135)</f>
        <v>0</v>
      </c>
      <c r="O134" s="50">
        <f>IF('Indicator Date hidden'!P135="x","x",O$2-'Indicator Date hidden'!P135)</f>
        <v>0</v>
      </c>
      <c r="P134" s="50">
        <f>IF('Indicator Date hidden'!Q135="x","x",P$2-'Indicator Date hidden'!Q135)</f>
        <v>0</v>
      </c>
      <c r="Q134" s="50">
        <f>IF('Indicator Date hidden'!R135="x","x",Q$2-'Indicator Date hidden'!R135)</f>
        <v>0</v>
      </c>
      <c r="R134" s="50">
        <f>IF('Indicator Date hidden'!S135="x","x",R$2-'Indicator Date hidden'!S135)</f>
        <v>0</v>
      </c>
      <c r="S134" s="50">
        <f>IF('Indicator Date hidden'!T135="x","x",S$2-'Indicator Date hidden'!T135)</f>
        <v>0</v>
      </c>
      <c r="T134" s="50">
        <f>IF('Indicator Date hidden'!U135="x","x",T$2-'Indicator Date hidden'!U135)</f>
        <v>0</v>
      </c>
      <c r="U134" s="50">
        <f>IF('Indicator Date hidden'!V135="x","x",U$2-'Indicator Date hidden'!V135)</f>
        <v>0</v>
      </c>
      <c r="V134" s="50">
        <f>IF('Indicator Date hidden'!W135="x","x",V$2-'Indicator Date hidden'!W135)</f>
        <v>0</v>
      </c>
      <c r="W134" s="50">
        <f>IF('Indicator Date hidden'!X135="x","x",W$2-'Indicator Date hidden'!X135)</f>
        <v>0</v>
      </c>
      <c r="X134" s="50">
        <f>IF('Indicator Date hidden'!Y135="x","x",X$2-'Indicator Date hidden'!Y135)</f>
        <v>1</v>
      </c>
      <c r="Y134" s="50">
        <f>IF('Indicator Date hidden'!Z135="x","x",Y$2-'Indicator Date hidden'!Z135)</f>
        <v>1</v>
      </c>
      <c r="Z134" s="50" t="str">
        <f>IF('Indicator Date hidden'!AA135="x","x",Z$2-'Indicator Date hidden'!AA135)</f>
        <v>x</v>
      </c>
      <c r="AA134" s="50">
        <f>IF('Indicator Date hidden'!AB135="x","x",AA$2-'Indicator Date hidden'!AB135)</f>
        <v>0</v>
      </c>
      <c r="AB134" s="50" t="str">
        <f>IF('Indicator Date hidden'!AC135="x","x",AB$2-'Indicator Date hidden'!AC135)</f>
        <v>x</v>
      </c>
      <c r="AC134" s="50">
        <f>IF('Indicator Date hidden'!AD135="x","x",AC$2-'Indicator Date hidden'!AD135)</f>
        <v>0</v>
      </c>
      <c r="AD134" s="50" t="str">
        <f>IF('Indicator Date hidden'!AE135="x","x",AD$2-'Indicator Date hidden'!AE135)</f>
        <v>x</v>
      </c>
      <c r="AE134" s="50">
        <f>IF('Indicator Date hidden'!AF135="x","x",AE$2-'Indicator Date hidden'!AF135)</f>
        <v>0</v>
      </c>
      <c r="AF134" s="50">
        <f>IF('Indicator Date hidden'!AG135="x","x",AF$2-'Indicator Date hidden'!AG135)</f>
        <v>0</v>
      </c>
      <c r="AG134" s="50">
        <f>IF('Indicator Date hidden'!AH135="x","x",AG$2-'Indicator Date hidden'!AH135)</f>
        <v>0</v>
      </c>
      <c r="AH134" s="50">
        <f>IF('Indicator Date hidden'!AI135="x","x",AH$2-'Indicator Date hidden'!AI135)</f>
        <v>0</v>
      </c>
      <c r="AI134" s="50">
        <f>IF('Indicator Date hidden'!AJ135="x","x",AI$2-'Indicator Date hidden'!AJ135)</f>
        <v>0</v>
      </c>
      <c r="AJ134" s="50">
        <f>IF('Indicator Date hidden'!AK135="x","x",AJ$2-'Indicator Date hidden'!AK135)</f>
        <v>0</v>
      </c>
      <c r="AK134" s="50">
        <f>IF('Indicator Date hidden'!AL135="x","x",AK$2-'Indicator Date hidden'!AL135)</f>
        <v>0</v>
      </c>
      <c r="AL134" s="50">
        <f>IF('Indicator Date hidden'!AM135="x","x",AL$2-'Indicator Date hidden'!AM135)</f>
        <v>5</v>
      </c>
      <c r="AM134" s="50">
        <f>IF('Indicator Date hidden'!AN135="x","x",AM$2-'Indicator Date hidden'!AN135)</f>
        <v>0</v>
      </c>
      <c r="AN134" s="50">
        <f>IF('Indicator Date hidden'!AO135="x","x",AN$2-'Indicator Date hidden'!AO135)</f>
        <v>0</v>
      </c>
      <c r="AO134" s="50">
        <f>IF('Indicator Date hidden'!AP135="x","x",AO$2-'Indicator Date hidden'!AP135)</f>
        <v>0</v>
      </c>
      <c r="AP134" s="50">
        <f>IF('Indicator Date hidden'!AQ135="x","x",AP$2-'Indicator Date hidden'!AQ135)</f>
        <v>0</v>
      </c>
      <c r="AQ134" s="50">
        <f>IF('Indicator Date hidden'!AR135="x","x",AQ$2-'Indicator Date hidden'!AR135)</f>
        <v>0</v>
      </c>
      <c r="AR134" s="50">
        <f>IF('Indicator Date hidden'!AS135="x","x",AR$2-'Indicator Date hidden'!AS135)</f>
        <v>0</v>
      </c>
      <c r="AS134" s="50">
        <f>IF('Indicator Date hidden'!AT135="x","x",AS$2-'Indicator Date hidden'!AT135)</f>
        <v>6</v>
      </c>
      <c r="AT134" s="50">
        <f>IF('Indicator Date hidden'!AU135="x","x",AT$2-'Indicator Date hidden'!AU135)</f>
        <v>0</v>
      </c>
      <c r="AU134" s="50" t="str">
        <f>IF('Indicator Date hidden'!AV135="x","x",AU$2-'Indicator Date hidden'!AV135)</f>
        <v>x</v>
      </c>
      <c r="AV134" s="50" t="str">
        <f>IF('Indicator Date hidden'!AW135="x","x",AV$2-'Indicator Date hidden'!AW135)</f>
        <v>x</v>
      </c>
      <c r="AW134" s="50" t="str">
        <f>IF('Indicator Date hidden'!AX135="x","x",AW$2-'Indicator Date hidden'!AX135)</f>
        <v>x</v>
      </c>
      <c r="AX134" s="50">
        <f>IF('Indicator Date hidden'!AY135="x","x",AX$2-'Indicator Date hidden'!AY135)</f>
        <v>0</v>
      </c>
      <c r="AY134" s="50" t="str">
        <f>IF('Indicator Date hidden'!AZ135="x","x",AY$2-'Indicator Date hidden'!AZ135)</f>
        <v>x</v>
      </c>
      <c r="AZ134" s="50">
        <f>IF('Indicator Date hidden'!BA135="x","x",AZ$2-'Indicator Date hidden'!BA135)</f>
        <v>3</v>
      </c>
      <c r="BA134" s="50">
        <f>IF('Indicator Date hidden'!BB135="x","x",BA$2-'Indicator Date hidden'!BB135)</f>
        <v>1</v>
      </c>
      <c r="BB134" s="50">
        <f>IF('Indicator Date hidden'!BC135="x","x",BB$2-'Indicator Date hidden'!BC135)</f>
        <v>1</v>
      </c>
      <c r="BC134" s="50">
        <f>IF('Indicator Date hidden'!BD135="x","x",BC$2-'Indicator Date hidden'!BD135)</f>
        <v>1</v>
      </c>
      <c r="BD134" s="50">
        <f>IF('Indicator Date hidden'!BE135="x","x",BD$2-'Indicator Date hidden'!BE135)</f>
        <v>1</v>
      </c>
      <c r="BE134" s="50">
        <f>IF('Indicator Date hidden'!BF135="x","x",BE$2-'Indicator Date hidden'!BF135)</f>
        <v>1</v>
      </c>
      <c r="BF134" s="50">
        <f>IF('Indicator Date hidden'!BG135="x","x",BF$2-'Indicator Date hidden'!BG135)</f>
        <v>0</v>
      </c>
      <c r="BG134" s="50">
        <f>IF('Indicator Date hidden'!BH135="x","x",BG$2-'Indicator Date hidden'!BH135)</f>
        <v>1</v>
      </c>
      <c r="BH134" s="50">
        <f>IF('Indicator Date hidden'!BI135="x","x",BH$2-'Indicator Date hidden'!BI135)</f>
        <v>1</v>
      </c>
      <c r="BI134" s="50">
        <f>IF('Indicator Date hidden'!BJ135="x","x",BI$2-'Indicator Date hidden'!BJ135)</f>
        <v>0</v>
      </c>
      <c r="BJ134" s="50">
        <f>IF('Indicator Date hidden'!BK135="x","x",BJ$2-'Indicator Date hidden'!BK135)</f>
        <v>1</v>
      </c>
      <c r="BK134" s="50" t="str">
        <f>IF('Indicator Date hidden'!BL135="x","x",BK$2-'Indicator Date hidden'!BL135)</f>
        <v>x</v>
      </c>
      <c r="BL134" s="50">
        <f>IF('Indicator Date hidden'!BM135="x","x",BL$2-'Indicator Date hidden'!BM135)</f>
        <v>1</v>
      </c>
      <c r="BM134" s="50">
        <f>IF('Indicator Date hidden'!BN135="x","x",BM$2-'Indicator Date hidden'!BN135)</f>
        <v>1</v>
      </c>
      <c r="BN134" s="50">
        <f>IF('Indicator Date hidden'!BO135="x","x",BN$2-'Indicator Date hidden'!BO135)</f>
        <v>0</v>
      </c>
      <c r="BO134" s="50">
        <f>IF('Indicator Date hidden'!BP135="x","x",BO$2-'Indicator Date hidden'!BP135)</f>
        <v>0</v>
      </c>
      <c r="BP134" s="50">
        <f>IF('Indicator Date hidden'!BQ135="x","x",BP$2-'Indicator Date hidden'!BQ135)</f>
        <v>0</v>
      </c>
      <c r="BQ134" s="50">
        <f>IF('Indicator Date hidden'!BR135="x","x",BQ$2-'Indicator Date hidden'!BR135)</f>
        <v>0</v>
      </c>
      <c r="BR134" s="50">
        <f>IF('Indicator Date hidden'!BS135="x","x",BR$2-'Indicator Date hidden'!BS135)</f>
        <v>0</v>
      </c>
      <c r="BS134" s="50" t="str">
        <f>IF('Indicator Date hidden'!BT135="x","x",BS$2-'Indicator Date hidden'!BT135)</f>
        <v>x</v>
      </c>
      <c r="BT134" s="50">
        <f>IF('Indicator Date hidden'!BU135="x","x",BT$2-'Indicator Date hidden'!BU135)</f>
        <v>1</v>
      </c>
      <c r="BU134" s="50">
        <f>IF('Indicator Date hidden'!BV135="x","x",BU$2-'Indicator Date hidden'!BV135)</f>
        <v>1</v>
      </c>
      <c r="BV134" s="50">
        <f>IF('Indicator Date hidden'!BW135="x","x",BV$2-'Indicator Date hidden'!BW135)</f>
        <v>1</v>
      </c>
      <c r="BW134" s="50" t="str">
        <f>IF('Indicator Date hidden'!BX135="x","x",BW$2-'Indicator Date hidden'!BX135)</f>
        <v>x</v>
      </c>
      <c r="BX134" s="50">
        <f>IF('Indicator Date hidden'!BY135="x","x",BX$2-'Indicator Date hidden'!BY135)</f>
        <v>0</v>
      </c>
      <c r="BY134" s="3">
        <f t="shared" si="20"/>
        <v>29</v>
      </c>
      <c r="BZ134" s="51">
        <f t="shared" si="21"/>
        <v>0.453125</v>
      </c>
      <c r="CA134" s="3">
        <f t="shared" si="22"/>
        <v>18</v>
      </c>
      <c r="CB134" s="51">
        <f t="shared" si="23"/>
        <v>1.0596238645741234</v>
      </c>
      <c r="CC134" s="54">
        <f t="shared" si="24"/>
        <v>0</v>
      </c>
    </row>
    <row r="135" spans="1:81">
      <c r="A135" s="3" t="str">
        <f>'Indicator Data'!B138</f>
        <v>PAN</v>
      </c>
      <c r="B135" s="50">
        <f>IF('Indicator Date hidden'!C136="x","x",B$2-'Indicator Date hidden'!C136)</f>
        <v>0</v>
      </c>
      <c r="C135" s="50">
        <f>IF('Indicator Date hidden'!D136="x","x",C$2-'Indicator Date hidden'!D136)</f>
        <v>0</v>
      </c>
      <c r="D135" s="50">
        <f>IF('Indicator Date hidden'!E136="x","x",D$2-'Indicator Date hidden'!E136)</f>
        <v>0</v>
      </c>
      <c r="E135" s="50">
        <f>IF('Indicator Date hidden'!F136="x","x",E$2-'Indicator Date hidden'!F136)</f>
        <v>0</v>
      </c>
      <c r="F135" s="50">
        <f>IF('Indicator Date hidden'!G136="x","x",F$2-'Indicator Date hidden'!G136)</f>
        <v>0</v>
      </c>
      <c r="G135" s="50">
        <f>IF('Indicator Date hidden'!H136="x","x",G$2-'Indicator Date hidden'!H136)</f>
        <v>0</v>
      </c>
      <c r="H135" s="50">
        <f>IF('Indicator Date hidden'!I136="x","x",H$2-'Indicator Date hidden'!I136)</f>
        <v>0</v>
      </c>
      <c r="I135" s="50">
        <f>IF('Indicator Date hidden'!J136="x","x",I$2-'Indicator Date hidden'!J136)</f>
        <v>0</v>
      </c>
      <c r="J135" s="50">
        <f>IF('Indicator Date hidden'!K136="x","x",J$2-'Indicator Date hidden'!K136)</f>
        <v>0</v>
      </c>
      <c r="K135" s="50">
        <f>IF('Indicator Date hidden'!L136="x","x",K$2-'Indicator Date hidden'!L136)</f>
        <v>0</v>
      </c>
      <c r="L135" s="50">
        <f>IF('Indicator Date hidden'!M136="x","x",L$2-'Indicator Date hidden'!M136)</f>
        <v>0</v>
      </c>
      <c r="M135" s="50">
        <f>IF('Indicator Date hidden'!N136="x","x",M$2-'Indicator Date hidden'!N136)</f>
        <v>0</v>
      </c>
      <c r="N135" s="50">
        <f>IF('Indicator Date hidden'!O136="x","x",N$2-'Indicator Date hidden'!O136)</f>
        <v>0</v>
      </c>
      <c r="O135" s="50">
        <f>IF('Indicator Date hidden'!P136="x","x",O$2-'Indicator Date hidden'!P136)</f>
        <v>0</v>
      </c>
      <c r="P135" s="50">
        <f>IF('Indicator Date hidden'!Q136="x","x",P$2-'Indicator Date hidden'!Q136)</f>
        <v>0</v>
      </c>
      <c r="Q135" s="50">
        <f>IF('Indicator Date hidden'!R136="x","x",Q$2-'Indicator Date hidden'!R136)</f>
        <v>0</v>
      </c>
      <c r="R135" s="50">
        <f>IF('Indicator Date hidden'!S136="x","x",R$2-'Indicator Date hidden'!S136)</f>
        <v>0</v>
      </c>
      <c r="S135" s="50">
        <f>IF('Indicator Date hidden'!T136="x","x",S$2-'Indicator Date hidden'!T136)</f>
        <v>0</v>
      </c>
      <c r="T135" s="50">
        <f>IF('Indicator Date hidden'!U136="x","x",T$2-'Indicator Date hidden'!U136)</f>
        <v>0</v>
      </c>
      <c r="U135" s="50">
        <f>IF('Indicator Date hidden'!V136="x","x",U$2-'Indicator Date hidden'!V136)</f>
        <v>0</v>
      </c>
      <c r="V135" s="50">
        <f>IF('Indicator Date hidden'!W136="x","x",V$2-'Indicator Date hidden'!W136)</f>
        <v>0</v>
      </c>
      <c r="W135" s="50">
        <f>IF('Indicator Date hidden'!X136="x","x",W$2-'Indicator Date hidden'!X136)</f>
        <v>0</v>
      </c>
      <c r="X135" s="50">
        <f>IF('Indicator Date hidden'!Y136="x","x",X$2-'Indicator Date hidden'!Y136)</f>
        <v>1</v>
      </c>
      <c r="Y135" s="50">
        <f>IF('Indicator Date hidden'!Z136="x","x",Y$2-'Indicator Date hidden'!Z136)</f>
        <v>1</v>
      </c>
      <c r="Z135" s="50">
        <f>IF('Indicator Date hidden'!AA136="x","x",Z$2-'Indicator Date hidden'!AA136)</f>
        <v>8</v>
      </c>
      <c r="AA135" s="50">
        <f>IF('Indicator Date hidden'!AB136="x","x",AA$2-'Indicator Date hidden'!AB136)</f>
        <v>0</v>
      </c>
      <c r="AB135" s="50" t="str">
        <f>IF('Indicator Date hidden'!AC136="x","x",AB$2-'Indicator Date hidden'!AC136)</f>
        <v>x</v>
      </c>
      <c r="AC135" s="50">
        <f>IF('Indicator Date hidden'!AD136="x","x",AC$2-'Indicator Date hidden'!AD136)</f>
        <v>2</v>
      </c>
      <c r="AD135" s="50">
        <f>IF('Indicator Date hidden'!AE136="x","x",AD$2-'Indicator Date hidden'!AE136)</f>
        <v>0</v>
      </c>
      <c r="AE135" s="50">
        <f>IF('Indicator Date hidden'!AF136="x","x",AE$2-'Indicator Date hidden'!AF136)</f>
        <v>0</v>
      </c>
      <c r="AF135" s="50">
        <f>IF('Indicator Date hidden'!AG136="x","x",AF$2-'Indicator Date hidden'!AG136)</f>
        <v>0</v>
      </c>
      <c r="AG135" s="50">
        <f>IF('Indicator Date hidden'!AH136="x","x",AG$2-'Indicator Date hidden'!AH136)</f>
        <v>0</v>
      </c>
      <c r="AH135" s="50">
        <f>IF('Indicator Date hidden'!AI136="x","x",AH$2-'Indicator Date hidden'!AI136)</f>
        <v>0</v>
      </c>
      <c r="AI135" s="50">
        <f>IF('Indicator Date hidden'!AJ136="x","x",AI$2-'Indicator Date hidden'!AJ136)</f>
        <v>0</v>
      </c>
      <c r="AJ135" s="50">
        <f>IF('Indicator Date hidden'!AK136="x","x",AJ$2-'Indicator Date hidden'!AK136)</f>
        <v>0</v>
      </c>
      <c r="AK135" s="50">
        <f>IF('Indicator Date hidden'!AL136="x","x",AK$2-'Indicator Date hidden'!AL136)</f>
        <v>0</v>
      </c>
      <c r="AL135" s="50" t="str">
        <f>IF('Indicator Date hidden'!AM136="x","x",AL$2-'Indicator Date hidden'!AM136)</f>
        <v>x</v>
      </c>
      <c r="AM135" s="50">
        <f>IF('Indicator Date hidden'!AN136="x","x",AM$2-'Indicator Date hidden'!AN136)</f>
        <v>0</v>
      </c>
      <c r="AN135" s="50">
        <f>IF('Indicator Date hidden'!AO136="x","x",AN$2-'Indicator Date hidden'!AO136)</f>
        <v>0</v>
      </c>
      <c r="AO135" s="50">
        <f>IF('Indicator Date hidden'!AP136="x","x",AO$2-'Indicator Date hidden'!AP136)</f>
        <v>0</v>
      </c>
      <c r="AP135" s="50">
        <f>IF('Indicator Date hidden'!AQ136="x","x",AP$2-'Indicator Date hidden'!AQ136)</f>
        <v>0</v>
      </c>
      <c r="AQ135" s="50">
        <f>IF('Indicator Date hidden'!AR136="x","x",AQ$2-'Indicator Date hidden'!AR136)</f>
        <v>0</v>
      </c>
      <c r="AR135" s="50">
        <f>IF('Indicator Date hidden'!AS136="x","x",AR$2-'Indicator Date hidden'!AS136)</f>
        <v>0</v>
      </c>
      <c r="AS135" s="50" t="str">
        <f>IF('Indicator Date hidden'!AT136="x","x",AS$2-'Indicator Date hidden'!AT136)</f>
        <v>x</v>
      </c>
      <c r="AT135" s="50">
        <f>IF('Indicator Date hidden'!AU136="x","x",AT$2-'Indicator Date hidden'!AU136)</f>
        <v>0</v>
      </c>
      <c r="AU135" s="50" t="str">
        <f>IF('Indicator Date hidden'!AV136="x","x",AU$2-'Indicator Date hidden'!AV136)</f>
        <v>x</v>
      </c>
      <c r="AV135" s="50" t="str">
        <f>IF('Indicator Date hidden'!AW136="x","x",AV$2-'Indicator Date hidden'!AW136)</f>
        <v>x</v>
      </c>
      <c r="AW135" s="50">
        <f>IF('Indicator Date hidden'!AX136="x","x",AW$2-'Indicator Date hidden'!AX136)</f>
        <v>0</v>
      </c>
      <c r="AX135" s="50">
        <f>IF('Indicator Date hidden'!AY136="x","x",AX$2-'Indicator Date hidden'!AY136)</f>
        <v>0</v>
      </c>
      <c r="AY135" s="50">
        <f>IF('Indicator Date hidden'!AZ136="x","x",AY$2-'Indicator Date hidden'!AZ136)</f>
        <v>0</v>
      </c>
      <c r="AZ135" s="50">
        <f>IF('Indicator Date hidden'!BA136="x","x",AZ$2-'Indicator Date hidden'!BA136)</f>
        <v>0</v>
      </c>
      <c r="BA135" s="50">
        <f>IF('Indicator Date hidden'!BB136="x","x",BA$2-'Indicator Date hidden'!BB136)</f>
        <v>1</v>
      </c>
      <c r="BB135" s="50">
        <f>IF('Indicator Date hidden'!BC136="x","x",BB$2-'Indicator Date hidden'!BC136)</f>
        <v>1</v>
      </c>
      <c r="BC135" s="50">
        <f>IF('Indicator Date hidden'!BD136="x","x",BC$2-'Indicator Date hidden'!BD136)</f>
        <v>1</v>
      </c>
      <c r="BD135" s="50" t="str">
        <f>IF('Indicator Date hidden'!BE136="x","x",BD$2-'Indicator Date hidden'!BE136)</f>
        <v>x</v>
      </c>
      <c r="BE135" s="50">
        <f>IF('Indicator Date hidden'!BF136="x","x",BE$2-'Indicator Date hidden'!BF136)</f>
        <v>1</v>
      </c>
      <c r="BF135" s="50">
        <f>IF('Indicator Date hidden'!BG136="x","x",BF$2-'Indicator Date hidden'!BG136)</f>
        <v>0</v>
      </c>
      <c r="BG135" s="50">
        <f>IF('Indicator Date hidden'!BH136="x","x",BG$2-'Indicator Date hidden'!BH136)</f>
        <v>1</v>
      </c>
      <c r="BH135" s="50">
        <f>IF('Indicator Date hidden'!BI136="x","x",BH$2-'Indicator Date hidden'!BI136)</f>
        <v>1</v>
      </c>
      <c r="BI135" s="50">
        <f>IF('Indicator Date hidden'!BJ136="x","x",BI$2-'Indicator Date hidden'!BJ136)</f>
        <v>2</v>
      </c>
      <c r="BJ135" s="50">
        <f>IF('Indicator Date hidden'!BK136="x","x",BJ$2-'Indicator Date hidden'!BK136)</f>
        <v>1</v>
      </c>
      <c r="BK135" s="50">
        <f>IF('Indicator Date hidden'!BL136="x","x",BK$2-'Indicator Date hidden'!BL136)</f>
        <v>0</v>
      </c>
      <c r="BL135" s="50">
        <f>IF('Indicator Date hidden'!BM136="x","x",BL$2-'Indicator Date hidden'!BM136)</f>
        <v>1</v>
      </c>
      <c r="BM135" s="50">
        <f>IF('Indicator Date hidden'!BN136="x","x",BM$2-'Indicator Date hidden'!BN136)</f>
        <v>1</v>
      </c>
      <c r="BN135" s="50">
        <f>IF('Indicator Date hidden'!BO136="x","x",BN$2-'Indicator Date hidden'!BO136)</f>
        <v>0</v>
      </c>
      <c r="BO135" s="50">
        <f>IF('Indicator Date hidden'!BP136="x","x",BO$2-'Indicator Date hidden'!BP136)</f>
        <v>0</v>
      </c>
      <c r="BP135" s="50">
        <f>IF('Indicator Date hidden'!BQ136="x","x",BP$2-'Indicator Date hidden'!BQ136)</f>
        <v>0</v>
      </c>
      <c r="BQ135" s="50">
        <f>IF('Indicator Date hidden'!BR136="x","x",BQ$2-'Indicator Date hidden'!BR136)</f>
        <v>0</v>
      </c>
      <c r="BR135" s="50">
        <f>IF('Indicator Date hidden'!BS136="x","x",BR$2-'Indicator Date hidden'!BS136)</f>
        <v>0</v>
      </c>
      <c r="BS135" s="50">
        <f>IF('Indicator Date hidden'!BT136="x","x",BS$2-'Indicator Date hidden'!BT136)</f>
        <v>2</v>
      </c>
      <c r="BT135" s="50">
        <f>IF('Indicator Date hidden'!BU136="x","x",BT$2-'Indicator Date hidden'!BU136)</f>
        <v>1</v>
      </c>
      <c r="BU135" s="50">
        <f>IF('Indicator Date hidden'!BV136="x","x",BU$2-'Indicator Date hidden'!BV136)</f>
        <v>1</v>
      </c>
      <c r="BV135" s="50">
        <f>IF('Indicator Date hidden'!BW136="x","x",BV$2-'Indicator Date hidden'!BW136)</f>
        <v>1</v>
      </c>
      <c r="BW135" s="50">
        <f>IF('Indicator Date hidden'!BX136="x","x",BW$2-'Indicator Date hidden'!BX136)</f>
        <v>1</v>
      </c>
      <c r="BX135" s="50">
        <f>IF('Indicator Date hidden'!BY136="x","x",BX$2-'Indicator Date hidden'!BY136)</f>
        <v>0</v>
      </c>
      <c r="BY135" s="3">
        <f t="shared" si="20"/>
        <v>29</v>
      </c>
      <c r="BZ135" s="51">
        <f t="shared" si="21"/>
        <v>0.42028985507246375</v>
      </c>
      <c r="CA135" s="3">
        <f t="shared" si="22"/>
        <v>19</v>
      </c>
      <c r="CB135" s="51">
        <f t="shared" si="23"/>
        <v>1.0687361776571953</v>
      </c>
      <c r="CC135" s="54">
        <f t="shared" si="24"/>
        <v>0</v>
      </c>
    </row>
    <row r="136" spans="1:81">
      <c r="A136" s="3" t="str">
        <f>'Indicator Data'!B139</f>
        <v>PNG</v>
      </c>
      <c r="B136" s="50">
        <f>IF('Indicator Date hidden'!C137="x","x",B$2-'Indicator Date hidden'!C137)</f>
        <v>0</v>
      </c>
      <c r="C136" s="50">
        <f>IF('Indicator Date hidden'!D137="x","x",C$2-'Indicator Date hidden'!D137)</f>
        <v>0</v>
      </c>
      <c r="D136" s="50">
        <f>IF('Indicator Date hidden'!E137="x","x",D$2-'Indicator Date hidden'!E137)</f>
        <v>0</v>
      </c>
      <c r="E136" s="50">
        <f>IF('Indicator Date hidden'!F137="x","x",E$2-'Indicator Date hidden'!F137)</f>
        <v>0</v>
      </c>
      <c r="F136" s="50">
        <f>IF('Indicator Date hidden'!G137="x","x",F$2-'Indicator Date hidden'!G137)</f>
        <v>0</v>
      </c>
      <c r="G136" s="50">
        <f>IF('Indicator Date hidden'!H137="x","x",G$2-'Indicator Date hidden'!H137)</f>
        <v>0</v>
      </c>
      <c r="H136" s="50">
        <f>IF('Indicator Date hidden'!I137="x","x",H$2-'Indicator Date hidden'!I137)</f>
        <v>0</v>
      </c>
      <c r="I136" s="50">
        <f>IF('Indicator Date hidden'!J137="x","x",I$2-'Indicator Date hidden'!J137)</f>
        <v>0</v>
      </c>
      <c r="J136" s="50">
        <f>IF('Indicator Date hidden'!K137="x","x",J$2-'Indicator Date hidden'!K137)</f>
        <v>0</v>
      </c>
      <c r="K136" s="50">
        <f>IF('Indicator Date hidden'!L137="x","x",K$2-'Indicator Date hidden'!L137)</f>
        <v>0</v>
      </c>
      <c r="L136" s="50">
        <f>IF('Indicator Date hidden'!M137="x","x",L$2-'Indicator Date hidden'!M137)</f>
        <v>0</v>
      </c>
      <c r="M136" s="50">
        <f>IF('Indicator Date hidden'!N137="x","x",M$2-'Indicator Date hidden'!N137)</f>
        <v>0</v>
      </c>
      <c r="N136" s="50">
        <f>IF('Indicator Date hidden'!O137="x","x",N$2-'Indicator Date hidden'!O137)</f>
        <v>0</v>
      </c>
      <c r="O136" s="50">
        <f>IF('Indicator Date hidden'!P137="x","x",O$2-'Indicator Date hidden'!P137)</f>
        <v>0</v>
      </c>
      <c r="P136" s="50">
        <f>IF('Indicator Date hidden'!Q137="x","x",P$2-'Indicator Date hidden'!Q137)</f>
        <v>0</v>
      </c>
      <c r="Q136" s="50">
        <f>IF('Indicator Date hidden'!R137="x","x",Q$2-'Indicator Date hidden'!R137)</f>
        <v>0</v>
      </c>
      <c r="R136" s="50">
        <f>IF('Indicator Date hidden'!S137="x","x",R$2-'Indicator Date hidden'!S137)</f>
        <v>0</v>
      </c>
      <c r="S136" s="50">
        <f>IF('Indicator Date hidden'!T137="x","x",S$2-'Indicator Date hidden'!T137)</f>
        <v>0</v>
      </c>
      <c r="T136" s="50">
        <f>IF('Indicator Date hidden'!U137="x","x",T$2-'Indicator Date hidden'!U137)</f>
        <v>0</v>
      </c>
      <c r="U136" s="50">
        <f>IF('Indicator Date hidden'!V137="x","x",U$2-'Indicator Date hidden'!V137)</f>
        <v>0</v>
      </c>
      <c r="V136" s="50">
        <f>IF('Indicator Date hidden'!W137="x","x",V$2-'Indicator Date hidden'!W137)</f>
        <v>0</v>
      </c>
      <c r="W136" s="50">
        <f>IF('Indicator Date hidden'!X137="x","x",W$2-'Indicator Date hidden'!X137)</f>
        <v>0</v>
      </c>
      <c r="X136" s="50">
        <f>IF('Indicator Date hidden'!Y137="x","x",X$2-'Indicator Date hidden'!Y137)</f>
        <v>1</v>
      </c>
      <c r="Y136" s="50">
        <f>IF('Indicator Date hidden'!Z137="x","x",Y$2-'Indicator Date hidden'!Z137)</f>
        <v>1</v>
      </c>
      <c r="Z136" s="50" t="str">
        <f>IF('Indicator Date hidden'!AA137="x","x",Z$2-'Indicator Date hidden'!AA137)</f>
        <v>x</v>
      </c>
      <c r="AA136" s="50">
        <f>IF('Indicator Date hidden'!AB137="x","x",AA$2-'Indicator Date hidden'!AB137)</f>
        <v>0</v>
      </c>
      <c r="AB136" s="50" t="str">
        <f>IF('Indicator Date hidden'!AC137="x","x",AB$2-'Indicator Date hidden'!AC137)</f>
        <v>x</v>
      </c>
      <c r="AC136" s="50">
        <f>IF('Indicator Date hidden'!AD137="x","x",AC$2-'Indicator Date hidden'!AD137)</f>
        <v>1</v>
      </c>
      <c r="AD136" s="50">
        <f>IF('Indicator Date hidden'!AE137="x","x",AD$2-'Indicator Date hidden'!AE137)</f>
        <v>0</v>
      </c>
      <c r="AE136" s="50" t="str">
        <f>IF('Indicator Date hidden'!AF137="x","x",AE$2-'Indicator Date hidden'!AF137)</f>
        <v>x</v>
      </c>
      <c r="AF136" s="50">
        <f>IF('Indicator Date hidden'!AG137="x","x",AF$2-'Indicator Date hidden'!AG137)</f>
        <v>0</v>
      </c>
      <c r="AG136" s="50">
        <f>IF('Indicator Date hidden'!AH137="x","x",AG$2-'Indicator Date hidden'!AH137)</f>
        <v>0</v>
      </c>
      <c r="AH136" s="50">
        <f>IF('Indicator Date hidden'!AI137="x","x",AH$2-'Indicator Date hidden'!AI137)</f>
        <v>0</v>
      </c>
      <c r="AI136" s="50">
        <f>IF('Indicator Date hidden'!AJ137="x","x",AI$2-'Indicator Date hidden'!AJ137)</f>
        <v>0</v>
      </c>
      <c r="AJ136" s="50">
        <f>IF('Indicator Date hidden'!AK137="x","x",AJ$2-'Indicator Date hidden'!AK137)</f>
        <v>0</v>
      </c>
      <c r="AK136" s="50">
        <f>IF('Indicator Date hidden'!AL137="x","x",AK$2-'Indicator Date hidden'!AL137)</f>
        <v>0</v>
      </c>
      <c r="AL136" s="50">
        <f>IF('Indicator Date hidden'!AM137="x","x",AL$2-'Indicator Date hidden'!AM137)</f>
        <v>1</v>
      </c>
      <c r="AM136" s="50">
        <f>IF('Indicator Date hidden'!AN137="x","x",AM$2-'Indicator Date hidden'!AN137)</f>
        <v>0</v>
      </c>
      <c r="AN136" s="50">
        <f>IF('Indicator Date hidden'!AO137="x","x",AN$2-'Indicator Date hidden'!AO137)</f>
        <v>0</v>
      </c>
      <c r="AO136" s="50">
        <f>IF('Indicator Date hidden'!AP137="x","x",AO$2-'Indicator Date hidden'!AP137)</f>
        <v>0</v>
      </c>
      <c r="AP136" s="50">
        <f>IF('Indicator Date hidden'!AQ137="x","x",AP$2-'Indicator Date hidden'!AQ137)</f>
        <v>0</v>
      </c>
      <c r="AQ136" s="50">
        <f>IF('Indicator Date hidden'!AR137="x","x",AQ$2-'Indicator Date hidden'!AR137)</f>
        <v>0</v>
      </c>
      <c r="AR136" s="50">
        <f>IF('Indicator Date hidden'!AS137="x","x",AR$2-'Indicator Date hidden'!AS137)</f>
        <v>0</v>
      </c>
      <c r="AS136" s="50">
        <f>IF('Indicator Date hidden'!AT137="x","x",AS$2-'Indicator Date hidden'!AT137)</f>
        <v>10</v>
      </c>
      <c r="AT136" s="50">
        <f>IF('Indicator Date hidden'!AU137="x","x",AT$2-'Indicator Date hidden'!AU137)</f>
        <v>0</v>
      </c>
      <c r="AU136" s="50">
        <f>IF('Indicator Date hidden'!AV137="x","x",AU$2-'Indicator Date hidden'!AV137)</f>
        <v>0</v>
      </c>
      <c r="AV136" s="50">
        <f>IF('Indicator Date hidden'!AW137="x","x",AV$2-'Indicator Date hidden'!AW137)</f>
        <v>0</v>
      </c>
      <c r="AW136" s="50">
        <f>IF('Indicator Date hidden'!AX137="x","x",AW$2-'Indicator Date hidden'!AX137)</f>
        <v>0</v>
      </c>
      <c r="AX136" s="50">
        <f>IF('Indicator Date hidden'!AY137="x","x",AX$2-'Indicator Date hidden'!AY137)</f>
        <v>0</v>
      </c>
      <c r="AY136" s="50">
        <f>IF('Indicator Date hidden'!AZ137="x","x",AY$2-'Indicator Date hidden'!AZ137)</f>
        <v>0</v>
      </c>
      <c r="AZ136" s="50">
        <f>IF('Indicator Date hidden'!BA137="x","x",AZ$2-'Indicator Date hidden'!BA137)</f>
        <v>10</v>
      </c>
      <c r="BA136" s="50">
        <f>IF('Indicator Date hidden'!BB137="x","x",BA$2-'Indicator Date hidden'!BB137)</f>
        <v>1</v>
      </c>
      <c r="BB136" s="50">
        <f>IF('Indicator Date hidden'!BC137="x","x",BB$2-'Indicator Date hidden'!BC137)</f>
        <v>1</v>
      </c>
      <c r="BC136" s="50">
        <f>IF('Indicator Date hidden'!BD137="x","x",BC$2-'Indicator Date hidden'!BD137)</f>
        <v>1</v>
      </c>
      <c r="BD136" s="50">
        <f>IF('Indicator Date hidden'!BE137="x","x",BD$2-'Indicator Date hidden'!BE137)</f>
        <v>1</v>
      </c>
      <c r="BE136" s="50">
        <f>IF('Indicator Date hidden'!BF137="x","x",BE$2-'Indicator Date hidden'!BF137)</f>
        <v>1</v>
      </c>
      <c r="BF136" s="50">
        <f>IF('Indicator Date hidden'!BG137="x","x",BF$2-'Indicator Date hidden'!BG137)</f>
        <v>0</v>
      </c>
      <c r="BG136" s="50">
        <f>IF('Indicator Date hidden'!BH137="x","x",BG$2-'Indicator Date hidden'!BH137)</f>
        <v>1</v>
      </c>
      <c r="BH136" s="50">
        <f>IF('Indicator Date hidden'!BI137="x","x",BH$2-'Indicator Date hidden'!BI137)</f>
        <v>1</v>
      </c>
      <c r="BI136" s="50">
        <f>IF('Indicator Date hidden'!BJ137="x","x",BI$2-'Indicator Date hidden'!BJ137)</f>
        <v>2</v>
      </c>
      <c r="BJ136" s="50">
        <f>IF('Indicator Date hidden'!BK137="x","x",BJ$2-'Indicator Date hidden'!BK137)</f>
        <v>1</v>
      </c>
      <c r="BK136" s="50">
        <f>IF('Indicator Date hidden'!BL137="x","x",BK$2-'Indicator Date hidden'!BL137)</f>
        <v>0</v>
      </c>
      <c r="BL136" s="50">
        <f>IF('Indicator Date hidden'!BM137="x","x",BL$2-'Indicator Date hidden'!BM137)</f>
        <v>1</v>
      </c>
      <c r="BM136" s="50">
        <f>IF('Indicator Date hidden'!BN137="x","x",BM$2-'Indicator Date hidden'!BN137)</f>
        <v>9</v>
      </c>
      <c r="BN136" s="50">
        <f>IF('Indicator Date hidden'!BO137="x","x",BN$2-'Indicator Date hidden'!BO137)</f>
        <v>2</v>
      </c>
      <c r="BO136" s="50">
        <f>IF('Indicator Date hidden'!BP137="x","x",BO$2-'Indicator Date hidden'!BP137)</f>
        <v>2</v>
      </c>
      <c r="BP136" s="50">
        <f>IF('Indicator Date hidden'!BQ137="x","x",BP$2-'Indicator Date hidden'!BQ137)</f>
        <v>0</v>
      </c>
      <c r="BQ136" s="50">
        <f>IF('Indicator Date hidden'!BR137="x","x",BQ$2-'Indicator Date hidden'!BR137)</f>
        <v>0</v>
      </c>
      <c r="BR136" s="50">
        <f>IF('Indicator Date hidden'!BS137="x","x",BR$2-'Indicator Date hidden'!BS137)</f>
        <v>0</v>
      </c>
      <c r="BS136" s="50" t="str">
        <f>IF('Indicator Date hidden'!BT137="x","x",BS$2-'Indicator Date hidden'!BT137)</f>
        <v>x</v>
      </c>
      <c r="BT136" s="50">
        <f>IF('Indicator Date hidden'!BU137="x","x",BT$2-'Indicator Date hidden'!BU137)</f>
        <v>1</v>
      </c>
      <c r="BU136" s="50" t="str">
        <f>IF('Indicator Date hidden'!BV137="x","x",BU$2-'Indicator Date hidden'!BV137)</f>
        <v>x</v>
      </c>
      <c r="BV136" s="50">
        <f>IF('Indicator Date hidden'!BW137="x","x",BV$2-'Indicator Date hidden'!BW137)</f>
        <v>1</v>
      </c>
      <c r="BW136" s="50">
        <f>IF('Indicator Date hidden'!BX137="x","x",BW$2-'Indicator Date hidden'!BX137)</f>
        <v>1</v>
      </c>
      <c r="BX136" s="50">
        <f>IF('Indicator Date hidden'!BY137="x","x",BX$2-'Indicator Date hidden'!BY137)</f>
        <v>0</v>
      </c>
      <c r="BY136" s="3">
        <f t="shared" si="20"/>
        <v>51</v>
      </c>
      <c r="BZ136" s="51">
        <f t="shared" si="21"/>
        <v>0.72857142857142854</v>
      </c>
      <c r="CA136" s="3">
        <f t="shared" si="22"/>
        <v>22</v>
      </c>
      <c r="CB136" s="51">
        <f t="shared" si="23"/>
        <v>1.9706520209704965</v>
      </c>
      <c r="CC136" s="54">
        <f t="shared" si="24"/>
        <v>0</v>
      </c>
    </row>
    <row r="137" spans="1:81">
      <c r="A137" s="3" t="str">
        <f>'Indicator Data'!B140</f>
        <v>PRY</v>
      </c>
      <c r="B137" s="50">
        <f>IF('Indicator Date hidden'!C138="x","x",B$2-'Indicator Date hidden'!C138)</f>
        <v>0</v>
      </c>
      <c r="C137" s="50">
        <f>IF('Indicator Date hidden'!D138="x","x",C$2-'Indicator Date hidden'!D138)</f>
        <v>0</v>
      </c>
      <c r="D137" s="50">
        <f>IF('Indicator Date hidden'!E138="x","x",D$2-'Indicator Date hidden'!E138)</f>
        <v>0</v>
      </c>
      <c r="E137" s="50">
        <f>IF('Indicator Date hidden'!F138="x","x",E$2-'Indicator Date hidden'!F138)</f>
        <v>0</v>
      </c>
      <c r="F137" s="50">
        <f>IF('Indicator Date hidden'!G138="x","x",F$2-'Indicator Date hidden'!G138)</f>
        <v>0</v>
      </c>
      <c r="G137" s="50">
        <f>IF('Indicator Date hidden'!H138="x","x",G$2-'Indicator Date hidden'!H138)</f>
        <v>0</v>
      </c>
      <c r="H137" s="50">
        <f>IF('Indicator Date hidden'!I138="x","x",H$2-'Indicator Date hidden'!I138)</f>
        <v>0</v>
      </c>
      <c r="I137" s="50">
        <f>IF('Indicator Date hidden'!J138="x","x",I$2-'Indicator Date hidden'!J138)</f>
        <v>0</v>
      </c>
      <c r="J137" s="50">
        <f>IF('Indicator Date hidden'!K138="x","x",J$2-'Indicator Date hidden'!K138)</f>
        <v>0</v>
      </c>
      <c r="K137" s="50">
        <f>IF('Indicator Date hidden'!L138="x","x",K$2-'Indicator Date hidden'!L138)</f>
        <v>0</v>
      </c>
      <c r="L137" s="50">
        <f>IF('Indicator Date hidden'!M138="x","x",L$2-'Indicator Date hidden'!M138)</f>
        <v>0</v>
      </c>
      <c r="M137" s="50">
        <f>IF('Indicator Date hidden'!N138="x","x",M$2-'Indicator Date hidden'!N138)</f>
        <v>0</v>
      </c>
      <c r="N137" s="50">
        <f>IF('Indicator Date hidden'!O138="x","x",N$2-'Indicator Date hidden'!O138)</f>
        <v>0</v>
      </c>
      <c r="O137" s="50">
        <f>IF('Indicator Date hidden'!P138="x","x",O$2-'Indicator Date hidden'!P138)</f>
        <v>0</v>
      </c>
      <c r="P137" s="50">
        <f>IF('Indicator Date hidden'!Q138="x","x",P$2-'Indicator Date hidden'!Q138)</f>
        <v>0</v>
      </c>
      <c r="Q137" s="50">
        <f>IF('Indicator Date hidden'!R138="x","x",Q$2-'Indicator Date hidden'!R138)</f>
        <v>0</v>
      </c>
      <c r="R137" s="50">
        <f>IF('Indicator Date hidden'!S138="x","x",R$2-'Indicator Date hidden'!S138)</f>
        <v>0</v>
      </c>
      <c r="S137" s="50">
        <f>IF('Indicator Date hidden'!T138="x","x",S$2-'Indicator Date hidden'!T138)</f>
        <v>0</v>
      </c>
      <c r="T137" s="50">
        <f>IF('Indicator Date hidden'!U138="x","x",T$2-'Indicator Date hidden'!U138)</f>
        <v>0</v>
      </c>
      <c r="U137" s="50">
        <f>IF('Indicator Date hidden'!V138="x","x",U$2-'Indicator Date hidden'!V138)</f>
        <v>0</v>
      </c>
      <c r="V137" s="50">
        <f>IF('Indicator Date hidden'!W138="x","x",V$2-'Indicator Date hidden'!W138)</f>
        <v>0</v>
      </c>
      <c r="W137" s="50">
        <f>IF('Indicator Date hidden'!X138="x","x",W$2-'Indicator Date hidden'!X138)</f>
        <v>0</v>
      </c>
      <c r="X137" s="50">
        <f>IF('Indicator Date hidden'!Y138="x","x",X$2-'Indicator Date hidden'!Y138)</f>
        <v>1</v>
      </c>
      <c r="Y137" s="50">
        <f>IF('Indicator Date hidden'!Z138="x","x",Y$2-'Indicator Date hidden'!Z138)</f>
        <v>1</v>
      </c>
      <c r="Z137" s="50" t="str">
        <f>IF('Indicator Date hidden'!AA138="x","x",Z$2-'Indicator Date hidden'!AA138)</f>
        <v>x</v>
      </c>
      <c r="AA137" s="50">
        <f>IF('Indicator Date hidden'!AB138="x","x",AA$2-'Indicator Date hidden'!AB138)</f>
        <v>0</v>
      </c>
      <c r="AB137" s="50">
        <f>IF('Indicator Date hidden'!AC138="x","x",AB$2-'Indicator Date hidden'!AC138)</f>
        <v>0</v>
      </c>
      <c r="AC137" s="50">
        <f>IF('Indicator Date hidden'!AD138="x","x",AC$2-'Indicator Date hidden'!AD138)</f>
        <v>0</v>
      </c>
      <c r="AD137" s="50">
        <f>IF('Indicator Date hidden'!AE138="x","x",AD$2-'Indicator Date hidden'!AE138)</f>
        <v>0</v>
      </c>
      <c r="AE137" s="50">
        <f>IF('Indicator Date hidden'!AF138="x","x",AE$2-'Indicator Date hidden'!AF138)</f>
        <v>0</v>
      </c>
      <c r="AF137" s="50">
        <f>IF('Indicator Date hidden'!AG138="x","x",AF$2-'Indicator Date hidden'!AG138)</f>
        <v>0</v>
      </c>
      <c r="AG137" s="50">
        <f>IF('Indicator Date hidden'!AH138="x","x",AG$2-'Indicator Date hidden'!AH138)</f>
        <v>0</v>
      </c>
      <c r="AH137" s="50">
        <f>IF('Indicator Date hidden'!AI138="x","x",AH$2-'Indicator Date hidden'!AI138)</f>
        <v>0</v>
      </c>
      <c r="AI137" s="50">
        <f>IF('Indicator Date hidden'!AJ138="x","x",AI$2-'Indicator Date hidden'!AJ138)</f>
        <v>0</v>
      </c>
      <c r="AJ137" s="50">
        <f>IF('Indicator Date hidden'!AK138="x","x",AJ$2-'Indicator Date hidden'!AK138)</f>
        <v>0</v>
      </c>
      <c r="AK137" s="50">
        <f>IF('Indicator Date hidden'!AL138="x","x",AK$2-'Indicator Date hidden'!AL138)</f>
        <v>0</v>
      </c>
      <c r="AL137" s="50">
        <f>IF('Indicator Date hidden'!AM138="x","x",AL$2-'Indicator Date hidden'!AM138)</f>
        <v>3</v>
      </c>
      <c r="AM137" s="50">
        <f>IF('Indicator Date hidden'!AN138="x","x",AM$2-'Indicator Date hidden'!AN138)</f>
        <v>0</v>
      </c>
      <c r="AN137" s="50">
        <f>IF('Indicator Date hidden'!AO138="x","x",AN$2-'Indicator Date hidden'!AO138)</f>
        <v>0</v>
      </c>
      <c r="AO137" s="50">
        <f>IF('Indicator Date hidden'!AP138="x","x",AO$2-'Indicator Date hidden'!AP138)</f>
        <v>0</v>
      </c>
      <c r="AP137" s="50">
        <f>IF('Indicator Date hidden'!AQ138="x","x",AP$2-'Indicator Date hidden'!AQ138)</f>
        <v>0</v>
      </c>
      <c r="AQ137" s="50">
        <f>IF('Indicator Date hidden'!AR138="x","x",AQ$2-'Indicator Date hidden'!AR138)</f>
        <v>0</v>
      </c>
      <c r="AR137" s="50">
        <f>IF('Indicator Date hidden'!AS138="x","x",AR$2-'Indicator Date hidden'!AS138)</f>
        <v>0</v>
      </c>
      <c r="AS137" s="50">
        <f>IF('Indicator Date hidden'!AT138="x","x",AS$2-'Indicator Date hidden'!AT138)</f>
        <v>4</v>
      </c>
      <c r="AT137" s="50">
        <f>IF('Indicator Date hidden'!AU138="x","x",AT$2-'Indicator Date hidden'!AU138)</f>
        <v>0</v>
      </c>
      <c r="AU137" s="50">
        <f>IF('Indicator Date hidden'!AV138="x","x",AU$2-'Indicator Date hidden'!AV138)</f>
        <v>0</v>
      </c>
      <c r="AV137" s="50">
        <f>IF('Indicator Date hidden'!AW138="x","x",AV$2-'Indicator Date hidden'!AW138)</f>
        <v>0</v>
      </c>
      <c r="AW137" s="50">
        <f>IF('Indicator Date hidden'!AX138="x","x",AW$2-'Indicator Date hidden'!AX138)</f>
        <v>0</v>
      </c>
      <c r="AX137" s="50">
        <f>IF('Indicator Date hidden'!AY138="x","x",AX$2-'Indicator Date hidden'!AY138)</f>
        <v>0</v>
      </c>
      <c r="AY137" s="50">
        <f>IF('Indicator Date hidden'!AZ138="x","x",AY$2-'Indicator Date hidden'!AZ138)</f>
        <v>0</v>
      </c>
      <c r="AZ137" s="50">
        <f>IF('Indicator Date hidden'!BA138="x","x",AZ$2-'Indicator Date hidden'!BA138)</f>
        <v>0</v>
      </c>
      <c r="BA137" s="50">
        <f>IF('Indicator Date hidden'!BB138="x","x",BA$2-'Indicator Date hidden'!BB138)</f>
        <v>1</v>
      </c>
      <c r="BB137" s="50">
        <f>IF('Indicator Date hidden'!BC138="x","x",BB$2-'Indicator Date hidden'!BC138)</f>
        <v>1</v>
      </c>
      <c r="BC137" s="50">
        <f>IF('Indicator Date hidden'!BD138="x","x",BC$2-'Indicator Date hidden'!BD138)</f>
        <v>1</v>
      </c>
      <c r="BD137" s="50" t="str">
        <f>IF('Indicator Date hidden'!BE138="x","x",BD$2-'Indicator Date hidden'!BE138)</f>
        <v>x</v>
      </c>
      <c r="BE137" s="50">
        <f>IF('Indicator Date hidden'!BF138="x","x",BE$2-'Indicator Date hidden'!BF138)</f>
        <v>1</v>
      </c>
      <c r="BF137" s="50">
        <f>IF('Indicator Date hidden'!BG138="x","x",BF$2-'Indicator Date hidden'!BG138)</f>
        <v>0</v>
      </c>
      <c r="BG137" s="50">
        <f>IF('Indicator Date hidden'!BH138="x","x",BG$2-'Indicator Date hidden'!BH138)</f>
        <v>1</v>
      </c>
      <c r="BH137" s="50">
        <f>IF('Indicator Date hidden'!BI138="x","x",BH$2-'Indicator Date hidden'!BI138)</f>
        <v>1</v>
      </c>
      <c r="BI137" s="50">
        <f>IF('Indicator Date hidden'!BJ138="x","x",BI$2-'Indicator Date hidden'!BJ138)</f>
        <v>2</v>
      </c>
      <c r="BJ137" s="50">
        <f>IF('Indicator Date hidden'!BK138="x","x",BJ$2-'Indicator Date hidden'!BK138)</f>
        <v>1</v>
      </c>
      <c r="BK137" s="50">
        <f>IF('Indicator Date hidden'!BL138="x","x",BK$2-'Indicator Date hidden'!BL138)</f>
        <v>0</v>
      </c>
      <c r="BL137" s="50">
        <f>IF('Indicator Date hidden'!BM138="x","x",BL$2-'Indicator Date hidden'!BM138)</f>
        <v>1</v>
      </c>
      <c r="BM137" s="50">
        <f>IF('Indicator Date hidden'!BN138="x","x",BM$2-'Indicator Date hidden'!BN138)</f>
        <v>1</v>
      </c>
      <c r="BN137" s="50">
        <f>IF('Indicator Date hidden'!BO138="x","x",BN$2-'Indicator Date hidden'!BO138)</f>
        <v>0</v>
      </c>
      <c r="BO137" s="50">
        <f>IF('Indicator Date hidden'!BP138="x","x",BO$2-'Indicator Date hidden'!BP138)</f>
        <v>0</v>
      </c>
      <c r="BP137" s="50">
        <f>IF('Indicator Date hidden'!BQ138="x","x",BP$2-'Indicator Date hidden'!BQ138)</f>
        <v>0</v>
      </c>
      <c r="BQ137" s="50">
        <f>IF('Indicator Date hidden'!BR138="x","x",BQ$2-'Indicator Date hidden'!BR138)</f>
        <v>0</v>
      </c>
      <c r="BR137" s="50">
        <f>IF('Indicator Date hidden'!BS138="x","x",BR$2-'Indicator Date hidden'!BS138)</f>
        <v>0</v>
      </c>
      <c r="BS137" s="50">
        <f>IF('Indicator Date hidden'!BT138="x","x",BS$2-'Indicator Date hidden'!BT138)</f>
        <v>0</v>
      </c>
      <c r="BT137" s="50">
        <f>IF('Indicator Date hidden'!BU138="x","x",BT$2-'Indicator Date hidden'!BU138)</f>
        <v>1</v>
      </c>
      <c r="BU137" s="50">
        <f>IF('Indicator Date hidden'!BV138="x","x",BU$2-'Indicator Date hidden'!BV138)</f>
        <v>1</v>
      </c>
      <c r="BV137" s="50">
        <f>IF('Indicator Date hidden'!BW138="x","x",BV$2-'Indicator Date hidden'!BW138)</f>
        <v>1</v>
      </c>
      <c r="BW137" s="50">
        <f>IF('Indicator Date hidden'!BX138="x","x",BW$2-'Indicator Date hidden'!BX138)</f>
        <v>0</v>
      </c>
      <c r="BX137" s="50">
        <f>IF('Indicator Date hidden'!BY138="x","x",BX$2-'Indicator Date hidden'!BY138)</f>
        <v>0</v>
      </c>
      <c r="BY137" s="3">
        <f t="shared" si="20"/>
        <v>23</v>
      </c>
      <c r="BZ137" s="51">
        <f t="shared" si="21"/>
        <v>0.31506849315068491</v>
      </c>
      <c r="CA137" s="3">
        <f t="shared" si="22"/>
        <v>17</v>
      </c>
      <c r="CB137" s="51">
        <f t="shared" si="23"/>
        <v>0.69983779585998906</v>
      </c>
      <c r="CC137" s="54">
        <f t="shared" si="24"/>
        <v>0</v>
      </c>
    </row>
    <row r="138" spans="1:81">
      <c r="A138" s="3" t="str">
        <f>'Indicator Data'!B141</f>
        <v>PER</v>
      </c>
      <c r="B138" s="50">
        <f>IF('Indicator Date hidden'!C139="x","x",B$2-'Indicator Date hidden'!C139)</f>
        <v>0</v>
      </c>
      <c r="C138" s="50">
        <f>IF('Indicator Date hidden'!D139="x","x",C$2-'Indicator Date hidden'!D139)</f>
        <v>0</v>
      </c>
      <c r="D138" s="50">
        <f>IF('Indicator Date hidden'!E139="x","x",D$2-'Indicator Date hidden'!E139)</f>
        <v>0</v>
      </c>
      <c r="E138" s="50">
        <f>IF('Indicator Date hidden'!F139="x","x",E$2-'Indicator Date hidden'!F139)</f>
        <v>0</v>
      </c>
      <c r="F138" s="50">
        <f>IF('Indicator Date hidden'!G139="x","x",F$2-'Indicator Date hidden'!G139)</f>
        <v>0</v>
      </c>
      <c r="G138" s="50">
        <f>IF('Indicator Date hidden'!H139="x","x",G$2-'Indicator Date hidden'!H139)</f>
        <v>0</v>
      </c>
      <c r="H138" s="50">
        <f>IF('Indicator Date hidden'!I139="x","x",H$2-'Indicator Date hidden'!I139)</f>
        <v>0</v>
      </c>
      <c r="I138" s="50">
        <f>IF('Indicator Date hidden'!J139="x","x",I$2-'Indicator Date hidden'!J139)</f>
        <v>0</v>
      </c>
      <c r="J138" s="50">
        <f>IF('Indicator Date hidden'!K139="x","x",J$2-'Indicator Date hidden'!K139)</f>
        <v>0</v>
      </c>
      <c r="K138" s="50">
        <f>IF('Indicator Date hidden'!L139="x","x",K$2-'Indicator Date hidden'!L139)</f>
        <v>0</v>
      </c>
      <c r="L138" s="50">
        <f>IF('Indicator Date hidden'!M139="x","x",L$2-'Indicator Date hidden'!M139)</f>
        <v>0</v>
      </c>
      <c r="M138" s="50">
        <f>IF('Indicator Date hidden'!N139="x","x",M$2-'Indicator Date hidden'!N139)</f>
        <v>0</v>
      </c>
      <c r="N138" s="50">
        <f>IF('Indicator Date hidden'!O139="x","x",N$2-'Indicator Date hidden'!O139)</f>
        <v>0</v>
      </c>
      <c r="O138" s="50">
        <f>IF('Indicator Date hidden'!P139="x","x",O$2-'Indicator Date hidden'!P139)</f>
        <v>0</v>
      </c>
      <c r="P138" s="50">
        <f>IF('Indicator Date hidden'!Q139="x","x",P$2-'Indicator Date hidden'!Q139)</f>
        <v>0</v>
      </c>
      <c r="Q138" s="50">
        <f>IF('Indicator Date hidden'!R139="x","x",Q$2-'Indicator Date hidden'!R139)</f>
        <v>0</v>
      </c>
      <c r="R138" s="50">
        <f>IF('Indicator Date hidden'!S139="x","x",R$2-'Indicator Date hidden'!S139)</f>
        <v>0</v>
      </c>
      <c r="S138" s="50">
        <f>IF('Indicator Date hidden'!T139="x","x",S$2-'Indicator Date hidden'!T139)</f>
        <v>0</v>
      </c>
      <c r="T138" s="50">
        <f>IF('Indicator Date hidden'!U139="x","x",T$2-'Indicator Date hidden'!U139)</f>
        <v>0</v>
      </c>
      <c r="U138" s="50">
        <f>IF('Indicator Date hidden'!V139="x","x",U$2-'Indicator Date hidden'!V139)</f>
        <v>0</v>
      </c>
      <c r="V138" s="50">
        <f>IF('Indicator Date hidden'!W139="x","x",V$2-'Indicator Date hidden'!W139)</f>
        <v>0</v>
      </c>
      <c r="W138" s="50">
        <f>IF('Indicator Date hidden'!X139="x","x",W$2-'Indicator Date hidden'!X139)</f>
        <v>0</v>
      </c>
      <c r="X138" s="50">
        <f>IF('Indicator Date hidden'!Y139="x","x",X$2-'Indicator Date hidden'!Y139)</f>
        <v>1</v>
      </c>
      <c r="Y138" s="50">
        <f>IF('Indicator Date hidden'!Z139="x","x",Y$2-'Indicator Date hidden'!Z139)</f>
        <v>1</v>
      </c>
      <c r="Z138" s="50">
        <f>IF('Indicator Date hidden'!AA139="x","x",Z$2-'Indicator Date hidden'!AA139)</f>
        <v>6</v>
      </c>
      <c r="AA138" s="50">
        <f>IF('Indicator Date hidden'!AB139="x","x",AA$2-'Indicator Date hidden'!AB139)</f>
        <v>0</v>
      </c>
      <c r="AB138" s="50" t="str">
        <f>IF('Indicator Date hidden'!AC139="x","x",AB$2-'Indicator Date hidden'!AC139)</f>
        <v>x</v>
      </c>
      <c r="AC138" s="50">
        <f>IF('Indicator Date hidden'!AD139="x","x",AC$2-'Indicator Date hidden'!AD139)</f>
        <v>2</v>
      </c>
      <c r="AD138" s="50">
        <f>IF('Indicator Date hidden'!AE139="x","x",AD$2-'Indicator Date hidden'!AE139)</f>
        <v>0</v>
      </c>
      <c r="AE138" s="50">
        <f>IF('Indicator Date hidden'!AF139="x","x",AE$2-'Indicator Date hidden'!AF139)</f>
        <v>0</v>
      </c>
      <c r="AF138" s="50">
        <f>IF('Indicator Date hidden'!AG139="x","x",AF$2-'Indicator Date hidden'!AG139)</f>
        <v>0</v>
      </c>
      <c r="AG138" s="50">
        <f>IF('Indicator Date hidden'!AH139="x","x",AG$2-'Indicator Date hidden'!AH139)</f>
        <v>0</v>
      </c>
      <c r="AH138" s="50">
        <f>IF('Indicator Date hidden'!AI139="x","x",AH$2-'Indicator Date hidden'!AI139)</f>
        <v>0</v>
      </c>
      <c r="AI138" s="50">
        <f>IF('Indicator Date hidden'!AJ139="x","x",AI$2-'Indicator Date hidden'!AJ139)</f>
        <v>0</v>
      </c>
      <c r="AJ138" s="50">
        <f>IF('Indicator Date hidden'!AK139="x","x",AJ$2-'Indicator Date hidden'!AK139)</f>
        <v>0</v>
      </c>
      <c r="AK138" s="50">
        <f>IF('Indicator Date hidden'!AL139="x","x",AK$2-'Indicator Date hidden'!AL139)</f>
        <v>0</v>
      </c>
      <c r="AL138" s="50">
        <f>IF('Indicator Date hidden'!AM139="x","x",AL$2-'Indicator Date hidden'!AM139)</f>
        <v>1</v>
      </c>
      <c r="AM138" s="50">
        <f>IF('Indicator Date hidden'!AN139="x","x",AM$2-'Indicator Date hidden'!AN139)</f>
        <v>0</v>
      </c>
      <c r="AN138" s="50">
        <f>IF('Indicator Date hidden'!AO139="x","x",AN$2-'Indicator Date hidden'!AO139)</f>
        <v>0</v>
      </c>
      <c r="AO138" s="50">
        <f>IF('Indicator Date hidden'!AP139="x","x",AO$2-'Indicator Date hidden'!AP139)</f>
        <v>0</v>
      </c>
      <c r="AP138" s="50">
        <f>IF('Indicator Date hidden'!AQ139="x","x",AP$2-'Indicator Date hidden'!AQ139)</f>
        <v>0</v>
      </c>
      <c r="AQ138" s="50">
        <f>IF('Indicator Date hidden'!AR139="x","x",AQ$2-'Indicator Date hidden'!AR139)</f>
        <v>0</v>
      </c>
      <c r="AR138" s="50">
        <f>IF('Indicator Date hidden'!AS139="x","x",AR$2-'Indicator Date hidden'!AS139)</f>
        <v>0</v>
      </c>
      <c r="AS138" s="50">
        <f>IF('Indicator Date hidden'!AT139="x","x",AS$2-'Indicator Date hidden'!AT139)</f>
        <v>2</v>
      </c>
      <c r="AT138" s="50">
        <f>IF('Indicator Date hidden'!AU139="x","x",AT$2-'Indicator Date hidden'!AU139)</f>
        <v>0</v>
      </c>
      <c r="AU138" s="50">
        <f>IF('Indicator Date hidden'!AV139="x","x",AU$2-'Indicator Date hidden'!AV139)</f>
        <v>0</v>
      </c>
      <c r="AV138" s="50">
        <f>IF('Indicator Date hidden'!AW139="x","x",AV$2-'Indicator Date hidden'!AW139)</f>
        <v>0</v>
      </c>
      <c r="AW138" s="50">
        <f>IF('Indicator Date hidden'!AX139="x","x",AW$2-'Indicator Date hidden'!AX139)</f>
        <v>0</v>
      </c>
      <c r="AX138" s="50">
        <f>IF('Indicator Date hidden'!AY139="x","x",AX$2-'Indicator Date hidden'!AY139)</f>
        <v>0</v>
      </c>
      <c r="AY138" s="50">
        <f>IF('Indicator Date hidden'!AZ139="x","x",AY$2-'Indicator Date hidden'!AZ139)</f>
        <v>0</v>
      </c>
      <c r="AZ138" s="50">
        <f>IF('Indicator Date hidden'!BA139="x","x",AZ$2-'Indicator Date hidden'!BA139)</f>
        <v>0</v>
      </c>
      <c r="BA138" s="50">
        <f>IF('Indicator Date hidden'!BB139="x","x",BA$2-'Indicator Date hidden'!BB139)</f>
        <v>1</v>
      </c>
      <c r="BB138" s="50">
        <f>IF('Indicator Date hidden'!BC139="x","x",BB$2-'Indicator Date hidden'!BC139)</f>
        <v>1</v>
      </c>
      <c r="BC138" s="50">
        <f>IF('Indicator Date hidden'!BD139="x","x",BC$2-'Indicator Date hidden'!BD139)</f>
        <v>1</v>
      </c>
      <c r="BD138" s="50">
        <f>IF('Indicator Date hidden'!BE139="x","x",BD$2-'Indicator Date hidden'!BE139)</f>
        <v>1</v>
      </c>
      <c r="BE138" s="50">
        <f>IF('Indicator Date hidden'!BF139="x","x",BE$2-'Indicator Date hidden'!BF139)</f>
        <v>1</v>
      </c>
      <c r="BF138" s="50">
        <f>IF('Indicator Date hidden'!BG139="x","x",BF$2-'Indicator Date hidden'!BG139)</f>
        <v>0</v>
      </c>
      <c r="BG138" s="50">
        <f>IF('Indicator Date hidden'!BH139="x","x",BG$2-'Indicator Date hidden'!BH139)</f>
        <v>1</v>
      </c>
      <c r="BH138" s="50">
        <f>IF('Indicator Date hidden'!BI139="x","x",BH$2-'Indicator Date hidden'!BI139)</f>
        <v>1</v>
      </c>
      <c r="BI138" s="50">
        <f>IF('Indicator Date hidden'!BJ139="x","x",BI$2-'Indicator Date hidden'!BJ139)</f>
        <v>0</v>
      </c>
      <c r="BJ138" s="50">
        <f>IF('Indicator Date hidden'!BK139="x","x",BJ$2-'Indicator Date hidden'!BK139)</f>
        <v>1</v>
      </c>
      <c r="BK138" s="50">
        <f>IF('Indicator Date hidden'!BL139="x","x",BK$2-'Indicator Date hidden'!BL139)</f>
        <v>0</v>
      </c>
      <c r="BL138" s="50">
        <f>IF('Indicator Date hidden'!BM139="x","x",BL$2-'Indicator Date hidden'!BM139)</f>
        <v>1</v>
      </c>
      <c r="BM138" s="50">
        <f>IF('Indicator Date hidden'!BN139="x","x",BM$2-'Indicator Date hidden'!BN139)</f>
        <v>1</v>
      </c>
      <c r="BN138" s="50">
        <f>IF('Indicator Date hidden'!BO139="x","x",BN$2-'Indicator Date hidden'!BO139)</f>
        <v>0</v>
      </c>
      <c r="BO138" s="50">
        <f>IF('Indicator Date hidden'!BP139="x","x",BO$2-'Indicator Date hidden'!BP139)</f>
        <v>1</v>
      </c>
      <c r="BP138" s="50">
        <f>IF('Indicator Date hidden'!BQ139="x","x",BP$2-'Indicator Date hidden'!BQ139)</f>
        <v>0</v>
      </c>
      <c r="BQ138" s="50">
        <f>IF('Indicator Date hidden'!BR139="x","x",BQ$2-'Indicator Date hidden'!BR139)</f>
        <v>0</v>
      </c>
      <c r="BR138" s="50">
        <f>IF('Indicator Date hidden'!BS139="x","x",BR$2-'Indicator Date hidden'!BS139)</f>
        <v>0</v>
      </c>
      <c r="BS138" s="50">
        <f>IF('Indicator Date hidden'!BT139="x","x",BS$2-'Indicator Date hidden'!BT139)</f>
        <v>2</v>
      </c>
      <c r="BT138" s="50">
        <f>IF('Indicator Date hidden'!BU139="x","x",BT$2-'Indicator Date hidden'!BU139)</f>
        <v>1</v>
      </c>
      <c r="BU138" s="50">
        <f>IF('Indicator Date hidden'!BV139="x","x",BU$2-'Indicator Date hidden'!BV139)</f>
        <v>1</v>
      </c>
      <c r="BV138" s="50">
        <f>IF('Indicator Date hidden'!BW139="x","x",BV$2-'Indicator Date hidden'!BW139)</f>
        <v>1</v>
      </c>
      <c r="BW138" s="50">
        <f>IF('Indicator Date hidden'!BX139="x","x",BW$2-'Indicator Date hidden'!BX139)</f>
        <v>0</v>
      </c>
      <c r="BX138" s="50">
        <f>IF('Indicator Date hidden'!BY139="x","x",BX$2-'Indicator Date hidden'!BY139)</f>
        <v>0</v>
      </c>
      <c r="BY138" s="3">
        <f t="shared" si="20"/>
        <v>29</v>
      </c>
      <c r="BZ138" s="51">
        <f t="shared" si="21"/>
        <v>0.39189189189189189</v>
      </c>
      <c r="CA138" s="3">
        <f t="shared" si="22"/>
        <v>21</v>
      </c>
      <c r="CB138" s="51">
        <f t="shared" si="23"/>
        <v>0.85135135135135132</v>
      </c>
      <c r="CC138" s="54">
        <f t="shared" si="24"/>
        <v>0</v>
      </c>
    </row>
    <row r="139" spans="1:81">
      <c r="A139" s="3" t="str">
        <f>'Indicator Data'!B142</f>
        <v>PHL</v>
      </c>
      <c r="B139" s="50">
        <f>IF('Indicator Date hidden'!C140="x","x",B$2-'Indicator Date hidden'!C140)</f>
        <v>0</v>
      </c>
      <c r="C139" s="50">
        <f>IF('Indicator Date hidden'!D140="x","x",C$2-'Indicator Date hidden'!D140)</f>
        <v>0</v>
      </c>
      <c r="D139" s="50">
        <f>IF('Indicator Date hidden'!E140="x","x",D$2-'Indicator Date hidden'!E140)</f>
        <v>0</v>
      </c>
      <c r="E139" s="50">
        <f>IF('Indicator Date hidden'!F140="x","x",E$2-'Indicator Date hidden'!F140)</f>
        <v>0</v>
      </c>
      <c r="F139" s="50">
        <f>IF('Indicator Date hidden'!G140="x","x",F$2-'Indicator Date hidden'!G140)</f>
        <v>0</v>
      </c>
      <c r="G139" s="50">
        <f>IF('Indicator Date hidden'!H140="x","x",G$2-'Indicator Date hidden'!H140)</f>
        <v>0</v>
      </c>
      <c r="H139" s="50">
        <f>IF('Indicator Date hidden'!I140="x","x",H$2-'Indicator Date hidden'!I140)</f>
        <v>0</v>
      </c>
      <c r="I139" s="50">
        <f>IF('Indicator Date hidden'!J140="x","x",I$2-'Indicator Date hidden'!J140)</f>
        <v>0</v>
      </c>
      <c r="J139" s="50">
        <f>IF('Indicator Date hidden'!K140="x","x",J$2-'Indicator Date hidden'!K140)</f>
        <v>0</v>
      </c>
      <c r="K139" s="50">
        <f>IF('Indicator Date hidden'!L140="x","x",K$2-'Indicator Date hidden'!L140)</f>
        <v>0</v>
      </c>
      <c r="L139" s="50">
        <f>IF('Indicator Date hidden'!M140="x","x",L$2-'Indicator Date hidden'!M140)</f>
        <v>0</v>
      </c>
      <c r="M139" s="50">
        <f>IF('Indicator Date hidden'!N140="x","x",M$2-'Indicator Date hidden'!N140)</f>
        <v>0</v>
      </c>
      <c r="N139" s="50">
        <f>IF('Indicator Date hidden'!O140="x","x",N$2-'Indicator Date hidden'!O140)</f>
        <v>0</v>
      </c>
      <c r="O139" s="50">
        <f>IF('Indicator Date hidden'!P140="x","x",O$2-'Indicator Date hidden'!P140)</f>
        <v>0</v>
      </c>
      <c r="P139" s="50">
        <f>IF('Indicator Date hidden'!Q140="x","x",P$2-'Indicator Date hidden'!Q140)</f>
        <v>0</v>
      </c>
      <c r="Q139" s="50">
        <f>IF('Indicator Date hidden'!R140="x","x",Q$2-'Indicator Date hidden'!R140)</f>
        <v>0</v>
      </c>
      <c r="R139" s="50">
        <f>IF('Indicator Date hidden'!S140="x","x",R$2-'Indicator Date hidden'!S140)</f>
        <v>0</v>
      </c>
      <c r="S139" s="50">
        <f>IF('Indicator Date hidden'!T140="x","x",S$2-'Indicator Date hidden'!T140)</f>
        <v>0</v>
      </c>
      <c r="T139" s="50">
        <f>IF('Indicator Date hidden'!U140="x","x",T$2-'Indicator Date hidden'!U140)</f>
        <v>0</v>
      </c>
      <c r="U139" s="50">
        <f>IF('Indicator Date hidden'!V140="x","x",U$2-'Indicator Date hidden'!V140)</f>
        <v>0</v>
      </c>
      <c r="V139" s="50">
        <f>IF('Indicator Date hidden'!W140="x","x",V$2-'Indicator Date hidden'!W140)</f>
        <v>0</v>
      </c>
      <c r="W139" s="50">
        <f>IF('Indicator Date hidden'!X140="x","x",W$2-'Indicator Date hidden'!X140)</f>
        <v>0</v>
      </c>
      <c r="X139" s="50">
        <f>IF('Indicator Date hidden'!Y140="x","x",X$2-'Indicator Date hidden'!Y140)</f>
        <v>1</v>
      </c>
      <c r="Y139" s="50">
        <f>IF('Indicator Date hidden'!Z140="x","x",Y$2-'Indicator Date hidden'!Z140)</f>
        <v>1</v>
      </c>
      <c r="Z139" s="50">
        <f>IF('Indicator Date hidden'!AA140="x","x",Z$2-'Indicator Date hidden'!AA140)</f>
        <v>1</v>
      </c>
      <c r="AA139" s="50">
        <f>IF('Indicator Date hidden'!AB140="x","x",AA$2-'Indicator Date hidden'!AB140)</f>
        <v>0</v>
      </c>
      <c r="AB139" s="50">
        <f>IF('Indicator Date hidden'!AC140="x","x",AB$2-'Indicator Date hidden'!AC140)</f>
        <v>0</v>
      </c>
      <c r="AC139" s="50">
        <f>IF('Indicator Date hidden'!AD140="x","x",AC$2-'Indicator Date hidden'!AD140)</f>
        <v>2</v>
      </c>
      <c r="AD139" s="50">
        <f>IF('Indicator Date hidden'!AE140="x","x",AD$2-'Indicator Date hidden'!AE140)</f>
        <v>0</v>
      </c>
      <c r="AE139" s="50">
        <f>IF('Indicator Date hidden'!AF140="x","x",AE$2-'Indicator Date hidden'!AF140)</f>
        <v>0</v>
      </c>
      <c r="AF139" s="50">
        <f>IF('Indicator Date hidden'!AG140="x","x",AF$2-'Indicator Date hidden'!AG140)</f>
        <v>0</v>
      </c>
      <c r="AG139" s="50">
        <f>IF('Indicator Date hidden'!AH140="x","x",AG$2-'Indicator Date hidden'!AH140)</f>
        <v>0</v>
      </c>
      <c r="AH139" s="50">
        <f>IF('Indicator Date hidden'!AI140="x","x",AH$2-'Indicator Date hidden'!AI140)</f>
        <v>0</v>
      </c>
      <c r="AI139" s="50">
        <f>IF('Indicator Date hidden'!AJ140="x","x",AI$2-'Indicator Date hidden'!AJ140)</f>
        <v>0</v>
      </c>
      <c r="AJ139" s="50">
        <f>IF('Indicator Date hidden'!AK140="x","x",AJ$2-'Indicator Date hidden'!AK140)</f>
        <v>0</v>
      </c>
      <c r="AK139" s="50">
        <f>IF('Indicator Date hidden'!AL140="x","x",AK$2-'Indicator Date hidden'!AL140)</f>
        <v>0</v>
      </c>
      <c r="AL139" s="50">
        <f>IF('Indicator Date hidden'!AM140="x","x",AL$2-'Indicator Date hidden'!AM140)</f>
        <v>2</v>
      </c>
      <c r="AM139" s="50">
        <f>IF('Indicator Date hidden'!AN140="x","x",AM$2-'Indicator Date hidden'!AN140)</f>
        <v>0</v>
      </c>
      <c r="AN139" s="50">
        <f>IF('Indicator Date hidden'!AO140="x","x",AN$2-'Indicator Date hidden'!AO140)</f>
        <v>0</v>
      </c>
      <c r="AO139" s="50">
        <f>IF('Indicator Date hidden'!AP140="x","x",AO$2-'Indicator Date hidden'!AP140)</f>
        <v>0</v>
      </c>
      <c r="AP139" s="50">
        <f>IF('Indicator Date hidden'!AQ140="x","x",AP$2-'Indicator Date hidden'!AQ140)</f>
        <v>0</v>
      </c>
      <c r="AQ139" s="50">
        <f>IF('Indicator Date hidden'!AR140="x","x",AQ$2-'Indicator Date hidden'!AR140)</f>
        <v>0</v>
      </c>
      <c r="AR139" s="50">
        <f>IF('Indicator Date hidden'!AS140="x","x",AR$2-'Indicator Date hidden'!AS140)</f>
        <v>0</v>
      </c>
      <c r="AS139" s="50">
        <f>IF('Indicator Date hidden'!AT140="x","x",AS$2-'Indicator Date hidden'!AT140)</f>
        <v>2</v>
      </c>
      <c r="AT139" s="50">
        <f>IF('Indicator Date hidden'!AU140="x","x",AT$2-'Indicator Date hidden'!AU140)</f>
        <v>0</v>
      </c>
      <c r="AU139" s="50">
        <f>IF('Indicator Date hidden'!AV140="x","x",AU$2-'Indicator Date hidden'!AV140)</f>
        <v>0</v>
      </c>
      <c r="AV139" s="50">
        <f>IF('Indicator Date hidden'!AW140="x","x",AV$2-'Indicator Date hidden'!AW140)</f>
        <v>0</v>
      </c>
      <c r="AW139" s="50">
        <f>IF('Indicator Date hidden'!AX140="x","x",AW$2-'Indicator Date hidden'!AX140)</f>
        <v>0</v>
      </c>
      <c r="AX139" s="50">
        <f>IF('Indicator Date hidden'!AY140="x","x",AX$2-'Indicator Date hidden'!AY140)</f>
        <v>0</v>
      </c>
      <c r="AY139" s="50">
        <f>IF('Indicator Date hidden'!AZ140="x","x",AY$2-'Indicator Date hidden'!AZ140)</f>
        <v>0</v>
      </c>
      <c r="AZ139" s="50">
        <f>IF('Indicator Date hidden'!BA140="x","x",AZ$2-'Indicator Date hidden'!BA140)</f>
        <v>1</v>
      </c>
      <c r="BA139" s="50">
        <f>IF('Indicator Date hidden'!BB140="x","x",BA$2-'Indicator Date hidden'!BB140)</f>
        <v>1</v>
      </c>
      <c r="BB139" s="50">
        <f>IF('Indicator Date hidden'!BC140="x","x",BB$2-'Indicator Date hidden'!BC140)</f>
        <v>1</v>
      </c>
      <c r="BC139" s="50">
        <f>IF('Indicator Date hidden'!BD140="x","x",BC$2-'Indicator Date hidden'!BD140)</f>
        <v>1</v>
      </c>
      <c r="BD139" s="50">
        <f>IF('Indicator Date hidden'!BE140="x","x",BD$2-'Indicator Date hidden'!BE140)</f>
        <v>1</v>
      </c>
      <c r="BE139" s="50">
        <f>IF('Indicator Date hidden'!BF140="x","x",BE$2-'Indicator Date hidden'!BF140)</f>
        <v>1</v>
      </c>
      <c r="BF139" s="50">
        <f>IF('Indicator Date hidden'!BG140="x","x",BF$2-'Indicator Date hidden'!BG140)</f>
        <v>0</v>
      </c>
      <c r="BG139" s="50">
        <f>IF('Indicator Date hidden'!BH140="x","x",BG$2-'Indicator Date hidden'!BH140)</f>
        <v>1</v>
      </c>
      <c r="BH139" s="50">
        <f>IF('Indicator Date hidden'!BI140="x","x",BH$2-'Indicator Date hidden'!BI140)</f>
        <v>1</v>
      </c>
      <c r="BI139" s="50">
        <f>IF('Indicator Date hidden'!BJ140="x","x",BI$2-'Indicator Date hidden'!BJ140)</f>
        <v>0</v>
      </c>
      <c r="BJ139" s="50">
        <f>IF('Indicator Date hidden'!BK140="x","x",BJ$2-'Indicator Date hidden'!BK140)</f>
        <v>1</v>
      </c>
      <c r="BK139" s="50">
        <f>IF('Indicator Date hidden'!BL140="x","x",BK$2-'Indicator Date hidden'!BL140)</f>
        <v>0</v>
      </c>
      <c r="BL139" s="50">
        <f>IF('Indicator Date hidden'!BM140="x","x",BL$2-'Indicator Date hidden'!BM140)</f>
        <v>1</v>
      </c>
      <c r="BM139" s="50">
        <f>IF('Indicator Date hidden'!BN140="x","x",BM$2-'Indicator Date hidden'!BN140)</f>
        <v>4</v>
      </c>
      <c r="BN139" s="50">
        <f>IF('Indicator Date hidden'!BO140="x","x",BN$2-'Indicator Date hidden'!BO140)</f>
        <v>0</v>
      </c>
      <c r="BO139" s="50">
        <f>IF('Indicator Date hidden'!BP140="x","x",BO$2-'Indicator Date hidden'!BP140)</f>
        <v>0</v>
      </c>
      <c r="BP139" s="50">
        <f>IF('Indicator Date hidden'!BQ140="x","x",BP$2-'Indicator Date hidden'!BQ140)</f>
        <v>0</v>
      </c>
      <c r="BQ139" s="50">
        <f>IF('Indicator Date hidden'!BR140="x","x",BQ$2-'Indicator Date hidden'!BR140)</f>
        <v>0</v>
      </c>
      <c r="BR139" s="50">
        <f>IF('Indicator Date hidden'!BS140="x","x",BR$2-'Indicator Date hidden'!BS140)</f>
        <v>0</v>
      </c>
      <c r="BS139" s="50" t="str">
        <f>IF('Indicator Date hidden'!BT140="x","x",BS$2-'Indicator Date hidden'!BT140)</f>
        <v>x</v>
      </c>
      <c r="BT139" s="50">
        <f>IF('Indicator Date hidden'!BU140="x","x",BT$2-'Indicator Date hidden'!BU140)</f>
        <v>1</v>
      </c>
      <c r="BU139" s="50">
        <f>IF('Indicator Date hidden'!BV140="x","x",BU$2-'Indicator Date hidden'!BV140)</f>
        <v>1</v>
      </c>
      <c r="BV139" s="50">
        <f>IF('Indicator Date hidden'!BW140="x","x",BV$2-'Indicator Date hidden'!BW140)</f>
        <v>1</v>
      </c>
      <c r="BW139" s="50">
        <f>IF('Indicator Date hidden'!BX140="x","x",BW$2-'Indicator Date hidden'!BX140)</f>
        <v>0</v>
      </c>
      <c r="BX139" s="50">
        <f>IF('Indicator Date hidden'!BY140="x","x",BX$2-'Indicator Date hidden'!BY140)</f>
        <v>0</v>
      </c>
      <c r="BY139" s="3">
        <f t="shared" si="20"/>
        <v>26</v>
      </c>
      <c r="BZ139" s="51">
        <f t="shared" si="21"/>
        <v>0.35135135135135137</v>
      </c>
      <c r="CA139" s="3">
        <f t="shared" si="22"/>
        <v>20</v>
      </c>
      <c r="CB139" s="51">
        <f t="shared" si="23"/>
        <v>0.68640135671352942</v>
      </c>
      <c r="CC139" s="54">
        <f t="shared" si="24"/>
        <v>0</v>
      </c>
    </row>
    <row r="140" spans="1:81">
      <c r="A140" s="3" t="str">
        <f>'Indicator Data'!B143</f>
        <v>POL</v>
      </c>
      <c r="B140" s="50">
        <f>IF('Indicator Date hidden'!C141="x","x",B$2-'Indicator Date hidden'!C141)</f>
        <v>0</v>
      </c>
      <c r="C140" s="50">
        <f>IF('Indicator Date hidden'!D141="x","x",C$2-'Indicator Date hidden'!D141)</f>
        <v>0</v>
      </c>
      <c r="D140" s="50">
        <f>IF('Indicator Date hidden'!E141="x","x",D$2-'Indicator Date hidden'!E141)</f>
        <v>0</v>
      </c>
      <c r="E140" s="50">
        <f>IF('Indicator Date hidden'!F141="x","x",E$2-'Indicator Date hidden'!F141)</f>
        <v>0</v>
      </c>
      <c r="F140" s="50">
        <f>IF('Indicator Date hidden'!G141="x","x",F$2-'Indicator Date hidden'!G141)</f>
        <v>0</v>
      </c>
      <c r="G140" s="50">
        <f>IF('Indicator Date hidden'!H141="x","x",G$2-'Indicator Date hidden'!H141)</f>
        <v>0</v>
      </c>
      <c r="H140" s="50">
        <f>IF('Indicator Date hidden'!I141="x","x",H$2-'Indicator Date hidden'!I141)</f>
        <v>0</v>
      </c>
      <c r="I140" s="50">
        <f>IF('Indicator Date hidden'!J141="x","x",I$2-'Indicator Date hidden'!J141)</f>
        <v>0</v>
      </c>
      <c r="J140" s="50">
        <f>IF('Indicator Date hidden'!K141="x","x",J$2-'Indicator Date hidden'!K141)</f>
        <v>0</v>
      </c>
      <c r="K140" s="50">
        <f>IF('Indicator Date hidden'!L141="x","x",K$2-'Indicator Date hidden'!L141)</f>
        <v>0</v>
      </c>
      <c r="L140" s="50">
        <f>IF('Indicator Date hidden'!M141="x","x",L$2-'Indicator Date hidden'!M141)</f>
        <v>0</v>
      </c>
      <c r="M140" s="50">
        <f>IF('Indicator Date hidden'!N141="x","x",M$2-'Indicator Date hidden'!N141)</f>
        <v>0</v>
      </c>
      <c r="N140" s="50">
        <f>IF('Indicator Date hidden'!O141="x","x",N$2-'Indicator Date hidden'!O141)</f>
        <v>0</v>
      </c>
      <c r="O140" s="50">
        <f>IF('Indicator Date hidden'!P141="x","x",O$2-'Indicator Date hidden'!P141)</f>
        <v>0</v>
      </c>
      <c r="P140" s="50">
        <f>IF('Indicator Date hidden'!Q141="x","x",P$2-'Indicator Date hidden'!Q141)</f>
        <v>0</v>
      </c>
      <c r="Q140" s="50">
        <f>IF('Indicator Date hidden'!R141="x","x",Q$2-'Indicator Date hidden'!R141)</f>
        <v>0</v>
      </c>
      <c r="R140" s="50">
        <f>IF('Indicator Date hidden'!S141="x","x",R$2-'Indicator Date hidden'!S141)</f>
        <v>0</v>
      </c>
      <c r="S140" s="50">
        <f>IF('Indicator Date hidden'!T141="x","x",S$2-'Indicator Date hidden'!T141)</f>
        <v>0</v>
      </c>
      <c r="T140" s="50">
        <f>IF('Indicator Date hidden'!U141="x","x",T$2-'Indicator Date hidden'!U141)</f>
        <v>0</v>
      </c>
      <c r="U140" s="50">
        <f>IF('Indicator Date hidden'!V141="x","x",U$2-'Indicator Date hidden'!V141)</f>
        <v>0</v>
      </c>
      <c r="V140" s="50">
        <f>IF('Indicator Date hidden'!W141="x","x",V$2-'Indicator Date hidden'!W141)</f>
        <v>0</v>
      </c>
      <c r="W140" s="50">
        <f>IF('Indicator Date hidden'!X141="x","x",W$2-'Indicator Date hidden'!X141)</f>
        <v>0</v>
      </c>
      <c r="X140" s="50">
        <f>IF('Indicator Date hidden'!Y141="x","x",X$2-'Indicator Date hidden'!Y141)</f>
        <v>1</v>
      </c>
      <c r="Y140" s="50">
        <f>IF('Indicator Date hidden'!Z141="x","x",Y$2-'Indicator Date hidden'!Z141)</f>
        <v>1</v>
      </c>
      <c r="Z140" s="50">
        <f>IF('Indicator Date hidden'!AA141="x","x",Z$2-'Indicator Date hidden'!AA141)</f>
        <v>7</v>
      </c>
      <c r="AA140" s="50">
        <f>IF('Indicator Date hidden'!AB141="x","x",AA$2-'Indicator Date hidden'!AB141)</f>
        <v>0</v>
      </c>
      <c r="AB140" s="50" t="str">
        <f>IF('Indicator Date hidden'!AC141="x","x",AB$2-'Indicator Date hidden'!AC141)</f>
        <v>x</v>
      </c>
      <c r="AC140" s="50">
        <f>IF('Indicator Date hidden'!AD141="x","x",AC$2-'Indicator Date hidden'!AD141)</f>
        <v>1</v>
      </c>
      <c r="AD140" s="50">
        <f>IF('Indicator Date hidden'!AE141="x","x",AD$2-'Indicator Date hidden'!AE141)</f>
        <v>0</v>
      </c>
      <c r="AE140" s="50">
        <f>IF('Indicator Date hidden'!AF141="x","x",AE$2-'Indicator Date hidden'!AF141)</f>
        <v>0</v>
      </c>
      <c r="AF140" s="50">
        <f>IF('Indicator Date hidden'!AG141="x","x",AF$2-'Indicator Date hidden'!AG141)</f>
        <v>0</v>
      </c>
      <c r="AG140" s="50">
        <f>IF('Indicator Date hidden'!AH141="x","x",AG$2-'Indicator Date hidden'!AH141)</f>
        <v>0</v>
      </c>
      <c r="AH140" s="50">
        <f>IF('Indicator Date hidden'!AI141="x","x",AH$2-'Indicator Date hidden'!AI141)</f>
        <v>0</v>
      </c>
      <c r="AI140" s="50">
        <f>IF('Indicator Date hidden'!AJ141="x","x",AI$2-'Indicator Date hidden'!AJ141)</f>
        <v>0</v>
      </c>
      <c r="AJ140" s="50">
        <f>IF('Indicator Date hidden'!AK141="x","x",AJ$2-'Indicator Date hidden'!AK141)</f>
        <v>0</v>
      </c>
      <c r="AK140" s="50">
        <f>IF('Indicator Date hidden'!AL141="x","x",AK$2-'Indicator Date hidden'!AL141)</f>
        <v>0</v>
      </c>
      <c r="AL140" s="50" t="str">
        <f>IF('Indicator Date hidden'!AM141="x","x",AL$2-'Indicator Date hidden'!AM141)</f>
        <v>x</v>
      </c>
      <c r="AM140" s="50">
        <f>IF('Indicator Date hidden'!AN141="x","x",AM$2-'Indicator Date hidden'!AN141)</f>
        <v>0</v>
      </c>
      <c r="AN140" s="50">
        <f>IF('Indicator Date hidden'!AO141="x","x",AN$2-'Indicator Date hidden'!AO141)</f>
        <v>0</v>
      </c>
      <c r="AO140" s="50">
        <f>IF('Indicator Date hidden'!AP141="x","x",AO$2-'Indicator Date hidden'!AP141)</f>
        <v>0</v>
      </c>
      <c r="AP140" s="50" t="str">
        <f>IF('Indicator Date hidden'!AQ141="x","x",AP$2-'Indicator Date hidden'!AQ141)</f>
        <v>x</v>
      </c>
      <c r="AQ140" s="50">
        <f>IF('Indicator Date hidden'!AR141="x","x",AQ$2-'Indicator Date hidden'!AR141)</f>
        <v>0</v>
      </c>
      <c r="AR140" s="50">
        <f>IF('Indicator Date hidden'!AS141="x","x",AR$2-'Indicator Date hidden'!AS141)</f>
        <v>0</v>
      </c>
      <c r="AS140" s="50" t="str">
        <f>IF('Indicator Date hidden'!AT141="x","x",AS$2-'Indicator Date hidden'!AT141)</f>
        <v>x</v>
      </c>
      <c r="AT140" s="50">
        <f>IF('Indicator Date hidden'!AU141="x","x",AT$2-'Indicator Date hidden'!AU141)</f>
        <v>0</v>
      </c>
      <c r="AU140" s="50" t="str">
        <f>IF('Indicator Date hidden'!AV141="x","x",AU$2-'Indicator Date hidden'!AV141)</f>
        <v>x</v>
      </c>
      <c r="AV140" s="50" t="str">
        <f>IF('Indicator Date hidden'!AW141="x","x",AV$2-'Indicator Date hidden'!AW141)</f>
        <v>x</v>
      </c>
      <c r="AW140" s="50" t="str">
        <f>IF('Indicator Date hidden'!AX141="x","x",AW$2-'Indicator Date hidden'!AX141)</f>
        <v>x</v>
      </c>
      <c r="AX140" s="50">
        <f>IF('Indicator Date hidden'!AY141="x","x",AX$2-'Indicator Date hidden'!AY141)</f>
        <v>0</v>
      </c>
      <c r="AY140" s="50">
        <f>IF('Indicator Date hidden'!AZ141="x","x",AY$2-'Indicator Date hidden'!AZ141)</f>
        <v>0</v>
      </c>
      <c r="AZ140" s="50">
        <f>IF('Indicator Date hidden'!BA141="x","x",AZ$2-'Indicator Date hidden'!BA141)</f>
        <v>1</v>
      </c>
      <c r="BA140" s="50">
        <f>IF('Indicator Date hidden'!BB141="x","x",BA$2-'Indicator Date hidden'!BB141)</f>
        <v>1</v>
      </c>
      <c r="BB140" s="50">
        <f>IF('Indicator Date hidden'!BC141="x","x",BB$2-'Indicator Date hidden'!BC141)</f>
        <v>1</v>
      </c>
      <c r="BC140" s="50">
        <f>IF('Indicator Date hidden'!BD141="x","x",BC$2-'Indicator Date hidden'!BD141)</f>
        <v>1</v>
      </c>
      <c r="BD140" s="50" t="str">
        <f>IF('Indicator Date hidden'!BE141="x","x",BD$2-'Indicator Date hidden'!BE141)</f>
        <v>x</v>
      </c>
      <c r="BE140" s="50">
        <f>IF('Indicator Date hidden'!BF141="x","x",BE$2-'Indicator Date hidden'!BF141)</f>
        <v>1</v>
      </c>
      <c r="BF140" s="50">
        <f>IF('Indicator Date hidden'!BG141="x","x",BF$2-'Indicator Date hidden'!BG141)</f>
        <v>0</v>
      </c>
      <c r="BG140" s="50">
        <f>IF('Indicator Date hidden'!BH141="x","x",BG$2-'Indicator Date hidden'!BH141)</f>
        <v>1</v>
      </c>
      <c r="BH140" s="50">
        <f>IF('Indicator Date hidden'!BI141="x","x",BH$2-'Indicator Date hidden'!BI141)</f>
        <v>1</v>
      </c>
      <c r="BI140" s="50">
        <f>IF('Indicator Date hidden'!BJ141="x","x",BI$2-'Indicator Date hidden'!BJ141)</f>
        <v>0</v>
      </c>
      <c r="BJ140" s="50">
        <f>IF('Indicator Date hidden'!BK141="x","x",BJ$2-'Indicator Date hidden'!BK141)</f>
        <v>1</v>
      </c>
      <c r="BK140" s="50">
        <f>IF('Indicator Date hidden'!BL141="x","x",BK$2-'Indicator Date hidden'!BL141)</f>
        <v>0</v>
      </c>
      <c r="BL140" s="50">
        <f>IF('Indicator Date hidden'!BM141="x","x",BL$2-'Indicator Date hidden'!BM141)</f>
        <v>1</v>
      </c>
      <c r="BM140" s="50" t="str">
        <f>IF('Indicator Date hidden'!BN141="x","x",BM$2-'Indicator Date hidden'!BN141)</f>
        <v>x</v>
      </c>
      <c r="BN140" s="50">
        <f>IF('Indicator Date hidden'!BO141="x","x",BN$2-'Indicator Date hidden'!BO141)</f>
        <v>0</v>
      </c>
      <c r="BO140" s="50">
        <f>IF('Indicator Date hidden'!BP141="x","x",BO$2-'Indicator Date hidden'!BP141)</f>
        <v>0</v>
      </c>
      <c r="BP140" s="50">
        <f>IF('Indicator Date hidden'!BQ141="x","x",BP$2-'Indicator Date hidden'!BQ141)</f>
        <v>0</v>
      </c>
      <c r="BQ140" s="50">
        <f>IF('Indicator Date hidden'!BR141="x","x",BQ$2-'Indicator Date hidden'!BR141)</f>
        <v>0</v>
      </c>
      <c r="BR140" s="50">
        <f>IF('Indicator Date hidden'!BS141="x","x",BR$2-'Indicator Date hidden'!BS141)</f>
        <v>0</v>
      </c>
      <c r="BS140" s="50">
        <f>IF('Indicator Date hidden'!BT141="x","x",BS$2-'Indicator Date hidden'!BT141)</f>
        <v>2</v>
      </c>
      <c r="BT140" s="50">
        <f>IF('Indicator Date hidden'!BU141="x","x",BT$2-'Indicator Date hidden'!BU141)</f>
        <v>1</v>
      </c>
      <c r="BU140" s="50">
        <f>IF('Indicator Date hidden'!BV141="x","x",BU$2-'Indicator Date hidden'!BV141)</f>
        <v>1</v>
      </c>
      <c r="BV140" s="50">
        <f>IF('Indicator Date hidden'!BW141="x","x",BV$2-'Indicator Date hidden'!BW141)</f>
        <v>1</v>
      </c>
      <c r="BW140" s="50">
        <f>IF('Indicator Date hidden'!BX141="x","x",BW$2-'Indicator Date hidden'!BX141)</f>
        <v>0</v>
      </c>
      <c r="BX140" s="50">
        <f>IF('Indicator Date hidden'!BY141="x","x",BX$2-'Indicator Date hidden'!BY141)</f>
        <v>0</v>
      </c>
      <c r="BY140" s="3">
        <f t="shared" si="20"/>
        <v>24</v>
      </c>
      <c r="BZ140" s="51">
        <f t="shared" si="21"/>
        <v>0.36363636363636365</v>
      </c>
      <c r="CA140" s="3">
        <f t="shared" si="22"/>
        <v>17</v>
      </c>
      <c r="CB140" s="51">
        <f t="shared" si="23"/>
        <v>0.94766641037041754</v>
      </c>
      <c r="CC140" s="54">
        <f t="shared" si="24"/>
        <v>0</v>
      </c>
    </row>
    <row r="141" spans="1:81">
      <c r="A141" s="3" t="str">
        <f>'Indicator Data'!B144</f>
        <v>PRT</v>
      </c>
      <c r="B141" s="50">
        <f>IF('Indicator Date hidden'!C142="x","x",B$2-'Indicator Date hidden'!C142)</f>
        <v>0</v>
      </c>
      <c r="C141" s="50">
        <f>IF('Indicator Date hidden'!D142="x","x",C$2-'Indicator Date hidden'!D142)</f>
        <v>0</v>
      </c>
      <c r="D141" s="50">
        <f>IF('Indicator Date hidden'!E142="x","x",D$2-'Indicator Date hidden'!E142)</f>
        <v>0</v>
      </c>
      <c r="E141" s="50">
        <f>IF('Indicator Date hidden'!F142="x","x",E$2-'Indicator Date hidden'!F142)</f>
        <v>0</v>
      </c>
      <c r="F141" s="50">
        <f>IF('Indicator Date hidden'!G142="x","x",F$2-'Indicator Date hidden'!G142)</f>
        <v>0</v>
      </c>
      <c r="G141" s="50">
        <f>IF('Indicator Date hidden'!H142="x","x",G$2-'Indicator Date hidden'!H142)</f>
        <v>0</v>
      </c>
      <c r="H141" s="50">
        <f>IF('Indicator Date hidden'!I142="x","x",H$2-'Indicator Date hidden'!I142)</f>
        <v>0</v>
      </c>
      <c r="I141" s="50">
        <f>IF('Indicator Date hidden'!J142="x","x",I$2-'Indicator Date hidden'!J142)</f>
        <v>0</v>
      </c>
      <c r="J141" s="50">
        <f>IF('Indicator Date hidden'!K142="x","x",J$2-'Indicator Date hidden'!K142)</f>
        <v>0</v>
      </c>
      <c r="K141" s="50">
        <f>IF('Indicator Date hidden'!L142="x","x",K$2-'Indicator Date hidden'!L142)</f>
        <v>0</v>
      </c>
      <c r="L141" s="50">
        <f>IF('Indicator Date hidden'!M142="x","x",L$2-'Indicator Date hidden'!M142)</f>
        <v>0</v>
      </c>
      <c r="M141" s="50">
        <f>IF('Indicator Date hidden'!N142="x","x",M$2-'Indicator Date hidden'!N142)</f>
        <v>0</v>
      </c>
      <c r="N141" s="50">
        <f>IF('Indicator Date hidden'!O142="x","x",N$2-'Indicator Date hidden'!O142)</f>
        <v>0</v>
      </c>
      <c r="O141" s="50">
        <f>IF('Indicator Date hidden'!P142="x","x",O$2-'Indicator Date hidden'!P142)</f>
        <v>0</v>
      </c>
      <c r="P141" s="50">
        <f>IF('Indicator Date hidden'!Q142="x","x",P$2-'Indicator Date hidden'!Q142)</f>
        <v>0</v>
      </c>
      <c r="Q141" s="50">
        <f>IF('Indicator Date hidden'!R142="x","x",Q$2-'Indicator Date hidden'!R142)</f>
        <v>0</v>
      </c>
      <c r="R141" s="50">
        <f>IF('Indicator Date hidden'!S142="x","x",R$2-'Indicator Date hidden'!S142)</f>
        <v>0</v>
      </c>
      <c r="S141" s="50">
        <f>IF('Indicator Date hidden'!T142="x","x",S$2-'Indicator Date hidden'!T142)</f>
        <v>0</v>
      </c>
      <c r="T141" s="50">
        <f>IF('Indicator Date hidden'!U142="x","x",T$2-'Indicator Date hidden'!U142)</f>
        <v>0</v>
      </c>
      <c r="U141" s="50">
        <f>IF('Indicator Date hidden'!V142="x","x",U$2-'Indicator Date hidden'!V142)</f>
        <v>0</v>
      </c>
      <c r="V141" s="50">
        <f>IF('Indicator Date hidden'!W142="x","x",V$2-'Indicator Date hidden'!W142)</f>
        <v>0</v>
      </c>
      <c r="W141" s="50">
        <f>IF('Indicator Date hidden'!X142="x","x",W$2-'Indicator Date hidden'!X142)</f>
        <v>0</v>
      </c>
      <c r="X141" s="50">
        <f>IF('Indicator Date hidden'!Y142="x","x",X$2-'Indicator Date hidden'!Y142)</f>
        <v>1</v>
      </c>
      <c r="Y141" s="50">
        <f>IF('Indicator Date hidden'!Z142="x","x",Y$2-'Indicator Date hidden'!Z142)</f>
        <v>1</v>
      </c>
      <c r="Z141" s="50">
        <f>IF('Indicator Date hidden'!AA142="x","x",Z$2-'Indicator Date hidden'!AA142)</f>
        <v>7</v>
      </c>
      <c r="AA141" s="50">
        <f>IF('Indicator Date hidden'!AB142="x","x",AA$2-'Indicator Date hidden'!AB142)</f>
        <v>0</v>
      </c>
      <c r="AB141" s="50" t="str">
        <f>IF('Indicator Date hidden'!AC142="x","x",AB$2-'Indicator Date hidden'!AC142)</f>
        <v>x</v>
      </c>
      <c r="AC141" s="50">
        <f>IF('Indicator Date hidden'!AD142="x","x",AC$2-'Indicator Date hidden'!AD142)</f>
        <v>2</v>
      </c>
      <c r="AD141" s="50">
        <f>IF('Indicator Date hidden'!AE142="x","x",AD$2-'Indicator Date hidden'!AE142)</f>
        <v>0</v>
      </c>
      <c r="AE141" s="50">
        <f>IF('Indicator Date hidden'!AF142="x","x",AE$2-'Indicator Date hidden'!AF142)</f>
        <v>0</v>
      </c>
      <c r="AF141" s="50">
        <f>IF('Indicator Date hidden'!AG142="x","x",AF$2-'Indicator Date hidden'!AG142)</f>
        <v>0</v>
      </c>
      <c r="AG141" s="50">
        <f>IF('Indicator Date hidden'!AH142="x","x",AG$2-'Indicator Date hidden'!AH142)</f>
        <v>0</v>
      </c>
      <c r="AH141" s="50">
        <f>IF('Indicator Date hidden'!AI142="x","x",AH$2-'Indicator Date hidden'!AI142)</f>
        <v>0</v>
      </c>
      <c r="AI141" s="50">
        <f>IF('Indicator Date hidden'!AJ142="x","x",AI$2-'Indicator Date hidden'!AJ142)</f>
        <v>0</v>
      </c>
      <c r="AJ141" s="50">
        <f>IF('Indicator Date hidden'!AK142="x","x",AJ$2-'Indicator Date hidden'!AK142)</f>
        <v>0</v>
      </c>
      <c r="AK141" s="50">
        <f>IF('Indicator Date hidden'!AL142="x","x",AK$2-'Indicator Date hidden'!AL142)</f>
        <v>0</v>
      </c>
      <c r="AL141" s="50" t="str">
        <f>IF('Indicator Date hidden'!AM142="x","x",AL$2-'Indicator Date hidden'!AM142)</f>
        <v>x</v>
      </c>
      <c r="AM141" s="50">
        <f>IF('Indicator Date hidden'!AN142="x","x",AM$2-'Indicator Date hidden'!AN142)</f>
        <v>0</v>
      </c>
      <c r="AN141" s="50">
        <f>IF('Indicator Date hidden'!AO142="x","x",AN$2-'Indicator Date hidden'!AO142)</f>
        <v>0</v>
      </c>
      <c r="AO141" s="50">
        <f>IF('Indicator Date hidden'!AP142="x","x",AO$2-'Indicator Date hidden'!AP142)</f>
        <v>0</v>
      </c>
      <c r="AP141" s="50" t="str">
        <f>IF('Indicator Date hidden'!AQ142="x","x",AP$2-'Indicator Date hidden'!AQ142)</f>
        <v>x</v>
      </c>
      <c r="AQ141" s="50">
        <f>IF('Indicator Date hidden'!AR142="x","x",AQ$2-'Indicator Date hidden'!AR142)</f>
        <v>0</v>
      </c>
      <c r="AR141" s="50">
        <f>IF('Indicator Date hidden'!AS142="x","x",AR$2-'Indicator Date hidden'!AS142)</f>
        <v>0</v>
      </c>
      <c r="AS141" s="50" t="str">
        <f>IF('Indicator Date hidden'!AT142="x","x",AS$2-'Indicator Date hidden'!AT142)</f>
        <v>x</v>
      </c>
      <c r="AT141" s="50">
        <f>IF('Indicator Date hidden'!AU142="x","x",AT$2-'Indicator Date hidden'!AU142)</f>
        <v>0</v>
      </c>
      <c r="AU141" s="50" t="str">
        <f>IF('Indicator Date hidden'!AV142="x","x",AU$2-'Indicator Date hidden'!AV142)</f>
        <v>x</v>
      </c>
      <c r="AV141" s="50" t="str">
        <f>IF('Indicator Date hidden'!AW142="x","x",AV$2-'Indicator Date hidden'!AW142)</f>
        <v>x</v>
      </c>
      <c r="AW141" s="50" t="str">
        <f>IF('Indicator Date hidden'!AX142="x","x",AW$2-'Indicator Date hidden'!AX142)</f>
        <v>x</v>
      </c>
      <c r="AX141" s="50">
        <f>IF('Indicator Date hidden'!AY142="x","x",AX$2-'Indicator Date hidden'!AY142)</f>
        <v>0</v>
      </c>
      <c r="AY141" s="50">
        <f>IF('Indicator Date hidden'!AZ142="x","x",AY$2-'Indicator Date hidden'!AZ142)</f>
        <v>0</v>
      </c>
      <c r="AZ141" s="50">
        <f>IF('Indicator Date hidden'!BA142="x","x",AZ$2-'Indicator Date hidden'!BA142)</f>
        <v>1</v>
      </c>
      <c r="BA141" s="50">
        <f>IF('Indicator Date hidden'!BB142="x","x",BA$2-'Indicator Date hidden'!BB142)</f>
        <v>1</v>
      </c>
      <c r="BB141" s="50">
        <f>IF('Indicator Date hidden'!BC142="x","x",BB$2-'Indicator Date hidden'!BC142)</f>
        <v>1</v>
      </c>
      <c r="BC141" s="50">
        <f>IF('Indicator Date hidden'!BD142="x","x",BC$2-'Indicator Date hidden'!BD142)</f>
        <v>1</v>
      </c>
      <c r="BD141" s="50" t="str">
        <f>IF('Indicator Date hidden'!BE142="x","x",BD$2-'Indicator Date hidden'!BE142)</f>
        <v>x</v>
      </c>
      <c r="BE141" s="50">
        <f>IF('Indicator Date hidden'!BF142="x","x",BE$2-'Indicator Date hidden'!BF142)</f>
        <v>1</v>
      </c>
      <c r="BF141" s="50">
        <f>IF('Indicator Date hidden'!BG142="x","x",BF$2-'Indicator Date hidden'!BG142)</f>
        <v>0</v>
      </c>
      <c r="BG141" s="50">
        <f>IF('Indicator Date hidden'!BH142="x","x",BG$2-'Indicator Date hidden'!BH142)</f>
        <v>1</v>
      </c>
      <c r="BH141" s="50">
        <f>IF('Indicator Date hidden'!BI142="x","x",BH$2-'Indicator Date hidden'!BI142)</f>
        <v>1</v>
      </c>
      <c r="BI141" s="50">
        <f>IF('Indicator Date hidden'!BJ142="x","x",BI$2-'Indicator Date hidden'!BJ142)</f>
        <v>0</v>
      </c>
      <c r="BJ141" s="50">
        <f>IF('Indicator Date hidden'!BK142="x","x",BJ$2-'Indicator Date hidden'!BK142)</f>
        <v>1</v>
      </c>
      <c r="BK141" s="50">
        <f>IF('Indicator Date hidden'!BL142="x","x",BK$2-'Indicator Date hidden'!BL142)</f>
        <v>0</v>
      </c>
      <c r="BL141" s="50">
        <f>IF('Indicator Date hidden'!BM142="x","x",BL$2-'Indicator Date hidden'!BM142)</f>
        <v>1</v>
      </c>
      <c r="BM141" s="50">
        <f>IF('Indicator Date hidden'!BN142="x","x",BM$2-'Indicator Date hidden'!BN142)</f>
        <v>1</v>
      </c>
      <c r="BN141" s="50">
        <f>IF('Indicator Date hidden'!BO142="x","x",BN$2-'Indicator Date hidden'!BO142)</f>
        <v>0</v>
      </c>
      <c r="BO141" s="50">
        <f>IF('Indicator Date hidden'!BP142="x","x",BO$2-'Indicator Date hidden'!BP142)</f>
        <v>0</v>
      </c>
      <c r="BP141" s="50">
        <f>IF('Indicator Date hidden'!BQ142="x","x",BP$2-'Indicator Date hidden'!BQ142)</f>
        <v>0</v>
      </c>
      <c r="BQ141" s="50">
        <f>IF('Indicator Date hidden'!BR142="x","x",BQ$2-'Indicator Date hidden'!BR142)</f>
        <v>0</v>
      </c>
      <c r="BR141" s="50">
        <f>IF('Indicator Date hidden'!BS142="x","x",BR$2-'Indicator Date hidden'!BS142)</f>
        <v>0</v>
      </c>
      <c r="BS141" s="50">
        <f>IF('Indicator Date hidden'!BT142="x","x",BS$2-'Indicator Date hidden'!BT142)</f>
        <v>2</v>
      </c>
      <c r="BT141" s="50">
        <f>IF('Indicator Date hidden'!BU142="x","x",BT$2-'Indicator Date hidden'!BU142)</f>
        <v>1</v>
      </c>
      <c r="BU141" s="50">
        <f>IF('Indicator Date hidden'!BV142="x","x",BU$2-'Indicator Date hidden'!BV142)</f>
        <v>1</v>
      </c>
      <c r="BV141" s="50">
        <f>IF('Indicator Date hidden'!BW142="x","x",BV$2-'Indicator Date hidden'!BW142)</f>
        <v>1</v>
      </c>
      <c r="BW141" s="50">
        <f>IF('Indicator Date hidden'!BX142="x","x",BW$2-'Indicator Date hidden'!BX142)</f>
        <v>0</v>
      </c>
      <c r="BX141" s="50">
        <f>IF('Indicator Date hidden'!BY142="x","x",BX$2-'Indicator Date hidden'!BY142)</f>
        <v>0</v>
      </c>
      <c r="BY141" s="3">
        <f t="shared" si="20"/>
        <v>26</v>
      </c>
      <c r="BZ141" s="51">
        <f t="shared" si="21"/>
        <v>0.38805970149253732</v>
      </c>
      <c r="CA141" s="3">
        <f t="shared" si="22"/>
        <v>18</v>
      </c>
      <c r="CB141" s="51">
        <f t="shared" si="23"/>
        <v>0.96126819033460409</v>
      </c>
      <c r="CC141" s="54">
        <f t="shared" si="24"/>
        <v>0</v>
      </c>
    </row>
    <row r="142" spans="1:81">
      <c r="A142" s="3" t="str">
        <f>'Indicator Data'!B145</f>
        <v>QAT</v>
      </c>
      <c r="B142" s="50">
        <f>IF('Indicator Date hidden'!C143="x","x",B$2-'Indicator Date hidden'!C143)</f>
        <v>0</v>
      </c>
      <c r="C142" s="50">
        <f>IF('Indicator Date hidden'!D143="x","x",C$2-'Indicator Date hidden'!D143)</f>
        <v>0</v>
      </c>
      <c r="D142" s="50">
        <f>IF('Indicator Date hidden'!E143="x","x",D$2-'Indicator Date hidden'!E143)</f>
        <v>0</v>
      </c>
      <c r="E142" s="50">
        <f>IF('Indicator Date hidden'!F143="x","x",E$2-'Indicator Date hidden'!F143)</f>
        <v>0</v>
      </c>
      <c r="F142" s="50">
        <f>IF('Indicator Date hidden'!G143="x","x",F$2-'Indicator Date hidden'!G143)</f>
        <v>0</v>
      </c>
      <c r="G142" s="50">
        <f>IF('Indicator Date hidden'!H143="x","x",G$2-'Indicator Date hidden'!H143)</f>
        <v>0</v>
      </c>
      <c r="H142" s="50">
        <f>IF('Indicator Date hidden'!I143="x","x",H$2-'Indicator Date hidden'!I143)</f>
        <v>0</v>
      </c>
      <c r="I142" s="50">
        <f>IF('Indicator Date hidden'!J143="x","x",I$2-'Indicator Date hidden'!J143)</f>
        <v>0</v>
      </c>
      <c r="J142" s="50">
        <f>IF('Indicator Date hidden'!K143="x","x",J$2-'Indicator Date hidden'!K143)</f>
        <v>0</v>
      </c>
      <c r="K142" s="50">
        <f>IF('Indicator Date hidden'!L143="x","x",K$2-'Indicator Date hidden'!L143)</f>
        <v>0</v>
      </c>
      <c r="L142" s="50">
        <f>IF('Indicator Date hidden'!M143="x","x",L$2-'Indicator Date hidden'!M143)</f>
        <v>0</v>
      </c>
      <c r="M142" s="50">
        <f>IF('Indicator Date hidden'!N143="x","x",M$2-'Indicator Date hidden'!N143)</f>
        <v>0</v>
      </c>
      <c r="N142" s="50">
        <f>IF('Indicator Date hidden'!O143="x","x",N$2-'Indicator Date hidden'!O143)</f>
        <v>0</v>
      </c>
      <c r="O142" s="50">
        <f>IF('Indicator Date hidden'!P143="x","x",O$2-'Indicator Date hidden'!P143)</f>
        <v>0</v>
      </c>
      <c r="P142" s="50">
        <f>IF('Indicator Date hidden'!Q143="x","x",P$2-'Indicator Date hidden'!Q143)</f>
        <v>0</v>
      </c>
      <c r="Q142" s="50">
        <f>IF('Indicator Date hidden'!R143="x","x",Q$2-'Indicator Date hidden'!R143)</f>
        <v>0</v>
      </c>
      <c r="R142" s="50">
        <f>IF('Indicator Date hidden'!S143="x","x",R$2-'Indicator Date hidden'!S143)</f>
        <v>0</v>
      </c>
      <c r="S142" s="50">
        <f>IF('Indicator Date hidden'!T143="x","x",S$2-'Indicator Date hidden'!T143)</f>
        <v>0</v>
      </c>
      <c r="T142" s="50">
        <f>IF('Indicator Date hidden'!U143="x","x",T$2-'Indicator Date hidden'!U143)</f>
        <v>0</v>
      </c>
      <c r="U142" s="50">
        <f>IF('Indicator Date hidden'!V143="x","x",U$2-'Indicator Date hidden'!V143)</f>
        <v>0</v>
      </c>
      <c r="V142" s="50">
        <f>IF('Indicator Date hidden'!W143="x","x",V$2-'Indicator Date hidden'!W143)</f>
        <v>0</v>
      </c>
      <c r="W142" s="50">
        <f>IF('Indicator Date hidden'!X143="x","x",W$2-'Indicator Date hidden'!X143)</f>
        <v>0</v>
      </c>
      <c r="X142" s="50">
        <f>IF('Indicator Date hidden'!Y143="x","x",X$2-'Indicator Date hidden'!Y143)</f>
        <v>1</v>
      </c>
      <c r="Y142" s="50">
        <f>IF('Indicator Date hidden'!Z143="x","x",Y$2-'Indicator Date hidden'!Z143)</f>
        <v>1</v>
      </c>
      <c r="Z142" s="50" t="str">
        <f>IF('Indicator Date hidden'!AA143="x","x",Z$2-'Indicator Date hidden'!AA143)</f>
        <v>x</v>
      </c>
      <c r="AA142" s="50">
        <f>IF('Indicator Date hidden'!AB143="x","x",AA$2-'Indicator Date hidden'!AB143)</f>
        <v>0</v>
      </c>
      <c r="AB142" s="50" t="str">
        <f>IF('Indicator Date hidden'!AC143="x","x",AB$2-'Indicator Date hidden'!AC143)</f>
        <v>x</v>
      </c>
      <c r="AC142" s="50">
        <f>IF('Indicator Date hidden'!AD143="x","x",AC$2-'Indicator Date hidden'!AD143)</f>
        <v>0</v>
      </c>
      <c r="AD142" s="50">
        <f>IF('Indicator Date hidden'!AE143="x","x",AD$2-'Indicator Date hidden'!AE143)</f>
        <v>0</v>
      </c>
      <c r="AE142" s="50" t="str">
        <f>IF('Indicator Date hidden'!AF143="x","x",AE$2-'Indicator Date hidden'!AF143)</f>
        <v>x</v>
      </c>
      <c r="AF142" s="50">
        <f>IF('Indicator Date hidden'!AG143="x","x",AF$2-'Indicator Date hidden'!AG143)</f>
        <v>0</v>
      </c>
      <c r="AG142" s="50">
        <f>IF('Indicator Date hidden'!AH143="x","x",AG$2-'Indicator Date hidden'!AH143)</f>
        <v>0</v>
      </c>
      <c r="AH142" s="50">
        <f>IF('Indicator Date hidden'!AI143="x","x",AH$2-'Indicator Date hidden'!AI143)</f>
        <v>0</v>
      </c>
      <c r="AI142" s="50">
        <f>IF('Indicator Date hidden'!AJ143="x","x",AI$2-'Indicator Date hidden'!AJ143)</f>
        <v>0</v>
      </c>
      <c r="AJ142" s="50">
        <f>IF('Indicator Date hidden'!AK143="x","x",AJ$2-'Indicator Date hidden'!AK143)</f>
        <v>0</v>
      </c>
      <c r="AK142" s="50">
        <f>IF('Indicator Date hidden'!AL143="x","x",AK$2-'Indicator Date hidden'!AL143)</f>
        <v>0</v>
      </c>
      <c r="AL142" s="50" t="str">
        <f>IF('Indicator Date hidden'!AM143="x","x",AL$2-'Indicator Date hidden'!AM143)</f>
        <v>x</v>
      </c>
      <c r="AM142" s="50">
        <f>IF('Indicator Date hidden'!AN143="x","x",AM$2-'Indicator Date hidden'!AN143)</f>
        <v>0</v>
      </c>
      <c r="AN142" s="50">
        <f>IF('Indicator Date hidden'!AO143="x","x",AN$2-'Indicator Date hidden'!AO143)</f>
        <v>0</v>
      </c>
      <c r="AO142" s="50">
        <f>IF('Indicator Date hidden'!AP143="x","x",AO$2-'Indicator Date hidden'!AP143)</f>
        <v>0</v>
      </c>
      <c r="AP142" s="50" t="str">
        <f>IF('Indicator Date hidden'!AQ143="x","x",AP$2-'Indicator Date hidden'!AQ143)</f>
        <v>x</v>
      </c>
      <c r="AQ142" s="50">
        <f>IF('Indicator Date hidden'!AR143="x","x",AQ$2-'Indicator Date hidden'!AR143)</f>
        <v>0</v>
      </c>
      <c r="AR142" s="50">
        <f>IF('Indicator Date hidden'!AS143="x","x",AR$2-'Indicator Date hidden'!AS143)</f>
        <v>0</v>
      </c>
      <c r="AS142" s="50" t="str">
        <f>IF('Indicator Date hidden'!AT143="x","x",AS$2-'Indicator Date hidden'!AT143)</f>
        <v>x</v>
      </c>
      <c r="AT142" s="50">
        <f>IF('Indicator Date hidden'!AU143="x","x",AT$2-'Indicator Date hidden'!AU143)</f>
        <v>0</v>
      </c>
      <c r="AU142" s="50" t="str">
        <f>IF('Indicator Date hidden'!AV143="x","x",AU$2-'Indicator Date hidden'!AV143)</f>
        <v>x</v>
      </c>
      <c r="AV142" s="50" t="str">
        <f>IF('Indicator Date hidden'!AW143="x","x",AV$2-'Indicator Date hidden'!AW143)</f>
        <v>x</v>
      </c>
      <c r="AW142" s="50" t="str">
        <f>IF('Indicator Date hidden'!AX143="x","x",AW$2-'Indicator Date hidden'!AX143)</f>
        <v>x</v>
      </c>
      <c r="AX142" s="50">
        <f>IF('Indicator Date hidden'!AY143="x","x",AX$2-'Indicator Date hidden'!AY143)</f>
        <v>0</v>
      </c>
      <c r="AY142" s="50">
        <f>IF('Indicator Date hidden'!AZ143="x","x",AY$2-'Indicator Date hidden'!AZ143)</f>
        <v>0</v>
      </c>
      <c r="AZ142" s="50" t="str">
        <f>IF('Indicator Date hidden'!BA143="x","x",AZ$2-'Indicator Date hidden'!BA143)</f>
        <v>x</v>
      </c>
      <c r="BA142" s="50">
        <f>IF('Indicator Date hidden'!BB143="x","x",BA$2-'Indicator Date hidden'!BB143)</f>
        <v>1</v>
      </c>
      <c r="BB142" s="50">
        <f>IF('Indicator Date hidden'!BC143="x","x",BB$2-'Indicator Date hidden'!BC143)</f>
        <v>1</v>
      </c>
      <c r="BC142" s="50">
        <f>IF('Indicator Date hidden'!BD143="x","x",BC$2-'Indicator Date hidden'!BD143)</f>
        <v>1</v>
      </c>
      <c r="BD142" s="50" t="str">
        <f>IF('Indicator Date hidden'!BE143="x","x",BD$2-'Indicator Date hidden'!BE143)</f>
        <v>x</v>
      </c>
      <c r="BE142" s="50">
        <f>IF('Indicator Date hidden'!BF143="x","x",BE$2-'Indicator Date hidden'!BF143)</f>
        <v>1</v>
      </c>
      <c r="BF142" s="50">
        <f>IF('Indicator Date hidden'!BG143="x","x",BF$2-'Indicator Date hidden'!BG143)</f>
        <v>0</v>
      </c>
      <c r="BG142" s="50">
        <f>IF('Indicator Date hidden'!BH143="x","x",BG$2-'Indicator Date hidden'!BH143)</f>
        <v>1</v>
      </c>
      <c r="BH142" s="50">
        <f>IF('Indicator Date hidden'!BI143="x","x",BH$2-'Indicator Date hidden'!BI143)</f>
        <v>1</v>
      </c>
      <c r="BI142" s="50">
        <f>IF('Indicator Date hidden'!BJ143="x","x",BI$2-'Indicator Date hidden'!BJ143)</f>
        <v>0</v>
      </c>
      <c r="BJ142" s="50">
        <f>IF('Indicator Date hidden'!BK143="x","x",BJ$2-'Indicator Date hidden'!BK143)</f>
        <v>1</v>
      </c>
      <c r="BK142" s="50">
        <f>IF('Indicator Date hidden'!BL143="x","x",BK$2-'Indicator Date hidden'!BL143)</f>
        <v>0</v>
      </c>
      <c r="BL142" s="50">
        <f>IF('Indicator Date hidden'!BM143="x","x",BL$2-'Indicator Date hidden'!BM143)</f>
        <v>1</v>
      </c>
      <c r="BM142" s="50">
        <f>IF('Indicator Date hidden'!BN143="x","x",BM$2-'Indicator Date hidden'!BN143)</f>
        <v>2</v>
      </c>
      <c r="BN142" s="50">
        <f>IF('Indicator Date hidden'!BO143="x","x",BN$2-'Indicator Date hidden'!BO143)</f>
        <v>0</v>
      </c>
      <c r="BO142" s="50">
        <f>IF('Indicator Date hidden'!BP143="x","x",BO$2-'Indicator Date hidden'!BP143)</f>
        <v>0</v>
      </c>
      <c r="BP142" s="50">
        <f>IF('Indicator Date hidden'!BQ143="x","x",BP$2-'Indicator Date hidden'!BQ143)</f>
        <v>0</v>
      </c>
      <c r="BQ142" s="50">
        <f>IF('Indicator Date hidden'!BR143="x","x",BQ$2-'Indicator Date hidden'!BR143)</f>
        <v>0</v>
      </c>
      <c r="BR142" s="50">
        <f>IF('Indicator Date hidden'!BS143="x","x",BR$2-'Indicator Date hidden'!BS143)</f>
        <v>0</v>
      </c>
      <c r="BS142" s="50">
        <f>IF('Indicator Date hidden'!BT143="x","x",BS$2-'Indicator Date hidden'!BT143)</f>
        <v>1</v>
      </c>
      <c r="BT142" s="50">
        <f>IF('Indicator Date hidden'!BU143="x","x",BT$2-'Indicator Date hidden'!BU143)</f>
        <v>1</v>
      </c>
      <c r="BU142" s="50">
        <f>IF('Indicator Date hidden'!BV143="x","x",BU$2-'Indicator Date hidden'!BV143)</f>
        <v>1</v>
      </c>
      <c r="BV142" s="50">
        <f>IF('Indicator Date hidden'!BW143="x","x",BV$2-'Indicator Date hidden'!BW143)</f>
        <v>1</v>
      </c>
      <c r="BW142" s="50">
        <f>IF('Indicator Date hidden'!BX143="x","x",BW$2-'Indicator Date hidden'!BX143)</f>
        <v>0</v>
      </c>
      <c r="BX142" s="50">
        <f>IF('Indicator Date hidden'!BY143="x","x",BX$2-'Indicator Date hidden'!BY143)</f>
        <v>0</v>
      </c>
      <c r="BY142" s="3">
        <f t="shared" si="20"/>
        <v>16</v>
      </c>
      <c r="BZ142" s="51">
        <f t="shared" si="21"/>
        <v>0.25</v>
      </c>
      <c r="CA142" s="3">
        <f t="shared" si="22"/>
        <v>15</v>
      </c>
      <c r="CB142" s="51">
        <f t="shared" si="23"/>
        <v>0.46770717334674267</v>
      </c>
      <c r="CC142" s="54">
        <f t="shared" si="24"/>
        <v>0</v>
      </c>
    </row>
    <row r="143" spans="1:81">
      <c r="A143" s="3" t="str">
        <f>'Indicator Data'!B146</f>
        <v>ROU</v>
      </c>
      <c r="B143" s="50">
        <f>IF('Indicator Date hidden'!C144="x","x",B$2-'Indicator Date hidden'!C144)</f>
        <v>0</v>
      </c>
      <c r="C143" s="50">
        <f>IF('Indicator Date hidden'!D144="x","x",C$2-'Indicator Date hidden'!D144)</f>
        <v>0</v>
      </c>
      <c r="D143" s="50">
        <f>IF('Indicator Date hidden'!E144="x","x",D$2-'Indicator Date hidden'!E144)</f>
        <v>0</v>
      </c>
      <c r="E143" s="50">
        <f>IF('Indicator Date hidden'!F144="x","x",E$2-'Indicator Date hidden'!F144)</f>
        <v>0</v>
      </c>
      <c r="F143" s="50">
        <f>IF('Indicator Date hidden'!G144="x","x",F$2-'Indicator Date hidden'!G144)</f>
        <v>0</v>
      </c>
      <c r="G143" s="50">
        <f>IF('Indicator Date hidden'!H144="x","x",G$2-'Indicator Date hidden'!H144)</f>
        <v>0</v>
      </c>
      <c r="H143" s="50">
        <f>IF('Indicator Date hidden'!I144="x","x",H$2-'Indicator Date hidden'!I144)</f>
        <v>0</v>
      </c>
      <c r="I143" s="50">
        <f>IF('Indicator Date hidden'!J144="x","x",I$2-'Indicator Date hidden'!J144)</f>
        <v>0</v>
      </c>
      <c r="J143" s="50">
        <f>IF('Indicator Date hidden'!K144="x","x",J$2-'Indicator Date hidden'!K144)</f>
        <v>0</v>
      </c>
      <c r="K143" s="50">
        <f>IF('Indicator Date hidden'!L144="x","x",K$2-'Indicator Date hidden'!L144)</f>
        <v>0</v>
      </c>
      <c r="L143" s="50">
        <f>IF('Indicator Date hidden'!M144="x","x",L$2-'Indicator Date hidden'!M144)</f>
        <v>0</v>
      </c>
      <c r="M143" s="50">
        <f>IF('Indicator Date hidden'!N144="x","x",M$2-'Indicator Date hidden'!N144)</f>
        <v>0</v>
      </c>
      <c r="N143" s="50">
        <f>IF('Indicator Date hidden'!O144="x","x",N$2-'Indicator Date hidden'!O144)</f>
        <v>0</v>
      </c>
      <c r="O143" s="50">
        <f>IF('Indicator Date hidden'!P144="x","x",O$2-'Indicator Date hidden'!P144)</f>
        <v>0</v>
      </c>
      <c r="P143" s="50">
        <f>IF('Indicator Date hidden'!Q144="x","x",P$2-'Indicator Date hidden'!Q144)</f>
        <v>0</v>
      </c>
      <c r="Q143" s="50">
        <f>IF('Indicator Date hidden'!R144="x","x",Q$2-'Indicator Date hidden'!R144)</f>
        <v>0</v>
      </c>
      <c r="R143" s="50">
        <f>IF('Indicator Date hidden'!S144="x","x",R$2-'Indicator Date hidden'!S144)</f>
        <v>0</v>
      </c>
      <c r="S143" s="50">
        <f>IF('Indicator Date hidden'!T144="x","x",S$2-'Indicator Date hidden'!T144)</f>
        <v>0</v>
      </c>
      <c r="T143" s="50">
        <f>IF('Indicator Date hidden'!U144="x","x",T$2-'Indicator Date hidden'!U144)</f>
        <v>0</v>
      </c>
      <c r="U143" s="50">
        <f>IF('Indicator Date hidden'!V144="x","x",U$2-'Indicator Date hidden'!V144)</f>
        <v>0</v>
      </c>
      <c r="V143" s="50">
        <f>IF('Indicator Date hidden'!W144="x","x",V$2-'Indicator Date hidden'!W144)</f>
        <v>0</v>
      </c>
      <c r="W143" s="50">
        <f>IF('Indicator Date hidden'!X144="x","x",W$2-'Indicator Date hidden'!X144)</f>
        <v>0</v>
      </c>
      <c r="X143" s="50">
        <f>IF('Indicator Date hidden'!Y144="x","x",X$2-'Indicator Date hidden'!Y144)</f>
        <v>1</v>
      </c>
      <c r="Y143" s="50">
        <f>IF('Indicator Date hidden'!Z144="x","x",Y$2-'Indicator Date hidden'!Z144)</f>
        <v>1</v>
      </c>
      <c r="Z143" s="50">
        <f>IF('Indicator Date hidden'!AA144="x","x",Z$2-'Indicator Date hidden'!AA144)</f>
        <v>7</v>
      </c>
      <c r="AA143" s="50">
        <f>IF('Indicator Date hidden'!AB144="x","x",AA$2-'Indicator Date hidden'!AB144)</f>
        <v>0</v>
      </c>
      <c r="AB143" s="50" t="str">
        <f>IF('Indicator Date hidden'!AC144="x","x",AB$2-'Indicator Date hidden'!AC144)</f>
        <v>x</v>
      </c>
      <c r="AC143" s="50">
        <f>IF('Indicator Date hidden'!AD144="x","x",AC$2-'Indicator Date hidden'!AD144)</f>
        <v>1</v>
      </c>
      <c r="AD143" s="50">
        <f>IF('Indicator Date hidden'!AE144="x","x",AD$2-'Indicator Date hidden'!AE144)</f>
        <v>0</v>
      </c>
      <c r="AE143" s="50">
        <f>IF('Indicator Date hidden'!AF144="x","x",AE$2-'Indicator Date hidden'!AF144)</f>
        <v>0</v>
      </c>
      <c r="AF143" s="50">
        <f>IF('Indicator Date hidden'!AG144="x","x",AF$2-'Indicator Date hidden'!AG144)</f>
        <v>0</v>
      </c>
      <c r="AG143" s="50">
        <f>IF('Indicator Date hidden'!AH144="x","x",AG$2-'Indicator Date hidden'!AH144)</f>
        <v>0</v>
      </c>
      <c r="AH143" s="50">
        <f>IF('Indicator Date hidden'!AI144="x","x",AH$2-'Indicator Date hidden'!AI144)</f>
        <v>0</v>
      </c>
      <c r="AI143" s="50">
        <f>IF('Indicator Date hidden'!AJ144="x","x",AI$2-'Indicator Date hidden'!AJ144)</f>
        <v>0</v>
      </c>
      <c r="AJ143" s="50">
        <f>IF('Indicator Date hidden'!AK144="x","x",AJ$2-'Indicator Date hidden'!AK144)</f>
        <v>0</v>
      </c>
      <c r="AK143" s="50">
        <f>IF('Indicator Date hidden'!AL144="x","x",AK$2-'Indicator Date hidden'!AL144)</f>
        <v>0</v>
      </c>
      <c r="AL143" s="50" t="str">
        <f>IF('Indicator Date hidden'!AM144="x","x",AL$2-'Indicator Date hidden'!AM144)</f>
        <v>x</v>
      </c>
      <c r="AM143" s="50">
        <f>IF('Indicator Date hidden'!AN144="x","x",AM$2-'Indicator Date hidden'!AN144)</f>
        <v>0</v>
      </c>
      <c r="AN143" s="50">
        <f>IF('Indicator Date hidden'!AO144="x","x",AN$2-'Indicator Date hidden'!AO144)</f>
        <v>0</v>
      </c>
      <c r="AO143" s="50">
        <f>IF('Indicator Date hidden'!AP144="x","x",AO$2-'Indicator Date hidden'!AP144)</f>
        <v>0</v>
      </c>
      <c r="AP143" s="50" t="str">
        <f>IF('Indicator Date hidden'!AQ144="x","x",AP$2-'Indicator Date hidden'!AQ144)</f>
        <v>x</v>
      </c>
      <c r="AQ143" s="50">
        <f>IF('Indicator Date hidden'!AR144="x","x",AQ$2-'Indicator Date hidden'!AR144)</f>
        <v>0</v>
      </c>
      <c r="AR143" s="50">
        <f>IF('Indicator Date hidden'!AS144="x","x",AR$2-'Indicator Date hidden'!AS144)</f>
        <v>0</v>
      </c>
      <c r="AS143" s="50" t="str">
        <f>IF('Indicator Date hidden'!AT144="x","x",AS$2-'Indicator Date hidden'!AT144)</f>
        <v>x</v>
      </c>
      <c r="AT143" s="50">
        <f>IF('Indicator Date hidden'!AU144="x","x",AT$2-'Indicator Date hidden'!AU144)</f>
        <v>0</v>
      </c>
      <c r="AU143" s="50">
        <f>IF('Indicator Date hidden'!AV144="x","x",AU$2-'Indicator Date hidden'!AV144)</f>
        <v>0</v>
      </c>
      <c r="AV143" s="50">
        <f>IF('Indicator Date hidden'!AW144="x","x",AV$2-'Indicator Date hidden'!AW144)</f>
        <v>0</v>
      </c>
      <c r="AW143" s="50" t="str">
        <f>IF('Indicator Date hidden'!AX144="x","x",AW$2-'Indicator Date hidden'!AX144)</f>
        <v>x</v>
      </c>
      <c r="AX143" s="50">
        <f>IF('Indicator Date hidden'!AY144="x","x",AX$2-'Indicator Date hidden'!AY144)</f>
        <v>0</v>
      </c>
      <c r="AY143" s="50">
        <f>IF('Indicator Date hidden'!AZ144="x","x",AY$2-'Indicator Date hidden'!AZ144)</f>
        <v>0</v>
      </c>
      <c r="AZ143" s="50">
        <f>IF('Indicator Date hidden'!BA144="x","x",AZ$2-'Indicator Date hidden'!BA144)</f>
        <v>1</v>
      </c>
      <c r="BA143" s="50">
        <f>IF('Indicator Date hidden'!BB144="x","x",BA$2-'Indicator Date hidden'!BB144)</f>
        <v>1</v>
      </c>
      <c r="BB143" s="50">
        <f>IF('Indicator Date hidden'!BC144="x","x",BB$2-'Indicator Date hidden'!BC144)</f>
        <v>1</v>
      </c>
      <c r="BC143" s="50">
        <f>IF('Indicator Date hidden'!BD144="x","x",BC$2-'Indicator Date hidden'!BD144)</f>
        <v>1</v>
      </c>
      <c r="BD143" s="50" t="str">
        <f>IF('Indicator Date hidden'!BE144="x","x",BD$2-'Indicator Date hidden'!BE144)</f>
        <v>x</v>
      </c>
      <c r="BE143" s="50">
        <f>IF('Indicator Date hidden'!BF144="x","x",BE$2-'Indicator Date hidden'!BF144)</f>
        <v>1</v>
      </c>
      <c r="BF143" s="50">
        <f>IF('Indicator Date hidden'!BG144="x","x",BF$2-'Indicator Date hidden'!BG144)</f>
        <v>0</v>
      </c>
      <c r="BG143" s="50">
        <f>IF('Indicator Date hidden'!BH144="x","x",BG$2-'Indicator Date hidden'!BH144)</f>
        <v>1</v>
      </c>
      <c r="BH143" s="50">
        <f>IF('Indicator Date hidden'!BI144="x","x",BH$2-'Indicator Date hidden'!BI144)</f>
        <v>1</v>
      </c>
      <c r="BI143" s="50">
        <f>IF('Indicator Date hidden'!BJ144="x","x",BI$2-'Indicator Date hidden'!BJ144)</f>
        <v>0</v>
      </c>
      <c r="BJ143" s="50">
        <f>IF('Indicator Date hidden'!BK144="x","x",BJ$2-'Indicator Date hidden'!BK144)</f>
        <v>1</v>
      </c>
      <c r="BK143" s="50">
        <f>IF('Indicator Date hidden'!BL144="x","x",BK$2-'Indicator Date hidden'!BL144)</f>
        <v>0</v>
      </c>
      <c r="BL143" s="50">
        <f>IF('Indicator Date hidden'!BM144="x","x",BL$2-'Indicator Date hidden'!BM144)</f>
        <v>1</v>
      </c>
      <c r="BM143" s="50">
        <f>IF('Indicator Date hidden'!BN144="x","x",BM$2-'Indicator Date hidden'!BN144)</f>
        <v>1</v>
      </c>
      <c r="BN143" s="50">
        <f>IF('Indicator Date hidden'!BO144="x","x",BN$2-'Indicator Date hidden'!BO144)</f>
        <v>0</v>
      </c>
      <c r="BO143" s="50">
        <f>IF('Indicator Date hidden'!BP144="x","x",BO$2-'Indicator Date hidden'!BP144)</f>
        <v>0</v>
      </c>
      <c r="BP143" s="50">
        <f>IF('Indicator Date hidden'!BQ144="x","x",BP$2-'Indicator Date hidden'!BQ144)</f>
        <v>0</v>
      </c>
      <c r="BQ143" s="50">
        <f>IF('Indicator Date hidden'!BR144="x","x",BQ$2-'Indicator Date hidden'!BR144)</f>
        <v>0</v>
      </c>
      <c r="BR143" s="50">
        <f>IF('Indicator Date hidden'!BS144="x","x",BR$2-'Indicator Date hidden'!BS144)</f>
        <v>0</v>
      </c>
      <c r="BS143" s="50">
        <f>IF('Indicator Date hidden'!BT144="x","x",BS$2-'Indicator Date hidden'!BT144)</f>
        <v>2</v>
      </c>
      <c r="BT143" s="50">
        <f>IF('Indicator Date hidden'!BU144="x","x",BT$2-'Indicator Date hidden'!BU144)</f>
        <v>1</v>
      </c>
      <c r="BU143" s="50">
        <f>IF('Indicator Date hidden'!BV144="x","x",BU$2-'Indicator Date hidden'!BV144)</f>
        <v>1</v>
      </c>
      <c r="BV143" s="50" t="str">
        <f>IF('Indicator Date hidden'!BW144="x","x",BV$2-'Indicator Date hidden'!BW144)</f>
        <v>x</v>
      </c>
      <c r="BW143" s="50">
        <f>IF('Indicator Date hidden'!BX144="x","x",BW$2-'Indicator Date hidden'!BX144)</f>
        <v>0</v>
      </c>
      <c r="BX143" s="50">
        <f>IF('Indicator Date hidden'!BY144="x","x",BX$2-'Indicator Date hidden'!BY144)</f>
        <v>0</v>
      </c>
      <c r="BY143" s="3">
        <f t="shared" si="20"/>
        <v>24</v>
      </c>
      <c r="BZ143" s="51">
        <f t="shared" si="21"/>
        <v>0.35294117647058826</v>
      </c>
      <c r="CA143" s="3">
        <f t="shared" si="22"/>
        <v>17</v>
      </c>
      <c r="CB143" s="51">
        <f t="shared" si="23"/>
        <v>0.93564551297569798</v>
      </c>
      <c r="CC143" s="54">
        <f t="shared" si="24"/>
        <v>0</v>
      </c>
    </row>
    <row r="144" spans="1:81">
      <c r="A144" s="3" t="str">
        <f>'Indicator Data'!B147</f>
        <v>RUS</v>
      </c>
      <c r="B144" s="50">
        <f>IF('Indicator Date hidden'!C145="x","x",B$2-'Indicator Date hidden'!C145)</f>
        <v>0</v>
      </c>
      <c r="C144" s="50">
        <f>IF('Indicator Date hidden'!D145="x","x",C$2-'Indicator Date hidden'!D145)</f>
        <v>0</v>
      </c>
      <c r="D144" s="50">
        <f>IF('Indicator Date hidden'!E145="x","x",D$2-'Indicator Date hidden'!E145)</f>
        <v>0</v>
      </c>
      <c r="E144" s="50">
        <f>IF('Indicator Date hidden'!F145="x","x",E$2-'Indicator Date hidden'!F145)</f>
        <v>0</v>
      </c>
      <c r="F144" s="50">
        <f>IF('Indicator Date hidden'!G145="x","x",F$2-'Indicator Date hidden'!G145)</f>
        <v>0</v>
      </c>
      <c r="G144" s="50">
        <f>IF('Indicator Date hidden'!H145="x","x",G$2-'Indicator Date hidden'!H145)</f>
        <v>0</v>
      </c>
      <c r="H144" s="50">
        <f>IF('Indicator Date hidden'!I145="x","x",H$2-'Indicator Date hidden'!I145)</f>
        <v>0</v>
      </c>
      <c r="I144" s="50">
        <f>IF('Indicator Date hidden'!J145="x","x",I$2-'Indicator Date hidden'!J145)</f>
        <v>0</v>
      </c>
      <c r="J144" s="50">
        <f>IF('Indicator Date hidden'!K145="x","x",J$2-'Indicator Date hidden'!K145)</f>
        <v>0</v>
      </c>
      <c r="K144" s="50">
        <f>IF('Indicator Date hidden'!L145="x","x",K$2-'Indicator Date hidden'!L145)</f>
        <v>0</v>
      </c>
      <c r="L144" s="50">
        <f>IF('Indicator Date hidden'!M145="x","x",L$2-'Indicator Date hidden'!M145)</f>
        <v>0</v>
      </c>
      <c r="M144" s="50">
        <f>IF('Indicator Date hidden'!N145="x","x",M$2-'Indicator Date hidden'!N145)</f>
        <v>0</v>
      </c>
      <c r="N144" s="50">
        <f>IF('Indicator Date hidden'!O145="x","x",N$2-'Indicator Date hidden'!O145)</f>
        <v>0</v>
      </c>
      <c r="O144" s="50">
        <f>IF('Indicator Date hidden'!P145="x","x",O$2-'Indicator Date hidden'!P145)</f>
        <v>0</v>
      </c>
      <c r="P144" s="50">
        <f>IF('Indicator Date hidden'!Q145="x","x",P$2-'Indicator Date hidden'!Q145)</f>
        <v>0</v>
      </c>
      <c r="Q144" s="50">
        <f>IF('Indicator Date hidden'!R145="x","x",Q$2-'Indicator Date hidden'!R145)</f>
        <v>0</v>
      </c>
      <c r="R144" s="50">
        <f>IF('Indicator Date hidden'!S145="x","x",R$2-'Indicator Date hidden'!S145)</f>
        <v>0</v>
      </c>
      <c r="S144" s="50">
        <f>IF('Indicator Date hidden'!T145="x","x",S$2-'Indicator Date hidden'!T145)</f>
        <v>0</v>
      </c>
      <c r="T144" s="50">
        <f>IF('Indicator Date hidden'!U145="x","x",T$2-'Indicator Date hidden'!U145)</f>
        <v>0</v>
      </c>
      <c r="U144" s="50">
        <f>IF('Indicator Date hidden'!V145="x","x",U$2-'Indicator Date hidden'!V145)</f>
        <v>0</v>
      </c>
      <c r="V144" s="50">
        <f>IF('Indicator Date hidden'!W145="x","x",V$2-'Indicator Date hidden'!W145)</f>
        <v>0</v>
      </c>
      <c r="W144" s="50">
        <f>IF('Indicator Date hidden'!X145="x","x",W$2-'Indicator Date hidden'!X145)</f>
        <v>0</v>
      </c>
      <c r="X144" s="50">
        <f>IF('Indicator Date hidden'!Y145="x","x",X$2-'Indicator Date hidden'!Y145)</f>
        <v>1</v>
      </c>
      <c r="Y144" s="50">
        <f>IF('Indicator Date hidden'!Z145="x","x",Y$2-'Indicator Date hidden'!Z145)</f>
        <v>1</v>
      </c>
      <c r="Z144" s="50">
        <f>IF('Indicator Date hidden'!AA145="x","x",Z$2-'Indicator Date hidden'!AA145)</f>
        <v>8</v>
      </c>
      <c r="AA144" s="50">
        <f>IF('Indicator Date hidden'!AB145="x","x",AA$2-'Indicator Date hidden'!AB145)</f>
        <v>0</v>
      </c>
      <c r="AB144" s="50" t="str">
        <f>IF('Indicator Date hidden'!AC145="x","x",AB$2-'Indicator Date hidden'!AC145)</f>
        <v>x</v>
      </c>
      <c r="AC144" s="50">
        <f>IF('Indicator Date hidden'!AD145="x","x",AC$2-'Indicator Date hidden'!AD145)</f>
        <v>0</v>
      </c>
      <c r="AD144" s="50">
        <f>IF('Indicator Date hidden'!AE145="x","x",AD$2-'Indicator Date hidden'!AE145)</f>
        <v>0</v>
      </c>
      <c r="AE144" s="50" t="str">
        <f>IF('Indicator Date hidden'!AF145="x","x",AE$2-'Indicator Date hidden'!AF145)</f>
        <v>x</v>
      </c>
      <c r="AF144" s="50">
        <f>IF('Indicator Date hidden'!AG145="x","x",AF$2-'Indicator Date hidden'!AG145)</f>
        <v>0</v>
      </c>
      <c r="AG144" s="50">
        <f>IF('Indicator Date hidden'!AH145="x","x",AG$2-'Indicator Date hidden'!AH145)</f>
        <v>0</v>
      </c>
      <c r="AH144" s="50">
        <f>IF('Indicator Date hidden'!AI145="x","x",AH$2-'Indicator Date hidden'!AI145)</f>
        <v>0</v>
      </c>
      <c r="AI144" s="50">
        <f>IF('Indicator Date hidden'!AJ145="x","x",AI$2-'Indicator Date hidden'!AJ145)</f>
        <v>0</v>
      </c>
      <c r="AJ144" s="50">
        <f>IF('Indicator Date hidden'!AK145="x","x",AJ$2-'Indicator Date hidden'!AK145)</f>
        <v>0</v>
      </c>
      <c r="AK144" s="50">
        <f>IF('Indicator Date hidden'!AL145="x","x",AK$2-'Indicator Date hidden'!AL145)</f>
        <v>0</v>
      </c>
      <c r="AL144" s="50" t="str">
        <f>IF('Indicator Date hidden'!AM145="x","x",AL$2-'Indicator Date hidden'!AM145)</f>
        <v>x</v>
      </c>
      <c r="AM144" s="50">
        <f>IF('Indicator Date hidden'!AN145="x","x",AM$2-'Indicator Date hidden'!AN145)</f>
        <v>0</v>
      </c>
      <c r="AN144" s="50">
        <f>IF('Indicator Date hidden'!AO145="x","x",AN$2-'Indicator Date hidden'!AO145)</f>
        <v>0</v>
      </c>
      <c r="AO144" s="50">
        <f>IF('Indicator Date hidden'!AP145="x","x",AO$2-'Indicator Date hidden'!AP145)</f>
        <v>0</v>
      </c>
      <c r="AP144" s="50" t="str">
        <f>IF('Indicator Date hidden'!AQ145="x","x",AP$2-'Indicator Date hidden'!AQ145)</f>
        <v>x</v>
      </c>
      <c r="AQ144" s="50">
        <f>IF('Indicator Date hidden'!AR145="x","x",AQ$2-'Indicator Date hidden'!AR145)</f>
        <v>0</v>
      </c>
      <c r="AR144" s="50">
        <f>IF('Indicator Date hidden'!AS145="x","x",AR$2-'Indicator Date hidden'!AS145)</f>
        <v>0</v>
      </c>
      <c r="AS144" s="50" t="str">
        <f>IF('Indicator Date hidden'!AT145="x","x",AS$2-'Indicator Date hidden'!AT145)</f>
        <v>x</v>
      </c>
      <c r="AT144" s="50">
        <f>IF('Indicator Date hidden'!AU145="x","x",AT$2-'Indicator Date hidden'!AU145)</f>
        <v>0</v>
      </c>
      <c r="AU144" s="50" t="str">
        <f>IF('Indicator Date hidden'!AV145="x","x",AU$2-'Indicator Date hidden'!AV145)</f>
        <v>x</v>
      </c>
      <c r="AV144" s="50" t="str">
        <f>IF('Indicator Date hidden'!AW145="x","x",AV$2-'Indicator Date hidden'!AW145)</f>
        <v>x</v>
      </c>
      <c r="AW144" s="50" t="str">
        <f>IF('Indicator Date hidden'!AX145="x","x",AW$2-'Indicator Date hidden'!AX145)</f>
        <v>x</v>
      </c>
      <c r="AX144" s="50">
        <f>IF('Indicator Date hidden'!AY145="x","x",AX$2-'Indicator Date hidden'!AY145)</f>
        <v>0</v>
      </c>
      <c r="AY144" s="50">
        <f>IF('Indicator Date hidden'!AZ145="x","x",AY$2-'Indicator Date hidden'!AZ145)</f>
        <v>0</v>
      </c>
      <c r="AZ144" s="50">
        <f>IF('Indicator Date hidden'!BA145="x","x",AZ$2-'Indicator Date hidden'!BA145)</f>
        <v>1</v>
      </c>
      <c r="BA144" s="50">
        <f>IF('Indicator Date hidden'!BB145="x","x",BA$2-'Indicator Date hidden'!BB145)</f>
        <v>1</v>
      </c>
      <c r="BB144" s="50">
        <f>IF('Indicator Date hidden'!BC145="x","x",BB$2-'Indicator Date hidden'!BC145)</f>
        <v>1</v>
      </c>
      <c r="BC144" s="50">
        <f>IF('Indicator Date hidden'!BD145="x","x",BC$2-'Indicator Date hidden'!BD145)</f>
        <v>1</v>
      </c>
      <c r="BD144" s="50">
        <f>IF('Indicator Date hidden'!BE145="x","x",BD$2-'Indicator Date hidden'!BE145)</f>
        <v>1</v>
      </c>
      <c r="BE144" s="50">
        <f>IF('Indicator Date hidden'!BF145="x","x",BE$2-'Indicator Date hidden'!BF145)</f>
        <v>1</v>
      </c>
      <c r="BF144" s="50">
        <f>IF('Indicator Date hidden'!BG145="x","x",BF$2-'Indicator Date hidden'!BG145)</f>
        <v>0</v>
      </c>
      <c r="BG144" s="50">
        <f>IF('Indicator Date hidden'!BH145="x","x",BG$2-'Indicator Date hidden'!BH145)</f>
        <v>1</v>
      </c>
      <c r="BH144" s="50">
        <f>IF('Indicator Date hidden'!BI145="x","x",BH$2-'Indicator Date hidden'!BI145)</f>
        <v>1</v>
      </c>
      <c r="BI144" s="50" t="str">
        <f>IF('Indicator Date hidden'!BJ145="x","x",BI$2-'Indicator Date hidden'!BJ145)</f>
        <v>x</v>
      </c>
      <c r="BJ144" s="50">
        <f>IF('Indicator Date hidden'!BK145="x","x",BJ$2-'Indicator Date hidden'!BK145)</f>
        <v>1</v>
      </c>
      <c r="BK144" s="50">
        <f>IF('Indicator Date hidden'!BL145="x","x",BK$2-'Indicator Date hidden'!BL145)</f>
        <v>0</v>
      </c>
      <c r="BL144" s="50">
        <f>IF('Indicator Date hidden'!BM145="x","x",BL$2-'Indicator Date hidden'!BM145)</f>
        <v>1</v>
      </c>
      <c r="BM144" s="50">
        <f>IF('Indicator Date hidden'!BN145="x","x",BM$2-'Indicator Date hidden'!BN145)</f>
        <v>1</v>
      </c>
      <c r="BN144" s="50">
        <f>IF('Indicator Date hidden'!BO145="x","x",BN$2-'Indicator Date hidden'!BO145)</f>
        <v>0</v>
      </c>
      <c r="BO144" s="50">
        <f>IF('Indicator Date hidden'!BP145="x","x",BO$2-'Indicator Date hidden'!BP145)</f>
        <v>0</v>
      </c>
      <c r="BP144" s="50">
        <f>IF('Indicator Date hidden'!BQ145="x","x",BP$2-'Indicator Date hidden'!BQ145)</f>
        <v>0</v>
      </c>
      <c r="BQ144" s="50">
        <f>IF('Indicator Date hidden'!BR145="x","x",BQ$2-'Indicator Date hidden'!BR145)</f>
        <v>0</v>
      </c>
      <c r="BR144" s="50">
        <f>IF('Indicator Date hidden'!BS145="x","x",BR$2-'Indicator Date hidden'!BS145)</f>
        <v>0</v>
      </c>
      <c r="BS144" s="50">
        <f>IF('Indicator Date hidden'!BT145="x","x",BS$2-'Indicator Date hidden'!BT145)</f>
        <v>2</v>
      </c>
      <c r="BT144" s="50">
        <f>IF('Indicator Date hidden'!BU145="x","x",BT$2-'Indicator Date hidden'!BU145)</f>
        <v>1</v>
      </c>
      <c r="BU144" s="50">
        <f>IF('Indicator Date hidden'!BV145="x","x",BU$2-'Indicator Date hidden'!BV145)</f>
        <v>1</v>
      </c>
      <c r="BV144" s="50">
        <f>IF('Indicator Date hidden'!BW145="x","x",BV$2-'Indicator Date hidden'!BW145)</f>
        <v>1</v>
      </c>
      <c r="BW144" s="50">
        <f>IF('Indicator Date hidden'!BX145="x","x",BW$2-'Indicator Date hidden'!BX145)</f>
        <v>0</v>
      </c>
      <c r="BX144" s="50">
        <f>IF('Indicator Date hidden'!BY145="x","x",BX$2-'Indicator Date hidden'!BY145)</f>
        <v>0</v>
      </c>
      <c r="BY144" s="3">
        <f t="shared" si="20"/>
        <v>26</v>
      </c>
      <c r="BZ144" s="51">
        <f t="shared" si="21"/>
        <v>0.39393939393939392</v>
      </c>
      <c r="CA144" s="3">
        <f t="shared" si="22"/>
        <v>18</v>
      </c>
      <c r="CB144" s="51">
        <f t="shared" si="23"/>
        <v>1.0571371843946913</v>
      </c>
      <c r="CC144" s="54">
        <f t="shared" si="24"/>
        <v>0</v>
      </c>
    </row>
    <row r="145" spans="1:81">
      <c r="A145" s="3" t="str">
        <f>'Indicator Data'!B148</f>
        <v>RWA</v>
      </c>
      <c r="B145" s="50">
        <f>IF('Indicator Date hidden'!C146="x","x",B$2-'Indicator Date hidden'!C146)</f>
        <v>0</v>
      </c>
      <c r="C145" s="50">
        <f>IF('Indicator Date hidden'!D146="x","x",C$2-'Indicator Date hidden'!D146)</f>
        <v>0</v>
      </c>
      <c r="D145" s="50">
        <f>IF('Indicator Date hidden'!E146="x","x",D$2-'Indicator Date hidden'!E146)</f>
        <v>0</v>
      </c>
      <c r="E145" s="50">
        <f>IF('Indicator Date hidden'!F146="x","x",E$2-'Indicator Date hidden'!F146)</f>
        <v>0</v>
      </c>
      <c r="F145" s="50">
        <f>IF('Indicator Date hidden'!G146="x","x",F$2-'Indicator Date hidden'!G146)</f>
        <v>0</v>
      </c>
      <c r="G145" s="50">
        <f>IF('Indicator Date hidden'!H146="x","x",G$2-'Indicator Date hidden'!H146)</f>
        <v>0</v>
      </c>
      <c r="H145" s="50">
        <f>IF('Indicator Date hidden'!I146="x","x",H$2-'Indicator Date hidden'!I146)</f>
        <v>0</v>
      </c>
      <c r="I145" s="50">
        <f>IF('Indicator Date hidden'!J146="x","x",I$2-'Indicator Date hidden'!J146)</f>
        <v>0</v>
      </c>
      <c r="J145" s="50">
        <f>IF('Indicator Date hidden'!K146="x","x",J$2-'Indicator Date hidden'!K146)</f>
        <v>0</v>
      </c>
      <c r="K145" s="50">
        <f>IF('Indicator Date hidden'!L146="x","x",K$2-'Indicator Date hidden'!L146)</f>
        <v>0</v>
      </c>
      <c r="L145" s="50">
        <f>IF('Indicator Date hidden'!M146="x","x",L$2-'Indicator Date hidden'!M146)</f>
        <v>0</v>
      </c>
      <c r="M145" s="50">
        <f>IF('Indicator Date hidden'!N146="x","x",M$2-'Indicator Date hidden'!N146)</f>
        <v>0</v>
      </c>
      <c r="N145" s="50">
        <f>IF('Indicator Date hidden'!O146="x","x",N$2-'Indicator Date hidden'!O146)</f>
        <v>0</v>
      </c>
      <c r="O145" s="50">
        <f>IF('Indicator Date hidden'!P146="x","x",O$2-'Indicator Date hidden'!P146)</f>
        <v>0</v>
      </c>
      <c r="P145" s="50">
        <f>IF('Indicator Date hidden'!Q146="x","x",P$2-'Indicator Date hidden'!Q146)</f>
        <v>0</v>
      </c>
      <c r="Q145" s="50">
        <f>IF('Indicator Date hidden'!R146="x","x",Q$2-'Indicator Date hidden'!R146)</f>
        <v>0</v>
      </c>
      <c r="R145" s="50">
        <f>IF('Indicator Date hidden'!S146="x","x",R$2-'Indicator Date hidden'!S146)</f>
        <v>0</v>
      </c>
      <c r="S145" s="50">
        <f>IF('Indicator Date hidden'!T146="x","x",S$2-'Indicator Date hidden'!T146)</f>
        <v>0</v>
      </c>
      <c r="T145" s="50">
        <f>IF('Indicator Date hidden'!U146="x","x",T$2-'Indicator Date hidden'!U146)</f>
        <v>0</v>
      </c>
      <c r="U145" s="50">
        <f>IF('Indicator Date hidden'!V146="x","x",U$2-'Indicator Date hidden'!V146)</f>
        <v>0</v>
      </c>
      <c r="V145" s="50">
        <f>IF('Indicator Date hidden'!W146="x","x",V$2-'Indicator Date hidden'!W146)</f>
        <v>0</v>
      </c>
      <c r="W145" s="50">
        <f>IF('Indicator Date hidden'!X146="x","x",W$2-'Indicator Date hidden'!X146)</f>
        <v>0</v>
      </c>
      <c r="X145" s="50">
        <f>IF('Indicator Date hidden'!Y146="x","x",X$2-'Indicator Date hidden'!Y146)</f>
        <v>1</v>
      </c>
      <c r="Y145" s="50">
        <f>IF('Indicator Date hidden'!Z146="x","x",Y$2-'Indicator Date hidden'!Z146)</f>
        <v>1</v>
      </c>
      <c r="Z145" s="50">
        <f>IF('Indicator Date hidden'!AA146="x","x",Z$2-'Indicator Date hidden'!AA146)</f>
        <v>3</v>
      </c>
      <c r="AA145" s="50">
        <f>IF('Indicator Date hidden'!AB146="x","x",AA$2-'Indicator Date hidden'!AB146)</f>
        <v>0</v>
      </c>
      <c r="AB145" s="50">
        <f>IF('Indicator Date hidden'!AC146="x","x",AB$2-'Indicator Date hidden'!AC146)</f>
        <v>0</v>
      </c>
      <c r="AC145" s="50">
        <f>IF('Indicator Date hidden'!AD146="x","x",AC$2-'Indicator Date hidden'!AD146)</f>
        <v>1</v>
      </c>
      <c r="AD145" s="50">
        <f>IF('Indicator Date hidden'!AE146="x","x",AD$2-'Indicator Date hidden'!AE146)</f>
        <v>0</v>
      </c>
      <c r="AE145" s="50">
        <f>IF('Indicator Date hidden'!AF146="x","x",AE$2-'Indicator Date hidden'!AF146)</f>
        <v>0</v>
      </c>
      <c r="AF145" s="50">
        <f>IF('Indicator Date hidden'!AG146="x","x",AF$2-'Indicator Date hidden'!AG146)</f>
        <v>0</v>
      </c>
      <c r="AG145" s="50">
        <f>IF('Indicator Date hidden'!AH146="x","x",AG$2-'Indicator Date hidden'!AH146)</f>
        <v>0</v>
      </c>
      <c r="AH145" s="50">
        <f>IF('Indicator Date hidden'!AI146="x","x",AH$2-'Indicator Date hidden'!AI146)</f>
        <v>0</v>
      </c>
      <c r="AI145" s="50">
        <f>IF('Indicator Date hidden'!AJ146="x","x",AI$2-'Indicator Date hidden'!AJ146)</f>
        <v>0</v>
      </c>
      <c r="AJ145" s="50">
        <f>IF('Indicator Date hidden'!AK146="x","x",AJ$2-'Indicator Date hidden'!AK146)</f>
        <v>0</v>
      </c>
      <c r="AK145" s="50">
        <f>IF('Indicator Date hidden'!AL146="x","x",AK$2-'Indicator Date hidden'!AL146)</f>
        <v>0</v>
      </c>
      <c r="AL145" s="50">
        <f>IF('Indicator Date hidden'!AM146="x","x",AL$2-'Indicator Date hidden'!AM146)</f>
        <v>4</v>
      </c>
      <c r="AM145" s="50">
        <f>IF('Indicator Date hidden'!AN146="x","x",AM$2-'Indicator Date hidden'!AN146)</f>
        <v>0</v>
      </c>
      <c r="AN145" s="50">
        <f>IF('Indicator Date hidden'!AO146="x","x",AN$2-'Indicator Date hidden'!AO146)</f>
        <v>0</v>
      </c>
      <c r="AO145" s="50">
        <f>IF('Indicator Date hidden'!AP146="x","x",AO$2-'Indicator Date hidden'!AP146)</f>
        <v>0</v>
      </c>
      <c r="AP145" s="50">
        <f>IF('Indicator Date hidden'!AQ146="x","x",AP$2-'Indicator Date hidden'!AQ146)</f>
        <v>0</v>
      </c>
      <c r="AQ145" s="50">
        <f>IF('Indicator Date hidden'!AR146="x","x",AQ$2-'Indicator Date hidden'!AR146)</f>
        <v>0</v>
      </c>
      <c r="AR145" s="50">
        <f>IF('Indicator Date hidden'!AS146="x","x",AR$2-'Indicator Date hidden'!AS146)</f>
        <v>0</v>
      </c>
      <c r="AS145" s="50">
        <f>IF('Indicator Date hidden'!AT146="x","x",AS$2-'Indicator Date hidden'!AT146)</f>
        <v>5</v>
      </c>
      <c r="AT145" s="50">
        <f>IF('Indicator Date hidden'!AU146="x","x",AT$2-'Indicator Date hidden'!AU146)</f>
        <v>0</v>
      </c>
      <c r="AU145" s="50">
        <f>IF('Indicator Date hidden'!AV146="x","x",AU$2-'Indicator Date hidden'!AV146)</f>
        <v>0</v>
      </c>
      <c r="AV145" s="50">
        <f>IF('Indicator Date hidden'!AW146="x","x",AV$2-'Indicator Date hidden'!AW146)</f>
        <v>0</v>
      </c>
      <c r="AW145" s="50">
        <f>IF('Indicator Date hidden'!AX146="x","x",AW$2-'Indicator Date hidden'!AX146)</f>
        <v>0</v>
      </c>
      <c r="AX145" s="50">
        <f>IF('Indicator Date hidden'!AY146="x","x",AX$2-'Indicator Date hidden'!AY146)</f>
        <v>0</v>
      </c>
      <c r="AY145" s="50">
        <f>IF('Indicator Date hidden'!AZ146="x","x",AY$2-'Indicator Date hidden'!AZ146)</f>
        <v>0</v>
      </c>
      <c r="AZ145" s="50">
        <f>IF('Indicator Date hidden'!BA146="x","x",AZ$2-'Indicator Date hidden'!BA146)</f>
        <v>3</v>
      </c>
      <c r="BA145" s="50">
        <f>IF('Indicator Date hidden'!BB146="x","x",BA$2-'Indicator Date hidden'!BB146)</f>
        <v>1</v>
      </c>
      <c r="BB145" s="50">
        <f>IF('Indicator Date hidden'!BC146="x","x",BB$2-'Indicator Date hidden'!BC146)</f>
        <v>1</v>
      </c>
      <c r="BC145" s="50">
        <f>IF('Indicator Date hidden'!BD146="x","x",BC$2-'Indicator Date hidden'!BD146)</f>
        <v>1</v>
      </c>
      <c r="BD145" s="50" t="str">
        <f>IF('Indicator Date hidden'!BE146="x","x",BD$2-'Indicator Date hidden'!BE146)</f>
        <v>x</v>
      </c>
      <c r="BE145" s="50">
        <f>IF('Indicator Date hidden'!BF146="x","x",BE$2-'Indicator Date hidden'!BF146)</f>
        <v>0</v>
      </c>
      <c r="BF145" s="50">
        <f>IF('Indicator Date hidden'!BG146="x","x",BF$2-'Indicator Date hidden'!BG146)</f>
        <v>0</v>
      </c>
      <c r="BG145" s="50">
        <f>IF('Indicator Date hidden'!BH146="x","x",BG$2-'Indicator Date hidden'!BH146)</f>
        <v>1</v>
      </c>
      <c r="BH145" s="50">
        <f>IF('Indicator Date hidden'!BI146="x","x",BH$2-'Indicator Date hidden'!BI146)</f>
        <v>1</v>
      </c>
      <c r="BI145" s="50">
        <f>IF('Indicator Date hidden'!BJ146="x","x",BI$2-'Indicator Date hidden'!BJ146)</f>
        <v>0</v>
      </c>
      <c r="BJ145" s="50">
        <f>IF('Indicator Date hidden'!BK146="x","x",BJ$2-'Indicator Date hidden'!BK146)</f>
        <v>1</v>
      </c>
      <c r="BK145" s="50">
        <f>IF('Indicator Date hidden'!BL146="x","x",BK$2-'Indicator Date hidden'!BL146)</f>
        <v>0</v>
      </c>
      <c r="BL145" s="50">
        <f>IF('Indicator Date hidden'!BM146="x","x",BL$2-'Indicator Date hidden'!BM146)</f>
        <v>1</v>
      </c>
      <c r="BM145" s="50">
        <f>IF('Indicator Date hidden'!BN146="x","x",BM$2-'Indicator Date hidden'!BN146)</f>
        <v>1</v>
      </c>
      <c r="BN145" s="50">
        <f>IF('Indicator Date hidden'!BO146="x","x",BN$2-'Indicator Date hidden'!BO146)</f>
        <v>2</v>
      </c>
      <c r="BO145" s="50">
        <f>IF('Indicator Date hidden'!BP146="x","x",BO$2-'Indicator Date hidden'!BP146)</f>
        <v>0</v>
      </c>
      <c r="BP145" s="50">
        <f>IF('Indicator Date hidden'!BQ146="x","x",BP$2-'Indicator Date hidden'!BQ146)</f>
        <v>0</v>
      </c>
      <c r="BQ145" s="50">
        <f>IF('Indicator Date hidden'!BR146="x","x",BQ$2-'Indicator Date hidden'!BR146)</f>
        <v>0</v>
      </c>
      <c r="BR145" s="50">
        <f>IF('Indicator Date hidden'!BS146="x","x",BR$2-'Indicator Date hidden'!BS146)</f>
        <v>0</v>
      </c>
      <c r="BS145" s="50">
        <f>IF('Indicator Date hidden'!BT146="x","x",BS$2-'Indicator Date hidden'!BT146)</f>
        <v>1</v>
      </c>
      <c r="BT145" s="50">
        <f>IF('Indicator Date hidden'!BU146="x","x",BT$2-'Indicator Date hidden'!BU146)</f>
        <v>1</v>
      </c>
      <c r="BU145" s="50">
        <f>IF('Indicator Date hidden'!BV146="x","x",BU$2-'Indicator Date hidden'!BV146)</f>
        <v>1</v>
      </c>
      <c r="BV145" s="50">
        <f>IF('Indicator Date hidden'!BW146="x","x",BV$2-'Indicator Date hidden'!BW146)</f>
        <v>1</v>
      </c>
      <c r="BW145" s="50">
        <f>IF('Indicator Date hidden'!BX146="x","x",BW$2-'Indicator Date hidden'!BX146)</f>
        <v>0</v>
      </c>
      <c r="BX145" s="50">
        <f>IF('Indicator Date hidden'!BY146="x","x",BX$2-'Indicator Date hidden'!BY146)</f>
        <v>0</v>
      </c>
      <c r="BY145" s="3">
        <f t="shared" si="20"/>
        <v>32</v>
      </c>
      <c r="BZ145" s="51">
        <f t="shared" si="21"/>
        <v>0.43243243243243246</v>
      </c>
      <c r="CA145" s="3">
        <f t="shared" si="22"/>
        <v>20</v>
      </c>
      <c r="CB145" s="51">
        <f t="shared" si="23"/>
        <v>0.93115855010552517</v>
      </c>
      <c r="CC145" s="54">
        <f t="shared" si="24"/>
        <v>0</v>
      </c>
    </row>
    <row r="146" spans="1:81">
      <c r="A146" s="3" t="str">
        <f>'Indicator Data'!B149</f>
        <v>KNA</v>
      </c>
      <c r="B146" s="50">
        <f>IF('Indicator Date hidden'!C147="x","x",B$2-'Indicator Date hidden'!C147)</f>
        <v>0</v>
      </c>
      <c r="C146" s="50">
        <f>IF('Indicator Date hidden'!D147="x","x",C$2-'Indicator Date hidden'!D147)</f>
        <v>0</v>
      </c>
      <c r="D146" s="50">
        <f>IF('Indicator Date hidden'!E147="x","x",D$2-'Indicator Date hidden'!E147)</f>
        <v>0</v>
      </c>
      <c r="E146" s="50">
        <f>IF('Indicator Date hidden'!F147="x","x",E$2-'Indicator Date hidden'!F147)</f>
        <v>0</v>
      </c>
      <c r="F146" s="50">
        <f>IF('Indicator Date hidden'!G147="x","x",F$2-'Indicator Date hidden'!G147)</f>
        <v>0</v>
      </c>
      <c r="G146" s="50">
        <f>IF('Indicator Date hidden'!H147="x","x",G$2-'Indicator Date hidden'!H147)</f>
        <v>0</v>
      </c>
      <c r="H146" s="50">
        <f>IF('Indicator Date hidden'!I147="x","x",H$2-'Indicator Date hidden'!I147)</f>
        <v>0</v>
      </c>
      <c r="I146" s="50">
        <f>IF('Indicator Date hidden'!J147="x","x",I$2-'Indicator Date hidden'!J147)</f>
        <v>0</v>
      </c>
      <c r="J146" s="50">
        <f>IF('Indicator Date hidden'!K147="x","x",J$2-'Indicator Date hidden'!K147)</f>
        <v>0</v>
      </c>
      <c r="K146" s="50">
        <f>IF('Indicator Date hidden'!L147="x","x",K$2-'Indicator Date hidden'!L147)</f>
        <v>0</v>
      </c>
      <c r="L146" s="50">
        <f>IF('Indicator Date hidden'!M147="x","x",L$2-'Indicator Date hidden'!M147)</f>
        <v>0</v>
      </c>
      <c r="M146" s="50">
        <f>IF('Indicator Date hidden'!N147="x","x",M$2-'Indicator Date hidden'!N147)</f>
        <v>0</v>
      </c>
      <c r="N146" s="50">
        <f>IF('Indicator Date hidden'!O147="x","x",N$2-'Indicator Date hidden'!O147)</f>
        <v>0</v>
      </c>
      <c r="O146" s="50">
        <f>IF('Indicator Date hidden'!P147="x","x",O$2-'Indicator Date hidden'!P147)</f>
        <v>0</v>
      </c>
      <c r="P146" s="50">
        <f>IF('Indicator Date hidden'!Q147="x","x",P$2-'Indicator Date hidden'!Q147)</f>
        <v>0</v>
      </c>
      <c r="Q146" s="50">
        <f>IF('Indicator Date hidden'!R147="x","x",Q$2-'Indicator Date hidden'!R147)</f>
        <v>0</v>
      </c>
      <c r="R146" s="50">
        <f>IF('Indicator Date hidden'!S147="x","x",R$2-'Indicator Date hidden'!S147)</f>
        <v>0</v>
      </c>
      <c r="S146" s="50">
        <f>IF('Indicator Date hidden'!T147="x","x",S$2-'Indicator Date hidden'!T147)</f>
        <v>0</v>
      </c>
      <c r="T146" s="50">
        <f>IF('Indicator Date hidden'!U147="x","x",T$2-'Indicator Date hidden'!U147)</f>
        <v>0</v>
      </c>
      <c r="U146" s="50">
        <f>IF('Indicator Date hidden'!V147="x","x",U$2-'Indicator Date hidden'!V147)</f>
        <v>0</v>
      </c>
      <c r="V146" s="50">
        <f>IF('Indicator Date hidden'!W147="x","x",V$2-'Indicator Date hidden'!W147)</f>
        <v>0</v>
      </c>
      <c r="W146" s="50">
        <f>IF('Indicator Date hidden'!X147="x","x",W$2-'Indicator Date hidden'!X147)</f>
        <v>0</v>
      </c>
      <c r="X146" s="50">
        <f>IF('Indicator Date hidden'!Y147="x","x",X$2-'Indicator Date hidden'!Y147)</f>
        <v>1</v>
      </c>
      <c r="Y146" s="50">
        <f>IF('Indicator Date hidden'!Z147="x","x",Y$2-'Indicator Date hidden'!Z147)</f>
        <v>1</v>
      </c>
      <c r="Z146" s="50" t="str">
        <f>IF('Indicator Date hidden'!AA147="x","x",Z$2-'Indicator Date hidden'!AA147)</f>
        <v>x</v>
      </c>
      <c r="AA146" s="50">
        <f>IF('Indicator Date hidden'!AB147="x","x",AA$2-'Indicator Date hidden'!AB147)</f>
        <v>4</v>
      </c>
      <c r="AB146" s="50" t="str">
        <f>IF('Indicator Date hidden'!AC147="x","x",AB$2-'Indicator Date hidden'!AC147)</f>
        <v>x</v>
      </c>
      <c r="AC146" s="50" t="str">
        <f>IF('Indicator Date hidden'!AD147="x","x",AC$2-'Indicator Date hidden'!AD147)</f>
        <v>x</v>
      </c>
      <c r="AD146" s="50">
        <f>IF('Indicator Date hidden'!AE147="x","x",AD$2-'Indicator Date hidden'!AE147)</f>
        <v>0</v>
      </c>
      <c r="AE146" s="50" t="str">
        <f>IF('Indicator Date hidden'!AF147="x","x",AE$2-'Indicator Date hidden'!AF147)</f>
        <v>x</v>
      </c>
      <c r="AF146" s="50">
        <f>IF('Indicator Date hidden'!AG147="x","x",AF$2-'Indicator Date hidden'!AG147)</f>
        <v>0</v>
      </c>
      <c r="AG146" s="50">
        <f>IF('Indicator Date hidden'!AH147="x","x",AG$2-'Indicator Date hidden'!AH147)</f>
        <v>0</v>
      </c>
      <c r="AH146" s="50">
        <f>IF('Indicator Date hidden'!AI147="x","x",AH$2-'Indicator Date hidden'!AI147)</f>
        <v>0</v>
      </c>
      <c r="AI146" s="50">
        <f>IF('Indicator Date hidden'!AJ147="x","x",AI$2-'Indicator Date hidden'!AJ147)</f>
        <v>0</v>
      </c>
      <c r="AJ146" s="50">
        <f>IF('Indicator Date hidden'!AK147="x","x",AJ$2-'Indicator Date hidden'!AK147)</f>
        <v>0</v>
      </c>
      <c r="AK146" s="50">
        <f>IF('Indicator Date hidden'!AL147="x","x",AK$2-'Indicator Date hidden'!AL147)</f>
        <v>0</v>
      </c>
      <c r="AL146" s="50" t="str">
        <f>IF('Indicator Date hidden'!AM147="x","x",AL$2-'Indicator Date hidden'!AM147)</f>
        <v>x</v>
      </c>
      <c r="AM146" s="50">
        <f>IF('Indicator Date hidden'!AN147="x","x",AM$2-'Indicator Date hidden'!AN147)</f>
        <v>0</v>
      </c>
      <c r="AN146" s="50">
        <f>IF('Indicator Date hidden'!AO147="x","x",AN$2-'Indicator Date hidden'!AO147)</f>
        <v>0</v>
      </c>
      <c r="AO146" s="50">
        <f>IF('Indicator Date hidden'!AP147="x","x",AO$2-'Indicator Date hidden'!AP147)</f>
        <v>0</v>
      </c>
      <c r="AP146" s="50" t="str">
        <f>IF('Indicator Date hidden'!AQ147="x","x",AP$2-'Indicator Date hidden'!AQ147)</f>
        <v>x</v>
      </c>
      <c r="AQ146" s="50">
        <f>IF('Indicator Date hidden'!AR147="x","x",AQ$2-'Indicator Date hidden'!AR147)</f>
        <v>0</v>
      </c>
      <c r="AR146" s="50">
        <f>IF('Indicator Date hidden'!AS147="x","x",AR$2-'Indicator Date hidden'!AS147)</f>
        <v>0</v>
      </c>
      <c r="AS146" s="50" t="str">
        <f>IF('Indicator Date hidden'!AT147="x","x",AS$2-'Indicator Date hidden'!AT147)</f>
        <v>x</v>
      </c>
      <c r="AT146" s="50">
        <f>IF('Indicator Date hidden'!AU147="x","x",AT$2-'Indicator Date hidden'!AU147)</f>
        <v>0</v>
      </c>
      <c r="AU146" s="50" t="str">
        <f>IF('Indicator Date hidden'!AV147="x","x",AU$2-'Indicator Date hidden'!AV147)</f>
        <v>x</v>
      </c>
      <c r="AV146" s="50" t="str">
        <f>IF('Indicator Date hidden'!AW147="x","x",AV$2-'Indicator Date hidden'!AW147)</f>
        <v>x</v>
      </c>
      <c r="AW146" s="50" t="str">
        <f>IF('Indicator Date hidden'!AX147="x","x",AW$2-'Indicator Date hidden'!AX147)</f>
        <v>x</v>
      </c>
      <c r="AX146" s="50">
        <f>IF('Indicator Date hidden'!AY147="x","x",AX$2-'Indicator Date hidden'!AY147)</f>
        <v>0</v>
      </c>
      <c r="AY146" s="50" t="str">
        <f>IF('Indicator Date hidden'!AZ147="x","x",AY$2-'Indicator Date hidden'!AZ147)</f>
        <v>x</v>
      </c>
      <c r="AZ146" s="50" t="str">
        <f>IF('Indicator Date hidden'!BA147="x","x",AZ$2-'Indicator Date hidden'!BA147)</f>
        <v>x</v>
      </c>
      <c r="BA146" s="50">
        <f>IF('Indicator Date hidden'!BB147="x","x",BA$2-'Indicator Date hidden'!BB147)</f>
        <v>1</v>
      </c>
      <c r="BB146" s="50">
        <f>IF('Indicator Date hidden'!BC147="x","x",BB$2-'Indicator Date hidden'!BC147)</f>
        <v>1</v>
      </c>
      <c r="BC146" s="50">
        <f>IF('Indicator Date hidden'!BD147="x","x",BC$2-'Indicator Date hidden'!BD147)</f>
        <v>1</v>
      </c>
      <c r="BD146" s="50" t="str">
        <f>IF('Indicator Date hidden'!BE147="x","x",BD$2-'Indicator Date hidden'!BE147)</f>
        <v>x</v>
      </c>
      <c r="BE146" s="50">
        <f>IF('Indicator Date hidden'!BF147="x","x",BE$2-'Indicator Date hidden'!BF147)</f>
        <v>1</v>
      </c>
      <c r="BF146" s="50">
        <f>IF('Indicator Date hidden'!BG147="x","x",BF$2-'Indicator Date hidden'!BG147)</f>
        <v>0</v>
      </c>
      <c r="BG146" s="50">
        <f>IF('Indicator Date hidden'!BH147="x","x",BG$2-'Indicator Date hidden'!BH147)</f>
        <v>1</v>
      </c>
      <c r="BH146" s="50">
        <f>IF('Indicator Date hidden'!BI147="x","x",BH$2-'Indicator Date hidden'!BI147)</f>
        <v>1</v>
      </c>
      <c r="BI146" s="50">
        <f>IF('Indicator Date hidden'!BJ147="x","x",BI$2-'Indicator Date hidden'!BJ147)</f>
        <v>0</v>
      </c>
      <c r="BJ146" s="50">
        <f>IF('Indicator Date hidden'!BK147="x","x",BJ$2-'Indicator Date hidden'!BK147)</f>
        <v>1</v>
      </c>
      <c r="BK146" s="50" t="str">
        <f>IF('Indicator Date hidden'!BL147="x","x",BK$2-'Indicator Date hidden'!BL147)</f>
        <v>x</v>
      </c>
      <c r="BL146" s="50">
        <f>IF('Indicator Date hidden'!BM147="x","x",BL$2-'Indicator Date hidden'!BM147)</f>
        <v>1</v>
      </c>
      <c r="BM146" s="50" t="str">
        <f>IF('Indicator Date hidden'!BN147="x","x",BM$2-'Indicator Date hidden'!BN147)</f>
        <v>x</v>
      </c>
      <c r="BN146" s="50">
        <f>IF('Indicator Date hidden'!BO147="x","x",BN$2-'Indicator Date hidden'!BO147)</f>
        <v>2</v>
      </c>
      <c r="BO146" s="50">
        <f>IF('Indicator Date hidden'!BP147="x","x",BO$2-'Indicator Date hidden'!BP147)</f>
        <v>2</v>
      </c>
      <c r="BP146" s="50">
        <f>IF('Indicator Date hidden'!BQ147="x","x",BP$2-'Indicator Date hidden'!BQ147)</f>
        <v>0</v>
      </c>
      <c r="BQ146" s="50">
        <f>IF('Indicator Date hidden'!BR147="x","x",BQ$2-'Indicator Date hidden'!BR147)</f>
        <v>4</v>
      </c>
      <c r="BR146" s="50">
        <f>IF('Indicator Date hidden'!BS147="x","x",BR$2-'Indicator Date hidden'!BS147)</f>
        <v>4</v>
      </c>
      <c r="BS146" s="50">
        <f>IF('Indicator Date hidden'!BT147="x","x",BS$2-'Indicator Date hidden'!BT147)</f>
        <v>3</v>
      </c>
      <c r="BT146" s="50">
        <f>IF('Indicator Date hidden'!BU147="x","x",BT$2-'Indicator Date hidden'!BU147)</f>
        <v>1</v>
      </c>
      <c r="BU146" s="50">
        <f>IF('Indicator Date hidden'!BV147="x","x",BU$2-'Indicator Date hidden'!BV147)</f>
        <v>1</v>
      </c>
      <c r="BV146" s="50" t="str">
        <f>IF('Indicator Date hidden'!BW147="x","x",BV$2-'Indicator Date hidden'!BW147)</f>
        <v>x</v>
      </c>
      <c r="BW146" s="50">
        <f>IF('Indicator Date hidden'!BX147="x","x",BW$2-'Indicator Date hidden'!BX147)</f>
        <v>0</v>
      </c>
      <c r="BX146" s="50" t="str">
        <f>IF('Indicator Date hidden'!BY147="x","x",BX$2-'Indicator Date hidden'!BY147)</f>
        <v>x</v>
      </c>
      <c r="BY146" s="3">
        <f t="shared" si="20"/>
        <v>31</v>
      </c>
      <c r="BZ146" s="51">
        <f t="shared" si="21"/>
        <v>0.53448275862068961</v>
      </c>
      <c r="CA146" s="3">
        <f t="shared" si="22"/>
        <v>18</v>
      </c>
      <c r="CB146" s="51">
        <f t="shared" si="23"/>
        <v>1.0207420769390128</v>
      </c>
      <c r="CC146" s="54">
        <f t="shared" si="24"/>
        <v>0</v>
      </c>
    </row>
    <row r="147" spans="1:81">
      <c r="A147" s="3" t="str">
        <f>'Indicator Data'!B150</f>
        <v>LCA</v>
      </c>
      <c r="B147" s="50">
        <f>IF('Indicator Date hidden'!C148="x","x",B$2-'Indicator Date hidden'!C148)</f>
        <v>0</v>
      </c>
      <c r="C147" s="50">
        <f>IF('Indicator Date hidden'!D148="x","x",C$2-'Indicator Date hidden'!D148)</f>
        <v>0</v>
      </c>
      <c r="D147" s="50">
        <f>IF('Indicator Date hidden'!E148="x","x",D$2-'Indicator Date hidden'!E148)</f>
        <v>0</v>
      </c>
      <c r="E147" s="50">
        <f>IF('Indicator Date hidden'!F148="x","x",E$2-'Indicator Date hidden'!F148)</f>
        <v>0</v>
      </c>
      <c r="F147" s="50">
        <f>IF('Indicator Date hidden'!G148="x","x",F$2-'Indicator Date hidden'!G148)</f>
        <v>0</v>
      </c>
      <c r="G147" s="50">
        <f>IF('Indicator Date hidden'!H148="x","x",G$2-'Indicator Date hidden'!H148)</f>
        <v>0</v>
      </c>
      <c r="H147" s="50">
        <f>IF('Indicator Date hidden'!I148="x","x",H$2-'Indicator Date hidden'!I148)</f>
        <v>0</v>
      </c>
      <c r="I147" s="50">
        <f>IF('Indicator Date hidden'!J148="x","x",I$2-'Indicator Date hidden'!J148)</f>
        <v>0</v>
      </c>
      <c r="J147" s="50">
        <f>IF('Indicator Date hidden'!K148="x","x",J$2-'Indicator Date hidden'!K148)</f>
        <v>0</v>
      </c>
      <c r="K147" s="50">
        <f>IF('Indicator Date hidden'!L148="x","x",K$2-'Indicator Date hidden'!L148)</f>
        <v>0</v>
      </c>
      <c r="L147" s="50">
        <f>IF('Indicator Date hidden'!M148="x","x",L$2-'Indicator Date hidden'!M148)</f>
        <v>0</v>
      </c>
      <c r="M147" s="50">
        <f>IF('Indicator Date hidden'!N148="x","x",M$2-'Indicator Date hidden'!N148)</f>
        <v>0</v>
      </c>
      <c r="N147" s="50">
        <f>IF('Indicator Date hidden'!O148="x","x",N$2-'Indicator Date hidden'!O148)</f>
        <v>0</v>
      </c>
      <c r="O147" s="50">
        <f>IF('Indicator Date hidden'!P148="x","x",O$2-'Indicator Date hidden'!P148)</f>
        <v>0</v>
      </c>
      <c r="P147" s="50">
        <f>IF('Indicator Date hidden'!Q148="x","x",P$2-'Indicator Date hidden'!Q148)</f>
        <v>0</v>
      </c>
      <c r="Q147" s="50">
        <f>IF('Indicator Date hidden'!R148="x","x",Q$2-'Indicator Date hidden'!R148)</f>
        <v>0</v>
      </c>
      <c r="R147" s="50">
        <f>IF('Indicator Date hidden'!S148="x","x",R$2-'Indicator Date hidden'!S148)</f>
        <v>0</v>
      </c>
      <c r="S147" s="50">
        <f>IF('Indicator Date hidden'!T148="x","x",S$2-'Indicator Date hidden'!T148)</f>
        <v>0</v>
      </c>
      <c r="T147" s="50">
        <f>IF('Indicator Date hidden'!U148="x","x",T$2-'Indicator Date hidden'!U148)</f>
        <v>0</v>
      </c>
      <c r="U147" s="50">
        <f>IF('Indicator Date hidden'!V148="x","x",U$2-'Indicator Date hidden'!V148)</f>
        <v>0</v>
      </c>
      <c r="V147" s="50">
        <f>IF('Indicator Date hidden'!W148="x","x",V$2-'Indicator Date hidden'!W148)</f>
        <v>0</v>
      </c>
      <c r="W147" s="50">
        <f>IF('Indicator Date hidden'!X148="x","x",W$2-'Indicator Date hidden'!X148)</f>
        <v>0</v>
      </c>
      <c r="X147" s="50">
        <f>IF('Indicator Date hidden'!Y148="x","x",X$2-'Indicator Date hidden'!Y148)</f>
        <v>1</v>
      </c>
      <c r="Y147" s="50">
        <f>IF('Indicator Date hidden'!Z148="x","x",Y$2-'Indicator Date hidden'!Z148)</f>
        <v>1</v>
      </c>
      <c r="Z147" s="50" t="str">
        <f>IF('Indicator Date hidden'!AA148="x","x",Z$2-'Indicator Date hidden'!AA148)</f>
        <v>x</v>
      </c>
      <c r="AA147" s="50">
        <f>IF('Indicator Date hidden'!AB148="x","x",AA$2-'Indicator Date hidden'!AB148)</f>
        <v>0</v>
      </c>
      <c r="AB147" s="50">
        <f>IF('Indicator Date hidden'!AC148="x","x",AB$2-'Indicator Date hidden'!AC148)</f>
        <v>1</v>
      </c>
      <c r="AC147" s="50">
        <f>IF('Indicator Date hidden'!AD148="x","x",AC$2-'Indicator Date hidden'!AD148)</f>
        <v>1</v>
      </c>
      <c r="AD147" s="50">
        <f>IF('Indicator Date hidden'!AE148="x","x",AD$2-'Indicator Date hidden'!AE148)</f>
        <v>0</v>
      </c>
      <c r="AE147" s="50">
        <f>IF('Indicator Date hidden'!AF148="x","x",AE$2-'Indicator Date hidden'!AF148)</f>
        <v>0</v>
      </c>
      <c r="AF147" s="50">
        <f>IF('Indicator Date hidden'!AG148="x","x",AF$2-'Indicator Date hidden'!AG148)</f>
        <v>0</v>
      </c>
      <c r="AG147" s="50">
        <f>IF('Indicator Date hidden'!AH148="x","x",AG$2-'Indicator Date hidden'!AH148)</f>
        <v>0</v>
      </c>
      <c r="AH147" s="50">
        <f>IF('Indicator Date hidden'!AI148="x","x",AH$2-'Indicator Date hidden'!AI148)</f>
        <v>0</v>
      </c>
      <c r="AI147" s="50">
        <f>IF('Indicator Date hidden'!AJ148="x","x",AI$2-'Indicator Date hidden'!AJ148)</f>
        <v>0</v>
      </c>
      <c r="AJ147" s="50">
        <f>IF('Indicator Date hidden'!AK148="x","x",AJ$2-'Indicator Date hidden'!AK148)</f>
        <v>0</v>
      </c>
      <c r="AK147" s="50">
        <f>IF('Indicator Date hidden'!AL148="x","x",AK$2-'Indicator Date hidden'!AL148)</f>
        <v>0</v>
      </c>
      <c r="AL147" s="50">
        <f>IF('Indicator Date hidden'!AM148="x","x",AL$2-'Indicator Date hidden'!AM148)</f>
        <v>7</v>
      </c>
      <c r="AM147" s="50">
        <f>IF('Indicator Date hidden'!AN148="x","x",AM$2-'Indicator Date hidden'!AN148)</f>
        <v>0</v>
      </c>
      <c r="AN147" s="50">
        <f>IF('Indicator Date hidden'!AO148="x","x",AN$2-'Indicator Date hidden'!AO148)</f>
        <v>0</v>
      </c>
      <c r="AO147" s="50">
        <f>IF('Indicator Date hidden'!AP148="x","x",AO$2-'Indicator Date hidden'!AP148)</f>
        <v>0</v>
      </c>
      <c r="AP147" s="50">
        <f>IF('Indicator Date hidden'!AQ148="x","x",AP$2-'Indicator Date hidden'!AQ148)</f>
        <v>0</v>
      </c>
      <c r="AQ147" s="50">
        <f>IF('Indicator Date hidden'!AR148="x","x",AQ$2-'Indicator Date hidden'!AR148)</f>
        <v>0</v>
      </c>
      <c r="AR147" s="50">
        <f>IF('Indicator Date hidden'!AS148="x","x",AR$2-'Indicator Date hidden'!AS148)</f>
        <v>0</v>
      </c>
      <c r="AS147" s="50">
        <f>IF('Indicator Date hidden'!AT148="x","x",AS$2-'Indicator Date hidden'!AT148)</f>
        <v>8</v>
      </c>
      <c r="AT147" s="50">
        <f>IF('Indicator Date hidden'!AU148="x","x",AT$2-'Indicator Date hidden'!AU148)</f>
        <v>0</v>
      </c>
      <c r="AU147" s="50" t="str">
        <f>IF('Indicator Date hidden'!AV148="x","x",AU$2-'Indicator Date hidden'!AV148)</f>
        <v>x</v>
      </c>
      <c r="AV147" s="50" t="str">
        <f>IF('Indicator Date hidden'!AW148="x","x",AV$2-'Indicator Date hidden'!AW148)</f>
        <v>x</v>
      </c>
      <c r="AW147" s="50" t="str">
        <f>IF('Indicator Date hidden'!AX148="x","x",AW$2-'Indicator Date hidden'!AX148)</f>
        <v>x</v>
      </c>
      <c r="AX147" s="50">
        <f>IF('Indicator Date hidden'!AY148="x","x",AX$2-'Indicator Date hidden'!AY148)</f>
        <v>0</v>
      </c>
      <c r="AY147" s="50">
        <f>IF('Indicator Date hidden'!AZ148="x","x",AY$2-'Indicator Date hidden'!AZ148)</f>
        <v>0</v>
      </c>
      <c r="AZ147" s="50">
        <f>IF('Indicator Date hidden'!BA148="x","x",AZ$2-'Indicator Date hidden'!BA148)</f>
        <v>3</v>
      </c>
      <c r="BA147" s="50">
        <f>IF('Indicator Date hidden'!BB148="x","x",BA$2-'Indicator Date hidden'!BB148)</f>
        <v>1</v>
      </c>
      <c r="BB147" s="50">
        <f>IF('Indicator Date hidden'!BC148="x","x",BB$2-'Indicator Date hidden'!BC148)</f>
        <v>1</v>
      </c>
      <c r="BC147" s="50">
        <f>IF('Indicator Date hidden'!BD148="x","x",BC$2-'Indicator Date hidden'!BD148)</f>
        <v>1</v>
      </c>
      <c r="BD147" s="50" t="str">
        <f>IF('Indicator Date hidden'!BE148="x","x",BD$2-'Indicator Date hidden'!BE148)</f>
        <v>x</v>
      </c>
      <c r="BE147" s="50">
        <f>IF('Indicator Date hidden'!BF148="x","x",BE$2-'Indicator Date hidden'!BF148)</f>
        <v>1</v>
      </c>
      <c r="BF147" s="50">
        <f>IF('Indicator Date hidden'!BG148="x","x",BF$2-'Indicator Date hidden'!BG148)</f>
        <v>0</v>
      </c>
      <c r="BG147" s="50">
        <f>IF('Indicator Date hidden'!BH148="x","x",BG$2-'Indicator Date hidden'!BH148)</f>
        <v>1</v>
      </c>
      <c r="BH147" s="50">
        <f>IF('Indicator Date hidden'!BI148="x","x",BH$2-'Indicator Date hidden'!BI148)</f>
        <v>1</v>
      </c>
      <c r="BI147" s="50">
        <f>IF('Indicator Date hidden'!BJ148="x","x",BI$2-'Indicator Date hidden'!BJ148)</f>
        <v>2</v>
      </c>
      <c r="BJ147" s="50">
        <f>IF('Indicator Date hidden'!BK148="x","x",BJ$2-'Indicator Date hidden'!BK148)</f>
        <v>1</v>
      </c>
      <c r="BK147" s="50">
        <f>IF('Indicator Date hidden'!BL148="x","x",BK$2-'Indicator Date hidden'!BL148)</f>
        <v>0</v>
      </c>
      <c r="BL147" s="50">
        <f>IF('Indicator Date hidden'!BM148="x","x",BL$2-'Indicator Date hidden'!BM148)</f>
        <v>1</v>
      </c>
      <c r="BM147" s="50" t="str">
        <f>IF('Indicator Date hidden'!BN148="x","x",BM$2-'Indicator Date hidden'!BN148)</f>
        <v>x</v>
      </c>
      <c r="BN147" s="50">
        <f>IF('Indicator Date hidden'!BO148="x","x",BN$2-'Indicator Date hidden'!BO148)</f>
        <v>2</v>
      </c>
      <c r="BO147" s="50">
        <f>IF('Indicator Date hidden'!BP148="x","x",BO$2-'Indicator Date hidden'!BP148)</f>
        <v>1</v>
      </c>
      <c r="BP147" s="50">
        <f>IF('Indicator Date hidden'!BQ148="x","x",BP$2-'Indicator Date hidden'!BQ148)</f>
        <v>0</v>
      </c>
      <c r="BQ147" s="50">
        <f>IF('Indicator Date hidden'!BR148="x","x",BQ$2-'Indicator Date hidden'!BR148)</f>
        <v>0</v>
      </c>
      <c r="BR147" s="50">
        <f>IF('Indicator Date hidden'!BS148="x","x",BR$2-'Indicator Date hidden'!BS148)</f>
        <v>0</v>
      </c>
      <c r="BS147" s="50" t="str">
        <f>IF('Indicator Date hidden'!BT148="x","x",BS$2-'Indicator Date hidden'!BT148)</f>
        <v>x</v>
      </c>
      <c r="BT147" s="50">
        <f>IF('Indicator Date hidden'!BU148="x","x",BT$2-'Indicator Date hidden'!BU148)</f>
        <v>1</v>
      </c>
      <c r="BU147" s="50">
        <f>IF('Indicator Date hidden'!BV148="x","x",BU$2-'Indicator Date hidden'!BV148)</f>
        <v>1</v>
      </c>
      <c r="BV147" s="50" t="str">
        <f>IF('Indicator Date hidden'!BW148="x","x",BV$2-'Indicator Date hidden'!BW148)</f>
        <v>x</v>
      </c>
      <c r="BW147" s="50">
        <f>IF('Indicator Date hidden'!BX148="x","x",BW$2-'Indicator Date hidden'!BX148)</f>
        <v>0</v>
      </c>
      <c r="BX147" s="50">
        <f>IF('Indicator Date hidden'!BY148="x","x",BX$2-'Indicator Date hidden'!BY148)</f>
        <v>0</v>
      </c>
      <c r="BY147" s="3">
        <f t="shared" si="20"/>
        <v>37</v>
      </c>
      <c r="BZ147" s="51">
        <f t="shared" si="21"/>
        <v>0.55223880597014929</v>
      </c>
      <c r="CA147" s="3">
        <f t="shared" si="22"/>
        <v>20</v>
      </c>
      <c r="CB147" s="51">
        <f t="shared" si="23"/>
        <v>1.3635290263350743</v>
      </c>
      <c r="CC147" s="54">
        <f t="shared" si="24"/>
        <v>0</v>
      </c>
    </row>
    <row r="148" spans="1:81">
      <c r="A148" s="3" t="str">
        <f>'Indicator Data'!B151</f>
        <v>VCT</v>
      </c>
      <c r="B148" s="50">
        <f>IF('Indicator Date hidden'!C149="x","x",B$2-'Indicator Date hidden'!C149)</f>
        <v>0</v>
      </c>
      <c r="C148" s="50">
        <f>IF('Indicator Date hidden'!D149="x","x",C$2-'Indicator Date hidden'!D149)</f>
        <v>0</v>
      </c>
      <c r="D148" s="50">
        <f>IF('Indicator Date hidden'!E149="x","x",D$2-'Indicator Date hidden'!E149)</f>
        <v>0</v>
      </c>
      <c r="E148" s="50">
        <f>IF('Indicator Date hidden'!F149="x","x",E$2-'Indicator Date hidden'!F149)</f>
        <v>0</v>
      </c>
      <c r="F148" s="50">
        <f>IF('Indicator Date hidden'!G149="x","x",F$2-'Indicator Date hidden'!G149)</f>
        <v>0</v>
      </c>
      <c r="G148" s="50">
        <f>IF('Indicator Date hidden'!H149="x","x",G$2-'Indicator Date hidden'!H149)</f>
        <v>0</v>
      </c>
      <c r="H148" s="50">
        <f>IF('Indicator Date hidden'!I149="x","x",H$2-'Indicator Date hidden'!I149)</f>
        <v>0</v>
      </c>
      <c r="I148" s="50">
        <f>IF('Indicator Date hidden'!J149="x","x",I$2-'Indicator Date hidden'!J149)</f>
        <v>0</v>
      </c>
      <c r="J148" s="50">
        <f>IF('Indicator Date hidden'!K149="x","x",J$2-'Indicator Date hidden'!K149)</f>
        <v>0</v>
      </c>
      <c r="K148" s="50" t="str">
        <f>IF('Indicator Date hidden'!L149="x","x",K$2-'Indicator Date hidden'!L149)</f>
        <v>x</v>
      </c>
      <c r="L148" s="50">
        <f>IF('Indicator Date hidden'!M149="x","x",L$2-'Indicator Date hidden'!M149)</f>
        <v>0</v>
      </c>
      <c r="M148" s="50">
        <f>IF('Indicator Date hidden'!N149="x","x",M$2-'Indicator Date hidden'!N149)</f>
        <v>0</v>
      </c>
      <c r="N148" s="50">
        <f>IF('Indicator Date hidden'!O149="x","x",N$2-'Indicator Date hidden'!O149)</f>
        <v>0</v>
      </c>
      <c r="O148" s="50">
        <f>IF('Indicator Date hidden'!P149="x","x",O$2-'Indicator Date hidden'!P149)</f>
        <v>0</v>
      </c>
      <c r="P148" s="50">
        <f>IF('Indicator Date hidden'!Q149="x","x",P$2-'Indicator Date hidden'!Q149)</f>
        <v>0</v>
      </c>
      <c r="Q148" s="50">
        <f>IF('Indicator Date hidden'!R149="x","x",Q$2-'Indicator Date hidden'!R149)</f>
        <v>0</v>
      </c>
      <c r="R148" s="50">
        <f>IF('Indicator Date hidden'!S149="x","x",R$2-'Indicator Date hidden'!S149)</f>
        <v>0</v>
      </c>
      <c r="S148" s="50">
        <f>IF('Indicator Date hidden'!T149="x","x",S$2-'Indicator Date hidden'!T149)</f>
        <v>0</v>
      </c>
      <c r="T148" s="50">
        <f>IF('Indicator Date hidden'!U149="x","x",T$2-'Indicator Date hidden'!U149)</f>
        <v>0</v>
      </c>
      <c r="U148" s="50">
        <f>IF('Indicator Date hidden'!V149="x","x",U$2-'Indicator Date hidden'!V149)</f>
        <v>0</v>
      </c>
      <c r="V148" s="50">
        <f>IF('Indicator Date hidden'!W149="x","x",V$2-'Indicator Date hidden'!W149)</f>
        <v>0</v>
      </c>
      <c r="W148" s="50">
        <f>IF('Indicator Date hidden'!X149="x","x",W$2-'Indicator Date hidden'!X149)</f>
        <v>0</v>
      </c>
      <c r="X148" s="50">
        <f>IF('Indicator Date hidden'!Y149="x","x",X$2-'Indicator Date hidden'!Y149)</f>
        <v>1</v>
      </c>
      <c r="Y148" s="50">
        <f>IF('Indicator Date hidden'!Z149="x","x",Y$2-'Indicator Date hidden'!Z149)</f>
        <v>1</v>
      </c>
      <c r="Z148" s="50" t="str">
        <f>IF('Indicator Date hidden'!AA149="x","x",Z$2-'Indicator Date hidden'!AA149)</f>
        <v>x</v>
      </c>
      <c r="AA148" s="50">
        <f>IF('Indicator Date hidden'!AB149="x","x",AA$2-'Indicator Date hidden'!AB149)</f>
        <v>0</v>
      </c>
      <c r="AB148" s="50" t="str">
        <f>IF('Indicator Date hidden'!AC149="x","x",AB$2-'Indicator Date hidden'!AC149)</f>
        <v>x</v>
      </c>
      <c r="AC148" s="50">
        <f>IF('Indicator Date hidden'!AD149="x","x",AC$2-'Indicator Date hidden'!AD149)</f>
        <v>2</v>
      </c>
      <c r="AD148" s="50">
        <f>IF('Indicator Date hidden'!AE149="x","x",AD$2-'Indicator Date hidden'!AE149)</f>
        <v>0</v>
      </c>
      <c r="AE148" s="50" t="str">
        <f>IF('Indicator Date hidden'!AF149="x","x",AE$2-'Indicator Date hidden'!AF149)</f>
        <v>x</v>
      </c>
      <c r="AF148" s="50">
        <f>IF('Indicator Date hidden'!AG149="x","x",AF$2-'Indicator Date hidden'!AG149)</f>
        <v>0</v>
      </c>
      <c r="AG148" s="50">
        <f>IF('Indicator Date hidden'!AH149="x","x",AG$2-'Indicator Date hidden'!AH149)</f>
        <v>0</v>
      </c>
      <c r="AH148" s="50">
        <f>IF('Indicator Date hidden'!AI149="x","x",AH$2-'Indicator Date hidden'!AI149)</f>
        <v>0</v>
      </c>
      <c r="AI148" s="50">
        <f>IF('Indicator Date hidden'!AJ149="x","x",AI$2-'Indicator Date hidden'!AJ149)</f>
        <v>0</v>
      </c>
      <c r="AJ148" s="50">
        <f>IF('Indicator Date hidden'!AK149="x","x",AJ$2-'Indicator Date hidden'!AK149)</f>
        <v>0</v>
      </c>
      <c r="AK148" s="50">
        <f>IF('Indicator Date hidden'!AL149="x","x",AK$2-'Indicator Date hidden'!AL149)</f>
        <v>0</v>
      </c>
      <c r="AL148" s="50" t="str">
        <f>IF('Indicator Date hidden'!AM149="x","x",AL$2-'Indicator Date hidden'!AM149)</f>
        <v>x</v>
      </c>
      <c r="AM148" s="50">
        <f>IF('Indicator Date hidden'!AN149="x","x",AM$2-'Indicator Date hidden'!AN149)</f>
        <v>0</v>
      </c>
      <c r="AN148" s="50">
        <f>IF('Indicator Date hidden'!AO149="x","x",AN$2-'Indicator Date hidden'!AO149)</f>
        <v>0</v>
      </c>
      <c r="AO148" s="50">
        <f>IF('Indicator Date hidden'!AP149="x","x",AO$2-'Indicator Date hidden'!AP149)</f>
        <v>0</v>
      </c>
      <c r="AP148" s="50">
        <f>IF('Indicator Date hidden'!AQ149="x","x",AP$2-'Indicator Date hidden'!AQ149)</f>
        <v>0</v>
      </c>
      <c r="AQ148" s="50">
        <f>IF('Indicator Date hidden'!AR149="x","x",AQ$2-'Indicator Date hidden'!AR149)</f>
        <v>0</v>
      </c>
      <c r="AR148" s="50">
        <f>IF('Indicator Date hidden'!AS149="x","x",AR$2-'Indicator Date hidden'!AS149)</f>
        <v>0</v>
      </c>
      <c r="AS148" s="50" t="str">
        <f>IF('Indicator Date hidden'!AT149="x","x",AS$2-'Indicator Date hidden'!AT149)</f>
        <v>x</v>
      </c>
      <c r="AT148" s="50">
        <f>IF('Indicator Date hidden'!AU149="x","x",AT$2-'Indicator Date hidden'!AU149)</f>
        <v>0</v>
      </c>
      <c r="AU148" s="50" t="str">
        <f>IF('Indicator Date hidden'!AV149="x","x",AU$2-'Indicator Date hidden'!AV149)</f>
        <v>x</v>
      </c>
      <c r="AV148" s="50" t="str">
        <f>IF('Indicator Date hidden'!AW149="x","x",AV$2-'Indicator Date hidden'!AW149)</f>
        <v>x</v>
      </c>
      <c r="AW148" s="50" t="str">
        <f>IF('Indicator Date hidden'!AX149="x","x",AW$2-'Indicator Date hidden'!AX149)</f>
        <v>x</v>
      </c>
      <c r="AX148" s="50">
        <f>IF('Indicator Date hidden'!AY149="x","x",AX$2-'Indicator Date hidden'!AY149)</f>
        <v>0</v>
      </c>
      <c r="AY148" s="50" t="str">
        <f>IF('Indicator Date hidden'!AZ149="x","x",AY$2-'Indicator Date hidden'!AZ149)</f>
        <v>x</v>
      </c>
      <c r="AZ148" s="50" t="str">
        <f>IF('Indicator Date hidden'!BA149="x","x",AZ$2-'Indicator Date hidden'!BA149)</f>
        <v>x</v>
      </c>
      <c r="BA148" s="50">
        <f>IF('Indicator Date hidden'!BB149="x","x",BA$2-'Indicator Date hidden'!BB149)</f>
        <v>1</v>
      </c>
      <c r="BB148" s="50">
        <f>IF('Indicator Date hidden'!BC149="x","x",BB$2-'Indicator Date hidden'!BC149)</f>
        <v>1</v>
      </c>
      <c r="BC148" s="50">
        <f>IF('Indicator Date hidden'!BD149="x","x",BC$2-'Indicator Date hidden'!BD149)</f>
        <v>1</v>
      </c>
      <c r="BD148" s="50" t="str">
        <f>IF('Indicator Date hidden'!BE149="x","x",BD$2-'Indicator Date hidden'!BE149)</f>
        <v>x</v>
      </c>
      <c r="BE148" s="50">
        <f>IF('Indicator Date hidden'!BF149="x","x",BE$2-'Indicator Date hidden'!BF149)</f>
        <v>1</v>
      </c>
      <c r="BF148" s="50">
        <f>IF('Indicator Date hidden'!BG149="x","x",BF$2-'Indicator Date hidden'!BG149)</f>
        <v>0</v>
      </c>
      <c r="BG148" s="50">
        <f>IF('Indicator Date hidden'!BH149="x","x",BG$2-'Indicator Date hidden'!BH149)</f>
        <v>1</v>
      </c>
      <c r="BH148" s="50">
        <f>IF('Indicator Date hidden'!BI149="x","x",BH$2-'Indicator Date hidden'!BI149)</f>
        <v>1</v>
      </c>
      <c r="BI148" s="50" t="str">
        <f>IF('Indicator Date hidden'!BJ149="x","x",BI$2-'Indicator Date hidden'!BJ149)</f>
        <v>x</v>
      </c>
      <c r="BJ148" s="50">
        <f>IF('Indicator Date hidden'!BK149="x","x",BJ$2-'Indicator Date hidden'!BK149)</f>
        <v>1</v>
      </c>
      <c r="BK148" s="50">
        <f>IF('Indicator Date hidden'!BL149="x","x",BK$2-'Indicator Date hidden'!BL149)</f>
        <v>0</v>
      </c>
      <c r="BL148" s="50">
        <f>IF('Indicator Date hidden'!BM149="x","x",BL$2-'Indicator Date hidden'!BM149)</f>
        <v>1</v>
      </c>
      <c r="BM148" s="50" t="str">
        <f>IF('Indicator Date hidden'!BN149="x","x",BM$2-'Indicator Date hidden'!BN149)</f>
        <v>x</v>
      </c>
      <c r="BN148" s="50">
        <f>IF('Indicator Date hidden'!BO149="x","x",BN$2-'Indicator Date hidden'!BO149)</f>
        <v>3</v>
      </c>
      <c r="BO148" s="50">
        <f>IF('Indicator Date hidden'!BP149="x","x",BO$2-'Indicator Date hidden'!BP149)</f>
        <v>0</v>
      </c>
      <c r="BP148" s="50">
        <f>IF('Indicator Date hidden'!BQ149="x","x",BP$2-'Indicator Date hidden'!BQ149)</f>
        <v>0</v>
      </c>
      <c r="BQ148" s="50">
        <f>IF('Indicator Date hidden'!BR149="x","x",BQ$2-'Indicator Date hidden'!BR149)</f>
        <v>0</v>
      </c>
      <c r="BR148" s="50">
        <f>IF('Indicator Date hidden'!BS149="x","x",BR$2-'Indicator Date hidden'!BS149)</f>
        <v>0</v>
      </c>
      <c r="BS148" s="50" t="str">
        <f>IF('Indicator Date hidden'!BT149="x","x",BS$2-'Indicator Date hidden'!BT149)</f>
        <v>x</v>
      </c>
      <c r="BT148" s="50">
        <f>IF('Indicator Date hidden'!BU149="x","x",BT$2-'Indicator Date hidden'!BU149)</f>
        <v>1</v>
      </c>
      <c r="BU148" s="50">
        <f>IF('Indicator Date hidden'!BV149="x","x",BU$2-'Indicator Date hidden'!BV149)</f>
        <v>1</v>
      </c>
      <c r="BV148" s="50" t="str">
        <f>IF('Indicator Date hidden'!BW149="x","x",BV$2-'Indicator Date hidden'!BW149)</f>
        <v>x</v>
      </c>
      <c r="BW148" s="50">
        <f>IF('Indicator Date hidden'!BX149="x","x",BW$2-'Indicator Date hidden'!BX149)</f>
        <v>0</v>
      </c>
      <c r="BX148" s="50">
        <f>IF('Indicator Date hidden'!BY149="x","x",BX$2-'Indicator Date hidden'!BY149)</f>
        <v>0</v>
      </c>
      <c r="BY148" s="3">
        <f t="shared" si="20"/>
        <v>17</v>
      </c>
      <c r="BZ148" s="51">
        <f t="shared" si="21"/>
        <v>0.28813559322033899</v>
      </c>
      <c r="CA148" s="3">
        <f t="shared" si="22"/>
        <v>14</v>
      </c>
      <c r="CB148" s="51">
        <f t="shared" si="23"/>
        <v>0.58370085958381579</v>
      </c>
      <c r="CC148" s="54">
        <f t="shared" si="24"/>
        <v>0</v>
      </c>
    </row>
    <row r="149" spans="1:81">
      <c r="A149" s="3" t="str">
        <f>'Indicator Data'!B152</f>
        <v>WSM</v>
      </c>
      <c r="B149" s="50">
        <f>IF('Indicator Date hidden'!C150="x","x",B$2-'Indicator Date hidden'!C150)</f>
        <v>0</v>
      </c>
      <c r="C149" s="50">
        <f>IF('Indicator Date hidden'!D150="x","x",C$2-'Indicator Date hidden'!D150)</f>
        <v>0</v>
      </c>
      <c r="D149" s="50">
        <f>IF('Indicator Date hidden'!E150="x","x",D$2-'Indicator Date hidden'!E150)</f>
        <v>0</v>
      </c>
      <c r="E149" s="50">
        <f>IF('Indicator Date hidden'!F150="x","x",E$2-'Indicator Date hidden'!F150)</f>
        <v>0</v>
      </c>
      <c r="F149" s="50">
        <f>IF('Indicator Date hidden'!G150="x","x",F$2-'Indicator Date hidden'!G150)</f>
        <v>0</v>
      </c>
      <c r="G149" s="50">
        <f>IF('Indicator Date hidden'!H150="x","x",G$2-'Indicator Date hidden'!H150)</f>
        <v>0</v>
      </c>
      <c r="H149" s="50">
        <f>IF('Indicator Date hidden'!I150="x","x",H$2-'Indicator Date hidden'!I150)</f>
        <v>0</v>
      </c>
      <c r="I149" s="50">
        <f>IF('Indicator Date hidden'!J150="x","x",I$2-'Indicator Date hidden'!J150)</f>
        <v>0</v>
      </c>
      <c r="J149" s="50">
        <f>IF('Indicator Date hidden'!K150="x","x",J$2-'Indicator Date hidden'!K150)</f>
        <v>0</v>
      </c>
      <c r="K149" s="50" t="str">
        <f>IF('Indicator Date hidden'!L150="x","x",K$2-'Indicator Date hidden'!L150)</f>
        <v>x</v>
      </c>
      <c r="L149" s="50">
        <f>IF('Indicator Date hidden'!M150="x","x",L$2-'Indicator Date hidden'!M150)</f>
        <v>0</v>
      </c>
      <c r="M149" s="50">
        <f>IF('Indicator Date hidden'!N150="x","x",M$2-'Indicator Date hidden'!N150)</f>
        <v>0</v>
      </c>
      <c r="N149" s="50">
        <f>IF('Indicator Date hidden'!O150="x","x",N$2-'Indicator Date hidden'!O150)</f>
        <v>0</v>
      </c>
      <c r="O149" s="50">
        <f>IF('Indicator Date hidden'!P150="x","x",O$2-'Indicator Date hidden'!P150)</f>
        <v>0</v>
      </c>
      <c r="P149" s="50">
        <f>IF('Indicator Date hidden'!Q150="x","x",P$2-'Indicator Date hidden'!Q150)</f>
        <v>0</v>
      </c>
      <c r="Q149" s="50">
        <f>IF('Indicator Date hidden'!R150="x","x",Q$2-'Indicator Date hidden'!R150)</f>
        <v>0</v>
      </c>
      <c r="R149" s="50">
        <f>IF('Indicator Date hidden'!S150="x","x",R$2-'Indicator Date hidden'!S150)</f>
        <v>0</v>
      </c>
      <c r="S149" s="50">
        <f>IF('Indicator Date hidden'!T150="x","x",S$2-'Indicator Date hidden'!T150)</f>
        <v>0</v>
      </c>
      <c r="T149" s="50">
        <f>IF('Indicator Date hidden'!U150="x","x",T$2-'Indicator Date hidden'!U150)</f>
        <v>0</v>
      </c>
      <c r="U149" s="50">
        <f>IF('Indicator Date hidden'!V150="x","x",U$2-'Indicator Date hidden'!V150)</f>
        <v>0</v>
      </c>
      <c r="V149" s="50">
        <f>IF('Indicator Date hidden'!W150="x","x",V$2-'Indicator Date hidden'!W150)</f>
        <v>0</v>
      </c>
      <c r="W149" s="50">
        <f>IF('Indicator Date hidden'!X150="x","x",W$2-'Indicator Date hidden'!X150)</f>
        <v>0</v>
      </c>
      <c r="X149" s="50">
        <f>IF('Indicator Date hidden'!Y150="x","x",X$2-'Indicator Date hidden'!Y150)</f>
        <v>1</v>
      </c>
      <c r="Y149" s="50">
        <f>IF('Indicator Date hidden'!Z150="x","x",Y$2-'Indicator Date hidden'!Z150)</f>
        <v>1</v>
      </c>
      <c r="Z149" s="50" t="str">
        <f>IF('Indicator Date hidden'!AA150="x","x",Z$2-'Indicator Date hidden'!AA150)</f>
        <v>x</v>
      </c>
      <c r="AA149" s="50">
        <f>IF('Indicator Date hidden'!AB150="x","x",AA$2-'Indicator Date hidden'!AB150)</f>
        <v>0</v>
      </c>
      <c r="AB149" s="50" t="str">
        <f>IF('Indicator Date hidden'!AC150="x","x",AB$2-'Indicator Date hidden'!AC150)</f>
        <v>x</v>
      </c>
      <c r="AC149" s="50">
        <f>IF('Indicator Date hidden'!AD150="x","x",AC$2-'Indicator Date hidden'!AD150)</f>
        <v>1</v>
      </c>
      <c r="AD149" s="50">
        <f>IF('Indicator Date hidden'!AE150="x","x",AD$2-'Indicator Date hidden'!AE150)</f>
        <v>0</v>
      </c>
      <c r="AE149" s="50" t="str">
        <f>IF('Indicator Date hidden'!AF150="x","x",AE$2-'Indicator Date hidden'!AF150)</f>
        <v>x</v>
      </c>
      <c r="AF149" s="50">
        <f>IF('Indicator Date hidden'!AG150="x","x",AF$2-'Indicator Date hidden'!AG150)</f>
        <v>0</v>
      </c>
      <c r="AG149" s="50">
        <f>IF('Indicator Date hidden'!AH150="x","x",AG$2-'Indicator Date hidden'!AH150)</f>
        <v>0</v>
      </c>
      <c r="AH149" s="50">
        <f>IF('Indicator Date hidden'!AI150="x","x",AH$2-'Indicator Date hidden'!AI150)</f>
        <v>0</v>
      </c>
      <c r="AI149" s="50">
        <f>IF('Indicator Date hidden'!AJ150="x","x",AI$2-'Indicator Date hidden'!AJ150)</f>
        <v>0</v>
      </c>
      <c r="AJ149" s="50">
        <f>IF('Indicator Date hidden'!AK150="x","x",AJ$2-'Indicator Date hidden'!AK150)</f>
        <v>0</v>
      </c>
      <c r="AK149" s="50">
        <f>IF('Indicator Date hidden'!AL150="x","x",AK$2-'Indicator Date hidden'!AL150)</f>
        <v>0</v>
      </c>
      <c r="AL149" s="50" t="str">
        <f>IF('Indicator Date hidden'!AM150="x","x",AL$2-'Indicator Date hidden'!AM150)</f>
        <v>x</v>
      </c>
      <c r="AM149" s="50">
        <f>IF('Indicator Date hidden'!AN150="x","x",AM$2-'Indicator Date hidden'!AN150)</f>
        <v>0</v>
      </c>
      <c r="AN149" s="50">
        <f>IF('Indicator Date hidden'!AO150="x","x",AN$2-'Indicator Date hidden'!AO150)</f>
        <v>0</v>
      </c>
      <c r="AO149" s="50">
        <f>IF('Indicator Date hidden'!AP150="x","x",AO$2-'Indicator Date hidden'!AP150)</f>
        <v>0</v>
      </c>
      <c r="AP149" s="50">
        <f>IF('Indicator Date hidden'!AQ150="x","x",AP$2-'Indicator Date hidden'!AQ150)</f>
        <v>0</v>
      </c>
      <c r="AQ149" s="50">
        <f>IF('Indicator Date hidden'!AR150="x","x",AQ$2-'Indicator Date hidden'!AR150)</f>
        <v>0</v>
      </c>
      <c r="AR149" s="50">
        <f>IF('Indicator Date hidden'!AS150="x","x",AR$2-'Indicator Date hidden'!AS150)</f>
        <v>0</v>
      </c>
      <c r="AS149" s="50">
        <f>IF('Indicator Date hidden'!AT150="x","x",AS$2-'Indicator Date hidden'!AT150)</f>
        <v>6</v>
      </c>
      <c r="AT149" s="50">
        <f>IF('Indicator Date hidden'!AU150="x","x",AT$2-'Indicator Date hidden'!AU150)</f>
        <v>0</v>
      </c>
      <c r="AU149" s="50" t="str">
        <f>IF('Indicator Date hidden'!AV150="x","x",AU$2-'Indicator Date hidden'!AV150)</f>
        <v>x</v>
      </c>
      <c r="AV149" s="50" t="str">
        <f>IF('Indicator Date hidden'!AW150="x","x",AV$2-'Indicator Date hidden'!AW150)</f>
        <v>x</v>
      </c>
      <c r="AW149" s="50" t="str">
        <f>IF('Indicator Date hidden'!AX150="x","x",AW$2-'Indicator Date hidden'!AX150)</f>
        <v>x</v>
      </c>
      <c r="AX149" s="50">
        <f>IF('Indicator Date hidden'!AY150="x","x",AX$2-'Indicator Date hidden'!AY150)</f>
        <v>0</v>
      </c>
      <c r="AY149" s="50">
        <f>IF('Indicator Date hidden'!AZ150="x","x",AY$2-'Indicator Date hidden'!AZ150)</f>
        <v>0</v>
      </c>
      <c r="AZ149" s="50">
        <f>IF('Indicator Date hidden'!BA150="x","x",AZ$2-'Indicator Date hidden'!BA150)</f>
        <v>6</v>
      </c>
      <c r="BA149" s="50">
        <f>IF('Indicator Date hidden'!BB150="x","x",BA$2-'Indicator Date hidden'!BB150)</f>
        <v>1</v>
      </c>
      <c r="BB149" s="50">
        <f>IF('Indicator Date hidden'!BC150="x","x",BB$2-'Indicator Date hidden'!BC150)</f>
        <v>1</v>
      </c>
      <c r="BC149" s="50">
        <f>IF('Indicator Date hidden'!BD150="x","x",BC$2-'Indicator Date hidden'!BD150)</f>
        <v>1</v>
      </c>
      <c r="BD149" s="50" t="str">
        <f>IF('Indicator Date hidden'!BE150="x","x",BD$2-'Indicator Date hidden'!BE150)</f>
        <v>x</v>
      </c>
      <c r="BE149" s="50" t="str">
        <f>IF('Indicator Date hidden'!BF150="x","x",BE$2-'Indicator Date hidden'!BF150)</f>
        <v>x</v>
      </c>
      <c r="BF149" s="50">
        <f>IF('Indicator Date hidden'!BG150="x","x",BF$2-'Indicator Date hidden'!BG150)</f>
        <v>0</v>
      </c>
      <c r="BG149" s="50">
        <f>IF('Indicator Date hidden'!BH150="x","x",BG$2-'Indicator Date hidden'!BH150)</f>
        <v>1</v>
      </c>
      <c r="BH149" s="50">
        <f>IF('Indicator Date hidden'!BI150="x","x",BH$2-'Indicator Date hidden'!BI150)</f>
        <v>1</v>
      </c>
      <c r="BI149" s="50">
        <f>IF('Indicator Date hidden'!BJ150="x","x",BI$2-'Indicator Date hidden'!BJ150)</f>
        <v>2</v>
      </c>
      <c r="BJ149" s="50">
        <f>IF('Indicator Date hidden'!BK150="x","x",BJ$2-'Indicator Date hidden'!BK150)</f>
        <v>1</v>
      </c>
      <c r="BK149" s="50" t="str">
        <f>IF('Indicator Date hidden'!BL150="x","x",BK$2-'Indicator Date hidden'!BL150)</f>
        <v>x</v>
      </c>
      <c r="BL149" s="50">
        <f>IF('Indicator Date hidden'!BM150="x","x",BL$2-'Indicator Date hidden'!BM150)</f>
        <v>1</v>
      </c>
      <c r="BM149" s="50">
        <f>IF('Indicator Date hidden'!BN150="x","x",BM$2-'Indicator Date hidden'!BN150)</f>
        <v>1</v>
      </c>
      <c r="BN149" s="50">
        <f>IF('Indicator Date hidden'!BO150="x","x",BN$2-'Indicator Date hidden'!BO150)</f>
        <v>2</v>
      </c>
      <c r="BO149" s="50">
        <f>IF('Indicator Date hidden'!BP150="x","x",BO$2-'Indicator Date hidden'!BP150)</f>
        <v>2</v>
      </c>
      <c r="BP149" s="50">
        <f>IF('Indicator Date hidden'!BQ150="x","x",BP$2-'Indicator Date hidden'!BQ150)</f>
        <v>0</v>
      </c>
      <c r="BQ149" s="50">
        <f>IF('Indicator Date hidden'!BR150="x","x",BQ$2-'Indicator Date hidden'!BR150)</f>
        <v>0</v>
      </c>
      <c r="BR149" s="50">
        <f>IF('Indicator Date hidden'!BS150="x","x",BR$2-'Indicator Date hidden'!BS150)</f>
        <v>0</v>
      </c>
      <c r="BS149" s="50">
        <f>IF('Indicator Date hidden'!BT150="x","x",BS$2-'Indicator Date hidden'!BT150)</f>
        <v>2</v>
      </c>
      <c r="BT149" s="50">
        <f>IF('Indicator Date hidden'!BU150="x","x",BT$2-'Indicator Date hidden'!BU150)</f>
        <v>1</v>
      </c>
      <c r="BU149" s="50">
        <f>IF('Indicator Date hidden'!BV150="x","x",BU$2-'Indicator Date hidden'!BV150)</f>
        <v>1</v>
      </c>
      <c r="BV149" s="50" t="str">
        <f>IF('Indicator Date hidden'!BW150="x","x",BV$2-'Indicator Date hidden'!BW150)</f>
        <v>x</v>
      </c>
      <c r="BW149" s="50">
        <f>IF('Indicator Date hidden'!BX150="x","x",BW$2-'Indicator Date hidden'!BX150)</f>
        <v>0</v>
      </c>
      <c r="BX149" s="50">
        <f>IF('Indicator Date hidden'!BY150="x","x",BX$2-'Indicator Date hidden'!BY150)</f>
        <v>0</v>
      </c>
      <c r="BY149" s="3">
        <f t="shared" si="20"/>
        <v>33</v>
      </c>
      <c r="BZ149" s="51">
        <f t="shared" si="21"/>
        <v>0.52380952380952384</v>
      </c>
      <c r="CA149" s="3">
        <f t="shared" si="22"/>
        <v>19</v>
      </c>
      <c r="CB149" s="51">
        <f t="shared" si="23"/>
        <v>1.1527350892295434</v>
      </c>
      <c r="CC149" s="54">
        <f t="shared" si="24"/>
        <v>0</v>
      </c>
    </row>
    <row r="150" spans="1:81">
      <c r="A150" s="3" t="str">
        <f>'Indicator Data'!B153</f>
        <v>STP</v>
      </c>
      <c r="B150" s="50">
        <f>IF('Indicator Date hidden'!C151="x","x",B$2-'Indicator Date hidden'!C151)</f>
        <v>0</v>
      </c>
      <c r="C150" s="50">
        <f>IF('Indicator Date hidden'!D151="x","x",C$2-'Indicator Date hidden'!D151)</f>
        <v>0</v>
      </c>
      <c r="D150" s="50">
        <f>IF('Indicator Date hidden'!E151="x","x",D$2-'Indicator Date hidden'!E151)</f>
        <v>0</v>
      </c>
      <c r="E150" s="50">
        <f>IF('Indicator Date hidden'!F151="x","x",E$2-'Indicator Date hidden'!F151)</f>
        <v>0</v>
      </c>
      <c r="F150" s="50">
        <f>IF('Indicator Date hidden'!G151="x","x",F$2-'Indicator Date hidden'!G151)</f>
        <v>0</v>
      </c>
      <c r="G150" s="50">
        <f>IF('Indicator Date hidden'!H151="x","x",G$2-'Indicator Date hidden'!H151)</f>
        <v>0</v>
      </c>
      <c r="H150" s="50">
        <f>IF('Indicator Date hidden'!I151="x","x",H$2-'Indicator Date hidden'!I151)</f>
        <v>0</v>
      </c>
      <c r="I150" s="50">
        <f>IF('Indicator Date hidden'!J151="x","x",I$2-'Indicator Date hidden'!J151)</f>
        <v>0</v>
      </c>
      <c r="J150" s="50">
        <f>IF('Indicator Date hidden'!K151="x","x",J$2-'Indicator Date hidden'!K151)</f>
        <v>0</v>
      </c>
      <c r="K150" s="50">
        <f>IF('Indicator Date hidden'!L151="x","x",K$2-'Indicator Date hidden'!L151)</f>
        <v>0</v>
      </c>
      <c r="L150" s="50">
        <f>IF('Indicator Date hidden'!M151="x","x",L$2-'Indicator Date hidden'!M151)</f>
        <v>0</v>
      </c>
      <c r="M150" s="50">
        <f>IF('Indicator Date hidden'!N151="x","x",M$2-'Indicator Date hidden'!N151)</f>
        <v>0</v>
      </c>
      <c r="N150" s="50">
        <f>IF('Indicator Date hidden'!O151="x","x",N$2-'Indicator Date hidden'!O151)</f>
        <v>0</v>
      </c>
      <c r="O150" s="50">
        <f>IF('Indicator Date hidden'!P151="x","x",O$2-'Indicator Date hidden'!P151)</f>
        <v>0</v>
      </c>
      <c r="P150" s="50">
        <f>IF('Indicator Date hidden'!Q151="x","x",P$2-'Indicator Date hidden'!Q151)</f>
        <v>0</v>
      </c>
      <c r="Q150" s="50">
        <f>IF('Indicator Date hidden'!R151="x","x",Q$2-'Indicator Date hidden'!R151)</f>
        <v>0</v>
      </c>
      <c r="R150" s="50">
        <f>IF('Indicator Date hidden'!S151="x","x",R$2-'Indicator Date hidden'!S151)</f>
        <v>0</v>
      </c>
      <c r="S150" s="50">
        <f>IF('Indicator Date hidden'!T151="x","x",S$2-'Indicator Date hidden'!T151)</f>
        <v>0</v>
      </c>
      <c r="T150" s="50">
        <f>IF('Indicator Date hidden'!U151="x","x",T$2-'Indicator Date hidden'!U151)</f>
        <v>0</v>
      </c>
      <c r="U150" s="50">
        <f>IF('Indicator Date hidden'!V151="x","x",U$2-'Indicator Date hidden'!V151)</f>
        <v>0</v>
      </c>
      <c r="V150" s="50">
        <f>IF('Indicator Date hidden'!W151="x","x",V$2-'Indicator Date hidden'!W151)</f>
        <v>0</v>
      </c>
      <c r="W150" s="50">
        <f>IF('Indicator Date hidden'!X151="x","x",W$2-'Indicator Date hidden'!X151)</f>
        <v>0</v>
      </c>
      <c r="X150" s="50">
        <f>IF('Indicator Date hidden'!Y151="x","x",X$2-'Indicator Date hidden'!Y151)</f>
        <v>1</v>
      </c>
      <c r="Y150" s="50">
        <f>IF('Indicator Date hidden'!Z151="x","x",Y$2-'Indicator Date hidden'!Z151)</f>
        <v>1</v>
      </c>
      <c r="Z150" s="50">
        <f>IF('Indicator Date hidden'!AA151="x","x",Z$2-'Indicator Date hidden'!AA151)</f>
        <v>10</v>
      </c>
      <c r="AA150" s="50">
        <f>IF('Indicator Date hidden'!AB151="x","x",AA$2-'Indicator Date hidden'!AB151)</f>
        <v>0</v>
      </c>
      <c r="AB150" s="50">
        <f>IF('Indicator Date hidden'!AC151="x","x",AB$2-'Indicator Date hidden'!AC151)</f>
        <v>0</v>
      </c>
      <c r="AC150" s="50">
        <f>IF('Indicator Date hidden'!AD151="x","x",AC$2-'Indicator Date hidden'!AD151)</f>
        <v>1</v>
      </c>
      <c r="AD150" s="50">
        <f>IF('Indicator Date hidden'!AE151="x","x",AD$2-'Indicator Date hidden'!AE151)</f>
        <v>0</v>
      </c>
      <c r="AE150" s="50">
        <f>IF('Indicator Date hidden'!AF151="x","x",AE$2-'Indicator Date hidden'!AF151)</f>
        <v>0</v>
      </c>
      <c r="AF150" s="50">
        <f>IF('Indicator Date hidden'!AG151="x","x",AF$2-'Indicator Date hidden'!AG151)</f>
        <v>0</v>
      </c>
      <c r="AG150" s="50">
        <f>IF('Indicator Date hidden'!AH151="x","x",AG$2-'Indicator Date hidden'!AH151)</f>
        <v>0</v>
      </c>
      <c r="AH150" s="50">
        <f>IF('Indicator Date hidden'!AI151="x","x",AH$2-'Indicator Date hidden'!AI151)</f>
        <v>0</v>
      </c>
      <c r="AI150" s="50">
        <f>IF('Indicator Date hidden'!AJ151="x","x",AI$2-'Indicator Date hidden'!AJ151)</f>
        <v>0</v>
      </c>
      <c r="AJ150" s="50">
        <f>IF('Indicator Date hidden'!AK151="x","x",AJ$2-'Indicator Date hidden'!AK151)</f>
        <v>0</v>
      </c>
      <c r="AK150" s="50">
        <f>IF('Indicator Date hidden'!AL151="x","x",AK$2-'Indicator Date hidden'!AL151)</f>
        <v>0</v>
      </c>
      <c r="AL150" s="50">
        <f>IF('Indicator Date hidden'!AM151="x","x",AL$2-'Indicator Date hidden'!AM151)</f>
        <v>5</v>
      </c>
      <c r="AM150" s="50">
        <f>IF('Indicator Date hidden'!AN151="x","x",AM$2-'Indicator Date hidden'!AN151)</f>
        <v>0</v>
      </c>
      <c r="AN150" s="50">
        <f>IF('Indicator Date hidden'!AO151="x","x",AN$2-'Indicator Date hidden'!AO151)</f>
        <v>0</v>
      </c>
      <c r="AO150" s="50">
        <f>IF('Indicator Date hidden'!AP151="x","x",AO$2-'Indicator Date hidden'!AP151)</f>
        <v>0</v>
      </c>
      <c r="AP150" s="50">
        <f>IF('Indicator Date hidden'!AQ151="x","x",AP$2-'Indicator Date hidden'!AQ151)</f>
        <v>0</v>
      </c>
      <c r="AQ150" s="50">
        <f>IF('Indicator Date hidden'!AR151="x","x",AQ$2-'Indicator Date hidden'!AR151)</f>
        <v>0</v>
      </c>
      <c r="AR150" s="50">
        <f>IF('Indicator Date hidden'!AS151="x","x",AR$2-'Indicator Date hidden'!AS151)</f>
        <v>0</v>
      </c>
      <c r="AS150" s="50">
        <f>IF('Indicator Date hidden'!AT151="x","x",AS$2-'Indicator Date hidden'!AT151)</f>
        <v>6</v>
      </c>
      <c r="AT150" s="50">
        <f>IF('Indicator Date hidden'!AU151="x","x",AT$2-'Indicator Date hidden'!AU151)</f>
        <v>0</v>
      </c>
      <c r="AU150" s="50" t="str">
        <f>IF('Indicator Date hidden'!AV151="x","x",AU$2-'Indicator Date hidden'!AV151)</f>
        <v>x</v>
      </c>
      <c r="AV150" s="50" t="str">
        <f>IF('Indicator Date hidden'!AW151="x","x",AV$2-'Indicator Date hidden'!AW151)</f>
        <v>x</v>
      </c>
      <c r="AW150" s="50">
        <f>IF('Indicator Date hidden'!AX151="x","x",AW$2-'Indicator Date hidden'!AX151)</f>
        <v>0</v>
      </c>
      <c r="AX150" s="50">
        <f>IF('Indicator Date hidden'!AY151="x","x",AX$2-'Indicator Date hidden'!AY151)</f>
        <v>0</v>
      </c>
      <c r="AY150" s="50">
        <f>IF('Indicator Date hidden'!AZ151="x","x",AY$2-'Indicator Date hidden'!AZ151)</f>
        <v>0</v>
      </c>
      <c r="AZ150" s="50">
        <f>IF('Indicator Date hidden'!BA151="x","x",AZ$2-'Indicator Date hidden'!BA151)</f>
        <v>2</v>
      </c>
      <c r="BA150" s="50">
        <f>IF('Indicator Date hidden'!BB151="x","x",BA$2-'Indicator Date hidden'!BB151)</f>
        <v>1</v>
      </c>
      <c r="BB150" s="50">
        <f>IF('Indicator Date hidden'!BC151="x","x",BB$2-'Indicator Date hidden'!BC151)</f>
        <v>1</v>
      </c>
      <c r="BC150" s="50">
        <f>IF('Indicator Date hidden'!BD151="x","x",BC$2-'Indicator Date hidden'!BD151)</f>
        <v>1</v>
      </c>
      <c r="BD150" s="50" t="str">
        <f>IF('Indicator Date hidden'!BE151="x","x",BD$2-'Indicator Date hidden'!BE151)</f>
        <v>x</v>
      </c>
      <c r="BE150" s="50">
        <f>IF('Indicator Date hidden'!BF151="x","x",BE$2-'Indicator Date hidden'!BF151)</f>
        <v>1</v>
      </c>
      <c r="BF150" s="50">
        <f>IF('Indicator Date hidden'!BG151="x","x",BF$2-'Indicator Date hidden'!BG151)</f>
        <v>0</v>
      </c>
      <c r="BG150" s="50">
        <f>IF('Indicator Date hidden'!BH151="x","x",BG$2-'Indicator Date hidden'!BH151)</f>
        <v>1</v>
      </c>
      <c r="BH150" s="50">
        <f>IF('Indicator Date hidden'!BI151="x","x",BH$2-'Indicator Date hidden'!BI151)</f>
        <v>1</v>
      </c>
      <c r="BI150" s="50" t="str">
        <f>IF('Indicator Date hidden'!BJ151="x","x",BI$2-'Indicator Date hidden'!BJ151)</f>
        <v>x</v>
      </c>
      <c r="BJ150" s="50">
        <f>IF('Indicator Date hidden'!BK151="x","x",BJ$2-'Indicator Date hidden'!BK151)</f>
        <v>1</v>
      </c>
      <c r="BK150" s="50">
        <f>IF('Indicator Date hidden'!BL151="x","x",BK$2-'Indicator Date hidden'!BL151)</f>
        <v>0</v>
      </c>
      <c r="BL150" s="50">
        <f>IF('Indicator Date hidden'!BM151="x","x",BL$2-'Indicator Date hidden'!BM151)</f>
        <v>1</v>
      </c>
      <c r="BM150" s="50">
        <f>IF('Indicator Date hidden'!BN151="x","x",BM$2-'Indicator Date hidden'!BN151)</f>
        <v>1</v>
      </c>
      <c r="BN150" s="50">
        <f>IF('Indicator Date hidden'!BO151="x","x",BN$2-'Indicator Date hidden'!BO151)</f>
        <v>2</v>
      </c>
      <c r="BO150" s="50">
        <f>IF('Indicator Date hidden'!BP151="x","x",BO$2-'Indicator Date hidden'!BP151)</f>
        <v>0</v>
      </c>
      <c r="BP150" s="50">
        <f>IF('Indicator Date hidden'!BQ151="x","x",BP$2-'Indicator Date hidden'!BQ151)</f>
        <v>0</v>
      </c>
      <c r="BQ150" s="50">
        <f>IF('Indicator Date hidden'!BR151="x","x",BQ$2-'Indicator Date hidden'!BR151)</f>
        <v>0</v>
      </c>
      <c r="BR150" s="50">
        <f>IF('Indicator Date hidden'!BS151="x","x",BR$2-'Indicator Date hidden'!BS151)</f>
        <v>0</v>
      </c>
      <c r="BS150" s="50">
        <f>IF('Indicator Date hidden'!BT151="x","x",BS$2-'Indicator Date hidden'!BT151)</f>
        <v>3</v>
      </c>
      <c r="BT150" s="50">
        <f>IF('Indicator Date hidden'!BU151="x","x",BT$2-'Indicator Date hidden'!BU151)</f>
        <v>1</v>
      </c>
      <c r="BU150" s="50">
        <f>IF('Indicator Date hidden'!BV151="x","x",BU$2-'Indicator Date hidden'!BV151)</f>
        <v>1</v>
      </c>
      <c r="BV150" s="50">
        <f>IF('Indicator Date hidden'!BW151="x","x",BV$2-'Indicator Date hidden'!BW151)</f>
        <v>1</v>
      </c>
      <c r="BW150" s="50">
        <f>IF('Indicator Date hidden'!BX151="x","x",BW$2-'Indicator Date hidden'!BX151)</f>
        <v>0</v>
      </c>
      <c r="BX150" s="50">
        <f>IF('Indicator Date hidden'!BY151="x","x",BX$2-'Indicator Date hidden'!BY151)</f>
        <v>0</v>
      </c>
      <c r="BY150" s="3">
        <f t="shared" si="20"/>
        <v>43</v>
      </c>
      <c r="BZ150" s="51">
        <f t="shared" si="21"/>
        <v>0.60563380281690138</v>
      </c>
      <c r="CA150" s="3">
        <f t="shared" si="22"/>
        <v>21</v>
      </c>
      <c r="CB150" s="51">
        <f t="shared" si="23"/>
        <v>1.533465863995827</v>
      </c>
      <c r="CC150" s="54">
        <f t="shared" si="24"/>
        <v>0</v>
      </c>
    </row>
    <row r="151" spans="1:81">
      <c r="A151" s="3" t="str">
        <f>'Indicator Data'!B154</f>
        <v>SAU</v>
      </c>
      <c r="B151" s="50">
        <f>IF('Indicator Date hidden'!C152="x","x",B$2-'Indicator Date hidden'!C152)</f>
        <v>0</v>
      </c>
      <c r="C151" s="50">
        <f>IF('Indicator Date hidden'!D152="x","x",C$2-'Indicator Date hidden'!D152)</f>
        <v>0</v>
      </c>
      <c r="D151" s="50">
        <f>IF('Indicator Date hidden'!E152="x","x",D$2-'Indicator Date hidden'!E152)</f>
        <v>0</v>
      </c>
      <c r="E151" s="50">
        <f>IF('Indicator Date hidden'!F152="x","x",E$2-'Indicator Date hidden'!F152)</f>
        <v>0</v>
      </c>
      <c r="F151" s="50">
        <f>IF('Indicator Date hidden'!G152="x","x",F$2-'Indicator Date hidden'!G152)</f>
        <v>0</v>
      </c>
      <c r="G151" s="50">
        <f>IF('Indicator Date hidden'!H152="x","x",G$2-'Indicator Date hidden'!H152)</f>
        <v>0</v>
      </c>
      <c r="H151" s="50">
        <f>IF('Indicator Date hidden'!I152="x","x",H$2-'Indicator Date hidden'!I152)</f>
        <v>0</v>
      </c>
      <c r="I151" s="50">
        <f>IF('Indicator Date hidden'!J152="x","x",I$2-'Indicator Date hidden'!J152)</f>
        <v>0</v>
      </c>
      <c r="J151" s="50">
        <f>IF('Indicator Date hidden'!K152="x","x",J$2-'Indicator Date hidden'!K152)</f>
        <v>0</v>
      </c>
      <c r="K151" s="50">
        <f>IF('Indicator Date hidden'!L152="x","x",K$2-'Indicator Date hidden'!L152)</f>
        <v>0</v>
      </c>
      <c r="L151" s="50">
        <f>IF('Indicator Date hidden'!M152="x","x",L$2-'Indicator Date hidden'!M152)</f>
        <v>0</v>
      </c>
      <c r="M151" s="50">
        <f>IF('Indicator Date hidden'!N152="x","x",M$2-'Indicator Date hidden'!N152)</f>
        <v>0</v>
      </c>
      <c r="N151" s="50">
        <f>IF('Indicator Date hidden'!O152="x","x",N$2-'Indicator Date hidden'!O152)</f>
        <v>0</v>
      </c>
      <c r="O151" s="50">
        <f>IF('Indicator Date hidden'!P152="x","x",O$2-'Indicator Date hidden'!P152)</f>
        <v>0</v>
      </c>
      <c r="P151" s="50">
        <f>IF('Indicator Date hidden'!Q152="x","x",P$2-'Indicator Date hidden'!Q152)</f>
        <v>0</v>
      </c>
      <c r="Q151" s="50">
        <f>IF('Indicator Date hidden'!R152="x","x",Q$2-'Indicator Date hidden'!R152)</f>
        <v>0</v>
      </c>
      <c r="R151" s="50">
        <f>IF('Indicator Date hidden'!S152="x","x",R$2-'Indicator Date hidden'!S152)</f>
        <v>0</v>
      </c>
      <c r="S151" s="50">
        <f>IF('Indicator Date hidden'!T152="x","x",S$2-'Indicator Date hidden'!T152)</f>
        <v>0</v>
      </c>
      <c r="T151" s="50">
        <f>IF('Indicator Date hidden'!U152="x","x",T$2-'Indicator Date hidden'!U152)</f>
        <v>0</v>
      </c>
      <c r="U151" s="50">
        <f>IF('Indicator Date hidden'!V152="x","x",U$2-'Indicator Date hidden'!V152)</f>
        <v>0</v>
      </c>
      <c r="V151" s="50">
        <f>IF('Indicator Date hidden'!W152="x","x",V$2-'Indicator Date hidden'!W152)</f>
        <v>0</v>
      </c>
      <c r="W151" s="50">
        <f>IF('Indicator Date hidden'!X152="x","x",W$2-'Indicator Date hidden'!X152)</f>
        <v>0</v>
      </c>
      <c r="X151" s="50">
        <f>IF('Indicator Date hidden'!Y152="x","x",X$2-'Indicator Date hidden'!Y152)</f>
        <v>1</v>
      </c>
      <c r="Y151" s="50">
        <f>IF('Indicator Date hidden'!Z152="x","x",Y$2-'Indicator Date hidden'!Z152)</f>
        <v>1</v>
      </c>
      <c r="Z151" s="50" t="str">
        <f>IF('Indicator Date hidden'!AA152="x","x",Z$2-'Indicator Date hidden'!AA152)</f>
        <v>x</v>
      </c>
      <c r="AA151" s="50">
        <f>IF('Indicator Date hidden'!AB152="x","x",AA$2-'Indicator Date hidden'!AB152)</f>
        <v>0</v>
      </c>
      <c r="AB151" s="50" t="str">
        <f>IF('Indicator Date hidden'!AC152="x","x",AB$2-'Indicator Date hidden'!AC152)</f>
        <v>x</v>
      </c>
      <c r="AC151" s="50">
        <f>IF('Indicator Date hidden'!AD152="x","x",AC$2-'Indicator Date hidden'!AD152)</f>
        <v>1</v>
      </c>
      <c r="AD151" s="50">
        <f>IF('Indicator Date hidden'!AE152="x","x",AD$2-'Indicator Date hidden'!AE152)</f>
        <v>0</v>
      </c>
      <c r="AE151" s="50">
        <f>IF('Indicator Date hidden'!AF152="x","x",AE$2-'Indicator Date hidden'!AF152)</f>
        <v>0</v>
      </c>
      <c r="AF151" s="50">
        <f>IF('Indicator Date hidden'!AG152="x","x",AF$2-'Indicator Date hidden'!AG152)</f>
        <v>0</v>
      </c>
      <c r="AG151" s="50">
        <f>IF('Indicator Date hidden'!AH152="x","x",AG$2-'Indicator Date hidden'!AH152)</f>
        <v>0</v>
      </c>
      <c r="AH151" s="50">
        <f>IF('Indicator Date hidden'!AI152="x","x",AH$2-'Indicator Date hidden'!AI152)</f>
        <v>0</v>
      </c>
      <c r="AI151" s="50">
        <f>IF('Indicator Date hidden'!AJ152="x","x",AI$2-'Indicator Date hidden'!AJ152)</f>
        <v>0</v>
      </c>
      <c r="AJ151" s="50">
        <f>IF('Indicator Date hidden'!AK152="x","x",AJ$2-'Indicator Date hidden'!AK152)</f>
        <v>0</v>
      </c>
      <c r="AK151" s="50">
        <f>IF('Indicator Date hidden'!AL152="x","x",AK$2-'Indicator Date hidden'!AL152)</f>
        <v>0</v>
      </c>
      <c r="AL151" s="50" t="str">
        <f>IF('Indicator Date hidden'!AM152="x","x",AL$2-'Indicator Date hidden'!AM152)</f>
        <v>x</v>
      </c>
      <c r="AM151" s="50">
        <f>IF('Indicator Date hidden'!AN152="x","x",AM$2-'Indicator Date hidden'!AN152)</f>
        <v>0</v>
      </c>
      <c r="AN151" s="50">
        <f>IF('Indicator Date hidden'!AO152="x","x",AN$2-'Indicator Date hidden'!AO152)</f>
        <v>0</v>
      </c>
      <c r="AO151" s="50">
        <f>IF('Indicator Date hidden'!AP152="x","x",AO$2-'Indicator Date hidden'!AP152)</f>
        <v>0</v>
      </c>
      <c r="AP151" s="50" t="str">
        <f>IF('Indicator Date hidden'!AQ152="x","x",AP$2-'Indicator Date hidden'!AQ152)</f>
        <v>x</v>
      </c>
      <c r="AQ151" s="50">
        <f>IF('Indicator Date hidden'!AR152="x","x",AQ$2-'Indicator Date hidden'!AR152)</f>
        <v>0</v>
      </c>
      <c r="AR151" s="50">
        <f>IF('Indicator Date hidden'!AS152="x","x",AR$2-'Indicator Date hidden'!AS152)</f>
        <v>0</v>
      </c>
      <c r="AS151" s="50" t="str">
        <f>IF('Indicator Date hidden'!AT152="x","x",AS$2-'Indicator Date hidden'!AT152)</f>
        <v>x</v>
      </c>
      <c r="AT151" s="50">
        <f>IF('Indicator Date hidden'!AU152="x","x",AT$2-'Indicator Date hidden'!AU152)</f>
        <v>0</v>
      </c>
      <c r="AU151" s="50" t="str">
        <f>IF('Indicator Date hidden'!AV152="x","x",AU$2-'Indicator Date hidden'!AV152)</f>
        <v>x</v>
      </c>
      <c r="AV151" s="50" t="str">
        <f>IF('Indicator Date hidden'!AW152="x","x",AV$2-'Indicator Date hidden'!AW152)</f>
        <v>x</v>
      </c>
      <c r="AW151" s="50">
        <f>IF('Indicator Date hidden'!AX152="x","x",AW$2-'Indicator Date hidden'!AX152)</f>
        <v>0</v>
      </c>
      <c r="AX151" s="50">
        <f>IF('Indicator Date hidden'!AY152="x","x",AX$2-'Indicator Date hidden'!AY152)</f>
        <v>0</v>
      </c>
      <c r="AY151" s="50">
        <f>IF('Indicator Date hidden'!AZ152="x","x",AY$2-'Indicator Date hidden'!AZ152)</f>
        <v>0</v>
      </c>
      <c r="AZ151" s="50" t="str">
        <f>IF('Indicator Date hidden'!BA152="x","x",AZ$2-'Indicator Date hidden'!BA152)</f>
        <v>x</v>
      </c>
      <c r="BA151" s="50">
        <f>IF('Indicator Date hidden'!BB152="x","x",BA$2-'Indicator Date hidden'!BB152)</f>
        <v>1</v>
      </c>
      <c r="BB151" s="50">
        <f>IF('Indicator Date hidden'!BC152="x","x",BB$2-'Indicator Date hidden'!BC152)</f>
        <v>1</v>
      </c>
      <c r="BC151" s="50">
        <f>IF('Indicator Date hidden'!BD152="x","x",BC$2-'Indicator Date hidden'!BD152)</f>
        <v>1</v>
      </c>
      <c r="BD151" s="50" t="str">
        <f>IF('Indicator Date hidden'!BE152="x","x",BD$2-'Indicator Date hidden'!BE152)</f>
        <v>x</v>
      </c>
      <c r="BE151" s="50">
        <f>IF('Indicator Date hidden'!BF152="x","x",BE$2-'Indicator Date hidden'!BF152)</f>
        <v>1</v>
      </c>
      <c r="BF151" s="50">
        <f>IF('Indicator Date hidden'!BG152="x","x",BF$2-'Indicator Date hidden'!BG152)</f>
        <v>0</v>
      </c>
      <c r="BG151" s="50">
        <f>IF('Indicator Date hidden'!BH152="x","x",BG$2-'Indicator Date hidden'!BH152)</f>
        <v>1</v>
      </c>
      <c r="BH151" s="50">
        <f>IF('Indicator Date hidden'!BI152="x","x",BH$2-'Indicator Date hidden'!BI152)</f>
        <v>1</v>
      </c>
      <c r="BI151" s="50" t="str">
        <f>IF('Indicator Date hidden'!BJ152="x","x",BI$2-'Indicator Date hidden'!BJ152)</f>
        <v>x</v>
      </c>
      <c r="BJ151" s="50">
        <f>IF('Indicator Date hidden'!BK152="x","x",BJ$2-'Indicator Date hidden'!BK152)</f>
        <v>1</v>
      </c>
      <c r="BK151" s="50">
        <f>IF('Indicator Date hidden'!BL152="x","x",BK$2-'Indicator Date hidden'!BL152)</f>
        <v>0</v>
      </c>
      <c r="BL151" s="50">
        <f>IF('Indicator Date hidden'!BM152="x","x",BL$2-'Indicator Date hidden'!BM152)</f>
        <v>1</v>
      </c>
      <c r="BM151" s="50">
        <f>IF('Indicator Date hidden'!BN152="x","x",BM$2-'Indicator Date hidden'!BN152)</f>
        <v>2</v>
      </c>
      <c r="BN151" s="50">
        <f>IF('Indicator Date hidden'!BO152="x","x",BN$2-'Indicator Date hidden'!BO152)</f>
        <v>0</v>
      </c>
      <c r="BO151" s="50">
        <f>IF('Indicator Date hidden'!BP152="x","x",BO$2-'Indicator Date hidden'!BP152)</f>
        <v>0</v>
      </c>
      <c r="BP151" s="50">
        <f>IF('Indicator Date hidden'!BQ152="x","x",BP$2-'Indicator Date hidden'!BQ152)</f>
        <v>0</v>
      </c>
      <c r="BQ151" s="50">
        <f>IF('Indicator Date hidden'!BR152="x","x",BQ$2-'Indicator Date hidden'!BR152)</f>
        <v>0</v>
      </c>
      <c r="BR151" s="50">
        <f>IF('Indicator Date hidden'!BS152="x","x",BR$2-'Indicator Date hidden'!BS152)</f>
        <v>0</v>
      </c>
      <c r="BS151" s="50">
        <f>IF('Indicator Date hidden'!BT152="x","x",BS$2-'Indicator Date hidden'!BT152)</f>
        <v>2</v>
      </c>
      <c r="BT151" s="50">
        <f>IF('Indicator Date hidden'!BU152="x","x",BT$2-'Indicator Date hidden'!BU152)</f>
        <v>1</v>
      </c>
      <c r="BU151" s="50">
        <f>IF('Indicator Date hidden'!BV152="x","x",BU$2-'Indicator Date hidden'!BV152)</f>
        <v>1</v>
      </c>
      <c r="BV151" s="50">
        <f>IF('Indicator Date hidden'!BW152="x","x",BV$2-'Indicator Date hidden'!BW152)</f>
        <v>1</v>
      </c>
      <c r="BW151" s="50">
        <f>IF('Indicator Date hidden'!BX152="x","x",BW$2-'Indicator Date hidden'!BX152)</f>
        <v>0</v>
      </c>
      <c r="BX151" s="50">
        <f>IF('Indicator Date hidden'!BY152="x","x",BX$2-'Indicator Date hidden'!BY152)</f>
        <v>0</v>
      </c>
      <c r="BY151" s="3">
        <f t="shared" si="20"/>
        <v>18</v>
      </c>
      <c r="BZ151" s="51">
        <f t="shared" si="21"/>
        <v>0.27692307692307694</v>
      </c>
      <c r="CA151" s="3">
        <f t="shared" si="22"/>
        <v>16</v>
      </c>
      <c r="CB151" s="51">
        <f t="shared" si="23"/>
        <v>0.51163966610202738</v>
      </c>
      <c r="CC151" s="54">
        <f t="shared" si="24"/>
        <v>0</v>
      </c>
    </row>
    <row r="152" spans="1:81">
      <c r="A152" s="3" t="str">
        <f>'Indicator Data'!B155</f>
        <v>SEN</v>
      </c>
      <c r="B152" s="50">
        <f>IF('Indicator Date hidden'!C153="x","x",B$2-'Indicator Date hidden'!C153)</f>
        <v>0</v>
      </c>
      <c r="C152" s="50">
        <f>IF('Indicator Date hidden'!D153="x","x",C$2-'Indicator Date hidden'!D153)</f>
        <v>0</v>
      </c>
      <c r="D152" s="50">
        <f>IF('Indicator Date hidden'!E153="x","x",D$2-'Indicator Date hidden'!E153)</f>
        <v>0</v>
      </c>
      <c r="E152" s="50">
        <f>IF('Indicator Date hidden'!F153="x","x",E$2-'Indicator Date hidden'!F153)</f>
        <v>0</v>
      </c>
      <c r="F152" s="50">
        <f>IF('Indicator Date hidden'!G153="x","x",F$2-'Indicator Date hidden'!G153)</f>
        <v>0</v>
      </c>
      <c r="G152" s="50">
        <f>IF('Indicator Date hidden'!H153="x","x",G$2-'Indicator Date hidden'!H153)</f>
        <v>0</v>
      </c>
      <c r="H152" s="50">
        <f>IF('Indicator Date hidden'!I153="x","x",H$2-'Indicator Date hidden'!I153)</f>
        <v>0</v>
      </c>
      <c r="I152" s="50">
        <f>IF('Indicator Date hidden'!J153="x","x",I$2-'Indicator Date hidden'!J153)</f>
        <v>0</v>
      </c>
      <c r="J152" s="50">
        <f>IF('Indicator Date hidden'!K153="x","x",J$2-'Indicator Date hidden'!K153)</f>
        <v>0</v>
      </c>
      <c r="K152" s="50">
        <f>IF('Indicator Date hidden'!L153="x","x",K$2-'Indicator Date hidden'!L153)</f>
        <v>0</v>
      </c>
      <c r="L152" s="50">
        <f>IF('Indicator Date hidden'!M153="x","x",L$2-'Indicator Date hidden'!M153)</f>
        <v>0</v>
      </c>
      <c r="M152" s="50">
        <f>IF('Indicator Date hidden'!N153="x","x",M$2-'Indicator Date hidden'!N153)</f>
        <v>0</v>
      </c>
      <c r="N152" s="50">
        <f>IF('Indicator Date hidden'!O153="x","x",N$2-'Indicator Date hidden'!O153)</f>
        <v>0</v>
      </c>
      <c r="O152" s="50">
        <f>IF('Indicator Date hidden'!P153="x","x",O$2-'Indicator Date hidden'!P153)</f>
        <v>0</v>
      </c>
      <c r="P152" s="50">
        <f>IF('Indicator Date hidden'!Q153="x","x",P$2-'Indicator Date hidden'!Q153)</f>
        <v>0</v>
      </c>
      <c r="Q152" s="50">
        <f>IF('Indicator Date hidden'!R153="x","x",Q$2-'Indicator Date hidden'!R153)</f>
        <v>0</v>
      </c>
      <c r="R152" s="50">
        <f>IF('Indicator Date hidden'!S153="x","x",R$2-'Indicator Date hidden'!S153)</f>
        <v>0</v>
      </c>
      <c r="S152" s="50">
        <f>IF('Indicator Date hidden'!T153="x","x",S$2-'Indicator Date hidden'!T153)</f>
        <v>0</v>
      </c>
      <c r="T152" s="50">
        <f>IF('Indicator Date hidden'!U153="x","x",T$2-'Indicator Date hidden'!U153)</f>
        <v>0</v>
      </c>
      <c r="U152" s="50">
        <f>IF('Indicator Date hidden'!V153="x","x",U$2-'Indicator Date hidden'!V153)</f>
        <v>0</v>
      </c>
      <c r="V152" s="50">
        <f>IF('Indicator Date hidden'!W153="x","x",V$2-'Indicator Date hidden'!W153)</f>
        <v>0</v>
      </c>
      <c r="W152" s="50">
        <f>IF('Indicator Date hidden'!X153="x","x",W$2-'Indicator Date hidden'!X153)</f>
        <v>0</v>
      </c>
      <c r="X152" s="50">
        <f>IF('Indicator Date hidden'!Y153="x","x",X$2-'Indicator Date hidden'!Y153)</f>
        <v>1</v>
      </c>
      <c r="Y152" s="50">
        <f>IF('Indicator Date hidden'!Z153="x","x",Y$2-'Indicator Date hidden'!Z153)</f>
        <v>1</v>
      </c>
      <c r="Z152" s="50">
        <f>IF('Indicator Date hidden'!AA153="x","x",Z$2-'Indicator Date hidden'!AA153)</f>
        <v>1</v>
      </c>
      <c r="AA152" s="50">
        <f>IF('Indicator Date hidden'!AB153="x","x",AA$2-'Indicator Date hidden'!AB153)</f>
        <v>0</v>
      </c>
      <c r="AB152" s="50">
        <f>IF('Indicator Date hidden'!AC153="x","x",AB$2-'Indicator Date hidden'!AC153)</f>
        <v>0</v>
      </c>
      <c r="AC152" s="50">
        <f>IF('Indicator Date hidden'!AD153="x","x",AC$2-'Indicator Date hidden'!AD153)</f>
        <v>2</v>
      </c>
      <c r="AD152" s="50">
        <f>IF('Indicator Date hidden'!AE153="x","x",AD$2-'Indicator Date hidden'!AE153)</f>
        <v>0</v>
      </c>
      <c r="AE152" s="50">
        <f>IF('Indicator Date hidden'!AF153="x","x",AE$2-'Indicator Date hidden'!AF153)</f>
        <v>0</v>
      </c>
      <c r="AF152" s="50">
        <f>IF('Indicator Date hidden'!AG153="x","x",AF$2-'Indicator Date hidden'!AG153)</f>
        <v>0</v>
      </c>
      <c r="AG152" s="50">
        <f>IF('Indicator Date hidden'!AH153="x","x",AG$2-'Indicator Date hidden'!AH153)</f>
        <v>0</v>
      </c>
      <c r="AH152" s="50">
        <f>IF('Indicator Date hidden'!AI153="x","x",AH$2-'Indicator Date hidden'!AI153)</f>
        <v>0</v>
      </c>
      <c r="AI152" s="50">
        <f>IF('Indicator Date hidden'!AJ153="x","x",AI$2-'Indicator Date hidden'!AJ153)</f>
        <v>0</v>
      </c>
      <c r="AJ152" s="50">
        <f>IF('Indicator Date hidden'!AK153="x","x",AJ$2-'Indicator Date hidden'!AK153)</f>
        <v>0</v>
      </c>
      <c r="AK152" s="50">
        <f>IF('Indicator Date hidden'!AL153="x","x",AK$2-'Indicator Date hidden'!AL153)</f>
        <v>0</v>
      </c>
      <c r="AL152" s="50">
        <f>IF('Indicator Date hidden'!AM153="x","x",AL$2-'Indicator Date hidden'!AM153)</f>
        <v>2</v>
      </c>
      <c r="AM152" s="50">
        <f>IF('Indicator Date hidden'!AN153="x","x",AM$2-'Indicator Date hidden'!AN153)</f>
        <v>0</v>
      </c>
      <c r="AN152" s="50">
        <f>IF('Indicator Date hidden'!AO153="x","x",AN$2-'Indicator Date hidden'!AO153)</f>
        <v>0</v>
      </c>
      <c r="AO152" s="50">
        <f>IF('Indicator Date hidden'!AP153="x","x",AO$2-'Indicator Date hidden'!AP153)</f>
        <v>0</v>
      </c>
      <c r="AP152" s="50">
        <f>IF('Indicator Date hidden'!AQ153="x","x",AP$2-'Indicator Date hidden'!AQ153)</f>
        <v>0</v>
      </c>
      <c r="AQ152" s="50">
        <f>IF('Indicator Date hidden'!AR153="x","x",AQ$2-'Indicator Date hidden'!AR153)</f>
        <v>0</v>
      </c>
      <c r="AR152" s="50">
        <f>IF('Indicator Date hidden'!AS153="x","x",AR$2-'Indicator Date hidden'!AS153)</f>
        <v>0</v>
      </c>
      <c r="AS152" s="50">
        <f>IF('Indicator Date hidden'!AT153="x","x",AS$2-'Indicator Date hidden'!AT153)</f>
        <v>1</v>
      </c>
      <c r="AT152" s="50">
        <f>IF('Indicator Date hidden'!AU153="x","x",AT$2-'Indicator Date hidden'!AU153)</f>
        <v>0</v>
      </c>
      <c r="AU152" s="50">
        <f>IF('Indicator Date hidden'!AV153="x","x",AU$2-'Indicator Date hidden'!AV153)</f>
        <v>0</v>
      </c>
      <c r="AV152" s="50">
        <f>IF('Indicator Date hidden'!AW153="x","x",AV$2-'Indicator Date hidden'!AW153)</f>
        <v>0</v>
      </c>
      <c r="AW152" s="50">
        <f>IF('Indicator Date hidden'!AX153="x","x",AW$2-'Indicator Date hidden'!AX153)</f>
        <v>0</v>
      </c>
      <c r="AX152" s="50">
        <f>IF('Indicator Date hidden'!AY153="x","x",AX$2-'Indicator Date hidden'!AY153)</f>
        <v>0</v>
      </c>
      <c r="AY152" s="50">
        <f>IF('Indicator Date hidden'!AZ153="x","x",AY$2-'Indicator Date hidden'!AZ153)</f>
        <v>0</v>
      </c>
      <c r="AZ152" s="50">
        <f>IF('Indicator Date hidden'!BA153="x","x",AZ$2-'Indicator Date hidden'!BA153)</f>
        <v>8</v>
      </c>
      <c r="BA152" s="50">
        <f>IF('Indicator Date hidden'!BB153="x","x",BA$2-'Indicator Date hidden'!BB153)</f>
        <v>1</v>
      </c>
      <c r="BB152" s="50">
        <f>IF('Indicator Date hidden'!BC153="x","x",BB$2-'Indicator Date hidden'!BC153)</f>
        <v>1</v>
      </c>
      <c r="BC152" s="50">
        <f>IF('Indicator Date hidden'!BD153="x","x",BC$2-'Indicator Date hidden'!BD153)</f>
        <v>1</v>
      </c>
      <c r="BD152" s="50">
        <f>IF('Indicator Date hidden'!BE153="x","x",BD$2-'Indicator Date hidden'!BE153)</f>
        <v>1</v>
      </c>
      <c r="BE152" s="50">
        <f>IF('Indicator Date hidden'!BF153="x","x",BE$2-'Indicator Date hidden'!BF153)</f>
        <v>1</v>
      </c>
      <c r="BF152" s="50">
        <f>IF('Indicator Date hidden'!BG153="x","x",BF$2-'Indicator Date hidden'!BG153)</f>
        <v>0</v>
      </c>
      <c r="BG152" s="50">
        <f>IF('Indicator Date hidden'!BH153="x","x",BG$2-'Indicator Date hidden'!BH153)</f>
        <v>1</v>
      </c>
      <c r="BH152" s="50">
        <f>IF('Indicator Date hidden'!BI153="x","x",BH$2-'Indicator Date hidden'!BI153)</f>
        <v>1</v>
      </c>
      <c r="BI152" s="50">
        <f>IF('Indicator Date hidden'!BJ153="x","x",BI$2-'Indicator Date hidden'!BJ153)</f>
        <v>0</v>
      </c>
      <c r="BJ152" s="50">
        <f>IF('Indicator Date hidden'!BK153="x","x",BJ$2-'Indicator Date hidden'!BK153)</f>
        <v>1</v>
      </c>
      <c r="BK152" s="50">
        <f>IF('Indicator Date hidden'!BL153="x","x",BK$2-'Indicator Date hidden'!BL153)</f>
        <v>0</v>
      </c>
      <c r="BL152" s="50">
        <f>IF('Indicator Date hidden'!BM153="x","x",BL$2-'Indicator Date hidden'!BM153)</f>
        <v>1</v>
      </c>
      <c r="BM152" s="50">
        <f>IF('Indicator Date hidden'!BN153="x","x",BM$2-'Indicator Date hidden'!BN153)</f>
        <v>2</v>
      </c>
      <c r="BN152" s="50">
        <f>IF('Indicator Date hidden'!BO153="x","x",BN$2-'Indicator Date hidden'!BO153)</f>
        <v>2</v>
      </c>
      <c r="BO152" s="50">
        <f>IF('Indicator Date hidden'!BP153="x","x",BO$2-'Indicator Date hidden'!BP153)</f>
        <v>0</v>
      </c>
      <c r="BP152" s="50">
        <f>IF('Indicator Date hidden'!BQ153="x","x",BP$2-'Indicator Date hidden'!BQ153)</f>
        <v>0</v>
      </c>
      <c r="BQ152" s="50">
        <f>IF('Indicator Date hidden'!BR153="x","x",BQ$2-'Indicator Date hidden'!BR153)</f>
        <v>0</v>
      </c>
      <c r="BR152" s="50">
        <f>IF('Indicator Date hidden'!BS153="x","x",BR$2-'Indicator Date hidden'!BS153)</f>
        <v>0</v>
      </c>
      <c r="BS152" s="50">
        <f>IF('Indicator Date hidden'!BT153="x","x",BS$2-'Indicator Date hidden'!BT153)</f>
        <v>2</v>
      </c>
      <c r="BT152" s="50">
        <f>IF('Indicator Date hidden'!BU153="x","x",BT$2-'Indicator Date hidden'!BU153)</f>
        <v>1</v>
      </c>
      <c r="BU152" s="50">
        <f>IF('Indicator Date hidden'!BV153="x","x",BU$2-'Indicator Date hidden'!BV153)</f>
        <v>1</v>
      </c>
      <c r="BV152" s="50">
        <f>IF('Indicator Date hidden'!BW153="x","x",BV$2-'Indicator Date hidden'!BW153)</f>
        <v>1</v>
      </c>
      <c r="BW152" s="50">
        <f>IF('Indicator Date hidden'!BX153="x","x",BW$2-'Indicator Date hidden'!BX153)</f>
        <v>0</v>
      </c>
      <c r="BX152" s="50">
        <f>IF('Indicator Date hidden'!BY153="x","x",BX$2-'Indicator Date hidden'!BY153)</f>
        <v>0</v>
      </c>
      <c r="BY152" s="3">
        <f t="shared" si="20"/>
        <v>34</v>
      </c>
      <c r="BZ152" s="51">
        <f t="shared" si="21"/>
        <v>0.45333333333333331</v>
      </c>
      <c r="CA152" s="3">
        <f t="shared" si="22"/>
        <v>22</v>
      </c>
      <c r="CB152" s="51">
        <f t="shared" si="23"/>
        <v>1.0619897467594601</v>
      </c>
      <c r="CC152" s="54">
        <f t="shared" si="24"/>
        <v>0</v>
      </c>
    </row>
    <row r="153" spans="1:81">
      <c r="A153" s="3" t="str">
        <f>'Indicator Data'!B156</f>
        <v>SRB</v>
      </c>
      <c r="B153" s="50">
        <f>IF('Indicator Date hidden'!C154="x","x",B$2-'Indicator Date hidden'!C154)</f>
        <v>0</v>
      </c>
      <c r="C153" s="50">
        <f>IF('Indicator Date hidden'!D154="x","x",C$2-'Indicator Date hidden'!D154)</f>
        <v>0</v>
      </c>
      <c r="D153" s="50">
        <f>IF('Indicator Date hidden'!E154="x","x",D$2-'Indicator Date hidden'!E154)</f>
        <v>0</v>
      </c>
      <c r="E153" s="50">
        <f>IF('Indicator Date hidden'!F154="x","x",E$2-'Indicator Date hidden'!F154)</f>
        <v>0</v>
      </c>
      <c r="F153" s="50">
        <f>IF('Indicator Date hidden'!G154="x","x",F$2-'Indicator Date hidden'!G154)</f>
        <v>0</v>
      </c>
      <c r="G153" s="50">
        <f>IF('Indicator Date hidden'!H154="x","x",G$2-'Indicator Date hidden'!H154)</f>
        <v>0</v>
      </c>
      <c r="H153" s="50">
        <f>IF('Indicator Date hidden'!I154="x","x",H$2-'Indicator Date hidden'!I154)</f>
        <v>0</v>
      </c>
      <c r="I153" s="50">
        <f>IF('Indicator Date hidden'!J154="x","x",I$2-'Indicator Date hidden'!J154)</f>
        <v>0</v>
      </c>
      <c r="J153" s="50">
        <f>IF('Indicator Date hidden'!K154="x","x",J$2-'Indicator Date hidden'!K154)</f>
        <v>0</v>
      </c>
      <c r="K153" s="50">
        <f>IF('Indicator Date hidden'!L154="x","x",K$2-'Indicator Date hidden'!L154)</f>
        <v>0</v>
      </c>
      <c r="L153" s="50">
        <f>IF('Indicator Date hidden'!M154="x","x",L$2-'Indicator Date hidden'!M154)</f>
        <v>0</v>
      </c>
      <c r="M153" s="50">
        <f>IF('Indicator Date hidden'!N154="x","x",M$2-'Indicator Date hidden'!N154)</f>
        <v>0</v>
      </c>
      <c r="N153" s="50">
        <f>IF('Indicator Date hidden'!O154="x","x",N$2-'Indicator Date hidden'!O154)</f>
        <v>0</v>
      </c>
      <c r="O153" s="50">
        <f>IF('Indicator Date hidden'!P154="x","x",O$2-'Indicator Date hidden'!P154)</f>
        <v>0</v>
      </c>
      <c r="P153" s="50">
        <f>IF('Indicator Date hidden'!Q154="x","x",P$2-'Indicator Date hidden'!Q154)</f>
        <v>0</v>
      </c>
      <c r="Q153" s="50">
        <f>IF('Indicator Date hidden'!R154="x","x",Q$2-'Indicator Date hidden'!R154)</f>
        <v>0</v>
      </c>
      <c r="R153" s="50">
        <f>IF('Indicator Date hidden'!S154="x","x",R$2-'Indicator Date hidden'!S154)</f>
        <v>0</v>
      </c>
      <c r="S153" s="50">
        <f>IF('Indicator Date hidden'!T154="x","x",S$2-'Indicator Date hidden'!T154)</f>
        <v>0</v>
      </c>
      <c r="T153" s="50">
        <f>IF('Indicator Date hidden'!U154="x","x",T$2-'Indicator Date hidden'!U154)</f>
        <v>0</v>
      </c>
      <c r="U153" s="50">
        <f>IF('Indicator Date hidden'!V154="x","x",U$2-'Indicator Date hidden'!V154)</f>
        <v>0</v>
      </c>
      <c r="V153" s="50">
        <f>IF('Indicator Date hidden'!W154="x","x",V$2-'Indicator Date hidden'!W154)</f>
        <v>0</v>
      </c>
      <c r="W153" s="50">
        <f>IF('Indicator Date hidden'!X154="x","x",W$2-'Indicator Date hidden'!X154)</f>
        <v>0</v>
      </c>
      <c r="X153" s="50">
        <f>IF('Indicator Date hidden'!Y154="x","x",X$2-'Indicator Date hidden'!Y154)</f>
        <v>1</v>
      </c>
      <c r="Y153" s="50">
        <f>IF('Indicator Date hidden'!Z154="x","x",Y$2-'Indicator Date hidden'!Z154)</f>
        <v>1</v>
      </c>
      <c r="Z153" s="50">
        <f>IF('Indicator Date hidden'!AA154="x","x",Z$2-'Indicator Date hidden'!AA154)</f>
        <v>7</v>
      </c>
      <c r="AA153" s="50">
        <f>IF('Indicator Date hidden'!AB154="x","x",AA$2-'Indicator Date hidden'!AB154)</f>
        <v>0</v>
      </c>
      <c r="AB153" s="50">
        <f>IF('Indicator Date hidden'!AC154="x","x",AB$2-'Indicator Date hidden'!AC154)</f>
        <v>3</v>
      </c>
      <c r="AC153" s="50">
        <f>IF('Indicator Date hidden'!AD154="x","x",AC$2-'Indicator Date hidden'!AD154)</f>
        <v>1</v>
      </c>
      <c r="AD153" s="50">
        <f>IF('Indicator Date hidden'!AE154="x","x",AD$2-'Indicator Date hidden'!AE154)</f>
        <v>0</v>
      </c>
      <c r="AE153" s="50">
        <f>IF('Indicator Date hidden'!AF154="x","x",AE$2-'Indicator Date hidden'!AF154)</f>
        <v>0</v>
      </c>
      <c r="AF153" s="50">
        <f>IF('Indicator Date hidden'!AG154="x","x",AF$2-'Indicator Date hidden'!AG154)</f>
        <v>0</v>
      </c>
      <c r="AG153" s="50">
        <f>IF('Indicator Date hidden'!AH154="x","x",AG$2-'Indicator Date hidden'!AH154)</f>
        <v>0</v>
      </c>
      <c r="AH153" s="50">
        <f>IF('Indicator Date hidden'!AI154="x","x",AH$2-'Indicator Date hidden'!AI154)</f>
        <v>0</v>
      </c>
      <c r="AI153" s="50">
        <f>IF('Indicator Date hidden'!AJ154="x","x",AI$2-'Indicator Date hidden'!AJ154)</f>
        <v>0</v>
      </c>
      <c r="AJ153" s="50">
        <f>IF('Indicator Date hidden'!AK154="x","x",AJ$2-'Indicator Date hidden'!AK154)</f>
        <v>0</v>
      </c>
      <c r="AK153" s="50">
        <f>IF('Indicator Date hidden'!AL154="x","x",AK$2-'Indicator Date hidden'!AL154)</f>
        <v>0</v>
      </c>
      <c r="AL153" s="50">
        <f>IF('Indicator Date hidden'!AM154="x","x",AL$2-'Indicator Date hidden'!AM154)</f>
        <v>5</v>
      </c>
      <c r="AM153" s="50">
        <f>IF('Indicator Date hidden'!AN154="x","x",AM$2-'Indicator Date hidden'!AN154)</f>
        <v>0</v>
      </c>
      <c r="AN153" s="50">
        <f>IF('Indicator Date hidden'!AO154="x","x",AN$2-'Indicator Date hidden'!AO154)</f>
        <v>0</v>
      </c>
      <c r="AO153" s="50">
        <f>IF('Indicator Date hidden'!AP154="x","x",AO$2-'Indicator Date hidden'!AP154)</f>
        <v>0</v>
      </c>
      <c r="AP153" s="50">
        <f>IF('Indicator Date hidden'!AQ154="x","x",AP$2-'Indicator Date hidden'!AQ154)</f>
        <v>0</v>
      </c>
      <c r="AQ153" s="50">
        <f>IF('Indicator Date hidden'!AR154="x","x",AQ$2-'Indicator Date hidden'!AR154)</f>
        <v>0</v>
      </c>
      <c r="AR153" s="50">
        <f>IF('Indicator Date hidden'!AS154="x","x",AR$2-'Indicator Date hidden'!AS154)</f>
        <v>0</v>
      </c>
      <c r="AS153" s="50">
        <f>IF('Indicator Date hidden'!AT154="x","x",AS$2-'Indicator Date hidden'!AT154)</f>
        <v>6</v>
      </c>
      <c r="AT153" s="50">
        <f>IF('Indicator Date hidden'!AU154="x","x",AT$2-'Indicator Date hidden'!AU154)</f>
        <v>0</v>
      </c>
      <c r="AU153" s="50">
        <f>IF('Indicator Date hidden'!AV154="x","x",AU$2-'Indicator Date hidden'!AV154)</f>
        <v>0</v>
      </c>
      <c r="AV153" s="50">
        <f>IF('Indicator Date hidden'!AW154="x","x",AV$2-'Indicator Date hidden'!AW154)</f>
        <v>0</v>
      </c>
      <c r="AW153" s="50" t="str">
        <f>IF('Indicator Date hidden'!AX154="x","x",AW$2-'Indicator Date hidden'!AX154)</f>
        <v>x</v>
      </c>
      <c r="AX153" s="50">
        <f>IF('Indicator Date hidden'!AY154="x","x",AX$2-'Indicator Date hidden'!AY154)</f>
        <v>0</v>
      </c>
      <c r="AY153" s="50">
        <f>IF('Indicator Date hidden'!AZ154="x","x",AY$2-'Indicator Date hidden'!AZ154)</f>
        <v>0</v>
      </c>
      <c r="AZ153" s="50">
        <f>IF('Indicator Date hidden'!BA154="x","x",AZ$2-'Indicator Date hidden'!BA154)</f>
        <v>2</v>
      </c>
      <c r="BA153" s="50">
        <f>IF('Indicator Date hidden'!BB154="x","x",BA$2-'Indicator Date hidden'!BB154)</f>
        <v>1</v>
      </c>
      <c r="BB153" s="50">
        <f>IF('Indicator Date hidden'!BC154="x","x",BB$2-'Indicator Date hidden'!BC154)</f>
        <v>1</v>
      </c>
      <c r="BC153" s="50">
        <f>IF('Indicator Date hidden'!BD154="x","x",BC$2-'Indicator Date hidden'!BD154)</f>
        <v>1</v>
      </c>
      <c r="BD153" s="50">
        <f>IF('Indicator Date hidden'!BE154="x","x",BD$2-'Indicator Date hidden'!BE154)</f>
        <v>1</v>
      </c>
      <c r="BE153" s="50">
        <f>IF('Indicator Date hidden'!BF154="x","x",BE$2-'Indicator Date hidden'!BF154)</f>
        <v>1</v>
      </c>
      <c r="BF153" s="50">
        <f>IF('Indicator Date hidden'!BG154="x","x",BF$2-'Indicator Date hidden'!BG154)</f>
        <v>0</v>
      </c>
      <c r="BG153" s="50">
        <f>IF('Indicator Date hidden'!BH154="x","x",BG$2-'Indicator Date hidden'!BH154)</f>
        <v>1</v>
      </c>
      <c r="BH153" s="50">
        <f>IF('Indicator Date hidden'!BI154="x","x",BH$2-'Indicator Date hidden'!BI154)</f>
        <v>1</v>
      </c>
      <c r="BI153" s="50">
        <f>IF('Indicator Date hidden'!BJ154="x","x",BI$2-'Indicator Date hidden'!BJ154)</f>
        <v>0</v>
      </c>
      <c r="BJ153" s="50">
        <f>IF('Indicator Date hidden'!BK154="x","x",BJ$2-'Indicator Date hidden'!BK154)</f>
        <v>1</v>
      </c>
      <c r="BK153" s="50">
        <f>IF('Indicator Date hidden'!BL154="x","x",BK$2-'Indicator Date hidden'!BL154)</f>
        <v>0</v>
      </c>
      <c r="BL153" s="50">
        <f>IF('Indicator Date hidden'!BM154="x","x",BL$2-'Indicator Date hidden'!BM154)</f>
        <v>1</v>
      </c>
      <c r="BM153" s="50">
        <f>IF('Indicator Date hidden'!BN154="x","x",BM$2-'Indicator Date hidden'!BN154)</f>
        <v>3</v>
      </c>
      <c r="BN153" s="50">
        <f>IF('Indicator Date hidden'!BO154="x","x",BN$2-'Indicator Date hidden'!BO154)</f>
        <v>0</v>
      </c>
      <c r="BO153" s="50">
        <f>IF('Indicator Date hidden'!BP154="x","x",BO$2-'Indicator Date hidden'!BP154)</f>
        <v>0</v>
      </c>
      <c r="BP153" s="50">
        <f>IF('Indicator Date hidden'!BQ154="x","x",BP$2-'Indicator Date hidden'!BQ154)</f>
        <v>0</v>
      </c>
      <c r="BQ153" s="50">
        <f>IF('Indicator Date hidden'!BR154="x","x",BQ$2-'Indicator Date hidden'!BR154)</f>
        <v>0</v>
      </c>
      <c r="BR153" s="50">
        <f>IF('Indicator Date hidden'!BS154="x","x",BR$2-'Indicator Date hidden'!BS154)</f>
        <v>0</v>
      </c>
      <c r="BS153" s="50">
        <f>IF('Indicator Date hidden'!BT154="x","x",BS$2-'Indicator Date hidden'!BT154)</f>
        <v>2</v>
      </c>
      <c r="BT153" s="50">
        <f>IF('Indicator Date hidden'!BU154="x","x",BT$2-'Indicator Date hidden'!BU154)</f>
        <v>1</v>
      </c>
      <c r="BU153" s="50">
        <f>IF('Indicator Date hidden'!BV154="x","x",BU$2-'Indicator Date hidden'!BV154)</f>
        <v>1</v>
      </c>
      <c r="BV153" s="50">
        <f>IF('Indicator Date hidden'!BW154="x","x",BV$2-'Indicator Date hidden'!BW154)</f>
        <v>1</v>
      </c>
      <c r="BW153" s="50">
        <f>IF('Indicator Date hidden'!BX154="x","x",BW$2-'Indicator Date hidden'!BX154)</f>
        <v>0</v>
      </c>
      <c r="BX153" s="50">
        <f>IF('Indicator Date hidden'!BY154="x","x",BX$2-'Indicator Date hidden'!BY154)</f>
        <v>0</v>
      </c>
      <c r="BY153" s="3">
        <f t="shared" si="20"/>
        <v>43</v>
      </c>
      <c r="BZ153" s="51">
        <f t="shared" si="21"/>
        <v>0.58108108108108103</v>
      </c>
      <c r="CA153" s="3">
        <f t="shared" si="22"/>
        <v>22</v>
      </c>
      <c r="CB153" s="51">
        <f t="shared" si="23"/>
        <v>1.3049464807991868</v>
      </c>
      <c r="CC153" s="54">
        <f t="shared" si="24"/>
        <v>0</v>
      </c>
    </row>
    <row r="154" spans="1:81">
      <c r="A154" s="3" t="str">
        <f>'Indicator Data'!B157</f>
        <v>SYC</v>
      </c>
      <c r="B154" s="50">
        <f>IF('Indicator Date hidden'!C155="x","x",B$2-'Indicator Date hidden'!C155)</f>
        <v>0</v>
      </c>
      <c r="C154" s="50">
        <f>IF('Indicator Date hidden'!D155="x","x",C$2-'Indicator Date hidden'!D155)</f>
        <v>0</v>
      </c>
      <c r="D154" s="50">
        <f>IF('Indicator Date hidden'!E155="x","x",D$2-'Indicator Date hidden'!E155)</f>
        <v>0</v>
      </c>
      <c r="E154" s="50">
        <f>IF('Indicator Date hidden'!F155="x","x",E$2-'Indicator Date hidden'!F155)</f>
        <v>0</v>
      </c>
      <c r="F154" s="50">
        <f>IF('Indicator Date hidden'!G155="x","x",F$2-'Indicator Date hidden'!G155)</f>
        <v>0</v>
      </c>
      <c r="G154" s="50">
        <f>IF('Indicator Date hidden'!H155="x","x",G$2-'Indicator Date hidden'!H155)</f>
        <v>0</v>
      </c>
      <c r="H154" s="50">
        <f>IF('Indicator Date hidden'!I155="x","x",H$2-'Indicator Date hidden'!I155)</f>
        <v>0</v>
      </c>
      <c r="I154" s="50">
        <f>IF('Indicator Date hidden'!J155="x","x",I$2-'Indicator Date hidden'!J155)</f>
        <v>0</v>
      </c>
      <c r="J154" s="50">
        <f>IF('Indicator Date hidden'!K155="x","x",J$2-'Indicator Date hidden'!K155)</f>
        <v>0</v>
      </c>
      <c r="K154" s="50" t="str">
        <f>IF('Indicator Date hidden'!L155="x","x",K$2-'Indicator Date hidden'!L155)</f>
        <v>x</v>
      </c>
      <c r="L154" s="50">
        <f>IF('Indicator Date hidden'!M155="x","x",L$2-'Indicator Date hidden'!M155)</f>
        <v>0</v>
      </c>
      <c r="M154" s="50">
        <f>IF('Indicator Date hidden'!N155="x","x",M$2-'Indicator Date hidden'!N155)</f>
        <v>0</v>
      </c>
      <c r="N154" s="50">
        <f>IF('Indicator Date hidden'!O155="x","x",N$2-'Indicator Date hidden'!O155)</f>
        <v>0</v>
      </c>
      <c r="O154" s="50">
        <f>IF('Indicator Date hidden'!P155="x","x",O$2-'Indicator Date hidden'!P155)</f>
        <v>0</v>
      </c>
      <c r="P154" s="50">
        <f>IF('Indicator Date hidden'!Q155="x","x",P$2-'Indicator Date hidden'!Q155)</f>
        <v>0</v>
      </c>
      <c r="Q154" s="50">
        <f>IF('Indicator Date hidden'!R155="x","x",Q$2-'Indicator Date hidden'!R155)</f>
        <v>0</v>
      </c>
      <c r="R154" s="50">
        <f>IF('Indicator Date hidden'!S155="x","x",R$2-'Indicator Date hidden'!S155)</f>
        <v>0</v>
      </c>
      <c r="S154" s="50">
        <f>IF('Indicator Date hidden'!T155="x","x",S$2-'Indicator Date hidden'!T155)</f>
        <v>0</v>
      </c>
      <c r="T154" s="50">
        <f>IF('Indicator Date hidden'!U155="x","x",T$2-'Indicator Date hidden'!U155)</f>
        <v>0</v>
      </c>
      <c r="U154" s="50">
        <f>IF('Indicator Date hidden'!V155="x","x",U$2-'Indicator Date hidden'!V155)</f>
        <v>0</v>
      </c>
      <c r="V154" s="50">
        <f>IF('Indicator Date hidden'!W155="x","x",V$2-'Indicator Date hidden'!W155)</f>
        <v>0</v>
      </c>
      <c r="W154" s="50">
        <f>IF('Indicator Date hidden'!X155="x","x",W$2-'Indicator Date hidden'!X155)</f>
        <v>0</v>
      </c>
      <c r="X154" s="50">
        <f>IF('Indicator Date hidden'!Y155="x","x",X$2-'Indicator Date hidden'!Y155)</f>
        <v>1</v>
      </c>
      <c r="Y154" s="50">
        <f>IF('Indicator Date hidden'!Z155="x","x",Y$2-'Indicator Date hidden'!Z155)</f>
        <v>1</v>
      </c>
      <c r="Z154" s="50" t="str">
        <f>IF('Indicator Date hidden'!AA155="x","x",Z$2-'Indicator Date hidden'!AA155)</f>
        <v>x</v>
      </c>
      <c r="AA154" s="50">
        <f>IF('Indicator Date hidden'!AB155="x","x",AA$2-'Indicator Date hidden'!AB155)</f>
        <v>0</v>
      </c>
      <c r="AB154" s="50" t="str">
        <f>IF('Indicator Date hidden'!AC155="x","x",AB$2-'Indicator Date hidden'!AC155)</f>
        <v>x</v>
      </c>
      <c r="AC154" s="50" t="str">
        <f>IF('Indicator Date hidden'!AD155="x","x",AC$2-'Indicator Date hidden'!AD155)</f>
        <v>x</v>
      </c>
      <c r="AD154" s="50">
        <f>IF('Indicator Date hidden'!AE155="x","x",AD$2-'Indicator Date hidden'!AE155)</f>
        <v>0</v>
      </c>
      <c r="AE154" s="50" t="str">
        <f>IF('Indicator Date hidden'!AF155="x","x",AE$2-'Indicator Date hidden'!AF155)</f>
        <v>x</v>
      </c>
      <c r="AF154" s="50">
        <f>IF('Indicator Date hidden'!AG155="x","x",AF$2-'Indicator Date hidden'!AG155)</f>
        <v>0</v>
      </c>
      <c r="AG154" s="50">
        <f>IF('Indicator Date hidden'!AH155="x","x",AG$2-'Indicator Date hidden'!AH155)</f>
        <v>0</v>
      </c>
      <c r="AH154" s="50">
        <f>IF('Indicator Date hidden'!AI155="x","x",AH$2-'Indicator Date hidden'!AI155)</f>
        <v>0</v>
      </c>
      <c r="AI154" s="50">
        <f>IF('Indicator Date hidden'!AJ155="x","x",AI$2-'Indicator Date hidden'!AJ155)</f>
        <v>0</v>
      </c>
      <c r="AJ154" s="50">
        <f>IF('Indicator Date hidden'!AK155="x","x",AJ$2-'Indicator Date hidden'!AK155)</f>
        <v>0</v>
      </c>
      <c r="AK154" s="50">
        <f>IF('Indicator Date hidden'!AL155="x","x",AK$2-'Indicator Date hidden'!AL155)</f>
        <v>0</v>
      </c>
      <c r="AL154" s="50">
        <f>IF('Indicator Date hidden'!AM155="x","x",AL$2-'Indicator Date hidden'!AM155)</f>
        <v>0</v>
      </c>
      <c r="AM154" s="50">
        <f>IF('Indicator Date hidden'!AN155="x","x",AM$2-'Indicator Date hidden'!AN155)</f>
        <v>0</v>
      </c>
      <c r="AN154" s="50">
        <f>IF('Indicator Date hidden'!AO155="x","x",AN$2-'Indicator Date hidden'!AO155)</f>
        <v>0</v>
      </c>
      <c r="AO154" s="50">
        <f>IF('Indicator Date hidden'!AP155="x","x",AO$2-'Indicator Date hidden'!AP155)</f>
        <v>0</v>
      </c>
      <c r="AP154" s="50">
        <f>IF('Indicator Date hidden'!AQ155="x","x",AP$2-'Indicator Date hidden'!AQ155)</f>
        <v>0</v>
      </c>
      <c r="AQ154" s="50">
        <f>IF('Indicator Date hidden'!AR155="x","x",AQ$2-'Indicator Date hidden'!AR155)</f>
        <v>0</v>
      </c>
      <c r="AR154" s="50">
        <f>IF('Indicator Date hidden'!AS155="x","x",AR$2-'Indicator Date hidden'!AS155)</f>
        <v>0</v>
      </c>
      <c r="AS154" s="50">
        <f>IF('Indicator Date hidden'!AT155="x","x",AS$2-'Indicator Date hidden'!AT155)</f>
        <v>8</v>
      </c>
      <c r="AT154" s="50">
        <f>IF('Indicator Date hidden'!AU155="x","x",AT$2-'Indicator Date hidden'!AU155)</f>
        <v>0</v>
      </c>
      <c r="AU154" s="50" t="str">
        <f>IF('Indicator Date hidden'!AV155="x","x",AU$2-'Indicator Date hidden'!AV155)</f>
        <v>x</v>
      </c>
      <c r="AV154" s="50" t="str">
        <f>IF('Indicator Date hidden'!AW155="x","x",AV$2-'Indicator Date hidden'!AW155)</f>
        <v>x</v>
      </c>
      <c r="AW154" s="50" t="str">
        <f>IF('Indicator Date hidden'!AX155="x","x",AW$2-'Indicator Date hidden'!AX155)</f>
        <v>x</v>
      </c>
      <c r="AX154" s="50">
        <f>IF('Indicator Date hidden'!AY155="x","x",AX$2-'Indicator Date hidden'!AY155)</f>
        <v>0</v>
      </c>
      <c r="AY154" s="50" t="str">
        <f>IF('Indicator Date hidden'!AZ155="x","x",AY$2-'Indicator Date hidden'!AZ155)</f>
        <v>x</v>
      </c>
      <c r="AZ154" s="50">
        <f>IF('Indicator Date hidden'!BA155="x","x",AZ$2-'Indicator Date hidden'!BA155)</f>
        <v>1</v>
      </c>
      <c r="BA154" s="50">
        <f>IF('Indicator Date hidden'!BB155="x","x",BA$2-'Indicator Date hidden'!BB155)</f>
        <v>1</v>
      </c>
      <c r="BB154" s="50">
        <f>IF('Indicator Date hidden'!BC155="x","x",BB$2-'Indicator Date hidden'!BC155)</f>
        <v>1</v>
      </c>
      <c r="BC154" s="50">
        <f>IF('Indicator Date hidden'!BD155="x","x",BC$2-'Indicator Date hidden'!BD155)</f>
        <v>1</v>
      </c>
      <c r="BD154" s="50" t="str">
        <f>IF('Indicator Date hidden'!BE155="x","x",BD$2-'Indicator Date hidden'!BE155)</f>
        <v>x</v>
      </c>
      <c r="BE154" s="50" t="str">
        <f>IF('Indicator Date hidden'!BF155="x","x",BE$2-'Indicator Date hidden'!BF155)</f>
        <v>x</v>
      </c>
      <c r="BF154" s="50">
        <f>IF('Indicator Date hidden'!BG155="x","x",BF$2-'Indicator Date hidden'!BG155)</f>
        <v>0</v>
      </c>
      <c r="BG154" s="50">
        <f>IF('Indicator Date hidden'!BH155="x","x",BG$2-'Indicator Date hidden'!BH155)</f>
        <v>1</v>
      </c>
      <c r="BH154" s="50">
        <f>IF('Indicator Date hidden'!BI155="x","x",BH$2-'Indicator Date hidden'!BI155)</f>
        <v>1</v>
      </c>
      <c r="BI154" s="50">
        <f>IF('Indicator Date hidden'!BJ155="x","x",BI$2-'Indicator Date hidden'!BJ155)</f>
        <v>0</v>
      </c>
      <c r="BJ154" s="50">
        <f>IF('Indicator Date hidden'!BK155="x","x",BJ$2-'Indicator Date hidden'!BK155)</f>
        <v>1</v>
      </c>
      <c r="BK154" s="50">
        <f>IF('Indicator Date hidden'!BL155="x","x",BK$2-'Indicator Date hidden'!BL155)</f>
        <v>0</v>
      </c>
      <c r="BL154" s="50">
        <f>IF('Indicator Date hidden'!BM155="x","x",BL$2-'Indicator Date hidden'!BM155)</f>
        <v>1</v>
      </c>
      <c r="BM154" s="50">
        <f>IF('Indicator Date hidden'!BN155="x","x",BM$2-'Indicator Date hidden'!BN155)</f>
        <v>1</v>
      </c>
      <c r="BN154" s="50">
        <f>IF('Indicator Date hidden'!BO155="x","x",BN$2-'Indicator Date hidden'!BO155)</f>
        <v>2</v>
      </c>
      <c r="BO154" s="50">
        <f>IF('Indicator Date hidden'!BP155="x","x",BO$2-'Indicator Date hidden'!BP155)</f>
        <v>0</v>
      </c>
      <c r="BP154" s="50">
        <f>IF('Indicator Date hidden'!BQ155="x","x",BP$2-'Indicator Date hidden'!BQ155)</f>
        <v>0</v>
      </c>
      <c r="BQ154" s="50">
        <f>IF('Indicator Date hidden'!BR155="x","x",BQ$2-'Indicator Date hidden'!BR155)</f>
        <v>0</v>
      </c>
      <c r="BR154" s="50">
        <f>IF('Indicator Date hidden'!BS155="x","x",BR$2-'Indicator Date hidden'!BS155)</f>
        <v>0</v>
      </c>
      <c r="BS154" s="50">
        <f>IF('Indicator Date hidden'!BT155="x","x",BS$2-'Indicator Date hidden'!BT155)</f>
        <v>2</v>
      </c>
      <c r="BT154" s="50">
        <f>IF('Indicator Date hidden'!BU155="x","x",BT$2-'Indicator Date hidden'!BU155)</f>
        <v>1</v>
      </c>
      <c r="BU154" s="50">
        <f>IF('Indicator Date hidden'!BV155="x","x",BU$2-'Indicator Date hidden'!BV155)</f>
        <v>1</v>
      </c>
      <c r="BV154" s="50">
        <f>IF('Indicator Date hidden'!BW155="x","x",BV$2-'Indicator Date hidden'!BW155)</f>
        <v>1</v>
      </c>
      <c r="BW154" s="50">
        <f>IF('Indicator Date hidden'!BX155="x","x",BW$2-'Indicator Date hidden'!BX155)</f>
        <v>0</v>
      </c>
      <c r="BX154" s="50">
        <f>IF('Indicator Date hidden'!BY155="x","x",BX$2-'Indicator Date hidden'!BY155)</f>
        <v>0</v>
      </c>
      <c r="BY154" s="3">
        <f t="shared" si="20"/>
        <v>26</v>
      </c>
      <c r="BZ154" s="51">
        <f t="shared" si="21"/>
        <v>0.40625</v>
      </c>
      <c r="CA154" s="3">
        <f t="shared" si="22"/>
        <v>17</v>
      </c>
      <c r="CB154" s="51">
        <f t="shared" si="23"/>
        <v>1.085684547877513</v>
      </c>
      <c r="CC154" s="54">
        <f t="shared" si="24"/>
        <v>0</v>
      </c>
    </row>
    <row r="155" spans="1:81">
      <c r="A155" s="3" t="str">
        <f>'Indicator Data'!B158</f>
        <v>SLE</v>
      </c>
      <c r="B155" s="50">
        <f>IF('Indicator Date hidden'!C156="x","x",B$2-'Indicator Date hidden'!C156)</f>
        <v>0</v>
      </c>
      <c r="C155" s="50">
        <f>IF('Indicator Date hidden'!D156="x","x",C$2-'Indicator Date hidden'!D156)</f>
        <v>0</v>
      </c>
      <c r="D155" s="50">
        <f>IF('Indicator Date hidden'!E156="x","x",D$2-'Indicator Date hidden'!E156)</f>
        <v>0</v>
      </c>
      <c r="E155" s="50">
        <f>IF('Indicator Date hidden'!F156="x","x",E$2-'Indicator Date hidden'!F156)</f>
        <v>0</v>
      </c>
      <c r="F155" s="50">
        <f>IF('Indicator Date hidden'!G156="x","x",F$2-'Indicator Date hidden'!G156)</f>
        <v>0</v>
      </c>
      <c r="G155" s="50">
        <f>IF('Indicator Date hidden'!H156="x","x",G$2-'Indicator Date hidden'!H156)</f>
        <v>0</v>
      </c>
      <c r="H155" s="50">
        <f>IF('Indicator Date hidden'!I156="x","x",H$2-'Indicator Date hidden'!I156)</f>
        <v>0</v>
      </c>
      <c r="I155" s="50">
        <f>IF('Indicator Date hidden'!J156="x","x",I$2-'Indicator Date hidden'!J156)</f>
        <v>0</v>
      </c>
      <c r="J155" s="50">
        <f>IF('Indicator Date hidden'!K156="x","x",J$2-'Indicator Date hidden'!K156)</f>
        <v>0</v>
      </c>
      <c r="K155" s="50">
        <f>IF('Indicator Date hidden'!L156="x","x",K$2-'Indicator Date hidden'!L156)</f>
        <v>0</v>
      </c>
      <c r="L155" s="50">
        <f>IF('Indicator Date hidden'!M156="x","x",L$2-'Indicator Date hidden'!M156)</f>
        <v>0</v>
      </c>
      <c r="M155" s="50">
        <f>IF('Indicator Date hidden'!N156="x","x",M$2-'Indicator Date hidden'!N156)</f>
        <v>0</v>
      </c>
      <c r="N155" s="50">
        <f>IF('Indicator Date hidden'!O156="x","x",N$2-'Indicator Date hidden'!O156)</f>
        <v>0</v>
      </c>
      <c r="O155" s="50">
        <f>IF('Indicator Date hidden'!P156="x","x",O$2-'Indicator Date hidden'!P156)</f>
        <v>0</v>
      </c>
      <c r="P155" s="50">
        <f>IF('Indicator Date hidden'!Q156="x","x",P$2-'Indicator Date hidden'!Q156)</f>
        <v>0</v>
      </c>
      <c r="Q155" s="50">
        <f>IF('Indicator Date hidden'!R156="x","x",Q$2-'Indicator Date hidden'!R156)</f>
        <v>0</v>
      </c>
      <c r="R155" s="50">
        <f>IF('Indicator Date hidden'!S156="x","x",R$2-'Indicator Date hidden'!S156)</f>
        <v>0</v>
      </c>
      <c r="S155" s="50">
        <f>IF('Indicator Date hidden'!T156="x","x",S$2-'Indicator Date hidden'!T156)</f>
        <v>0</v>
      </c>
      <c r="T155" s="50">
        <f>IF('Indicator Date hidden'!U156="x","x",T$2-'Indicator Date hidden'!U156)</f>
        <v>0</v>
      </c>
      <c r="U155" s="50">
        <f>IF('Indicator Date hidden'!V156="x","x",U$2-'Indicator Date hidden'!V156)</f>
        <v>0</v>
      </c>
      <c r="V155" s="50">
        <f>IF('Indicator Date hidden'!W156="x","x",V$2-'Indicator Date hidden'!W156)</f>
        <v>0</v>
      </c>
      <c r="W155" s="50">
        <f>IF('Indicator Date hidden'!X156="x","x",W$2-'Indicator Date hidden'!X156)</f>
        <v>0</v>
      </c>
      <c r="X155" s="50">
        <f>IF('Indicator Date hidden'!Y156="x","x",X$2-'Indicator Date hidden'!Y156)</f>
        <v>1</v>
      </c>
      <c r="Y155" s="50">
        <f>IF('Indicator Date hidden'!Z156="x","x",Y$2-'Indicator Date hidden'!Z156)</f>
        <v>1</v>
      </c>
      <c r="Z155" s="50">
        <f>IF('Indicator Date hidden'!AA156="x","x",Z$2-'Indicator Date hidden'!AA156)</f>
        <v>5</v>
      </c>
      <c r="AA155" s="50">
        <f>IF('Indicator Date hidden'!AB156="x","x",AA$2-'Indicator Date hidden'!AB156)</f>
        <v>0</v>
      </c>
      <c r="AB155" s="50">
        <f>IF('Indicator Date hidden'!AC156="x","x",AB$2-'Indicator Date hidden'!AC156)</f>
        <v>0</v>
      </c>
      <c r="AC155" s="50">
        <f>IF('Indicator Date hidden'!AD156="x","x",AC$2-'Indicator Date hidden'!AD156)</f>
        <v>4</v>
      </c>
      <c r="AD155" s="50">
        <f>IF('Indicator Date hidden'!AE156="x","x",AD$2-'Indicator Date hidden'!AE156)</f>
        <v>0</v>
      </c>
      <c r="AE155" s="50">
        <f>IF('Indicator Date hidden'!AF156="x","x",AE$2-'Indicator Date hidden'!AF156)</f>
        <v>0</v>
      </c>
      <c r="AF155" s="50">
        <f>IF('Indicator Date hidden'!AG156="x","x",AF$2-'Indicator Date hidden'!AG156)</f>
        <v>0</v>
      </c>
      <c r="AG155" s="50">
        <f>IF('Indicator Date hidden'!AH156="x","x",AG$2-'Indicator Date hidden'!AH156)</f>
        <v>0</v>
      </c>
      <c r="AH155" s="50">
        <f>IF('Indicator Date hidden'!AI156="x","x",AH$2-'Indicator Date hidden'!AI156)</f>
        <v>0</v>
      </c>
      <c r="AI155" s="50">
        <f>IF('Indicator Date hidden'!AJ156="x","x",AI$2-'Indicator Date hidden'!AJ156)</f>
        <v>0</v>
      </c>
      <c r="AJ155" s="50">
        <f>IF('Indicator Date hidden'!AK156="x","x",AJ$2-'Indicator Date hidden'!AK156)</f>
        <v>0</v>
      </c>
      <c r="AK155" s="50">
        <f>IF('Indicator Date hidden'!AL156="x","x",AK$2-'Indicator Date hidden'!AL156)</f>
        <v>0</v>
      </c>
      <c r="AL155" s="50">
        <f>IF('Indicator Date hidden'!AM156="x","x",AL$2-'Indicator Date hidden'!AM156)</f>
        <v>2</v>
      </c>
      <c r="AM155" s="50">
        <f>IF('Indicator Date hidden'!AN156="x","x",AM$2-'Indicator Date hidden'!AN156)</f>
        <v>0</v>
      </c>
      <c r="AN155" s="50">
        <f>IF('Indicator Date hidden'!AO156="x","x",AN$2-'Indicator Date hidden'!AO156)</f>
        <v>0</v>
      </c>
      <c r="AO155" s="50">
        <f>IF('Indicator Date hidden'!AP156="x","x",AO$2-'Indicator Date hidden'!AP156)</f>
        <v>0</v>
      </c>
      <c r="AP155" s="50">
        <f>IF('Indicator Date hidden'!AQ156="x","x",AP$2-'Indicator Date hidden'!AQ156)</f>
        <v>0</v>
      </c>
      <c r="AQ155" s="50">
        <f>IF('Indicator Date hidden'!AR156="x","x",AQ$2-'Indicator Date hidden'!AR156)</f>
        <v>0</v>
      </c>
      <c r="AR155" s="50">
        <f>IF('Indicator Date hidden'!AS156="x","x",AR$2-'Indicator Date hidden'!AS156)</f>
        <v>0</v>
      </c>
      <c r="AS155" s="50">
        <f>IF('Indicator Date hidden'!AT156="x","x",AS$2-'Indicator Date hidden'!AT156)</f>
        <v>1</v>
      </c>
      <c r="AT155" s="50">
        <f>IF('Indicator Date hidden'!AU156="x","x",AT$2-'Indicator Date hidden'!AU156)</f>
        <v>0</v>
      </c>
      <c r="AU155" s="50">
        <f>IF('Indicator Date hidden'!AV156="x","x",AU$2-'Indicator Date hidden'!AV156)</f>
        <v>0</v>
      </c>
      <c r="AV155" s="50">
        <f>IF('Indicator Date hidden'!AW156="x","x",AV$2-'Indicator Date hidden'!AW156)</f>
        <v>0</v>
      </c>
      <c r="AW155" s="50">
        <f>IF('Indicator Date hidden'!AX156="x","x",AW$2-'Indicator Date hidden'!AX156)</f>
        <v>0</v>
      </c>
      <c r="AX155" s="50">
        <f>IF('Indicator Date hidden'!AY156="x","x",AX$2-'Indicator Date hidden'!AY156)</f>
        <v>0</v>
      </c>
      <c r="AY155" s="50">
        <f>IF('Indicator Date hidden'!AZ156="x","x",AY$2-'Indicator Date hidden'!AZ156)</f>
        <v>0</v>
      </c>
      <c r="AZ155" s="50">
        <f>IF('Indicator Date hidden'!BA156="x","x",AZ$2-'Indicator Date hidden'!BA156)</f>
        <v>1</v>
      </c>
      <c r="BA155" s="50">
        <f>IF('Indicator Date hidden'!BB156="x","x",BA$2-'Indicator Date hidden'!BB156)</f>
        <v>1</v>
      </c>
      <c r="BB155" s="50">
        <f>IF('Indicator Date hidden'!BC156="x","x",BB$2-'Indicator Date hidden'!BC156)</f>
        <v>1</v>
      </c>
      <c r="BC155" s="50">
        <f>IF('Indicator Date hidden'!BD156="x","x",BC$2-'Indicator Date hidden'!BD156)</f>
        <v>1</v>
      </c>
      <c r="BD155" s="50">
        <f>IF('Indicator Date hidden'!BE156="x","x",BD$2-'Indicator Date hidden'!BE156)</f>
        <v>1</v>
      </c>
      <c r="BE155" s="50">
        <f>IF('Indicator Date hidden'!BF156="x","x",BE$2-'Indicator Date hidden'!BF156)</f>
        <v>1</v>
      </c>
      <c r="BF155" s="50">
        <f>IF('Indicator Date hidden'!BG156="x","x",BF$2-'Indicator Date hidden'!BG156)</f>
        <v>0</v>
      </c>
      <c r="BG155" s="50">
        <f>IF('Indicator Date hidden'!BH156="x","x",BG$2-'Indicator Date hidden'!BH156)</f>
        <v>1</v>
      </c>
      <c r="BH155" s="50">
        <f>IF('Indicator Date hidden'!BI156="x","x",BH$2-'Indicator Date hidden'!BI156)</f>
        <v>1</v>
      </c>
      <c r="BI155" s="50">
        <f>IF('Indicator Date hidden'!BJ156="x","x",BI$2-'Indicator Date hidden'!BJ156)</f>
        <v>2</v>
      </c>
      <c r="BJ155" s="50">
        <f>IF('Indicator Date hidden'!BK156="x","x",BJ$2-'Indicator Date hidden'!BK156)</f>
        <v>1</v>
      </c>
      <c r="BK155" s="50">
        <f>IF('Indicator Date hidden'!BL156="x","x",BK$2-'Indicator Date hidden'!BL156)</f>
        <v>0</v>
      </c>
      <c r="BL155" s="50">
        <f>IF('Indicator Date hidden'!BM156="x","x",BL$2-'Indicator Date hidden'!BM156)</f>
        <v>1</v>
      </c>
      <c r="BM155" s="50">
        <f>IF('Indicator Date hidden'!BN156="x","x",BM$2-'Indicator Date hidden'!BN156)</f>
        <v>1</v>
      </c>
      <c r="BN155" s="50">
        <f>IF('Indicator Date hidden'!BO156="x","x",BN$2-'Indicator Date hidden'!BO156)</f>
        <v>2</v>
      </c>
      <c r="BO155" s="50">
        <f>IF('Indicator Date hidden'!BP156="x","x",BO$2-'Indicator Date hidden'!BP156)</f>
        <v>0</v>
      </c>
      <c r="BP155" s="50">
        <f>IF('Indicator Date hidden'!BQ156="x","x",BP$2-'Indicator Date hidden'!BQ156)</f>
        <v>0</v>
      </c>
      <c r="BQ155" s="50">
        <f>IF('Indicator Date hidden'!BR156="x","x",BQ$2-'Indicator Date hidden'!BR156)</f>
        <v>0</v>
      </c>
      <c r="BR155" s="50">
        <f>IF('Indicator Date hidden'!BS156="x","x",BR$2-'Indicator Date hidden'!BS156)</f>
        <v>0</v>
      </c>
      <c r="BS155" s="50">
        <f>IF('Indicator Date hidden'!BT156="x","x",BS$2-'Indicator Date hidden'!BT156)</f>
        <v>7</v>
      </c>
      <c r="BT155" s="50">
        <f>IF('Indicator Date hidden'!BU156="x","x",BT$2-'Indicator Date hidden'!BU156)</f>
        <v>1</v>
      </c>
      <c r="BU155" s="50">
        <f>IF('Indicator Date hidden'!BV156="x","x",BU$2-'Indicator Date hidden'!BV156)</f>
        <v>1</v>
      </c>
      <c r="BV155" s="50">
        <f>IF('Indicator Date hidden'!BW156="x","x",BV$2-'Indicator Date hidden'!BW156)</f>
        <v>1</v>
      </c>
      <c r="BW155" s="50">
        <f>IF('Indicator Date hidden'!BX156="x","x",BW$2-'Indicator Date hidden'!BX156)</f>
        <v>0</v>
      </c>
      <c r="BX155" s="50">
        <f>IF('Indicator Date hidden'!BY156="x","x",BX$2-'Indicator Date hidden'!BY156)</f>
        <v>0</v>
      </c>
      <c r="BY155" s="3">
        <f t="shared" si="20"/>
        <v>39</v>
      </c>
      <c r="BZ155" s="51">
        <f t="shared" si="21"/>
        <v>0.52</v>
      </c>
      <c r="CA155" s="3">
        <f t="shared" si="22"/>
        <v>23</v>
      </c>
      <c r="CB155" s="51">
        <f t="shared" si="23"/>
        <v>1.1472866540959441</v>
      </c>
      <c r="CC155" s="54">
        <f t="shared" si="24"/>
        <v>0</v>
      </c>
    </row>
    <row r="156" spans="1:81">
      <c r="A156" s="3" t="str">
        <f>'Indicator Data'!B159</f>
        <v>SGP</v>
      </c>
      <c r="B156" s="50">
        <f>IF('Indicator Date hidden'!C157="x","x",B$2-'Indicator Date hidden'!C157)</f>
        <v>0</v>
      </c>
      <c r="C156" s="50">
        <f>IF('Indicator Date hidden'!D157="x","x",C$2-'Indicator Date hidden'!D157)</f>
        <v>0</v>
      </c>
      <c r="D156" s="50">
        <f>IF('Indicator Date hidden'!E157="x","x",D$2-'Indicator Date hidden'!E157)</f>
        <v>0</v>
      </c>
      <c r="E156" s="50">
        <f>IF('Indicator Date hidden'!F157="x","x",E$2-'Indicator Date hidden'!F157)</f>
        <v>0</v>
      </c>
      <c r="F156" s="50">
        <f>IF('Indicator Date hidden'!G157="x","x",F$2-'Indicator Date hidden'!G157)</f>
        <v>0</v>
      </c>
      <c r="G156" s="50">
        <f>IF('Indicator Date hidden'!H157="x","x",G$2-'Indicator Date hidden'!H157)</f>
        <v>0</v>
      </c>
      <c r="H156" s="50">
        <f>IF('Indicator Date hidden'!I157="x","x",H$2-'Indicator Date hidden'!I157)</f>
        <v>0</v>
      </c>
      <c r="I156" s="50">
        <f>IF('Indicator Date hidden'!J157="x","x",I$2-'Indicator Date hidden'!J157)</f>
        <v>0</v>
      </c>
      <c r="J156" s="50">
        <f>IF('Indicator Date hidden'!K157="x","x",J$2-'Indicator Date hidden'!K157)</f>
        <v>0</v>
      </c>
      <c r="K156" s="50">
        <f>IF('Indicator Date hidden'!L157="x","x",K$2-'Indicator Date hidden'!L157)</f>
        <v>0</v>
      </c>
      <c r="L156" s="50">
        <f>IF('Indicator Date hidden'!M157="x","x",L$2-'Indicator Date hidden'!M157)</f>
        <v>0</v>
      </c>
      <c r="M156" s="50">
        <f>IF('Indicator Date hidden'!N157="x","x",M$2-'Indicator Date hidden'!N157)</f>
        <v>0</v>
      </c>
      <c r="N156" s="50">
        <f>IF('Indicator Date hidden'!O157="x","x",N$2-'Indicator Date hidden'!O157)</f>
        <v>0</v>
      </c>
      <c r="O156" s="50">
        <f>IF('Indicator Date hidden'!P157="x","x",O$2-'Indicator Date hidden'!P157)</f>
        <v>0</v>
      </c>
      <c r="P156" s="50">
        <f>IF('Indicator Date hidden'!Q157="x","x",P$2-'Indicator Date hidden'!Q157)</f>
        <v>0</v>
      </c>
      <c r="Q156" s="50">
        <f>IF('Indicator Date hidden'!R157="x","x",Q$2-'Indicator Date hidden'!R157)</f>
        <v>0</v>
      </c>
      <c r="R156" s="50">
        <f>IF('Indicator Date hidden'!S157="x","x",R$2-'Indicator Date hidden'!S157)</f>
        <v>0</v>
      </c>
      <c r="S156" s="50">
        <f>IF('Indicator Date hidden'!T157="x","x",S$2-'Indicator Date hidden'!T157)</f>
        <v>0</v>
      </c>
      <c r="T156" s="50">
        <f>IF('Indicator Date hidden'!U157="x","x",T$2-'Indicator Date hidden'!U157)</f>
        <v>0</v>
      </c>
      <c r="U156" s="50">
        <f>IF('Indicator Date hidden'!V157="x","x",U$2-'Indicator Date hidden'!V157)</f>
        <v>0</v>
      </c>
      <c r="V156" s="50">
        <f>IF('Indicator Date hidden'!W157="x","x",V$2-'Indicator Date hidden'!W157)</f>
        <v>0</v>
      </c>
      <c r="W156" s="50">
        <f>IF('Indicator Date hidden'!X157="x","x",W$2-'Indicator Date hidden'!X157)</f>
        <v>0</v>
      </c>
      <c r="X156" s="50">
        <f>IF('Indicator Date hidden'!Y157="x","x",X$2-'Indicator Date hidden'!Y157)</f>
        <v>1</v>
      </c>
      <c r="Y156" s="50">
        <f>IF('Indicator Date hidden'!Z157="x","x",Y$2-'Indicator Date hidden'!Z157)</f>
        <v>1</v>
      </c>
      <c r="Z156" s="50">
        <f>IF('Indicator Date hidden'!AA157="x","x",Z$2-'Indicator Date hidden'!AA157)</f>
        <v>8</v>
      </c>
      <c r="AA156" s="50">
        <f>IF('Indicator Date hidden'!AB157="x","x",AA$2-'Indicator Date hidden'!AB157)</f>
        <v>0</v>
      </c>
      <c r="AB156" s="50" t="str">
        <f>IF('Indicator Date hidden'!AC157="x","x",AB$2-'Indicator Date hidden'!AC157)</f>
        <v>x</v>
      </c>
      <c r="AC156" s="50">
        <f>IF('Indicator Date hidden'!AD157="x","x",AC$2-'Indicator Date hidden'!AD157)</f>
        <v>1</v>
      </c>
      <c r="AD156" s="50">
        <f>IF('Indicator Date hidden'!AE157="x","x",AD$2-'Indicator Date hidden'!AE157)</f>
        <v>0</v>
      </c>
      <c r="AE156" s="50" t="str">
        <f>IF('Indicator Date hidden'!AF157="x","x",AE$2-'Indicator Date hidden'!AF157)</f>
        <v>x</v>
      </c>
      <c r="AF156" s="50">
        <f>IF('Indicator Date hidden'!AG157="x","x",AF$2-'Indicator Date hidden'!AG157)</f>
        <v>0</v>
      </c>
      <c r="AG156" s="50">
        <f>IF('Indicator Date hidden'!AH157="x","x",AG$2-'Indicator Date hidden'!AH157)</f>
        <v>0</v>
      </c>
      <c r="AH156" s="50">
        <f>IF('Indicator Date hidden'!AI157="x","x",AH$2-'Indicator Date hidden'!AI157)</f>
        <v>0</v>
      </c>
      <c r="AI156" s="50">
        <f>IF('Indicator Date hidden'!AJ157="x","x",AI$2-'Indicator Date hidden'!AJ157)</f>
        <v>0</v>
      </c>
      <c r="AJ156" s="50">
        <f>IF('Indicator Date hidden'!AK157="x","x",AJ$2-'Indicator Date hidden'!AK157)</f>
        <v>0</v>
      </c>
      <c r="AK156" s="50">
        <f>IF('Indicator Date hidden'!AL157="x","x",AK$2-'Indicator Date hidden'!AL157)</f>
        <v>0</v>
      </c>
      <c r="AL156" s="50" t="str">
        <f>IF('Indicator Date hidden'!AM157="x","x",AL$2-'Indicator Date hidden'!AM157)</f>
        <v>x</v>
      </c>
      <c r="AM156" s="50">
        <f>IF('Indicator Date hidden'!AN157="x","x",AM$2-'Indicator Date hidden'!AN157)</f>
        <v>0</v>
      </c>
      <c r="AN156" s="50">
        <f>IF('Indicator Date hidden'!AO157="x","x",AN$2-'Indicator Date hidden'!AO157)</f>
        <v>0</v>
      </c>
      <c r="AO156" s="50">
        <f>IF('Indicator Date hidden'!AP157="x","x",AO$2-'Indicator Date hidden'!AP157)</f>
        <v>0</v>
      </c>
      <c r="AP156" s="50" t="str">
        <f>IF('Indicator Date hidden'!AQ157="x","x",AP$2-'Indicator Date hidden'!AQ157)</f>
        <v>x</v>
      </c>
      <c r="AQ156" s="50">
        <f>IF('Indicator Date hidden'!AR157="x","x",AQ$2-'Indicator Date hidden'!AR157)</f>
        <v>0</v>
      </c>
      <c r="AR156" s="50">
        <f>IF('Indicator Date hidden'!AS157="x","x",AR$2-'Indicator Date hidden'!AS157)</f>
        <v>0</v>
      </c>
      <c r="AS156" s="50" t="str">
        <f>IF('Indicator Date hidden'!AT157="x","x",AS$2-'Indicator Date hidden'!AT157)</f>
        <v>x</v>
      </c>
      <c r="AT156" s="50">
        <f>IF('Indicator Date hidden'!AU157="x","x",AT$2-'Indicator Date hidden'!AU157)</f>
        <v>0</v>
      </c>
      <c r="AU156" s="50">
        <f>IF('Indicator Date hidden'!AV157="x","x",AU$2-'Indicator Date hidden'!AV157)</f>
        <v>0</v>
      </c>
      <c r="AV156" s="50">
        <f>IF('Indicator Date hidden'!AW157="x","x",AV$2-'Indicator Date hidden'!AW157)</f>
        <v>0</v>
      </c>
      <c r="AW156" s="50" t="str">
        <f>IF('Indicator Date hidden'!AX157="x","x",AW$2-'Indicator Date hidden'!AX157)</f>
        <v>x</v>
      </c>
      <c r="AX156" s="50">
        <f>IF('Indicator Date hidden'!AY157="x","x",AX$2-'Indicator Date hidden'!AY157)</f>
        <v>0</v>
      </c>
      <c r="AY156" s="50">
        <f>IF('Indicator Date hidden'!AZ157="x","x",AY$2-'Indicator Date hidden'!AZ157)</f>
        <v>0</v>
      </c>
      <c r="AZ156" s="50" t="str">
        <f>IF('Indicator Date hidden'!BA157="x","x",AZ$2-'Indicator Date hidden'!BA157)</f>
        <v>x</v>
      </c>
      <c r="BA156" s="50">
        <f>IF('Indicator Date hidden'!BB157="x","x",BA$2-'Indicator Date hidden'!BB157)</f>
        <v>1</v>
      </c>
      <c r="BB156" s="50">
        <f>IF('Indicator Date hidden'!BC157="x","x",BB$2-'Indicator Date hidden'!BC157)</f>
        <v>1</v>
      </c>
      <c r="BC156" s="50">
        <f>IF('Indicator Date hidden'!BD157="x","x",BC$2-'Indicator Date hidden'!BD157)</f>
        <v>1</v>
      </c>
      <c r="BD156" s="50" t="str">
        <f>IF('Indicator Date hidden'!BE157="x","x",BD$2-'Indicator Date hidden'!BE157)</f>
        <v>x</v>
      </c>
      <c r="BE156" s="50">
        <f>IF('Indicator Date hidden'!BF157="x","x",BE$2-'Indicator Date hidden'!BF157)</f>
        <v>1</v>
      </c>
      <c r="BF156" s="50">
        <f>IF('Indicator Date hidden'!BG157="x","x",BF$2-'Indicator Date hidden'!BG157)</f>
        <v>0</v>
      </c>
      <c r="BG156" s="50">
        <f>IF('Indicator Date hidden'!BH157="x","x",BG$2-'Indicator Date hidden'!BH157)</f>
        <v>1</v>
      </c>
      <c r="BH156" s="50">
        <f>IF('Indicator Date hidden'!BI157="x","x",BH$2-'Indicator Date hidden'!BI157)</f>
        <v>1</v>
      </c>
      <c r="BI156" s="50">
        <f>IF('Indicator Date hidden'!BJ157="x","x",BI$2-'Indicator Date hidden'!BJ157)</f>
        <v>2</v>
      </c>
      <c r="BJ156" s="50">
        <f>IF('Indicator Date hidden'!BK157="x","x",BJ$2-'Indicator Date hidden'!BK157)</f>
        <v>1</v>
      </c>
      <c r="BK156" s="50">
        <f>IF('Indicator Date hidden'!BL157="x","x",BK$2-'Indicator Date hidden'!BL157)</f>
        <v>0</v>
      </c>
      <c r="BL156" s="50">
        <f>IF('Indicator Date hidden'!BM157="x","x",BL$2-'Indicator Date hidden'!BM157)</f>
        <v>1</v>
      </c>
      <c r="BM156" s="50">
        <f>IF('Indicator Date hidden'!BN157="x","x",BM$2-'Indicator Date hidden'!BN157)</f>
        <v>1</v>
      </c>
      <c r="BN156" s="50">
        <f>IF('Indicator Date hidden'!BO157="x","x",BN$2-'Indicator Date hidden'!BO157)</f>
        <v>0</v>
      </c>
      <c r="BO156" s="50">
        <f>IF('Indicator Date hidden'!BP157="x","x",BO$2-'Indicator Date hidden'!BP157)</f>
        <v>0</v>
      </c>
      <c r="BP156" s="50">
        <f>IF('Indicator Date hidden'!BQ157="x","x",BP$2-'Indicator Date hidden'!BQ157)</f>
        <v>0</v>
      </c>
      <c r="BQ156" s="50">
        <f>IF('Indicator Date hidden'!BR157="x","x",BQ$2-'Indicator Date hidden'!BR157)</f>
        <v>0</v>
      </c>
      <c r="BR156" s="50">
        <f>IF('Indicator Date hidden'!BS157="x","x",BR$2-'Indicator Date hidden'!BS157)</f>
        <v>0</v>
      </c>
      <c r="BS156" s="50">
        <f>IF('Indicator Date hidden'!BT157="x","x",BS$2-'Indicator Date hidden'!BT157)</f>
        <v>2</v>
      </c>
      <c r="BT156" s="50">
        <f>IF('Indicator Date hidden'!BU157="x","x",BT$2-'Indicator Date hidden'!BU157)</f>
        <v>1</v>
      </c>
      <c r="BU156" s="50">
        <f>IF('Indicator Date hidden'!BV157="x","x",BU$2-'Indicator Date hidden'!BV157)</f>
        <v>1</v>
      </c>
      <c r="BV156" s="50">
        <f>IF('Indicator Date hidden'!BW157="x","x",BV$2-'Indicator Date hidden'!BW157)</f>
        <v>1</v>
      </c>
      <c r="BW156" s="50">
        <f>IF('Indicator Date hidden'!BX157="x","x",BW$2-'Indicator Date hidden'!BX157)</f>
        <v>0</v>
      </c>
      <c r="BX156" s="50">
        <f>IF('Indicator Date hidden'!BY157="x","x",BX$2-'Indicator Date hidden'!BY157)</f>
        <v>0</v>
      </c>
      <c r="BY156" s="3">
        <f t="shared" si="20"/>
        <v>27</v>
      </c>
      <c r="BZ156" s="51">
        <f t="shared" si="21"/>
        <v>0.40298507462686567</v>
      </c>
      <c r="CA156" s="3">
        <f t="shared" si="22"/>
        <v>18</v>
      </c>
      <c r="CB156" s="51">
        <f t="shared" si="23"/>
        <v>1.0658848400810224</v>
      </c>
      <c r="CC156" s="54">
        <f t="shared" si="24"/>
        <v>0</v>
      </c>
    </row>
    <row r="157" spans="1:81">
      <c r="A157" s="3" t="str">
        <f>'Indicator Data'!B160</f>
        <v>SVK</v>
      </c>
      <c r="B157" s="50">
        <f>IF('Indicator Date hidden'!C158="x","x",B$2-'Indicator Date hidden'!C158)</f>
        <v>0</v>
      </c>
      <c r="C157" s="50">
        <f>IF('Indicator Date hidden'!D158="x","x",C$2-'Indicator Date hidden'!D158)</f>
        <v>0</v>
      </c>
      <c r="D157" s="50">
        <f>IF('Indicator Date hidden'!E158="x","x",D$2-'Indicator Date hidden'!E158)</f>
        <v>0</v>
      </c>
      <c r="E157" s="50">
        <f>IF('Indicator Date hidden'!F158="x","x",E$2-'Indicator Date hidden'!F158)</f>
        <v>0</v>
      </c>
      <c r="F157" s="50">
        <f>IF('Indicator Date hidden'!G158="x","x",F$2-'Indicator Date hidden'!G158)</f>
        <v>0</v>
      </c>
      <c r="G157" s="50">
        <f>IF('Indicator Date hidden'!H158="x","x",G$2-'Indicator Date hidden'!H158)</f>
        <v>0</v>
      </c>
      <c r="H157" s="50">
        <f>IF('Indicator Date hidden'!I158="x","x",H$2-'Indicator Date hidden'!I158)</f>
        <v>0</v>
      </c>
      <c r="I157" s="50">
        <f>IF('Indicator Date hidden'!J158="x","x",I$2-'Indicator Date hidden'!J158)</f>
        <v>0</v>
      </c>
      <c r="J157" s="50">
        <f>IF('Indicator Date hidden'!K158="x","x",J$2-'Indicator Date hidden'!K158)</f>
        <v>0</v>
      </c>
      <c r="K157" s="50">
        <f>IF('Indicator Date hidden'!L158="x","x",K$2-'Indicator Date hidden'!L158)</f>
        <v>0</v>
      </c>
      <c r="L157" s="50">
        <f>IF('Indicator Date hidden'!M158="x","x",L$2-'Indicator Date hidden'!M158)</f>
        <v>0</v>
      </c>
      <c r="M157" s="50">
        <f>IF('Indicator Date hidden'!N158="x","x",M$2-'Indicator Date hidden'!N158)</f>
        <v>0</v>
      </c>
      <c r="N157" s="50">
        <f>IF('Indicator Date hidden'!O158="x","x",N$2-'Indicator Date hidden'!O158)</f>
        <v>0</v>
      </c>
      <c r="O157" s="50">
        <f>IF('Indicator Date hidden'!P158="x","x",O$2-'Indicator Date hidden'!P158)</f>
        <v>0</v>
      </c>
      <c r="P157" s="50">
        <f>IF('Indicator Date hidden'!Q158="x","x",P$2-'Indicator Date hidden'!Q158)</f>
        <v>0</v>
      </c>
      <c r="Q157" s="50">
        <f>IF('Indicator Date hidden'!R158="x","x",Q$2-'Indicator Date hidden'!R158)</f>
        <v>0</v>
      </c>
      <c r="R157" s="50">
        <f>IF('Indicator Date hidden'!S158="x","x",R$2-'Indicator Date hidden'!S158)</f>
        <v>0</v>
      </c>
      <c r="S157" s="50">
        <f>IF('Indicator Date hidden'!T158="x","x",S$2-'Indicator Date hidden'!T158)</f>
        <v>0</v>
      </c>
      <c r="T157" s="50">
        <f>IF('Indicator Date hidden'!U158="x","x",T$2-'Indicator Date hidden'!U158)</f>
        <v>0</v>
      </c>
      <c r="U157" s="50">
        <f>IF('Indicator Date hidden'!V158="x","x",U$2-'Indicator Date hidden'!V158)</f>
        <v>0</v>
      </c>
      <c r="V157" s="50">
        <f>IF('Indicator Date hidden'!W158="x","x",V$2-'Indicator Date hidden'!W158)</f>
        <v>0</v>
      </c>
      <c r="W157" s="50">
        <f>IF('Indicator Date hidden'!X158="x","x",W$2-'Indicator Date hidden'!X158)</f>
        <v>0</v>
      </c>
      <c r="X157" s="50">
        <f>IF('Indicator Date hidden'!Y158="x","x",X$2-'Indicator Date hidden'!Y158)</f>
        <v>1</v>
      </c>
      <c r="Y157" s="50">
        <f>IF('Indicator Date hidden'!Z158="x","x",Y$2-'Indicator Date hidden'!Z158)</f>
        <v>1</v>
      </c>
      <c r="Z157" s="50">
        <f>IF('Indicator Date hidden'!AA158="x","x",Z$2-'Indicator Date hidden'!AA158)</f>
        <v>7</v>
      </c>
      <c r="AA157" s="50">
        <f>IF('Indicator Date hidden'!AB158="x","x",AA$2-'Indicator Date hidden'!AB158)</f>
        <v>0</v>
      </c>
      <c r="AB157" s="50" t="str">
        <f>IF('Indicator Date hidden'!AC158="x","x",AB$2-'Indicator Date hidden'!AC158)</f>
        <v>x</v>
      </c>
      <c r="AC157" s="50">
        <f>IF('Indicator Date hidden'!AD158="x","x",AC$2-'Indicator Date hidden'!AD158)</f>
        <v>1</v>
      </c>
      <c r="AD157" s="50">
        <f>IF('Indicator Date hidden'!AE158="x","x",AD$2-'Indicator Date hidden'!AE158)</f>
        <v>0</v>
      </c>
      <c r="AE157" s="50" t="str">
        <f>IF('Indicator Date hidden'!AF158="x","x",AE$2-'Indicator Date hidden'!AF158)</f>
        <v>x</v>
      </c>
      <c r="AF157" s="50">
        <f>IF('Indicator Date hidden'!AG158="x","x",AF$2-'Indicator Date hidden'!AG158)</f>
        <v>0</v>
      </c>
      <c r="AG157" s="50">
        <f>IF('Indicator Date hidden'!AH158="x","x",AG$2-'Indicator Date hidden'!AH158)</f>
        <v>0</v>
      </c>
      <c r="AH157" s="50">
        <f>IF('Indicator Date hidden'!AI158="x","x",AH$2-'Indicator Date hidden'!AI158)</f>
        <v>0</v>
      </c>
      <c r="AI157" s="50">
        <f>IF('Indicator Date hidden'!AJ158="x","x",AI$2-'Indicator Date hidden'!AJ158)</f>
        <v>0</v>
      </c>
      <c r="AJ157" s="50">
        <f>IF('Indicator Date hidden'!AK158="x","x",AJ$2-'Indicator Date hidden'!AK158)</f>
        <v>0</v>
      </c>
      <c r="AK157" s="50">
        <f>IF('Indicator Date hidden'!AL158="x","x",AK$2-'Indicator Date hidden'!AL158)</f>
        <v>0</v>
      </c>
      <c r="AL157" s="50" t="str">
        <f>IF('Indicator Date hidden'!AM158="x","x",AL$2-'Indicator Date hidden'!AM158)</f>
        <v>x</v>
      </c>
      <c r="AM157" s="50">
        <f>IF('Indicator Date hidden'!AN158="x","x",AM$2-'Indicator Date hidden'!AN158)</f>
        <v>0</v>
      </c>
      <c r="AN157" s="50">
        <f>IF('Indicator Date hidden'!AO158="x","x",AN$2-'Indicator Date hidden'!AO158)</f>
        <v>0</v>
      </c>
      <c r="AO157" s="50">
        <f>IF('Indicator Date hidden'!AP158="x","x",AO$2-'Indicator Date hidden'!AP158)</f>
        <v>0</v>
      </c>
      <c r="AP157" s="50" t="str">
        <f>IF('Indicator Date hidden'!AQ158="x","x",AP$2-'Indicator Date hidden'!AQ158)</f>
        <v>x</v>
      </c>
      <c r="AQ157" s="50">
        <f>IF('Indicator Date hidden'!AR158="x","x",AQ$2-'Indicator Date hidden'!AR158)</f>
        <v>0</v>
      </c>
      <c r="AR157" s="50">
        <f>IF('Indicator Date hidden'!AS158="x","x",AR$2-'Indicator Date hidden'!AS158)</f>
        <v>0</v>
      </c>
      <c r="AS157" s="50" t="str">
        <f>IF('Indicator Date hidden'!AT158="x","x",AS$2-'Indicator Date hidden'!AT158)</f>
        <v>x</v>
      </c>
      <c r="AT157" s="50">
        <f>IF('Indicator Date hidden'!AU158="x","x",AT$2-'Indicator Date hidden'!AU158)</f>
        <v>0</v>
      </c>
      <c r="AU157" s="50" t="str">
        <f>IF('Indicator Date hidden'!AV158="x","x",AU$2-'Indicator Date hidden'!AV158)</f>
        <v>x</v>
      </c>
      <c r="AV157" s="50" t="str">
        <f>IF('Indicator Date hidden'!AW158="x","x",AV$2-'Indicator Date hidden'!AW158)</f>
        <v>x</v>
      </c>
      <c r="AW157" s="50" t="str">
        <f>IF('Indicator Date hidden'!AX158="x","x",AW$2-'Indicator Date hidden'!AX158)</f>
        <v>x</v>
      </c>
      <c r="AX157" s="50">
        <f>IF('Indicator Date hidden'!AY158="x","x",AX$2-'Indicator Date hidden'!AY158)</f>
        <v>0</v>
      </c>
      <c r="AY157" s="50">
        <f>IF('Indicator Date hidden'!AZ158="x","x",AY$2-'Indicator Date hidden'!AZ158)</f>
        <v>0</v>
      </c>
      <c r="AZ157" s="50">
        <f>IF('Indicator Date hidden'!BA158="x","x",AZ$2-'Indicator Date hidden'!BA158)</f>
        <v>1</v>
      </c>
      <c r="BA157" s="50">
        <f>IF('Indicator Date hidden'!BB158="x","x",BA$2-'Indicator Date hidden'!BB158)</f>
        <v>1</v>
      </c>
      <c r="BB157" s="50">
        <f>IF('Indicator Date hidden'!BC158="x","x",BB$2-'Indicator Date hidden'!BC158)</f>
        <v>1</v>
      </c>
      <c r="BC157" s="50">
        <f>IF('Indicator Date hidden'!BD158="x","x",BC$2-'Indicator Date hidden'!BD158)</f>
        <v>1</v>
      </c>
      <c r="BD157" s="50" t="str">
        <f>IF('Indicator Date hidden'!BE158="x","x",BD$2-'Indicator Date hidden'!BE158)</f>
        <v>x</v>
      </c>
      <c r="BE157" s="50">
        <f>IF('Indicator Date hidden'!BF158="x","x",BE$2-'Indicator Date hidden'!BF158)</f>
        <v>1</v>
      </c>
      <c r="BF157" s="50">
        <f>IF('Indicator Date hidden'!BG158="x","x",BF$2-'Indicator Date hidden'!BG158)</f>
        <v>0</v>
      </c>
      <c r="BG157" s="50">
        <f>IF('Indicator Date hidden'!BH158="x","x",BG$2-'Indicator Date hidden'!BH158)</f>
        <v>1</v>
      </c>
      <c r="BH157" s="50">
        <f>IF('Indicator Date hidden'!BI158="x","x",BH$2-'Indicator Date hidden'!BI158)</f>
        <v>1</v>
      </c>
      <c r="BI157" s="50">
        <f>IF('Indicator Date hidden'!BJ158="x","x",BI$2-'Indicator Date hidden'!BJ158)</f>
        <v>0</v>
      </c>
      <c r="BJ157" s="50">
        <f>IF('Indicator Date hidden'!BK158="x","x",BJ$2-'Indicator Date hidden'!BK158)</f>
        <v>1</v>
      </c>
      <c r="BK157" s="50">
        <f>IF('Indicator Date hidden'!BL158="x","x",BK$2-'Indicator Date hidden'!BL158)</f>
        <v>0</v>
      </c>
      <c r="BL157" s="50">
        <f>IF('Indicator Date hidden'!BM158="x","x",BL$2-'Indicator Date hidden'!BM158)</f>
        <v>1</v>
      </c>
      <c r="BM157" s="50" t="str">
        <f>IF('Indicator Date hidden'!BN158="x","x",BM$2-'Indicator Date hidden'!BN158)</f>
        <v>x</v>
      </c>
      <c r="BN157" s="50">
        <f>IF('Indicator Date hidden'!BO158="x","x",BN$2-'Indicator Date hidden'!BO158)</f>
        <v>0</v>
      </c>
      <c r="BO157" s="50">
        <f>IF('Indicator Date hidden'!BP158="x","x",BO$2-'Indicator Date hidden'!BP158)</f>
        <v>0</v>
      </c>
      <c r="BP157" s="50">
        <f>IF('Indicator Date hidden'!BQ158="x","x",BP$2-'Indicator Date hidden'!BQ158)</f>
        <v>0</v>
      </c>
      <c r="BQ157" s="50">
        <f>IF('Indicator Date hidden'!BR158="x","x",BQ$2-'Indicator Date hidden'!BR158)</f>
        <v>0</v>
      </c>
      <c r="BR157" s="50">
        <f>IF('Indicator Date hidden'!BS158="x","x",BR$2-'Indicator Date hidden'!BS158)</f>
        <v>0</v>
      </c>
      <c r="BS157" s="50">
        <f>IF('Indicator Date hidden'!BT158="x","x",BS$2-'Indicator Date hidden'!BT158)</f>
        <v>2</v>
      </c>
      <c r="BT157" s="50">
        <f>IF('Indicator Date hidden'!BU158="x","x",BT$2-'Indicator Date hidden'!BU158)</f>
        <v>1</v>
      </c>
      <c r="BU157" s="50">
        <f>IF('Indicator Date hidden'!BV158="x","x",BU$2-'Indicator Date hidden'!BV158)</f>
        <v>1</v>
      </c>
      <c r="BV157" s="50">
        <f>IF('Indicator Date hidden'!BW158="x","x",BV$2-'Indicator Date hidden'!BW158)</f>
        <v>1</v>
      </c>
      <c r="BW157" s="50">
        <f>IF('Indicator Date hidden'!BX158="x","x",BW$2-'Indicator Date hidden'!BX158)</f>
        <v>0</v>
      </c>
      <c r="BX157" s="50">
        <f>IF('Indicator Date hidden'!BY158="x","x",BX$2-'Indicator Date hidden'!BY158)</f>
        <v>0</v>
      </c>
      <c r="BY157" s="3">
        <f t="shared" si="20"/>
        <v>24</v>
      </c>
      <c r="BZ157" s="51">
        <f t="shared" si="21"/>
        <v>0.36923076923076925</v>
      </c>
      <c r="CA157" s="3">
        <f t="shared" si="22"/>
        <v>17</v>
      </c>
      <c r="CB157" s="51">
        <f t="shared" si="23"/>
        <v>0.9538461538461539</v>
      </c>
      <c r="CC157" s="54">
        <f t="shared" si="24"/>
        <v>0</v>
      </c>
    </row>
    <row r="158" spans="1:81">
      <c r="A158" s="3" t="str">
        <f>'Indicator Data'!B161</f>
        <v>SVN</v>
      </c>
      <c r="B158" s="50">
        <f>IF('Indicator Date hidden'!C159="x","x",B$2-'Indicator Date hidden'!C159)</f>
        <v>0</v>
      </c>
      <c r="C158" s="50">
        <f>IF('Indicator Date hidden'!D159="x","x",C$2-'Indicator Date hidden'!D159)</f>
        <v>0</v>
      </c>
      <c r="D158" s="50">
        <f>IF('Indicator Date hidden'!E159="x","x",D$2-'Indicator Date hidden'!E159)</f>
        <v>0</v>
      </c>
      <c r="E158" s="50">
        <f>IF('Indicator Date hidden'!F159="x","x",E$2-'Indicator Date hidden'!F159)</f>
        <v>0</v>
      </c>
      <c r="F158" s="50">
        <f>IF('Indicator Date hidden'!G159="x","x",F$2-'Indicator Date hidden'!G159)</f>
        <v>0</v>
      </c>
      <c r="G158" s="50">
        <f>IF('Indicator Date hidden'!H159="x","x",G$2-'Indicator Date hidden'!H159)</f>
        <v>0</v>
      </c>
      <c r="H158" s="50">
        <f>IF('Indicator Date hidden'!I159="x","x",H$2-'Indicator Date hidden'!I159)</f>
        <v>0</v>
      </c>
      <c r="I158" s="50">
        <f>IF('Indicator Date hidden'!J159="x","x",I$2-'Indicator Date hidden'!J159)</f>
        <v>0</v>
      </c>
      <c r="J158" s="50">
        <f>IF('Indicator Date hidden'!K159="x","x",J$2-'Indicator Date hidden'!K159)</f>
        <v>0</v>
      </c>
      <c r="K158" s="50">
        <f>IF('Indicator Date hidden'!L159="x","x",K$2-'Indicator Date hidden'!L159)</f>
        <v>0</v>
      </c>
      <c r="L158" s="50">
        <f>IF('Indicator Date hidden'!M159="x","x",L$2-'Indicator Date hidden'!M159)</f>
        <v>0</v>
      </c>
      <c r="M158" s="50">
        <f>IF('Indicator Date hidden'!N159="x","x",M$2-'Indicator Date hidden'!N159)</f>
        <v>0</v>
      </c>
      <c r="N158" s="50">
        <f>IF('Indicator Date hidden'!O159="x","x",N$2-'Indicator Date hidden'!O159)</f>
        <v>0</v>
      </c>
      <c r="O158" s="50">
        <f>IF('Indicator Date hidden'!P159="x","x",O$2-'Indicator Date hidden'!P159)</f>
        <v>0</v>
      </c>
      <c r="P158" s="50">
        <f>IF('Indicator Date hidden'!Q159="x","x",P$2-'Indicator Date hidden'!Q159)</f>
        <v>0</v>
      </c>
      <c r="Q158" s="50">
        <f>IF('Indicator Date hidden'!R159="x","x",Q$2-'Indicator Date hidden'!R159)</f>
        <v>0</v>
      </c>
      <c r="R158" s="50">
        <f>IF('Indicator Date hidden'!S159="x","x",R$2-'Indicator Date hidden'!S159)</f>
        <v>0</v>
      </c>
      <c r="S158" s="50">
        <f>IF('Indicator Date hidden'!T159="x","x",S$2-'Indicator Date hidden'!T159)</f>
        <v>0</v>
      </c>
      <c r="T158" s="50">
        <f>IF('Indicator Date hidden'!U159="x","x",T$2-'Indicator Date hidden'!U159)</f>
        <v>0</v>
      </c>
      <c r="U158" s="50">
        <f>IF('Indicator Date hidden'!V159="x","x",U$2-'Indicator Date hidden'!V159)</f>
        <v>0</v>
      </c>
      <c r="V158" s="50">
        <f>IF('Indicator Date hidden'!W159="x","x",V$2-'Indicator Date hidden'!W159)</f>
        <v>0</v>
      </c>
      <c r="W158" s="50">
        <f>IF('Indicator Date hidden'!X159="x","x",W$2-'Indicator Date hidden'!X159)</f>
        <v>0</v>
      </c>
      <c r="X158" s="50">
        <f>IF('Indicator Date hidden'!Y159="x","x",X$2-'Indicator Date hidden'!Y159)</f>
        <v>1</v>
      </c>
      <c r="Y158" s="50">
        <f>IF('Indicator Date hidden'!Z159="x","x",Y$2-'Indicator Date hidden'!Z159)</f>
        <v>1</v>
      </c>
      <c r="Z158" s="50">
        <f>IF('Indicator Date hidden'!AA159="x","x",Z$2-'Indicator Date hidden'!AA159)</f>
        <v>3</v>
      </c>
      <c r="AA158" s="50">
        <f>IF('Indicator Date hidden'!AB159="x","x",AA$2-'Indicator Date hidden'!AB159)</f>
        <v>0</v>
      </c>
      <c r="AB158" s="50" t="str">
        <f>IF('Indicator Date hidden'!AC159="x","x",AB$2-'Indicator Date hidden'!AC159)</f>
        <v>x</v>
      </c>
      <c r="AC158" s="50">
        <f>IF('Indicator Date hidden'!AD159="x","x",AC$2-'Indicator Date hidden'!AD159)</f>
        <v>1</v>
      </c>
      <c r="AD158" s="50">
        <f>IF('Indicator Date hidden'!AE159="x","x",AD$2-'Indicator Date hidden'!AE159)</f>
        <v>0</v>
      </c>
      <c r="AE158" s="50">
        <f>IF('Indicator Date hidden'!AF159="x","x",AE$2-'Indicator Date hidden'!AF159)</f>
        <v>0</v>
      </c>
      <c r="AF158" s="50">
        <f>IF('Indicator Date hidden'!AG159="x","x",AF$2-'Indicator Date hidden'!AG159)</f>
        <v>0</v>
      </c>
      <c r="AG158" s="50">
        <f>IF('Indicator Date hidden'!AH159="x","x",AG$2-'Indicator Date hidden'!AH159)</f>
        <v>0</v>
      </c>
      <c r="AH158" s="50">
        <f>IF('Indicator Date hidden'!AI159="x","x",AH$2-'Indicator Date hidden'!AI159)</f>
        <v>0</v>
      </c>
      <c r="AI158" s="50">
        <f>IF('Indicator Date hidden'!AJ159="x","x",AI$2-'Indicator Date hidden'!AJ159)</f>
        <v>0</v>
      </c>
      <c r="AJ158" s="50">
        <f>IF('Indicator Date hidden'!AK159="x","x",AJ$2-'Indicator Date hidden'!AK159)</f>
        <v>0</v>
      </c>
      <c r="AK158" s="50">
        <f>IF('Indicator Date hidden'!AL159="x","x",AK$2-'Indicator Date hidden'!AL159)</f>
        <v>0</v>
      </c>
      <c r="AL158" s="50" t="str">
        <f>IF('Indicator Date hidden'!AM159="x","x",AL$2-'Indicator Date hidden'!AM159)</f>
        <v>x</v>
      </c>
      <c r="AM158" s="50">
        <f>IF('Indicator Date hidden'!AN159="x","x",AM$2-'Indicator Date hidden'!AN159)</f>
        <v>0</v>
      </c>
      <c r="AN158" s="50">
        <f>IF('Indicator Date hidden'!AO159="x","x",AN$2-'Indicator Date hidden'!AO159)</f>
        <v>0</v>
      </c>
      <c r="AO158" s="50">
        <f>IF('Indicator Date hidden'!AP159="x","x",AO$2-'Indicator Date hidden'!AP159)</f>
        <v>0</v>
      </c>
      <c r="AP158" s="50" t="str">
        <f>IF('Indicator Date hidden'!AQ159="x","x",AP$2-'Indicator Date hidden'!AQ159)</f>
        <v>x</v>
      </c>
      <c r="AQ158" s="50">
        <f>IF('Indicator Date hidden'!AR159="x","x",AQ$2-'Indicator Date hidden'!AR159)</f>
        <v>0</v>
      </c>
      <c r="AR158" s="50">
        <f>IF('Indicator Date hidden'!AS159="x","x",AR$2-'Indicator Date hidden'!AS159)</f>
        <v>0</v>
      </c>
      <c r="AS158" s="50" t="str">
        <f>IF('Indicator Date hidden'!AT159="x","x",AS$2-'Indicator Date hidden'!AT159)</f>
        <v>x</v>
      </c>
      <c r="AT158" s="50">
        <f>IF('Indicator Date hidden'!AU159="x","x",AT$2-'Indicator Date hidden'!AU159)</f>
        <v>0</v>
      </c>
      <c r="AU158" s="50" t="str">
        <f>IF('Indicator Date hidden'!AV159="x","x",AU$2-'Indicator Date hidden'!AV159)</f>
        <v>x</v>
      </c>
      <c r="AV158" s="50" t="str">
        <f>IF('Indicator Date hidden'!AW159="x","x",AV$2-'Indicator Date hidden'!AW159)</f>
        <v>x</v>
      </c>
      <c r="AW158" s="50" t="str">
        <f>IF('Indicator Date hidden'!AX159="x","x",AW$2-'Indicator Date hidden'!AX159)</f>
        <v>x</v>
      </c>
      <c r="AX158" s="50">
        <f>IF('Indicator Date hidden'!AY159="x","x",AX$2-'Indicator Date hidden'!AY159)</f>
        <v>0</v>
      </c>
      <c r="AY158" s="50">
        <f>IF('Indicator Date hidden'!AZ159="x","x",AY$2-'Indicator Date hidden'!AZ159)</f>
        <v>0</v>
      </c>
      <c r="AZ158" s="50">
        <f>IF('Indicator Date hidden'!BA159="x","x",AZ$2-'Indicator Date hidden'!BA159)</f>
        <v>1</v>
      </c>
      <c r="BA158" s="50">
        <f>IF('Indicator Date hidden'!BB159="x","x",BA$2-'Indicator Date hidden'!BB159)</f>
        <v>1</v>
      </c>
      <c r="BB158" s="50">
        <f>IF('Indicator Date hidden'!BC159="x","x",BB$2-'Indicator Date hidden'!BC159)</f>
        <v>1</v>
      </c>
      <c r="BC158" s="50">
        <f>IF('Indicator Date hidden'!BD159="x","x",BC$2-'Indicator Date hidden'!BD159)</f>
        <v>1</v>
      </c>
      <c r="BD158" s="50" t="str">
        <f>IF('Indicator Date hidden'!BE159="x","x",BD$2-'Indicator Date hidden'!BE159)</f>
        <v>x</v>
      </c>
      <c r="BE158" s="50">
        <f>IF('Indicator Date hidden'!BF159="x","x",BE$2-'Indicator Date hidden'!BF159)</f>
        <v>1</v>
      </c>
      <c r="BF158" s="50">
        <f>IF('Indicator Date hidden'!BG159="x","x",BF$2-'Indicator Date hidden'!BG159)</f>
        <v>0</v>
      </c>
      <c r="BG158" s="50">
        <f>IF('Indicator Date hidden'!BH159="x","x",BG$2-'Indicator Date hidden'!BH159)</f>
        <v>1</v>
      </c>
      <c r="BH158" s="50">
        <f>IF('Indicator Date hidden'!BI159="x","x",BH$2-'Indicator Date hidden'!BI159)</f>
        <v>1</v>
      </c>
      <c r="BI158" s="50">
        <f>IF('Indicator Date hidden'!BJ159="x","x",BI$2-'Indicator Date hidden'!BJ159)</f>
        <v>0</v>
      </c>
      <c r="BJ158" s="50">
        <f>IF('Indicator Date hidden'!BK159="x","x",BJ$2-'Indicator Date hidden'!BK159)</f>
        <v>1</v>
      </c>
      <c r="BK158" s="50">
        <f>IF('Indicator Date hidden'!BL159="x","x",BK$2-'Indicator Date hidden'!BL159)</f>
        <v>0</v>
      </c>
      <c r="BL158" s="50">
        <f>IF('Indicator Date hidden'!BM159="x","x",BL$2-'Indicator Date hidden'!BM159)</f>
        <v>1</v>
      </c>
      <c r="BM158" s="50">
        <f>IF('Indicator Date hidden'!BN159="x","x",BM$2-'Indicator Date hidden'!BN159)</f>
        <v>5</v>
      </c>
      <c r="BN158" s="50">
        <f>IF('Indicator Date hidden'!BO159="x","x",BN$2-'Indicator Date hidden'!BO159)</f>
        <v>0</v>
      </c>
      <c r="BO158" s="50">
        <f>IF('Indicator Date hidden'!BP159="x","x",BO$2-'Indicator Date hidden'!BP159)</f>
        <v>0</v>
      </c>
      <c r="BP158" s="50">
        <f>IF('Indicator Date hidden'!BQ159="x","x",BP$2-'Indicator Date hidden'!BQ159)</f>
        <v>0</v>
      </c>
      <c r="BQ158" s="50">
        <f>IF('Indicator Date hidden'!BR159="x","x",BQ$2-'Indicator Date hidden'!BR159)</f>
        <v>0</v>
      </c>
      <c r="BR158" s="50">
        <f>IF('Indicator Date hidden'!BS159="x","x",BR$2-'Indicator Date hidden'!BS159)</f>
        <v>0</v>
      </c>
      <c r="BS158" s="50">
        <f>IF('Indicator Date hidden'!BT159="x","x",BS$2-'Indicator Date hidden'!BT159)</f>
        <v>2</v>
      </c>
      <c r="BT158" s="50">
        <f>IF('Indicator Date hidden'!BU159="x","x",BT$2-'Indicator Date hidden'!BU159)</f>
        <v>1</v>
      </c>
      <c r="BU158" s="50">
        <f>IF('Indicator Date hidden'!BV159="x","x",BU$2-'Indicator Date hidden'!BV159)</f>
        <v>1</v>
      </c>
      <c r="BV158" s="50">
        <f>IF('Indicator Date hidden'!BW159="x","x",BV$2-'Indicator Date hidden'!BW159)</f>
        <v>1</v>
      </c>
      <c r="BW158" s="50">
        <f>IF('Indicator Date hidden'!BX159="x","x",BW$2-'Indicator Date hidden'!BX159)</f>
        <v>0</v>
      </c>
      <c r="BX158" s="50">
        <f>IF('Indicator Date hidden'!BY159="x","x",BX$2-'Indicator Date hidden'!BY159)</f>
        <v>0</v>
      </c>
      <c r="BY158" s="3">
        <f t="shared" si="20"/>
        <v>25</v>
      </c>
      <c r="BZ158" s="51">
        <f t="shared" si="21"/>
        <v>0.37313432835820898</v>
      </c>
      <c r="CA158" s="3">
        <f t="shared" si="22"/>
        <v>18</v>
      </c>
      <c r="CB158" s="51">
        <f t="shared" si="23"/>
        <v>0.807350945450658</v>
      </c>
      <c r="CC158" s="54">
        <f t="shared" si="24"/>
        <v>0</v>
      </c>
    </row>
    <row r="159" spans="1:81">
      <c r="A159" s="3" t="str">
        <f>'Indicator Data'!B162</f>
        <v>SLB</v>
      </c>
      <c r="B159" s="50">
        <f>IF('Indicator Date hidden'!C160="x","x",B$2-'Indicator Date hidden'!C160)</f>
        <v>0</v>
      </c>
      <c r="C159" s="50">
        <f>IF('Indicator Date hidden'!D160="x","x",C$2-'Indicator Date hidden'!D160)</f>
        <v>0</v>
      </c>
      <c r="D159" s="50">
        <f>IF('Indicator Date hidden'!E160="x","x",D$2-'Indicator Date hidden'!E160)</f>
        <v>0</v>
      </c>
      <c r="E159" s="50">
        <f>IF('Indicator Date hidden'!F160="x","x",E$2-'Indicator Date hidden'!F160)</f>
        <v>0</v>
      </c>
      <c r="F159" s="50">
        <f>IF('Indicator Date hidden'!G160="x","x",F$2-'Indicator Date hidden'!G160)</f>
        <v>0</v>
      </c>
      <c r="G159" s="50">
        <f>IF('Indicator Date hidden'!H160="x","x",G$2-'Indicator Date hidden'!H160)</f>
        <v>0</v>
      </c>
      <c r="H159" s="50">
        <f>IF('Indicator Date hidden'!I160="x","x",H$2-'Indicator Date hidden'!I160)</f>
        <v>0</v>
      </c>
      <c r="I159" s="50">
        <f>IF('Indicator Date hidden'!J160="x","x",I$2-'Indicator Date hidden'!J160)</f>
        <v>0</v>
      </c>
      <c r="J159" s="50">
        <f>IF('Indicator Date hidden'!K160="x","x",J$2-'Indicator Date hidden'!K160)</f>
        <v>0</v>
      </c>
      <c r="K159" s="50">
        <f>IF('Indicator Date hidden'!L160="x","x",K$2-'Indicator Date hidden'!L160)</f>
        <v>0</v>
      </c>
      <c r="L159" s="50">
        <f>IF('Indicator Date hidden'!M160="x","x",L$2-'Indicator Date hidden'!M160)</f>
        <v>0</v>
      </c>
      <c r="M159" s="50">
        <f>IF('Indicator Date hidden'!N160="x","x",M$2-'Indicator Date hidden'!N160)</f>
        <v>0</v>
      </c>
      <c r="N159" s="50">
        <f>IF('Indicator Date hidden'!O160="x","x",N$2-'Indicator Date hidden'!O160)</f>
        <v>0</v>
      </c>
      <c r="O159" s="50">
        <f>IF('Indicator Date hidden'!P160="x","x",O$2-'Indicator Date hidden'!P160)</f>
        <v>0</v>
      </c>
      <c r="P159" s="50">
        <f>IF('Indicator Date hidden'!Q160="x","x",P$2-'Indicator Date hidden'!Q160)</f>
        <v>0</v>
      </c>
      <c r="Q159" s="50">
        <f>IF('Indicator Date hidden'!R160="x","x",Q$2-'Indicator Date hidden'!R160)</f>
        <v>0</v>
      </c>
      <c r="R159" s="50">
        <f>IF('Indicator Date hidden'!S160="x","x",R$2-'Indicator Date hidden'!S160)</f>
        <v>0</v>
      </c>
      <c r="S159" s="50">
        <f>IF('Indicator Date hidden'!T160="x","x",S$2-'Indicator Date hidden'!T160)</f>
        <v>0</v>
      </c>
      <c r="T159" s="50">
        <f>IF('Indicator Date hidden'!U160="x","x",T$2-'Indicator Date hidden'!U160)</f>
        <v>0</v>
      </c>
      <c r="U159" s="50">
        <f>IF('Indicator Date hidden'!V160="x","x",U$2-'Indicator Date hidden'!V160)</f>
        <v>0</v>
      </c>
      <c r="V159" s="50">
        <f>IF('Indicator Date hidden'!W160="x","x",V$2-'Indicator Date hidden'!W160)</f>
        <v>0</v>
      </c>
      <c r="W159" s="50">
        <f>IF('Indicator Date hidden'!X160="x","x",W$2-'Indicator Date hidden'!X160)</f>
        <v>0</v>
      </c>
      <c r="X159" s="50">
        <f>IF('Indicator Date hidden'!Y160="x","x",X$2-'Indicator Date hidden'!Y160)</f>
        <v>1</v>
      </c>
      <c r="Y159" s="50">
        <f>IF('Indicator Date hidden'!Z160="x","x",Y$2-'Indicator Date hidden'!Z160)</f>
        <v>1</v>
      </c>
      <c r="Z159" s="50" t="str">
        <f>IF('Indicator Date hidden'!AA160="x","x",Z$2-'Indicator Date hidden'!AA160)</f>
        <v>x</v>
      </c>
      <c r="AA159" s="50">
        <f>IF('Indicator Date hidden'!AB160="x","x",AA$2-'Indicator Date hidden'!AB160)</f>
        <v>0</v>
      </c>
      <c r="AB159" s="50">
        <f>IF('Indicator Date hidden'!AC160="x","x",AB$2-'Indicator Date hidden'!AC160)</f>
        <v>0</v>
      </c>
      <c r="AC159" s="50" t="str">
        <f>IF('Indicator Date hidden'!AD160="x","x",AC$2-'Indicator Date hidden'!AD160)</f>
        <v>x</v>
      </c>
      <c r="AD159" s="50">
        <f>IF('Indicator Date hidden'!AE160="x","x",AD$2-'Indicator Date hidden'!AE160)</f>
        <v>0</v>
      </c>
      <c r="AE159" s="50" t="str">
        <f>IF('Indicator Date hidden'!AF160="x","x",AE$2-'Indicator Date hidden'!AF160)</f>
        <v>x</v>
      </c>
      <c r="AF159" s="50">
        <f>IF('Indicator Date hidden'!AG160="x","x",AF$2-'Indicator Date hidden'!AG160)</f>
        <v>0</v>
      </c>
      <c r="AG159" s="50">
        <f>IF('Indicator Date hidden'!AH160="x","x",AG$2-'Indicator Date hidden'!AH160)</f>
        <v>0</v>
      </c>
      <c r="AH159" s="50">
        <f>IF('Indicator Date hidden'!AI160="x","x",AH$2-'Indicator Date hidden'!AI160)</f>
        <v>0</v>
      </c>
      <c r="AI159" s="50">
        <f>IF('Indicator Date hidden'!AJ160="x","x",AI$2-'Indicator Date hidden'!AJ160)</f>
        <v>0</v>
      </c>
      <c r="AJ159" s="50">
        <f>IF('Indicator Date hidden'!AK160="x","x",AJ$2-'Indicator Date hidden'!AK160)</f>
        <v>0</v>
      </c>
      <c r="AK159" s="50">
        <f>IF('Indicator Date hidden'!AL160="x","x",AK$2-'Indicator Date hidden'!AL160)</f>
        <v>0</v>
      </c>
      <c r="AL159" s="50" t="str">
        <f>IF('Indicator Date hidden'!AM160="x","x",AL$2-'Indicator Date hidden'!AM160)</f>
        <v>x</v>
      </c>
      <c r="AM159" s="50">
        <f>IF('Indicator Date hidden'!AN160="x","x",AM$2-'Indicator Date hidden'!AN160)</f>
        <v>0</v>
      </c>
      <c r="AN159" s="50">
        <f>IF('Indicator Date hidden'!AO160="x","x",AN$2-'Indicator Date hidden'!AO160)</f>
        <v>0</v>
      </c>
      <c r="AO159" s="50">
        <f>IF('Indicator Date hidden'!AP160="x","x",AO$2-'Indicator Date hidden'!AP160)</f>
        <v>0</v>
      </c>
      <c r="AP159" s="50">
        <f>IF('Indicator Date hidden'!AQ160="x","x",AP$2-'Indicator Date hidden'!AQ160)</f>
        <v>0</v>
      </c>
      <c r="AQ159" s="50">
        <f>IF('Indicator Date hidden'!AR160="x","x",AQ$2-'Indicator Date hidden'!AR160)</f>
        <v>0</v>
      </c>
      <c r="AR159" s="50">
        <f>IF('Indicator Date hidden'!AS160="x","x",AR$2-'Indicator Date hidden'!AS160)</f>
        <v>0</v>
      </c>
      <c r="AS159" s="50">
        <f>IF('Indicator Date hidden'!AT160="x","x",AS$2-'Indicator Date hidden'!AT160)</f>
        <v>5</v>
      </c>
      <c r="AT159" s="50">
        <f>IF('Indicator Date hidden'!AU160="x","x",AT$2-'Indicator Date hidden'!AU160)</f>
        <v>0</v>
      </c>
      <c r="AU159" s="50" t="str">
        <f>IF('Indicator Date hidden'!AV160="x","x",AU$2-'Indicator Date hidden'!AV160)</f>
        <v>x</v>
      </c>
      <c r="AV159" s="50" t="str">
        <f>IF('Indicator Date hidden'!AW160="x","x",AV$2-'Indicator Date hidden'!AW160)</f>
        <v>x</v>
      </c>
      <c r="AW159" s="50">
        <f>IF('Indicator Date hidden'!AX160="x","x",AW$2-'Indicator Date hidden'!AX160)</f>
        <v>0</v>
      </c>
      <c r="AX159" s="50">
        <f>IF('Indicator Date hidden'!AY160="x","x",AX$2-'Indicator Date hidden'!AY160)</f>
        <v>0</v>
      </c>
      <c r="AY159" s="50" t="str">
        <f>IF('Indicator Date hidden'!AZ160="x","x",AY$2-'Indicator Date hidden'!AZ160)</f>
        <v>x</v>
      </c>
      <c r="AZ159" s="50">
        <f>IF('Indicator Date hidden'!BA160="x","x",AZ$2-'Indicator Date hidden'!BA160)</f>
        <v>7</v>
      </c>
      <c r="BA159" s="50">
        <f>IF('Indicator Date hidden'!BB160="x","x",BA$2-'Indicator Date hidden'!BB160)</f>
        <v>1</v>
      </c>
      <c r="BB159" s="50">
        <f>IF('Indicator Date hidden'!BC160="x","x",BB$2-'Indicator Date hidden'!BC160)</f>
        <v>1</v>
      </c>
      <c r="BC159" s="50">
        <f>IF('Indicator Date hidden'!BD160="x","x",BC$2-'Indicator Date hidden'!BD160)</f>
        <v>1</v>
      </c>
      <c r="BD159" s="50" t="str">
        <f>IF('Indicator Date hidden'!BE160="x","x",BD$2-'Indicator Date hidden'!BE160)</f>
        <v>x</v>
      </c>
      <c r="BE159" s="50">
        <f>IF('Indicator Date hidden'!BF160="x","x",BE$2-'Indicator Date hidden'!BF160)</f>
        <v>1</v>
      </c>
      <c r="BF159" s="50">
        <f>IF('Indicator Date hidden'!BG160="x","x",BF$2-'Indicator Date hidden'!BG160)</f>
        <v>0</v>
      </c>
      <c r="BG159" s="50">
        <f>IF('Indicator Date hidden'!BH160="x","x",BG$2-'Indicator Date hidden'!BH160)</f>
        <v>1</v>
      </c>
      <c r="BH159" s="50">
        <f>IF('Indicator Date hidden'!BI160="x","x",BH$2-'Indicator Date hidden'!BI160)</f>
        <v>1</v>
      </c>
      <c r="BI159" s="50">
        <f>IF('Indicator Date hidden'!BJ160="x","x",BI$2-'Indicator Date hidden'!BJ160)</f>
        <v>2</v>
      </c>
      <c r="BJ159" s="50">
        <f>IF('Indicator Date hidden'!BK160="x","x",BJ$2-'Indicator Date hidden'!BK160)</f>
        <v>1</v>
      </c>
      <c r="BK159" s="50">
        <f>IF('Indicator Date hidden'!BL160="x","x",BK$2-'Indicator Date hidden'!BL160)</f>
        <v>0</v>
      </c>
      <c r="BL159" s="50">
        <f>IF('Indicator Date hidden'!BM160="x","x",BL$2-'Indicator Date hidden'!BM160)</f>
        <v>1</v>
      </c>
      <c r="BM159" s="50">
        <f>IF('Indicator Date hidden'!BN160="x","x",BM$2-'Indicator Date hidden'!BN160)</f>
        <v>10</v>
      </c>
      <c r="BN159" s="50">
        <f>IF('Indicator Date hidden'!BO160="x","x",BN$2-'Indicator Date hidden'!BO160)</f>
        <v>2</v>
      </c>
      <c r="BO159" s="50">
        <f>IF('Indicator Date hidden'!BP160="x","x",BO$2-'Indicator Date hidden'!BP160)</f>
        <v>0</v>
      </c>
      <c r="BP159" s="50">
        <f>IF('Indicator Date hidden'!BQ160="x","x",BP$2-'Indicator Date hidden'!BQ160)</f>
        <v>0</v>
      </c>
      <c r="BQ159" s="50">
        <f>IF('Indicator Date hidden'!BR160="x","x",BQ$2-'Indicator Date hidden'!BR160)</f>
        <v>0</v>
      </c>
      <c r="BR159" s="50">
        <f>IF('Indicator Date hidden'!BS160="x","x",BR$2-'Indicator Date hidden'!BS160)</f>
        <v>0</v>
      </c>
      <c r="BS159" s="50">
        <f>IF('Indicator Date hidden'!BT160="x","x",BS$2-'Indicator Date hidden'!BT160)</f>
        <v>2</v>
      </c>
      <c r="BT159" s="50">
        <f>IF('Indicator Date hidden'!BU160="x","x",BT$2-'Indicator Date hidden'!BU160)</f>
        <v>1</v>
      </c>
      <c r="BU159" s="50">
        <f>IF('Indicator Date hidden'!BV160="x","x",BU$2-'Indicator Date hidden'!BV160)</f>
        <v>1</v>
      </c>
      <c r="BV159" s="50">
        <f>IF('Indicator Date hidden'!BW160="x","x",BV$2-'Indicator Date hidden'!BW160)</f>
        <v>1</v>
      </c>
      <c r="BW159" s="50">
        <f>IF('Indicator Date hidden'!BX160="x","x",BW$2-'Indicator Date hidden'!BX160)</f>
        <v>0</v>
      </c>
      <c r="BX159" s="50">
        <f>IF('Indicator Date hidden'!BY160="x","x",BX$2-'Indicator Date hidden'!BY160)</f>
        <v>0</v>
      </c>
      <c r="BY159" s="3">
        <f t="shared" si="20"/>
        <v>41</v>
      </c>
      <c r="BZ159" s="51">
        <f t="shared" si="21"/>
        <v>0.61194029850746268</v>
      </c>
      <c r="CA159" s="3">
        <f t="shared" si="22"/>
        <v>19</v>
      </c>
      <c r="CB159" s="51">
        <f t="shared" si="23"/>
        <v>1.6111108977329713</v>
      </c>
      <c r="CC159" s="54">
        <f t="shared" si="24"/>
        <v>0</v>
      </c>
    </row>
    <row r="160" spans="1:81">
      <c r="A160" s="3" t="str">
        <f>'Indicator Data'!B163</f>
        <v>SOM</v>
      </c>
      <c r="B160" s="50">
        <f>IF('Indicator Date hidden'!C161="x","x",B$2-'Indicator Date hidden'!C161)</f>
        <v>0</v>
      </c>
      <c r="C160" s="50">
        <f>IF('Indicator Date hidden'!D161="x","x",C$2-'Indicator Date hidden'!D161)</f>
        <v>0</v>
      </c>
      <c r="D160" s="50">
        <f>IF('Indicator Date hidden'!E161="x","x",D$2-'Indicator Date hidden'!E161)</f>
        <v>0</v>
      </c>
      <c r="E160" s="50">
        <f>IF('Indicator Date hidden'!F161="x","x",E$2-'Indicator Date hidden'!F161)</f>
        <v>0</v>
      </c>
      <c r="F160" s="50">
        <f>IF('Indicator Date hidden'!G161="x","x",F$2-'Indicator Date hidden'!G161)</f>
        <v>0</v>
      </c>
      <c r="G160" s="50">
        <f>IF('Indicator Date hidden'!H161="x","x",G$2-'Indicator Date hidden'!H161)</f>
        <v>0</v>
      </c>
      <c r="H160" s="50">
        <f>IF('Indicator Date hidden'!I161="x","x",H$2-'Indicator Date hidden'!I161)</f>
        <v>0</v>
      </c>
      <c r="I160" s="50">
        <f>IF('Indicator Date hidden'!J161="x","x",I$2-'Indicator Date hidden'!J161)</f>
        <v>0</v>
      </c>
      <c r="J160" s="50">
        <f>IF('Indicator Date hidden'!K161="x","x",J$2-'Indicator Date hidden'!K161)</f>
        <v>0</v>
      </c>
      <c r="K160" s="50">
        <f>IF('Indicator Date hidden'!L161="x","x",K$2-'Indicator Date hidden'!L161)</f>
        <v>0</v>
      </c>
      <c r="L160" s="50">
        <f>IF('Indicator Date hidden'!M161="x","x",L$2-'Indicator Date hidden'!M161)</f>
        <v>0</v>
      </c>
      <c r="M160" s="50">
        <f>IF('Indicator Date hidden'!N161="x","x",M$2-'Indicator Date hidden'!N161)</f>
        <v>0</v>
      </c>
      <c r="N160" s="50">
        <f>IF('Indicator Date hidden'!O161="x","x",N$2-'Indicator Date hidden'!O161)</f>
        <v>0</v>
      </c>
      <c r="O160" s="50">
        <f>IF('Indicator Date hidden'!P161="x","x",O$2-'Indicator Date hidden'!P161)</f>
        <v>0</v>
      </c>
      <c r="P160" s="50">
        <f>IF('Indicator Date hidden'!Q161="x","x",P$2-'Indicator Date hidden'!Q161)</f>
        <v>0</v>
      </c>
      <c r="Q160" s="50">
        <f>IF('Indicator Date hidden'!R161="x","x",Q$2-'Indicator Date hidden'!R161)</f>
        <v>0</v>
      </c>
      <c r="R160" s="50">
        <f>IF('Indicator Date hidden'!S161="x","x",R$2-'Indicator Date hidden'!S161)</f>
        <v>0</v>
      </c>
      <c r="S160" s="50">
        <f>IF('Indicator Date hidden'!T161="x","x",S$2-'Indicator Date hidden'!T161)</f>
        <v>0</v>
      </c>
      <c r="T160" s="50">
        <f>IF('Indicator Date hidden'!U161="x","x",T$2-'Indicator Date hidden'!U161)</f>
        <v>0</v>
      </c>
      <c r="U160" s="50">
        <f>IF('Indicator Date hidden'!V161="x","x",U$2-'Indicator Date hidden'!V161)</f>
        <v>0</v>
      </c>
      <c r="V160" s="50">
        <f>IF('Indicator Date hidden'!W161="x","x",V$2-'Indicator Date hidden'!W161)</f>
        <v>0</v>
      </c>
      <c r="W160" s="50">
        <f>IF('Indicator Date hidden'!X161="x","x",W$2-'Indicator Date hidden'!X161)</f>
        <v>0</v>
      </c>
      <c r="X160" s="50">
        <f>IF('Indicator Date hidden'!Y161="x","x",X$2-'Indicator Date hidden'!Y161)</f>
        <v>1</v>
      </c>
      <c r="Y160" s="50">
        <f>IF('Indicator Date hidden'!Z161="x","x",Y$2-'Indicator Date hidden'!Z161)</f>
        <v>1</v>
      </c>
      <c r="Z160" s="50" t="str">
        <f>IF('Indicator Date hidden'!AA161="x","x",Z$2-'Indicator Date hidden'!AA161)</f>
        <v>x</v>
      </c>
      <c r="AA160" s="50">
        <f>IF('Indicator Date hidden'!AB161="x","x",AA$2-'Indicator Date hidden'!AB161)</f>
        <v>0</v>
      </c>
      <c r="AB160" s="50">
        <f>IF('Indicator Date hidden'!AC161="x","x",AB$2-'Indicator Date hidden'!AC161)</f>
        <v>0</v>
      </c>
      <c r="AC160" s="50">
        <f>IF('Indicator Date hidden'!AD161="x","x",AC$2-'Indicator Date hidden'!AD161)</f>
        <v>0</v>
      </c>
      <c r="AD160" s="50">
        <f>IF('Indicator Date hidden'!AE161="x","x",AD$2-'Indicator Date hidden'!AE161)</f>
        <v>0</v>
      </c>
      <c r="AE160" s="50">
        <f>IF('Indicator Date hidden'!AF161="x","x",AE$2-'Indicator Date hidden'!AF161)</f>
        <v>0</v>
      </c>
      <c r="AF160" s="50">
        <f>IF('Indicator Date hidden'!AG161="x","x",AF$2-'Indicator Date hidden'!AG161)</f>
        <v>0</v>
      </c>
      <c r="AG160" s="50">
        <f>IF('Indicator Date hidden'!AH161="x","x",AG$2-'Indicator Date hidden'!AH161)</f>
        <v>0</v>
      </c>
      <c r="AH160" s="50">
        <f>IF('Indicator Date hidden'!AI161="x","x",AH$2-'Indicator Date hidden'!AI161)</f>
        <v>0</v>
      </c>
      <c r="AI160" s="50">
        <f>IF('Indicator Date hidden'!AJ161="x","x",AI$2-'Indicator Date hidden'!AJ161)</f>
        <v>0</v>
      </c>
      <c r="AJ160" s="50">
        <f>IF('Indicator Date hidden'!AK161="x","x",AJ$2-'Indicator Date hidden'!AK161)</f>
        <v>0</v>
      </c>
      <c r="AK160" s="50" t="str">
        <f>IF('Indicator Date hidden'!AL161="x","x",AK$2-'Indicator Date hidden'!AL161)</f>
        <v>x</v>
      </c>
      <c r="AL160" s="50" t="str">
        <f>IF('Indicator Date hidden'!AM161="x","x",AL$2-'Indicator Date hidden'!AM161)</f>
        <v>x</v>
      </c>
      <c r="AM160" s="50">
        <f>IF('Indicator Date hidden'!AN161="x","x",AM$2-'Indicator Date hidden'!AN161)</f>
        <v>0</v>
      </c>
      <c r="AN160" s="50">
        <f>IF('Indicator Date hidden'!AO161="x","x",AN$2-'Indicator Date hidden'!AO161)</f>
        <v>0</v>
      </c>
      <c r="AO160" s="50">
        <f>IF('Indicator Date hidden'!AP161="x","x",AO$2-'Indicator Date hidden'!AP161)</f>
        <v>0</v>
      </c>
      <c r="AP160" s="50" t="str">
        <f>IF('Indicator Date hidden'!AQ161="x","x",AP$2-'Indicator Date hidden'!AQ161)</f>
        <v>x</v>
      </c>
      <c r="AQ160" s="50">
        <f>IF('Indicator Date hidden'!AR161="x","x",AQ$2-'Indicator Date hidden'!AR161)</f>
        <v>0</v>
      </c>
      <c r="AR160" s="50">
        <f>IF('Indicator Date hidden'!AS161="x","x",AR$2-'Indicator Date hidden'!AS161)</f>
        <v>0</v>
      </c>
      <c r="AS160" s="50" t="str">
        <f>IF('Indicator Date hidden'!AT161="x","x",AS$2-'Indicator Date hidden'!AT161)</f>
        <v>x</v>
      </c>
      <c r="AT160" s="50">
        <f>IF('Indicator Date hidden'!AU161="x","x",AT$2-'Indicator Date hidden'!AU161)</f>
        <v>0</v>
      </c>
      <c r="AU160" s="50">
        <f>IF('Indicator Date hidden'!AV161="x","x",AU$2-'Indicator Date hidden'!AV161)</f>
        <v>0</v>
      </c>
      <c r="AV160" s="50">
        <f>IF('Indicator Date hidden'!AW161="x","x",AV$2-'Indicator Date hidden'!AW161)</f>
        <v>0</v>
      </c>
      <c r="AW160" s="50">
        <f>IF('Indicator Date hidden'!AX161="x","x",AW$2-'Indicator Date hidden'!AX161)</f>
        <v>0</v>
      </c>
      <c r="AX160" s="50">
        <f>IF('Indicator Date hidden'!AY161="x","x",AX$2-'Indicator Date hidden'!AY161)</f>
        <v>0</v>
      </c>
      <c r="AY160" s="50" t="str">
        <f>IF('Indicator Date hidden'!AZ161="x","x",AY$2-'Indicator Date hidden'!AZ161)</f>
        <v>x</v>
      </c>
      <c r="AZ160" s="50">
        <f>IF('Indicator Date hidden'!BA161="x","x",AZ$2-'Indicator Date hidden'!BA161)</f>
        <v>2</v>
      </c>
      <c r="BA160" s="50">
        <f>IF('Indicator Date hidden'!BB161="x","x",BA$2-'Indicator Date hidden'!BB161)</f>
        <v>1</v>
      </c>
      <c r="BB160" s="50">
        <f>IF('Indicator Date hidden'!BC161="x","x",BB$2-'Indicator Date hidden'!BC161)</f>
        <v>1</v>
      </c>
      <c r="BC160" s="50">
        <f>IF('Indicator Date hidden'!BD161="x","x",BC$2-'Indicator Date hidden'!BD161)</f>
        <v>1</v>
      </c>
      <c r="BD160" s="50">
        <f>IF('Indicator Date hidden'!BE161="x","x",BD$2-'Indicator Date hidden'!BE161)</f>
        <v>1</v>
      </c>
      <c r="BE160" s="50">
        <f>IF('Indicator Date hidden'!BF161="x","x",BE$2-'Indicator Date hidden'!BF161)</f>
        <v>1</v>
      </c>
      <c r="BF160" s="50">
        <f>IF('Indicator Date hidden'!BG161="x","x",BF$2-'Indicator Date hidden'!BG161)</f>
        <v>0</v>
      </c>
      <c r="BG160" s="50">
        <f>IF('Indicator Date hidden'!BH161="x","x",BG$2-'Indicator Date hidden'!BH161)</f>
        <v>1</v>
      </c>
      <c r="BH160" s="50">
        <f>IF('Indicator Date hidden'!BI161="x","x",BH$2-'Indicator Date hidden'!BI161)</f>
        <v>1</v>
      </c>
      <c r="BI160" s="50" t="str">
        <f>IF('Indicator Date hidden'!BJ161="x","x",BI$2-'Indicator Date hidden'!BJ161)</f>
        <v>x</v>
      </c>
      <c r="BJ160" s="50">
        <f>IF('Indicator Date hidden'!BK161="x","x",BJ$2-'Indicator Date hidden'!BK161)</f>
        <v>1</v>
      </c>
      <c r="BK160" s="50">
        <f>IF('Indicator Date hidden'!BL161="x","x",BK$2-'Indicator Date hidden'!BL161)</f>
        <v>0</v>
      </c>
      <c r="BL160" s="50">
        <f>IF('Indicator Date hidden'!BM161="x","x",BL$2-'Indicator Date hidden'!BM161)</f>
        <v>1</v>
      </c>
      <c r="BM160" s="50" t="str">
        <f>IF('Indicator Date hidden'!BN161="x","x",BM$2-'Indicator Date hidden'!BN161)</f>
        <v>x</v>
      </c>
      <c r="BN160" s="50">
        <f>IF('Indicator Date hidden'!BO161="x","x",BN$2-'Indicator Date hidden'!BO161)</f>
        <v>2</v>
      </c>
      <c r="BO160" s="50">
        <f>IF('Indicator Date hidden'!BP161="x","x",BO$2-'Indicator Date hidden'!BP161)</f>
        <v>1</v>
      </c>
      <c r="BP160" s="50">
        <f>IF('Indicator Date hidden'!BQ161="x","x",BP$2-'Indicator Date hidden'!BQ161)</f>
        <v>0</v>
      </c>
      <c r="BQ160" s="50">
        <f>IF('Indicator Date hidden'!BR161="x","x",BQ$2-'Indicator Date hidden'!BR161)</f>
        <v>0</v>
      </c>
      <c r="BR160" s="50">
        <f>IF('Indicator Date hidden'!BS161="x","x",BR$2-'Indicator Date hidden'!BS161)</f>
        <v>0</v>
      </c>
      <c r="BS160" s="50">
        <f>IF('Indicator Date hidden'!BT161="x","x",BS$2-'Indicator Date hidden'!BT161)</f>
        <v>4</v>
      </c>
      <c r="BT160" s="50">
        <f>IF('Indicator Date hidden'!BU161="x","x",BT$2-'Indicator Date hidden'!BU161)</f>
        <v>1</v>
      </c>
      <c r="BU160" s="50" t="str">
        <f>IF('Indicator Date hidden'!BV161="x","x",BU$2-'Indicator Date hidden'!BV161)</f>
        <v>x</v>
      </c>
      <c r="BV160" s="50" t="str">
        <f>IF('Indicator Date hidden'!BW161="x","x",BV$2-'Indicator Date hidden'!BW161)</f>
        <v>x</v>
      </c>
      <c r="BW160" s="50" t="str">
        <f>IF('Indicator Date hidden'!BX161="x","x",BW$2-'Indicator Date hidden'!BX161)</f>
        <v>x</v>
      </c>
      <c r="BX160" s="50">
        <f>IF('Indicator Date hidden'!BY161="x","x",BX$2-'Indicator Date hidden'!BY161)</f>
        <v>0</v>
      </c>
      <c r="BY160" s="3">
        <f t="shared" si="20"/>
        <v>21</v>
      </c>
      <c r="BZ160" s="51">
        <f t="shared" si="21"/>
        <v>0.328125</v>
      </c>
      <c r="CA160" s="3">
        <f t="shared" si="22"/>
        <v>16</v>
      </c>
      <c r="CB160" s="51">
        <f t="shared" si="23"/>
        <v>0.68590012711399906</v>
      </c>
      <c r="CC160" s="54">
        <f t="shared" si="24"/>
        <v>0</v>
      </c>
    </row>
    <row r="161" spans="1:81">
      <c r="A161" s="3" t="str">
        <f>'Indicator Data'!B164</f>
        <v>ZAF</v>
      </c>
      <c r="B161" s="50">
        <f>IF('Indicator Date hidden'!C162="x","x",B$2-'Indicator Date hidden'!C162)</f>
        <v>0</v>
      </c>
      <c r="C161" s="50">
        <f>IF('Indicator Date hidden'!D162="x","x",C$2-'Indicator Date hidden'!D162)</f>
        <v>0</v>
      </c>
      <c r="D161" s="50">
        <f>IF('Indicator Date hidden'!E162="x","x",D$2-'Indicator Date hidden'!E162)</f>
        <v>0</v>
      </c>
      <c r="E161" s="50">
        <f>IF('Indicator Date hidden'!F162="x","x",E$2-'Indicator Date hidden'!F162)</f>
        <v>0</v>
      </c>
      <c r="F161" s="50">
        <f>IF('Indicator Date hidden'!G162="x","x",F$2-'Indicator Date hidden'!G162)</f>
        <v>0</v>
      </c>
      <c r="G161" s="50">
        <f>IF('Indicator Date hidden'!H162="x","x",G$2-'Indicator Date hidden'!H162)</f>
        <v>0</v>
      </c>
      <c r="H161" s="50">
        <f>IF('Indicator Date hidden'!I162="x","x",H$2-'Indicator Date hidden'!I162)</f>
        <v>0</v>
      </c>
      <c r="I161" s="50">
        <f>IF('Indicator Date hidden'!J162="x","x",I$2-'Indicator Date hidden'!J162)</f>
        <v>0</v>
      </c>
      <c r="J161" s="50">
        <f>IF('Indicator Date hidden'!K162="x","x",J$2-'Indicator Date hidden'!K162)</f>
        <v>0</v>
      </c>
      <c r="K161" s="50">
        <f>IF('Indicator Date hidden'!L162="x","x",K$2-'Indicator Date hidden'!L162)</f>
        <v>0</v>
      </c>
      <c r="L161" s="50">
        <f>IF('Indicator Date hidden'!M162="x","x",L$2-'Indicator Date hidden'!M162)</f>
        <v>0</v>
      </c>
      <c r="M161" s="50">
        <f>IF('Indicator Date hidden'!N162="x","x",M$2-'Indicator Date hidden'!N162)</f>
        <v>0</v>
      </c>
      <c r="N161" s="50">
        <f>IF('Indicator Date hidden'!O162="x","x",N$2-'Indicator Date hidden'!O162)</f>
        <v>0</v>
      </c>
      <c r="O161" s="50">
        <f>IF('Indicator Date hidden'!P162="x","x",O$2-'Indicator Date hidden'!P162)</f>
        <v>0</v>
      </c>
      <c r="P161" s="50">
        <f>IF('Indicator Date hidden'!Q162="x","x",P$2-'Indicator Date hidden'!Q162)</f>
        <v>0</v>
      </c>
      <c r="Q161" s="50">
        <f>IF('Indicator Date hidden'!R162="x","x",Q$2-'Indicator Date hidden'!R162)</f>
        <v>0</v>
      </c>
      <c r="R161" s="50">
        <f>IF('Indicator Date hidden'!S162="x","x",R$2-'Indicator Date hidden'!S162)</f>
        <v>0</v>
      </c>
      <c r="S161" s="50">
        <f>IF('Indicator Date hidden'!T162="x","x",S$2-'Indicator Date hidden'!T162)</f>
        <v>0</v>
      </c>
      <c r="T161" s="50">
        <f>IF('Indicator Date hidden'!U162="x","x",T$2-'Indicator Date hidden'!U162)</f>
        <v>0</v>
      </c>
      <c r="U161" s="50">
        <f>IF('Indicator Date hidden'!V162="x","x",U$2-'Indicator Date hidden'!V162)</f>
        <v>0</v>
      </c>
      <c r="V161" s="50">
        <f>IF('Indicator Date hidden'!W162="x","x",V$2-'Indicator Date hidden'!W162)</f>
        <v>0</v>
      </c>
      <c r="W161" s="50">
        <f>IF('Indicator Date hidden'!X162="x","x",W$2-'Indicator Date hidden'!X162)</f>
        <v>0</v>
      </c>
      <c r="X161" s="50">
        <f>IF('Indicator Date hidden'!Y162="x","x",X$2-'Indicator Date hidden'!Y162)</f>
        <v>1</v>
      </c>
      <c r="Y161" s="50">
        <f>IF('Indicator Date hidden'!Z162="x","x",Y$2-'Indicator Date hidden'!Z162)</f>
        <v>1</v>
      </c>
      <c r="Z161" s="50">
        <f>IF('Indicator Date hidden'!AA162="x","x",Z$2-'Indicator Date hidden'!AA162)</f>
        <v>2</v>
      </c>
      <c r="AA161" s="50">
        <f>IF('Indicator Date hidden'!AB162="x","x",AA$2-'Indicator Date hidden'!AB162)</f>
        <v>0</v>
      </c>
      <c r="AB161" s="50">
        <f>IF('Indicator Date hidden'!AC162="x","x",AB$2-'Indicator Date hidden'!AC162)</f>
        <v>0</v>
      </c>
      <c r="AC161" s="50">
        <f>IF('Indicator Date hidden'!AD162="x","x",AC$2-'Indicator Date hidden'!AD162)</f>
        <v>1</v>
      </c>
      <c r="AD161" s="50">
        <f>IF('Indicator Date hidden'!AE162="x","x",AD$2-'Indicator Date hidden'!AE162)</f>
        <v>0</v>
      </c>
      <c r="AE161" s="50">
        <f>IF('Indicator Date hidden'!AF162="x","x",AE$2-'Indicator Date hidden'!AF162)</f>
        <v>0</v>
      </c>
      <c r="AF161" s="50">
        <f>IF('Indicator Date hidden'!AG162="x","x",AF$2-'Indicator Date hidden'!AG162)</f>
        <v>0</v>
      </c>
      <c r="AG161" s="50">
        <f>IF('Indicator Date hidden'!AH162="x","x",AG$2-'Indicator Date hidden'!AH162)</f>
        <v>0</v>
      </c>
      <c r="AH161" s="50">
        <f>IF('Indicator Date hidden'!AI162="x","x",AH$2-'Indicator Date hidden'!AI162)</f>
        <v>0</v>
      </c>
      <c r="AI161" s="50">
        <f>IF('Indicator Date hidden'!AJ162="x","x",AI$2-'Indicator Date hidden'!AJ162)</f>
        <v>0</v>
      </c>
      <c r="AJ161" s="50">
        <f>IF('Indicator Date hidden'!AK162="x","x",AJ$2-'Indicator Date hidden'!AK162)</f>
        <v>0</v>
      </c>
      <c r="AK161" s="50">
        <f>IF('Indicator Date hidden'!AL162="x","x",AK$2-'Indicator Date hidden'!AL162)</f>
        <v>0</v>
      </c>
      <c r="AL161" s="50">
        <f>IF('Indicator Date hidden'!AM162="x","x",AL$2-'Indicator Date hidden'!AM162)</f>
        <v>3</v>
      </c>
      <c r="AM161" s="50">
        <f>IF('Indicator Date hidden'!AN162="x","x",AM$2-'Indicator Date hidden'!AN162)</f>
        <v>0</v>
      </c>
      <c r="AN161" s="50">
        <f>IF('Indicator Date hidden'!AO162="x","x",AN$2-'Indicator Date hidden'!AO162)</f>
        <v>0</v>
      </c>
      <c r="AO161" s="50">
        <f>IF('Indicator Date hidden'!AP162="x","x",AO$2-'Indicator Date hidden'!AP162)</f>
        <v>0</v>
      </c>
      <c r="AP161" s="50">
        <f>IF('Indicator Date hidden'!AQ162="x","x",AP$2-'Indicator Date hidden'!AQ162)</f>
        <v>0</v>
      </c>
      <c r="AQ161" s="50">
        <f>IF('Indicator Date hidden'!AR162="x","x",AQ$2-'Indicator Date hidden'!AR162)</f>
        <v>0</v>
      </c>
      <c r="AR161" s="50">
        <f>IF('Indicator Date hidden'!AS162="x","x",AR$2-'Indicator Date hidden'!AS162)</f>
        <v>0</v>
      </c>
      <c r="AS161" s="50">
        <f>IF('Indicator Date hidden'!AT162="x","x",AS$2-'Indicator Date hidden'!AT162)</f>
        <v>4</v>
      </c>
      <c r="AT161" s="50">
        <f>IF('Indicator Date hidden'!AU162="x","x",AT$2-'Indicator Date hidden'!AU162)</f>
        <v>0</v>
      </c>
      <c r="AU161" s="50">
        <f>IF('Indicator Date hidden'!AV162="x","x",AU$2-'Indicator Date hidden'!AV162)</f>
        <v>0</v>
      </c>
      <c r="AV161" s="50">
        <f>IF('Indicator Date hidden'!AW162="x","x",AV$2-'Indicator Date hidden'!AW162)</f>
        <v>0</v>
      </c>
      <c r="AW161" s="50">
        <f>IF('Indicator Date hidden'!AX162="x","x",AW$2-'Indicator Date hidden'!AX162)</f>
        <v>0</v>
      </c>
      <c r="AX161" s="50">
        <f>IF('Indicator Date hidden'!AY162="x","x",AX$2-'Indicator Date hidden'!AY162)</f>
        <v>0</v>
      </c>
      <c r="AY161" s="50">
        <f>IF('Indicator Date hidden'!AZ162="x","x",AY$2-'Indicator Date hidden'!AZ162)</f>
        <v>0</v>
      </c>
      <c r="AZ161" s="50">
        <f>IF('Indicator Date hidden'!BA162="x","x",AZ$2-'Indicator Date hidden'!BA162)</f>
        <v>5</v>
      </c>
      <c r="BA161" s="50">
        <f>IF('Indicator Date hidden'!BB162="x","x",BA$2-'Indicator Date hidden'!BB162)</f>
        <v>1</v>
      </c>
      <c r="BB161" s="50">
        <f>IF('Indicator Date hidden'!BC162="x","x",BB$2-'Indicator Date hidden'!BC162)</f>
        <v>1</v>
      </c>
      <c r="BC161" s="50">
        <f>IF('Indicator Date hidden'!BD162="x","x",BC$2-'Indicator Date hidden'!BD162)</f>
        <v>1</v>
      </c>
      <c r="BD161" s="50">
        <f>IF('Indicator Date hidden'!BE162="x","x",BD$2-'Indicator Date hidden'!BE162)</f>
        <v>1</v>
      </c>
      <c r="BE161" s="50">
        <f>IF('Indicator Date hidden'!BF162="x","x",BE$2-'Indicator Date hidden'!BF162)</f>
        <v>0</v>
      </c>
      <c r="BF161" s="50">
        <f>IF('Indicator Date hidden'!BG162="x","x",BF$2-'Indicator Date hidden'!BG162)</f>
        <v>0</v>
      </c>
      <c r="BG161" s="50">
        <f>IF('Indicator Date hidden'!BH162="x","x",BG$2-'Indicator Date hidden'!BH162)</f>
        <v>1</v>
      </c>
      <c r="BH161" s="50">
        <f>IF('Indicator Date hidden'!BI162="x","x",BH$2-'Indicator Date hidden'!BI162)</f>
        <v>1</v>
      </c>
      <c r="BI161" s="50">
        <f>IF('Indicator Date hidden'!BJ162="x","x",BI$2-'Indicator Date hidden'!BJ162)</f>
        <v>0</v>
      </c>
      <c r="BJ161" s="50">
        <f>IF('Indicator Date hidden'!BK162="x","x",BJ$2-'Indicator Date hidden'!BK162)</f>
        <v>1</v>
      </c>
      <c r="BK161" s="50">
        <f>IF('Indicator Date hidden'!BL162="x","x",BK$2-'Indicator Date hidden'!BL162)</f>
        <v>0</v>
      </c>
      <c r="BL161" s="50">
        <f>IF('Indicator Date hidden'!BM162="x","x",BL$2-'Indicator Date hidden'!BM162)</f>
        <v>1</v>
      </c>
      <c r="BM161" s="50">
        <f>IF('Indicator Date hidden'!BN162="x","x",BM$2-'Indicator Date hidden'!BN162)</f>
        <v>2</v>
      </c>
      <c r="BN161" s="50">
        <f>IF('Indicator Date hidden'!BO162="x","x",BN$2-'Indicator Date hidden'!BO162)</f>
        <v>2</v>
      </c>
      <c r="BO161" s="50">
        <f>IF('Indicator Date hidden'!BP162="x","x",BO$2-'Indicator Date hidden'!BP162)</f>
        <v>0</v>
      </c>
      <c r="BP161" s="50">
        <f>IF('Indicator Date hidden'!BQ162="x","x",BP$2-'Indicator Date hidden'!BQ162)</f>
        <v>0</v>
      </c>
      <c r="BQ161" s="50">
        <f>IF('Indicator Date hidden'!BR162="x","x",BQ$2-'Indicator Date hidden'!BR162)</f>
        <v>0</v>
      </c>
      <c r="BR161" s="50">
        <f>IF('Indicator Date hidden'!BS162="x","x",BR$2-'Indicator Date hidden'!BS162)</f>
        <v>0</v>
      </c>
      <c r="BS161" s="50">
        <f>IF('Indicator Date hidden'!BT162="x","x",BS$2-'Indicator Date hidden'!BT162)</f>
        <v>1</v>
      </c>
      <c r="BT161" s="50">
        <f>IF('Indicator Date hidden'!BU162="x","x",BT$2-'Indicator Date hidden'!BU162)</f>
        <v>1</v>
      </c>
      <c r="BU161" s="50">
        <f>IF('Indicator Date hidden'!BV162="x","x",BU$2-'Indicator Date hidden'!BV162)</f>
        <v>1</v>
      </c>
      <c r="BV161" s="50">
        <f>IF('Indicator Date hidden'!BW162="x","x",BV$2-'Indicator Date hidden'!BW162)</f>
        <v>1</v>
      </c>
      <c r="BW161" s="50">
        <f>IF('Indicator Date hidden'!BX162="x","x",BW$2-'Indicator Date hidden'!BX162)</f>
        <v>0</v>
      </c>
      <c r="BX161" s="50">
        <f>IF('Indicator Date hidden'!BY162="x","x",BX$2-'Indicator Date hidden'!BY162)</f>
        <v>0</v>
      </c>
      <c r="BY161" s="3">
        <f t="shared" si="20"/>
        <v>33</v>
      </c>
      <c r="BZ161" s="51">
        <f t="shared" si="21"/>
        <v>0.44</v>
      </c>
      <c r="CA161" s="3">
        <f t="shared" si="22"/>
        <v>21</v>
      </c>
      <c r="CB161" s="51">
        <f t="shared" si="23"/>
        <v>0.91272485813999094</v>
      </c>
      <c r="CC161" s="54">
        <f t="shared" si="24"/>
        <v>0</v>
      </c>
    </row>
    <row r="162" spans="1:81">
      <c r="A162" s="3" t="str">
        <f>'Indicator Data'!B165</f>
        <v>SSD</v>
      </c>
      <c r="B162" s="50">
        <f>IF('Indicator Date hidden'!C163="x","x",B$2-'Indicator Date hidden'!C163)</f>
        <v>0</v>
      </c>
      <c r="C162" s="50">
        <f>IF('Indicator Date hidden'!D163="x","x",C$2-'Indicator Date hidden'!D163)</f>
        <v>0</v>
      </c>
      <c r="D162" s="50">
        <f>IF('Indicator Date hidden'!E163="x","x",D$2-'Indicator Date hidden'!E163)</f>
        <v>0</v>
      </c>
      <c r="E162" s="50">
        <f>IF('Indicator Date hidden'!F163="x","x",E$2-'Indicator Date hidden'!F163)</f>
        <v>0</v>
      </c>
      <c r="F162" s="50">
        <f>IF('Indicator Date hidden'!G163="x","x",F$2-'Indicator Date hidden'!G163)</f>
        <v>0</v>
      </c>
      <c r="G162" s="50">
        <f>IF('Indicator Date hidden'!H163="x","x",G$2-'Indicator Date hidden'!H163)</f>
        <v>0</v>
      </c>
      <c r="H162" s="50">
        <f>IF('Indicator Date hidden'!I163="x","x",H$2-'Indicator Date hidden'!I163)</f>
        <v>0</v>
      </c>
      <c r="I162" s="50">
        <f>IF('Indicator Date hidden'!J163="x","x",I$2-'Indicator Date hidden'!J163)</f>
        <v>0</v>
      </c>
      <c r="J162" s="50">
        <f>IF('Indicator Date hidden'!K163="x","x",J$2-'Indicator Date hidden'!K163)</f>
        <v>0</v>
      </c>
      <c r="K162" s="50">
        <f>IF('Indicator Date hidden'!L163="x","x",K$2-'Indicator Date hidden'!L163)</f>
        <v>0</v>
      </c>
      <c r="L162" s="50">
        <f>IF('Indicator Date hidden'!M163="x","x",L$2-'Indicator Date hidden'!M163)</f>
        <v>0</v>
      </c>
      <c r="M162" s="50">
        <f>IF('Indicator Date hidden'!N163="x","x",M$2-'Indicator Date hidden'!N163)</f>
        <v>0</v>
      </c>
      <c r="N162" s="50">
        <f>IF('Indicator Date hidden'!O163="x","x",N$2-'Indicator Date hidden'!O163)</f>
        <v>0</v>
      </c>
      <c r="O162" s="50">
        <f>IF('Indicator Date hidden'!P163="x","x",O$2-'Indicator Date hidden'!P163)</f>
        <v>0</v>
      </c>
      <c r="P162" s="50">
        <f>IF('Indicator Date hidden'!Q163="x","x",P$2-'Indicator Date hidden'!Q163)</f>
        <v>0</v>
      </c>
      <c r="Q162" s="50">
        <f>IF('Indicator Date hidden'!R163="x","x",Q$2-'Indicator Date hidden'!R163)</f>
        <v>0</v>
      </c>
      <c r="R162" s="50">
        <f>IF('Indicator Date hidden'!S163="x","x",R$2-'Indicator Date hidden'!S163)</f>
        <v>0</v>
      </c>
      <c r="S162" s="50">
        <f>IF('Indicator Date hidden'!T163="x","x",S$2-'Indicator Date hidden'!T163)</f>
        <v>0</v>
      </c>
      <c r="T162" s="50">
        <f>IF('Indicator Date hidden'!U163="x","x",T$2-'Indicator Date hidden'!U163)</f>
        <v>0</v>
      </c>
      <c r="U162" s="50">
        <f>IF('Indicator Date hidden'!V163="x","x",U$2-'Indicator Date hidden'!V163)</f>
        <v>0</v>
      </c>
      <c r="V162" s="50">
        <f>IF('Indicator Date hidden'!W163="x","x",V$2-'Indicator Date hidden'!W163)</f>
        <v>0</v>
      </c>
      <c r="W162" s="50">
        <f>IF('Indicator Date hidden'!X163="x","x",W$2-'Indicator Date hidden'!X163)</f>
        <v>0</v>
      </c>
      <c r="X162" s="50">
        <f>IF('Indicator Date hidden'!Y163="x","x",X$2-'Indicator Date hidden'!Y163)</f>
        <v>1</v>
      </c>
      <c r="Y162" s="50">
        <f>IF('Indicator Date hidden'!Z163="x","x",Y$2-'Indicator Date hidden'!Z163)</f>
        <v>1</v>
      </c>
      <c r="Z162" s="50">
        <f>IF('Indicator Date hidden'!AA163="x","x",Z$2-'Indicator Date hidden'!AA163)</f>
        <v>10</v>
      </c>
      <c r="AA162" s="50">
        <f>IF('Indicator Date hidden'!AB163="x","x",AA$2-'Indicator Date hidden'!AB163)</f>
        <v>0</v>
      </c>
      <c r="AB162" s="50" t="str">
        <f>IF('Indicator Date hidden'!AC163="x","x",AB$2-'Indicator Date hidden'!AC163)</f>
        <v>x</v>
      </c>
      <c r="AC162" s="50">
        <f>IF('Indicator Date hidden'!AD163="x","x",AC$2-'Indicator Date hidden'!AD163)</f>
        <v>2</v>
      </c>
      <c r="AD162" s="50">
        <f>IF('Indicator Date hidden'!AE163="x","x",AD$2-'Indicator Date hidden'!AE163)</f>
        <v>0</v>
      </c>
      <c r="AE162" s="50">
        <f>IF('Indicator Date hidden'!AF163="x","x",AE$2-'Indicator Date hidden'!AF163)</f>
        <v>0</v>
      </c>
      <c r="AF162" s="50">
        <f>IF('Indicator Date hidden'!AG163="x","x",AF$2-'Indicator Date hidden'!AG163)</f>
        <v>0</v>
      </c>
      <c r="AG162" s="50">
        <f>IF('Indicator Date hidden'!AH163="x","x",AG$2-'Indicator Date hidden'!AH163)</f>
        <v>0</v>
      </c>
      <c r="AH162" s="50">
        <f>IF('Indicator Date hidden'!AI163="x","x",AH$2-'Indicator Date hidden'!AI163)</f>
        <v>0</v>
      </c>
      <c r="AI162" s="50">
        <f>IF('Indicator Date hidden'!AJ163="x","x",AI$2-'Indicator Date hidden'!AJ163)</f>
        <v>0</v>
      </c>
      <c r="AJ162" s="50">
        <f>IF('Indicator Date hidden'!AK163="x","x",AJ$2-'Indicator Date hidden'!AK163)</f>
        <v>0</v>
      </c>
      <c r="AK162" s="50">
        <f>IF('Indicator Date hidden'!AL163="x","x",AK$2-'Indicator Date hidden'!AL163)</f>
        <v>0</v>
      </c>
      <c r="AL162" s="50">
        <f>IF('Indicator Date hidden'!AM163="x","x",AL$2-'Indicator Date hidden'!AM163)</f>
        <v>9</v>
      </c>
      <c r="AM162" s="50">
        <f>IF('Indicator Date hidden'!AN163="x","x",AM$2-'Indicator Date hidden'!AN163)</f>
        <v>0</v>
      </c>
      <c r="AN162" s="50">
        <f>IF('Indicator Date hidden'!AO163="x","x",AN$2-'Indicator Date hidden'!AO163)</f>
        <v>0</v>
      </c>
      <c r="AO162" s="50">
        <f>IF('Indicator Date hidden'!AP163="x","x",AO$2-'Indicator Date hidden'!AP163)</f>
        <v>0</v>
      </c>
      <c r="AP162" s="50">
        <f>IF('Indicator Date hidden'!AQ163="x","x",AP$2-'Indicator Date hidden'!AQ163)</f>
        <v>0</v>
      </c>
      <c r="AQ162" s="50">
        <f>IF('Indicator Date hidden'!AR163="x","x",AQ$2-'Indicator Date hidden'!AR163)</f>
        <v>0</v>
      </c>
      <c r="AR162" s="50">
        <f>IF('Indicator Date hidden'!AS163="x","x",AR$2-'Indicator Date hidden'!AS163)</f>
        <v>0</v>
      </c>
      <c r="AS162" s="50">
        <f>IF('Indicator Date hidden'!AT163="x","x",AS$2-'Indicator Date hidden'!AT163)</f>
        <v>10</v>
      </c>
      <c r="AT162" s="50">
        <f>IF('Indicator Date hidden'!AU163="x","x",AT$2-'Indicator Date hidden'!AU163)</f>
        <v>0</v>
      </c>
      <c r="AU162" s="50">
        <f>IF('Indicator Date hidden'!AV163="x","x",AU$2-'Indicator Date hidden'!AV163)</f>
        <v>0</v>
      </c>
      <c r="AV162" s="50">
        <f>IF('Indicator Date hidden'!AW163="x","x",AV$2-'Indicator Date hidden'!AW163)</f>
        <v>0</v>
      </c>
      <c r="AW162" s="50">
        <f>IF('Indicator Date hidden'!AX163="x","x",AW$2-'Indicator Date hidden'!AX163)</f>
        <v>0</v>
      </c>
      <c r="AX162" s="50">
        <f>IF('Indicator Date hidden'!AY163="x","x",AX$2-'Indicator Date hidden'!AY163)</f>
        <v>0</v>
      </c>
      <c r="AY162" s="50" t="str">
        <f>IF('Indicator Date hidden'!AZ163="x","x",AY$2-'Indicator Date hidden'!AZ163)</f>
        <v>x</v>
      </c>
      <c r="AZ162" s="50">
        <f>IF('Indicator Date hidden'!BA163="x","x",AZ$2-'Indicator Date hidden'!BA163)</f>
        <v>3</v>
      </c>
      <c r="BA162" s="50">
        <f>IF('Indicator Date hidden'!BB163="x","x",BA$2-'Indicator Date hidden'!BB163)</f>
        <v>1</v>
      </c>
      <c r="BB162" s="50">
        <f>IF('Indicator Date hidden'!BC163="x","x",BB$2-'Indicator Date hidden'!BC163)</f>
        <v>1</v>
      </c>
      <c r="BC162" s="50">
        <f>IF('Indicator Date hidden'!BD163="x","x",BC$2-'Indicator Date hidden'!BD163)</f>
        <v>1</v>
      </c>
      <c r="BD162" s="50">
        <f>IF('Indicator Date hidden'!BE163="x","x",BD$2-'Indicator Date hidden'!BE163)</f>
        <v>1</v>
      </c>
      <c r="BE162" s="50">
        <f>IF('Indicator Date hidden'!BF163="x","x",BE$2-'Indicator Date hidden'!BF163)</f>
        <v>0</v>
      </c>
      <c r="BF162" s="50">
        <f>IF('Indicator Date hidden'!BG163="x","x",BF$2-'Indicator Date hidden'!BG163)</f>
        <v>0</v>
      </c>
      <c r="BG162" s="50">
        <f>IF('Indicator Date hidden'!BH163="x","x",BG$2-'Indicator Date hidden'!BH163)</f>
        <v>1</v>
      </c>
      <c r="BH162" s="50">
        <f>IF('Indicator Date hidden'!BI163="x","x",BH$2-'Indicator Date hidden'!BI163)</f>
        <v>1</v>
      </c>
      <c r="BI162" s="50" t="str">
        <f>IF('Indicator Date hidden'!BJ163="x","x",BI$2-'Indicator Date hidden'!BJ163)</f>
        <v>x</v>
      </c>
      <c r="BJ162" s="50">
        <f>IF('Indicator Date hidden'!BK163="x","x",BJ$2-'Indicator Date hidden'!BK163)</f>
        <v>1</v>
      </c>
      <c r="BK162" s="50">
        <f>IF('Indicator Date hidden'!BL163="x","x",BK$2-'Indicator Date hidden'!BL163)</f>
        <v>0</v>
      </c>
      <c r="BL162" s="50">
        <f>IF('Indicator Date hidden'!BM163="x","x",BL$2-'Indicator Date hidden'!BM163)</f>
        <v>1</v>
      </c>
      <c r="BM162" s="50">
        <f>IF('Indicator Date hidden'!BN163="x","x",BM$2-'Indicator Date hidden'!BN163)</f>
        <v>1</v>
      </c>
      <c r="BN162" s="50">
        <f>IF('Indicator Date hidden'!BO163="x","x",BN$2-'Indicator Date hidden'!BO163)</f>
        <v>2</v>
      </c>
      <c r="BO162" s="50">
        <f>IF('Indicator Date hidden'!BP163="x","x",BO$2-'Indicator Date hidden'!BP163)</f>
        <v>0</v>
      </c>
      <c r="BP162" s="50">
        <f>IF('Indicator Date hidden'!BQ163="x","x",BP$2-'Indicator Date hidden'!BQ163)</f>
        <v>0</v>
      </c>
      <c r="BQ162" s="50">
        <f>IF('Indicator Date hidden'!BR163="x","x",BQ$2-'Indicator Date hidden'!BR163)</f>
        <v>0</v>
      </c>
      <c r="BR162" s="50">
        <f>IF('Indicator Date hidden'!BS163="x","x",BR$2-'Indicator Date hidden'!BS163)</f>
        <v>0</v>
      </c>
      <c r="BS162" s="50" t="str">
        <f>IF('Indicator Date hidden'!BT163="x","x",BS$2-'Indicator Date hidden'!BT163)</f>
        <v>x</v>
      </c>
      <c r="BT162" s="50">
        <f>IF('Indicator Date hidden'!BU163="x","x",BT$2-'Indicator Date hidden'!BU163)</f>
        <v>1</v>
      </c>
      <c r="BU162" s="50" t="str">
        <f>IF('Indicator Date hidden'!BV163="x","x",BU$2-'Indicator Date hidden'!BV163)</f>
        <v>x</v>
      </c>
      <c r="BV162" s="50" t="str">
        <f>IF('Indicator Date hidden'!BW163="x","x",BV$2-'Indicator Date hidden'!BW163)</f>
        <v>x</v>
      </c>
      <c r="BW162" s="50">
        <f>IF('Indicator Date hidden'!BX163="x","x",BW$2-'Indicator Date hidden'!BX163)</f>
        <v>0</v>
      </c>
      <c r="BX162" s="50">
        <f>IF('Indicator Date hidden'!BY163="x","x",BX$2-'Indicator Date hidden'!BY163)</f>
        <v>0</v>
      </c>
      <c r="BY162" s="3">
        <f t="shared" si="20"/>
        <v>48</v>
      </c>
      <c r="BZ162" s="51">
        <f t="shared" si="21"/>
        <v>0.69565217391304346</v>
      </c>
      <c r="CA162" s="3">
        <f t="shared" si="22"/>
        <v>18</v>
      </c>
      <c r="CB162" s="51">
        <f t="shared" si="23"/>
        <v>2.0022042044003561</v>
      </c>
      <c r="CC162" s="54">
        <f t="shared" si="24"/>
        <v>0</v>
      </c>
    </row>
    <row r="163" spans="1:81">
      <c r="A163" s="3" t="str">
        <f>'Indicator Data'!B166</f>
        <v>ESP</v>
      </c>
      <c r="B163" s="50">
        <f>IF('Indicator Date hidden'!C164="x","x",B$2-'Indicator Date hidden'!C164)</f>
        <v>0</v>
      </c>
      <c r="C163" s="50">
        <f>IF('Indicator Date hidden'!D164="x","x",C$2-'Indicator Date hidden'!D164)</f>
        <v>0</v>
      </c>
      <c r="D163" s="50">
        <f>IF('Indicator Date hidden'!E164="x","x",D$2-'Indicator Date hidden'!E164)</f>
        <v>0</v>
      </c>
      <c r="E163" s="50">
        <f>IF('Indicator Date hidden'!F164="x","x",E$2-'Indicator Date hidden'!F164)</f>
        <v>0</v>
      </c>
      <c r="F163" s="50">
        <f>IF('Indicator Date hidden'!G164="x","x",F$2-'Indicator Date hidden'!G164)</f>
        <v>0</v>
      </c>
      <c r="G163" s="50">
        <f>IF('Indicator Date hidden'!H164="x","x",G$2-'Indicator Date hidden'!H164)</f>
        <v>0</v>
      </c>
      <c r="H163" s="50">
        <f>IF('Indicator Date hidden'!I164="x","x",H$2-'Indicator Date hidden'!I164)</f>
        <v>0</v>
      </c>
      <c r="I163" s="50">
        <f>IF('Indicator Date hidden'!J164="x","x",I$2-'Indicator Date hidden'!J164)</f>
        <v>0</v>
      </c>
      <c r="J163" s="50">
        <f>IF('Indicator Date hidden'!K164="x","x",J$2-'Indicator Date hidden'!K164)</f>
        <v>0</v>
      </c>
      <c r="K163" s="50">
        <f>IF('Indicator Date hidden'!L164="x","x",K$2-'Indicator Date hidden'!L164)</f>
        <v>0</v>
      </c>
      <c r="L163" s="50">
        <f>IF('Indicator Date hidden'!M164="x","x",L$2-'Indicator Date hidden'!M164)</f>
        <v>0</v>
      </c>
      <c r="M163" s="50">
        <f>IF('Indicator Date hidden'!N164="x","x",M$2-'Indicator Date hidden'!N164)</f>
        <v>0</v>
      </c>
      <c r="N163" s="50">
        <f>IF('Indicator Date hidden'!O164="x","x",N$2-'Indicator Date hidden'!O164)</f>
        <v>0</v>
      </c>
      <c r="O163" s="50">
        <f>IF('Indicator Date hidden'!P164="x","x",O$2-'Indicator Date hidden'!P164)</f>
        <v>0</v>
      </c>
      <c r="P163" s="50">
        <f>IF('Indicator Date hidden'!Q164="x","x",P$2-'Indicator Date hidden'!Q164)</f>
        <v>0</v>
      </c>
      <c r="Q163" s="50">
        <f>IF('Indicator Date hidden'!R164="x","x",Q$2-'Indicator Date hidden'!R164)</f>
        <v>0</v>
      </c>
      <c r="R163" s="50">
        <f>IF('Indicator Date hidden'!S164="x","x",R$2-'Indicator Date hidden'!S164)</f>
        <v>0</v>
      </c>
      <c r="S163" s="50">
        <f>IF('Indicator Date hidden'!T164="x","x",S$2-'Indicator Date hidden'!T164)</f>
        <v>0</v>
      </c>
      <c r="T163" s="50">
        <f>IF('Indicator Date hidden'!U164="x","x",T$2-'Indicator Date hidden'!U164)</f>
        <v>0</v>
      </c>
      <c r="U163" s="50">
        <f>IF('Indicator Date hidden'!V164="x","x",U$2-'Indicator Date hidden'!V164)</f>
        <v>0</v>
      </c>
      <c r="V163" s="50">
        <f>IF('Indicator Date hidden'!W164="x","x",V$2-'Indicator Date hidden'!W164)</f>
        <v>0</v>
      </c>
      <c r="W163" s="50">
        <f>IF('Indicator Date hidden'!X164="x","x",W$2-'Indicator Date hidden'!X164)</f>
        <v>0</v>
      </c>
      <c r="X163" s="50">
        <f>IF('Indicator Date hidden'!Y164="x","x",X$2-'Indicator Date hidden'!Y164)</f>
        <v>1</v>
      </c>
      <c r="Y163" s="50">
        <f>IF('Indicator Date hidden'!Z164="x","x",Y$2-'Indicator Date hidden'!Z164)</f>
        <v>1</v>
      </c>
      <c r="Z163" s="50">
        <f>IF('Indicator Date hidden'!AA164="x","x",Z$2-'Indicator Date hidden'!AA164)</f>
        <v>7</v>
      </c>
      <c r="AA163" s="50">
        <f>IF('Indicator Date hidden'!AB164="x","x",AA$2-'Indicator Date hidden'!AB164)</f>
        <v>0</v>
      </c>
      <c r="AB163" s="50" t="str">
        <f>IF('Indicator Date hidden'!AC164="x","x",AB$2-'Indicator Date hidden'!AC164)</f>
        <v>x</v>
      </c>
      <c r="AC163" s="50">
        <f>IF('Indicator Date hidden'!AD164="x","x",AC$2-'Indicator Date hidden'!AD164)</f>
        <v>0</v>
      </c>
      <c r="AD163" s="50">
        <f>IF('Indicator Date hidden'!AE164="x","x",AD$2-'Indicator Date hidden'!AE164)</f>
        <v>0</v>
      </c>
      <c r="AE163" s="50">
        <f>IF('Indicator Date hidden'!AF164="x","x",AE$2-'Indicator Date hidden'!AF164)</f>
        <v>0</v>
      </c>
      <c r="AF163" s="50">
        <f>IF('Indicator Date hidden'!AG164="x","x",AF$2-'Indicator Date hidden'!AG164)</f>
        <v>0</v>
      </c>
      <c r="AG163" s="50">
        <f>IF('Indicator Date hidden'!AH164="x","x",AG$2-'Indicator Date hidden'!AH164)</f>
        <v>0</v>
      </c>
      <c r="AH163" s="50">
        <f>IF('Indicator Date hidden'!AI164="x","x",AH$2-'Indicator Date hidden'!AI164)</f>
        <v>0</v>
      </c>
      <c r="AI163" s="50">
        <f>IF('Indicator Date hidden'!AJ164="x","x",AI$2-'Indicator Date hidden'!AJ164)</f>
        <v>0</v>
      </c>
      <c r="AJ163" s="50">
        <f>IF('Indicator Date hidden'!AK164="x","x",AJ$2-'Indicator Date hidden'!AK164)</f>
        <v>0</v>
      </c>
      <c r="AK163" s="50">
        <f>IF('Indicator Date hidden'!AL164="x","x",AK$2-'Indicator Date hidden'!AL164)</f>
        <v>0</v>
      </c>
      <c r="AL163" s="50" t="str">
        <f>IF('Indicator Date hidden'!AM164="x","x",AL$2-'Indicator Date hidden'!AM164)</f>
        <v>x</v>
      </c>
      <c r="AM163" s="50">
        <f>IF('Indicator Date hidden'!AN164="x","x",AM$2-'Indicator Date hidden'!AN164)</f>
        <v>0</v>
      </c>
      <c r="AN163" s="50">
        <f>IF('Indicator Date hidden'!AO164="x","x",AN$2-'Indicator Date hidden'!AO164)</f>
        <v>0</v>
      </c>
      <c r="AO163" s="50">
        <f>IF('Indicator Date hidden'!AP164="x","x",AO$2-'Indicator Date hidden'!AP164)</f>
        <v>0</v>
      </c>
      <c r="AP163" s="50" t="str">
        <f>IF('Indicator Date hidden'!AQ164="x","x",AP$2-'Indicator Date hidden'!AQ164)</f>
        <v>x</v>
      </c>
      <c r="AQ163" s="50">
        <f>IF('Indicator Date hidden'!AR164="x","x",AQ$2-'Indicator Date hidden'!AR164)</f>
        <v>0</v>
      </c>
      <c r="AR163" s="50">
        <f>IF('Indicator Date hidden'!AS164="x","x",AR$2-'Indicator Date hidden'!AS164)</f>
        <v>0</v>
      </c>
      <c r="AS163" s="50" t="str">
        <f>IF('Indicator Date hidden'!AT164="x","x",AS$2-'Indicator Date hidden'!AT164)</f>
        <v>x</v>
      </c>
      <c r="AT163" s="50">
        <f>IF('Indicator Date hidden'!AU164="x","x",AT$2-'Indicator Date hidden'!AU164)</f>
        <v>0</v>
      </c>
      <c r="AU163" s="50">
        <f>IF('Indicator Date hidden'!AV164="x","x",AU$2-'Indicator Date hidden'!AV164)</f>
        <v>0</v>
      </c>
      <c r="AV163" s="50">
        <f>IF('Indicator Date hidden'!AW164="x","x",AV$2-'Indicator Date hidden'!AW164)</f>
        <v>0</v>
      </c>
      <c r="AW163" s="50" t="str">
        <f>IF('Indicator Date hidden'!AX164="x","x",AW$2-'Indicator Date hidden'!AX164)</f>
        <v>x</v>
      </c>
      <c r="AX163" s="50">
        <f>IF('Indicator Date hidden'!AY164="x","x",AX$2-'Indicator Date hidden'!AY164)</f>
        <v>0</v>
      </c>
      <c r="AY163" s="50">
        <f>IF('Indicator Date hidden'!AZ164="x","x",AY$2-'Indicator Date hidden'!AZ164)</f>
        <v>0</v>
      </c>
      <c r="AZ163" s="50">
        <f>IF('Indicator Date hidden'!BA164="x","x",AZ$2-'Indicator Date hidden'!BA164)</f>
        <v>1</v>
      </c>
      <c r="BA163" s="50">
        <f>IF('Indicator Date hidden'!BB164="x","x",BA$2-'Indicator Date hidden'!BB164)</f>
        <v>1</v>
      </c>
      <c r="BB163" s="50">
        <f>IF('Indicator Date hidden'!BC164="x","x",BB$2-'Indicator Date hidden'!BC164)</f>
        <v>1</v>
      </c>
      <c r="BC163" s="50">
        <f>IF('Indicator Date hidden'!BD164="x","x",BC$2-'Indicator Date hidden'!BD164)</f>
        <v>1</v>
      </c>
      <c r="BD163" s="50" t="str">
        <f>IF('Indicator Date hidden'!BE164="x","x",BD$2-'Indicator Date hidden'!BE164)</f>
        <v>x</v>
      </c>
      <c r="BE163" s="50">
        <f>IF('Indicator Date hidden'!BF164="x","x",BE$2-'Indicator Date hidden'!BF164)</f>
        <v>1</v>
      </c>
      <c r="BF163" s="50">
        <f>IF('Indicator Date hidden'!BG164="x","x",BF$2-'Indicator Date hidden'!BG164)</f>
        <v>0</v>
      </c>
      <c r="BG163" s="50">
        <f>IF('Indicator Date hidden'!BH164="x","x",BG$2-'Indicator Date hidden'!BH164)</f>
        <v>1</v>
      </c>
      <c r="BH163" s="50">
        <f>IF('Indicator Date hidden'!BI164="x","x",BH$2-'Indicator Date hidden'!BI164)</f>
        <v>1</v>
      </c>
      <c r="BI163" s="50">
        <f>IF('Indicator Date hidden'!BJ164="x","x",BI$2-'Indicator Date hidden'!BJ164)</f>
        <v>0</v>
      </c>
      <c r="BJ163" s="50">
        <f>IF('Indicator Date hidden'!BK164="x","x",BJ$2-'Indicator Date hidden'!BK164)</f>
        <v>1</v>
      </c>
      <c r="BK163" s="50">
        <f>IF('Indicator Date hidden'!BL164="x","x",BK$2-'Indicator Date hidden'!BL164)</f>
        <v>0</v>
      </c>
      <c r="BL163" s="50">
        <f>IF('Indicator Date hidden'!BM164="x","x",BL$2-'Indicator Date hidden'!BM164)</f>
        <v>1</v>
      </c>
      <c r="BM163" s="50">
        <f>IF('Indicator Date hidden'!BN164="x","x",BM$2-'Indicator Date hidden'!BN164)</f>
        <v>1</v>
      </c>
      <c r="BN163" s="50">
        <f>IF('Indicator Date hidden'!BO164="x","x",BN$2-'Indicator Date hidden'!BO164)</f>
        <v>0</v>
      </c>
      <c r="BO163" s="50">
        <f>IF('Indicator Date hidden'!BP164="x","x",BO$2-'Indicator Date hidden'!BP164)</f>
        <v>0</v>
      </c>
      <c r="BP163" s="50">
        <f>IF('Indicator Date hidden'!BQ164="x","x",BP$2-'Indicator Date hidden'!BQ164)</f>
        <v>0</v>
      </c>
      <c r="BQ163" s="50">
        <f>IF('Indicator Date hidden'!BR164="x","x",BQ$2-'Indicator Date hidden'!BR164)</f>
        <v>0</v>
      </c>
      <c r="BR163" s="50">
        <f>IF('Indicator Date hidden'!BS164="x","x",BR$2-'Indicator Date hidden'!BS164)</f>
        <v>0</v>
      </c>
      <c r="BS163" s="50">
        <f>IF('Indicator Date hidden'!BT164="x","x",BS$2-'Indicator Date hidden'!BT164)</f>
        <v>2</v>
      </c>
      <c r="BT163" s="50">
        <f>IF('Indicator Date hidden'!BU164="x","x",BT$2-'Indicator Date hidden'!BU164)</f>
        <v>1</v>
      </c>
      <c r="BU163" s="50">
        <f>IF('Indicator Date hidden'!BV164="x","x",BU$2-'Indicator Date hidden'!BV164)</f>
        <v>1</v>
      </c>
      <c r="BV163" s="50">
        <f>IF('Indicator Date hidden'!BW164="x","x",BV$2-'Indicator Date hidden'!BW164)</f>
        <v>1</v>
      </c>
      <c r="BW163" s="50">
        <f>IF('Indicator Date hidden'!BX164="x","x",BW$2-'Indicator Date hidden'!BX164)</f>
        <v>0</v>
      </c>
      <c r="BX163" s="50">
        <f>IF('Indicator Date hidden'!BY164="x","x",BX$2-'Indicator Date hidden'!BY164)</f>
        <v>0</v>
      </c>
      <c r="BY163" s="3">
        <f t="shared" ref="BY163:BY193" si="25">SUM(B163:BX163)</f>
        <v>24</v>
      </c>
      <c r="BZ163" s="51">
        <f t="shared" ref="BZ163:BZ193" si="26">BY163/COUNT(B163:BX163)</f>
        <v>0.34782608695652173</v>
      </c>
      <c r="CA163" s="3">
        <f t="shared" ref="CA163:CA193" si="27">COUNTIF(B163:BX163,"&gt;0")</f>
        <v>17</v>
      </c>
      <c r="CB163" s="51">
        <f t="shared" ref="CB163:CB193" si="28">_xlfn.STDEV.P(B163:BX163)</f>
        <v>0.9297979670924893</v>
      </c>
      <c r="CC163" s="54">
        <f t="shared" ref="CC163:CC193" si="29">MEDIAN(B163:BX163)</f>
        <v>0</v>
      </c>
    </row>
    <row r="164" spans="1:81">
      <c r="A164" s="3" t="str">
        <f>'Indicator Data'!B167</f>
        <v>LKA</v>
      </c>
      <c r="B164" s="50">
        <f>IF('Indicator Date hidden'!C165="x","x",B$2-'Indicator Date hidden'!C165)</f>
        <v>0</v>
      </c>
      <c r="C164" s="50">
        <f>IF('Indicator Date hidden'!D165="x","x",C$2-'Indicator Date hidden'!D165)</f>
        <v>0</v>
      </c>
      <c r="D164" s="50">
        <f>IF('Indicator Date hidden'!E165="x","x",D$2-'Indicator Date hidden'!E165)</f>
        <v>0</v>
      </c>
      <c r="E164" s="50">
        <f>IF('Indicator Date hidden'!F165="x","x",E$2-'Indicator Date hidden'!F165)</f>
        <v>0</v>
      </c>
      <c r="F164" s="50">
        <f>IF('Indicator Date hidden'!G165="x","x",F$2-'Indicator Date hidden'!G165)</f>
        <v>0</v>
      </c>
      <c r="G164" s="50">
        <f>IF('Indicator Date hidden'!H165="x","x",G$2-'Indicator Date hidden'!H165)</f>
        <v>0</v>
      </c>
      <c r="H164" s="50">
        <f>IF('Indicator Date hidden'!I165="x","x",H$2-'Indicator Date hidden'!I165)</f>
        <v>0</v>
      </c>
      <c r="I164" s="50">
        <f>IF('Indicator Date hidden'!J165="x","x",I$2-'Indicator Date hidden'!J165)</f>
        <v>0</v>
      </c>
      <c r="J164" s="50">
        <f>IF('Indicator Date hidden'!K165="x","x",J$2-'Indicator Date hidden'!K165)</f>
        <v>0</v>
      </c>
      <c r="K164" s="50">
        <f>IF('Indicator Date hidden'!L165="x","x",K$2-'Indicator Date hidden'!L165)</f>
        <v>0</v>
      </c>
      <c r="L164" s="50">
        <f>IF('Indicator Date hidden'!M165="x","x",L$2-'Indicator Date hidden'!M165)</f>
        <v>0</v>
      </c>
      <c r="M164" s="50">
        <f>IF('Indicator Date hidden'!N165="x","x",M$2-'Indicator Date hidden'!N165)</f>
        <v>0</v>
      </c>
      <c r="N164" s="50">
        <f>IF('Indicator Date hidden'!O165="x","x",N$2-'Indicator Date hidden'!O165)</f>
        <v>0</v>
      </c>
      <c r="O164" s="50">
        <f>IF('Indicator Date hidden'!P165="x","x",O$2-'Indicator Date hidden'!P165)</f>
        <v>0</v>
      </c>
      <c r="P164" s="50">
        <f>IF('Indicator Date hidden'!Q165="x","x",P$2-'Indicator Date hidden'!Q165)</f>
        <v>0</v>
      </c>
      <c r="Q164" s="50">
        <f>IF('Indicator Date hidden'!R165="x","x",Q$2-'Indicator Date hidden'!R165)</f>
        <v>0</v>
      </c>
      <c r="R164" s="50">
        <f>IF('Indicator Date hidden'!S165="x","x",R$2-'Indicator Date hidden'!S165)</f>
        <v>0</v>
      </c>
      <c r="S164" s="50">
        <f>IF('Indicator Date hidden'!T165="x","x",S$2-'Indicator Date hidden'!T165)</f>
        <v>0</v>
      </c>
      <c r="T164" s="50">
        <f>IF('Indicator Date hidden'!U165="x","x",T$2-'Indicator Date hidden'!U165)</f>
        <v>0</v>
      </c>
      <c r="U164" s="50">
        <f>IF('Indicator Date hidden'!V165="x","x",U$2-'Indicator Date hidden'!V165)</f>
        <v>0</v>
      </c>
      <c r="V164" s="50">
        <f>IF('Indicator Date hidden'!W165="x","x",V$2-'Indicator Date hidden'!W165)</f>
        <v>0</v>
      </c>
      <c r="W164" s="50">
        <f>IF('Indicator Date hidden'!X165="x","x",W$2-'Indicator Date hidden'!X165)</f>
        <v>0</v>
      </c>
      <c r="X164" s="50">
        <f>IF('Indicator Date hidden'!Y165="x","x",X$2-'Indicator Date hidden'!Y165)</f>
        <v>1</v>
      </c>
      <c r="Y164" s="50">
        <f>IF('Indicator Date hidden'!Z165="x","x",Y$2-'Indicator Date hidden'!Z165)</f>
        <v>1</v>
      </c>
      <c r="Z164" s="50" t="str">
        <f>IF('Indicator Date hidden'!AA165="x","x",Z$2-'Indicator Date hidden'!AA165)</f>
        <v>x</v>
      </c>
      <c r="AA164" s="50">
        <f>IF('Indicator Date hidden'!AB165="x","x",AA$2-'Indicator Date hidden'!AB165)</f>
        <v>0</v>
      </c>
      <c r="AB164" s="50" t="str">
        <f>IF('Indicator Date hidden'!AC165="x","x",AB$2-'Indicator Date hidden'!AC165)</f>
        <v>x</v>
      </c>
      <c r="AC164" s="50">
        <f>IF('Indicator Date hidden'!AD165="x","x",AC$2-'Indicator Date hidden'!AD165)</f>
        <v>1</v>
      </c>
      <c r="AD164" s="50">
        <f>IF('Indicator Date hidden'!AE165="x","x",AD$2-'Indicator Date hidden'!AE165)</f>
        <v>0</v>
      </c>
      <c r="AE164" s="50" t="str">
        <f>IF('Indicator Date hidden'!AF165="x","x",AE$2-'Indicator Date hidden'!AF165)</f>
        <v>x</v>
      </c>
      <c r="AF164" s="50">
        <f>IF('Indicator Date hidden'!AG165="x","x",AF$2-'Indicator Date hidden'!AG165)</f>
        <v>0</v>
      </c>
      <c r="AG164" s="50">
        <f>IF('Indicator Date hidden'!AH165="x","x",AG$2-'Indicator Date hidden'!AH165)</f>
        <v>0</v>
      </c>
      <c r="AH164" s="50">
        <f>IF('Indicator Date hidden'!AI165="x","x",AH$2-'Indicator Date hidden'!AI165)</f>
        <v>0</v>
      </c>
      <c r="AI164" s="50">
        <f>IF('Indicator Date hidden'!AJ165="x","x",AI$2-'Indicator Date hidden'!AJ165)</f>
        <v>0</v>
      </c>
      <c r="AJ164" s="50">
        <f>IF('Indicator Date hidden'!AK165="x","x",AJ$2-'Indicator Date hidden'!AK165)</f>
        <v>0</v>
      </c>
      <c r="AK164" s="50">
        <f>IF('Indicator Date hidden'!AL165="x","x",AK$2-'Indicator Date hidden'!AL165)</f>
        <v>0</v>
      </c>
      <c r="AL164" s="50">
        <f>IF('Indicator Date hidden'!AM165="x","x",AL$2-'Indicator Date hidden'!AM165)</f>
        <v>3</v>
      </c>
      <c r="AM164" s="50">
        <f>IF('Indicator Date hidden'!AN165="x","x",AM$2-'Indicator Date hidden'!AN165)</f>
        <v>0</v>
      </c>
      <c r="AN164" s="50">
        <f>IF('Indicator Date hidden'!AO165="x","x",AN$2-'Indicator Date hidden'!AO165)</f>
        <v>0</v>
      </c>
      <c r="AO164" s="50">
        <f>IF('Indicator Date hidden'!AP165="x","x",AO$2-'Indicator Date hidden'!AP165)</f>
        <v>0</v>
      </c>
      <c r="AP164" s="50">
        <f>IF('Indicator Date hidden'!AQ165="x","x",AP$2-'Indicator Date hidden'!AQ165)</f>
        <v>0</v>
      </c>
      <c r="AQ164" s="50">
        <f>IF('Indicator Date hidden'!AR165="x","x",AQ$2-'Indicator Date hidden'!AR165)</f>
        <v>0</v>
      </c>
      <c r="AR164" s="50">
        <f>IF('Indicator Date hidden'!AS165="x","x",AR$2-'Indicator Date hidden'!AS165)</f>
        <v>0</v>
      </c>
      <c r="AS164" s="50">
        <f>IF('Indicator Date hidden'!AT165="x","x",AS$2-'Indicator Date hidden'!AT165)</f>
        <v>4</v>
      </c>
      <c r="AT164" s="50">
        <f>IF('Indicator Date hidden'!AU165="x","x",AT$2-'Indicator Date hidden'!AU165)</f>
        <v>0</v>
      </c>
      <c r="AU164" s="50">
        <f>IF('Indicator Date hidden'!AV165="x","x",AU$2-'Indicator Date hidden'!AV165)</f>
        <v>0</v>
      </c>
      <c r="AV164" s="50">
        <f>IF('Indicator Date hidden'!AW165="x","x",AV$2-'Indicator Date hidden'!AW165)</f>
        <v>0</v>
      </c>
      <c r="AW164" s="50">
        <f>IF('Indicator Date hidden'!AX165="x","x",AW$2-'Indicator Date hidden'!AX165)</f>
        <v>0</v>
      </c>
      <c r="AX164" s="50">
        <f>IF('Indicator Date hidden'!AY165="x","x",AX$2-'Indicator Date hidden'!AY165)</f>
        <v>0</v>
      </c>
      <c r="AY164" s="50">
        <f>IF('Indicator Date hidden'!AZ165="x","x",AY$2-'Indicator Date hidden'!AZ165)</f>
        <v>0</v>
      </c>
      <c r="AZ164" s="50">
        <f>IF('Indicator Date hidden'!BA165="x","x",AZ$2-'Indicator Date hidden'!BA165)</f>
        <v>3</v>
      </c>
      <c r="BA164" s="50">
        <f>IF('Indicator Date hidden'!BB165="x","x",BA$2-'Indicator Date hidden'!BB165)</f>
        <v>1</v>
      </c>
      <c r="BB164" s="50">
        <f>IF('Indicator Date hidden'!BC165="x","x",BB$2-'Indicator Date hidden'!BC165)</f>
        <v>1</v>
      </c>
      <c r="BC164" s="50">
        <f>IF('Indicator Date hidden'!BD165="x","x",BC$2-'Indicator Date hidden'!BD165)</f>
        <v>1</v>
      </c>
      <c r="BD164" s="50">
        <f>IF('Indicator Date hidden'!BE165="x","x",BD$2-'Indicator Date hidden'!BE165)</f>
        <v>1</v>
      </c>
      <c r="BE164" s="50">
        <f>IF('Indicator Date hidden'!BF165="x","x",BE$2-'Indicator Date hidden'!BF165)</f>
        <v>1</v>
      </c>
      <c r="BF164" s="50">
        <f>IF('Indicator Date hidden'!BG165="x","x",BF$2-'Indicator Date hidden'!BG165)</f>
        <v>0</v>
      </c>
      <c r="BG164" s="50">
        <f>IF('Indicator Date hidden'!BH165="x","x",BG$2-'Indicator Date hidden'!BH165)</f>
        <v>1</v>
      </c>
      <c r="BH164" s="50">
        <f>IF('Indicator Date hidden'!BI165="x","x",BH$2-'Indicator Date hidden'!BI165)</f>
        <v>1</v>
      </c>
      <c r="BI164" s="50">
        <f>IF('Indicator Date hidden'!BJ165="x","x",BI$2-'Indicator Date hidden'!BJ165)</f>
        <v>0</v>
      </c>
      <c r="BJ164" s="50">
        <f>IF('Indicator Date hidden'!BK165="x","x",BJ$2-'Indicator Date hidden'!BK165)</f>
        <v>1</v>
      </c>
      <c r="BK164" s="50">
        <f>IF('Indicator Date hidden'!BL165="x","x",BK$2-'Indicator Date hidden'!BL165)</f>
        <v>0</v>
      </c>
      <c r="BL164" s="50">
        <f>IF('Indicator Date hidden'!BM165="x","x",BL$2-'Indicator Date hidden'!BM165)</f>
        <v>1</v>
      </c>
      <c r="BM164" s="50">
        <f>IF('Indicator Date hidden'!BN165="x","x",BM$2-'Indicator Date hidden'!BN165)</f>
        <v>1</v>
      </c>
      <c r="BN164" s="50">
        <f>IF('Indicator Date hidden'!BO165="x","x",BN$2-'Indicator Date hidden'!BO165)</f>
        <v>2</v>
      </c>
      <c r="BO164" s="50">
        <f>IF('Indicator Date hidden'!BP165="x","x",BO$2-'Indicator Date hidden'!BP165)</f>
        <v>0</v>
      </c>
      <c r="BP164" s="50">
        <f>IF('Indicator Date hidden'!BQ165="x","x",BP$2-'Indicator Date hidden'!BQ165)</f>
        <v>0</v>
      </c>
      <c r="BQ164" s="50">
        <f>IF('Indicator Date hidden'!BR165="x","x",BQ$2-'Indicator Date hidden'!BR165)</f>
        <v>0</v>
      </c>
      <c r="BR164" s="50">
        <f>IF('Indicator Date hidden'!BS165="x","x",BR$2-'Indicator Date hidden'!BS165)</f>
        <v>0</v>
      </c>
      <c r="BS164" s="50">
        <f>IF('Indicator Date hidden'!BT165="x","x",BS$2-'Indicator Date hidden'!BT165)</f>
        <v>1</v>
      </c>
      <c r="BT164" s="50">
        <f>IF('Indicator Date hidden'!BU165="x","x",BT$2-'Indicator Date hidden'!BU165)</f>
        <v>1</v>
      </c>
      <c r="BU164" s="50">
        <f>IF('Indicator Date hidden'!BV165="x","x",BU$2-'Indicator Date hidden'!BV165)</f>
        <v>1</v>
      </c>
      <c r="BV164" s="50" t="str">
        <f>IF('Indicator Date hidden'!BW165="x","x",BV$2-'Indicator Date hidden'!BW165)</f>
        <v>x</v>
      </c>
      <c r="BW164" s="50">
        <f>IF('Indicator Date hidden'!BX165="x","x",BW$2-'Indicator Date hidden'!BX165)</f>
        <v>0</v>
      </c>
      <c r="BX164" s="50">
        <f>IF('Indicator Date hidden'!BY165="x","x",BX$2-'Indicator Date hidden'!BY165)</f>
        <v>0</v>
      </c>
      <c r="BY164" s="3">
        <f t="shared" si="25"/>
        <v>28</v>
      </c>
      <c r="BZ164" s="51">
        <f t="shared" si="26"/>
        <v>0.39436619718309857</v>
      </c>
      <c r="CA164" s="3">
        <f t="shared" si="27"/>
        <v>20</v>
      </c>
      <c r="CB164" s="51">
        <f t="shared" si="28"/>
        <v>0.77784232515403251</v>
      </c>
      <c r="CC164" s="54">
        <f t="shared" si="29"/>
        <v>0</v>
      </c>
    </row>
    <row r="165" spans="1:81">
      <c r="A165" s="3" t="str">
        <f>'Indicator Data'!B168</f>
        <v>SDN</v>
      </c>
      <c r="B165" s="50">
        <f>IF('Indicator Date hidden'!C166="x","x",B$2-'Indicator Date hidden'!C166)</f>
        <v>0</v>
      </c>
      <c r="C165" s="50">
        <f>IF('Indicator Date hidden'!D166="x","x",C$2-'Indicator Date hidden'!D166)</f>
        <v>0</v>
      </c>
      <c r="D165" s="50">
        <f>IF('Indicator Date hidden'!E166="x","x",D$2-'Indicator Date hidden'!E166)</f>
        <v>0</v>
      </c>
      <c r="E165" s="50">
        <f>IF('Indicator Date hidden'!F166="x","x",E$2-'Indicator Date hidden'!F166)</f>
        <v>0</v>
      </c>
      <c r="F165" s="50">
        <f>IF('Indicator Date hidden'!G166="x","x",F$2-'Indicator Date hidden'!G166)</f>
        <v>0</v>
      </c>
      <c r="G165" s="50">
        <f>IF('Indicator Date hidden'!H166="x","x",G$2-'Indicator Date hidden'!H166)</f>
        <v>0</v>
      </c>
      <c r="H165" s="50">
        <f>IF('Indicator Date hidden'!I166="x","x",H$2-'Indicator Date hidden'!I166)</f>
        <v>0</v>
      </c>
      <c r="I165" s="50">
        <f>IF('Indicator Date hidden'!J166="x","x",I$2-'Indicator Date hidden'!J166)</f>
        <v>0</v>
      </c>
      <c r="J165" s="50">
        <f>IF('Indicator Date hidden'!K166="x","x",J$2-'Indicator Date hidden'!K166)</f>
        <v>0</v>
      </c>
      <c r="K165" s="50">
        <f>IF('Indicator Date hidden'!L166="x","x",K$2-'Indicator Date hidden'!L166)</f>
        <v>0</v>
      </c>
      <c r="L165" s="50">
        <f>IF('Indicator Date hidden'!M166="x","x",L$2-'Indicator Date hidden'!M166)</f>
        <v>0</v>
      </c>
      <c r="M165" s="50">
        <f>IF('Indicator Date hidden'!N166="x","x",M$2-'Indicator Date hidden'!N166)</f>
        <v>0</v>
      </c>
      <c r="N165" s="50">
        <f>IF('Indicator Date hidden'!O166="x","x",N$2-'Indicator Date hidden'!O166)</f>
        <v>0</v>
      </c>
      <c r="O165" s="50">
        <f>IF('Indicator Date hidden'!P166="x","x",O$2-'Indicator Date hidden'!P166)</f>
        <v>0</v>
      </c>
      <c r="P165" s="50">
        <f>IF('Indicator Date hidden'!Q166="x","x",P$2-'Indicator Date hidden'!Q166)</f>
        <v>0</v>
      </c>
      <c r="Q165" s="50">
        <f>IF('Indicator Date hidden'!R166="x","x",Q$2-'Indicator Date hidden'!R166)</f>
        <v>0</v>
      </c>
      <c r="R165" s="50">
        <f>IF('Indicator Date hidden'!S166="x","x",R$2-'Indicator Date hidden'!S166)</f>
        <v>0</v>
      </c>
      <c r="S165" s="50">
        <f>IF('Indicator Date hidden'!T166="x","x",S$2-'Indicator Date hidden'!T166)</f>
        <v>0</v>
      </c>
      <c r="T165" s="50">
        <f>IF('Indicator Date hidden'!U166="x","x",T$2-'Indicator Date hidden'!U166)</f>
        <v>0</v>
      </c>
      <c r="U165" s="50">
        <f>IF('Indicator Date hidden'!V166="x","x",U$2-'Indicator Date hidden'!V166)</f>
        <v>0</v>
      </c>
      <c r="V165" s="50">
        <f>IF('Indicator Date hidden'!W166="x","x",V$2-'Indicator Date hidden'!W166)</f>
        <v>0</v>
      </c>
      <c r="W165" s="50">
        <f>IF('Indicator Date hidden'!X166="x","x",W$2-'Indicator Date hidden'!X166)</f>
        <v>0</v>
      </c>
      <c r="X165" s="50">
        <f>IF('Indicator Date hidden'!Y166="x","x",X$2-'Indicator Date hidden'!Y166)</f>
        <v>1</v>
      </c>
      <c r="Y165" s="50">
        <f>IF('Indicator Date hidden'!Z166="x","x",Y$2-'Indicator Date hidden'!Z166)</f>
        <v>1</v>
      </c>
      <c r="Z165" s="50">
        <f>IF('Indicator Date hidden'!AA166="x","x",Z$2-'Indicator Date hidden'!AA166)</f>
        <v>10</v>
      </c>
      <c r="AA165" s="50">
        <f>IF('Indicator Date hidden'!AB166="x","x",AA$2-'Indicator Date hidden'!AB166)</f>
        <v>0</v>
      </c>
      <c r="AB165" s="50">
        <f>IF('Indicator Date hidden'!AC166="x","x",AB$2-'Indicator Date hidden'!AC166)</f>
        <v>0</v>
      </c>
      <c r="AC165" s="50">
        <f>IF('Indicator Date hidden'!AD166="x","x",AC$2-'Indicator Date hidden'!AD166)</f>
        <v>0</v>
      </c>
      <c r="AD165" s="50">
        <f>IF('Indicator Date hidden'!AE166="x","x",AD$2-'Indicator Date hidden'!AE166)</f>
        <v>0</v>
      </c>
      <c r="AE165" s="50">
        <f>IF('Indicator Date hidden'!AF166="x","x",AE$2-'Indicator Date hidden'!AF166)</f>
        <v>0</v>
      </c>
      <c r="AF165" s="50">
        <f>IF('Indicator Date hidden'!AG166="x","x",AF$2-'Indicator Date hidden'!AG166)</f>
        <v>0</v>
      </c>
      <c r="AG165" s="50">
        <f>IF('Indicator Date hidden'!AH166="x","x",AG$2-'Indicator Date hidden'!AH166)</f>
        <v>0</v>
      </c>
      <c r="AH165" s="50">
        <f>IF('Indicator Date hidden'!AI166="x","x",AH$2-'Indicator Date hidden'!AI166)</f>
        <v>0</v>
      </c>
      <c r="AI165" s="50">
        <f>IF('Indicator Date hidden'!AJ166="x","x",AI$2-'Indicator Date hidden'!AJ166)</f>
        <v>0</v>
      </c>
      <c r="AJ165" s="50">
        <f>IF('Indicator Date hidden'!AK166="x","x",AJ$2-'Indicator Date hidden'!AK166)</f>
        <v>0</v>
      </c>
      <c r="AK165" s="50">
        <f>IF('Indicator Date hidden'!AL166="x","x",AK$2-'Indicator Date hidden'!AL166)</f>
        <v>0</v>
      </c>
      <c r="AL165" s="50">
        <f>IF('Indicator Date hidden'!AM166="x","x",AL$2-'Indicator Date hidden'!AM166)</f>
        <v>5</v>
      </c>
      <c r="AM165" s="50">
        <f>IF('Indicator Date hidden'!AN166="x","x",AM$2-'Indicator Date hidden'!AN166)</f>
        <v>0</v>
      </c>
      <c r="AN165" s="50">
        <f>IF('Indicator Date hidden'!AO166="x","x",AN$2-'Indicator Date hidden'!AO166)</f>
        <v>0</v>
      </c>
      <c r="AO165" s="50">
        <f>IF('Indicator Date hidden'!AP166="x","x",AO$2-'Indicator Date hidden'!AP166)</f>
        <v>0</v>
      </c>
      <c r="AP165" s="50">
        <f>IF('Indicator Date hidden'!AQ166="x","x",AP$2-'Indicator Date hidden'!AQ166)</f>
        <v>0</v>
      </c>
      <c r="AQ165" s="50">
        <f>IF('Indicator Date hidden'!AR166="x","x",AQ$2-'Indicator Date hidden'!AR166)</f>
        <v>0</v>
      </c>
      <c r="AR165" s="50">
        <f>IF('Indicator Date hidden'!AS166="x","x",AR$2-'Indicator Date hidden'!AS166)</f>
        <v>0</v>
      </c>
      <c r="AS165" s="50">
        <f>IF('Indicator Date hidden'!AT166="x","x",AS$2-'Indicator Date hidden'!AT166)</f>
        <v>6</v>
      </c>
      <c r="AT165" s="50">
        <f>IF('Indicator Date hidden'!AU166="x","x",AT$2-'Indicator Date hidden'!AU166)</f>
        <v>0</v>
      </c>
      <c r="AU165" s="50">
        <f>IF('Indicator Date hidden'!AV166="x","x",AU$2-'Indicator Date hidden'!AV166)</f>
        <v>0</v>
      </c>
      <c r="AV165" s="50">
        <f>IF('Indicator Date hidden'!AW166="x","x",AV$2-'Indicator Date hidden'!AW166)</f>
        <v>0</v>
      </c>
      <c r="AW165" s="50">
        <f>IF('Indicator Date hidden'!AX166="x","x",AW$2-'Indicator Date hidden'!AX166)</f>
        <v>0</v>
      </c>
      <c r="AX165" s="50">
        <f>IF('Indicator Date hidden'!AY166="x","x",AX$2-'Indicator Date hidden'!AY166)</f>
        <v>0</v>
      </c>
      <c r="AY165" s="50">
        <f>IF('Indicator Date hidden'!AZ166="x","x",AY$2-'Indicator Date hidden'!AZ166)</f>
        <v>0</v>
      </c>
      <c r="AZ165" s="50">
        <f>IF('Indicator Date hidden'!BA166="x","x",AZ$2-'Indicator Date hidden'!BA166)</f>
        <v>5</v>
      </c>
      <c r="BA165" s="50">
        <f>IF('Indicator Date hidden'!BB166="x","x",BA$2-'Indicator Date hidden'!BB166)</f>
        <v>1</v>
      </c>
      <c r="BB165" s="50">
        <f>IF('Indicator Date hidden'!BC166="x","x",BB$2-'Indicator Date hidden'!BC166)</f>
        <v>1</v>
      </c>
      <c r="BC165" s="50">
        <f>IF('Indicator Date hidden'!BD166="x","x",BC$2-'Indicator Date hidden'!BD166)</f>
        <v>1</v>
      </c>
      <c r="BD165" s="50">
        <f>IF('Indicator Date hidden'!BE166="x","x",BD$2-'Indicator Date hidden'!BE166)</f>
        <v>1</v>
      </c>
      <c r="BE165" s="50">
        <f>IF('Indicator Date hidden'!BF166="x","x",BE$2-'Indicator Date hidden'!BF166)</f>
        <v>0</v>
      </c>
      <c r="BF165" s="50">
        <f>IF('Indicator Date hidden'!BG166="x","x",BF$2-'Indicator Date hidden'!BG166)</f>
        <v>0</v>
      </c>
      <c r="BG165" s="50">
        <f>IF('Indicator Date hidden'!BH166="x","x",BG$2-'Indicator Date hidden'!BH166)</f>
        <v>1</v>
      </c>
      <c r="BH165" s="50">
        <f>IF('Indicator Date hidden'!BI166="x","x",BH$2-'Indicator Date hidden'!BI166)</f>
        <v>1</v>
      </c>
      <c r="BI165" s="50">
        <f>IF('Indicator Date hidden'!BJ166="x","x",BI$2-'Indicator Date hidden'!BJ166)</f>
        <v>2</v>
      </c>
      <c r="BJ165" s="50">
        <f>IF('Indicator Date hidden'!BK166="x","x",BJ$2-'Indicator Date hidden'!BK166)</f>
        <v>1</v>
      </c>
      <c r="BK165" s="50">
        <f>IF('Indicator Date hidden'!BL166="x","x",BK$2-'Indicator Date hidden'!BL166)</f>
        <v>0</v>
      </c>
      <c r="BL165" s="50">
        <f>IF('Indicator Date hidden'!BM166="x","x",BL$2-'Indicator Date hidden'!BM166)</f>
        <v>1</v>
      </c>
      <c r="BM165" s="50">
        <f>IF('Indicator Date hidden'!BN166="x","x",BM$2-'Indicator Date hidden'!BN166)</f>
        <v>1</v>
      </c>
      <c r="BN165" s="50">
        <f>IF('Indicator Date hidden'!BO166="x","x",BN$2-'Indicator Date hidden'!BO166)</f>
        <v>2</v>
      </c>
      <c r="BO165" s="50">
        <f>IF('Indicator Date hidden'!BP166="x","x",BO$2-'Indicator Date hidden'!BP166)</f>
        <v>0</v>
      </c>
      <c r="BP165" s="50">
        <f>IF('Indicator Date hidden'!BQ166="x","x",BP$2-'Indicator Date hidden'!BQ166)</f>
        <v>0</v>
      </c>
      <c r="BQ165" s="50">
        <f>IF('Indicator Date hidden'!BR166="x","x",BQ$2-'Indicator Date hidden'!BR166)</f>
        <v>0</v>
      </c>
      <c r="BR165" s="50">
        <f>IF('Indicator Date hidden'!BS166="x","x",BR$2-'Indicator Date hidden'!BS166)</f>
        <v>0</v>
      </c>
      <c r="BS165" s="50">
        <f>IF('Indicator Date hidden'!BT166="x","x",BS$2-'Indicator Date hidden'!BT166)</f>
        <v>3</v>
      </c>
      <c r="BT165" s="50">
        <f>IF('Indicator Date hidden'!BU166="x","x",BT$2-'Indicator Date hidden'!BU166)</f>
        <v>1</v>
      </c>
      <c r="BU165" s="50">
        <f>IF('Indicator Date hidden'!BV166="x","x",BU$2-'Indicator Date hidden'!BV166)</f>
        <v>1</v>
      </c>
      <c r="BV165" s="50">
        <f>IF('Indicator Date hidden'!BW166="x","x",BV$2-'Indicator Date hidden'!BW166)</f>
        <v>1</v>
      </c>
      <c r="BW165" s="50">
        <f>IF('Indicator Date hidden'!BX166="x","x",BW$2-'Indicator Date hidden'!BX166)</f>
        <v>0</v>
      </c>
      <c r="BX165" s="50">
        <f>IF('Indicator Date hidden'!BY166="x","x",BX$2-'Indicator Date hidden'!BY166)</f>
        <v>0</v>
      </c>
      <c r="BY165" s="3">
        <f t="shared" si="25"/>
        <v>47</v>
      </c>
      <c r="BZ165" s="51">
        <f t="shared" si="26"/>
        <v>0.62666666666666671</v>
      </c>
      <c r="CA165" s="3">
        <f t="shared" si="27"/>
        <v>21</v>
      </c>
      <c r="CB165" s="51">
        <f t="shared" si="28"/>
        <v>1.5813355817859227</v>
      </c>
      <c r="CC165" s="54">
        <f t="shared" si="29"/>
        <v>0</v>
      </c>
    </row>
    <row r="166" spans="1:81">
      <c r="A166" s="3" t="str">
        <f>'Indicator Data'!B169</f>
        <v>SUR</v>
      </c>
      <c r="B166" s="50">
        <f>IF('Indicator Date hidden'!C167="x","x",B$2-'Indicator Date hidden'!C167)</f>
        <v>0</v>
      </c>
      <c r="C166" s="50">
        <f>IF('Indicator Date hidden'!D167="x","x",C$2-'Indicator Date hidden'!D167)</f>
        <v>0</v>
      </c>
      <c r="D166" s="50">
        <f>IF('Indicator Date hidden'!E167="x","x",D$2-'Indicator Date hidden'!E167)</f>
        <v>0</v>
      </c>
      <c r="E166" s="50">
        <f>IF('Indicator Date hidden'!F167="x","x",E$2-'Indicator Date hidden'!F167)</f>
        <v>0</v>
      </c>
      <c r="F166" s="50">
        <f>IF('Indicator Date hidden'!G167="x","x",F$2-'Indicator Date hidden'!G167)</f>
        <v>0</v>
      </c>
      <c r="G166" s="50">
        <f>IF('Indicator Date hidden'!H167="x","x",G$2-'Indicator Date hidden'!H167)</f>
        <v>0</v>
      </c>
      <c r="H166" s="50">
        <f>IF('Indicator Date hidden'!I167="x","x",H$2-'Indicator Date hidden'!I167)</f>
        <v>0</v>
      </c>
      <c r="I166" s="50">
        <f>IF('Indicator Date hidden'!J167="x","x",I$2-'Indicator Date hidden'!J167)</f>
        <v>0</v>
      </c>
      <c r="J166" s="50">
        <f>IF('Indicator Date hidden'!K167="x","x",J$2-'Indicator Date hidden'!K167)</f>
        <v>0</v>
      </c>
      <c r="K166" s="50">
        <f>IF('Indicator Date hidden'!L167="x","x",K$2-'Indicator Date hidden'!L167)</f>
        <v>0</v>
      </c>
      <c r="L166" s="50">
        <f>IF('Indicator Date hidden'!M167="x","x",L$2-'Indicator Date hidden'!M167)</f>
        <v>0</v>
      </c>
      <c r="M166" s="50">
        <f>IF('Indicator Date hidden'!N167="x","x",M$2-'Indicator Date hidden'!N167)</f>
        <v>0</v>
      </c>
      <c r="N166" s="50">
        <f>IF('Indicator Date hidden'!O167="x","x",N$2-'Indicator Date hidden'!O167)</f>
        <v>0</v>
      </c>
      <c r="O166" s="50">
        <f>IF('Indicator Date hidden'!P167="x","x",O$2-'Indicator Date hidden'!P167)</f>
        <v>0</v>
      </c>
      <c r="P166" s="50">
        <f>IF('Indicator Date hidden'!Q167="x","x",P$2-'Indicator Date hidden'!Q167)</f>
        <v>0</v>
      </c>
      <c r="Q166" s="50">
        <f>IF('Indicator Date hidden'!R167="x","x",Q$2-'Indicator Date hidden'!R167)</f>
        <v>0</v>
      </c>
      <c r="R166" s="50">
        <f>IF('Indicator Date hidden'!S167="x","x",R$2-'Indicator Date hidden'!S167)</f>
        <v>0</v>
      </c>
      <c r="S166" s="50">
        <f>IF('Indicator Date hidden'!T167="x","x",S$2-'Indicator Date hidden'!T167)</f>
        <v>0</v>
      </c>
      <c r="T166" s="50">
        <f>IF('Indicator Date hidden'!U167="x","x",T$2-'Indicator Date hidden'!U167)</f>
        <v>0</v>
      </c>
      <c r="U166" s="50">
        <f>IF('Indicator Date hidden'!V167="x","x",U$2-'Indicator Date hidden'!V167)</f>
        <v>0</v>
      </c>
      <c r="V166" s="50">
        <f>IF('Indicator Date hidden'!W167="x","x",V$2-'Indicator Date hidden'!W167)</f>
        <v>0</v>
      </c>
      <c r="W166" s="50">
        <f>IF('Indicator Date hidden'!X167="x","x",W$2-'Indicator Date hidden'!X167)</f>
        <v>0</v>
      </c>
      <c r="X166" s="50">
        <f>IF('Indicator Date hidden'!Y167="x","x",X$2-'Indicator Date hidden'!Y167)</f>
        <v>1</v>
      </c>
      <c r="Y166" s="50">
        <f>IF('Indicator Date hidden'!Z167="x","x",Y$2-'Indicator Date hidden'!Z167)</f>
        <v>1</v>
      </c>
      <c r="Z166" s="50" t="str">
        <f>IF('Indicator Date hidden'!AA167="x","x",Z$2-'Indicator Date hidden'!AA167)</f>
        <v>x</v>
      </c>
      <c r="AA166" s="50">
        <f>IF('Indicator Date hidden'!AB167="x","x",AA$2-'Indicator Date hidden'!AB167)</f>
        <v>0</v>
      </c>
      <c r="AB166" s="50">
        <f>IF('Indicator Date hidden'!AC167="x","x",AB$2-'Indicator Date hidden'!AC167)</f>
        <v>3</v>
      </c>
      <c r="AC166" s="50">
        <f>IF('Indicator Date hidden'!AD167="x","x",AC$2-'Indicator Date hidden'!AD167)</f>
        <v>1</v>
      </c>
      <c r="AD166" s="50">
        <f>IF('Indicator Date hidden'!AE167="x","x",AD$2-'Indicator Date hidden'!AE167)</f>
        <v>0</v>
      </c>
      <c r="AE166" s="50">
        <f>IF('Indicator Date hidden'!AF167="x","x",AE$2-'Indicator Date hidden'!AF167)</f>
        <v>0</v>
      </c>
      <c r="AF166" s="50">
        <f>IF('Indicator Date hidden'!AG167="x","x",AF$2-'Indicator Date hidden'!AG167)</f>
        <v>0</v>
      </c>
      <c r="AG166" s="50">
        <f>IF('Indicator Date hidden'!AH167="x","x",AG$2-'Indicator Date hidden'!AH167)</f>
        <v>0</v>
      </c>
      <c r="AH166" s="50">
        <f>IF('Indicator Date hidden'!AI167="x","x",AH$2-'Indicator Date hidden'!AI167)</f>
        <v>0</v>
      </c>
      <c r="AI166" s="50">
        <f>IF('Indicator Date hidden'!AJ167="x","x",AI$2-'Indicator Date hidden'!AJ167)</f>
        <v>0</v>
      </c>
      <c r="AJ166" s="50">
        <f>IF('Indicator Date hidden'!AK167="x","x",AJ$2-'Indicator Date hidden'!AK167)</f>
        <v>0</v>
      </c>
      <c r="AK166" s="50">
        <f>IF('Indicator Date hidden'!AL167="x","x",AK$2-'Indicator Date hidden'!AL167)</f>
        <v>0</v>
      </c>
      <c r="AL166" s="50">
        <f>IF('Indicator Date hidden'!AM167="x","x",AL$2-'Indicator Date hidden'!AM167)</f>
        <v>1</v>
      </c>
      <c r="AM166" s="50">
        <f>IF('Indicator Date hidden'!AN167="x","x",AM$2-'Indicator Date hidden'!AN167)</f>
        <v>0</v>
      </c>
      <c r="AN166" s="50">
        <f>IF('Indicator Date hidden'!AO167="x","x",AN$2-'Indicator Date hidden'!AO167)</f>
        <v>0</v>
      </c>
      <c r="AO166" s="50">
        <f>IF('Indicator Date hidden'!AP167="x","x",AO$2-'Indicator Date hidden'!AP167)</f>
        <v>0</v>
      </c>
      <c r="AP166" s="50">
        <f>IF('Indicator Date hidden'!AQ167="x","x",AP$2-'Indicator Date hidden'!AQ167)</f>
        <v>0</v>
      </c>
      <c r="AQ166" s="50">
        <f>IF('Indicator Date hidden'!AR167="x","x",AQ$2-'Indicator Date hidden'!AR167)</f>
        <v>0</v>
      </c>
      <c r="AR166" s="50">
        <f>IF('Indicator Date hidden'!AS167="x","x",AR$2-'Indicator Date hidden'!AS167)</f>
        <v>0</v>
      </c>
      <c r="AS166" s="50">
        <f>IF('Indicator Date hidden'!AT167="x","x",AS$2-'Indicator Date hidden'!AT167)</f>
        <v>10</v>
      </c>
      <c r="AT166" s="50">
        <f>IF('Indicator Date hidden'!AU167="x","x",AT$2-'Indicator Date hidden'!AU167)</f>
        <v>0</v>
      </c>
      <c r="AU166" s="50">
        <f>IF('Indicator Date hidden'!AV167="x","x",AU$2-'Indicator Date hidden'!AV167)</f>
        <v>0</v>
      </c>
      <c r="AV166" s="50">
        <f>IF('Indicator Date hidden'!AW167="x","x",AV$2-'Indicator Date hidden'!AW167)</f>
        <v>0</v>
      </c>
      <c r="AW166" s="50">
        <f>IF('Indicator Date hidden'!AX167="x","x",AW$2-'Indicator Date hidden'!AX167)</f>
        <v>0</v>
      </c>
      <c r="AX166" s="50">
        <f>IF('Indicator Date hidden'!AY167="x","x",AX$2-'Indicator Date hidden'!AY167)</f>
        <v>0</v>
      </c>
      <c r="AY166" s="50">
        <f>IF('Indicator Date hidden'!AZ167="x","x",AY$2-'Indicator Date hidden'!AZ167)</f>
        <v>0</v>
      </c>
      <c r="AZ166" s="50" t="str">
        <f>IF('Indicator Date hidden'!BA167="x","x",AZ$2-'Indicator Date hidden'!BA167)</f>
        <v>x</v>
      </c>
      <c r="BA166" s="50">
        <f>IF('Indicator Date hidden'!BB167="x","x",BA$2-'Indicator Date hidden'!BB167)</f>
        <v>1</v>
      </c>
      <c r="BB166" s="50">
        <f>IF('Indicator Date hidden'!BC167="x","x",BB$2-'Indicator Date hidden'!BC167)</f>
        <v>1</v>
      </c>
      <c r="BC166" s="50">
        <f>IF('Indicator Date hidden'!BD167="x","x",BC$2-'Indicator Date hidden'!BD167)</f>
        <v>1</v>
      </c>
      <c r="BD166" s="50" t="str">
        <f>IF('Indicator Date hidden'!BE167="x","x",BD$2-'Indicator Date hidden'!BE167)</f>
        <v>x</v>
      </c>
      <c r="BE166" s="50">
        <f>IF('Indicator Date hidden'!BF167="x","x",BE$2-'Indicator Date hidden'!BF167)</f>
        <v>1</v>
      </c>
      <c r="BF166" s="50">
        <f>IF('Indicator Date hidden'!BG167="x","x",BF$2-'Indicator Date hidden'!BG167)</f>
        <v>0</v>
      </c>
      <c r="BG166" s="50">
        <f>IF('Indicator Date hidden'!BH167="x","x",BG$2-'Indicator Date hidden'!BH167)</f>
        <v>1</v>
      </c>
      <c r="BH166" s="50">
        <f>IF('Indicator Date hidden'!BI167="x","x",BH$2-'Indicator Date hidden'!BI167)</f>
        <v>1</v>
      </c>
      <c r="BI166" s="50" t="str">
        <f>IF('Indicator Date hidden'!BJ167="x","x",BI$2-'Indicator Date hidden'!BJ167)</f>
        <v>x</v>
      </c>
      <c r="BJ166" s="50">
        <f>IF('Indicator Date hidden'!BK167="x","x",BJ$2-'Indicator Date hidden'!BK167)</f>
        <v>1</v>
      </c>
      <c r="BK166" s="50">
        <f>IF('Indicator Date hidden'!BL167="x","x",BK$2-'Indicator Date hidden'!BL167)</f>
        <v>0</v>
      </c>
      <c r="BL166" s="50">
        <f>IF('Indicator Date hidden'!BM167="x","x",BL$2-'Indicator Date hidden'!BM167)</f>
        <v>1</v>
      </c>
      <c r="BM166" s="50">
        <f>IF('Indicator Date hidden'!BN167="x","x",BM$2-'Indicator Date hidden'!BN167)</f>
        <v>1</v>
      </c>
      <c r="BN166" s="50">
        <f>IF('Indicator Date hidden'!BO167="x","x",BN$2-'Indicator Date hidden'!BO167)</f>
        <v>2</v>
      </c>
      <c r="BO166" s="50">
        <f>IF('Indicator Date hidden'!BP167="x","x",BO$2-'Indicator Date hidden'!BP167)</f>
        <v>0</v>
      </c>
      <c r="BP166" s="50">
        <f>IF('Indicator Date hidden'!BQ167="x","x",BP$2-'Indicator Date hidden'!BQ167)</f>
        <v>0</v>
      </c>
      <c r="BQ166" s="50">
        <f>IF('Indicator Date hidden'!BR167="x","x",BQ$2-'Indicator Date hidden'!BR167)</f>
        <v>0</v>
      </c>
      <c r="BR166" s="50">
        <f>IF('Indicator Date hidden'!BS167="x","x",BR$2-'Indicator Date hidden'!BS167)</f>
        <v>0</v>
      </c>
      <c r="BS166" s="50">
        <f>IF('Indicator Date hidden'!BT167="x","x",BS$2-'Indicator Date hidden'!BT167)</f>
        <v>0</v>
      </c>
      <c r="BT166" s="50">
        <f>IF('Indicator Date hidden'!BU167="x","x",BT$2-'Indicator Date hidden'!BU167)</f>
        <v>1</v>
      </c>
      <c r="BU166" s="50">
        <f>IF('Indicator Date hidden'!BV167="x","x",BU$2-'Indicator Date hidden'!BV167)</f>
        <v>1</v>
      </c>
      <c r="BV166" s="50" t="str">
        <f>IF('Indicator Date hidden'!BW167="x","x",BV$2-'Indicator Date hidden'!BW167)</f>
        <v>x</v>
      </c>
      <c r="BW166" s="50">
        <f>IF('Indicator Date hidden'!BX167="x","x",BW$2-'Indicator Date hidden'!BX167)</f>
        <v>0</v>
      </c>
      <c r="BX166" s="50">
        <f>IF('Indicator Date hidden'!BY167="x","x",BX$2-'Indicator Date hidden'!BY167)</f>
        <v>0</v>
      </c>
      <c r="BY166" s="3">
        <f t="shared" si="25"/>
        <v>30</v>
      </c>
      <c r="BZ166" s="51">
        <f t="shared" si="26"/>
        <v>0.42857142857142855</v>
      </c>
      <c r="CA166" s="3">
        <f t="shared" si="27"/>
        <v>18</v>
      </c>
      <c r="CB166" s="51">
        <f t="shared" si="28"/>
        <v>1.2825357535693394</v>
      </c>
      <c r="CC166" s="54">
        <f t="shared" si="29"/>
        <v>0</v>
      </c>
    </row>
    <row r="167" spans="1:81">
      <c r="A167" s="3" t="str">
        <f>'Indicator Data'!B170</f>
        <v>SWE</v>
      </c>
      <c r="B167" s="50">
        <f>IF('Indicator Date hidden'!C168="x","x",B$2-'Indicator Date hidden'!C168)</f>
        <v>0</v>
      </c>
      <c r="C167" s="50">
        <f>IF('Indicator Date hidden'!D168="x","x",C$2-'Indicator Date hidden'!D168)</f>
        <v>0</v>
      </c>
      <c r="D167" s="50">
        <f>IF('Indicator Date hidden'!E168="x","x",D$2-'Indicator Date hidden'!E168)</f>
        <v>0</v>
      </c>
      <c r="E167" s="50">
        <f>IF('Indicator Date hidden'!F168="x","x",E$2-'Indicator Date hidden'!F168)</f>
        <v>0</v>
      </c>
      <c r="F167" s="50">
        <f>IF('Indicator Date hidden'!G168="x","x",F$2-'Indicator Date hidden'!G168)</f>
        <v>0</v>
      </c>
      <c r="G167" s="50">
        <f>IF('Indicator Date hidden'!H168="x","x",G$2-'Indicator Date hidden'!H168)</f>
        <v>0</v>
      </c>
      <c r="H167" s="50">
        <f>IF('Indicator Date hidden'!I168="x","x",H$2-'Indicator Date hidden'!I168)</f>
        <v>0</v>
      </c>
      <c r="I167" s="50">
        <f>IF('Indicator Date hidden'!J168="x","x",I$2-'Indicator Date hidden'!J168)</f>
        <v>0</v>
      </c>
      <c r="J167" s="50">
        <f>IF('Indicator Date hidden'!K168="x","x",J$2-'Indicator Date hidden'!K168)</f>
        <v>0</v>
      </c>
      <c r="K167" s="50">
        <f>IF('Indicator Date hidden'!L168="x","x",K$2-'Indicator Date hidden'!L168)</f>
        <v>0</v>
      </c>
      <c r="L167" s="50">
        <f>IF('Indicator Date hidden'!M168="x","x",L$2-'Indicator Date hidden'!M168)</f>
        <v>0</v>
      </c>
      <c r="M167" s="50">
        <f>IF('Indicator Date hidden'!N168="x","x",M$2-'Indicator Date hidden'!N168)</f>
        <v>0</v>
      </c>
      <c r="N167" s="50">
        <f>IF('Indicator Date hidden'!O168="x","x",N$2-'Indicator Date hidden'!O168)</f>
        <v>0</v>
      </c>
      <c r="O167" s="50">
        <f>IF('Indicator Date hidden'!P168="x","x",O$2-'Indicator Date hidden'!P168)</f>
        <v>0</v>
      </c>
      <c r="P167" s="50">
        <f>IF('Indicator Date hidden'!Q168="x","x",P$2-'Indicator Date hidden'!Q168)</f>
        <v>0</v>
      </c>
      <c r="Q167" s="50">
        <f>IF('Indicator Date hidden'!R168="x","x",Q$2-'Indicator Date hidden'!R168)</f>
        <v>0</v>
      </c>
      <c r="R167" s="50">
        <f>IF('Indicator Date hidden'!S168="x","x",R$2-'Indicator Date hidden'!S168)</f>
        <v>0</v>
      </c>
      <c r="S167" s="50">
        <f>IF('Indicator Date hidden'!T168="x","x",S$2-'Indicator Date hidden'!T168)</f>
        <v>0</v>
      </c>
      <c r="T167" s="50">
        <f>IF('Indicator Date hidden'!U168="x","x",T$2-'Indicator Date hidden'!U168)</f>
        <v>0</v>
      </c>
      <c r="U167" s="50">
        <f>IF('Indicator Date hidden'!V168="x","x",U$2-'Indicator Date hidden'!V168)</f>
        <v>0</v>
      </c>
      <c r="V167" s="50">
        <f>IF('Indicator Date hidden'!W168="x","x",V$2-'Indicator Date hidden'!W168)</f>
        <v>0</v>
      </c>
      <c r="W167" s="50">
        <f>IF('Indicator Date hidden'!X168="x","x",W$2-'Indicator Date hidden'!X168)</f>
        <v>0</v>
      </c>
      <c r="X167" s="50">
        <f>IF('Indicator Date hidden'!Y168="x","x",X$2-'Indicator Date hidden'!Y168)</f>
        <v>1</v>
      </c>
      <c r="Y167" s="50">
        <f>IF('Indicator Date hidden'!Z168="x","x",Y$2-'Indicator Date hidden'!Z168)</f>
        <v>1</v>
      </c>
      <c r="Z167" s="50" t="str">
        <f>IF('Indicator Date hidden'!AA168="x","x",Z$2-'Indicator Date hidden'!AA168)</f>
        <v>x</v>
      </c>
      <c r="AA167" s="50">
        <f>IF('Indicator Date hidden'!AB168="x","x",AA$2-'Indicator Date hidden'!AB168)</f>
        <v>0</v>
      </c>
      <c r="AB167" s="50" t="str">
        <f>IF('Indicator Date hidden'!AC168="x","x",AB$2-'Indicator Date hidden'!AC168)</f>
        <v>x</v>
      </c>
      <c r="AC167" s="50">
        <f>IF('Indicator Date hidden'!AD168="x","x",AC$2-'Indicator Date hidden'!AD168)</f>
        <v>1</v>
      </c>
      <c r="AD167" s="50">
        <f>IF('Indicator Date hidden'!AE168="x","x",AD$2-'Indicator Date hidden'!AE168)</f>
        <v>0</v>
      </c>
      <c r="AE167" s="50">
        <f>IF('Indicator Date hidden'!AF168="x","x",AE$2-'Indicator Date hidden'!AF168)</f>
        <v>0</v>
      </c>
      <c r="AF167" s="50">
        <f>IF('Indicator Date hidden'!AG168="x","x",AF$2-'Indicator Date hidden'!AG168)</f>
        <v>0</v>
      </c>
      <c r="AG167" s="50">
        <f>IF('Indicator Date hidden'!AH168="x","x",AG$2-'Indicator Date hidden'!AH168)</f>
        <v>0</v>
      </c>
      <c r="AH167" s="50">
        <f>IF('Indicator Date hidden'!AI168="x","x",AH$2-'Indicator Date hidden'!AI168)</f>
        <v>0</v>
      </c>
      <c r="AI167" s="50">
        <f>IF('Indicator Date hidden'!AJ168="x","x",AI$2-'Indicator Date hidden'!AJ168)</f>
        <v>0</v>
      </c>
      <c r="AJ167" s="50">
        <f>IF('Indicator Date hidden'!AK168="x","x",AJ$2-'Indicator Date hidden'!AK168)</f>
        <v>0</v>
      </c>
      <c r="AK167" s="50">
        <f>IF('Indicator Date hidden'!AL168="x","x",AK$2-'Indicator Date hidden'!AL168)</f>
        <v>0</v>
      </c>
      <c r="AL167" s="50" t="str">
        <f>IF('Indicator Date hidden'!AM168="x","x",AL$2-'Indicator Date hidden'!AM168)</f>
        <v>x</v>
      </c>
      <c r="AM167" s="50">
        <f>IF('Indicator Date hidden'!AN168="x","x",AM$2-'Indicator Date hidden'!AN168)</f>
        <v>0</v>
      </c>
      <c r="AN167" s="50">
        <f>IF('Indicator Date hidden'!AO168="x","x",AN$2-'Indicator Date hidden'!AO168)</f>
        <v>0</v>
      </c>
      <c r="AO167" s="50">
        <f>IF('Indicator Date hidden'!AP168="x","x",AO$2-'Indicator Date hidden'!AP168)</f>
        <v>0</v>
      </c>
      <c r="AP167" s="50" t="str">
        <f>IF('Indicator Date hidden'!AQ168="x","x",AP$2-'Indicator Date hidden'!AQ168)</f>
        <v>x</v>
      </c>
      <c r="AQ167" s="50">
        <f>IF('Indicator Date hidden'!AR168="x","x",AQ$2-'Indicator Date hidden'!AR168)</f>
        <v>0</v>
      </c>
      <c r="AR167" s="50">
        <f>IF('Indicator Date hidden'!AS168="x","x",AR$2-'Indicator Date hidden'!AS168)</f>
        <v>0</v>
      </c>
      <c r="AS167" s="50" t="str">
        <f>IF('Indicator Date hidden'!AT168="x","x",AS$2-'Indicator Date hidden'!AT168)</f>
        <v>x</v>
      </c>
      <c r="AT167" s="50">
        <f>IF('Indicator Date hidden'!AU168="x","x",AT$2-'Indicator Date hidden'!AU168)</f>
        <v>0</v>
      </c>
      <c r="AU167" s="50" t="str">
        <f>IF('Indicator Date hidden'!AV168="x","x",AU$2-'Indicator Date hidden'!AV168)</f>
        <v>x</v>
      </c>
      <c r="AV167" s="50" t="str">
        <f>IF('Indicator Date hidden'!AW168="x","x",AV$2-'Indicator Date hidden'!AW168)</f>
        <v>x</v>
      </c>
      <c r="AW167" s="50" t="str">
        <f>IF('Indicator Date hidden'!AX168="x","x",AW$2-'Indicator Date hidden'!AX168)</f>
        <v>x</v>
      </c>
      <c r="AX167" s="50">
        <f>IF('Indicator Date hidden'!AY168="x","x",AX$2-'Indicator Date hidden'!AY168)</f>
        <v>0</v>
      </c>
      <c r="AY167" s="50">
        <f>IF('Indicator Date hidden'!AZ168="x","x",AY$2-'Indicator Date hidden'!AZ168)</f>
        <v>0</v>
      </c>
      <c r="AZ167" s="50">
        <f>IF('Indicator Date hidden'!BA168="x","x",AZ$2-'Indicator Date hidden'!BA168)</f>
        <v>1</v>
      </c>
      <c r="BA167" s="50">
        <f>IF('Indicator Date hidden'!BB168="x","x",BA$2-'Indicator Date hidden'!BB168)</f>
        <v>1</v>
      </c>
      <c r="BB167" s="50">
        <f>IF('Indicator Date hidden'!BC168="x","x",BB$2-'Indicator Date hidden'!BC168)</f>
        <v>1</v>
      </c>
      <c r="BC167" s="50">
        <f>IF('Indicator Date hidden'!BD168="x","x",BC$2-'Indicator Date hidden'!BD168)</f>
        <v>1</v>
      </c>
      <c r="BD167" s="50" t="str">
        <f>IF('Indicator Date hidden'!BE168="x","x",BD$2-'Indicator Date hidden'!BE168)</f>
        <v>x</v>
      </c>
      <c r="BE167" s="50">
        <f>IF('Indicator Date hidden'!BF168="x","x",BE$2-'Indicator Date hidden'!BF168)</f>
        <v>1</v>
      </c>
      <c r="BF167" s="50">
        <f>IF('Indicator Date hidden'!BG168="x","x",BF$2-'Indicator Date hidden'!BG168)</f>
        <v>0</v>
      </c>
      <c r="BG167" s="50">
        <f>IF('Indicator Date hidden'!BH168="x","x",BG$2-'Indicator Date hidden'!BH168)</f>
        <v>1</v>
      </c>
      <c r="BH167" s="50">
        <f>IF('Indicator Date hidden'!BI168="x","x",BH$2-'Indicator Date hidden'!BI168)</f>
        <v>1</v>
      </c>
      <c r="BI167" s="50">
        <f>IF('Indicator Date hidden'!BJ168="x","x",BI$2-'Indicator Date hidden'!BJ168)</f>
        <v>0</v>
      </c>
      <c r="BJ167" s="50">
        <f>IF('Indicator Date hidden'!BK168="x","x",BJ$2-'Indicator Date hidden'!BK168)</f>
        <v>1</v>
      </c>
      <c r="BK167" s="50">
        <f>IF('Indicator Date hidden'!BL168="x","x",BK$2-'Indicator Date hidden'!BL168)</f>
        <v>0</v>
      </c>
      <c r="BL167" s="50">
        <f>IF('Indicator Date hidden'!BM168="x","x",BL$2-'Indicator Date hidden'!BM168)</f>
        <v>1</v>
      </c>
      <c r="BM167" s="50" t="str">
        <f>IF('Indicator Date hidden'!BN168="x","x",BM$2-'Indicator Date hidden'!BN168)</f>
        <v>x</v>
      </c>
      <c r="BN167" s="50">
        <f>IF('Indicator Date hidden'!BO168="x","x",BN$2-'Indicator Date hidden'!BO168)</f>
        <v>0</v>
      </c>
      <c r="BO167" s="50">
        <f>IF('Indicator Date hidden'!BP168="x","x",BO$2-'Indicator Date hidden'!BP168)</f>
        <v>0</v>
      </c>
      <c r="BP167" s="50">
        <f>IF('Indicator Date hidden'!BQ168="x","x",BP$2-'Indicator Date hidden'!BQ168)</f>
        <v>0</v>
      </c>
      <c r="BQ167" s="50">
        <f>IF('Indicator Date hidden'!BR168="x","x",BQ$2-'Indicator Date hidden'!BR168)</f>
        <v>0</v>
      </c>
      <c r="BR167" s="50">
        <f>IF('Indicator Date hidden'!BS168="x","x",BR$2-'Indicator Date hidden'!BS168)</f>
        <v>0</v>
      </c>
      <c r="BS167" s="50">
        <f>IF('Indicator Date hidden'!BT168="x","x",BS$2-'Indicator Date hidden'!BT168)</f>
        <v>2</v>
      </c>
      <c r="BT167" s="50">
        <f>IF('Indicator Date hidden'!BU168="x","x",BT$2-'Indicator Date hidden'!BU168)</f>
        <v>1</v>
      </c>
      <c r="BU167" s="50">
        <f>IF('Indicator Date hidden'!BV168="x","x",BU$2-'Indicator Date hidden'!BV168)</f>
        <v>1</v>
      </c>
      <c r="BV167" s="50">
        <f>IF('Indicator Date hidden'!BW168="x","x",BV$2-'Indicator Date hidden'!BW168)</f>
        <v>1</v>
      </c>
      <c r="BW167" s="50">
        <f>IF('Indicator Date hidden'!BX168="x","x",BW$2-'Indicator Date hidden'!BX168)</f>
        <v>0</v>
      </c>
      <c r="BX167" s="50">
        <f>IF('Indicator Date hidden'!BY168="x","x",BX$2-'Indicator Date hidden'!BY168)</f>
        <v>0</v>
      </c>
      <c r="BY167" s="3">
        <f t="shared" si="25"/>
        <v>17</v>
      </c>
      <c r="BZ167" s="51">
        <f t="shared" si="26"/>
        <v>0.26153846153846155</v>
      </c>
      <c r="CA167" s="3">
        <f t="shared" si="27"/>
        <v>16</v>
      </c>
      <c r="CB167" s="51">
        <f t="shared" si="28"/>
        <v>0.47318635382245228</v>
      </c>
      <c r="CC167" s="54">
        <f t="shared" si="29"/>
        <v>0</v>
      </c>
    </row>
    <row r="168" spans="1:81">
      <c r="A168" s="3" t="str">
        <f>'Indicator Data'!B171</f>
        <v>CHE</v>
      </c>
      <c r="B168" s="50">
        <f>IF('Indicator Date hidden'!C169="x","x",B$2-'Indicator Date hidden'!C169)</f>
        <v>0</v>
      </c>
      <c r="C168" s="50">
        <f>IF('Indicator Date hidden'!D169="x","x",C$2-'Indicator Date hidden'!D169)</f>
        <v>0</v>
      </c>
      <c r="D168" s="50">
        <f>IF('Indicator Date hidden'!E169="x","x",D$2-'Indicator Date hidden'!E169)</f>
        <v>0</v>
      </c>
      <c r="E168" s="50">
        <f>IF('Indicator Date hidden'!F169="x","x",E$2-'Indicator Date hidden'!F169)</f>
        <v>0</v>
      </c>
      <c r="F168" s="50">
        <f>IF('Indicator Date hidden'!G169="x","x",F$2-'Indicator Date hidden'!G169)</f>
        <v>0</v>
      </c>
      <c r="G168" s="50">
        <f>IF('Indicator Date hidden'!H169="x","x",G$2-'Indicator Date hidden'!H169)</f>
        <v>0</v>
      </c>
      <c r="H168" s="50">
        <f>IF('Indicator Date hidden'!I169="x","x",H$2-'Indicator Date hidden'!I169)</f>
        <v>0</v>
      </c>
      <c r="I168" s="50">
        <f>IF('Indicator Date hidden'!J169="x","x",I$2-'Indicator Date hidden'!J169)</f>
        <v>0</v>
      </c>
      <c r="J168" s="50">
        <f>IF('Indicator Date hidden'!K169="x","x",J$2-'Indicator Date hidden'!K169)</f>
        <v>0</v>
      </c>
      <c r="K168" s="50">
        <f>IF('Indicator Date hidden'!L169="x","x",K$2-'Indicator Date hidden'!L169)</f>
        <v>0</v>
      </c>
      <c r="L168" s="50">
        <f>IF('Indicator Date hidden'!M169="x","x",L$2-'Indicator Date hidden'!M169)</f>
        <v>0</v>
      </c>
      <c r="M168" s="50">
        <f>IF('Indicator Date hidden'!N169="x","x",M$2-'Indicator Date hidden'!N169)</f>
        <v>0</v>
      </c>
      <c r="N168" s="50">
        <f>IF('Indicator Date hidden'!O169="x","x",N$2-'Indicator Date hidden'!O169)</f>
        <v>0</v>
      </c>
      <c r="O168" s="50">
        <f>IF('Indicator Date hidden'!P169="x","x",O$2-'Indicator Date hidden'!P169)</f>
        <v>0</v>
      </c>
      <c r="P168" s="50">
        <f>IF('Indicator Date hidden'!Q169="x","x",P$2-'Indicator Date hidden'!Q169)</f>
        <v>0</v>
      </c>
      <c r="Q168" s="50">
        <f>IF('Indicator Date hidden'!R169="x","x",Q$2-'Indicator Date hidden'!R169)</f>
        <v>0</v>
      </c>
      <c r="R168" s="50">
        <f>IF('Indicator Date hidden'!S169="x","x",R$2-'Indicator Date hidden'!S169)</f>
        <v>0</v>
      </c>
      <c r="S168" s="50">
        <f>IF('Indicator Date hidden'!T169="x","x",S$2-'Indicator Date hidden'!T169)</f>
        <v>0</v>
      </c>
      <c r="T168" s="50">
        <f>IF('Indicator Date hidden'!U169="x","x",T$2-'Indicator Date hidden'!U169)</f>
        <v>0</v>
      </c>
      <c r="U168" s="50">
        <f>IF('Indicator Date hidden'!V169="x","x",U$2-'Indicator Date hidden'!V169)</f>
        <v>0</v>
      </c>
      <c r="V168" s="50">
        <f>IF('Indicator Date hidden'!W169="x","x",V$2-'Indicator Date hidden'!W169)</f>
        <v>0</v>
      </c>
      <c r="W168" s="50">
        <f>IF('Indicator Date hidden'!X169="x","x",W$2-'Indicator Date hidden'!X169)</f>
        <v>0</v>
      </c>
      <c r="X168" s="50">
        <f>IF('Indicator Date hidden'!Y169="x","x",X$2-'Indicator Date hidden'!Y169)</f>
        <v>1</v>
      </c>
      <c r="Y168" s="50">
        <f>IF('Indicator Date hidden'!Z169="x","x",Y$2-'Indicator Date hidden'!Z169)</f>
        <v>1</v>
      </c>
      <c r="Z168" s="50" t="str">
        <f>IF('Indicator Date hidden'!AA169="x","x",Z$2-'Indicator Date hidden'!AA169)</f>
        <v>x</v>
      </c>
      <c r="AA168" s="50">
        <f>IF('Indicator Date hidden'!AB169="x","x",AA$2-'Indicator Date hidden'!AB169)</f>
        <v>0</v>
      </c>
      <c r="AB168" s="50" t="str">
        <f>IF('Indicator Date hidden'!AC169="x","x",AB$2-'Indicator Date hidden'!AC169)</f>
        <v>x</v>
      </c>
      <c r="AC168" s="50">
        <f>IF('Indicator Date hidden'!AD169="x","x",AC$2-'Indicator Date hidden'!AD169)</f>
        <v>1</v>
      </c>
      <c r="AD168" s="50">
        <f>IF('Indicator Date hidden'!AE169="x","x",AD$2-'Indicator Date hidden'!AE169)</f>
        <v>0</v>
      </c>
      <c r="AE168" s="50" t="str">
        <f>IF('Indicator Date hidden'!AF169="x","x",AE$2-'Indicator Date hidden'!AF169)</f>
        <v>x</v>
      </c>
      <c r="AF168" s="50">
        <f>IF('Indicator Date hidden'!AG169="x","x",AF$2-'Indicator Date hidden'!AG169)</f>
        <v>0</v>
      </c>
      <c r="AG168" s="50">
        <f>IF('Indicator Date hidden'!AH169="x","x",AG$2-'Indicator Date hidden'!AH169)</f>
        <v>0</v>
      </c>
      <c r="AH168" s="50">
        <f>IF('Indicator Date hidden'!AI169="x","x",AH$2-'Indicator Date hidden'!AI169)</f>
        <v>0</v>
      </c>
      <c r="AI168" s="50">
        <f>IF('Indicator Date hidden'!AJ169="x","x",AI$2-'Indicator Date hidden'!AJ169)</f>
        <v>0</v>
      </c>
      <c r="AJ168" s="50">
        <f>IF('Indicator Date hidden'!AK169="x","x",AJ$2-'Indicator Date hidden'!AK169)</f>
        <v>0</v>
      </c>
      <c r="AK168" s="50">
        <f>IF('Indicator Date hidden'!AL169="x","x",AK$2-'Indicator Date hidden'!AL169)</f>
        <v>0</v>
      </c>
      <c r="AL168" s="50" t="str">
        <f>IF('Indicator Date hidden'!AM169="x","x",AL$2-'Indicator Date hidden'!AM169)</f>
        <v>x</v>
      </c>
      <c r="AM168" s="50">
        <f>IF('Indicator Date hidden'!AN169="x","x",AM$2-'Indicator Date hidden'!AN169)</f>
        <v>0</v>
      </c>
      <c r="AN168" s="50">
        <f>IF('Indicator Date hidden'!AO169="x","x",AN$2-'Indicator Date hidden'!AO169)</f>
        <v>0</v>
      </c>
      <c r="AO168" s="50">
        <f>IF('Indicator Date hidden'!AP169="x","x",AO$2-'Indicator Date hidden'!AP169)</f>
        <v>0</v>
      </c>
      <c r="AP168" s="50" t="str">
        <f>IF('Indicator Date hidden'!AQ169="x","x",AP$2-'Indicator Date hidden'!AQ169)</f>
        <v>x</v>
      </c>
      <c r="AQ168" s="50">
        <f>IF('Indicator Date hidden'!AR169="x","x",AQ$2-'Indicator Date hidden'!AR169)</f>
        <v>0</v>
      </c>
      <c r="AR168" s="50">
        <f>IF('Indicator Date hidden'!AS169="x","x",AR$2-'Indicator Date hidden'!AS169)</f>
        <v>0</v>
      </c>
      <c r="AS168" s="50" t="str">
        <f>IF('Indicator Date hidden'!AT169="x","x",AS$2-'Indicator Date hidden'!AT169)</f>
        <v>x</v>
      </c>
      <c r="AT168" s="50">
        <f>IF('Indicator Date hidden'!AU169="x","x",AT$2-'Indicator Date hidden'!AU169)</f>
        <v>0</v>
      </c>
      <c r="AU168" s="50">
        <f>IF('Indicator Date hidden'!AV169="x","x",AU$2-'Indicator Date hidden'!AV169)</f>
        <v>0</v>
      </c>
      <c r="AV168" s="50">
        <f>IF('Indicator Date hidden'!AW169="x","x",AV$2-'Indicator Date hidden'!AW169)</f>
        <v>0</v>
      </c>
      <c r="AW168" s="50" t="str">
        <f>IF('Indicator Date hidden'!AX169="x","x",AW$2-'Indicator Date hidden'!AX169)</f>
        <v>x</v>
      </c>
      <c r="AX168" s="50">
        <f>IF('Indicator Date hidden'!AY169="x","x",AX$2-'Indicator Date hidden'!AY169)</f>
        <v>0</v>
      </c>
      <c r="AY168" s="50">
        <f>IF('Indicator Date hidden'!AZ169="x","x",AY$2-'Indicator Date hidden'!AZ169)</f>
        <v>0</v>
      </c>
      <c r="AZ168" s="50">
        <f>IF('Indicator Date hidden'!BA169="x","x",AZ$2-'Indicator Date hidden'!BA169)</f>
        <v>1</v>
      </c>
      <c r="BA168" s="50">
        <f>IF('Indicator Date hidden'!BB169="x","x",BA$2-'Indicator Date hidden'!BB169)</f>
        <v>1</v>
      </c>
      <c r="BB168" s="50">
        <f>IF('Indicator Date hidden'!BC169="x","x",BB$2-'Indicator Date hidden'!BC169)</f>
        <v>1</v>
      </c>
      <c r="BC168" s="50">
        <f>IF('Indicator Date hidden'!BD169="x","x",BC$2-'Indicator Date hidden'!BD169)</f>
        <v>1</v>
      </c>
      <c r="BD168" s="50" t="str">
        <f>IF('Indicator Date hidden'!BE169="x","x",BD$2-'Indicator Date hidden'!BE169)</f>
        <v>x</v>
      </c>
      <c r="BE168" s="50">
        <f>IF('Indicator Date hidden'!BF169="x","x",BE$2-'Indicator Date hidden'!BF169)</f>
        <v>1</v>
      </c>
      <c r="BF168" s="50">
        <f>IF('Indicator Date hidden'!BG169="x","x",BF$2-'Indicator Date hidden'!BG169)</f>
        <v>0</v>
      </c>
      <c r="BG168" s="50">
        <f>IF('Indicator Date hidden'!BH169="x","x",BG$2-'Indicator Date hidden'!BH169)</f>
        <v>1</v>
      </c>
      <c r="BH168" s="50">
        <f>IF('Indicator Date hidden'!BI169="x","x",BH$2-'Indicator Date hidden'!BI169)</f>
        <v>1</v>
      </c>
      <c r="BI168" s="50">
        <f>IF('Indicator Date hidden'!BJ169="x","x",BI$2-'Indicator Date hidden'!BJ169)</f>
        <v>0</v>
      </c>
      <c r="BJ168" s="50">
        <f>IF('Indicator Date hidden'!BK169="x","x",BJ$2-'Indicator Date hidden'!BK169)</f>
        <v>1</v>
      </c>
      <c r="BK168" s="50">
        <f>IF('Indicator Date hidden'!BL169="x","x",BK$2-'Indicator Date hidden'!BL169)</f>
        <v>0</v>
      </c>
      <c r="BL168" s="50">
        <f>IF('Indicator Date hidden'!BM169="x","x",BL$2-'Indicator Date hidden'!BM169)</f>
        <v>1</v>
      </c>
      <c r="BM168" s="50" t="str">
        <f>IF('Indicator Date hidden'!BN169="x","x",BM$2-'Indicator Date hidden'!BN169)</f>
        <v>x</v>
      </c>
      <c r="BN168" s="50">
        <f>IF('Indicator Date hidden'!BO169="x","x",BN$2-'Indicator Date hidden'!BO169)</f>
        <v>0</v>
      </c>
      <c r="BO168" s="50">
        <f>IF('Indicator Date hidden'!BP169="x","x",BO$2-'Indicator Date hidden'!BP169)</f>
        <v>0</v>
      </c>
      <c r="BP168" s="50">
        <f>IF('Indicator Date hidden'!BQ169="x","x",BP$2-'Indicator Date hidden'!BQ169)</f>
        <v>0</v>
      </c>
      <c r="BQ168" s="50">
        <f>IF('Indicator Date hidden'!BR169="x","x",BQ$2-'Indicator Date hidden'!BR169)</f>
        <v>0</v>
      </c>
      <c r="BR168" s="50">
        <f>IF('Indicator Date hidden'!BS169="x","x",BR$2-'Indicator Date hidden'!BS169)</f>
        <v>0</v>
      </c>
      <c r="BS168" s="50">
        <f>IF('Indicator Date hidden'!BT169="x","x",BS$2-'Indicator Date hidden'!BT169)</f>
        <v>2</v>
      </c>
      <c r="BT168" s="50">
        <f>IF('Indicator Date hidden'!BU169="x","x",BT$2-'Indicator Date hidden'!BU169)</f>
        <v>1</v>
      </c>
      <c r="BU168" s="50">
        <f>IF('Indicator Date hidden'!BV169="x","x",BU$2-'Indicator Date hidden'!BV169)</f>
        <v>1</v>
      </c>
      <c r="BV168" s="50">
        <f>IF('Indicator Date hidden'!BW169="x","x",BV$2-'Indicator Date hidden'!BW169)</f>
        <v>1</v>
      </c>
      <c r="BW168" s="50">
        <f>IF('Indicator Date hidden'!BX169="x","x",BW$2-'Indicator Date hidden'!BX169)</f>
        <v>0</v>
      </c>
      <c r="BX168" s="50">
        <f>IF('Indicator Date hidden'!BY169="x","x",BX$2-'Indicator Date hidden'!BY169)</f>
        <v>0</v>
      </c>
      <c r="BY168" s="3">
        <f t="shared" si="25"/>
        <v>17</v>
      </c>
      <c r="BZ168" s="51">
        <f t="shared" si="26"/>
        <v>0.25757575757575757</v>
      </c>
      <c r="CA168" s="3">
        <f t="shared" si="27"/>
        <v>16</v>
      </c>
      <c r="CB168" s="51">
        <f t="shared" si="28"/>
        <v>0.47067347172754748</v>
      </c>
      <c r="CC168" s="54">
        <f t="shared" si="29"/>
        <v>0</v>
      </c>
    </row>
    <row r="169" spans="1:81">
      <c r="A169" s="3" t="str">
        <f>'Indicator Data'!B172</f>
        <v>SYR</v>
      </c>
      <c r="B169" s="50">
        <f>IF('Indicator Date hidden'!C170="x","x",B$2-'Indicator Date hidden'!C170)</f>
        <v>0</v>
      </c>
      <c r="C169" s="50">
        <f>IF('Indicator Date hidden'!D170="x","x",C$2-'Indicator Date hidden'!D170)</f>
        <v>0</v>
      </c>
      <c r="D169" s="50">
        <f>IF('Indicator Date hidden'!E170="x","x",D$2-'Indicator Date hidden'!E170)</f>
        <v>0</v>
      </c>
      <c r="E169" s="50">
        <f>IF('Indicator Date hidden'!F170="x","x",E$2-'Indicator Date hidden'!F170)</f>
        <v>0</v>
      </c>
      <c r="F169" s="50">
        <f>IF('Indicator Date hidden'!G170="x","x",F$2-'Indicator Date hidden'!G170)</f>
        <v>0</v>
      </c>
      <c r="G169" s="50">
        <f>IF('Indicator Date hidden'!H170="x","x",G$2-'Indicator Date hidden'!H170)</f>
        <v>0</v>
      </c>
      <c r="H169" s="50">
        <f>IF('Indicator Date hidden'!I170="x","x",H$2-'Indicator Date hidden'!I170)</f>
        <v>0</v>
      </c>
      <c r="I169" s="50">
        <f>IF('Indicator Date hidden'!J170="x","x",I$2-'Indicator Date hidden'!J170)</f>
        <v>0</v>
      </c>
      <c r="J169" s="50">
        <f>IF('Indicator Date hidden'!K170="x","x",J$2-'Indicator Date hidden'!K170)</f>
        <v>0</v>
      </c>
      <c r="K169" s="50">
        <f>IF('Indicator Date hidden'!L170="x","x",K$2-'Indicator Date hidden'!L170)</f>
        <v>0</v>
      </c>
      <c r="L169" s="50">
        <f>IF('Indicator Date hidden'!M170="x","x",L$2-'Indicator Date hidden'!M170)</f>
        <v>0</v>
      </c>
      <c r="M169" s="50">
        <f>IF('Indicator Date hidden'!N170="x","x",M$2-'Indicator Date hidden'!N170)</f>
        <v>0</v>
      </c>
      <c r="N169" s="50">
        <f>IF('Indicator Date hidden'!O170="x","x",N$2-'Indicator Date hidden'!O170)</f>
        <v>0</v>
      </c>
      <c r="O169" s="50">
        <f>IF('Indicator Date hidden'!P170="x","x",O$2-'Indicator Date hidden'!P170)</f>
        <v>0</v>
      </c>
      <c r="P169" s="50">
        <f>IF('Indicator Date hidden'!Q170="x","x",P$2-'Indicator Date hidden'!Q170)</f>
        <v>0</v>
      </c>
      <c r="Q169" s="50">
        <f>IF('Indicator Date hidden'!R170="x","x",Q$2-'Indicator Date hidden'!R170)</f>
        <v>0</v>
      </c>
      <c r="R169" s="50">
        <f>IF('Indicator Date hidden'!S170="x","x",R$2-'Indicator Date hidden'!S170)</f>
        <v>0</v>
      </c>
      <c r="S169" s="50">
        <f>IF('Indicator Date hidden'!T170="x","x",S$2-'Indicator Date hidden'!T170)</f>
        <v>0</v>
      </c>
      <c r="T169" s="50">
        <f>IF('Indicator Date hidden'!U170="x","x",T$2-'Indicator Date hidden'!U170)</f>
        <v>0</v>
      </c>
      <c r="U169" s="50">
        <f>IF('Indicator Date hidden'!V170="x","x",U$2-'Indicator Date hidden'!V170)</f>
        <v>0</v>
      </c>
      <c r="V169" s="50">
        <f>IF('Indicator Date hidden'!W170="x","x",V$2-'Indicator Date hidden'!W170)</f>
        <v>0</v>
      </c>
      <c r="W169" s="50">
        <f>IF('Indicator Date hidden'!X170="x","x",W$2-'Indicator Date hidden'!X170)</f>
        <v>0</v>
      </c>
      <c r="X169" s="50">
        <f>IF('Indicator Date hidden'!Y170="x","x",X$2-'Indicator Date hidden'!Y170)</f>
        <v>1</v>
      </c>
      <c r="Y169" s="50">
        <f>IF('Indicator Date hidden'!Z170="x","x",Y$2-'Indicator Date hidden'!Z170)</f>
        <v>1</v>
      </c>
      <c r="Z169" s="50" t="str">
        <f>IF('Indicator Date hidden'!AA170="x","x",Z$2-'Indicator Date hidden'!AA170)</f>
        <v>x</v>
      </c>
      <c r="AA169" s="50">
        <f>IF('Indicator Date hidden'!AB170="x","x",AA$2-'Indicator Date hidden'!AB170)</f>
        <v>1</v>
      </c>
      <c r="AB169" s="50">
        <f>IF('Indicator Date hidden'!AC170="x","x",AB$2-'Indicator Date hidden'!AC170)</f>
        <v>0</v>
      </c>
      <c r="AC169" s="50">
        <f>IF('Indicator Date hidden'!AD170="x","x",AC$2-'Indicator Date hidden'!AD170)</f>
        <v>0</v>
      </c>
      <c r="AD169" s="50">
        <f>IF('Indicator Date hidden'!AE170="x","x",AD$2-'Indicator Date hidden'!AE170)</f>
        <v>0</v>
      </c>
      <c r="AE169" s="50">
        <f>IF('Indicator Date hidden'!AF170="x","x",AE$2-'Indicator Date hidden'!AF170)</f>
        <v>0</v>
      </c>
      <c r="AF169" s="50">
        <f>IF('Indicator Date hidden'!AG170="x","x",AF$2-'Indicator Date hidden'!AG170)</f>
        <v>0</v>
      </c>
      <c r="AG169" s="50">
        <f>IF('Indicator Date hidden'!AH170="x","x",AG$2-'Indicator Date hidden'!AH170)</f>
        <v>0</v>
      </c>
      <c r="AH169" s="50">
        <f>IF('Indicator Date hidden'!AI170="x","x",AH$2-'Indicator Date hidden'!AI170)</f>
        <v>0</v>
      </c>
      <c r="AI169" s="50">
        <f>IF('Indicator Date hidden'!AJ170="x","x",AI$2-'Indicator Date hidden'!AJ170)</f>
        <v>0</v>
      </c>
      <c r="AJ169" s="50">
        <f>IF('Indicator Date hidden'!AK170="x","x",AJ$2-'Indicator Date hidden'!AK170)</f>
        <v>0</v>
      </c>
      <c r="AK169" s="50">
        <f>IF('Indicator Date hidden'!AL170="x","x",AK$2-'Indicator Date hidden'!AL170)</f>
        <v>0</v>
      </c>
      <c r="AL169" s="50">
        <f>IF('Indicator Date hidden'!AM170="x","x",AL$2-'Indicator Date hidden'!AM170)</f>
        <v>10</v>
      </c>
      <c r="AM169" s="50">
        <f>IF('Indicator Date hidden'!AN170="x","x",AM$2-'Indicator Date hidden'!AN170)</f>
        <v>0</v>
      </c>
      <c r="AN169" s="50">
        <f>IF('Indicator Date hidden'!AO170="x","x",AN$2-'Indicator Date hidden'!AO170)</f>
        <v>0</v>
      </c>
      <c r="AO169" s="50">
        <f>IF('Indicator Date hidden'!AP170="x","x",AO$2-'Indicator Date hidden'!AP170)</f>
        <v>0</v>
      </c>
      <c r="AP169" s="50" t="str">
        <f>IF('Indicator Date hidden'!AQ170="x","x",AP$2-'Indicator Date hidden'!AQ170)</f>
        <v>x</v>
      </c>
      <c r="AQ169" s="50" t="str">
        <f>IF('Indicator Date hidden'!AR170="x","x",AQ$2-'Indicator Date hidden'!AR170)</f>
        <v>x</v>
      </c>
      <c r="AR169" s="50">
        <f>IF('Indicator Date hidden'!AS170="x","x",AR$2-'Indicator Date hidden'!AS170)</f>
        <v>0</v>
      </c>
      <c r="AS169" s="50">
        <f>IF('Indicator Date hidden'!AT170="x","x",AS$2-'Indicator Date hidden'!AT170)</f>
        <v>10</v>
      </c>
      <c r="AT169" s="50">
        <f>IF('Indicator Date hidden'!AU170="x","x",AT$2-'Indicator Date hidden'!AU170)</f>
        <v>0</v>
      </c>
      <c r="AU169" s="50">
        <f>IF('Indicator Date hidden'!AV170="x","x",AU$2-'Indicator Date hidden'!AV170)</f>
        <v>0</v>
      </c>
      <c r="AV169" s="50">
        <f>IF('Indicator Date hidden'!AW170="x","x",AV$2-'Indicator Date hidden'!AW170)</f>
        <v>0</v>
      </c>
      <c r="AW169" s="50">
        <f>IF('Indicator Date hidden'!AX170="x","x",AW$2-'Indicator Date hidden'!AX170)</f>
        <v>0</v>
      </c>
      <c r="AX169" s="50">
        <f>IF('Indicator Date hidden'!AY170="x","x",AX$2-'Indicator Date hidden'!AY170)</f>
        <v>0</v>
      </c>
      <c r="AY169" s="50">
        <f>IF('Indicator Date hidden'!AZ170="x","x",AY$2-'Indicator Date hidden'!AZ170)</f>
        <v>0</v>
      </c>
      <c r="AZ169" s="50" t="str">
        <f>IF('Indicator Date hidden'!BA170="x","x",AZ$2-'Indicator Date hidden'!BA170)</f>
        <v>x</v>
      </c>
      <c r="BA169" s="50">
        <f>IF('Indicator Date hidden'!BB170="x","x",BA$2-'Indicator Date hidden'!BB170)</f>
        <v>1</v>
      </c>
      <c r="BB169" s="50">
        <f>IF('Indicator Date hidden'!BC170="x","x",BB$2-'Indicator Date hidden'!BC170)</f>
        <v>1</v>
      </c>
      <c r="BC169" s="50">
        <f>IF('Indicator Date hidden'!BD170="x","x",BC$2-'Indicator Date hidden'!BD170)</f>
        <v>1</v>
      </c>
      <c r="BD169" s="50">
        <f>IF('Indicator Date hidden'!BE170="x","x",BD$2-'Indicator Date hidden'!BE170)</f>
        <v>1</v>
      </c>
      <c r="BE169" s="50">
        <f>IF('Indicator Date hidden'!BF170="x","x",BE$2-'Indicator Date hidden'!BF170)</f>
        <v>1</v>
      </c>
      <c r="BF169" s="50">
        <f>IF('Indicator Date hidden'!BG170="x","x",BF$2-'Indicator Date hidden'!BG170)</f>
        <v>0</v>
      </c>
      <c r="BG169" s="50">
        <f>IF('Indicator Date hidden'!BH170="x","x",BG$2-'Indicator Date hidden'!BH170)</f>
        <v>1</v>
      </c>
      <c r="BH169" s="50">
        <f>IF('Indicator Date hidden'!BI170="x","x",BH$2-'Indicator Date hidden'!BI170)</f>
        <v>1</v>
      </c>
      <c r="BI169" s="50">
        <f>IF('Indicator Date hidden'!BJ170="x","x",BI$2-'Indicator Date hidden'!BJ170)</f>
        <v>2</v>
      </c>
      <c r="BJ169" s="50">
        <f>IF('Indicator Date hidden'!BK170="x","x",BJ$2-'Indicator Date hidden'!BK170)</f>
        <v>1</v>
      </c>
      <c r="BK169" s="50">
        <f>IF('Indicator Date hidden'!BL170="x","x",BK$2-'Indicator Date hidden'!BL170)</f>
        <v>0</v>
      </c>
      <c r="BL169" s="50">
        <f>IF('Indicator Date hidden'!BM170="x","x",BL$2-'Indicator Date hidden'!BM170)</f>
        <v>1</v>
      </c>
      <c r="BM169" s="50" t="str">
        <f>IF('Indicator Date hidden'!BN170="x","x",BM$2-'Indicator Date hidden'!BN170)</f>
        <v>x</v>
      </c>
      <c r="BN169" s="50">
        <f>IF('Indicator Date hidden'!BO170="x","x",BN$2-'Indicator Date hidden'!BO170)</f>
        <v>2</v>
      </c>
      <c r="BO169" s="50">
        <f>IF('Indicator Date hidden'!BP170="x","x",BO$2-'Indicator Date hidden'!BP170)</f>
        <v>0</v>
      </c>
      <c r="BP169" s="50">
        <f>IF('Indicator Date hidden'!BQ170="x","x",BP$2-'Indicator Date hidden'!BQ170)</f>
        <v>0</v>
      </c>
      <c r="BQ169" s="50">
        <f>IF('Indicator Date hidden'!BR170="x","x",BQ$2-'Indicator Date hidden'!BR170)</f>
        <v>0</v>
      </c>
      <c r="BR169" s="50">
        <f>IF('Indicator Date hidden'!BS170="x","x",BR$2-'Indicator Date hidden'!BS170)</f>
        <v>0</v>
      </c>
      <c r="BS169" s="50">
        <f>IF('Indicator Date hidden'!BT170="x","x",BS$2-'Indicator Date hidden'!BT170)</f>
        <v>2</v>
      </c>
      <c r="BT169" s="50">
        <f>IF('Indicator Date hidden'!BU170="x","x",BT$2-'Indicator Date hidden'!BU170)</f>
        <v>1</v>
      </c>
      <c r="BU169" s="50">
        <f>IF('Indicator Date hidden'!BV170="x","x",BU$2-'Indicator Date hidden'!BV170)</f>
        <v>1</v>
      </c>
      <c r="BV169" s="50" t="str">
        <f>IF('Indicator Date hidden'!BW170="x","x",BV$2-'Indicator Date hidden'!BW170)</f>
        <v>x</v>
      </c>
      <c r="BW169" s="50" t="str">
        <f>IF('Indicator Date hidden'!BX170="x","x",BW$2-'Indicator Date hidden'!BX170)</f>
        <v>x</v>
      </c>
      <c r="BX169" s="50">
        <f>IF('Indicator Date hidden'!BY170="x","x",BX$2-'Indicator Date hidden'!BY170)</f>
        <v>0</v>
      </c>
      <c r="BY169" s="3">
        <f t="shared" si="25"/>
        <v>40</v>
      </c>
      <c r="BZ169" s="51">
        <f t="shared" si="26"/>
        <v>0.58823529411764708</v>
      </c>
      <c r="CA169" s="3">
        <f t="shared" si="27"/>
        <v>19</v>
      </c>
      <c r="CB169" s="51">
        <f t="shared" si="28"/>
        <v>1.7255458992791328</v>
      </c>
      <c r="CC169" s="54">
        <f t="shared" si="29"/>
        <v>0</v>
      </c>
    </row>
    <row r="170" spans="1:81">
      <c r="A170" s="3" t="str">
        <f>'Indicator Data'!B173</f>
        <v>TJK</v>
      </c>
      <c r="B170" s="50">
        <f>IF('Indicator Date hidden'!C171="x","x",B$2-'Indicator Date hidden'!C171)</f>
        <v>0</v>
      </c>
      <c r="C170" s="50">
        <f>IF('Indicator Date hidden'!D171="x","x",C$2-'Indicator Date hidden'!D171)</f>
        <v>0</v>
      </c>
      <c r="D170" s="50">
        <f>IF('Indicator Date hidden'!E171="x","x",D$2-'Indicator Date hidden'!E171)</f>
        <v>0</v>
      </c>
      <c r="E170" s="50">
        <f>IF('Indicator Date hidden'!F171="x","x",E$2-'Indicator Date hidden'!F171)</f>
        <v>0</v>
      </c>
      <c r="F170" s="50">
        <f>IF('Indicator Date hidden'!G171="x","x",F$2-'Indicator Date hidden'!G171)</f>
        <v>0</v>
      </c>
      <c r="G170" s="50">
        <f>IF('Indicator Date hidden'!H171="x","x",G$2-'Indicator Date hidden'!H171)</f>
        <v>0</v>
      </c>
      <c r="H170" s="50">
        <f>IF('Indicator Date hidden'!I171="x","x",H$2-'Indicator Date hidden'!I171)</f>
        <v>0</v>
      </c>
      <c r="I170" s="50">
        <f>IF('Indicator Date hidden'!J171="x","x",I$2-'Indicator Date hidden'!J171)</f>
        <v>0</v>
      </c>
      <c r="J170" s="50">
        <f>IF('Indicator Date hidden'!K171="x","x",J$2-'Indicator Date hidden'!K171)</f>
        <v>0</v>
      </c>
      <c r="K170" s="50">
        <f>IF('Indicator Date hidden'!L171="x","x",K$2-'Indicator Date hidden'!L171)</f>
        <v>0</v>
      </c>
      <c r="L170" s="50">
        <f>IF('Indicator Date hidden'!M171="x","x",L$2-'Indicator Date hidden'!M171)</f>
        <v>0</v>
      </c>
      <c r="M170" s="50">
        <f>IF('Indicator Date hidden'!N171="x","x",M$2-'Indicator Date hidden'!N171)</f>
        <v>0</v>
      </c>
      <c r="N170" s="50">
        <f>IF('Indicator Date hidden'!O171="x","x",N$2-'Indicator Date hidden'!O171)</f>
        <v>0</v>
      </c>
      <c r="O170" s="50">
        <f>IF('Indicator Date hidden'!P171="x","x",O$2-'Indicator Date hidden'!P171)</f>
        <v>0</v>
      </c>
      <c r="P170" s="50">
        <f>IF('Indicator Date hidden'!Q171="x","x",P$2-'Indicator Date hidden'!Q171)</f>
        <v>0</v>
      </c>
      <c r="Q170" s="50">
        <f>IF('Indicator Date hidden'!R171="x","x",Q$2-'Indicator Date hidden'!R171)</f>
        <v>0</v>
      </c>
      <c r="R170" s="50">
        <f>IF('Indicator Date hidden'!S171="x","x",R$2-'Indicator Date hidden'!S171)</f>
        <v>0</v>
      </c>
      <c r="S170" s="50">
        <f>IF('Indicator Date hidden'!T171="x","x",S$2-'Indicator Date hidden'!T171)</f>
        <v>0</v>
      </c>
      <c r="T170" s="50">
        <f>IF('Indicator Date hidden'!U171="x","x",T$2-'Indicator Date hidden'!U171)</f>
        <v>0</v>
      </c>
      <c r="U170" s="50">
        <f>IF('Indicator Date hidden'!V171="x","x",U$2-'Indicator Date hidden'!V171)</f>
        <v>0</v>
      </c>
      <c r="V170" s="50">
        <f>IF('Indicator Date hidden'!W171="x","x",V$2-'Indicator Date hidden'!W171)</f>
        <v>0</v>
      </c>
      <c r="W170" s="50">
        <f>IF('Indicator Date hidden'!X171="x","x",W$2-'Indicator Date hidden'!X171)</f>
        <v>0</v>
      </c>
      <c r="X170" s="50">
        <f>IF('Indicator Date hidden'!Y171="x","x",X$2-'Indicator Date hidden'!Y171)</f>
        <v>1</v>
      </c>
      <c r="Y170" s="50">
        <f>IF('Indicator Date hidden'!Z171="x","x",Y$2-'Indicator Date hidden'!Z171)</f>
        <v>1</v>
      </c>
      <c r="Z170" s="50">
        <f>IF('Indicator Date hidden'!AA171="x","x",Z$2-'Indicator Date hidden'!AA171)</f>
        <v>1</v>
      </c>
      <c r="AA170" s="50">
        <f>IF('Indicator Date hidden'!AB171="x","x",AA$2-'Indicator Date hidden'!AB171)</f>
        <v>0</v>
      </c>
      <c r="AB170" s="50">
        <f>IF('Indicator Date hidden'!AC171="x","x",AB$2-'Indicator Date hidden'!AC171)</f>
        <v>0</v>
      </c>
      <c r="AC170" s="50" t="str">
        <f>IF('Indicator Date hidden'!AD171="x","x",AC$2-'Indicator Date hidden'!AD171)</f>
        <v>x</v>
      </c>
      <c r="AD170" s="50">
        <f>IF('Indicator Date hidden'!AE171="x","x",AD$2-'Indicator Date hidden'!AE171)</f>
        <v>0</v>
      </c>
      <c r="AE170" s="50">
        <f>IF('Indicator Date hidden'!AF171="x","x",AE$2-'Indicator Date hidden'!AF171)</f>
        <v>0</v>
      </c>
      <c r="AF170" s="50">
        <f>IF('Indicator Date hidden'!AG171="x","x",AF$2-'Indicator Date hidden'!AG171)</f>
        <v>0</v>
      </c>
      <c r="AG170" s="50">
        <f>IF('Indicator Date hidden'!AH171="x","x",AG$2-'Indicator Date hidden'!AH171)</f>
        <v>0</v>
      </c>
      <c r="AH170" s="50">
        <f>IF('Indicator Date hidden'!AI171="x","x",AH$2-'Indicator Date hidden'!AI171)</f>
        <v>0</v>
      </c>
      <c r="AI170" s="50">
        <f>IF('Indicator Date hidden'!AJ171="x","x",AI$2-'Indicator Date hidden'!AJ171)</f>
        <v>0</v>
      </c>
      <c r="AJ170" s="50">
        <f>IF('Indicator Date hidden'!AK171="x","x",AJ$2-'Indicator Date hidden'!AK171)</f>
        <v>0</v>
      </c>
      <c r="AK170" s="50">
        <f>IF('Indicator Date hidden'!AL171="x","x",AK$2-'Indicator Date hidden'!AL171)</f>
        <v>0</v>
      </c>
      <c r="AL170" s="50">
        <f>IF('Indicator Date hidden'!AM171="x","x",AL$2-'Indicator Date hidden'!AM171)</f>
        <v>2</v>
      </c>
      <c r="AM170" s="50">
        <f>IF('Indicator Date hidden'!AN171="x","x",AM$2-'Indicator Date hidden'!AN171)</f>
        <v>0</v>
      </c>
      <c r="AN170" s="50">
        <f>IF('Indicator Date hidden'!AO171="x","x",AN$2-'Indicator Date hidden'!AO171)</f>
        <v>0</v>
      </c>
      <c r="AO170" s="50">
        <f>IF('Indicator Date hidden'!AP171="x","x",AO$2-'Indicator Date hidden'!AP171)</f>
        <v>0</v>
      </c>
      <c r="AP170" s="50">
        <f>IF('Indicator Date hidden'!AQ171="x","x",AP$2-'Indicator Date hidden'!AQ171)</f>
        <v>0</v>
      </c>
      <c r="AQ170" s="50">
        <f>IF('Indicator Date hidden'!AR171="x","x",AQ$2-'Indicator Date hidden'!AR171)</f>
        <v>0</v>
      </c>
      <c r="AR170" s="50">
        <f>IF('Indicator Date hidden'!AS171="x","x",AR$2-'Indicator Date hidden'!AS171)</f>
        <v>0</v>
      </c>
      <c r="AS170" s="50">
        <f>IF('Indicator Date hidden'!AT171="x","x",AS$2-'Indicator Date hidden'!AT171)</f>
        <v>3</v>
      </c>
      <c r="AT170" s="50">
        <f>IF('Indicator Date hidden'!AU171="x","x",AT$2-'Indicator Date hidden'!AU171)</f>
        <v>0</v>
      </c>
      <c r="AU170" s="50">
        <f>IF('Indicator Date hidden'!AV171="x","x",AU$2-'Indicator Date hidden'!AV171)</f>
        <v>0</v>
      </c>
      <c r="AV170" s="50">
        <f>IF('Indicator Date hidden'!AW171="x","x",AV$2-'Indicator Date hidden'!AW171)</f>
        <v>0</v>
      </c>
      <c r="AW170" s="50">
        <f>IF('Indicator Date hidden'!AX171="x","x",AW$2-'Indicator Date hidden'!AX171)</f>
        <v>0</v>
      </c>
      <c r="AX170" s="50">
        <f>IF('Indicator Date hidden'!AY171="x","x",AX$2-'Indicator Date hidden'!AY171)</f>
        <v>0</v>
      </c>
      <c r="AY170" s="50">
        <f>IF('Indicator Date hidden'!AZ171="x","x",AY$2-'Indicator Date hidden'!AZ171)</f>
        <v>0</v>
      </c>
      <c r="AZ170" s="50">
        <f>IF('Indicator Date hidden'!BA171="x","x",AZ$2-'Indicator Date hidden'!BA171)</f>
        <v>4</v>
      </c>
      <c r="BA170" s="50">
        <f>IF('Indicator Date hidden'!BB171="x","x",BA$2-'Indicator Date hidden'!BB171)</f>
        <v>1</v>
      </c>
      <c r="BB170" s="50">
        <f>IF('Indicator Date hidden'!BC171="x","x",BB$2-'Indicator Date hidden'!BC171)</f>
        <v>1</v>
      </c>
      <c r="BC170" s="50">
        <f>IF('Indicator Date hidden'!BD171="x","x",BC$2-'Indicator Date hidden'!BD171)</f>
        <v>1</v>
      </c>
      <c r="BD170" s="50" t="str">
        <f>IF('Indicator Date hidden'!BE171="x","x",BD$2-'Indicator Date hidden'!BE171)</f>
        <v>x</v>
      </c>
      <c r="BE170" s="50">
        <f>IF('Indicator Date hidden'!BF171="x","x",BE$2-'Indicator Date hidden'!BF171)</f>
        <v>1</v>
      </c>
      <c r="BF170" s="50">
        <f>IF('Indicator Date hidden'!BG171="x","x",BF$2-'Indicator Date hidden'!BG171)</f>
        <v>0</v>
      </c>
      <c r="BG170" s="50">
        <f>IF('Indicator Date hidden'!BH171="x","x",BG$2-'Indicator Date hidden'!BH171)</f>
        <v>1</v>
      </c>
      <c r="BH170" s="50">
        <f>IF('Indicator Date hidden'!BI171="x","x",BH$2-'Indicator Date hidden'!BI171)</f>
        <v>1</v>
      </c>
      <c r="BI170" s="50">
        <f>IF('Indicator Date hidden'!BJ171="x","x",BI$2-'Indicator Date hidden'!BJ171)</f>
        <v>2</v>
      </c>
      <c r="BJ170" s="50">
        <f>IF('Indicator Date hidden'!BK171="x","x",BJ$2-'Indicator Date hidden'!BK171)</f>
        <v>1</v>
      </c>
      <c r="BK170" s="50">
        <f>IF('Indicator Date hidden'!BL171="x","x",BK$2-'Indicator Date hidden'!BL171)</f>
        <v>0</v>
      </c>
      <c r="BL170" s="50">
        <f>IF('Indicator Date hidden'!BM171="x","x",BL$2-'Indicator Date hidden'!BM171)</f>
        <v>1</v>
      </c>
      <c r="BM170" s="50">
        <f>IF('Indicator Date hidden'!BN171="x","x",BM$2-'Indicator Date hidden'!BN171)</f>
        <v>5</v>
      </c>
      <c r="BN170" s="50">
        <f>IF('Indicator Date hidden'!BO171="x","x",BN$2-'Indicator Date hidden'!BO171)</f>
        <v>2</v>
      </c>
      <c r="BO170" s="50">
        <f>IF('Indicator Date hidden'!BP171="x","x",BO$2-'Indicator Date hidden'!BP171)</f>
        <v>2</v>
      </c>
      <c r="BP170" s="50">
        <f>IF('Indicator Date hidden'!BQ171="x","x",BP$2-'Indicator Date hidden'!BQ171)</f>
        <v>0</v>
      </c>
      <c r="BQ170" s="50">
        <f>IF('Indicator Date hidden'!BR171="x","x",BQ$2-'Indicator Date hidden'!BR171)</f>
        <v>0</v>
      </c>
      <c r="BR170" s="50">
        <f>IF('Indicator Date hidden'!BS171="x","x",BR$2-'Indicator Date hidden'!BS171)</f>
        <v>0</v>
      </c>
      <c r="BS170" s="50">
        <f>IF('Indicator Date hidden'!BT171="x","x",BS$2-'Indicator Date hidden'!BT171)</f>
        <v>4</v>
      </c>
      <c r="BT170" s="50">
        <f>IF('Indicator Date hidden'!BU171="x","x",BT$2-'Indicator Date hidden'!BU171)</f>
        <v>1</v>
      </c>
      <c r="BU170" s="50">
        <f>IF('Indicator Date hidden'!BV171="x","x",BU$2-'Indicator Date hidden'!BV171)</f>
        <v>1</v>
      </c>
      <c r="BV170" s="50" t="str">
        <f>IF('Indicator Date hidden'!BW171="x","x",BV$2-'Indicator Date hidden'!BW171)</f>
        <v>x</v>
      </c>
      <c r="BW170" s="50">
        <f>IF('Indicator Date hidden'!BX171="x","x",BW$2-'Indicator Date hidden'!BX171)</f>
        <v>0</v>
      </c>
      <c r="BX170" s="50">
        <f>IF('Indicator Date hidden'!BY171="x","x",BX$2-'Indicator Date hidden'!BY171)</f>
        <v>0</v>
      </c>
      <c r="BY170" s="3">
        <f t="shared" si="25"/>
        <v>37</v>
      </c>
      <c r="BZ170" s="51">
        <f t="shared" si="26"/>
        <v>0.51388888888888884</v>
      </c>
      <c r="CA170" s="3">
        <f t="shared" si="27"/>
        <v>21</v>
      </c>
      <c r="CB170" s="51">
        <f t="shared" si="28"/>
        <v>1.0273084514015194</v>
      </c>
      <c r="CC170" s="54">
        <f t="shared" si="29"/>
        <v>0</v>
      </c>
    </row>
    <row r="171" spans="1:81">
      <c r="A171" s="3" t="str">
        <f>'Indicator Data'!B174</f>
        <v>TZA</v>
      </c>
      <c r="B171" s="50">
        <f>IF('Indicator Date hidden'!C172="x","x",B$2-'Indicator Date hidden'!C172)</f>
        <v>0</v>
      </c>
      <c r="C171" s="50">
        <f>IF('Indicator Date hidden'!D172="x","x",C$2-'Indicator Date hidden'!D172)</f>
        <v>0</v>
      </c>
      <c r="D171" s="50">
        <f>IF('Indicator Date hidden'!E172="x","x",D$2-'Indicator Date hidden'!E172)</f>
        <v>0</v>
      </c>
      <c r="E171" s="50">
        <f>IF('Indicator Date hidden'!F172="x","x",E$2-'Indicator Date hidden'!F172)</f>
        <v>0</v>
      </c>
      <c r="F171" s="50">
        <f>IF('Indicator Date hidden'!G172="x","x",F$2-'Indicator Date hidden'!G172)</f>
        <v>0</v>
      </c>
      <c r="G171" s="50">
        <f>IF('Indicator Date hidden'!H172="x","x",G$2-'Indicator Date hidden'!H172)</f>
        <v>0</v>
      </c>
      <c r="H171" s="50">
        <f>IF('Indicator Date hidden'!I172="x","x",H$2-'Indicator Date hidden'!I172)</f>
        <v>0</v>
      </c>
      <c r="I171" s="50">
        <f>IF('Indicator Date hidden'!J172="x","x",I$2-'Indicator Date hidden'!J172)</f>
        <v>0</v>
      </c>
      <c r="J171" s="50">
        <f>IF('Indicator Date hidden'!K172="x","x",J$2-'Indicator Date hidden'!K172)</f>
        <v>0</v>
      </c>
      <c r="K171" s="50">
        <f>IF('Indicator Date hidden'!L172="x","x",K$2-'Indicator Date hidden'!L172)</f>
        <v>0</v>
      </c>
      <c r="L171" s="50">
        <f>IF('Indicator Date hidden'!M172="x","x",L$2-'Indicator Date hidden'!M172)</f>
        <v>0</v>
      </c>
      <c r="M171" s="50">
        <f>IF('Indicator Date hidden'!N172="x","x",M$2-'Indicator Date hidden'!N172)</f>
        <v>0</v>
      </c>
      <c r="N171" s="50">
        <f>IF('Indicator Date hidden'!O172="x","x",N$2-'Indicator Date hidden'!O172)</f>
        <v>0</v>
      </c>
      <c r="O171" s="50">
        <f>IF('Indicator Date hidden'!P172="x","x",O$2-'Indicator Date hidden'!P172)</f>
        <v>0</v>
      </c>
      <c r="P171" s="50">
        <f>IF('Indicator Date hidden'!Q172="x","x",P$2-'Indicator Date hidden'!Q172)</f>
        <v>0</v>
      </c>
      <c r="Q171" s="50">
        <f>IF('Indicator Date hidden'!R172="x","x",Q$2-'Indicator Date hidden'!R172)</f>
        <v>0</v>
      </c>
      <c r="R171" s="50">
        <f>IF('Indicator Date hidden'!S172="x","x",R$2-'Indicator Date hidden'!S172)</f>
        <v>0</v>
      </c>
      <c r="S171" s="50">
        <f>IF('Indicator Date hidden'!T172="x","x",S$2-'Indicator Date hidden'!T172)</f>
        <v>0</v>
      </c>
      <c r="T171" s="50">
        <f>IF('Indicator Date hidden'!U172="x","x",T$2-'Indicator Date hidden'!U172)</f>
        <v>0</v>
      </c>
      <c r="U171" s="50">
        <f>IF('Indicator Date hidden'!V172="x","x",U$2-'Indicator Date hidden'!V172)</f>
        <v>0</v>
      </c>
      <c r="V171" s="50">
        <f>IF('Indicator Date hidden'!W172="x","x",V$2-'Indicator Date hidden'!W172)</f>
        <v>0</v>
      </c>
      <c r="W171" s="50">
        <f>IF('Indicator Date hidden'!X172="x","x",W$2-'Indicator Date hidden'!X172)</f>
        <v>0</v>
      </c>
      <c r="X171" s="50">
        <f>IF('Indicator Date hidden'!Y172="x","x",X$2-'Indicator Date hidden'!Y172)</f>
        <v>1</v>
      </c>
      <c r="Y171" s="50">
        <f>IF('Indicator Date hidden'!Z172="x","x",Y$2-'Indicator Date hidden'!Z172)</f>
        <v>1</v>
      </c>
      <c r="Z171" s="50">
        <f>IF('Indicator Date hidden'!AA172="x","x",Z$2-'Indicator Date hidden'!AA172)</f>
        <v>3</v>
      </c>
      <c r="AA171" s="50">
        <f>IF('Indicator Date hidden'!AB172="x","x",AA$2-'Indicator Date hidden'!AB172)</f>
        <v>0</v>
      </c>
      <c r="AB171" s="50">
        <f>IF('Indicator Date hidden'!AC172="x","x",AB$2-'Indicator Date hidden'!AC172)</f>
        <v>0</v>
      </c>
      <c r="AC171" s="50">
        <f>IF('Indicator Date hidden'!AD172="x","x",AC$2-'Indicator Date hidden'!AD172)</f>
        <v>1</v>
      </c>
      <c r="AD171" s="50">
        <f>IF('Indicator Date hidden'!AE172="x","x",AD$2-'Indicator Date hidden'!AE172)</f>
        <v>0</v>
      </c>
      <c r="AE171" s="50">
        <f>IF('Indicator Date hidden'!AF172="x","x",AE$2-'Indicator Date hidden'!AF172)</f>
        <v>0</v>
      </c>
      <c r="AF171" s="50">
        <f>IF('Indicator Date hidden'!AG172="x","x",AF$2-'Indicator Date hidden'!AG172)</f>
        <v>0</v>
      </c>
      <c r="AG171" s="50">
        <f>IF('Indicator Date hidden'!AH172="x","x",AG$2-'Indicator Date hidden'!AH172)</f>
        <v>0</v>
      </c>
      <c r="AH171" s="50">
        <f>IF('Indicator Date hidden'!AI172="x","x",AH$2-'Indicator Date hidden'!AI172)</f>
        <v>0</v>
      </c>
      <c r="AI171" s="50">
        <f>IF('Indicator Date hidden'!AJ172="x","x",AI$2-'Indicator Date hidden'!AJ172)</f>
        <v>0</v>
      </c>
      <c r="AJ171" s="50">
        <f>IF('Indicator Date hidden'!AK172="x","x",AJ$2-'Indicator Date hidden'!AK172)</f>
        <v>0</v>
      </c>
      <c r="AK171" s="50">
        <f>IF('Indicator Date hidden'!AL172="x","x",AK$2-'Indicator Date hidden'!AL172)</f>
        <v>0</v>
      </c>
      <c r="AL171" s="50">
        <f>IF('Indicator Date hidden'!AM172="x","x",AL$2-'Indicator Date hidden'!AM172)</f>
        <v>3</v>
      </c>
      <c r="AM171" s="50">
        <f>IF('Indicator Date hidden'!AN172="x","x",AM$2-'Indicator Date hidden'!AN172)</f>
        <v>0</v>
      </c>
      <c r="AN171" s="50">
        <f>IF('Indicator Date hidden'!AO172="x","x",AN$2-'Indicator Date hidden'!AO172)</f>
        <v>0</v>
      </c>
      <c r="AO171" s="50">
        <f>IF('Indicator Date hidden'!AP172="x","x",AO$2-'Indicator Date hidden'!AP172)</f>
        <v>0</v>
      </c>
      <c r="AP171" s="50">
        <f>IF('Indicator Date hidden'!AQ172="x","x",AP$2-'Indicator Date hidden'!AQ172)</f>
        <v>0</v>
      </c>
      <c r="AQ171" s="50">
        <f>IF('Indicator Date hidden'!AR172="x","x",AQ$2-'Indicator Date hidden'!AR172)</f>
        <v>0</v>
      </c>
      <c r="AR171" s="50">
        <f>IF('Indicator Date hidden'!AS172="x","x",AR$2-'Indicator Date hidden'!AS172)</f>
        <v>0</v>
      </c>
      <c r="AS171" s="50">
        <f>IF('Indicator Date hidden'!AT172="x","x",AS$2-'Indicator Date hidden'!AT172)</f>
        <v>2</v>
      </c>
      <c r="AT171" s="50">
        <f>IF('Indicator Date hidden'!AU172="x","x",AT$2-'Indicator Date hidden'!AU172)</f>
        <v>0</v>
      </c>
      <c r="AU171" s="50">
        <f>IF('Indicator Date hidden'!AV172="x","x",AU$2-'Indicator Date hidden'!AV172)</f>
        <v>0</v>
      </c>
      <c r="AV171" s="50">
        <f>IF('Indicator Date hidden'!AW172="x","x",AV$2-'Indicator Date hidden'!AW172)</f>
        <v>0</v>
      </c>
      <c r="AW171" s="50">
        <f>IF('Indicator Date hidden'!AX172="x","x",AW$2-'Indicator Date hidden'!AX172)</f>
        <v>0</v>
      </c>
      <c r="AX171" s="50">
        <f>IF('Indicator Date hidden'!AY172="x","x",AX$2-'Indicator Date hidden'!AY172)</f>
        <v>0</v>
      </c>
      <c r="AY171" s="50">
        <f>IF('Indicator Date hidden'!AZ172="x","x",AY$2-'Indicator Date hidden'!AZ172)</f>
        <v>0</v>
      </c>
      <c r="AZ171" s="50">
        <f>IF('Indicator Date hidden'!BA172="x","x",AZ$2-'Indicator Date hidden'!BA172)</f>
        <v>2</v>
      </c>
      <c r="BA171" s="50">
        <f>IF('Indicator Date hidden'!BB172="x","x",BA$2-'Indicator Date hidden'!BB172)</f>
        <v>1</v>
      </c>
      <c r="BB171" s="50">
        <f>IF('Indicator Date hidden'!BC172="x","x",BB$2-'Indicator Date hidden'!BC172)</f>
        <v>1</v>
      </c>
      <c r="BC171" s="50">
        <f>IF('Indicator Date hidden'!BD172="x","x",BC$2-'Indicator Date hidden'!BD172)</f>
        <v>1</v>
      </c>
      <c r="BD171" s="50" t="str">
        <f>IF('Indicator Date hidden'!BE172="x","x",BD$2-'Indicator Date hidden'!BE172)</f>
        <v>x</v>
      </c>
      <c r="BE171" s="50">
        <f>IF('Indicator Date hidden'!BF172="x","x",BE$2-'Indicator Date hidden'!BF172)</f>
        <v>0</v>
      </c>
      <c r="BF171" s="50">
        <f>IF('Indicator Date hidden'!BG172="x","x",BF$2-'Indicator Date hidden'!BG172)</f>
        <v>0</v>
      </c>
      <c r="BG171" s="50">
        <f>IF('Indicator Date hidden'!BH172="x","x",BG$2-'Indicator Date hidden'!BH172)</f>
        <v>1</v>
      </c>
      <c r="BH171" s="50">
        <f>IF('Indicator Date hidden'!BI172="x","x",BH$2-'Indicator Date hidden'!BI172)</f>
        <v>1</v>
      </c>
      <c r="BI171" s="50">
        <f>IF('Indicator Date hidden'!BJ172="x","x",BI$2-'Indicator Date hidden'!BJ172)</f>
        <v>0</v>
      </c>
      <c r="BJ171" s="50">
        <f>IF('Indicator Date hidden'!BK172="x","x",BJ$2-'Indicator Date hidden'!BK172)</f>
        <v>1</v>
      </c>
      <c r="BK171" s="50">
        <f>IF('Indicator Date hidden'!BL172="x","x",BK$2-'Indicator Date hidden'!BL172)</f>
        <v>0</v>
      </c>
      <c r="BL171" s="50">
        <f>IF('Indicator Date hidden'!BM172="x","x",BL$2-'Indicator Date hidden'!BM172)</f>
        <v>1</v>
      </c>
      <c r="BM171" s="50">
        <f>IF('Indicator Date hidden'!BN172="x","x",BM$2-'Indicator Date hidden'!BN172)</f>
        <v>4</v>
      </c>
      <c r="BN171" s="50">
        <f>IF('Indicator Date hidden'!BO172="x","x",BN$2-'Indicator Date hidden'!BO172)</f>
        <v>2</v>
      </c>
      <c r="BO171" s="50">
        <f>IF('Indicator Date hidden'!BP172="x","x",BO$2-'Indicator Date hidden'!BP172)</f>
        <v>0</v>
      </c>
      <c r="BP171" s="50">
        <f>IF('Indicator Date hidden'!BQ172="x","x",BP$2-'Indicator Date hidden'!BQ172)</f>
        <v>0</v>
      </c>
      <c r="BQ171" s="50">
        <f>IF('Indicator Date hidden'!BR172="x","x",BQ$2-'Indicator Date hidden'!BR172)</f>
        <v>0</v>
      </c>
      <c r="BR171" s="50">
        <f>IF('Indicator Date hidden'!BS172="x","x",BR$2-'Indicator Date hidden'!BS172)</f>
        <v>0</v>
      </c>
      <c r="BS171" s="50">
        <f>IF('Indicator Date hidden'!BT172="x","x",BS$2-'Indicator Date hidden'!BT172)</f>
        <v>4</v>
      </c>
      <c r="BT171" s="50">
        <f>IF('Indicator Date hidden'!BU172="x","x",BT$2-'Indicator Date hidden'!BU172)</f>
        <v>1</v>
      </c>
      <c r="BU171" s="50">
        <f>IF('Indicator Date hidden'!BV172="x","x",BU$2-'Indicator Date hidden'!BV172)</f>
        <v>1</v>
      </c>
      <c r="BV171" s="50">
        <f>IF('Indicator Date hidden'!BW172="x","x",BV$2-'Indicator Date hidden'!BW172)</f>
        <v>1</v>
      </c>
      <c r="BW171" s="50">
        <f>IF('Indicator Date hidden'!BX172="x","x",BW$2-'Indicator Date hidden'!BX172)</f>
        <v>0</v>
      </c>
      <c r="BX171" s="50">
        <f>IF('Indicator Date hidden'!BY172="x","x",BX$2-'Indicator Date hidden'!BY172)</f>
        <v>0</v>
      </c>
      <c r="BY171" s="3">
        <f t="shared" si="25"/>
        <v>33</v>
      </c>
      <c r="BZ171" s="51">
        <f t="shared" si="26"/>
        <v>0.44594594594594594</v>
      </c>
      <c r="CA171" s="3">
        <f t="shared" si="27"/>
        <v>20</v>
      </c>
      <c r="CB171" s="51">
        <f t="shared" si="28"/>
        <v>0.90257726916197534</v>
      </c>
      <c r="CC171" s="54">
        <f t="shared" si="29"/>
        <v>0</v>
      </c>
    </row>
    <row r="172" spans="1:81">
      <c r="A172" s="3" t="str">
        <f>'Indicator Data'!B175</f>
        <v>THA</v>
      </c>
      <c r="B172" s="50">
        <f>IF('Indicator Date hidden'!C173="x","x",B$2-'Indicator Date hidden'!C173)</f>
        <v>0</v>
      </c>
      <c r="C172" s="50">
        <f>IF('Indicator Date hidden'!D173="x","x",C$2-'Indicator Date hidden'!D173)</f>
        <v>0</v>
      </c>
      <c r="D172" s="50">
        <f>IF('Indicator Date hidden'!E173="x","x",D$2-'Indicator Date hidden'!E173)</f>
        <v>0</v>
      </c>
      <c r="E172" s="50">
        <f>IF('Indicator Date hidden'!F173="x","x",E$2-'Indicator Date hidden'!F173)</f>
        <v>0</v>
      </c>
      <c r="F172" s="50">
        <f>IF('Indicator Date hidden'!G173="x","x",F$2-'Indicator Date hidden'!G173)</f>
        <v>0</v>
      </c>
      <c r="G172" s="50">
        <f>IF('Indicator Date hidden'!H173="x","x",G$2-'Indicator Date hidden'!H173)</f>
        <v>0</v>
      </c>
      <c r="H172" s="50">
        <f>IF('Indicator Date hidden'!I173="x","x",H$2-'Indicator Date hidden'!I173)</f>
        <v>0</v>
      </c>
      <c r="I172" s="50">
        <f>IF('Indicator Date hidden'!J173="x","x",I$2-'Indicator Date hidden'!J173)</f>
        <v>0</v>
      </c>
      <c r="J172" s="50">
        <f>IF('Indicator Date hidden'!K173="x","x",J$2-'Indicator Date hidden'!K173)</f>
        <v>0</v>
      </c>
      <c r="K172" s="50">
        <f>IF('Indicator Date hidden'!L173="x","x",K$2-'Indicator Date hidden'!L173)</f>
        <v>0</v>
      </c>
      <c r="L172" s="50">
        <f>IF('Indicator Date hidden'!M173="x","x",L$2-'Indicator Date hidden'!M173)</f>
        <v>0</v>
      </c>
      <c r="M172" s="50">
        <f>IF('Indicator Date hidden'!N173="x","x",M$2-'Indicator Date hidden'!N173)</f>
        <v>0</v>
      </c>
      <c r="N172" s="50">
        <f>IF('Indicator Date hidden'!O173="x","x",N$2-'Indicator Date hidden'!O173)</f>
        <v>0</v>
      </c>
      <c r="O172" s="50">
        <f>IF('Indicator Date hidden'!P173="x","x",O$2-'Indicator Date hidden'!P173)</f>
        <v>0</v>
      </c>
      <c r="P172" s="50">
        <f>IF('Indicator Date hidden'!Q173="x","x",P$2-'Indicator Date hidden'!Q173)</f>
        <v>0</v>
      </c>
      <c r="Q172" s="50">
        <f>IF('Indicator Date hidden'!R173="x","x",Q$2-'Indicator Date hidden'!R173)</f>
        <v>0</v>
      </c>
      <c r="R172" s="50">
        <f>IF('Indicator Date hidden'!S173="x","x",R$2-'Indicator Date hidden'!S173)</f>
        <v>0</v>
      </c>
      <c r="S172" s="50">
        <f>IF('Indicator Date hidden'!T173="x","x",S$2-'Indicator Date hidden'!T173)</f>
        <v>0</v>
      </c>
      <c r="T172" s="50">
        <f>IF('Indicator Date hidden'!U173="x","x",T$2-'Indicator Date hidden'!U173)</f>
        <v>0</v>
      </c>
      <c r="U172" s="50">
        <f>IF('Indicator Date hidden'!V173="x","x",U$2-'Indicator Date hidden'!V173)</f>
        <v>0</v>
      </c>
      <c r="V172" s="50">
        <f>IF('Indicator Date hidden'!W173="x","x",V$2-'Indicator Date hidden'!W173)</f>
        <v>0</v>
      </c>
      <c r="W172" s="50">
        <f>IF('Indicator Date hidden'!X173="x","x",W$2-'Indicator Date hidden'!X173)</f>
        <v>0</v>
      </c>
      <c r="X172" s="50">
        <f>IF('Indicator Date hidden'!Y173="x","x",X$2-'Indicator Date hidden'!Y173)</f>
        <v>1</v>
      </c>
      <c r="Y172" s="50">
        <f>IF('Indicator Date hidden'!Z173="x","x",Y$2-'Indicator Date hidden'!Z173)</f>
        <v>1</v>
      </c>
      <c r="Z172" s="50" t="str">
        <f>IF('Indicator Date hidden'!AA173="x","x",Z$2-'Indicator Date hidden'!AA173)</f>
        <v>x</v>
      </c>
      <c r="AA172" s="50">
        <f>IF('Indicator Date hidden'!AB173="x","x",AA$2-'Indicator Date hidden'!AB173)</f>
        <v>0</v>
      </c>
      <c r="AB172" s="50">
        <f>IF('Indicator Date hidden'!AC173="x","x",AB$2-'Indicator Date hidden'!AC173)</f>
        <v>0</v>
      </c>
      <c r="AC172" s="50">
        <f>IF('Indicator Date hidden'!AD173="x","x",AC$2-'Indicator Date hidden'!AD173)</f>
        <v>0</v>
      </c>
      <c r="AD172" s="50">
        <f>IF('Indicator Date hidden'!AE173="x","x",AD$2-'Indicator Date hidden'!AE173)</f>
        <v>0</v>
      </c>
      <c r="AE172" s="50">
        <f>IF('Indicator Date hidden'!AF173="x","x",AE$2-'Indicator Date hidden'!AF173)</f>
        <v>0</v>
      </c>
      <c r="AF172" s="50">
        <f>IF('Indicator Date hidden'!AG173="x","x",AF$2-'Indicator Date hidden'!AG173)</f>
        <v>0</v>
      </c>
      <c r="AG172" s="50">
        <f>IF('Indicator Date hidden'!AH173="x","x",AG$2-'Indicator Date hidden'!AH173)</f>
        <v>0</v>
      </c>
      <c r="AH172" s="50">
        <f>IF('Indicator Date hidden'!AI173="x","x",AH$2-'Indicator Date hidden'!AI173)</f>
        <v>0</v>
      </c>
      <c r="AI172" s="50">
        <f>IF('Indicator Date hidden'!AJ173="x","x",AI$2-'Indicator Date hidden'!AJ173)</f>
        <v>0</v>
      </c>
      <c r="AJ172" s="50">
        <f>IF('Indicator Date hidden'!AK173="x","x",AJ$2-'Indicator Date hidden'!AK173)</f>
        <v>0</v>
      </c>
      <c r="AK172" s="50">
        <f>IF('Indicator Date hidden'!AL173="x","x",AK$2-'Indicator Date hidden'!AL173)</f>
        <v>0</v>
      </c>
      <c r="AL172" s="50">
        <f>IF('Indicator Date hidden'!AM173="x","x",AL$2-'Indicator Date hidden'!AM173)</f>
        <v>3</v>
      </c>
      <c r="AM172" s="50">
        <f>IF('Indicator Date hidden'!AN173="x","x",AM$2-'Indicator Date hidden'!AN173)</f>
        <v>0</v>
      </c>
      <c r="AN172" s="50">
        <f>IF('Indicator Date hidden'!AO173="x","x",AN$2-'Indicator Date hidden'!AO173)</f>
        <v>0</v>
      </c>
      <c r="AO172" s="50">
        <f>IF('Indicator Date hidden'!AP173="x","x",AO$2-'Indicator Date hidden'!AP173)</f>
        <v>0</v>
      </c>
      <c r="AP172" s="50">
        <f>IF('Indicator Date hidden'!AQ173="x","x",AP$2-'Indicator Date hidden'!AQ173)</f>
        <v>0</v>
      </c>
      <c r="AQ172" s="50">
        <f>IF('Indicator Date hidden'!AR173="x","x",AQ$2-'Indicator Date hidden'!AR173)</f>
        <v>0</v>
      </c>
      <c r="AR172" s="50">
        <f>IF('Indicator Date hidden'!AS173="x","x",AR$2-'Indicator Date hidden'!AS173)</f>
        <v>0</v>
      </c>
      <c r="AS172" s="50">
        <f>IF('Indicator Date hidden'!AT173="x","x",AS$2-'Indicator Date hidden'!AT173)</f>
        <v>4</v>
      </c>
      <c r="AT172" s="50">
        <f>IF('Indicator Date hidden'!AU173="x","x",AT$2-'Indicator Date hidden'!AU173)</f>
        <v>0</v>
      </c>
      <c r="AU172" s="50">
        <f>IF('Indicator Date hidden'!AV173="x","x",AU$2-'Indicator Date hidden'!AV173)</f>
        <v>0</v>
      </c>
      <c r="AV172" s="50">
        <f>IF('Indicator Date hidden'!AW173="x","x",AV$2-'Indicator Date hidden'!AW173)</f>
        <v>0</v>
      </c>
      <c r="AW172" s="50">
        <f>IF('Indicator Date hidden'!AX173="x","x",AW$2-'Indicator Date hidden'!AX173)</f>
        <v>0</v>
      </c>
      <c r="AX172" s="50">
        <f>IF('Indicator Date hidden'!AY173="x","x",AX$2-'Indicator Date hidden'!AY173)</f>
        <v>0</v>
      </c>
      <c r="AY172" s="50">
        <f>IF('Indicator Date hidden'!AZ173="x","x",AY$2-'Indicator Date hidden'!AZ173)</f>
        <v>0</v>
      </c>
      <c r="AZ172" s="50">
        <f>IF('Indicator Date hidden'!BA173="x","x",AZ$2-'Indicator Date hidden'!BA173)</f>
        <v>0</v>
      </c>
      <c r="BA172" s="50">
        <f>IF('Indicator Date hidden'!BB173="x","x",BA$2-'Indicator Date hidden'!BB173)</f>
        <v>1</v>
      </c>
      <c r="BB172" s="50">
        <f>IF('Indicator Date hidden'!BC173="x","x",BB$2-'Indicator Date hidden'!BC173)</f>
        <v>1</v>
      </c>
      <c r="BC172" s="50">
        <f>IF('Indicator Date hidden'!BD173="x","x",BC$2-'Indicator Date hidden'!BD173)</f>
        <v>1</v>
      </c>
      <c r="BD172" s="50">
        <f>IF('Indicator Date hidden'!BE173="x","x",BD$2-'Indicator Date hidden'!BE173)</f>
        <v>1</v>
      </c>
      <c r="BE172" s="50">
        <f>IF('Indicator Date hidden'!BF173="x","x",BE$2-'Indicator Date hidden'!BF173)</f>
        <v>1</v>
      </c>
      <c r="BF172" s="50">
        <f>IF('Indicator Date hidden'!BG173="x","x",BF$2-'Indicator Date hidden'!BG173)</f>
        <v>0</v>
      </c>
      <c r="BG172" s="50">
        <f>IF('Indicator Date hidden'!BH173="x","x",BG$2-'Indicator Date hidden'!BH173)</f>
        <v>1</v>
      </c>
      <c r="BH172" s="50">
        <f>IF('Indicator Date hidden'!BI173="x","x",BH$2-'Indicator Date hidden'!BI173)</f>
        <v>1</v>
      </c>
      <c r="BI172" s="50">
        <f>IF('Indicator Date hidden'!BJ173="x","x",BI$2-'Indicator Date hidden'!BJ173)</f>
        <v>0</v>
      </c>
      <c r="BJ172" s="50">
        <f>IF('Indicator Date hidden'!BK173="x","x",BJ$2-'Indicator Date hidden'!BK173)</f>
        <v>1</v>
      </c>
      <c r="BK172" s="50">
        <f>IF('Indicator Date hidden'!BL173="x","x",BK$2-'Indicator Date hidden'!BL173)</f>
        <v>0</v>
      </c>
      <c r="BL172" s="50">
        <f>IF('Indicator Date hidden'!BM173="x","x",BL$2-'Indicator Date hidden'!BM173)</f>
        <v>1</v>
      </c>
      <c r="BM172" s="50">
        <f>IF('Indicator Date hidden'!BN173="x","x",BM$2-'Indicator Date hidden'!BN173)</f>
        <v>1</v>
      </c>
      <c r="BN172" s="50">
        <f>IF('Indicator Date hidden'!BO173="x","x",BN$2-'Indicator Date hidden'!BO173)</f>
        <v>0</v>
      </c>
      <c r="BO172" s="50">
        <f>IF('Indicator Date hidden'!BP173="x","x",BO$2-'Indicator Date hidden'!BP173)</f>
        <v>0</v>
      </c>
      <c r="BP172" s="50">
        <f>IF('Indicator Date hidden'!BQ173="x","x",BP$2-'Indicator Date hidden'!BQ173)</f>
        <v>0</v>
      </c>
      <c r="BQ172" s="50">
        <f>IF('Indicator Date hidden'!BR173="x","x",BQ$2-'Indicator Date hidden'!BR173)</f>
        <v>0</v>
      </c>
      <c r="BR172" s="50">
        <f>IF('Indicator Date hidden'!BS173="x","x",BR$2-'Indicator Date hidden'!BS173)</f>
        <v>0</v>
      </c>
      <c r="BS172" s="50">
        <f>IF('Indicator Date hidden'!BT173="x","x",BS$2-'Indicator Date hidden'!BT173)</f>
        <v>1</v>
      </c>
      <c r="BT172" s="50">
        <f>IF('Indicator Date hidden'!BU173="x","x",BT$2-'Indicator Date hidden'!BU173)</f>
        <v>1</v>
      </c>
      <c r="BU172" s="50">
        <f>IF('Indicator Date hidden'!BV173="x","x",BU$2-'Indicator Date hidden'!BV173)</f>
        <v>1</v>
      </c>
      <c r="BV172" s="50" t="str">
        <f>IF('Indicator Date hidden'!BW173="x","x",BV$2-'Indicator Date hidden'!BW173)</f>
        <v>x</v>
      </c>
      <c r="BW172" s="50">
        <f>IF('Indicator Date hidden'!BX173="x","x",BW$2-'Indicator Date hidden'!BX173)</f>
        <v>0</v>
      </c>
      <c r="BX172" s="50">
        <f>IF('Indicator Date hidden'!BY173="x","x",BX$2-'Indicator Date hidden'!BY173)</f>
        <v>0</v>
      </c>
      <c r="BY172" s="3">
        <f t="shared" si="25"/>
        <v>22</v>
      </c>
      <c r="BZ172" s="51">
        <f t="shared" si="26"/>
        <v>0.30136986301369861</v>
      </c>
      <c r="CA172" s="3">
        <f t="shared" si="27"/>
        <v>17</v>
      </c>
      <c r="CB172" s="51">
        <f t="shared" si="28"/>
        <v>0.67610754406866114</v>
      </c>
      <c r="CC172" s="54">
        <f t="shared" si="29"/>
        <v>0</v>
      </c>
    </row>
    <row r="173" spans="1:81">
      <c r="A173" s="3" t="str">
        <f>'Indicator Data'!B176</f>
        <v>TLS</v>
      </c>
      <c r="B173" s="50">
        <f>IF('Indicator Date hidden'!C174="x","x",B$2-'Indicator Date hidden'!C174)</f>
        <v>0</v>
      </c>
      <c r="C173" s="50">
        <f>IF('Indicator Date hidden'!D174="x","x",C$2-'Indicator Date hidden'!D174)</f>
        <v>0</v>
      </c>
      <c r="D173" s="50">
        <f>IF('Indicator Date hidden'!E174="x","x",D$2-'Indicator Date hidden'!E174)</f>
        <v>0</v>
      </c>
      <c r="E173" s="50">
        <f>IF('Indicator Date hidden'!F174="x","x",E$2-'Indicator Date hidden'!F174)</f>
        <v>0</v>
      </c>
      <c r="F173" s="50">
        <f>IF('Indicator Date hidden'!G174="x","x",F$2-'Indicator Date hidden'!G174)</f>
        <v>0</v>
      </c>
      <c r="G173" s="50">
        <f>IF('Indicator Date hidden'!H174="x","x",G$2-'Indicator Date hidden'!H174)</f>
        <v>0</v>
      </c>
      <c r="H173" s="50">
        <f>IF('Indicator Date hidden'!I174="x","x",H$2-'Indicator Date hidden'!I174)</f>
        <v>0</v>
      </c>
      <c r="I173" s="50">
        <f>IF('Indicator Date hidden'!J174="x","x",I$2-'Indicator Date hidden'!J174)</f>
        <v>0</v>
      </c>
      <c r="J173" s="50">
        <f>IF('Indicator Date hidden'!K174="x","x",J$2-'Indicator Date hidden'!K174)</f>
        <v>0</v>
      </c>
      <c r="K173" s="50">
        <f>IF('Indicator Date hidden'!L174="x","x",K$2-'Indicator Date hidden'!L174)</f>
        <v>0</v>
      </c>
      <c r="L173" s="50">
        <f>IF('Indicator Date hidden'!M174="x","x",L$2-'Indicator Date hidden'!M174)</f>
        <v>0</v>
      </c>
      <c r="M173" s="50">
        <f>IF('Indicator Date hidden'!N174="x","x",M$2-'Indicator Date hidden'!N174)</f>
        <v>0</v>
      </c>
      <c r="N173" s="50">
        <f>IF('Indicator Date hidden'!O174="x","x",N$2-'Indicator Date hidden'!O174)</f>
        <v>0</v>
      </c>
      <c r="O173" s="50">
        <f>IF('Indicator Date hidden'!P174="x","x",O$2-'Indicator Date hidden'!P174)</f>
        <v>0</v>
      </c>
      <c r="P173" s="50">
        <f>IF('Indicator Date hidden'!Q174="x","x",P$2-'Indicator Date hidden'!Q174)</f>
        <v>0</v>
      </c>
      <c r="Q173" s="50">
        <f>IF('Indicator Date hidden'!R174="x","x",Q$2-'Indicator Date hidden'!R174)</f>
        <v>0</v>
      </c>
      <c r="R173" s="50">
        <f>IF('Indicator Date hidden'!S174="x","x",R$2-'Indicator Date hidden'!S174)</f>
        <v>0</v>
      </c>
      <c r="S173" s="50">
        <f>IF('Indicator Date hidden'!T174="x","x",S$2-'Indicator Date hidden'!T174)</f>
        <v>0</v>
      </c>
      <c r="T173" s="50">
        <f>IF('Indicator Date hidden'!U174="x","x",T$2-'Indicator Date hidden'!U174)</f>
        <v>0</v>
      </c>
      <c r="U173" s="50">
        <f>IF('Indicator Date hidden'!V174="x","x",U$2-'Indicator Date hidden'!V174)</f>
        <v>0</v>
      </c>
      <c r="V173" s="50">
        <f>IF('Indicator Date hidden'!W174="x","x",V$2-'Indicator Date hidden'!W174)</f>
        <v>0</v>
      </c>
      <c r="W173" s="50">
        <f>IF('Indicator Date hidden'!X174="x","x",W$2-'Indicator Date hidden'!X174)</f>
        <v>0</v>
      </c>
      <c r="X173" s="50">
        <f>IF('Indicator Date hidden'!Y174="x","x",X$2-'Indicator Date hidden'!Y174)</f>
        <v>1</v>
      </c>
      <c r="Y173" s="50">
        <f>IF('Indicator Date hidden'!Z174="x","x",Y$2-'Indicator Date hidden'!Z174)</f>
        <v>1</v>
      </c>
      <c r="Z173" s="50">
        <f>IF('Indicator Date hidden'!AA174="x","x",Z$2-'Indicator Date hidden'!AA174)</f>
        <v>2</v>
      </c>
      <c r="AA173" s="50">
        <f>IF('Indicator Date hidden'!AB174="x","x",AA$2-'Indicator Date hidden'!AB174)</f>
        <v>0</v>
      </c>
      <c r="AB173" s="50">
        <f>IF('Indicator Date hidden'!AC174="x","x",AB$2-'Indicator Date hidden'!AC174)</f>
        <v>0</v>
      </c>
      <c r="AC173" s="50" t="str">
        <f>IF('Indicator Date hidden'!AD174="x","x",AC$2-'Indicator Date hidden'!AD174)</f>
        <v>x</v>
      </c>
      <c r="AD173" s="50">
        <f>IF('Indicator Date hidden'!AE174="x","x",AD$2-'Indicator Date hidden'!AE174)</f>
        <v>0</v>
      </c>
      <c r="AE173" s="50">
        <f>IF('Indicator Date hidden'!AF174="x","x",AE$2-'Indicator Date hidden'!AF174)</f>
        <v>0</v>
      </c>
      <c r="AF173" s="50">
        <f>IF('Indicator Date hidden'!AG174="x","x",AF$2-'Indicator Date hidden'!AG174)</f>
        <v>0</v>
      </c>
      <c r="AG173" s="50">
        <f>IF('Indicator Date hidden'!AH174="x","x",AG$2-'Indicator Date hidden'!AH174)</f>
        <v>0</v>
      </c>
      <c r="AH173" s="50">
        <f>IF('Indicator Date hidden'!AI174="x","x",AH$2-'Indicator Date hidden'!AI174)</f>
        <v>0</v>
      </c>
      <c r="AI173" s="50">
        <f>IF('Indicator Date hidden'!AJ174="x","x",AI$2-'Indicator Date hidden'!AJ174)</f>
        <v>0</v>
      </c>
      <c r="AJ173" s="50">
        <f>IF('Indicator Date hidden'!AK174="x","x",AJ$2-'Indicator Date hidden'!AK174)</f>
        <v>0</v>
      </c>
      <c r="AK173" s="50">
        <f>IF('Indicator Date hidden'!AL174="x","x",AK$2-'Indicator Date hidden'!AL174)</f>
        <v>0</v>
      </c>
      <c r="AL173" s="50">
        <f>IF('Indicator Date hidden'!AM174="x","x",AL$2-'Indicator Date hidden'!AM174)</f>
        <v>3</v>
      </c>
      <c r="AM173" s="50">
        <f>IF('Indicator Date hidden'!AN174="x","x",AM$2-'Indicator Date hidden'!AN174)</f>
        <v>0</v>
      </c>
      <c r="AN173" s="50">
        <f>IF('Indicator Date hidden'!AO174="x","x",AN$2-'Indicator Date hidden'!AO174)</f>
        <v>0</v>
      </c>
      <c r="AO173" s="50">
        <f>IF('Indicator Date hidden'!AP174="x","x",AO$2-'Indicator Date hidden'!AP174)</f>
        <v>0</v>
      </c>
      <c r="AP173" s="50">
        <f>IF('Indicator Date hidden'!AQ174="x","x",AP$2-'Indicator Date hidden'!AQ174)</f>
        <v>0</v>
      </c>
      <c r="AQ173" s="50">
        <f>IF('Indicator Date hidden'!AR174="x","x",AQ$2-'Indicator Date hidden'!AR174)</f>
        <v>0</v>
      </c>
      <c r="AR173" s="50">
        <f>IF('Indicator Date hidden'!AS174="x","x",AR$2-'Indicator Date hidden'!AS174)</f>
        <v>0</v>
      </c>
      <c r="AS173" s="50">
        <f>IF('Indicator Date hidden'!AT174="x","x",AS$2-'Indicator Date hidden'!AT174)</f>
        <v>7</v>
      </c>
      <c r="AT173" s="50">
        <f>IF('Indicator Date hidden'!AU174="x","x",AT$2-'Indicator Date hidden'!AU174)</f>
        <v>0</v>
      </c>
      <c r="AU173" s="50">
        <f>IF('Indicator Date hidden'!AV174="x","x",AU$2-'Indicator Date hidden'!AV174)</f>
        <v>0</v>
      </c>
      <c r="AV173" s="50">
        <f>IF('Indicator Date hidden'!AW174="x","x",AV$2-'Indicator Date hidden'!AW174)</f>
        <v>0</v>
      </c>
      <c r="AW173" s="50">
        <f>IF('Indicator Date hidden'!AX174="x","x",AW$2-'Indicator Date hidden'!AX174)</f>
        <v>0</v>
      </c>
      <c r="AX173" s="50">
        <f>IF('Indicator Date hidden'!AY174="x","x",AX$2-'Indicator Date hidden'!AY174)</f>
        <v>0</v>
      </c>
      <c r="AY173" s="50" t="str">
        <f>IF('Indicator Date hidden'!AZ174="x","x",AY$2-'Indicator Date hidden'!AZ174)</f>
        <v>x</v>
      </c>
      <c r="AZ173" s="50">
        <f>IF('Indicator Date hidden'!BA174="x","x",AZ$2-'Indicator Date hidden'!BA174)</f>
        <v>5</v>
      </c>
      <c r="BA173" s="50">
        <f>IF('Indicator Date hidden'!BB174="x","x",BA$2-'Indicator Date hidden'!BB174)</f>
        <v>1</v>
      </c>
      <c r="BB173" s="50">
        <f>IF('Indicator Date hidden'!BC174="x","x",BB$2-'Indicator Date hidden'!BC174)</f>
        <v>1</v>
      </c>
      <c r="BC173" s="50">
        <f>IF('Indicator Date hidden'!BD174="x","x",BC$2-'Indicator Date hidden'!BD174)</f>
        <v>1</v>
      </c>
      <c r="BD173" s="50" t="str">
        <f>IF('Indicator Date hidden'!BE174="x","x",BD$2-'Indicator Date hidden'!BE174)</f>
        <v>x</v>
      </c>
      <c r="BE173" s="50">
        <f>IF('Indicator Date hidden'!BF174="x","x",BE$2-'Indicator Date hidden'!BF174)</f>
        <v>1</v>
      </c>
      <c r="BF173" s="50">
        <f>IF('Indicator Date hidden'!BG174="x","x",BF$2-'Indicator Date hidden'!BG174)</f>
        <v>0</v>
      </c>
      <c r="BG173" s="50">
        <f>IF('Indicator Date hidden'!BH174="x","x",BG$2-'Indicator Date hidden'!BH174)</f>
        <v>1</v>
      </c>
      <c r="BH173" s="50">
        <f>IF('Indicator Date hidden'!BI174="x","x",BH$2-'Indicator Date hidden'!BI174)</f>
        <v>1</v>
      </c>
      <c r="BI173" s="50">
        <f>IF('Indicator Date hidden'!BJ174="x","x",BI$2-'Indicator Date hidden'!BJ174)</f>
        <v>2</v>
      </c>
      <c r="BJ173" s="50">
        <f>IF('Indicator Date hidden'!BK174="x","x",BJ$2-'Indicator Date hidden'!BK174)</f>
        <v>1</v>
      </c>
      <c r="BK173" s="50">
        <f>IF('Indicator Date hidden'!BL174="x","x",BK$2-'Indicator Date hidden'!BL174)</f>
        <v>0</v>
      </c>
      <c r="BL173" s="50">
        <f>IF('Indicator Date hidden'!BM174="x","x",BL$2-'Indicator Date hidden'!BM174)</f>
        <v>1</v>
      </c>
      <c r="BM173" s="50">
        <f>IF('Indicator Date hidden'!BN174="x","x",BM$2-'Indicator Date hidden'!BN174)</f>
        <v>1</v>
      </c>
      <c r="BN173" s="50">
        <f>IF('Indicator Date hidden'!BO174="x","x",BN$2-'Indicator Date hidden'!BO174)</f>
        <v>2</v>
      </c>
      <c r="BO173" s="50">
        <f>IF('Indicator Date hidden'!BP174="x","x",BO$2-'Indicator Date hidden'!BP174)</f>
        <v>0</v>
      </c>
      <c r="BP173" s="50">
        <f>IF('Indicator Date hidden'!BQ174="x","x",BP$2-'Indicator Date hidden'!BQ174)</f>
        <v>0</v>
      </c>
      <c r="BQ173" s="50">
        <f>IF('Indicator Date hidden'!BR174="x","x",BQ$2-'Indicator Date hidden'!BR174)</f>
        <v>0</v>
      </c>
      <c r="BR173" s="50">
        <f>IF('Indicator Date hidden'!BS174="x","x",BR$2-'Indicator Date hidden'!BS174)</f>
        <v>0</v>
      </c>
      <c r="BS173" s="50">
        <f>IF('Indicator Date hidden'!BT174="x","x",BS$2-'Indicator Date hidden'!BT174)</f>
        <v>1</v>
      </c>
      <c r="BT173" s="50">
        <f>IF('Indicator Date hidden'!BU174="x","x",BT$2-'Indicator Date hidden'!BU174)</f>
        <v>1</v>
      </c>
      <c r="BU173" s="50">
        <f>IF('Indicator Date hidden'!BV174="x","x",BU$2-'Indicator Date hidden'!BV174)</f>
        <v>1</v>
      </c>
      <c r="BV173" s="50" t="str">
        <f>IF('Indicator Date hidden'!BW174="x","x",BV$2-'Indicator Date hidden'!BW174)</f>
        <v>x</v>
      </c>
      <c r="BW173" s="50">
        <f>IF('Indicator Date hidden'!BX174="x","x",BW$2-'Indicator Date hidden'!BX174)</f>
        <v>0</v>
      </c>
      <c r="BX173" s="50">
        <f>IF('Indicator Date hidden'!BY174="x","x",BX$2-'Indicator Date hidden'!BY174)</f>
        <v>0</v>
      </c>
      <c r="BY173" s="3">
        <f t="shared" si="25"/>
        <v>35</v>
      </c>
      <c r="BZ173" s="51">
        <f t="shared" si="26"/>
        <v>0.49295774647887325</v>
      </c>
      <c r="CA173" s="3">
        <f t="shared" si="27"/>
        <v>20</v>
      </c>
      <c r="CB173" s="51">
        <f t="shared" si="28"/>
        <v>1.1367514802242857</v>
      </c>
      <c r="CC173" s="54">
        <f t="shared" si="29"/>
        <v>0</v>
      </c>
    </row>
    <row r="174" spans="1:81">
      <c r="A174" s="3" t="str">
        <f>'Indicator Data'!B177</f>
        <v>TGO</v>
      </c>
      <c r="B174" s="50">
        <f>IF('Indicator Date hidden'!C175="x","x",B$2-'Indicator Date hidden'!C175)</f>
        <v>0</v>
      </c>
      <c r="C174" s="50">
        <f>IF('Indicator Date hidden'!D175="x","x",C$2-'Indicator Date hidden'!D175)</f>
        <v>0</v>
      </c>
      <c r="D174" s="50">
        <f>IF('Indicator Date hidden'!E175="x","x",D$2-'Indicator Date hidden'!E175)</f>
        <v>0</v>
      </c>
      <c r="E174" s="50">
        <f>IF('Indicator Date hidden'!F175="x","x",E$2-'Indicator Date hidden'!F175)</f>
        <v>0</v>
      </c>
      <c r="F174" s="50">
        <f>IF('Indicator Date hidden'!G175="x","x",F$2-'Indicator Date hidden'!G175)</f>
        <v>0</v>
      </c>
      <c r="G174" s="50">
        <f>IF('Indicator Date hidden'!H175="x","x",G$2-'Indicator Date hidden'!H175)</f>
        <v>0</v>
      </c>
      <c r="H174" s="50">
        <f>IF('Indicator Date hidden'!I175="x","x",H$2-'Indicator Date hidden'!I175)</f>
        <v>0</v>
      </c>
      <c r="I174" s="50">
        <f>IF('Indicator Date hidden'!J175="x","x",I$2-'Indicator Date hidden'!J175)</f>
        <v>0</v>
      </c>
      <c r="J174" s="50">
        <f>IF('Indicator Date hidden'!K175="x","x",J$2-'Indicator Date hidden'!K175)</f>
        <v>0</v>
      </c>
      <c r="K174" s="50">
        <f>IF('Indicator Date hidden'!L175="x","x",K$2-'Indicator Date hidden'!L175)</f>
        <v>0</v>
      </c>
      <c r="L174" s="50">
        <f>IF('Indicator Date hidden'!M175="x","x",L$2-'Indicator Date hidden'!M175)</f>
        <v>0</v>
      </c>
      <c r="M174" s="50">
        <f>IF('Indicator Date hidden'!N175="x","x",M$2-'Indicator Date hidden'!N175)</f>
        <v>0</v>
      </c>
      <c r="N174" s="50">
        <f>IF('Indicator Date hidden'!O175="x","x",N$2-'Indicator Date hidden'!O175)</f>
        <v>0</v>
      </c>
      <c r="O174" s="50">
        <f>IF('Indicator Date hidden'!P175="x","x",O$2-'Indicator Date hidden'!P175)</f>
        <v>0</v>
      </c>
      <c r="P174" s="50">
        <f>IF('Indicator Date hidden'!Q175="x","x",P$2-'Indicator Date hidden'!Q175)</f>
        <v>0</v>
      </c>
      <c r="Q174" s="50">
        <f>IF('Indicator Date hidden'!R175="x","x",Q$2-'Indicator Date hidden'!R175)</f>
        <v>0</v>
      </c>
      <c r="R174" s="50">
        <f>IF('Indicator Date hidden'!S175="x","x",R$2-'Indicator Date hidden'!S175)</f>
        <v>0</v>
      </c>
      <c r="S174" s="50">
        <f>IF('Indicator Date hidden'!T175="x","x",S$2-'Indicator Date hidden'!T175)</f>
        <v>0</v>
      </c>
      <c r="T174" s="50">
        <f>IF('Indicator Date hidden'!U175="x","x",T$2-'Indicator Date hidden'!U175)</f>
        <v>0</v>
      </c>
      <c r="U174" s="50">
        <f>IF('Indicator Date hidden'!V175="x","x",U$2-'Indicator Date hidden'!V175)</f>
        <v>0</v>
      </c>
      <c r="V174" s="50">
        <f>IF('Indicator Date hidden'!W175="x","x",V$2-'Indicator Date hidden'!W175)</f>
        <v>0</v>
      </c>
      <c r="W174" s="50">
        <f>IF('Indicator Date hidden'!X175="x","x",W$2-'Indicator Date hidden'!X175)</f>
        <v>0</v>
      </c>
      <c r="X174" s="50">
        <f>IF('Indicator Date hidden'!Y175="x","x",X$2-'Indicator Date hidden'!Y175)</f>
        <v>1</v>
      </c>
      <c r="Y174" s="50">
        <f>IF('Indicator Date hidden'!Z175="x","x",Y$2-'Indicator Date hidden'!Z175)</f>
        <v>1</v>
      </c>
      <c r="Z174" s="50">
        <f>IF('Indicator Date hidden'!AA175="x","x",Z$2-'Indicator Date hidden'!AA175)</f>
        <v>4</v>
      </c>
      <c r="AA174" s="50">
        <f>IF('Indicator Date hidden'!AB175="x","x",AA$2-'Indicator Date hidden'!AB175)</f>
        <v>0</v>
      </c>
      <c r="AB174" s="50">
        <f>IF('Indicator Date hidden'!AC175="x","x",AB$2-'Indicator Date hidden'!AC175)</f>
        <v>0</v>
      </c>
      <c r="AC174" s="50">
        <f>IF('Indicator Date hidden'!AD175="x","x",AC$2-'Indicator Date hidden'!AD175)</f>
        <v>2</v>
      </c>
      <c r="AD174" s="50">
        <f>IF('Indicator Date hidden'!AE175="x","x",AD$2-'Indicator Date hidden'!AE175)</f>
        <v>0</v>
      </c>
      <c r="AE174" s="50">
        <f>IF('Indicator Date hidden'!AF175="x","x",AE$2-'Indicator Date hidden'!AF175)</f>
        <v>0</v>
      </c>
      <c r="AF174" s="50">
        <f>IF('Indicator Date hidden'!AG175="x","x",AF$2-'Indicator Date hidden'!AG175)</f>
        <v>0</v>
      </c>
      <c r="AG174" s="50">
        <f>IF('Indicator Date hidden'!AH175="x","x",AG$2-'Indicator Date hidden'!AH175)</f>
        <v>0</v>
      </c>
      <c r="AH174" s="50">
        <f>IF('Indicator Date hidden'!AI175="x","x",AH$2-'Indicator Date hidden'!AI175)</f>
        <v>0</v>
      </c>
      <c r="AI174" s="50">
        <f>IF('Indicator Date hidden'!AJ175="x","x",AI$2-'Indicator Date hidden'!AJ175)</f>
        <v>0</v>
      </c>
      <c r="AJ174" s="50">
        <f>IF('Indicator Date hidden'!AK175="x","x",AJ$2-'Indicator Date hidden'!AK175)</f>
        <v>0</v>
      </c>
      <c r="AK174" s="50">
        <f>IF('Indicator Date hidden'!AL175="x","x",AK$2-'Indicator Date hidden'!AL175)</f>
        <v>0</v>
      </c>
      <c r="AL174" s="50">
        <f>IF('Indicator Date hidden'!AM175="x","x",AL$2-'Indicator Date hidden'!AM175)</f>
        <v>2</v>
      </c>
      <c r="AM174" s="50">
        <f>IF('Indicator Date hidden'!AN175="x","x",AM$2-'Indicator Date hidden'!AN175)</f>
        <v>0</v>
      </c>
      <c r="AN174" s="50">
        <f>IF('Indicator Date hidden'!AO175="x","x",AN$2-'Indicator Date hidden'!AO175)</f>
        <v>0</v>
      </c>
      <c r="AO174" s="50">
        <f>IF('Indicator Date hidden'!AP175="x","x",AO$2-'Indicator Date hidden'!AP175)</f>
        <v>0</v>
      </c>
      <c r="AP174" s="50">
        <f>IF('Indicator Date hidden'!AQ175="x","x",AP$2-'Indicator Date hidden'!AQ175)</f>
        <v>0</v>
      </c>
      <c r="AQ174" s="50">
        <f>IF('Indicator Date hidden'!AR175="x","x",AQ$2-'Indicator Date hidden'!AR175)</f>
        <v>0</v>
      </c>
      <c r="AR174" s="50">
        <f>IF('Indicator Date hidden'!AS175="x","x",AR$2-'Indicator Date hidden'!AS175)</f>
        <v>0</v>
      </c>
      <c r="AS174" s="50">
        <f>IF('Indicator Date hidden'!AT175="x","x",AS$2-'Indicator Date hidden'!AT175)</f>
        <v>3</v>
      </c>
      <c r="AT174" s="50">
        <f>IF('Indicator Date hidden'!AU175="x","x",AT$2-'Indicator Date hidden'!AU175)</f>
        <v>0</v>
      </c>
      <c r="AU174" s="50">
        <f>IF('Indicator Date hidden'!AV175="x","x",AU$2-'Indicator Date hidden'!AV175)</f>
        <v>0</v>
      </c>
      <c r="AV174" s="50">
        <f>IF('Indicator Date hidden'!AW175="x","x",AV$2-'Indicator Date hidden'!AW175)</f>
        <v>0</v>
      </c>
      <c r="AW174" s="50">
        <f>IF('Indicator Date hidden'!AX175="x","x",AW$2-'Indicator Date hidden'!AX175)</f>
        <v>0</v>
      </c>
      <c r="AX174" s="50">
        <f>IF('Indicator Date hidden'!AY175="x","x",AX$2-'Indicator Date hidden'!AY175)</f>
        <v>0</v>
      </c>
      <c r="AY174" s="50">
        <f>IF('Indicator Date hidden'!AZ175="x","x",AY$2-'Indicator Date hidden'!AZ175)</f>
        <v>0</v>
      </c>
      <c r="AZ174" s="50">
        <f>IF('Indicator Date hidden'!BA175="x","x",AZ$2-'Indicator Date hidden'!BA175)</f>
        <v>4</v>
      </c>
      <c r="BA174" s="50">
        <f>IF('Indicator Date hidden'!BB175="x","x",BA$2-'Indicator Date hidden'!BB175)</f>
        <v>1</v>
      </c>
      <c r="BB174" s="50">
        <f>IF('Indicator Date hidden'!BC175="x","x",BB$2-'Indicator Date hidden'!BC175)</f>
        <v>1</v>
      </c>
      <c r="BC174" s="50">
        <f>IF('Indicator Date hidden'!BD175="x","x",BC$2-'Indicator Date hidden'!BD175)</f>
        <v>1</v>
      </c>
      <c r="BD174" s="50" t="str">
        <f>IF('Indicator Date hidden'!BE175="x","x",BD$2-'Indicator Date hidden'!BE175)</f>
        <v>x</v>
      </c>
      <c r="BE174" s="50">
        <f>IF('Indicator Date hidden'!BF175="x","x",BE$2-'Indicator Date hidden'!BF175)</f>
        <v>1</v>
      </c>
      <c r="BF174" s="50">
        <f>IF('Indicator Date hidden'!BG175="x","x",BF$2-'Indicator Date hidden'!BG175)</f>
        <v>0</v>
      </c>
      <c r="BG174" s="50">
        <f>IF('Indicator Date hidden'!BH175="x","x",BG$2-'Indicator Date hidden'!BH175)</f>
        <v>1</v>
      </c>
      <c r="BH174" s="50">
        <f>IF('Indicator Date hidden'!BI175="x","x",BH$2-'Indicator Date hidden'!BI175)</f>
        <v>1</v>
      </c>
      <c r="BI174" s="50">
        <f>IF('Indicator Date hidden'!BJ175="x","x",BI$2-'Indicator Date hidden'!BJ175)</f>
        <v>0</v>
      </c>
      <c r="BJ174" s="50">
        <f>IF('Indicator Date hidden'!BK175="x","x",BJ$2-'Indicator Date hidden'!BK175)</f>
        <v>1</v>
      </c>
      <c r="BK174" s="50">
        <f>IF('Indicator Date hidden'!BL175="x","x",BK$2-'Indicator Date hidden'!BL175)</f>
        <v>0</v>
      </c>
      <c r="BL174" s="50">
        <f>IF('Indicator Date hidden'!BM175="x","x",BL$2-'Indicator Date hidden'!BM175)</f>
        <v>1</v>
      </c>
      <c r="BM174" s="50">
        <f>IF('Indicator Date hidden'!BN175="x","x",BM$2-'Indicator Date hidden'!BN175)</f>
        <v>4</v>
      </c>
      <c r="BN174" s="50">
        <f>IF('Indicator Date hidden'!BO175="x","x",BN$2-'Indicator Date hidden'!BO175)</f>
        <v>2</v>
      </c>
      <c r="BO174" s="50">
        <f>IF('Indicator Date hidden'!BP175="x","x",BO$2-'Indicator Date hidden'!BP175)</f>
        <v>0</v>
      </c>
      <c r="BP174" s="50">
        <f>IF('Indicator Date hidden'!BQ175="x","x",BP$2-'Indicator Date hidden'!BQ175)</f>
        <v>0</v>
      </c>
      <c r="BQ174" s="50">
        <f>IF('Indicator Date hidden'!BR175="x","x",BQ$2-'Indicator Date hidden'!BR175)</f>
        <v>0</v>
      </c>
      <c r="BR174" s="50">
        <f>IF('Indicator Date hidden'!BS175="x","x",BR$2-'Indicator Date hidden'!BS175)</f>
        <v>0</v>
      </c>
      <c r="BS174" s="50">
        <f>IF('Indicator Date hidden'!BT175="x","x",BS$2-'Indicator Date hidden'!BT175)</f>
        <v>3</v>
      </c>
      <c r="BT174" s="50">
        <f>IF('Indicator Date hidden'!BU175="x","x",BT$2-'Indicator Date hidden'!BU175)</f>
        <v>1</v>
      </c>
      <c r="BU174" s="50" t="str">
        <f>IF('Indicator Date hidden'!BV175="x","x",BU$2-'Indicator Date hidden'!BV175)</f>
        <v>x</v>
      </c>
      <c r="BV174" s="50">
        <f>IF('Indicator Date hidden'!BW175="x","x",BV$2-'Indicator Date hidden'!BW175)</f>
        <v>1</v>
      </c>
      <c r="BW174" s="50">
        <f>IF('Indicator Date hidden'!BX175="x","x",BW$2-'Indicator Date hidden'!BX175)</f>
        <v>0</v>
      </c>
      <c r="BX174" s="50">
        <f>IF('Indicator Date hidden'!BY175="x","x",BX$2-'Indicator Date hidden'!BY175)</f>
        <v>0</v>
      </c>
      <c r="BY174" s="3">
        <f t="shared" si="25"/>
        <v>36</v>
      </c>
      <c r="BZ174" s="51">
        <f t="shared" si="26"/>
        <v>0.49315068493150682</v>
      </c>
      <c r="CA174" s="3">
        <f t="shared" si="27"/>
        <v>20</v>
      </c>
      <c r="CB174" s="51">
        <f t="shared" si="28"/>
        <v>0.99482617289672914</v>
      </c>
      <c r="CC174" s="54">
        <f t="shared" si="29"/>
        <v>0</v>
      </c>
    </row>
    <row r="175" spans="1:81">
      <c r="A175" s="3" t="str">
        <f>'Indicator Data'!B178</f>
        <v>TON</v>
      </c>
      <c r="B175" s="50">
        <f>IF('Indicator Date hidden'!C176="x","x",B$2-'Indicator Date hidden'!C176)</f>
        <v>0</v>
      </c>
      <c r="C175" s="50">
        <f>IF('Indicator Date hidden'!D176="x","x",C$2-'Indicator Date hidden'!D176)</f>
        <v>0</v>
      </c>
      <c r="D175" s="50">
        <f>IF('Indicator Date hidden'!E176="x","x",D$2-'Indicator Date hidden'!E176)</f>
        <v>0</v>
      </c>
      <c r="E175" s="50">
        <f>IF('Indicator Date hidden'!F176="x","x",E$2-'Indicator Date hidden'!F176)</f>
        <v>0</v>
      </c>
      <c r="F175" s="50">
        <f>IF('Indicator Date hidden'!G176="x","x",F$2-'Indicator Date hidden'!G176)</f>
        <v>0</v>
      </c>
      <c r="G175" s="50">
        <f>IF('Indicator Date hidden'!H176="x","x",G$2-'Indicator Date hidden'!H176)</f>
        <v>0</v>
      </c>
      <c r="H175" s="50">
        <f>IF('Indicator Date hidden'!I176="x","x",H$2-'Indicator Date hidden'!I176)</f>
        <v>0</v>
      </c>
      <c r="I175" s="50">
        <f>IF('Indicator Date hidden'!J176="x","x",I$2-'Indicator Date hidden'!J176)</f>
        <v>0</v>
      </c>
      <c r="J175" s="50">
        <f>IF('Indicator Date hidden'!K176="x","x",J$2-'Indicator Date hidden'!K176)</f>
        <v>0</v>
      </c>
      <c r="K175" s="50" t="str">
        <f>IF('Indicator Date hidden'!L176="x","x",K$2-'Indicator Date hidden'!L176)</f>
        <v>x</v>
      </c>
      <c r="L175" s="50">
        <f>IF('Indicator Date hidden'!M176="x","x",L$2-'Indicator Date hidden'!M176)</f>
        <v>0</v>
      </c>
      <c r="M175" s="50">
        <f>IF('Indicator Date hidden'!N176="x","x",M$2-'Indicator Date hidden'!N176)</f>
        <v>0</v>
      </c>
      <c r="N175" s="50">
        <f>IF('Indicator Date hidden'!O176="x","x",N$2-'Indicator Date hidden'!O176)</f>
        <v>0</v>
      </c>
      <c r="O175" s="50">
        <f>IF('Indicator Date hidden'!P176="x","x",O$2-'Indicator Date hidden'!P176)</f>
        <v>0</v>
      </c>
      <c r="P175" s="50">
        <f>IF('Indicator Date hidden'!Q176="x","x",P$2-'Indicator Date hidden'!Q176)</f>
        <v>0</v>
      </c>
      <c r="Q175" s="50">
        <f>IF('Indicator Date hidden'!R176="x","x",Q$2-'Indicator Date hidden'!R176)</f>
        <v>0</v>
      </c>
      <c r="R175" s="50">
        <f>IF('Indicator Date hidden'!S176="x","x",R$2-'Indicator Date hidden'!S176)</f>
        <v>0</v>
      </c>
      <c r="S175" s="50">
        <f>IF('Indicator Date hidden'!T176="x","x",S$2-'Indicator Date hidden'!T176)</f>
        <v>0</v>
      </c>
      <c r="T175" s="50">
        <f>IF('Indicator Date hidden'!U176="x","x",T$2-'Indicator Date hidden'!U176)</f>
        <v>0</v>
      </c>
      <c r="U175" s="50">
        <f>IF('Indicator Date hidden'!V176="x","x",U$2-'Indicator Date hidden'!V176)</f>
        <v>0</v>
      </c>
      <c r="V175" s="50">
        <f>IF('Indicator Date hidden'!W176="x","x",V$2-'Indicator Date hidden'!W176)</f>
        <v>0</v>
      </c>
      <c r="W175" s="50">
        <f>IF('Indicator Date hidden'!X176="x","x",W$2-'Indicator Date hidden'!X176)</f>
        <v>0</v>
      </c>
      <c r="X175" s="50">
        <f>IF('Indicator Date hidden'!Y176="x","x",X$2-'Indicator Date hidden'!Y176)</f>
        <v>1</v>
      </c>
      <c r="Y175" s="50">
        <f>IF('Indicator Date hidden'!Z176="x","x",Y$2-'Indicator Date hidden'!Z176)</f>
        <v>1</v>
      </c>
      <c r="Z175" s="50" t="str">
        <f>IF('Indicator Date hidden'!AA176="x","x",Z$2-'Indicator Date hidden'!AA176)</f>
        <v>x</v>
      </c>
      <c r="AA175" s="50">
        <f>IF('Indicator Date hidden'!AB176="x","x",AA$2-'Indicator Date hidden'!AB176)</f>
        <v>0</v>
      </c>
      <c r="AB175" s="50" t="str">
        <f>IF('Indicator Date hidden'!AC176="x","x",AB$2-'Indicator Date hidden'!AC176)</f>
        <v>x</v>
      </c>
      <c r="AC175" s="50">
        <f>IF('Indicator Date hidden'!AD176="x","x",AC$2-'Indicator Date hidden'!AD176)</f>
        <v>1</v>
      </c>
      <c r="AD175" s="50">
        <f>IF('Indicator Date hidden'!AE176="x","x",AD$2-'Indicator Date hidden'!AE176)</f>
        <v>0</v>
      </c>
      <c r="AE175" s="50" t="str">
        <f>IF('Indicator Date hidden'!AF176="x","x",AE$2-'Indicator Date hidden'!AF176)</f>
        <v>x</v>
      </c>
      <c r="AF175" s="50">
        <f>IF('Indicator Date hidden'!AG176="x","x",AF$2-'Indicator Date hidden'!AG176)</f>
        <v>0</v>
      </c>
      <c r="AG175" s="50">
        <f>IF('Indicator Date hidden'!AH176="x","x",AG$2-'Indicator Date hidden'!AH176)</f>
        <v>0</v>
      </c>
      <c r="AH175" s="50">
        <f>IF('Indicator Date hidden'!AI176="x","x",AH$2-'Indicator Date hidden'!AI176)</f>
        <v>0</v>
      </c>
      <c r="AI175" s="50">
        <f>IF('Indicator Date hidden'!AJ176="x","x",AI$2-'Indicator Date hidden'!AJ176)</f>
        <v>0</v>
      </c>
      <c r="AJ175" s="50">
        <f>IF('Indicator Date hidden'!AK176="x","x",AJ$2-'Indicator Date hidden'!AK176)</f>
        <v>0</v>
      </c>
      <c r="AK175" s="50">
        <f>IF('Indicator Date hidden'!AL176="x","x",AK$2-'Indicator Date hidden'!AL176)</f>
        <v>0</v>
      </c>
      <c r="AL175" s="50" t="str">
        <f>IF('Indicator Date hidden'!AM176="x","x",AL$2-'Indicator Date hidden'!AM176)</f>
        <v>x</v>
      </c>
      <c r="AM175" s="50">
        <f>IF('Indicator Date hidden'!AN176="x","x",AM$2-'Indicator Date hidden'!AN176)</f>
        <v>0</v>
      </c>
      <c r="AN175" s="50">
        <f>IF('Indicator Date hidden'!AO176="x","x",AN$2-'Indicator Date hidden'!AO176)</f>
        <v>0</v>
      </c>
      <c r="AO175" s="50">
        <f>IF('Indicator Date hidden'!AP176="x","x",AO$2-'Indicator Date hidden'!AP176)</f>
        <v>0</v>
      </c>
      <c r="AP175" s="50">
        <f>IF('Indicator Date hidden'!AQ176="x","x",AP$2-'Indicator Date hidden'!AQ176)</f>
        <v>0</v>
      </c>
      <c r="AQ175" s="50">
        <f>IF('Indicator Date hidden'!AR176="x","x",AQ$2-'Indicator Date hidden'!AR176)</f>
        <v>0</v>
      </c>
      <c r="AR175" s="50">
        <f>IF('Indicator Date hidden'!AS176="x","x",AR$2-'Indicator Date hidden'!AS176)</f>
        <v>0</v>
      </c>
      <c r="AS175" s="50">
        <f>IF('Indicator Date hidden'!AT176="x","x",AS$2-'Indicator Date hidden'!AT176)</f>
        <v>8</v>
      </c>
      <c r="AT175" s="50">
        <f>IF('Indicator Date hidden'!AU176="x","x",AT$2-'Indicator Date hidden'!AU176)</f>
        <v>0</v>
      </c>
      <c r="AU175" s="50" t="str">
        <f>IF('Indicator Date hidden'!AV176="x","x",AU$2-'Indicator Date hidden'!AV176)</f>
        <v>x</v>
      </c>
      <c r="AV175" s="50" t="str">
        <f>IF('Indicator Date hidden'!AW176="x","x",AV$2-'Indicator Date hidden'!AW176)</f>
        <v>x</v>
      </c>
      <c r="AW175" s="50" t="str">
        <f>IF('Indicator Date hidden'!AX176="x","x",AW$2-'Indicator Date hidden'!AX176)</f>
        <v>x</v>
      </c>
      <c r="AX175" s="50">
        <f>IF('Indicator Date hidden'!AY176="x","x",AX$2-'Indicator Date hidden'!AY176)</f>
        <v>0</v>
      </c>
      <c r="AY175" s="50">
        <f>IF('Indicator Date hidden'!AZ176="x","x",AY$2-'Indicator Date hidden'!AZ176)</f>
        <v>0</v>
      </c>
      <c r="AZ175" s="50">
        <f>IF('Indicator Date hidden'!BA176="x","x",AZ$2-'Indicator Date hidden'!BA176)</f>
        <v>4</v>
      </c>
      <c r="BA175" s="50">
        <f>IF('Indicator Date hidden'!BB176="x","x",BA$2-'Indicator Date hidden'!BB176)</f>
        <v>1</v>
      </c>
      <c r="BB175" s="50">
        <f>IF('Indicator Date hidden'!BC176="x","x",BB$2-'Indicator Date hidden'!BC176)</f>
        <v>1</v>
      </c>
      <c r="BC175" s="50">
        <f>IF('Indicator Date hidden'!BD176="x","x",BC$2-'Indicator Date hidden'!BD176)</f>
        <v>1</v>
      </c>
      <c r="BD175" s="50" t="str">
        <f>IF('Indicator Date hidden'!BE176="x","x",BD$2-'Indicator Date hidden'!BE176)</f>
        <v>x</v>
      </c>
      <c r="BE175" s="50">
        <f>IF('Indicator Date hidden'!BF176="x","x",BE$2-'Indicator Date hidden'!BF176)</f>
        <v>1</v>
      </c>
      <c r="BF175" s="50">
        <f>IF('Indicator Date hidden'!BG176="x","x",BF$2-'Indicator Date hidden'!BG176)</f>
        <v>0</v>
      </c>
      <c r="BG175" s="50">
        <f>IF('Indicator Date hidden'!BH176="x","x",BG$2-'Indicator Date hidden'!BH176)</f>
        <v>1</v>
      </c>
      <c r="BH175" s="50">
        <f>IF('Indicator Date hidden'!BI176="x","x",BH$2-'Indicator Date hidden'!BI176)</f>
        <v>1</v>
      </c>
      <c r="BI175" s="50">
        <f>IF('Indicator Date hidden'!BJ176="x","x",BI$2-'Indicator Date hidden'!BJ176)</f>
        <v>2</v>
      </c>
      <c r="BJ175" s="50">
        <f>IF('Indicator Date hidden'!BK176="x","x",BJ$2-'Indicator Date hidden'!BK176)</f>
        <v>1</v>
      </c>
      <c r="BK175" s="50" t="str">
        <f>IF('Indicator Date hidden'!BL176="x","x",BK$2-'Indicator Date hidden'!BL176)</f>
        <v>x</v>
      </c>
      <c r="BL175" s="50">
        <f>IF('Indicator Date hidden'!BM176="x","x",BL$2-'Indicator Date hidden'!BM176)</f>
        <v>1</v>
      </c>
      <c r="BM175" s="50">
        <f>IF('Indicator Date hidden'!BN176="x","x",BM$2-'Indicator Date hidden'!BN176)</f>
        <v>1</v>
      </c>
      <c r="BN175" s="50">
        <f>IF('Indicator Date hidden'!BO176="x","x",BN$2-'Indicator Date hidden'!BO176)</f>
        <v>2</v>
      </c>
      <c r="BO175" s="50">
        <f>IF('Indicator Date hidden'!BP176="x","x",BO$2-'Indicator Date hidden'!BP176)</f>
        <v>0</v>
      </c>
      <c r="BP175" s="50">
        <f>IF('Indicator Date hidden'!BQ176="x","x",BP$2-'Indicator Date hidden'!BQ176)</f>
        <v>0</v>
      </c>
      <c r="BQ175" s="50">
        <f>IF('Indicator Date hidden'!BR176="x","x",BQ$2-'Indicator Date hidden'!BR176)</f>
        <v>0</v>
      </c>
      <c r="BR175" s="50">
        <f>IF('Indicator Date hidden'!BS176="x","x",BR$2-'Indicator Date hidden'!BS176)</f>
        <v>0</v>
      </c>
      <c r="BS175" s="50">
        <f>IF('Indicator Date hidden'!BT176="x","x",BS$2-'Indicator Date hidden'!BT176)</f>
        <v>5</v>
      </c>
      <c r="BT175" s="50">
        <f>IF('Indicator Date hidden'!BU176="x","x",BT$2-'Indicator Date hidden'!BU176)</f>
        <v>1</v>
      </c>
      <c r="BU175" s="50">
        <f>IF('Indicator Date hidden'!BV176="x","x",BU$2-'Indicator Date hidden'!BV176)</f>
        <v>1</v>
      </c>
      <c r="BV175" s="50" t="str">
        <f>IF('Indicator Date hidden'!BW176="x","x",BV$2-'Indicator Date hidden'!BW176)</f>
        <v>x</v>
      </c>
      <c r="BW175" s="50">
        <f>IF('Indicator Date hidden'!BX176="x","x",BW$2-'Indicator Date hidden'!BX176)</f>
        <v>0</v>
      </c>
      <c r="BX175" s="50">
        <f>IF('Indicator Date hidden'!BY176="x","x",BX$2-'Indicator Date hidden'!BY176)</f>
        <v>0</v>
      </c>
      <c r="BY175" s="3">
        <f t="shared" si="25"/>
        <v>35</v>
      </c>
      <c r="BZ175" s="51">
        <f t="shared" si="26"/>
        <v>0.546875</v>
      </c>
      <c r="CA175" s="3">
        <f t="shared" si="27"/>
        <v>19</v>
      </c>
      <c r="CB175" s="51">
        <f t="shared" si="28"/>
        <v>1.2981921022618339</v>
      </c>
      <c r="CC175" s="54">
        <f t="shared" si="29"/>
        <v>0</v>
      </c>
    </row>
    <row r="176" spans="1:81">
      <c r="A176" s="3" t="str">
        <f>'Indicator Data'!B179</f>
        <v>TTO</v>
      </c>
      <c r="B176" s="50">
        <f>IF('Indicator Date hidden'!C177="x","x",B$2-'Indicator Date hidden'!C177)</f>
        <v>0</v>
      </c>
      <c r="C176" s="50">
        <f>IF('Indicator Date hidden'!D177="x","x",C$2-'Indicator Date hidden'!D177)</f>
        <v>0</v>
      </c>
      <c r="D176" s="50">
        <f>IF('Indicator Date hidden'!E177="x","x",D$2-'Indicator Date hidden'!E177)</f>
        <v>0</v>
      </c>
      <c r="E176" s="50">
        <f>IF('Indicator Date hidden'!F177="x","x",E$2-'Indicator Date hidden'!F177)</f>
        <v>0</v>
      </c>
      <c r="F176" s="50">
        <f>IF('Indicator Date hidden'!G177="x","x",F$2-'Indicator Date hidden'!G177)</f>
        <v>0</v>
      </c>
      <c r="G176" s="50">
        <f>IF('Indicator Date hidden'!H177="x","x",G$2-'Indicator Date hidden'!H177)</f>
        <v>0</v>
      </c>
      <c r="H176" s="50">
        <f>IF('Indicator Date hidden'!I177="x","x",H$2-'Indicator Date hidden'!I177)</f>
        <v>0</v>
      </c>
      <c r="I176" s="50">
        <f>IF('Indicator Date hidden'!J177="x","x",I$2-'Indicator Date hidden'!J177)</f>
        <v>0</v>
      </c>
      <c r="J176" s="50">
        <f>IF('Indicator Date hidden'!K177="x","x",J$2-'Indicator Date hidden'!K177)</f>
        <v>0</v>
      </c>
      <c r="K176" s="50">
        <f>IF('Indicator Date hidden'!L177="x","x",K$2-'Indicator Date hidden'!L177)</f>
        <v>0</v>
      </c>
      <c r="L176" s="50">
        <f>IF('Indicator Date hidden'!M177="x","x",L$2-'Indicator Date hidden'!M177)</f>
        <v>0</v>
      </c>
      <c r="M176" s="50">
        <f>IF('Indicator Date hidden'!N177="x","x",M$2-'Indicator Date hidden'!N177)</f>
        <v>0</v>
      </c>
      <c r="N176" s="50">
        <f>IF('Indicator Date hidden'!O177="x","x",N$2-'Indicator Date hidden'!O177)</f>
        <v>0</v>
      </c>
      <c r="O176" s="50">
        <f>IF('Indicator Date hidden'!P177="x","x",O$2-'Indicator Date hidden'!P177)</f>
        <v>0</v>
      </c>
      <c r="P176" s="50">
        <f>IF('Indicator Date hidden'!Q177="x","x",P$2-'Indicator Date hidden'!Q177)</f>
        <v>0</v>
      </c>
      <c r="Q176" s="50">
        <f>IF('Indicator Date hidden'!R177="x","x",Q$2-'Indicator Date hidden'!R177)</f>
        <v>0</v>
      </c>
      <c r="R176" s="50">
        <f>IF('Indicator Date hidden'!S177="x","x",R$2-'Indicator Date hidden'!S177)</f>
        <v>0</v>
      </c>
      <c r="S176" s="50">
        <f>IF('Indicator Date hidden'!T177="x","x",S$2-'Indicator Date hidden'!T177)</f>
        <v>0</v>
      </c>
      <c r="T176" s="50">
        <f>IF('Indicator Date hidden'!U177="x","x",T$2-'Indicator Date hidden'!U177)</f>
        <v>0</v>
      </c>
      <c r="U176" s="50">
        <f>IF('Indicator Date hidden'!V177="x","x",U$2-'Indicator Date hidden'!V177)</f>
        <v>0</v>
      </c>
      <c r="V176" s="50">
        <f>IF('Indicator Date hidden'!W177="x","x",V$2-'Indicator Date hidden'!W177)</f>
        <v>0</v>
      </c>
      <c r="W176" s="50">
        <f>IF('Indicator Date hidden'!X177="x","x",W$2-'Indicator Date hidden'!X177)</f>
        <v>0</v>
      </c>
      <c r="X176" s="50">
        <f>IF('Indicator Date hidden'!Y177="x","x",X$2-'Indicator Date hidden'!Y177)</f>
        <v>1</v>
      </c>
      <c r="Y176" s="50">
        <f>IF('Indicator Date hidden'!Z177="x","x",Y$2-'Indicator Date hidden'!Z177)</f>
        <v>1</v>
      </c>
      <c r="Z176" s="50">
        <f>IF('Indicator Date hidden'!AA177="x","x",Z$2-'Indicator Date hidden'!AA177)</f>
        <v>7</v>
      </c>
      <c r="AA176" s="50">
        <f>IF('Indicator Date hidden'!AB177="x","x",AA$2-'Indicator Date hidden'!AB177)</f>
        <v>0</v>
      </c>
      <c r="AB176" s="50">
        <f>IF('Indicator Date hidden'!AC177="x","x",AB$2-'Indicator Date hidden'!AC177)</f>
        <v>2</v>
      </c>
      <c r="AC176" s="50">
        <f>IF('Indicator Date hidden'!AD177="x","x",AC$2-'Indicator Date hidden'!AD177)</f>
        <v>2</v>
      </c>
      <c r="AD176" s="50">
        <f>IF('Indicator Date hidden'!AE177="x","x",AD$2-'Indicator Date hidden'!AE177)</f>
        <v>0</v>
      </c>
      <c r="AE176" s="50">
        <f>IF('Indicator Date hidden'!AF177="x","x",AE$2-'Indicator Date hidden'!AF177)</f>
        <v>0</v>
      </c>
      <c r="AF176" s="50">
        <f>IF('Indicator Date hidden'!AG177="x","x",AF$2-'Indicator Date hidden'!AG177)</f>
        <v>0</v>
      </c>
      <c r="AG176" s="50">
        <f>IF('Indicator Date hidden'!AH177="x","x",AG$2-'Indicator Date hidden'!AH177)</f>
        <v>0</v>
      </c>
      <c r="AH176" s="50">
        <f>IF('Indicator Date hidden'!AI177="x","x",AH$2-'Indicator Date hidden'!AI177)</f>
        <v>0</v>
      </c>
      <c r="AI176" s="50">
        <f>IF('Indicator Date hidden'!AJ177="x","x",AI$2-'Indicator Date hidden'!AJ177)</f>
        <v>0</v>
      </c>
      <c r="AJ176" s="50">
        <f>IF('Indicator Date hidden'!AK177="x","x",AJ$2-'Indicator Date hidden'!AK177)</f>
        <v>0</v>
      </c>
      <c r="AK176" s="50">
        <f>IF('Indicator Date hidden'!AL177="x","x",AK$2-'Indicator Date hidden'!AL177)</f>
        <v>0</v>
      </c>
      <c r="AL176" s="50">
        <f>IF('Indicator Date hidden'!AM177="x","x",AL$2-'Indicator Date hidden'!AM177)</f>
        <v>8</v>
      </c>
      <c r="AM176" s="50">
        <f>IF('Indicator Date hidden'!AN177="x","x",AM$2-'Indicator Date hidden'!AN177)</f>
        <v>0</v>
      </c>
      <c r="AN176" s="50">
        <f>IF('Indicator Date hidden'!AO177="x","x",AN$2-'Indicator Date hidden'!AO177)</f>
        <v>0</v>
      </c>
      <c r="AO176" s="50">
        <f>IF('Indicator Date hidden'!AP177="x","x",AO$2-'Indicator Date hidden'!AP177)</f>
        <v>0</v>
      </c>
      <c r="AP176" s="50" t="str">
        <f>IF('Indicator Date hidden'!AQ177="x","x",AP$2-'Indicator Date hidden'!AQ177)</f>
        <v>x</v>
      </c>
      <c r="AQ176" s="50">
        <f>IF('Indicator Date hidden'!AR177="x","x",AQ$2-'Indicator Date hidden'!AR177)</f>
        <v>0</v>
      </c>
      <c r="AR176" s="50">
        <f>IF('Indicator Date hidden'!AS177="x","x",AR$2-'Indicator Date hidden'!AS177)</f>
        <v>0</v>
      </c>
      <c r="AS176" s="50">
        <f>IF('Indicator Date hidden'!AT177="x","x",AS$2-'Indicator Date hidden'!AT177)</f>
        <v>9</v>
      </c>
      <c r="AT176" s="50">
        <f>IF('Indicator Date hidden'!AU177="x","x",AT$2-'Indicator Date hidden'!AU177)</f>
        <v>0</v>
      </c>
      <c r="AU176" s="50">
        <f>IF('Indicator Date hidden'!AV177="x","x",AU$2-'Indicator Date hidden'!AV177)</f>
        <v>0</v>
      </c>
      <c r="AV176" s="50">
        <f>IF('Indicator Date hidden'!AW177="x","x",AV$2-'Indicator Date hidden'!AW177)</f>
        <v>0</v>
      </c>
      <c r="AW176" s="50" t="str">
        <f>IF('Indicator Date hidden'!AX177="x","x",AW$2-'Indicator Date hidden'!AX177)</f>
        <v>x</v>
      </c>
      <c r="AX176" s="50">
        <f>IF('Indicator Date hidden'!AY177="x","x",AX$2-'Indicator Date hidden'!AY177)</f>
        <v>0</v>
      </c>
      <c r="AY176" s="50">
        <f>IF('Indicator Date hidden'!AZ177="x","x",AY$2-'Indicator Date hidden'!AZ177)</f>
        <v>0</v>
      </c>
      <c r="AZ176" s="50" t="str">
        <f>IF('Indicator Date hidden'!BA177="x","x",AZ$2-'Indicator Date hidden'!BA177)</f>
        <v>x</v>
      </c>
      <c r="BA176" s="50">
        <f>IF('Indicator Date hidden'!BB177="x","x",BA$2-'Indicator Date hidden'!BB177)</f>
        <v>1</v>
      </c>
      <c r="BB176" s="50">
        <f>IF('Indicator Date hidden'!BC177="x","x",BB$2-'Indicator Date hidden'!BC177)</f>
        <v>1</v>
      </c>
      <c r="BC176" s="50">
        <f>IF('Indicator Date hidden'!BD177="x","x",BC$2-'Indicator Date hidden'!BD177)</f>
        <v>1</v>
      </c>
      <c r="BD176" s="50" t="str">
        <f>IF('Indicator Date hidden'!BE177="x","x",BD$2-'Indicator Date hidden'!BE177)</f>
        <v>x</v>
      </c>
      <c r="BE176" s="50">
        <f>IF('Indicator Date hidden'!BF177="x","x",BE$2-'Indicator Date hidden'!BF177)</f>
        <v>1</v>
      </c>
      <c r="BF176" s="50">
        <f>IF('Indicator Date hidden'!BG177="x","x",BF$2-'Indicator Date hidden'!BG177)</f>
        <v>0</v>
      </c>
      <c r="BG176" s="50">
        <f>IF('Indicator Date hidden'!BH177="x","x",BG$2-'Indicator Date hidden'!BH177)</f>
        <v>1</v>
      </c>
      <c r="BH176" s="50">
        <f>IF('Indicator Date hidden'!BI177="x","x",BH$2-'Indicator Date hidden'!BI177)</f>
        <v>1</v>
      </c>
      <c r="BI176" s="50">
        <f>IF('Indicator Date hidden'!BJ177="x","x",BI$2-'Indicator Date hidden'!BJ177)</f>
        <v>2</v>
      </c>
      <c r="BJ176" s="50">
        <f>IF('Indicator Date hidden'!BK177="x","x",BJ$2-'Indicator Date hidden'!BK177)</f>
        <v>1</v>
      </c>
      <c r="BK176" s="50">
        <f>IF('Indicator Date hidden'!BL177="x","x",BK$2-'Indicator Date hidden'!BL177)</f>
        <v>0</v>
      </c>
      <c r="BL176" s="50">
        <f>IF('Indicator Date hidden'!BM177="x","x",BL$2-'Indicator Date hidden'!BM177)</f>
        <v>1</v>
      </c>
      <c r="BM176" s="50">
        <f>IF('Indicator Date hidden'!BN177="x","x",BM$2-'Indicator Date hidden'!BN177)</f>
        <v>9</v>
      </c>
      <c r="BN176" s="50">
        <f>IF('Indicator Date hidden'!BO177="x","x",BN$2-'Indicator Date hidden'!BO177)</f>
        <v>2</v>
      </c>
      <c r="BO176" s="50">
        <f>IF('Indicator Date hidden'!BP177="x","x",BO$2-'Indicator Date hidden'!BP177)</f>
        <v>0</v>
      </c>
      <c r="BP176" s="50">
        <f>IF('Indicator Date hidden'!BQ177="x","x",BP$2-'Indicator Date hidden'!BQ177)</f>
        <v>0</v>
      </c>
      <c r="BQ176" s="50">
        <f>IF('Indicator Date hidden'!BR177="x","x",BQ$2-'Indicator Date hidden'!BR177)</f>
        <v>0</v>
      </c>
      <c r="BR176" s="50">
        <f>IF('Indicator Date hidden'!BS177="x","x",BR$2-'Indicator Date hidden'!BS177)</f>
        <v>0</v>
      </c>
      <c r="BS176" s="50">
        <f>IF('Indicator Date hidden'!BT177="x","x",BS$2-'Indicator Date hidden'!BT177)</f>
        <v>3</v>
      </c>
      <c r="BT176" s="50">
        <f>IF('Indicator Date hidden'!BU177="x","x",BT$2-'Indicator Date hidden'!BU177)</f>
        <v>1</v>
      </c>
      <c r="BU176" s="50">
        <f>IF('Indicator Date hidden'!BV177="x","x",BU$2-'Indicator Date hidden'!BV177)</f>
        <v>1</v>
      </c>
      <c r="BV176" s="50">
        <f>IF('Indicator Date hidden'!BW177="x","x",BV$2-'Indicator Date hidden'!BW177)</f>
        <v>1</v>
      </c>
      <c r="BW176" s="50">
        <f>IF('Indicator Date hidden'!BX177="x","x",BW$2-'Indicator Date hidden'!BX177)</f>
        <v>0</v>
      </c>
      <c r="BX176" s="50">
        <f>IF('Indicator Date hidden'!BY177="x","x",BX$2-'Indicator Date hidden'!BY177)</f>
        <v>0</v>
      </c>
      <c r="BY176" s="3">
        <f t="shared" si="25"/>
        <v>57</v>
      </c>
      <c r="BZ176" s="51">
        <f t="shared" si="26"/>
        <v>0.80281690140845074</v>
      </c>
      <c r="CA176" s="3">
        <f t="shared" si="27"/>
        <v>22</v>
      </c>
      <c r="CB176" s="51">
        <f t="shared" si="28"/>
        <v>1.9400865256576281</v>
      </c>
      <c r="CC176" s="54">
        <f t="shared" si="29"/>
        <v>0</v>
      </c>
    </row>
    <row r="177" spans="1:81">
      <c r="A177" s="3" t="str">
        <f>'Indicator Data'!B180</f>
        <v>TUN</v>
      </c>
      <c r="B177" s="50">
        <f>IF('Indicator Date hidden'!C178="x","x",B$2-'Indicator Date hidden'!C178)</f>
        <v>0</v>
      </c>
      <c r="C177" s="50">
        <f>IF('Indicator Date hidden'!D178="x","x",C$2-'Indicator Date hidden'!D178)</f>
        <v>0</v>
      </c>
      <c r="D177" s="50">
        <f>IF('Indicator Date hidden'!E178="x","x",D$2-'Indicator Date hidden'!E178)</f>
        <v>0</v>
      </c>
      <c r="E177" s="50">
        <f>IF('Indicator Date hidden'!F178="x","x",E$2-'Indicator Date hidden'!F178)</f>
        <v>0</v>
      </c>
      <c r="F177" s="50">
        <f>IF('Indicator Date hidden'!G178="x","x",F$2-'Indicator Date hidden'!G178)</f>
        <v>0</v>
      </c>
      <c r="G177" s="50">
        <f>IF('Indicator Date hidden'!H178="x","x",G$2-'Indicator Date hidden'!H178)</f>
        <v>0</v>
      </c>
      <c r="H177" s="50">
        <f>IF('Indicator Date hidden'!I178="x","x",H$2-'Indicator Date hidden'!I178)</f>
        <v>0</v>
      </c>
      <c r="I177" s="50">
        <f>IF('Indicator Date hidden'!J178="x","x",I$2-'Indicator Date hidden'!J178)</f>
        <v>0</v>
      </c>
      <c r="J177" s="50">
        <f>IF('Indicator Date hidden'!K178="x","x",J$2-'Indicator Date hidden'!K178)</f>
        <v>0</v>
      </c>
      <c r="K177" s="50">
        <f>IF('Indicator Date hidden'!L178="x","x",K$2-'Indicator Date hidden'!L178)</f>
        <v>0</v>
      </c>
      <c r="L177" s="50">
        <f>IF('Indicator Date hidden'!M178="x","x",L$2-'Indicator Date hidden'!M178)</f>
        <v>0</v>
      </c>
      <c r="M177" s="50">
        <f>IF('Indicator Date hidden'!N178="x","x",M$2-'Indicator Date hidden'!N178)</f>
        <v>0</v>
      </c>
      <c r="N177" s="50">
        <f>IF('Indicator Date hidden'!O178="x","x",N$2-'Indicator Date hidden'!O178)</f>
        <v>0</v>
      </c>
      <c r="O177" s="50">
        <f>IF('Indicator Date hidden'!P178="x","x",O$2-'Indicator Date hidden'!P178)</f>
        <v>0</v>
      </c>
      <c r="P177" s="50">
        <f>IF('Indicator Date hidden'!Q178="x","x",P$2-'Indicator Date hidden'!Q178)</f>
        <v>0</v>
      </c>
      <c r="Q177" s="50">
        <f>IF('Indicator Date hidden'!R178="x","x",Q$2-'Indicator Date hidden'!R178)</f>
        <v>0</v>
      </c>
      <c r="R177" s="50">
        <f>IF('Indicator Date hidden'!S178="x","x",R$2-'Indicator Date hidden'!S178)</f>
        <v>0</v>
      </c>
      <c r="S177" s="50">
        <f>IF('Indicator Date hidden'!T178="x","x",S$2-'Indicator Date hidden'!T178)</f>
        <v>0</v>
      </c>
      <c r="T177" s="50">
        <f>IF('Indicator Date hidden'!U178="x","x",T$2-'Indicator Date hidden'!U178)</f>
        <v>0</v>
      </c>
      <c r="U177" s="50">
        <f>IF('Indicator Date hidden'!V178="x","x",U$2-'Indicator Date hidden'!V178)</f>
        <v>0</v>
      </c>
      <c r="V177" s="50">
        <f>IF('Indicator Date hidden'!W178="x","x",V$2-'Indicator Date hidden'!W178)</f>
        <v>0</v>
      </c>
      <c r="W177" s="50">
        <f>IF('Indicator Date hidden'!X178="x","x",W$2-'Indicator Date hidden'!X178)</f>
        <v>0</v>
      </c>
      <c r="X177" s="50">
        <f>IF('Indicator Date hidden'!Y178="x","x",X$2-'Indicator Date hidden'!Y178)</f>
        <v>1</v>
      </c>
      <c r="Y177" s="50">
        <f>IF('Indicator Date hidden'!Z178="x","x",Y$2-'Indicator Date hidden'!Z178)</f>
        <v>1</v>
      </c>
      <c r="Z177" s="50" t="str">
        <f>IF('Indicator Date hidden'!AA178="x","x",Z$2-'Indicator Date hidden'!AA178)</f>
        <v>x</v>
      </c>
      <c r="AA177" s="50">
        <f>IF('Indicator Date hidden'!AB178="x","x",AA$2-'Indicator Date hidden'!AB178)</f>
        <v>0</v>
      </c>
      <c r="AB177" s="50">
        <f>IF('Indicator Date hidden'!AC178="x","x",AB$2-'Indicator Date hidden'!AC178)</f>
        <v>0</v>
      </c>
      <c r="AC177" s="50">
        <f>IF('Indicator Date hidden'!AD178="x","x",AC$2-'Indicator Date hidden'!AD178)</f>
        <v>1</v>
      </c>
      <c r="AD177" s="50">
        <f>IF('Indicator Date hidden'!AE178="x","x",AD$2-'Indicator Date hidden'!AE178)</f>
        <v>0</v>
      </c>
      <c r="AE177" s="50">
        <f>IF('Indicator Date hidden'!AF178="x","x",AE$2-'Indicator Date hidden'!AF178)</f>
        <v>0</v>
      </c>
      <c r="AF177" s="50">
        <f>IF('Indicator Date hidden'!AG178="x","x",AF$2-'Indicator Date hidden'!AG178)</f>
        <v>0</v>
      </c>
      <c r="AG177" s="50">
        <f>IF('Indicator Date hidden'!AH178="x","x",AG$2-'Indicator Date hidden'!AH178)</f>
        <v>0</v>
      </c>
      <c r="AH177" s="50">
        <f>IF('Indicator Date hidden'!AI178="x","x",AH$2-'Indicator Date hidden'!AI178)</f>
        <v>0</v>
      </c>
      <c r="AI177" s="50">
        <f>IF('Indicator Date hidden'!AJ178="x","x",AI$2-'Indicator Date hidden'!AJ178)</f>
        <v>0</v>
      </c>
      <c r="AJ177" s="50">
        <f>IF('Indicator Date hidden'!AK178="x","x",AJ$2-'Indicator Date hidden'!AK178)</f>
        <v>0</v>
      </c>
      <c r="AK177" s="50">
        <f>IF('Indicator Date hidden'!AL178="x","x",AK$2-'Indicator Date hidden'!AL178)</f>
        <v>0</v>
      </c>
      <c r="AL177" s="50">
        <f>IF('Indicator Date hidden'!AM178="x","x",AL$2-'Indicator Date hidden'!AM178)</f>
        <v>1</v>
      </c>
      <c r="AM177" s="50">
        <f>IF('Indicator Date hidden'!AN178="x","x",AM$2-'Indicator Date hidden'!AN178)</f>
        <v>0</v>
      </c>
      <c r="AN177" s="50">
        <f>IF('Indicator Date hidden'!AO178="x","x",AN$2-'Indicator Date hidden'!AO178)</f>
        <v>0</v>
      </c>
      <c r="AO177" s="50">
        <f>IF('Indicator Date hidden'!AP178="x","x",AO$2-'Indicator Date hidden'!AP178)</f>
        <v>0</v>
      </c>
      <c r="AP177" s="50">
        <f>IF('Indicator Date hidden'!AQ178="x","x",AP$2-'Indicator Date hidden'!AQ178)</f>
        <v>0</v>
      </c>
      <c r="AQ177" s="50">
        <f>IF('Indicator Date hidden'!AR178="x","x",AQ$2-'Indicator Date hidden'!AR178)</f>
        <v>0</v>
      </c>
      <c r="AR177" s="50">
        <f>IF('Indicator Date hidden'!AS178="x","x",AR$2-'Indicator Date hidden'!AS178)</f>
        <v>0</v>
      </c>
      <c r="AS177" s="50">
        <f>IF('Indicator Date hidden'!AT178="x","x",AS$2-'Indicator Date hidden'!AT178)</f>
        <v>2</v>
      </c>
      <c r="AT177" s="50">
        <f>IF('Indicator Date hidden'!AU178="x","x",AT$2-'Indicator Date hidden'!AU178)</f>
        <v>0</v>
      </c>
      <c r="AU177" s="50">
        <f>IF('Indicator Date hidden'!AV178="x","x",AU$2-'Indicator Date hidden'!AV178)</f>
        <v>0</v>
      </c>
      <c r="AV177" s="50">
        <f>IF('Indicator Date hidden'!AW178="x","x",AV$2-'Indicator Date hidden'!AW178)</f>
        <v>0</v>
      </c>
      <c r="AW177" s="50" t="str">
        <f>IF('Indicator Date hidden'!AX178="x","x",AW$2-'Indicator Date hidden'!AX178)</f>
        <v>x</v>
      </c>
      <c r="AX177" s="50">
        <f>IF('Indicator Date hidden'!AY178="x","x",AX$2-'Indicator Date hidden'!AY178)</f>
        <v>0</v>
      </c>
      <c r="AY177" s="50">
        <f>IF('Indicator Date hidden'!AZ178="x","x",AY$2-'Indicator Date hidden'!AZ178)</f>
        <v>0</v>
      </c>
      <c r="AZ177" s="50">
        <f>IF('Indicator Date hidden'!BA178="x","x",AZ$2-'Indicator Date hidden'!BA178)</f>
        <v>4</v>
      </c>
      <c r="BA177" s="50">
        <f>IF('Indicator Date hidden'!BB178="x","x",BA$2-'Indicator Date hidden'!BB178)</f>
        <v>1</v>
      </c>
      <c r="BB177" s="50">
        <f>IF('Indicator Date hidden'!BC178="x","x",BB$2-'Indicator Date hidden'!BC178)</f>
        <v>1</v>
      </c>
      <c r="BC177" s="50">
        <f>IF('Indicator Date hidden'!BD178="x","x",BC$2-'Indicator Date hidden'!BD178)</f>
        <v>1</v>
      </c>
      <c r="BD177" s="50" t="str">
        <f>IF('Indicator Date hidden'!BE178="x","x",BD$2-'Indicator Date hidden'!BE178)</f>
        <v>x</v>
      </c>
      <c r="BE177" s="50">
        <f>IF('Indicator Date hidden'!BF178="x","x",BE$2-'Indicator Date hidden'!BF178)</f>
        <v>1</v>
      </c>
      <c r="BF177" s="50">
        <f>IF('Indicator Date hidden'!BG178="x","x",BF$2-'Indicator Date hidden'!BG178)</f>
        <v>0</v>
      </c>
      <c r="BG177" s="50">
        <f>IF('Indicator Date hidden'!BH178="x","x",BG$2-'Indicator Date hidden'!BH178)</f>
        <v>1</v>
      </c>
      <c r="BH177" s="50">
        <f>IF('Indicator Date hidden'!BI178="x","x",BH$2-'Indicator Date hidden'!BI178)</f>
        <v>1</v>
      </c>
      <c r="BI177" s="50">
        <f>IF('Indicator Date hidden'!BJ178="x","x",BI$2-'Indicator Date hidden'!BJ178)</f>
        <v>2</v>
      </c>
      <c r="BJ177" s="50">
        <f>IF('Indicator Date hidden'!BK178="x","x",BJ$2-'Indicator Date hidden'!BK178)</f>
        <v>1</v>
      </c>
      <c r="BK177" s="50">
        <f>IF('Indicator Date hidden'!BL178="x","x",BK$2-'Indicator Date hidden'!BL178)</f>
        <v>0</v>
      </c>
      <c r="BL177" s="50">
        <f>IF('Indicator Date hidden'!BM178="x","x",BL$2-'Indicator Date hidden'!BM178)</f>
        <v>1</v>
      </c>
      <c r="BM177" s="50">
        <f>IF('Indicator Date hidden'!BN178="x","x",BM$2-'Indicator Date hidden'!BN178)</f>
        <v>5</v>
      </c>
      <c r="BN177" s="50">
        <f>IF('Indicator Date hidden'!BO178="x","x",BN$2-'Indicator Date hidden'!BO178)</f>
        <v>0</v>
      </c>
      <c r="BO177" s="50">
        <f>IF('Indicator Date hidden'!BP178="x","x",BO$2-'Indicator Date hidden'!BP178)</f>
        <v>0</v>
      </c>
      <c r="BP177" s="50">
        <f>IF('Indicator Date hidden'!BQ178="x","x",BP$2-'Indicator Date hidden'!BQ178)</f>
        <v>0</v>
      </c>
      <c r="BQ177" s="50">
        <f>IF('Indicator Date hidden'!BR178="x","x",BQ$2-'Indicator Date hidden'!BR178)</f>
        <v>0</v>
      </c>
      <c r="BR177" s="50">
        <f>IF('Indicator Date hidden'!BS178="x","x",BR$2-'Indicator Date hidden'!BS178)</f>
        <v>0</v>
      </c>
      <c r="BS177" s="50">
        <f>IF('Indicator Date hidden'!BT178="x","x",BS$2-'Indicator Date hidden'!BT178)</f>
        <v>2</v>
      </c>
      <c r="BT177" s="50">
        <f>IF('Indicator Date hidden'!BU178="x","x",BT$2-'Indicator Date hidden'!BU178)</f>
        <v>1</v>
      </c>
      <c r="BU177" s="50">
        <f>IF('Indicator Date hidden'!BV178="x","x",BU$2-'Indicator Date hidden'!BV178)</f>
        <v>1</v>
      </c>
      <c r="BV177" s="50" t="str">
        <f>IF('Indicator Date hidden'!BW178="x","x",BV$2-'Indicator Date hidden'!BW178)</f>
        <v>x</v>
      </c>
      <c r="BW177" s="50">
        <f>IF('Indicator Date hidden'!BX178="x","x",BW$2-'Indicator Date hidden'!BX178)</f>
        <v>0</v>
      </c>
      <c r="BX177" s="50">
        <f>IF('Indicator Date hidden'!BY178="x","x",BX$2-'Indicator Date hidden'!BY178)</f>
        <v>0</v>
      </c>
      <c r="BY177" s="3">
        <f t="shared" si="25"/>
        <v>29</v>
      </c>
      <c r="BZ177" s="51">
        <f t="shared" si="26"/>
        <v>0.40845070422535212</v>
      </c>
      <c r="CA177" s="3">
        <f t="shared" si="27"/>
        <v>19</v>
      </c>
      <c r="CB177" s="51">
        <f t="shared" si="28"/>
        <v>0.88137959702321211</v>
      </c>
      <c r="CC177" s="54">
        <f t="shared" si="29"/>
        <v>0</v>
      </c>
    </row>
    <row r="178" spans="1:81">
      <c r="A178" s="3" t="str">
        <f>'Indicator Data'!B181</f>
        <v>TUR</v>
      </c>
      <c r="B178" s="50">
        <f>IF('Indicator Date hidden'!C179="x","x",B$2-'Indicator Date hidden'!C179)</f>
        <v>0</v>
      </c>
      <c r="C178" s="50">
        <f>IF('Indicator Date hidden'!D179="x","x",C$2-'Indicator Date hidden'!D179)</f>
        <v>0</v>
      </c>
      <c r="D178" s="50">
        <f>IF('Indicator Date hidden'!E179="x","x",D$2-'Indicator Date hidden'!E179)</f>
        <v>0</v>
      </c>
      <c r="E178" s="50">
        <f>IF('Indicator Date hidden'!F179="x","x",E$2-'Indicator Date hidden'!F179)</f>
        <v>0</v>
      </c>
      <c r="F178" s="50">
        <f>IF('Indicator Date hidden'!G179="x","x",F$2-'Indicator Date hidden'!G179)</f>
        <v>0</v>
      </c>
      <c r="G178" s="50">
        <f>IF('Indicator Date hidden'!H179="x","x",G$2-'Indicator Date hidden'!H179)</f>
        <v>0</v>
      </c>
      <c r="H178" s="50">
        <f>IF('Indicator Date hidden'!I179="x","x",H$2-'Indicator Date hidden'!I179)</f>
        <v>0</v>
      </c>
      <c r="I178" s="50">
        <f>IF('Indicator Date hidden'!J179="x","x",I$2-'Indicator Date hidden'!J179)</f>
        <v>0</v>
      </c>
      <c r="J178" s="50">
        <f>IF('Indicator Date hidden'!K179="x","x",J$2-'Indicator Date hidden'!K179)</f>
        <v>0</v>
      </c>
      <c r="K178" s="50">
        <f>IF('Indicator Date hidden'!L179="x","x",K$2-'Indicator Date hidden'!L179)</f>
        <v>0</v>
      </c>
      <c r="L178" s="50">
        <f>IF('Indicator Date hidden'!M179="x","x",L$2-'Indicator Date hidden'!M179)</f>
        <v>0</v>
      </c>
      <c r="M178" s="50">
        <f>IF('Indicator Date hidden'!N179="x","x",M$2-'Indicator Date hidden'!N179)</f>
        <v>0</v>
      </c>
      <c r="N178" s="50">
        <f>IF('Indicator Date hidden'!O179="x","x",N$2-'Indicator Date hidden'!O179)</f>
        <v>0</v>
      </c>
      <c r="O178" s="50">
        <f>IF('Indicator Date hidden'!P179="x","x",O$2-'Indicator Date hidden'!P179)</f>
        <v>0</v>
      </c>
      <c r="P178" s="50">
        <f>IF('Indicator Date hidden'!Q179="x","x",P$2-'Indicator Date hidden'!Q179)</f>
        <v>0</v>
      </c>
      <c r="Q178" s="50">
        <f>IF('Indicator Date hidden'!R179="x","x",Q$2-'Indicator Date hidden'!R179)</f>
        <v>0</v>
      </c>
      <c r="R178" s="50">
        <f>IF('Indicator Date hidden'!S179="x","x",R$2-'Indicator Date hidden'!S179)</f>
        <v>0</v>
      </c>
      <c r="S178" s="50">
        <f>IF('Indicator Date hidden'!T179="x","x",S$2-'Indicator Date hidden'!T179)</f>
        <v>0</v>
      </c>
      <c r="T178" s="50">
        <f>IF('Indicator Date hidden'!U179="x","x",T$2-'Indicator Date hidden'!U179)</f>
        <v>0</v>
      </c>
      <c r="U178" s="50">
        <f>IF('Indicator Date hidden'!V179="x","x",U$2-'Indicator Date hidden'!V179)</f>
        <v>0</v>
      </c>
      <c r="V178" s="50">
        <f>IF('Indicator Date hidden'!W179="x","x",V$2-'Indicator Date hidden'!W179)</f>
        <v>0</v>
      </c>
      <c r="W178" s="50">
        <f>IF('Indicator Date hidden'!X179="x","x",W$2-'Indicator Date hidden'!X179)</f>
        <v>0</v>
      </c>
      <c r="X178" s="50">
        <f>IF('Indicator Date hidden'!Y179="x","x",X$2-'Indicator Date hidden'!Y179)</f>
        <v>1</v>
      </c>
      <c r="Y178" s="50">
        <f>IF('Indicator Date hidden'!Z179="x","x",Y$2-'Indicator Date hidden'!Z179)</f>
        <v>1</v>
      </c>
      <c r="Z178" s="50" t="str">
        <f>IF('Indicator Date hidden'!AA179="x","x",Z$2-'Indicator Date hidden'!AA179)</f>
        <v>x</v>
      </c>
      <c r="AA178" s="50">
        <f>IF('Indicator Date hidden'!AB179="x","x",AA$2-'Indicator Date hidden'!AB179)</f>
        <v>0</v>
      </c>
      <c r="AB178" s="50" t="str">
        <f>IF('Indicator Date hidden'!AC179="x","x",AB$2-'Indicator Date hidden'!AC179)</f>
        <v>x</v>
      </c>
      <c r="AC178" s="50">
        <f>IF('Indicator Date hidden'!AD179="x","x",AC$2-'Indicator Date hidden'!AD179)</f>
        <v>0</v>
      </c>
      <c r="AD178" s="50">
        <f>IF('Indicator Date hidden'!AE179="x","x",AD$2-'Indicator Date hidden'!AE179)</f>
        <v>0</v>
      </c>
      <c r="AE178" s="50">
        <f>IF('Indicator Date hidden'!AF179="x","x",AE$2-'Indicator Date hidden'!AF179)</f>
        <v>0</v>
      </c>
      <c r="AF178" s="50">
        <f>IF('Indicator Date hidden'!AG179="x","x",AF$2-'Indicator Date hidden'!AG179)</f>
        <v>0</v>
      </c>
      <c r="AG178" s="50">
        <f>IF('Indicator Date hidden'!AH179="x","x",AG$2-'Indicator Date hidden'!AH179)</f>
        <v>0</v>
      </c>
      <c r="AH178" s="50">
        <f>IF('Indicator Date hidden'!AI179="x","x",AH$2-'Indicator Date hidden'!AI179)</f>
        <v>0</v>
      </c>
      <c r="AI178" s="50">
        <f>IF('Indicator Date hidden'!AJ179="x","x",AI$2-'Indicator Date hidden'!AJ179)</f>
        <v>0</v>
      </c>
      <c r="AJ178" s="50">
        <f>IF('Indicator Date hidden'!AK179="x","x",AJ$2-'Indicator Date hidden'!AK179)</f>
        <v>0</v>
      </c>
      <c r="AK178" s="50">
        <f>IF('Indicator Date hidden'!AL179="x","x",AK$2-'Indicator Date hidden'!AL179)</f>
        <v>0</v>
      </c>
      <c r="AL178" s="50" t="str">
        <f>IF('Indicator Date hidden'!AM179="x","x",AL$2-'Indicator Date hidden'!AM179)</f>
        <v>x</v>
      </c>
      <c r="AM178" s="50">
        <f>IF('Indicator Date hidden'!AN179="x","x",AM$2-'Indicator Date hidden'!AN179)</f>
        <v>0</v>
      </c>
      <c r="AN178" s="50">
        <f>IF('Indicator Date hidden'!AO179="x","x",AN$2-'Indicator Date hidden'!AO179)</f>
        <v>0</v>
      </c>
      <c r="AO178" s="50">
        <f>IF('Indicator Date hidden'!AP179="x","x",AO$2-'Indicator Date hidden'!AP179)</f>
        <v>0</v>
      </c>
      <c r="AP178" s="50">
        <f>IF('Indicator Date hidden'!AQ179="x","x",AP$2-'Indicator Date hidden'!AQ179)</f>
        <v>0</v>
      </c>
      <c r="AQ178" s="50">
        <f>IF('Indicator Date hidden'!AR179="x","x",AQ$2-'Indicator Date hidden'!AR179)</f>
        <v>0</v>
      </c>
      <c r="AR178" s="50">
        <f>IF('Indicator Date hidden'!AS179="x","x",AR$2-'Indicator Date hidden'!AS179)</f>
        <v>0</v>
      </c>
      <c r="AS178" s="50">
        <f>IF('Indicator Date hidden'!AT179="x","x",AS$2-'Indicator Date hidden'!AT179)</f>
        <v>2</v>
      </c>
      <c r="AT178" s="50">
        <f>IF('Indicator Date hidden'!AU179="x","x",AT$2-'Indicator Date hidden'!AU179)</f>
        <v>0</v>
      </c>
      <c r="AU178" s="50" t="str">
        <f>IF('Indicator Date hidden'!AV179="x","x",AU$2-'Indicator Date hidden'!AV179)</f>
        <v>x</v>
      </c>
      <c r="AV178" s="50" t="str">
        <f>IF('Indicator Date hidden'!AW179="x","x",AV$2-'Indicator Date hidden'!AW179)</f>
        <v>x</v>
      </c>
      <c r="AW178" s="50">
        <f>IF('Indicator Date hidden'!AX179="x","x",AW$2-'Indicator Date hidden'!AX179)</f>
        <v>0</v>
      </c>
      <c r="AX178" s="50">
        <f>IF('Indicator Date hidden'!AY179="x","x",AX$2-'Indicator Date hidden'!AY179)</f>
        <v>0</v>
      </c>
      <c r="AY178" s="50">
        <f>IF('Indicator Date hidden'!AZ179="x","x",AY$2-'Indicator Date hidden'!AZ179)</f>
        <v>0</v>
      </c>
      <c r="AZ178" s="50">
        <f>IF('Indicator Date hidden'!BA179="x","x",AZ$2-'Indicator Date hidden'!BA179)</f>
        <v>0</v>
      </c>
      <c r="BA178" s="50">
        <f>IF('Indicator Date hidden'!BB179="x","x",BA$2-'Indicator Date hidden'!BB179)</f>
        <v>1</v>
      </c>
      <c r="BB178" s="50">
        <f>IF('Indicator Date hidden'!BC179="x","x",BB$2-'Indicator Date hidden'!BC179)</f>
        <v>1</v>
      </c>
      <c r="BC178" s="50">
        <f>IF('Indicator Date hidden'!BD179="x","x",BC$2-'Indicator Date hidden'!BD179)</f>
        <v>1</v>
      </c>
      <c r="BD178" s="50">
        <f>IF('Indicator Date hidden'!BE179="x","x",BD$2-'Indicator Date hidden'!BE179)</f>
        <v>1</v>
      </c>
      <c r="BE178" s="50">
        <f>IF('Indicator Date hidden'!BF179="x","x",BE$2-'Indicator Date hidden'!BF179)</f>
        <v>0</v>
      </c>
      <c r="BF178" s="50">
        <f>IF('Indicator Date hidden'!BG179="x","x",BF$2-'Indicator Date hidden'!BG179)</f>
        <v>0</v>
      </c>
      <c r="BG178" s="50">
        <f>IF('Indicator Date hidden'!BH179="x","x",BG$2-'Indicator Date hidden'!BH179)</f>
        <v>1</v>
      </c>
      <c r="BH178" s="50">
        <f>IF('Indicator Date hidden'!BI179="x","x",BH$2-'Indicator Date hidden'!BI179)</f>
        <v>1</v>
      </c>
      <c r="BI178" s="50">
        <f>IF('Indicator Date hidden'!BJ179="x","x",BI$2-'Indicator Date hidden'!BJ179)</f>
        <v>0</v>
      </c>
      <c r="BJ178" s="50">
        <f>IF('Indicator Date hidden'!BK179="x","x",BJ$2-'Indicator Date hidden'!BK179)</f>
        <v>1</v>
      </c>
      <c r="BK178" s="50">
        <f>IF('Indicator Date hidden'!BL179="x","x",BK$2-'Indicator Date hidden'!BL179)</f>
        <v>0</v>
      </c>
      <c r="BL178" s="50">
        <f>IF('Indicator Date hidden'!BM179="x","x",BL$2-'Indicator Date hidden'!BM179)</f>
        <v>1</v>
      </c>
      <c r="BM178" s="50">
        <f>IF('Indicator Date hidden'!BN179="x","x",BM$2-'Indicator Date hidden'!BN179)</f>
        <v>2</v>
      </c>
      <c r="BN178" s="50">
        <f>IF('Indicator Date hidden'!BO179="x","x",BN$2-'Indicator Date hidden'!BO179)</f>
        <v>0</v>
      </c>
      <c r="BO178" s="50">
        <f>IF('Indicator Date hidden'!BP179="x","x",BO$2-'Indicator Date hidden'!BP179)</f>
        <v>0</v>
      </c>
      <c r="BP178" s="50">
        <f>IF('Indicator Date hidden'!BQ179="x","x",BP$2-'Indicator Date hidden'!BQ179)</f>
        <v>0</v>
      </c>
      <c r="BQ178" s="50">
        <f>IF('Indicator Date hidden'!BR179="x","x",BQ$2-'Indicator Date hidden'!BR179)</f>
        <v>0</v>
      </c>
      <c r="BR178" s="50">
        <f>IF('Indicator Date hidden'!BS179="x","x",BR$2-'Indicator Date hidden'!BS179)</f>
        <v>0</v>
      </c>
      <c r="BS178" s="50">
        <f>IF('Indicator Date hidden'!BT179="x","x",BS$2-'Indicator Date hidden'!BT179)</f>
        <v>4</v>
      </c>
      <c r="BT178" s="50">
        <f>IF('Indicator Date hidden'!BU179="x","x",BT$2-'Indicator Date hidden'!BU179)</f>
        <v>1</v>
      </c>
      <c r="BU178" s="50">
        <f>IF('Indicator Date hidden'!BV179="x","x",BU$2-'Indicator Date hidden'!BV179)</f>
        <v>1</v>
      </c>
      <c r="BV178" s="50">
        <f>IF('Indicator Date hidden'!BW179="x","x",BV$2-'Indicator Date hidden'!BW179)</f>
        <v>1</v>
      </c>
      <c r="BW178" s="50">
        <f>IF('Indicator Date hidden'!BX179="x","x",BW$2-'Indicator Date hidden'!BX179)</f>
        <v>0</v>
      </c>
      <c r="BX178" s="50">
        <f>IF('Indicator Date hidden'!BY179="x","x",BX$2-'Indicator Date hidden'!BY179)</f>
        <v>0</v>
      </c>
      <c r="BY178" s="3">
        <f t="shared" si="25"/>
        <v>21</v>
      </c>
      <c r="BZ178" s="51">
        <f t="shared" si="26"/>
        <v>0.3</v>
      </c>
      <c r="CA178" s="3">
        <f t="shared" si="27"/>
        <v>16</v>
      </c>
      <c r="CB178" s="51">
        <f t="shared" si="28"/>
        <v>0.66224725637138626</v>
      </c>
      <c r="CC178" s="54">
        <f t="shared" si="29"/>
        <v>0</v>
      </c>
    </row>
    <row r="179" spans="1:81">
      <c r="A179" s="3" t="str">
        <f>'Indicator Data'!B182</f>
        <v>TKM</v>
      </c>
      <c r="B179" s="50">
        <f>IF('Indicator Date hidden'!C180="x","x",B$2-'Indicator Date hidden'!C180)</f>
        <v>0</v>
      </c>
      <c r="C179" s="50">
        <f>IF('Indicator Date hidden'!D180="x","x",C$2-'Indicator Date hidden'!D180)</f>
        <v>0</v>
      </c>
      <c r="D179" s="50">
        <f>IF('Indicator Date hidden'!E180="x","x",D$2-'Indicator Date hidden'!E180)</f>
        <v>0</v>
      </c>
      <c r="E179" s="50">
        <f>IF('Indicator Date hidden'!F180="x","x",E$2-'Indicator Date hidden'!F180)</f>
        <v>0</v>
      </c>
      <c r="F179" s="50">
        <f>IF('Indicator Date hidden'!G180="x","x",F$2-'Indicator Date hidden'!G180)</f>
        <v>0</v>
      </c>
      <c r="G179" s="50">
        <f>IF('Indicator Date hidden'!H180="x","x",G$2-'Indicator Date hidden'!H180)</f>
        <v>0</v>
      </c>
      <c r="H179" s="50">
        <f>IF('Indicator Date hidden'!I180="x","x",H$2-'Indicator Date hidden'!I180)</f>
        <v>0</v>
      </c>
      <c r="I179" s="50">
        <f>IF('Indicator Date hidden'!J180="x","x",I$2-'Indicator Date hidden'!J180)</f>
        <v>0</v>
      </c>
      <c r="J179" s="50">
        <f>IF('Indicator Date hidden'!K180="x","x",J$2-'Indicator Date hidden'!K180)</f>
        <v>0</v>
      </c>
      <c r="K179" s="50">
        <f>IF('Indicator Date hidden'!L180="x","x",K$2-'Indicator Date hidden'!L180)</f>
        <v>0</v>
      </c>
      <c r="L179" s="50">
        <f>IF('Indicator Date hidden'!M180="x","x",L$2-'Indicator Date hidden'!M180)</f>
        <v>0</v>
      </c>
      <c r="M179" s="50">
        <f>IF('Indicator Date hidden'!N180="x","x",M$2-'Indicator Date hidden'!N180)</f>
        <v>0</v>
      </c>
      <c r="N179" s="50">
        <f>IF('Indicator Date hidden'!O180="x","x",N$2-'Indicator Date hidden'!O180)</f>
        <v>0</v>
      </c>
      <c r="O179" s="50">
        <f>IF('Indicator Date hidden'!P180="x","x",O$2-'Indicator Date hidden'!P180)</f>
        <v>0</v>
      </c>
      <c r="P179" s="50">
        <f>IF('Indicator Date hidden'!Q180="x","x",P$2-'Indicator Date hidden'!Q180)</f>
        <v>0</v>
      </c>
      <c r="Q179" s="50">
        <f>IF('Indicator Date hidden'!R180="x","x",Q$2-'Indicator Date hidden'!R180)</f>
        <v>0</v>
      </c>
      <c r="R179" s="50">
        <f>IF('Indicator Date hidden'!S180="x","x",R$2-'Indicator Date hidden'!S180)</f>
        <v>0</v>
      </c>
      <c r="S179" s="50">
        <f>IF('Indicator Date hidden'!T180="x","x",S$2-'Indicator Date hidden'!T180)</f>
        <v>0</v>
      </c>
      <c r="T179" s="50">
        <f>IF('Indicator Date hidden'!U180="x","x",T$2-'Indicator Date hidden'!U180)</f>
        <v>0</v>
      </c>
      <c r="U179" s="50">
        <f>IF('Indicator Date hidden'!V180="x","x",U$2-'Indicator Date hidden'!V180)</f>
        <v>0</v>
      </c>
      <c r="V179" s="50">
        <f>IF('Indicator Date hidden'!W180="x","x",V$2-'Indicator Date hidden'!W180)</f>
        <v>0</v>
      </c>
      <c r="W179" s="50">
        <f>IF('Indicator Date hidden'!X180="x","x",W$2-'Indicator Date hidden'!X180)</f>
        <v>0</v>
      </c>
      <c r="X179" s="50">
        <f>IF('Indicator Date hidden'!Y180="x","x",X$2-'Indicator Date hidden'!Y180)</f>
        <v>1</v>
      </c>
      <c r="Y179" s="50">
        <f>IF('Indicator Date hidden'!Z180="x","x",Y$2-'Indicator Date hidden'!Z180)</f>
        <v>1</v>
      </c>
      <c r="Z179" s="50" t="str">
        <f>IF('Indicator Date hidden'!AA180="x","x",Z$2-'Indicator Date hidden'!AA180)</f>
        <v>x</v>
      </c>
      <c r="AA179" s="50">
        <f>IF('Indicator Date hidden'!AB180="x","x",AA$2-'Indicator Date hidden'!AB180)</f>
        <v>0</v>
      </c>
      <c r="AB179" s="50">
        <f>IF('Indicator Date hidden'!AC180="x","x",AB$2-'Indicator Date hidden'!AC180)</f>
        <v>0</v>
      </c>
      <c r="AC179" s="50">
        <f>IF('Indicator Date hidden'!AD180="x","x",AC$2-'Indicator Date hidden'!AD180)</f>
        <v>1</v>
      </c>
      <c r="AD179" s="50">
        <f>IF('Indicator Date hidden'!AE180="x","x",AD$2-'Indicator Date hidden'!AE180)</f>
        <v>0</v>
      </c>
      <c r="AE179" s="50" t="str">
        <f>IF('Indicator Date hidden'!AF180="x","x",AE$2-'Indicator Date hidden'!AF180)</f>
        <v>x</v>
      </c>
      <c r="AF179" s="50">
        <f>IF('Indicator Date hidden'!AG180="x","x",AF$2-'Indicator Date hidden'!AG180)</f>
        <v>0</v>
      </c>
      <c r="AG179" s="50">
        <f>IF('Indicator Date hidden'!AH180="x","x",AG$2-'Indicator Date hidden'!AH180)</f>
        <v>0</v>
      </c>
      <c r="AH179" s="50">
        <f>IF('Indicator Date hidden'!AI180="x","x",AH$2-'Indicator Date hidden'!AI180)</f>
        <v>0</v>
      </c>
      <c r="AI179" s="50">
        <f>IF('Indicator Date hidden'!AJ180="x","x",AI$2-'Indicator Date hidden'!AJ180)</f>
        <v>0</v>
      </c>
      <c r="AJ179" s="50">
        <f>IF('Indicator Date hidden'!AK180="x","x",AJ$2-'Indicator Date hidden'!AK180)</f>
        <v>0</v>
      </c>
      <c r="AK179" s="50">
        <f>IF('Indicator Date hidden'!AL180="x","x",AK$2-'Indicator Date hidden'!AL180)</f>
        <v>0</v>
      </c>
      <c r="AL179" s="50">
        <f>IF('Indicator Date hidden'!AM180="x","x",AL$2-'Indicator Date hidden'!AM180)</f>
        <v>3</v>
      </c>
      <c r="AM179" s="50">
        <f>IF('Indicator Date hidden'!AN180="x","x",AM$2-'Indicator Date hidden'!AN180)</f>
        <v>0</v>
      </c>
      <c r="AN179" s="50">
        <f>IF('Indicator Date hidden'!AO180="x","x",AN$2-'Indicator Date hidden'!AO180)</f>
        <v>0</v>
      </c>
      <c r="AO179" s="50">
        <f>IF('Indicator Date hidden'!AP180="x","x",AO$2-'Indicator Date hidden'!AP180)</f>
        <v>0</v>
      </c>
      <c r="AP179" s="50">
        <f>IF('Indicator Date hidden'!AQ180="x","x",AP$2-'Indicator Date hidden'!AQ180)</f>
        <v>0</v>
      </c>
      <c r="AQ179" s="50">
        <f>IF('Indicator Date hidden'!AR180="x","x",AQ$2-'Indicator Date hidden'!AR180)</f>
        <v>0</v>
      </c>
      <c r="AR179" s="50">
        <f>IF('Indicator Date hidden'!AS180="x","x",AR$2-'Indicator Date hidden'!AS180)</f>
        <v>0</v>
      </c>
      <c r="AS179" s="50">
        <f>IF('Indicator Date hidden'!AT180="x","x",AS$2-'Indicator Date hidden'!AT180)</f>
        <v>5</v>
      </c>
      <c r="AT179" s="50">
        <f>IF('Indicator Date hidden'!AU180="x","x",AT$2-'Indicator Date hidden'!AU180)</f>
        <v>0</v>
      </c>
      <c r="AU179" s="50" t="str">
        <f>IF('Indicator Date hidden'!AV180="x","x",AU$2-'Indicator Date hidden'!AV180)</f>
        <v>x</v>
      </c>
      <c r="AV179" s="50" t="str">
        <f>IF('Indicator Date hidden'!AW180="x","x",AV$2-'Indicator Date hidden'!AW180)</f>
        <v>x</v>
      </c>
      <c r="AW179" s="50">
        <f>IF('Indicator Date hidden'!AX180="x","x",AW$2-'Indicator Date hidden'!AX180)</f>
        <v>0</v>
      </c>
      <c r="AX179" s="50">
        <f>IF('Indicator Date hidden'!AY180="x","x",AX$2-'Indicator Date hidden'!AY180)</f>
        <v>0</v>
      </c>
      <c r="AY179" s="50" t="str">
        <f>IF('Indicator Date hidden'!AZ180="x","x",AY$2-'Indicator Date hidden'!AZ180)</f>
        <v>x</v>
      </c>
      <c r="AZ179" s="50" t="str">
        <f>IF('Indicator Date hidden'!BA180="x","x",AZ$2-'Indicator Date hidden'!BA180)</f>
        <v>x</v>
      </c>
      <c r="BA179" s="50">
        <f>IF('Indicator Date hidden'!BB180="x","x",BA$2-'Indicator Date hidden'!BB180)</f>
        <v>1</v>
      </c>
      <c r="BB179" s="50">
        <f>IF('Indicator Date hidden'!BC180="x","x",BB$2-'Indicator Date hidden'!BC180)</f>
        <v>1</v>
      </c>
      <c r="BC179" s="50">
        <f>IF('Indicator Date hidden'!BD180="x","x",BC$2-'Indicator Date hidden'!BD180)</f>
        <v>1</v>
      </c>
      <c r="BD179" s="50" t="str">
        <f>IF('Indicator Date hidden'!BE180="x","x",BD$2-'Indicator Date hidden'!BE180)</f>
        <v>x</v>
      </c>
      <c r="BE179" s="50">
        <f>IF('Indicator Date hidden'!BF180="x","x",BE$2-'Indicator Date hidden'!BF180)</f>
        <v>1</v>
      </c>
      <c r="BF179" s="50">
        <f>IF('Indicator Date hidden'!BG180="x","x",BF$2-'Indicator Date hidden'!BG180)</f>
        <v>0</v>
      </c>
      <c r="BG179" s="50">
        <f>IF('Indicator Date hidden'!BH180="x","x",BG$2-'Indicator Date hidden'!BH180)</f>
        <v>1</v>
      </c>
      <c r="BH179" s="50">
        <f>IF('Indicator Date hidden'!BI180="x","x",BH$2-'Indicator Date hidden'!BI180)</f>
        <v>1</v>
      </c>
      <c r="BI179" s="50" t="str">
        <f>IF('Indicator Date hidden'!BJ180="x","x",BI$2-'Indicator Date hidden'!BJ180)</f>
        <v>x</v>
      </c>
      <c r="BJ179" s="50">
        <f>IF('Indicator Date hidden'!BK180="x","x",BJ$2-'Indicator Date hidden'!BK180)</f>
        <v>1</v>
      </c>
      <c r="BK179" s="50">
        <f>IF('Indicator Date hidden'!BL180="x","x",BK$2-'Indicator Date hidden'!BL180)</f>
        <v>0</v>
      </c>
      <c r="BL179" s="50">
        <f>IF('Indicator Date hidden'!BM180="x","x",BL$2-'Indicator Date hidden'!BM180)</f>
        <v>1</v>
      </c>
      <c r="BM179" s="50">
        <f>IF('Indicator Date hidden'!BN180="x","x",BM$2-'Indicator Date hidden'!BN180)</f>
        <v>5</v>
      </c>
      <c r="BN179" s="50">
        <f>IF('Indicator Date hidden'!BO180="x","x",BN$2-'Indicator Date hidden'!BO180)</f>
        <v>2</v>
      </c>
      <c r="BO179" s="50">
        <f>IF('Indicator Date hidden'!BP180="x","x",BO$2-'Indicator Date hidden'!BP180)</f>
        <v>2</v>
      </c>
      <c r="BP179" s="50">
        <f>IF('Indicator Date hidden'!BQ180="x","x",BP$2-'Indicator Date hidden'!BQ180)</f>
        <v>0</v>
      </c>
      <c r="BQ179" s="50">
        <f>IF('Indicator Date hidden'!BR180="x","x",BQ$2-'Indicator Date hidden'!BR180)</f>
        <v>0</v>
      </c>
      <c r="BR179" s="50">
        <f>IF('Indicator Date hidden'!BS180="x","x",BR$2-'Indicator Date hidden'!BS180)</f>
        <v>0</v>
      </c>
      <c r="BS179" s="50">
        <f>IF('Indicator Date hidden'!BT180="x","x",BS$2-'Indicator Date hidden'!BT180)</f>
        <v>4</v>
      </c>
      <c r="BT179" s="50">
        <f>IF('Indicator Date hidden'!BU180="x","x",BT$2-'Indicator Date hidden'!BU180)</f>
        <v>1</v>
      </c>
      <c r="BU179" s="50">
        <f>IF('Indicator Date hidden'!BV180="x","x",BU$2-'Indicator Date hidden'!BV180)</f>
        <v>1</v>
      </c>
      <c r="BV179" s="50" t="str">
        <f>IF('Indicator Date hidden'!BW180="x","x",BV$2-'Indicator Date hidden'!BW180)</f>
        <v>x</v>
      </c>
      <c r="BW179" s="50">
        <f>IF('Indicator Date hidden'!BX180="x","x",BW$2-'Indicator Date hidden'!BX180)</f>
        <v>0</v>
      </c>
      <c r="BX179" s="50">
        <f>IF('Indicator Date hidden'!BY180="x","x",BX$2-'Indicator Date hidden'!BY180)</f>
        <v>0</v>
      </c>
      <c r="BY179" s="3">
        <f t="shared" si="25"/>
        <v>34</v>
      </c>
      <c r="BZ179" s="51">
        <f t="shared" si="26"/>
        <v>0.51515151515151514</v>
      </c>
      <c r="CA179" s="3">
        <f t="shared" si="27"/>
        <v>19</v>
      </c>
      <c r="CB179" s="51">
        <f t="shared" si="28"/>
        <v>1.0904881342694899</v>
      </c>
      <c r="CC179" s="54">
        <f t="shared" si="29"/>
        <v>0</v>
      </c>
    </row>
    <row r="180" spans="1:81">
      <c r="A180" s="3" t="str">
        <f>'Indicator Data'!B183</f>
        <v>TUV</v>
      </c>
      <c r="B180" s="50">
        <f>IF('Indicator Date hidden'!C181="x","x",B$2-'Indicator Date hidden'!C181)</f>
        <v>0</v>
      </c>
      <c r="C180" s="50">
        <f>IF('Indicator Date hidden'!D181="x","x",C$2-'Indicator Date hidden'!D181)</f>
        <v>0</v>
      </c>
      <c r="D180" s="50">
        <f>IF('Indicator Date hidden'!E181="x","x",D$2-'Indicator Date hidden'!E181)</f>
        <v>0</v>
      </c>
      <c r="E180" s="50">
        <f>IF('Indicator Date hidden'!F181="x","x",E$2-'Indicator Date hidden'!F181)</f>
        <v>0</v>
      </c>
      <c r="F180" s="50">
        <f>IF('Indicator Date hidden'!G181="x","x",F$2-'Indicator Date hidden'!G181)</f>
        <v>0</v>
      </c>
      <c r="G180" s="50">
        <f>IF('Indicator Date hidden'!H181="x","x",G$2-'Indicator Date hidden'!H181)</f>
        <v>0</v>
      </c>
      <c r="H180" s="50">
        <f>IF('Indicator Date hidden'!I181="x","x",H$2-'Indicator Date hidden'!I181)</f>
        <v>0</v>
      </c>
      <c r="I180" s="50">
        <f>IF('Indicator Date hidden'!J181="x","x",I$2-'Indicator Date hidden'!J181)</f>
        <v>0</v>
      </c>
      <c r="J180" s="50">
        <f>IF('Indicator Date hidden'!K181="x","x",J$2-'Indicator Date hidden'!K181)</f>
        <v>0</v>
      </c>
      <c r="K180" s="50" t="str">
        <f>IF('Indicator Date hidden'!L181="x","x",K$2-'Indicator Date hidden'!L181)</f>
        <v>x</v>
      </c>
      <c r="L180" s="50">
        <f>IF('Indicator Date hidden'!M181="x","x",L$2-'Indicator Date hidden'!M181)</f>
        <v>0</v>
      </c>
      <c r="M180" s="50">
        <f>IF('Indicator Date hidden'!N181="x","x",M$2-'Indicator Date hidden'!N181)</f>
        <v>0</v>
      </c>
      <c r="N180" s="50">
        <f>IF('Indicator Date hidden'!O181="x","x",N$2-'Indicator Date hidden'!O181)</f>
        <v>0</v>
      </c>
      <c r="O180" s="50">
        <f>IF('Indicator Date hidden'!P181="x","x",O$2-'Indicator Date hidden'!P181)</f>
        <v>0</v>
      </c>
      <c r="P180" s="50">
        <f>IF('Indicator Date hidden'!Q181="x","x",P$2-'Indicator Date hidden'!Q181)</f>
        <v>0</v>
      </c>
      <c r="Q180" s="50">
        <f>IF('Indicator Date hidden'!R181="x","x",Q$2-'Indicator Date hidden'!R181)</f>
        <v>0</v>
      </c>
      <c r="R180" s="50">
        <f>IF('Indicator Date hidden'!S181="x","x",R$2-'Indicator Date hidden'!S181)</f>
        <v>0</v>
      </c>
      <c r="S180" s="50">
        <f>IF('Indicator Date hidden'!T181="x","x",S$2-'Indicator Date hidden'!T181)</f>
        <v>0</v>
      </c>
      <c r="T180" s="50">
        <f>IF('Indicator Date hidden'!U181="x","x",T$2-'Indicator Date hidden'!U181)</f>
        <v>0</v>
      </c>
      <c r="U180" s="50">
        <f>IF('Indicator Date hidden'!V181="x","x",U$2-'Indicator Date hidden'!V181)</f>
        <v>0</v>
      </c>
      <c r="V180" s="50">
        <f>IF('Indicator Date hidden'!W181="x","x",V$2-'Indicator Date hidden'!W181)</f>
        <v>0</v>
      </c>
      <c r="W180" s="50">
        <f>IF('Indicator Date hidden'!X181="x","x",W$2-'Indicator Date hidden'!X181)</f>
        <v>0</v>
      </c>
      <c r="X180" s="50">
        <f>IF('Indicator Date hidden'!Y181="x","x",X$2-'Indicator Date hidden'!Y181)</f>
        <v>1</v>
      </c>
      <c r="Y180" s="50">
        <f>IF('Indicator Date hidden'!Z181="x","x",Y$2-'Indicator Date hidden'!Z181)</f>
        <v>1</v>
      </c>
      <c r="Z180" s="50" t="str">
        <f>IF('Indicator Date hidden'!AA181="x","x",Z$2-'Indicator Date hidden'!AA181)</f>
        <v>x</v>
      </c>
      <c r="AA180" s="50">
        <f>IF('Indicator Date hidden'!AB181="x","x",AA$2-'Indicator Date hidden'!AB181)</f>
        <v>0</v>
      </c>
      <c r="AB180" s="50" t="str">
        <f>IF('Indicator Date hidden'!AC181="x","x",AB$2-'Indicator Date hidden'!AC181)</f>
        <v>x</v>
      </c>
      <c r="AC180" s="50" t="str">
        <f>IF('Indicator Date hidden'!AD181="x","x",AC$2-'Indicator Date hidden'!AD181)</f>
        <v>x</v>
      </c>
      <c r="AD180" s="50">
        <f>IF('Indicator Date hidden'!AE181="x","x",AD$2-'Indicator Date hidden'!AE181)</f>
        <v>0</v>
      </c>
      <c r="AE180" s="50" t="str">
        <f>IF('Indicator Date hidden'!AF181="x","x",AE$2-'Indicator Date hidden'!AF181)</f>
        <v>x</v>
      </c>
      <c r="AF180" s="50">
        <f>IF('Indicator Date hidden'!AG181="x","x",AF$2-'Indicator Date hidden'!AG181)</f>
        <v>0</v>
      </c>
      <c r="AG180" s="50">
        <f>IF('Indicator Date hidden'!AH181="x","x",AG$2-'Indicator Date hidden'!AH181)</f>
        <v>0</v>
      </c>
      <c r="AH180" s="50">
        <f>IF('Indicator Date hidden'!AI181="x","x",AH$2-'Indicator Date hidden'!AI181)</f>
        <v>0</v>
      </c>
      <c r="AI180" s="50">
        <f>IF('Indicator Date hidden'!AJ181="x","x",AI$2-'Indicator Date hidden'!AJ181)</f>
        <v>0</v>
      </c>
      <c r="AJ180" s="50">
        <f>IF('Indicator Date hidden'!AK181="x","x",AJ$2-'Indicator Date hidden'!AK181)</f>
        <v>0</v>
      </c>
      <c r="AK180" s="50" t="str">
        <f>IF('Indicator Date hidden'!AL181="x","x",AK$2-'Indicator Date hidden'!AL181)</f>
        <v>x</v>
      </c>
      <c r="AL180" s="50" t="str">
        <f>IF('Indicator Date hidden'!AM181="x","x",AL$2-'Indicator Date hidden'!AM181)</f>
        <v>x</v>
      </c>
      <c r="AM180" s="50">
        <f>IF('Indicator Date hidden'!AN181="x","x",AM$2-'Indicator Date hidden'!AN181)</f>
        <v>0</v>
      </c>
      <c r="AN180" s="50">
        <f>IF('Indicator Date hidden'!AO181="x","x",AN$2-'Indicator Date hidden'!AO181)</f>
        <v>0</v>
      </c>
      <c r="AO180" s="50">
        <f>IF('Indicator Date hidden'!AP181="x","x",AO$2-'Indicator Date hidden'!AP181)</f>
        <v>0</v>
      </c>
      <c r="AP180" s="50">
        <f>IF('Indicator Date hidden'!AQ181="x","x",AP$2-'Indicator Date hidden'!AQ181)</f>
        <v>0</v>
      </c>
      <c r="AQ180" s="50" t="str">
        <f>IF('Indicator Date hidden'!AR181="x","x",AQ$2-'Indicator Date hidden'!AR181)</f>
        <v>x</v>
      </c>
      <c r="AR180" s="50">
        <f>IF('Indicator Date hidden'!AS181="x","x",AR$2-'Indicator Date hidden'!AS181)</f>
        <v>0</v>
      </c>
      <c r="AS180" s="50" t="str">
        <f>IF('Indicator Date hidden'!AT181="x","x",AS$2-'Indicator Date hidden'!AT181)</f>
        <v>x</v>
      </c>
      <c r="AT180" s="50">
        <f>IF('Indicator Date hidden'!AU181="x","x",AT$2-'Indicator Date hidden'!AU181)</f>
        <v>0</v>
      </c>
      <c r="AU180" s="50" t="str">
        <f>IF('Indicator Date hidden'!AV181="x","x",AU$2-'Indicator Date hidden'!AV181)</f>
        <v>x</v>
      </c>
      <c r="AV180" s="50" t="str">
        <f>IF('Indicator Date hidden'!AW181="x","x",AV$2-'Indicator Date hidden'!AW181)</f>
        <v>x</v>
      </c>
      <c r="AW180" s="50" t="str">
        <f>IF('Indicator Date hidden'!AX181="x","x",AW$2-'Indicator Date hidden'!AX181)</f>
        <v>x</v>
      </c>
      <c r="AX180" s="50">
        <f>IF('Indicator Date hidden'!AY181="x","x",AX$2-'Indicator Date hidden'!AY181)</f>
        <v>0</v>
      </c>
      <c r="AY180" s="50" t="str">
        <f>IF('Indicator Date hidden'!AZ181="x","x",AY$2-'Indicator Date hidden'!AZ181)</f>
        <v>x</v>
      </c>
      <c r="AZ180" s="50">
        <f>IF('Indicator Date hidden'!BA181="x","x",AZ$2-'Indicator Date hidden'!BA181)</f>
        <v>9</v>
      </c>
      <c r="BA180" s="50">
        <f>IF('Indicator Date hidden'!BB181="x","x",BA$2-'Indicator Date hidden'!BB181)</f>
        <v>1</v>
      </c>
      <c r="BB180" s="50">
        <f>IF('Indicator Date hidden'!BC181="x","x",BB$2-'Indicator Date hidden'!BC181)</f>
        <v>1</v>
      </c>
      <c r="BC180" s="50">
        <f>IF('Indicator Date hidden'!BD181="x","x",BC$2-'Indicator Date hidden'!BD181)</f>
        <v>1</v>
      </c>
      <c r="BD180" s="50" t="str">
        <f>IF('Indicator Date hidden'!BE181="x","x",BD$2-'Indicator Date hidden'!BE181)</f>
        <v>x</v>
      </c>
      <c r="BE180" s="50" t="str">
        <f>IF('Indicator Date hidden'!BF181="x","x",BE$2-'Indicator Date hidden'!BF181)</f>
        <v>x</v>
      </c>
      <c r="BF180" s="50">
        <f>IF('Indicator Date hidden'!BG181="x","x",BF$2-'Indicator Date hidden'!BG181)</f>
        <v>0</v>
      </c>
      <c r="BG180" s="50">
        <f>IF('Indicator Date hidden'!BH181="x","x",BG$2-'Indicator Date hidden'!BH181)</f>
        <v>1</v>
      </c>
      <c r="BH180" s="50">
        <f>IF('Indicator Date hidden'!BI181="x","x",BH$2-'Indicator Date hidden'!BI181)</f>
        <v>1</v>
      </c>
      <c r="BI180" s="50" t="str">
        <f>IF('Indicator Date hidden'!BJ181="x","x",BI$2-'Indicator Date hidden'!BJ181)</f>
        <v>x</v>
      </c>
      <c r="BJ180" s="50">
        <f>IF('Indicator Date hidden'!BK181="x","x",BJ$2-'Indicator Date hidden'!BK181)</f>
        <v>1</v>
      </c>
      <c r="BK180" s="50" t="str">
        <f>IF('Indicator Date hidden'!BL181="x","x",BK$2-'Indicator Date hidden'!BL181)</f>
        <v>x</v>
      </c>
      <c r="BL180" s="50">
        <f>IF('Indicator Date hidden'!BM181="x","x",BL$2-'Indicator Date hidden'!BM181)</f>
        <v>1</v>
      </c>
      <c r="BM180" s="50" t="str">
        <f>IF('Indicator Date hidden'!BN181="x","x",BM$2-'Indicator Date hidden'!BN181)</f>
        <v>x</v>
      </c>
      <c r="BN180" s="50">
        <f>IF('Indicator Date hidden'!BO181="x","x",BN$2-'Indicator Date hidden'!BO181)</f>
        <v>2</v>
      </c>
      <c r="BO180" s="50">
        <f>IF('Indicator Date hidden'!BP181="x","x",BO$2-'Indicator Date hidden'!BP181)</f>
        <v>2</v>
      </c>
      <c r="BP180" s="50">
        <f>IF('Indicator Date hidden'!BQ181="x","x",BP$2-'Indicator Date hidden'!BQ181)</f>
        <v>0</v>
      </c>
      <c r="BQ180" s="50">
        <f>IF('Indicator Date hidden'!BR181="x","x",BQ$2-'Indicator Date hidden'!BR181)</f>
        <v>0</v>
      </c>
      <c r="BR180" s="50">
        <f>IF('Indicator Date hidden'!BS181="x","x",BR$2-'Indicator Date hidden'!BS181)</f>
        <v>0</v>
      </c>
      <c r="BS180" s="50">
        <f>IF('Indicator Date hidden'!BT181="x","x",BS$2-'Indicator Date hidden'!BT181)</f>
        <v>4</v>
      </c>
      <c r="BT180" s="50">
        <f>IF('Indicator Date hidden'!BU181="x","x",BT$2-'Indicator Date hidden'!BU181)</f>
        <v>1</v>
      </c>
      <c r="BU180" s="50">
        <f>IF('Indicator Date hidden'!BV181="x","x",BU$2-'Indicator Date hidden'!BV181)</f>
        <v>1</v>
      </c>
      <c r="BV180" s="50" t="str">
        <f>IF('Indicator Date hidden'!BW181="x","x",BV$2-'Indicator Date hidden'!BW181)</f>
        <v>x</v>
      </c>
      <c r="BW180" s="50">
        <f>IF('Indicator Date hidden'!BX181="x","x",BW$2-'Indicator Date hidden'!BX181)</f>
        <v>0</v>
      </c>
      <c r="BX180" s="50" t="str">
        <f>IF('Indicator Date hidden'!BY181="x","x",BX$2-'Indicator Date hidden'!BY181)</f>
        <v>x</v>
      </c>
      <c r="BY180" s="3">
        <f t="shared" si="25"/>
        <v>28</v>
      </c>
      <c r="BZ180" s="51">
        <f t="shared" si="26"/>
        <v>0.50909090909090904</v>
      </c>
      <c r="CA180" s="3">
        <f t="shared" si="27"/>
        <v>15</v>
      </c>
      <c r="CB180" s="51">
        <f t="shared" si="28"/>
        <v>1.3601166697647304</v>
      </c>
      <c r="CC180" s="54">
        <f t="shared" si="29"/>
        <v>0</v>
      </c>
    </row>
    <row r="181" spans="1:81">
      <c r="A181" s="3" t="str">
        <f>'Indicator Data'!B184</f>
        <v>UGA</v>
      </c>
      <c r="B181" s="50">
        <f>IF('Indicator Date hidden'!C182="x","x",B$2-'Indicator Date hidden'!C182)</f>
        <v>0</v>
      </c>
      <c r="C181" s="50">
        <f>IF('Indicator Date hidden'!D182="x","x",C$2-'Indicator Date hidden'!D182)</f>
        <v>0</v>
      </c>
      <c r="D181" s="50">
        <f>IF('Indicator Date hidden'!E182="x","x",D$2-'Indicator Date hidden'!E182)</f>
        <v>0</v>
      </c>
      <c r="E181" s="50">
        <f>IF('Indicator Date hidden'!F182="x","x",E$2-'Indicator Date hidden'!F182)</f>
        <v>0</v>
      </c>
      <c r="F181" s="50">
        <f>IF('Indicator Date hidden'!G182="x","x",F$2-'Indicator Date hidden'!G182)</f>
        <v>0</v>
      </c>
      <c r="G181" s="50">
        <f>IF('Indicator Date hidden'!H182="x","x",G$2-'Indicator Date hidden'!H182)</f>
        <v>0</v>
      </c>
      <c r="H181" s="50">
        <f>IF('Indicator Date hidden'!I182="x","x",H$2-'Indicator Date hidden'!I182)</f>
        <v>0</v>
      </c>
      <c r="I181" s="50">
        <f>IF('Indicator Date hidden'!J182="x","x",I$2-'Indicator Date hidden'!J182)</f>
        <v>0</v>
      </c>
      <c r="J181" s="50">
        <f>IF('Indicator Date hidden'!K182="x","x",J$2-'Indicator Date hidden'!K182)</f>
        <v>0</v>
      </c>
      <c r="K181" s="50">
        <f>IF('Indicator Date hidden'!L182="x","x",K$2-'Indicator Date hidden'!L182)</f>
        <v>0</v>
      </c>
      <c r="L181" s="50">
        <f>IF('Indicator Date hidden'!M182="x","x",L$2-'Indicator Date hidden'!M182)</f>
        <v>0</v>
      </c>
      <c r="M181" s="50">
        <f>IF('Indicator Date hidden'!N182="x","x",M$2-'Indicator Date hidden'!N182)</f>
        <v>0</v>
      </c>
      <c r="N181" s="50">
        <f>IF('Indicator Date hidden'!O182="x","x",N$2-'Indicator Date hidden'!O182)</f>
        <v>0</v>
      </c>
      <c r="O181" s="50">
        <f>IF('Indicator Date hidden'!P182="x","x",O$2-'Indicator Date hidden'!P182)</f>
        <v>0</v>
      </c>
      <c r="P181" s="50">
        <f>IF('Indicator Date hidden'!Q182="x","x",P$2-'Indicator Date hidden'!Q182)</f>
        <v>0</v>
      </c>
      <c r="Q181" s="50">
        <f>IF('Indicator Date hidden'!R182="x","x",Q$2-'Indicator Date hidden'!R182)</f>
        <v>0</v>
      </c>
      <c r="R181" s="50">
        <f>IF('Indicator Date hidden'!S182="x","x",R$2-'Indicator Date hidden'!S182)</f>
        <v>0</v>
      </c>
      <c r="S181" s="50">
        <f>IF('Indicator Date hidden'!T182="x","x",S$2-'Indicator Date hidden'!T182)</f>
        <v>0</v>
      </c>
      <c r="T181" s="50">
        <f>IF('Indicator Date hidden'!U182="x","x",T$2-'Indicator Date hidden'!U182)</f>
        <v>0</v>
      </c>
      <c r="U181" s="50">
        <f>IF('Indicator Date hidden'!V182="x","x",U$2-'Indicator Date hidden'!V182)</f>
        <v>0</v>
      </c>
      <c r="V181" s="50">
        <f>IF('Indicator Date hidden'!W182="x","x",V$2-'Indicator Date hidden'!W182)</f>
        <v>0</v>
      </c>
      <c r="W181" s="50">
        <f>IF('Indicator Date hidden'!X182="x","x",W$2-'Indicator Date hidden'!X182)</f>
        <v>0</v>
      </c>
      <c r="X181" s="50">
        <f>IF('Indicator Date hidden'!Y182="x","x",X$2-'Indicator Date hidden'!Y182)</f>
        <v>1</v>
      </c>
      <c r="Y181" s="50">
        <f>IF('Indicator Date hidden'!Z182="x","x",Y$2-'Indicator Date hidden'!Z182)</f>
        <v>1</v>
      </c>
      <c r="Z181" s="50">
        <f>IF('Indicator Date hidden'!AA182="x","x",Z$2-'Indicator Date hidden'!AA182)</f>
        <v>2</v>
      </c>
      <c r="AA181" s="50">
        <f>IF('Indicator Date hidden'!AB182="x","x",AA$2-'Indicator Date hidden'!AB182)</f>
        <v>0</v>
      </c>
      <c r="AB181" s="50">
        <f>IF('Indicator Date hidden'!AC182="x","x",AB$2-'Indicator Date hidden'!AC182)</f>
        <v>0</v>
      </c>
      <c r="AC181" s="50">
        <f>IF('Indicator Date hidden'!AD182="x","x",AC$2-'Indicator Date hidden'!AD182)</f>
        <v>2</v>
      </c>
      <c r="AD181" s="50">
        <f>IF('Indicator Date hidden'!AE182="x","x",AD$2-'Indicator Date hidden'!AE182)</f>
        <v>0</v>
      </c>
      <c r="AE181" s="50">
        <f>IF('Indicator Date hidden'!AF182="x","x",AE$2-'Indicator Date hidden'!AF182)</f>
        <v>0</v>
      </c>
      <c r="AF181" s="50">
        <f>IF('Indicator Date hidden'!AG182="x","x",AF$2-'Indicator Date hidden'!AG182)</f>
        <v>0</v>
      </c>
      <c r="AG181" s="50">
        <f>IF('Indicator Date hidden'!AH182="x","x",AG$2-'Indicator Date hidden'!AH182)</f>
        <v>0</v>
      </c>
      <c r="AH181" s="50">
        <f>IF('Indicator Date hidden'!AI182="x","x",AH$2-'Indicator Date hidden'!AI182)</f>
        <v>0</v>
      </c>
      <c r="AI181" s="50">
        <f>IF('Indicator Date hidden'!AJ182="x","x",AI$2-'Indicator Date hidden'!AJ182)</f>
        <v>0</v>
      </c>
      <c r="AJ181" s="50">
        <f>IF('Indicator Date hidden'!AK182="x","x",AJ$2-'Indicator Date hidden'!AK182)</f>
        <v>0</v>
      </c>
      <c r="AK181" s="50">
        <f>IF('Indicator Date hidden'!AL182="x","x",AK$2-'Indicator Date hidden'!AL182)</f>
        <v>0</v>
      </c>
      <c r="AL181" s="50">
        <f>IF('Indicator Date hidden'!AM182="x","x",AL$2-'Indicator Date hidden'!AM182)</f>
        <v>3</v>
      </c>
      <c r="AM181" s="50">
        <f>IF('Indicator Date hidden'!AN182="x","x",AM$2-'Indicator Date hidden'!AN182)</f>
        <v>0</v>
      </c>
      <c r="AN181" s="50">
        <f>IF('Indicator Date hidden'!AO182="x","x",AN$2-'Indicator Date hidden'!AO182)</f>
        <v>0</v>
      </c>
      <c r="AO181" s="50">
        <f>IF('Indicator Date hidden'!AP182="x","x",AO$2-'Indicator Date hidden'!AP182)</f>
        <v>0</v>
      </c>
      <c r="AP181" s="50">
        <f>IF('Indicator Date hidden'!AQ182="x","x",AP$2-'Indicator Date hidden'!AQ182)</f>
        <v>0</v>
      </c>
      <c r="AQ181" s="50">
        <f>IF('Indicator Date hidden'!AR182="x","x",AQ$2-'Indicator Date hidden'!AR182)</f>
        <v>0</v>
      </c>
      <c r="AR181" s="50">
        <f>IF('Indicator Date hidden'!AS182="x","x",AR$2-'Indicator Date hidden'!AS182)</f>
        <v>0</v>
      </c>
      <c r="AS181" s="50">
        <f>IF('Indicator Date hidden'!AT182="x","x",AS$2-'Indicator Date hidden'!AT182)</f>
        <v>4</v>
      </c>
      <c r="AT181" s="50">
        <f>IF('Indicator Date hidden'!AU182="x","x",AT$2-'Indicator Date hidden'!AU182)</f>
        <v>0</v>
      </c>
      <c r="AU181" s="50">
        <f>IF('Indicator Date hidden'!AV182="x","x",AU$2-'Indicator Date hidden'!AV182)</f>
        <v>0</v>
      </c>
      <c r="AV181" s="50">
        <f>IF('Indicator Date hidden'!AW182="x","x",AV$2-'Indicator Date hidden'!AW182)</f>
        <v>0</v>
      </c>
      <c r="AW181" s="50">
        <f>IF('Indicator Date hidden'!AX182="x","x",AW$2-'Indicator Date hidden'!AX182)</f>
        <v>0</v>
      </c>
      <c r="AX181" s="50">
        <f>IF('Indicator Date hidden'!AY182="x","x",AX$2-'Indicator Date hidden'!AY182)</f>
        <v>0</v>
      </c>
      <c r="AY181" s="50">
        <f>IF('Indicator Date hidden'!AZ182="x","x",AY$2-'Indicator Date hidden'!AZ182)</f>
        <v>0</v>
      </c>
      <c r="AZ181" s="50">
        <f>IF('Indicator Date hidden'!BA182="x","x",AZ$2-'Indicator Date hidden'!BA182)</f>
        <v>3</v>
      </c>
      <c r="BA181" s="50">
        <f>IF('Indicator Date hidden'!BB182="x","x",BA$2-'Indicator Date hidden'!BB182)</f>
        <v>1</v>
      </c>
      <c r="BB181" s="50">
        <f>IF('Indicator Date hidden'!BC182="x","x",BB$2-'Indicator Date hidden'!BC182)</f>
        <v>1</v>
      </c>
      <c r="BC181" s="50">
        <f>IF('Indicator Date hidden'!BD182="x","x",BC$2-'Indicator Date hidden'!BD182)</f>
        <v>1</v>
      </c>
      <c r="BD181" s="50">
        <f>IF('Indicator Date hidden'!BE182="x","x",BD$2-'Indicator Date hidden'!BE182)</f>
        <v>1</v>
      </c>
      <c r="BE181" s="50">
        <f>IF('Indicator Date hidden'!BF182="x","x",BE$2-'Indicator Date hidden'!BF182)</f>
        <v>0</v>
      </c>
      <c r="BF181" s="50">
        <f>IF('Indicator Date hidden'!BG182="x","x",BF$2-'Indicator Date hidden'!BG182)</f>
        <v>0</v>
      </c>
      <c r="BG181" s="50">
        <f>IF('Indicator Date hidden'!BH182="x","x",BG$2-'Indicator Date hidden'!BH182)</f>
        <v>1</v>
      </c>
      <c r="BH181" s="50">
        <f>IF('Indicator Date hidden'!BI182="x","x",BH$2-'Indicator Date hidden'!BI182)</f>
        <v>1</v>
      </c>
      <c r="BI181" s="50" t="str">
        <f>IF('Indicator Date hidden'!BJ182="x","x",BI$2-'Indicator Date hidden'!BJ182)</f>
        <v>x</v>
      </c>
      <c r="BJ181" s="50">
        <f>IF('Indicator Date hidden'!BK182="x","x",BJ$2-'Indicator Date hidden'!BK182)</f>
        <v>1</v>
      </c>
      <c r="BK181" s="50">
        <f>IF('Indicator Date hidden'!BL182="x","x",BK$2-'Indicator Date hidden'!BL182)</f>
        <v>0</v>
      </c>
      <c r="BL181" s="50">
        <f>IF('Indicator Date hidden'!BM182="x","x",BL$2-'Indicator Date hidden'!BM182)</f>
        <v>1</v>
      </c>
      <c r="BM181" s="50">
        <f>IF('Indicator Date hidden'!BN182="x","x",BM$2-'Indicator Date hidden'!BN182)</f>
        <v>1</v>
      </c>
      <c r="BN181" s="50">
        <f>IF('Indicator Date hidden'!BO182="x","x",BN$2-'Indicator Date hidden'!BO182)</f>
        <v>2</v>
      </c>
      <c r="BO181" s="50">
        <f>IF('Indicator Date hidden'!BP182="x","x",BO$2-'Indicator Date hidden'!BP182)</f>
        <v>0</v>
      </c>
      <c r="BP181" s="50">
        <f>IF('Indicator Date hidden'!BQ182="x","x",BP$2-'Indicator Date hidden'!BQ182)</f>
        <v>0</v>
      </c>
      <c r="BQ181" s="50">
        <f>IF('Indicator Date hidden'!BR182="x","x",BQ$2-'Indicator Date hidden'!BR182)</f>
        <v>0</v>
      </c>
      <c r="BR181" s="50">
        <f>IF('Indicator Date hidden'!BS182="x","x",BR$2-'Indicator Date hidden'!BS182)</f>
        <v>0</v>
      </c>
      <c r="BS181" s="50">
        <f>IF('Indicator Date hidden'!BT182="x","x",BS$2-'Indicator Date hidden'!BT182)</f>
        <v>3</v>
      </c>
      <c r="BT181" s="50">
        <f>IF('Indicator Date hidden'!BU182="x","x",BT$2-'Indicator Date hidden'!BU182)</f>
        <v>1</v>
      </c>
      <c r="BU181" s="50" t="str">
        <f>IF('Indicator Date hidden'!BV182="x","x",BU$2-'Indicator Date hidden'!BV182)</f>
        <v>x</v>
      </c>
      <c r="BV181" s="50">
        <f>IF('Indicator Date hidden'!BW182="x","x",BV$2-'Indicator Date hidden'!BW182)</f>
        <v>1</v>
      </c>
      <c r="BW181" s="50">
        <f>IF('Indicator Date hidden'!BX182="x","x",BW$2-'Indicator Date hidden'!BX182)</f>
        <v>0</v>
      </c>
      <c r="BX181" s="50">
        <f>IF('Indicator Date hidden'!BY182="x","x",BX$2-'Indicator Date hidden'!BY182)</f>
        <v>0</v>
      </c>
      <c r="BY181" s="3">
        <f t="shared" si="25"/>
        <v>32</v>
      </c>
      <c r="BZ181" s="51">
        <f t="shared" si="26"/>
        <v>0.43835616438356162</v>
      </c>
      <c r="CA181" s="3">
        <f t="shared" si="27"/>
        <v>20</v>
      </c>
      <c r="CB181" s="51">
        <f t="shared" si="28"/>
        <v>0.8598550589849433</v>
      </c>
      <c r="CC181" s="54">
        <f t="shared" si="29"/>
        <v>0</v>
      </c>
    </row>
    <row r="182" spans="1:81">
      <c r="A182" s="3" t="str">
        <f>'Indicator Data'!B185</f>
        <v>UKR</v>
      </c>
      <c r="B182" s="50">
        <f>IF('Indicator Date hidden'!C183="x","x",B$2-'Indicator Date hidden'!C183)</f>
        <v>0</v>
      </c>
      <c r="C182" s="50">
        <f>IF('Indicator Date hidden'!D183="x","x",C$2-'Indicator Date hidden'!D183)</f>
        <v>0</v>
      </c>
      <c r="D182" s="50">
        <f>IF('Indicator Date hidden'!E183="x","x",D$2-'Indicator Date hidden'!E183)</f>
        <v>0</v>
      </c>
      <c r="E182" s="50">
        <f>IF('Indicator Date hidden'!F183="x","x",E$2-'Indicator Date hidden'!F183)</f>
        <v>0</v>
      </c>
      <c r="F182" s="50">
        <f>IF('Indicator Date hidden'!G183="x","x",F$2-'Indicator Date hidden'!G183)</f>
        <v>0</v>
      </c>
      <c r="G182" s="50">
        <f>IF('Indicator Date hidden'!H183="x","x",G$2-'Indicator Date hidden'!H183)</f>
        <v>0</v>
      </c>
      <c r="H182" s="50">
        <f>IF('Indicator Date hidden'!I183="x","x",H$2-'Indicator Date hidden'!I183)</f>
        <v>0</v>
      </c>
      <c r="I182" s="50">
        <f>IF('Indicator Date hidden'!J183="x","x",I$2-'Indicator Date hidden'!J183)</f>
        <v>0</v>
      </c>
      <c r="J182" s="50">
        <f>IF('Indicator Date hidden'!K183="x","x",J$2-'Indicator Date hidden'!K183)</f>
        <v>0</v>
      </c>
      <c r="K182" s="50">
        <f>IF('Indicator Date hidden'!L183="x","x",K$2-'Indicator Date hidden'!L183)</f>
        <v>0</v>
      </c>
      <c r="L182" s="50">
        <f>IF('Indicator Date hidden'!M183="x","x",L$2-'Indicator Date hidden'!M183)</f>
        <v>0</v>
      </c>
      <c r="M182" s="50">
        <f>IF('Indicator Date hidden'!N183="x","x",M$2-'Indicator Date hidden'!N183)</f>
        <v>0</v>
      </c>
      <c r="N182" s="50">
        <f>IF('Indicator Date hidden'!O183="x","x",N$2-'Indicator Date hidden'!O183)</f>
        <v>0</v>
      </c>
      <c r="O182" s="50">
        <f>IF('Indicator Date hidden'!P183="x","x",O$2-'Indicator Date hidden'!P183)</f>
        <v>0</v>
      </c>
      <c r="P182" s="50">
        <f>IF('Indicator Date hidden'!Q183="x","x",P$2-'Indicator Date hidden'!Q183)</f>
        <v>0</v>
      </c>
      <c r="Q182" s="50">
        <f>IF('Indicator Date hidden'!R183="x","x",Q$2-'Indicator Date hidden'!R183)</f>
        <v>0</v>
      </c>
      <c r="R182" s="50">
        <f>IF('Indicator Date hidden'!S183="x","x",R$2-'Indicator Date hidden'!S183)</f>
        <v>0</v>
      </c>
      <c r="S182" s="50">
        <f>IF('Indicator Date hidden'!T183="x","x",S$2-'Indicator Date hidden'!T183)</f>
        <v>0</v>
      </c>
      <c r="T182" s="50">
        <f>IF('Indicator Date hidden'!U183="x","x",T$2-'Indicator Date hidden'!U183)</f>
        <v>0</v>
      </c>
      <c r="U182" s="50">
        <f>IF('Indicator Date hidden'!V183="x","x",U$2-'Indicator Date hidden'!V183)</f>
        <v>0</v>
      </c>
      <c r="V182" s="50">
        <f>IF('Indicator Date hidden'!W183="x","x",V$2-'Indicator Date hidden'!W183)</f>
        <v>0</v>
      </c>
      <c r="W182" s="50">
        <f>IF('Indicator Date hidden'!X183="x","x",W$2-'Indicator Date hidden'!X183)</f>
        <v>0</v>
      </c>
      <c r="X182" s="50">
        <f>IF('Indicator Date hidden'!Y183="x","x",X$2-'Indicator Date hidden'!Y183)</f>
        <v>1</v>
      </c>
      <c r="Y182" s="50">
        <f>IF('Indicator Date hidden'!Z183="x","x",Y$2-'Indicator Date hidden'!Z183)</f>
        <v>1</v>
      </c>
      <c r="Z182" s="50" t="str">
        <f>IF('Indicator Date hidden'!AA183="x","x",Z$2-'Indicator Date hidden'!AA183)</f>
        <v>x</v>
      </c>
      <c r="AA182" s="50">
        <f>IF('Indicator Date hidden'!AB183="x","x",AA$2-'Indicator Date hidden'!AB183)</f>
        <v>0</v>
      </c>
      <c r="AB182" s="50" t="str">
        <f>IF('Indicator Date hidden'!AC183="x","x",AB$2-'Indicator Date hidden'!AC183)</f>
        <v>x</v>
      </c>
      <c r="AC182" s="50">
        <f>IF('Indicator Date hidden'!AD183="x","x",AC$2-'Indicator Date hidden'!AD183)</f>
        <v>1</v>
      </c>
      <c r="AD182" s="50">
        <f>IF('Indicator Date hidden'!AE183="x","x",AD$2-'Indicator Date hidden'!AE183)</f>
        <v>0</v>
      </c>
      <c r="AE182" s="50">
        <f>IF('Indicator Date hidden'!AF183="x","x",AE$2-'Indicator Date hidden'!AF183)</f>
        <v>0</v>
      </c>
      <c r="AF182" s="50">
        <f>IF('Indicator Date hidden'!AG183="x","x",AF$2-'Indicator Date hidden'!AG183)</f>
        <v>0</v>
      </c>
      <c r="AG182" s="50">
        <f>IF('Indicator Date hidden'!AH183="x","x",AG$2-'Indicator Date hidden'!AH183)</f>
        <v>0</v>
      </c>
      <c r="AH182" s="50">
        <f>IF('Indicator Date hidden'!AI183="x","x",AH$2-'Indicator Date hidden'!AI183)</f>
        <v>0</v>
      </c>
      <c r="AI182" s="50">
        <f>IF('Indicator Date hidden'!AJ183="x","x",AI$2-'Indicator Date hidden'!AJ183)</f>
        <v>0</v>
      </c>
      <c r="AJ182" s="50">
        <f>IF('Indicator Date hidden'!AK183="x","x",AJ$2-'Indicator Date hidden'!AK183)</f>
        <v>0</v>
      </c>
      <c r="AK182" s="50">
        <f>IF('Indicator Date hidden'!AL183="x","x",AK$2-'Indicator Date hidden'!AL183)</f>
        <v>0</v>
      </c>
      <c r="AL182" s="50">
        <f>IF('Indicator Date hidden'!AM183="x","x",AL$2-'Indicator Date hidden'!AM183)</f>
        <v>7</v>
      </c>
      <c r="AM182" s="50">
        <f>IF('Indicator Date hidden'!AN183="x","x",AM$2-'Indicator Date hidden'!AN183)</f>
        <v>0</v>
      </c>
      <c r="AN182" s="50">
        <f>IF('Indicator Date hidden'!AO183="x","x",AN$2-'Indicator Date hidden'!AO183)</f>
        <v>0</v>
      </c>
      <c r="AO182" s="50">
        <f>IF('Indicator Date hidden'!AP183="x","x",AO$2-'Indicator Date hidden'!AP183)</f>
        <v>0</v>
      </c>
      <c r="AP182" s="50">
        <f>IF('Indicator Date hidden'!AQ183="x","x",AP$2-'Indicator Date hidden'!AQ183)</f>
        <v>0</v>
      </c>
      <c r="AQ182" s="50">
        <f>IF('Indicator Date hidden'!AR183="x","x",AQ$2-'Indicator Date hidden'!AR183)</f>
        <v>0</v>
      </c>
      <c r="AR182" s="50">
        <f>IF('Indicator Date hidden'!AS183="x","x",AR$2-'Indicator Date hidden'!AS183)</f>
        <v>0</v>
      </c>
      <c r="AS182" s="50" t="str">
        <f>IF('Indicator Date hidden'!AT183="x","x",AS$2-'Indicator Date hidden'!AT183)</f>
        <v>x</v>
      </c>
      <c r="AT182" s="50">
        <f>IF('Indicator Date hidden'!AU183="x","x",AT$2-'Indicator Date hidden'!AU183)</f>
        <v>0</v>
      </c>
      <c r="AU182" s="50">
        <f>IF('Indicator Date hidden'!AV183="x","x",AU$2-'Indicator Date hidden'!AV183)</f>
        <v>0</v>
      </c>
      <c r="AV182" s="50">
        <f>IF('Indicator Date hidden'!AW183="x","x",AV$2-'Indicator Date hidden'!AW183)</f>
        <v>0</v>
      </c>
      <c r="AW182" s="50" t="str">
        <f>IF('Indicator Date hidden'!AX183="x","x",AW$2-'Indicator Date hidden'!AX183)</f>
        <v>x</v>
      </c>
      <c r="AX182" s="50">
        <f>IF('Indicator Date hidden'!AY183="x","x",AX$2-'Indicator Date hidden'!AY183)</f>
        <v>0</v>
      </c>
      <c r="AY182" s="50">
        <f>IF('Indicator Date hidden'!AZ183="x","x",AY$2-'Indicator Date hidden'!AZ183)</f>
        <v>0</v>
      </c>
      <c r="AZ182" s="50">
        <f>IF('Indicator Date hidden'!BA183="x","x",AZ$2-'Indicator Date hidden'!BA183)</f>
        <v>0</v>
      </c>
      <c r="BA182" s="50">
        <f>IF('Indicator Date hidden'!BB183="x","x",BA$2-'Indicator Date hidden'!BB183)</f>
        <v>1</v>
      </c>
      <c r="BB182" s="50">
        <f>IF('Indicator Date hidden'!BC183="x","x",BB$2-'Indicator Date hidden'!BC183)</f>
        <v>1</v>
      </c>
      <c r="BC182" s="50">
        <f>IF('Indicator Date hidden'!BD183="x","x",BC$2-'Indicator Date hidden'!BD183)</f>
        <v>1</v>
      </c>
      <c r="BD182" s="50">
        <f>IF('Indicator Date hidden'!BE183="x","x",BD$2-'Indicator Date hidden'!BE183)</f>
        <v>1</v>
      </c>
      <c r="BE182" s="50">
        <f>IF('Indicator Date hidden'!BF183="x","x",BE$2-'Indicator Date hidden'!BF183)</f>
        <v>1</v>
      </c>
      <c r="BF182" s="50">
        <f>IF('Indicator Date hidden'!BG183="x","x",BF$2-'Indicator Date hidden'!BG183)</f>
        <v>0</v>
      </c>
      <c r="BG182" s="50">
        <f>IF('Indicator Date hidden'!BH183="x","x",BG$2-'Indicator Date hidden'!BH183)</f>
        <v>1</v>
      </c>
      <c r="BH182" s="50">
        <f>IF('Indicator Date hidden'!BI183="x","x",BH$2-'Indicator Date hidden'!BI183)</f>
        <v>1</v>
      </c>
      <c r="BI182" s="50" t="str">
        <f>IF('Indicator Date hidden'!BJ183="x","x",BI$2-'Indicator Date hidden'!BJ183)</f>
        <v>x</v>
      </c>
      <c r="BJ182" s="50">
        <f>IF('Indicator Date hidden'!BK183="x","x",BJ$2-'Indicator Date hidden'!BK183)</f>
        <v>1</v>
      </c>
      <c r="BK182" s="50">
        <f>IF('Indicator Date hidden'!BL183="x","x",BK$2-'Indicator Date hidden'!BL183)</f>
        <v>0</v>
      </c>
      <c r="BL182" s="50">
        <f>IF('Indicator Date hidden'!BM183="x","x",BL$2-'Indicator Date hidden'!BM183)</f>
        <v>1</v>
      </c>
      <c r="BM182" s="50">
        <f>IF('Indicator Date hidden'!BN183="x","x",BM$2-'Indicator Date hidden'!BN183)</f>
        <v>7</v>
      </c>
      <c r="BN182" s="50">
        <f>IF('Indicator Date hidden'!BO183="x","x",BN$2-'Indicator Date hidden'!BO183)</f>
        <v>1</v>
      </c>
      <c r="BO182" s="50">
        <f>IF('Indicator Date hidden'!BP183="x","x",BO$2-'Indicator Date hidden'!BP183)</f>
        <v>0</v>
      </c>
      <c r="BP182" s="50">
        <f>IF('Indicator Date hidden'!BQ183="x","x",BP$2-'Indicator Date hidden'!BQ183)</f>
        <v>0</v>
      </c>
      <c r="BQ182" s="50">
        <f>IF('Indicator Date hidden'!BR183="x","x",BQ$2-'Indicator Date hidden'!BR183)</f>
        <v>0</v>
      </c>
      <c r="BR182" s="50">
        <f>IF('Indicator Date hidden'!BS183="x","x",BR$2-'Indicator Date hidden'!BS183)</f>
        <v>0</v>
      </c>
      <c r="BS182" s="50">
        <f>IF('Indicator Date hidden'!BT183="x","x",BS$2-'Indicator Date hidden'!BT183)</f>
        <v>4</v>
      </c>
      <c r="BT182" s="50">
        <f>IF('Indicator Date hidden'!BU183="x","x",BT$2-'Indicator Date hidden'!BU183)</f>
        <v>1</v>
      </c>
      <c r="BU182" s="50">
        <f>IF('Indicator Date hidden'!BV183="x","x",BU$2-'Indicator Date hidden'!BV183)</f>
        <v>1</v>
      </c>
      <c r="BV182" s="50" t="str">
        <f>IF('Indicator Date hidden'!BW183="x","x",BV$2-'Indicator Date hidden'!BW183)</f>
        <v>x</v>
      </c>
      <c r="BW182" s="50">
        <f>IF('Indicator Date hidden'!BX183="x","x",BW$2-'Indicator Date hidden'!BX183)</f>
        <v>0</v>
      </c>
      <c r="BX182" s="50">
        <f>IF('Indicator Date hidden'!BY183="x","x",BX$2-'Indicator Date hidden'!BY183)</f>
        <v>0</v>
      </c>
      <c r="BY182" s="3">
        <f t="shared" si="25"/>
        <v>33</v>
      </c>
      <c r="BZ182" s="51">
        <f t="shared" si="26"/>
        <v>0.47826086956521741</v>
      </c>
      <c r="CA182" s="3">
        <f t="shared" si="27"/>
        <v>18</v>
      </c>
      <c r="CB182" s="51">
        <f t="shared" si="28"/>
        <v>1.2809495532744553</v>
      </c>
      <c r="CC182" s="54">
        <f t="shared" si="29"/>
        <v>0</v>
      </c>
    </row>
    <row r="183" spans="1:81">
      <c r="A183" s="3" t="str">
        <f>'Indicator Data'!B186</f>
        <v>ARE</v>
      </c>
      <c r="B183" s="50">
        <f>IF('Indicator Date hidden'!C184="x","x",B$2-'Indicator Date hidden'!C184)</f>
        <v>0</v>
      </c>
      <c r="C183" s="50">
        <f>IF('Indicator Date hidden'!D184="x","x",C$2-'Indicator Date hidden'!D184)</f>
        <v>0</v>
      </c>
      <c r="D183" s="50">
        <f>IF('Indicator Date hidden'!E184="x","x",D$2-'Indicator Date hidden'!E184)</f>
        <v>0</v>
      </c>
      <c r="E183" s="50">
        <f>IF('Indicator Date hidden'!F184="x","x",E$2-'Indicator Date hidden'!F184)</f>
        <v>0</v>
      </c>
      <c r="F183" s="50">
        <f>IF('Indicator Date hidden'!G184="x","x",F$2-'Indicator Date hidden'!G184)</f>
        <v>0</v>
      </c>
      <c r="G183" s="50">
        <f>IF('Indicator Date hidden'!H184="x","x",G$2-'Indicator Date hidden'!H184)</f>
        <v>0</v>
      </c>
      <c r="H183" s="50">
        <f>IF('Indicator Date hidden'!I184="x","x",H$2-'Indicator Date hidden'!I184)</f>
        <v>0</v>
      </c>
      <c r="I183" s="50">
        <f>IF('Indicator Date hidden'!J184="x","x",I$2-'Indicator Date hidden'!J184)</f>
        <v>0</v>
      </c>
      <c r="J183" s="50">
        <f>IF('Indicator Date hidden'!K184="x","x",J$2-'Indicator Date hidden'!K184)</f>
        <v>0</v>
      </c>
      <c r="K183" s="50">
        <f>IF('Indicator Date hidden'!L184="x","x",K$2-'Indicator Date hidden'!L184)</f>
        <v>0</v>
      </c>
      <c r="L183" s="50">
        <f>IF('Indicator Date hidden'!M184="x","x",L$2-'Indicator Date hidden'!M184)</f>
        <v>0</v>
      </c>
      <c r="M183" s="50">
        <f>IF('Indicator Date hidden'!N184="x","x",M$2-'Indicator Date hidden'!N184)</f>
        <v>0</v>
      </c>
      <c r="N183" s="50">
        <f>IF('Indicator Date hidden'!O184="x","x",N$2-'Indicator Date hidden'!O184)</f>
        <v>0</v>
      </c>
      <c r="O183" s="50">
        <f>IF('Indicator Date hidden'!P184="x","x",O$2-'Indicator Date hidden'!P184)</f>
        <v>0</v>
      </c>
      <c r="P183" s="50">
        <f>IF('Indicator Date hidden'!Q184="x","x",P$2-'Indicator Date hidden'!Q184)</f>
        <v>0</v>
      </c>
      <c r="Q183" s="50">
        <f>IF('Indicator Date hidden'!R184="x","x",Q$2-'Indicator Date hidden'!R184)</f>
        <v>0</v>
      </c>
      <c r="R183" s="50">
        <f>IF('Indicator Date hidden'!S184="x","x",R$2-'Indicator Date hidden'!S184)</f>
        <v>0</v>
      </c>
      <c r="S183" s="50">
        <f>IF('Indicator Date hidden'!T184="x","x",S$2-'Indicator Date hidden'!T184)</f>
        <v>0</v>
      </c>
      <c r="T183" s="50">
        <f>IF('Indicator Date hidden'!U184="x","x",T$2-'Indicator Date hidden'!U184)</f>
        <v>0</v>
      </c>
      <c r="U183" s="50">
        <f>IF('Indicator Date hidden'!V184="x","x",U$2-'Indicator Date hidden'!V184)</f>
        <v>0</v>
      </c>
      <c r="V183" s="50">
        <f>IF('Indicator Date hidden'!W184="x","x",V$2-'Indicator Date hidden'!W184)</f>
        <v>0</v>
      </c>
      <c r="W183" s="50">
        <f>IF('Indicator Date hidden'!X184="x","x",W$2-'Indicator Date hidden'!X184)</f>
        <v>0</v>
      </c>
      <c r="X183" s="50">
        <f>IF('Indicator Date hidden'!Y184="x","x",X$2-'Indicator Date hidden'!Y184)</f>
        <v>1</v>
      </c>
      <c r="Y183" s="50">
        <f>IF('Indicator Date hidden'!Z184="x","x",Y$2-'Indicator Date hidden'!Z184)</f>
        <v>1</v>
      </c>
      <c r="Z183" s="50" t="str">
        <f>IF('Indicator Date hidden'!AA184="x","x",Z$2-'Indicator Date hidden'!AA184)</f>
        <v>x</v>
      </c>
      <c r="AA183" s="50">
        <f>IF('Indicator Date hidden'!AB184="x","x",AA$2-'Indicator Date hidden'!AB184)</f>
        <v>0</v>
      </c>
      <c r="AB183" s="50" t="str">
        <f>IF('Indicator Date hidden'!AC184="x","x",AB$2-'Indicator Date hidden'!AC184)</f>
        <v>x</v>
      </c>
      <c r="AC183" s="50">
        <f>IF('Indicator Date hidden'!AD184="x","x",AC$2-'Indicator Date hidden'!AD184)</f>
        <v>0</v>
      </c>
      <c r="AD183" s="50">
        <f>IF('Indicator Date hidden'!AE184="x","x",AD$2-'Indicator Date hidden'!AE184)</f>
        <v>0</v>
      </c>
      <c r="AE183" s="50" t="str">
        <f>IF('Indicator Date hidden'!AF184="x","x",AE$2-'Indicator Date hidden'!AF184)</f>
        <v>x</v>
      </c>
      <c r="AF183" s="50">
        <f>IF('Indicator Date hidden'!AG184="x","x",AF$2-'Indicator Date hidden'!AG184)</f>
        <v>0</v>
      </c>
      <c r="AG183" s="50">
        <f>IF('Indicator Date hidden'!AH184="x","x",AG$2-'Indicator Date hidden'!AH184)</f>
        <v>0</v>
      </c>
      <c r="AH183" s="50">
        <f>IF('Indicator Date hidden'!AI184="x","x",AH$2-'Indicator Date hidden'!AI184)</f>
        <v>0</v>
      </c>
      <c r="AI183" s="50">
        <f>IF('Indicator Date hidden'!AJ184="x","x",AI$2-'Indicator Date hidden'!AJ184)</f>
        <v>0</v>
      </c>
      <c r="AJ183" s="50">
        <f>IF('Indicator Date hidden'!AK184="x","x",AJ$2-'Indicator Date hidden'!AK184)</f>
        <v>0</v>
      </c>
      <c r="AK183" s="50">
        <f>IF('Indicator Date hidden'!AL184="x","x",AK$2-'Indicator Date hidden'!AL184)</f>
        <v>0</v>
      </c>
      <c r="AL183" s="50" t="str">
        <f>IF('Indicator Date hidden'!AM184="x","x",AL$2-'Indicator Date hidden'!AM184)</f>
        <v>x</v>
      </c>
      <c r="AM183" s="50">
        <f>IF('Indicator Date hidden'!AN184="x","x",AM$2-'Indicator Date hidden'!AN184)</f>
        <v>0</v>
      </c>
      <c r="AN183" s="50">
        <f>IF('Indicator Date hidden'!AO184="x","x",AN$2-'Indicator Date hidden'!AO184)</f>
        <v>0</v>
      </c>
      <c r="AO183" s="50">
        <f>IF('Indicator Date hidden'!AP184="x","x",AO$2-'Indicator Date hidden'!AP184)</f>
        <v>0</v>
      </c>
      <c r="AP183" s="50" t="str">
        <f>IF('Indicator Date hidden'!AQ184="x","x",AP$2-'Indicator Date hidden'!AQ184)</f>
        <v>x</v>
      </c>
      <c r="AQ183" s="50" t="str">
        <f>IF('Indicator Date hidden'!AR184="x","x",AQ$2-'Indicator Date hidden'!AR184)</f>
        <v>x</v>
      </c>
      <c r="AR183" s="50">
        <f>IF('Indicator Date hidden'!AS184="x","x",AR$2-'Indicator Date hidden'!AS184)</f>
        <v>0</v>
      </c>
      <c r="AS183" s="50" t="str">
        <f>IF('Indicator Date hidden'!AT184="x","x",AS$2-'Indicator Date hidden'!AT184)</f>
        <v>x</v>
      </c>
      <c r="AT183" s="50">
        <f>IF('Indicator Date hidden'!AU184="x","x",AT$2-'Indicator Date hidden'!AU184)</f>
        <v>0</v>
      </c>
      <c r="AU183" s="50" t="str">
        <f>IF('Indicator Date hidden'!AV184="x","x",AU$2-'Indicator Date hidden'!AV184)</f>
        <v>x</v>
      </c>
      <c r="AV183" s="50" t="str">
        <f>IF('Indicator Date hidden'!AW184="x","x",AV$2-'Indicator Date hidden'!AW184)</f>
        <v>x</v>
      </c>
      <c r="AW183" s="50">
        <f>IF('Indicator Date hidden'!AX184="x","x",AW$2-'Indicator Date hidden'!AX184)</f>
        <v>0</v>
      </c>
      <c r="AX183" s="50">
        <f>IF('Indicator Date hidden'!AY184="x","x",AX$2-'Indicator Date hidden'!AY184)</f>
        <v>0</v>
      </c>
      <c r="AY183" s="50">
        <f>IF('Indicator Date hidden'!AZ184="x","x",AY$2-'Indicator Date hidden'!AZ184)</f>
        <v>0</v>
      </c>
      <c r="AZ183" s="50">
        <f>IF('Indicator Date hidden'!BA184="x","x",AZ$2-'Indicator Date hidden'!BA184)</f>
        <v>1</v>
      </c>
      <c r="BA183" s="50">
        <f>IF('Indicator Date hidden'!BB184="x","x",BA$2-'Indicator Date hidden'!BB184)</f>
        <v>1</v>
      </c>
      <c r="BB183" s="50">
        <f>IF('Indicator Date hidden'!BC184="x","x",BB$2-'Indicator Date hidden'!BC184)</f>
        <v>1</v>
      </c>
      <c r="BC183" s="50">
        <f>IF('Indicator Date hidden'!BD184="x","x",BC$2-'Indicator Date hidden'!BD184)</f>
        <v>1</v>
      </c>
      <c r="BD183" s="50" t="str">
        <f>IF('Indicator Date hidden'!BE184="x","x",BD$2-'Indicator Date hidden'!BE184)</f>
        <v>x</v>
      </c>
      <c r="BE183" s="50">
        <f>IF('Indicator Date hidden'!BF184="x","x",BE$2-'Indicator Date hidden'!BF184)</f>
        <v>1</v>
      </c>
      <c r="BF183" s="50">
        <f>IF('Indicator Date hidden'!BG184="x","x",BF$2-'Indicator Date hidden'!BG184)</f>
        <v>0</v>
      </c>
      <c r="BG183" s="50">
        <f>IF('Indicator Date hidden'!BH184="x","x",BG$2-'Indicator Date hidden'!BH184)</f>
        <v>1</v>
      </c>
      <c r="BH183" s="50">
        <f>IF('Indicator Date hidden'!BI184="x","x",BH$2-'Indicator Date hidden'!BI184)</f>
        <v>1</v>
      </c>
      <c r="BI183" s="50">
        <f>IF('Indicator Date hidden'!BJ184="x","x",BI$2-'Indicator Date hidden'!BJ184)</f>
        <v>0</v>
      </c>
      <c r="BJ183" s="50">
        <f>IF('Indicator Date hidden'!BK184="x","x",BJ$2-'Indicator Date hidden'!BK184)</f>
        <v>1</v>
      </c>
      <c r="BK183" s="50">
        <f>IF('Indicator Date hidden'!BL184="x","x",BK$2-'Indicator Date hidden'!BL184)</f>
        <v>0</v>
      </c>
      <c r="BL183" s="50">
        <f>IF('Indicator Date hidden'!BM184="x","x",BL$2-'Indicator Date hidden'!BM184)</f>
        <v>1</v>
      </c>
      <c r="BM183" s="50">
        <f>IF('Indicator Date hidden'!BN184="x","x",BM$2-'Indicator Date hidden'!BN184)</f>
        <v>4</v>
      </c>
      <c r="BN183" s="50">
        <f>IF('Indicator Date hidden'!BO184="x","x",BN$2-'Indicator Date hidden'!BO184)</f>
        <v>0</v>
      </c>
      <c r="BO183" s="50">
        <f>IF('Indicator Date hidden'!BP184="x","x",BO$2-'Indicator Date hidden'!BP184)</f>
        <v>0</v>
      </c>
      <c r="BP183" s="50">
        <f>IF('Indicator Date hidden'!BQ184="x","x",BP$2-'Indicator Date hidden'!BQ184)</f>
        <v>0</v>
      </c>
      <c r="BQ183" s="50">
        <f>IF('Indicator Date hidden'!BR184="x","x",BQ$2-'Indicator Date hidden'!BR184)</f>
        <v>0</v>
      </c>
      <c r="BR183" s="50">
        <f>IF('Indicator Date hidden'!BS184="x","x",BR$2-'Indicator Date hidden'!BS184)</f>
        <v>0</v>
      </c>
      <c r="BS183" s="50">
        <f>IF('Indicator Date hidden'!BT184="x","x",BS$2-'Indicator Date hidden'!BT184)</f>
        <v>2</v>
      </c>
      <c r="BT183" s="50">
        <f>IF('Indicator Date hidden'!BU184="x","x",BT$2-'Indicator Date hidden'!BU184)</f>
        <v>1</v>
      </c>
      <c r="BU183" s="50">
        <f>IF('Indicator Date hidden'!BV184="x","x",BU$2-'Indicator Date hidden'!BV184)</f>
        <v>1</v>
      </c>
      <c r="BV183" s="50">
        <f>IF('Indicator Date hidden'!BW184="x","x",BV$2-'Indicator Date hidden'!BW184)</f>
        <v>1</v>
      </c>
      <c r="BW183" s="50">
        <f>IF('Indicator Date hidden'!BX184="x","x",BW$2-'Indicator Date hidden'!BX184)</f>
        <v>0</v>
      </c>
      <c r="BX183" s="50">
        <f>IF('Indicator Date hidden'!BY184="x","x",BX$2-'Indicator Date hidden'!BY184)</f>
        <v>0</v>
      </c>
      <c r="BY183" s="3">
        <f t="shared" si="25"/>
        <v>20</v>
      </c>
      <c r="BZ183" s="51">
        <f t="shared" si="26"/>
        <v>0.30769230769230771</v>
      </c>
      <c r="CA183" s="3">
        <f t="shared" si="27"/>
        <v>16</v>
      </c>
      <c r="CB183" s="51">
        <f t="shared" si="28"/>
        <v>0.65452453495946605</v>
      </c>
      <c r="CC183" s="54">
        <f t="shared" si="29"/>
        <v>0</v>
      </c>
    </row>
    <row r="184" spans="1:81">
      <c r="A184" s="3" t="str">
        <f>'Indicator Data'!B187</f>
        <v>GBR</v>
      </c>
      <c r="B184" s="50">
        <f>IF('Indicator Date hidden'!C185="x","x",B$2-'Indicator Date hidden'!C185)</f>
        <v>0</v>
      </c>
      <c r="C184" s="50">
        <f>IF('Indicator Date hidden'!D185="x","x",C$2-'Indicator Date hidden'!D185)</f>
        <v>0</v>
      </c>
      <c r="D184" s="50">
        <f>IF('Indicator Date hidden'!E185="x","x",D$2-'Indicator Date hidden'!E185)</f>
        <v>0</v>
      </c>
      <c r="E184" s="50">
        <f>IF('Indicator Date hidden'!F185="x","x",E$2-'Indicator Date hidden'!F185)</f>
        <v>0</v>
      </c>
      <c r="F184" s="50">
        <f>IF('Indicator Date hidden'!G185="x","x",F$2-'Indicator Date hidden'!G185)</f>
        <v>0</v>
      </c>
      <c r="G184" s="50">
        <f>IF('Indicator Date hidden'!H185="x","x",G$2-'Indicator Date hidden'!H185)</f>
        <v>0</v>
      </c>
      <c r="H184" s="50">
        <f>IF('Indicator Date hidden'!I185="x","x",H$2-'Indicator Date hidden'!I185)</f>
        <v>0</v>
      </c>
      <c r="I184" s="50">
        <f>IF('Indicator Date hidden'!J185="x","x",I$2-'Indicator Date hidden'!J185)</f>
        <v>0</v>
      </c>
      <c r="J184" s="50">
        <f>IF('Indicator Date hidden'!K185="x","x",J$2-'Indicator Date hidden'!K185)</f>
        <v>0</v>
      </c>
      <c r="K184" s="50">
        <f>IF('Indicator Date hidden'!L185="x","x",K$2-'Indicator Date hidden'!L185)</f>
        <v>0</v>
      </c>
      <c r="L184" s="50">
        <f>IF('Indicator Date hidden'!M185="x","x",L$2-'Indicator Date hidden'!M185)</f>
        <v>0</v>
      </c>
      <c r="M184" s="50">
        <f>IF('Indicator Date hidden'!N185="x","x",M$2-'Indicator Date hidden'!N185)</f>
        <v>0</v>
      </c>
      <c r="N184" s="50">
        <f>IF('Indicator Date hidden'!O185="x","x",N$2-'Indicator Date hidden'!O185)</f>
        <v>0</v>
      </c>
      <c r="O184" s="50">
        <f>IF('Indicator Date hidden'!P185="x","x",O$2-'Indicator Date hidden'!P185)</f>
        <v>0</v>
      </c>
      <c r="P184" s="50">
        <f>IF('Indicator Date hidden'!Q185="x","x",P$2-'Indicator Date hidden'!Q185)</f>
        <v>0</v>
      </c>
      <c r="Q184" s="50">
        <f>IF('Indicator Date hidden'!R185="x","x",Q$2-'Indicator Date hidden'!R185)</f>
        <v>0</v>
      </c>
      <c r="R184" s="50">
        <f>IF('Indicator Date hidden'!S185="x","x",R$2-'Indicator Date hidden'!S185)</f>
        <v>0</v>
      </c>
      <c r="S184" s="50">
        <f>IF('Indicator Date hidden'!T185="x","x",S$2-'Indicator Date hidden'!T185)</f>
        <v>0</v>
      </c>
      <c r="T184" s="50">
        <f>IF('Indicator Date hidden'!U185="x","x",T$2-'Indicator Date hidden'!U185)</f>
        <v>0</v>
      </c>
      <c r="U184" s="50">
        <f>IF('Indicator Date hidden'!V185="x","x",U$2-'Indicator Date hidden'!V185)</f>
        <v>0</v>
      </c>
      <c r="V184" s="50">
        <f>IF('Indicator Date hidden'!W185="x","x",V$2-'Indicator Date hidden'!W185)</f>
        <v>0</v>
      </c>
      <c r="W184" s="50">
        <f>IF('Indicator Date hidden'!X185="x","x",W$2-'Indicator Date hidden'!X185)</f>
        <v>0</v>
      </c>
      <c r="X184" s="50">
        <f>IF('Indicator Date hidden'!Y185="x","x",X$2-'Indicator Date hidden'!Y185)</f>
        <v>1</v>
      </c>
      <c r="Y184" s="50">
        <f>IF('Indicator Date hidden'!Z185="x","x",Y$2-'Indicator Date hidden'!Z185)</f>
        <v>1</v>
      </c>
      <c r="Z184" s="50">
        <f>IF('Indicator Date hidden'!AA185="x","x",Z$2-'Indicator Date hidden'!AA185)</f>
        <v>7</v>
      </c>
      <c r="AA184" s="50">
        <f>IF('Indicator Date hidden'!AB185="x","x",AA$2-'Indicator Date hidden'!AB185)</f>
        <v>0</v>
      </c>
      <c r="AB184" s="50" t="str">
        <f>IF('Indicator Date hidden'!AC185="x","x",AB$2-'Indicator Date hidden'!AC185)</f>
        <v>x</v>
      </c>
      <c r="AC184" s="50">
        <f>IF('Indicator Date hidden'!AD185="x","x",AC$2-'Indicator Date hidden'!AD185)</f>
        <v>2</v>
      </c>
      <c r="AD184" s="50">
        <f>IF('Indicator Date hidden'!AE185="x","x",AD$2-'Indicator Date hidden'!AE185)</f>
        <v>0</v>
      </c>
      <c r="AE184" s="50" t="str">
        <f>IF('Indicator Date hidden'!AF185="x","x",AE$2-'Indicator Date hidden'!AF185)</f>
        <v>x</v>
      </c>
      <c r="AF184" s="50">
        <f>IF('Indicator Date hidden'!AG185="x","x",AF$2-'Indicator Date hidden'!AG185)</f>
        <v>0</v>
      </c>
      <c r="AG184" s="50">
        <f>IF('Indicator Date hidden'!AH185="x","x",AG$2-'Indicator Date hidden'!AH185)</f>
        <v>0</v>
      </c>
      <c r="AH184" s="50">
        <f>IF('Indicator Date hidden'!AI185="x","x",AH$2-'Indicator Date hidden'!AI185)</f>
        <v>0</v>
      </c>
      <c r="AI184" s="50">
        <f>IF('Indicator Date hidden'!AJ185="x","x",AI$2-'Indicator Date hidden'!AJ185)</f>
        <v>0</v>
      </c>
      <c r="AJ184" s="50">
        <f>IF('Indicator Date hidden'!AK185="x","x",AJ$2-'Indicator Date hidden'!AK185)</f>
        <v>0</v>
      </c>
      <c r="AK184" s="50">
        <f>IF('Indicator Date hidden'!AL185="x","x",AK$2-'Indicator Date hidden'!AL185)</f>
        <v>0</v>
      </c>
      <c r="AL184" s="50" t="str">
        <f>IF('Indicator Date hidden'!AM185="x","x",AL$2-'Indicator Date hidden'!AM185)</f>
        <v>x</v>
      </c>
      <c r="AM184" s="50">
        <f>IF('Indicator Date hidden'!AN185="x","x",AM$2-'Indicator Date hidden'!AN185)</f>
        <v>0</v>
      </c>
      <c r="AN184" s="50">
        <f>IF('Indicator Date hidden'!AO185="x","x",AN$2-'Indicator Date hidden'!AO185)</f>
        <v>0</v>
      </c>
      <c r="AO184" s="50">
        <f>IF('Indicator Date hidden'!AP185="x","x",AO$2-'Indicator Date hidden'!AP185)</f>
        <v>0</v>
      </c>
      <c r="AP184" s="50" t="str">
        <f>IF('Indicator Date hidden'!AQ185="x","x",AP$2-'Indicator Date hidden'!AQ185)</f>
        <v>x</v>
      </c>
      <c r="AQ184" s="50">
        <f>IF('Indicator Date hidden'!AR185="x","x",AQ$2-'Indicator Date hidden'!AR185)</f>
        <v>0</v>
      </c>
      <c r="AR184" s="50">
        <f>IF('Indicator Date hidden'!AS185="x","x",AR$2-'Indicator Date hidden'!AS185)</f>
        <v>0</v>
      </c>
      <c r="AS184" s="50" t="str">
        <f>IF('Indicator Date hidden'!AT185="x","x",AS$2-'Indicator Date hidden'!AT185)</f>
        <v>x</v>
      </c>
      <c r="AT184" s="50">
        <f>IF('Indicator Date hidden'!AU185="x","x",AT$2-'Indicator Date hidden'!AU185)</f>
        <v>0</v>
      </c>
      <c r="AU184" s="50" t="str">
        <f>IF('Indicator Date hidden'!AV185="x","x",AU$2-'Indicator Date hidden'!AV185)</f>
        <v>x</v>
      </c>
      <c r="AV184" s="50" t="str">
        <f>IF('Indicator Date hidden'!AW185="x","x",AV$2-'Indicator Date hidden'!AW185)</f>
        <v>x</v>
      </c>
      <c r="AW184" s="50" t="str">
        <f>IF('Indicator Date hidden'!AX185="x","x",AW$2-'Indicator Date hidden'!AX185)</f>
        <v>x</v>
      </c>
      <c r="AX184" s="50">
        <f>IF('Indicator Date hidden'!AY185="x","x",AX$2-'Indicator Date hidden'!AY185)</f>
        <v>0</v>
      </c>
      <c r="AY184" s="50">
        <f>IF('Indicator Date hidden'!AZ185="x","x",AY$2-'Indicator Date hidden'!AZ185)</f>
        <v>0</v>
      </c>
      <c r="AZ184" s="50">
        <f>IF('Indicator Date hidden'!BA185="x","x",AZ$2-'Indicator Date hidden'!BA185)</f>
        <v>2</v>
      </c>
      <c r="BA184" s="50">
        <f>IF('Indicator Date hidden'!BB185="x","x",BA$2-'Indicator Date hidden'!BB185)</f>
        <v>1</v>
      </c>
      <c r="BB184" s="50">
        <f>IF('Indicator Date hidden'!BC185="x","x",BB$2-'Indicator Date hidden'!BC185)</f>
        <v>1</v>
      </c>
      <c r="BC184" s="50">
        <f>IF('Indicator Date hidden'!BD185="x","x",BC$2-'Indicator Date hidden'!BD185)</f>
        <v>1</v>
      </c>
      <c r="BD184" s="50" t="str">
        <f>IF('Indicator Date hidden'!BE185="x","x",BD$2-'Indicator Date hidden'!BE185)</f>
        <v>x</v>
      </c>
      <c r="BE184" s="50">
        <f>IF('Indicator Date hidden'!BF185="x","x",BE$2-'Indicator Date hidden'!BF185)</f>
        <v>1</v>
      </c>
      <c r="BF184" s="50">
        <f>IF('Indicator Date hidden'!BG185="x","x",BF$2-'Indicator Date hidden'!BG185)</f>
        <v>0</v>
      </c>
      <c r="BG184" s="50">
        <f>IF('Indicator Date hidden'!BH185="x","x",BG$2-'Indicator Date hidden'!BH185)</f>
        <v>1</v>
      </c>
      <c r="BH184" s="50">
        <f>IF('Indicator Date hidden'!BI185="x","x",BH$2-'Indicator Date hidden'!BI185)</f>
        <v>1</v>
      </c>
      <c r="BI184" s="50">
        <f>IF('Indicator Date hidden'!BJ185="x","x",BI$2-'Indicator Date hidden'!BJ185)</f>
        <v>0</v>
      </c>
      <c r="BJ184" s="50">
        <f>IF('Indicator Date hidden'!BK185="x","x",BJ$2-'Indicator Date hidden'!BK185)</f>
        <v>1</v>
      </c>
      <c r="BK184" s="50">
        <f>IF('Indicator Date hidden'!BL185="x","x",BK$2-'Indicator Date hidden'!BL185)</f>
        <v>0</v>
      </c>
      <c r="BL184" s="50">
        <f>IF('Indicator Date hidden'!BM185="x","x",BL$2-'Indicator Date hidden'!BM185)</f>
        <v>1</v>
      </c>
      <c r="BM184" s="50" t="str">
        <f>IF('Indicator Date hidden'!BN185="x","x",BM$2-'Indicator Date hidden'!BN185)</f>
        <v>x</v>
      </c>
      <c r="BN184" s="50">
        <f>IF('Indicator Date hidden'!BO185="x","x",BN$2-'Indicator Date hidden'!BO185)</f>
        <v>0</v>
      </c>
      <c r="BO184" s="50">
        <f>IF('Indicator Date hidden'!BP185="x","x",BO$2-'Indicator Date hidden'!BP185)</f>
        <v>0</v>
      </c>
      <c r="BP184" s="50">
        <f>IF('Indicator Date hidden'!BQ185="x","x",BP$2-'Indicator Date hidden'!BQ185)</f>
        <v>0</v>
      </c>
      <c r="BQ184" s="50">
        <f>IF('Indicator Date hidden'!BR185="x","x",BQ$2-'Indicator Date hidden'!BR185)</f>
        <v>0</v>
      </c>
      <c r="BR184" s="50">
        <f>IF('Indicator Date hidden'!BS185="x","x",BR$2-'Indicator Date hidden'!BS185)</f>
        <v>0</v>
      </c>
      <c r="BS184" s="50">
        <f>IF('Indicator Date hidden'!BT185="x","x",BS$2-'Indicator Date hidden'!BT185)</f>
        <v>1</v>
      </c>
      <c r="BT184" s="50">
        <f>IF('Indicator Date hidden'!BU185="x","x",BT$2-'Indicator Date hidden'!BU185)</f>
        <v>1</v>
      </c>
      <c r="BU184" s="50">
        <f>IF('Indicator Date hidden'!BV185="x","x",BU$2-'Indicator Date hidden'!BV185)</f>
        <v>1</v>
      </c>
      <c r="BV184" s="50">
        <f>IF('Indicator Date hidden'!BW185="x","x",BV$2-'Indicator Date hidden'!BW185)</f>
        <v>1</v>
      </c>
      <c r="BW184" s="50">
        <f>IF('Indicator Date hidden'!BX185="x","x",BW$2-'Indicator Date hidden'!BX185)</f>
        <v>0</v>
      </c>
      <c r="BX184" s="50">
        <f>IF('Indicator Date hidden'!BY185="x","x",BX$2-'Indicator Date hidden'!BY185)</f>
        <v>0</v>
      </c>
      <c r="BY184" s="3">
        <f t="shared" si="25"/>
        <v>25</v>
      </c>
      <c r="BZ184" s="51">
        <f t="shared" si="26"/>
        <v>0.38461538461538464</v>
      </c>
      <c r="CA184" s="3">
        <f t="shared" si="27"/>
        <v>17</v>
      </c>
      <c r="CB184" s="51">
        <f t="shared" si="28"/>
        <v>0.97179148906792356</v>
      </c>
      <c r="CC184" s="54">
        <f t="shared" si="29"/>
        <v>0</v>
      </c>
    </row>
    <row r="185" spans="1:81">
      <c r="A185" s="3" t="str">
        <f>'Indicator Data'!B188</f>
        <v>USA</v>
      </c>
      <c r="B185" s="50">
        <f>IF('Indicator Date hidden'!C186="x","x",B$2-'Indicator Date hidden'!C186)</f>
        <v>0</v>
      </c>
      <c r="C185" s="50">
        <f>IF('Indicator Date hidden'!D186="x","x",C$2-'Indicator Date hidden'!D186)</f>
        <v>0</v>
      </c>
      <c r="D185" s="50">
        <f>IF('Indicator Date hidden'!E186="x","x",D$2-'Indicator Date hidden'!E186)</f>
        <v>0</v>
      </c>
      <c r="E185" s="50">
        <f>IF('Indicator Date hidden'!F186="x","x",E$2-'Indicator Date hidden'!F186)</f>
        <v>0</v>
      </c>
      <c r="F185" s="50">
        <f>IF('Indicator Date hidden'!G186="x","x",F$2-'Indicator Date hidden'!G186)</f>
        <v>0</v>
      </c>
      <c r="G185" s="50">
        <f>IF('Indicator Date hidden'!H186="x","x",G$2-'Indicator Date hidden'!H186)</f>
        <v>0</v>
      </c>
      <c r="H185" s="50">
        <f>IF('Indicator Date hidden'!I186="x","x",H$2-'Indicator Date hidden'!I186)</f>
        <v>0</v>
      </c>
      <c r="I185" s="50">
        <f>IF('Indicator Date hidden'!J186="x","x",I$2-'Indicator Date hidden'!J186)</f>
        <v>0</v>
      </c>
      <c r="J185" s="50">
        <f>IF('Indicator Date hidden'!K186="x","x",J$2-'Indicator Date hidden'!K186)</f>
        <v>0</v>
      </c>
      <c r="K185" s="50">
        <f>IF('Indicator Date hidden'!L186="x","x",K$2-'Indicator Date hidden'!L186)</f>
        <v>0</v>
      </c>
      <c r="L185" s="50">
        <f>IF('Indicator Date hidden'!M186="x","x",L$2-'Indicator Date hidden'!M186)</f>
        <v>0</v>
      </c>
      <c r="M185" s="50">
        <f>IF('Indicator Date hidden'!N186="x","x",M$2-'Indicator Date hidden'!N186)</f>
        <v>0</v>
      </c>
      <c r="N185" s="50">
        <f>IF('Indicator Date hidden'!O186="x","x",N$2-'Indicator Date hidden'!O186)</f>
        <v>0</v>
      </c>
      <c r="O185" s="50">
        <f>IF('Indicator Date hidden'!P186="x","x",O$2-'Indicator Date hidden'!P186)</f>
        <v>0</v>
      </c>
      <c r="P185" s="50">
        <f>IF('Indicator Date hidden'!Q186="x","x",P$2-'Indicator Date hidden'!Q186)</f>
        <v>0</v>
      </c>
      <c r="Q185" s="50">
        <f>IF('Indicator Date hidden'!R186="x","x",Q$2-'Indicator Date hidden'!R186)</f>
        <v>0</v>
      </c>
      <c r="R185" s="50">
        <f>IF('Indicator Date hidden'!S186="x","x",R$2-'Indicator Date hidden'!S186)</f>
        <v>0</v>
      </c>
      <c r="S185" s="50">
        <f>IF('Indicator Date hidden'!T186="x","x",S$2-'Indicator Date hidden'!T186)</f>
        <v>0</v>
      </c>
      <c r="T185" s="50">
        <f>IF('Indicator Date hidden'!U186="x","x",T$2-'Indicator Date hidden'!U186)</f>
        <v>0</v>
      </c>
      <c r="U185" s="50">
        <f>IF('Indicator Date hidden'!V186="x","x",U$2-'Indicator Date hidden'!V186)</f>
        <v>0</v>
      </c>
      <c r="V185" s="50">
        <f>IF('Indicator Date hidden'!W186="x","x",V$2-'Indicator Date hidden'!W186)</f>
        <v>0</v>
      </c>
      <c r="W185" s="50">
        <f>IF('Indicator Date hidden'!X186="x","x",W$2-'Indicator Date hidden'!X186)</f>
        <v>0</v>
      </c>
      <c r="X185" s="50">
        <f>IF('Indicator Date hidden'!Y186="x","x",X$2-'Indicator Date hidden'!Y186)</f>
        <v>1</v>
      </c>
      <c r="Y185" s="50">
        <f>IF('Indicator Date hidden'!Z186="x","x",Y$2-'Indicator Date hidden'!Z186)</f>
        <v>1</v>
      </c>
      <c r="Z185" s="50">
        <f>IF('Indicator Date hidden'!AA186="x","x",Z$2-'Indicator Date hidden'!AA186)</f>
        <v>3</v>
      </c>
      <c r="AA185" s="50">
        <f>IF('Indicator Date hidden'!AB186="x","x",AA$2-'Indicator Date hidden'!AB186)</f>
        <v>0</v>
      </c>
      <c r="AB185" s="50" t="str">
        <f>IF('Indicator Date hidden'!AC186="x","x",AB$2-'Indicator Date hidden'!AC186)</f>
        <v>x</v>
      </c>
      <c r="AC185" s="50">
        <f>IF('Indicator Date hidden'!AD186="x","x",AC$2-'Indicator Date hidden'!AD186)</f>
        <v>1</v>
      </c>
      <c r="AD185" s="50">
        <f>IF('Indicator Date hidden'!AE186="x","x",AD$2-'Indicator Date hidden'!AE186)</f>
        <v>0</v>
      </c>
      <c r="AE185" s="50" t="str">
        <f>IF('Indicator Date hidden'!AF186="x","x",AE$2-'Indicator Date hidden'!AF186)</f>
        <v>x</v>
      </c>
      <c r="AF185" s="50">
        <f>IF('Indicator Date hidden'!AG186="x","x",AF$2-'Indicator Date hidden'!AG186)</f>
        <v>0</v>
      </c>
      <c r="AG185" s="50">
        <f>IF('Indicator Date hidden'!AH186="x","x",AG$2-'Indicator Date hidden'!AH186)</f>
        <v>0</v>
      </c>
      <c r="AH185" s="50">
        <f>IF('Indicator Date hidden'!AI186="x","x",AH$2-'Indicator Date hidden'!AI186)</f>
        <v>0</v>
      </c>
      <c r="AI185" s="50">
        <f>IF('Indicator Date hidden'!AJ186="x","x",AI$2-'Indicator Date hidden'!AJ186)</f>
        <v>0</v>
      </c>
      <c r="AJ185" s="50">
        <f>IF('Indicator Date hidden'!AK186="x","x",AJ$2-'Indicator Date hidden'!AK186)</f>
        <v>0</v>
      </c>
      <c r="AK185" s="50">
        <f>IF('Indicator Date hidden'!AL186="x","x",AK$2-'Indicator Date hidden'!AL186)</f>
        <v>0</v>
      </c>
      <c r="AL185" s="50" t="str">
        <f>IF('Indicator Date hidden'!AM186="x","x",AL$2-'Indicator Date hidden'!AM186)</f>
        <v>x</v>
      </c>
      <c r="AM185" s="50">
        <f>IF('Indicator Date hidden'!AN186="x","x",AM$2-'Indicator Date hidden'!AN186)</f>
        <v>0</v>
      </c>
      <c r="AN185" s="50">
        <f>IF('Indicator Date hidden'!AO186="x","x",AN$2-'Indicator Date hidden'!AO186)</f>
        <v>0</v>
      </c>
      <c r="AO185" s="50">
        <f>IF('Indicator Date hidden'!AP186="x","x",AO$2-'Indicator Date hidden'!AP186)</f>
        <v>0</v>
      </c>
      <c r="AP185" s="50" t="str">
        <f>IF('Indicator Date hidden'!AQ186="x","x",AP$2-'Indicator Date hidden'!AQ186)</f>
        <v>x</v>
      </c>
      <c r="AQ185" s="50">
        <f>IF('Indicator Date hidden'!AR186="x","x",AQ$2-'Indicator Date hidden'!AR186)</f>
        <v>0</v>
      </c>
      <c r="AR185" s="50">
        <f>IF('Indicator Date hidden'!AS186="x","x",AR$2-'Indicator Date hidden'!AS186)</f>
        <v>0</v>
      </c>
      <c r="AS185" s="50">
        <f>IF('Indicator Date hidden'!AT186="x","x",AS$2-'Indicator Date hidden'!AT186)</f>
        <v>8</v>
      </c>
      <c r="AT185" s="50">
        <f>IF('Indicator Date hidden'!AU186="x","x",AT$2-'Indicator Date hidden'!AU186)</f>
        <v>0</v>
      </c>
      <c r="AU185" s="50">
        <f>IF('Indicator Date hidden'!AV186="x","x",AU$2-'Indicator Date hidden'!AV186)</f>
        <v>1</v>
      </c>
      <c r="AV185" s="50">
        <f>IF('Indicator Date hidden'!AW186="x","x",AV$2-'Indicator Date hidden'!AW186)</f>
        <v>1</v>
      </c>
      <c r="AW185" s="50" t="str">
        <f>IF('Indicator Date hidden'!AX186="x","x",AW$2-'Indicator Date hidden'!AX186)</f>
        <v>x</v>
      </c>
      <c r="AX185" s="50">
        <f>IF('Indicator Date hidden'!AY186="x","x",AX$2-'Indicator Date hidden'!AY186)</f>
        <v>0</v>
      </c>
      <c r="AY185" s="50">
        <f>IF('Indicator Date hidden'!AZ186="x","x",AY$2-'Indicator Date hidden'!AZ186)</f>
        <v>0</v>
      </c>
      <c r="AZ185" s="50">
        <f>IF('Indicator Date hidden'!BA186="x","x",AZ$2-'Indicator Date hidden'!BA186)</f>
        <v>1</v>
      </c>
      <c r="BA185" s="50">
        <f>IF('Indicator Date hidden'!BB186="x","x",BA$2-'Indicator Date hidden'!BB186)</f>
        <v>1</v>
      </c>
      <c r="BB185" s="50">
        <f>IF('Indicator Date hidden'!BC186="x","x",BB$2-'Indicator Date hidden'!BC186)</f>
        <v>1</v>
      </c>
      <c r="BC185" s="50">
        <f>IF('Indicator Date hidden'!BD186="x","x",BC$2-'Indicator Date hidden'!BD186)</f>
        <v>1</v>
      </c>
      <c r="BD185" s="50" t="str">
        <f>IF('Indicator Date hidden'!BE186="x","x",BD$2-'Indicator Date hidden'!BE186)</f>
        <v>x</v>
      </c>
      <c r="BE185" s="50">
        <f>IF('Indicator Date hidden'!BF186="x","x",BE$2-'Indicator Date hidden'!BF186)</f>
        <v>1</v>
      </c>
      <c r="BF185" s="50">
        <f>IF('Indicator Date hidden'!BG186="x","x",BF$2-'Indicator Date hidden'!BG186)</f>
        <v>0</v>
      </c>
      <c r="BG185" s="50">
        <f>IF('Indicator Date hidden'!BH186="x","x",BG$2-'Indicator Date hidden'!BH186)</f>
        <v>1</v>
      </c>
      <c r="BH185" s="50">
        <f>IF('Indicator Date hidden'!BI186="x","x",BH$2-'Indicator Date hidden'!BI186)</f>
        <v>1</v>
      </c>
      <c r="BI185" s="50">
        <f>IF('Indicator Date hidden'!BJ186="x","x",BI$2-'Indicator Date hidden'!BJ186)</f>
        <v>2</v>
      </c>
      <c r="BJ185" s="50">
        <f>IF('Indicator Date hidden'!BK186="x","x",BJ$2-'Indicator Date hidden'!BK186)</f>
        <v>1</v>
      </c>
      <c r="BK185" s="50">
        <f>IF('Indicator Date hidden'!BL186="x","x",BK$2-'Indicator Date hidden'!BL186)</f>
        <v>0</v>
      </c>
      <c r="BL185" s="50">
        <f>IF('Indicator Date hidden'!BM186="x","x",BL$2-'Indicator Date hidden'!BM186)</f>
        <v>1</v>
      </c>
      <c r="BM185" s="50" t="str">
        <f>IF('Indicator Date hidden'!BN186="x","x",BM$2-'Indicator Date hidden'!BN186)</f>
        <v>x</v>
      </c>
      <c r="BN185" s="50">
        <f>IF('Indicator Date hidden'!BO186="x","x",BN$2-'Indicator Date hidden'!BO186)</f>
        <v>1</v>
      </c>
      <c r="BO185" s="50">
        <f>IF('Indicator Date hidden'!BP186="x","x",BO$2-'Indicator Date hidden'!BP186)</f>
        <v>0</v>
      </c>
      <c r="BP185" s="50">
        <f>IF('Indicator Date hidden'!BQ186="x","x",BP$2-'Indicator Date hidden'!BQ186)</f>
        <v>1</v>
      </c>
      <c r="BQ185" s="50">
        <f>IF('Indicator Date hidden'!BR186="x","x",BQ$2-'Indicator Date hidden'!BR186)</f>
        <v>0</v>
      </c>
      <c r="BR185" s="50">
        <f>IF('Indicator Date hidden'!BS186="x","x",BR$2-'Indicator Date hidden'!BS186)</f>
        <v>0</v>
      </c>
      <c r="BS185" s="50">
        <f>IF('Indicator Date hidden'!BT186="x","x",BS$2-'Indicator Date hidden'!BT186)</f>
        <v>2</v>
      </c>
      <c r="BT185" s="50">
        <f>IF('Indicator Date hidden'!BU186="x","x",BT$2-'Indicator Date hidden'!BU186)</f>
        <v>1</v>
      </c>
      <c r="BU185" s="50">
        <f>IF('Indicator Date hidden'!BV186="x","x",BU$2-'Indicator Date hidden'!BV186)</f>
        <v>1</v>
      </c>
      <c r="BV185" s="50">
        <f>IF('Indicator Date hidden'!BW186="x","x",BV$2-'Indicator Date hidden'!BW186)</f>
        <v>1</v>
      </c>
      <c r="BW185" s="50">
        <f>IF('Indicator Date hidden'!BX186="x","x",BW$2-'Indicator Date hidden'!BX186)</f>
        <v>0</v>
      </c>
      <c r="BX185" s="50">
        <f>IF('Indicator Date hidden'!BY186="x","x",BX$2-'Indicator Date hidden'!BY186)</f>
        <v>0</v>
      </c>
      <c r="BY185" s="3">
        <f t="shared" si="25"/>
        <v>34</v>
      </c>
      <c r="BZ185" s="51">
        <f t="shared" si="26"/>
        <v>0.5</v>
      </c>
      <c r="CA185" s="3">
        <f t="shared" si="27"/>
        <v>23</v>
      </c>
      <c r="CB185" s="51">
        <f t="shared" si="28"/>
        <v>1.1048023512348795</v>
      </c>
      <c r="CC185" s="54">
        <f t="shared" si="29"/>
        <v>0</v>
      </c>
    </row>
    <row r="186" spans="1:81">
      <c r="A186" s="3" t="str">
        <f>'Indicator Data'!B189</f>
        <v>URY</v>
      </c>
      <c r="B186" s="50">
        <f>IF('Indicator Date hidden'!C187="x","x",B$2-'Indicator Date hidden'!C187)</f>
        <v>0</v>
      </c>
      <c r="C186" s="50">
        <f>IF('Indicator Date hidden'!D187="x","x",C$2-'Indicator Date hidden'!D187)</f>
        <v>0</v>
      </c>
      <c r="D186" s="50">
        <f>IF('Indicator Date hidden'!E187="x","x",D$2-'Indicator Date hidden'!E187)</f>
        <v>0</v>
      </c>
      <c r="E186" s="50">
        <f>IF('Indicator Date hidden'!F187="x","x",E$2-'Indicator Date hidden'!F187)</f>
        <v>0</v>
      </c>
      <c r="F186" s="50">
        <f>IF('Indicator Date hidden'!G187="x","x",F$2-'Indicator Date hidden'!G187)</f>
        <v>0</v>
      </c>
      <c r="G186" s="50">
        <f>IF('Indicator Date hidden'!H187="x","x",G$2-'Indicator Date hidden'!H187)</f>
        <v>0</v>
      </c>
      <c r="H186" s="50">
        <f>IF('Indicator Date hidden'!I187="x","x",H$2-'Indicator Date hidden'!I187)</f>
        <v>0</v>
      </c>
      <c r="I186" s="50">
        <f>IF('Indicator Date hidden'!J187="x","x",I$2-'Indicator Date hidden'!J187)</f>
        <v>0</v>
      </c>
      <c r="J186" s="50">
        <f>IF('Indicator Date hidden'!K187="x","x",J$2-'Indicator Date hidden'!K187)</f>
        <v>0</v>
      </c>
      <c r="K186" s="50">
        <f>IF('Indicator Date hidden'!L187="x","x",K$2-'Indicator Date hidden'!L187)</f>
        <v>0</v>
      </c>
      <c r="L186" s="50">
        <f>IF('Indicator Date hidden'!M187="x","x",L$2-'Indicator Date hidden'!M187)</f>
        <v>0</v>
      </c>
      <c r="M186" s="50">
        <f>IF('Indicator Date hidden'!N187="x","x",M$2-'Indicator Date hidden'!N187)</f>
        <v>0</v>
      </c>
      <c r="N186" s="50">
        <f>IF('Indicator Date hidden'!O187="x","x",N$2-'Indicator Date hidden'!O187)</f>
        <v>0</v>
      </c>
      <c r="O186" s="50">
        <f>IF('Indicator Date hidden'!P187="x","x",O$2-'Indicator Date hidden'!P187)</f>
        <v>0</v>
      </c>
      <c r="P186" s="50">
        <f>IF('Indicator Date hidden'!Q187="x","x",P$2-'Indicator Date hidden'!Q187)</f>
        <v>0</v>
      </c>
      <c r="Q186" s="50">
        <f>IF('Indicator Date hidden'!R187="x","x",Q$2-'Indicator Date hidden'!R187)</f>
        <v>0</v>
      </c>
      <c r="R186" s="50">
        <f>IF('Indicator Date hidden'!S187="x","x",R$2-'Indicator Date hidden'!S187)</f>
        <v>0</v>
      </c>
      <c r="S186" s="50">
        <f>IF('Indicator Date hidden'!T187="x","x",S$2-'Indicator Date hidden'!T187)</f>
        <v>0</v>
      </c>
      <c r="T186" s="50">
        <f>IF('Indicator Date hidden'!U187="x","x",T$2-'Indicator Date hidden'!U187)</f>
        <v>0</v>
      </c>
      <c r="U186" s="50">
        <f>IF('Indicator Date hidden'!V187="x","x",U$2-'Indicator Date hidden'!V187)</f>
        <v>0</v>
      </c>
      <c r="V186" s="50">
        <f>IF('Indicator Date hidden'!W187="x","x",V$2-'Indicator Date hidden'!W187)</f>
        <v>0</v>
      </c>
      <c r="W186" s="50">
        <f>IF('Indicator Date hidden'!X187="x","x",W$2-'Indicator Date hidden'!X187)</f>
        <v>0</v>
      </c>
      <c r="X186" s="50">
        <f>IF('Indicator Date hidden'!Y187="x","x",X$2-'Indicator Date hidden'!Y187)</f>
        <v>1</v>
      </c>
      <c r="Y186" s="50">
        <f>IF('Indicator Date hidden'!Z187="x","x",Y$2-'Indicator Date hidden'!Z187)</f>
        <v>1</v>
      </c>
      <c r="Z186" s="50">
        <f>IF('Indicator Date hidden'!AA187="x","x",Z$2-'Indicator Date hidden'!AA187)</f>
        <v>7</v>
      </c>
      <c r="AA186" s="50">
        <f>IF('Indicator Date hidden'!AB187="x","x",AA$2-'Indicator Date hidden'!AB187)</f>
        <v>0</v>
      </c>
      <c r="AB186" s="50" t="str">
        <f>IF('Indicator Date hidden'!AC187="x","x",AB$2-'Indicator Date hidden'!AC187)</f>
        <v>x</v>
      </c>
      <c r="AC186" s="50">
        <f>IF('Indicator Date hidden'!AD187="x","x",AC$2-'Indicator Date hidden'!AD187)</f>
        <v>0</v>
      </c>
      <c r="AD186" s="50">
        <f>IF('Indicator Date hidden'!AE187="x","x",AD$2-'Indicator Date hidden'!AE187)</f>
        <v>0</v>
      </c>
      <c r="AE186" s="50" t="str">
        <f>IF('Indicator Date hidden'!AF187="x","x",AE$2-'Indicator Date hidden'!AF187)</f>
        <v>x</v>
      </c>
      <c r="AF186" s="50">
        <f>IF('Indicator Date hidden'!AG187="x","x",AF$2-'Indicator Date hidden'!AG187)</f>
        <v>0</v>
      </c>
      <c r="AG186" s="50">
        <f>IF('Indicator Date hidden'!AH187="x","x",AG$2-'Indicator Date hidden'!AH187)</f>
        <v>0</v>
      </c>
      <c r="AH186" s="50">
        <f>IF('Indicator Date hidden'!AI187="x","x",AH$2-'Indicator Date hidden'!AI187)</f>
        <v>0</v>
      </c>
      <c r="AI186" s="50">
        <f>IF('Indicator Date hidden'!AJ187="x","x",AI$2-'Indicator Date hidden'!AJ187)</f>
        <v>0</v>
      </c>
      <c r="AJ186" s="50">
        <f>IF('Indicator Date hidden'!AK187="x","x",AJ$2-'Indicator Date hidden'!AK187)</f>
        <v>0</v>
      </c>
      <c r="AK186" s="50">
        <f>IF('Indicator Date hidden'!AL187="x","x",AK$2-'Indicator Date hidden'!AL187)</f>
        <v>0</v>
      </c>
      <c r="AL186" s="50" t="str">
        <f>IF('Indicator Date hidden'!AM187="x","x",AL$2-'Indicator Date hidden'!AM187)</f>
        <v>x</v>
      </c>
      <c r="AM186" s="50">
        <f>IF('Indicator Date hidden'!AN187="x","x",AM$2-'Indicator Date hidden'!AN187)</f>
        <v>0</v>
      </c>
      <c r="AN186" s="50">
        <f>IF('Indicator Date hidden'!AO187="x","x",AN$2-'Indicator Date hidden'!AO187)</f>
        <v>0</v>
      </c>
      <c r="AO186" s="50">
        <f>IF('Indicator Date hidden'!AP187="x","x",AO$2-'Indicator Date hidden'!AP187)</f>
        <v>0</v>
      </c>
      <c r="AP186" s="50">
        <f>IF('Indicator Date hidden'!AQ187="x","x",AP$2-'Indicator Date hidden'!AQ187)</f>
        <v>0</v>
      </c>
      <c r="AQ186" s="50">
        <f>IF('Indicator Date hidden'!AR187="x","x",AQ$2-'Indicator Date hidden'!AR187)</f>
        <v>0</v>
      </c>
      <c r="AR186" s="50">
        <f>IF('Indicator Date hidden'!AS187="x","x",AR$2-'Indicator Date hidden'!AS187)</f>
        <v>0</v>
      </c>
      <c r="AS186" s="50">
        <f>IF('Indicator Date hidden'!AT187="x","x",AS$2-'Indicator Date hidden'!AT187)</f>
        <v>9</v>
      </c>
      <c r="AT186" s="50">
        <f>IF('Indicator Date hidden'!AU187="x","x",AT$2-'Indicator Date hidden'!AU187)</f>
        <v>0</v>
      </c>
      <c r="AU186" s="50" t="str">
        <f>IF('Indicator Date hidden'!AV187="x","x",AU$2-'Indicator Date hidden'!AV187)</f>
        <v>x</v>
      </c>
      <c r="AV186" s="50" t="str">
        <f>IF('Indicator Date hidden'!AW187="x","x",AV$2-'Indicator Date hidden'!AW187)</f>
        <v>x</v>
      </c>
      <c r="AW186" s="50" t="str">
        <f>IF('Indicator Date hidden'!AX187="x","x",AW$2-'Indicator Date hidden'!AX187)</f>
        <v>x</v>
      </c>
      <c r="AX186" s="50">
        <f>IF('Indicator Date hidden'!AY187="x","x",AX$2-'Indicator Date hidden'!AY187)</f>
        <v>0</v>
      </c>
      <c r="AY186" s="50">
        <f>IF('Indicator Date hidden'!AZ187="x","x",AY$2-'Indicator Date hidden'!AZ187)</f>
        <v>0</v>
      </c>
      <c r="AZ186" s="50">
        <f>IF('Indicator Date hidden'!BA187="x","x",AZ$2-'Indicator Date hidden'!BA187)</f>
        <v>0</v>
      </c>
      <c r="BA186" s="50">
        <f>IF('Indicator Date hidden'!BB187="x","x",BA$2-'Indicator Date hidden'!BB187)</f>
        <v>1</v>
      </c>
      <c r="BB186" s="50">
        <f>IF('Indicator Date hidden'!BC187="x","x",BB$2-'Indicator Date hidden'!BC187)</f>
        <v>1</v>
      </c>
      <c r="BC186" s="50">
        <f>IF('Indicator Date hidden'!BD187="x","x",BC$2-'Indicator Date hidden'!BD187)</f>
        <v>1</v>
      </c>
      <c r="BD186" s="50" t="str">
        <f>IF('Indicator Date hidden'!BE187="x","x",BD$2-'Indicator Date hidden'!BE187)</f>
        <v>x</v>
      </c>
      <c r="BE186" s="50">
        <f>IF('Indicator Date hidden'!BF187="x","x",BE$2-'Indicator Date hidden'!BF187)</f>
        <v>1</v>
      </c>
      <c r="BF186" s="50">
        <f>IF('Indicator Date hidden'!BG187="x","x",BF$2-'Indicator Date hidden'!BG187)</f>
        <v>0</v>
      </c>
      <c r="BG186" s="50">
        <f>IF('Indicator Date hidden'!BH187="x","x",BG$2-'Indicator Date hidden'!BH187)</f>
        <v>1</v>
      </c>
      <c r="BH186" s="50">
        <f>IF('Indicator Date hidden'!BI187="x","x",BH$2-'Indicator Date hidden'!BI187)</f>
        <v>1</v>
      </c>
      <c r="BI186" s="50">
        <f>IF('Indicator Date hidden'!BJ187="x","x",BI$2-'Indicator Date hidden'!BJ187)</f>
        <v>2</v>
      </c>
      <c r="BJ186" s="50">
        <f>IF('Indicator Date hidden'!BK187="x","x",BJ$2-'Indicator Date hidden'!BK187)</f>
        <v>1</v>
      </c>
      <c r="BK186" s="50">
        <f>IF('Indicator Date hidden'!BL187="x","x",BK$2-'Indicator Date hidden'!BL187)</f>
        <v>0</v>
      </c>
      <c r="BL186" s="50">
        <f>IF('Indicator Date hidden'!BM187="x","x",BL$2-'Indicator Date hidden'!BM187)</f>
        <v>1</v>
      </c>
      <c r="BM186" s="50">
        <f>IF('Indicator Date hidden'!BN187="x","x",BM$2-'Indicator Date hidden'!BN187)</f>
        <v>1</v>
      </c>
      <c r="BN186" s="50">
        <f>IF('Indicator Date hidden'!BO187="x","x",BN$2-'Indicator Date hidden'!BO187)</f>
        <v>0</v>
      </c>
      <c r="BO186" s="50">
        <f>IF('Indicator Date hidden'!BP187="x","x",BO$2-'Indicator Date hidden'!BP187)</f>
        <v>0</v>
      </c>
      <c r="BP186" s="50">
        <f>IF('Indicator Date hidden'!BQ187="x","x",BP$2-'Indicator Date hidden'!BQ187)</f>
        <v>0</v>
      </c>
      <c r="BQ186" s="50">
        <f>IF('Indicator Date hidden'!BR187="x","x",BQ$2-'Indicator Date hidden'!BR187)</f>
        <v>0</v>
      </c>
      <c r="BR186" s="50">
        <f>IF('Indicator Date hidden'!BS187="x","x",BR$2-'Indicator Date hidden'!BS187)</f>
        <v>0</v>
      </c>
      <c r="BS186" s="50">
        <f>IF('Indicator Date hidden'!BT187="x","x",BS$2-'Indicator Date hidden'!BT187)</f>
        <v>1</v>
      </c>
      <c r="BT186" s="50">
        <f>IF('Indicator Date hidden'!BU187="x","x",BT$2-'Indicator Date hidden'!BU187)</f>
        <v>1</v>
      </c>
      <c r="BU186" s="50">
        <f>IF('Indicator Date hidden'!BV187="x","x",BU$2-'Indicator Date hidden'!BV187)</f>
        <v>1</v>
      </c>
      <c r="BV186" s="50">
        <f>IF('Indicator Date hidden'!BW187="x","x",BV$2-'Indicator Date hidden'!BW187)</f>
        <v>1</v>
      </c>
      <c r="BW186" s="50">
        <f>IF('Indicator Date hidden'!BX187="x","x",BW$2-'Indicator Date hidden'!BX187)</f>
        <v>0</v>
      </c>
      <c r="BX186" s="50">
        <f>IF('Indicator Date hidden'!BY187="x","x",BX$2-'Indicator Date hidden'!BY187)</f>
        <v>0</v>
      </c>
      <c r="BY186" s="3">
        <f t="shared" si="25"/>
        <v>33</v>
      </c>
      <c r="BZ186" s="51">
        <f t="shared" si="26"/>
        <v>0.48529411764705882</v>
      </c>
      <c r="CA186" s="3">
        <f t="shared" si="27"/>
        <v>18</v>
      </c>
      <c r="CB186" s="51">
        <f t="shared" si="28"/>
        <v>1.3984513184109764</v>
      </c>
      <c r="CC186" s="54">
        <f t="shared" si="29"/>
        <v>0</v>
      </c>
    </row>
    <row r="187" spans="1:81">
      <c r="A187" s="3" t="str">
        <f>'Indicator Data'!B190</f>
        <v>UZB</v>
      </c>
      <c r="B187" s="50">
        <f>IF('Indicator Date hidden'!C188="x","x",B$2-'Indicator Date hidden'!C188)</f>
        <v>0</v>
      </c>
      <c r="C187" s="50">
        <f>IF('Indicator Date hidden'!D188="x","x",C$2-'Indicator Date hidden'!D188)</f>
        <v>0</v>
      </c>
      <c r="D187" s="50">
        <f>IF('Indicator Date hidden'!E188="x","x",D$2-'Indicator Date hidden'!E188)</f>
        <v>0</v>
      </c>
      <c r="E187" s="50">
        <f>IF('Indicator Date hidden'!F188="x","x",E$2-'Indicator Date hidden'!F188)</f>
        <v>0</v>
      </c>
      <c r="F187" s="50">
        <f>IF('Indicator Date hidden'!G188="x","x",F$2-'Indicator Date hidden'!G188)</f>
        <v>0</v>
      </c>
      <c r="G187" s="50">
        <f>IF('Indicator Date hidden'!H188="x","x",G$2-'Indicator Date hidden'!H188)</f>
        <v>0</v>
      </c>
      <c r="H187" s="50">
        <f>IF('Indicator Date hidden'!I188="x","x",H$2-'Indicator Date hidden'!I188)</f>
        <v>0</v>
      </c>
      <c r="I187" s="50">
        <f>IF('Indicator Date hidden'!J188="x","x",I$2-'Indicator Date hidden'!J188)</f>
        <v>0</v>
      </c>
      <c r="J187" s="50">
        <f>IF('Indicator Date hidden'!K188="x","x",J$2-'Indicator Date hidden'!K188)</f>
        <v>0</v>
      </c>
      <c r="K187" s="50">
        <f>IF('Indicator Date hidden'!L188="x","x",K$2-'Indicator Date hidden'!L188)</f>
        <v>0</v>
      </c>
      <c r="L187" s="50">
        <f>IF('Indicator Date hidden'!M188="x","x",L$2-'Indicator Date hidden'!M188)</f>
        <v>0</v>
      </c>
      <c r="M187" s="50">
        <f>IF('Indicator Date hidden'!N188="x","x",M$2-'Indicator Date hidden'!N188)</f>
        <v>0</v>
      </c>
      <c r="N187" s="50">
        <f>IF('Indicator Date hidden'!O188="x","x",N$2-'Indicator Date hidden'!O188)</f>
        <v>0</v>
      </c>
      <c r="O187" s="50">
        <f>IF('Indicator Date hidden'!P188="x","x",O$2-'Indicator Date hidden'!P188)</f>
        <v>0</v>
      </c>
      <c r="P187" s="50">
        <f>IF('Indicator Date hidden'!Q188="x","x",P$2-'Indicator Date hidden'!Q188)</f>
        <v>0</v>
      </c>
      <c r="Q187" s="50">
        <f>IF('Indicator Date hidden'!R188="x","x",Q$2-'Indicator Date hidden'!R188)</f>
        <v>0</v>
      </c>
      <c r="R187" s="50">
        <f>IF('Indicator Date hidden'!S188="x","x",R$2-'Indicator Date hidden'!S188)</f>
        <v>0</v>
      </c>
      <c r="S187" s="50">
        <f>IF('Indicator Date hidden'!T188="x","x",S$2-'Indicator Date hidden'!T188)</f>
        <v>0</v>
      </c>
      <c r="T187" s="50">
        <f>IF('Indicator Date hidden'!U188="x","x",T$2-'Indicator Date hidden'!U188)</f>
        <v>0</v>
      </c>
      <c r="U187" s="50">
        <f>IF('Indicator Date hidden'!V188="x","x",U$2-'Indicator Date hidden'!V188)</f>
        <v>0</v>
      </c>
      <c r="V187" s="50">
        <f>IF('Indicator Date hidden'!W188="x","x",V$2-'Indicator Date hidden'!W188)</f>
        <v>0</v>
      </c>
      <c r="W187" s="50">
        <f>IF('Indicator Date hidden'!X188="x","x",W$2-'Indicator Date hidden'!X188)</f>
        <v>0</v>
      </c>
      <c r="X187" s="50">
        <f>IF('Indicator Date hidden'!Y188="x","x",X$2-'Indicator Date hidden'!Y188)</f>
        <v>1</v>
      </c>
      <c r="Y187" s="50">
        <f>IF('Indicator Date hidden'!Z188="x","x",Y$2-'Indicator Date hidden'!Z188)</f>
        <v>1</v>
      </c>
      <c r="Z187" s="50" t="str">
        <f>IF('Indicator Date hidden'!AA188="x","x",Z$2-'Indicator Date hidden'!AA188)</f>
        <v>x</v>
      </c>
      <c r="AA187" s="50">
        <f>IF('Indicator Date hidden'!AB188="x","x",AA$2-'Indicator Date hidden'!AB188)</f>
        <v>0</v>
      </c>
      <c r="AB187" s="50" t="str">
        <f>IF('Indicator Date hidden'!AC188="x","x",AB$2-'Indicator Date hidden'!AC188)</f>
        <v>x</v>
      </c>
      <c r="AC187" s="50">
        <f>IF('Indicator Date hidden'!AD188="x","x",AC$2-'Indicator Date hidden'!AD188)</f>
        <v>0</v>
      </c>
      <c r="AD187" s="50">
        <f>IF('Indicator Date hidden'!AE188="x","x",AD$2-'Indicator Date hidden'!AE188)</f>
        <v>0</v>
      </c>
      <c r="AE187" s="50">
        <f>IF('Indicator Date hidden'!AF188="x","x",AE$2-'Indicator Date hidden'!AF188)</f>
        <v>0</v>
      </c>
      <c r="AF187" s="50">
        <f>IF('Indicator Date hidden'!AG188="x","x",AF$2-'Indicator Date hidden'!AG188)</f>
        <v>0</v>
      </c>
      <c r="AG187" s="50">
        <f>IF('Indicator Date hidden'!AH188="x","x",AG$2-'Indicator Date hidden'!AH188)</f>
        <v>0</v>
      </c>
      <c r="AH187" s="50">
        <f>IF('Indicator Date hidden'!AI188="x","x",AH$2-'Indicator Date hidden'!AI188)</f>
        <v>0</v>
      </c>
      <c r="AI187" s="50">
        <f>IF('Indicator Date hidden'!AJ188="x","x",AI$2-'Indicator Date hidden'!AJ188)</f>
        <v>0</v>
      </c>
      <c r="AJ187" s="50">
        <f>IF('Indicator Date hidden'!AK188="x","x",AJ$2-'Indicator Date hidden'!AK188)</f>
        <v>0</v>
      </c>
      <c r="AK187" s="50">
        <f>IF('Indicator Date hidden'!AL188="x","x",AK$2-'Indicator Date hidden'!AL188)</f>
        <v>0</v>
      </c>
      <c r="AL187" s="50" t="str">
        <f>IF('Indicator Date hidden'!AM188="x","x",AL$2-'Indicator Date hidden'!AM188)</f>
        <v>x</v>
      </c>
      <c r="AM187" s="50">
        <f>IF('Indicator Date hidden'!AN188="x","x",AM$2-'Indicator Date hidden'!AN188)</f>
        <v>0</v>
      </c>
      <c r="AN187" s="50">
        <f>IF('Indicator Date hidden'!AO188="x","x",AN$2-'Indicator Date hidden'!AO188)</f>
        <v>0</v>
      </c>
      <c r="AO187" s="50">
        <f>IF('Indicator Date hidden'!AP188="x","x",AO$2-'Indicator Date hidden'!AP188)</f>
        <v>0</v>
      </c>
      <c r="AP187" s="50">
        <f>IF('Indicator Date hidden'!AQ188="x","x",AP$2-'Indicator Date hidden'!AQ188)</f>
        <v>0</v>
      </c>
      <c r="AQ187" s="50">
        <f>IF('Indicator Date hidden'!AR188="x","x",AQ$2-'Indicator Date hidden'!AR188)</f>
        <v>0</v>
      </c>
      <c r="AR187" s="50">
        <f>IF('Indicator Date hidden'!AS188="x","x",AR$2-'Indicator Date hidden'!AS188)</f>
        <v>0</v>
      </c>
      <c r="AS187" s="50">
        <f>IF('Indicator Date hidden'!AT188="x","x",AS$2-'Indicator Date hidden'!AT188)</f>
        <v>3</v>
      </c>
      <c r="AT187" s="50">
        <f>IF('Indicator Date hidden'!AU188="x","x",AT$2-'Indicator Date hidden'!AU188)</f>
        <v>0</v>
      </c>
      <c r="AU187" s="50">
        <f>IF('Indicator Date hidden'!AV188="x","x",AU$2-'Indicator Date hidden'!AV188)</f>
        <v>0</v>
      </c>
      <c r="AV187" s="50">
        <f>IF('Indicator Date hidden'!AW188="x","x",AV$2-'Indicator Date hidden'!AW188)</f>
        <v>0</v>
      </c>
      <c r="AW187" s="50">
        <f>IF('Indicator Date hidden'!AX188="x","x",AW$2-'Indicator Date hidden'!AX188)</f>
        <v>0</v>
      </c>
      <c r="AX187" s="50">
        <f>IF('Indicator Date hidden'!AY188="x","x",AX$2-'Indicator Date hidden'!AY188)</f>
        <v>0</v>
      </c>
      <c r="AY187" s="50">
        <f>IF('Indicator Date hidden'!AZ188="x","x",AY$2-'Indicator Date hidden'!AZ188)</f>
        <v>0</v>
      </c>
      <c r="AZ187" s="50" t="str">
        <f>IF('Indicator Date hidden'!BA188="x","x",AZ$2-'Indicator Date hidden'!BA188)</f>
        <v>x</v>
      </c>
      <c r="BA187" s="50">
        <f>IF('Indicator Date hidden'!BB188="x","x",BA$2-'Indicator Date hidden'!BB188)</f>
        <v>1</v>
      </c>
      <c r="BB187" s="50">
        <f>IF('Indicator Date hidden'!BC188="x","x",BB$2-'Indicator Date hidden'!BC188)</f>
        <v>1</v>
      </c>
      <c r="BC187" s="50">
        <f>IF('Indicator Date hidden'!BD188="x","x",BC$2-'Indicator Date hidden'!BD188)</f>
        <v>1</v>
      </c>
      <c r="BD187" s="50" t="str">
        <f>IF('Indicator Date hidden'!BE188="x","x",BD$2-'Indicator Date hidden'!BE188)</f>
        <v>x</v>
      </c>
      <c r="BE187" s="50">
        <f>IF('Indicator Date hidden'!BF188="x","x",BE$2-'Indicator Date hidden'!BF188)</f>
        <v>1</v>
      </c>
      <c r="BF187" s="50">
        <f>IF('Indicator Date hidden'!BG188="x","x",BF$2-'Indicator Date hidden'!BG188)</f>
        <v>0</v>
      </c>
      <c r="BG187" s="50">
        <f>IF('Indicator Date hidden'!BH188="x","x",BG$2-'Indicator Date hidden'!BH188)</f>
        <v>1</v>
      </c>
      <c r="BH187" s="50">
        <f>IF('Indicator Date hidden'!BI188="x","x",BH$2-'Indicator Date hidden'!BI188)</f>
        <v>1</v>
      </c>
      <c r="BI187" s="50">
        <f>IF('Indicator Date hidden'!BJ188="x","x",BI$2-'Indicator Date hidden'!BJ188)</f>
        <v>2</v>
      </c>
      <c r="BJ187" s="50">
        <f>IF('Indicator Date hidden'!BK188="x","x",BJ$2-'Indicator Date hidden'!BK188)</f>
        <v>1</v>
      </c>
      <c r="BK187" s="50">
        <f>IF('Indicator Date hidden'!BL188="x","x",BK$2-'Indicator Date hidden'!BL188)</f>
        <v>0</v>
      </c>
      <c r="BL187" s="50">
        <f>IF('Indicator Date hidden'!BM188="x","x",BL$2-'Indicator Date hidden'!BM188)</f>
        <v>1</v>
      </c>
      <c r="BM187" s="50">
        <f>IF('Indicator Date hidden'!BN188="x","x",BM$2-'Indicator Date hidden'!BN188)</f>
        <v>1</v>
      </c>
      <c r="BN187" s="50">
        <f>IF('Indicator Date hidden'!BO188="x","x",BN$2-'Indicator Date hidden'!BO188)</f>
        <v>1</v>
      </c>
      <c r="BO187" s="50">
        <f>IF('Indicator Date hidden'!BP188="x","x",BO$2-'Indicator Date hidden'!BP188)</f>
        <v>0</v>
      </c>
      <c r="BP187" s="50">
        <f>IF('Indicator Date hidden'!BQ188="x","x",BP$2-'Indicator Date hidden'!BQ188)</f>
        <v>0</v>
      </c>
      <c r="BQ187" s="50">
        <f>IF('Indicator Date hidden'!BR188="x","x",BQ$2-'Indicator Date hidden'!BR188)</f>
        <v>0</v>
      </c>
      <c r="BR187" s="50">
        <f>IF('Indicator Date hidden'!BS188="x","x",BR$2-'Indicator Date hidden'!BS188)</f>
        <v>0</v>
      </c>
      <c r="BS187" s="50">
        <f>IF('Indicator Date hidden'!BT188="x","x",BS$2-'Indicator Date hidden'!BT188)</f>
        <v>4</v>
      </c>
      <c r="BT187" s="50">
        <f>IF('Indicator Date hidden'!BU188="x","x",BT$2-'Indicator Date hidden'!BU188)</f>
        <v>1</v>
      </c>
      <c r="BU187" s="50">
        <f>IF('Indicator Date hidden'!BV188="x","x",BU$2-'Indicator Date hidden'!BV188)</f>
        <v>1</v>
      </c>
      <c r="BV187" s="50">
        <f>IF('Indicator Date hidden'!BW188="x","x",BV$2-'Indicator Date hidden'!BW188)</f>
        <v>1</v>
      </c>
      <c r="BW187" s="50">
        <f>IF('Indicator Date hidden'!BX188="x","x",BW$2-'Indicator Date hidden'!BX188)</f>
        <v>0</v>
      </c>
      <c r="BX187" s="50">
        <f>IF('Indicator Date hidden'!BY188="x","x",BX$2-'Indicator Date hidden'!BY188)</f>
        <v>0</v>
      </c>
      <c r="BY187" s="3">
        <f t="shared" si="25"/>
        <v>24</v>
      </c>
      <c r="BZ187" s="51">
        <f t="shared" si="26"/>
        <v>0.34285714285714286</v>
      </c>
      <c r="CA187" s="3">
        <f t="shared" si="27"/>
        <v>18</v>
      </c>
      <c r="CB187" s="51">
        <f t="shared" si="28"/>
        <v>0.71485691446838884</v>
      </c>
      <c r="CC187" s="54">
        <f t="shared" si="29"/>
        <v>0</v>
      </c>
    </row>
    <row r="188" spans="1:81">
      <c r="A188" s="3" t="str">
        <f>'Indicator Data'!B191</f>
        <v>VUT</v>
      </c>
      <c r="B188" s="50">
        <f>IF('Indicator Date hidden'!C189="x","x",B$2-'Indicator Date hidden'!C189)</f>
        <v>0</v>
      </c>
      <c r="C188" s="50">
        <f>IF('Indicator Date hidden'!D189="x","x",C$2-'Indicator Date hidden'!D189)</f>
        <v>0</v>
      </c>
      <c r="D188" s="50">
        <f>IF('Indicator Date hidden'!E189="x","x",D$2-'Indicator Date hidden'!E189)</f>
        <v>0</v>
      </c>
      <c r="E188" s="50">
        <f>IF('Indicator Date hidden'!F189="x","x",E$2-'Indicator Date hidden'!F189)</f>
        <v>0</v>
      </c>
      <c r="F188" s="50">
        <f>IF('Indicator Date hidden'!G189="x","x",F$2-'Indicator Date hidden'!G189)</f>
        <v>0</v>
      </c>
      <c r="G188" s="50">
        <f>IF('Indicator Date hidden'!H189="x","x",G$2-'Indicator Date hidden'!H189)</f>
        <v>0</v>
      </c>
      <c r="H188" s="50">
        <f>IF('Indicator Date hidden'!I189="x","x",H$2-'Indicator Date hidden'!I189)</f>
        <v>0</v>
      </c>
      <c r="I188" s="50">
        <f>IF('Indicator Date hidden'!J189="x","x",I$2-'Indicator Date hidden'!J189)</f>
        <v>0</v>
      </c>
      <c r="J188" s="50">
        <f>IF('Indicator Date hidden'!K189="x","x",J$2-'Indicator Date hidden'!K189)</f>
        <v>0</v>
      </c>
      <c r="K188" s="50">
        <f>IF('Indicator Date hidden'!L189="x","x",K$2-'Indicator Date hidden'!L189)</f>
        <v>0</v>
      </c>
      <c r="L188" s="50">
        <f>IF('Indicator Date hidden'!M189="x","x",L$2-'Indicator Date hidden'!M189)</f>
        <v>0</v>
      </c>
      <c r="M188" s="50">
        <f>IF('Indicator Date hidden'!N189="x","x",M$2-'Indicator Date hidden'!N189)</f>
        <v>0</v>
      </c>
      <c r="N188" s="50">
        <f>IF('Indicator Date hidden'!O189="x","x",N$2-'Indicator Date hidden'!O189)</f>
        <v>0</v>
      </c>
      <c r="O188" s="50">
        <f>IF('Indicator Date hidden'!P189="x","x",O$2-'Indicator Date hidden'!P189)</f>
        <v>0</v>
      </c>
      <c r="P188" s="50">
        <f>IF('Indicator Date hidden'!Q189="x","x",P$2-'Indicator Date hidden'!Q189)</f>
        <v>0</v>
      </c>
      <c r="Q188" s="50">
        <f>IF('Indicator Date hidden'!R189="x","x",Q$2-'Indicator Date hidden'!R189)</f>
        <v>0</v>
      </c>
      <c r="R188" s="50">
        <f>IF('Indicator Date hidden'!S189="x","x",R$2-'Indicator Date hidden'!S189)</f>
        <v>0</v>
      </c>
      <c r="S188" s="50">
        <f>IF('Indicator Date hidden'!T189="x","x",S$2-'Indicator Date hidden'!T189)</f>
        <v>0</v>
      </c>
      <c r="T188" s="50">
        <f>IF('Indicator Date hidden'!U189="x","x",T$2-'Indicator Date hidden'!U189)</f>
        <v>0</v>
      </c>
      <c r="U188" s="50">
        <f>IF('Indicator Date hidden'!V189="x","x",U$2-'Indicator Date hidden'!V189)</f>
        <v>0</v>
      </c>
      <c r="V188" s="50">
        <f>IF('Indicator Date hidden'!W189="x","x",V$2-'Indicator Date hidden'!W189)</f>
        <v>0</v>
      </c>
      <c r="W188" s="50">
        <f>IF('Indicator Date hidden'!X189="x","x",W$2-'Indicator Date hidden'!X189)</f>
        <v>0</v>
      </c>
      <c r="X188" s="50">
        <f>IF('Indicator Date hidden'!Y189="x","x",X$2-'Indicator Date hidden'!Y189)</f>
        <v>1</v>
      </c>
      <c r="Y188" s="50">
        <f>IF('Indicator Date hidden'!Z189="x","x",Y$2-'Indicator Date hidden'!Z189)</f>
        <v>1</v>
      </c>
      <c r="Z188" s="50" t="str">
        <f>IF('Indicator Date hidden'!AA189="x","x",Z$2-'Indicator Date hidden'!AA189)</f>
        <v>x</v>
      </c>
      <c r="AA188" s="50">
        <f>IF('Indicator Date hidden'!AB189="x","x",AA$2-'Indicator Date hidden'!AB189)</f>
        <v>0</v>
      </c>
      <c r="AB188" s="50">
        <f>IF('Indicator Date hidden'!AC189="x","x",AB$2-'Indicator Date hidden'!AC189)</f>
        <v>0</v>
      </c>
      <c r="AC188" s="50">
        <f>IF('Indicator Date hidden'!AD189="x","x",AC$2-'Indicator Date hidden'!AD189)</f>
        <v>4</v>
      </c>
      <c r="AD188" s="50">
        <f>IF('Indicator Date hidden'!AE189="x","x",AD$2-'Indicator Date hidden'!AE189)</f>
        <v>0</v>
      </c>
      <c r="AE188" s="50" t="str">
        <f>IF('Indicator Date hidden'!AF189="x","x",AE$2-'Indicator Date hidden'!AF189)</f>
        <v>x</v>
      </c>
      <c r="AF188" s="50">
        <f>IF('Indicator Date hidden'!AG189="x","x",AF$2-'Indicator Date hidden'!AG189)</f>
        <v>0</v>
      </c>
      <c r="AG188" s="50">
        <f>IF('Indicator Date hidden'!AH189="x","x",AG$2-'Indicator Date hidden'!AH189)</f>
        <v>0</v>
      </c>
      <c r="AH188" s="50">
        <f>IF('Indicator Date hidden'!AI189="x","x",AH$2-'Indicator Date hidden'!AI189)</f>
        <v>0</v>
      </c>
      <c r="AI188" s="50">
        <f>IF('Indicator Date hidden'!AJ189="x","x",AI$2-'Indicator Date hidden'!AJ189)</f>
        <v>0</v>
      </c>
      <c r="AJ188" s="50">
        <f>IF('Indicator Date hidden'!AK189="x","x",AJ$2-'Indicator Date hidden'!AK189)</f>
        <v>0</v>
      </c>
      <c r="AK188" s="50">
        <f>IF('Indicator Date hidden'!AL189="x","x",AK$2-'Indicator Date hidden'!AL189)</f>
        <v>0</v>
      </c>
      <c r="AL188" s="50" t="str">
        <f>IF('Indicator Date hidden'!AM189="x","x",AL$2-'Indicator Date hidden'!AM189)</f>
        <v>x</v>
      </c>
      <c r="AM188" s="50">
        <f>IF('Indicator Date hidden'!AN189="x","x",AM$2-'Indicator Date hidden'!AN189)</f>
        <v>0</v>
      </c>
      <c r="AN188" s="50">
        <f>IF('Indicator Date hidden'!AO189="x","x",AN$2-'Indicator Date hidden'!AO189)</f>
        <v>0</v>
      </c>
      <c r="AO188" s="50">
        <f>IF('Indicator Date hidden'!AP189="x","x",AO$2-'Indicator Date hidden'!AP189)</f>
        <v>0</v>
      </c>
      <c r="AP188" s="50">
        <f>IF('Indicator Date hidden'!AQ189="x","x",AP$2-'Indicator Date hidden'!AQ189)</f>
        <v>0</v>
      </c>
      <c r="AQ188" s="50">
        <f>IF('Indicator Date hidden'!AR189="x","x",AQ$2-'Indicator Date hidden'!AR189)</f>
        <v>0</v>
      </c>
      <c r="AR188" s="50">
        <f>IF('Indicator Date hidden'!AS189="x","x",AR$2-'Indicator Date hidden'!AS189)</f>
        <v>0</v>
      </c>
      <c r="AS188" s="50">
        <f>IF('Indicator Date hidden'!AT189="x","x",AS$2-'Indicator Date hidden'!AT189)</f>
        <v>7</v>
      </c>
      <c r="AT188" s="50">
        <f>IF('Indicator Date hidden'!AU189="x","x",AT$2-'Indicator Date hidden'!AU189)</f>
        <v>0</v>
      </c>
      <c r="AU188" s="50" t="str">
        <f>IF('Indicator Date hidden'!AV189="x","x",AU$2-'Indicator Date hidden'!AV189)</f>
        <v>x</v>
      </c>
      <c r="AV188" s="50" t="str">
        <f>IF('Indicator Date hidden'!AW189="x","x",AV$2-'Indicator Date hidden'!AW189)</f>
        <v>x</v>
      </c>
      <c r="AW188" s="50">
        <f>IF('Indicator Date hidden'!AX189="x","x",AW$2-'Indicator Date hidden'!AX189)</f>
        <v>0</v>
      </c>
      <c r="AX188" s="50">
        <f>IF('Indicator Date hidden'!AY189="x","x",AX$2-'Indicator Date hidden'!AY189)</f>
        <v>0</v>
      </c>
      <c r="AY188" s="50" t="str">
        <f>IF('Indicator Date hidden'!AZ189="x","x",AY$2-'Indicator Date hidden'!AZ189)</f>
        <v>x</v>
      </c>
      <c r="AZ188" s="50">
        <f>IF('Indicator Date hidden'!BA189="x","x",AZ$2-'Indicator Date hidden'!BA189)</f>
        <v>9</v>
      </c>
      <c r="BA188" s="50">
        <f>IF('Indicator Date hidden'!BB189="x","x",BA$2-'Indicator Date hidden'!BB189)</f>
        <v>1</v>
      </c>
      <c r="BB188" s="50">
        <f>IF('Indicator Date hidden'!BC189="x","x",BB$2-'Indicator Date hidden'!BC189)</f>
        <v>1</v>
      </c>
      <c r="BC188" s="50">
        <f>IF('Indicator Date hidden'!BD189="x","x",BC$2-'Indicator Date hidden'!BD189)</f>
        <v>1</v>
      </c>
      <c r="BD188" s="50" t="str">
        <f>IF('Indicator Date hidden'!BE189="x","x",BD$2-'Indicator Date hidden'!BE189)</f>
        <v>x</v>
      </c>
      <c r="BE188" s="50">
        <f>IF('Indicator Date hidden'!BF189="x","x",BE$2-'Indicator Date hidden'!BF189)</f>
        <v>1</v>
      </c>
      <c r="BF188" s="50">
        <f>IF('Indicator Date hidden'!BG189="x","x",BF$2-'Indicator Date hidden'!BG189)</f>
        <v>0</v>
      </c>
      <c r="BG188" s="50">
        <f>IF('Indicator Date hidden'!BH189="x","x",BG$2-'Indicator Date hidden'!BH189)</f>
        <v>1</v>
      </c>
      <c r="BH188" s="50">
        <f>IF('Indicator Date hidden'!BI189="x","x",BH$2-'Indicator Date hidden'!BI189)</f>
        <v>1</v>
      </c>
      <c r="BI188" s="50">
        <f>IF('Indicator Date hidden'!BJ189="x","x",BI$2-'Indicator Date hidden'!BJ189)</f>
        <v>2</v>
      </c>
      <c r="BJ188" s="50">
        <f>IF('Indicator Date hidden'!BK189="x","x",BJ$2-'Indicator Date hidden'!BK189)</f>
        <v>1</v>
      </c>
      <c r="BK188" s="50">
        <f>IF('Indicator Date hidden'!BL189="x","x",BK$2-'Indicator Date hidden'!BL189)</f>
        <v>0</v>
      </c>
      <c r="BL188" s="50">
        <f>IF('Indicator Date hidden'!BM189="x","x",BL$2-'Indicator Date hidden'!BM189)</f>
        <v>1</v>
      </c>
      <c r="BM188" s="50">
        <f>IF('Indicator Date hidden'!BN189="x","x",BM$2-'Indicator Date hidden'!BN189)</f>
        <v>1</v>
      </c>
      <c r="BN188" s="50">
        <f>IF('Indicator Date hidden'!BO189="x","x",BN$2-'Indicator Date hidden'!BO189)</f>
        <v>2</v>
      </c>
      <c r="BO188" s="50">
        <f>IF('Indicator Date hidden'!BP189="x","x",BO$2-'Indicator Date hidden'!BP189)</f>
        <v>0</v>
      </c>
      <c r="BP188" s="50">
        <f>IF('Indicator Date hidden'!BQ189="x","x",BP$2-'Indicator Date hidden'!BQ189)</f>
        <v>0</v>
      </c>
      <c r="BQ188" s="50">
        <f>IF('Indicator Date hidden'!BR189="x","x",BQ$2-'Indicator Date hidden'!BR189)</f>
        <v>0</v>
      </c>
      <c r="BR188" s="50">
        <f>IF('Indicator Date hidden'!BS189="x","x",BR$2-'Indicator Date hidden'!BS189)</f>
        <v>0</v>
      </c>
      <c r="BS188" s="50">
        <f>IF('Indicator Date hidden'!BT189="x","x",BS$2-'Indicator Date hidden'!BT189)</f>
        <v>2</v>
      </c>
      <c r="BT188" s="50">
        <f>IF('Indicator Date hidden'!BU189="x","x",BT$2-'Indicator Date hidden'!BU189)</f>
        <v>1</v>
      </c>
      <c r="BU188" s="50" t="str">
        <f>IF('Indicator Date hidden'!BV189="x","x",BU$2-'Indicator Date hidden'!BV189)</f>
        <v>x</v>
      </c>
      <c r="BV188" s="50" t="str">
        <f>IF('Indicator Date hidden'!BW189="x","x",BV$2-'Indicator Date hidden'!BW189)</f>
        <v>x</v>
      </c>
      <c r="BW188" s="50">
        <f>IF('Indicator Date hidden'!BX189="x","x",BW$2-'Indicator Date hidden'!BX189)</f>
        <v>0</v>
      </c>
      <c r="BX188" s="50">
        <f>IF('Indicator Date hidden'!BY189="x","x",BX$2-'Indicator Date hidden'!BY189)</f>
        <v>0</v>
      </c>
      <c r="BY188" s="3">
        <f t="shared" si="25"/>
        <v>38</v>
      </c>
      <c r="BZ188" s="51">
        <f t="shared" si="26"/>
        <v>0.5757575757575758</v>
      </c>
      <c r="CA188" s="3">
        <f t="shared" si="27"/>
        <v>18</v>
      </c>
      <c r="CB188" s="51">
        <f t="shared" si="28"/>
        <v>1.4980857084010031</v>
      </c>
      <c r="CC188" s="54">
        <f t="shared" si="29"/>
        <v>0</v>
      </c>
    </row>
    <row r="189" spans="1:81">
      <c r="A189" s="3" t="str">
        <f>'Indicator Data'!B192</f>
        <v>VEN</v>
      </c>
      <c r="B189" s="50">
        <f>IF('Indicator Date hidden'!C190="x","x",B$2-'Indicator Date hidden'!C190)</f>
        <v>0</v>
      </c>
      <c r="C189" s="50">
        <f>IF('Indicator Date hidden'!D190="x","x",C$2-'Indicator Date hidden'!D190)</f>
        <v>0</v>
      </c>
      <c r="D189" s="50">
        <f>IF('Indicator Date hidden'!E190="x","x",D$2-'Indicator Date hidden'!E190)</f>
        <v>0</v>
      </c>
      <c r="E189" s="50">
        <f>IF('Indicator Date hidden'!F190="x","x",E$2-'Indicator Date hidden'!F190)</f>
        <v>0</v>
      </c>
      <c r="F189" s="50">
        <f>IF('Indicator Date hidden'!G190="x","x",F$2-'Indicator Date hidden'!G190)</f>
        <v>0</v>
      </c>
      <c r="G189" s="50">
        <f>IF('Indicator Date hidden'!H190="x","x",G$2-'Indicator Date hidden'!H190)</f>
        <v>0</v>
      </c>
      <c r="H189" s="50">
        <f>IF('Indicator Date hidden'!I190="x","x",H$2-'Indicator Date hidden'!I190)</f>
        <v>0</v>
      </c>
      <c r="I189" s="50">
        <f>IF('Indicator Date hidden'!J190="x","x",I$2-'Indicator Date hidden'!J190)</f>
        <v>0</v>
      </c>
      <c r="J189" s="50">
        <f>IF('Indicator Date hidden'!K190="x","x",J$2-'Indicator Date hidden'!K190)</f>
        <v>0</v>
      </c>
      <c r="K189" s="50">
        <f>IF('Indicator Date hidden'!L190="x","x",K$2-'Indicator Date hidden'!L190)</f>
        <v>0</v>
      </c>
      <c r="L189" s="50">
        <f>IF('Indicator Date hidden'!M190="x","x",L$2-'Indicator Date hidden'!M190)</f>
        <v>0</v>
      </c>
      <c r="M189" s="50">
        <f>IF('Indicator Date hidden'!N190="x","x",M$2-'Indicator Date hidden'!N190)</f>
        <v>0</v>
      </c>
      <c r="N189" s="50">
        <f>IF('Indicator Date hidden'!O190="x","x",N$2-'Indicator Date hidden'!O190)</f>
        <v>0</v>
      </c>
      <c r="O189" s="50">
        <f>IF('Indicator Date hidden'!P190="x","x",O$2-'Indicator Date hidden'!P190)</f>
        <v>0</v>
      </c>
      <c r="P189" s="50">
        <f>IF('Indicator Date hidden'!Q190="x","x",P$2-'Indicator Date hidden'!Q190)</f>
        <v>0</v>
      </c>
      <c r="Q189" s="50">
        <f>IF('Indicator Date hidden'!R190="x","x",Q$2-'Indicator Date hidden'!R190)</f>
        <v>0</v>
      </c>
      <c r="R189" s="50">
        <f>IF('Indicator Date hidden'!S190="x","x",R$2-'Indicator Date hidden'!S190)</f>
        <v>0</v>
      </c>
      <c r="S189" s="50">
        <f>IF('Indicator Date hidden'!T190="x","x",S$2-'Indicator Date hidden'!T190)</f>
        <v>0</v>
      </c>
      <c r="T189" s="50">
        <f>IF('Indicator Date hidden'!U190="x","x",T$2-'Indicator Date hidden'!U190)</f>
        <v>0</v>
      </c>
      <c r="U189" s="50">
        <f>IF('Indicator Date hidden'!V190="x","x",U$2-'Indicator Date hidden'!V190)</f>
        <v>0</v>
      </c>
      <c r="V189" s="50">
        <f>IF('Indicator Date hidden'!W190="x","x",V$2-'Indicator Date hidden'!W190)</f>
        <v>0</v>
      </c>
      <c r="W189" s="50">
        <f>IF('Indicator Date hidden'!X190="x","x",W$2-'Indicator Date hidden'!X190)</f>
        <v>0</v>
      </c>
      <c r="X189" s="50">
        <f>IF('Indicator Date hidden'!Y190="x","x",X$2-'Indicator Date hidden'!Y190)</f>
        <v>1</v>
      </c>
      <c r="Y189" s="50">
        <f>IF('Indicator Date hidden'!Z190="x","x",Y$2-'Indicator Date hidden'!Z190)</f>
        <v>1</v>
      </c>
      <c r="Z189" s="50" t="str">
        <f>IF('Indicator Date hidden'!AA190="x","x",Z$2-'Indicator Date hidden'!AA190)</f>
        <v>x</v>
      </c>
      <c r="AA189" s="50">
        <f>IF('Indicator Date hidden'!AB190="x","x",AA$2-'Indicator Date hidden'!AB190)</f>
        <v>0</v>
      </c>
      <c r="AB189" s="50" t="str">
        <f>IF('Indicator Date hidden'!AC190="x","x",AB$2-'Indicator Date hidden'!AC190)</f>
        <v>x</v>
      </c>
      <c r="AC189" s="50">
        <f>IF('Indicator Date hidden'!AD190="x","x",AC$2-'Indicator Date hidden'!AD190)</f>
        <v>1</v>
      </c>
      <c r="AD189" s="50">
        <f>IF('Indicator Date hidden'!AE190="x","x",AD$2-'Indicator Date hidden'!AE190)</f>
        <v>0</v>
      </c>
      <c r="AE189" s="50">
        <f>IF('Indicator Date hidden'!AF190="x","x",AE$2-'Indicator Date hidden'!AF190)</f>
        <v>0</v>
      </c>
      <c r="AF189" s="50">
        <f>IF('Indicator Date hidden'!AG190="x","x",AF$2-'Indicator Date hidden'!AG190)</f>
        <v>0</v>
      </c>
      <c r="AG189" s="50">
        <f>IF('Indicator Date hidden'!AH190="x","x",AG$2-'Indicator Date hidden'!AH190)</f>
        <v>0</v>
      </c>
      <c r="AH189" s="50">
        <f>IF('Indicator Date hidden'!AI190="x","x",AH$2-'Indicator Date hidden'!AI190)</f>
        <v>0</v>
      </c>
      <c r="AI189" s="50">
        <f>IF('Indicator Date hidden'!AJ190="x","x",AI$2-'Indicator Date hidden'!AJ190)</f>
        <v>0</v>
      </c>
      <c r="AJ189" s="50">
        <f>IF('Indicator Date hidden'!AK190="x","x",AJ$2-'Indicator Date hidden'!AK190)</f>
        <v>0</v>
      </c>
      <c r="AK189" s="50">
        <f>IF('Indicator Date hidden'!AL190="x","x",AK$2-'Indicator Date hidden'!AL190)</f>
        <v>0</v>
      </c>
      <c r="AL189" s="50" t="str">
        <f>IF('Indicator Date hidden'!AM190="x","x",AL$2-'Indicator Date hidden'!AM190)</f>
        <v>x</v>
      </c>
      <c r="AM189" s="50">
        <f>IF('Indicator Date hidden'!AN190="x","x",AM$2-'Indicator Date hidden'!AN190)</f>
        <v>0</v>
      </c>
      <c r="AN189" s="50">
        <f>IF('Indicator Date hidden'!AO190="x","x",AN$2-'Indicator Date hidden'!AO190)</f>
        <v>0</v>
      </c>
      <c r="AO189" s="50">
        <f>IF('Indicator Date hidden'!AP190="x","x",AO$2-'Indicator Date hidden'!AP190)</f>
        <v>0</v>
      </c>
      <c r="AP189" s="50" t="str">
        <f>IF('Indicator Date hidden'!AQ190="x","x",AP$2-'Indicator Date hidden'!AQ190)</f>
        <v>x</v>
      </c>
      <c r="AQ189" s="50" t="str">
        <f>IF('Indicator Date hidden'!AR190="x","x",AQ$2-'Indicator Date hidden'!AR190)</f>
        <v>x</v>
      </c>
      <c r="AR189" s="50">
        <f>IF('Indicator Date hidden'!AS190="x","x",AR$2-'Indicator Date hidden'!AS190)</f>
        <v>0</v>
      </c>
      <c r="AS189" s="50" t="str">
        <f>IF('Indicator Date hidden'!AT190="x","x",AS$2-'Indicator Date hidden'!AT190)</f>
        <v>x</v>
      </c>
      <c r="AT189" s="50">
        <f>IF('Indicator Date hidden'!AU190="x","x",AT$2-'Indicator Date hidden'!AU190)</f>
        <v>0</v>
      </c>
      <c r="AU189" s="50">
        <f>IF('Indicator Date hidden'!AV190="x","x",AU$2-'Indicator Date hidden'!AV190)</f>
        <v>0</v>
      </c>
      <c r="AV189" s="50">
        <f>IF('Indicator Date hidden'!AW190="x","x",AV$2-'Indicator Date hidden'!AW190)</f>
        <v>0</v>
      </c>
      <c r="AW189" s="50">
        <f>IF('Indicator Date hidden'!AX190="x","x",AW$2-'Indicator Date hidden'!AX190)</f>
        <v>0</v>
      </c>
      <c r="AX189" s="50">
        <f>IF('Indicator Date hidden'!AY190="x","x",AX$2-'Indicator Date hidden'!AY190)</f>
        <v>0</v>
      </c>
      <c r="AY189" s="50">
        <f>IF('Indicator Date hidden'!AZ190="x","x",AY$2-'Indicator Date hidden'!AZ190)</f>
        <v>0</v>
      </c>
      <c r="AZ189" s="50" t="str">
        <f>IF('Indicator Date hidden'!BA190="x","x",AZ$2-'Indicator Date hidden'!BA190)</f>
        <v>x</v>
      </c>
      <c r="BA189" s="50">
        <f>IF('Indicator Date hidden'!BB190="x","x",BA$2-'Indicator Date hidden'!BB190)</f>
        <v>1</v>
      </c>
      <c r="BB189" s="50">
        <f>IF('Indicator Date hidden'!BC190="x","x",BB$2-'Indicator Date hidden'!BC190)</f>
        <v>1</v>
      </c>
      <c r="BC189" s="50">
        <f>IF('Indicator Date hidden'!BD190="x","x",BC$2-'Indicator Date hidden'!BD190)</f>
        <v>1</v>
      </c>
      <c r="BD189" s="50" t="str">
        <f>IF('Indicator Date hidden'!BE190="x","x",BD$2-'Indicator Date hidden'!BE190)</f>
        <v>x</v>
      </c>
      <c r="BE189" s="50">
        <f>IF('Indicator Date hidden'!BF190="x","x",BE$2-'Indicator Date hidden'!BF190)</f>
        <v>1</v>
      </c>
      <c r="BF189" s="50">
        <f>IF('Indicator Date hidden'!BG190="x","x",BF$2-'Indicator Date hidden'!BG190)</f>
        <v>0</v>
      </c>
      <c r="BG189" s="50">
        <f>IF('Indicator Date hidden'!BH190="x","x",BG$2-'Indicator Date hidden'!BH190)</f>
        <v>1</v>
      </c>
      <c r="BH189" s="50">
        <f>IF('Indicator Date hidden'!BI190="x","x",BH$2-'Indicator Date hidden'!BI190)</f>
        <v>1</v>
      </c>
      <c r="BI189" s="50">
        <f>IF('Indicator Date hidden'!BJ190="x","x",BI$2-'Indicator Date hidden'!BJ190)</f>
        <v>0</v>
      </c>
      <c r="BJ189" s="50">
        <f>IF('Indicator Date hidden'!BK190="x","x",BJ$2-'Indicator Date hidden'!BK190)</f>
        <v>1</v>
      </c>
      <c r="BK189" s="50">
        <f>IF('Indicator Date hidden'!BL190="x","x",BK$2-'Indicator Date hidden'!BL190)</f>
        <v>0</v>
      </c>
      <c r="BL189" s="50">
        <f>IF('Indicator Date hidden'!BM190="x","x",BL$2-'Indicator Date hidden'!BM190)</f>
        <v>1</v>
      </c>
      <c r="BM189" s="50">
        <f>IF('Indicator Date hidden'!BN190="x","x",BM$2-'Indicator Date hidden'!BN190)</f>
        <v>3</v>
      </c>
      <c r="BN189" s="50">
        <f>IF('Indicator Date hidden'!BO190="x","x",BN$2-'Indicator Date hidden'!BO190)</f>
        <v>2</v>
      </c>
      <c r="BO189" s="50">
        <f>IF('Indicator Date hidden'!BP190="x","x",BO$2-'Indicator Date hidden'!BP190)</f>
        <v>0</v>
      </c>
      <c r="BP189" s="50">
        <f>IF('Indicator Date hidden'!BQ190="x","x",BP$2-'Indicator Date hidden'!BQ190)</f>
        <v>0</v>
      </c>
      <c r="BQ189" s="50">
        <f>IF('Indicator Date hidden'!BR190="x","x",BQ$2-'Indicator Date hidden'!BR190)</f>
        <v>0</v>
      </c>
      <c r="BR189" s="50">
        <f>IF('Indicator Date hidden'!BS190="x","x",BR$2-'Indicator Date hidden'!BS190)</f>
        <v>0</v>
      </c>
      <c r="BS189" s="50" t="str">
        <f>IF('Indicator Date hidden'!BT190="x","x",BS$2-'Indicator Date hidden'!BT190)</f>
        <v>x</v>
      </c>
      <c r="BT189" s="50">
        <f>IF('Indicator Date hidden'!BU190="x","x",BT$2-'Indicator Date hidden'!BU190)</f>
        <v>1</v>
      </c>
      <c r="BU189" s="50">
        <f>IF('Indicator Date hidden'!BV190="x","x",BU$2-'Indicator Date hidden'!BV190)</f>
        <v>1</v>
      </c>
      <c r="BV189" s="50">
        <f>IF('Indicator Date hidden'!BW190="x","x",BV$2-'Indicator Date hidden'!BW190)</f>
        <v>1</v>
      </c>
      <c r="BW189" s="50">
        <f>IF('Indicator Date hidden'!BX190="x","x",BW$2-'Indicator Date hidden'!BX190)</f>
        <v>0</v>
      </c>
      <c r="BX189" s="50">
        <f>IF('Indicator Date hidden'!BY190="x","x",BX$2-'Indicator Date hidden'!BY190)</f>
        <v>0</v>
      </c>
      <c r="BY189" s="3">
        <f t="shared" si="25"/>
        <v>19</v>
      </c>
      <c r="BZ189" s="51">
        <f t="shared" si="26"/>
        <v>0.2878787878787879</v>
      </c>
      <c r="CA189" s="3">
        <f t="shared" si="27"/>
        <v>16</v>
      </c>
      <c r="CB189" s="51">
        <f t="shared" si="28"/>
        <v>0.57115384318093221</v>
      </c>
      <c r="CC189" s="54">
        <f t="shared" si="29"/>
        <v>0</v>
      </c>
    </row>
    <row r="190" spans="1:81">
      <c r="A190" s="3" t="str">
        <f>'Indicator Data'!B193</f>
        <v>VNM</v>
      </c>
      <c r="B190" s="50">
        <f>IF('Indicator Date hidden'!C191="x","x",B$2-'Indicator Date hidden'!C191)</f>
        <v>0</v>
      </c>
      <c r="C190" s="50">
        <f>IF('Indicator Date hidden'!D191="x","x",C$2-'Indicator Date hidden'!D191)</f>
        <v>0</v>
      </c>
      <c r="D190" s="50">
        <f>IF('Indicator Date hidden'!E191="x","x",D$2-'Indicator Date hidden'!E191)</f>
        <v>0</v>
      </c>
      <c r="E190" s="50">
        <f>IF('Indicator Date hidden'!F191="x","x",E$2-'Indicator Date hidden'!F191)</f>
        <v>0</v>
      </c>
      <c r="F190" s="50">
        <f>IF('Indicator Date hidden'!G191="x","x",F$2-'Indicator Date hidden'!G191)</f>
        <v>0</v>
      </c>
      <c r="G190" s="50">
        <f>IF('Indicator Date hidden'!H191="x","x",G$2-'Indicator Date hidden'!H191)</f>
        <v>0</v>
      </c>
      <c r="H190" s="50">
        <f>IF('Indicator Date hidden'!I191="x","x",H$2-'Indicator Date hidden'!I191)</f>
        <v>0</v>
      </c>
      <c r="I190" s="50">
        <f>IF('Indicator Date hidden'!J191="x","x",I$2-'Indicator Date hidden'!J191)</f>
        <v>0</v>
      </c>
      <c r="J190" s="50">
        <f>IF('Indicator Date hidden'!K191="x","x",J$2-'Indicator Date hidden'!K191)</f>
        <v>0</v>
      </c>
      <c r="K190" s="50">
        <f>IF('Indicator Date hidden'!L191="x","x",K$2-'Indicator Date hidden'!L191)</f>
        <v>0</v>
      </c>
      <c r="L190" s="50">
        <f>IF('Indicator Date hidden'!M191="x","x",L$2-'Indicator Date hidden'!M191)</f>
        <v>0</v>
      </c>
      <c r="M190" s="50">
        <f>IF('Indicator Date hidden'!N191="x","x",M$2-'Indicator Date hidden'!N191)</f>
        <v>0</v>
      </c>
      <c r="N190" s="50">
        <f>IF('Indicator Date hidden'!O191="x","x",N$2-'Indicator Date hidden'!O191)</f>
        <v>0</v>
      </c>
      <c r="O190" s="50">
        <f>IF('Indicator Date hidden'!P191="x","x",O$2-'Indicator Date hidden'!P191)</f>
        <v>0</v>
      </c>
      <c r="P190" s="50">
        <f>IF('Indicator Date hidden'!Q191="x","x",P$2-'Indicator Date hidden'!Q191)</f>
        <v>0</v>
      </c>
      <c r="Q190" s="50">
        <f>IF('Indicator Date hidden'!R191="x","x",Q$2-'Indicator Date hidden'!R191)</f>
        <v>0</v>
      </c>
      <c r="R190" s="50">
        <f>IF('Indicator Date hidden'!S191="x","x",R$2-'Indicator Date hidden'!S191)</f>
        <v>0</v>
      </c>
      <c r="S190" s="50">
        <f>IF('Indicator Date hidden'!T191="x","x",S$2-'Indicator Date hidden'!T191)</f>
        <v>0</v>
      </c>
      <c r="T190" s="50">
        <f>IF('Indicator Date hidden'!U191="x","x",T$2-'Indicator Date hidden'!U191)</f>
        <v>0</v>
      </c>
      <c r="U190" s="50">
        <f>IF('Indicator Date hidden'!V191="x","x",U$2-'Indicator Date hidden'!V191)</f>
        <v>0</v>
      </c>
      <c r="V190" s="50">
        <f>IF('Indicator Date hidden'!W191="x","x",V$2-'Indicator Date hidden'!W191)</f>
        <v>0</v>
      </c>
      <c r="W190" s="50">
        <f>IF('Indicator Date hidden'!X191="x","x",W$2-'Indicator Date hidden'!X191)</f>
        <v>0</v>
      </c>
      <c r="X190" s="50">
        <f>IF('Indicator Date hidden'!Y191="x","x",X$2-'Indicator Date hidden'!Y191)</f>
        <v>1</v>
      </c>
      <c r="Y190" s="50">
        <f>IF('Indicator Date hidden'!Z191="x","x",Y$2-'Indicator Date hidden'!Z191)</f>
        <v>1</v>
      </c>
      <c r="Z190" s="50">
        <f>IF('Indicator Date hidden'!AA191="x","x",Z$2-'Indicator Date hidden'!AA191)</f>
        <v>9</v>
      </c>
      <c r="AA190" s="50">
        <f>IF('Indicator Date hidden'!AB191="x","x",AA$2-'Indicator Date hidden'!AB191)</f>
        <v>0</v>
      </c>
      <c r="AB190" s="50">
        <f>IF('Indicator Date hidden'!AC191="x","x",AB$2-'Indicator Date hidden'!AC191)</f>
        <v>0</v>
      </c>
      <c r="AC190" s="50">
        <f>IF('Indicator Date hidden'!AD191="x","x",AC$2-'Indicator Date hidden'!AD191)</f>
        <v>1</v>
      </c>
      <c r="AD190" s="50">
        <f>IF('Indicator Date hidden'!AE191="x","x",AD$2-'Indicator Date hidden'!AE191)</f>
        <v>0</v>
      </c>
      <c r="AE190" s="50">
        <f>IF('Indicator Date hidden'!AF191="x","x",AE$2-'Indicator Date hidden'!AF191)</f>
        <v>0</v>
      </c>
      <c r="AF190" s="50">
        <f>IF('Indicator Date hidden'!AG191="x","x",AF$2-'Indicator Date hidden'!AG191)</f>
        <v>0</v>
      </c>
      <c r="AG190" s="50">
        <f>IF('Indicator Date hidden'!AH191="x","x",AG$2-'Indicator Date hidden'!AH191)</f>
        <v>0</v>
      </c>
      <c r="AH190" s="50">
        <f>IF('Indicator Date hidden'!AI191="x","x",AH$2-'Indicator Date hidden'!AI191)</f>
        <v>0</v>
      </c>
      <c r="AI190" s="50">
        <f>IF('Indicator Date hidden'!AJ191="x","x",AI$2-'Indicator Date hidden'!AJ191)</f>
        <v>0</v>
      </c>
      <c r="AJ190" s="50">
        <f>IF('Indicator Date hidden'!AK191="x","x",AJ$2-'Indicator Date hidden'!AK191)</f>
        <v>0</v>
      </c>
      <c r="AK190" s="50">
        <f>IF('Indicator Date hidden'!AL191="x","x",AK$2-'Indicator Date hidden'!AL191)</f>
        <v>0</v>
      </c>
      <c r="AL190" s="50">
        <f>IF('Indicator Date hidden'!AM191="x","x",AL$2-'Indicator Date hidden'!AM191)</f>
        <v>5</v>
      </c>
      <c r="AM190" s="50">
        <f>IF('Indicator Date hidden'!AN191="x","x",AM$2-'Indicator Date hidden'!AN191)</f>
        <v>0</v>
      </c>
      <c r="AN190" s="50">
        <f>IF('Indicator Date hidden'!AO191="x","x",AN$2-'Indicator Date hidden'!AO191)</f>
        <v>0</v>
      </c>
      <c r="AO190" s="50">
        <f>IF('Indicator Date hidden'!AP191="x","x",AO$2-'Indicator Date hidden'!AP191)</f>
        <v>0</v>
      </c>
      <c r="AP190" s="50">
        <f>IF('Indicator Date hidden'!AQ191="x","x",AP$2-'Indicator Date hidden'!AQ191)</f>
        <v>0</v>
      </c>
      <c r="AQ190" s="50">
        <f>IF('Indicator Date hidden'!AR191="x","x",AQ$2-'Indicator Date hidden'!AR191)</f>
        <v>0</v>
      </c>
      <c r="AR190" s="50">
        <f>IF('Indicator Date hidden'!AS191="x","x",AR$2-'Indicator Date hidden'!AS191)</f>
        <v>0</v>
      </c>
      <c r="AS190" s="50">
        <f>IF('Indicator Date hidden'!AT191="x","x",AS$2-'Indicator Date hidden'!AT191)</f>
        <v>3</v>
      </c>
      <c r="AT190" s="50">
        <f>IF('Indicator Date hidden'!AU191="x","x",AT$2-'Indicator Date hidden'!AU191)</f>
        <v>0</v>
      </c>
      <c r="AU190" s="50">
        <f>IF('Indicator Date hidden'!AV191="x","x",AU$2-'Indicator Date hidden'!AV191)</f>
        <v>0</v>
      </c>
      <c r="AV190" s="50">
        <f>IF('Indicator Date hidden'!AW191="x","x",AV$2-'Indicator Date hidden'!AW191)</f>
        <v>0</v>
      </c>
      <c r="AW190" s="50">
        <f>IF('Indicator Date hidden'!AX191="x","x",AW$2-'Indicator Date hidden'!AX191)</f>
        <v>0</v>
      </c>
      <c r="AX190" s="50">
        <f>IF('Indicator Date hidden'!AY191="x","x",AX$2-'Indicator Date hidden'!AY191)</f>
        <v>0</v>
      </c>
      <c r="AY190" s="50">
        <f>IF('Indicator Date hidden'!AZ191="x","x",AY$2-'Indicator Date hidden'!AZ191)</f>
        <v>0</v>
      </c>
      <c r="AZ190" s="50">
        <f>IF('Indicator Date hidden'!BA191="x","x",AZ$2-'Indicator Date hidden'!BA191)</f>
        <v>1</v>
      </c>
      <c r="BA190" s="50">
        <f>IF('Indicator Date hidden'!BB191="x","x",BA$2-'Indicator Date hidden'!BB191)</f>
        <v>1</v>
      </c>
      <c r="BB190" s="50">
        <f>IF('Indicator Date hidden'!BC191="x","x",BB$2-'Indicator Date hidden'!BC191)</f>
        <v>1</v>
      </c>
      <c r="BC190" s="50">
        <f>IF('Indicator Date hidden'!BD191="x","x",BC$2-'Indicator Date hidden'!BD191)</f>
        <v>1</v>
      </c>
      <c r="BD190" s="50" t="str">
        <f>IF('Indicator Date hidden'!BE191="x","x",BD$2-'Indicator Date hidden'!BE191)</f>
        <v>x</v>
      </c>
      <c r="BE190" s="50">
        <f>IF('Indicator Date hidden'!BF191="x","x",BE$2-'Indicator Date hidden'!BF191)</f>
        <v>1</v>
      </c>
      <c r="BF190" s="50">
        <f>IF('Indicator Date hidden'!BG191="x","x",BF$2-'Indicator Date hidden'!BG191)</f>
        <v>0</v>
      </c>
      <c r="BG190" s="50">
        <f>IF('Indicator Date hidden'!BH191="x","x",BG$2-'Indicator Date hidden'!BH191)</f>
        <v>1</v>
      </c>
      <c r="BH190" s="50">
        <f>IF('Indicator Date hidden'!BI191="x","x",BH$2-'Indicator Date hidden'!BI191)</f>
        <v>1</v>
      </c>
      <c r="BI190" s="50">
        <f>IF('Indicator Date hidden'!BJ191="x","x",BI$2-'Indicator Date hidden'!BJ191)</f>
        <v>0</v>
      </c>
      <c r="BJ190" s="50">
        <f>IF('Indicator Date hidden'!BK191="x","x",BJ$2-'Indicator Date hidden'!BK191)</f>
        <v>1</v>
      </c>
      <c r="BK190" s="50">
        <f>IF('Indicator Date hidden'!BL191="x","x",BK$2-'Indicator Date hidden'!BL191)</f>
        <v>0</v>
      </c>
      <c r="BL190" s="50">
        <f>IF('Indicator Date hidden'!BM191="x","x",BL$2-'Indicator Date hidden'!BM191)</f>
        <v>1</v>
      </c>
      <c r="BM190" s="50">
        <f>IF('Indicator Date hidden'!BN191="x","x",BM$2-'Indicator Date hidden'!BN191)</f>
        <v>1</v>
      </c>
      <c r="BN190" s="50">
        <f>IF('Indicator Date hidden'!BO191="x","x",BN$2-'Indicator Date hidden'!BO191)</f>
        <v>0</v>
      </c>
      <c r="BO190" s="50">
        <f>IF('Indicator Date hidden'!BP191="x","x",BO$2-'Indicator Date hidden'!BP191)</f>
        <v>0</v>
      </c>
      <c r="BP190" s="50">
        <f>IF('Indicator Date hidden'!BQ191="x","x",BP$2-'Indicator Date hidden'!BQ191)</f>
        <v>0</v>
      </c>
      <c r="BQ190" s="50">
        <f>IF('Indicator Date hidden'!BR191="x","x",BQ$2-'Indicator Date hidden'!BR191)</f>
        <v>0</v>
      </c>
      <c r="BR190" s="50">
        <f>IF('Indicator Date hidden'!BS191="x","x",BR$2-'Indicator Date hidden'!BS191)</f>
        <v>0</v>
      </c>
      <c r="BS190" s="50">
        <f>IF('Indicator Date hidden'!BT191="x","x",BS$2-'Indicator Date hidden'!BT191)</f>
        <v>2</v>
      </c>
      <c r="BT190" s="50">
        <f>IF('Indicator Date hidden'!BU191="x","x",BT$2-'Indicator Date hidden'!BU191)</f>
        <v>1</v>
      </c>
      <c r="BU190" s="50">
        <f>IF('Indicator Date hidden'!BV191="x","x",BU$2-'Indicator Date hidden'!BV191)</f>
        <v>1</v>
      </c>
      <c r="BV190" s="50" t="str">
        <f>IF('Indicator Date hidden'!BW191="x","x",BV$2-'Indicator Date hidden'!BW191)</f>
        <v>x</v>
      </c>
      <c r="BW190" s="50">
        <f>IF('Indicator Date hidden'!BX191="x","x",BW$2-'Indicator Date hidden'!BX191)</f>
        <v>0</v>
      </c>
      <c r="BX190" s="50">
        <f>IF('Indicator Date hidden'!BY191="x","x",BX$2-'Indicator Date hidden'!BY191)</f>
        <v>0</v>
      </c>
      <c r="BY190" s="3">
        <f t="shared" si="25"/>
        <v>34</v>
      </c>
      <c r="BZ190" s="51">
        <f t="shared" si="26"/>
        <v>0.46575342465753422</v>
      </c>
      <c r="CA190" s="3">
        <f t="shared" si="27"/>
        <v>19</v>
      </c>
      <c r="CB190" s="51">
        <f t="shared" si="28"/>
        <v>1.2722775584658967</v>
      </c>
      <c r="CC190" s="54">
        <f t="shared" si="29"/>
        <v>0</v>
      </c>
    </row>
    <row r="191" spans="1:81">
      <c r="A191" s="3" t="str">
        <f>'Indicator Data'!B194</f>
        <v>YEM</v>
      </c>
      <c r="B191" s="50">
        <f>IF('Indicator Date hidden'!C192="x","x",B$2-'Indicator Date hidden'!C192)</f>
        <v>0</v>
      </c>
      <c r="C191" s="50">
        <f>IF('Indicator Date hidden'!D192="x","x",C$2-'Indicator Date hidden'!D192)</f>
        <v>0</v>
      </c>
      <c r="D191" s="50">
        <f>IF('Indicator Date hidden'!E192="x","x",D$2-'Indicator Date hidden'!E192)</f>
        <v>0</v>
      </c>
      <c r="E191" s="50">
        <f>IF('Indicator Date hidden'!F192="x","x",E$2-'Indicator Date hidden'!F192)</f>
        <v>0</v>
      </c>
      <c r="F191" s="50">
        <f>IF('Indicator Date hidden'!G192="x","x",F$2-'Indicator Date hidden'!G192)</f>
        <v>0</v>
      </c>
      <c r="G191" s="50">
        <f>IF('Indicator Date hidden'!H192="x","x",G$2-'Indicator Date hidden'!H192)</f>
        <v>0</v>
      </c>
      <c r="H191" s="50">
        <f>IF('Indicator Date hidden'!I192="x","x",H$2-'Indicator Date hidden'!I192)</f>
        <v>0</v>
      </c>
      <c r="I191" s="50">
        <f>IF('Indicator Date hidden'!J192="x","x",I$2-'Indicator Date hidden'!J192)</f>
        <v>0</v>
      </c>
      <c r="J191" s="50">
        <f>IF('Indicator Date hidden'!K192="x","x",J$2-'Indicator Date hidden'!K192)</f>
        <v>0</v>
      </c>
      <c r="K191" s="50">
        <f>IF('Indicator Date hidden'!L192="x","x",K$2-'Indicator Date hidden'!L192)</f>
        <v>0</v>
      </c>
      <c r="L191" s="50">
        <f>IF('Indicator Date hidden'!M192="x","x",L$2-'Indicator Date hidden'!M192)</f>
        <v>0</v>
      </c>
      <c r="M191" s="50">
        <f>IF('Indicator Date hidden'!N192="x","x",M$2-'Indicator Date hidden'!N192)</f>
        <v>0</v>
      </c>
      <c r="N191" s="50">
        <f>IF('Indicator Date hidden'!O192="x","x",N$2-'Indicator Date hidden'!O192)</f>
        <v>0</v>
      </c>
      <c r="O191" s="50">
        <f>IF('Indicator Date hidden'!P192="x","x",O$2-'Indicator Date hidden'!P192)</f>
        <v>0</v>
      </c>
      <c r="P191" s="50">
        <f>IF('Indicator Date hidden'!Q192="x","x",P$2-'Indicator Date hidden'!Q192)</f>
        <v>0</v>
      </c>
      <c r="Q191" s="50">
        <f>IF('Indicator Date hidden'!R192="x","x",Q$2-'Indicator Date hidden'!R192)</f>
        <v>0</v>
      </c>
      <c r="R191" s="50">
        <f>IF('Indicator Date hidden'!S192="x","x",R$2-'Indicator Date hidden'!S192)</f>
        <v>0</v>
      </c>
      <c r="S191" s="50">
        <f>IF('Indicator Date hidden'!T192="x","x",S$2-'Indicator Date hidden'!T192)</f>
        <v>0</v>
      </c>
      <c r="T191" s="50">
        <f>IF('Indicator Date hidden'!U192="x","x",T$2-'Indicator Date hidden'!U192)</f>
        <v>0</v>
      </c>
      <c r="U191" s="50">
        <f>IF('Indicator Date hidden'!V192="x","x",U$2-'Indicator Date hidden'!V192)</f>
        <v>0</v>
      </c>
      <c r="V191" s="50">
        <f>IF('Indicator Date hidden'!W192="x","x",V$2-'Indicator Date hidden'!W192)</f>
        <v>0</v>
      </c>
      <c r="W191" s="50">
        <f>IF('Indicator Date hidden'!X192="x","x",W$2-'Indicator Date hidden'!X192)</f>
        <v>0</v>
      </c>
      <c r="X191" s="50">
        <f>IF('Indicator Date hidden'!Y192="x","x",X$2-'Indicator Date hidden'!Y192)</f>
        <v>1</v>
      </c>
      <c r="Y191" s="50">
        <f>IF('Indicator Date hidden'!Z192="x","x",Y$2-'Indicator Date hidden'!Z192)</f>
        <v>1</v>
      </c>
      <c r="Z191" s="50">
        <f>IF('Indicator Date hidden'!AA192="x","x",Z$2-'Indicator Date hidden'!AA192)</f>
        <v>5</v>
      </c>
      <c r="AA191" s="50">
        <f>IF('Indicator Date hidden'!AB192="x","x",AA$2-'Indicator Date hidden'!AB192)</f>
        <v>0</v>
      </c>
      <c r="AB191" s="50">
        <f>IF('Indicator Date hidden'!AC192="x","x",AB$2-'Indicator Date hidden'!AC192)</f>
        <v>0</v>
      </c>
      <c r="AC191" s="50">
        <f>IF('Indicator Date hidden'!AD192="x","x",AC$2-'Indicator Date hidden'!AD192)</f>
        <v>3</v>
      </c>
      <c r="AD191" s="50">
        <f>IF('Indicator Date hidden'!AE192="x","x",AD$2-'Indicator Date hidden'!AE192)</f>
        <v>0</v>
      </c>
      <c r="AE191" s="50">
        <f>IF('Indicator Date hidden'!AF192="x","x",AE$2-'Indicator Date hidden'!AF192)</f>
        <v>0</v>
      </c>
      <c r="AF191" s="50">
        <f>IF('Indicator Date hidden'!AG192="x","x",AF$2-'Indicator Date hidden'!AG192)</f>
        <v>0</v>
      </c>
      <c r="AG191" s="50">
        <f>IF('Indicator Date hidden'!AH192="x","x",AG$2-'Indicator Date hidden'!AH192)</f>
        <v>0</v>
      </c>
      <c r="AH191" s="50">
        <f>IF('Indicator Date hidden'!AI192="x","x",AH$2-'Indicator Date hidden'!AI192)</f>
        <v>0</v>
      </c>
      <c r="AI191" s="50">
        <f>IF('Indicator Date hidden'!AJ192="x","x",AI$2-'Indicator Date hidden'!AJ192)</f>
        <v>0</v>
      </c>
      <c r="AJ191" s="50">
        <f>IF('Indicator Date hidden'!AK192="x","x",AJ$2-'Indicator Date hidden'!AK192)</f>
        <v>0</v>
      </c>
      <c r="AK191" s="50">
        <f>IF('Indicator Date hidden'!AL192="x","x",AK$2-'Indicator Date hidden'!AL192)</f>
        <v>0</v>
      </c>
      <c r="AL191" s="50">
        <f>IF('Indicator Date hidden'!AM192="x","x",AL$2-'Indicator Date hidden'!AM192)</f>
        <v>6</v>
      </c>
      <c r="AM191" s="50">
        <f>IF('Indicator Date hidden'!AN192="x","x",AM$2-'Indicator Date hidden'!AN192)</f>
        <v>0</v>
      </c>
      <c r="AN191" s="50">
        <f>IF('Indicator Date hidden'!AO192="x","x",AN$2-'Indicator Date hidden'!AO192)</f>
        <v>0</v>
      </c>
      <c r="AO191" s="50">
        <f>IF('Indicator Date hidden'!AP192="x","x",AO$2-'Indicator Date hidden'!AP192)</f>
        <v>0</v>
      </c>
      <c r="AP191" s="50">
        <f>IF('Indicator Date hidden'!AQ192="x","x",AP$2-'Indicator Date hidden'!AQ192)</f>
        <v>0</v>
      </c>
      <c r="AQ191" s="50">
        <f>IF('Indicator Date hidden'!AR192="x","x",AQ$2-'Indicator Date hidden'!AR192)</f>
        <v>0</v>
      </c>
      <c r="AR191" s="50">
        <f>IF('Indicator Date hidden'!AS192="x","x",AR$2-'Indicator Date hidden'!AS192)</f>
        <v>0</v>
      </c>
      <c r="AS191" s="50">
        <f>IF('Indicator Date hidden'!AT192="x","x",AS$2-'Indicator Date hidden'!AT192)</f>
        <v>7</v>
      </c>
      <c r="AT191" s="50">
        <f>IF('Indicator Date hidden'!AU192="x","x",AT$2-'Indicator Date hidden'!AU192)</f>
        <v>0</v>
      </c>
      <c r="AU191" s="50">
        <f>IF('Indicator Date hidden'!AV192="x","x",AU$2-'Indicator Date hidden'!AV192)</f>
        <v>0</v>
      </c>
      <c r="AV191" s="50">
        <f>IF('Indicator Date hidden'!AW192="x","x",AV$2-'Indicator Date hidden'!AW192)</f>
        <v>0</v>
      </c>
      <c r="AW191" s="50">
        <f>IF('Indicator Date hidden'!AX192="x","x",AW$2-'Indicator Date hidden'!AX192)</f>
        <v>0</v>
      </c>
      <c r="AX191" s="50">
        <f>IF('Indicator Date hidden'!AY192="x","x",AX$2-'Indicator Date hidden'!AY192)</f>
        <v>0</v>
      </c>
      <c r="AY191" s="50">
        <f>IF('Indicator Date hidden'!AZ192="x","x",AY$2-'Indicator Date hidden'!AZ192)</f>
        <v>0</v>
      </c>
      <c r="AZ191" s="50">
        <f>IF('Indicator Date hidden'!BA192="x","x",AZ$2-'Indicator Date hidden'!BA192)</f>
        <v>5</v>
      </c>
      <c r="BA191" s="50">
        <f>IF('Indicator Date hidden'!BB192="x","x",BA$2-'Indicator Date hidden'!BB192)</f>
        <v>1</v>
      </c>
      <c r="BB191" s="50">
        <f>IF('Indicator Date hidden'!BC192="x","x",BB$2-'Indicator Date hidden'!BC192)</f>
        <v>1</v>
      </c>
      <c r="BC191" s="50">
        <f>IF('Indicator Date hidden'!BD192="x","x",BC$2-'Indicator Date hidden'!BD192)</f>
        <v>1</v>
      </c>
      <c r="BD191" s="50">
        <f>IF('Indicator Date hidden'!BE192="x","x",BD$2-'Indicator Date hidden'!BE192)</f>
        <v>1</v>
      </c>
      <c r="BE191" s="50">
        <f>IF('Indicator Date hidden'!BF192="x","x",BE$2-'Indicator Date hidden'!BF192)</f>
        <v>0</v>
      </c>
      <c r="BF191" s="50">
        <f>IF('Indicator Date hidden'!BG192="x","x",BF$2-'Indicator Date hidden'!BG192)</f>
        <v>0</v>
      </c>
      <c r="BG191" s="50">
        <f>IF('Indicator Date hidden'!BH192="x","x",BG$2-'Indicator Date hidden'!BH192)</f>
        <v>1</v>
      </c>
      <c r="BH191" s="50">
        <f>IF('Indicator Date hidden'!BI192="x","x",BH$2-'Indicator Date hidden'!BI192)</f>
        <v>1</v>
      </c>
      <c r="BI191" s="50">
        <f>IF('Indicator Date hidden'!BJ192="x","x",BI$2-'Indicator Date hidden'!BJ192)</f>
        <v>0</v>
      </c>
      <c r="BJ191" s="50">
        <f>IF('Indicator Date hidden'!BK192="x","x",BJ$2-'Indicator Date hidden'!BK192)</f>
        <v>1</v>
      </c>
      <c r="BK191" s="50">
        <f>IF('Indicator Date hidden'!BL192="x","x",BK$2-'Indicator Date hidden'!BL192)</f>
        <v>0</v>
      </c>
      <c r="BL191" s="50">
        <f>IF('Indicator Date hidden'!BM192="x","x",BL$2-'Indicator Date hidden'!BM192)</f>
        <v>1</v>
      </c>
      <c r="BM191" s="50" t="str">
        <f>IF('Indicator Date hidden'!BN192="x","x",BM$2-'Indicator Date hidden'!BN192)</f>
        <v>x</v>
      </c>
      <c r="BN191" s="50">
        <f>IF('Indicator Date hidden'!BO192="x","x",BN$2-'Indicator Date hidden'!BO192)</f>
        <v>2</v>
      </c>
      <c r="BO191" s="50">
        <f>IF('Indicator Date hidden'!BP192="x","x",BO$2-'Indicator Date hidden'!BP192)</f>
        <v>1</v>
      </c>
      <c r="BP191" s="50">
        <f>IF('Indicator Date hidden'!BQ192="x","x",BP$2-'Indicator Date hidden'!BQ192)</f>
        <v>0</v>
      </c>
      <c r="BQ191" s="50">
        <f>IF('Indicator Date hidden'!BR192="x","x",BQ$2-'Indicator Date hidden'!BR192)</f>
        <v>0</v>
      </c>
      <c r="BR191" s="50">
        <f>IF('Indicator Date hidden'!BS192="x","x",BR$2-'Indicator Date hidden'!BS192)</f>
        <v>0</v>
      </c>
      <c r="BS191" s="50">
        <f>IF('Indicator Date hidden'!BT192="x","x",BS$2-'Indicator Date hidden'!BT192)</f>
        <v>4</v>
      </c>
      <c r="BT191" s="50">
        <f>IF('Indicator Date hidden'!BU192="x","x",BT$2-'Indicator Date hidden'!BU192)</f>
        <v>1</v>
      </c>
      <c r="BU191" s="50">
        <f>IF('Indicator Date hidden'!BV192="x","x",BU$2-'Indicator Date hidden'!BV192)</f>
        <v>1</v>
      </c>
      <c r="BV191" s="50">
        <f>IF('Indicator Date hidden'!BW192="x","x",BV$2-'Indicator Date hidden'!BW192)</f>
        <v>1</v>
      </c>
      <c r="BW191" s="50">
        <f>IF('Indicator Date hidden'!BX192="x","x",BW$2-'Indicator Date hidden'!BX192)</f>
        <v>4</v>
      </c>
      <c r="BX191" s="50">
        <f>IF('Indicator Date hidden'!BY192="x","x",BX$2-'Indicator Date hidden'!BY192)</f>
        <v>0</v>
      </c>
      <c r="BY191" s="3">
        <f t="shared" si="25"/>
        <v>50</v>
      </c>
      <c r="BZ191" s="51">
        <f t="shared" si="26"/>
        <v>0.67567567567567566</v>
      </c>
      <c r="CA191" s="3">
        <f t="shared" si="27"/>
        <v>22</v>
      </c>
      <c r="CB191" s="51">
        <f t="shared" si="28"/>
        <v>1.4714224420341837</v>
      </c>
      <c r="CC191" s="54">
        <f t="shared" si="29"/>
        <v>0</v>
      </c>
    </row>
    <row r="192" spans="1:81">
      <c r="A192" s="3" t="str">
        <f>'Indicator Data'!B195</f>
        <v>ZMB</v>
      </c>
      <c r="B192" s="50">
        <f>IF('Indicator Date hidden'!C193="x","x",B$2-'Indicator Date hidden'!C193)</f>
        <v>0</v>
      </c>
      <c r="C192" s="50">
        <f>IF('Indicator Date hidden'!D193="x","x",C$2-'Indicator Date hidden'!D193)</f>
        <v>0</v>
      </c>
      <c r="D192" s="50">
        <f>IF('Indicator Date hidden'!E193="x","x",D$2-'Indicator Date hidden'!E193)</f>
        <v>0</v>
      </c>
      <c r="E192" s="50">
        <f>IF('Indicator Date hidden'!F193="x","x",E$2-'Indicator Date hidden'!F193)</f>
        <v>0</v>
      </c>
      <c r="F192" s="50">
        <f>IF('Indicator Date hidden'!G193="x","x",F$2-'Indicator Date hidden'!G193)</f>
        <v>0</v>
      </c>
      <c r="G192" s="50">
        <f>IF('Indicator Date hidden'!H193="x","x",G$2-'Indicator Date hidden'!H193)</f>
        <v>0</v>
      </c>
      <c r="H192" s="50">
        <f>IF('Indicator Date hidden'!I193="x","x",H$2-'Indicator Date hidden'!I193)</f>
        <v>0</v>
      </c>
      <c r="I192" s="50">
        <f>IF('Indicator Date hidden'!J193="x","x",I$2-'Indicator Date hidden'!J193)</f>
        <v>0</v>
      </c>
      <c r="J192" s="50">
        <f>IF('Indicator Date hidden'!K193="x","x",J$2-'Indicator Date hidden'!K193)</f>
        <v>0</v>
      </c>
      <c r="K192" s="50">
        <f>IF('Indicator Date hidden'!L193="x","x",K$2-'Indicator Date hidden'!L193)</f>
        <v>0</v>
      </c>
      <c r="L192" s="50">
        <f>IF('Indicator Date hidden'!M193="x","x",L$2-'Indicator Date hidden'!M193)</f>
        <v>0</v>
      </c>
      <c r="M192" s="50">
        <f>IF('Indicator Date hidden'!N193="x","x",M$2-'Indicator Date hidden'!N193)</f>
        <v>0</v>
      </c>
      <c r="N192" s="50">
        <f>IF('Indicator Date hidden'!O193="x","x",N$2-'Indicator Date hidden'!O193)</f>
        <v>0</v>
      </c>
      <c r="O192" s="50">
        <f>IF('Indicator Date hidden'!P193="x","x",O$2-'Indicator Date hidden'!P193)</f>
        <v>0</v>
      </c>
      <c r="P192" s="50">
        <f>IF('Indicator Date hidden'!Q193="x","x",P$2-'Indicator Date hidden'!Q193)</f>
        <v>0</v>
      </c>
      <c r="Q192" s="50">
        <f>IF('Indicator Date hidden'!R193="x","x",Q$2-'Indicator Date hidden'!R193)</f>
        <v>0</v>
      </c>
      <c r="R192" s="50">
        <f>IF('Indicator Date hidden'!S193="x","x",R$2-'Indicator Date hidden'!S193)</f>
        <v>0</v>
      </c>
      <c r="S192" s="50">
        <f>IF('Indicator Date hidden'!T193="x","x",S$2-'Indicator Date hidden'!T193)</f>
        <v>0</v>
      </c>
      <c r="T192" s="50">
        <f>IF('Indicator Date hidden'!U193="x","x",T$2-'Indicator Date hidden'!U193)</f>
        <v>0</v>
      </c>
      <c r="U192" s="50">
        <f>IF('Indicator Date hidden'!V193="x","x",U$2-'Indicator Date hidden'!V193)</f>
        <v>0</v>
      </c>
      <c r="V192" s="50">
        <f>IF('Indicator Date hidden'!W193="x","x",V$2-'Indicator Date hidden'!W193)</f>
        <v>0</v>
      </c>
      <c r="W192" s="50">
        <f>IF('Indicator Date hidden'!X193="x","x",W$2-'Indicator Date hidden'!X193)</f>
        <v>0</v>
      </c>
      <c r="X192" s="50">
        <f>IF('Indicator Date hidden'!Y193="x","x",X$2-'Indicator Date hidden'!Y193)</f>
        <v>1</v>
      </c>
      <c r="Y192" s="50">
        <f>IF('Indicator Date hidden'!Z193="x","x",Y$2-'Indicator Date hidden'!Z193)</f>
        <v>1</v>
      </c>
      <c r="Z192" s="50">
        <f>IF('Indicator Date hidden'!AA193="x","x",Z$2-'Indicator Date hidden'!AA193)</f>
        <v>5</v>
      </c>
      <c r="AA192" s="50">
        <f>IF('Indicator Date hidden'!AB193="x","x",AA$2-'Indicator Date hidden'!AB193)</f>
        <v>0</v>
      </c>
      <c r="AB192" s="50">
        <f>IF('Indicator Date hidden'!AC193="x","x",AB$2-'Indicator Date hidden'!AC193)</f>
        <v>0</v>
      </c>
      <c r="AC192" s="50">
        <f>IF('Indicator Date hidden'!AD193="x","x",AC$2-'Indicator Date hidden'!AD193)</f>
        <v>3</v>
      </c>
      <c r="AD192" s="50">
        <f>IF('Indicator Date hidden'!AE193="x","x",AD$2-'Indicator Date hidden'!AE193)</f>
        <v>0</v>
      </c>
      <c r="AE192" s="50">
        <f>IF('Indicator Date hidden'!AF193="x","x",AE$2-'Indicator Date hidden'!AF193)</f>
        <v>0</v>
      </c>
      <c r="AF192" s="50">
        <f>IF('Indicator Date hidden'!AG193="x","x",AF$2-'Indicator Date hidden'!AG193)</f>
        <v>0</v>
      </c>
      <c r="AG192" s="50">
        <f>IF('Indicator Date hidden'!AH193="x","x",AG$2-'Indicator Date hidden'!AH193)</f>
        <v>0</v>
      </c>
      <c r="AH192" s="50">
        <f>IF('Indicator Date hidden'!AI193="x","x",AH$2-'Indicator Date hidden'!AI193)</f>
        <v>0</v>
      </c>
      <c r="AI192" s="50">
        <f>IF('Indicator Date hidden'!AJ193="x","x",AI$2-'Indicator Date hidden'!AJ193)</f>
        <v>0</v>
      </c>
      <c r="AJ192" s="50">
        <f>IF('Indicator Date hidden'!AK193="x","x",AJ$2-'Indicator Date hidden'!AK193)</f>
        <v>0</v>
      </c>
      <c r="AK192" s="50">
        <f>IF('Indicator Date hidden'!AL193="x","x",AK$2-'Indicator Date hidden'!AL193)</f>
        <v>0</v>
      </c>
      <c r="AL192" s="50">
        <f>IF('Indicator Date hidden'!AM193="x","x",AL$2-'Indicator Date hidden'!AM193)</f>
        <v>1</v>
      </c>
      <c r="AM192" s="50">
        <f>IF('Indicator Date hidden'!AN193="x","x",AM$2-'Indicator Date hidden'!AN193)</f>
        <v>0</v>
      </c>
      <c r="AN192" s="50">
        <f>IF('Indicator Date hidden'!AO193="x","x",AN$2-'Indicator Date hidden'!AO193)</f>
        <v>0</v>
      </c>
      <c r="AO192" s="50">
        <f>IF('Indicator Date hidden'!AP193="x","x",AO$2-'Indicator Date hidden'!AP193)</f>
        <v>0</v>
      </c>
      <c r="AP192" s="50">
        <f>IF('Indicator Date hidden'!AQ193="x","x",AP$2-'Indicator Date hidden'!AQ193)</f>
        <v>0</v>
      </c>
      <c r="AQ192" s="50">
        <f>IF('Indicator Date hidden'!AR193="x","x",AQ$2-'Indicator Date hidden'!AR193)</f>
        <v>0</v>
      </c>
      <c r="AR192" s="50">
        <f>IF('Indicator Date hidden'!AS193="x","x",AR$2-'Indicator Date hidden'!AS193)</f>
        <v>0</v>
      </c>
      <c r="AS192" s="50">
        <f>IF('Indicator Date hidden'!AT193="x","x",AS$2-'Indicator Date hidden'!AT193)</f>
        <v>2</v>
      </c>
      <c r="AT192" s="50">
        <f>IF('Indicator Date hidden'!AU193="x","x",AT$2-'Indicator Date hidden'!AU193)</f>
        <v>0</v>
      </c>
      <c r="AU192" s="50">
        <f>IF('Indicator Date hidden'!AV193="x","x",AU$2-'Indicator Date hidden'!AV193)</f>
        <v>0</v>
      </c>
      <c r="AV192" s="50">
        <f>IF('Indicator Date hidden'!AW193="x","x",AV$2-'Indicator Date hidden'!AW193)</f>
        <v>0</v>
      </c>
      <c r="AW192" s="50">
        <f>IF('Indicator Date hidden'!AX193="x","x",AW$2-'Indicator Date hidden'!AX193)</f>
        <v>0</v>
      </c>
      <c r="AX192" s="50">
        <f>IF('Indicator Date hidden'!AY193="x","x",AX$2-'Indicator Date hidden'!AY193)</f>
        <v>0</v>
      </c>
      <c r="AY192" s="50">
        <f>IF('Indicator Date hidden'!AZ193="x","x",AY$2-'Indicator Date hidden'!AZ193)</f>
        <v>0</v>
      </c>
      <c r="AZ192" s="50">
        <f>IF('Indicator Date hidden'!BA193="x","x",AZ$2-'Indicator Date hidden'!BA193)</f>
        <v>4</v>
      </c>
      <c r="BA192" s="50">
        <f>IF('Indicator Date hidden'!BB193="x","x",BA$2-'Indicator Date hidden'!BB193)</f>
        <v>1</v>
      </c>
      <c r="BB192" s="50">
        <f>IF('Indicator Date hidden'!BC193="x","x",BB$2-'Indicator Date hidden'!BC193)</f>
        <v>1</v>
      </c>
      <c r="BC192" s="50">
        <f>IF('Indicator Date hidden'!BD193="x","x",BC$2-'Indicator Date hidden'!BD193)</f>
        <v>1</v>
      </c>
      <c r="BD192" s="50" t="str">
        <f>IF('Indicator Date hidden'!BE193="x","x",BD$2-'Indicator Date hidden'!BE193)</f>
        <v>x</v>
      </c>
      <c r="BE192" s="50">
        <f>IF('Indicator Date hidden'!BF193="x","x",BE$2-'Indicator Date hidden'!BF193)</f>
        <v>0</v>
      </c>
      <c r="BF192" s="50">
        <f>IF('Indicator Date hidden'!BG193="x","x",BF$2-'Indicator Date hidden'!BG193)</f>
        <v>0</v>
      </c>
      <c r="BG192" s="50">
        <f>IF('Indicator Date hidden'!BH193="x","x",BG$2-'Indicator Date hidden'!BH193)</f>
        <v>1</v>
      </c>
      <c r="BH192" s="50">
        <f>IF('Indicator Date hidden'!BI193="x","x",BH$2-'Indicator Date hidden'!BI193)</f>
        <v>1</v>
      </c>
      <c r="BI192" s="50">
        <f>IF('Indicator Date hidden'!BJ193="x","x",BI$2-'Indicator Date hidden'!BJ193)</f>
        <v>2</v>
      </c>
      <c r="BJ192" s="50">
        <f>IF('Indicator Date hidden'!BK193="x","x",BJ$2-'Indicator Date hidden'!BK193)</f>
        <v>1</v>
      </c>
      <c r="BK192" s="50">
        <f>IF('Indicator Date hidden'!BL193="x","x",BK$2-'Indicator Date hidden'!BL193)</f>
        <v>0</v>
      </c>
      <c r="BL192" s="50">
        <f>IF('Indicator Date hidden'!BM193="x","x",BL$2-'Indicator Date hidden'!BM193)</f>
        <v>1</v>
      </c>
      <c r="BM192" s="50">
        <f>IF('Indicator Date hidden'!BN193="x","x",BM$2-'Indicator Date hidden'!BN193)</f>
        <v>1</v>
      </c>
      <c r="BN192" s="50">
        <f>IF('Indicator Date hidden'!BO193="x","x",BN$2-'Indicator Date hidden'!BO193)</f>
        <v>1</v>
      </c>
      <c r="BO192" s="50">
        <f>IF('Indicator Date hidden'!BP193="x","x",BO$2-'Indicator Date hidden'!BP193)</f>
        <v>0</v>
      </c>
      <c r="BP192" s="50">
        <f>IF('Indicator Date hidden'!BQ193="x","x",BP$2-'Indicator Date hidden'!BQ193)</f>
        <v>0</v>
      </c>
      <c r="BQ192" s="50">
        <f>IF('Indicator Date hidden'!BR193="x","x",BQ$2-'Indicator Date hidden'!BR193)</f>
        <v>0</v>
      </c>
      <c r="BR192" s="50">
        <f>IF('Indicator Date hidden'!BS193="x","x",BR$2-'Indicator Date hidden'!BS193)</f>
        <v>0</v>
      </c>
      <c r="BS192" s="50">
        <f>IF('Indicator Date hidden'!BT193="x","x",BS$2-'Indicator Date hidden'!BT193)</f>
        <v>2</v>
      </c>
      <c r="BT192" s="50">
        <f>IF('Indicator Date hidden'!BU193="x","x",BT$2-'Indicator Date hidden'!BU193)</f>
        <v>1</v>
      </c>
      <c r="BU192" s="50">
        <f>IF('Indicator Date hidden'!BV193="x","x",BU$2-'Indicator Date hidden'!BV193)</f>
        <v>1</v>
      </c>
      <c r="BV192" s="50">
        <f>IF('Indicator Date hidden'!BW193="x","x",BV$2-'Indicator Date hidden'!BW193)</f>
        <v>1</v>
      </c>
      <c r="BW192" s="50">
        <f>IF('Indicator Date hidden'!BX193="x","x",BW$2-'Indicator Date hidden'!BX193)</f>
        <v>0</v>
      </c>
      <c r="BX192" s="50">
        <f>IF('Indicator Date hidden'!BY193="x","x",BX$2-'Indicator Date hidden'!BY193)</f>
        <v>0</v>
      </c>
      <c r="BY192" s="3">
        <f t="shared" si="25"/>
        <v>33</v>
      </c>
      <c r="BZ192" s="51">
        <f t="shared" si="26"/>
        <v>0.44594594594594594</v>
      </c>
      <c r="CA192" s="3">
        <f t="shared" si="27"/>
        <v>21</v>
      </c>
      <c r="CB192" s="51">
        <f t="shared" si="28"/>
        <v>0.91742724716182045</v>
      </c>
      <c r="CC192" s="54">
        <f t="shared" si="29"/>
        <v>0</v>
      </c>
    </row>
    <row r="193" spans="1:81">
      <c r="A193" s="3" t="str">
        <f>'Indicator Data'!B196</f>
        <v>ZWE</v>
      </c>
      <c r="B193" s="50">
        <f>IF('Indicator Date hidden'!C194="x","x",B$2-'Indicator Date hidden'!C194)</f>
        <v>0</v>
      </c>
      <c r="C193" s="50">
        <f>IF('Indicator Date hidden'!D194="x","x",C$2-'Indicator Date hidden'!D194)</f>
        <v>0</v>
      </c>
      <c r="D193" s="50">
        <f>IF('Indicator Date hidden'!E194="x","x",D$2-'Indicator Date hidden'!E194)</f>
        <v>0</v>
      </c>
      <c r="E193" s="50">
        <f>IF('Indicator Date hidden'!F194="x","x",E$2-'Indicator Date hidden'!F194)</f>
        <v>0</v>
      </c>
      <c r="F193" s="50">
        <f>IF('Indicator Date hidden'!G194="x","x",F$2-'Indicator Date hidden'!G194)</f>
        <v>0</v>
      </c>
      <c r="G193" s="50">
        <f>IF('Indicator Date hidden'!H194="x","x",G$2-'Indicator Date hidden'!H194)</f>
        <v>0</v>
      </c>
      <c r="H193" s="50">
        <f>IF('Indicator Date hidden'!I194="x","x",H$2-'Indicator Date hidden'!I194)</f>
        <v>0</v>
      </c>
      <c r="I193" s="50">
        <f>IF('Indicator Date hidden'!J194="x","x",I$2-'Indicator Date hidden'!J194)</f>
        <v>0</v>
      </c>
      <c r="J193" s="50">
        <f>IF('Indicator Date hidden'!K194="x","x",J$2-'Indicator Date hidden'!K194)</f>
        <v>0</v>
      </c>
      <c r="K193" s="50">
        <f>IF('Indicator Date hidden'!L194="x","x",K$2-'Indicator Date hidden'!L194)</f>
        <v>0</v>
      </c>
      <c r="L193" s="50">
        <f>IF('Indicator Date hidden'!M194="x","x",L$2-'Indicator Date hidden'!M194)</f>
        <v>0</v>
      </c>
      <c r="M193" s="50">
        <f>IF('Indicator Date hidden'!N194="x","x",M$2-'Indicator Date hidden'!N194)</f>
        <v>0</v>
      </c>
      <c r="N193" s="50">
        <f>IF('Indicator Date hidden'!O194="x","x",N$2-'Indicator Date hidden'!O194)</f>
        <v>0</v>
      </c>
      <c r="O193" s="50">
        <f>IF('Indicator Date hidden'!P194="x","x",O$2-'Indicator Date hidden'!P194)</f>
        <v>0</v>
      </c>
      <c r="P193" s="50">
        <f>IF('Indicator Date hidden'!Q194="x","x",P$2-'Indicator Date hidden'!Q194)</f>
        <v>0</v>
      </c>
      <c r="Q193" s="50">
        <f>IF('Indicator Date hidden'!R194="x","x",Q$2-'Indicator Date hidden'!R194)</f>
        <v>0</v>
      </c>
      <c r="R193" s="50">
        <f>IF('Indicator Date hidden'!S194="x","x",R$2-'Indicator Date hidden'!S194)</f>
        <v>0</v>
      </c>
      <c r="S193" s="50">
        <f>IF('Indicator Date hidden'!T194="x","x",S$2-'Indicator Date hidden'!T194)</f>
        <v>0</v>
      </c>
      <c r="T193" s="50">
        <f>IF('Indicator Date hidden'!U194="x","x",T$2-'Indicator Date hidden'!U194)</f>
        <v>0</v>
      </c>
      <c r="U193" s="50">
        <f>IF('Indicator Date hidden'!V194="x","x",U$2-'Indicator Date hidden'!V194)</f>
        <v>0</v>
      </c>
      <c r="V193" s="50">
        <f>IF('Indicator Date hidden'!W194="x","x",V$2-'Indicator Date hidden'!W194)</f>
        <v>0</v>
      </c>
      <c r="W193" s="50">
        <f>IF('Indicator Date hidden'!X194="x","x",W$2-'Indicator Date hidden'!X194)</f>
        <v>0</v>
      </c>
      <c r="X193" s="50">
        <f>IF('Indicator Date hidden'!Y194="x","x",X$2-'Indicator Date hidden'!Y194)</f>
        <v>1</v>
      </c>
      <c r="Y193" s="50">
        <f>IF('Indicator Date hidden'!Z194="x","x",Y$2-'Indicator Date hidden'!Z194)</f>
        <v>1</v>
      </c>
      <c r="Z193" s="50">
        <f>IF('Indicator Date hidden'!AA194="x","x",Z$2-'Indicator Date hidden'!AA194)</f>
        <v>3</v>
      </c>
      <c r="AA193" s="50">
        <f>IF('Indicator Date hidden'!AB194="x","x",AA$2-'Indicator Date hidden'!AB194)</f>
        <v>0</v>
      </c>
      <c r="AB193" s="50">
        <f>IF('Indicator Date hidden'!AC194="x","x",AB$2-'Indicator Date hidden'!AC194)</f>
        <v>0</v>
      </c>
      <c r="AC193" s="50">
        <f>IF('Indicator Date hidden'!AD194="x","x",AC$2-'Indicator Date hidden'!AD194)</f>
        <v>1</v>
      </c>
      <c r="AD193" s="50">
        <f>IF('Indicator Date hidden'!AE194="x","x",AD$2-'Indicator Date hidden'!AE194)</f>
        <v>0</v>
      </c>
      <c r="AE193" s="50">
        <f>IF('Indicator Date hidden'!AF194="x","x",AE$2-'Indicator Date hidden'!AF194)</f>
        <v>0</v>
      </c>
      <c r="AF193" s="50">
        <f>IF('Indicator Date hidden'!AG194="x","x",AF$2-'Indicator Date hidden'!AG194)</f>
        <v>0</v>
      </c>
      <c r="AG193" s="50">
        <f>IF('Indicator Date hidden'!AH194="x","x",AG$2-'Indicator Date hidden'!AH194)</f>
        <v>0</v>
      </c>
      <c r="AH193" s="50">
        <f>IF('Indicator Date hidden'!AI194="x","x",AH$2-'Indicator Date hidden'!AI194)</f>
        <v>0</v>
      </c>
      <c r="AI193" s="50">
        <f>IF('Indicator Date hidden'!AJ194="x","x",AI$2-'Indicator Date hidden'!AJ194)</f>
        <v>0</v>
      </c>
      <c r="AJ193" s="50">
        <f>IF('Indicator Date hidden'!AK194="x","x",AJ$2-'Indicator Date hidden'!AK194)</f>
        <v>0</v>
      </c>
      <c r="AK193" s="50">
        <f>IF('Indicator Date hidden'!AL194="x","x",AK$2-'Indicator Date hidden'!AL194)</f>
        <v>0</v>
      </c>
      <c r="AL193" s="50">
        <f>IF('Indicator Date hidden'!AM194="x","x",AL$2-'Indicator Date hidden'!AM194)</f>
        <v>0</v>
      </c>
      <c r="AM193" s="50">
        <f>IF('Indicator Date hidden'!AN194="x","x",AM$2-'Indicator Date hidden'!AN194)</f>
        <v>0</v>
      </c>
      <c r="AN193" s="50">
        <f>IF('Indicator Date hidden'!AO194="x","x",AN$2-'Indicator Date hidden'!AO194)</f>
        <v>0</v>
      </c>
      <c r="AO193" s="50">
        <f>IF('Indicator Date hidden'!AP194="x","x",AO$2-'Indicator Date hidden'!AP194)</f>
        <v>0</v>
      </c>
      <c r="AP193" s="50">
        <f>IF('Indicator Date hidden'!AQ194="x","x",AP$2-'Indicator Date hidden'!AQ194)</f>
        <v>0</v>
      </c>
      <c r="AQ193" s="50">
        <f>IF('Indicator Date hidden'!AR194="x","x",AQ$2-'Indicator Date hidden'!AR194)</f>
        <v>0</v>
      </c>
      <c r="AR193" s="50">
        <f>IF('Indicator Date hidden'!AS194="x","x",AR$2-'Indicator Date hidden'!AS194)</f>
        <v>0</v>
      </c>
      <c r="AS193" s="50">
        <f>IF('Indicator Date hidden'!AT194="x","x",AS$2-'Indicator Date hidden'!AT194)</f>
        <v>1</v>
      </c>
      <c r="AT193" s="50">
        <f>IF('Indicator Date hidden'!AU194="x","x",AT$2-'Indicator Date hidden'!AU194)</f>
        <v>0</v>
      </c>
      <c r="AU193" s="50">
        <f>IF('Indicator Date hidden'!AV194="x","x",AU$2-'Indicator Date hidden'!AV194)</f>
        <v>0</v>
      </c>
      <c r="AV193" s="50">
        <f>IF('Indicator Date hidden'!AW194="x","x",AV$2-'Indicator Date hidden'!AW194)</f>
        <v>0</v>
      </c>
      <c r="AW193" s="50">
        <f>IF('Indicator Date hidden'!AX194="x","x",AW$2-'Indicator Date hidden'!AX194)</f>
        <v>0</v>
      </c>
      <c r="AX193" s="50">
        <f>IF('Indicator Date hidden'!AY194="x","x",AX$2-'Indicator Date hidden'!AY194)</f>
        <v>0</v>
      </c>
      <c r="AY193" s="50">
        <f>IF('Indicator Date hidden'!AZ194="x","x",AY$2-'Indicator Date hidden'!AZ194)</f>
        <v>0</v>
      </c>
      <c r="AZ193" s="50">
        <f>IF('Indicator Date hidden'!BA194="x","x",AZ$2-'Indicator Date hidden'!BA194)</f>
        <v>0</v>
      </c>
      <c r="BA193" s="50">
        <f>IF('Indicator Date hidden'!BB194="x","x",BA$2-'Indicator Date hidden'!BB194)</f>
        <v>1</v>
      </c>
      <c r="BB193" s="50">
        <f>IF('Indicator Date hidden'!BC194="x","x",BB$2-'Indicator Date hidden'!BC194)</f>
        <v>1</v>
      </c>
      <c r="BC193" s="50">
        <f>IF('Indicator Date hidden'!BD194="x","x",BC$2-'Indicator Date hidden'!BD194)</f>
        <v>1</v>
      </c>
      <c r="BD193" s="50" t="str">
        <f>IF('Indicator Date hidden'!BE194="x","x",BD$2-'Indicator Date hidden'!BE194)</f>
        <v>x</v>
      </c>
      <c r="BE193" s="50">
        <f>IF('Indicator Date hidden'!BF194="x","x",BE$2-'Indicator Date hidden'!BF194)</f>
        <v>0</v>
      </c>
      <c r="BF193" s="50">
        <f>IF('Indicator Date hidden'!BG194="x","x",BF$2-'Indicator Date hidden'!BG194)</f>
        <v>0</v>
      </c>
      <c r="BG193" s="50">
        <f>IF('Indicator Date hidden'!BH194="x","x",BG$2-'Indicator Date hidden'!BH194)</f>
        <v>1</v>
      </c>
      <c r="BH193" s="50">
        <f>IF('Indicator Date hidden'!BI194="x","x",BH$2-'Indicator Date hidden'!BI194)</f>
        <v>1</v>
      </c>
      <c r="BI193" s="50">
        <f>IF('Indicator Date hidden'!BJ194="x","x",BI$2-'Indicator Date hidden'!BJ194)</f>
        <v>0</v>
      </c>
      <c r="BJ193" s="50">
        <f>IF('Indicator Date hidden'!BK194="x","x",BJ$2-'Indicator Date hidden'!BK194)</f>
        <v>1</v>
      </c>
      <c r="BK193" s="50">
        <f>IF('Indicator Date hidden'!BL194="x","x",BK$2-'Indicator Date hidden'!BL194)</f>
        <v>0</v>
      </c>
      <c r="BL193" s="50">
        <f>IF('Indicator Date hidden'!BM194="x","x",BL$2-'Indicator Date hidden'!BM194)</f>
        <v>1</v>
      </c>
      <c r="BM193" s="50">
        <f>IF('Indicator Date hidden'!BN194="x","x",BM$2-'Indicator Date hidden'!BN194)</f>
        <v>5</v>
      </c>
      <c r="BN193" s="50">
        <f>IF('Indicator Date hidden'!BO194="x","x",BN$2-'Indicator Date hidden'!BO194)</f>
        <v>2</v>
      </c>
      <c r="BO193" s="50">
        <f>IF('Indicator Date hidden'!BP194="x","x",BO$2-'Indicator Date hidden'!BP194)</f>
        <v>0</v>
      </c>
      <c r="BP193" s="50">
        <f>IF('Indicator Date hidden'!BQ194="x","x",BP$2-'Indicator Date hidden'!BQ194)</f>
        <v>0</v>
      </c>
      <c r="BQ193" s="50">
        <f>IF('Indicator Date hidden'!BR194="x","x",BQ$2-'Indicator Date hidden'!BR194)</f>
        <v>0</v>
      </c>
      <c r="BR193" s="50">
        <f>IF('Indicator Date hidden'!BS194="x","x",BR$2-'Indicator Date hidden'!BS194)</f>
        <v>0</v>
      </c>
      <c r="BS193" s="50">
        <f>IF('Indicator Date hidden'!BT194="x","x",BS$2-'Indicator Date hidden'!BT194)</f>
        <v>4</v>
      </c>
      <c r="BT193" s="50">
        <f>IF('Indicator Date hidden'!BU194="x","x",BT$2-'Indicator Date hidden'!BU194)</f>
        <v>1</v>
      </c>
      <c r="BU193" s="50">
        <f>IF('Indicator Date hidden'!BV194="x","x",BU$2-'Indicator Date hidden'!BV194)</f>
        <v>1</v>
      </c>
      <c r="BV193" s="50">
        <f>IF('Indicator Date hidden'!BW194="x","x",BV$2-'Indicator Date hidden'!BW194)</f>
        <v>1</v>
      </c>
      <c r="BW193" s="50">
        <f>IF('Indicator Date hidden'!BX194="x","x",BW$2-'Indicator Date hidden'!BX194)</f>
        <v>0</v>
      </c>
      <c r="BX193" s="50">
        <f>IF('Indicator Date hidden'!BY194="x","x",BX$2-'Indicator Date hidden'!BY194)</f>
        <v>0</v>
      </c>
      <c r="BY193" s="3">
        <f t="shared" si="25"/>
        <v>28</v>
      </c>
      <c r="BZ193" s="51">
        <f t="shared" si="26"/>
        <v>0.3783783783783784</v>
      </c>
      <c r="CA193" s="3">
        <f t="shared" si="27"/>
        <v>18</v>
      </c>
      <c r="CB193" s="51">
        <f t="shared" si="28"/>
        <v>0.88076598577299048</v>
      </c>
      <c r="CC193" s="54">
        <f t="shared" si="2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About</vt:lpstr>
      <vt:lpstr>INFORM Risk 2022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cp:lastModifiedBy>
  <cp:lastPrinted>2019-07-10T15:25:37Z</cp:lastPrinted>
  <dcterms:created xsi:type="dcterms:W3CDTF">2013-01-24T09:37:59Z</dcterms:created>
  <dcterms:modified xsi:type="dcterms:W3CDTF">2021-09-03T12:49:00Z</dcterms:modified>
</cp:coreProperties>
</file>